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3.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4.xml" ContentType="application/vnd.openxmlformats-officedocument.spreadsheetml.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5.xml" ContentType="application/vnd.openxmlformats-officedocument.spreadsheetml.table+xml"/>
  <Override PartName="/xl/drawings/drawing4.xml" ContentType="application/vnd.openxmlformats-officedocument.drawing+xml"/>
  <Override PartName="/xl/pivotTables/pivotTable7.xml" ContentType="application/vnd.openxmlformats-officedocument.spreadsheetml.pivotTable+xml"/>
  <Override PartName="/xl/drawings/drawing5.xml" ContentType="application/vnd.openxmlformats-officedocument.drawing+xml"/>
  <Override PartName="/xl/pivotTables/pivotTable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codeName="ThisWorkbook" hidePivotFieldList="1" defaultThemeVersion="166925"/>
  <mc:AlternateContent xmlns:mc="http://schemas.openxmlformats.org/markup-compatibility/2006">
    <mc:Choice Requires="x15">
      <x15ac:absPath xmlns:x15ac="http://schemas.microsoft.com/office/spreadsheetml/2010/11/ac" url="C:\Users\hassa\Desktop\"/>
    </mc:Choice>
  </mc:AlternateContent>
  <xr:revisionPtr revIDLastSave="0" documentId="13_ncr:1_{58446CA2-1D81-4C25-AB7D-5DEF32E00031}" xr6:coauthVersionLast="47" xr6:coauthVersionMax="47" xr10:uidLastSave="{00000000-0000-0000-0000-000000000000}"/>
  <workbookProtection workbookAlgorithmName="SHA-512" workbookHashValue="o53EIiQbYo23LxaJ8qtVt8c4g3VaZvE7qmgt1J+jDAyR0tSEfVVsIn/wstS/PysugavVZLKsU3BZlTE/v89u/Q==" workbookSaltValue="V9ugjUcFm6mRn8f+l6j0Jg==" workbookSpinCount="100000" lockStructure="1"/>
  <bookViews>
    <workbookView xWindow="-108" yWindow="-108" windowWidth="23256" windowHeight="12576" activeTab="10" xr2:uid="{6936B87E-BBC9-4B8C-86DE-C283B1B1DEA5}"/>
  </bookViews>
  <sheets>
    <sheet name="ENTER SFAM ID" sheetId="32" r:id="rId1"/>
    <sheet name="INTRO Data Anlaysis" sheetId="21" r:id="rId2"/>
    <sheet name="EXCEL Tables" sheetId="23" r:id="rId3"/>
    <sheet name="DATA Tables" sheetId="40" r:id="rId4"/>
    <sheet name="EXCEL PivotTables" sheetId="13" r:id="rId5"/>
    <sheet name="DATA PivotTables" sheetId="41" r:id="rId6"/>
    <sheet name="DATA ANALYSIS NewCos" sheetId="30" r:id="rId7"/>
    <sheet name="DATA NewCos" sheetId="42" r:id="rId8"/>
    <sheet name="DATA ANALYSIS Non-GAAP" sheetId="35" r:id="rId9"/>
    <sheet name="DATA Non-GAAP" sheetId="43" r:id="rId10"/>
    <sheet name="DATA ANALYSIS Budgets" sheetId="7" r:id="rId11"/>
    <sheet name="DATA Budgets" sheetId="39" r:id="rId12"/>
    <sheet name="DATA ANALYSIS Blade" sheetId="45" r:id="rId13"/>
    <sheet name="DATA Blade" sheetId="46" r:id="rId14"/>
    <sheet name="SUMMARY" sheetId="4" r:id="rId15"/>
    <sheet name="X" sheetId="34" state="hidden" r:id="rId16"/>
  </sheets>
  <definedNames>
    <definedName name="_xlnm._FilterDatabase" localSheetId="10" hidden="1">'DATA ANALYSIS Budgets'!$B$101:$C$103</definedName>
    <definedName name="_xlnm._FilterDatabase" localSheetId="6" hidden="1">'DATA NewCos'!$B$9:$I$65</definedName>
    <definedName name="_xlnm._FilterDatabase" localSheetId="13" hidden="1">'DATA Blade'!$A$77:$AK$3186</definedName>
    <definedName name="_xlnm._FilterDatabase" localSheetId="11" hidden="1">'DATA Budgets'!$B$9:$I$42</definedName>
    <definedName name="_xlnm._FilterDatabase" localSheetId="7" hidden="1">'DATA NewCos'!$B$9:$J$65</definedName>
    <definedName name="Column">X!$DD$1:$EC$2</definedName>
    <definedName name="Data">X!$DD$1:$EC$2</definedName>
    <definedName name="_xlnm.Print_Area" localSheetId="4">'EXCEL PivotTables'!$A$1:$K$239</definedName>
    <definedName name="_xlnm.Print_Area" localSheetId="2">'EXCEL Tables'!$A$1:$K$249</definedName>
    <definedName name="_xlnm.Print_Area" localSheetId="1">'INTRO Data Anlaysis'!$A$1:$K$406</definedName>
    <definedName name="_xlnm.Print_Area" localSheetId="14">SUMMARY!$A$1:$K$23</definedName>
    <definedName name="SpreadsheetBuilder_1" localSheetId="2" hidden="1">#REF!</definedName>
    <definedName name="SpreadsheetBuilder_1" localSheetId="1" hidden="1">#REF!</definedName>
    <definedName name="SpreadsheetBuilder_1" hidden="1">#REF!</definedName>
    <definedName name="SpreadsheetBuilder_2" localSheetId="2" hidden="1">#REF!</definedName>
    <definedName name="SpreadsheetBuilder_2" localSheetId="1" hidden="1">#REF!</definedName>
    <definedName name="SpreadsheetBuilder_2" hidden="1">#REF!</definedName>
    <definedName name="SpreadsheetBuilder_3" localSheetId="2" hidden="1">#REF!</definedName>
    <definedName name="SpreadsheetBuilder_3" localSheetId="1" hidden="1">#REF!</definedName>
    <definedName name="SpreadsheetBuilder_3" hidden="1">#REF!</definedName>
    <definedName name="SpreadsheetBuilder_4" localSheetId="2" hidden="1">#REF!</definedName>
    <definedName name="SpreadsheetBuilder_4" localSheetId="1" hidden="1">#REF!</definedName>
    <definedName name="SpreadsheetBuilder_4" hidden="1">#REF!</definedName>
    <definedName name="Workbook">X!$CX$1:$CX$20</definedName>
  </definedNames>
  <calcPr calcId="191029"/>
  <pivotCaches>
    <pivotCache cacheId="47" r:id="rId17"/>
    <pivotCache cacheId="23" r:id="rId18"/>
    <pivotCache cacheId="89" r:id="rId19"/>
    <pivotCache cacheId="79" r:id="rId20"/>
    <pivotCache cacheId="83" r:id="rId2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43" i="39" l="1"/>
  <c r="F43" i="39"/>
  <c r="G41" i="39"/>
  <c r="F41" i="39"/>
  <c r="G37" i="39"/>
  <c r="F37" i="39"/>
  <c r="F42" i="39" s="1"/>
  <c r="G31" i="39"/>
  <c r="F31" i="39"/>
  <c r="G25" i="39"/>
  <c r="G32" i="39" s="1"/>
  <c r="F25" i="39"/>
  <c r="F32" i="39" s="1"/>
  <c r="G19" i="39"/>
  <c r="F19" i="39"/>
  <c r="G14" i="39"/>
  <c r="F14" i="39"/>
  <c r="F20" i="39" s="1"/>
  <c r="G42" i="39"/>
  <c r="G20" i="39"/>
  <c r="P13" i="43"/>
  <c r="N23" i="43"/>
  <c r="P20" i="43"/>
  <c r="P19" i="43"/>
  <c r="P18" i="43"/>
  <c r="P17" i="43"/>
  <c r="P16" i="43"/>
  <c r="P15" i="43"/>
  <c r="P14" i="43"/>
  <c r="P12" i="43"/>
  <c r="P11" i="43"/>
  <c r="AP96" i="46"/>
  <c r="G43" i="39" l="1"/>
  <c r="D23" i="40"/>
  <c r="I15" i="40"/>
  <c r="I18" i="40"/>
  <c r="I14" i="40"/>
  <c r="I17" i="40"/>
  <c r="I13" i="40"/>
  <c r="I12" i="40"/>
  <c r="I16" i="40"/>
  <c r="I11" i="40"/>
  <c r="CC1" i="34"/>
  <c r="A90" i="13" l="1"/>
  <c r="B77" i="13"/>
  <c r="CK56" i="34" l="1"/>
  <c r="CD69" i="34" l="1"/>
  <c r="CD68" i="34"/>
  <c r="CD67" i="34"/>
  <c r="CD66" i="34"/>
  <c r="CD65" i="34"/>
  <c r="CD64" i="34"/>
  <c r="CD63" i="34"/>
  <c r="CD62" i="34"/>
  <c r="CD61" i="34"/>
  <c r="CD60" i="34"/>
  <c r="CD59" i="34"/>
  <c r="CD58" i="34"/>
  <c r="CD57" i="34"/>
  <c r="CD56" i="34"/>
  <c r="CD55" i="34"/>
  <c r="CD54" i="34"/>
  <c r="CD53" i="34"/>
  <c r="CD52" i="34"/>
  <c r="CD51" i="34"/>
  <c r="CD50" i="34"/>
  <c r="CD49" i="34"/>
  <c r="CD48" i="34"/>
  <c r="CD47" i="34"/>
  <c r="CD46" i="34"/>
  <c r="CD45" i="34"/>
  <c r="CD44" i="34"/>
  <c r="CD43" i="34"/>
  <c r="CD42" i="34"/>
  <c r="CD41" i="34"/>
  <c r="CD40" i="34"/>
  <c r="CD39" i="34"/>
  <c r="CD38" i="34"/>
  <c r="CD37" i="34"/>
  <c r="CD36" i="34"/>
  <c r="CD35" i="34"/>
  <c r="CD34" i="34"/>
  <c r="CD33" i="34"/>
  <c r="CD32" i="34"/>
  <c r="CD31" i="34"/>
  <c r="CD30" i="34"/>
  <c r="CD29" i="34"/>
  <c r="CD28" i="34"/>
  <c r="CD27" i="34" l="1"/>
  <c r="CD24" i="34"/>
  <c r="CD25" i="34"/>
  <c r="CD26" i="34"/>
  <c r="CD23" i="34"/>
  <c r="CB1" i="34" l="1"/>
  <c r="CB13" i="34" l="1"/>
  <c r="CB9" i="34"/>
  <c r="CB5" i="34"/>
  <c r="CB12" i="34"/>
  <c r="CB8" i="34"/>
  <c r="CB4" i="34"/>
  <c r="CB11" i="34"/>
  <c r="CB7" i="34"/>
  <c r="CB3" i="34"/>
  <c r="CB14" i="34"/>
  <c r="CB10" i="34"/>
  <c r="CB6" i="34"/>
  <c r="CB2" i="34"/>
  <c r="CC2" i="34" s="1"/>
  <c r="CC3" i="34" l="1"/>
  <c r="CC4" i="34" s="1"/>
  <c r="CC5" i="34" s="1"/>
  <c r="CC6" i="34" l="1"/>
  <c r="CC7" i="34" s="1"/>
  <c r="CC8" i="34" l="1"/>
  <c r="CC9" i="34" l="1"/>
  <c r="CC10" i="34" s="1"/>
  <c r="CC11" i="34" s="1"/>
  <c r="CC12" i="34" s="1"/>
  <c r="CC13" i="34" s="1"/>
  <c r="CC14" i="34" s="1"/>
  <c r="B217" i="23" l="1"/>
  <c r="B215" i="23"/>
  <c r="B105" i="13" l="1"/>
  <c r="B114" i="13"/>
  <c r="A104" i="13"/>
  <c r="A98" i="13"/>
  <c r="B92" i="13"/>
  <c r="A84" i="23" l="1"/>
  <c r="A221" i="23" l="1"/>
  <c r="B180" i="23"/>
  <c r="B173" i="23"/>
  <c r="A11" i="21"/>
  <c r="A41" i="45" l="1"/>
  <c r="B224" i="23" l="1"/>
  <c r="B223" i="23"/>
  <c r="B241" i="23" l="1"/>
  <c r="E198" i="13" l="1"/>
  <c r="D198" i="13"/>
  <c r="F197" i="13"/>
  <c r="F196" i="13"/>
  <c r="F198" i="13" l="1"/>
  <c r="B106" i="7"/>
  <c r="A105" i="7"/>
  <c r="A171" i="13" l="1"/>
  <c r="A139" i="13"/>
  <c r="B134" i="13"/>
  <c r="A129" i="13"/>
  <c r="A65" i="13" l="1"/>
  <c r="B33" i="35" l="1"/>
  <c r="A20" i="35" l="1"/>
  <c r="A14" i="30" l="1"/>
  <c r="A4" i="46" l="1"/>
  <c r="A3" i="46"/>
  <c r="A4" i="45"/>
  <c r="A3" i="45"/>
  <c r="A376" i="21" l="1"/>
  <c r="D267" i="21"/>
  <c r="D262" i="21"/>
  <c r="A37" i="45" l="1"/>
  <c r="A16" i="7"/>
  <c r="A11" i="35"/>
  <c r="A11" i="30"/>
  <c r="A51" i="13"/>
  <c r="A37" i="23"/>
  <c r="M9" i="42" l="1"/>
  <c r="A48" i="7" l="1"/>
  <c r="A249" i="13" l="1"/>
  <c r="B245" i="13"/>
  <c r="B254" i="23"/>
  <c r="B148" i="23"/>
  <c r="B129" i="23"/>
  <c r="B206" i="23"/>
  <c r="B205" i="23"/>
  <c r="B192" i="23"/>
  <c r="A62" i="35" l="1"/>
  <c r="A17" i="35"/>
  <c r="B29" i="35" l="1"/>
  <c r="D10" i="46" l="1"/>
  <c r="F10" i="46"/>
  <c r="D11" i="46"/>
  <c r="F11" i="46"/>
  <c r="D12" i="46"/>
  <c r="F12" i="46"/>
  <c r="D13" i="46"/>
  <c r="F13" i="46"/>
  <c r="D14" i="46"/>
  <c r="F14" i="46"/>
  <c r="D15" i="46"/>
  <c r="F15" i="46"/>
  <c r="D16" i="46"/>
  <c r="F16" i="46"/>
  <c r="D17" i="46"/>
  <c r="F17" i="46"/>
  <c r="D18" i="46"/>
  <c r="F18" i="46"/>
  <c r="D19" i="46"/>
  <c r="F19" i="46"/>
  <c r="D20" i="46"/>
  <c r="F20" i="46"/>
  <c r="D21" i="46"/>
  <c r="F21" i="46"/>
  <c r="D22" i="46"/>
  <c r="F22" i="46"/>
  <c r="D23" i="46"/>
  <c r="F23" i="46"/>
  <c r="D24" i="46"/>
  <c r="F24" i="46"/>
  <c r="D25" i="46"/>
  <c r="F25" i="46"/>
  <c r="D26" i="46"/>
  <c r="F26" i="46"/>
  <c r="D27" i="46"/>
  <c r="F27" i="46"/>
  <c r="D28" i="46"/>
  <c r="F28" i="46"/>
  <c r="D29" i="46"/>
  <c r="F29" i="46"/>
  <c r="D30" i="46"/>
  <c r="F30" i="46"/>
  <c r="D31" i="46"/>
  <c r="F31" i="46"/>
  <c r="D32" i="46"/>
  <c r="F32" i="46"/>
  <c r="D33" i="46"/>
  <c r="F33" i="46"/>
  <c r="D34" i="46"/>
  <c r="F34" i="46"/>
  <c r="D35" i="46"/>
  <c r="F35" i="46"/>
  <c r="D36" i="46"/>
  <c r="F36" i="46"/>
  <c r="D37" i="46"/>
  <c r="F37" i="46"/>
  <c r="D38" i="46"/>
  <c r="F38" i="46"/>
  <c r="D39" i="46"/>
  <c r="F39" i="46"/>
  <c r="D40" i="46"/>
  <c r="F40" i="46"/>
  <c r="D41" i="46"/>
  <c r="F41" i="46"/>
  <c r="D42" i="46"/>
  <c r="F42" i="46"/>
  <c r="D43" i="46"/>
  <c r="F43" i="46"/>
  <c r="D44" i="46"/>
  <c r="F44" i="46"/>
  <c r="D45" i="46"/>
  <c r="F45" i="46"/>
  <c r="D46" i="46"/>
  <c r="F46" i="46"/>
  <c r="D47" i="46"/>
  <c r="F47" i="46"/>
  <c r="D48" i="46"/>
  <c r="F48" i="46"/>
  <c r="D49" i="46"/>
  <c r="F49" i="46"/>
  <c r="D50" i="46"/>
  <c r="O1232" i="46" s="1"/>
  <c r="F50" i="46"/>
  <c r="D51" i="46"/>
  <c r="F51" i="46"/>
  <c r="D52" i="46"/>
  <c r="F52" i="46"/>
  <c r="D53" i="46"/>
  <c r="F53" i="46"/>
  <c r="D54" i="46"/>
  <c r="F54" i="46"/>
  <c r="D55" i="46"/>
  <c r="F55" i="46"/>
  <c r="D56" i="46"/>
  <c r="F56" i="46"/>
  <c r="D57" i="46"/>
  <c r="F57" i="46"/>
  <c r="D58" i="46"/>
  <c r="F58" i="46"/>
  <c r="D59" i="46"/>
  <c r="F59" i="46"/>
  <c r="D60" i="46"/>
  <c r="F60" i="46"/>
  <c r="D61" i="46"/>
  <c r="F61" i="46"/>
  <c r="D62" i="46"/>
  <c r="F62" i="46"/>
  <c r="D63" i="46"/>
  <c r="F63" i="46"/>
  <c r="D64" i="46"/>
  <c r="F64" i="46"/>
  <c r="D65" i="46"/>
  <c r="O3048" i="46" s="1"/>
  <c r="F65" i="46"/>
  <c r="N78" i="46"/>
  <c r="N79" i="46"/>
  <c r="N80" i="46"/>
  <c r="N81" i="46"/>
  <c r="N82" i="46"/>
  <c r="N83" i="46"/>
  <c r="N84" i="46"/>
  <c r="N85" i="46"/>
  <c r="N86" i="46"/>
  <c r="N87" i="46"/>
  <c r="N88" i="46"/>
  <c r="N89" i="46"/>
  <c r="N90" i="46"/>
  <c r="N91" i="46"/>
  <c r="N92" i="46"/>
  <c r="N93" i="46"/>
  <c r="N94" i="46"/>
  <c r="N95" i="46"/>
  <c r="N96" i="46"/>
  <c r="N97" i="46"/>
  <c r="N98" i="46"/>
  <c r="N99" i="46"/>
  <c r="N100" i="46"/>
  <c r="N101" i="46"/>
  <c r="N102" i="46"/>
  <c r="N103" i="46"/>
  <c r="N104" i="46"/>
  <c r="N105" i="46"/>
  <c r="N106" i="46"/>
  <c r="N107" i="46"/>
  <c r="N108" i="46"/>
  <c r="N109" i="46"/>
  <c r="N110" i="46"/>
  <c r="N111" i="46"/>
  <c r="N112" i="46"/>
  <c r="N113" i="46"/>
  <c r="N114" i="46"/>
  <c r="N115" i="46"/>
  <c r="N116" i="46"/>
  <c r="N117" i="46"/>
  <c r="N118" i="46"/>
  <c r="N119" i="46"/>
  <c r="N120" i="46"/>
  <c r="N121" i="46"/>
  <c r="N122" i="46"/>
  <c r="N123" i="46"/>
  <c r="N124" i="46"/>
  <c r="N125" i="46"/>
  <c r="N126" i="46"/>
  <c r="N127" i="46"/>
  <c r="N128" i="46"/>
  <c r="N129" i="46"/>
  <c r="N130" i="46"/>
  <c r="N131" i="46"/>
  <c r="N132" i="46"/>
  <c r="N133" i="46"/>
  <c r="N134" i="46"/>
  <c r="N135" i="46"/>
  <c r="N136" i="46"/>
  <c r="N137" i="46"/>
  <c r="N138" i="46"/>
  <c r="N139" i="46"/>
  <c r="N140" i="46"/>
  <c r="N141" i="46"/>
  <c r="N142" i="46"/>
  <c r="N143" i="46"/>
  <c r="N144" i="46"/>
  <c r="N145" i="46"/>
  <c r="N146" i="46"/>
  <c r="N147" i="46"/>
  <c r="N148" i="46"/>
  <c r="N149" i="46"/>
  <c r="N150" i="46"/>
  <c r="N151" i="46"/>
  <c r="N152" i="46"/>
  <c r="N153" i="46"/>
  <c r="N154" i="46"/>
  <c r="N155" i="46"/>
  <c r="N156" i="46"/>
  <c r="N157" i="46"/>
  <c r="N158" i="46"/>
  <c r="N159" i="46"/>
  <c r="N160" i="46"/>
  <c r="N161" i="46"/>
  <c r="N162" i="46"/>
  <c r="N163" i="46"/>
  <c r="N164" i="46"/>
  <c r="N165" i="46"/>
  <c r="N166" i="46"/>
  <c r="N167" i="46"/>
  <c r="N168" i="46"/>
  <c r="N169" i="46"/>
  <c r="N170" i="46"/>
  <c r="N171" i="46"/>
  <c r="N172" i="46"/>
  <c r="N173" i="46"/>
  <c r="N174" i="46"/>
  <c r="N175" i="46"/>
  <c r="N176" i="46"/>
  <c r="N177" i="46"/>
  <c r="N178" i="46"/>
  <c r="N179" i="46"/>
  <c r="N180" i="46"/>
  <c r="N181" i="46"/>
  <c r="N182" i="46"/>
  <c r="N183" i="46"/>
  <c r="N184" i="46"/>
  <c r="N185" i="46"/>
  <c r="N186" i="46"/>
  <c r="N187" i="46"/>
  <c r="N188" i="46"/>
  <c r="N189" i="46"/>
  <c r="N190" i="46"/>
  <c r="N191" i="46"/>
  <c r="N192" i="46"/>
  <c r="N193" i="46"/>
  <c r="N194" i="46"/>
  <c r="N195" i="46"/>
  <c r="N196" i="46"/>
  <c r="N197" i="46"/>
  <c r="N198" i="46"/>
  <c r="N199" i="46"/>
  <c r="N200" i="46"/>
  <c r="N201" i="46"/>
  <c r="N202" i="46"/>
  <c r="N203" i="46"/>
  <c r="N204" i="46"/>
  <c r="N205" i="46"/>
  <c r="N206" i="46"/>
  <c r="N207" i="46"/>
  <c r="N208" i="46"/>
  <c r="N209" i="46"/>
  <c r="N210" i="46"/>
  <c r="N211" i="46"/>
  <c r="N212" i="46"/>
  <c r="N213" i="46"/>
  <c r="N214" i="46"/>
  <c r="N215" i="46"/>
  <c r="N216" i="46"/>
  <c r="N217" i="46"/>
  <c r="N218" i="46"/>
  <c r="N219" i="46"/>
  <c r="N220" i="46"/>
  <c r="N221" i="46"/>
  <c r="N222" i="46"/>
  <c r="N223" i="46"/>
  <c r="N224" i="46"/>
  <c r="N225" i="46"/>
  <c r="N226" i="46"/>
  <c r="N227" i="46"/>
  <c r="N228" i="46"/>
  <c r="N229" i="46"/>
  <c r="N230" i="46"/>
  <c r="N231" i="46"/>
  <c r="N232" i="46"/>
  <c r="N233" i="46"/>
  <c r="N234" i="46"/>
  <c r="N235" i="46"/>
  <c r="N236" i="46"/>
  <c r="N237" i="46"/>
  <c r="N238" i="46"/>
  <c r="N239" i="46"/>
  <c r="N240" i="46"/>
  <c r="N241" i="46"/>
  <c r="N242" i="46"/>
  <c r="N243" i="46"/>
  <c r="N244" i="46"/>
  <c r="N245" i="46"/>
  <c r="N246" i="46"/>
  <c r="N247" i="46"/>
  <c r="N248" i="46"/>
  <c r="N249" i="46"/>
  <c r="N250" i="46"/>
  <c r="N251" i="46"/>
  <c r="N252" i="46"/>
  <c r="N253" i="46"/>
  <c r="N254" i="46"/>
  <c r="N255" i="46"/>
  <c r="N256" i="46"/>
  <c r="N257" i="46"/>
  <c r="N258" i="46"/>
  <c r="N259" i="46"/>
  <c r="N260" i="46"/>
  <c r="N261" i="46"/>
  <c r="N262" i="46"/>
  <c r="N263" i="46"/>
  <c r="N264" i="46"/>
  <c r="N265" i="46"/>
  <c r="N266" i="46"/>
  <c r="N267" i="46"/>
  <c r="N268" i="46"/>
  <c r="N269" i="46"/>
  <c r="N270" i="46"/>
  <c r="N271" i="46"/>
  <c r="N272" i="46"/>
  <c r="N273" i="46"/>
  <c r="N274" i="46"/>
  <c r="N275" i="46"/>
  <c r="N276" i="46"/>
  <c r="N277" i="46"/>
  <c r="N278" i="46"/>
  <c r="N279" i="46"/>
  <c r="N280" i="46"/>
  <c r="N281" i="46"/>
  <c r="N282" i="46"/>
  <c r="N283" i="46"/>
  <c r="N284" i="46"/>
  <c r="N285" i="46"/>
  <c r="N286" i="46"/>
  <c r="N287" i="46"/>
  <c r="N288" i="46"/>
  <c r="N289" i="46"/>
  <c r="N290" i="46"/>
  <c r="N291" i="46"/>
  <c r="N292" i="46"/>
  <c r="N293" i="46"/>
  <c r="N294" i="46"/>
  <c r="N295" i="46"/>
  <c r="N296" i="46"/>
  <c r="N297" i="46"/>
  <c r="N298" i="46"/>
  <c r="N299" i="46"/>
  <c r="N300" i="46"/>
  <c r="N301" i="46"/>
  <c r="N302" i="46"/>
  <c r="N303" i="46"/>
  <c r="N304" i="46"/>
  <c r="N305" i="46"/>
  <c r="N306" i="46"/>
  <c r="N307" i="46"/>
  <c r="N308" i="46"/>
  <c r="N309" i="46"/>
  <c r="N310" i="46"/>
  <c r="N311" i="46"/>
  <c r="N312" i="46"/>
  <c r="N313" i="46"/>
  <c r="N314" i="46"/>
  <c r="N315" i="46"/>
  <c r="N316" i="46"/>
  <c r="N317" i="46"/>
  <c r="N318" i="46"/>
  <c r="N319" i="46"/>
  <c r="N320" i="46"/>
  <c r="N321" i="46"/>
  <c r="N322" i="46"/>
  <c r="N323" i="46"/>
  <c r="N324" i="46"/>
  <c r="N325" i="46"/>
  <c r="N326" i="46"/>
  <c r="N327" i="46"/>
  <c r="N328" i="46"/>
  <c r="N329" i="46"/>
  <c r="N330" i="46"/>
  <c r="N331" i="46"/>
  <c r="N332" i="46"/>
  <c r="N333" i="46"/>
  <c r="N334" i="46"/>
  <c r="N335" i="46"/>
  <c r="N336" i="46"/>
  <c r="N337" i="46"/>
  <c r="N338" i="46"/>
  <c r="N339" i="46"/>
  <c r="N340" i="46"/>
  <c r="N341" i="46"/>
  <c r="N342" i="46"/>
  <c r="N343" i="46"/>
  <c r="N344" i="46"/>
  <c r="N345" i="46"/>
  <c r="N346" i="46"/>
  <c r="N347" i="46"/>
  <c r="N348" i="46"/>
  <c r="N349" i="46"/>
  <c r="N350" i="46"/>
  <c r="N351" i="46"/>
  <c r="N352" i="46"/>
  <c r="N353" i="46"/>
  <c r="N354" i="46"/>
  <c r="N355" i="46"/>
  <c r="N356" i="46"/>
  <c r="N357" i="46"/>
  <c r="N358" i="46"/>
  <c r="N359" i="46"/>
  <c r="N360" i="46"/>
  <c r="N361" i="46"/>
  <c r="N362" i="46"/>
  <c r="N363" i="46"/>
  <c r="N364" i="46"/>
  <c r="N365" i="46"/>
  <c r="N366" i="46"/>
  <c r="N367" i="46"/>
  <c r="N368" i="46"/>
  <c r="N369" i="46"/>
  <c r="N370" i="46"/>
  <c r="N371" i="46"/>
  <c r="N372" i="46"/>
  <c r="N373" i="46"/>
  <c r="N374" i="46"/>
  <c r="N375" i="46"/>
  <c r="N376" i="46"/>
  <c r="N377" i="46"/>
  <c r="N378" i="46"/>
  <c r="N379" i="46"/>
  <c r="N380" i="46"/>
  <c r="N381" i="46"/>
  <c r="N382" i="46"/>
  <c r="N383" i="46"/>
  <c r="N384" i="46"/>
  <c r="N385" i="46"/>
  <c r="N386" i="46"/>
  <c r="N387" i="46"/>
  <c r="N388" i="46"/>
  <c r="N389" i="46"/>
  <c r="N390" i="46"/>
  <c r="N391" i="46"/>
  <c r="N392" i="46"/>
  <c r="N393" i="46"/>
  <c r="N394" i="46"/>
  <c r="N395" i="46"/>
  <c r="N396" i="46"/>
  <c r="N397" i="46"/>
  <c r="N398" i="46"/>
  <c r="N399" i="46"/>
  <c r="N400" i="46"/>
  <c r="N401" i="46"/>
  <c r="N402" i="46"/>
  <c r="N403" i="46"/>
  <c r="N404" i="46"/>
  <c r="N405" i="46"/>
  <c r="N406" i="46"/>
  <c r="N407" i="46"/>
  <c r="N408" i="46"/>
  <c r="N409" i="46"/>
  <c r="N410" i="46"/>
  <c r="N411" i="46"/>
  <c r="N412" i="46"/>
  <c r="N413" i="46"/>
  <c r="N414" i="46"/>
  <c r="N415" i="46"/>
  <c r="N416" i="46"/>
  <c r="N417" i="46"/>
  <c r="N418" i="46"/>
  <c r="N419" i="46"/>
  <c r="N420" i="46"/>
  <c r="N421" i="46"/>
  <c r="N422" i="46"/>
  <c r="N423" i="46"/>
  <c r="N424" i="46"/>
  <c r="N425" i="46"/>
  <c r="N426" i="46"/>
  <c r="N427" i="46"/>
  <c r="N428" i="46"/>
  <c r="N429" i="46"/>
  <c r="N430" i="46"/>
  <c r="N431" i="46"/>
  <c r="N432" i="46"/>
  <c r="N433" i="46"/>
  <c r="N434" i="46"/>
  <c r="N435" i="46"/>
  <c r="N436" i="46"/>
  <c r="N437" i="46"/>
  <c r="N438" i="46"/>
  <c r="N439" i="46"/>
  <c r="N440" i="46"/>
  <c r="N441" i="46"/>
  <c r="N442" i="46"/>
  <c r="N443" i="46"/>
  <c r="N444" i="46"/>
  <c r="N445" i="46"/>
  <c r="N446" i="46"/>
  <c r="N447" i="46"/>
  <c r="N448" i="46"/>
  <c r="N449" i="46"/>
  <c r="N450" i="46"/>
  <c r="N451" i="46"/>
  <c r="N452" i="46"/>
  <c r="N453" i="46"/>
  <c r="N454" i="46"/>
  <c r="N455" i="46"/>
  <c r="N456" i="46"/>
  <c r="N457" i="46"/>
  <c r="N458" i="46"/>
  <c r="N459" i="46"/>
  <c r="N460" i="46"/>
  <c r="N461" i="46"/>
  <c r="N462" i="46"/>
  <c r="N463" i="46"/>
  <c r="N464" i="46"/>
  <c r="N465" i="46"/>
  <c r="N466" i="46"/>
  <c r="N467" i="46"/>
  <c r="N468" i="46"/>
  <c r="N469" i="46"/>
  <c r="N470" i="46"/>
  <c r="N471" i="46"/>
  <c r="N472" i="46"/>
  <c r="N473" i="46"/>
  <c r="N474" i="46"/>
  <c r="N475" i="46"/>
  <c r="N476" i="46"/>
  <c r="N477" i="46"/>
  <c r="N478" i="46"/>
  <c r="N479" i="46"/>
  <c r="N480" i="46"/>
  <c r="N481" i="46"/>
  <c r="N482" i="46"/>
  <c r="N483" i="46"/>
  <c r="N484" i="46"/>
  <c r="N485" i="46"/>
  <c r="N486" i="46"/>
  <c r="N487" i="46"/>
  <c r="N488" i="46"/>
  <c r="N489" i="46"/>
  <c r="N490" i="46"/>
  <c r="N491" i="46"/>
  <c r="N492" i="46"/>
  <c r="N493" i="46"/>
  <c r="N494" i="46"/>
  <c r="N495" i="46"/>
  <c r="N496" i="46"/>
  <c r="N497" i="46"/>
  <c r="N498" i="46"/>
  <c r="N499" i="46"/>
  <c r="N500" i="46"/>
  <c r="N501" i="46"/>
  <c r="N502" i="46"/>
  <c r="N503" i="46"/>
  <c r="N504" i="46"/>
  <c r="N505" i="46"/>
  <c r="N506" i="46"/>
  <c r="N507" i="46"/>
  <c r="N508" i="46"/>
  <c r="N509" i="46"/>
  <c r="N510" i="46"/>
  <c r="N511" i="46"/>
  <c r="N512" i="46"/>
  <c r="N513" i="46"/>
  <c r="N514" i="46"/>
  <c r="N515" i="46"/>
  <c r="N516" i="46"/>
  <c r="N517" i="46"/>
  <c r="N518" i="46"/>
  <c r="N519" i="46"/>
  <c r="N520" i="46"/>
  <c r="N521" i="46"/>
  <c r="N522" i="46"/>
  <c r="N523" i="46"/>
  <c r="N524" i="46"/>
  <c r="N525" i="46"/>
  <c r="N526" i="46"/>
  <c r="N527" i="46"/>
  <c r="N528" i="46"/>
  <c r="N529" i="46"/>
  <c r="N530" i="46"/>
  <c r="N531" i="46"/>
  <c r="N532" i="46"/>
  <c r="N533" i="46"/>
  <c r="N534" i="46"/>
  <c r="N535" i="46"/>
  <c r="N536" i="46"/>
  <c r="N537" i="46"/>
  <c r="N538" i="46"/>
  <c r="N539" i="46"/>
  <c r="N540" i="46"/>
  <c r="N541" i="46"/>
  <c r="N542" i="46"/>
  <c r="N543" i="46"/>
  <c r="N544" i="46"/>
  <c r="N545" i="46"/>
  <c r="N546" i="46"/>
  <c r="N547" i="46"/>
  <c r="N548" i="46"/>
  <c r="N549" i="46"/>
  <c r="N550" i="46"/>
  <c r="N551" i="46"/>
  <c r="N552" i="46"/>
  <c r="N553" i="46"/>
  <c r="N554" i="46"/>
  <c r="N555" i="46"/>
  <c r="N556" i="46"/>
  <c r="N557" i="46"/>
  <c r="N558" i="46"/>
  <c r="N559" i="46"/>
  <c r="N560" i="46"/>
  <c r="N561" i="46"/>
  <c r="N562" i="46"/>
  <c r="N563" i="46"/>
  <c r="N564" i="46"/>
  <c r="N565" i="46"/>
  <c r="N566" i="46"/>
  <c r="N567" i="46"/>
  <c r="N568" i="46"/>
  <c r="N569" i="46"/>
  <c r="N570" i="46"/>
  <c r="N571" i="46"/>
  <c r="N572" i="46"/>
  <c r="N573" i="46"/>
  <c r="N574" i="46"/>
  <c r="N575" i="46"/>
  <c r="N576" i="46"/>
  <c r="N577" i="46"/>
  <c r="N578" i="46"/>
  <c r="N579" i="46"/>
  <c r="N580" i="46"/>
  <c r="N581" i="46"/>
  <c r="N582" i="46"/>
  <c r="N583" i="46"/>
  <c r="N584" i="46"/>
  <c r="N585" i="46"/>
  <c r="N586" i="46"/>
  <c r="N587" i="46"/>
  <c r="N588" i="46"/>
  <c r="N589" i="46"/>
  <c r="N590" i="46"/>
  <c r="N591" i="46"/>
  <c r="N592" i="46"/>
  <c r="N593" i="46"/>
  <c r="N594" i="46"/>
  <c r="N595" i="46"/>
  <c r="N596" i="46"/>
  <c r="N597" i="46"/>
  <c r="N598" i="46"/>
  <c r="N599" i="46"/>
  <c r="N600" i="46"/>
  <c r="N601" i="46"/>
  <c r="N602" i="46"/>
  <c r="N603" i="46"/>
  <c r="N604" i="46"/>
  <c r="N605" i="46"/>
  <c r="N606" i="46"/>
  <c r="N607" i="46"/>
  <c r="N608" i="46"/>
  <c r="N609" i="46"/>
  <c r="N610" i="46"/>
  <c r="N611" i="46"/>
  <c r="N612" i="46"/>
  <c r="N613" i="46"/>
  <c r="N614" i="46"/>
  <c r="N615" i="46"/>
  <c r="N616" i="46"/>
  <c r="N617" i="46"/>
  <c r="N618" i="46"/>
  <c r="N619" i="46"/>
  <c r="N620" i="46"/>
  <c r="N621" i="46"/>
  <c r="N622" i="46"/>
  <c r="N623" i="46"/>
  <c r="N624" i="46"/>
  <c r="N625" i="46"/>
  <c r="N626" i="46"/>
  <c r="N627" i="46"/>
  <c r="N628" i="46"/>
  <c r="N629" i="46"/>
  <c r="N630" i="46"/>
  <c r="N631" i="46"/>
  <c r="N632" i="46"/>
  <c r="N633" i="46"/>
  <c r="N634" i="46"/>
  <c r="N635" i="46"/>
  <c r="N636" i="46"/>
  <c r="N637" i="46"/>
  <c r="N638" i="46"/>
  <c r="N639" i="46"/>
  <c r="N640" i="46"/>
  <c r="N641" i="46"/>
  <c r="N642" i="46"/>
  <c r="N643" i="46"/>
  <c r="N644" i="46"/>
  <c r="N645" i="46"/>
  <c r="N646" i="46"/>
  <c r="N647" i="46"/>
  <c r="N648" i="46"/>
  <c r="N649" i="46"/>
  <c r="N650" i="46"/>
  <c r="N651" i="46"/>
  <c r="N652" i="46"/>
  <c r="N653" i="46"/>
  <c r="N654" i="46"/>
  <c r="N655" i="46"/>
  <c r="N656" i="46"/>
  <c r="N657" i="46"/>
  <c r="N658" i="46"/>
  <c r="N659" i="46"/>
  <c r="N660" i="46"/>
  <c r="N661" i="46"/>
  <c r="N662" i="46"/>
  <c r="N663" i="46"/>
  <c r="N664" i="46"/>
  <c r="N665" i="46"/>
  <c r="N666" i="46"/>
  <c r="N667" i="46"/>
  <c r="N668" i="46"/>
  <c r="N669" i="46"/>
  <c r="N670" i="46"/>
  <c r="N671" i="46"/>
  <c r="N672" i="46"/>
  <c r="N673" i="46"/>
  <c r="N674" i="46"/>
  <c r="N675" i="46"/>
  <c r="N676" i="46"/>
  <c r="N677" i="46"/>
  <c r="N678" i="46"/>
  <c r="N679" i="46"/>
  <c r="N680" i="46"/>
  <c r="N681" i="46"/>
  <c r="N682" i="46"/>
  <c r="N683" i="46"/>
  <c r="N684" i="46"/>
  <c r="N685" i="46"/>
  <c r="N686" i="46"/>
  <c r="N687" i="46"/>
  <c r="N688" i="46"/>
  <c r="N689" i="46"/>
  <c r="N690" i="46"/>
  <c r="N691" i="46"/>
  <c r="N692" i="46"/>
  <c r="N693" i="46"/>
  <c r="N694" i="46"/>
  <c r="N695" i="46"/>
  <c r="N696" i="46"/>
  <c r="N697" i="46"/>
  <c r="N698" i="46"/>
  <c r="N699" i="46"/>
  <c r="N700" i="46"/>
  <c r="N701" i="46"/>
  <c r="N702" i="46"/>
  <c r="N703" i="46"/>
  <c r="N704" i="46"/>
  <c r="N705" i="46"/>
  <c r="N706" i="46"/>
  <c r="N707" i="46"/>
  <c r="N708" i="46"/>
  <c r="N709" i="46"/>
  <c r="N710" i="46"/>
  <c r="N711" i="46"/>
  <c r="N712" i="46"/>
  <c r="N713" i="46"/>
  <c r="N714" i="46"/>
  <c r="N715" i="46"/>
  <c r="N716" i="46"/>
  <c r="N717" i="46"/>
  <c r="N718" i="46"/>
  <c r="N719" i="46"/>
  <c r="N720" i="46"/>
  <c r="N721" i="46"/>
  <c r="N722" i="46"/>
  <c r="N723" i="46"/>
  <c r="N724" i="46"/>
  <c r="N725" i="46"/>
  <c r="N726" i="46"/>
  <c r="N727" i="46"/>
  <c r="N728" i="46"/>
  <c r="N729" i="46"/>
  <c r="N730" i="46"/>
  <c r="N731" i="46"/>
  <c r="N732" i="46"/>
  <c r="N733" i="46"/>
  <c r="N734" i="46"/>
  <c r="N735" i="46"/>
  <c r="N736" i="46"/>
  <c r="N737" i="46"/>
  <c r="N738" i="46"/>
  <c r="N739" i="46"/>
  <c r="N740" i="46"/>
  <c r="N741" i="46"/>
  <c r="N742" i="46"/>
  <c r="N743" i="46"/>
  <c r="N744" i="46"/>
  <c r="N745" i="46"/>
  <c r="N746" i="46"/>
  <c r="N747" i="46"/>
  <c r="N748" i="46"/>
  <c r="N749" i="46"/>
  <c r="N750" i="46"/>
  <c r="N751" i="46"/>
  <c r="N752" i="46"/>
  <c r="N753" i="46"/>
  <c r="N754" i="46"/>
  <c r="N755" i="46"/>
  <c r="N756" i="46"/>
  <c r="N757" i="46"/>
  <c r="N758" i="46"/>
  <c r="N759" i="46"/>
  <c r="N760" i="46"/>
  <c r="N761" i="46"/>
  <c r="N762" i="46"/>
  <c r="N763" i="46"/>
  <c r="N764" i="46"/>
  <c r="N765" i="46"/>
  <c r="N766" i="46"/>
  <c r="N767" i="46"/>
  <c r="N768" i="46"/>
  <c r="N769" i="46"/>
  <c r="N770" i="46"/>
  <c r="N771" i="46"/>
  <c r="N772" i="46"/>
  <c r="N773" i="46"/>
  <c r="N774" i="46"/>
  <c r="N775" i="46"/>
  <c r="N776" i="46"/>
  <c r="N777" i="46"/>
  <c r="N778" i="46"/>
  <c r="N779" i="46"/>
  <c r="N780" i="46"/>
  <c r="N781" i="46"/>
  <c r="N782" i="46"/>
  <c r="N783" i="46"/>
  <c r="N784" i="46"/>
  <c r="N785" i="46"/>
  <c r="N786" i="46"/>
  <c r="N787" i="46"/>
  <c r="N788" i="46"/>
  <c r="N789" i="46"/>
  <c r="N790" i="46"/>
  <c r="N791" i="46"/>
  <c r="N792" i="46"/>
  <c r="N793" i="46"/>
  <c r="N794" i="46"/>
  <c r="N795" i="46"/>
  <c r="N796" i="46"/>
  <c r="N797" i="46"/>
  <c r="N798" i="46"/>
  <c r="N799" i="46"/>
  <c r="N800" i="46"/>
  <c r="N801" i="46"/>
  <c r="N802" i="46"/>
  <c r="N803" i="46"/>
  <c r="N804" i="46"/>
  <c r="N805" i="46"/>
  <c r="N806" i="46"/>
  <c r="N807" i="46"/>
  <c r="N808" i="46"/>
  <c r="N809" i="46"/>
  <c r="N810" i="46"/>
  <c r="N811" i="46"/>
  <c r="N812" i="46"/>
  <c r="N813" i="46"/>
  <c r="N814" i="46"/>
  <c r="N815" i="46"/>
  <c r="N816" i="46"/>
  <c r="N817" i="46"/>
  <c r="N818" i="46"/>
  <c r="N819" i="46"/>
  <c r="N820" i="46"/>
  <c r="N821" i="46"/>
  <c r="N822" i="46"/>
  <c r="N823" i="46"/>
  <c r="N824" i="46"/>
  <c r="N825" i="46"/>
  <c r="N826" i="46"/>
  <c r="N827" i="46"/>
  <c r="N828" i="46"/>
  <c r="N829" i="46"/>
  <c r="N830" i="46"/>
  <c r="N831" i="46"/>
  <c r="N832" i="46"/>
  <c r="N833" i="46"/>
  <c r="N834" i="46"/>
  <c r="N835" i="46"/>
  <c r="N836" i="46"/>
  <c r="N837" i="46"/>
  <c r="N838" i="46"/>
  <c r="N839" i="46"/>
  <c r="N840" i="46"/>
  <c r="N841" i="46"/>
  <c r="N842" i="46"/>
  <c r="N843" i="46"/>
  <c r="N844" i="46"/>
  <c r="N845" i="46"/>
  <c r="N846" i="46"/>
  <c r="N847" i="46"/>
  <c r="N848" i="46"/>
  <c r="N849" i="46"/>
  <c r="N850" i="46"/>
  <c r="N851" i="46"/>
  <c r="N852" i="46"/>
  <c r="N853" i="46"/>
  <c r="N854" i="46"/>
  <c r="N855" i="46"/>
  <c r="N856" i="46"/>
  <c r="N857" i="46"/>
  <c r="N858" i="46"/>
  <c r="N859" i="46"/>
  <c r="N860" i="46"/>
  <c r="N861" i="46"/>
  <c r="N862" i="46"/>
  <c r="N863" i="46"/>
  <c r="N864" i="46"/>
  <c r="N865" i="46"/>
  <c r="N866" i="46"/>
  <c r="N867" i="46"/>
  <c r="N868" i="46"/>
  <c r="N869" i="46"/>
  <c r="N870" i="46"/>
  <c r="N871" i="46"/>
  <c r="N872" i="46"/>
  <c r="N873" i="46"/>
  <c r="N874" i="46"/>
  <c r="N875" i="46"/>
  <c r="N876" i="46"/>
  <c r="N877" i="46"/>
  <c r="N878" i="46"/>
  <c r="N879" i="46"/>
  <c r="N880" i="46"/>
  <c r="N881" i="46"/>
  <c r="N882" i="46"/>
  <c r="N883" i="46"/>
  <c r="N884" i="46"/>
  <c r="N885" i="46"/>
  <c r="N886" i="46"/>
  <c r="N887" i="46"/>
  <c r="N888" i="46"/>
  <c r="N889" i="46"/>
  <c r="N890" i="46"/>
  <c r="N891" i="46"/>
  <c r="N892" i="46"/>
  <c r="N893" i="46"/>
  <c r="N894" i="46"/>
  <c r="N895" i="46"/>
  <c r="N896" i="46"/>
  <c r="N897" i="46"/>
  <c r="N898" i="46"/>
  <c r="N899" i="46"/>
  <c r="N900" i="46"/>
  <c r="N901" i="46"/>
  <c r="N902" i="46"/>
  <c r="N903" i="46"/>
  <c r="N904" i="46"/>
  <c r="N905" i="46"/>
  <c r="N906" i="46"/>
  <c r="N907" i="46"/>
  <c r="N908" i="46"/>
  <c r="N909" i="46"/>
  <c r="N910" i="46"/>
  <c r="N911" i="46"/>
  <c r="N912" i="46"/>
  <c r="N913" i="46"/>
  <c r="N914" i="46"/>
  <c r="N915" i="46"/>
  <c r="N916" i="46"/>
  <c r="N917" i="46"/>
  <c r="N918" i="46"/>
  <c r="N919" i="46"/>
  <c r="N920" i="46"/>
  <c r="N921" i="46"/>
  <c r="N922" i="46"/>
  <c r="N923" i="46"/>
  <c r="N924" i="46"/>
  <c r="N925" i="46"/>
  <c r="N926" i="46"/>
  <c r="N927" i="46"/>
  <c r="N928" i="46"/>
  <c r="N929" i="46"/>
  <c r="N930" i="46"/>
  <c r="N931" i="46"/>
  <c r="N932" i="46"/>
  <c r="N933" i="46"/>
  <c r="N934" i="46"/>
  <c r="N935" i="46"/>
  <c r="N936" i="46"/>
  <c r="N937" i="46"/>
  <c r="N938" i="46"/>
  <c r="N939" i="46"/>
  <c r="N940" i="46"/>
  <c r="N941" i="46"/>
  <c r="N942" i="46"/>
  <c r="N943" i="46"/>
  <c r="N944" i="46"/>
  <c r="N945" i="46"/>
  <c r="N946" i="46"/>
  <c r="N947" i="46"/>
  <c r="N948" i="46"/>
  <c r="N949" i="46"/>
  <c r="N950" i="46"/>
  <c r="N951" i="46"/>
  <c r="N952" i="46"/>
  <c r="N953" i="46"/>
  <c r="N954" i="46"/>
  <c r="N955" i="46"/>
  <c r="N956" i="46"/>
  <c r="N957" i="46"/>
  <c r="N958" i="46"/>
  <c r="N959" i="46"/>
  <c r="N960" i="46"/>
  <c r="N961" i="46"/>
  <c r="N962" i="46"/>
  <c r="N963" i="46"/>
  <c r="N964" i="46"/>
  <c r="N965" i="46"/>
  <c r="N966" i="46"/>
  <c r="N967" i="46"/>
  <c r="N968" i="46"/>
  <c r="N969" i="46"/>
  <c r="N970" i="46"/>
  <c r="N971" i="46"/>
  <c r="N972" i="46"/>
  <c r="N973" i="46"/>
  <c r="N974" i="46"/>
  <c r="N975" i="46"/>
  <c r="N976" i="46"/>
  <c r="N977" i="46"/>
  <c r="N978" i="46"/>
  <c r="N979" i="46"/>
  <c r="N980" i="46"/>
  <c r="N981" i="46"/>
  <c r="N982" i="46"/>
  <c r="N983" i="46"/>
  <c r="N984" i="46"/>
  <c r="N985" i="46"/>
  <c r="N986" i="46"/>
  <c r="N987" i="46"/>
  <c r="N988" i="46"/>
  <c r="N989" i="46"/>
  <c r="N990" i="46"/>
  <c r="N991" i="46"/>
  <c r="N992" i="46"/>
  <c r="N993" i="46"/>
  <c r="N994" i="46"/>
  <c r="N995" i="46"/>
  <c r="N996" i="46"/>
  <c r="N997" i="46"/>
  <c r="N998" i="46"/>
  <c r="N999" i="46"/>
  <c r="N1000" i="46"/>
  <c r="N1001" i="46"/>
  <c r="N1002" i="46"/>
  <c r="N1003" i="46"/>
  <c r="N1004" i="46"/>
  <c r="N1005" i="46"/>
  <c r="N1006" i="46"/>
  <c r="N1007" i="46"/>
  <c r="N1008" i="46"/>
  <c r="N1009" i="46"/>
  <c r="N1010" i="46"/>
  <c r="N1011" i="46"/>
  <c r="N1012" i="46"/>
  <c r="N1013" i="46"/>
  <c r="N1014" i="46"/>
  <c r="N1015" i="46"/>
  <c r="N1016" i="46"/>
  <c r="N1017" i="46"/>
  <c r="N1018" i="46"/>
  <c r="N1019" i="46"/>
  <c r="N1020" i="46"/>
  <c r="N1021" i="46"/>
  <c r="N1022" i="46"/>
  <c r="N1023" i="46"/>
  <c r="N1024" i="46"/>
  <c r="N1025" i="46"/>
  <c r="N1026" i="46"/>
  <c r="N1027" i="46"/>
  <c r="N1028" i="46"/>
  <c r="N1029" i="46"/>
  <c r="N1030" i="46"/>
  <c r="N1031" i="46"/>
  <c r="N1032" i="46"/>
  <c r="N1033" i="46"/>
  <c r="N1034" i="46"/>
  <c r="N1035" i="46"/>
  <c r="N1036" i="46"/>
  <c r="N1037" i="46"/>
  <c r="N1038" i="46"/>
  <c r="N1039" i="46"/>
  <c r="N1040" i="46"/>
  <c r="N1041" i="46"/>
  <c r="N1042" i="46"/>
  <c r="N1043" i="46"/>
  <c r="N1044" i="46"/>
  <c r="N1045" i="46"/>
  <c r="N1046" i="46"/>
  <c r="N1047" i="46"/>
  <c r="N1048" i="46"/>
  <c r="N1049" i="46"/>
  <c r="N1050" i="46"/>
  <c r="N1051" i="46"/>
  <c r="N1052" i="46"/>
  <c r="N1053" i="46"/>
  <c r="N1054" i="46"/>
  <c r="N1055" i="46"/>
  <c r="N1056" i="46"/>
  <c r="N1057" i="46"/>
  <c r="N1058" i="46"/>
  <c r="N1059" i="46"/>
  <c r="N1060" i="46"/>
  <c r="N1061" i="46"/>
  <c r="N1062" i="46"/>
  <c r="N1063" i="46"/>
  <c r="N1064" i="46"/>
  <c r="N1065" i="46"/>
  <c r="N1066" i="46"/>
  <c r="N1067" i="46"/>
  <c r="N1068" i="46"/>
  <c r="N1069" i="46"/>
  <c r="N1070" i="46"/>
  <c r="N1071" i="46"/>
  <c r="N1072" i="46"/>
  <c r="N1073" i="46"/>
  <c r="N1074" i="46"/>
  <c r="N1075" i="46"/>
  <c r="N1076" i="46"/>
  <c r="N1077" i="46"/>
  <c r="N1078" i="46"/>
  <c r="N1079" i="46"/>
  <c r="N1080" i="46"/>
  <c r="N1081" i="46"/>
  <c r="N1082" i="46"/>
  <c r="N1083" i="46"/>
  <c r="N1084" i="46"/>
  <c r="N1085" i="46"/>
  <c r="N1086" i="46"/>
  <c r="N1087" i="46"/>
  <c r="N1088" i="46"/>
  <c r="N1089" i="46"/>
  <c r="N1090" i="46"/>
  <c r="N1091" i="46"/>
  <c r="N1092" i="46"/>
  <c r="N1093" i="46"/>
  <c r="N1094" i="46"/>
  <c r="N1095" i="46"/>
  <c r="N1096" i="46"/>
  <c r="N1097" i="46"/>
  <c r="N1098" i="46"/>
  <c r="N1099" i="46"/>
  <c r="N1100" i="46"/>
  <c r="N1101" i="46"/>
  <c r="N1102" i="46"/>
  <c r="N1103" i="46"/>
  <c r="N1104" i="46"/>
  <c r="N1105" i="46"/>
  <c r="N1106" i="46"/>
  <c r="N1107" i="46"/>
  <c r="N1108" i="46"/>
  <c r="N1109" i="46"/>
  <c r="N1110" i="46"/>
  <c r="N1111" i="46"/>
  <c r="N1112" i="46"/>
  <c r="N1113" i="46"/>
  <c r="N1114" i="46"/>
  <c r="N1115" i="46"/>
  <c r="N1116" i="46"/>
  <c r="N1117" i="46"/>
  <c r="N1118" i="46"/>
  <c r="N1119" i="46"/>
  <c r="N1120" i="46"/>
  <c r="N1121" i="46"/>
  <c r="N1122" i="46"/>
  <c r="N1123" i="46"/>
  <c r="N1124" i="46"/>
  <c r="N1125" i="46"/>
  <c r="N1126" i="46"/>
  <c r="N1127" i="46"/>
  <c r="N1128" i="46"/>
  <c r="N1129" i="46"/>
  <c r="N1130" i="46"/>
  <c r="N1131" i="46"/>
  <c r="N1132" i="46"/>
  <c r="N1133" i="46"/>
  <c r="N1134" i="46"/>
  <c r="N1135" i="46"/>
  <c r="N1136" i="46"/>
  <c r="N1137" i="46"/>
  <c r="N1138" i="46"/>
  <c r="N1139" i="46"/>
  <c r="N1140" i="46"/>
  <c r="N1141" i="46"/>
  <c r="N1142" i="46"/>
  <c r="N1143" i="46"/>
  <c r="N1144" i="46"/>
  <c r="N1145" i="46"/>
  <c r="N1146" i="46"/>
  <c r="N1147" i="46"/>
  <c r="N1148" i="46"/>
  <c r="N1149" i="46"/>
  <c r="N1150" i="46"/>
  <c r="N1151" i="46"/>
  <c r="N1152" i="46"/>
  <c r="N1153" i="46"/>
  <c r="N1154" i="46"/>
  <c r="N1155" i="46"/>
  <c r="N1156" i="46"/>
  <c r="N1157" i="46"/>
  <c r="N1158" i="46"/>
  <c r="N1159" i="46"/>
  <c r="N1160" i="46"/>
  <c r="N1161" i="46"/>
  <c r="N1162" i="46"/>
  <c r="N1163" i="46"/>
  <c r="N1164" i="46"/>
  <c r="N1165" i="46"/>
  <c r="N1166" i="46"/>
  <c r="N1167" i="46"/>
  <c r="N1168" i="46"/>
  <c r="N1169" i="46"/>
  <c r="N1170" i="46"/>
  <c r="N1171" i="46"/>
  <c r="N1172" i="46"/>
  <c r="N1173" i="46"/>
  <c r="N1174" i="46"/>
  <c r="N1175" i="46"/>
  <c r="N1176" i="46"/>
  <c r="N1177" i="46"/>
  <c r="N1178" i="46"/>
  <c r="N1179" i="46"/>
  <c r="N1180" i="46"/>
  <c r="N1181" i="46"/>
  <c r="N1182" i="46"/>
  <c r="N1183" i="46"/>
  <c r="N1184" i="46"/>
  <c r="N1185" i="46"/>
  <c r="N1186" i="46"/>
  <c r="N1187" i="46"/>
  <c r="N1188" i="46"/>
  <c r="N1189" i="46"/>
  <c r="N1190" i="46"/>
  <c r="N1191" i="46"/>
  <c r="N1192" i="46"/>
  <c r="N1193" i="46"/>
  <c r="N1194" i="46"/>
  <c r="N1195" i="46"/>
  <c r="N1196" i="46"/>
  <c r="N1197" i="46"/>
  <c r="N1198" i="46"/>
  <c r="N1199" i="46"/>
  <c r="N1200" i="46"/>
  <c r="N1201" i="46"/>
  <c r="N1202" i="46"/>
  <c r="N1203" i="46"/>
  <c r="N1204" i="46"/>
  <c r="N1205" i="46"/>
  <c r="N1206" i="46"/>
  <c r="N1207" i="46"/>
  <c r="N1208" i="46"/>
  <c r="N1209" i="46"/>
  <c r="N1210" i="46"/>
  <c r="N1211" i="46"/>
  <c r="N1212" i="46"/>
  <c r="N1213" i="46"/>
  <c r="N1214" i="46"/>
  <c r="N1215" i="46"/>
  <c r="N1216" i="46"/>
  <c r="N1217" i="46"/>
  <c r="N1218" i="46"/>
  <c r="N1219" i="46"/>
  <c r="N1220" i="46"/>
  <c r="N1221" i="46"/>
  <c r="N1222" i="46"/>
  <c r="N1223" i="46"/>
  <c r="N1224" i="46"/>
  <c r="N1225" i="46"/>
  <c r="N1226" i="46"/>
  <c r="N1227" i="46"/>
  <c r="N1228" i="46"/>
  <c r="N1229" i="46"/>
  <c r="N1230" i="46"/>
  <c r="N1231" i="46"/>
  <c r="N1232" i="46"/>
  <c r="N1233" i="46"/>
  <c r="N1234" i="46"/>
  <c r="N1235" i="46"/>
  <c r="N1236" i="46"/>
  <c r="N1237" i="46"/>
  <c r="N1238" i="46"/>
  <c r="N1239" i="46"/>
  <c r="N1240" i="46"/>
  <c r="N1241" i="46"/>
  <c r="N1242" i="46"/>
  <c r="N1243" i="46"/>
  <c r="N1244" i="46"/>
  <c r="N1245" i="46"/>
  <c r="N1246" i="46"/>
  <c r="N1247" i="46"/>
  <c r="N1248" i="46"/>
  <c r="N1249" i="46"/>
  <c r="N1250" i="46"/>
  <c r="N1251" i="46"/>
  <c r="N1252" i="46"/>
  <c r="N1253" i="46"/>
  <c r="N1254" i="46"/>
  <c r="N1255" i="46"/>
  <c r="N1256" i="46"/>
  <c r="N1257" i="46"/>
  <c r="N1258" i="46"/>
  <c r="N1259" i="46"/>
  <c r="N1260" i="46"/>
  <c r="N1261" i="46"/>
  <c r="N1262" i="46"/>
  <c r="N1263" i="46"/>
  <c r="N1264" i="46"/>
  <c r="N1265" i="46"/>
  <c r="N1266" i="46"/>
  <c r="N1267" i="46"/>
  <c r="N1268" i="46"/>
  <c r="N1269" i="46"/>
  <c r="N1270" i="46"/>
  <c r="N1271" i="46"/>
  <c r="N1272" i="46"/>
  <c r="N1273" i="46"/>
  <c r="N1274" i="46"/>
  <c r="N1275" i="46"/>
  <c r="N1276" i="46"/>
  <c r="N1277" i="46"/>
  <c r="N1278" i="46"/>
  <c r="N1279" i="46"/>
  <c r="N1280" i="46"/>
  <c r="N1281" i="46"/>
  <c r="N1282" i="46"/>
  <c r="N1283" i="46"/>
  <c r="N1284" i="46"/>
  <c r="N1285" i="46"/>
  <c r="N1286" i="46"/>
  <c r="N1287" i="46"/>
  <c r="N1288" i="46"/>
  <c r="N1289" i="46"/>
  <c r="N1290" i="46"/>
  <c r="N1291" i="46"/>
  <c r="N1292" i="46"/>
  <c r="N1293" i="46"/>
  <c r="N1294" i="46"/>
  <c r="N1295" i="46"/>
  <c r="N1296" i="46"/>
  <c r="N1297" i="46"/>
  <c r="N1298" i="46"/>
  <c r="N1299" i="46"/>
  <c r="N1300" i="46"/>
  <c r="N1301" i="46"/>
  <c r="N1302" i="46"/>
  <c r="N1303" i="46"/>
  <c r="N1304" i="46"/>
  <c r="N1305" i="46"/>
  <c r="N1306" i="46"/>
  <c r="N1307" i="46"/>
  <c r="N1308" i="46"/>
  <c r="N1309" i="46"/>
  <c r="N1310" i="46"/>
  <c r="N1311" i="46"/>
  <c r="N1312" i="46"/>
  <c r="N1313" i="46"/>
  <c r="N1314" i="46"/>
  <c r="N1315" i="46"/>
  <c r="N1316" i="46"/>
  <c r="N1317" i="46"/>
  <c r="N1318" i="46"/>
  <c r="N1319" i="46"/>
  <c r="N1320" i="46"/>
  <c r="N1321" i="46"/>
  <c r="N1322" i="46"/>
  <c r="N1323" i="46"/>
  <c r="N1324" i="46"/>
  <c r="N1325" i="46"/>
  <c r="N1326" i="46"/>
  <c r="N1327" i="46"/>
  <c r="N1328" i="46"/>
  <c r="N1329" i="46"/>
  <c r="N1330" i="46"/>
  <c r="N1331" i="46"/>
  <c r="N1332" i="46"/>
  <c r="N1333" i="46"/>
  <c r="N1334" i="46"/>
  <c r="N1335" i="46"/>
  <c r="N1336" i="46"/>
  <c r="N1337" i="46"/>
  <c r="N1338" i="46"/>
  <c r="N1339" i="46"/>
  <c r="N1340" i="46"/>
  <c r="N1341" i="46"/>
  <c r="N1342" i="46"/>
  <c r="N1343" i="46"/>
  <c r="N1344" i="46"/>
  <c r="N1345" i="46"/>
  <c r="N1346" i="46"/>
  <c r="N1347" i="46"/>
  <c r="N1348" i="46"/>
  <c r="N1349" i="46"/>
  <c r="N1350" i="46"/>
  <c r="N1351" i="46"/>
  <c r="N1352" i="46"/>
  <c r="N1353" i="46"/>
  <c r="N1354" i="46"/>
  <c r="N1355" i="46"/>
  <c r="N1356" i="46"/>
  <c r="N1357" i="46"/>
  <c r="N1358" i="46"/>
  <c r="N1359" i="46"/>
  <c r="N1360" i="46"/>
  <c r="N1361" i="46"/>
  <c r="N1362" i="46"/>
  <c r="N1363" i="46"/>
  <c r="N1364" i="46"/>
  <c r="N1365" i="46"/>
  <c r="N1366" i="46"/>
  <c r="N1367" i="46"/>
  <c r="N1368" i="46"/>
  <c r="N1369" i="46"/>
  <c r="N1370" i="46"/>
  <c r="N1371" i="46"/>
  <c r="N1372" i="46"/>
  <c r="N1373" i="46"/>
  <c r="N1374" i="46"/>
  <c r="N1375" i="46"/>
  <c r="N1376" i="46"/>
  <c r="N1377" i="46"/>
  <c r="N1378" i="46"/>
  <c r="N1379" i="46"/>
  <c r="N1380" i="46"/>
  <c r="N1381" i="46"/>
  <c r="N1382" i="46"/>
  <c r="N1383" i="46"/>
  <c r="N1384" i="46"/>
  <c r="N1385" i="46"/>
  <c r="N1386" i="46"/>
  <c r="N1387" i="46"/>
  <c r="N1388" i="46"/>
  <c r="N1389" i="46"/>
  <c r="N1390" i="46"/>
  <c r="N1391" i="46"/>
  <c r="N1392" i="46"/>
  <c r="N1393" i="46"/>
  <c r="N1394" i="46"/>
  <c r="N1395" i="46"/>
  <c r="N1396" i="46"/>
  <c r="N1397" i="46"/>
  <c r="N1398" i="46"/>
  <c r="N1399" i="46"/>
  <c r="N1400" i="46"/>
  <c r="N1401" i="46"/>
  <c r="N1402" i="46"/>
  <c r="N1403" i="46"/>
  <c r="N1404" i="46"/>
  <c r="N1405" i="46"/>
  <c r="N1406" i="46"/>
  <c r="N1407" i="46"/>
  <c r="N1408" i="46"/>
  <c r="N1409" i="46"/>
  <c r="N1410" i="46"/>
  <c r="N1411" i="46"/>
  <c r="N1412" i="46"/>
  <c r="N1413" i="46"/>
  <c r="N1414" i="46"/>
  <c r="N1415" i="46"/>
  <c r="N1416" i="46"/>
  <c r="N1417" i="46"/>
  <c r="N1418" i="46"/>
  <c r="N1419" i="46"/>
  <c r="N1420" i="46"/>
  <c r="N1421" i="46"/>
  <c r="N1422" i="46"/>
  <c r="N1423" i="46"/>
  <c r="N1424" i="46"/>
  <c r="N1425" i="46"/>
  <c r="N1426" i="46"/>
  <c r="N1427" i="46"/>
  <c r="N1428" i="46"/>
  <c r="N1429" i="46"/>
  <c r="N1430" i="46"/>
  <c r="N1431" i="46"/>
  <c r="N1432" i="46"/>
  <c r="N1433" i="46"/>
  <c r="N1434" i="46"/>
  <c r="N1435" i="46"/>
  <c r="N1436" i="46"/>
  <c r="N1437" i="46"/>
  <c r="N1438" i="46"/>
  <c r="N1439" i="46"/>
  <c r="N1440" i="46"/>
  <c r="N1441" i="46"/>
  <c r="N1442" i="46"/>
  <c r="N1443" i="46"/>
  <c r="N1444" i="46"/>
  <c r="N1445" i="46"/>
  <c r="N1446" i="46"/>
  <c r="N1447" i="46"/>
  <c r="N1448" i="46"/>
  <c r="N1449" i="46"/>
  <c r="N1450" i="46"/>
  <c r="N1451" i="46"/>
  <c r="N1452" i="46"/>
  <c r="N1453" i="46"/>
  <c r="N1454" i="46"/>
  <c r="N1455" i="46"/>
  <c r="N1456" i="46"/>
  <c r="N1457" i="46"/>
  <c r="N1458" i="46"/>
  <c r="N1459" i="46"/>
  <c r="N1460" i="46"/>
  <c r="N1461" i="46"/>
  <c r="N1462" i="46"/>
  <c r="N1463" i="46"/>
  <c r="N1464" i="46"/>
  <c r="N1465" i="46"/>
  <c r="N1466" i="46"/>
  <c r="N1467" i="46"/>
  <c r="N1468" i="46"/>
  <c r="N1469" i="46"/>
  <c r="N1470" i="46"/>
  <c r="N1471" i="46"/>
  <c r="N1472" i="46"/>
  <c r="N1473" i="46"/>
  <c r="N1474" i="46"/>
  <c r="N1475" i="46"/>
  <c r="N1476" i="46"/>
  <c r="N1477" i="46"/>
  <c r="N1478" i="46"/>
  <c r="N1479" i="46"/>
  <c r="N1480" i="46"/>
  <c r="N1481" i="46"/>
  <c r="N1482" i="46"/>
  <c r="N1483" i="46"/>
  <c r="N1484" i="46"/>
  <c r="N1485" i="46"/>
  <c r="N1486" i="46"/>
  <c r="N1487" i="46"/>
  <c r="N1488" i="46"/>
  <c r="N1489" i="46"/>
  <c r="N1490" i="46"/>
  <c r="N1491" i="46"/>
  <c r="N1492" i="46"/>
  <c r="N1493" i="46"/>
  <c r="N1494" i="46"/>
  <c r="N1495" i="46"/>
  <c r="N1496" i="46"/>
  <c r="N1497" i="46"/>
  <c r="N1498" i="46"/>
  <c r="N1499" i="46"/>
  <c r="N1500" i="46"/>
  <c r="N1501" i="46"/>
  <c r="N1502" i="46"/>
  <c r="N1503" i="46"/>
  <c r="N1504" i="46"/>
  <c r="N1505" i="46"/>
  <c r="N1506" i="46"/>
  <c r="N1507" i="46"/>
  <c r="N1508" i="46"/>
  <c r="N1509" i="46"/>
  <c r="N1510" i="46"/>
  <c r="N1511" i="46"/>
  <c r="N1512" i="46"/>
  <c r="N1513" i="46"/>
  <c r="N1514" i="46"/>
  <c r="N1515" i="46"/>
  <c r="N1516" i="46"/>
  <c r="N1517" i="46"/>
  <c r="N1518" i="46"/>
  <c r="N1519" i="46"/>
  <c r="N1520" i="46"/>
  <c r="N1521" i="46"/>
  <c r="N1522" i="46"/>
  <c r="N1523" i="46"/>
  <c r="N1524" i="46"/>
  <c r="N1525" i="46"/>
  <c r="N1526" i="46"/>
  <c r="N1527" i="46"/>
  <c r="N1528" i="46"/>
  <c r="N1529" i="46"/>
  <c r="N1530" i="46"/>
  <c r="N1531" i="46"/>
  <c r="N1532" i="46"/>
  <c r="N1533" i="46"/>
  <c r="N1534" i="46"/>
  <c r="N1535" i="46"/>
  <c r="N1536" i="46"/>
  <c r="N1537" i="46"/>
  <c r="N1538" i="46"/>
  <c r="N1539" i="46"/>
  <c r="N1540" i="46"/>
  <c r="N1541" i="46"/>
  <c r="N1542" i="46"/>
  <c r="N1543" i="46"/>
  <c r="N1544" i="46"/>
  <c r="N1545" i="46"/>
  <c r="N1546" i="46"/>
  <c r="N1547" i="46"/>
  <c r="N1548" i="46"/>
  <c r="N1549" i="46"/>
  <c r="N1550" i="46"/>
  <c r="N1551" i="46"/>
  <c r="N1552" i="46"/>
  <c r="N1553" i="46"/>
  <c r="N1554" i="46"/>
  <c r="N1555" i="46"/>
  <c r="N1556" i="46"/>
  <c r="N1557" i="46"/>
  <c r="N1558" i="46"/>
  <c r="N1559" i="46"/>
  <c r="N1560" i="46"/>
  <c r="N1561" i="46"/>
  <c r="N1562" i="46"/>
  <c r="N1563" i="46"/>
  <c r="N1564" i="46"/>
  <c r="N1565" i="46"/>
  <c r="N1566" i="46"/>
  <c r="N1567" i="46"/>
  <c r="N1568" i="46"/>
  <c r="N1569" i="46"/>
  <c r="N1570" i="46"/>
  <c r="N1571" i="46"/>
  <c r="N1572" i="46"/>
  <c r="N1573" i="46"/>
  <c r="N1574" i="46"/>
  <c r="N1575" i="46"/>
  <c r="N1576" i="46"/>
  <c r="N1577" i="46"/>
  <c r="N1578" i="46"/>
  <c r="N1579" i="46"/>
  <c r="N1580" i="46"/>
  <c r="N1581" i="46"/>
  <c r="N1582" i="46"/>
  <c r="N1583" i="46"/>
  <c r="N1584" i="46"/>
  <c r="N1585" i="46"/>
  <c r="N1586" i="46"/>
  <c r="N1587" i="46"/>
  <c r="N1588" i="46"/>
  <c r="N1589" i="46"/>
  <c r="N1590" i="46"/>
  <c r="N1591" i="46"/>
  <c r="N1592" i="46"/>
  <c r="N1593" i="46"/>
  <c r="N1594" i="46"/>
  <c r="N1595" i="46"/>
  <c r="N1596" i="46"/>
  <c r="N1597" i="46"/>
  <c r="N1598" i="46"/>
  <c r="N1599" i="46"/>
  <c r="N1600" i="46"/>
  <c r="N1601" i="46"/>
  <c r="N1602" i="46"/>
  <c r="N1603" i="46"/>
  <c r="N1604" i="46"/>
  <c r="N1605" i="46"/>
  <c r="N1606" i="46"/>
  <c r="N1607" i="46"/>
  <c r="N1608" i="46"/>
  <c r="N1609" i="46"/>
  <c r="N1610" i="46"/>
  <c r="N1611" i="46"/>
  <c r="N1612" i="46"/>
  <c r="N1613" i="46"/>
  <c r="N1614" i="46"/>
  <c r="N1615" i="46"/>
  <c r="N1616" i="46"/>
  <c r="N1617" i="46"/>
  <c r="N1618" i="46"/>
  <c r="N1619" i="46"/>
  <c r="N1620" i="46"/>
  <c r="N1621" i="46"/>
  <c r="N1622" i="46"/>
  <c r="N1623" i="46"/>
  <c r="N1624" i="46"/>
  <c r="N1625" i="46"/>
  <c r="N1626" i="46"/>
  <c r="N1627" i="46"/>
  <c r="N1628" i="46"/>
  <c r="N1629" i="46"/>
  <c r="N1630" i="46"/>
  <c r="N1631" i="46"/>
  <c r="N1632" i="46"/>
  <c r="N1633" i="46"/>
  <c r="N1634" i="46"/>
  <c r="N1635" i="46"/>
  <c r="N1636" i="46"/>
  <c r="N1637" i="46"/>
  <c r="N1638" i="46"/>
  <c r="N1639" i="46"/>
  <c r="N1640" i="46"/>
  <c r="N1641" i="46"/>
  <c r="N1642" i="46"/>
  <c r="N1643" i="46"/>
  <c r="N1644" i="46"/>
  <c r="N1645" i="46"/>
  <c r="N1646" i="46"/>
  <c r="N1647" i="46"/>
  <c r="N1648" i="46"/>
  <c r="N1649" i="46"/>
  <c r="N1650" i="46"/>
  <c r="N1651" i="46"/>
  <c r="N1652" i="46"/>
  <c r="N1653" i="46"/>
  <c r="N1654" i="46"/>
  <c r="N1655" i="46"/>
  <c r="N1656" i="46"/>
  <c r="N1657" i="46"/>
  <c r="N1658" i="46"/>
  <c r="N1659" i="46"/>
  <c r="N1660" i="46"/>
  <c r="N1661" i="46"/>
  <c r="N1662" i="46"/>
  <c r="N1663" i="46"/>
  <c r="N1664" i="46"/>
  <c r="N1665" i="46"/>
  <c r="N1666" i="46"/>
  <c r="N1667" i="46"/>
  <c r="N1668" i="46"/>
  <c r="N1669" i="46"/>
  <c r="N1670" i="46"/>
  <c r="N1671" i="46"/>
  <c r="N1672" i="46"/>
  <c r="N1673" i="46"/>
  <c r="N1674" i="46"/>
  <c r="N1675" i="46"/>
  <c r="N1676" i="46"/>
  <c r="N1677" i="46"/>
  <c r="N1678" i="46"/>
  <c r="N1679" i="46"/>
  <c r="N1680" i="46"/>
  <c r="N1681" i="46"/>
  <c r="N1682" i="46"/>
  <c r="N1683" i="46"/>
  <c r="N1684" i="46"/>
  <c r="N1685" i="46"/>
  <c r="N1686" i="46"/>
  <c r="N1687" i="46"/>
  <c r="N1688" i="46"/>
  <c r="N1689" i="46"/>
  <c r="N1690" i="46"/>
  <c r="N1691" i="46"/>
  <c r="N1692" i="46"/>
  <c r="N1693" i="46"/>
  <c r="N1694" i="46"/>
  <c r="N1695" i="46"/>
  <c r="N1696" i="46"/>
  <c r="N1697" i="46"/>
  <c r="N1698" i="46"/>
  <c r="N1699" i="46"/>
  <c r="N1700" i="46"/>
  <c r="N1701" i="46"/>
  <c r="N1702" i="46"/>
  <c r="N1703" i="46"/>
  <c r="N1704" i="46"/>
  <c r="N1705" i="46"/>
  <c r="N1706" i="46"/>
  <c r="N1707" i="46"/>
  <c r="N1708" i="46"/>
  <c r="N1709" i="46"/>
  <c r="N1710" i="46"/>
  <c r="N1711" i="46"/>
  <c r="N1712" i="46"/>
  <c r="N1713" i="46"/>
  <c r="N1714" i="46"/>
  <c r="N1715" i="46"/>
  <c r="N1716" i="46"/>
  <c r="N1717" i="46"/>
  <c r="N1718" i="46"/>
  <c r="N1719" i="46"/>
  <c r="N1720" i="46"/>
  <c r="N1721" i="46"/>
  <c r="N1722" i="46"/>
  <c r="N1723" i="46"/>
  <c r="N1724" i="46"/>
  <c r="N1725" i="46"/>
  <c r="N1726" i="46"/>
  <c r="N1727" i="46"/>
  <c r="N1728" i="46"/>
  <c r="N1729" i="46"/>
  <c r="N1730" i="46"/>
  <c r="N1731" i="46"/>
  <c r="N1732" i="46"/>
  <c r="N1733" i="46"/>
  <c r="N1734" i="46"/>
  <c r="N1735" i="46"/>
  <c r="N1736" i="46"/>
  <c r="N1737" i="46"/>
  <c r="N1738" i="46"/>
  <c r="N1739" i="46"/>
  <c r="N1740" i="46"/>
  <c r="N1741" i="46"/>
  <c r="N1742" i="46"/>
  <c r="N1743" i="46"/>
  <c r="N1744" i="46"/>
  <c r="N1745" i="46"/>
  <c r="N1746" i="46"/>
  <c r="N1747" i="46"/>
  <c r="N1748" i="46"/>
  <c r="N1749" i="46"/>
  <c r="N1750" i="46"/>
  <c r="N1751" i="46"/>
  <c r="N1752" i="46"/>
  <c r="N1753" i="46"/>
  <c r="N1754" i="46"/>
  <c r="N1755" i="46"/>
  <c r="N1756" i="46"/>
  <c r="N1757" i="46"/>
  <c r="N1758" i="46"/>
  <c r="N1759" i="46"/>
  <c r="N1760" i="46"/>
  <c r="N1761" i="46"/>
  <c r="N1762" i="46"/>
  <c r="N1763" i="46"/>
  <c r="N1764" i="46"/>
  <c r="N1765" i="46"/>
  <c r="N1766" i="46"/>
  <c r="N1767" i="46"/>
  <c r="N1768" i="46"/>
  <c r="N1769" i="46"/>
  <c r="N1770" i="46"/>
  <c r="N1771" i="46"/>
  <c r="N1772" i="46"/>
  <c r="N1773" i="46"/>
  <c r="N1774" i="46"/>
  <c r="N1775" i="46"/>
  <c r="N1776" i="46"/>
  <c r="N1777" i="46"/>
  <c r="N1778" i="46"/>
  <c r="N1779" i="46"/>
  <c r="N1780" i="46"/>
  <c r="N1781" i="46"/>
  <c r="N1782" i="46"/>
  <c r="N1783" i="46"/>
  <c r="N1784" i="46"/>
  <c r="N1785" i="46"/>
  <c r="N1786" i="46"/>
  <c r="N1787" i="46"/>
  <c r="N1788" i="46"/>
  <c r="N1789" i="46"/>
  <c r="N1790" i="46"/>
  <c r="N1791" i="46"/>
  <c r="N1792" i="46"/>
  <c r="N1793" i="46"/>
  <c r="N1794" i="46"/>
  <c r="N1795" i="46"/>
  <c r="N1796" i="46"/>
  <c r="N1797" i="46"/>
  <c r="N1798" i="46"/>
  <c r="N1799" i="46"/>
  <c r="N1800" i="46"/>
  <c r="N1801" i="46"/>
  <c r="N1802" i="46"/>
  <c r="N1803" i="46"/>
  <c r="N1804" i="46"/>
  <c r="N1805" i="46"/>
  <c r="N1806" i="46"/>
  <c r="N1807" i="46"/>
  <c r="N1808" i="46"/>
  <c r="N1809" i="46"/>
  <c r="N1810" i="46"/>
  <c r="N1811" i="46"/>
  <c r="N1812" i="46"/>
  <c r="N1813" i="46"/>
  <c r="N1814" i="46"/>
  <c r="N1815" i="46"/>
  <c r="N1816" i="46"/>
  <c r="N1817" i="46"/>
  <c r="N1818" i="46"/>
  <c r="N1819" i="46"/>
  <c r="N1820" i="46"/>
  <c r="N1821" i="46"/>
  <c r="N1822" i="46"/>
  <c r="N1823" i="46"/>
  <c r="N1824" i="46"/>
  <c r="N1825" i="46"/>
  <c r="N1826" i="46"/>
  <c r="N1827" i="46"/>
  <c r="N1828" i="46"/>
  <c r="N1829" i="46"/>
  <c r="N1830" i="46"/>
  <c r="N1831" i="46"/>
  <c r="N1832" i="46"/>
  <c r="N1833" i="46"/>
  <c r="N1834" i="46"/>
  <c r="N1835" i="46"/>
  <c r="N1836" i="46"/>
  <c r="N1837" i="46"/>
  <c r="N1838" i="46"/>
  <c r="N1839" i="46"/>
  <c r="N1840" i="46"/>
  <c r="N1841" i="46"/>
  <c r="N1842" i="46"/>
  <c r="N1843" i="46"/>
  <c r="N1844" i="46"/>
  <c r="N1845" i="46"/>
  <c r="N1846" i="46"/>
  <c r="N1847" i="46"/>
  <c r="N1848" i="46"/>
  <c r="N1849" i="46"/>
  <c r="N1850" i="46"/>
  <c r="N1851" i="46"/>
  <c r="N1852" i="46"/>
  <c r="N1853" i="46"/>
  <c r="N1854" i="46"/>
  <c r="N1855" i="46"/>
  <c r="N1856" i="46"/>
  <c r="N1857" i="46"/>
  <c r="N1858" i="46"/>
  <c r="N1859" i="46"/>
  <c r="N1860" i="46"/>
  <c r="N1861" i="46"/>
  <c r="N1862" i="46"/>
  <c r="N1863" i="46"/>
  <c r="N1864" i="46"/>
  <c r="N1865" i="46"/>
  <c r="N1866" i="46"/>
  <c r="N1867" i="46"/>
  <c r="N1868" i="46"/>
  <c r="N1869" i="46"/>
  <c r="N1870" i="46"/>
  <c r="N1871" i="46"/>
  <c r="N1872" i="46"/>
  <c r="N1873" i="46"/>
  <c r="N1874" i="46"/>
  <c r="N1875" i="46"/>
  <c r="N1876" i="46"/>
  <c r="N1877" i="46"/>
  <c r="N1878" i="46"/>
  <c r="N1879" i="46"/>
  <c r="N1880" i="46"/>
  <c r="N1881" i="46"/>
  <c r="N1882" i="46"/>
  <c r="N1883" i="46"/>
  <c r="N1884" i="46"/>
  <c r="N1885" i="46"/>
  <c r="N1886" i="46"/>
  <c r="N1887" i="46"/>
  <c r="N1888" i="46"/>
  <c r="N1889" i="46"/>
  <c r="N1890" i="46"/>
  <c r="N1891" i="46"/>
  <c r="N1892" i="46"/>
  <c r="N1893" i="46"/>
  <c r="N1894" i="46"/>
  <c r="N1895" i="46"/>
  <c r="N1896" i="46"/>
  <c r="N1897" i="46"/>
  <c r="N1898" i="46"/>
  <c r="N1899" i="46"/>
  <c r="N1900" i="46"/>
  <c r="N1901" i="46"/>
  <c r="N1902" i="46"/>
  <c r="N1903" i="46"/>
  <c r="N1904" i="46"/>
  <c r="N1905" i="46"/>
  <c r="N1906" i="46"/>
  <c r="N1907" i="46"/>
  <c r="N1908" i="46"/>
  <c r="N1909" i="46"/>
  <c r="N1910" i="46"/>
  <c r="N1911" i="46"/>
  <c r="N1912" i="46"/>
  <c r="N1913" i="46"/>
  <c r="N1914" i="46"/>
  <c r="N1915" i="46"/>
  <c r="N1916" i="46"/>
  <c r="N1917" i="46"/>
  <c r="N1918" i="46"/>
  <c r="N1919" i="46"/>
  <c r="N1920" i="46"/>
  <c r="N1921" i="46"/>
  <c r="N1922" i="46"/>
  <c r="N1923" i="46"/>
  <c r="N1924" i="46"/>
  <c r="N1925" i="46"/>
  <c r="N1926" i="46"/>
  <c r="N1927" i="46"/>
  <c r="N1928" i="46"/>
  <c r="N1929" i="46"/>
  <c r="N1930" i="46"/>
  <c r="N1931" i="46"/>
  <c r="N1932" i="46"/>
  <c r="N1933" i="46"/>
  <c r="N1934" i="46"/>
  <c r="N1935" i="46"/>
  <c r="N1936" i="46"/>
  <c r="N1937" i="46"/>
  <c r="N1938" i="46"/>
  <c r="N1939" i="46"/>
  <c r="N1940" i="46"/>
  <c r="N1941" i="46"/>
  <c r="N1942" i="46"/>
  <c r="N1943" i="46"/>
  <c r="N1944" i="46"/>
  <c r="N1945" i="46"/>
  <c r="N1946" i="46"/>
  <c r="N1947" i="46"/>
  <c r="N1948" i="46"/>
  <c r="N1949" i="46"/>
  <c r="N1950" i="46"/>
  <c r="N1951" i="46"/>
  <c r="N1952" i="46"/>
  <c r="N1953" i="46"/>
  <c r="N1954" i="46"/>
  <c r="N1955" i="46"/>
  <c r="N1956" i="46"/>
  <c r="N1957" i="46"/>
  <c r="N1958" i="46"/>
  <c r="N1959" i="46"/>
  <c r="N1960" i="46"/>
  <c r="N1961" i="46"/>
  <c r="N1962" i="46"/>
  <c r="N1963" i="46"/>
  <c r="N1964" i="46"/>
  <c r="N1965" i="46"/>
  <c r="N1966" i="46"/>
  <c r="N1967" i="46"/>
  <c r="N1968" i="46"/>
  <c r="N1969" i="46"/>
  <c r="N1970" i="46"/>
  <c r="N1971" i="46"/>
  <c r="N1972" i="46"/>
  <c r="N1973" i="46"/>
  <c r="N1974" i="46"/>
  <c r="N1975" i="46"/>
  <c r="N1976" i="46"/>
  <c r="N1977" i="46"/>
  <c r="N1978" i="46"/>
  <c r="N1979" i="46"/>
  <c r="N1980" i="46"/>
  <c r="N1981" i="46"/>
  <c r="N1982" i="46"/>
  <c r="N1983" i="46"/>
  <c r="N1984" i="46"/>
  <c r="N1985" i="46"/>
  <c r="N1986" i="46"/>
  <c r="N1987" i="46"/>
  <c r="N1988" i="46"/>
  <c r="N1989" i="46"/>
  <c r="N1990" i="46"/>
  <c r="N1991" i="46"/>
  <c r="N1992" i="46"/>
  <c r="N1993" i="46"/>
  <c r="N1994" i="46"/>
  <c r="N1995" i="46"/>
  <c r="N1996" i="46"/>
  <c r="N1997" i="46"/>
  <c r="N1998" i="46"/>
  <c r="N1999" i="46"/>
  <c r="N2000" i="46"/>
  <c r="N2001" i="46"/>
  <c r="N2002" i="46"/>
  <c r="N2003" i="46"/>
  <c r="N2004" i="46"/>
  <c r="N2005" i="46"/>
  <c r="N2006" i="46"/>
  <c r="N2007" i="46"/>
  <c r="N2008" i="46"/>
  <c r="N2009" i="46"/>
  <c r="N2010" i="46"/>
  <c r="N2011" i="46"/>
  <c r="N2012" i="46"/>
  <c r="N2013" i="46"/>
  <c r="N2014" i="46"/>
  <c r="N2015" i="46"/>
  <c r="N2016" i="46"/>
  <c r="N2017" i="46"/>
  <c r="N2018" i="46"/>
  <c r="N2019" i="46"/>
  <c r="N2020" i="46"/>
  <c r="N2021" i="46"/>
  <c r="N2022" i="46"/>
  <c r="N2023" i="46"/>
  <c r="N2024" i="46"/>
  <c r="N2025" i="46"/>
  <c r="N2026" i="46"/>
  <c r="N2027" i="46"/>
  <c r="N2028" i="46"/>
  <c r="N2029" i="46"/>
  <c r="N2030" i="46"/>
  <c r="N2031" i="46"/>
  <c r="N2032" i="46"/>
  <c r="N2033" i="46"/>
  <c r="N2034" i="46"/>
  <c r="N2035" i="46"/>
  <c r="N2036" i="46"/>
  <c r="N2037" i="46"/>
  <c r="N2038" i="46"/>
  <c r="N2039" i="46"/>
  <c r="N2040" i="46"/>
  <c r="N2041" i="46"/>
  <c r="N2042" i="46"/>
  <c r="N2043" i="46"/>
  <c r="N2044" i="46"/>
  <c r="N2045" i="46"/>
  <c r="N2046" i="46"/>
  <c r="N2047" i="46"/>
  <c r="N2048" i="46"/>
  <c r="N2049" i="46"/>
  <c r="N2050" i="46"/>
  <c r="N2051" i="46"/>
  <c r="N2052" i="46"/>
  <c r="N2053" i="46"/>
  <c r="N2054" i="46"/>
  <c r="N2055" i="46"/>
  <c r="N2056" i="46"/>
  <c r="N2057" i="46"/>
  <c r="N2058" i="46"/>
  <c r="N2059" i="46"/>
  <c r="N2060" i="46"/>
  <c r="N2061" i="46"/>
  <c r="N2062" i="46"/>
  <c r="N2063" i="46"/>
  <c r="N2064" i="46"/>
  <c r="N2065" i="46"/>
  <c r="N2066" i="46"/>
  <c r="N2067" i="46"/>
  <c r="N2068" i="46"/>
  <c r="N2069" i="46"/>
  <c r="N2070" i="46"/>
  <c r="N2071" i="46"/>
  <c r="N2072" i="46"/>
  <c r="N2073" i="46"/>
  <c r="N2074" i="46"/>
  <c r="N2075" i="46"/>
  <c r="N2076" i="46"/>
  <c r="N2077" i="46"/>
  <c r="N2078" i="46"/>
  <c r="N2079" i="46"/>
  <c r="N2080" i="46"/>
  <c r="N2081" i="46"/>
  <c r="N2082" i="46"/>
  <c r="N2083" i="46"/>
  <c r="N2084" i="46"/>
  <c r="N2085" i="46"/>
  <c r="N2086" i="46"/>
  <c r="N2087" i="46"/>
  <c r="N2088" i="46"/>
  <c r="N2089" i="46"/>
  <c r="N2090" i="46"/>
  <c r="N2091" i="46"/>
  <c r="N2092" i="46"/>
  <c r="N2093" i="46"/>
  <c r="N2094" i="46"/>
  <c r="N2095" i="46"/>
  <c r="N2096" i="46"/>
  <c r="N2097" i="46"/>
  <c r="N2098" i="46"/>
  <c r="N2099" i="46"/>
  <c r="N2100" i="46"/>
  <c r="N2101" i="46"/>
  <c r="N2102" i="46"/>
  <c r="N2103" i="46"/>
  <c r="N2104" i="46"/>
  <c r="N2105" i="46"/>
  <c r="N2106" i="46"/>
  <c r="N2107" i="46"/>
  <c r="N2108" i="46"/>
  <c r="N2109" i="46"/>
  <c r="N2110" i="46"/>
  <c r="N2111" i="46"/>
  <c r="N2112" i="46"/>
  <c r="N2113" i="46"/>
  <c r="N2114" i="46"/>
  <c r="N2115" i="46"/>
  <c r="N2116" i="46"/>
  <c r="N2117" i="46"/>
  <c r="N2118" i="46"/>
  <c r="N2119" i="46"/>
  <c r="N2120" i="46"/>
  <c r="N2121" i="46"/>
  <c r="N2122" i="46"/>
  <c r="N2123" i="46"/>
  <c r="N2124" i="46"/>
  <c r="N2125" i="46"/>
  <c r="N2126" i="46"/>
  <c r="N2127" i="46"/>
  <c r="N2128" i="46"/>
  <c r="N2129" i="46"/>
  <c r="N2130" i="46"/>
  <c r="N2131" i="46"/>
  <c r="N2132" i="46"/>
  <c r="N2133" i="46"/>
  <c r="N2134" i="46"/>
  <c r="N2135" i="46"/>
  <c r="N2136" i="46"/>
  <c r="N2137" i="46"/>
  <c r="N2138" i="46"/>
  <c r="N2139" i="46"/>
  <c r="N2140" i="46"/>
  <c r="N2141" i="46"/>
  <c r="N2142" i="46"/>
  <c r="N2143" i="46"/>
  <c r="N2144" i="46"/>
  <c r="N2145" i="46"/>
  <c r="N2146" i="46"/>
  <c r="N2147" i="46"/>
  <c r="N2148" i="46"/>
  <c r="N2149" i="46"/>
  <c r="N2150" i="46"/>
  <c r="N2151" i="46"/>
  <c r="N2152" i="46"/>
  <c r="N2153" i="46"/>
  <c r="N2154" i="46"/>
  <c r="N2155" i="46"/>
  <c r="N2156" i="46"/>
  <c r="N2157" i="46"/>
  <c r="N2158" i="46"/>
  <c r="N2159" i="46"/>
  <c r="N2160" i="46"/>
  <c r="N2161" i="46"/>
  <c r="N2162" i="46"/>
  <c r="N2163" i="46"/>
  <c r="N2164" i="46"/>
  <c r="N2165" i="46"/>
  <c r="N2166" i="46"/>
  <c r="N2167" i="46"/>
  <c r="N2168" i="46"/>
  <c r="N2169" i="46"/>
  <c r="N2170" i="46"/>
  <c r="N2171" i="46"/>
  <c r="N2172" i="46"/>
  <c r="N2173" i="46"/>
  <c r="N2174" i="46"/>
  <c r="N2175" i="46"/>
  <c r="N2176" i="46"/>
  <c r="N2177" i="46"/>
  <c r="N2178" i="46"/>
  <c r="N2179" i="46"/>
  <c r="N2180" i="46"/>
  <c r="N2181" i="46"/>
  <c r="N2182" i="46"/>
  <c r="N2183" i="46"/>
  <c r="N2184" i="46"/>
  <c r="N2185" i="46"/>
  <c r="N2186" i="46"/>
  <c r="N2187" i="46"/>
  <c r="N2188" i="46"/>
  <c r="N2189" i="46"/>
  <c r="N2190" i="46"/>
  <c r="N2191" i="46"/>
  <c r="N2192" i="46"/>
  <c r="N2193" i="46"/>
  <c r="N2194" i="46"/>
  <c r="N2195" i="46"/>
  <c r="N2196" i="46"/>
  <c r="N2197" i="46"/>
  <c r="N2198" i="46"/>
  <c r="N2199" i="46"/>
  <c r="N2200" i="46"/>
  <c r="N2201" i="46"/>
  <c r="N2202" i="46"/>
  <c r="N2203" i="46"/>
  <c r="N2204" i="46"/>
  <c r="N2205" i="46"/>
  <c r="N2206" i="46"/>
  <c r="N2207" i="46"/>
  <c r="N2208" i="46"/>
  <c r="N2209" i="46"/>
  <c r="N2210" i="46"/>
  <c r="N2211" i="46"/>
  <c r="N2212" i="46"/>
  <c r="N2213" i="46"/>
  <c r="N2214" i="46"/>
  <c r="N2215" i="46"/>
  <c r="N2216" i="46"/>
  <c r="N2217" i="46"/>
  <c r="N2218" i="46"/>
  <c r="N2219" i="46"/>
  <c r="N2220" i="46"/>
  <c r="N2221" i="46"/>
  <c r="N2222" i="46"/>
  <c r="N2223" i="46"/>
  <c r="N2224" i="46"/>
  <c r="N2225" i="46"/>
  <c r="N2226" i="46"/>
  <c r="N2227" i="46"/>
  <c r="N2228" i="46"/>
  <c r="N2229" i="46"/>
  <c r="N2230" i="46"/>
  <c r="N2231" i="46"/>
  <c r="N2232" i="46"/>
  <c r="N2233" i="46"/>
  <c r="N2234" i="46"/>
  <c r="N2235" i="46"/>
  <c r="N2236" i="46"/>
  <c r="N2237" i="46"/>
  <c r="N2238" i="46"/>
  <c r="N2239" i="46"/>
  <c r="N2240" i="46"/>
  <c r="N2241" i="46"/>
  <c r="N2242" i="46"/>
  <c r="N2243" i="46"/>
  <c r="N2244" i="46"/>
  <c r="N2245" i="46"/>
  <c r="N2246" i="46"/>
  <c r="N2247" i="46"/>
  <c r="N2248" i="46"/>
  <c r="N2249" i="46"/>
  <c r="N2250" i="46"/>
  <c r="N2251" i="46"/>
  <c r="N2252" i="46"/>
  <c r="N2253" i="46"/>
  <c r="N2254" i="46"/>
  <c r="N2255" i="46"/>
  <c r="N2256" i="46"/>
  <c r="N2257" i="46"/>
  <c r="N2258" i="46"/>
  <c r="N2259" i="46"/>
  <c r="N2260" i="46"/>
  <c r="N2261" i="46"/>
  <c r="N2262" i="46"/>
  <c r="N2263" i="46"/>
  <c r="N2264" i="46"/>
  <c r="N2265" i="46"/>
  <c r="N2266" i="46"/>
  <c r="N2267" i="46"/>
  <c r="N2268" i="46"/>
  <c r="N2269" i="46"/>
  <c r="N2270" i="46"/>
  <c r="N2271" i="46"/>
  <c r="N2272" i="46"/>
  <c r="N2273" i="46"/>
  <c r="N2274" i="46"/>
  <c r="N2275" i="46"/>
  <c r="N2276" i="46"/>
  <c r="N2277" i="46"/>
  <c r="N2278" i="46"/>
  <c r="N2279" i="46"/>
  <c r="N2280" i="46"/>
  <c r="N2281" i="46"/>
  <c r="N2282" i="46"/>
  <c r="N2283" i="46"/>
  <c r="N2284" i="46"/>
  <c r="N2285" i="46"/>
  <c r="N2286" i="46"/>
  <c r="N2287" i="46"/>
  <c r="N2288" i="46"/>
  <c r="N2289" i="46"/>
  <c r="N2290" i="46"/>
  <c r="N2291" i="46"/>
  <c r="N2292" i="46"/>
  <c r="N2293" i="46"/>
  <c r="N2294" i="46"/>
  <c r="N2295" i="46"/>
  <c r="N2296" i="46"/>
  <c r="N2297" i="46"/>
  <c r="N2298" i="46"/>
  <c r="N2299" i="46"/>
  <c r="N2300" i="46"/>
  <c r="N2301" i="46"/>
  <c r="N2302" i="46"/>
  <c r="N2303" i="46"/>
  <c r="N2304" i="46"/>
  <c r="N2305" i="46"/>
  <c r="N2306" i="46"/>
  <c r="N2307" i="46"/>
  <c r="N2308" i="46"/>
  <c r="N2309" i="46"/>
  <c r="N2310" i="46"/>
  <c r="N2311" i="46"/>
  <c r="N2312" i="46"/>
  <c r="N2313" i="46"/>
  <c r="N2314" i="46"/>
  <c r="N2315" i="46"/>
  <c r="N2316" i="46"/>
  <c r="N2317" i="46"/>
  <c r="N2318" i="46"/>
  <c r="N2319" i="46"/>
  <c r="N2320" i="46"/>
  <c r="N2321" i="46"/>
  <c r="N2322" i="46"/>
  <c r="N2323" i="46"/>
  <c r="N2324" i="46"/>
  <c r="N2325" i="46"/>
  <c r="N2326" i="46"/>
  <c r="N2327" i="46"/>
  <c r="N2328" i="46"/>
  <c r="N2329" i="46"/>
  <c r="N2330" i="46"/>
  <c r="N2331" i="46"/>
  <c r="N2332" i="46"/>
  <c r="N2333" i="46"/>
  <c r="N2334" i="46"/>
  <c r="N2335" i="46"/>
  <c r="N2336" i="46"/>
  <c r="N2337" i="46"/>
  <c r="N2338" i="46"/>
  <c r="N2339" i="46"/>
  <c r="N2340" i="46"/>
  <c r="N2341" i="46"/>
  <c r="N2342" i="46"/>
  <c r="N2343" i="46"/>
  <c r="N2344" i="46"/>
  <c r="N2345" i="46"/>
  <c r="N2346" i="46"/>
  <c r="N2347" i="46"/>
  <c r="N2348" i="46"/>
  <c r="N2349" i="46"/>
  <c r="N2350" i="46"/>
  <c r="N2351" i="46"/>
  <c r="N2352" i="46"/>
  <c r="N2353" i="46"/>
  <c r="N2354" i="46"/>
  <c r="N2355" i="46"/>
  <c r="N2356" i="46"/>
  <c r="N2357" i="46"/>
  <c r="N2358" i="46"/>
  <c r="N2359" i="46"/>
  <c r="N2360" i="46"/>
  <c r="N2361" i="46"/>
  <c r="N2362" i="46"/>
  <c r="N2363" i="46"/>
  <c r="N2364" i="46"/>
  <c r="N2365" i="46"/>
  <c r="N2366" i="46"/>
  <c r="N2367" i="46"/>
  <c r="N2368" i="46"/>
  <c r="N2369" i="46"/>
  <c r="N2370" i="46"/>
  <c r="N2371" i="46"/>
  <c r="N2372" i="46"/>
  <c r="N2373" i="46"/>
  <c r="N2374" i="46"/>
  <c r="N2375" i="46"/>
  <c r="N2376" i="46"/>
  <c r="N2377" i="46"/>
  <c r="N2378" i="46"/>
  <c r="N2379" i="46"/>
  <c r="N2380" i="46"/>
  <c r="N2381" i="46"/>
  <c r="N2382" i="46"/>
  <c r="N2383" i="46"/>
  <c r="N2384" i="46"/>
  <c r="N2385" i="46"/>
  <c r="N2386" i="46"/>
  <c r="N2387" i="46"/>
  <c r="N2388" i="46"/>
  <c r="N2389" i="46"/>
  <c r="N2390" i="46"/>
  <c r="N2391" i="46"/>
  <c r="N2392" i="46"/>
  <c r="N2393" i="46"/>
  <c r="N2394" i="46"/>
  <c r="N2395" i="46"/>
  <c r="N2396" i="46"/>
  <c r="N2397" i="46"/>
  <c r="N2398" i="46"/>
  <c r="N2399" i="46"/>
  <c r="N2400" i="46"/>
  <c r="N2401" i="46"/>
  <c r="N2402" i="46"/>
  <c r="N2403" i="46"/>
  <c r="N2404" i="46"/>
  <c r="N2405" i="46"/>
  <c r="N2406" i="46"/>
  <c r="N2407" i="46"/>
  <c r="N2408" i="46"/>
  <c r="N2409" i="46"/>
  <c r="N2410" i="46"/>
  <c r="N2411" i="46"/>
  <c r="N2412" i="46"/>
  <c r="N2413" i="46"/>
  <c r="N2414" i="46"/>
  <c r="N2415" i="46"/>
  <c r="N2416" i="46"/>
  <c r="N2417" i="46"/>
  <c r="N2418" i="46"/>
  <c r="N2419" i="46"/>
  <c r="N2420" i="46"/>
  <c r="N2421" i="46"/>
  <c r="N2422" i="46"/>
  <c r="N2423" i="46"/>
  <c r="N2424" i="46"/>
  <c r="N2425" i="46"/>
  <c r="N2426" i="46"/>
  <c r="N2427" i="46"/>
  <c r="N2428" i="46"/>
  <c r="N2429" i="46"/>
  <c r="N2430" i="46"/>
  <c r="N2431" i="46"/>
  <c r="N2432" i="46"/>
  <c r="N2433" i="46"/>
  <c r="N2434" i="46"/>
  <c r="N2435" i="46"/>
  <c r="N2436" i="46"/>
  <c r="N2437" i="46"/>
  <c r="N2438" i="46"/>
  <c r="N2439" i="46"/>
  <c r="N2440" i="46"/>
  <c r="N2441" i="46"/>
  <c r="N2442" i="46"/>
  <c r="N2443" i="46"/>
  <c r="N2444" i="46"/>
  <c r="N2445" i="46"/>
  <c r="N2446" i="46"/>
  <c r="N2447" i="46"/>
  <c r="N2448" i="46"/>
  <c r="N2449" i="46"/>
  <c r="N2450" i="46"/>
  <c r="N2451" i="46"/>
  <c r="N2452" i="46"/>
  <c r="N2453" i="46"/>
  <c r="N2454" i="46"/>
  <c r="N2455" i="46"/>
  <c r="N2456" i="46"/>
  <c r="N2457" i="46"/>
  <c r="N2458" i="46"/>
  <c r="N2459" i="46"/>
  <c r="N2460" i="46"/>
  <c r="N2461" i="46"/>
  <c r="N2462" i="46"/>
  <c r="N2463" i="46"/>
  <c r="N2464" i="46"/>
  <c r="N2465" i="46"/>
  <c r="N2466" i="46"/>
  <c r="N2467" i="46"/>
  <c r="N2468" i="46"/>
  <c r="N2469" i="46"/>
  <c r="N2470" i="46"/>
  <c r="N2471" i="46"/>
  <c r="N2472" i="46"/>
  <c r="N2473" i="46"/>
  <c r="N2474" i="46"/>
  <c r="N2475" i="46"/>
  <c r="N2476" i="46"/>
  <c r="N2477" i="46"/>
  <c r="N2478" i="46"/>
  <c r="N2479" i="46"/>
  <c r="N2480" i="46"/>
  <c r="N2481" i="46"/>
  <c r="N2482" i="46"/>
  <c r="N2483" i="46"/>
  <c r="N2484" i="46"/>
  <c r="N2485" i="46"/>
  <c r="N2486" i="46"/>
  <c r="N2487" i="46"/>
  <c r="N2488" i="46"/>
  <c r="N2489" i="46"/>
  <c r="N2490" i="46"/>
  <c r="N2491" i="46"/>
  <c r="N2492" i="46"/>
  <c r="N2493" i="46"/>
  <c r="N2494" i="46"/>
  <c r="N2495" i="46"/>
  <c r="N2496" i="46"/>
  <c r="N2497" i="46"/>
  <c r="N2498" i="46"/>
  <c r="N2499" i="46"/>
  <c r="N2500" i="46"/>
  <c r="N2501" i="46"/>
  <c r="N2502" i="46"/>
  <c r="N2503" i="46"/>
  <c r="N2504" i="46"/>
  <c r="N2505" i="46"/>
  <c r="N2506" i="46"/>
  <c r="N2507" i="46"/>
  <c r="N2508" i="46"/>
  <c r="N2509" i="46"/>
  <c r="N2510" i="46"/>
  <c r="N2511" i="46"/>
  <c r="N2512" i="46"/>
  <c r="N2513" i="46"/>
  <c r="N2514" i="46"/>
  <c r="N2515" i="46"/>
  <c r="N2516" i="46"/>
  <c r="N2517" i="46"/>
  <c r="N2518" i="46"/>
  <c r="N2519" i="46"/>
  <c r="N2520" i="46"/>
  <c r="N2521" i="46"/>
  <c r="N2522" i="46"/>
  <c r="N2523" i="46"/>
  <c r="N2524" i="46"/>
  <c r="N2525" i="46"/>
  <c r="N2526" i="46"/>
  <c r="N2527" i="46"/>
  <c r="N2528" i="46"/>
  <c r="N2529" i="46"/>
  <c r="N2530" i="46"/>
  <c r="N2531" i="46"/>
  <c r="N2532" i="46"/>
  <c r="N2533" i="46"/>
  <c r="N2534" i="46"/>
  <c r="N2535" i="46"/>
  <c r="N2536" i="46"/>
  <c r="N2537" i="46"/>
  <c r="N2538" i="46"/>
  <c r="N2539" i="46"/>
  <c r="N2540" i="46"/>
  <c r="N2541" i="46"/>
  <c r="N2542" i="46"/>
  <c r="N2543" i="46"/>
  <c r="N2544" i="46"/>
  <c r="N2545" i="46"/>
  <c r="N2546" i="46"/>
  <c r="N2547" i="46"/>
  <c r="N2548" i="46"/>
  <c r="N2549" i="46"/>
  <c r="N2550" i="46"/>
  <c r="N2551" i="46"/>
  <c r="N2552" i="46"/>
  <c r="N2553" i="46"/>
  <c r="N2554" i="46"/>
  <c r="N2555" i="46"/>
  <c r="N2556" i="46"/>
  <c r="N2557" i="46"/>
  <c r="N2558" i="46"/>
  <c r="N2559" i="46"/>
  <c r="N2560" i="46"/>
  <c r="N2561" i="46"/>
  <c r="N2562" i="46"/>
  <c r="N2563" i="46"/>
  <c r="N2564" i="46"/>
  <c r="N2565" i="46"/>
  <c r="N2566" i="46"/>
  <c r="N2567" i="46"/>
  <c r="N2568" i="46"/>
  <c r="N2569" i="46"/>
  <c r="N2570" i="46"/>
  <c r="N2571" i="46"/>
  <c r="N2572" i="46"/>
  <c r="N2573" i="46"/>
  <c r="N2574" i="46"/>
  <c r="N2575" i="46"/>
  <c r="N2576" i="46"/>
  <c r="N2577" i="46"/>
  <c r="N2578" i="46"/>
  <c r="N2579" i="46"/>
  <c r="N2580" i="46"/>
  <c r="N2581" i="46"/>
  <c r="N2582" i="46"/>
  <c r="N2583" i="46"/>
  <c r="N2584" i="46"/>
  <c r="N2585" i="46"/>
  <c r="N2586" i="46"/>
  <c r="N2587" i="46"/>
  <c r="N2588" i="46"/>
  <c r="N2589" i="46"/>
  <c r="N2590" i="46"/>
  <c r="N2591" i="46"/>
  <c r="N2592" i="46"/>
  <c r="N2593" i="46"/>
  <c r="N2594" i="46"/>
  <c r="N2595" i="46"/>
  <c r="N2596" i="46"/>
  <c r="N2597" i="46"/>
  <c r="N2598" i="46"/>
  <c r="N2599" i="46"/>
  <c r="N2600" i="46"/>
  <c r="N2601" i="46"/>
  <c r="N2602" i="46"/>
  <c r="N2603" i="46"/>
  <c r="N2604" i="46"/>
  <c r="N2605" i="46"/>
  <c r="N2606" i="46"/>
  <c r="N2607" i="46"/>
  <c r="N2608" i="46"/>
  <c r="N2609" i="46"/>
  <c r="N2610" i="46"/>
  <c r="N2611" i="46"/>
  <c r="N2612" i="46"/>
  <c r="N2613" i="46"/>
  <c r="N2614" i="46"/>
  <c r="N2615" i="46"/>
  <c r="N2616" i="46"/>
  <c r="N2617" i="46"/>
  <c r="N2618" i="46"/>
  <c r="N2619" i="46"/>
  <c r="N2620" i="46"/>
  <c r="N2621" i="46"/>
  <c r="N2622" i="46"/>
  <c r="N2623" i="46"/>
  <c r="N2624" i="46"/>
  <c r="N2625" i="46"/>
  <c r="N2626" i="46"/>
  <c r="N2627" i="46"/>
  <c r="N2628" i="46"/>
  <c r="N2629" i="46"/>
  <c r="N2630" i="46"/>
  <c r="N2631" i="46"/>
  <c r="N2632" i="46"/>
  <c r="N2633" i="46"/>
  <c r="N2634" i="46"/>
  <c r="N2635" i="46"/>
  <c r="N2636" i="46"/>
  <c r="N2637" i="46"/>
  <c r="N2638" i="46"/>
  <c r="N2639" i="46"/>
  <c r="N2640" i="46"/>
  <c r="N2641" i="46"/>
  <c r="N2642" i="46"/>
  <c r="N2643" i="46"/>
  <c r="N2644" i="46"/>
  <c r="N2645" i="46"/>
  <c r="N2646" i="46"/>
  <c r="N2647" i="46"/>
  <c r="N2648" i="46"/>
  <c r="N2649" i="46"/>
  <c r="N2650" i="46"/>
  <c r="N2651" i="46"/>
  <c r="N2652" i="46"/>
  <c r="N2653" i="46"/>
  <c r="N2654" i="46"/>
  <c r="N2655" i="46"/>
  <c r="N2656" i="46"/>
  <c r="N2657" i="46"/>
  <c r="N2658" i="46"/>
  <c r="N2659" i="46"/>
  <c r="N2660" i="46"/>
  <c r="N2661" i="46"/>
  <c r="N2662" i="46"/>
  <c r="N2663" i="46"/>
  <c r="N2664" i="46"/>
  <c r="N2665" i="46"/>
  <c r="N2666" i="46"/>
  <c r="N2667" i="46"/>
  <c r="N2668" i="46"/>
  <c r="N2669" i="46"/>
  <c r="N2670" i="46"/>
  <c r="N2671" i="46"/>
  <c r="N2672" i="46"/>
  <c r="N2673" i="46"/>
  <c r="N2674" i="46"/>
  <c r="N2675" i="46"/>
  <c r="N2676" i="46"/>
  <c r="N2677" i="46"/>
  <c r="N2678" i="46"/>
  <c r="N2679" i="46"/>
  <c r="N2680" i="46"/>
  <c r="N2681" i="46"/>
  <c r="N2682" i="46"/>
  <c r="N2683" i="46"/>
  <c r="N2684" i="46"/>
  <c r="N2685" i="46"/>
  <c r="N2686" i="46"/>
  <c r="N2687" i="46"/>
  <c r="N2688" i="46"/>
  <c r="N2689" i="46"/>
  <c r="N2690" i="46"/>
  <c r="N2691" i="46"/>
  <c r="N2692" i="46"/>
  <c r="N2693" i="46"/>
  <c r="N2694" i="46"/>
  <c r="N2695" i="46"/>
  <c r="N2696" i="46"/>
  <c r="N2697" i="46"/>
  <c r="N2698" i="46"/>
  <c r="N2699" i="46"/>
  <c r="N2700" i="46"/>
  <c r="N2701" i="46"/>
  <c r="N2702" i="46"/>
  <c r="N2703" i="46"/>
  <c r="N2704" i="46"/>
  <c r="N2705" i="46"/>
  <c r="N2706" i="46"/>
  <c r="N2707" i="46"/>
  <c r="N2708" i="46"/>
  <c r="N2709" i="46"/>
  <c r="N2710" i="46"/>
  <c r="N2711" i="46"/>
  <c r="N2712" i="46"/>
  <c r="N2713" i="46"/>
  <c r="N2714" i="46"/>
  <c r="N2715" i="46"/>
  <c r="N2716" i="46"/>
  <c r="N2717" i="46"/>
  <c r="N2718" i="46"/>
  <c r="N2719" i="46"/>
  <c r="N2720" i="46"/>
  <c r="N2721" i="46"/>
  <c r="N2722" i="46"/>
  <c r="N2723" i="46"/>
  <c r="N2724" i="46"/>
  <c r="N2725" i="46"/>
  <c r="N2726" i="46"/>
  <c r="N2727" i="46"/>
  <c r="N2728" i="46"/>
  <c r="N2729" i="46"/>
  <c r="N2730" i="46"/>
  <c r="N2731" i="46"/>
  <c r="N2732" i="46"/>
  <c r="N2733" i="46"/>
  <c r="N2734" i="46"/>
  <c r="N2735" i="46"/>
  <c r="N2736" i="46"/>
  <c r="N2737" i="46"/>
  <c r="N2738" i="46"/>
  <c r="N2739" i="46"/>
  <c r="N2740" i="46"/>
  <c r="N2741" i="46"/>
  <c r="N2742" i="46"/>
  <c r="N2743" i="46"/>
  <c r="N2744" i="46"/>
  <c r="N2745" i="46"/>
  <c r="N2746" i="46"/>
  <c r="N2747" i="46"/>
  <c r="N2748" i="46"/>
  <c r="N2749" i="46"/>
  <c r="N2750" i="46"/>
  <c r="N2751" i="46"/>
  <c r="N2752" i="46"/>
  <c r="N2753" i="46"/>
  <c r="N2754" i="46"/>
  <c r="N2755" i="46"/>
  <c r="N2756" i="46"/>
  <c r="N2757" i="46"/>
  <c r="N2758" i="46"/>
  <c r="N2759" i="46"/>
  <c r="N2760" i="46"/>
  <c r="N2761" i="46"/>
  <c r="N2762" i="46"/>
  <c r="N2763" i="46"/>
  <c r="N2764" i="46"/>
  <c r="N2765" i="46"/>
  <c r="N2766" i="46"/>
  <c r="N2767" i="46"/>
  <c r="N2768" i="46"/>
  <c r="N2769" i="46"/>
  <c r="N2770" i="46"/>
  <c r="N2771" i="46"/>
  <c r="N2772" i="46"/>
  <c r="N2773" i="46"/>
  <c r="N2774" i="46"/>
  <c r="N2775" i="46"/>
  <c r="N2776" i="46"/>
  <c r="N2777" i="46"/>
  <c r="N2778" i="46"/>
  <c r="N2779" i="46"/>
  <c r="N2780" i="46"/>
  <c r="N2781" i="46"/>
  <c r="N2782" i="46"/>
  <c r="N2783" i="46"/>
  <c r="N2784" i="46"/>
  <c r="N2785" i="46"/>
  <c r="N2786" i="46"/>
  <c r="N2787" i="46"/>
  <c r="N2788" i="46"/>
  <c r="N2789" i="46"/>
  <c r="N2790" i="46"/>
  <c r="N2791" i="46"/>
  <c r="N2792" i="46"/>
  <c r="N2793" i="46"/>
  <c r="N2794" i="46"/>
  <c r="N2795" i="46"/>
  <c r="N2796" i="46"/>
  <c r="N2797" i="46"/>
  <c r="N2798" i="46"/>
  <c r="N2799" i="46"/>
  <c r="N2800" i="46"/>
  <c r="N2801" i="46"/>
  <c r="N2802" i="46"/>
  <c r="N2803" i="46"/>
  <c r="N2804" i="46"/>
  <c r="N2805" i="46"/>
  <c r="N2806" i="46"/>
  <c r="N2807" i="46"/>
  <c r="N2808" i="46"/>
  <c r="N2809" i="46"/>
  <c r="N2810" i="46"/>
  <c r="N2811" i="46"/>
  <c r="N2812" i="46"/>
  <c r="N2813" i="46"/>
  <c r="N2814" i="46"/>
  <c r="N2815" i="46"/>
  <c r="N2816" i="46"/>
  <c r="N2817" i="46"/>
  <c r="N2818" i="46"/>
  <c r="N2819" i="46"/>
  <c r="N2820" i="46"/>
  <c r="N2821" i="46"/>
  <c r="N2822" i="46"/>
  <c r="N2823" i="46"/>
  <c r="N2824" i="46"/>
  <c r="N2825" i="46"/>
  <c r="N2826" i="46"/>
  <c r="N2827" i="46"/>
  <c r="N2828" i="46"/>
  <c r="N2829" i="46"/>
  <c r="N2830" i="46"/>
  <c r="N2831" i="46"/>
  <c r="N2832" i="46"/>
  <c r="N2833" i="46"/>
  <c r="N2834" i="46"/>
  <c r="N2835" i="46"/>
  <c r="N2836" i="46"/>
  <c r="N2837" i="46"/>
  <c r="N2838" i="46"/>
  <c r="N2839" i="46"/>
  <c r="N2840" i="46"/>
  <c r="N2841" i="46"/>
  <c r="N2842" i="46"/>
  <c r="N2843" i="46"/>
  <c r="N2844" i="46"/>
  <c r="N2845" i="46"/>
  <c r="N2846" i="46"/>
  <c r="N2847" i="46"/>
  <c r="N2848" i="46"/>
  <c r="N2849" i="46"/>
  <c r="N2850" i="46"/>
  <c r="N2851" i="46"/>
  <c r="N2852" i="46"/>
  <c r="N2853" i="46"/>
  <c r="N2854" i="46"/>
  <c r="N2855" i="46"/>
  <c r="N2856" i="46"/>
  <c r="N2857" i="46"/>
  <c r="N2858" i="46"/>
  <c r="N2859" i="46"/>
  <c r="N2860" i="46"/>
  <c r="N2861" i="46"/>
  <c r="N2862" i="46"/>
  <c r="N2863" i="46"/>
  <c r="N2864" i="46"/>
  <c r="N2865" i="46"/>
  <c r="N2866" i="46"/>
  <c r="N2867" i="46"/>
  <c r="N2868" i="46"/>
  <c r="N2869" i="46"/>
  <c r="N2870" i="46"/>
  <c r="N2871" i="46"/>
  <c r="N2872" i="46"/>
  <c r="N2873" i="46"/>
  <c r="N2874" i="46"/>
  <c r="N2875" i="46"/>
  <c r="N2876" i="46"/>
  <c r="N2877" i="46"/>
  <c r="N2878" i="46"/>
  <c r="N2879" i="46"/>
  <c r="N2880" i="46"/>
  <c r="N2881" i="46"/>
  <c r="N2882" i="46"/>
  <c r="N2883" i="46"/>
  <c r="N2884" i="46"/>
  <c r="N2885" i="46"/>
  <c r="N2886" i="46"/>
  <c r="N2887" i="46"/>
  <c r="N2888" i="46"/>
  <c r="N2889" i="46"/>
  <c r="N2890" i="46"/>
  <c r="N2891" i="46"/>
  <c r="N2892" i="46"/>
  <c r="N2893" i="46"/>
  <c r="N2894" i="46"/>
  <c r="N2895" i="46"/>
  <c r="N2896" i="46"/>
  <c r="N2897" i="46"/>
  <c r="N2898" i="46"/>
  <c r="N2899" i="46"/>
  <c r="N2900" i="46"/>
  <c r="N2901" i="46"/>
  <c r="N2902" i="46"/>
  <c r="N2903" i="46"/>
  <c r="N2904" i="46"/>
  <c r="N2905" i="46"/>
  <c r="N2906" i="46"/>
  <c r="N2907" i="46"/>
  <c r="N2908" i="46"/>
  <c r="N2909" i="46"/>
  <c r="N2910" i="46"/>
  <c r="N2911" i="46"/>
  <c r="N2912" i="46"/>
  <c r="N2913" i="46"/>
  <c r="N2914" i="46"/>
  <c r="N2915" i="46"/>
  <c r="N2916" i="46"/>
  <c r="N2917" i="46"/>
  <c r="N2918" i="46"/>
  <c r="N2919" i="46"/>
  <c r="N2920" i="46"/>
  <c r="N2921" i="46"/>
  <c r="N2922" i="46"/>
  <c r="N2923" i="46"/>
  <c r="N2924" i="46"/>
  <c r="N2925" i="46"/>
  <c r="N2926" i="46"/>
  <c r="N2927" i="46"/>
  <c r="N2928" i="46"/>
  <c r="N2929" i="46"/>
  <c r="N2930" i="46"/>
  <c r="N2931" i="46"/>
  <c r="N2932" i="46"/>
  <c r="N2933" i="46"/>
  <c r="N2934" i="46"/>
  <c r="N2935" i="46"/>
  <c r="N2936" i="46"/>
  <c r="N2937" i="46"/>
  <c r="N2938" i="46"/>
  <c r="N2939" i="46"/>
  <c r="N2940" i="46"/>
  <c r="N2941" i="46"/>
  <c r="N2942" i="46"/>
  <c r="N2943" i="46"/>
  <c r="N2944" i="46"/>
  <c r="N2945" i="46"/>
  <c r="N2946" i="46"/>
  <c r="N2947" i="46"/>
  <c r="N2948" i="46"/>
  <c r="N2949" i="46"/>
  <c r="N2950" i="46"/>
  <c r="N2951" i="46"/>
  <c r="N2952" i="46"/>
  <c r="N2953" i="46"/>
  <c r="N2954" i="46"/>
  <c r="N2955" i="46"/>
  <c r="N2956" i="46"/>
  <c r="N2957" i="46"/>
  <c r="N2958" i="46"/>
  <c r="N2959" i="46"/>
  <c r="N2960" i="46"/>
  <c r="N2961" i="46"/>
  <c r="N2962" i="46"/>
  <c r="N2963" i="46"/>
  <c r="N2964" i="46"/>
  <c r="N2965" i="46"/>
  <c r="N2966" i="46"/>
  <c r="N2967" i="46"/>
  <c r="N2968" i="46"/>
  <c r="N2969" i="46"/>
  <c r="N2970" i="46"/>
  <c r="N2971" i="46"/>
  <c r="N2972" i="46"/>
  <c r="N2973" i="46"/>
  <c r="N2974" i="46"/>
  <c r="N2975" i="46"/>
  <c r="N2976" i="46"/>
  <c r="N2977" i="46"/>
  <c r="N2978" i="46"/>
  <c r="N2979" i="46"/>
  <c r="N2980" i="46"/>
  <c r="N2981" i="46"/>
  <c r="N2982" i="46"/>
  <c r="N2983" i="46"/>
  <c r="N2984" i="46"/>
  <c r="N2985" i="46"/>
  <c r="N2986" i="46"/>
  <c r="N2987" i="46"/>
  <c r="N2988" i="46"/>
  <c r="N2989" i="46"/>
  <c r="N2990" i="46"/>
  <c r="N2991" i="46"/>
  <c r="N2992" i="46"/>
  <c r="N2993" i="46"/>
  <c r="N2994" i="46"/>
  <c r="N2995" i="46"/>
  <c r="N2996" i="46"/>
  <c r="N2997" i="46"/>
  <c r="N2998" i="46"/>
  <c r="N2999" i="46"/>
  <c r="N3000" i="46"/>
  <c r="N3001" i="46"/>
  <c r="N3002" i="46"/>
  <c r="N3003" i="46"/>
  <c r="N3004" i="46"/>
  <c r="N3005" i="46"/>
  <c r="N3006" i="46"/>
  <c r="N3007" i="46"/>
  <c r="N3008" i="46"/>
  <c r="N3009" i="46"/>
  <c r="N3010" i="46"/>
  <c r="N3011" i="46"/>
  <c r="N3012" i="46"/>
  <c r="N3013" i="46"/>
  <c r="N3014" i="46"/>
  <c r="N3015" i="46"/>
  <c r="N3016" i="46"/>
  <c r="N3017" i="46"/>
  <c r="N3018" i="46"/>
  <c r="N3019" i="46"/>
  <c r="N3020" i="46"/>
  <c r="N3021" i="46"/>
  <c r="N3022" i="46"/>
  <c r="N3023" i="46"/>
  <c r="N3024" i="46"/>
  <c r="N3025" i="46"/>
  <c r="N3026" i="46"/>
  <c r="N3027" i="46"/>
  <c r="N3028" i="46"/>
  <c r="N3029" i="46"/>
  <c r="N3030" i="46"/>
  <c r="N3031" i="46"/>
  <c r="N3032" i="46"/>
  <c r="N3033" i="46"/>
  <c r="N3034" i="46"/>
  <c r="N3035" i="46"/>
  <c r="N3036" i="46"/>
  <c r="N3037" i="46"/>
  <c r="N3038" i="46"/>
  <c r="N3039" i="46"/>
  <c r="N3040" i="46"/>
  <c r="N3041" i="46"/>
  <c r="N3042" i="46"/>
  <c r="N3043" i="46"/>
  <c r="N3044" i="46"/>
  <c r="N3045" i="46"/>
  <c r="N3046" i="46"/>
  <c r="N3047" i="46"/>
  <c r="N3048" i="46"/>
  <c r="N3049" i="46"/>
  <c r="N3050" i="46"/>
  <c r="N3051" i="46"/>
  <c r="N3052" i="46"/>
  <c r="N3053" i="46"/>
  <c r="N3054" i="46"/>
  <c r="N3055" i="46"/>
  <c r="N3056" i="46"/>
  <c r="N3057" i="46"/>
  <c r="N3058" i="46"/>
  <c r="N3059" i="46"/>
  <c r="N3060" i="46"/>
  <c r="N3061" i="46"/>
  <c r="N3062" i="46"/>
  <c r="N3063" i="46"/>
  <c r="N3064" i="46"/>
  <c r="N3065" i="46"/>
  <c r="N3066" i="46"/>
  <c r="N3067" i="46"/>
  <c r="N3068" i="46"/>
  <c r="N3069" i="46"/>
  <c r="N3070" i="46"/>
  <c r="N3071" i="46"/>
  <c r="N3072" i="46"/>
  <c r="N3073" i="46"/>
  <c r="N3074" i="46"/>
  <c r="N3075" i="46"/>
  <c r="N3076" i="46"/>
  <c r="N3077" i="46"/>
  <c r="N3078" i="46"/>
  <c r="N3079" i="46"/>
  <c r="N3080" i="46"/>
  <c r="N3081" i="46"/>
  <c r="N3082" i="46"/>
  <c r="N3083" i="46"/>
  <c r="N3084" i="46"/>
  <c r="N3085" i="46"/>
  <c r="N3086" i="46"/>
  <c r="N3087" i="46"/>
  <c r="N3088" i="46"/>
  <c r="N3089" i="46"/>
  <c r="N3090" i="46"/>
  <c r="N3091" i="46"/>
  <c r="N3092" i="46"/>
  <c r="N3093" i="46"/>
  <c r="N3094" i="46"/>
  <c r="N3095" i="46"/>
  <c r="N3096" i="46"/>
  <c r="N3097" i="46"/>
  <c r="N3098" i="46"/>
  <c r="N3099" i="46"/>
  <c r="N3100" i="46"/>
  <c r="N3101" i="46"/>
  <c r="N3102" i="46"/>
  <c r="N3103" i="46"/>
  <c r="N3104" i="46"/>
  <c r="N3105" i="46"/>
  <c r="N3106" i="46"/>
  <c r="N3107" i="46"/>
  <c r="N3108" i="46"/>
  <c r="N3109" i="46"/>
  <c r="N3110" i="46"/>
  <c r="N3111" i="46"/>
  <c r="N3112" i="46"/>
  <c r="N3113" i="46"/>
  <c r="N3114" i="46"/>
  <c r="N3115" i="46"/>
  <c r="N3116" i="46"/>
  <c r="N3117" i="46"/>
  <c r="N3118" i="46"/>
  <c r="N3119" i="46"/>
  <c r="N3120" i="46"/>
  <c r="N3121" i="46"/>
  <c r="N3122" i="46"/>
  <c r="N3123" i="46"/>
  <c r="N3124" i="46"/>
  <c r="N3125" i="46"/>
  <c r="N3126" i="46"/>
  <c r="N3127" i="46"/>
  <c r="N3128" i="46"/>
  <c r="N3129" i="46"/>
  <c r="N3130" i="46"/>
  <c r="N3131" i="46"/>
  <c r="N3132" i="46"/>
  <c r="N3133" i="46"/>
  <c r="N3134" i="46"/>
  <c r="N3135" i="46"/>
  <c r="N3136" i="46"/>
  <c r="N3137" i="46"/>
  <c r="N3138" i="46"/>
  <c r="N3139" i="46"/>
  <c r="N3140" i="46"/>
  <c r="N3141" i="46"/>
  <c r="N3142" i="46"/>
  <c r="N3143" i="46"/>
  <c r="N3144" i="46"/>
  <c r="N3145" i="46"/>
  <c r="N3146" i="46"/>
  <c r="N3147" i="46"/>
  <c r="N3148" i="46"/>
  <c r="N3149" i="46"/>
  <c r="N3150" i="46"/>
  <c r="N3151" i="46"/>
  <c r="N3152" i="46"/>
  <c r="N3153" i="46"/>
  <c r="N3154" i="46"/>
  <c r="N3155" i="46"/>
  <c r="N3156" i="46"/>
  <c r="N3157" i="46"/>
  <c r="N3158" i="46"/>
  <c r="N3159" i="46"/>
  <c r="N3160" i="46"/>
  <c r="N3161" i="46"/>
  <c r="N3162" i="46"/>
  <c r="N3163" i="46"/>
  <c r="N3164" i="46"/>
  <c r="N3165" i="46"/>
  <c r="N3166" i="46"/>
  <c r="N3167" i="46"/>
  <c r="N3168" i="46"/>
  <c r="N3169" i="46"/>
  <c r="N3170" i="46"/>
  <c r="N3171" i="46"/>
  <c r="N3172" i="46"/>
  <c r="N3173" i="46"/>
  <c r="N3174" i="46"/>
  <c r="N3175" i="46"/>
  <c r="N3176" i="46"/>
  <c r="N3177" i="46"/>
  <c r="N3178" i="46"/>
  <c r="N3179" i="46"/>
  <c r="N3180" i="46"/>
  <c r="N3181" i="46"/>
  <c r="N3182" i="46"/>
  <c r="N3183" i="46"/>
  <c r="N3184" i="46"/>
  <c r="N3185" i="46"/>
  <c r="N3186" i="46"/>
  <c r="O2978" i="46" l="1"/>
  <c r="O2975" i="46"/>
  <c r="O3032" i="46"/>
  <c r="O2397" i="46"/>
  <c r="O2589" i="46"/>
  <c r="O2873" i="46"/>
  <c r="O2925" i="46"/>
  <c r="O2997" i="46"/>
  <c r="O3185" i="46"/>
  <c r="O2432" i="46"/>
  <c r="O2438" i="46"/>
  <c r="O2554" i="46"/>
  <c r="O2558" i="46"/>
  <c r="O2606" i="46"/>
  <c r="O2658" i="46"/>
  <c r="O2914" i="46"/>
  <c r="O2930" i="46"/>
  <c r="O3146" i="46"/>
  <c r="O2591" i="46"/>
  <c r="O2948" i="46"/>
  <c r="O2936" i="46"/>
  <c r="O3031" i="46"/>
  <c r="O2912" i="46"/>
  <c r="O3000" i="46"/>
  <c r="O2960" i="46"/>
  <c r="O3027" i="46"/>
  <c r="O2360" i="46"/>
  <c r="O2072" i="46"/>
  <c r="O2338" i="46"/>
  <c r="O1521" i="46"/>
  <c r="O1729" i="46"/>
  <c r="O1742" i="46"/>
  <c r="O1950" i="46"/>
  <c r="O1679" i="46"/>
  <c r="O2215" i="46"/>
  <c r="O2235" i="46"/>
  <c r="O1520" i="46"/>
  <c r="O1684" i="46"/>
  <c r="O1964" i="46"/>
  <c r="O2677" i="46"/>
  <c r="O2789" i="46"/>
  <c r="O2563" i="46"/>
  <c r="O2498" i="46"/>
  <c r="O2684" i="46"/>
  <c r="O2394" i="46"/>
  <c r="O2298" i="46"/>
  <c r="O1475" i="46"/>
  <c r="O1472" i="46"/>
  <c r="O1877" i="46"/>
  <c r="O1910" i="46"/>
  <c r="O1982" i="46"/>
  <c r="O2159" i="46"/>
  <c r="O2399" i="46"/>
  <c r="O1976" i="46"/>
  <c r="O2573" i="46"/>
  <c r="O2669" i="46"/>
  <c r="O2737" i="46"/>
  <c r="O2825" i="46"/>
  <c r="O2905" i="46"/>
  <c r="O2981" i="46"/>
  <c r="O2985" i="46"/>
  <c r="O3057" i="46"/>
  <c r="O2562" i="46"/>
  <c r="O2902" i="46"/>
  <c r="O2966" i="46"/>
  <c r="O2986" i="46"/>
  <c r="O3034" i="46"/>
  <c r="O3066" i="46"/>
  <c r="O2312" i="46"/>
  <c r="O3108" i="46"/>
  <c r="O2983" i="46"/>
  <c r="O2739" i="46"/>
  <c r="O2984" i="46"/>
  <c r="O2723" i="46"/>
  <c r="O1451" i="46"/>
  <c r="O1429" i="46"/>
  <c r="O1461" i="46"/>
  <c r="O1678" i="46"/>
  <c r="O2035" i="46"/>
  <c r="O2227" i="46"/>
  <c r="O2213" i="46"/>
  <c r="O2236" i="46"/>
  <c r="O2649" i="46"/>
  <c r="O2490" i="46"/>
  <c r="O2650" i="46"/>
  <c r="O2511" i="46"/>
  <c r="O3079" i="46"/>
  <c r="O3080" i="46"/>
  <c r="O2034" i="46"/>
  <c r="O2520" i="46"/>
  <c r="O1398" i="46"/>
  <c r="O1414" i="46"/>
  <c r="O1566" i="46"/>
  <c r="O1465" i="46"/>
  <c r="O1972" i="46"/>
  <c r="O2549" i="46"/>
  <c r="O2577" i="46"/>
  <c r="O2917" i="46"/>
  <c r="O2578" i="46"/>
  <c r="O2272" i="46"/>
  <c r="O2643" i="46"/>
  <c r="O2620" i="46"/>
  <c r="O2916" i="46"/>
  <c r="O2644" i="46"/>
  <c r="O2584" i="46"/>
  <c r="O2516" i="46"/>
  <c r="O2548" i="46"/>
  <c r="O1326" i="46"/>
  <c r="O1208" i="46"/>
  <c r="O1570" i="46"/>
  <c r="O1586" i="46"/>
  <c r="O1758" i="46"/>
  <c r="O1778" i="46"/>
  <c r="O1858" i="46"/>
  <c r="O2283" i="46"/>
  <c r="O1937" i="46"/>
  <c r="O2321" i="46"/>
  <c r="O2329" i="46"/>
  <c r="O2473" i="46"/>
  <c r="O2196" i="46"/>
  <c r="O2292" i="46"/>
  <c r="O2420" i="46"/>
  <c r="O2813" i="46"/>
  <c r="O2030" i="46"/>
  <c r="O2190" i="46"/>
  <c r="O2294" i="46"/>
  <c r="O2694" i="46"/>
  <c r="O2950" i="46"/>
  <c r="O2958" i="46"/>
  <c r="O2994" i="46"/>
  <c r="O2208" i="46"/>
  <c r="O3119" i="46"/>
  <c r="O3115" i="46"/>
  <c r="O681" i="46"/>
  <c r="O682" i="46"/>
  <c r="O719" i="46"/>
  <c r="O735" i="46"/>
  <c r="O1306" i="46"/>
  <c r="O1513" i="46"/>
  <c r="O1605" i="46"/>
  <c r="O1613" i="46"/>
  <c r="O1813" i="46"/>
  <c r="O1514" i="46"/>
  <c r="O1786" i="46"/>
  <c r="O969" i="46"/>
  <c r="O1129" i="46"/>
  <c r="O1515" i="46"/>
  <c r="O973" i="46"/>
  <c r="O2417" i="46"/>
  <c r="O2733" i="46"/>
  <c r="O2751" i="46"/>
  <c r="O3015" i="46"/>
  <c r="O600" i="46"/>
  <c r="O1222" i="46"/>
  <c r="O1172" i="46"/>
  <c r="O1900" i="46"/>
  <c r="O2175" i="46"/>
  <c r="O2223" i="46"/>
  <c r="O2271" i="46"/>
  <c r="O1969" i="46"/>
  <c r="O2449" i="46"/>
  <c r="O2164" i="46"/>
  <c r="O2585" i="46"/>
  <c r="O2645" i="46"/>
  <c r="O2665" i="46"/>
  <c r="O2761" i="46"/>
  <c r="O2893" i="46"/>
  <c r="O3093" i="46"/>
  <c r="O3161" i="46"/>
  <c r="O2448" i="46"/>
  <c r="O2586" i="46"/>
  <c r="O2762" i="46"/>
  <c r="O2838" i="46"/>
  <c r="O2942" i="46"/>
  <c r="O1021" i="46"/>
  <c r="O2567" i="46"/>
  <c r="O2836" i="46"/>
  <c r="O2564" i="46"/>
  <c r="O2632" i="46"/>
  <c r="O2680" i="46"/>
  <c r="O2122" i="46"/>
  <c r="O2544" i="46"/>
  <c r="O2676" i="46"/>
  <c r="O419" i="46"/>
  <c r="O758" i="46"/>
  <c r="O762" i="46"/>
  <c r="O1154" i="46"/>
  <c r="O1541" i="46"/>
  <c r="O1567" i="46"/>
  <c r="O1552" i="46"/>
  <c r="O1149" i="46"/>
  <c r="O2148" i="46"/>
  <c r="O2774" i="46"/>
  <c r="O2146" i="46"/>
  <c r="O2772" i="46"/>
  <c r="O3004" i="46"/>
  <c r="O302" i="46"/>
  <c r="O342" i="46"/>
  <c r="O588" i="46"/>
  <c r="O604" i="46"/>
  <c r="O425" i="46"/>
  <c r="O473" i="46"/>
  <c r="O589" i="46"/>
  <c r="O823" i="46"/>
  <c r="O292" i="46"/>
  <c r="O257" i="46"/>
  <c r="O285" i="46"/>
  <c r="O286" i="46"/>
  <c r="O290" i="46"/>
  <c r="O271" i="46"/>
  <c r="O1416" i="46"/>
  <c r="O1444" i="46"/>
  <c r="O993" i="46"/>
  <c r="O1681" i="46"/>
  <c r="O1773" i="46"/>
  <c r="O1221" i="46"/>
  <c r="O1707" i="46"/>
  <c r="O1723" i="46"/>
  <c r="O1995" i="46"/>
  <c r="O2011" i="46"/>
  <c r="O1772" i="46"/>
  <c r="O2009" i="46"/>
  <c r="O2010" i="46"/>
  <c r="O1748" i="46"/>
  <c r="O1980" i="46"/>
  <c r="O1990" i="46"/>
  <c r="O2909" i="46"/>
  <c r="O3141" i="46"/>
  <c r="O2400" i="46"/>
  <c r="O1981" i="46"/>
  <c r="O2671" i="46"/>
  <c r="O3172" i="46"/>
  <c r="O2939" i="46"/>
  <c r="O2600" i="46"/>
  <c r="O2648" i="46"/>
  <c r="O228" i="46"/>
  <c r="O236" i="46"/>
  <c r="O376" i="46"/>
  <c r="O225" i="46"/>
  <c r="O277" i="46"/>
  <c r="O234" i="46"/>
  <c r="O242" i="46"/>
  <c r="O415" i="46"/>
  <c r="O552" i="46"/>
  <c r="O632" i="46"/>
  <c r="O231" i="46"/>
  <c r="O453" i="46"/>
  <c r="O509" i="46"/>
  <c r="O593" i="46"/>
  <c r="O621" i="46"/>
  <c r="O454" i="46"/>
  <c r="O602" i="46"/>
  <c r="O622" i="46"/>
  <c r="O626" i="46"/>
  <c r="O630" i="46"/>
  <c r="O623" i="46"/>
  <c r="O841" i="46"/>
  <c r="O849" i="46"/>
  <c r="O674" i="46"/>
  <c r="O686" i="46"/>
  <c r="O690" i="46"/>
  <c r="O846" i="46"/>
  <c r="O675" i="46"/>
  <c r="O691" i="46"/>
  <c r="O847" i="46"/>
  <c r="O1142" i="46"/>
  <c r="O1418" i="46"/>
  <c r="O1494" i="46"/>
  <c r="O1143" i="46"/>
  <c r="O1427" i="46"/>
  <c r="O1491" i="46"/>
  <c r="O1495" i="46"/>
  <c r="O688" i="46"/>
  <c r="O944" i="46"/>
  <c r="O1104" i="46"/>
  <c r="O1112" i="46"/>
  <c r="O1156" i="46"/>
  <c r="O1160" i="46"/>
  <c r="O1492" i="46"/>
  <c r="O945" i="46"/>
  <c r="O1105" i="46"/>
  <c r="O1601" i="46"/>
  <c r="O1881" i="46"/>
  <c r="O1889" i="46"/>
  <c r="O676" i="46"/>
  <c r="O1606" i="46"/>
  <c r="O1874" i="46"/>
  <c r="O1113" i="46"/>
  <c r="O1161" i="46"/>
  <c r="O1887" i="46"/>
  <c r="O1998" i="46"/>
  <c r="O2023" i="46"/>
  <c r="O2383" i="46"/>
  <c r="O2427" i="46"/>
  <c r="O1600" i="46"/>
  <c r="O1824" i="46"/>
  <c r="O1588" i="46"/>
  <c r="O1604" i="46"/>
  <c r="O1996" i="46"/>
  <c r="O2153" i="46"/>
  <c r="O836" i="46"/>
  <c r="O2340" i="46"/>
  <c r="O2617" i="46"/>
  <c r="O2621" i="46"/>
  <c r="O3121" i="46"/>
  <c r="O3133" i="46"/>
  <c r="O2607" i="46"/>
  <c r="O1624" i="46"/>
  <c r="O2022" i="46"/>
  <c r="O2478" i="46"/>
  <c r="O2610" i="46"/>
  <c r="O2702" i="46"/>
  <c r="O3054" i="46"/>
  <c r="O3060" i="46"/>
  <c r="O3132" i="46"/>
  <c r="O2704" i="46"/>
  <c r="O2608" i="46"/>
  <c r="O2703" i="46"/>
  <c r="O2927" i="46"/>
  <c r="O3120" i="46"/>
  <c r="O2795" i="46"/>
  <c r="O217" i="46"/>
  <c r="O464" i="46"/>
  <c r="O609" i="46"/>
  <c r="O438" i="46"/>
  <c r="O414" i="46"/>
  <c r="O463" i="46"/>
  <c r="O639" i="46"/>
  <c r="O765" i="46"/>
  <c r="O778" i="46"/>
  <c r="O779" i="46"/>
  <c r="O791" i="46"/>
  <c r="O994" i="46"/>
  <c r="O1266" i="46"/>
  <c r="O1147" i="46"/>
  <c r="O1207" i="46"/>
  <c r="O1435" i="46"/>
  <c r="O1044" i="46"/>
  <c r="O1200" i="46"/>
  <c r="O1248" i="46"/>
  <c r="O1336" i="46"/>
  <c r="O929" i="46"/>
  <c r="O977" i="46"/>
  <c r="O1041" i="46"/>
  <c r="O1942" i="46"/>
  <c r="O1257" i="46"/>
  <c r="O1659" i="46"/>
  <c r="O1683" i="46"/>
  <c r="O1791" i="46"/>
  <c r="O1831" i="46"/>
  <c r="O1928" i="46"/>
  <c r="O2019" i="46"/>
  <c r="O2147" i="46"/>
  <c r="O2263" i="46"/>
  <c r="O2447" i="46"/>
  <c r="O1872" i="46"/>
  <c r="O1325" i="46"/>
  <c r="O2021" i="46"/>
  <c r="O2137" i="46"/>
  <c r="O2036" i="46"/>
  <c r="O3041" i="46"/>
  <c r="O3101" i="46"/>
  <c r="O3113" i="46"/>
  <c r="O2619" i="46"/>
  <c r="O2158" i="46"/>
  <c r="O2254" i="46"/>
  <c r="O2546" i="46"/>
  <c r="O2622" i="46"/>
  <c r="O2626" i="46"/>
  <c r="O2854" i="46"/>
  <c r="O2040" i="46"/>
  <c r="O2152" i="46"/>
  <c r="O2336" i="46"/>
  <c r="O2531" i="46"/>
  <c r="O2559" i="46"/>
  <c r="O2466" i="46"/>
  <c r="O2860" i="46"/>
  <c r="O3128" i="46"/>
  <c r="O2799" i="46"/>
  <c r="O2883" i="46"/>
  <c r="O380" i="46"/>
  <c r="O197" i="46"/>
  <c r="O365" i="46"/>
  <c r="O382" i="46"/>
  <c r="O528" i="46"/>
  <c r="O199" i="46"/>
  <c r="O363" i="46"/>
  <c r="O379" i="46"/>
  <c r="O426" i="46"/>
  <c r="O239" i="46"/>
  <c r="O918" i="46"/>
  <c r="O923" i="46"/>
  <c r="O931" i="46"/>
  <c r="O920" i="46"/>
  <c r="O924" i="46"/>
  <c r="O1821" i="46"/>
  <c r="O1849" i="46"/>
  <c r="O1931" i="46"/>
  <c r="O1977" i="46"/>
  <c r="O2180" i="46"/>
  <c r="O2374" i="46"/>
  <c r="O2434" i="46"/>
  <c r="O2418" i="46"/>
  <c r="O192" i="46"/>
  <c r="O280" i="46"/>
  <c r="O396" i="46"/>
  <c r="O245" i="46"/>
  <c r="O246" i="46"/>
  <c r="O282" i="46"/>
  <c r="O394" i="46"/>
  <c r="O504" i="46"/>
  <c r="O520" i="46"/>
  <c r="O524" i="46"/>
  <c r="O560" i="46"/>
  <c r="O564" i="46"/>
  <c r="O279" i="46"/>
  <c r="O171" i="46"/>
  <c r="O203" i="46"/>
  <c r="O283" i="46"/>
  <c r="O534" i="46"/>
  <c r="O566" i="46"/>
  <c r="O646" i="46"/>
  <c r="O677" i="46"/>
  <c r="O678" i="46"/>
  <c r="O191" i="46"/>
  <c r="O503" i="46"/>
  <c r="O840" i="46"/>
  <c r="O950" i="46"/>
  <c r="O1094" i="46"/>
  <c r="O1462" i="46"/>
  <c r="O732" i="46"/>
  <c r="O1079" i="46"/>
  <c r="O1095" i="46"/>
  <c r="O1115" i="46"/>
  <c r="O1227" i="46"/>
  <c r="O1231" i="46"/>
  <c r="O1403" i="46"/>
  <c r="O1116" i="46"/>
  <c r="O1509" i="46"/>
  <c r="O1545" i="46"/>
  <c r="O1617" i="46"/>
  <c r="O1793" i="46"/>
  <c r="O1897" i="46"/>
  <c r="O949" i="46"/>
  <c r="O1598" i="46"/>
  <c r="O1614" i="46"/>
  <c r="O1802" i="46"/>
  <c r="O1842" i="46"/>
  <c r="O523" i="46"/>
  <c r="O1611" i="46"/>
  <c r="O1635" i="46"/>
  <c r="O1951" i="46"/>
  <c r="O2207" i="46"/>
  <c r="O2379" i="46"/>
  <c r="O1437" i="46"/>
  <c r="O2006" i="46"/>
  <c r="O2053" i="46"/>
  <c r="O2065" i="46"/>
  <c r="O2069" i="46"/>
  <c r="O2073" i="46"/>
  <c r="O2277" i="46"/>
  <c r="O2433" i="46"/>
  <c r="O2457" i="46"/>
  <c r="O2052" i="46"/>
  <c r="O2108" i="46"/>
  <c r="O2436" i="46"/>
  <c r="O3025" i="46"/>
  <c r="O2320" i="46"/>
  <c r="O2350" i="46"/>
  <c r="O2642" i="46"/>
  <c r="O2754" i="46"/>
  <c r="O2842" i="46"/>
  <c r="O2096" i="46"/>
  <c r="O2376" i="46"/>
  <c r="O2050" i="46"/>
  <c r="O2732" i="46"/>
  <c r="O2512" i="46"/>
  <c r="O2791" i="46"/>
  <c r="O3135" i="46"/>
  <c r="O2664" i="46"/>
  <c r="O2330" i="46"/>
  <c r="O2458" i="46"/>
  <c r="O144" i="46"/>
  <c r="O168" i="46"/>
  <c r="O176" i="46"/>
  <c r="O276" i="46"/>
  <c r="O404" i="46"/>
  <c r="O145" i="46"/>
  <c r="O173" i="46"/>
  <c r="O221" i="46"/>
  <c r="O198" i="46"/>
  <c r="O214" i="46"/>
  <c r="O378" i="46"/>
  <c r="O410" i="46"/>
  <c r="O355" i="46"/>
  <c r="O440" i="46"/>
  <c r="O448" i="46"/>
  <c r="O612" i="46"/>
  <c r="O407" i="46"/>
  <c r="O457" i="46"/>
  <c r="O581" i="46"/>
  <c r="O606" i="46"/>
  <c r="O614" i="46"/>
  <c r="O673" i="46"/>
  <c r="O813" i="46"/>
  <c r="O829" i="46"/>
  <c r="O451" i="46"/>
  <c r="O770" i="46"/>
  <c r="O814" i="46"/>
  <c r="O834" i="46"/>
  <c r="O615" i="46"/>
  <c r="O831" i="46"/>
  <c r="O855" i="46"/>
  <c r="O930" i="46"/>
  <c r="O1066" i="46"/>
  <c r="O1122" i="46"/>
  <c r="O1126" i="46"/>
  <c r="O1150" i="46"/>
  <c r="O1067" i="46"/>
  <c r="O1199" i="46"/>
  <c r="O1371" i="46"/>
  <c r="O1068" i="46"/>
  <c r="O1124" i="46"/>
  <c r="O1356" i="46"/>
  <c r="O1364" i="46"/>
  <c r="O1533" i="46"/>
  <c r="O1577" i="46"/>
  <c r="O1609" i="46"/>
  <c r="O1865" i="46"/>
  <c r="O1526" i="46"/>
  <c r="O1538" i="46"/>
  <c r="O1582" i="46"/>
  <c r="O1814" i="46"/>
  <c r="O1818" i="46"/>
  <c r="O756" i="46"/>
  <c r="O1523" i="46"/>
  <c r="O1559" i="46"/>
  <c r="O1579" i="46"/>
  <c r="O1815" i="46"/>
  <c r="O1847" i="46"/>
  <c r="O1357" i="46"/>
  <c r="O1936" i="46"/>
  <c r="O2039" i="46"/>
  <c r="O2099" i="46"/>
  <c r="O2143" i="46"/>
  <c r="O2411" i="46"/>
  <c r="O2423" i="46"/>
  <c r="O2451" i="46"/>
  <c r="O2467" i="46"/>
  <c r="O2037" i="46"/>
  <c r="O2205" i="46"/>
  <c r="O2377" i="46"/>
  <c r="O2405" i="46"/>
  <c r="O1608" i="46"/>
  <c r="O2380" i="46"/>
  <c r="O1816" i="46"/>
  <c r="O2038" i="46"/>
  <c r="O2406" i="46"/>
  <c r="O2510" i="46"/>
  <c r="O2370" i="46"/>
  <c r="O180" i="46"/>
  <c r="O388" i="46"/>
  <c r="O137" i="46"/>
  <c r="O301" i="46"/>
  <c r="O397" i="46"/>
  <c r="O548" i="46"/>
  <c r="O545" i="46"/>
  <c r="O458" i="46"/>
  <c r="O506" i="46"/>
  <c r="O685" i="46"/>
  <c r="O697" i="46"/>
  <c r="O845" i="46"/>
  <c r="O698" i="46"/>
  <c r="O738" i="46"/>
  <c r="O790" i="46"/>
  <c r="O255" i="46"/>
  <c r="O703" i="46"/>
  <c r="O767" i="46"/>
  <c r="O807" i="46"/>
  <c r="O879" i="46"/>
  <c r="O938" i="46"/>
  <c r="O978" i="46"/>
  <c r="O1362" i="46"/>
  <c r="O1390" i="46"/>
  <c r="O844" i="46"/>
  <c r="O1151" i="46"/>
  <c r="O1179" i="46"/>
  <c r="O1223" i="46"/>
  <c r="O704" i="46"/>
  <c r="O960" i="46"/>
  <c r="O1004" i="46"/>
  <c r="O1128" i="46"/>
  <c r="O1152" i="46"/>
  <c r="O1436" i="46"/>
  <c r="O1313" i="46"/>
  <c r="O1457" i="46"/>
  <c r="O933" i="46"/>
  <c r="O1578" i="46"/>
  <c r="O1882" i="46"/>
  <c r="O1209" i="46"/>
  <c r="O1667" i="46"/>
  <c r="O1907" i="46"/>
  <c r="O1943" i="46"/>
  <c r="O1804" i="46"/>
  <c r="O2043" i="46"/>
  <c r="O2163" i="46"/>
  <c r="O2267" i="46"/>
  <c r="O2375" i="46"/>
  <c r="O1940" i="46"/>
  <c r="O2045" i="46"/>
  <c r="O2396" i="46"/>
  <c r="O2476" i="46"/>
  <c r="O2717" i="46"/>
  <c r="O2745" i="46"/>
  <c r="O2809" i="46"/>
  <c r="O2833" i="46"/>
  <c r="O2937" i="46"/>
  <c r="O2961" i="46"/>
  <c r="O3065" i="46"/>
  <c r="O3117" i="46"/>
  <c r="O3157" i="46"/>
  <c r="O2142" i="46"/>
  <c r="O2538" i="46"/>
  <c r="O2542" i="46"/>
  <c r="O2698" i="46"/>
  <c r="O2750" i="46"/>
  <c r="O2866" i="46"/>
  <c r="O2946" i="46"/>
  <c r="O1576" i="46"/>
  <c r="O2216" i="46"/>
  <c r="O2748" i="46"/>
  <c r="O3143" i="46"/>
  <c r="O1592" i="46"/>
  <c r="O2504" i="46"/>
  <c r="O2931" i="46"/>
  <c r="O2378" i="46"/>
  <c r="O2935" i="46"/>
  <c r="O1784" i="46"/>
  <c r="O2899" i="46"/>
  <c r="O2923" i="46"/>
  <c r="O352" i="46"/>
  <c r="O400" i="46"/>
  <c r="O249" i="46"/>
  <c r="O317" i="46"/>
  <c r="O401" i="46"/>
  <c r="O318" i="46"/>
  <c r="O115" i="46"/>
  <c r="O211" i="46"/>
  <c r="O424" i="46"/>
  <c r="O568" i="46"/>
  <c r="O640" i="46"/>
  <c r="O433" i="46"/>
  <c r="O505" i="46"/>
  <c r="O267" i="46"/>
  <c r="O550" i="46"/>
  <c r="O754" i="46"/>
  <c r="O802" i="46"/>
  <c r="O695" i="46"/>
  <c r="O783" i="46"/>
  <c r="O803" i="46"/>
  <c r="O887" i="46"/>
  <c r="O603" i="46"/>
  <c r="O1050" i="46"/>
  <c r="O1234" i="46"/>
  <c r="O1238" i="46"/>
  <c r="O1386" i="46"/>
  <c r="O1446" i="46"/>
  <c r="O903" i="46"/>
  <c r="O927" i="46"/>
  <c r="O955" i="46"/>
  <c r="O967" i="46"/>
  <c r="O1175" i="46"/>
  <c r="O1191" i="46"/>
  <c r="O1279" i="46"/>
  <c r="O1315" i="46"/>
  <c r="O1395" i="46"/>
  <c r="O1423" i="46"/>
  <c r="O952" i="46"/>
  <c r="O984" i="46"/>
  <c r="O1188" i="46"/>
  <c r="O1192" i="46"/>
  <c r="O1340" i="46"/>
  <c r="O1400" i="46"/>
  <c r="O1593" i="46"/>
  <c r="O1753" i="46"/>
  <c r="O1809" i="46"/>
  <c r="O1173" i="46"/>
  <c r="O1317" i="46"/>
  <c r="O1594" i="46"/>
  <c r="O1642" i="46"/>
  <c r="O1954" i="46"/>
  <c r="O1289" i="46"/>
  <c r="O1599" i="46"/>
  <c r="O1655" i="46"/>
  <c r="O1691" i="46"/>
  <c r="O1763" i="46"/>
  <c r="O1871" i="46"/>
  <c r="O1895" i="46"/>
  <c r="O1919" i="46"/>
  <c r="O2047" i="46"/>
  <c r="O2059" i="46"/>
  <c r="O2351" i="46"/>
  <c r="O2395" i="46"/>
  <c r="O1572" i="46"/>
  <c r="O2093" i="46"/>
  <c r="O2109" i="46"/>
  <c r="O2125" i="46"/>
  <c r="O2193" i="46"/>
  <c r="O2265" i="46"/>
  <c r="O2285" i="46"/>
  <c r="O2357" i="46"/>
  <c r="O2469" i="46"/>
  <c r="O2092" i="46"/>
  <c r="O2356" i="46"/>
  <c r="O2529" i="46"/>
  <c r="O2605" i="46"/>
  <c r="O2753" i="46"/>
  <c r="O2769" i="46"/>
  <c r="O2781" i="46"/>
  <c r="O2797" i="46"/>
  <c r="O2921" i="46"/>
  <c r="O2953" i="46"/>
  <c r="O3029" i="46"/>
  <c r="O3069" i="46"/>
  <c r="O3089" i="46"/>
  <c r="O2054" i="46"/>
  <c r="O2342" i="46"/>
  <c r="O2506" i="46"/>
  <c r="O2590" i="46"/>
  <c r="O2746" i="46"/>
  <c r="O2846" i="46"/>
  <c r="O2894" i="46"/>
  <c r="O3042" i="46"/>
  <c r="O3138" i="46"/>
  <c r="O2128" i="46"/>
  <c r="O2176" i="46"/>
  <c r="O2280" i="46"/>
  <c r="O2575" i="46"/>
  <c r="O2603" i="46"/>
  <c r="O2667" i="46"/>
  <c r="O2508" i="46"/>
  <c r="O2668" i="46"/>
  <c r="O2956" i="46"/>
  <c r="O2074" i="46"/>
  <c r="O2827" i="46"/>
  <c r="O2907" i="46"/>
  <c r="O2282" i="46"/>
  <c r="O2496" i="46"/>
  <c r="O2719" i="46"/>
  <c r="O3039" i="46"/>
  <c r="O2803" i="46"/>
  <c r="O3155" i="46"/>
  <c r="O2596" i="46"/>
  <c r="O2736" i="46"/>
  <c r="O3043" i="46"/>
  <c r="O3075" i="46"/>
  <c r="O100" i="46"/>
  <c r="O320" i="46"/>
  <c r="O328" i="46"/>
  <c r="O153" i="46"/>
  <c r="O233" i="46"/>
  <c r="O241" i="46"/>
  <c r="O329" i="46"/>
  <c r="O333" i="46"/>
  <c r="O106" i="46"/>
  <c r="O178" i="46"/>
  <c r="O202" i="46"/>
  <c r="O226" i="46"/>
  <c r="O230" i="46"/>
  <c r="O330" i="46"/>
  <c r="O323" i="46"/>
  <c r="O624" i="46"/>
  <c r="O327" i="46"/>
  <c r="O391" i="46"/>
  <c r="O449" i="46"/>
  <c r="O653" i="46"/>
  <c r="O482" i="46"/>
  <c r="O559" i="46"/>
  <c r="O761" i="46"/>
  <c r="O773" i="46"/>
  <c r="O627" i="46"/>
  <c r="O766" i="46"/>
  <c r="O878" i="46"/>
  <c r="O882" i="46"/>
  <c r="O383" i="46"/>
  <c r="O455" i="46"/>
  <c r="O551" i="46"/>
  <c r="O687" i="46"/>
  <c r="O1058" i="46"/>
  <c r="O1134" i="46"/>
  <c r="O1202" i="46"/>
  <c r="O1206" i="46"/>
  <c r="O892" i="46"/>
  <c r="O1027" i="46"/>
  <c r="O1235" i="46"/>
  <c r="O1267" i="46"/>
  <c r="O1487" i="46"/>
  <c r="O1136" i="46"/>
  <c r="O1625" i="46"/>
  <c r="O1677" i="46"/>
  <c r="O1709" i="46"/>
  <c r="O1733" i="46"/>
  <c r="O1737" i="46"/>
  <c r="O1761" i="46"/>
  <c r="O1493" i="46"/>
  <c r="O1734" i="46"/>
  <c r="O1754" i="46"/>
  <c r="O1527" i="46"/>
  <c r="O1563" i="46"/>
  <c r="O1735" i="46"/>
  <c r="O1759" i="46"/>
  <c r="O1564" i="46"/>
  <c r="O1708" i="46"/>
  <c r="O1988" i="46"/>
  <c r="O2107" i="46"/>
  <c r="O2299" i="46"/>
  <c r="O2303" i="46"/>
  <c r="O1245" i="46"/>
  <c r="O1584" i="46"/>
  <c r="O1888" i="46"/>
  <c r="O1989" i="46"/>
  <c r="O1994" i="46"/>
  <c r="O2020" i="46"/>
  <c r="O1985" i="46"/>
  <c r="O2081" i="46"/>
  <c r="O2385" i="46"/>
  <c r="O2481" i="46"/>
  <c r="O1997" i="46"/>
  <c r="O2609" i="46"/>
  <c r="O2913" i="46"/>
  <c r="O2929" i="46"/>
  <c r="O3061" i="46"/>
  <c r="O2384" i="46"/>
  <c r="O2480" i="46"/>
  <c r="O2150" i="46"/>
  <c r="O2382" i="46"/>
  <c r="O2634" i="46"/>
  <c r="O2770" i="46"/>
  <c r="O2794" i="46"/>
  <c r="O2926" i="46"/>
  <c r="O1704" i="46"/>
  <c r="O1986" i="46"/>
  <c r="O2424" i="46"/>
  <c r="O2699" i="46"/>
  <c r="O2082" i="46"/>
  <c r="O2924" i="46"/>
  <c r="O2972" i="46"/>
  <c r="O3052" i="46"/>
  <c r="O2616" i="46"/>
  <c r="O3051" i="46"/>
  <c r="O2863" i="46"/>
  <c r="O2911" i="46"/>
  <c r="O2752" i="46"/>
  <c r="O3064" i="46"/>
  <c r="O2488" i="46"/>
  <c r="O2864" i="46"/>
  <c r="O104" i="46"/>
  <c r="O132" i="46"/>
  <c r="O408" i="46"/>
  <c r="O181" i="46"/>
  <c r="O98" i="46"/>
  <c r="O114" i="46"/>
  <c r="O278" i="46"/>
  <c r="O147" i="46"/>
  <c r="O339" i="46"/>
  <c r="O444" i="46"/>
  <c r="O513" i="46"/>
  <c r="O625" i="46"/>
  <c r="O447" i="46"/>
  <c r="O689" i="46"/>
  <c r="O725" i="46"/>
  <c r="O825" i="46"/>
  <c r="O467" i="46"/>
  <c r="O710" i="46"/>
  <c r="O835" i="46"/>
  <c r="O143" i="46"/>
  <c r="O760" i="46"/>
  <c r="O1018" i="46"/>
  <c r="O1138" i="46"/>
  <c r="O1486" i="46"/>
  <c r="O1490" i="46"/>
  <c r="O716" i="46"/>
  <c r="O796" i="46"/>
  <c r="O919" i="46"/>
  <c r="O1091" i="46"/>
  <c r="O1471" i="46"/>
  <c r="O1409" i="46"/>
  <c r="O1489" i="46"/>
  <c r="O1205" i="46"/>
  <c r="O1878" i="46"/>
  <c r="O2331" i="46"/>
  <c r="O2483" i="46"/>
  <c r="O2033" i="46"/>
  <c r="O2381" i="46"/>
  <c r="O2421" i="46"/>
  <c r="O2425" i="46"/>
  <c r="O2437" i="46"/>
  <c r="O2485" i="46"/>
  <c r="O2028" i="46"/>
  <c r="O2430" i="46"/>
  <c r="O2462" i="46"/>
  <c r="O2790" i="46"/>
  <c r="O2192" i="46"/>
  <c r="O2304" i="46"/>
  <c r="O2868" i="46"/>
  <c r="O3111" i="46"/>
  <c r="O2106" i="46"/>
  <c r="O3139" i="46"/>
  <c r="O2815" i="46"/>
  <c r="O151" i="46"/>
  <c r="O95" i="46"/>
  <c r="O1302" i="46"/>
  <c r="O1310" i="46"/>
  <c r="O1314" i="46"/>
  <c r="O1291" i="46"/>
  <c r="O1307" i="46"/>
  <c r="O1144" i="46"/>
  <c r="O1300" i="46"/>
  <c r="O1309" i="46"/>
  <c r="O3009" i="46"/>
  <c r="O3017" i="46"/>
  <c r="O3181" i="46"/>
  <c r="O3158" i="46"/>
  <c r="O3008" i="46"/>
  <c r="O3152" i="46"/>
  <c r="O3024" i="46"/>
  <c r="O88" i="46"/>
  <c r="O140" i="46"/>
  <c r="O160" i="46"/>
  <c r="O141" i="46"/>
  <c r="O161" i="46"/>
  <c r="O273" i="46"/>
  <c r="O194" i="46"/>
  <c r="O238" i="46"/>
  <c r="O274" i="46"/>
  <c r="O235" i="46"/>
  <c r="O527" i="46"/>
  <c r="O753" i="46"/>
  <c r="O805" i="46"/>
  <c r="O861" i="46"/>
  <c r="O897" i="46"/>
  <c r="O806" i="46"/>
  <c r="O862" i="46"/>
  <c r="O898" i="46"/>
  <c r="O707" i="46"/>
  <c r="O799" i="46"/>
  <c r="O839" i="46"/>
  <c r="O1158" i="46"/>
  <c r="O1262" i="46"/>
  <c r="O1330" i="46"/>
  <c r="O1338" i="46"/>
  <c r="O1478" i="46"/>
  <c r="O1119" i="46"/>
  <c r="O1131" i="46"/>
  <c r="O1167" i="46"/>
  <c r="O1399" i="46"/>
  <c r="O1479" i="46"/>
  <c r="O1507" i="46"/>
  <c r="O752" i="46"/>
  <c r="O800" i="46"/>
  <c r="O832" i="46"/>
  <c r="O1108" i="46"/>
  <c r="O1132" i="46"/>
  <c r="O1168" i="46"/>
  <c r="O1236" i="46"/>
  <c r="O1292" i="46"/>
  <c r="O1344" i="46"/>
  <c r="O1368" i="46"/>
  <c r="O1153" i="46"/>
  <c r="O1329" i="46"/>
  <c r="O1345" i="46"/>
  <c r="O1557" i="46"/>
  <c r="O1825" i="46"/>
  <c r="O1833" i="46"/>
  <c r="O1237" i="46"/>
  <c r="O1542" i="46"/>
  <c r="O1658" i="46"/>
  <c r="O1834" i="46"/>
  <c r="O1838" i="46"/>
  <c r="O1337" i="46"/>
  <c r="O1555" i="46"/>
  <c r="O1595" i="46"/>
  <c r="O1639" i="46"/>
  <c r="O1643" i="46"/>
  <c r="O1787" i="46"/>
  <c r="O1823" i="46"/>
  <c r="O1839" i="46"/>
  <c r="O1293" i="46"/>
  <c r="O1596" i="46"/>
  <c r="O1644" i="46"/>
  <c r="O1660" i="46"/>
  <c r="O1788" i="46"/>
  <c r="O2167" i="46"/>
  <c r="O2219" i="46"/>
  <c r="O2367" i="46"/>
  <c r="O708" i="46"/>
  <c r="O1261" i="46"/>
  <c r="O1506" i="46"/>
  <c r="O1556" i="46"/>
  <c r="O2049" i="46"/>
  <c r="O2217" i="46"/>
  <c r="O2297" i="46"/>
  <c r="O2333" i="46"/>
  <c r="O2365" i="46"/>
  <c r="O2373" i="46"/>
  <c r="O1544" i="46"/>
  <c r="O2172" i="46"/>
  <c r="O2220" i="46"/>
  <c r="O2228" i="46"/>
  <c r="O2332" i="46"/>
  <c r="O2372" i="46"/>
  <c r="O2561" i="46"/>
  <c r="O2637" i="46"/>
  <c r="O2705" i="46"/>
  <c r="O2777" i="46"/>
  <c r="O1560" i="46"/>
  <c r="O2222" i="46"/>
  <c r="O2230" i="46"/>
  <c r="O2238" i="46"/>
  <c r="O2638" i="46"/>
  <c r="O2706" i="46"/>
  <c r="O2778" i="46"/>
  <c r="O3186" i="46"/>
  <c r="O1640" i="46"/>
  <c r="O2048" i="46"/>
  <c r="O2232" i="46"/>
  <c r="O2296" i="46"/>
  <c r="O3095" i="46"/>
  <c r="O2568" i="46"/>
  <c r="O2218" i="46"/>
  <c r="O3055" i="46"/>
  <c r="O3059" i="46"/>
  <c r="O2226" i="46"/>
  <c r="O240" i="46"/>
  <c r="O244" i="46"/>
  <c r="O288" i="46"/>
  <c r="O412" i="46"/>
  <c r="O109" i="46"/>
  <c r="O209" i="46"/>
  <c r="O289" i="46"/>
  <c r="O293" i="46"/>
  <c r="O413" i="46"/>
  <c r="O86" i="46"/>
  <c r="O94" i="46"/>
  <c r="O110" i="46"/>
  <c r="O158" i="46"/>
  <c r="O174" i="46"/>
  <c r="O210" i="46"/>
  <c r="O218" i="46"/>
  <c r="O222" i="46"/>
  <c r="O266" i="46"/>
  <c r="O294" i="46"/>
  <c r="O314" i="46"/>
  <c r="O334" i="46"/>
  <c r="O476" i="46"/>
  <c r="O556" i="46"/>
  <c r="O576" i="46"/>
  <c r="O636" i="46"/>
  <c r="O656" i="46"/>
  <c r="O477" i="46"/>
  <c r="O557" i="46"/>
  <c r="O637" i="46"/>
  <c r="O657" i="46"/>
  <c r="O315" i="46"/>
  <c r="O411" i="46"/>
  <c r="O446" i="46"/>
  <c r="O159" i="46"/>
  <c r="O431" i="46"/>
  <c r="O833" i="46"/>
  <c r="O869" i="46"/>
  <c r="O175" i="46"/>
  <c r="O595" i="46"/>
  <c r="O750" i="46"/>
  <c r="O822" i="46"/>
  <c r="O319" i="46"/>
  <c r="O583" i="46"/>
  <c r="O671" i="46"/>
  <c r="O759" i="46"/>
  <c r="O863" i="46"/>
  <c r="O891" i="46"/>
  <c r="O659" i="46"/>
  <c r="O946" i="46"/>
  <c r="O990" i="46"/>
  <c r="O1098" i="46"/>
  <c r="O1130" i="46"/>
  <c r="O1186" i="46"/>
  <c r="O1214" i="46"/>
  <c r="O1322" i="46"/>
  <c r="O1354" i="46"/>
  <c r="O780" i="46"/>
  <c r="O1099" i="46"/>
  <c r="O1159" i="46"/>
  <c r="O1367" i="46"/>
  <c r="O1383" i="46"/>
  <c r="O1483" i="46"/>
  <c r="O1499" i="46"/>
  <c r="O672" i="46"/>
  <c r="O992" i="46"/>
  <c r="O1096" i="46"/>
  <c r="O1240" i="46"/>
  <c r="O1384" i="46"/>
  <c r="O1452" i="46"/>
  <c r="O1484" i="46"/>
  <c r="O1169" i="46"/>
  <c r="O1697" i="46"/>
  <c r="O1777" i="46"/>
  <c r="O965" i="46"/>
  <c r="O1349" i="46"/>
  <c r="O1365" i="46"/>
  <c r="O1477" i="46"/>
  <c r="O1646" i="46"/>
  <c r="O1890" i="46"/>
  <c r="O953" i="46"/>
  <c r="O1401" i="46"/>
  <c r="O1505" i="46"/>
  <c r="O1539" i="46"/>
  <c r="O1543" i="46"/>
  <c r="O1651" i="46"/>
  <c r="O1699" i="46"/>
  <c r="O1101" i="46"/>
  <c r="O1516" i="46"/>
  <c r="O1868" i="46"/>
  <c r="O2095" i="46"/>
  <c r="O2127" i="46"/>
  <c r="O2327" i="46"/>
  <c r="O2343" i="46"/>
  <c r="O1498" i="46"/>
  <c r="O1913" i="46"/>
  <c r="O1961" i="46"/>
  <c r="O1540" i="46"/>
  <c r="O1652" i="46"/>
  <c r="O1860" i="46"/>
  <c r="O2189" i="46"/>
  <c r="O2257" i="46"/>
  <c r="O2429" i="46"/>
  <c r="O2453" i="46"/>
  <c r="O2412" i="46"/>
  <c r="O2428" i="46"/>
  <c r="O2569" i="46"/>
  <c r="O2601" i="46"/>
  <c r="O2889" i="46"/>
  <c r="O2683" i="46"/>
  <c r="O2002" i="46"/>
  <c r="O2646" i="46"/>
  <c r="O2682" i="46"/>
  <c r="O2822" i="46"/>
  <c r="O2890" i="46"/>
  <c r="O2008" i="46"/>
  <c r="O2627" i="46"/>
  <c r="O2695" i="46"/>
  <c r="O2700" i="46"/>
  <c r="O2796" i="46"/>
  <c r="O2692" i="46"/>
  <c r="O2474" i="46"/>
  <c r="O2322" i="46"/>
  <c r="O2747" i="46"/>
  <c r="O108" i="46"/>
  <c r="O112" i="46"/>
  <c r="O120" i="46"/>
  <c r="O136" i="46"/>
  <c r="O156" i="46"/>
  <c r="O164" i="46"/>
  <c r="O172" i="46"/>
  <c r="O200" i="46"/>
  <c r="O368" i="46"/>
  <c r="O384" i="46"/>
  <c r="O101" i="46"/>
  <c r="O121" i="46"/>
  <c r="O165" i="46"/>
  <c r="O169" i="46"/>
  <c r="O177" i="46"/>
  <c r="O189" i="46"/>
  <c r="O82" i="46"/>
  <c r="O130" i="46"/>
  <c r="O134" i="46"/>
  <c r="O146" i="46"/>
  <c r="O162" i="46"/>
  <c r="O166" i="46"/>
  <c r="O170" i="46"/>
  <c r="O182" i="46"/>
  <c r="O83" i="46"/>
  <c r="O163" i="46"/>
  <c r="O179" i="46"/>
  <c r="O540" i="46"/>
  <c r="O580" i="46"/>
  <c r="O592" i="46"/>
  <c r="O596" i="46"/>
  <c r="O119" i="46"/>
  <c r="O135" i="46"/>
  <c r="O183" i="46"/>
  <c r="O605" i="46"/>
  <c r="O613" i="46"/>
  <c r="O617" i="46"/>
  <c r="O629" i="46"/>
  <c r="O187" i="46"/>
  <c r="O546" i="46"/>
  <c r="O590" i="46"/>
  <c r="O618" i="46"/>
  <c r="O111" i="46"/>
  <c r="O579" i="46"/>
  <c r="O663" i="46"/>
  <c r="O734" i="46"/>
  <c r="O810" i="46"/>
  <c r="O599" i="46"/>
  <c r="O699" i="46"/>
  <c r="O819" i="46"/>
  <c r="O922" i="46"/>
  <c r="O1014" i="46"/>
  <c r="O1030" i="46"/>
  <c r="O1242" i="46"/>
  <c r="O1250" i="46"/>
  <c r="O1290" i="46"/>
  <c r="O619" i="46"/>
  <c r="O700" i="46"/>
  <c r="O991" i="46"/>
  <c r="O1007" i="46"/>
  <c r="O1015" i="46"/>
  <c r="O1087" i="46"/>
  <c r="O1135" i="46"/>
  <c r="O1203" i="46"/>
  <c r="O1247" i="46"/>
  <c r="O1251" i="46"/>
  <c r="O1295" i="46"/>
  <c r="O1299" i="46"/>
  <c r="O1303" i="46"/>
  <c r="O1443" i="46"/>
  <c r="O1503" i="46"/>
  <c r="O720" i="46"/>
  <c r="O784" i="46"/>
  <c r="O964" i="46"/>
  <c r="O1028" i="46"/>
  <c r="O1088" i="46"/>
  <c r="O1100" i="46"/>
  <c r="O1164" i="46"/>
  <c r="O1204" i="46"/>
  <c r="O1304" i="46"/>
  <c r="O1308" i="46"/>
  <c r="O1504" i="46"/>
  <c r="O1057" i="46"/>
  <c r="O1073" i="46"/>
  <c r="O1121" i="46"/>
  <c r="O1201" i="46"/>
  <c r="O1249" i="46"/>
  <c r="O1529" i="46"/>
  <c r="O1581" i="46"/>
  <c r="O1029" i="46"/>
  <c r="O1125" i="46"/>
  <c r="O1445" i="46"/>
  <c r="O1321" i="46"/>
  <c r="O1535" i="46"/>
  <c r="O2015" i="46"/>
  <c r="O587" i="46"/>
  <c r="O1165" i="46"/>
  <c r="O2067" i="46"/>
  <c r="O2083" i="46"/>
  <c r="O2103" i="46"/>
  <c r="O2319" i="46"/>
  <c r="O2363" i="46"/>
  <c r="O2371" i="46"/>
  <c r="O2403" i="46"/>
  <c r="O1373" i="46"/>
  <c r="O1536" i="46"/>
  <c r="O2016" i="46"/>
  <c r="O2025" i="46"/>
  <c r="O2077" i="46"/>
  <c r="O2097" i="46"/>
  <c r="O2101" i="46"/>
  <c r="O2369" i="46"/>
  <c r="O2124" i="46"/>
  <c r="O2364" i="46"/>
  <c r="O2533" i="46"/>
  <c r="O2681" i="46"/>
  <c r="O2741" i="46"/>
  <c r="O2945" i="46"/>
  <c r="O2949" i="46"/>
  <c r="O2126" i="46"/>
  <c r="O2366" i="46"/>
  <c r="O2522" i="46"/>
  <c r="O2534" i="46"/>
  <c r="O2654" i="46"/>
  <c r="O2678" i="46"/>
  <c r="O2882" i="46"/>
  <c r="O3058" i="46"/>
  <c r="O3070" i="46"/>
  <c r="O2064" i="46"/>
  <c r="O2144" i="46"/>
  <c r="O2368" i="46"/>
  <c r="O2464" i="46"/>
  <c r="O2623" i="46"/>
  <c r="O2655" i="46"/>
  <c r="O1085" i="46"/>
  <c r="O2604" i="46"/>
  <c r="O2708" i="46"/>
  <c r="O2780" i="46"/>
  <c r="O2828" i="46"/>
  <c r="O2728" i="46"/>
  <c r="O2824" i="46"/>
  <c r="O2880" i="46"/>
  <c r="O2170" i="46"/>
  <c r="O2026" i="46"/>
  <c r="O2090" i="46"/>
  <c r="O2727" i="46"/>
  <c r="O2735" i="46"/>
  <c r="O2743" i="46"/>
  <c r="O2767" i="46"/>
  <c r="O2943" i="46"/>
  <c r="O2959" i="46"/>
  <c r="O2776" i="46"/>
  <c r="O2779" i="46"/>
  <c r="O2760" i="46"/>
  <c r="O2947" i="46"/>
  <c r="O79" i="46"/>
  <c r="O80" i="46"/>
  <c r="O148" i="46"/>
  <c r="O224" i="46"/>
  <c r="O232" i="46"/>
  <c r="O252" i="46"/>
  <c r="O348" i="46"/>
  <c r="O85" i="46"/>
  <c r="O89" i="46"/>
  <c r="O125" i="46"/>
  <c r="O321" i="46"/>
  <c r="O345" i="46"/>
  <c r="O373" i="46"/>
  <c r="O389" i="46"/>
  <c r="O102" i="46"/>
  <c r="O126" i="46"/>
  <c r="O186" i="46"/>
  <c r="O298" i="46"/>
  <c r="O346" i="46"/>
  <c r="O390" i="46"/>
  <c r="O398" i="46"/>
  <c r="O243" i="46"/>
  <c r="O291" i="46"/>
  <c r="O484" i="46"/>
  <c r="O492" i="46"/>
  <c r="O512" i="46"/>
  <c r="O664" i="46"/>
  <c r="O569" i="46"/>
  <c r="O665" i="46"/>
  <c r="O107" i="46"/>
  <c r="O478" i="46"/>
  <c r="O486" i="46"/>
  <c r="O554" i="46"/>
  <c r="O642" i="46"/>
  <c r="O223" i="46"/>
  <c r="O287" i="46"/>
  <c r="O511" i="46"/>
  <c r="O654" i="46"/>
  <c r="O793" i="46"/>
  <c r="O889" i="46"/>
  <c r="O722" i="46"/>
  <c r="O850" i="46"/>
  <c r="O858" i="46"/>
  <c r="O874" i="46"/>
  <c r="O723" i="46"/>
  <c r="O851" i="46"/>
  <c r="O875" i="46"/>
  <c r="O888" i="46"/>
  <c r="O942" i="46"/>
  <c r="O974" i="46"/>
  <c r="O982" i="46"/>
  <c r="O1102" i="46"/>
  <c r="O1178" i="46"/>
  <c r="O1198" i="46"/>
  <c r="O1278" i="46"/>
  <c r="O1402" i="46"/>
  <c r="O1406" i="46"/>
  <c r="O555" i="46"/>
  <c r="O975" i="46"/>
  <c r="O1063" i="46"/>
  <c r="O1103" i="46"/>
  <c r="O1187" i="46"/>
  <c r="O1319" i="46"/>
  <c r="O1407" i="46"/>
  <c r="O1415" i="46"/>
  <c r="O443" i="46"/>
  <c r="O940" i="46"/>
  <c r="O1060" i="46"/>
  <c r="O1320" i="46"/>
  <c r="O1428" i="46"/>
  <c r="O335" i="46"/>
  <c r="O1377" i="46"/>
  <c r="O1549" i="46"/>
  <c r="O1573" i="46"/>
  <c r="O1641" i="46"/>
  <c r="O1689" i="46"/>
  <c r="O1713" i="46"/>
  <c r="O1769" i="46"/>
  <c r="O1861" i="46"/>
  <c r="O981" i="46"/>
  <c r="O1626" i="46"/>
  <c r="O1690" i="46"/>
  <c r="O1714" i="46"/>
  <c r="O1846" i="46"/>
  <c r="O1862" i="46"/>
  <c r="O1894" i="46"/>
  <c r="O1918" i="46"/>
  <c r="O1938" i="46"/>
  <c r="O1946" i="46"/>
  <c r="O1001" i="46"/>
  <c r="O1385" i="46"/>
  <c r="O1449" i="46"/>
  <c r="O1607" i="46"/>
  <c r="O1627" i="46"/>
  <c r="O1711" i="46"/>
  <c r="O1715" i="46"/>
  <c r="O1731" i="46"/>
  <c r="O1743" i="46"/>
  <c r="O1751" i="46"/>
  <c r="O1755" i="46"/>
  <c r="O1779" i="46"/>
  <c r="O1875" i="46"/>
  <c r="O1891" i="46"/>
  <c r="O1939" i="46"/>
  <c r="O1971" i="46"/>
  <c r="O1979" i="46"/>
  <c r="O1983" i="46"/>
  <c r="O2007" i="46"/>
  <c r="O1580" i="46"/>
  <c r="O1676" i="46"/>
  <c r="O1756" i="46"/>
  <c r="O2255" i="46"/>
  <c r="O2347" i="46"/>
  <c r="O1648" i="46"/>
  <c r="O1744" i="46"/>
  <c r="O1984" i="46"/>
  <c r="O2005" i="46"/>
  <c r="O941" i="46"/>
  <c r="O1732" i="46"/>
  <c r="O1764" i="46"/>
  <c r="O1916" i="46"/>
  <c r="O1956" i="46"/>
  <c r="O2001" i="46"/>
  <c r="O2085" i="46"/>
  <c r="O2233" i="46"/>
  <c r="O2253" i="46"/>
  <c r="O2301" i="46"/>
  <c r="O2337" i="46"/>
  <c r="O2349" i="46"/>
  <c r="O1949" i="46"/>
  <c r="O2076" i="46"/>
  <c r="O2212" i="46"/>
  <c r="O2268" i="46"/>
  <c r="O2300" i="46"/>
  <c r="O2324" i="46"/>
  <c r="O2348" i="46"/>
  <c r="O2501" i="46"/>
  <c r="O2541" i="46"/>
  <c r="O2565" i="46"/>
  <c r="O2625" i="46"/>
  <c r="O2697" i="46"/>
  <c r="O2701" i="46"/>
  <c r="O2817" i="46"/>
  <c r="O2865" i="46"/>
  <c r="O2957" i="46"/>
  <c r="O3005" i="46"/>
  <c r="O3013" i="46"/>
  <c r="O3097" i="46"/>
  <c r="O3125" i="46"/>
  <c r="O3129" i="46"/>
  <c r="O3173" i="46"/>
  <c r="O2543" i="46"/>
  <c r="O1957" i="46"/>
  <c r="O2078" i="46"/>
  <c r="O2166" i="46"/>
  <c r="O2318" i="46"/>
  <c r="O2390" i="46"/>
  <c r="O2422" i="46"/>
  <c r="O2454" i="46"/>
  <c r="O2494" i="46"/>
  <c r="O2502" i="46"/>
  <c r="O2566" i="46"/>
  <c r="O2594" i="46"/>
  <c r="O2686" i="46"/>
  <c r="O2690" i="46"/>
  <c r="O2766" i="46"/>
  <c r="O2806" i="46"/>
  <c r="O3098" i="46"/>
  <c r="O3114" i="46"/>
  <c r="O3122" i="46"/>
  <c r="O3178" i="46"/>
  <c r="O1768" i="46"/>
  <c r="O2527" i="46"/>
  <c r="O2611" i="46"/>
  <c r="O2306" i="46"/>
  <c r="O2588" i="46"/>
  <c r="O2636" i="46"/>
  <c r="O2716" i="46"/>
  <c r="O2740" i="46"/>
  <c r="O3116" i="46"/>
  <c r="O3183" i="46"/>
  <c r="O3091" i="46"/>
  <c r="O3107" i="46"/>
  <c r="O2624" i="46"/>
  <c r="O2807" i="46"/>
  <c r="O2951" i="46"/>
  <c r="O3047" i="46"/>
  <c r="O2952" i="46"/>
  <c r="O3184" i="46"/>
  <c r="O3003" i="46"/>
  <c r="O3179" i="46"/>
  <c r="O2386" i="46"/>
  <c r="O2612" i="46"/>
  <c r="O3088" i="46"/>
  <c r="O2715" i="46"/>
  <c r="O3126" i="46"/>
  <c r="O3124" i="46"/>
  <c r="O3127" i="46"/>
  <c r="O2995" i="46"/>
  <c r="O3123" i="46"/>
  <c r="O3045" i="46"/>
  <c r="O3046" i="46"/>
  <c r="O2876" i="46"/>
  <c r="O3011" i="46"/>
  <c r="O2967" i="46"/>
  <c r="O2968" i="46"/>
  <c r="O2920" i="46"/>
  <c r="O2199" i="46"/>
  <c r="O2211" i="46"/>
  <c r="O2275" i="46"/>
  <c r="O2287" i="46"/>
  <c r="O2415" i="46"/>
  <c r="O2439" i="46"/>
  <c r="O2463" i="46"/>
  <c r="O2475" i="46"/>
  <c r="O2289" i="46"/>
  <c r="O2309" i="46"/>
  <c r="O2465" i="46"/>
  <c r="O2537" i="46"/>
  <c r="O2721" i="46"/>
  <c r="O2765" i="46"/>
  <c r="O2773" i="46"/>
  <c r="O2805" i="46"/>
  <c r="O2849" i="46"/>
  <c r="O3165" i="46"/>
  <c r="O3177" i="46"/>
  <c r="O2599" i="46"/>
  <c r="O2651" i="46"/>
  <c r="O2691" i="46"/>
  <c r="O2530" i="46"/>
  <c r="O2666" i="46"/>
  <c r="O2738" i="46"/>
  <c r="O2814" i="46"/>
  <c r="O2858" i="46"/>
  <c r="O2878" i="46"/>
  <c r="O3134" i="46"/>
  <c r="O3170" i="46"/>
  <c r="O3182" i="46"/>
  <c r="O2264" i="46"/>
  <c r="O2344" i="46"/>
  <c r="O2440" i="46"/>
  <c r="O2499" i="46"/>
  <c r="O2539" i="46"/>
  <c r="O2210" i="46"/>
  <c r="O2724" i="46"/>
  <c r="O2820" i="46"/>
  <c r="O2884" i="46"/>
  <c r="O3156" i="46"/>
  <c r="O3180" i="46"/>
  <c r="O3016" i="46"/>
  <c r="O2867" i="46"/>
  <c r="O2314" i="46"/>
  <c r="O2672" i="46"/>
  <c r="O2831" i="46"/>
  <c r="O2887" i="46"/>
  <c r="O2895" i="46"/>
  <c r="O3167" i="46"/>
  <c r="O2707" i="46"/>
  <c r="O3019" i="46"/>
  <c r="O3112" i="46"/>
  <c r="O2835" i="46"/>
  <c r="O1621" i="46"/>
  <c r="O1629" i="46"/>
  <c r="O1633" i="46"/>
  <c r="O1749" i="46"/>
  <c r="O1801" i="46"/>
  <c r="O1829" i="46"/>
  <c r="O1602" i="46"/>
  <c r="O1650" i="46"/>
  <c r="O1722" i="46"/>
  <c r="O1794" i="46"/>
  <c r="O1806" i="46"/>
  <c r="O1914" i="46"/>
  <c r="O1930" i="46"/>
  <c r="O1739" i="46"/>
  <c r="O1835" i="46"/>
  <c r="O1612" i="46"/>
  <c r="O1724" i="46"/>
  <c r="O2004" i="46"/>
  <c r="O2063" i="46"/>
  <c r="O2279" i="46"/>
  <c r="O2355" i="46"/>
  <c r="O1760" i="46"/>
  <c r="O1776" i="46"/>
  <c r="O1792" i="46"/>
  <c r="O1856" i="46"/>
  <c r="O2361" i="46"/>
  <c r="O1736" i="46"/>
  <c r="O2018" i="46"/>
  <c r="O2204" i="46"/>
  <c r="O2316" i="46"/>
  <c r="O2657" i="46"/>
  <c r="O2503" i="46"/>
  <c r="O2523" i="46"/>
  <c r="O2118" i="46"/>
  <c r="O2310" i="46"/>
  <c r="O2334" i="46"/>
  <c r="O2618" i="46"/>
  <c r="O1832" i="46"/>
  <c r="O2352" i="46"/>
  <c r="O2487" i="46"/>
  <c r="O2013" i="46"/>
  <c r="O1720" i="46"/>
  <c r="O2186" i="46"/>
  <c r="O2528" i="46"/>
  <c r="O2576" i="46"/>
  <c r="O2656" i="46"/>
  <c r="O2290" i="46"/>
  <c r="O2500" i="46"/>
  <c r="O2808" i="46"/>
  <c r="O1476" i="46"/>
  <c r="O1657" i="46"/>
  <c r="O1661" i="46"/>
  <c r="O1885" i="46"/>
  <c r="O1893" i="46"/>
  <c r="O1622" i="46"/>
  <c r="O1662" i="46"/>
  <c r="O1886" i="46"/>
  <c r="O1902" i="46"/>
  <c r="O1481" i="46"/>
  <c r="O1663" i="46"/>
  <c r="O1855" i="46"/>
  <c r="O1923" i="46"/>
  <c r="O1884" i="46"/>
  <c r="O1912" i="46"/>
  <c r="O2055" i="46"/>
  <c r="O2071" i="46"/>
  <c r="O2251" i="46"/>
  <c r="O2315" i="46"/>
  <c r="O2335" i="46"/>
  <c r="O2359" i="46"/>
  <c r="O2443" i="46"/>
  <c r="O1696" i="46"/>
  <c r="O1924" i="46"/>
  <c r="O2017" i="46"/>
  <c r="O2057" i="46"/>
  <c r="O2165" i="46"/>
  <c r="O2241" i="46"/>
  <c r="O2281" i="46"/>
  <c r="O2305" i="46"/>
  <c r="O2345" i="46"/>
  <c r="O2044" i="46"/>
  <c r="O2252" i="46"/>
  <c r="O2308" i="46"/>
  <c r="O2613" i="46"/>
  <c r="O2673" i="46"/>
  <c r="O2693" i="46"/>
  <c r="O2725" i="46"/>
  <c r="O2785" i="46"/>
  <c r="O2877" i="46"/>
  <c r="O1688" i="46"/>
  <c r="O2278" i="46"/>
  <c r="O2730" i="46"/>
  <c r="O3106" i="46"/>
  <c r="O3174" i="46"/>
  <c r="O1896" i="46"/>
  <c r="O2056" i="46"/>
  <c r="O2088" i="46"/>
  <c r="O2120" i="46"/>
  <c r="O2184" i="46"/>
  <c r="O2659" i="46"/>
  <c r="O2844" i="46"/>
  <c r="O3084" i="46"/>
  <c r="O3164" i="46"/>
  <c r="O3159" i="46"/>
  <c r="O2744" i="46"/>
  <c r="O3096" i="46"/>
  <c r="O2731" i="46"/>
  <c r="O2755" i="46"/>
  <c r="O2154" i="46"/>
  <c r="O2482" i="46"/>
  <c r="O3176" i="46"/>
  <c r="O2042" i="46"/>
  <c r="O2138" i="46"/>
  <c r="O3171" i="46"/>
  <c r="O1455" i="46"/>
  <c r="O2161" i="46"/>
  <c r="O2269" i="46"/>
  <c r="O2897" i="46"/>
  <c r="O2663" i="46"/>
  <c r="O2662" i="46"/>
  <c r="O3162" i="46"/>
  <c r="O2896" i="46"/>
  <c r="O3160" i="46"/>
  <c r="O2162" i="46"/>
  <c r="O2763" i="46"/>
  <c r="O1460" i="46"/>
  <c r="O1425" i="46"/>
  <c r="O2409" i="46"/>
  <c r="O2641" i="46"/>
  <c r="O2973" i="46"/>
  <c r="O2470" i="46"/>
  <c r="O2518" i="46"/>
  <c r="O2974" i="46"/>
  <c r="O2248" i="46"/>
  <c r="O2519" i="46"/>
  <c r="O2410" i="46"/>
  <c r="O1023" i="46"/>
  <c r="O1252" i="46"/>
  <c r="O1253" i="46"/>
  <c r="O2407" i="46"/>
  <c r="O881" i="46"/>
  <c r="O885" i="46"/>
  <c r="O647" i="46"/>
  <c r="O1022" i="46"/>
  <c r="O1439" i="46"/>
  <c r="O1020" i="46"/>
  <c r="O1420" i="46"/>
  <c r="O1440" i="46"/>
  <c r="O1553" i="46"/>
  <c r="O1693" i="46"/>
  <c r="O1705" i="46"/>
  <c r="O1873" i="46"/>
  <c r="O1546" i="46"/>
  <c r="O1558" i="46"/>
  <c r="O1618" i="46"/>
  <c r="O1619" i="46"/>
  <c r="O1963" i="46"/>
  <c r="O2079" i="46"/>
  <c r="O2131" i="46"/>
  <c r="O2135" i="46"/>
  <c r="O2133" i="46"/>
  <c r="O2245" i="46"/>
  <c r="O2461" i="46"/>
  <c r="O2460" i="46"/>
  <c r="O2493" i="46"/>
  <c r="O2497" i="46"/>
  <c r="O2517" i="46"/>
  <c r="O2801" i="46"/>
  <c r="O3149" i="46"/>
  <c r="O2495" i="46"/>
  <c r="O2246" i="46"/>
  <c r="O2514" i="46"/>
  <c r="O2830" i="46"/>
  <c r="O2850" i="46"/>
  <c r="O2080" i="46"/>
  <c r="O2136" i="46"/>
  <c r="O1909" i="46"/>
  <c r="O2242" i="46"/>
  <c r="O2851" i="46"/>
  <c r="O2800" i="46"/>
  <c r="O2832" i="46"/>
  <c r="O2891" i="46"/>
  <c r="O1970" i="46"/>
  <c r="O2258" i="46"/>
  <c r="O522" i="46"/>
  <c r="O526" i="46"/>
  <c r="O591" i="46"/>
  <c r="O693" i="46"/>
  <c r="O733" i="46"/>
  <c r="O737" i="46"/>
  <c r="O809" i="46"/>
  <c r="O817" i="46"/>
  <c r="O531" i="46"/>
  <c r="O739" i="46"/>
  <c r="O743" i="46"/>
  <c r="O747" i="46"/>
  <c r="O539" i="46"/>
  <c r="O824" i="46"/>
  <c r="O908" i="46"/>
  <c r="O958" i="46"/>
  <c r="O1042" i="46"/>
  <c r="O1342" i="46"/>
  <c r="O971" i="46"/>
  <c r="O1271" i="46"/>
  <c r="O1283" i="46"/>
  <c r="O1335" i="46"/>
  <c r="O968" i="46"/>
  <c r="O1048" i="46"/>
  <c r="O1056" i="46"/>
  <c r="O1080" i="46"/>
  <c r="O1272" i="46"/>
  <c r="O1280" i="46"/>
  <c r="O961" i="46"/>
  <c r="O395" i="46"/>
  <c r="O498" i="46"/>
  <c r="O491" i="46"/>
  <c r="O956" i="46"/>
  <c r="O957" i="46"/>
  <c r="O300" i="46"/>
  <c r="O308" i="46"/>
  <c r="O316" i="46"/>
  <c r="O336" i="46"/>
  <c r="O338" i="46"/>
  <c r="O358" i="46"/>
  <c r="O652" i="46"/>
  <c r="O263" i="46"/>
  <c r="O650" i="46"/>
  <c r="O655" i="46"/>
  <c r="O658" i="46"/>
  <c r="O651" i="46"/>
  <c r="O1701" i="46"/>
  <c r="O1725" i="46"/>
  <c r="O1730" i="46"/>
  <c r="O1746" i="46"/>
  <c r="O1719" i="46"/>
  <c r="O1727" i="46"/>
  <c r="O1692" i="46"/>
  <c r="O250" i="46"/>
  <c r="O270" i="46"/>
  <c r="O350" i="46"/>
  <c r="O374" i="46"/>
  <c r="O628" i="46"/>
  <c r="O533" i="46"/>
  <c r="O549" i="46"/>
  <c r="O251" i="46"/>
  <c r="O422" i="46"/>
  <c r="O634" i="46"/>
  <c r="O785" i="46"/>
  <c r="O789" i="46"/>
  <c r="O798" i="46"/>
  <c r="O870" i="46"/>
  <c r="O871" i="46"/>
  <c r="O1170" i="46"/>
  <c r="O1218" i="46"/>
  <c r="O1334" i="46"/>
  <c r="O1382" i="46"/>
  <c r="O1426" i="46"/>
  <c r="O1450" i="46"/>
  <c r="O959" i="46"/>
  <c r="O979" i="46"/>
  <c r="O1127" i="46"/>
  <c r="O1339" i="46"/>
  <c r="O1447" i="46"/>
  <c r="O980" i="46"/>
  <c r="O1388" i="46"/>
  <c r="O1496" i="46"/>
  <c r="O724" i="46"/>
  <c r="O788" i="46"/>
  <c r="O1525" i="46"/>
  <c r="O1561" i="46"/>
  <c r="O1745" i="46"/>
  <c r="O1765" i="46"/>
  <c r="O1905" i="46"/>
  <c r="O868" i="46"/>
  <c r="O997" i="46"/>
  <c r="O1189" i="46"/>
  <c r="O1333" i="46"/>
  <c r="O1381" i="46"/>
  <c r="O1766" i="46"/>
  <c r="O1826" i="46"/>
  <c r="O1850" i="46"/>
  <c r="O1033" i="46"/>
  <c r="O1531" i="46"/>
  <c r="O1827" i="46"/>
  <c r="O1899" i="46"/>
  <c r="O1967" i="46"/>
  <c r="O1485" i="46"/>
  <c r="O1532" i="46"/>
  <c r="O1944" i="46"/>
  <c r="O2031" i="46"/>
  <c r="O2111" i="46"/>
  <c r="O2179" i="46"/>
  <c r="O2339" i="46"/>
  <c r="O2387" i="46"/>
  <c r="O1117" i="46"/>
  <c r="O1945" i="46"/>
  <c r="O1968" i="46"/>
  <c r="O1133" i="46"/>
  <c r="O1389" i="46"/>
  <c r="O2225" i="46"/>
  <c r="O2393" i="46"/>
  <c r="O2388" i="46"/>
  <c r="O2545" i="46"/>
  <c r="O2581" i="46"/>
  <c r="O2593" i="46"/>
  <c r="O2629" i="46"/>
  <c r="O2713" i="46"/>
  <c r="O3145" i="46"/>
  <c r="O3153" i="46"/>
  <c r="O2515" i="46"/>
  <c r="O2571" i="46"/>
  <c r="O2270" i="46"/>
  <c r="O2582" i="46"/>
  <c r="O2614" i="46"/>
  <c r="O2630" i="46"/>
  <c r="O2670" i="46"/>
  <c r="O2714" i="46"/>
  <c r="O2962" i="46"/>
  <c r="O2998" i="46"/>
  <c r="O3154" i="46"/>
  <c r="O2112" i="46"/>
  <c r="O2224" i="46"/>
  <c r="O2392" i="46"/>
  <c r="O2615" i="46"/>
  <c r="O2679" i="46"/>
  <c r="O2178" i="46"/>
  <c r="O2932" i="46"/>
  <c r="O2964" i="46"/>
  <c r="O3076" i="46"/>
  <c r="O2592" i="46"/>
  <c r="O2711" i="46"/>
  <c r="O2783" i="46"/>
  <c r="O2871" i="46"/>
  <c r="O2999" i="46"/>
  <c r="O2712" i="46"/>
  <c r="O2872" i="46"/>
  <c r="O1528" i="46"/>
  <c r="O3144" i="46"/>
  <c r="O2963" i="46"/>
  <c r="O219" i="46"/>
  <c r="O757" i="46"/>
  <c r="O787" i="46"/>
  <c r="O1363" i="46"/>
  <c r="O932" i="46"/>
  <c r="O1934" i="46"/>
  <c r="O1097" i="46"/>
  <c r="O1911" i="46"/>
  <c r="O1947" i="46"/>
  <c r="O2187" i="46"/>
  <c r="O212" i="46"/>
  <c r="O216" i="46"/>
  <c r="O312" i="46"/>
  <c r="O344" i="46"/>
  <c r="O213" i="46"/>
  <c r="O261" i="46"/>
  <c r="O349" i="46"/>
  <c r="O206" i="46"/>
  <c r="O480" i="46"/>
  <c r="O508" i="46"/>
  <c r="O648" i="46"/>
  <c r="O311" i="46"/>
  <c r="O669" i="46"/>
  <c r="O430" i="46"/>
  <c r="O578" i="46"/>
  <c r="O351" i="46"/>
  <c r="O607" i="46"/>
  <c r="O668" i="46"/>
  <c r="O797" i="46"/>
  <c r="O877" i="46"/>
  <c r="O909" i="46"/>
  <c r="O435" i="46"/>
  <c r="O842" i="46"/>
  <c r="O487" i="46"/>
  <c r="O900" i="46"/>
  <c r="O1038" i="46"/>
  <c r="O1146" i="46"/>
  <c r="O1194" i="46"/>
  <c r="O1226" i="46"/>
  <c r="O1003" i="46"/>
  <c r="O1019" i="46"/>
  <c r="O1263" i="46"/>
  <c r="O1327" i="46"/>
  <c r="O996" i="46"/>
  <c r="O1052" i="46"/>
  <c r="O1196" i="46"/>
  <c r="O1372" i="46"/>
  <c r="O1009" i="46"/>
  <c r="O1185" i="46"/>
  <c r="O1785" i="46"/>
  <c r="O1901" i="46"/>
  <c r="O1666" i="46"/>
  <c r="O1922" i="46"/>
  <c r="O820" i="46"/>
  <c r="O1017" i="46"/>
  <c r="O1193" i="46"/>
  <c r="O1879" i="46"/>
  <c r="O1037" i="46"/>
  <c r="O1960" i="46"/>
  <c r="O2247" i="46"/>
  <c r="O2259" i="46"/>
  <c r="O2323" i="46"/>
  <c r="O1700" i="46"/>
  <c r="O2229" i="46"/>
  <c r="O2313" i="46"/>
  <c r="O2325" i="46"/>
  <c r="O2341" i="46"/>
  <c r="O2188" i="46"/>
  <c r="O2452" i="46"/>
  <c r="O2525" i="46"/>
  <c r="O2553" i="46"/>
  <c r="O2793" i="46"/>
  <c r="O2853" i="46"/>
  <c r="O2857" i="46"/>
  <c r="O3021" i="46"/>
  <c r="O2102" i="46"/>
  <c r="O2446" i="46"/>
  <c r="O2802" i="46"/>
  <c r="O2922" i="46"/>
  <c r="O2934" i="46"/>
  <c r="O2938" i="46"/>
  <c r="O2990" i="46"/>
  <c r="O3014" i="46"/>
  <c r="O3022" i="46"/>
  <c r="O3026" i="46"/>
  <c r="O3074" i="46"/>
  <c r="O3086" i="46"/>
  <c r="O1965" i="46"/>
  <c r="O2024" i="46"/>
  <c r="O2168" i="46"/>
  <c r="O2788" i="46"/>
  <c r="O2804" i="46"/>
  <c r="O2792" i="46"/>
  <c r="O2992" i="46"/>
  <c r="O2987" i="46"/>
  <c r="O3035" i="46"/>
  <c r="O3163" i="46"/>
  <c r="O2843" i="46"/>
  <c r="O2450" i="46"/>
  <c r="O195" i="46"/>
  <c r="O763" i="46"/>
  <c r="O1358" i="46"/>
  <c r="O1064" i="46"/>
  <c r="O1148" i="46"/>
  <c r="O1184" i="46"/>
  <c r="O2027" i="46"/>
  <c r="O2419" i="46"/>
  <c r="O2471" i="46"/>
  <c r="O1636" i="46"/>
  <c r="O2570" i="46"/>
  <c r="O2718" i="46"/>
  <c r="O2786" i="46"/>
  <c r="O2940" i="46"/>
  <c r="O2840" i="46"/>
  <c r="O436" i="46"/>
  <c r="O452" i="46"/>
  <c r="O456" i="46"/>
  <c r="O167" i="46"/>
  <c r="O461" i="46"/>
  <c r="O541" i="46"/>
  <c r="O565" i="46"/>
  <c r="O577" i="46"/>
  <c r="O442" i="46"/>
  <c r="O502" i="46"/>
  <c r="O721" i="46"/>
  <c r="O749" i="46"/>
  <c r="O837" i="46"/>
  <c r="O913" i="46"/>
  <c r="O730" i="46"/>
  <c r="O774" i="46"/>
  <c r="O826" i="46"/>
  <c r="O727" i="46"/>
  <c r="O731" i="46"/>
  <c r="O751" i="46"/>
  <c r="O755" i="46"/>
  <c r="O771" i="46"/>
  <c r="O775" i="46"/>
  <c r="O808" i="46"/>
  <c r="O856" i="46"/>
  <c r="O916" i="46"/>
  <c r="O1074" i="46"/>
  <c r="O1078" i="46"/>
  <c r="O828" i="46"/>
  <c r="O939" i="46"/>
  <c r="O943" i="46"/>
  <c r="O1071" i="46"/>
  <c r="O1075" i="46"/>
  <c r="O1155" i="46"/>
  <c r="O1387" i="46"/>
  <c r="O507" i="46"/>
  <c r="O768" i="46"/>
  <c r="O848" i="46"/>
  <c r="O936" i="46"/>
  <c r="O1076" i="46"/>
  <c r="O1404" i="46"/>
  <c r="O1297" i="46"/>
  <c r="O1789" i="46"/>
  <c r="O1841" i="46"/>
  <c r="O1845" i="46"/>
  <c r="O915" i="46"/>
  <c r="O1077" i="46"/>
  <c r="O1554" i="46"/>
  <c r="O1081" i="46"/>
  <c r="O1803" i="46"/>
  <c r="O1883" i="46"/>
  <c r="O925" i="46"/>
  <c r="O1069" i="46"/>
  <c r="O1524" i="46"/>
  <c r="O1844" i="46"/>
  <c r="O2197" i="46"/>
  <c r="O2132" i="46"/>
  <c r="O2156" i="46"/>
  <c r="O1848" i="46"/>
  <c r="O184" i="46"/>
  <c r="O204" i="46"/>
  <c r="O149" i="46"/>
  <c r="O185" i="46"/>
  <c r="O417" i="46"/>
  <c r="O138" i="46"/>
  <c r="O142" i="46"/>
  <c r="O150" i="46"/>
  <c r="O366" i="46"/>
  <c r="O460" i="46"/>
  <c r="O553" i="46"/>
  <c r="O139" i="46"/>
  <c r="O474" i="46"/>
  <c r="O570" i="46"/>
  <c r="O866" i="46"/>
  <c r="O1082" i="46"/>
  <c r="O1182" i="46"/>
  <c r="O1274" i="46"/>
  <c r="O1294" i="46"/>
  <c r="O1346" i="46"/>
  <c r="O1378" i="46"/>
  <c r="O427" i="46"/>
  <c r="O999" i="46"/>
  <c r="O1139" i="46"/>
  <c r="O1163" i="46"/>
  <c r="O1275" i="46"/>
  <c r="O1323" i="46"/>
  <c r="O1331" i="46"/>
  <c r="O1343" i="46"/>
  <c r="O1359" i="46"/>
  <c r="O1379" i="46"/>
  <c r="O571" i="46"/>
  <c r="O928" i="46"/>
  <c r="O1000" i="46"/>
  <c r="O1140" i="46"/>
  <c r="O1176" i="46"/>
  <c r="O1268" i="46"/>
  <c r="O1284" i="46"/>
  <c r="O1288" i="46"/>
  <c r="O1380" i="46"/>
  <c r="O1137" i="46"/>
  <c r="O1517" i="46"/>
  <c r="O1589" i="46"/>
  <c r="O1285" i="46"/>
  <c r="O1518" i="46"/>
  <c r="O1550" i="46"/>
  <c r="O1590" i="46"/>
  <c r="O1798" i="46"/>
  <c r="O1177" i="46"/>
  <c r="O1273" i="46"/>
  <c r="O1551" i="46"/>
  <c r="O1587" i="46"/>
  <c r="O2087" i="46"/>
  <c r="O2115" i="46"/>
  <c r="O1181" i="46"/>
  <c r="O1812" i="46"/>
  <c r="O2181" i="46"/>
  <c r="O2221" i="46"/>
  <c r="O2261" i="46"/>
  <c r="O2100" i="46"/>
  <c r="O3081" i="46"/>
  <c r="O2182" i="46"/>
  <c r="O2262" i="46"/>
  <c r="O3082" i="46"/>
  <c r="O2114" i="46"/>
  <c r="O2756" i="46"/>
  <c r="O2980" i="46"/>
  <c r="O2976" i="46"/>
  <c r="O2971" i="46"/>
  <c r="O2058" i="46"/>
  <c r="O2839" i="46"/>
  <c r="O2066" i="46"/>
  <c r="O2098" i="46"/>
  <c r="O248" i="46"/>
  <c r="O325" i="46"/>
  <c r="O337" i="46"/>
  <c r="O341" i="46"/>
  <c r="O322" i="46"/>
  <c r="O402" i="46"/>
  <c r="O295" i="46"/>
  <c r="O493" i="46"/>
  <c r="O525" i="46"/>
  <c r="O561" i="46"/>
  <c r="O641" i="46"/>
  <c r="O494" i="46"/>
  <c r="O582" i="46"/>
  <c r="O495" i="46"/>
  <c r="O543" i="46"/>
  <c r="O917" i="46"/>
  <c r="O499" i="46"/>
  <c r="O515" i="46"/>
  <c r="O694" i="46"/>
  <c r="O906" i="46"/>
  <c r="O127" i="46"/>
  <c r="O423" i="46"/>
  <c r="O471" i="46"/>
  <c r="O567" i="46"/>
  <c r="O666" i="46"/>
  <c r="O895" i="46"/>
  <c r="O680" i="46"/>
  <c r="O712" i="46"/>
  <c r="O998" i="46"/>
  <c r="O1162" i="46"/>
  <c r="O1166" i="46"/>
  <c r="O1350" i="46"/>
  <c r="O1422" i="46"/>
  <c r="O1482" i="46"/>
  <c r="O935" i="46"/>
  <c r="O1031" i="46"/>
  <c r="O1039" i="46"/>
  <c r="O1111" i="46"/>
  <c r="O1259" i="46"/>
  <c r="O1431" i="46"/>
  <c r="O1463" i="46"/>
  <c r="O736" i="46"/>
  <c r="O948" i="46"/>
  <c r="O1220" i="46"/>
  <c r="O1276" i="46"/>
  <c r="O1324" i="46"/>
  <c r="O1332" i="46"/>
  <c r="O1500" i="46"/>
  <c r="O1508" i="46"/>
  <c r="O1265" i="46"/>
  <c r="O804" i="46"/>
  <c r="O1654" i="46"/>
  <c r="O1726" i="46"/>
  <c r="O692" i="46"/>
  <c r="O937" i="46"/>
  <c r="O1065" i="46"/>
  <c r="O1695" i="46"/>
  <c r="O1783" i="46"/>
  <c r="O1959" i="46"/>
  <c r="O1548" i="46"/>
  <c r="O2051" i="46"/>
  <c r="O2139" i="46"/>
  <c r="O2391" i="46"/>
  <c r="O2431" i="46"/>
  <c r="O1053" i="46"/>
  <c r="O1620" i="46"/>
  <c r="O1892" i="46"/>
  <c r="O2029" i="46"/>
  <c r="O2129" i="46"/>
  <c r="O2141" i="46"/>
  <c r="O2169" i="46"/>
  <c r="O2173" i="46"/>
  <c r="O2353" i="46"/>
  <c r="O1800" i="46"/>
  <c r="O2276" i="46"/>
  <c r="O2557" i="46"/>
  <c r="O2597" i="46"/>
  <c r="O3001" i="46"/>
  <c r="O2286" i="46"/>
  <c r="O2954" i="46"/>
  <c r="O2492" i="46"/>
  <c r="O2250" i="46"/>
  <c r="O2919" i="46"/>
  <c r="O3007" i="46"/>
  <c r="O3151" i="46"/>
  <c r="O2848" i="46"/>
  <c r="O196" i="46"/>
  <c r="O220" i="46"/>
  <c r="O268" i="46"/>
  <c r="O284" i="46"/>
  <c r="O324" i="46"/>
  <c r="O360" i="46"/>
  <c r="O372" i="46"/>
  <c r="O392" i="46"/>
  <c r="O113" i="46"/>
  <c r="O117" i="46"/>
  <c r="O157" i="46"/>
  <c r="O201" i="46"/>
  <c r="O309" i="46"/>
  <c r="O357" i="46"/>
  <c r="O377" i="46"/>
  <c r="O393" i="46"/>
  <c r="O310" i="46"/>
  <c r="O370" i="46"/>
  <c r="O275" i="46"/>
  <c r="O371" i="46"/>
  <c r="O387" i="46"/>
  <c r="O420" i="46"/>
  <c r="O468" i="46"/>
  <c r="O496" i="46"/>
  <c r="O215" i="46"/>
  <c r="O416" i="46"/>
  <c r="O437" i="46"/>
  <c r="O441" i="46"/>
  <c r="O445" i="46"/>
  <c r="O497" i="46"/>
  <c r="O521" i="46"/>
  <c r="O434" i="46"/>
  <c r="O450" i="46"/>
  <c r="O518" i="46"/>
  <c r="O367" i="46"/>
  <c r="O547" i="46"/>
  <c r="O670" i="46"/>
  <c r="O818" i="46"/>
  <c r="O830" i="46"/>
  <c r="O838" i="46"/>
  <c r="O854" i="46"/>
  <c r="O519" i="46"/>
  <c r="O631" i="46"/>
  <c r="O679" i="46"/>
  <c r="O867" i="46"/>
  <c r="O399" i="46"/>
  <c r="O776" i="46"/>
  <c r="O934" i="46"/>
  <c r="O962" i="46"/>
  <c r="O1010" i="46"/>
  <c r="O1046" i="46"/>
  <c r="O1466" i="46"/>
  <c r="O1474" i="46"/>
  <c r="O207" i="46"/>
  <c r="O684" i="46"/>
  <c r="O947" i="46"/>
  <c r="O1011" i="46"/>
  <c r="O1043" i="46"/>
  <c r="O1239" i="46"/>
  <c r="O1255" i="46"/>
  <c r="O1411" i="46"/>
  <c r="O1419" i="46"/>
  <c r="O912" i="46"/>
  <c r="O972" i="46"/>
  <c r="O1012" i="46"/>
  <c r="O1348" i="46"/>
  <c r="O1233" i="46"/>
  <c r="O1361" i="46"/>
  <c r="O1473" i="46"/>
  <c r="O1673" i="46"/>
  <c r="O1817" i="46"/>
  <c r="O1869" i="46"/>
  <c r="O1397" i="46"/>
  <c r="O1510" i="46"/>
  <c r="O1522" i="46"/>
  <c r="O1574" i="46"/>
  <c r="O1638" i="46"/>
  <c r="O1682" i="46"/>
  <c r="O1782" i="46"/>
  <c r="O1870" i="46"/>
  <c r="O1898" i="46"/>
  <c r="O1926" i="46"/>
  <c r="O1511" i="46"/>
  <c r="O1575" i="46"/>
  <c r="O1623" i="46"/>
  <c r="O1843" i="46"/>
  <c r="O1999" i="46"/>
  <c r="O2003" i="46"/>
  <c r="O1952" i="46"/>
  <c r="O2203" i="46"/>
  <c r="O2307" i="46"/>
  <c r="O2311" i="46"/>
  <c r="O989" i="46"/>
  <c r="O1568" i="46"/>
  <c r="O1616" i="46"/>
  <c r="O1664" i="46"/>
  <c r="O1712" i="46"/>
  <c r="O1929" i="46"/>
  <c r="O1978" i="46"/>
  <c r="O1197" i="46"/>
  <c r="O1668" i="46"/>
  <c r="O1716" i="46"/>
  <c r="O1828" i="46"/>
  <c r="O2061" i="46"/>
  <c r="O2209" i="46"/>
  <c r="O2293" i="46"/>
  <c r="O2260" i="46"/>
  <c r="O2484" i="46"/>
  <c r="O2489" i="46"/>
  <c r="O2821" i="46"/>
  <c r="O2845" i="46"/>
  <c r="O2885" i="46"/>
  <c r="O2933" i="46"/>
  <c r="O2993" i="46"/>
  <c r="O2535" i="46"/>
  <c r="O1213" i="46"/>
  <c r="O1469" i="46"/>
  <c r="O2046" i="46"/>
  <c r="O2134" i="46"/>
  <c r="O2206" i="46"/>
  <c r="O2726" i="46"/>
  <c r="O2818" i="46"/>
  <c r="O2862" i="46"/>
  <c r="O3018" i="46"/>
  <c r="O3094" i="46"/>
  <c r="O3118" i="46"/>
  <c r="O3142" i="46"/>
  <c r="O1512" i="46"/>
  <c r="O2104" i="46"/>
  <c r="O2408" i="46"/>
  <c r="O2456" i="46"/>
  <c r="O2472" i="46"/>
  <c r="O2540" i="46"/>
  <c r="O2812" i="46"/>
  <c r="O2852" i="46"/>
  <c r="O2892" i="46"/>
  <c r="O3087" i="46"/>
  <c r="O2928" i="46"/>
  <c r="O3136" i="46"/>
  <c r="O3023" i="46"/>
  <c r="O3040" i="46"/>
  <c r="O2194" i="46"/>
  <c r="O2888" i="46"/>
  <c r="O208" i="46"/>
  <c r="O356" i="46"/>
  <c r="O193" i="46"/>
  <c r="O265" i="46"/>
  <c r="O313" i="46"/>
  <c r="O353" i="46"/>
  <c r="O385" i="46"/>
  <c r="O409" i="46"/>
  <c r="O122" i="46"/>
  <c r="O154" i="46"/>
  <c r="O326" i="46"/>
  <c r="O354" i="46"/>
  <c r="O386" i="46"/>
  <c r="O406" i="46"/>
  <c r="O99" i="46"/>
  <c r="O307" i="46"/>
  <c r="O472" i="46"/>
  <c r="O500" i="46"/>
  <c r="O644" i="46"/>
  <c r="O343" i="46"/>
  <c r="O359" i="46"/>
  <c r="O429" i="46"/>
  <c r="O485" i="46"/>
  <c r="O501" i="46"/>
  <c r="O597" i="46"/>
  <c r="O649" i="46"/>
  <c r="O299" i="46"/>
  <c r="O594" i="46"/>
  <c r="O575" i="46"/>
  <c r="O662" i="46"/>
  <c r="O745" i="46"/>
  <c r="O777" i="46"/>
  <c r="O781" i="46"/>
  <c r="O821" i="46"/>
  <c r="O893" i="46"/>
  <c r="O901" i="46"/>
  <c r="O905" i="46"/>
  <c r="O746" i="46"/>
  <c r="O782" i="46"/>
  <c r="O886" i="46"/>
  <c r="O894" i="46"/>
  <c r="O910" i="46"/>
  <c r="O966" i="46"/>
  <c r="O1026" i="46"/>
  <c r="O1054" i="46"/>
  <c r="O1090" i="46"/>
  <c r="O1258" i="46"/>
  <c r="O1366" i="46"/>
  <c r="O876" i="46"/>
  <c r="O911" i="46"/>
  <c r="O963" i="46"/>
  <c r="O995" i="46"/>
  <c r="O1035" i="46"/>
  <c r="O1047" i="46"/>
  <c r="O1051" i="46"/>
  <c r="O1183" i="46"/>
  <c r="O1219" i="46"/>
  <c r="O1287" i="46"/>
  <c r="O896" i="46"/>
  <c r="O904" i="46"/>
  <c r="O1008" i="46"/>
  <c r="O1040" i="46"/>
  <c r="O1084" i="46"/>
  <c r="O1092" i="46"/>
  <c r="O1256" i="46"/>
  <c r="O1316" i="46"/>
  <c r="O1396" i="46"/>
  <c r="O1448" i="46"/>
  <c r="O1089" i="46"/>
  <c r="O1569" i="46"/>
  <c r="O1093" i="46"/>
  <c r="O1502" i="46"/>
  <c r="O1694" i="46"/>
  <c r="O1762" i="46"/>
  <c r="O1810" i="46"/>
  <c r="O1822" i="46"/>
  <c r="O1854" i="46"/>
  <c r="O1049" i="46"/>
  <c r="O1353" i="46"/>
  <c r="O1519" i="46"/>
  <c r="O1603" i="46"/>
  <c r="O1615" i="46"/>
  <c r="O1775" i="46"/>
  <c r="O1795" i="46"/>
  <c r="O1799" i="46"/>
  <c r="O1807" i="46"/>
  <c r="O1811" i="46"/>
  <c r="O1863" i="46"/>
  <c r="O1867" i="46"/>
  <c r="O1927" i="46"/>
  <c r="O1955" i="46"/>
  <c r="O1975" i="46"/>
  <c r="O1836" i="46"/>
  <c r="O2014" i="46"/>
  <c r="O2075" i="46"/>
  <c r="O1780" i="46"/>
  <c r="O2089" i="46"/>
  <c r="O2117" i="46"/>
  <c r="O2185" i="46"/>
  <c r="O2401" i="46"/>
  <c r="O2445" i="46"/>
  <c r="O1864" i="46"/>
  <c r="O2140" i="46"/>
  <c r="O2444" i="46"/>
  <c r="O2841" i="46"/>
  <c r="O2901" i="46"/>
  <c r="O2941" i="46"/>
  <c r="O3085" i="46"/>
  <c r="O1925" i="46"/>
  <c r="O2062" i="46"/>
  <c r="O2574" i="46"/>
  <c r="O2674" i="46"/>
  <c r="O2982" i="46"/>
  <c r="O3038" i="46"/>
  <c r="O3050" i="46"/>
  <c r="O2524" i="46"/>
  <c r="O3036" i="46"/>
  <c r="O2787" i="46"/>
  <c r="O2759" i="46"/>
  <c r="O2979" i="46"/>
  <c r="O96" i="46"/>
  <c r="O254" i="46"/>
  <c r="O660" i="46"/>
  <c r="O247" i="46"/>
  <c r="O439" i="46"/>
  <c r="O986" i="46"/>
  <c r="O1070" i="46"/>
  <c r="O1410" i="46"/>
  <c r="O1430" i="46"/>
  <c r="O1434" i="46"/>
  <c r="O1438" i="46"/>
  <c r="O1458" i="46"/>
  <c r="O1195" i="46"/>
  <c r="O1211" i="46"/>
  <c r="O1467" i="46"/>
  <c r="O976" i="46"/>
  <c r="O1032" i="46"/>
  <c r="O1072" i="46"/>
  <c r="O1408" i="46"/>
  <c r="O1480" i="46"/>
  <c r="O1741" i="46"/>
  <c r="O1837" i="46"/>
  <c r="O1413" i="46"/>
  <c r="O1670" i="46"/>
  <c r="O1674" i="46"/>
  <c r="O1706" i="46"/>
  <c r="O1631" i="46"/>
  <c r="O1671" i="46"/>
  <c r="O1687" i="46"/>
  <c r="O1819" i="46"/>
  <c r="O1915" i="46"/>
  <c r="O1991" i="46"/>
  <c r="O2151" i="46"/>
  <c r="O2243" i="46"/>
  <c r="O2435" i="46"/>
  <c r="O1680" i="46"/>
  <c r="O1932" i="46"/>
  <c r="O2121" i="46"/>
  <c r="O2145" i="46"/>
  <c r="O1405" i="46"/>
  <c r="O2653" i="46"/>
  <c r="O2709" i="46"/>
  <c r="O2749" i="46"/>
  <c r="O2869" i="46"/>
  <c r="O2965" i="46"/>
  <c r="O3053" i="46"/>
  <c r="O3105" i="46"/>
  <c r="O3109" i="46"/>
  <c r="O1880" i="46"/>
  <c r="O2550" i="46"/>
  <c r="O2722" i="46"/>
  <c r="O2910" i="46"/>
  <c r="O3030" i="46"/>
  <c r="O3102" i="46"/>
  <c r="O3130" i="46"/>
  <c r="O3150" i="46"/>
  <c r="O1656" i="46"/>
  <c r="O2908" i="46"/>
  <c r="O2996" i="46"/>
  <c r="O3020" i="46"/>
  <c r="O3044" i="46"/>
  <c r="O3068" i="46"/>
  <c r="O3100" i="46"/>
  <c r="O2856" i="46"/>
  <c r="O2266" i="46"/>
  <c r="O2955" i="46"/>
  <c r="O2560" i="46"/>
  <c r="O2879" i="46"/>
  <c r="O3063" i="46"/>
  <c r="O3103" i="46"/>
  <c r="O2580" i="46"/>
  <c r="O2536" i="46"/>
  <c r="O2859" i="46"/>
  <c r="O2904" i="46"/>
  <c r="O3056" i="46"/>
  <c r="O3104" i="46"/>
  <c r="O92" i="46"/>
  <c r="O93" i="46"/>
  <c r="O532" i="46"/>
  <c r="O608" i="46"/>
  <c r="O537" i="46"/>
  <c r="O633" i="46"/>
  <c r="O514" i="46"/>
  <c r="O574" i="46"/>
  <c r="O598" i="46"/>
  <c r="O610" i="46"/>
  <c r="O638" i="46"/>
  <c r="O709" i="46"/>
  <c r="O713" i="46"/>
  <c r="O853" i="46"/>
  <c r="O711" i="46"/>
  <c r="O728" i="46"/>
  <c r="O1110" i="46"/>
  <c r="O1246" i="46"/>
  <c r="O1370" i="46"/>
  <c r="O1374" i="46"/>
  <c r="O1442" i="46"/>
  <c r="O1355" i="46"/>
  <c r="O864" i="46"/>
  <c r="O1392" i="46"/>
  <c r="O1537" i="46"/>
  <c r="O740" i="46"/>
  <c r="O1061" i="46"/>
  <c r="O1109" i="46"/>
  <c r="O1530" i="46"/>
  <c r="O1562" i="46"/>
  <c r="O1241" i="46"/>
  <c r="O1369" i="46"/>
  <c r="O1591" i="46"/>
  <c r="O2171" i="46"/>
  <c r="O2239" i="46"/>
  <c r="O772" i="46"/>
  <c r="O2041" i="46"/>
  <c r="O2201" i="46"/>
  <c r="O2317" i="46"/>
  <c r="O2509" i="46"/>
  <c r="O2521" i="46"/>
  <c r="O2689" i="46"/>
  <c r="O2969" i="46"/>
  <c r="O2639" i="46"/>
  <c r="O2198" i="46"/>
  <c r="O2214" i="46"/>
  <c r="O2970" i="46"/>
  <c r="O1277" i="46"/>
  <c r="O2200" i="46"/>
  <c r="O2240" i="46"/>
  <c r="O2507" i="46"/>
  <c r="O2687" i="46"/>
  <c r="O2652" i="46"/>
  <c r="O2640" i="46"/>
  <c r="O2688" i="46"/>
  <c r="O2855" i="46"/>
  <c r="O2130" i="46"/>
  <c r="O297" i="46"/>
  <c r="O87" i="46"/>
  <c r="O421" i="46"/>
  <c r="O465" i="46"/>
  <c r="O466" i="46"/>
  <c r="O510" i="46"/>
  <c r="O873" i="46"/>
  <c r="O706" i="46"/>
  <c r="O714" i="46"/>
  <c r="O718" i="46"/>
  <c r="O535" i="46"/>
  <c r="O715" i="46"/>
  <c r="O815" i="46"/>
  <c r="O792" i="46"/>
  <c r="O1118" i="46"/>
  <c r="O1270" i="46"/>
  <c r="O667" i="46"/>
  <c r="O951" i="46"/>
  <c r="O983" i="46"/>
  <c r="O987" i="46"/>
  <c r="O1171" i="46"/>
  <c r="O1351" i="46"/>
  <c r="O635" i="46"/>
  <c r="O988" i="46"/>
  <c r="O1264" i="46"/>
  <c r="O1328" i="46"/>
  <c r="O1352" i="46"/>
  <c r="O1376" i="46"/>
  <c r="O907" i="46"/>
  <c r="O1393" i="46"/>
  <c r="O1269" i="46"/>
  <c r="O1702" i="46"/>
  <c r="O1906" i="46"/>
  <c r="O1958" i="46"/>
  <c r="O1647" i="46"/>
  <c r="O1771" i="46"/>
  <c r="O1966" i="46"/>
  <c r="O2155" i="46"/>
  <c r="O2295" i="46"/>
  <c r="O2000" i="46"/>
  <c r="O1005" i="46"/>
  <c r="O2685" i="46"/>
  <c r="O2729" i="46"/>
  <c r="O2110" i="46"/>
  <c r="O2174" i="46"/>
  <c r="O2602" i="46"/>
  <c r="O2742" i="46"/>
  <c r="O2810" i="46"/>
  <c r="O2256" i="46"/>
  <c r="O2579" i="46"/>
  <c r="O2635" i="46"/>
  <c r="O2274" i="46"/>
  <c r="O2628" i="46"/>
  <c r="O2768" i="46"/>
  <c r="O2784" i="46"/>
  <c r="O3072" i="46"/>
  <c r="O2426" i="46"/>
  <c r="O2696" i="46"/>
  <c r="O84" i="46"/>
  <c r="O152" i="46"/>
  <c r="O188" i="46"/>
  <c r="O260" i="46"/>
  <c r="O264" i="46"/>
  <c r="O296" i="46"/>
  <c r="O304" i="46"/>
  <c r="O364" i="46"/>
  <c r="O105" i="46"/>
  <c r="O133" i="46"/>
  <c r="O205" i="46"/>
  <c r="O229" i="46"/>
  <c r="O253" i="46"/>
  <c r="O269" i="46"/>
  <c r="O281" i="46"/>
  <c r="O305" i="46"/>
  <c r="O361" i="46"/>
  <c r="O369" i="46"/>
  <c r="O381" i="46"/>
  <c r="O405" i="46"/>
  <c r="O90" i="46"/>
  <c r="O190" i="46"/>
  <c r="O258" i="46"/>
  <c r="O262" i="46"/>
  <c r="O306" i="46"/>
  <c r="O362" i="46"/>
  <c r="O131" i="46"/>
  <c r="O227" i="46"/>
  <c r="O259" i="46"/>
  <c r="O403" i="46"/>
  <c r="O428" i="46"/>
  <c r="O432" i="46"/>
  <c r="O488" i="46"/>
  <c r="O516" i="46"/>
  <c r="O536" i="46"/>
  <c r="O544" i="46"/>
  <c r="O572" i="46"/>
  <c r="O584" i="46"/>
  <c r="O616" i="46"/>
  <c r="O620" i="46"/>
  <c r="O375" i="46"/>
  <c r="O481" i="46"/>
  <c r="O489" i="46"/>
  <c r="O517" i="46"/>
  <c r="O529" i="46"/>
  <c r="O573" i="46"/>
  <c r="O601" i="46"/>
  <c r="O123" i="46"/>
  <c r="O155" i="46"/>
  <c r="O347" i="46"/>
  <c r="O490" i="46"/>
  <c r="O530" i="46"/>
  <c r="O542" i="46"/>
  <c r="O558" i="46"/>
  <c r="O562" i="46"/>
  <c r="O586" i="46"/>
  <c r="O479" i="46"/>
  <c r="O701" i="46"/>
  <c r="O705" i="46"/>
  <c r="O717" i="46"/>
  <c r="O729" i="46"/>
  <c r="O769" i="46"/>
  <c r="O801" i="46"/>
  <c r="O483" i="46"/>
  <c r="O563" i="46"/>
  <c r="O611" i="46"/>
  <c r="O702" i="46"/>
  <c r="O786" i="46"/>
  <c r="O794" i="46"/>
  <c r="O902" i="46"/>
  <c r="O683" i="46"/>
  <c r="O795" i="46"/>
  <c r="O827" i="46"/>
  <c r="O883" i="46"/>
  <c r="O696" i="46"/>
  <c r="O744" i="46"/>
  <c r="O926" i="46"/>
  <c r="O954" i="46"/>
  <c r="O970" i="46"/>
  <c r="O1006" i="46"/>
  <c r="O1034" i="46"/>
  <c r="O1062" i="46"/>
  <c r="O1086" i="46"/>
  <c r="O1174" i="46"/>
  <c r="O1190" i="46"/>
  <c r="O1230" i="46"/>
  <c r="O1254" i="46"/>
  <c r="O1286" i="46"/>
  <c r="O1298" i="46"/>
  <c r="O1454" i="46"/>
  <c r="O748" i="46"/>
  <c r="O764" i="46"/>
  <c r="O812" i="46"/>
  <c r="O1055" i="46"/>
  <c r="O1059" i="46"/>
  <c r="O1083" i="46"/>
  <c r="O1123" i="46"/>
  <c r="O1243" i="46"/>
  <c r="O1347" i="46"/>
  <c r="O1375" i="46"/>
  <c r="O1391" i="46"/>
  <c r="O816" i="46"/>
  <c r="O1016" i="46"/>
  <c r="O1024" i="46"/>
  <c r="O1120" i="46"/>
  <c r="O1228" i="46"/>
  <c r="O1244" i="46"/>
  <c r="O1260" i="46"/>
  <c r="O1296" i="46"/>
  <c r="O1312" i="46"/>
  <c r="O1360" i="46"/>
  <c r="O1464" i="46"/>
  <c r="O1488" i="46"/>
  <c r="O852" i="46"/>
  <c r="O1025" i="46"/>
  <c r="O1281" i="46"/>
  <c r="O1501" i="46"/>
  <c r="O1565" i="46"/>
  <c r="O1597" i="46"/>
  <c r="O1645" i="46"/>
  <c r="O1653" i="46"/>
  <c r="O1669" i="46"/>
  <c r="O1717" i="46"/>
  <c r="O1721" i="46"/>
  <c r="O1757" i="46"/>
  <c r="O1805" i="46"/>
  <c r="O1853" i="46"/>
  <c r="O1013" i="46"/>
  <c r="O1141" i="46"/>
  <c r="O1157" i="46"/>
  <c r="O1301" i="46"/>
  <c r="O1610" i="46"/>
  <c r="O1718" i="46"/>
  <c r="O1738" i="46"/>
  <c r="O1770" i="46"/>
  <c r="O1774" i="46"/>
  <c r="O1790" i="46"/>
  <c r="O1830" i="46"/>
  <c r="O884" i="46"/>
  <c r="O921" i="46"/>
  <c r="O1145" i="46"/>
  <c r="O1225" i="46"/>
  <c r="O1571" i="46"/>
  <c r="O1703" i="46"/>
  <c r="O1747" i="46"/>
  <c r="O1767" i="46"/>
  <c r="O1851" i="46"/>
  <c r="O1859" i="46"/>
  <c r="O1903" i="46"/>
  <c r="O1229" i="46"/>
  <c r="O2119" i="46"/>
  <c r="O2183" i="46"/>
  <c r="O2191" i="46"/>
  <c r="O2455" i="46"/>
  <c r="O1808" i="46"/>
  <c r="O1840" i="46"/>
  <c r="O1904" i="46"/>
  <c r="O1921" i="46"/>
  <c r="O1973" i="46"/>
  <c r="O1453" i="46"/>
  <c r="O1908" i="46"/>
  <c r="O2105" i="46"/>
  <c r="O2113" i="46"/>
  <c r="O2177" i="46"/>
  <c r="O2237" i="46"/>
  <c r="O2273" i="46"/>
  <c r="O2413" i="46"/>
  <c r="O2441" i="46"/>
  <c r="O2060" i="46"/>
  <c r="O2068" i="46"/>
  <c r="O2116" i="46"/>
  <c r="O2404" i="46"/>
  <c r="O2468" i="46"/>
  <c r="O2513" i="46"/>
  <c r="O2633" i="46"/>
  <c r="O2661" i="46"/>
  <c r="O2757" i="46"/>
  <c r="O2829" i="46"/>
  <c r="O2837" i="46"/>
  <c r="O2977" i="46"/>
  <c r="O3033" i="46"/>
  <c r="O3037" i="46"/>
  <c r="O2583" i="46"/>
  <c r="O2675" i="46"/>
  <c r="O1752" i="46"/>
  <c r="O2086" i="46"/>
  <c r="O2094" i="46"/>
  <c r="O2302" i="46"/>
  <c r="O2326" i="46"/>
  <c r="O2358" i="46"/>
  <c r="O2398" i="46"/>
  <c r="O2414" i="46"/>
  <c r="O2526" i="46"/>
  <c r="O2734" i="46"/>
  <c r="O2898" i="46"/>
  <c r="O2918" i="46"/>
  <c r="O3006" i="46"/>
  <c r="O2032" i="46"/>
  <c r="O2328" i="46"/>
  <c r="O2416" i="46"/>
  <c r="O2402" i="46"/>
  <c r="O2764" i="46"/>
  <c r="O2988" i="46"/>
  <c r="O3012" i="46"/>
  <c r="O3028" i="46"/>
  <c r="O2234" i="46"/>
  <c r="O2362" i="46"/>
  <c r="O2811" i="46"/>
  <c r="O2442" i="46"/>
  <c r="O2847" i="46"/>
  <c r="O2991" i="46"/>
  <c r="O3168" i="46"/>
  <c r="O2202" i="46"/>
  <c r="O2915" i="46"/>
  <c r="O3083" i="46"/>
  <c r="O2720" i="46"/>
  <c r="O2944" i="46"/>
  <c r="O124" i="46"/>
  <c r="O128" i="46"/>
  <c r="O256" i="46"/>
  <c r="O332" i="46"/>
  <c r="O340" i="46"/>
  <c r="O81" i="46"/>
  <c r="O129" i="46"/>
  <c r="O118" i="46"/>
  <c r="O469" i="46"/>
  <c r="O585" i="46"/>
  <c r="O645" i="46"/>
  <c r="O661" i="46"/>
  <c r="O91" i="46"/>
  <c r="O418" i="46"/>
  <c r="O462" i="46"/>
  <c r="O470" i="46"/>
  <c r="O538" i="46"/>
  <c r="O741" i="46"/>
  <c r="O303" i="46"/>
  <c r="O643" i="46"/>
  <c r="O742" i="46"/>
  <c r="O890" i="46"/>
  <c r="O811" i="46"/>
  <c r="O843" i="46"/>
  <c r="O859" i="46"/>
  <c r="O475" i="46"/>
  <c r="O1002" i="46"/>
  <c r="O1106" i="46"/>
  <c r="O1114" i="46"/>
  <c r="O1210" i="46"/>
  <c r="O1282" i="46"/>
  <c r="O1394" i="46"/>
  <c r="O860" i="46"/>
  <c r="O1107" i="46"/>
  <c r="O1215" i="46"/>
  <c r="O1311" i="46"/>
  <c r="O1459" i="46"/>
  <c r="O880" i="46"/>
  <c r="O1180" i="46"/>
  <c r="O1216" i="46"/>
  <c r="O1224" i="46"/>
  <c r="O1649" i="46"/>
  <c r="O1685" i="46"/>
  <c r="O459" i="46"/>
  <c r="O1534" i="46"/>
  <c r="O1634" i="46"/>
  <c r="O1750" i="46"/>
  <c r="O1866" i="46"/>
  <c r="O1305" i="46"/>
  <c r="O1433" i="46"/>
  <c r="O1497" i="46"/>
  <c r="O1547" i="46"/>
  <c r="O899" i="46"/>
  <c r="O1852" i="46"/>
  <c r="O2479" i="46"/>
  <c r="O1953" i="46"/>
  <c r="O1974" i="46"/>
  <c r="O2284" i="46"/>
  <c r="O2505" i="46"/>
  <c r="O2989" i="46"/>
  <c r="O3169" i="46"/>
  <c r="O2758" i="46"/>
  <c r="O2834" i="46"/>
  <c r="O2874" i="46"/>
  <c r="O3002" i="46"/>
  <c r="O3010" i="46"/>
  <c r="O3078" i="46"/>
  <c r="O3166" i="46"/>
  <c r="O2288" i="46"/>
  <c r="O2587" i="46"/>
  <c r="O2900" i="46"/>
  <c r="O3148" i="46"/>
  <c r="O3175" i="46"/>
  <c r="O2816" i="46"/>
  <c r="O2552" i="46"/>
  <c r="O2771" i="46"/>
  <c r="O3147" i="46"/>
  <c r="O1341" i="46"/>
  <c r="O2346" i="46"/>
  <c r="O3071" i="46"/>
  <c r="O2354" i="46"/>
  <c r="O116" i="46"/>
  <c r="O272" i="46"/>
  <c r="O97" i="46"/>
  <c r="O237" i="46"/>
  <c r="O103" i="46"/>
  <c r="O331" i="46"/>
  <c r="O857" i="46"/>
  <c r="O865" i="46"/>
  <c r="O726" i="46"/>
  <c r="O914" i="46"/>
  <c r="O872" i="46"/>
  <c r="O1318" i="46"/>
  <c r="O1470" i="46"/>
  <c r="O1036" i="46"/>
  <c r="O1212" i="46"/>
  <c r="O1412" i="46"/>
  <c r="O1424" i="46"/>
  <c r="O1432" i="46"/>
  <c r="O1456" i="46"/>
  <c r="O1468" i="46"/>
  <c r="O1217" i="46"/>
  <c r="O1441" i="46"/>
  <c r="O1585" i="46"/>
  <c r="O1637" i="46"/>
  <c r="O1665" i="46"/>
  <c r="O1781" i="46"/>
  <c r="O1797" i="46"/>
  <c r="O1857" i="46"/>
  <c r="O1045" i="46"/>
  <c r="O1630" i="46"/>
  <c r="O1686" i="46"/>
  <c r="O1698" i="46"/>
  <c r="O1710" i="46"/>
  <c r="O1962" i="46"/>
  <c r="O985" i="46"/>
  <c r="O1417" i="46"/>
  <c r="O1583" i="46"/>
  <c r="O1675" i="46"/>
  <c r="O1935" i="46"/>
  <c r="O1987" i="46"/>
  <c r="O1421" i="46"/>
  <c r="O1628" i="46"/>
  <c r="O1740" i="46"/>
  <c r="O1820" i="46"/>
  <c r="O1920" i="46"/>
  <c r="O1993" i="46"/>
  <c r="O2091" i="46"/>
  <c r="O2123" i="46"/>
  <c r="O2195" i="46"/>
  <c r="O2231" i="46"/>
  <c r="O2291" i="46"/>
  <c r="O2459" i="46"/>
  <c r="O1632" i="46"/>
  <c r="O1728" i="46"/>
  <c r="O1796" i="46"/>
  <c r="O1876" i="46"/>
  <c r="O1948" i="46"/>
  <c r="O2012" i="46"/>
  <c r="O2149" i="46"/>
  <c r="O2157" i="46"/>
  <c r="O2249" i="46"/>
  <c r="O2389" i="46"/>
  <c r="O2477" i="46"/>
  <c r="O1672" i="46"/>
  <c r="O1917" i="46"/>
  <c r="O2084" i="46"/>
  <c r="O2244" i="46"/>
  <c r="O2861" i="46"/>
  <c r="O2881" i="46"/>
  <c r="O3049" i="46"/>
  <c r="O3073" i="46"/>
  <c r="O3077" i="46"/>
  <c r="O3137" i="46"/>
  <c r="O2491" i="46"/>
  <c r="O2547" i="46"/>
  <c r="O2555" i="46"/>
  <c r="O2595" i="46"/>
  <c r="O2631" i="46"/>
  <c r="O2647" i="46"/>
  <c r="O2070" i="46"/>
  <c r="O2486" i="46"/>
  <c r="O2598" i="46"/>
  <c r="O2710" i="46"/>
  <c r="O2782" i="46"/>
  <c r="O2798" i="46"/>
  <c r="O2826" i="46"/>
  <c r="O2870" i="46"/>
  <c r="O2886" i="46"/>
  <c r="O2906" i="46"/>
  <c r="O3062" i="46"/>
  <c r="O3090" i="46"/>
  <c r="O3110" i="46"/>
  <c r="O1933" i="46"/>
  <c r="O2160" i="46"/>
  <c r="O2551" i="46"/>
  <c r="O2556" i="46"/>
  <c r="O2572" i="46"/>
  <c r="O3092" i="46"/>
  <c r="O3140" i="46"/>
  <c r="O2660" i="46"/>
  <c r="O3067" i="46"/>
  <c r="O3131" i="46"/>
  <c r="O78" i="46"/>
  <c r="O1941" i="46"/>
  <c r="O2775" i="46"/>
  <c r="O2823" i="46"/>
  <c r="O2903" i="46"/>
  <c r="O2532" i="46"/>
  <c r="O1992" i="46"/>
  <c r="O2819" i="46"/>
  <c r="O2875" i="46"/>
  <c r="O3099" i="46"/>
  <c r="A4" i="4"/>
  <c r="A4" i="39"/>
  <c r="A4" i="7"/>
  <c r="A4" i="43"/>
  <c r="A4" i="35"/>
  <c r="A4" i="42"/>
  <c r="A4" i="30"/>
  <c r="A4" i="41"/>
  <c r="A4" i="13"/>
  <c r="A4" i="40"/>
  <c r="A4" i="23"/>
  <c r="A4" i="21"/>
  <c r="B57" i="35" l="1"/>
  <c r="B27" i="35"/>
  <c r="B54" i="35" l="1"/>
  <c r="B51" i="35"/>
  <c r="A4" i="32" l="1"/>
  <c r="A7" i="21" l="1"/>
  <c r="A23" i="7" l="1"/>
  <c r="F211" i="13" l="1"/>
  <c r="E212" i="13"/>
  <c r="D212" i="13"/>
  <c r="C208" i="13"/>
  <c r="F209" i="13"/>
  <c r="F210" i="13"/>
  <c r="F208" i="13"/>
  <c r="H39" i="39"/>
  <c r="I39" i="39" s="1"/>
  <c r="H40" i="39"/>
  <c r="I40" i="39" s="1"/>
  <c r="H38" i="39"/>
  <c r="H35" i="39"/>
  <c r="I35" i="39" s="1"/>
  <c r="H33" i="39"/>
  <c r="H36" i="39"/>
  <c r="I36" i="39" s="1"/>
  <c r="H34" i="39"/>
  <c r="I34" i="39" s="1"/>
  <c r="H26" i="39"/>
  <c r="H30" i="39"/>
  <c r="I30" i="39" s="1"/>
  <c r="H27" i="39"/>
  <c r="I27" i="39" s="1"/>
  <c r="H29" i="39"/>
  <c r="I29" i="39" s="1"/>
  <c r="H28" i="39"/>
  <c r="I28" i="39" s="1"/>
  <c r="H22" i="39"/>
  <c r="I22" i="39" s="1"/>
  <c r="H21" i="39"/>
  <c r="H24" i="39"/>
  <c r="I24" i="39" s="1"/>
  <c r="H23" i="39"/>
  <c r="I23" i="39" s="1"/>
  <c r="H13" i="39"/>
  <c r="I13" i="39" s="1"/>
  <c r="H11" i="39"/>
  <c r="I11" i="39" s="1"/>
  <c r="H12" i="39"/>
  <c r="I12" i="39" s="1"/>
  <c r="H10" i="39"/>
  <c r="H17" i="39"/>
  <c r="I17" i="39" s="1"/>
  <c r="H16" i="39"/>
  <c r="I16" i="39" s="1"/>
  <c r="H15" i="39"/>
  <c r="H18" i="39"/>
  <c r="I18" i="39" s="1"/>
  <c r="H19" i="39" l="1"/>
  <c r="H14" i="39"/>
  <c r="I26" i="39"/>
  <c r="I31" i="39" s="1"/>
  <c r="H31" i="39"/>
  <c r="H25" i="39"/>
  <c r="H32" i="39" s="1"/>
  <c r="I15" i="39"/>
  <c r="I19" i="39" s="1"/>
  <c r="H37" i="39"/>
  <c r="H42" i="39" s="1"/>
  <c r="I38" i="39"/>
  <c r="I41" i="39" s="1"/>
  <c r="H41" i="39"/>
  <c r="H20" i="39"/>
  <c r="I21" i="39"/>
  <c r="I10" i="39"/>
  <c r="I14" i="39" s="1"/>
  <c r="I33" i="39"/>
  <c r="C209" i="13"/>
  <c r="C211" i="13" s="1"/>
  <c r="A221" i="13"/>
  <c r="C210" i="13"/>
  <c r="A223" i="13" s="1"/>
  <c r="I25" i="39" l="1"/>
  <c r="I32" i="39" s="1"/>
  <c r="I37" i="39"/>
  <c r="I42" i="39" s="1"/>
  <c r="I20" i="39"/>
  <c r="B55" i="30"/>
  <c r="A51" i="30"/>
  <c r="A19" i="30"/>
  <c r="J65" i="42"/>
  <c r="L9" i="42"/>
  <c r="H64" i="42" s="1"/>
  <c r="I43" i="39" l="1"/>
  <c r="J64" i="42"/>
  <c r="J39" i="42"/>
  <c r="J15" i="42"/>
  <c r="J47" i="42"/>
  <c r="J23" i="42"/>
  <c r="J55" i="42"/>
  <c r="H10" i="42"/>
  <c r="J31" i="42"/>
  <c r="H62" i="42"/>
  <c r="J11" i="42"/>
  <c r="J19" i="42"/>
  <c r="J27" i="42"/>
  <c r="J35" i="42"/>
  <c r="J43" i="42"/>
  <c r="J51" i="42"/>
  <c r="H19" i="42"/>
  <c r="H27" i="42"/>
  <c r="H35" i="42"/>
  <c r="H43" i="42"/>
  <c r="H51" i="42"/>
  <c r="H59" i="42"/>
  <c r="H15" i="42"/>
  <c r="H23" i="42"/>
  <c r="H31" i="42"/>
  <c r="H39" i="42"/>
  <c r="H47" i="42"/>
  <c r="H55" i="42"/>
  <c r="H12" i="42"/>
  <c r="H14" i="42"/>
  <c r="H18" i="42"/>
  <c r="H22" i="42"/>
  <c r="H26" i="42"/>
  <c r="H30" i="42"/>
  <c r="H34" i="42"/>
  <c r="H38" i="42"/>
  <c r="H42" i="42"/>
  <c r="H46" i="42"/>
  <c r="H50" i="42"/>
  <c r="H54" i="42"/>
  <c r="H58" i="42"/>
  <c r="J60" i="42"/>
  <c r="H11" i="42"/>
  <c r="J12" i="42"/>
  <c r="J16" i="42"/>
  <c r="J20" i="42"/>
  <c r="J24" i="42"/>
  <c r="J28" i="42"/>
  <c r="J32" i="42"/>
  <c r="J36" i="42"/>
  <c r="J40" i="42"/>
  <c r="J44" i="42"/>
  <c r="J48" i="42"/>
  <c r="J52" i="42"/>
  <c r="J56" i="42"/>
  <c r="H63" i="42"/>
  <c r="J59" i="42"/>
  <c r="J63" i="42"/>
  <c r="J10" i="42"/>
  <c r="H13" i="42"/>
  <c r="J14" i="42"/>
  <c r="H17" i="42"/>
  <c r="J18" i="42"/>
  <c r="H21" i="42"/>
  <c r="J22" i="42"/>
  <c r="H25" i="42"/>
  <c r="J26" i="42"/>
  <c r="H29" i="42"/>
  <c r="J30" i="42"/>
  <c r="H33" i="42"/>
  <c r="J34" i="42"/>
  <c r="H37" i="42"/>
  <c r="J38" i="42"/>
  <c r="H41" i="42"/>
  <c r="J42" i="42"/>
  <c r="H45" i="42"/>
  <c r="J46" i="42"/>
  <c r="H49" i="42"/>
  <c r="J50" i="42"/>
  <c r="H53" i="42"/>
  <c r="J54" i="42"/>
  <c r="H57" i="42"/>
  <c r="J58" i="42"/>
  <c r="H61" i="42"/>
  <c r="J62" i="42"/>
  <c r="H65" i="42"/>
  <c r="J13" i="42"/>
  <c r="H16" i="42"/>
  <c r="J17" i="42"/>
  <c r="H20" i="42"/>
  <c r="J21" i="42"/>
  <c r="H24" i="42"/>
  <c r="J25" i="42"/>
  <c r="H28" i="42"/>
  <c r="J29" i="42"/>
  <c r="H32" i="42"/>
  <c r="J33" i="42"/>
  <c r="H36" i="42"/>
  <c r="J37" i="42"/>
  <c r="H40" i="42"/>
  <c r="J41" i="42"/>
  <c r="H44" i="42"/>
  <c r="J45" i="42"/>
  <c r="H48" i="42"/>
  <c r="J49" i="42"/>
  <c r="H52" i="42"/>
  <c r="J53" i="42"/>
  <c r="H56" i="42"/>
  <c r="J57" i="42"/>
  <c r="H60" i="42"/>
  <c r="J61" i="42"/>
  <c r="A3" i="43" l="1"/>
  <c r="A3" i="42"/>
  <c r="B23" i="40" l="1"/>
  <c r="B213" i="23"/>
  <c r="B204" i="23"/>
  <c r="B203" i="23"/>
  <c r="B202" i="23"/>
  <c r="B172" i="23"/>
  <c r="B137" i="23"/>
  <c r="B117" i="23"/>
  <c r="B24" i="40" l="1"/>
  <c r="B25" i="40" s="1"/>
  <c r="B247" i="23" s="1"/>
  <c r="A3" i="39" l="1"/>
  <c r="A3" i="41" l="1"/>
  <c r="A3" i="40"/>
  <c r="A1" i="40"/>
  <c r="A7" i="39" l="1"/>
  <c r="A7" i="42"/>
  <c r="A7" i="41" l="1"/>
  <c r="A7" i="43"/>
  <c r="A7" i="40"/>
  <c r="B75" i="13" l="1"/>
  <c r="A3" i="35" l="1"/>
  <c r="A8" i="21" l="1"/>
  <c r="CL2" i="34" l="1"/>
  <c r="CO12" i="34"/>
  <c r="CO8" i="34"/>
  <c r="CO4" i="34"/>
  <c r="CO11" i="34"/>
  <c r="CO7" i="34"/>
  <c r="CO3" i="34"/>
  <c r="CO14" i="34"/>
  <c r="CO10" i="34"/>
  <c r="CO6" i="34"/>
  <c r="CO13" i="34"/>
  <c r="CO9" i="34"/>
  <c r="CO5" i="34"/>
  <c r="CM12" i="34"/>
  <c r="CM8" i="34"/>
  <c r="CM4" i="34"/>
  <c r="CM11" i="34"/>
  <c r="CM7" i="34"/>
  <c r="CM3" i="34"/>
  <c r="CM10" i="34"/>
  <c r="CM6" i="34"/>
  <c r="CM9" i="34"/>
  <c r="CM5" i="34"/>
  <c r="CL8" i="34"/>
  <c r="CL4" i="34"/>
  <c r="CL11" i="34"/>
  <c r="CL7" i="34"/>
  <c r="CL3" i="34"/>
  <c r="CL10" i="34"/>
  <c r="CL6" i="34"/>
  <c r="CL9" i="34"/>
  <c r="CL5" i="34"/>
  <c r="CO2" i="34"/>
  <c r="CM2" i="34"/>
  <c r="C23" i="40"/>
  <c r="E23" i="40" s="1"/>
  <c r="CN10" i="34"/>
  <c r="CN6" i="34"/>
  <c r="CN13" i="34"/>
  <c r="CN9" i="34"/>
  <c r="CN5" i="34"/>
  <c r="CN12" i="34"/>
  <c r="CN8" i="34"/>
  <c r="CN4" i="34"/>
  <c r="CN11" i="34"/>
  <c r="CN7" i="34"/>
  <c r="CN3" i="34"/>
  <c r="CK9" i="34"/>
  <c r="CK5" i="34"/>
  <c r="CK10" i="34"/>
  <c r="CK6" i="34"/>
  <c r="CK8" i="34"/>
  <c r="CK4" i="34"/>
  <c r="CK7" i="34"/>
  <c r="CK3" i="34"/>
  <c r="CJ6" i="34"/>
  <c r="CJ9" i="34"/>
  <c r="CJ5" i="34"/>
  <c r="CJ8" i="34"/>
  <c r="CJ4" i="34"/>
  <c r="CJ7" i="34"/>
  <c r="CJ3" i="34"/>
  <c r="CI6" i="34"/>
  <c r="CI8" i="34"/>
  <c r="CI4" i="34"/>
  <c r="CI5" i="34"/>
  <c r="CI7" i="34"/>
  <c r="CI3" i="34"/>
  <c r="CH6" i="34"/>
  <c r="CH5" i="34"/>
  <c r="CH4" i="34"/>
  <c r="CH7" i="34"/>
  <c r="CH3" i="34"/>
  <c r="CN2" i="34"/>
  <c r="CK2" i="34"/>
  <c r="CI2" i="34"/>
  <c r="CJ2" i="34"/>
  <c r="CH2" i="34"/>
  <c r="CG2" i="34"/>
  <c r="CG6" i="34"/>
  <c r="CG5" i="34"/>
  <c r="CG4" i="34"/>
  <c r="CG3" i="34"/>
  <c r="CF5" i="34"/>
  <c r="CF4" i="34"/>
  <c r="CF3" i="34"/>
  <c r="CE4" i="34"/>
  <c r="CE3" i="34"/>
  <c r="CE2" i="34"/>
  <c r="CF2" i="34"/>
  <c r="CD2" i="34"/>
  <c r="CD3" i="34"/>
  <c r="CK23" i="34" l="1"/>
  <c r="CL23" i="34" s="1"/>
  <c r="CK27" i="34"/>
  <c r="CL27" i="34" s="1"/>
  <c r="CK24" i="34"/>
  <c r="CL24" i="34" s="1"/>
  <c r="CK25" i="34"/>
  <c r="CL25" i="34" s="1"/>
  <c r="CK26" i="34"/>
  <c r="CL26" i="34" s="1"/>
  <c r="C25" i="40"/>
  <c r="D24" i="40"/>
  <c r="C24" i="40"/>
  <c r="C26" i="40" s="1"/>
  <c r="D25" i="40" l="1"/>
  <c r="E25" i="40" s="1"/>
  <c r="E24" i="40"/>
  <c r="E26" i="40" s="1"/>
  <c r="B410" i="21"/>
  <c r="B411" i="21"/>
  <c r="B408" i="21"/>
  <c r="B409" i="21"/>
  <c r="B407" i="21"/>
  <c r="A3" i="30" l="1"/>
  <c r="A3" i="4" l="1"/>
  <c r="A3" i="13"/>
  <c r="A3" i="7"/>
  <c r="A1" i="23" l="1"/>
  <c r="A3" i="23"/>
</calcChain>
</file>

<file path=xl/sharedStrings.xml><?xml version="1.0" encoding="utf-8"?>
<sst xmlns="http://schemas.openxmlformats.org/spreadsheetml/2006/main" count="83424" uniqueCount="6633">
  <si>
    <t>© All rights reserved, 2019, Marianne Wolk &amp; Richard Horwitz</t>
  </si>
  <si>
    <t>Sector</t>
  </si>
  <si>
    <t>Ticker</t>
  </si>
  <si>
    <t>Net Income</t>
  </si>
  <si>
    <t>Revenues</t>
  </si>
  <si>
    <t>Equity</t>
  </si>
  <si>
    <t>Industrials</t>
  </si>
  <si>
    <t>Airlines</t>
  </si>
  <si>
    <t>Beverages</t>
  </si>
  <si>
    <t xml:space="preserve">DAL </t>
  </si>
  <si>
    <t xml:space="preserve">FDX </t>
  </si>
  <si>
    <t xml:space="preserve">KO </t>
  </si>
  <si>
    <t xml:space="preserve">PG </t>
  </si>
  <si>
    <t xml:space="preserve">UAL </t>
  </si>
  <si>
    <t xml:space="preserve">UPS </t>
  </si>
  <si>
    <t>NVDA</t>
  </si>
  <si>
    <t xml:space="preserve"> </t>
  </si>
  <si>
    <t>Grand Total</t>
  </si>
  <si>
    <t>Row Labels</t>
  </si>
  <si>
    <t>Column Labels</t>
  </si>
  <si>
    <t>Year</t>
  </si>
  <si>
    <t>Industry</t>
  </si>
  <si>
    <t>P&amp;G</t>
  </si>
  <si>
    <t>COCA-COLA</t>
  </si>
  <si>
    <t>UPS</t>
  </si>
  <si>
    <t>FEDEX</t>
  </si>
  <si>
    <t>DELTA</t>
  </si>
  <si>
    <t>UNITED</t>
  </si>
  <si>
    <t>Consum Stap</t>
  </si>
  <si>
    <t>Air Freight</t>
  </si>
  <si>
    <t>Househld Prod</t>
  </si>
  <si>
    <t>Name</t>
  </si>
  <si>
    <t>Sum of Revenues</t>
  </si>
  <si>
    <t>Sum of Net Income</t>
  </si>
  <si>
    <t>You are now going to add a column that calculates the Net Margins of each row.</t>
  </si>
  <si>
    <t>The 'Formula' box should now say 'Net Income / Revenues'.</t>
  </si>
  <si>
    <t>Clicking on 'OK' will create a new column named 'Sum of Net Margin' equal to Net Income/Revenues.</t>
  </si>
  <si>
    <t>Click on the '-' to the left of 'Industrials' to collapse the list of Industries.</t>
  </si>
  <si>
    <t>Filters</t>
  </si>
  <si>
    <t>Rows</t>
  </si>
  <si>
    <t>Columns</t>
  </si>
  <si>
    <t>Values</t>
  </si>
  <si>
    <t>Field Name</t>
  </si>
  <si>
    <t>Function</t>
  </si>
  <si>
    <t>Data will be aggregated and presented in rows based on the hierarchy of fields in this box.</t>
  </si>
  <si>
    <t>The body of the PivotTable will present the fields selected in this box.</t>
  </si>
  <si>
    <t>A PivotTable is a secondary table created from the original table that permits data to be easily sliced, diced and aggregated.</t>
  </si>
  <si>
    <t>Pivoting does not change the data in the Table, it simply presents it differently.</t>
  </si>
  <si>
    <t>Click on the 'Insert' tab above</t>
  </si>
  <si>
    <t>Select the 'Table' icon that will appear. Excel will automatically select the full range of data.</t>
  </si>
  <si>
    <t>Click on the Table tab.</t>
  </si>
  <si>
    <t>Data will be aggregated and presented in columns based on the hierarchy of fields in this box.</t>
  </si>
  <si>
    <t xml:space="preserve">The below examples will present how this functionality is accessed and used. </t>
  </si>
  <si>
    <t>Click on 'Summarize with PivotTable'</t>
  </si>
  <si>
    <t>Click on 'Max' from the dropdown.</t>
  </si>
  <si>
    <t>Click on the 'PivotTable Analyze' tab.</t>
  </si>
  <si>
    <t>Click on the column labeled 'Sum of Net Margin' and the 'PivotTable Analyze' tab appears.</t>
  </si>
  <si>
    <t>Click on 'PivotTable Analyze'</t>
  </si>
  <si>
    <t>Click on the 'Field Settings' icon and 'Number' on the dropdown will appears.</t>
  </si>
  <si>
    <t>If 'Ticker' ends up above 'Sector' simply drag 'Ticker' below it.</t>
  </si>
  <si>
    <t>Click anywhere in the table above and the 'Design' tab will appear.</t>
  </si>
  <si>
    <t>Data analysis relies on logic and tools to extract relationships and meaning from sets of data.</t>
  </si>
  <si>
    <t>It is performed to find useful information to form the insights and conclusions needed for superior decision-making.</t>
  </si>
  <si>
    <t xml:space="preserve">Create a table by selecting 'OK'. Notice that the table automatically recognized the top row of the table as column headers (names). </t>
  </si>
  <si>
    <t>Click on the 'Grand Totals' icon and a menu will appear.</t>
  </si>
  <si>
    <t>Click on 'Calculated Field…' in the dropdown menu.</t>
  </si>
  <si>
    <t>There are no easy solutions. Financial analysts must be sensitive to these issues and apply common sense judgment in your analysis.</t>
  </si>
  <si>
    <t>It is a table summarizing data in a more extensive table.</t>
  </si>
  <si>
    <t xml:space="preserve">The Pivot Table presents subsets of data in a more meaningful and accessible way. </t>
  </si>
  <si>
    <t>It is an exceptionally flexible tool used by Data Analysts and Financial Analysts.</t>
  </si>
  <si>
    <t>Creating a PivotTable</t>
  </si>
  <si>
    <t>Examples of PivotTable uses are:</t>
  </si>
  <si>
    <t xml:space="preserve"> - the CEO might look at a table of all of the sales of its merchandise and use the PivotTable to identify top salespeople by product</t>
  </si>
  <si>
    <t>Analysts are able to slice (select a subset of data) and dice (choose attributes) and pivot using Excel's simple dropdown menus.</t>
  </si>
  <si>
    <t xml:space="preserve">For each company the data includes two accounts (Revenues and Net Income in columns G and H) for two years. </t>
  </si>
  <si>
    <t xml:space="preserve"> Notice that the data for 2017 and 2018 are displayed in two different rows.</t>
  </si>
  <si>
    <t>Boxes</t>
  </si>
  <si>
    <t>Using a PivotTable</t>
  </si>
  <si>
    <t>You will see a blank PivotTable (left) and the drag and drop fields in the 'PivotTable Fields' menu (right).</t>
  </si>
  <si>
    <t xml:space="preserve">Notice the down arrow now becomes a filter symbol. </t>
  </si>
  <si>
    <t>We have already dragged and dropped 'Year' from the 'Field Name' box to the 'Filters' box.</t>
  </si>
  <si>
    <t>Filtering a PivotTable</t>
  </si>
  <si>
    <t>Change field settings</t>
  </si>
  <si>
    <t>Adding Values</t>
  </si>
  <si>
    <t>Add calculated columns</t>
  </si>
  <si>
    <t>Format columns</t>
  </si>
  <si>
    <t>Control totals</t>
  </si>
  <si>
    <t>Expand/collapse rows</t>
  </si>
  <si>
    <t>You are able to expand or collapse the display of rows</t>
  </si>
  <si>
    <t>You can also control what totals are presented for each row.</t>
  </si>
  <si>
    <t>What is a PivotTable?</t>
  </si>
  <si>
    <t>We have dragged and dropped both 'Sector" and 'Year' from the 'Field Name' box to the 'Rows' box.</t>
  </si>
  <si>
    <t>Click in the 'Formula' box and delete anything that might be there as a default.</t>
  </si>
  <si>
    <t>In the 'Formula' box enter a '/' for division (after 'Net Income').</t>
  </si>
  <si>
    <t xml:space="preserve">In the 'Fields' box select 'Revenues' and then click on 'Insert Field' button. </t>
  </si>
  <si>
    <t>The PivotTable is created from this Table by following these steps:</t>
  </si>
  <si>
    <t xml:space="preserve">Click on 'OK' </t>
  </si>
  <si>
    <t>There are a large number and variety of advanced data analysis tools as required by volume, processing or replicability.</t>
  </si>
  <si>
    <t>As the name suggests, the objective of Trend Analysis is to identify 'trends', or a pattern of behavior over time.</t>
  </si>
  <si>
    <t>There are a significant number of 'data integrity' issues with all data sets, including those of public company financial data.</t>
  </si>
  <si>
    <t>However, the majority of data analysis by Financial Analysts is performed using Excel, including Tables and PivotTables, an integrated suite of functionality.</t>
  </si>
  <si>
    <t>It can be utilized to put the behavior of a company in the context of its own historic behavior or in the context of its peers universe historic behavior.</t>
  </si>
  <si>
    <t xml:space="preserve"> - an investment manager might look at the data for the S&amp;P 500 to identify sectors and subsectors with the best performance based on </t>
  </si>
  <si>
    <t>selected variables</t>
  </si>
  <si>
    <t>Placing a field in this box permits users to filter on the field. In the example above, users can select specific years.</t>
  </si>
  <si>
    <t>List of all of the 'fields' (columns) in the table. Drag and drop a field into the other four boxes to create the PivotTable.</t>
  </si>
  <si>
    <t>Add a new field to be totaled:</t>
  </si>
  <si>
    <t>Click in the PivotTable to make the 'PivotTable Fields' menu to appear.</t>
  </si>
  <si>
    <t>Click on the 'i' to the right of 'Sum of Revenues' in the 'Values' box (lower right) and another menu will appear.</t>
  </si>
  <si>
    <t>Click on 'Average' in this menu.</t>
  </si>
  <si>
    <t>Click on 'OK' in the bottom right.</t>
  </si>
  <si>
    <t>Code</t>
  </si>
  <si>
    <t>Pivot tables are used to summarize, sort, reorganize, group, count, total or average data stored in a database.</t>
  </si>
  <si>
    <t xml:space="preserve">PivotTable is a tool built into Excel that allows you to summarize large quantities of data quickly and easily. </t>
  </si>
  <si>
    <t>It allows its users to transform columns into rows and rows into columns. It allows grouping by any data field.</t>
  </si>
  <si>
    <t>Given an input table with thousands or even hundreds of thousands of rows, Pivot Tables allow you to extract answers to a series of basic questions about your data with minimal effort.</t>
  </si>
  <si>
    <t>Analyze broad trends in company financials over time.</t>
  </si>
  <si>
    <t>In this Workbook we will use PivotTables to:</t>
  </si>
  <si>
    <t>It is a tool that enables highly unstructured manipulation of data in a table.</t>
  </si>
  <si>
    <t>We will also provide an example of direct to consumer behavior (DTC) to demonstrate how PivotTables can be used to analyze consumer behavior.</t>
  </si>
  <si>
    <t>Financial Engineers use applied mathematics, computer science and economics to devise and value complex financial products.</t>
  </si>
  <si>
    <t>resolve financial problems.</t>
  </si>
  <si>
    <t xml:space="preserve">Financial engineers are more comparable to Data Scientists although they use advanced statistics and predictive modeling to analyze and </t>
  </si>
  <si>
    <t>Financial Engineers</t>
  </si>
  <si>
    <t>They may use Hadoop, Flink, Spark.</t>
  </si>
  <si>
    <t>They design and build the software and systems to provide the data required by business decision-makers.</t>
  </si>
  <si>
    <t>Data engineering professionals prepare and manage the data in Big Data platforms, which is later analyzed by Data Analysts and Data Scientists.</t>
  </si>
  <si>
    <t>Data Engineers develop and maintain the data architecture.</t>
  </si>
  <si>
    <t>Data Engineers</t>
  </si>
  <si>
    <t>They often use SAS (Statistical Analysis System), SPSS (Statistical Package for the Social Sciences), Python and R.</t>
  </si>
  <si>
    <t>These professionals are often responsible for building and using machine learning and artificial intelligence models.</t>
  </si>
  <si>
    <t>The role of the Data Scientist is similar to the Data Analyst, although it often involves more advanced statistics and algorithms.</t>
  </si>
  <si>
    <t>Data Scientists</t>
  </si>
  <si>
    <t xml:space="preserve"> and investing decisions.</t>
  </si>
  <si>
    <t>Like Data Analysts, Financial Analysts draw meaningful insights to solve problems although financial analysts often focus on financial data</t>
  </si>
  <si>
    <t xml:space="preserve">applications, and, more rarely, data warehouses). </t>
  </si>
  <si>
    <t xml:space="preserve">Financial Analysts work with the data from financial systems (e.g., General Ledger), and business systems (databases, business intelligence </t>
  </si>
  <si>
    <t>Excel is the standard tool of Financial Analysts.</t>
  </si>
  <si>
    <t>Financial Analysts perform some basic statistics (e.g., Mean, Regression) and may do some basic programming (e.g., Visual Basic, SQL)</t>
  </si>
  <si>
    <t xml:space="preserve">Financial analysts are often also data analysts. </t>
  </si>
  <si>
    <t>Financial Analysts</t>
  </si>
  <si>
    <t>Data analysts often perform statistics and may do some programming.</t>
  </si>
  <si>
    <t>Data Analysts</t>
  </si>
  <si>
    <t>The lines Between Financial Analysts, Data Analysts and other data professionals are blurry.</t>
  </si>
  <si>
    <t>Data Analysis Professionals</t>
  </si>
  <si>
    <t>distributed computing environment where nothing is 'shared' except for the network.</t>
  </si>
  <si>
    <t xml:space="preserve">An example is Facebook running an extremely large Apache Hadoop Cluster, analyzing huge quantities of unstructured data in a </t>
  </si>
  <si>
    <t>Big Data is characterized by massively parallel software applications running on hundreds or thousands of servers.</t>
  </si>
  <si>
    <t>Big Data supports both unstructured data (text documents, email, video, social media) and structured data (relational databases).</t>
  </si>
  <si>
    <t>Big Data is defined by volume, velocity (processing speed) and variety of the data (structured and non structured).</t>
  </si>
  <si>
    <t>Big Data is a term coined when the technology is, well, Big.</t>
  </si>
  <si>
    <t>Big Data technologies are typically used for predictive analytics or user behavior analytics.</t>
  </si>
  <si>
    <t>Big Data</t>
  </si>
  <si>
    <t>https://aws.amazon.com/lake-formation/?nc2=h_m1</t>
  </si>
  <si>
    <t>It is literally a 'data dump'.</t>
  </si>
  <si>
    <t>A 'Data Lake' is a specific warehouse that stores data that has not been 'formatted' to enable ease of use.</t>
  </si>
  <si>
    <t>Quality of insight is superior to the processing speed, although speed remains important.</t>
  </si>
  <si>
    <t>The data warehouse is optimized to perform a small number of queries across a large volume of data.</t>
  </si>
  <si>
    <t>Data warehouses are used to enable complex queries across large quantities of data (typically structured data).</t>
  </si>
  <si>
    <t>to analyze customer behavior.</t>
  </si>
  <si>
    <t xml:space="preserve">An example is a data warehouse that includes data from the sales system, the customer relationship management system and the website </t>
  </si>
  <si>
    <t>These warehouses may also include real-time data feeds from other systems within the organization.</t>
  </si>
  <si>
    <t xml:space="preserve"> ERP), Customer Relationship Management systems (CRM, e.g., Salesforce), etc. are translated and stored in the data warehouse.</t>
  </si>
  <si>
    <t>For example, data from relational databases, Enterprise Resource Planning Systems (ERP; e.g. Oracle, JD Edwards, SAP, Microsoft Dynamics</t>
  </si>
  <si>
    <t>It collects and store copies of transactional and business data from different systems in different formats into a single central repository.</t>
  </si>
  <si>
    <t>The data warehouse provides a single, consolidated view of data pulled from multiple sources throughout the organization.</t>
  </si>
  <si>
    <r>
      <t xml:space="preserve">A data warehouse </t>
    </r>
    <r>
      <rPr>
        <sz val="10"/>
        <color theme="1"/>
        <rFont val="Calibri (Body)_x0000_"/>
      </rPr>
      <t xml:space="preserve">is </t>
    </r>
    <r>
      <rPr>
        <sz val="10"/>
        <color theme="1"/>
        <rFont val="Calibri"/>
        <family val="2"/>
        <scheme val="minor"/>
      </rPr>
      <t xml:space="preserve">designed to </t>
    </r>
    <r>
      <rPr>
        <u/>
        <sz val="10"/>
        <color theme="1"/>
        <rFont val="Calibri (Body)_x0000_"/>
      </rPr>
      <t>aggregate and store disparate data</t>
    </r>
    <r>
      <rPr>
        <sz val="10"/>
        <color theme="1"/>
        <rFont val="Calibri"/>
        <family val="2"/>
        <scheme val="minor"/>
      </rPr>
      <t xml:space="preserve"> to enable analysis, reporting and decision-making.</t>
    </r>
  </si>
  <si>
    <r>
      <t xml:space="preserve">Data warehouses are used to </t>
    </r>
    <r>
      <rPr>
        <u/>
        <sz val="10"/>
        <color theme="1"/>
        <rFont val="Calibri (Body)_x0000_"/>
      </rPr>
      <t>analyze</t>
    </r>
    <r>
      <rPr>
        <sz val="10"/>
        <color theme="1"/>
        <rFont val="Calibri"/>
        <family val="2"/>
        <scheme val="minor"/>
      </rPr>
      <t xml:space="preserve"> transaction data, </t>
    </r>
    <r>
      <rPr>
        <u/>
        <sz val="10"/>
        <color theme="1"/>
        <rFont val="Calibri (Body)_x0000_"/>
      </rPr>
      <t>rather than process</t>
    </r>
    <r>
      <rPr>
        <sz val="10"/>
        <color theme="1"/>
        <rFont val="Calibri"/>
        <family val="2"/>
        <scheme val="minor"/>
      </rPr>
      <t xml:space="preserve"> transactions.</t>
    </r>
  </si>
  <si>
    <t>A data warehouse is used when an organization cannot answer a query or search based on the data stored in an individual database.</t>
  </si>
  <si>
    <t>Data warehouses are used to answer larger questions or resolve more complex business issues.</t>
  </si>
  <si>
    <t>Data Warehouse</t>
  </si>
  <si>
    <t>Data mining solutions are managed in databases or data warehouses.</t>
  </si>
  <si>
    <t>Most data mining solutions are highly interoperable with other technologies and include SQL editors and facilitate analytics with Python and R support.</t>
  </si>
  <si>
    <t>using explicit instructions, relying on patterns and inference instead.</t>
  </si>
  <si>
    <t xml:space="preserve">Machine learning (ML) is the scientific study of algorithms and statistical models that computer systems use to perform a specific task without </t>
  </si>
  <si>
    <t>Artificial intelligence (AI) is the simulation of human intelligence processes by machines, especially computer systems. </t>
  </si>
  <si>
    <t>Data mining tools utilize algorithmic analyses, artificial intelligence, machine learning and statistical analyses.</t>
  </si>
  <si>
    <t xml:space="preserve"> - customer relationship management</t>
  </si>
  <si>
    <t xml:space="preserve"> - risk analyses</t>
  </si>
  <si>
    <t xml:space="preserve"> - competitive positioning</t>
  </si>
  <si>
    <t xml:space="preserve"> - optimize product portfolios</t>
  </si>
  <si>
    <t xml:space="preserve"> - optimal product pricing</t>
  </si>
  <si>
    <t>For example:</t>
  </si>
  <si>
    <t>Data analysis using data mining tools solve complex problems, particularly predictive and behavioral analytics, for improved business decision-making.</t>
  </si>
  <si>
    <t>Data mining tools enable firms to gain insights from large volumes of data.</t>
  </si>
  <si>
    <t>Data Mining Tools</t>
  </si>
  <si>
    <t>in data analysis.</t>
  </si>
  <si>
    <t xml:space="preserve">Experimenting with different values to observe the corresponding variation in results is a common task </t>
  </si>
  <si>
    <t xml:space="preserve">These enable the user to change some of the variables in an analysis to examine the variance in results. </t>
  </si>
  <si>
    <t xml:space="preserve">Included with Excel's Data functionality is a set of capabilities for What If analyses. </t>
  </si>
  <si>
    <t>What If Analyses</t>
  </si>
  <si>
    <t>simple drop down menus.</t>
  </si>
  <si>
    <t xml:space="preserve">Analysts are able to slice (select a subset of data) and dice (choose attributes) and pivot using Excel's </t>
  </si>
  <si>
    <t xml:space="preserve">according to selected metrics. </t>
  </si>
  <si>
    <t xml:space="preserve">A PivotTable enables users to 'pivot' or reorganize and summarize raw data in a Table </t>
  </si>
  <si>
    <t>Excel PivotTables</t>
  </si>
  <si>
    <t>and to describe the relationships between groups.</t>
  </si>
  <si>
    <t xml:space="preserve">It is an excellent tool from which to segment data into logical groups </t>
  </si>
  <si>
    <t xml:space="preserve">Once in an Excel Table, data can be filtered and examined from multiple perspectives. </t>
  </si>
  <si>
    <t xml:space="preserve">Data grouped in an Excel Table may be managed independently from other data in a Sheet. </t>
  </si>
  <si>
    <t>Excel Tables are a rich, integrated suite of functionality to group and analyze a set of related data.</t>
  </si>
  <si>
    <t>Excel Tables</t>
  </si>
  <si>
    <t>Excel supports SQL queries and also enables users to connect a SQL Server database to their Workbooks with the Microsoft SQL Database dialog box.</t>
  </si>
  <si>
    <t>Conversely, it is not uncommon to extract data from a database to be analyzed by an individual(s) using Excel.</t>
  </si>
  <si>
    <t>Once analysis is performed in Excel, it can prompt relational database queries or other business analytics.</t>
  </si>
  <si>
    <t>In contrast, relational databases with multiple tables with defined relationships ('normalized').</t>
  </si>
  <si>
    <t>Excel spreadsheets include redundant data (non-normalized) and manage the redundancy with PivotTables.</t>
  </si>
  <si>
    <t>database programs: sorting, filtering slicing, pivoting.</t>
  </si>
  <si>
    <t>As a database, Excel can be used to build a table and process data with 500,000+ rows and 50+ columns.</t>
  </si>
  <si>
    <t>Excel can do many of the functions of a relational database although it has processing speed and data size limits.</t>
  </si>
  <si>
    <t>Excel stores formatted data and calculations whereas databases contain raw data that is retrieved before calculations or other operations occur.</t>
  </si>
  <si>
    <t>Like SQL Databases, Excel addresses quantities of data stored in tables and columns (with each table row called a record).</t>
  </si>
  <si>
    <t>Excel spreadsheets store and manage sets of data, enabling data input, processing and output/reporting.</t>
  </si>
  <si>
    <t>As detailed in the discussion of 'Vantage' earlier, Excel is used by everyone from the most junior employee to the Board of Directors.</t>
  </si>
  <si>
    <t>Excel is ubiquitous in business environments.</t>
  </si>
  <si>
    <t>Excel has low entry level pricing; for example, we are teaching it to each student in this course for pennies.</t>
  </si>
  <si>
    <t>This contrasts solutions requiring programming languages and programmers (SQL, Python).</t>
  </si>
  <si>
    <t>Excel has a very low learning curve and an abundance of free or near-free user support.</t>
  </si>
  <si>
    <t>Excel is user friendly.</t>
  </si>
  <si>
    <t>Our study will focus on the data analysis tools embedded in Excel, which is the standard tool of Financial Analysts.</t>
  </si>
  <si>
    <t>Examples include: Oracle Autonomous NoSQL Database Cloud (OANDC), MongoDB, Cassandra, and Redis.</t>
  </si>
  <si>
    <t>These are often used in Big Data or real-time web data applications rather than transaction processing.</t>
  </si>
  <si>
    <t>They support data in a number of formats including comma separated values (CSV), TSV and JSON file formats.</t>
  </si>
  <si>
    <t>As they do not organize data into relational or logical tables, data may be in documents, columns, graphs or key-values.</t>
  </si>
  <si>
    <t>Non-relational databases are non-tabular (data is not organized and stored in rows and columns) and less rigid than Relational Databases.</t>
  </si>
  <si>
    <t>NoSQL Databases</t>
  </si>
  <si>
    <t>The leading vendors include: Oracle, Microsoft SQL Server, IBM Db2, and MySQL.</t>
  </si>
  <si>
    <t>For example, Amazon can rapidly record a sale and be assured almost immediately that its inventories have been updated.</t>
  </si>
  <si>
    <r>
      <t>They are differentiated</t>
    </r>
    <r>
      <rPr>
        <sz val="10"/>
        <color theme="1"/>
        <rFont val="Calibri (Body)_x0000_"/>
      </rPr>
      <t xml:space="preserve"> by the speed to which a new transaction is 'written' and recorded in the database. </t>
    </r>
  </si>
  <si>
    <t>They enable rapid transaction processing (called OLTP or online transaction processing), fast data access and reporting.</t>
  </si>
  <si>
    <t>Data in multiple tables is 'joined' based on values (columns) common to each of them (e.g., relationships).</t>
  </si>
  <si>
    <t>The more normalized, the more complex the query required as it needs to pull data from multiple tables.</t>
  </si>
  <si>
    <t>RDBs use normalized data structures, storing all related data items together with related data separated into tables.</t>
  </si>
  <si>
    <t>Thus, Relational Databases are also called SQL databases.</t>
  </si>
  <si>
    <t xml:space="preserve"> own programming language as well.</t>
  </si>
  <si>
    <t>Users search a Relational Database with queries written in Structured Query Language (SQL), although platforms like Oracle have their</t>
  </si>
  <si>
    <t>Relational databases are designed to support thousands of simultaneous users.</t>
  </si>
  <si>
    <t>Relational Databases are multiple data sets organized in tables, records and columns.</t>
  </si>
  <si>
    <t>Relational Databases (RDB) / SQL Databases</t>
  </si>
  <si>
    <t>Databases are characterized as relational databases or non-relational databases.</t>
  </si>
  <si>
    <r>
      <t xml:space="preserve"> - an eCommerce retailer</t>
    </r>
    <r>
      <rPr>
        <sz val="10"/>
        <color theme="1"/>
        <rFont val="Calibri (Body)_x0000_"/>
      </rPr>
      <t xml:space="preserve"> processing an order</t>
    </r>
    <r>
      <rPr>
        <sz val="10"/>
        <color theme="1"/>
        <rFont val="Calibri"/>
        <family val="2"/>
        <scheme val="minor"/>
      </rPr>
      <t>,</t>
    </r>
    <r>
      <rPr>
        <sz val="10"/>
        <color theme="1"/>
        <rFont val="Calibri (Body)_x0000_"/>
      </rPr>
      <t xml:space="preserve"> shipping and invoicing</t>
    </r>
  </si>
  <si>
    <t xml:space="preserve"> - a bank updating your account for an ATM withdrawal</t>
  </si>
  <si>
    <t xml:space="preserve"> - an airline booking your ticket</t>
  </si>
  <si>
    <t>Examples of database uses are:</t>
  </si>
  <si>
    <t>Databases store information logically to support easy search, retrieval, manipulation and analysis of data.</t>
  </si>
  <si>
    <t>Databases are built to store transaction data for specific business processes that support the daily functions of an organization.</t>
  </si>
  <si>
    <t>Databases rely on software applications to access their data over networks of servers.</t>
  </si>
  <si>
    <t>Data processing functions are performed on a set of data typically stored in a database.</t>
  </si>
  <si>
    <t>Data Processing Tools</t>
  </si>
  <si>
    <t>Moreover, many of these solutions are interoperable.</t>
  </si>
  <si>
    <r>
      <t xml:space="preserve">Importantly, many of the data analyses identified earlier can be </t>
    </r>
    <r>
      <rPr>
        <sz val="10"/>
        <color theme="1"/>
        <rFont val="Calibri (Body)_x0000_"/>
      </rPr>
      <t>performed</t>
    </r>
    <r>
      <rPr>
        <sz val="10"/>
        <color theme="1"/>
        <rFont val="Calibri"/>
        <family val="2"/>
        <scheme val="minor"/>
      </rPr>
      <t xml:space="preserve"> with any one or combination of the following solutions.</t>
    </r>
  </si>
  <si>
    <t xml:space="preserve">Within these classifications, the tools vary broadly according the 'V's. </t>
  </si>
  <si>
    <t>Below we classify tools as either Data Processing tools or Data Mining tools.</t>
  </si>
  <si>
    <t>providers such as Amazon Web Services, etc.</t>
  </si>
  <si>
    <t xml:space="preserve"> Where historically, organizations were limited to outright purchases, increasingly solutions may be licensed on a usage basis from cloud</t>
  </si>
  <si>
    <t xml:space="preserve">Complicating decisions, organizations will determine how they wish to fund their investment in these analytical tools/platforms. </t>
  </si>
  <si>
    <t>Even this can be blurry, as many off-the-shelf or packaged solutions include tools to support customization.</t>
  </si>
  <si>
    <t>versus off the shelf solutions.</t>
  </si>
  <si>
    <t xml:space="preserve">Finally, part of any value proposition will evaluate the trade-offs between custom solutions designed specifically for the organization and its goals </t>
  </si>
  <si>
    <t>for routine, automated analyses.</t>
  </si>
  <si>
    <t xml:space="preserve">For example, it would be cumbersome and time consuming to do an excel PivotTable every month and other solutions might be preferential </t>
  </si>
  <si>
    <t>Ongoing user support is expensive and platforms vary as to the amount of free web-based or low cost support is available.</t>
  </si>
  <si>
    <t xml:space="preserve">Many tools require significant investments in 'experts' to design, implement, operate and support them. </t>
  </si>
  <si>
    <t xml:space="preserve">Value may be thought to mean the cost to the organization of its investment in terms of people (developers, programmers, users, training), hardware, </t>
  </si>
  <si>
    <t>operating efficiency.</t>
  </si>
  <si>
    <t xml:space="preserve">A business may evaluate the cost relative to the systems' long-term return on investment, benefits in improved decision-making and/or </t>
  </si>
  <si>
    <t>Value</t>
  </si>
  <si>
    <t>Solutions vary with regard to redundancy.</t>
  </si>
  <si>
    <t xml:space="preserve"> incomplete transaction can be backed out. </t>
  </si>
  <si>
    <t>Choosing the right tool for data analysis may also be based on the integrity of the database.</t>
  </si>
  <si>
    <t>Veracity</t>
  </si>
  <si>
    <t>Thanks to interoperability, analyses begun in Excel may be later integrated with SQL databases.</t>
  </si>
  <si>
    <t>Excel may be thought of as one extreme where it may be used by and directed for everyone from the most junior to the most senior level.</t>
  </si>
  <si>
    <t xml:space="preserve">analyst level -- while other analyses may be spearheaded by the IT department. </t>
  </si>
  <si>
    <t>Some analysis may be conducted with the goal of business intelligence -- generated at the Board level, the data scientist or at the most junior</t>
  </si>
  <si>
    <t>Vantage</t>
  </si>
  <si>
    <t>Structured data includes relational databases, while unstructured data includes text documents, email, social media and video.</t>
  </si>
  <si>
    <t xml:space="preserve">Analytical tools may support various data types, from structured to unstructured data. </t>
  </si>
  <si>
    <t>Variety</t>
  </si>
  <si>
    <t>faster than standard PCs which perform below 2 GigaFLOPs (and are more routinely measured instead by clock speed or GHz).</t>
  </si>
  <si>
    <r>
      <t>Supercomputers process at ~100 PetaFLOPS (1000</t>
    </r>
    <r>
      <rPr>
        <vertAlign val="superscript"/>
        <sz val="11"/>
        <color theme="1"/>
        <rFont val="Calibri (Body)"/>
      </rPr>
      <t>5</t>
    </r>
    <r>
      <rPr>
        <sz val="10"/>
        <color theme="1"/>
        <rFont val="Calibri"/>
        <family val="2"/>
        <scheme val="minor"/>
      </rPr>
      <t>), artificial intelligence platforms at 10+ PetaFLOPs both</t>
    </r>
    <r>
      <rPr>
        <sz val="10"/>
        <color theme="1"/>
        <rFont val="Calibri (Body)_x0000_"/>
      </rPr>
      <t xml:space="preserve"> thousands/millions of times </t>
    </r>
  </si>
  <si>
    <t>to far more manual operations which are slower.</t>
  </si>
  <si>
    <t xml:space="preserve">Tasks can span the gamut from full automation with no manual input (such as an automated recommendations from Amazon or Google PageRank) </t>
  </si>
  <si>
    <t>We would add that speed is not only determined by processing power and also a function of the level of automation.</t>
  </si>
  <si>
    <t>Processing speed is a function of the hardware/semiconductors, architecture, application, etc. and not a simple discussion.</t>
  </si>
  <si>
    <t>Processing speed is measured most often as Instructions per Second (IPS), but also as Floating Point Operations per Second (FLOPS).</t>
  </si>
  <si>
    <t xml:space="preserve">Data's usefulness is driven by how fast it can be processed, i.e., its velocity. </t>
  </si>
  <si>
    <t>Velocity</t>
  </si>
  <si>
    <t>A single Solid State Drive maxes out at 100 Terabytes (TB), while the average laptop has about 1 TB.</t>
  </si>
  <si>
    <t>In addition to processing, storage capacity is also a differentiating factor.</t>
  </si>
  <si>
    <r>
      <t>In 1999, 1 gigabyte (1000</t>
    </r>
    <r>
      <rPr>
        <vertAlign val="superscript"/>
        <sz val="10"/>
        <color theme="1"/>
        <rFont val="Calibri (Body)"/>
      </rPr>
      <t>3</t>
    </r>
    <r>
      <rPr>
        <sz val="10"/>
        <color theme="1"/>
        <rFont val="Calibri"/>
        <family val="2"/>
        <scheme val="minor"/>
      </rPr>
      <t>) was considered Big Data and now we think of Big Data in terms of terabytes or 1000</t>
    </r>
    <r>
      <rPr>
        <vertAlign val="superscript"/>
        <sz val="10"/>
        <color theme="1"/>
        <rFont val="Calibri (Body)"/>
      </rPr>
      <t>4</t>
    </r>
    <r>
      <rPr>
        <sz val="10"/>
        <color theme="1"/>
        <rFont val="Calibri"/>
        <family val="2"/>
        <scheme val="minor"/>
      </rPr>
      <t>.</t>
    </r>
  </si>
  <si>
    <t>But even that can be misleading as definitions shift.</t>
  </si>
  <si>
    <t>https://support.office.com/en-us/article/data-model-specification-and-limits-19aa79f8-e6e8-45a8-9be2-b58778fd68ef</t>
  </si>
  <si>
    <r>
      <t xml:space="preserve">Excel is limited to 2 </t>
    </r>
    <r>
      <rPr>
        <sz val="10"/>
        <color theme="1"/>
        <rFont val="Calibri (Body)_x0000_"/>
      </rPr>
      <t>gigabytes</t>
    </r>
    <r>
      <rPr>
        <sz val="10"/>
        <color theme="1"/>
        <rFont val="Calibri"/>
        <family val="2"/>
        <scheme val="minor"/>
      </rPr>
      <t xml:space="preserve"> (GB) of virtual address space including the Excel application software, the Workbook and add-ins (Microsoft).</t>
    </r>
  </si>
  <si>
    <t>'Big Data' is often thought of as one extreme and Excel on the other.</t>
  </si>
  <si>
    <t>Analysts should understand that data is measured in bits and bytes, with 1 bit equal to a value of 0 or 1.</t>
  </si>
  <si>
    <t xml:space="preserve">Volume, referring to the size of the database, is a major differentiator among the various data analysis options. </t>
  </si>
  <si>
    <t>Volume</t>
  </si>
  <si>
    <t>Organizations consider the tradeoffs between these items as they decide how and where to analyze their data.</t>
  </si>
  <si>
    <t>Big Data circles refers to the 3 Vs, but here we have coopted the construct and added a few additional terms.</t>
  </si>
  <si>
    <t>These factors can collectively be referred to as the 'Vs', paying homage to Journalism's 'W's -- Who, What, When, Where and Why.</t>
  </si>
  <si>
    <t>Analysis may begin with Excel and progress to more sophisticated and complex tools as volume, processing or replicability require it.</t>
  </si>
  <si>
    <t>There are a wide and evolving array of data analysis tools with overlapping functionality.</t>
  </si>
  <si>
    <t>Overview of Data Analysis Tools: The Six Vs</t>
  </si>
  <si>
    <r>
      <t xml:space="preserve">It is our view that the </t>
    </r>
    <r>
      <rPr>
        <sz val="10"/>
        <color theme="1"/>
        <rFont val="Calibri (Body)_x0000_"/>
      </rPr>
      <t xml:space="preserve">breadth and scope </t>
    </r>
    <r>
      <rPr>
        <sz val="10"/>
        <color theme="1"/>
        <rFont val="Calibri"/>
        <family val="2"/>
        <scheme val="minor"/>
      </rPr>
      <t xml:space="preserve">of analytical tools </t>
    </r>
    <r>
      <rPr>
        <sz val="10"/>
        <color theme="1"/>
        <rFont val="Calibri (Body)_x0000_"/>
      </rPr>
      <t xml:space="preserve">will rise commensurately </t>
    </r>
    <r>
      <rPr>
        <sz val="10"/>
        <color theme="1"/>
        <rFont val="Calibri"/>
        <family val="2"/>
        <scheme val="minor"/>
      </rPr>
      <t>with data in the Zettabyte Era.</t>
    </r>
  </si>
  <si>
    <t>It is our strongly held belief from 25+ years as financial analysts that the best professionals are aware of the context of their tasks and, when considering</t>
  </si>
  <si>
    <t xml:space="preserve">so you are positioned to tap these experts/solutions when they are needed to achieve organizational goals. </t>
  </si>
  <si>
    <t>As Financial Analysts you will not be expected to be programmers or technologists although it is advantageous to know what is available</t>
  </si>
  <si>
    <t xml:space="preserve">solutions during the course of your careers. </t>
  </si>
  <si>
    <t>Data Analysis Tools</t>
  </si>
  <si>
    <t>data mining, artificial intelligence and machine learning are examples</t>
  </si>
  <si>
    <t xml:space="preserve"> - Predictive analysis: statistically validating historic relationships used to predict future behaviors;</t>
  </si>
  <si>
    <t xml:space="preserve"> - Trend analysis: portrays a data pattern over time (can be statistically validated with Regressions)</t>
  </si>
  <si>
    <t xml:space="preserve"> - Index analysis: creating an index from data with respect to a universe of constituents (e.g., stock index or real and nominal GDP)</t>
  </si>
  <si>
    <t xml:space="preserve"> - Statistical analysis: examines statistical closeness between one or more data elements; examples include correlation, regression, and cluster analyses</t>
  </si>
  <si>
    <t>Excel PivotTables and PivotCharts are examples</t>
  </si>
  <si>
    <t xml:space="preserve"> - Data visualization: display data so that it is better understood in tables, graphs, charts, geographical maps; </t>
  </si>
  <si>
    <t>(b) determines if a behavior is true for the sector if it is true for the broader universe</t>
  </si>
  <si>
    <t xml:space="preserve">(a) identifies segments or subsets of data elements with similar behaviors </t>
  </si>
  <si>
    <t xml:space="preserve"> - Classification: association analysis, segment analysis, comparables analysis, peer group analysis</t>
  </si>
  <si>
    <t>There are many types of data analyses to organize, categorize and estimate outcomes using data.</t>
  </si>
  <si>
    <t>Data Analysis Types</t>
  </si>
  <si>
    <t xml:space="preserve"> - Make recommendations and support decision-making.</t>
  </si>
  <si>
    <t xml:space="preserve"> - Formulate conclusions.</t>
  </si>
  <si>
    <t xml:space="preserve"> - Cleanse the data.</t>
  </si>
  <si>
    <t xml:space="preserve"> - Select data parameters.</t>
  </si>
  <si>
    <t xml:space="preserve"> - Choose a data set (universe).</t>
  </si>
  <si>
    <t>There are several steps to data analysis, regardless of the size and complexity of the data set.</t>
  </si>
  <si>
    <t>Forensic analysis of trading patterns is used to identify market manipulation.</t>
  </si>
  <si>
    <t>Direct to consumer eCommerce vendors use Facebook to target likely buyers of their products.</t>
  </si>
  <si>
    <t>Medical researchers evaluate the incidence of various cancers and use data to predict the probability of disease (e.g., BRCA gene)</t>
  </si>
  <si>
    <t>Sales analysis identifies revenues and profits by distribution channel, region, pricing scheme and product line.</t>
  </si>
  <si>
    <t xml:space="preserve">Political candidates tap databases to target potential voters with the issues they care about in order to get their vote. </t>
  </si>
  <si>
    <t xml:space="preserve">While strategic analysis is common for Financial Analysts, Artificial Intelligence applications are not. </t>
  </si>
  <si>
    <t>For example, Artificial Intelligence (AI) may be used to alter business processes.</t>
  </si>
  <si>
    <t>At the forefront of data analysis, prescriptive analyses attempt to drive strategic decisions.</t>
  </si>
  <si>
    <t>Prescriptive Analyses</t>
  </si>
  <si>
    <t>This is less frequently the domain of the Financial Analyst.</t>
  </si>
  <si>
    <t>This generally requires functionality to properly align the data with statistical tools to measure and validate causal relationships.</t>
  </si>
  <si>
    <t>Diagnostic analyses enable users to drill down to discover connections between data and identify patterns.</t>
  </si>
  <si>
    <t>These analyses are generally used for problem resolution in order to discover why events happened.</t>
  </si>
  <si>
    <t>Diagnostic Analyses</t>
  </si>
  <si>
    <t>This is quite common for Financial Analysts.</t>
  </si>
  <si>
    <t>Examples include creating sales forecasts or assessing risks.</t>
  </si>
  <si>
    <t>The assumption is that historic behaviors will persist and will therefore predict future behavior.</t>
  </si>
  <si>
    <t>Predictive analyses use history to explore and identify causal relationships.</t>
  </si>
  <si>
    <r>
      <t xml:space="preserve">Predictive analyses rely on statistical </t>
    </r>
    <r>
      <rPr>
        <sz val="10"/>
        <color theme="1"/>
        <rFont val="Calibri (Body)_x0000_"/>
      </rPr>
      <t>and other tools</t>
    </r>
    <r>
      <rPr>
        <sz val="10"/>
        <color theme="1"/>
        <rFont val="Calibri"/>
        <family val="2"/>
        <scheme val="minor"/>
      </rPr>
      <t xml:space="preserve"> to estimate future behavior based on past data relationships.</t>
    </r>
  </si>
  <si>
    <t>Predictive Analyses</t>
  </si>
  <si>
    <t>Analysis is used to give context to specific information by examining it relative to a broader set of data.</t>
  </si>
  <si>
    <t>Analysts place data in broad universes into logical groups and define the relationships between the resulting groups.</t>
  </si>
  <si>
    <r>
      <t xml:space="preserve">Descriptive analyses include cleansing and organizing data elements, </t>
    </r>
    <r>
      <rPr>
        <sz val="10"/>
        <color theme="1"/>
        <rFont val="Calibri (Body)"/>
      </rPr>
      <t>compiling and</t>
    </r>
    <r>
      <rPr>
        <sz val="10"/>
        <color theme="1"/>
        <rFont val="Calibri"/>
        <family val="2"/>
        <scheme val="minor"/>
      </rPr>
      <t xml:space="preserve"> </t>
    </r>
    <r>
      <rPr>
        <sz val="10"/>
        <color theme="1"/>
        <rFont val="Calibri (Body)_x0000_"/>
      </rPr>
      <t>transforming</t>
    </r>
    <r>
      <rPr>
        <sz val="10"/>
        <color theme="1"/>
        <rFont val="Calibri"/>
        <family val="2"/>
        <scheme val="minor"/>
      </rPr>
      <t xml:space="preserve"> the elements into data sets.</t>
    </r>
  </si>
  <si>
    <t>Descriptive Analyses</t>
  </si>
  <si>
    <t>Facilitate predictions</t>
  </si>
  <si>
    <t>Identify statistical trends</t>
  </si>
  <si>
    <t>Understand causality</t>
  </si>
  <si>
    <t>Create meaningful segments and subsets of a broader universe based on behaviors</t>
  </si>
  <si>
    <t>Find relationships among data elements</t>
  </si>
  <si>
    <t>Some analyses are more descriptive where others are more predictive but the goal is always to examine, evaluate and interpret the data.</t>
  </si>
  <si>
    <t>tools utilized by data scientists.</t>
  </si>
  <si>
    <r>
      <t xml:space="preserve">by understanding the roles these people play in </t>
    </r>
    <r>
      <rPr>
        <sz val="10"/>
        <color theme="1"/>
        <rFont val="Calibri (Body)"/>
      </rPr>
      <t xml:space="preserve">achieving </t>
    </r>
    <r>
      <rPr>
        <sz val="10"/>
        <color theme="1"/>
        <rFont val="Calibri"/>
        <family val="2"/>
        <scheme val="minor"/>
      </rPr>
      <t>the strategic goals of the organization.</t>
    </r>
  </si>
  <si>
    <t>Financial Data Analysis</t>
  </si>
  <si>
    <t>However, it can be extremely insightful when applied to financial data.</t>
  </si>
  <si>
    <t>Before modeling and forecasting a company, Financial Analysts often use data analysis.</t>
  </si>
  <si>
    <t>The Goals of Data Analysis</t>
  </si>
  <si>
    <t>The Goals of Financial Data Analysis</t>
  </si>
  <si>
    <t>Position an individual company in context</t>
  </si>
  <si>
    <t>Create meaningful segments and subsets</t>
  </si>
  <si>
    <t>Create a peer group to place financial performance in context</t>
  </si>
  <si>
    <t>of a broader universe based on behaviors</t>
  </si>
  <si>
    <t>(e.g., industry, business model)</t>
  </si>
  <si>
    <t>Understand financial drivers</t>
  </si>
  <si>
    <t>Identify trends in financial performance</t>
  </si>
  <si>
    <t>Use identifiable financial behaviors to make forecasts</t>
  </si>
  <si>
    <t>Segment companies by maturity (age of company) and sector to explore how these trends vary by segment.</t>
  </si>
  <si>
    <t>These totals use the SUBTOTAL function, which only includes rows that are not filtered (are visible) in its calculation.</t>
  </si>
  <si>
    <t>Filter the calculation:</t>
  </si>
  <si>
    <t>Change the calculation:</t>
  </si>
  <si>
    <t>Clicking on one of these types of totals will insert that total in the 'Total' row of the selected column.</t>
  </si>
  <si>
    <t>Clicking on that button will make a dropdown menu of alternative types of totals (e.g., Average, Count, Max, Min, Product)</t>
  </si>
  <si>
    <t xml:space="preserve">Clicking in the 'Total' row of any column will make a selection button appear. </t>
  </si>
  <si>
    <t>Check the 'Total Row' box that appears. A 'Total' row will appear at the bottom of the table.</t>
  </si>
  <si>
    <t>Click into the table and select the 'Table' tab that appears</t>
  </si>
  <si>
    <t>Totals</t>
  </si>
  <si>
    <t>If you did delete any rows in exploring remove duplicates use the 'Undo' icon or command to restore the rows.</t>
  </si>
  <si>
    <t>Only the values of those rows that remain checked will be compared to determine if a row is a duplicate of another row.</t>
  </si>
  <si>
    <t xml:space="preserve">Click on the 'Remove Duplicate' icon that appears. A list of columns headers will appear. Every column header will be checked. </t>
  </si>
  <si>
    <t>Click on any cell in the table and then click on the 'Table' tab that appears.</t>
  </si>
  <si>
    <t>Although we would not have any reason to remove duplicates in the above table, you will in other tables you create.</t>
  </si>
  <si>
    <t>Removing Duplicates</t>
  </si>
  <si>
    <t>We can also sort a table; sort the companies alphabetically:</t>
  </si>
  <si>
    <t>Sorting</t>
  </si>
  <si>
    <t>Notice how Excel created the formula and automatically copied it down the row.</t>
  </si>
  <si>
    <t>Writing a Formula and Auto Copying</t>
  </si>
  <si>
    <t>Info Tech</t>
  </si>
  <si>
    <t>Fiscal Year</t>
  </si>
  <si>
    <t>Gross Profit</t>
  </si>
  <si>
    <t>Company</t>
  </si>
  <si>
    <t xml:space="preserve">Add a row: </t>
  </si>
  <si>
    <t>As an analyst you do not want to have bad data in a database. Restore GOOGL's Fiscal Year to '12/31/2018'.</t>
  </si>
  <si>
    <t>Notice that 'December' is checked so that all days in the month are included in the filtering.</t>
  </si>
  <si>
    <t>(Dates are structured as a hierarchy by year/month/day.)</t>
  </si>
  <si>
    <t xml:space="preserve">Click on the arrow next to the year to expand to months within the year and click on a month to expand to days within the month. </t>
  </si>
  <si>
    <t>You can select specific dates or combinations of dates.</t>
  </si>
  <si>
    <t>Filter by Fiscal Year date:</t>
  </si>
  <si>
    <t>For fun, change the GOOGL Fiscal Year date to '12/30/2018'. (Financial analysts really know how to have fun.)</t>
  </si>
  <si>
    <t>Change a date:</t>
  </si>
  <si>
    <t>To understand how to add rows we will add the fiscal year date and learn how to filter dates.</t>
  </si>
  <si>
    <t>Add a column:</t>
  </si>
  <si>
    <t xml:space="preserve">ADBE </t>
  </si>
  <si>
    <t xml:space="preserve">FB </t>
  </si>
  <si>
    <t xml:space="preserve">GOOGL </t>
  </si>
  <si>
    <t xml:space="preserve">AMZN </t>
  </si>
  <si>
    <t xml:space="preserve">AAPL </t>
  </si>
  <si>
    <t xml:space="preserve">MSFT </t>
  </si>
  <si>
    <t xml:space="preserve">NFLX </t>
  </si>
  <si>
    <t>Below is a list of the fiscal year dates of each company in the table.</t>
  </si>
  <si>
    <t>Adding Row(s) or Column(s)</t>
  </si>
  <si>
    <t>We will not walk you through it but you can also select by color.</t>
  </si>
  <si>
    <t>This will filter out everything except 'AAPL' and 'GOOGL'.</t>
  </si>
  <si>
    <t xml:space="preserve">Enter '100,000' (the units are in millions such that this is $100 billion) in the box to the right. </t>
  </si>
  <si>
    <t>Click on the box labeled 'Choose One' in the dropdown menu and select 'Greater Than'.</t>
  </si>
  <si>
    <t>Select all companies for which the Equity is greater than $100 billion.</t>
  </si>
  <si>
    <t>Filter numeric fields:</t>
  </si>
  <si>
    <t>Excel will present all Sectors whose names include the text 'Tech'.</t>
  </si>
  <si>
    <t>In the box labeled 'Search' in the dropdown menu enter 'Tech'.</t>
  </si>
  <si>
    <t>Filter by Info Tech, but do it differently:</t>
  </si>
  <si>
    <t xml:space="preserve">Click on 'Select All' to deselect all of the selections. </t>
  </si>
  <si>
    <t>Try another filter:</t>
  </si>
  <si>
    <t>Click on 'Select All' to deselect all the selections.</t>
  </si>
  <si>
    <t>Filtering</t>
  </si>
  <si>
    <t xml:space="preserve">Click in any cell in the table and the 'Table' tab will appear. </t>
  </si>
  <si>
    <t>Name the table you created 'TBL_Starter'.</t>
  </si>
  <si>
    <t>One convenient approach to permit you to quickly locate objects is to name all tables starting with 'TBL'.</t>
  </si>
  <si>
    <t>While not required, if you are using multiple objects with names (e.g., ranges, tables) it is useful to have a naming convention.</t>
  </si>
  <si>
    <t>Change the name of the table:</t>
  </si>
  <si>
    <t>Select any of the alternate formats that will appear.</t>
  </si>
  <si>
    <t>Change the format of the table:</t>
  </si>
  <si>
    <t>Click anywhere in the shaded rectangle</t>
  </si>
  <si>
    <t>Creating a Table</t>
  </si>
  <si>
    <t>Com Serv</t>
  </si>
  <si>
    <t>Cons Discret</t>
  </si>
  <si>
    <t>We are going to use this data to create a table and then perform various Table functions throughout the remainder of this Sheet.</t>
  </si>
  <si>
    <t>In this Sheet we introduce you to Excel Table functions using a simple example.</t>
  </si>
  <si>
    <t>Introduction to Tables</t>
  </si>
  <si>
    <t>Workbook 2: Data Analysis</t>
  </si>
  <si>
    <t>There are many reasons to rely on the financial disclosures of public companies, including the accessibility, standardization and cleanliness of the data.</t>
  </si>
  <si>
    <t>The most commonly used segmentation of the S&amp;P 500 universe is the 'Global Industry Classification Standard' (GICS).</t>
  </si>
  <si>
    <t>The GICS segments companies into 11 'Sectors' and 69 'Industries'.</t>
  </si>
  <si>
    <t xml:space="preserve">Financial data analysis enables analysts to position an individual company in context so you can understand its relative performance, </t>
  </si>
  <si>
    <t>Product</t>
  </si>
  <si>
    <t>Salesperson</t>
  </si>
  <si>
    <t>Utilities</t>
  </si>
  <si>
    <t>Professional Services</t>
  </si>
  <si>
    <t>Excel incorporates much of the functionality of relational databases.</t>
  </si>
  <si>
    <r>
      <t xml:space="preserve">Data analysis relies on logic and tools to </t>
    </r>
    <r>
      <rPr>
        <sz val="10"/>
        <color theme="1"/>
        <rFont val="Calibri (Body)_x0000_"/>
      </rPr>
      <t>extract relationships</t>
    </r>
    <r>
      <rPr>
        <sz val="10"/>
        <color theme="1"/>
        <rFont val="Calibri"/>
        <family val="2"/>
        <scheme val="minor"/>
      </rPr>
      <t xml:space="preserve"> and meaning from sets of data.</t>
    </r>
  </si>
  <si>
    <t>Region</t>
  </si>
  <si>
    <t>Office</t>
  </si>
  <si>
    <t>A</t>
  </si>
  <si>
    <t>B</t>
  </si>
  <si>
    <t>Budget</t>
  </si>
  <si>
    <t>Actual</t>
  </si>
  <si>
    <t>Variance</t>
  </si>
  <si>
    <t>Pct Variance</t>
  </si>
  <si>
    <t>North</t>
  </si>
  <si>
    <t>South</t>
  </si>
  <si>
    <t>NYC</t>
  </si>
  <si>
    <t>Chicago</t>
  </si>
  <si>
    <t>Ellen</t>
  </si>
  <si>
    <t>Larry</t>
  </si>
  <si>
    <t>Harry</t>
  </si>
  <si>
    <t>John</t>
  </si>
  <si>
    <t>Atlanta</t>
  </si>
  <si>
    <t>West</t>
  </si>
  <si>
    <t>LA</t>
  </si>
  <si>
    <t>Seattle</t>
  </si>
  <si>
    <t>Dallas</t>
  </si>
  <si>
    <t>Ann</t>
  </si>
  <si>
    <t>Peter</t>
  </si>
  <si>
    <t>Noah</t>
  </si>
  <si>
    <t>Olivia</t>
  </si>
  <si>
    <t>William</t>
  </si>
  <si>
    <t>Ava</t>
  </si>
  <si>
    <t>James</t>
  </si>
  <si>
    <t>Isabella</t>
  </si>
  <si>
    <t>Oliver</t>
  </si>
  <si>
    <t>Sophia</t>
  </si>
  <si>
    <t>Benjamin</t>
  </si>
  <si>
    <t>Charlotte</t>
  </si>
  <si>
    <t>Elijah</t>
  </si>
  <si>
    <t>Mia</t>
  </si>
  <si>
    <t>Lucas</t>
  </si>
  <si>
    <t>Amelia</t>
  </si>
  <si>
    <t>Mason</t>
  </si>
  <si>
    <t>Harper</t>
  </si>
  <si>
    <t>Logan</t>
  </si>
  <si>
    <t>Evelyn</t>
  </si>
  <si>
    <t>Salespeople are generally compensated by commission, which is directly linked to a salesperson's actual financial results relative to budget.</t>
  </si>
  <si>
    <t>The amount that the salesperson was budgeted to sell by this date</t>
  </si>
  <si>
    <t>The amount that the salesperson actually sold by this date</t>
  </si>
  <si>
    <t>The Variance or the Actual sales minus the Budget sales</t>
  </si>
  <si>
    <t>Which way do you think would be the best criteria for selecting the best candidate?</t>
  </si>
  <si>
    <t>For our purposes, we are defining the broader universe non-financial exchange traded companies included in the Standard &amp; Poor's 500 (S&amp;P 500).</t>
  </si>
  <si>
    <t>The example company has 24 salespeople assigned to 6 sales offices organized into 3 regions.</t>
  </si>
  <si>
    <t xml:space="preserve">The Variance divided by the Budget sales </t>
  </si>
  <si>
    <t>How many of the salespeople were below budget?</t>
  </si>
  <si>
    <r>
      <t xml:space="preserve"> - Create </t>
    </r>
    <r>
      <rPr>
        <b/>
        <sz val="10"/>
        <color theme="1"/>
        <rFont val="Calibri"/>
        <family val="2"/>
        <scheme val="minor"/>
      </rPr>
      <t>hypotheses</t>
    </r>
    <r>
      <rPr>
        <sz val="10"/>
        <color theme="1"/>
        <rFont val="Calibri"/>
        <family val="2"/>
        <scheme val="minor"/>
      </rPr>
      <t>.</t>
    </r>
  </si>
  <si>
    <r>
      <t xml:space="preserve"> - Test </t>
    </r>
    <r>
      <rPr>
        <b/>
        <sz val="10"/>
        <color theme="1"/>
        <rFont val="Calibri"/>
        <family val="2"/>
        <scheme val="minor"/>
      </rPr>
      <t>hypotheses</t>
    </r>
    <r>
      <rPr>
        <sz val="10"/>
        <color theme="1"/>
        <rFont val="Calibri"/>
        <family val="2"/>
        <scheme val="minor"/>
      </rPr>
      <t>.</t>
    </r>
  </si>
  <si>
    <t>All analysts will encounter data in small quantities but, also, increasingly larger data sets.</t>
  </si>
  <si>
    <t>Some tools are more appropriate for ad hoc analyses while others are better suited for routine analyses, i.e., easily automated and replicable.</t>
  </si>
  <si>
    <t>Some solutions permit dynamic backup and recovery so that if a transaction fails any partially updated records in the database from the</t>
  </si>
  <si>
    <t>What can a PivotTable Do?</t>
  </si>
  <si>
    <t>Below is an example of how 'sales budgets' (budgets of Revenues generated by salespeople) might be tracked.</t>
  </si>
  <si>
    <t>Therefore, sales budgeting and tracking is a very important process within a company.</t>
  </si>
  <si>
    <t>You should now have a table with subtotals by Office subordinate to subtotals by Region.</t>
  </si>
  <si>
    <t>Enable filtering of the table by clicking anywhere within the table and in the 'Data' tab selecting 'Filter'.</t>
  </si>
  <si>
    <t>You will also compare specific companies to selected sub universes.</t>
  </si>
  <si>
    <t>APPLE INC</t>
  </si>
  <si>
    <t>Information Technology</t>
  </si>
  <si>
    <t>ACCENTURE PLC-CL A</t>
  </si>
  <si>
    <t>AKAMAI TECHNOLOGIES INC</t>
  </si>
  <si>
    <t>ALIGN TECHNOLOGY INC</t>
  </si>
  <si>
    <t>Health Care</t>
  </si>
  <si>
    <t>ALEXION PHARMACEUTICALS INC</t>
  </si>
  <si>
    <t>AMAZON.COM INC</t>
  </si>
  <si>
    <t>Consumer Discretionary</t>
  </si>
  <si>
    <t>ARISTA NETWORKS INC</t>
  </si>
  <si>
    <t>ACTIVISION BLIZZARD INC</t>
  </si>
  <si>
    <t>Communication Services</t>
  </si>
  <si>
    <t>BROADCOM INC</t>
  </si>
  <si>
    <t>BOOKING HOLDINGS INC</t>
  </si>
  <si>
    <t>BROADRIDGE FINANCIAL SOLUTIO</t>
  </si>
  <si>
    <t>BOSTON SCIENTIFIC CORP</t>
  </si>
  <si>
    <t>CDW CORP/DE</t>
  </si>
  <si>
    <t>CHIPOTLE MEXICAN GRILL INC</t>
  </si>
  <si>
    <t>SALESFORCE.COM INC</t>
  </si>
  <si>
    <t>COGNIZANT TECH SOLUTIONS-A</t>
  </si>
  <si>
    <t>CITRIX SYSTEMS INC</t>
  </si>
  <si>
    <t>DISCOVERY INC - A</t>
  </si>
  <si>
    <t>DISH NETWORK CORP-A</t>
  </si>
  <si>
    <t>EBAY INC</t>
  </si>
  <si>
    <t>EXPEDIA GROUP INC</t>
  </si>
  <si>
    <t>FACEBOOK INC-CLASS A</t>
  </si>
  <si>
    <t>F5 NETWORKS INC</t>
  </si>
  <si>
    <t>FIDELITY NATIONAL INFO SERV</t>
  </si>
  <si>
    <t>TECHNIPFMC PLC</t>
  </si>
  <si>
    <t>Energy</t>
  </si>
  <si>
    <t>FORTINET INC</t>
  </si>
  <si>
    <t>GILEAD SCIENCES INC</t>
  </si>
  <si>
    <t>ALPHABET INC-CL C</t>
  </si>
  <si>
    <t>GLOBAL PAYMENTS INC</t>
  </si>
  <si>
    <t>GARMIN LTD</t>
  </si>
  <si>
    <t>HOLOGIC INC</t>
  </si>
  <si>
    <t>IDEXX LABORATORIES INC</t>
  </si>
  <si>
    <t>INCYTE CORP</t>
  </si>
  <si>
    <t>IHS MARKIT LTD</t>
  </si>
  <si>
    <t>INTUIT INC</t>
  </si>
  <si>
    <t>IPG PHOTONICS CORP</t>
  </si>
  <si>
    <t>INTUITIVE SURGICAL INC</t>
  </si>
  <si>
    <t>GARTNER INC</t>
  </si>
  <si>
    <t>JUNIPER NETWORKS INC</t>
  </si>
  <si>
    <t>MICROCHIP TECHNOLOGY INC</t>
  </si>
  <si>
    <t>NETFLIX INC</t>
  </si>
  <si>
    <t>NETAPP INC</t>
  </si>
  <si>
    <t>NVIDIA CORP</t>
  </si>
  <si>
    <t>PERRIGO CO PLC</t>
  </si>
  <si>
    <t>PAYPAL HOLDINGS INC</t>
  </si>
  <si>
    <t>QUALCOMM INC</t>
  </si>
  <si>
    <t>QORVO INC</t>
  </si>
  <si>
    <t>SYNOPSYS INC</t>
  </si>
  <si>
    <t>TRIPADVISOR INC</t>
  </si>
  <si>
    <t>TAKE-TWO INTERACTIVE SOFTWRE</t>
  </si>
  <si>
    <t>TWITTER INC</t>
  </si>
  <si>
    <t>UNDER ARMOUR INC-CLASS C</t>
  </si>
  <si>
    <t>VERISK ANALYTICS INC</t>
  </si>
  <si>
    <t>VERISIGN INC</t>
  </si>
  <si>
    <t>XILINX INC</t>
  </si>
  <si>
    <t>NORTONLIFELOCK</t>
  </si>
  <si>
    <t>Yes</t>
  </si>
  <si>
    <t>Added</t>
  </si>
  <si>
    <t>Technology Hardware, Storage &amp;</t>
  </si>
  <si>
    <t>IT Services</t>
  </si>
  <si>
    <t>Health Care Equipment &amp; Suppli</t>
  </si>
  <si>
    <t>Biotechnology</t>
  </si>
  <si>
    <t>Internet &amp; Direct Marketing Re</t>
  </si>
  <si>
    <t>Communications Equipment</t>
  </si>
  <si>
    <t>Entertainment</t>
  </si>
  <si>
    <t>Semiconductors &amp; Semiconductor</t>
  </si>
  <si>
    <t>Electronic Equipment, Instrume</t>
  </si>
  <si>
    <t>Hotels, Restaurants &amp; Leisure</t>
  </si>
  <si>
    <t>Software</t>
  </si>
  <si>
    <t>Media</t>
  </si>
  <si>
    <t>Interactive Media &amp; Services</t>
  </si>
  <si>
    <t>Energy Equipment &amp; Services</t>
  </si>
  <si>
    <t>Household Durables</t>
  </si>
  <si>
    <t>Pharmaceuticals</t>
  </si>
  <si>
    <t>Textiles, Apparel &amp; Luxury Goo</t>
  </si>
  <si>
    <t>You are the National Sales Manager and you need to select the best salesperson to replace a retiring regional sales manager.</t>
  </si>
  <si>
    <t>Who would you pick based on the highest 'Pct Variance'?</t>
  </si>
  <si>
    <t>Who would you pick based on the most favorable dollar 'Variance'?</t>
  </si>
  <si>
    <t>Who would you pick based on the highest 'Actual' sales?</t>
  </si>
  <si>
    <t>Percent of Revenues</t>
  </si>
  <si>
    <t>Percent of Equity</t>
  </si>
  <si>
    <t>Add Counts for 'Name' and 'Added'</t>
  </si>
  <si>
    <t>In the 'Total' row at the bottom of the Table select 'Count' for columns C and D</t>
  </si>
  <si>
    <t>Click on the Data tab and select 'Clear' to remove all filters</t>
  </si>
  <si>
    <t>On the 'Create PivotTable' pop-up that will appear select 'Existing Worksheet'</t>
  </si>
  <si>
    <t>In the 'PivotTable Field' pop-up that will appear select 'Show Data As'</t>
  </si>
  <si>
    <t>Drag 'Percent of Revenues' from 'Field Name' to 'Values'</t>
  </si>
  <si>
    <t>In the 'PivotTable Field' pop-up that will appear select 'Number...'</t>
  </si>
  <si>
    <t>In the 'Format Cells' window that will appear select 'Percentage' and click 'OK'</t>
  </si>
  <si>
    <t>This will bring you back to the 'PivotTable Field' menu on which you should click on 'OK'</t>
  </si>
  <si>
    <t>For those of you that want a challenge, lets explore another way of doing this.</t>
  </si>
  <si>
    <t>Let's assume that 'Percent of Revenues' had not been precalculated.</t>
  </si>
  <si>
    <t>Click on the 'I' to the right to 'Sum of Revenues' in the 'Values' box</t>
  </si>
  <si>
    <t>GICS sectors were used to create the S&amp;P 500 ex Financials by removing the 'Financials' and 'Real Estate' sectors.</t>
  </si>
  <si>
    <t>Click in data and on the 'Insert' tab select 'Table'</t>
  </si>
  <si>
    <t>Click on the 'Table' tab that will have appeared and in the "Table Name:' box enter 'NewCos'</t>
  </si>
  <si>
    <t>Click in the NewCos Table if the 'Table" tab is not visible</t>
  </si>
  <si>
    <t>Remember, you can remove filters by either:</t>
  </si>
  <si>
    <t>Click on individual filters and selecting 'Clear Filter' on the bottom right corner of the pop-up window</t>
  </si>
  <si>
    <t>Click into the NewCos Table and on the 'Table' tab select 'Summarize with PivotTable'</t>
  </si>
  <si>
    <t>Click on 'OK' to create the PivotTable</t>
  </si>
  <si>
    <t>In the 'PivotTable Fields' menu which will have appeared drag 'Sector' from 'Field Name' to 'Rows'</t>
  </si>
  <si>
    <t>Change 'No Calculation' to '% of Column Total' and click on 'OK' in the bottom right of the window</t>
  </si>
  <si>
    <t>You have created the same exact results without the benefit of precalculated percent of revenues.</t>
  </si>
  <si>
    <t>Add Sums for 'Revenues', 'Percent of Revenues', 'Equity', and 'Percent of Equity'</t>
  </si>
  <si>
    <t>Remove 'Percent of Revenues' from the 'Values' box of the 'PivotTable Fields' pop-up and replace it with 'Revenues'</t>
  </si>
  <si>
    <t>AMZN</t>
  </si>
  <si>
    <t>FB</t>
  </si>
  <si>
    <t>GOOG</t>
  </si>
  <si>
    <t>NFLX</t>
  </si>
  <si>
    <t>NewCos include all the companies in the S&amp;P 500 ex Financials that are new or 'reinvented' over the last 30 years.</t>
  </si>
  <si>
    <t>The results of all of the Data Analyses will be subsequently applied in analyzing the Cash Tsunami thesis, modeling, forecasting and valuation.</t>
  </si>
  <si>
    <t>Specific concepts about finance and financial analysis</t>
  </si>
  <si>
    <t>Technical</t>
  </si>
  <si>
    <t>Problem Solving</t>
  </si>
  <si>
    <t>Theoretical</t>
  </si>
  <si>
    <t>Facet</t>
  </si>
  <si>
    <t>How to structure analyses to test hypotheses</t>
  </si>
  <si>
    <t>Teaching Objective</t>
  </si>
  <si>
    <t>(competitiveness), performance drivers/levers, and trends — all critical to creating solid models and reasonable forecasts.</t>
  </si>
  <si>
    <t>Required Homework Questions</t>
  </si>
  <si>
    <t>Identify statistical trends and relationships</t>
  </si>
  <si>
    <t>Regression Analysis</t>
  </si>
  <si>
    <t>Excel provides a tool box of Data Analysis tools in its 'Analysis ToolPak'</t>
  </si>
  <si>
    <t>The most common utilized one is regression analysis</t>
  </si>
  <si>
    <t>Multivariate regression in the 'Regression' tool in 'Data Analysis' tools and the LINEST function</t>
  </si>
  <si>
    <t>Below we discuss some of Excel's data analysis functions and later in this and later Workbooks we delve more deeply into the mechanics and uses.</t>
  </si>
  <si>
    <t>Single variate regression as 'Trend Line' in charting and the SLOPE/INTERCEPT/RSQ functions</t>
  </si>
  <si>
    <t>Financial analysts are generally data scientists, programmers or other tech experts.</t>
  </si>
  <si>
    <t>A goal of Financial Data Analysis is to position an individual company in context of a peer group.</t>
  </si>
  <si>
    <t>Data analysis requires highly specialized and sophisticated computer software.</t>
  </si>
  <si>
    <t>How to use Excel Tables, PivotTables and Regression</t>
  </si>
  <si>
    <t>Financial analysts are not required to be data scientists, programmers or tech experts, but they and most other analysts benefit from data analysis skills.</t>
  </si>
  <si>
    <t>The data analysis tools used most frequently by Financial Analysts are embedded in Excel, particularly the Table and PivotTable functions.</t>
  </si>
  <si>
    <t>The primary goal of Financial Data Analysis is to focus exclusively on a single company and its earnings.</t>
  </si>
  <si>
    <t>SHEET ROADMAP</t>
  </si>
  <si>
    <t>What is Data Analysis?</t>
  </si>
  <si>
    <t>This entire sheet is Challenge Homework.</t>
  </si>
  <si>
    <t>`</t>
  </si>
  <si>
    <t>Source: Company reports, Marianne Wolk &amp; Richard Horwitz</t>
  </si>
  <si>
    <t>EXHIBIT: THE GOALS OF DATA ANALYSIS</t>
  </si>
  <si>
    <t>Source: Marianne Wolk &amp; Richard Horwitz</t>
  </si>
  <si>
    <t>EXHIBIT: EXAMPLES OF DATA ANALYSIS</t>
  </si>
  <si>
    <t>Some of you may find yourself in careers in 'Big Data', while others in this course may find yourselves working with Excel PivotTables.</t>
  </si>
  <si>
    <r>
      <t xml:space="preserve">These technologies extract and analyze data in sets </t>
    </r>
    <r>
      <rPr>
        <u/>
        <sz val="10"/>
        <color theme="1"/>
        <rFont val="Calibri"/>
        <family val="2"/>
      </rPr>
      <t>too large</t>
    </r>
    <r>
      <rPr>
        <sz val="10"/>
        <color theme="1"/>
        <rFont val="Calibri"/>
        <family val="2"/>
      </rPr>
      <t xml:space="preserve"> or </t>
    </r>
    <r>
      <rPr>
        <u/>
        <sz val="10"/>
        <color theme="1"/>
        <rFont val="Calibri"/>
        <family val="2"/>
      </rPr>
      <t>too complex</t>
    </r>
    <r>
      <rPr>
        <sz val="10"/>
        <color theme="1"/>
        <rFont val="Calibri"/>
        <family val="2"/>
      </rPr>
      <t xml:space="preserve"> for transaction processing database software.</t>
    </r>
  </si>
  <si>
    <t>Analysts work with the data from databases (SQL systems, Excel), business intelligence applications, data warehouses, etc.</t>
  </si>
  <si>
    <t>Data analysis is performed in a large number of industries and applications.</t>
  </si>
  <si>
    <t>Throughout this course, you will examine the financial results of individual companies in the context of the broader universe of publicly traded companies.</t>
  </si>
  <si>
    <t>EXHIBIT: DATA VERSUS FINANCIAL ANALYSIS GOALS</t>
  </si>
  <si>
    <t xml:space="preserve">Click in any cell in the table and the 'Table' tab will appear (this may already be in view). </t>
  </si>
  <si>
    <t>EXHIBIT: SELECT EXCEL-BASED DATA ANALYSIS TOOLS</t>
  </si>
  <si>
    <t>PivotTable permit analysts to identify relationships over time (trends) and across entities (segment behavior).</t>
  </si>
  <si>
    <t>Data analysts are primary interested in cleaning data rather than understanding relationships or providing specific insights.</t>
  </si>
  <si>
    <t xml:space="preserve">Excel is never used for Data Analysis, which relies on Data Warehouses. </t>
  </si>
  <si>
    <t>PivotChart Example</t>
  </si>
  <si>
    <t>This Entire Sheet is Required Homework</t>
  </si>
  <si>
    <t>Repeat this step, this time selecting 'Office' in the 'At each change in:' box and deselecting 'Replace current subtotals'.</t>
  </si>
  <si>
    <t>Instead we are going to use the 'Subtotal' capability in the "Insert" tab to create multiple levels of subtotals in the table we will create.</t>
  </si>
  <si>
    <t>In the 'Add subtotal to:' box select 'Budget', 'Actual', 'Variance' and 'Pct Variance'.</t>
  </si>
  <si>
    <t>Remember to 'Clear Filter' the filter of 'Pct Variance' above.</t>
  </si>
  <si>
    <t>Neither</t>
  </si>
  <si>
    <t xml:space="preserve">Both </t>
  </si>
  <si>
    <t>For which product were the nationwide sales behind budget?</t>
  </si>
  <si>
    <t>Remove the filter on 'Salesperson' so you can see regional and national totals.</t>
  </si>
  <si>
    <t>Filter on each 'Product' (Column E) retaining the blanks (so you can see the totals) but removing first Product 'B' and then Product 'A' and look at the 'Variance'.</t>
  </si>
  <si>
    <t>Filter on 'Salesperson' and remove blanks (last entry on list) so the selection will exclude subtotals by office and region.</t>
  </si>
  <si>
    <t>In the yellow cell immediately below, select the 'Sector' that these two companies are in.</t>
  </si>
  <si>
    <t>In the yellow cell immediately below, enter the number of Information Technology companies in the table.</t>
  </si>
  <si>
    <t>Click on 'Info Tech' to select only the Information Technology companies.</t>
  </si>
  <si>
    <t>Click on selected filters and click on 'Clear Filter' in the bottom right of the window that will open.</t>
  </si>
  <si>
    <t xml:space="preserve">Click on the 'Data' tab and then click on 'Clear' in the tab that appears. </t>
  </si>
  <si>
    <t>Clear any selected filters if required.</t>
  </si>
  <si>
    <t xml:space="preserve">Click on the arrow to the left of 'December' and the arrow will now face downward and all the days within December will appear. </t>
  </si>
  <si>
    <t>Filters can be removed by:</t>
  </si>
  <si>
    <t>In the yellow cell immediately below, enter the last Information Technology company in the list.</t>
  </si>
  <si>
    <t>In the yellow cell immediately below, enter the number of days in December for which data exists.</t>
  </si>
  <si>
    <t>This can be achieved by directly entering the data, cutting and pasting, or writing formulas.</t>
  </si>
  <si>
    <t>Profit</t>
  </si>
  <si>
    <t>The rightmost column, column E (Margin), defaulted to 'Sum'. This does not make sense. Let's change this column to an 'Average'.</t>
  </si>
  <si>
    <t>Calculate totals on selected columns:</t>
  </si>
  <si>
    <t>Create a table from this data.</t>
  </si>
  <si>
    <t>'Added' are companies added to the list that existed earlier than 30 years ago but which have been 'reinvented' in the last 30 years.</t>
  </si>
  <si>
    <t>Click in the NewCos Table if the 'Table' tab is not visible</t>
  </si>
  <si>
    <t>PivotChart is an easy-to-use, integrated charting capability</t>
  </si>
  <si>
    <t>Excel includes PivotChart, a simple and flexible tool to create charts as an integral part of PivotTables.</t>
  </si>
  <si>
    <t>Click in 'GOOGL' and 'FB' to select only Google (Alphabet) and Facebook. All of the companies besides these two will disappear from the table.</t>
  </si>
  <si>
    <t>OldCos-NewCos</t>
  </si>
  <si>
    <t>Net Income to Common GAAP</t>
  </si>
  <si>
    <t>Net Income to Common Non-GAAP</t>
  </si>
  <si>
    <t>AGILENT TECHNOLOGIES INC</t>
  </si>
  <si>
    <t>Life Sciences Tools &amp; Services</t>
  </si>
  <si>
    <t>OldCos</t>
  </si>
  <si>
    <t>AAL</t>
  </si>
  <si>
    <t>AMERICAN AIRLINES GROUP INC</t>
  </si>
  <si>
    <t>AAP</t>
  </si>
  <si>
    <t>ADVANCE AUTO PARTS INC</t>
  </si>
  <si>
    <t>Specialty Retail</t>
  </si>
  <si>
    <t>AAPL</t>
  </si>
  <si>
    <t>NewCos</t>
  </si>
  <si>
    <t>ABBV</t>
  </si>
  <si>
    <t>ABBVIE INC</t>
  </si>
  <si>
    <t>ABC</t>
  </si>
  <si>
    <t>AMERISOURCEBERGEN CORP</t>
  </si>
  <si>
    <t>Health Care Providers &amp; Servic</t>
  </si>
  <si>
    <t>ABMD</t>
  </si>
  <si>
    <t>ABIOMED INC</t>
  </si>
  <si>
    <t>ABT</t>
  </si>
  <si>
    <t>ABBOTT LABORATORIES</t>
  </si>
  <si>
    <t>ACN</t>
  </si>
  <si>
    <t>ADBE</t>
  </si>
  <si>
    <t>ADOBE INC</t>
  </si>
  <si>
    <t>ADI</t>
  </si>
  <si>
    <t>ANALOG DEVICES INC</t>
  </si>
  <si>
    <t>ADM</t>
  </si>
  <si>
    <t>ARCHER-DANIELS-MIDLAND CO</t>
  </si>
  <si>
    <t>Consumer Staples</t>
  </si>
  <si>
    <t>Food Products</t>
  </si>
  <si>
    <t>ADP</t>
  </si>
  <si>
    <t>AUTOMATIC DATA PROCESSING</t>
  </si>
  <si>
    <t>ADS</t>
  </si>
  <si>
    <t>ALLIANCE DATA SYSTEMS CORP</t>
  </si>
  <si>
    <t>ADSK</t>
  </si>
  <si>
    <t>AUTODESK INC</t>
  </si>
  <si>
    <t>AEE</t>
  </si>
  <si>
    <t>AMEREN CORPORATION</t>
  </si>
  <si>
    <t>Multi-Utilities</t>
  </si>
  <si>
    <t>AEP</t>
  </si>
  <si>
    <t>AMERICAN ELECTRIC POWER</t>
  </si>
  <si>
    <t>Electric Utilities</t>
  </si>
  <si>
    <t>AES</t>
  </si>
  <si>
    <t>AES CORP</t>
  </si>
  <si>
    <t>Independent Power and Renewabl</t>
  </si>
  <si>
    <t>AGN</t>
  </si>
  <si>
    <t>ALLERGAN PLC</t>
  </si>
  <si>
    <t>AKAM</t>
  </si>
  <si>
    <t>ALB</t>
  </si>
  <si>
    <t>ALBEMARLE CORP</t>
  </si>
  <si>
    <t>Materials</t>
  </si>
  <si>
    <t>Chemicals</t>
  </si>
  <si>
    <t>ALGN</t>
  </si>
  <si>
    <t>ALK</t>
  </si>
  <si>
    <t>ALASKA AIR GROUP INC</t>
  </si>
  <si>
    <t>ALLE</t>
  </si>
  <si>
    <t>ALLEGION PLC</t>
  </si>
  <si>
    <t>Building Products</t>
  </si>
  <si>
    <t>ALXN</t>
  </si>
  <si>
    <t>AMAT</t>
  </si>
  <si>
    <t>APPLIED MATERIALS INC</t>
  </si>
  <si>
    <t>AMCR</t>
  </si>
  <si>
    <t>AMCOR PLC</t>
  </si>
  <si>
    <t>Containers &amp; Packaging</t>
  </si>
  <si>
    <t>AMD</t>
  </si>
  <si>
    <t>ADVANCED MICRO DEVICES</t>
  </si>
  <si>
    <t>AME</t>
  </si>
  <si>
    <t>AMETEK INC</t>
  </si>
  <si>
    <t>Electrical Equipment</t>
  </si>
  <si>
    <t>AMGN</t>
  </si>
  <si>
    <t>AMGEN INC</t>
  </si>
  <si>
    <t>ANET</t>
  </si>
  <si>
    <t>ANSS</t>
  </si>
  <si>
    <t>ANSYS INC</t>
  </si>
  <si>
    <t>ANTM</t>
  </si>
  <si>
    <t>ANTHEM INC</t>
  </si>
  <si>
    <t>AOS</t>
  </si>
  <si>
    <t>SMITH (A.O.) CORP</t>
  </si>
  <si>
    <t>APA</t>
  </si>
  <si>
    <t>APACHE CORP</t>
  </si>
  <si>
    <t>Oil, Gas &amp; Consumable Fuels</t>
  </si>
  <si>
    <t>APD</t>
  </si>
  <si>
    <t>AIR PRODUCTS &amp; CHEMICALS INC</t>
  </si>
  <si>
    <t>APH</t>
  </si>
  <si>
    <t>AMPHENOL CORP-CL A</t>
  </si>
  <si>
    <t>APTV</t>
  </si>
  <si>
    <t>APTIV PLC</t>
  </si>
  <si>
    <t>Auto Components</t>
  </si>
  <si>
    <t>ARNC</t>
  </si>
  <si>
    <t>ARCONIC INC</t>
  </si>
  <si>
    <t>Aerospace &amp; Defense</t>
  </si>
  <si>
    <t>ATO</t>
  </si>
  <si>
    <t>ATMOS ENERGY CORP</t>
  </si>
  <si>
    <t>Gas Utilities</t>
  </si>
  <si>
    <t>ATVI</t>
  </si>
  <si>
    <t>AVGO</t>
  </si>
  <si>
    <t>AVY</t>
  </si>
  <si>
    <t>AVERY DENNISON CORP</t>
  </si>
  <si>
    <t>AWK</t>
  </si>
  <si>
    <t>AMERICAN WATER WORKS CO INC</t>
  </si>
  <si>
    <t>Water Utilities</t>
  </si>
  <si>
    <t>AZO</t>
  </si>
  <si>
    <t>AUTOZONE INC</t>
  </si>
  <si>
    <t>BA</t>
  </si>
  <si>
    <t>BOEING CO/THE</t>
  </si>
  <si>
    <t>BAX</t>
  </si>
  <si>
    <t>BAXTER INTERNATIONAL INC</t>
  </si>
  <si>
    <t>BBY</t>
  </si>
  <si>
    <t>BEST BUY CO INC</t>
  </si>
  <si>
    <t>BDX</t>
  </si>
  <si>
    <t>BECTON DICKINSON AND CO</t>
  </si>
  <si>
    <t>BF/B</t>
  </si>
  <si>
    <t>BROWN-FORMAN CORP-CLASS B</t>
  </si>
  <si>
    <t>BIIB</t>
  </si>
  <si>
    <t>BIOGEN INC</t>
  </si>
  <si>
    <t>BKNG</t>
  </si>
  <si>
    <t>BKR</t>
  </si>
  <si>
    <t>BAKER HUGHES CO</t>
  </si>
  <si>
    <t>BLL</t>
  </si>
  <si>
    <t>BALL CORP</t>
  </si>
  <si>
    <t>BMY</t>
  </si>
  <si>
    <t>BRISTOL-MYERS SQUIBB CO</t>
  </si>
  <si>
    <t>BR</t>
  </si>
  <si>
    <t>BSX</t>
  </si>
  <si>
    <t>BWA</t>
  </si>
  <si>
    <t>BORGWARNER INC</t>
  </si>
  <si>
    <t>CAG</t>
  </si>
  <si>
    <t>CONAGRA BRANDS INC</t>
  </si>
  <si>
    <t>CAH</t>
  </si>
  <si>
    <t>CARDINAL HEALTH INC</t>
  </si>
  <si>
    <t>CAT</t>
  </si>
  <si>
    <t>CATERPILLAR INC</t>
  </si>
  <si>
    <t>Machinery</t>
  </si>
  <si>
    <t>CBS</t>
  </si>
  <si>
    <t>CBS CORP-CLASS B NON VOTING</t>
  </si>
  <si>
    <t>CCL</t>
  </si>
  <si>
    <t>CARNIVAL CORP</t>
  </si>
  <si>
    <t>CDNS</t>
  </si>
  <si>
    <t>CADENCE DESIGN SYS INC</t>
  </si>
  <si>
    <t>CDW</t>
  </si>
  <si>
    <t>CE</t>
  </si>
  <si>
    <t>CELANESE CORP</t>
  </si>
  <si>
    <t>CELG</t>
  </si>
  <si>
    <t>CELGENE CORP</t>
  </si>
  <si>
    <t>CERN</t>
  </si>
  <si>
    <t>CERNER CORP</t>
  </si>
  <si>
    <t>Health Care Technology</t>
  </si>
  <si>
    <t>CF</t>
  </si>
  <si>
    <t>CF INDUSTRIES HOLDINGS INC</t>
  </si>
  <si>
    <t>CHD</t>
  </si>
  <si>
    <t>CHURCH &amp; DWIGHT CO INC</t>
  </si>
  <si>
    <t>Household Products</t>
  </si>
  <si>
    <t>CHRW</t>
  </si>
  <si>
    <t>C.H. ROBINSON WORLDWIDE INC</t>
  </si>
  <si>
    <t>Air Freight &amp; Logistics</t>
  </si>
  <si>
    <t>CHTR</t>
  </si>
  <si>
    <t>CHARTER COMMUNICATIONS INC-A</t>
  </si>
  <si>
    <t>CI</t>
  </si>
  <si>
    <t>CIGNA CORP</t>
  </si>
  <si>
    <t>CL</t>
  </si>
  <si>
    <t>COLGATE-PALMOLIVE CO</t>
  </si>
  <si>
    <t>CLX</t>
  </si>
  <si>
    <t>CLOROX COMPANY</t>
  </si>
  <si>
    <t>CMCSA</t>
  </si>
  <si>
    <t>COMCAST CORP-CLASS A</t>
  </si>
  <si>
    <t>CMG</t>
  </si>
  <si>
    <t>CMI</t>
  </si>
  <si>
    <t>CUMMINS INC</t>
  </si>
  <si>
    <t>CMS</t>
  </si>
  <si>
    <t>CMS ENERGY CORP</t>
  </si>
  <si>
    <t>CNC</t>
  </si>
  <si>
    <t>CENTENE CORP</t>
  </si>
  <si>
    <t>CNP</t>
  </si>
  <si>
    <t>CENTERPOINT ENERGY INC</t>
  </si>
  <si>
    <t>COG</t>
  </si>
  <si>
    <t>CABOT OIL &amp; GAS CORP</t>
  </si>
  <si>
    <t>COO</t>
  </si>
  <si>
    <t>COOPER COS INC/THE</t>
  </si>
  <si>
    <t>COP</t>
  </si>
  <si>
    <t>CONOCOPHILLIPS</t>
  </si>
  <si>
    <t>COST</t>
  </si>
  <si>
    <t>COSTCO WHOLESALE CORP</t>
  </si>
  <si>
    <t>Food &amp; Staples Retailing</t>
  </si>
  <si>
    <t>COTY</t>
  </si>
  <si>
    <t>COTY INC-CL A</t>
  </si>
  <si>
    <t>Personal Products</t>
  </si>
  <si>
    <t>CPB</t>
  </si>
  <si>
    <t>CAMPBELL SOUP CO</t>
  </si>
  <si>
    <t>CPRI</t>
  </si>
  <si>
    <t>CAPRI HOLDINGS LTD</t>
  </si>
  <si>
    <t>CPRT</t>
  </si>
  <si>
    <t>COPART INC</t>
  </si>
  <si>
    <t>Commercial Services &amp; Supplies</t>
  </si>
  <si>
    <t>CRM</t>
  </si>
  <si>
    <t>CSCO</t>
  </si>
  <si>
    <t>CISCO SYSTEMS INC</t>
  </si>
  <si>
    <t>CSX</t>
  </si>
  <si>
    <t>CSX CORP</t>
  </si>
  <si>
    <t>Road &amp; Rail</t>
  </si>
  <si>
    <t>CTAS</t>
  </si>
  <si>
    <t>CINTAS CORP</t>
  </si>
  <si>
    <t>CTL</t>
  </si>
  <si>
    <t>CENTURYLINK INC</t>
  </si>
  <si>
    <t>Diversified Telecommunication</t>
  </si>
  <si>
    <t>CTSH</t>
  </si>
  <si>
    <t>CTVA</t>
  </si>
  <si>
    <t>CORTEVA INC</t>
  </si>
  <si>
    <t>CTXS</t>
  </si>
  <si>
    <t>CVS</t>
  </si>
  <si>
    <t>CVS HEALTH CORP</t>
  </si>
  <si>
    <t>CVX</t>
  </si>
  <si>
    <t>CHEVRON CORP</t>
  </si>
  <si>
    <t>CXO</t>
  </si>
  <si>
    <t>CONCHO RESOURCES INC</t>
  </si>
  <si>
    <t>D</t>
  </si>
  <si>
    <t>DOMINION ENERGY INC</t>
  </si>
  <si>
    <t>DAL</t>
  </si>
  <si>
    <t>DELTA AIR LINES INC</t>
  </si>
  <si>
    <t>DD</t>
  </si>
  <si>
    <t>DUPONT DE NEMOURS INC</t>
  </si>
  <si>
    <t>DE</t>
  </si>
  <si>
    <t>DEERE &amp; CO</t>
  </si>
  <si>
    <t>DG</t>
  </si>
  <si>
    <t>DOLLAR GENERAL CORP</t>
  </si>
  <si>
    <t>Multiline Retail</t>
  </si>
  <si>
    <t>DGX</t>
  </si>
  <si>
    <t>QUEST DIAGNOSTICS INC</t>
  </si>
  <si>
    <t>DHI</t>
  </si>
  <si>
    <t>DR HORTON INC</t>
  </si>
  <si>
    <t>DHR</t>
  </si>
  <si>
    <t>DANAHER CORP</t>
  </si>
  <si>
    <t>DIS</t>
  </si>
  <si>
    <t>WALT DISNEY CO/THE</t>
  </si>
  <si>
    <t>DISCA</t>
  </si>
  <si>
    <t>DISCK</t>
  </si>
  <si>
    <t>DISCOVERY INC-C</t>
  </si>
  <si>
    <t>DISH</t>
  </si>
  <si>
    <t>DLTR</t>
  </si>
  <si>
    <t>DOLLAR TREE INC</t>
  </si>
  <si>
    <t>DOV</t>
  </si>
  <si>
    <t>DOVER CORP</t>
  </si>
  <si>
    <t>DOW</t>
  </si>
  <si>
    <t>DOW INC</t>
  </si>
  <si>
    <t>DRI</t>
  </si>
  <si>
    <t>DARDEN RESTAURANTS INC</t>
  </si>
  <si>
    <t>DTE</t>
  </si>
  <si>
    <t>DTE ENERGY COMPANY</t>
  </si>
  <si>
    <t>DUK</t>
  </si>
  <si>
    <t>DUKE ENERGY CORP</t>
  </si>
  <si>
    <t>DVA</t>
  </si>
  <si>
    <t>DAVITA INC</t>
  </si>
  <si>
    <t>DVN</t>
  </si>
  <si>
    <t>DEVON ENERGY CORP</t>
  </si>
  <si>
    <t>DXC</t>
  </si>
  <si>
    <t>DXC TECHNOLOGY CO</t>
  </si>
  <si>
    <t>EA</t>
  </si>
  <si>
    <t>ELECTRONIC ARTS INC</t>
  </si>
  <si>
    <t>EBAY</t>
  </si>
  <si>
    <t>ECL</t>
  </si>
  <si>
    <t>ECOLAB INC</t>
  </si>
  <si>
    <t>ED</t>
  </si>
  <si>
    <t>CONSOLIDATED EDISON INC</t>
  </si>
  <si>
    <t>EFX</t>
  </si>
  <si>
    <t>EQUIFAX INC</t>
  </si>
  <si>
    <t>EIX</t>
  </si>
  <si>
    <t>EDISON INTERNATIONAL</t>
  </si>
  <si>
    <t>EL</t>
  </si>
  <si>
    <t>ESTEE LAUDER COMPANIES-CL A</t>
  </si>
  <si>
    <t>EMN</t>
  </si>
  <si>
    <t>EASTMAN CHEMICAL CO</t>
  </si>
  <si>
    <t>EMR</t>
  </si>
  <si>
    <t>EMERSON ELECTRIC CO</t>
  </si>
  <si>
    <t>EOG</t>
  </si>
  <si>
    <t>EOG RESOURCES INC</t>
  </si>
  <si>
    <t>ES</t>
  </si>
  <si>
    <t>EVERSOURCE ENERGY</t>
  </si>
  <si>
    <t>ETN</t>
  </si>
  <si>
    <t>EATON CORP PLC</t>
  </si>
  <si>
    <t>ETR</t>
  </si>
  <si>
    <t>ENTERGY CORP</t>
  </si>
  <si>
    <t>EVRG</t>
  </si>
  <si>
    <t>EVERGY INC</t>
  </si>
  <si>
    <t>EW</t>
  </si>
  <si>
    <t>EDWARDS LIFESCIENCES CORP</t>
  </si>
  <si>
    <t>EXC</t>
  </si>
  <si>
    <t>EXELON CORP</t>
  </si>
  <si>
    <t>EXPD</t>
  </si>
  <si>
    <t>EXPEDITORS INTL WASH INC</t>
  </si>
  <si>
    <t>EXPE</t>
  </si>
  <si>
    <t>F</t>
  </si>
  <si>
    <t>FORD MOTOR CO</t>
  </si>
  <si>
    <t>Automobiles</t>
  </si>
  <si>
    <t>FANG</t>
  </si>
  <si>
    <t>DIAMONDBACK ENERGY INC</t>
  </si>
  <si>
    <t>FAST</t>
  </si>
  <si>
    <t>FASTENAL CO</t>
  </si>
  <si>
    <t>Trading Companies &amp; Distributo</t>
  </si>
  <si>
    <t>FBHS</t>
  </si>
  <si>
    <t>FORTUNE BRANDS HOME &amp; SECURI</t>
  </si>
  <si>
    <t>FCX</t>
  </si>
  <si>
    <t>FREEPORT-MCMORAN INC</t>
  </si>
  <si>
    <t>Metals &amp; Mining</t>
  </si>
  <si>
    <t>FDX</t>
  </si>
  <si>
    <t>FEDEX CORP</t>
  </si>
  <si>
    <t>FE</t>
  </si>
  <si>
    <t>FIRSTENERGY CORP</t>
  </si>
  <si>
    <t>FFIV</t>
  </si>
  <si>
    <t>FIS</t>
  </si>
  <si>
    <t>FISV</t>
  </si>
  <si>
    <t>FISERV INC</t>
  </si>
  <si>
    <t>FLIR</t>
  </si>
  <si>
    <t>FLIR SYSTEMS INC</t>
  </si>
  <si>
    <t>FLS</t>
  </si>
  <si>
    <t>FLOWSERVE CORP</t>
  </si>
  <si>
    <t>FLT</t>
  </si>
  <si>
    <t>FLEETCOR TECHNOLOGIES INC</t>
  </si>
  <si>
    <t>FMC</t>
  </si>
  <si>
    <t>FMC CORP</t>
  </si>
  <si>
    <t>FOX</t>
  </si>
  <si>
    <t>FOX CORP - CLASS B</t>
  </si>
  <si>
    <t>FOXA</t>
  </si>
  <si>
    <t>FOX CORP - CLASS A</t>
  </si>
  <si>
    <t>FTI</t>
  </si>
  <si>
    <t>FTNT</t>
  </si>
  <si>
    <t>FTV</t>
  </si>
  <si>
    <t>FORTIVE CORP</t>
  </si>
  <si>
    <t>GD</t>
  </si>
  <si>
    <t>GENERAL DYNAMICS CORP</t>
  </si>
  <si>
    <t>GE</t>
  </si>
  <si>
    <t>GENERAL ELECTRIC CO</t>
  </si>
  <si>
    <t>Industrial Conglomerates</t>
  </si>
  <si>
    <t>GILD</t>
  </si>
  <si>
    <t>GIS</t>
  </si>
  <si>
    <t>GENERAL MILLS INC</t>
  </si>
  <si>
    <t>GLW</t>
  </si>
  <si>
    <t>CORNING INC</t>
  </si>
  <si>
    <t>GM</t>
  </si>
  <si>
    <t>GENERAL MOTORS CO</t>
  </si>
  <si>
    <t>GOOGL</t>
  </si>
  <si>
    <t>ALPHABET INC-CL A</t>
  </si>
  <si>
    <t>GPC</t>
  </si>
  <si>
    <t>GENUINE PARTS CO</t>
  </si>
  <si>
    <t>Distributors</t>
  </si>
  <si>
    <t>GPN</t>
  </si>
  <si>
    <t>GPS</t>
  </si>
  <si>
    <t>GAP INC/THE</t>
  </si>
  <si>
    <t>GRMN</t>
  </si>
  <si>
    <t>GWW</t>
  </si>
  <si>
    <t>WW GRAINGER INC</t>
  </si>
  <si>
    <t>HAL</t>
  </si>
  <si>
    <t>HALLIBURTON CO</t>
  </si>
  <si>
    <t>HAS</t>
  </si>
  <si>
    <t>HASBRO INC</t>
  </si>
  <si>
    <t>Leisure Products</t>
  </si>
  <si>
    <t>HBI</t>
  </si>
  <si>
    <t>HANESBRANDS INC</t>
  </si>
  <si>
    <t>HCA</t>
  </si>
  <si>
    <t>HCA HEALTHCARE INC</t>
  </si>
  <si>
    <t>HD</t>
  </si>
  <si>
    <t>HOME DEPOT INC</t>
  </si>
  <si>
    <t>HES</t>
  </si>
  <si>
    <t>HESS CORP</t>
  </si>
  <si>
    <t>HFC</t>
  </si>
  <si>
    <t>HOLLYFRONTIER CORP</t>
  </si>
  <si>
    <t>HII</t>
  </si>
  <si>
    <t>HUNTINGTON INGALLS INDUSTRIE</t>
  </si>
  <si>
    <t>HLT</t>
  </si>
  <si>
    <t>HILTON WORLDWIDE HOLDINGS IN</t>
  </si>
  <si>
    <t>HOG</t>
  </si>
  <si>
    <t>HARLEY-DAVIDSON INC</t>
  </si>
  <si>
    <t>HOLX</t>
  </si>
  <si>
    <t>HON</t>
  </si>
  <si>
    <t>HONEYWELL INTERNATIONAL INC</t>
  </si>
  <si>
    <t>HP</t>
  </si>
  <si>
    <t>HELMERICH &amp; PAYNE</t>
  </si>
  <si>
    <t>HPE</t>
  </si>
  <si>
    <t>HEWLETT PACKARD ENTERPRISE</t>
  </si>
  <si>
    <t>HPQ</t>
  </si>
  <si>
    <t>HP INC</t>
  </si>
  <si>
    <t>HRB</t>
  </si>
  <si>
    <t>H&amp;R BLOCK INC</t>
  </si>
  <si>
    <t>Diversified Consumer Services</t>
  </si>
  <si>
    <t>HRL</t>
  </si>
  <si>
    <t>HORMEL FOODS CORP</t>
  </si>
  <si>
    <t>HSIC</t>
  </si>
  <si>
    <t>HENRY SCHEIN INC</t>
  </si>
  <si>
    <t>HSY</t>
  </si>
  <si>
    <t>HERSHEY CO/THE</t>
  </si>
  <si>
    <t>HUM</t>
  </si>
  <si>
    <t>HUMANA INC</t>
  </si>
  <si>
    <t>IBM</t>
  </si>
  <si>
    <t>INTL BUSINESS MACHINES CORP</t>
  </si>
  <si>
    <t>IDXX</t>
  </si>
  <si>
    <t>IEX</t>
  </si>
  <si>
    <t>IDEX CORP</t>
  </si>
  <si>
    <t>IFF</t>
  </si>
  <si>
    <t>INTL FLAVORS &amp; FRAGRANCES</t>
  </si>
  <si>
    <t>ILMN</t>
  </si>
  <si>
    <t>ILLUMINA INC</t>
  </si>
  <si>
    <t>INCY</t>
  </si>
  <si>
    <t>INFO</t>
  </si>
  <si>
    <t>INTC</t>
  </si>
  <si>
    <t>INTEL CORP</t>
  </si>
  <si>
    <t>INTU</t>
  </si>
  <si>
    <t>IP</t>
  </si>
  <si>
    <t>INTERNATIONAL PAPER CO</t>
  </si>
  <si>
    <t>IPG</t>
  </si>
  <si>
    <t>INTERPUBLIC GROUP OF COS INC</t>
  </si>
  <si>
    <t>IPGP</t>
  </si>
  <si>
    <t>IQV</t>
  </si>
  <si>
    <t>IQVIA HOLDINGS INC</t>
  </si>
  <si>
    <t>IR</t>
  </si>
  <si>
    <t>INGERSOLL-RAND PLC</t>
  </si>
  <si>
    <t>ISRG</t>
  </si>
  <si>
    <t>IT</t>
  </si>
  <si>
    <t>ITW</t>
  </si>
  <si>
    <t>ILLINOIS TOOL WORKS</t>
  </si>
  <si>
    <t>JBHT</t>
  </si>
  <si>
    <t>HUNT (JB) TRANSPRT SVCS INC</t>
  </si>
  <si>
    <t>JCI</t>
  </si>
  <si>
    <t>JOHNSON CONTROLS INTERNATION</t>
  </si>
  <si>
    <t>JEC</t>
  </si>
  <si>
    <t>JACOBS ENGINEERING GROUP INC</t>
  </si>
  <si>
    <t>Construction &amp; Engineering</t>
  </si>
  <si>
    <t>JKHY</t>
  </si>
  <si>
    <t>JACK HENRY &amp; ASSOCIATES INC</t>
  </si>
  <si>
    <t>JNJ</t>
  </si>
  <si>
    <t>JOHNSON &amp; JOHNSON</t>
  </si>
  <si>
    <t>JNPR</t>
  </si>
  <si>
    <t>JWN</t>
  </si>
  <si>
    <t>NORDSTROM INC</t>
  </si>
  <si>
    <t>K</t>
  </si>
  <si>
    <t>KELLOGG CO</t>
  </si>
  <si>
    <t>KEYS</t>
  </si>
  <si>
    <t>KEYSIGHT TECHNOLOGIES IN</t>
  </si>
  <si>
    <t>KHC</t>
  </si>
  <si>
    <t>KRAFT HEINZ CO/THE</t>
  </si>
  <si>
    <t>KLAC</t>
  </si>
  <si>
    <t>KLA CORP</t>
  </si>
  <si>
    <t>KMB</t>
  </si>
  <si>
    <t>KIMBERLY-CLARK CORP</t>
  </si>
  <si>
    <t>KMI</t>
  </si>
  <si>
    <t>KINDER MORGAN INC</t>
  </si>
  <si>
    <t>KMX</t>
  </si>
  <si>
    <t>CARMAX INC</t>
  </si>
  <si>
    <t>KO</t>
  </si>
  <si>
    <t>COCA-COLA CO/THE</t>
  </si>
  <si>
    <t>KR</t>
  </si>
  <si>
    <t>KROGER CO</t>
  </si>
  <si>
    <t>KSS</t>
  </si>
  <si>
    <t>KOHLS CORP</t>
  </si>
  <si>
    <t>KSU</t>
  </si>
  <si>
    <t>KANSAS CITY SOUTHERN</t>
  </si>
  <si>
    <t>LB</t>
  </si>
  <si>
    <t>L BRANDS INC</t>
  </si>
  <si>
    <t>LDOS</t>
  </si>
  <si>
    <t>LEIDOS HOLDINGS INC</t>
  </si>
  <si>
    <t>LEG</t>
  </si>
  <si>
    <t>LEGGETT &amp; PLATT INC</t>
  </si>
  <si>
    <t>LEN</t>
  </si>
  <si>
    <t>LENNAR CORP-A</t>
  </si>
  <si>
    <t>LH</t>
  </si>
  <si>
    <t>LABORATORY CRP OF AMER HLDGS</t>
  </si>
  <si>
    <t>LHX</t>
  </si>
  <si>
    <t>L3HARRIS TECHNOLOGIES INC</t>
  </si>
  <si>
    <t>LIN</t>
  </si>
  <si>
    <t>LINDE PLC</t>
  </si>
  <si>
    <t>LKQ</t>
  </si>
  <si>
    <t>LKQ CORP</t>
  </si>
  <si>
    <t>LLY</t>
  </si>
  <si>
    <t>ELI LILLY &amp; CO</t>
  </si>
  <si>
    <t>LMT</t>
  </si>
  <si>
    <t>LOCKHEED MARTIN CORP</t>
  </si>
  <si>
    <t>LNT</t>
  </si>
  <si>
    <t>ALLIANT ENERGY CORP</t>
  </si>
  <si>
    <t>LOW</t>
  </si>
  <si>
    <t>LOWE'S COS INC</t>
  </si>
  <si>
    <t>LRCX</t>
  </si>
  <si>
    <t>LAM RESEARCH CORP</t>
  </si>
  <si>
    <t>LUV</t>
  </si>
  <si>
    <t>SOUTHWEST AIRLINES CO</t>
  </si>
  <si>
    <t>LVS</t>
  </si>
  <si>
    <t>LAS VEGAS SANDS CORP</t>
  </si>
  <si>
    <t>LW</t>
  </si>
  <si>
    <t>LAMB WESTON HOLDINGS INC</t>
  </si>
  <si>
    <t>LYB</t>
  </si>
  <si>
    <t>LYONDELLBASELL INDU-CL A</t>
  </si>
  <si>
    <t>M</t>
  </si>
  <si>
    <t>MACY'S INC</t>
  </si>
  <si>
    <t>MA</t>
  </si>
  <si>
    <t>MASTERCARD INC - A</t>
  </si>
  <si>
    <t>MAR</t>
  </si>
  <si>
    <t>MARRIOTT INTERNATIONAL -CL A</t>
  </si>
  <si>
    <t>MAS</t>
  </si>
  <si>
    <t>MASCO CORP</t>
  </si>
  <si>
    <t>MCD</t>
  </si>
  <si>
    <t>MCDONALD'S CORP</t>
  </si>
  <si>
    <t>MCHP</t>
  </si>
  <si>
    <t>MCK</t>
  </si>
  <si>
    <t>MCKESSON CORP</t>
  </si>
  <si>
    <t>MDLZ</t>
  </si>
  <si>
    <t>MONDELEZ INTERNATIONAL INC-A</t>
  </si>
  <si>
    <t>MDT</t>
  </si>
  <si>
    <t>MEDTRONIC PLC</t>
  </si>
  <si>
    <t>MGM</t>
  </si>
  <si>
    <t>MGM RESORTS INTERNATIONAL</t>
  </si>
  <si>
    <t>MHK</t>
  </si>
  <si>
    <t>MOHAWK INDUSTRIES INC</t>
  </si>
  <si>
    <t>MKC</t>
  </si>
  <si>
    <t>MCCORMICK &amp; CO-NON VTG SHRS</t>
  </si>
  <si>
    <t>MLM</t>
  </si>
  <si>
    <t>MARTIN MARIETTA MATERIALS</t>
  </si>
  <si>
    <t>Construction Materials</t>
  </si>
  <si>
    <t>MMM</t>
  </si>
  <si>
    <t>3M CO</t>
  </si>
  <si>
    <t>MNST</t>
  </si>
  <si>
    <t>MONSTER BEVERAGE CORP</t>
  </si>
  <si>
    <t>MO</t>
  </si>
  <si>
    <t>ALTRIA GROUP INC</t>
  </si>
  <si>
    <t>Tobacco</t>
  </si>
  <si>
    <t>MOS</t>
  </si>
  <si>
    <t>MOSAIC CO/THE</t>
  </si>
  <si>
    <t>MPC</t>
  </si>
  <si>
    <t>MARATHON PETROLEUM CORP</t>
  </si>
  <si>
    <t>MRK</t>
  </si>
  <si>
    <t>MERCK &amp; CO. INC.</t>
  </si>
  <si>
    <t>MRO</t>
  </si>
  <si>
    <t>MARATHON OIL CORP</t>
  </si>
  <si>
    <t>MSFT</t>
  </si>
  <si>
    <t>MICROSOFT CORP</t>
  </si>
  <si>
    <t>MSI</t>
  </si>
  <si>
    <t>MOTOROLA SOLUTIONS INC</t>
  </si>
  <si>
    <t>MTD</t>
  </si>
  <si>
    <t>METTLER-TOLEDO INTERNATIONAL</t>
  </si>
  <si>
    <t>MU</t>
  </si>
  <si>
    <t>MICRON TECHNOLOGY INC</t>
  </si>
  <si>
    <t>MXIM</t>
  </si>
  <si>
    <t>MAXIM INTEGRATED PRODUCTS</t>
  </si>
  <si>
    <t>MYL</t>
  </si>
  <si>
    <t>MYLAN NV</t>
  </si>
  <si>
    <t>NBL</t>
  </si>
  <si>
    <t>NOBLE ENERGY INC</t>
  </si>
  <si>
    <t>NCLH</t>
  </si>
  <si>
    <t>NORWEGIAN CRUISE LINE HOLDIN</t>
  </si>
  <si>
    <t>NEE</t>
  </si>
  <si>
    <t>NEXTERA ENERGY INC</t>
  </si>
  <si>
    <t>NEM</t>
  </si>
  <si>
    <t>NEWMONT GOLDCORP CORP</t>
  </si>
  <si>
    <t>NI</t>
  </si>
  <si>
    <t>NISOURCE INC</t>
  </si>
  <si>
    <t>NKE</t>
  </si>
  <si>
    <t>NIKE INC -CL B</t>
  </si>
  <si>
    <t>NLOK</t>
  </si>
  <si>
    <t>NORTONLIFELOCK INC</t>
  </si>
  <si>
    <t>NLSN</t>
  </si>
  <si>
    <t>NIELSEN HOLDINGS PLC</t>
  </si>
  <si>
    <t>NOC</t>
  </si>
  <si>
    <t>NORTHROP GRUMMAN CORP</t>
  </si>
  <si>
    <t>NOV</t>
  </si>
  <si>
    <t>NATIONAL OILWELL VARCO INC</t>
  </si>
  <si>
    <t>NRG</t>
  </si>
  <si>
    <t>NRG ENERGY INC</t>
  </si>
  <si>
    <t>NSC</t>
  </si>
  <si>
    <t>NORFOLK SOUTHERN CORP</t>
  </si>
  <si>
    <t>NTAP</t>
  </si>
  <si>
    <t>NUE</t>
  </si>
  <si>
    <t>NUCOR CORP</t>
  </si>
  <si>
    <t>NVR</t>
  </si>
  <si>
    <t>NVR INC</t>
  </si>
  <si>
    <t>NWL</t>
  </si>
  <si>
    <t>NEWELL BRANDS INC</t>
  </si>
  <si>
    <t>NWS</t>
  </si>
  <si>
    <t>NEWS CORP - CLASS B</t>
  </si>
  <si>
    <t>NWSA</t>
  </si>
  <si>
    <t>NEWS CORP - CLASS A</t>
  </si>
  <si>
    <t>OKE</t>
  </si>
  <si>
    <t>ONEOK INC</t>
  </si>
  <si>
    <t>OMC</t>
  </si>
  <si>
    <t>OMNICOM GROUP</t>
  </si>
  <si>
    <t>ORCL</t>
  </si>
  <si>
    <t>ORACLE CORP</t>
  </si>
  <si>
    <t>ORLY</t>
  </si>
  <si>
    <t>O'REILLY AUTOMOTIVE INC</t>
  </si>
  <si>
    <t>OXY</t>
  </si>
  <si>
    <t>OCCIDENTAL PETROLEUM CORP</t>
  </si>
  <si>
    <t>PAYX</t>
  </si>
  <si>
    <t>PAYCHEX INC</t>
  </si>
  <si>
    <t>PCAR</t>
  </si>
  <si>
    <t>PACCAR INC</t>
  </si>
  <si>
    <t>PEG</t>
  </si>
  <si>
    <t>PUBLIC SERVICE ENTERPRISE GP</t>
  </si>
  <si>
    <t>PEP</t>
  </si>
  <si>
    <t>PEPSICO INC</t>
  </si>
  <si>
    <t>PFE</t>
  </si>
  <si>
    <t>PFIZER INC</t>
  </si>
  <si>
    <t>PG</t>
  </si>
  <si>
    <t>PROCTER &amp; GAMBLE CO/THE</t>
  </si>
  <si>
    <t>PH</t>
  </si>
  <si>
    <t>PARKER HANNIFIN CORP</t>
  </si>
  <si>
    <t>PHM</t>
  </si>
  <si>
    <t>PULTEGROUP INC</t>
  </si>
  <si>
    <t>PKG</t>
  </si>
  <si>
    <t>PACKAGING CORP OF AMERICA</t>
  </si>
  <si>
    <t>PKI</t>
  </si>
  <si>
    <t>PERKINELMER INC</t>
  </si>
  <si>
    <t>PM</t>
  </si>
  <si>
    <t>PHILIP MORRIS INTERNATIONAL</t>
  </si>
  <si>
    <t>PNR</t>
  </si>
  <si>
    <t>PENTAIR PLC</t>
  </si>
  <si>
    <t>PNW</t>
  </si>
  <si>
    <t>PINNACLE WEST CAPITAL</t>
  </si>
  <si>
    <t>PPG</t>
  </si>
  <si>
    <t>PPG INDUSTRIES INC</t>
  </si>
  <si>
    <t>PPL</t>
  </si>
  <si>
    <t>PPL CORP</t>
  </si>
  <si>
    <t>PRGO</t>
  </si>
  <si>
    <t>PSX</t>
  </si>
  <si>
    <t>PHILLIPS 66</t>
  </si>
  <si>
    <t>PVH</t>
  </si>
  <si>
    <t>PVH CORP</t>
  </si>
  <si>
    <t>PWR</t>
  </si>
  <si>
    <t>QUANTA SERVICES INC</t>
  </si>
  <si>
    <t>PXD</t>
  </si>
  <si>
    <t>PIONEER NATURAL RESOURCES CO</t>
  </si>
  <si>
    <t>PYPL</t>
  </si>
  <si>
    <t>QCOM</t>
  </si>
  <si>
    <t>QRVO</t>
  </si>
  <si>
    <t>RCL</t>
  </si>
  <si>
    <t>ROYAL CARIBBEAN CRUISES LTD</t>
  </si>
  <si>
    <t>REGN</t>
  </si>
  <si>
    <t>REGENERON PHARMACEUTICALS</t>
  </si>
  <si>
    <t>RHI</t>
  </si>
  <si>
    <t>ROBERT HALF INTL INC</t>
  </si>
  <si>
    <t>RL</t>
  </si>
  <si>
    <t>RALPH LAUREN CORP</t>
  </si>
  <si>
    <t>RMD</t>
  </si>
  <si>
    <t>RESMED INC</t>
  </si>
  <si>
    <t>ROK</t>
  </si>
  <si>
    <t>ROCKWELL AUTOMATION INC</t>
  </si>
  <si>
    <t>ROL</t>
  </si>
  <si>
    <t>ROLLINS INC</t>
  </si>
  <si>
    <t>ROP</t>
  </si>
  <si>
    <t>ROPER TECHNOLOGIES INC</t>
  </si>
  <si>
    <t>ROST</t>
  </si>
  <si>
    <t>ROSS STORES INC</t>
  </si>
  <si>
    <t>RSG</t>
  </si>
  <si>
    <t>REPUBLIC SERVICES INC</t>
  </si>
  <si>
    <t>RTN</t>
  </si>
  <si>
    <t>RAYTHEON COMPANY</t>
  </si>
  <si>
    <t>SBUX</t>
  </si>
  <si>
    <t>STARBUCKS CORP</t>
  </si>
  <si>
    <t>SEE</t>
  </si>
  <si>
    <t>SEALED AIR CORP</t>
  </si>
  <si>
    <t>SHW</t>
  </si>
  <si>
    <t>SHERWIN-WILLIAMS CO/THE</t>
  </si>
  <si>
    <t>SJM</t>
  </si>
  <si>
    <t>JM SMUCKER CO/THE</t>
  </si>
  <si>
    <t>SLB</t>
  </si>
  <si>
    <t>SCHLUMBERGER LTD</t>
  </si>
  <si>
    <t>SNA</t>
  </si>
  <si>
    <t>SNAP-ON INC</t>
  </si>
  <si>
    <t>SNPS</t>
  </si>
  <si>
    <t>SO</t>
  </si>
  <si>
    <t>SOUTHERN CO/THE</t>
  </si>
  <si>
    <t>SRE</t>
  </si>
  <si>
    <t>SEMPRA ENERGY</t>
  </si>
  <si>
    <t>STX</t>
  </si>
  <si>
    <t>SEAGATE TECHNOLOGY</t>
  </si>
  <si>
    <t>STZ</t>
  </si>
  <si>
    <t>CONSTELLATION BRANDS INC-A</t>
  </si>
  <si>
    <t>SWK</t>
  </si>
  <si>
    <t>STANLEY BLACK &amp; DECKER INC</t>
  </si>
  <si>
    <t>SWKS</t>
  </si>
  <si>
    <t>SKYWORKS SOLUTIONS INC</t>
  </si>
  <si>
    <t>SYK</t>
  </si>
  <si>
    <t>STRYKER CORP</t>
  </si>
  <si>
    <t>SYY</t>
  </si>
  <si>
    <t>SYSCO CORP</t>
  </si>
  <si>
    <t>T</t>
  </si>
  <si>
    <t>AT&amp;T INC</t>
  </si>
  <si>
    <t>TAP</t>
  </si>
  <si>
    <t>MOLSON COORS BREWING CO -B</t>
  </si>
  <si>
    <t>TDG</t>
  </si>
  <si>
    <t>TRANSDIGM GROUP INC</t>
  </si>
  <si>
    <t>TEL</t>
  </si>
  <si>
    <t>TE CONNECTIVITY LTD</t>
  </si>
  <si>
    <t>TFX</t>
  </si>
  <si>
    <t>TELEFLEX INC</t>
  </si>
  <si>
    <t>TGT</t>
  </si>
  <si>
    <t>TARGET CORP</t>
  </si>
  <si>
    <t>TIF</t>
  </si>
  <si>
    <t>TIFFANY &amp; CO</t>
  </si>
  <si>
    <t>TJX</t>
  </si>
  <si>
    <t>TJX COMPANIES INC</t>
  </si>
  <si>
    <t>TMO</t>
  </si>
  <si>
    <t>THERMO FISHER SCIENTIFIC INC</t>
  </si>
  <si>
    <t>TMUS</t>
  </si>
  <si>
    <t>T-MOBILE US INC</t>
  </si>
  <si>
    <t>Wireless Telecommunication Ser</t>
  </si>
  <si>
    <t>TPR</t>
  </si>
  <si>
    <t>TAPESTRY INC</t>
  </si>
  <si>
    <t>TRIP</t>
  </si>
  <si>
    <t>TSCO</t>
  </si>
  <si>
    <t>TRACTOR SUPPLY COMPANY</t>
  </si>
  <si>
    <t>TSN</t>
  </si>
  <si>
    <t>TYSON FOODS INC-CL A</t>
  </si>
  <si>
    <t>TTWO</t>
  </si>
  <si>
    <t>TWTR</t>
  </si>
  <si>
    <t>TXN</t>
  </si>
  <si>
    <t>TEXAS INSTRUMENTS INC</t>
  </si>
  <si>
    <t>TXT</t>
  </si>
  <si>
    <t>TEXTRON INC</t>
  </si>
  <si>
    <t>UA</t>
  </si>
  <si>
    <t>UAA</t>
  </si>
  <si>
    <t>UNDER ARMOUR INC-CLASS A</t>
  </si>
  <si>
    <t>UAL</t>
  </si>
  <si>
    <t>UNITED AIRLINES HOLDINGS INC</t>
  </si>
  <si>
    <t>UHS</t>
  </si>
  <si>
    <t>UNIVERSAL HEALTH SERVICES-B</t>
  </si>
  <si>
    <t>ULTA</t>
  </si>
  <si>
    <t>ULTA BEAUTY INC</t>
  </si>
  <si>
    <t>UNH</t>
  </si>
  <si>
    <t>UNITEDHEALTH GROUP INC</t>
  </si>
  <si>
    <t>UNP</t>
  </si>
  <si>
    <t>UNION PACIFIC CORP</t>
  </si>
  <si>
    <t>UNITED PARCEL SERVICE-CL B</t>
  </si>
  <si>
    <t>URI</t>
  </si>
  <si>
    <t>UNITED RENTALS INC</t>
  </si>
  <si>
    <t>UTX</t>
  </si>
  <si>
    <t>UNITED TECHNOLOGIES CORP</t>
  </si>
  <si>
    <t>V</t>
  </si>
  <si>
    <t>VISA INC-CLASS A SHARES</t>
  </si>
  <si>
    <t>VAR</t>
  </si>
  <si>
    <t>VARIAN MEDICAL SYSTEMS INC</t>
  </si>
  <si>
    <t>VFC</t>
  </si>
  <si>
    <t>VF CORP</t>
  </si>
  <si>
    <t>VIAB</t>
  </si>
  <si>
    <t>VIACOM INC-CLASS B</t>
  </si>
  <si>
    <t>VLO</t>
  </si>
  <si>
    <t>VALERO ENERGY CORP</t>
  </si>
  <si>
    <t>VMC</t>
  </si>
  <si>
    <t>VULCAN MATERIALS CO</t>
  </si>
  <si>
    <t>VRSK</t>
  </si>
  <si>
    <t>VRSN</t>
  </si>
  <si>
    <t>VRTX</t>
  </si>
  <si>
    <t>VERTEX PHARMACEUTICALS INC</t>
  </si>
  <si>
    <t>VZ</t>
  </si>
  <si>
    <t>VERIZON COMMUNICATIONS INC</t>
  </si>
  <si>
    <t>WAB</t>
  </si>
  <si>
    <t>WABTEC CORP</t>
  </si>
  <si>
    <t>WAT</t>
  </si>
  <si>
    <t>WATERS CORP</t>
  </si>
  <si>
    <t>WBA</t>
  </si>
  <si>
    <t>WALGREENS BOOTS ALLIANCE INC</t>
  </si>
  <si>
    <t>WCG</t>
  </si>
  <si>
    <t>WELLCARE HEALTH PLANS INC</t>
  </si>
  <si>
    <t>WDC</t>
  </si>
  <si>
    <t>WESTERN DIGITAL CORP</t>
  </si>
  <si>
    <t>WEC</t>
  </si>
  <si>
    <t>WEC ENERGY GROUP INC</t>
  </si>
  <si>
    <t>WHR</t>
  </si>
  <si>
    <t>WHIRLPOOL CORP</t>
  </si>
  <si>
    <t>WM</t>
  </si>
  <si>
    <t>WASTE MANAGEMENT INC</t>
  </si>
  <si>
    <t>WMB</t>
  </si>
  <si>
    <t>WILLIAMS COS INC</t>
  </si>
  <si>
    <t>WMT</t>
  </si>
  <si>
    <t>WALMART INC</t>
  </si>
  <si>
    <t>WRK</t>
  </si>
  <si>
    <t>WESTROCK CO</t>
  </si>
  <si>
    <t>WU</t>
  </si>
  <si>
    <t>WESTERN UNION CO</t>
  </si>
  <si>
    <t>WYNN</t>
  </si>
  <si>
    <t>WYNN RESORTS LTD</t>
  </si>
  <si>
    <t>XEC</t>
  </si>
  <si>
    <t>CIMAREX ENERGY CO</t>
  </si>
  <si>
    <t>XEL</t>
  </si>
  <si>
    <t>XCEL ENERGY INC</t>
  </si>
  <si>
    <t>XLNX</t>
  </si>
  <si>
    <t>XOM</t>
  </si>
  <si>
    <t>EXXON MOBIL CORP</t>
  </si>
  <si>
    <t>XRAY</t>
  </si>
  <si>
    <t>DENTSPLY SIRONA INC</t>
  </si>
  <si>
    <t>XRX</t>
  </si>
  <si>
    <t>XEROX HOLDINGS CORP</t>
  </si>
  <si>
    <t>XYL</t>
  </si>
  <si>
    <t>XYLEM INC</t>
  </si>
  <si>
    <t>YUM</t>
  </si>
  <si>
    <t>YUM! BRANDS INC</t>
  </si>
  <si>
    <t>ZBH</t>
  </si>
  <si>
    <t>ZIMMER BIOMET HOLDINGS INC</t>
  </si>
  <si>
    <t>ZTS</t>
  </si>
  <si>
    <t>ZOETIS INC</t>
  </si>
  <si>
    <t>Format column E as percent ('%').</t>
  </si>
  <si>
    <t>How many of the seven companies 'Added' to the list are in the 'Information Technology' Sector?</t>
  </si>
  <si>
    <t>Drag 'Added' to the 'Filters' box and it will appear as a filter</t>
  </si>
  <si>
    <t>Click on 'On for Columns Only' in the menu.</t>
  </si>
  <si>
    <t>Filter on 'Pct Variance', deselect "All" and select the entry with the largest positive value (105%).</t>
  </si>
  <si>
    <t>How many sales people in South region were below budget?</t>
  </si>
  <si>
    <t>Data</t>
  </si>
  <si>
    <t>Net Income 2017</t>
  </si>
  <si>
    <t>Revenues 2018</t>
  </si>
  <si>
    <t>Net Income 2018</t>
  </si>
  <si>
    <t>Field</t>
  </si>
  <si>
    <t>Total</t>
  </si>
  <si>
    <t>Viewing Multiple Sheets</t>
  </si>
  <si>
    <t>Excel permits users to simultaneously view multiple Sheets at the same time.</t>
  </si>
  <si>
    <t>You are going to simultaneously access this Sheet on the left side of the screen and the 'DATA Tables' (next Sheet in this Workbook) on the right side.</t>
  </si>
  <si>
    <t>Tables are very easily formatted</t>
  </si>
  <si>
    <t>Table headers remain visible even when you scroll down</t>
  </si>
  <si>
    <t>Filters are added to your data</t>
  </si>
  <si>
    <t>Tables automatically expand when you add new rows or columns</t>
  </si>
  <si>
    <t>Tables automatically name ranges</t>
  </si>
  <si>
    <t>You can add Totals to Tables automatically</t>
  </si>
  <si>
    <t>When Tables automatically expand, they also expand...their format</t>
  </si>
  <si>
    <t>Tables drag formulas down automatically</t>
  </si>
  <si>
    <t>You can create dynamic charts</t>
  </si>
  <si>
    <t>Tables adjust named ranges automatically</t>
  </si>
  <si>
    <t>You can add Forms to facilitate entry of new data</t>
  </si>
  <si>
    <t>You can use Slicers and Timelines to filter your data and charts</t>
  </si>
  <si>
    <t>Excel Tables are extremely powerful. They have the ability to handle hundreds of thousands of rows in a table.</t>
  </si>
  <si>
    <t>We will later present reference functions, functions that can assemble disparate data into a format that can be converted to a Table.</t>
  </si>
  <si>
    <t>Excel has bucketed each row of the source data into a row in the PivotTable.</t>
  </si>
  <si>
    <t>We cannot demonstrate this here because the protection of the Workbook will not permit adding a new Sheet.</t>
  </si>
  <si>
    <t>Any range of data as long as each of the columns in the range has an appropriate title (name) can be used as a Data Source to create a PivotTable.</t>
  </si>
  <si>
    <t>We focus on creating a PivotTable from an Excel Table below.</t>
  </si>
  <si>
    <t>To create a PivotTable from a range select 'PivotTable' in the dropdown menu from the 'Insert' tab above.</t>
  </si>
  <si>
    <t>The remainder of the instructions are the same as presented below.</t>
  </si>
  <si>
    <t>Using an Excel Table to create a PivotTable has a number of advantages which we will not discuss here.</t>
  </si>
  <si>
    <t xml:space="preserve">An Excel table is basically just a very simple database, consisting of one table. It has data elements (columns) and a set of members having those data elements (rows). It is detailed at the row level. </t>
  </si>
  <si>
    <t>What is the Difference Between an Excel Table and a PivotTable?</t>
  </si>
  <si>
    <t>A PivotTable is a reporting and summation tool that gives you information about an Excel table.</t>
  </si>
  <si>
    <t>PivotTable comes with PiviotCharts, which permits users to easily create presentation quality charts and graph from the results of the PivotTable.</t>
  </si>
  <si>
    <t>This entire Sheet is Required Homework.</t>
  </si>
  <si>
    <t>Data analysis has become a critical skill in this data rich and complex world.</t>
  </si>
  <si>
    <t>Select the 'New Window' option on the dropdown window to create a new window of the same Workbook.</t>
  </si>
  <si>
    <t>Select "Arrange" immediately under the 'New Window' and the "Arrange Windows" dropdown window will appear.</t>
  </si>
  <si>
    <t>You will now see two windows with duplicate copies of the 'EXCEL Tables' Sheet.</t>
  </si>
  <si>
    <t>On the right side of the screen select the 'DATA Tables' Sheet so that it will appear immediately to the right of the "EXCEL Tables' Sheet.</t>
  </si>
  <si>
    <t>The Budget Case</t>
  </si>
  <si>
    <r>
      <t xml:space="preserve">Filter on </t>
    </r>
    <r>
      <rPr>
        <b/>
        <sz val="10"/>
        <color theme="1"/>
        <rFont val="Calibri"/>
        <family val="2"/>
      </rPr>
      <t>Variance</t>
    </r>
    <r>
      <rPr>
        <sz val="10"/>
        <color theme="1"/>
        <rFont val="Calibri"/>
        <family val="2"/>
      </rPr>
      <t xml:space="preserve"> less than zero.</t>
    </r>
  </si>
  <si>
    <t>If the screen is in full screen mode click on the green circle in the upper left of the screen to it out of full screen mode (see image below of Excel not full screen).</t>
  </si>
  <si>
    <t>On a Mac</t>
  </si>
  <si>
    <t>On a Windows Computer</t>
  </si>
  <si>
    <t>Financial analysts generally drill down to a specific company, business or activity.</t>
  </si>
  <si>
    <t>Financial analysts focus on a specific company, business or activity, applying historical results to forecast future results.</t>
  </si>
  <si>
    <t>Data analysts generally apply statistical analyses across data to synthesize relationships.</t>
  </si>
  <si>
    <t>You are able to select a different Sheet on either side of the screen.</t>
  </si>
  <si>
    <t>It often includes summary statistics such as a mean or maximum for a data sub group.</t>
  </si>
  <si>
    <t>A PivotTable permits you to name and define calculation and aggregates buckets of data to perform the calculation.</t>
  </si>
  <si>
    <t>You are going to want to complete this Sheet with the 'DATA PivotTables' Sheet arranged to the right.</t>
  </si>
  <si>
    <t>You are going to want to complete this Sheet with the 'DATA Budgets' Sheet arranged to the right.</t>
  </si>
  <si>
    <t>You are going to want to complete this Sheet with the 'DATA NewCos' Sheet arranged to the right.</t>
  </si>
  <si>
    <t>You are going to want to complete this Sheet with the 'DATA Non-GAAP' Sheet arranged to the right.</t>
  </si>
  <si>
    <t>The 'Subtotal' capability does not work with Excel Tables.</t>
  </si>
  <si>
    <t>If you calculate the average of the ratios of each company's Revenues divided by that company's Equity you get the result of -20.</t>
  </si>
  <si>
    <t>Which answer is correct?</t>
  </si>
  <si>
    <t>Company A</t>
  </si>
  <si>
    <t>Company B</t>
  </si>
  <si>
    <t>Profit Margin</t>
  </si>
  <si>
    <t>Adding Calculated Columns</t>
  </si>
  <si>
    <t>Click on 'Fields, items, and Sets' and a dropdown menu will appear.</t>
  </si>
  <si>
    <t>Filtering PivotTables</t>
  </si>
  <si>
    <t>Below are the financial results of two companies over two years.</t>
  </si>
  <si>
    <t xml:space="preserve">Calculate the Average Profit Margin (average of the ratios) by averaging the Profit Margins above. </t>
  </si>
  <si>
    <t>The above example demonstrates two Data Integrity issues.</t>
  </si>
  <si>
    <t>When aggregating ratios, the contribution of data points in which the denominator is very small is disproportional.</t>
  </si>
  <si>
    <t>There are some cases where the average of the ratios are used.</t>
  </si>
  <si>
    <t>The price-to-earnings ratio for the Russell 1000 Index (equal weighted index) is calculated as the average of the ratios rather than the ratio of the sums.</t>
  </si>
  <si>
    <t>One challenge in using Excel Tables and PivotTables is structuring the data in a way in which it can be effectively accessed.</t>
  </si>
  <si>
    <t>Compare the three tables below:</t>
  </si>
  <si>
    <t xml:space="preserve">In the second table the Year is a column but there is a 'Field' column defining what data is in the 'Data' column. </t>
  </si>
  <si>
    <t>In the third table there is a column for each separate combination of field and year</t>
  </si>
  <si>
    <t>In the first table the Year and each of the fields are separate columns.</t>
  </si>
  <si>
    <r>
      <t xml:space="preserve">This structure does </t>
    </r>
    <r>
      <rPr>
        <b/>
        <u/>
        <sz val="10"/>
        <color theme="1"/>
        <rFont val="Calibri"/>
        <family val="2"/>
      </rPr>
      <t>not</t>
    </r>
    <r>
      <rPr>
        <sz val="10"/>
        <color theme="1"/>
        <rFont val="Calibri"/>
        <family val="2"/>
      </rPr>
      <t xml:space="preserve"> enable:</t>
    </r>
  </si>
  <si>
    <t>Aggregation (by year, sector or industry) across multiple fields</t>
  </si>
  <si>
    <t>This structure enables:</t>
  </si>
  <si>
    <t>Aggregation (sector or industry) across multiple fields</t>
  </si>
  <si>
    <t>Any aggregation by year.</t>
  </si>
  <si>
    <t>Structuring data such that it can be aggregated and for which calculations can be defined is a critical part of data analysis.</t>
  </si>
  <si>
    <t>Calculating a new field such as Net Margin (Net Income / Revenues)</t>
  </si>
  <si>
    <t> .</t>
  </si>
  <si>
    <r>
      <t>On the </t>
    </r>
    <r>
      <rPr>
        <b/>
        <sz val="10"/>
        <color rgb="FF1E1E1E"/>
        <rFont val="Calibri"/>
        <family val="2"/>
      </rPr>
      <t>View</t>
    </r>
    <r>
      <rPr>
        <sz val="10"/>
        <color rgb="FF1E1E1E"/>
        <rFont val="Calibri"/>
        <family val="2"/>
      </rPr>
      <t> tab, in the </t>
    </r>
    <r>
      <rPr>
        <b/>
        <sz val="10"/>
        <color rgb="FF1E1E1E"/>
        <rFont val="Calibri"/>
        <family val="2"/>
      </rPr>
      <t>Window</t>
    </r>
    <r>
      <rPr>
        <sz val="10"/>
        <color rgb="FF1E1E1E"/>
        <rFont val="Calibri"/>
        <family val="2"/>
      </rPr>
      <t> group, click </t>
    </r>
    <r>
      <rPr>
        <b/>
        <sz val="10"/>
        <color rgb="FF1E1E1E"/>
        <rFont val="Calibri"/>
        <family val="2"/>
      </rPr>
      <t>New Window</t>
    </r>
    <r>
      <rPr>
        <sz val="10"/>
        <color rgb="FF1E1E1E"/>
        <rFont val="Calibri"/>
        <family val="2"/>
      </rPr>
      <t>.</t>
    </r>
  </si>
  <si>
    <r>
      <t>On the </t>
    </r>
    <r>
      <rPr>
        <b/>
        <sz val="10"/>
        <color rgb="FF1E1E1E"/>
        <rFont val="Calibri"/>
        <family val="2"/>
      </rPr>
      <t>View</t>
    </r>
    <r>
      <rPr>
        <sz val="10"/>
        <color rgb="FF1E1E1E"/>
        <rFont val="Calibri"/>
        <family val="2"/>
      </rPr>
      <t> tab, in the </t>
    </r>
    <r>
      <rPr>
        <b/>
        <sz val="10"/>
        <color rgb="FF1E1E1E"/>
        <rFont val="Calibri"/>
        <family val="2"/>
      </rPr>
      <t>Window</t>
    </r>
    <r>
      <rPr>
        <sz val="10"/>
        <color rgb="FF1E1E1E"/>
        <rFont val="Calibri"/>
        <family val="2"/>
      </rPr>
      <t> group, click </t>
    </r>
    <r>
      <rPr>
        <b/>
        <sz val="10"/>
        <color rgb="FF1E1E1E"/>
        <rFont val="Calibri"/>
        <family val="2"/>
      </rPr>
      <t>View Side by Side</t>
    </r>
    <r>
      <rPr>
        <sz val="10"/>
        <color rgb="FF1E1E1E"/>
        <rFont val="Calibri"/>
        <family val="2"/>
      </rPr>
      <t> </t>
    </r>
  </si>
  <si>
    <r>
      <t xml:space="preserve">Click on the box under 'Table Name' and enter the name, </t>
    </r>
    <r>
      <rPr>
        <i/>
        <sz val="10"/>
        <color theme="1"/>
        <rFont val="Calibri"/>
        <family val="2"/>
      </rPr>
      <t xml:space="preserve">in this case 'TBL_Starter'. </t>
    </r>
  </si>
  <si>
    <t>Totals and Collapsing Details</t>
  </si>
  <si>
    <t>Data analysis is typically 'hypothesis' driven, but, as we shall discuss increasingly there are intelligent software packages which will create hypotheses.</t>
  </si>
  <si>
    <t>Structuring the Source Data</t>
  </si>
  <si>
    <t>Once a user creates a Excel Table from the data, significant functionality is available that is usually associated with more sophisticated</t>
  </si>
  <si>
    <t>Section: Data Analysis</t>
  </si>
  <si>
    <t>To be able to use the Subtotal capability the data must be sorted in the sequence of the fields used to define the subtotal</t>
  </si>
  <si>
    <t>In addition to the Data Analyses in this Workbook there are other Data Analyses throughout this course.</t>
  </si>
  <si>
    <t>The objectives of these Data Analyses are multifaceted:</t>
  </si>
  <si>
    <t>The following Data Analyses, using company financial data, are included in the relevant Workbook in a Sheet titled 'DATA ANALYSIS xxxxx'.</t>
  </si>
  <si>
    <t>The table on 'DATA Budgets' is currently sorted by 'Salesperson'</t>
  </si>
  <si>
    <t>To be able to create subtotals at both the 'Region' and 'Office' levels we need to sort the data by region/office.</t>
  </si>
  <si>
    <t>Sorting the Data</t>
  </si>
  <si>
    <t>Creating the Subtotals</t>
  </si>
  <si>
    <t>Analyzing the Data</t>
  </si>
  <si>
    <t>Click on the 'Sort' icon on the 'Data' tab.</t>
  </si>
  <si>
    <t>A 'Sort' dropdown menu will appear.</t>
  </si>
  <si>
    <t>Next to the 'Sort by' select the highest level of the sort hierarchy, in this case 'Region'.</t>
  </si>
  <si>
    <t>Add a second level of the sort hierarchy by clicking on the '+' sign (bottom left above).</t>
  </si>
  <si>
    <t>Select 'OK' in the bottom right corner of the Sort window.</t>
  </si>
  <si>
    <t>Notice that in the 'Order' column of the Sort window you can select the sort sequence of each sort key.</t>
  </si>
  <si>
    <t>Analyzing NewCos Data</t>
  </si>
  <si>
    <t>In other words, they are the company's adjustments to GAAP reported financials.</t>
  </si>
  <si>
    <t>You will analyze a larger database of more than 4000 rows, each row representing one of the last 10 years of the 400+ S&amp;P 500 ex Financial companies.</t>
  </si>
  <si>
    <t>The reason for the large number of Data Analyses included in this course is to demonstrate the breadth of analyses that can be performed and provide students with many opportunities to practice this complex skill.</t>
  </si>
  <si>
    <t>Analyzing Non-GAAP reporting</t>
  </si>
  <si>
    <t>Creating a Pivot Table</t>
  </si>
  <si>
    <t>In this case, you are going to directly create a PivotTable from the data without converting the data into a Table.</t>
  </si>
  <si>
    <t>Click on the 'Insert' tab and select 'PivotTable' and the 'Create PivotTable' window will appear.</t>
  </si>
  <si>
    <t>Click on 'OK' and the 'PivotTables Fields' window will open.</t>
  </si>
  <si>
    <t>In the 'Insert Calculated Field' dropdown menu change the 'Name' to 'GAAP Net Margin'.</t>
  </si>
  <si>
    <t>Clicking on 'OK' will create a new column named 'Sum of GAAP Net Margin' equal to Net Income to Common GAAP/Revenues.</t>
  </si>
  <si>
    <t>Repeat the above process to calculate 'Sum of Non-GAAP Net Margin'</t>
  </si>
  <si>
    <t>Calculating 'Calculated Fields'</t>
  </si>
  <si>
    <t>Populate the PivotTable</t>
  </si>
  <si>
    <t>Move 'Year' from 'Rows' to 'Filters'.</t>
  </si>
  <si>
    <t>Drag 'Sector" to the 'Rows' box.</t>
  </si>
  <si>
    <t>Drag 'Sum of Non-GAAP Net Margin' to 'Values' box.</t>
  </si>
  <si>
    <t>Drag 'Year' from 'Field Name' to 'Rows' box.</t>
  </si>
  <si>
    <t>What is the 'Sector' with the largest 'Difference'.</t>
  </si>
  <si>
    <t>Which salesperson sold the most product A?</t>
  </si>
  <si>
    <t>Select product A and look by salesperson.</t>
  </si>
  <si>
    <t xml:space="preserve">Pivot Tables allow you to extract answers to a series of basic questions about your data with minimal effort, allowing you to summarize large quantities of data quickly and easily. </t>
  </si>
  <si>
    <t>Core Concepts</t>
  </si>
  <si>
    <t>Excel will default to 'New Worksheet', which in most cases will be fine, but we have protected the structure of this Workbook (including adding Sheets) so doing so will create an error.</t>
  </si>
  <si>
    <r>
      <rPr>
        <i/>
        <sz val="10"/>
        <color theme="1"/>
        <rFont val="Calibri"/>
        <family val="2"/>
      </rPr>
      <t>Hint</t>
    </r>
    <r>
      <rPr>
        <sz val="10"/>
        <color theme="1"/>
        <rFont val="Calibri"/>
        <family val="2"/>
      </rPr>
      <t>: Excel will default to 'New Worksheet', which in most cases will be fine, but we have protected the structure of this Workbook (including adding Sheets) so doing so will create an error.</t>
    </r>
  </si>
  <si>
    <r>
      <rPr>
        <i/>
        <sz val="10"/>
        <color theme="1"/>
        <rFont val="Calibri"/>
        <family val="2"/>
      </rPr>
      <t>Hint</t>
    </r>
    <r>
      <rPr>
        <sz val="10"/>
        <color theme="1"/>
        <rFont val="Calibri"/>
        <family val="2"/>
      </rPr>
      <t>: Under 'Choose where to place the PivotTable' Excel will default to 'New Worksheet', which in most cases will be fine, but we have protected the structure of this Workbook (including adding Sheets) so doing so will create an error.</t>
    </r>
  </si>
  <si>
    <t>Data Analysis (Workbook 2)</t>
  </si>
  <si>
    <t>Financial Statement Analysis (Workbook 3)</t>
  </si>
  <si>
    <t>Income Statement (Workbook 4)</t>
  </si>
  <si>
    <t>Balance Sheet (Workbook 5)</t>
  </si>
  <si>
    <t>Cash Flow Statement (Workbook 6)</t>
  </si>
  <si>
    <t>Developing a Model (Workbook 7)</t>
  </si>
  <si>
    <t>Company Forecasting (Workbook 8)</t>
  </si>
  <si>
    <t>Strategic Forecasting (Workbook 9)</t>
  </si>
  <si>
    <t>Forecasting Disruptions (Workbook 10)</t>
  </si>
  <si>
    <t>Valuation (Workbook 11)</t>
  </si>
  <si>
    <t>Valuing M&amp;A (Workbook 12)</t>
  </si>
  <si>
    <t>Financial Statement Analysis (Section III, Workbooks 3-6)</t>
  </si>
  <si>
    <t>Modeling &amp; Forecasting (Section IV, Workbooks 7-10)</t>
  </si>
  <si>
    <t>Wyndham_Williamson</t>
  </si>
  <si>
    <t>William_Hooper</t>
  </si>
  <si>
    <t>Will_Heyburn</t>
  </si>
  <si>
    <t>Tori_Maisey</t>
  </si>
  <si>
    <t>Shyloh_Davonne Wilkinson</t>
  </si>
  <si>
    <t>Sergio_Khazerov</t>
  </si>
  <si>
    <t>Sabrina_Kogut</t>
  </si>
  <si>
    <t>Robert_Wiesenthal</t>
  </si>
  <si>
    <t>Robert_Doherty</t>
  </si>
  <si>
    <t>Oksana_Orlov</t>
  </si>
  <si>
    <t>Passenger - Ground Travel due to Weather Issues</t>
  </si>
  <si>
    <t>What 'Expense Description' was the most frequently used?</t>
  </si>
  <si>
    <t>Nate_Alexander</t>
  </si>
  <si>
    <t>Mimi_Grassi</t>
  </si>
  <si>
    <t>Which employee had the highest Transaction Amount per Mile?</t>
  </si>
  <si>
    <t>Matthew_Brody</t>
  </si>
  <si>
    <t>Maryanne_Johnson</t>
  </si>
  <si>
    <t>Madison_Friedman</t>
  </si>
  <si>
    <t>Lysane_Sanchez</t>
  </si>
  <si>
    <t>Converting your conclusions into action items</t>
  </si>
  <si>
    <t>Leo_Alvarez</t>
  </si>
  <si>
    <t>Presenting your conclusions in a clear and concise document or presentation</t>
  </si>
  <si>
    <t>Lee_Gold</t>
  </si>
  <si>
    <t>Synthesizing the results and supporting your conclusions</t>
  </si>
  <si>
    <t>Karoline_Lozier</t>
  </si>
  <si>
    <t>Developing analyses that test these hypotheses</t>
  </si>
  <si>
    <t>Justin_Meltzer</t>
  </si>
  <si>
    <t>Developing sound and thoughtful hypotheses</t>
  </si>
  <si>
    <t>Joseph_Meyer</t>
  </si>
  <si>
    <t>It requires:</t>
  </si>
  <si>
    <t>Jose_Ramon-Batista</t>
  </si>
  <si>
    <t>This assignment demonstrates that being a good financial analyst requires more than just being able to process the data.</t>
  </si>
  <si>
    <t>John_Schaaf</t>
  </si>
  <si>
    <t>You can see that in addition to expecting the candidate to complete the data analysis the company expected the candidate to go further.</t>
  </si>
  <si>
    <t>Jess_Rooney</t>
  </si>
  <si>
    <t>James_Whaley</t>
  </si>
  <si>
    <t>Jake_Adler</t>
  </si>
  <si>
    <t>Jacqueline_Westbrook</t>
  </si>
  <si>
    <t>Jacob_Gibson</t>
  </si>
  <si>
    <t>a. “Executive Summary” - Please submit your top 3 conclusions from the data (250 Words Max) </t>
  </si>
  <si>
    <t>Jackson_Bisaccia</t>
  </si>
  <si>
    <t xml:space="preserve">The reason for each transaction is contained as an explanation on a separate tab. </t>
  </si>
  <si>
    <t>Jack_Oneill</t>
  </si>
  <si>
    <t xml:space="preserve">1. The Attached data set contains anonymized data for a portion of Blade’s ground-travel expenses for June – Aug 2019. </t>
  </si>
  <si>
    <t>Hunter_Senning</t>
  </si>
  <si>
    <t>Evelyn_Pelczar</t>
  </si>
  <si>
    <t xml:space="preserve">You should have also received a separate excel file with data that requires your analysis. </t>
  </si>
  <si>
    <t>Evan_Licht</t>
  </si>
  <si>
    <t xml:space="preserve">To evaluate your candidacy moving forward, we are requesting you submit to us an example of your analytical capabilities. </t>
  </si>
  <si>
    <t>Esjona_Kadiu</t>
  </si>
  <si>
    <t xml:space="preserve">We’ve had hundreds of candidates apply, and you are one of the top candidates that remain. </t>
  </si>
  <si>
    <t>Emily_Antner</t>
  </si>
  <si>
    <t xml:space="preserve">Congratulations on making it to the next round of candidates for the Financial Analyst position @ Blade! </t>
  </si>
  <si>
    <t>Passenger Facing Employee - Misc Errand</t>
  </si>
  <si>
    <t>Emi_Suzuki</t>
  </si>
  <si>
    <t>Financial Analyst Exam </t>
  </si>
  <si>
    <t>Passenger - Significant Issue with passenger's flight</t>
  </si>
  <si>
    <t>Conrad_Grimmer</t>
  </si>
  <si>
    <t>Blade Urban Air Mobility </t>
  </si>
  <si>
    <t>Passenger - Last Minute Ground Travel</t>
  </si>
  <si>
    <t>Conner_Clay</t>
  </si>
  <si>
    <t>EXHIBIT: Assignment Required of Pre-Screen Job Candidates for Financial Analyst position</t>
  </si>
  <si>
    <t>Callen_Morris</t>
  </si>
  <si>
    <t>Passenger - Ground Travel</t>
  </si>
  <si>
    <t>Cal_Thompson</t>
  </si>
  <si>
    <t>Below is the actual exercise that a company required candidates for a financial analyst position to complete.</t>
  </si>
  <si>
    <t>Passenger - Connection between airport terminals</t>
  </si>
  <si>
    <t>Brendan_Kelly</t>
  </si>
  <si>
    <t>HQ Employee - Misc Errand</t>
  </si>
  <si>
    <t>Bowie_Tam</t>
  </si>
  <si>
    <t>This is Challenge Homework</t>
  </si>
  <si>
    <t>Employee - Working Late</t>
  </si>
  <si>
    <t>Blair_Felts</t>
  </si>
  <si>
    <t>Employee - Travel between lounges</t>
  </si>
  <si>
    <t>Employee - Manager's Request</t>
  </si>
  <si>
    <t>Employee - Business meeting</t>
  </si>
  <si>
    <t>--</t>
  </si>
  <si>
    <t>USD</t>
  </si>
  <si>
    <t>Service &amp; Technology Fee</t>
  </si>
  <si>
    <t>Employee8</t>
  </si>
  <si>
    <t>Blade</t>
  </si>
  <si>
    <t>Fare</t>
  </si>
  <si>
    <t>Monthly Billing</t>
  </si>
  <si>
    <t>DEPT - CX</t>
  </si>
  <si>
    <t>Blade - Dinner Policy</t>
  </si>
  <si>
    <t>10011, USA</t>
  </si>
  <si>
    <t>New York City</t>
  </si>
  <si>
    <t>Eats</t>
  </si>
  <si>
    <t>Employee52</t>
  </si>
  <si>
    <t>-05:00</t>
  </si>
  <si>
    <t>8:01PM</t>
  </si>
  <si>
    <t>12:01AM</t>
  </si>
  <si>
    <t>7:19PM</t>
  </si>
  <si>
    <t>11:19PM</t>
  </si>
  <si>
    <t>75648a49-55e9-5ace-a3d8-947ef6723a64</t>
  </si>
  <si>
    <t>Tip</t>
  </si>
  <si>
    <t>DEPT - OPS - NY</t>
  </si>
  <si>
    <t>PAX TRAVEL</t>
  </si>
  <si>
    <t>EXP7</t>
  </si>
  <si>
    <t>11968, USA</t>
  </si>
  <si>
    <t>11937, USA</t>
  </si>
  <si>
    <t>NYC Suburbs</t>
  </si>
  <si>
    <t>Travel | UberX</t>
  </si>
  <si>
    <t>Employee2</t>
  </si>
  <si>
    <t>6:38PM</t>
  </si>
  <si>
    <t>10:38PM</t>
  </si>
  <si>
    <t>5:30PM</t>
  </si>
  <si>
    <t>9:30PM</t>
  </si>
  <si>
    <t>33614378-2d1f-405c-8990-4762d6fb0d92</t>
  </si>
  <si>
    <t>EXP4</t>
  </si>
  <si>
    <t>Travel | Premium SUV</t>
  </si>
  <si>
    <t>Employee51</t>
  </si>
  <si>
    <t>5:38PM</t>
  </si>
  <si>
    <t>9:38PM</t>
  </si>
  <si>
    <t>4:51PM</t>
  </si>
  <si>
    <t>8:51PM</t>
  </si>
  <si>
    <t>768d5b9c-e907-464d-a996-7fef476befbe</t>
  </si>
  <si>
    <t>DEPT - OPS - CA</t>
  </si>
  <si>
    <t>I'M RIDING</t>
  </si>
  <si>
    <t>EXP2</t>
  </si>
  <si>
    <t>10010, USA</t>
  </si>
  <si>
    <t>10038, USA</t>
  </si>
  <si>
    <t>Travel | UberX VIP</t>
  </si>
  <si>
    <t>Employee10</t>
  </si>
  <si>
    <t>3:07PM</t>
  </si>
  <si>
    <t>7:07PM</t>
  </si>
  <si>
    <t>2:27PM</t>
  </si>
  <si>
    <t>6:27PM</t>
  </si>
  <si>
    <t>469f8010-20b5-4848-9ebf-89c920945133</t>
  </si>
  <si>
    <t>11963, USA</t>
  </si>
  <si>
    <t>1:28PM</t>
  </si>
  <si>
    <t>5:28PM</t>
  </si>
  <si>
    <t>12:34PM</t>
  </si>
  <si>
    <t>4:34PM</t>
  </si>
  <si>
    <t>0d971c70-91c5-422f-baa5-d7092d82bd80</t>
  </si>
  <si>
    <t>Travel | Premium</t>
  </si>
  <si>
    <t>1:08PM</t>
  </si>
  <si>
    <t>5:08PM</t>
  </si>
  <si>
    <t>12:30PM</t>
  </si>
  <si>
    <t>4:30PM</t>
  </si>
  <si>
    <t>d68130c9-16e0-4aec-a92e-f72a397d3bc3</t>
  </si>
  <si>
    <t>Fare and Tip</t>
  </si>
  <si>
    <t>Blade - Lunch Policy</t>
  </si>
  <si>
    <t>11975, USA</t>
  </si>
  <si>
    <t>12:45PM</t>
  </si>
  <si>
    <t>4:45PM</t>
  </si>
  <si>
    <t>11:59AM</t>
  </si>
  <si>
    <t>3:59PM</t>
  </si>
  <si>
    <t>6416e9b7-0a94-58d1-aa3b-3808f4734171</t>
  </si>
  <si>
    <t>10023, USA</t>
  </si>
  <si>
    <t>07608, USA</t>
  </si>
  <si>
    <t>New Jersey</t>
  </si>
  <si>
    <t>Employee47</t>
  </si>
  <si>
    <t>12:39PM</t>
  </si>
  <si>
    <t>4:39PM</t>
  </si>
  <si>
    <t>11:55AM</t>
  </si>
  <si>
    <t>3:55PM</t>
  </si>
  <si>
    <t>2f1a9dfc-6c3b-4935-ab52-1d4b5c8de3e4</t>
  </si>
  <si>
    <t>Employee3</t>
  </si>
  <si>
    <t>11:22AM</t>
  </si>
  <si>
    <t>3:22PM</t>
  </si>
  <si>
    <t>11:01AM</t>
  </si>
  <si>
    <t>3:01PM</t>
  </si>
  <si>
    <t>b96c60c0-8b13-5d10-9709-b3f0added166</t>
  </si>
  <si>
    <t>11:19AM</t>
  </si>
  <si>
    <t>3:19PM</t>
  </si>
  <si>
    <t>9:36AM</t>
  </si>
  <si>
    <t>1:36PM</t>
  </si>
  <si>
    <t>ed14e804-8786-55a8-9ae1-e1e615319723</t>
  </si>
  <si>
    <t>8:39AM</t>
  </si>
  <si>
    <t>7:52AM</t>
  </si>
  <si>
    <t>11:52AM</t>
  </si>
  <si>
    <t>24e80b4c-3622-4d48-8bbe-97768fc480a4</t>
  </si>
  <si>
    <t>BLADE - CX + SR CX</t>
  </si>
  <si>
    <t>11954, USA</t>
  </si>
  <si>
    <t>Employee30</t>
  </si>
  <si>
    <t>7:56AM</t>
  </si>
  <si>
    <t>11:56AM</t>
  </si>
  <si>
    <t>7:09AM</t>
  </si>
  <si>
    <t>11:09AM</t>
  </si>
  <si>
    <t>9f125a9e-60a9-4104-afef-bd60ed4dc17a</t>
  </si>
  <si>
    <t>10036, USA</t>
  </si>
  <si>
    <t>7:35AM</t>
  </si>
  <si>
    <t>11:35AM</t>
  </si>
  <si>
    <t>7:07AM</t>
  </si>
  <si>
    <t>11:07AM</t>
  </si>
  <si>
    <t>c71571e6-3bcb-45ca-b09f-267aba0d7406</t>
  </si>
  <si>
    <t>7:24AM</t>
  </si>
  <si>
    <t>11:24AM</t>
  </si>
  <si>
    <t>7:04AM</t>
  </si>
  <si>
    <t>11:04AM</t>
  </si>
  <si>
    <t>26dfaf5b-d23a-490b-82be-a9f54f5c9901</t>
  </si>
  <si>
    <t>I'M RIDING EARLY/LATE</t>
  </si>
  <si>
    <t>10001, USA</t>
  </si>
  <si>
    <t>11214, USA</t>
  </si>
  <si>
    <t>Travel | UberX Diamond</t>
  </si>
  <si>
    <t>6:46AM</t>
  </si>
  <si>
    <t>10:46AM</t>
  </si>
  <si>
    <t>6:15AM</t>
  </si>
  <si>
    <t>10:15AM</t>
  </si>
  <si>
    <t>89b18e9f-af76-45c2-8766-0af2b8a71e75</t>
  </si>
  <si>
    <t>11374, USA</t>
  </si>
  <si>
    <t>Employee5</t>
  </si>
  <si>
    <t>1:03AM</t>
  </si>
  <si>
    <t>5:03AM</t>
  </si>
  <si>
    <t>12:31AM</t>
  </si>
  <si>
    <t>4:31AM</t>
  </si>
  <si>
    <t>5467bac2-4ab1-40f1-9899-38d98099fc23</t>
  </si>
  <si>
    <t>12:39AM</t>
  </si>
  <si>
    <t>4:39AM</t>
  </si>
  <si>
    <t>11:34PM</t>
  </si>
  <si>
    <t>3:34AM</t>
  </si>
  <si>
    <t>7972e0fd-b7f1-49f8-bc38-ea9241c5a2a3</t>
  </si>
  <si>
    <t>10:28PM</t>
  </si>
  <si>
    <t>2:28AM</t>
  </si>
  <si>
    <t>9:51PM</t>
  </si>
  <si>
    <t>1:51AM</t>
  </si>
  <si>
    <t>cbba880d-43eb-43e4-9957-b915b79cb1f3</t>
  </si>
  <si>
    <t>9:58PM</t>
  </si>
  <si>
    <t>1:58AM</t>
  </si>
  <si>
    <t>9:01PM</t>
  </si>
  <si>
    <t>1:01AM</t>
  </si>
  <si>
    <t>86c65112-cb37-4627-8082-9157b9cb9ae8</t>
  </si>
  <si>
    <t>EXP8</t>
  </si>
  <si>
    <t>10025, USA</t>
  </si>
  <si>
    <t>9:39PM</t>
  </si>
  <si>
    <t>1:39AM</t>
  </si>
  <si>
    <t>9:25PM</t>
  </si>
  <si>
    <t>1:25AM</t>
  </si>
  <si>
    <t>340864d9-3185-48de-8862-abdc6ac0c3b1</t>
  </si>
  <si>
    <t>07087, USA</t>
  </si>
  <si>
    <t>10016, USA</t>
  </si>
  <si>
    <t>Employee25</t>
  </si>
  <si>
    <t>9:19PM</t>
  </si>
  <si>
    <t>1:19AM</t>
  </si>
  <si>
    <t>8:35PM</t>
  </si>
  <si>
    <t>12:35AM</t>
  </si>
  <si>
    <t>e646fc4e-dce8-4d1b-a046-7d1546fea924</t>
  </si>
  <si>
    <t>DEPT - CORP - NY</t>
  </si>
  <si>
    <t>11222, USA</t>
  </si>
  <si>
    <t>Employee45</t>
  </si>
  <si>
    <t>9:11PM</t>
  </si>
  <si>
    <t>1:11AM</t>
  </si>
  <si>
    <t>d19eb2d1-74a2-4e5b-9057-7cff34d1738b</t>
  </si>
  <si>
    <t>DEPT - FR - NY</t>
  </si>
  <si>
    <t>11206, USA</t>
  </si>
  <si>
    <t>Employee36</t>
  </si>
  <si>
    <t>9:13PM</t>
  </si>
  <si>
    <t>1:13AM</t>
  </si>
  <si>
    <t>8:33PM</t>
  </si>
  <si>
    <t>12:33AM</t>
  </si>
  <si>
    <t>ab374ed7-55c9-40f3-8443-d8a3275c8191</t>
  </si>
  <si>
    <t>10024, USA</t>
  </si>
  <si>
    <t>2ad43631-a4eb-4235-be15-99a8a6871dbc</t>
  </si>
  <si>
    <t>9:06PM</t>
  </si>
  <si>
    <t>1:06AM</t>
  </si>
  <si>
    <t>8:40PM</t>
  </si>
  <si>
    <t>12:40AM</t>
  </si>
  <si>
    <t>6c6c5b12-2d93-460c-84c6-2cef0f9bc052</t>
  </si>
  <si>
    <t>Employee18</t>
  </si>
  <si>
    <t>9:04PM</t>
  </si>
  <si>
    <t>1:04AM</t>
  </si>
  <si>
    <t>8:46PM</t>
  </si>
  <si>
    <t>12:46AM</t>
  </si>
  <si>
    <t>1367ba5d-74b5-4c7e-ad6e-2eacabd92302</t>
  </si>
  <si>
    <t>11930, USA</t>
  </si>
  <si>
    <t>8:59PM</t>
  </si>
  <si>
    <t>12:59AM</t>
  </si>
  <si>
    <t>7:21PM</t>
  </si>
  <si>
    <t>11:21PM</t>
  </si>
  <si>
    <t>5c97799a-e86e-43b0-afae-cbfd311e7547</t>
  </si>
  <si>
    <t>10037, USA</t>
  </si>
  <si>
    <t>Employee16</t>
  </si>
  <si>
    <t>8:36PM</t>
  </si>
  <si>
    <t>12:36AM</t>
  </si>
  <si>
    <t>ced05d46-ec0e-42e7-87a8-e73189fdf263</t>
  </si>
  <si>
    <t>10014, USA</t>
  </si>
  <si>
    <t>Employee29</t>
  </si>
  <si>
    <t>8:48PM</t>
  </si>
  <si>
    <t>12:48AM</t>
  </si>
  <si>
    <t>8:31PM</t>
  </si>
  <si>
    <t>120bbd65-3c70-4405-8f17-805f91886ad0</t>
  </si>
  <si>
    <t>f4d7be1d-0c20-4531-aff2-2601b5151dae</t>
  </si>
  <si>
    <t>﻿﻿EXP1</t>
  </si>
  <si>
    <t>Employee17</t>
  </si>
  <si>
    <t>8:09PM</t>
  </si>
  <si>
    <t>12:09AM</t>
  </si>
  <si>
    <t>b1c9cb48-47bd-4e3a-b0bb-ab760fca0a4c</t>
  </si>
  <si>
    <t>Employee11</t>
  </si>
  <si>
    <t>8:25PM</t>
  </si>
  <si>
    <t>12:25AM</t>
  </si>
  <si>
    <t>7:43PM</t>
  </si>
  <si>
    <t>11:43PM</t>
  </si>
  <si>
    <t>0db5be92-0936-43f3-9e17-2f4949ee1aaa</t>
  </si>
  <si>
    <t>Employee37</t>
  </si>
  <si>
    <t>9:05PM</t>
  </si>
  <si>
    <t>1:05AM</t>
  </si>
  <si>
    <t>8:41PM</t>
  </si>
  <si>
    <t>12:41AM</t>
  </si>
  <si>
    <t>adc11501-ac1b-4372-8dc6-2e6db1294300</t>
  </si>
  <si>
    <t>Travel | Black SUV</t>
  </si>
  <si>
    <t>8:20PM</t>
  </si>
  <si>
    <t>12:20AM</t>
  </si>
  <si>
    <t>63fc3661-4c93-467d-96b0-5f6c776ac1f2</t>
  </si>
  <si>
    <t>8:14PM</t>
  </si>
  <si>
    <t>12:14AM</t>
  </si>
  <si>
    <t>7:38PM</t>
  </si>
  <si>
    <t>11:38PM</t>
  </si>
  <si>
    <t>502eab61-2138-5840-9990-7b887461bd72</t>
  </si>
  <si>
    <t>7:41PM</t>
  </si>
  <si>
    <t>11:41PM</t>
  </si>
  <si>
    <t>80178d34-766a-5161-a08c-7642c41cab01</t>
  </si>
  <si>
    <t>PRODUCT RIDING</t>
  </si>
  <si>
    <t>EXP3</t>
  </si>
  <si>
    <t>10032, USA</t>
  </si>
  <si>
    <t>Travel | UberXL</t>
  </si>
  <si>
    <t>8:02PM</t>
  </si>
  <si>
    <t>12:02AM</t>
  </si>
  <si>
    <t>6:46PM</t>
  </si>
  <si>
    <t>10:46PM</t>
  </si>
  <si>
    <t>5c924ac1-1fe3-4545-ac06-32512a08269f</t>
  </si>
  <si>
    <t>7:57PM</t>
  </si>
  <si>
    <t>11:57PM</t>
  </si>
  <si>
    <t>7:39PM</t>
  </si>
  <si>
    <t>11:39PM</t>
  </si>
  <si>
    <t>11df0b86-9783-5f1b-a9c4-e7bd67606769</t>
  </si>
  <si>
    <t>10006, USA</t>
  </si>
  <si>
    <t>Employee15</t>
  </si>
  <si>
    <t>7:47PM</t>
  </si>
  <si>
    <t>11:47PM</t>
  </si>
  <si>
    <t>6:37PM</t>
  </si>
  <si>
    <t>10:37PM</t>
  </si>
  <si>
    <t>1c6afcef-ed41-4bda-9056-33adda15509a</t>
  </si>
  <si>
    <t>b51e3a42-cdad-49ec-818e-7a69f3a407f9</t>
  </si>
  <si>
    <t>Employee1</t>
  </si>
  <si>
    <t>7:22PM</t>
  </si>
  <si>
    <t>11:22PM</t>
  </si>
  <si>
    <t>73a3d02b-6932-47e4-9091-1a2034e4c37b</t>
  </si>
  <si>
    <t>11220, USA</t>
  </si>
  <si>
    <t>11371, USA</t>
  </si>
  <si>
    <t>Employee12</t>
  </si>
  <si>
    <t>7:23PM</t>
  </si>
  <si>
    <t>11:23PM</t>
  </si>
  <si>
    <t>4b752727-247c-4f7e-9488-c217e18038bc</t>
  </si>
  <si>
    <t>11976, USA</t>
  </si>
  <si>
    <t>6:43PM</t>
  </si>
  <si>
    <t>10:43PM</t>
  </si>
  <si>
    <t>5:52PM</t>
  </si>
  <si>
    <t>9:52PM</t>
  </si>
  <si>
    <t>4737b4d1-33a3-406d-a86b-be2cb8e96fc4</t>
  </si>
  <si>
    <t>6:36PM</t>
  </si>
  <si>
    <t>10:36PM</t>
  </si>
  <si>
    <t>6:12PM</t>
  </si>
  <si>
    <t>10:12PM</t>
  </si>
  <si>
    <t>b22e8230-0ed3-4a56-8a13-830134b8554d</t>
  </si>
  <si>
    <t>10004, USA</t>
  </si>
  <si>
    <t>6:35PM</t>
  </si>
  <si>
    <t>10:35PM</t>
  </si>
  <si>
    <t>6:03PM</t>
  </si>
  <si>
    <t>10:03PM</t>
  </si>
  <si>
    <t>06fca621-0ae2-4ad9-84a4-8ca9669f75f8</t>
  </si>
  <si>
    <t>Employee22</t>
  </si>
  <si>
    <t>6:29PM</t>
  </si>
  <si>
    <t>10:29PM</t>
  </si>
  <si>
    <t>6:13PM</t>
  </si>
  <si>
    <t>10:13PM</t>
  </si>
  <si>
    <t>c26cf1de-2496-4006-9d12-e7a5b1b6805d</t>
  </si>
  <si>
    <t>11978, USA</t>
  </si>
  <si>
    <t>6:19PM</t>
  </si>
  <si>
    <t>10:19PM</t>
  </si>
  <si>
    <t>5:15PM</t>
  </si>
  <si>
    <t>9:15PM</t>
  </si>
  <si>
    <t>77463eca-ec0e-42af-80ce-c53d7a41babe</t>
  </si>
  <si>
    <t>EXP5</t>
  </si>
  <si>
    <t>11430, USA</t>
  </si>
  <si>
    <t>Employee28</t>
  </si>
  <si>
    <t>6:17PM</t>
  </si>
  <si>
    <t>10:17PM</t>
  </si>
  <si>
    <t>5:40PM</t>
  </si>
  <si>
    <t>9:40PM</t>
  </si>
  <si>
    <t>95f676a7-1cd8-41ef-bb8a-28450d4a4dae</t>
  </si>
  <si>
    <t>6:10PM</t>
  </si>
  <si>
    <t>10:10PM</t>
  </si>
  <si>
    <t>5:18PM</t>
  </si>
  <si>
    <t>9:18PM</t>
  </si>
  <si>
    <t>cd665a15-f0fc-4747-ad38-0c58634374ae</t>
  </si>
  <si>
    <t>6:05PM</t>
  </si>
  <si>
    <t>10:05PM</t>
  </si>
  <si>
    <t>5:23PM</t>
  </si>
  <si>
    <t>9:23PM</t>
  </si>
  <si>
    <t>063886a9-1444-4758-8e8b-8bed19669bed</t>
  </si>
  <si>
    <t>Travel | Black</t>
  </si>
  <si>
    <t>5:53PM</t>
  </si>
  <si>
    <t>9:53PM</t>
  </si>
  <si>
    <t>5:43PM</t>
  </si>
  <si>
    <t>9:43PM</t>
  </si>
  <si>
    <t>3501e58e-4a00-4eb3-97ab-5bd1f31a99f0</t>
  </si>
  <si>
    <t>10603, USA</t>
  </si>
  <si>
    <t>10604, USA</t>
  </si>
  <si>
    <t>Employee26</t>
  </si>
  <si>
    <t>5:48PM</t>
  </si>
  <si>
    <t>9:48PM</t>
  </si>
  <si>
    <t>5:31PM</t>
  </si>
  <si>
    <t>9:31PM</t>
  </si>
  <si>
    <t>038e2676-8b56-4228-84db-abcfaa4d1ffd</t>
  </si>
  <si>
    <t>Employee55</t>
  </si>
  <si>
    <t>5:24PM</t>
  </si>
  <si>
    <t>9:24PM</t>
  </si>
  <si>
    <t>5:07PM</t>
  </si>
  <si>
    <t>9:07PM</t>
  </si>
  <si>
    <t>e6a7805d-2bbd-438c-a45d-13fc94c2a71d</t>
  </si>
  <si>
    <t>10019, USA</t>
  </si>
  <si>
    <t>5:13PM</t>
  </si>
  <si>
    <t>4:49PM</t>
  </si>
  <si>
    <t>8:49PM</t>
  </si>
  <si>
    <t>f15208a0-5d69-4141-a33e-2149caa74491</t>
  </si>
  <si>
    <t>11691, USA</t>
  </si>
  <si>
    <t>5:06PM</t>
  </si>
  <si>
    <t>4:11PM</t>
  </si>
  <si>
    <t>8:11PM</t>
  </si>
  <si>
    <t>7743f3c6-23c9-491e-8f31-2be1ddda23f8</t>
  </si>
  <si>
    <t>3:53PM</t>
  </si>
  <si>
    <t>7:53PM</t>
  </si>
  <si>
    <t>3:09PM</t>
  </si>
  <si>
    <t>7:09PM</t>
  </si>
  <si>
    <t>253c5d7d-8348-4e57-b73b-59286bf97ced</t>
  </si>
  <si>
    <t>4:23PM</t>
  </si>
  <si>
    <t>8:23PM</t>
  </si>
  <si>
    <t>3504b0ff-5861-4b03-acb7-37925ba88664</t>
  </si>
  <si>
    <t>4:03PM</t>
  </si>
  <si>
    <t>8:03PM</t>
  </si>
  <si>
    <t>b4ae636b-9631-455e-9259-08c0a9f0be49</t>
  </si>
  <si>
    <t>Employee40</t>
  </si>
  <si>
    <t>4:18PM</t>
  </si>
  <si>
    <t>8:18PM</t>
  </si>
  <si>
    <t>3:57PM</t>
  </si>
  <si>
    <t>38f0fee5-37d8-4b46-82f9-52af5542270d</t>
  </si>
  <si>
    <t>4:09PM</t>
  </si>
  <si>
    <t>e3b13df3-47c5-4c6d-9d5a-94956e4f4110</t>
  </si>
  <si>
    <t>4:07PM</t>
  </si>
  <si>
    <t>8:07PM</t>
  </si>
  <si>
    <t>3:38PM</t>
  </si>
  <si>
    <t>195e354d-c23c-5f31-8f62-c9e704098cee</t>
  </si>
  <si>
    <t>3:27PM</t>
  </si>
  <si>
    <t>7:27PM</t>
  </si>
  <si>
    <t>3:04PM</t>
  </si>
  <si>
    <t>7:04PM</t>
  </si>
  <si>
    <t>d7693656-500c-420c-9f6c-320f2904a514</t>
  </si>
  <si>
    <t>11932, USA</t>
  </si>
  <si>
    <t>2:11PM</t>
  </si>
  <si>
    <t>6:11PM</t>
  </si>
  <si>
    <t>1:18PM</t>
  </si>
  <si>
    <t>be448389-fecd-47dd-a98c-6ef504c1dee0</t>
  </si>
  <si>
    <t>2:42PM</t>
  </si>
  <si>
    <t>6:42PM</t>
  </si>
  <si>
    <t>1:38PM</t>
  </si>
  <si>
    <t>7bb8d98f-6347-5af4-a7f3-21a69639ce22</t>
  </si>
  <si>
    <t>2:35PM</t>
  </si>
  <si>
    <t>1:50PM</t>
  </si>
  <si>
    <t>5:50PM</t>
  </si>
  <si>
    <t>14e79fe2-7114-4315-be2c-a3e0845789d4</t>
  </si>
  <si>
    <t>2:28PM</t>
  </si>
  <si>
    <t>6:28PM</t>
  </si>
  <si>
    <t>2:19PM</t>
  </si>
  <si>
    <t>2c388c56-dd1f-4d14-afa5-c5f9801cf344</t>
  </si>
  <si>
    <t>11959, USA</t>
  </si>
  <si>
    <t>2:25PM</t>
  </si>
  <si>
    <t>6:25PM</t>
  </si>
  <si>
    <t>1:11PM</t>
  </si>
  <si>
    <t>5:11PM</t>
  </si>
  <si>
    <t>799077cd-3e82-46ea-9338-367903887da1</t>
  </si>
  <si>
    <t>2:17PM</t>
  </si>
  <si>
    <t>1:32PM</t>
  </si>
  <si>
    <t>5:32PM</t>
  </si>
  <si>
    <t>b7f1f1f6-2cf7-4683-8b05-877e31279170</t>
  </si>
  <si>
    <t>Employee46</t>
  </si>
  <si>
    <t>2:16PM</t>
  </si>
  <si>
    <t>6:16PM</t>
  </si>
  <si>
    <t>1:57PM</t>
  </si>
  <si>
    <t>5:57PM</t>
  </si>
  <si>
    <t>38207da0-3b21-506c-9999-6fdf9791e67c</t>
  </si>
  <si>
    <t>2:00PM</t>
  </si>
  <si>
    <t>6:00PM</t>
  </si>
  <si>
    <t>1:34PM</t>
  </si>
  <si>
    <t>5:34PM</t>
  </si>
  <si>
    <t>2a3689e0-6e0c-5f25-9801-2c46a1bd62f7</t>
  </si>
  <si>
    <t>Adjustment</t>
  </si>
  <si>
    <t>1:16PM</t>
  </si>
  <si>
    <t>5:16PM</t>
  </si>
  <si>
    <t>f22174ec-ebe2-4e9c-bd1d-4cc36c9ec773</t>
  </si>
  <si>
    <t>1:26PM</t>
  </si>
  <si>
    <t>5:26PM</t>
  </si>
  <si>
    <t>844f5430-e2eb-481d-8c0c-dfa27cea9f17</t>
  </si>
  <si>
    <t>12:51PM</t>
  </si>
  <si>
    <t>11:37AM</t>
  </si>
  <si>
    <t>3:37PM</t>
  </si>
  <si>
    <t>ff1614fb-4bab-40c6-8aab-5680baa76bea</t>
  </si>
  <si>
    <t>12:36PM</t>
  </si>
  <si>
    <t>4:36PM</t>
  </si>
  <si>
    <t>11:42AM</t>
  </si>
  <si>
    <t>3:42PM</t>
  </si>
  <si>
    <t>f6a8b823-811f-4ddd-9e77-e8146239464c</t>
  </si>
  <si>
    <t>12:31PM</t>
  </si>
  <si>
    <t>4:31PM</t>
  </si>
  <si>
    <t>11:28AM</t>
  </si>
  <si>
    <t>3:28PM</t>
  </si>
  <si>
    <t>f7450a6f-1422-4c5b-aba1-bd1dabfe0edb</t>
  </si>
  <si>
    <t>12:18PM</t>
  </si>
  <si>
    <t>8347358f-89a8-49e0-a23c-1d716a79ebaf</t>
  </si>
  <si>
    <t>12:15PM</t>
  </si>
  <si>
    <t>4:15PM</t>
  </si>
  <si>
    <t>3:35PM</t>
  </si>
  <si>
    <t>2b7eabb2-60f3-484b-a67d-f209454e24ec</t>
  </si>
  <si>
    <t>12:12PM</t>
  </si>
  <si>
    <t>4:12PM</t>
  </si>
  <si>
    <t>7:18AM</t>
  </si>
  <si>
    <t>11:18AM</t>
  </si>
  <si>
    <t>5ee60b66-207a-50c6-bba1-af680f9380ba</t>
  </si>
  <si>
    <t>10:15PM</t>
  </si>
  <si>
    <t>2:15AM</t>
  </si>
  <si>
    <t>987126fc-345b-4249-824c-28ccf9bcb6cd</t>
  </si>
  <si>
    <t>11:51AM</t>
  </si>
  <si>
    <t>3:51PM</t>
  </si>
  <si>
    <t>ba9723d3-dd08-473d-a224-6bcdf2b6cad3</t>
  </si>
  <si>
    <t>11:38AM</t>
  </si>
  <si>
    <t>2d08d8c6-ee9a-4c32-9594-22860e362eab</t>
  </si>
  <si>
    <t>11:16AM</t>
  </si>
  <si>
    <t>3:16PM</t>
  </si>
  <si>
    <t>10:48AM</t>
  </si>
  <si>
    <t>2:48PM</t>
  </si>
  <si>
    <t>cc249147-0b4d-404f-851e-f5bca8c16816</t>
  </si>
  <si>
    <t>10013, USA</t>
  </si>
  <si>
    <t>9:54AM</t>
  </si>
  <si>
    <t>1:54PM</t>
  </si>
  <si>
    <t>8:44AM</t>
  </si>
  <si>
    <t>12:44PM</t>
  </si>
  <si>
    <t>e22031ea-f9cc-4799-bc20-877afcfa8181</t>
  </si>
  <si>
    <t>10:05AM</t>
  </si>
  <si>
    <t>2:05PM</t>
  </si>
  <si>
    <t>9:53AM</t>
  </si>
  <si>
    <t>1:53PM</t>
  </si>
  <si>
    <t>14f708c8-9566-4f04-bd6e-348f3d7f081e</t>
  </si>
  <si>
    <t>9:55AM</t>
  </si>
  <si>
    <t>1:55PM</t>
  </si>
  <si>
    <t>9:27AM</t>
  </si>
  <si>
    <t>1:27PM</t>
  </si>
  <si>
    <t>331a0985-9a2b-4779-a619-3ef02e89eb53</t>
  </si>
  <si>
    <t>10280, USA</t>
  </si>
  <si>
    <t>7:47AM</t>
  </si>
  <si>
    <t>11:47AM</t>
  </si>
  <si>
    <t>cf65a5b2-d638-4626-b4e9-f16d988e9b6d</t>
  </si>
  <si>
    <t>7:19AM</t>
  </si>
  <si>
    <t>6:39AM</t>
  </si>
  <si>
    <t>10:39AM</t>
  </si>
  <si>
    <t>7c0b3126-c8d7-48ee-b70f-dc9d9313d52b</t>
  </si>
  <si>
    <t>11211, USA</t>
  </si>
  <si>
    <t>Employee13</t>
  </si>
  <si>
    <t>6:51AM</t>
  </si>
  <si>
    <t>10:51AM</t>
  </si>
  <si>
    <t>6:31AM</t>
  </si>
  <si>
    <t>10:31AM</t>
  </si>
  <si>
    <t>da883689-e64c-458d-ae93-714199e76122</t>
  </si>
  <si>
    <t>4:08AM</t>
  </si>
  <si>
    <t>8:08AM</t>
  </si>
  <si>
    <t>3:58AM</t>
  </si>
  <si>
    <t>7:58AM</t>
  </si>
  <si>
    <t>6d6a3a80-6597-423e-9b00-5958d40ed4a0</t>
  </si>
  <si>
    <t>12:11AM</t>
  </si>
  <si>
    <t>4:11AM</t>
  </si>
  <si>
    <t>3:38AM</t>
  </si>
  <si>
    <t>03555875-37e3-449c-9df5-81ae910da091</t>
  </si>
  <si>
    <t>Employee19</t>
  </si>
  <si>
    <t>11:44PM</t>
  </si>
  <si>
    <t>3:44AM</t>
  </si>
  <si>
    <t>11:26PM</t>
  </si>
  <si>
    <t>3:26AM</t>
  </si>
  <si>
    <t>b5a494ee-562b-4089-95df-eb150f688212</t>
  </si>
  <si>
    <t>Employee44</t>
  </si>
  <si>
    <t>3:22AM</t>
  </si>
  <si>
    <t>9:55PM</t>
  </si>
  <si>
    <t>1:55AM</t>
  </si>
  <si>
    <t>b84379fd-5339-4a0f-be59-42f0de7e7289</t>
  </si>
  <si>
    <t>2:35AM</t>
  </si>
  <si>
    <t>9:56PM</t>
  </si>
  <si>
    <t>1:56AM</t>
  </si>
  <si>
    <t>948b0a8b-3674-4061-bdbc-089839710080</t>
  </si>
  <si>
    <t>10:30PM</t>
  </si>
  <si>
    <t>2:30AM</t>
  </si>
  <si>
    <t>2:12AM</t>
  </si>
  <si>
    <t>a9ebb411-1b3b-4e47-8eea-490e0a9868e0</t>
  </si>
  <si>
    <t>10:20PM</t>
  </si>
  <si>
    <t>2:20AM</t>
  </si>
  <si>
    <t>10:07PM</t>
  </si>
  <si>
    <t>2:07AM</t>
  </si>
  <si>
    <t>e4e3d2cd-5cf2-43be-bbbb-4d2e758aec68</t>
  </si>
  <si>
    <t>07086, USA</t>
  </si>
  <si>
    <t>6079eecf-7299-4f96-9fb0-119046833c21</t>
  </si>
  <si>
    <t>73ec7a44-5ff8-4d9f-be30-0dfc55ad8a8e</t>
  </si>
  <si>
    <t>9:09PM</t>
  </si>
  <si>
    <t>1:09AM</t>
  </si>
  <si>
    <t>12:49AM</t>
  </si>
  <si>
    <t>f95f9440-f113-4855-bc33-b886ea092fe7</t>
  </si>
  <si>
    <t>10009, USA</t>
  </si>
  <si>
    <t>Employee7</t>
  </si>
  <si>
    <t>9:02PM</t>
  </si>
  <si>
    <t>1:02AM</t>
  </si>
  <si>
    <t>8:42PM</t>
  </si>
  <si>
    <t>12:42AM</t>
  </si>
  <si>
    <t>55bcb6c5-6d58-4f9d-8ca3-d5f702da28b4</t>
  </si>
  <si>
    <t>9:00PM</t>
  </si>
  <si>
    <t>1:00AM</t>
  </si>
  <si>
    <t>12:23AM</t>
  </si>
  <si>
    <t>cc88dab0-0087-52ec-b1a2-b75f107d06f5</t>
  </si>
  <si>
    <t>Employee4</t>
  </si>
  <si>
    <t>8:53PM</t>
  </si>
  <si>
    <t>12:53AM</t>
  </si>
  <si>
    <t>8:34PM</t>
  </si>
  <si>
    <t>12:34AM</t>
  </si>
  <si>
    <t>6d3a26ed-187f-4eb3-828a-edb4695e50ef</t>
  </si>
  <si>
    <t>7f0bc146-64f2-51c7-a9a9-3fa92e1c8743</t>
  </si>
  <si>
    <t>8:26PM</t>
  </si>
  <si>
    <t>12:26AM</t>
  </si>
  <si>
    <t>7:26PM</t>
  </si>
  <si>
    <t>c5d4bcb1-0095-4e61-b768-f3270113dede</t>
  </si>
  <si>
    <t>8:17PM</t>
  </si>
  <si>
    <t>12:17AM</t>
  </si>
  <si>
    <t>5d75e92b-d878-4770-8c92-071cd739cad8</t>
  </si>
  <si>
    <t>10030, USA</t>
  </si>
  <si>
    <t>12:07AM</t>
  </si>
  <si>
    <t>d2399d4d-be65-4e8e-9aa7-cad903ba3288</t>
  </si>
  <si>
    <t>8:06PM</t>
  </si>
  <si>
    <t>12:06AM</t>
  </si>
  <si>
    <t>7:28PM</t>
  </si>
  <si>
    <t>11:28PM</t>
  </si>
  <si>
    <t>78e30a2c-fe63-5446-8414-56ce3b9e8ec0</t>
  </si>
  <si>
    <t>Employee14</t>
  </si>
  <si>
    <t>6:26PM</t>
  </si>
  <si>
    <t>10:26PM</t>
  </si>
  <si>
    <t>5:51PM</t>
  </si>
  <si>
    <t>7c22b90f-ae4c-408f-a153-aa15b0afc777</t>
  </si>
  <si>
    <t>6:30PM</t>
  </si>
  <si>
    <t>a52bda4b-5380-4562-84ce-f4eec716afbb</t>
  </si>
  <si>
    <t>60bbab90-9a9b-4b50-82f7-98b072ba4096</t>
  </si>
  <si>
    <t>6:06PM</t>
  </si>
  <si>
    <t>10:06PM</t>
  </si>
  <si>
    <t>3e7190c2-e71e-46a0-ba80-4cbfed45a042</t>
  </si>
  <si>
    <t>11946, USA</t>
  </si>
  <si>
    <t>03ed5a49-4f43-4eb4-a5c8-51fdff3f4b44</t>
  </si>
  <si>
    <t>5:56PM</t>
  </si>
  <si>
    <t>5:25PM</t>
  </si>
  <si>
    <t>42a005c7-03b5-4cde-87e4-10df7bd12473</t>
  </si>
  <si>
    <t>5:54PM</t>
  </si>
  <si>
    <t>9:54PM</t>
  </si>
  <si>
    <t>5:04PM</t>
  </si>
  <si>
    <t>5e60a024-7fe5-4d17-99a3-9ca8dcec5be9</t>
  </si>
  <si>
    <t>11952, USA</t>
  </si>
  <si>
    <t>9:50PM</t>
  </si>
  <si>
    <t>5:12PM</t>
  </si>
  <si>
    <t>9:12PM</t>
  </si>
  <si>
    <t>f85cfd94-a339-4159-8cc8-9895e4cf3a93</t>
  </si>
  <si>
    <t>9:28PM</t>
  </si>
  <si>
    <t>5:05PM</t>
  </si>
  <si>
    <t>141abe8f-fa97-42eb-8e30-2e41138499d5</t>
  </si>
  <si>
    <t>4:22PM</t>
  </si>
  <si>
    <t>8:22PM</t>
  </si>
  <si>
    <t>9d3e3654-844d-46c3-9012-0ac1ca88138b</t>
  </si>
  <si>
    <t>ed48a303-ab5c-4eea-ba63-b03a85e92e54</t>
  </si>
  <si>
    <t>4:19PM</t>
  </si>
  <si>
    <t>8:19PM</t>
  </si>
  <si>
    <t>aa9ef5c4-daee-42c6-85d5-6136956d7695</t>
  </si>
  <si>
    <t>4:27PM</t>
  </si>
  <si>
    <t>8:27PM</t>
  </si>
  <si>
    <t>3:21PM</t>
  </si>
  <si>
    <t>baf7cc43-1fe3-42e2-819b-e7667991ccfb</t>
  </si>
  <si>
    <t>07114, USA</t>
  </si>
  <si>
    <t>Employee56</t>
  </si>
  <si>
    <t>71f3f2de-712a-4107-b739-9ba70e8642f5</t>
  </si>
  <si>
    <t>4:06PM</t>
  </si>
  <si>
    <t>3:46PM</t>
  </si>
  <si>
    <t>7:46PM</t>
  </si>
  <si>
    <t>db21d6ae-27da-4bef-a7a9-7335007a340f</t>
  </si>
  <si>
    <t>Employee53</t>
  </si>
  <si>
    <t>3:33PM</t>
  </si>
  <si>
    <t>7:33PM</t>
  </si>
  <si>
    <t>3:08PM</t>
  </si>
  <si>
    <t>7:08PM</t>
  </si>
  <si>
    <t>db6c2425-e4ff-4bad-a03a-5738451f303f</t>
  </si>
  <si>
    <t>3:20PM</t>
  </si>
  <si>
    <t>7:20PM</t>
  </si>
  <si>
    <t>b169c55f-01a2-47a5-a2e2-94f455fb1650</t>
  </si>
  <si>
    <t>10017, USA</t>
  </si>
  <si>
    <t>2:08PM</t>
  </si>
  <si>
    <t>6:08PM</t>
  </si>
  <si>
    <t>30935bc9-2549-459e-9a7f-a22eecea74ef</t>
  </si>
  <si>
    <t>12:49PM</t>
  </si>
  <si>
    <t>c41a58eb-9f11-40de-84c1-feeb63d5b34f</t>
  </si>
  <si>
    <t>1:13PM</t>
  </si>
  <si>
    <t>1:00PM</t>
  </si>
  <si>
    <t>5:00PM</t>
  </si>
  <si>
    <t>926da6fe-b9e1-54a0-b9ce-a09faffe83dc</t>
  </si>
  <si>
    <t>1:07PM</t>
  </si>
  <si>
    <t>12:48PM</t>
  </si>
  <si>
    <t>4:48PM</t>
  </si>
  <si>
    <t>1c3917d7-dfe8-5600-9417-2048ec6462d5</t>
  </si>
  <si>
    <t>7:50PM</t>
  </si>
  <si>
    <t>11:50PM</t>
  </si>
  <si>
    <t>7:30PM</t>
  </si>
  <si>
    <t>11:30PM</t>
  </si>
  <si>
    <t>6c4416e6-d9dc-463d-b4ef-712134c58737</t>
  </si>
  <si>
    <t>cedfdbf9-ec6c-4a55-bcbe-1c20c180819b</t>
  </si>
  <si>
    <t>7:30AM</t>
  </si>
  <si>
    <t>11:30AM</t>
  </si>
  <si>
    <t>6:55AM</t>
  </si>
  <si>
    <t>10:55AM</t>
  </si>
  <si>
    <t>ebc0e322-ee82-475b-b140-2d4d3588b092</t>
  </si>
  <si>
    <t>7:13AM</t>
  </si>
  <si>
    <t>11:13AM</t>
  </si>
  <si>
    <t>6:44AM</t>
  </si>
  <si>
    <t>10:44AM</t>
  </si>
  <si>
    <t>74a60cfc-2b5f-4865-948e-8d6909f226c0</t>
  </si>
  <si>
    <t>7:10AM</t>
  </si>
  <si>
    <t>11:10AM</t>
  </si>
  <si>
    <t>6:10AM</t>
  </si>
  <si>
    <t>10:10AM</t>
  </si>
  <si>
    <t>4bcb8f9a-1468-4572-a1a2-4d693321896e</t>
  </si>
  <si>
    <t>6:08AM</t>
  </si>
  <si>
    <t>10:08AM</t>
  </si>
  <si>
    <t>5:48AM</t>
  </si>
  <si>
    <t>9:48AM</t>
  </si>
  <si>
    <t>b505795f-788d-499d-8a2d-3ef8675dbf1e</t>
  </si>
  <si>
    <t>10:25PM</t>
  </si>
  <si>
    <t>2:25AM</t>
  </si>
  <si>
    <t>1:52AM</t>
  </si>
  <si>
    <t>f7c6b288-390e-4532-8331-972ddb2a8f23</t>
  </si>
  <si>
    <t>10031, USA</t>
  </si>
  <si>
    <t>Employee54</t>
  </si>
  <si>
    <t>9:41PM</t>
  </si>
  <si>
    <t>1:41AM</t>
  </si>
  <si>
    <t>9:17PM</t>
  </si>
  <si>
    <t>1:17AM</t>
  </si>
  <si>
    <t>b697810c-72d3-4589-96af-a4a98d414793</t>
  </si>
  <si>
    <t>États-Unis</t>
  </si>
  <si>
    <t>1:40AM</t>
  </si>
  <si>
    <t>9:16PM</t>
  </si>
  <si>
    <t>1:16AM</t>
  </si>
  <si>
    <t>29d47382-7b16-4a51-a120-09896c922f08</t>
  </si>
  <si>
    <t>8:08PM</t>
  </si>
  <si>
    <t>12:08AM</t>
  </si>
  <si>
    <t>7:03PM</t>
  </si>
  <si>
    <t>11:03PM</t>
  </si>
  <si>
    <t>7854088f-4c27-4dd2-8716-be280a0f433f</t>
  </si>
  <si>
    <t>EXP6</t>
  </si>
  <si>
    <t>7:59PM</t>
  </si>
  <si>
    <t>15b310b5-b350-43ef-8b12-069e6f547517</t>
  </si>
  <si>
    <t>3:23PM</t>
  </si>
  <si>
    <t>2:44PM</t>
  </si>
  <si>
    <t>6:44PM</t>
  </si>
  <si>
    <t>537759d3-5940-5300-8772-ab4a29ed264b</t>
  </si>
  <si>
    <t>98bf4049-0be0-4f86-bddc-626e72357f7b</t>
  </si>
  <si>
    <t>10018, USA</t>
  </si>
  <si>
    <t>4f2c6816-4dcf-4694-a25b-1efd88e064df</t>
  </si>
  <si>
    <t>0de8552d-8afa-4da0-8c1d-5fd64cc92fdc</t>
  </si>
  <si>
    <t>1:05PM</t>
  </si>
  <si>
    <t>11:54AM</t>
  </si>
  <si>
    <t>3:54PM</t>
  </si>
  <si>
    <t>9ab035cb-6429-4a8a-aed5-6ed1c6ad3f55</t>
  </si>
  <si>
    <t>12:38PM</t>
  </si>
  <si>
    <t>4:38PM</t>
  </si>
  <si>
    <t>12:26PM</t>
  </si>
  <si>
    <t>4:26PM</t>
  </si>
  <si>
    <t>62570b63-ef61-48fd-acb0-9e7c8a93583a</t>
  </si>
  <si>
    <t>8:04AM</t>
  </si>
  <si>
    <t>12:04PM</t>
  </si>
  <si>
    <t>0b9fd8e1-458d-4b4c-aa36-6ac1aa350bbd</t>
  </si>
  <si>
    <t>12:05PM</t>
  </si>
  <si>
    <t>4:05PM</t>
  </si>
  <si>
    <t>10:52AM</t>
  </si>
  <si>
    <t>2:52PM</t>
  </si>
  <si>
    <t>d7744b91-43c3-457a-8a24-a07331c4cd29</t>
  </si>
  <si>
    <t>07074, USA</t>
  </si>
  <si>
    <t>11:49AM</t>
  </si>
  <si>
    <t>3:49PM</t>
  </si>
  <si>
    <t>87221e29-06a2-49ee-a5f0-7dbf5ee2ae90</t>
  </si>
  <si>
    <t>ted States</t>
  </si>
  <si>
    <t>11:33AM</t>
  </si>
  <si>
    <t>9:58AM</t>
  </si>
  <si>
    <t>1:58PM</t>
  </si>
  <si>
    <t>f67c21cd-d8cf-4e83-b0aa-c91dbafa4a7a</t>
  </si>
  <si>
    <t>11:06AM</t>
  </si>
  <si>
    <t>3:06PM</t>
  </si>
  <si>
    <t>10:53AM</t>
  </si>
  <si>
    <t>2:53PM</t>
  </si>
  <si>
    <t>517b4966-89d9-4cd8-a72a-b93600a10d95</t>
  </si>
  <si>
    <t>11:00AM</t>
  </si>
  <si>
    <t>3:00PM</t>
  </si>
  <si>
    <t>10:19AM</t>
  </si>
  <si>
    <t>c70c3f46-03bb-4fd8-b02b-b411541624a8</t>
  </si>
  <si>
    <t>BLADE - CORP</t>
  </si>
  <si>
    <t>EXP9</t>
  </si>
  <si>
    <t>10111, USA</t>
  </si>
  <si>
    <t>10028, USA</t>
  </si>
  <si>
    <t>Employee38</t>
  </si>
  <si>
    <t>9:51AM</t>
  </si>
  <si>
    <t>1:51PM</t>
  </si>
  <si>
    <t>9:33AM</t>
  </si>
  <si>
    <t>1:33PM</t>
  </si>
  <si>
    <t>5019b2da-1b8f-497f-a99c-c9ec0b62044c</t>
  </si>
  <si>
    <t>6:52AM</t>
  </si>
  <si>
    <t>6:26AM</t>
  </si>
  <si>
    <t>10:26AM</t>
  </si>
  <si>
    <t>39a6d683-6338-433c-b952-fb44bfaff013</t>
  </si>
  <si>
    <t>6:37AM</t>
  </si>
  <si>
    <t>10:37AM</t>
  </si>
  <si>
    <t>6:02AM</t>
  </si>
  <si>
    <t>10:02AM</t>
  </si>
  <si>
    <t>2877ff28-46ce-43b1-88e2-7805553da532</t>
  </si>
  <si>
    <t>3:13PM</t>
  </si>
  <si>
    <t>7:13PM</t>
  </si>
  <si>
    <t>4cfdef98-4267-434f-9a24-8052c45b01f8</t>
  </si>
  <si>
    <t>6:06AM</t>
  </si>
  <si>
    <t>10:06AM</t>
  </si>
  <si>
    <t>5:29AM</t>
  </si>
  <si>
    <t>9:29AM</t>
  </si>
  <si>
    <t>ac82af07-fed1-42dd-bf2e-a0a2bd406fd4</t>
  </si>
  <si>
    <t>5:36AM</t>
  </si>
  <si>
    <t>4:54AM</t>
  </si>
  <si>
    <t>8:54AM</t>
  </si>
  <si>
    <t>3481588b-58c8-4fdb-856c-2b38d0dd0d55</t>
  </si>
  <si>
    <t>3:51AM</t>
  </si>
  <si>
    <t>7:51AM</t>
  </si>
  <si>
    <t>3:06AM</t>
  </si>
  <si>
    <t>7:06AM</t>
  </si>
  <si>
    <t>d8824995-2224-4fc4-81fb-1c0dbf2eeb3f</t>
  </si>
  <si>
    <t>10:49PM</t>
  </si>
  <si>
    <t>2:49AM</t>
  </si>
  <si>
    <t>2:19AM</t>
  </si>
  <si>
    <t>10a403c7-865b-450d-a822-78894950d39a</t>
  </si>
  <si>
    <t>10027, USA</t>
  </si>
  <si>
    <t>5f861bc9-8991-4665-bd4c-9a3ef859b8a2</t>
  </si>
  <si>
    <t>07202, USA</t>
  </si>
  <si>
    <t>07201, USA</t>
  </si>
  <si>
    <t>Employee34</t>
  </si>
  <si>
    <t>10:33PM</t>
  </si>
  <si>
    <t>2:33AM</t>
  </si>
  <si>
    <t>917170bf-0032-4c33-aae6-d36dbdcf212c</t>
  </si>
  <si>
    <t>10:09PM</t>
  </si>
  <si>
    <t>2:09AM</t>
  </si>
  <si>
    <t>9:26PM</t>
  </si>
  <si>
    <t>1:26AM</t>
  </si>
  <si>
    <t>3d8d08cd-1789-4ea2-9bfa-3aa782b63a38</t>
  </si>
  <si>
    <t>2:06AM</t>
  </si>
  <si>
    <t>9:44PM</t>
  </si>
  <si>
    <t>1:44AM</t>
  </si>
  <si>
    <t>2d22e563-e4a0-4238-a574-94ebafdcfd0f</t>
  </si>
  <si>
    <t>1:53AM</t>
  </si>
  <si>
    <t>e37ce7f0-c729-40ac-b8b4-02fb49918cd2</t>
  </si>
  <si>
    <t>1:15AM</t>
  </si>
  <si>
    <t>05c58846-76e1-4ceb-8908-b47d462b0012</t>
  </si>
  <si>
    <t>7:37PM</t>
  </si>
  <si>
    <t>11:37PM</t>
  </si>
  <si>
    <t>0070217d-a628-564c-aeec-2324044fb3c6</t>
  </si>
  <si>
    <t>7:56PM</t>
  </si>
  <si>
    <t>11:56PM</t>
  </si>
  <si>
    <t>6:49PM</t>
  </si>
  <si>
    <t>8ccd391d-dd59-47b6-befb-26b145951d98</t>
  </si>
  <si>
    <t>6:31PM</t>
  </si>
  <si>
    <t>10:31PM</t>
  </si>
  <si>
    <t>6:15PM</t>
  </si>
  <si>
    <t>1f638cda-6764-4ef2-a916-fcb48e039e9a</t>
  </si>
  <si>
    <t>2d7652f5-99d0-40d7-9fe9-75f9c85382f7</t>
  </si>
  <si>
    <t>4:53PM</t>
  </si>
  <si>
    <t>cb965c52-1fc3-54bb-93b3-492dcb9be045</t>
  </si>
  <si>
    <t>10012, USA</t>
  </si>
  <si>
    <t>3:39PM</t>
  </si>
  <si>
    <t>30e6a92b-22d8-4412-bddb-e659e2a38e8d</t>
  </si>
  <si>
    <t>10080, USA</t>
  </si>
  <si>
    <t>3:40PM</t>
  </si>
  <si>
    <t>7:40PM</t>
  </si>
  <si>
    <t>3:26PM</t>
  </si>
  <si>
    <t>d301cf0d-0fde-4c72-bd31-3d5a6e35387f</t>
  </si>
  <si>
    <t>1:09PM</t>
  </si>
  <si>
    <t>5:09PM</t>
  </si>
  <si>
    <t>12:29PM</t>
  </si>
  <si>
    <t>4:29PM</t>
  </si>
  <si>
    <t>2ecf5927-152f-40ed-870c-69dae21be721</t>
  </si>
  <si>
    <t>3:31PM</t>
  </si>
  <si>
    <t>7:31PM</t>
  </si>
  <si>
    <t>3:10PM</t>
  </si>
  <si>
    <t>7:10PM</t>
  </si>
  <si>
    <t>1fdce85d-7d95-5748-b4f4-2aa25baf8255</t>
  </si>
  <si>
    <t>10282, USA</t>
  </si>
  <si>
    <t>3:18PM</t>
  </si>
  <si>
    <t>7:18PM</t>
  </si>
  <si>
    <t>7:00PM</t>
  </si>
  <si>
    <t>1f226018-628c-4ee4-a6cf-893e129204cd</t>
  </si>
  <si>
    <t>11:41AM</t>
  </si>
  <si>
    <t>3:41PM</t>
  </si>
  <si>
    <t>1c25cbe5-fcf7-4c88-bf53-ec92e0967948</t>
  </si>
  <si>
    <t>11:40AM</t>
  </si>
  <si>
    <t>11:26AM</t>
  </si>
  <si>
    <t>47f9e1b7-96f4-4ee5-afb5-81b4ff1861a4</t>
  </si>
  <si>
    <t>10:59AM</t>
  </si>
  <si>
    <t>2:59PM</t>
  </si>
  <si>
    <t>cc21cd39-fc05-4fd1-ad07-6c68159fd737</t>
  </si>
  <si>
    <t>10:34AM</t>
  </si>
  <si>
    <t>2:34PM</t>
  </si>
  <si>
    <t>10:00AM</t>
  </si>
  <si>
    <t>8f22e9ee-ebdd-455d-bcac-cbfb56a88e5c</t>
  </si>
  <si>
    <t>10:28AM</t>
  </si>
  <si>
    <t>2450e08e-1f2c-4b10-9291-b6011f2c50cb</t>
  </si>
  <si>
    <t>11:13PM</t>
  </si>
  <si>
    <t>3:13AM</t>
  </si>
  <si>
    <t>10:58PM</t>
  </si>
  <si>
    <t>2:58AM</t>
  </si>
  <si>
    <t>63d7441e-8879-4134-938a-e07e8e1e2e4f</t>
  </si>
  <si>
    <t>6:48AM</t>
  </si>
  <si>
    <t>9957025c-c088-4375-9064-15517f4fe172</t>
  </si>
  <si>
    <t>12:19AM</t>
  </si>
  <si>
    <t>4:19AM</t>
  </si>
  <si>
    <t>3:56AM</t>
  </si>
  <si>
    <t>7dde4fc8-e0d2-4f43-a23b-6897d805b028</t>
  </si>
  <si>
    <t>11:36PM</t>
  </si>
  <si>
    <t>3:36AM</t>
  </si>
  <si>
    <t>10:59PM</t>
  </si>
  <si>
    <t>2:59AM</t>
  </si>
  <si>
    <t>5a63ce06-e9cc-49d7-b737-653057d1183c</t>
  </si>
  <si>
    <t>8:32PM</t>
  </si>
  <si>
    <t>12:32AM</t>
  </si>
  <si>
    <t>7:54PM</t>
  </si>
  <si>
    <t>11:54PM</t>
  </si>
  <si>
    <t>48c3c70c-2fa5-519c-ad51-a9cc33762054</t>
  </si>
  <si>
    <t>Employee43</t>
  </si>
  <si>
    <t>10:16PM</t>
  </si>
  <si>
    <t>6ccc1035-ea08-4706-8bbb-d489ca8617b1</t>
  </si>
  <si>
    <t>10:08PM</t>
  </si>
  <si>
    <t>5:42PM</t>
  </si>
  <si>
    <t>9:42PM</t>
  </si>
  <si>
    <t>a763f383-71af-4756-90fd-c0d2d3da6ac0</t>
  </si>
  <si>
    <t>4:09AM</t>
  </si>
  <si>
    <t>11:48PM</t>
  </si>
  <si>
    <t>3:48AM</t>
  </si>
  <si>
    <t>c103cb6f-36e7-4c30-8437-486736897823</t>
  </si>
  <si>
    <t>Employee9</t>
  </si>
  <si>
    <t>80331e5c-5588-42b7-aa57-c14ac7177150</t>
  </si>
  <si>
    <t>eb4f9582-bb99-4532-bcb2-7ce8144003c9</t>
  </si>
  <si>
    <t>1:59PM</t>
  </si>
  <si>
    <t>5:59PM</t>
  </si>
  <si>
    <t>1:41PM</t>
  </si>
  <si>
    <t>5:41PM</t>
  </si>
  <si>
    <t>80111cec-f778-4373-bd43-1de18202cc6f</t>
  </si>
  <si>
    <t>2:58PM</t>
  </si>
  <si>
    <t>6:58PM</t>
  </si>
  <si>
    <t>ee3ecf40-a1d3-5c63-a1d9-177c52b6d02f</t>
  </si>
  <si>
    <t>2:09PM</t>
  </si>
  <si>
    <t>6:09PM</t>
  </si>
  <si>
    <t>1:22PM</t>
  </si>
  <si>
    <t>5:22PM</t>
  </si>
  <si>
    <t>4fe9b541-dae8-4826-925c-7d112d491e6e</t>
  </si>
  <si>
    <t>1:10PM</t>
  </si>
  <si>
    <t>5:10PM</t>
  </si>
  <si>
    <t>12:56PM</t>
  </si>
  <si>
    <t>4:56PM</t>
  </si>
  <si>
    <t>bd7e78e0-3d7b-44a2-83a3-6aa25aaa7cb5</t>
  </si>
  <si>
    <t>fb3da1d8-f7a8-4ef5-a044-7bdf7ce2412b</t>
  </si>
  <si>
    <t>12:25PM</t>
  </si>
  <si>
    <t>4:25PM</t>
  </si>
  <si>
    <t>11:45AM</t>
  </si>
  <si>
    <t>3:45PM</t>
  </si>
  <si>
    <t>7453a41e-2247-5935-a421-08afc0c6468b</t>
  </si>
  <si>
    <t>12:09PM</t>
  </si>
  <si>
    <t>11:46AM</t>
  </si>
  <si>
    <t>65f4ae26-fef2-59fc-86a9-504eca42db0f</t>
  </si>
  <si>
    <t>12:08PM</t>
  </si>
  <si>
    <t>4:08PM</t>
  </si>
  <si>
    <t>11:50AM</t>
  </si>
  <si>
    <t>3:50PM</t>
  </si>
  <si>
    <t>47a310c6-374e-5fce-bdcc-dfbf9e534855</t>
  </si>
  <si>
    <t>11:17AM</t>
  </si>
  <si>
    <t>3:17PM</t>
  </si>
  <si>
    <t>267ad408-04bb-4e79-80c1-c6f40b596b58</t>
  </si>
  <si>
    <t>10:35AM</t>
  </si>
  <si>
    <t>34eecc23-0e14-41d2-8ef3-d55fe84ec2bc</t>
  </si>
  <si>
    <t>11:08AM</t>
  </si>
  <si>
    <t>10:45AM</t>
  </si>
  <si>
    <t>2:45PM</t>
  </si>
  <si>
    <t>7a717177-c4cd-43b6-9cad-0006c0fc2667</t>
  </si>
  <si>
    <t>10:33AM</t>
  </si>
  <si>
    <t>2:33PM</t>
  </si>
  <si>
    <t>a2fd69ff-435c-4823-bfaa-b57e17003c23</t>
  </si>
  <si>
    <t>10:42AM</t>
  </si>
  <si>
    <t>10:18AM</t>
  </si>
  <si>
    <t>2:18PM</t>
  </si>
  <si>
    <t>3f06be0b-9385-4101-86c5-25e49bf2e1d1</t>
  </si>
  <si>
    <t>6bd173b5-ecd8-49e1-aeee-4f1dc711a2d7</t>
  </si>
  <si>
    <t>8:43AM</t>
  </si>
  <si>
    <t>12:43PM</t>
  </si>
  <si>
    <t>7:48AM</t>
  </si>
  <si>
    <t>11:48AM</t>
  </si>
  <si>
    <t>f328055e-9b09-4da9-a1ff-d27cceec841f</t>
  </si>
  <si>
    <t>11369, USA</t>
  </si>
  <si>
    <t>8:10AM</t>
  </si>
  <si>
    <t>12:10PM</t>
  </si>
  <si>
    <t>ae340dac-8c1e-4fc7-a325-e770ca84098f</t>
  </si>
  <si>
    <t>8:25AM</t>
  </si>
  <si>
    <t>174fcb0a-45ec-43c3-85c9-1e6c069ca4e6</t>
  </si>
  <si>
    <t>1:36AM</t>
  </si>
  <si>
    <t>2b3a9522-3f67-4e71-a729-941ebc3f0633</t>
  </si>
  <si>
    <t>1:50AM</t>
  </si>
  <si>
    <t>5:50AM</t>
  </si>
  <si>
    <t>1:35AM</t>
  </si>
  <si>
    <t>5:35AM</t>
  </si>
  <si>
    <t>b730f6e6-a6cd-41f1-9f00-9e24793f231f</t>
  </si>
  <si>
    <t>7:37AM</t>
  </si>
  <si>
    <t>7:25AM</t>
  </si>
  <si>
    <t>11:25AM</t>
  </si>
  <si>
    <t>3fc4d11c-9e02-4d38-8d19-a496437a776d</t>
  </si>
  <si>
    <t>7:38AM</t>
  </si>
  <si>
    <t>6:57AM</t>
  </si>
  <si>
    <t>10:57AM</t>
  </si>
  <si>
    <t>fcbbc37c-a68d-4f9a-a163-066856a48282</t>
  </si>
  <si>
    <t>7:26AM</t>
  </si>
  <si>
    <t>7:17AM</t>
  </si>
  <si>
    <t>0be65016-1cb4-415d-8061-7bbfdac807b6</t>
  </si>
  <si>
    <t>7:15AM</t>
  </si>
  <si>
    <t>11:15AM</t>
  </si>
  <si>
    <t>6:56AM</t>
  </si>
  <si>
    <t>10:56AM</t>
  </si>
  <si>
    <t>85bf303d-15b9-43a6-b25d-353cf593beb7</t>
  </si>
  <si>
    <t>10170, USA</t>
  </si>
  <si>
    <t>Employee23</t>
  </si>
  <si>
    <t>6:41AM</t>
  </si>
  <si>
    <t>10:41AM</t>
  </si>
  <si>
    <t>538d2f59-8425-4741-b756-7b7079f03cff</t>
  </si>
  <si>
    <t>6:43AM</t>
  </si>
  <si>
    <t>10:43AM</t>
  </si>
  <si>
    <t>5:59AM</t>
  </si>
  <si>
    <t>9:59AM</t>
  </si>
  <si>
    <t>57e4badb-98c4-4217-9836-3fe749e53cf3</t>
  </si>
  <si>
    <t>2:36AM</t>
  </si>
  <si>
    <t>6:36AM</t>
  </si>
  <si>
    <t>edf63438-f697-4972-b07f-b3b96900595a</t>
  </si>
  <si>
    <t>1:21AM</t>
  </si>
  <si>
    <t>5:21AM</t>
  </si>
  <si>
    <t>efb71f69-a859-40d7-8491-fa72f77b4cc5</t>
  </si>
  <si>
    <t>6:52PM</t>
  </si>
  <si>
    <t>1:30PM</t>
  </si>
  <si>
    <t>2deb23be-7d93-4e75-a026-37beb88631bf</t>
  </si>
  <si>
    <t>10:50PM</t>
  </si>
  <si>
    <t>2:50AM</t>
  </si>
  <si>
    <t>10:01PM</t>
  </si>
  <si>
    <t>2:01AM</t>
  </si>
  <si>
    <t>0c77f1e7-776f-4216-900f-e4faa5747927</t>
  </si>
  <si>
    <t>8c341055-e296-4ec4-8a28-285ed1f9b28c</t>
  </si>
  <si>
    <t>9:22PM</t>
  </si>
  <si>
    <t>1:22AM</t>
  </si>
  <si>
    <t>7:51PM</t>
  </si>
  <si>
    <t>11:51PM</t>
  </si>
  <si>
    <t>b4297ecc-c428-55bd-bece-9ca1979d529c</t>
  </si>
  <si>
    <t>8:39PM</t>
  </si>
  <si>
    <t>7:52PM</t>
  </si>
  <si>
    <t>11:52PM</t>
  </si>
  <si>
    <t>763cf801-ffab-509b-9f60-d890df8a161b</t>
  </si>
  <si>
    <t>10:44PM</t>
  </si>
  <si>
    <t>ae54c938-f8e1-48cb-a2fa-d46d8f6d46e5</t>
  </si>
  <si>
    <t>5:21PM</t>
  </si>
  <si>
    <t>9:21PM</t>
  </si>
  <si>
    <t>5c3e0a5c-0eda-40e1-ab32-0bdc4a2972e0</t>
  </si>
  <si>
    <t>ceb9edaf-c1ea-4537-84f9-0e5ed075e854</t>
  </si>
  <si>
    <t>4:44PM</t>
  </si>
  <si>
    <t>8:44PM</t>
  </si>
  <si>
    <t>a310938a-e428-444a-b5bb-a055e81365be</t>
  </si>
  <si>
    <t>4:14PM</t>
  </si>
  <si>
    <t>c82841c3-efcd-5018-8934-3e5b5f625cfe</t>
  </si>
  <si>
    <t>7:55PM</t>
  </si>
  <si>
    <t>ad2ae7f7-1ad7-4ed3-8b1e-b644da3b5960</t>
  </si>
  <si>
    <t>3:02PM</t>
  </si>
  <si>
    <t>7:02PM</t>
  </si>
  <si>
    <t>8a96a125-04f4-5ab5-8130-24faf17a2ebc</t>
  </si>
  <si>
    <t>2:46PM</t>
  </si>
  <si>
    <t>2:13PM</t>
  </si>
  <si>
    <t>841c5383-6048-56ea-81ef-1e484882a8fd</t>
  </si>
  <si>
    <t>07417, USA</t>
  </si>
  <si>
    <t>12:54PM</t>
  </si>
  <si>
    <t>4:54PM</t>
  </si>
  <si>
    <t>62693f76-e8df-457c-9ad1-1ab35e7246c7</t>
  </si>
  <si>
    <t>4:02AM</t>
  </si>
  <si>
    <t>11:25PM</t>
  </si>
  <si>
    <t>3:25AM</t>
  </si>
  <si>
    <t>c91cc74d-b92a-4367-b80a-092d11c96e1d</t>
  </si>
  <si>
    <t>10458, USA</t>
  </si>
  <si>
    <t>10002, USA</t>
  </si>
  <si>
    <t>Employee42</t>
  </si>
  <si>
    <t>11:46PM</t>
  </si>
  <si>
    <t>3:46AM</t>
  </si>
  <si>
    <t>11:07PM</t>
  </si>
  <si>
    <t>3:07AM</t>
  </si>
  <si>
    <t>e75334e5-6122-4619-83b5-53db9fc18b66</t>
  </si>
  <si>
    <t>10:52PM</t>
  </si>
  <si>
    <t>2:52AM</t>
  </si>
  <si>
    <t>f77fd16a-4dbb-4f87-b832-c6e57ab5be77</t>
  </si>
  <si>
    <t>2:16AM</t>
  </si>
  <si>
    <t>28c184c7-bbed-4fa6-a99e-7d281d3d161f</t>
  </si>
  <si>
    <t>8:58PM</t>
  </si>
  <si>
    <t>12:58AM</t>
  </si>
  <si>
    <t>04a22872-e607-4ead-a054-c83a49023a83</t>
  </si>
  <si>
    <t>4b9e573d-5d84-47f5-bc6b-f00312befe9f</t>
  </si>
  <si>
    <t>8:50PM</t>
  </si>
  <si>
    <t>12:50AM</t>
  </si>
  <si>
    <t>8:29PM</t>
  </si>
  <si>
    <t>12:29AM</t>
  </si>
  <si>
    <t>9b367baf-d536-51a6-bf3a-77c43b3fba3f</t>
  </si>
  <si>
    <t>e974bfce-1f26-491f-9030-45ea91c074e8</t>
  </si>
  <si>
    <t>b5c846d4-fafe-4c07-b339-33f4cb47cbca</t>
  </si>
  <si>
    <t>23580939-88fc-43d0-9a29-d29c4f52f7c2</t>
  </si>
  <si>
    <t>3:58PM</t>
  </si>
  <si>
    <t>7:58PM</t>
  </si>
  <si>
    <t>2:49PM</t>
  </si>
  <si>
    <t>0db6da12-b0fe-4ced-ad54-4fa96cd242d8</t>
  </si>
  <si>
    <t>11:31AM</t>
  </si>
  <si>
    <t>d6851fd8-2736-49a5-89a9-5a7acb49f77b</t>
  </si>
  <si>
    <t>3:25PM</t>
  </si>
  <si>
    <t>3a2d75d0-35de-5642-8009-31987aa56c48</t>
  </si>
  <si>
    <t>2:26PM</t>
  </si>
  <si>
    <t>c6b96fce-eb96-4a0a-ae7f-65d61a436170</t>
  </si>
  <si>
    <t>10:58AM</t>
  </si>
  <si>
    <t>10:24AM</t>
  </si>
  <si>
    <t>2:24PM</t>
  </si>
  <si>
    <t>38ca2afe-567d-4fa7-98ba-fb8ce6d83c16</t>
  </si>
  <si>
    <t>8:06AM</t>
  </si>
  <si>
    <t>12:06PM</t>
  </si>
  <si>
    <t>bb1813f0-c87a-4b43-bb29-685850111cd1</t>
  </si>
  <si>
    <t>6:50AM</t>
  </si>
  <si>
    <t>10:50AM</t>
  </si>
  <si>
    <t>6:28AM</t>
  </si>
  <si>
    <t>56360f11-31f1-43d0-bf5b-d46e65d964ee</t>
  </si>
  <si>
    <t>10:55PM</t>
  </si>
  <si>
    <t>2:55AM</t>
  </si>
  <si>
    <t>0fa93f33-b706-42e8-add0-abfa7f90d359</t>
  </si>
  <si>
    <t>10:45PM</t>
  </si>
  <si>
    <t>2:45AM</t>
  </si>
  <si>
    <t>10:21PM</t>
  </si>
  <si>
    <t>2:21AM</t>
  </si>
  <si>
    <t>35015d45-ef9a-4418-8469-93ebd52167e3</t>
  </si>
  <si>
    <t>10:27PM</t>
  </si>
  <si>
    <t>2:27AM</t>
  </si>
  <si>
    <t>1c0d9873-07e9-41cf-9e6f-03f301d17145</t>
  </si>
  <si>
    <t>10123, USA</t>
  </si>
  <si>
    <t>1:38AM</t>
  </si>
  <si>
    <t>79c6b806-2178-4bb9-897d-6afee9be161c</t>
  </si>
  <si>
    <t>07036, USA</t>
  </si>
  <si>
    <t>9:27PM</t>
  </si>
  <si>
    <t>1:27AM</t>
  </si>
  <si>
    <t>8:38PM</t>
  </si>
  <si>
    <t>12:38AM</t>
  </si>
  <si>
    <t>ecb66a87-2a8a-40cd-b52a-3e67adad5c02</t>
  </si>
  <si>
    <t>1:24AM</t>
  </si>
  <si>
    <t>030d9c01-1b2a-46ea-aa3c-a6363a7fcbb8</t>
  </si>
  <si>
    <t>f331eb40-f383-476d-8c73-d09375de07f7</t>
  </si>
  <si>
    <t>1:18AM</t>
  </si>
  <si>
    <t>2e688c13-5aaf-4f32-88ea-18ac0dd35e59</t>
  </si>
  <si>
    <t>Employee6</t>
  </si>
  <si>
    <t>bb9acbfb-c39b-491f-8fa2-808aea9b05bf</t>
  </si>
  <si>
    <t>8:15PM</t>
  </si>
  <si>
    <t>12:15AM</t>
  </si>
  <si>
    <t>766c0f40-8c0c-559e-a915-6bf7753425a5</t>
  </si>
  <si>
    <t>7:35PM</t>
  </si>
  <si>
    <t>11:35PM</t>
  </si>
  <si>
    <t>6:34PM</t>
  </si>
  <si>
    <t>10:34PM</t>
  </si>
  <si>
    <t>ed609804-5a46-4d7c-8b39-a3a227d4cc53</t>
  </si>
  <si>
    <t>3c5d6bfb-d51a-4cd9-8fea-2de07e87e3ee</t>
  </si>
  <si>
    <t>5658ef5c-a900-4086-8be3-11d616581c3f</t>
  </si>
  <si>
    <t>06853, USA</t>
  </si>
  <si>
    <t>11:20PM</t>
  </si>
  <si>
    <t>6:40PM</t>
  </si>
  <si>
    <t>10:40PM</t>
  </si>
  <si>
    <t>e8de678d-3bc3-40d7-b180-9b3ac698e002</t>
  </si>
  <si>
    <t>11:10PM</t>
  </si>
  <si>
    <t>6:32PM</t>
  </si>
  <si>
    <t>10:32PM</t>
  </si>
  <si>
    <t>81ff6103-2285-4b0d-9f02-4d505ce0ff20</t>
  </si>
  <si>
    <t>5:33PM</t>
  </si>
  <si>
    <t>9:33PM</t>
  </si>
  <si>
    <t>ff642df0-f1e0-4a17-8654-01a740b1fd97</t>
  </si>
  <si>
    <t>6:21PM</t>
  </si>
  <si>
    <t>bd5d0c3c-0ac8-4cd2-baa0-9d896197a14c</t>
  </si>
  <si>
    <t>6:02PM</t>
  </si>
  <si>
    <t>10:02PM</t>
  </si>
  <si>
    <t>2c123d0f-8eaa-4a08-b326-7a9e6c2770f9</t>
  </si>
  <si>
    <t>684d9f6b-d295-401e-8cbe-903b15327d54</t>
  </si>
  <si>
    <t>5:17PM</t>
  </si>
  <si>
    <t>04c02ad3-1767-51d1-8af7-9d7459a12962</t>
  </si>
  <si>
    <t>9:32PM</t>
  </si>
  <si>
    <t>d7fe09c4-905b-4ad1-b7b9-19b4b5cfb510</t>
  </si>
  <si>
    <t>4:37PM</t>
  </si>
  <si>
    <t>8:37PM</t>
  </si>
  <si>
    <t>e6763961-5277-4146-a8db-dbf491d9807e</t>
  </si>
  <si>
    <t>4:17PM</t>
  </si>
  <si>
    <t>6352a11a-7d74-51e5-9418-8d4fbc1a6a79</t>
  </si>
  <si>
    <t>8bca9fc0-e55a-5a5a-8e2f-d86a8fe48b4e</t>
  </si>
  <si>
    <t>7:17PM</t>
  </si>
  <si>
    <t>0d548f8a-29c6-44b6-bb06-04c8c7a5c334</t>
  </si>
  <si>
    <t>3:12PM</t>
  </si>
  <si>
    <t>7:12PM</t>
  </si>
  <si>
    <t>2:29PM</t>
  </si>
  <si>
    <t>84ba917b-3d22-4d8f-bb44-a15fd2eb55bf</t>
  </si>
  <si>
    <t>bb4a0da1-cad7-4868-a867-c89b93ab0434</t>
  </si>
  <si>
    <t>2:51PM</t>
  </si>
  <si>
    <t>6:51PM</t>
  </si>
  <si>
    <t>24abe61f-54a4-470d-8abe-4c7d583599e6</t>
  </si>
  <si>
    <t>2:23PM</t>
  </si>
  <si>
    <t>6:23PM</t>
  </si>
  <si>
    <t>14d7e4b6-c05d-4a41-85c0-bf66953168cb</t>
  </si>
  <si>
    <t>2:50PM</t>
  </si>
  <si>
    <t>6:50PM</t>
  </si>
  <si>
    <t>0a27d483-49b5-5bea-9762-90beacd90935</t>
  </si>
  <si>
    <t>355e844a-d520-488a-9c20-6558817228d9</t>
  </si>
  <si>
    <t>2:40PM</t>
  </si>
  <si>
    <t>b5a2248d-d73a-4473-b7ad-1eedb4738b1f</t>
  </si>
  <si>
    <t>1:52PM</t>
  </si>
  <si>
    <t>fdf75dcc-5846-5356-9a7d-1e9a64b51278</t>
  </si>
  <si>
    <t>1:20PM</t>
  </si>
  <si>
    <t>5:20PM</t>
  </si>
  <si>
    <t>65481e06-55dc-44b0-b3d7-e8fab564594c</t>
  </si>
  <si>
    <t>1e81d5c7-45e6-5c4a-a1ad-b2c80e2046a7</t>
  </si>
  <si>
    <t>acdb1e97-9ebb-43bc-aa63-e0e4356cc241</t>
  </si>
  <si>
    <t>1:45PM</t>
  </si>
  <si>
    <t>5:45PM</t>
  </si>
  <si>
    <t>12:35PM</t>
  </si>
  <si>
    <t>4:35PM</t>
  </si>
  <si>
    <t>b656764e-ae4a-493c-88b2-993b8ea5d397</t>
  </si>
  <si>
    <t>7fb35df1-d851-403a-9976-bb104621dcea</t>
  </si>
  <si>
    <t>4f6ad267-6cb0-4df9-b860-42a8d7181ba5</t>
  </si>
  <si>
    <t>5d867c58-23b4-4221-a6de-3d3d19bf4a64</t>
  </si>
  <si>
    <t>12:53PM</t>
  </si>
  <si>
    <t>8d5d516e-0a7a-44b2-ba86-8d0862411c8a</t>
  </si>
  <si>
    <t>7:42AM</t>
  </si>
  <si>
    <t>c2e9f597-d0ea-4a9f-b80a-798f2d047009</t>
  </si>
  <si>
    <t>cdddb35c-70d2-4cf3-bf20-da170c55be34</t>
  </si>
  <si>
    <t>3:48PM</t>
  </si>
  <si>
    <t>c0242780-edd1-4b8b-8a23-9ef16b11fe48</t>
  </si>
  <si>
    <t>10:49AM</t>
  </si>
  <si>
    <t>3509fd06-17e4-4711-afee-f12897cc0e71</t>
  </si>
  <si>
    <t>10:07AM</t>
  </si>
  <si>
    <t>2:07PM</t>
  </si>
  <si>
    <t>36b538c0-b5e8-4bd2-b668-54bc5ccfad7a</t>
  </si>
  <si>
    <t>7:01PM</t>
  </si>
  <si>
    <t>76d1d1d8-e45e-4de8-923d-a96669d661a8</t>
  </si>
  <si>
    <t>9:22AM</t>
  </si>
  <si>
    <t>8:52AM</t>
  </si>
  <si>
    <t>12:52PM</t>
  </si>
  <si>
    <t>601c448c-bd74-422f-a165-255fc99c032f</t>
  </si>
  <si>
    <t>8:00AM</t>
  </si>
  <si>
    <t>12:00PM</t>
  </si>
  <si>
    <t>0e45d0e9-d738-4c26-97af-4e310e670e97</t>
  </si>
  <si>
    <t>7:49AM</t>
  </si>
  <si>
    <t>b93b8994-df53-4520-9c40-3d430c950c2e</t>
  </si>
  <si>
    <t>11221, USA</t>
  </si>
  <si>
    <t>7:22AM</t>
  </si>
  <si>
    <t>6:53AM</t>
  </si>
  <si>
    <t>3154f828-7776-43af-a75a-48c52d2ba388</t>
  </si>
  <si>
    <t>6:42AM</t>
  </si>
  <si>
    <t>656634a8-d15b-48b6-bbf2-3e4472608b06</t>
  </si>
  <si>
    <t>10168, USA</t>
  </si>
  <si>
    <t>6:05AM</t>
  </si>
  <si>
    <t>5:51AM</t>
  </si>
  <si>
    <t>e9cad6de-c60b-40e7-b71e-d23ec2e15a40</t>
  </si>
  <si>
    <t>11:15PM</t>
  </si>
  <si>
    <t>3:15AM</t>
  </si>
  <si>
    <t>9:59PM</t>
  </si>
  <si>
    <t>1:59AM</t>
  </si>
  <si>
    <t>0b303d83-2076-4ab4-887a-49a785a8c2fa</t>
  </si>
  <si>
    <t>11:17PM</t>
  </si>
  <si>
    <t>3:17AM</t>
  </si>
  <si>
    <t>10:24PM</t>
  </si>
  <si>
    <t>2:24AM</t>
  </si>
  <si>
    <t>23ee9d5b-2b14-4b27-84b3-17c1deea2035</t>
  </si>
  <si>
    <t>10:53PM</t>
  </si>
  <si>
    <t>2:53AM</t>
  </si>
  <si>
    <t>2:43AM</t>
  </si>
  <si>
    <t>7e3472e0-2867-4b3f-b935-704c773aef13</t>
  </si>
  <si>
    <t>684e1940-7ef5-4083-8e18-8a45c58e398a</t>
  </si>
  <si>
    <t>2:37AM</t>
  </si>
  <si>
    <t>10:14PM</t>
  </si>
  <si>
    <t>2:14AM</t>
  </si>
  <si>
    <t>6449ce59-d4b8-47d5-8e40-80279be65f12</t>
  </si>
  <si>
    <t>dbc788cf-7d06-4e4f-b33d-614a488ac780</t>
  </si>
  <si>
    <t>70df3ccc-7a8c-48fa-860f-235c3f1f88f1</t>
  </si>
  <si>
    <t>07093, USA</t>
  </si>
  <si>
    <t>8:52PM</t>
  </si>
  <si>
    <t>12:52AM</t>
  </si>
  <si>
    <t>1899e83e-8375-4b5a-9779-e65eb91c8d09</t>
  </si>
  <si>
    <t>12:03AM</t>
  </si>
  <si>
    <t>7:48PM</t>
  </si>
  <si>
    <t>a67daf1f-3d4b-4f9a-9a3b-a4085050b63a</t>
  </si>
  <si>
    <t>f9840375-033c-4960-bdd8-76132e8f1eff</t>
  </si>
  <si>
    <t>11:02PM</t>
  </si>
  <si>
    <t>c1098940-77f6-4db5-8f8c-3c1554636465</t>
  </si>
  <si>
    <t>8:05PM</t>
  </si>
  <si>
    <t>12:05AM</t>
  </si>
  <si>
    <t>418496fe-4d60-5695-aa74-5ff034c4a561</t>
  </si>
  <si>
    <t>11962, USA</t>
  </si>
  <si>
    <t>6074d39c-3f55-4689-974c-e7b7ebe56a30</t>
  </si>
  <si>
    <t>11:53PM</t>
  </si>
  <si>
    <t>11:40PM</t>
  </si>
  <si>
    <t>3a4ca33f-ec05-4aab-8021-a7018cd482fd</t>
  </si>
  <si>
    <t>1ada37cf-5122-4758-8c16-cb2a964a53d8</t>
  </si>
  <si>
    <t>7:05PM</t>
  </si>
  <si>
    <t>11:05PM</t>
  </si>
  <si>
    <t>5add6ebe-4d1c-445a-b2a8-cd88ed0e3950</t>
  </si>
  <si>
    <t>eb27d260-3fe8-4abd-9b48-f9633b7c96af</t>
  </si>
  <si>
    <t>9:34PM</t>
  </si>
  <si>
    <t>d65da51c-354f-47d6-ac41-92f13a9ce1ab</t>
  </si>
  <si>
    <t>8:30PM</t>
  </si>
  <si>
    <t>e997b71d-ee17-5b13-a10d-036b7e7629c0</t>
  </si>
  <si>
    <t>3:24PM</t>
  </si>
  <si>
    <t>7:24PM</t>
  </si>
  <si>
    <t>c8b12d08-eacd-4205-8379-88a3a3602f30</t>
  </si>
  <si>
    <t>8:12PM</t>
  </si>
  <si>
    <t>59145740-77e9-4da3-a361-a77f4d65c7c6</t>
  </si>
  <si>
    <t>2acea0ed-1e7e-43dc-a686-562de0a2d080</t>
  </si>
  <si>
    <t>3:03PM</t>
  </si>
  <si>
    <t>2:41PM</t>
  </si>
  <si>
    <t>6:41PM</t>
  </si>
  <si>
    <t>8a6d7628-d9df-5b68-b3c0-c65c7322268f</t>
  </si>
  <si>
    <t>2:15PM</t>
  </si>
  <si>
    <t>afb78093-dd46-4088-8e00-4028b70d7797</t>
  </si>
  <si>
    <t>2:39PM</t>
  </si>
  <si>
    <t>6:39PM</t>
  </si>
  <si>
    <t>2:22PM</t>
  </si>
  <si>
    <t>6:22PM</t>
  </si>
  <si>
    <t>f0f41235-1179-5fd1-8c11-9becde441fc8</t>
  </si>
  <si>
    <t>11237, USA</t>
  </si>
  <si>
    <t>Employee49</t>
  </si>
  <si>
    <t>6:18PM</t>
  </si>
  <si>
    <t>12:58PM</t>
  </si>
  <si>
    <t>4:58PM</t>
  </si>
  <si>
    <t>652760d5-0bc8-4bfa-8a7f-4d89f2ab99df</t>
  </si>
  <si>
    <t>2:03PM</t>
  </si>
  <si>
    <t>3a0beb69-edcc-4e26-bfab-7612a1e8e822</t>
  </si>
  <si>
    <t>1:49PM</t>
  </si>
  <si>
    <t>5:49PM</t>
  </si>
  <si>
    <t>adc1974e-a027-4ba2-a02d-b4c189137c41</t>
  </si>
  <si>
    <t>2:02PM</t>
  </si>
  <si>
    <t>1:39PM</t>
  </si>
  <si>
    <t>5:39PM</t>
  </si>
  <si>
    <t>21b5a705-ede3-42a9-ad6a-2829d314df2c</t>
  </si>
  <si>
    <t>1:06PM</t>
  </si>
  <si>
    <t>0ac11dc8-f104-4a65-a41f-bbf90dfd814a</t>
  </si>
  <si>
    <t>1:15PM</t>
  </si>
  <si>
    <t>0ad1ad7b-d2af-40c3-982a-2a7fe0d91772</t>
  </si>
  <si>
    <t>4:10PM</t>
  </si>
  <si>
    <t>f823ef39-a058-4438-8492-3318bc79344e</t>
  </si>
  <si>
    <t>12:33PM</t>
  </si>
  <si>
    <t>4:33PM</t>
  </si>
  <si>
    <t>4:04PM</t>
  </si>
  <si>
    <t>60914586-bac9-53a4-9b57-ea5042245bb0</t>
  </si>
  <si>
    <t>11:36AM</t>
  </si>
  <si>
    <t>3:36PM</t>
  </si>
  <si>
    <t>52cf2a93-31e9-4250-bd7d-527af581f5b7</t>
  </si>
  <si>
    <t>11:44AM</t>
  </si>
  <si>
    <t>3:44PM</t>
  </si>
  <si>
    <t>1f798685-c274-577e-aa72-2d125a03edc1</t>
  </si>
  <si>
    <t>3:30PM</t>
  </si>
  <si>
    <t>a631fe1e-0fa0-5c47-af82-2fbd6e2b5c43</t>
  </si>
  <si>
    <t>11:43AM</t>
  </si>
  <si>
    <t>3:43PM</t>
  </si>
  <si>
    <t>12a699ff-54fe-40f9-a2ae-f28b1b2f0791</t>
  </si>
  <si>
    <t>a361463c-5a37-466c-beca-44cb67018ff7</t>
  </si>
  <si>
    <t>2:56PM</t>
  </si>
  <si>
    <t>2:31PM</t>
  </si>
  <si>
    <t>a0ff96e6-8dc9-4230-b91e-96b15e534306</t>
  </si>
  <si>
    <t>8:34AM</t>
  </si>
  <si>
    <t>8a8f83cc-4159-426a-ad74-a9b4f39e762c</t>
  </si>
  <si>
    <t>8:28AM</t>
  </si>
  <si>
    <t>12:28PM</t>
  </si>
  <si>
    <t>8b19ff9f-2355-40a8-9296-01bf838104fc</t>
  </si>
  <si>
    <t>10007, USA</t>
  </si>
  <si>
    <t>Employee48</t>
  </si>
  <si>
    <t>8:12AM</t>
  </si>
  <si>
    <t>7:57AM</t>
  </si>
  <si>
    <t>11:57AM</t>
  </si>
  <si>
    <t>19a85e55-57a7-42af-a84d-9766d9951b46</t>
  </si>
  <si>
    <t>7:28AM</t>
  </si>
  <si>
    <t>862de277-0b7b-4462-bf6d-d925b4e69d36</t>
  </si>
  <si>
    <t>7:20AM</t>
  </si>
  <si>
    <t>11:20AM</t>
  </si>
  <si>
    <t>0415ce25-8832-4165-bda9-d5e920efeb20</t>
  </si>
  <si>
    <t>e9966dd6-18cc-4ce5-b94a-46a0f35681fc</t>
  </si>
  <si>
    <t>6df6647e-42de-4333-baaf-48d4b6c236d9</t>
  </si>
  <si>
    <t>1:32AM</t>
  </si>
  <si>
    <t>f7f746bc-fb48-446d-9fa2-f5d7620c464f</t>
  </si>
  <si>
    <t>ce8844d7-2525-4008-a411-f3ee06890d6d</t>
  </si>
  <si>
    <t>12:37AM</t>
  </si>
  <si>
    <t>7:45PM</t>
  </si>
  <si>
    <t>11:45PM</t>
  </si>
  <si>
    <t>4e672df9-d347-41e6-911f-6a2f57e983b5</t>
  </si>
  <si>
    <t>11:59PM</t>
  </si>
  <si>
    <t>92bea00d-6c95-48f9-a658-1aacbace50d8</t>
  </si>
  <si>
    <t>7:34PM</t>
  </si>
  <si>
    <t>cfadbd29-3fe1-4344-a274-a38fc20fba34</t>
  </si>
  <si>
    <t>01030d65-8a7b-4531-9ab9-19030f4e9e05</t>
  </si>
  <si>
    <t>3105de5b-c13d-4522-96e7-300c2ab7a409</t>
  </si>
  <si>
    <t>e27a5aaa-da28-4908-bba6-b651f3310d56</t>
  </si>
  <si>
    <t>77aa1785-f9a3-4fd0-8a71-8c08a52b4651</t>
  </si>
  <si>
    <t>1:23PM</t>
  </si>
  <si>
    <t>69b2f987-f7c2-468e-b3cb-e132717c9923</t>
  </si>
  <si>
    <t>2:01PM</t>
  </si>
  <si>
    <t>6:01PM</t>
  </si>
  <si>
    <t>5:36PM</t>
  </si>
  <si>
    <t>f9ed7545-16f9-4058-a92c-553f1f7160f8</t>
  </si>
  <si>
    <t>63960bb6-2738-54d8-9a27-b20e0fedf063</t>
  </si>
  <si>
    <t>12:46PM</t>
  </si>
  <si>
    <t>4:46PM</t>
  </si>
  <si>
    <t>12:27PM</t>
  </si>
  <si>
    <t>57627f20-f947-4711-80a8-6ea9ffa02475</t>
  </si>
  <si>
    <t>12:19PM</t>
  </si>
  <si>
    <t>12:03PM</t>
  </si>
  <si>
    <t>183a73ef-0b53-5720-8b7d-973f7bbfb686</t>
  </si>
  <si>
    <t>3:52PM</t>
  </si>
  <si>
    <t>60c0f90b-86fd-450c-bac8-7ecc0d290adb</t>
  </si>
  <si>
    <t>3:47PM</t>
  </si>
  <si>
    <t>d1bbbaa7-ac50-5a85-be28-78a0de6458cb</t>
  </si>
  <si>
    <t>10022, USA</t>
  </si>
  <si>
    <t>2:37PM</t>
  </si>
  <si>
    <t>257aa2b0-988f-4889-bf2a-5461a30c66ef</t>
  </si>
  <si>
    <t>9:47AM</t>
  </si>
  <si>
    <t>1:47PM</t>
  </si>
  <si>
    <t>9:21AM</t>
  </si>
  <si>
    <t>1:21PM</t>
  </si>
  <si>
    <t>dbb53323-bfca-4c80-ac7e-6e552a815fee</t>
  </si>
  <si>
    <t>9:43AM</t>
  </si>
  <si>
    <t>1:43PM</t>
  </si>
  <si>
    <t>8:56AM</t>
  </si>
  <si>
    <t>60ecffca-f1e5-4cdb-a1b8-5e30ca9da437</t>
  </si>
  <si>
    <t>1:29PM</t>
  </si>
  <si>
    <t>8:42AM</t>
  </si>
  <si>
    <t>12:42PM</t>
  </si>
  <si>
    <t>b4de982d-92e3-4d06-8eac-8678290413e4</t>
  </si>
  <si>
    <t>8:17AM</t>
  </si>
  <si>
    <t>12:17PM</t>
  </si>
  <si>
    <t>7:40AM</t>
  </si>
  <si>
    <t>0abf754c-3bbf-48e4-b7ca-bab814f741d7</t>
  </si>
  <si>
    <t>6:33AM</t>
  </si>
  <si>
    <t>6:14AM</t>
  </si>
  <si>
    <t>10:14AM</t>
  </si>
  <si>
    <t>52d857ae-7bd1-4475-bad5-9f29015d9a4c</t>
  </si>
  <si>
    <t>5:39AM</t>
  </si>
  <si>
    <t>9:39AM</t>
  </si>
  <si>
    <t>32ac1abd-eeb6-488e-8c80-60819d60a005</t>
  </si>
  <si>
    <t>11:01PM</t>
  </si>
  <si>
    <t>3:01AM</t>
  </si>
  <si>
    <t>ca3763ab-c466-445e-9cc5-fcd9692909b3</t>
  </si>
  <si>
    <t>c569c49f-fceb-4faa-ac21-66a59b42cc75</t>
  </si>
  <si>
    <t>9:08PM</t>
  </si>
  <si>
    <t>1:08AM</t>
  </si>
  <si>
    <t>f106024f-c5f5-480d-860e-5a07e56224c9</t>
  </si>
  <si>
    <t>11:58PM</t>
  </si>
  <si>
    <t>09ba3399-6d47-49c0-a6c4-918095f8b5a9</t>
  </si>
  <si>
    <t>7:32PM</t>
  </si>
  <si>
    <t>11:32PM</t>
  </si>
  <si>
    <t>1d061a3a-b318-4c7a-ac81-76824ab5014e</t>
  </si>
  <si>
    <t>6:47PM</t>
  </si>
  <si>
    <t>10:47PM</t>
  </si>
  <si>
    <t>6:24PM</t>
  </si>
  <si>
    <t>f872f964-bd4b-4dbc-ba45-bc93c3c92844</t>
  </si>
  <si>
    <t>10075, USA</t>
  </si>
  <si>
    <t>10003, USA</t>
  </si>
  <si>
    <t>10:39PM</t>
  </si>
  <si>
    <t>10:18PM</t>
  </si>
  <si>
    <t>55b3a558-46dd-40f5-8522-beb76ac7f062</t>
  </si>
  <si>
    <t>79b29350-7ff9-4aa0-aa85-07b243373ba7</t>
  </si>
  <si>
    <t>001554ab-8251-44f8-b9c6-bd65b60994a3</t>
  </si>
  <si>
    <t>0c29f2ff-282d-5197-b0bb-299146db6425</t>
  </si>
  <si>
    <t>a984aedd-f4cd-51ec-971d-701184a90080</t>
  </si>
  <si>
    <t>2:57PM</t>
  </si>
  <si>
    <t>6:57PM</t>
  </si>
  <si>
    <t>20fc8939-3538-50da-bcae-44106bff5060</t>
  </si>
  <si>
    <t>2:43PM</t>
  </si>
  <si>
    <t>322951a4-020b-4e16-8403-2e691addf8d3</t>
  </si>
  <si>
    <t>1:31PM</t>
  </si>
  <si>
    <t>5d1f249e-d423-5f38-99c6-43a67ca63c0f</t>
  </si>
  <si>
    <t>1:25PM</t>
  </si>
  <si>
    <t>bebe41ea-cfe9-45c5-8081-96cc16f560f5</t>
  </si>
  <si>
    <t>12:37PM</t>
  </si>
  <si>
    <t>50000192-79cd-5db5-b1f6-438f74d0c0cd</t>
  </si>
  <si>
    <t>1:17PM</t>
  </si>
  <si>
    <t>ff0a261f-2f4a-4d24-8a4f-e4ae99df4d46</t>
  </si>
  <si>
    <t>11772, USA</t>
  </si>
  <si>
    <t>8:54PM</t>
  </si>
  <si>
    <t>12:54AM</t>
  </si>
  <si>
    <t>4951c816-e0ef-4e23-afd8-246923e95fc0</t>
  </si>
  <si>
    <t>11:11AM</t>
  </si>
  <si>
    <t>3:11PM</t>
  </si>
  <si>
    <t>e5d8eec6-691a-52d4-b27d-8b1cbcceb8ff</t>
  </si>
  <si>
    <t>11:23AM</t>
  </si>
  <si>
    <t>10:40AM</t>
  </si>
  <si>
    <t>b18dc709-2024-4b16-8e21-03501fc326a5</t>
  </si>
  <si>
    <t>11:21AM</t>
  </si>
  <si>
    <t>10:54AM</t>
  </si>
  <si>
    <t>2:54PM</t>
  </si>
  <si>
    <t>aca31275-dc73-4641-9b99-e832c87b0b5b</t>
  </si>
  <si>
    <t>a1c677ef-6658-4fcc-88ad-9a73e5389eed</t>
  </si>
  <si>
    <t>7b6f9d49-417c-41ac-8c45-45e2692855d2</t>
  </si>
  <si>
    <t>7e23893b-c585-43b1-ac65-f0f15cbd7f9b</t>
  </si>
  <si>
    <t>10128, USA</t>
  </si>
  <si>
    <t>7717cc74-ad25-490a-b1d1-1bd6a89ee31b</t>
  </si>
  <si>
    <t>9:26AM</t>
  </si>
  <si>
    <t>8:55AM</t>
  </si>
  <si>
    <t>12:55PM</t>
  </si>
  <si>
    <t>98a7f0eb-df52-4a5c-9b30-c98807e24209</t>
  </si>
  <si>
    <t>8:59AM</t>
  </si>
  <si>
    <t>12:59PM</t>
  </si>
  <si>
    <t>7e197653-280e-4463-9809-414209cb2e92</t>
  </si>
  <si>
    <t>5f73608e-648d-4eb8-8d47-718c575e246b</t>
  </si>
  <si>
    <t>53c48496-c226-4e51-91b4-a2d94aa32950</t>
  </si>
  <si>
    <t>17834b07-58dc-4d3a-a54e-1e8a2a6d57de</t>
  </si>
  <si>
    <t>6:59AM</t>
  </si>
  <si>
    <t>9f9c1e82-c64b-4b6d-9bc4-52c211a4fb2e</t>
  </si>
  <si>
    <t>10:36AM</t>
  </si>
  <si>
    <t>5ce898cf-4f4c-427e-ab13-5ad8e33fd12f</t>
  </si>
  <si>
    <t>6:11AM</t>
  </si>
  <si>
    <t>10:11AM</t>
  </si>
  <si>
    <t>8997a94d-5099-4047-8b77-b54824908716</t>
  </si>
  <si>
    <t>5:41AM</t>
  </si>
  <si>
    <t>9:41AM</t>
  </si>
  <si>
    <t>01779e48-b8cb-4f4c-9991-ddd592d68073</t>
  </si>
  <si>
    <t>10:56PM</t>
  </si>
  <si>
    <t>2:56AM</t>
  </si>
  <si>
    <t>54dbd40c-195b-4499-abfc-fea9a0a9d32c</t>
  </si>
  <si>
    <t>50be58ba-0bc3-4eba-9e1a-6117e00a4044</t>
  </si>
  <si>
    <t>dd2109cc-7d13-45f9-9369-269f98f4f91f</t>
  </si>
  <si>
    <t>10801, USA</t>
  </si>
  <si>
    <t>adf54719-782a-438b-b3d1-9272af76f0df</t>
  </si>
  <si>
    <t>1:12AM</t>
  </si>
  <si>
    <t>8:56PM</t>
  </si>
  <si>
    <t>12:56AM</t>
  </si>
  <si>
    <t>baebf65a-95b9-4fb1-bcce-a389d7458e13</t>
  </si>
  <si>
    <t>12:30AM</t>
  </si>
  <si>
    <t>8:13PM</t>
  </si>
  <si>
    <t>12:13AM</t>
  </si>
  <si>
    <t>5339f59d-fad0-475c-94ff-207e169546f5</t>
  </si>
  <si>
    <t>12:12AM</t>
  </si>
  <si>
    <t>7:25PM</t>
  </si>
  <si>
    <t>d9640635-35d0-47ab-9536-73bf9cfa8725</t>
  </si>
  <si>
    <t>7:14PM</t>
  </si>
  <si>
    <t>11:14PM</t>
  </si>
  <si>
    <t>3557b109-0f10-4c33-b35b-588754df9de5</t>
  </si>
  <si>
    <t>11:12PM</t>
  </si>
  <si>
    <t>d70ba3f1-3cbd-48cd-8924-8751cac0f6ad</t>
  </si>
  <si>
    <t>7:11PM</t>
  </si>
  <si>
    <t>11:11PM</t>
  </si>
  <si>
    <t>6bf301e0-fa53-4ad3-8bee-f7e8963eb347</t>
  </si>
  <si>
    <t>11:00PM</t>
  </si>
  <si>
    <t>44d81764-0889-4d49-b801-7ec3045ce211</t>
  </si>
  <si>
    <t>ec36979a-0e43-4d3a-88ec-4d2736994df6</t>
  </si>
  <si>
    <t>50ad0886-cdc1-4167-a426-3f8896068ddf</t>
  </si>
  <si>
    <t>4:43PM</t>
  </si>
  <si>
    <t>8:43PM</t>
  </si>
  <si>
    <t>4fca75cd-0bba-4ab3-ae28-6048f6f9cbc8</t>
  </si>
  <si>
    <t>806489fd-4c73-4c50-9d82-7b20c9611670</t>
  </si>
  <si>
    <t>e4c0914f-5308-4f49-9ac6-fa2c6ba0bb3f</t>
  </si>
  <si>
    <t>df26ad94-9572-5dd9-b1b0-5d116ab6e57f</t>
  </si>
  <si>
    <t>b3b8c205-c0b8-4bc4-b0ee-255ba8a8cbc2</t>
  </si>
  <si>
    <t>08683551-cdb3-4b14-aa25-57fcf2efe4df</t>
  </si>
  <si>
    <t>2:55PM</t>
  </si>
  <si>
    <t>6:55PM</t>
  </si>
  <si>
    <t>79d16948-d13a-4962-8841-f06c6a24d4ff</t>
  </si>
  <si>
    <t>b56135a8-a8f1-4dfe-badd-31991c65dfda</t>
  </si>
  <si>
    <t>12:50PM</t>
  </si>
  <si>
    <t>4:50PM</t>
  </si>
  <si>
    <t>fcd72850-86e3-43bc-b287-c4f426c01e6b</t>
  </si>
  <si>
    <t>15402007-878c-4423-ab93-5b740e12f658</t>
  </si>
  <si>
    <t>10:23AM</t>
  </si>
  <si>
    <t>5a3a4035-89c5-46e1-aa62-35a3cec87613</t>
  </si>
  <si>
    <t>8:41AM</t>
  </si>
  <si>
    <t>12:41PM</t>
  </si>
  <si>
    <t>eef16490-ecd5-4998-903e-6bd93cadb031</t>
  </si>
  <si>
    <t>9:56AM</t>
  </si>
  <si>
    <t>1:56PM</t>
  </si>
  <si>
    <t>9:46AM</t>
  </si>
  <si>
    <t>1:46PM</t>
  </si>
  <si>
    <t>516434d1-5a9c-419b-9b9d-2e76912468c2</t>
  </si>
  <si>
    <t>9:42AM</t>
  </si>
  <si>
    <t>1:42PM</t>
  </si>
  <si>
    <t>3700ce0d-7677-4e90-85df-b637f0c02fe8</t>
  </si>
  <si>
    <t>8:01AM</t>
  </si>
  <si>
    <t>12:01PM</t>
  </si>
  <si>
    <t>62941a87-1997-400b-8f81-f22449901aa4</t>
  </si>
  <si>
    <t>8:02AM</t>
  </si>
  <si>
    <t>12:02PM</t>
  </si>
  <si>
    <t>0894b6d3-6455-4c0e-ab75-8b720ec99ee1</t>
  </si>
  <si>
    <t>8:45AM</t>
  </si>
  <si>
    <t>bd606b4d-5aa3-4a66-b05e-5dcd7016f9e5</t>
  </si>
  <si>
    <t>c5c116e4-cc52-4ef4-bae2-353f590b4602</t>
  </si>
  <si>
    <t>a83bb494-c8ab-4b94-bd02-8950c64ed2cb</t>
  </si>
  <si>
    <t>6:27AM</t>
  </si>
  <si>
    <t>10:27AM</t>
  </si>
  <si>
    <t>337cf0b1-d555-48d7-a152-37d874645c8c</t>
  </si>
  <si>
    <t>ead8c8c2-9ce1-452f-8a57-6dc8294ad17f</t>
  </si>
  <si>
    <t>6:30AM</t>
  </si>
  <si>
    <t>10:30AM</t>
  </si>
  <si>
    <t>86049325-2999-423c-9ee4-7baaf36024ff</t>
  </si>
  <si>
    <t>7:05AM</t>
  </si>
  <si>
    <t>11:05AM</t>
  </si>
  <si>
    <t>6:47AM</t>
  </si>
  <si>
    <t>10:47AM</t>
  </si>
  <si>
    <t>d2f299ae-ac4d-47ae-915c-249c0919078f</t>
  </si>
  <si>
    <t>7:02AM</t>
  </si>
  <si>
    <t>11:02AM</t>
  </si>
  <si>
    <t>6:45AM</t>
  </si>
  <si>
    <t>fb49747a-a550-45df-8ea9-e151b00636b9</t>
  </si>
  <si>
    <t>452ea567-f492-44e8-8884-624f6d544cb4</t>
  </si>
  <si>
    <t>6:29AM</t>
  </si>
  <si>
    <t>10:29AM</t>
  </si>
  <si>
    <t>6de43965-0779-4485-854c-1a6bedda519e</t>
  </si>
  <si>
    <t>54e8e24f-6cdc-4edd-a623-93059eda20c6</t>
  </si>
  <si>
    <t>bde48805-4f6e-4686-a043-07d574aa4ffc</t>
  </si>
  <si>
    <t>b2a4e771-ba79-4cf8-8cce-6622d7a1ddc1</t>
  </si>
  <si>
    <t>o, NJ, USA</t>
  </si>
  <si>
    <t>3:50AM</t>
  </si>
  <si>
    <t>33baca83-8417-4933-ad4e-d6a5ed35c19a</t>
  </si>
  <si>
    <t>11363, USA</t>
  </si>
  <si>
    <t>11:18PM</t>
  </si>
  <si>
    <t>3:18AM</t>
  </si>
  <si>
    <t>fc1a26e1-d5d2-40d4-9618-29142580810e</t>
  </si>
  <si>
    <t>06905, USA</t>
  </si>
  <si>
    <t>3:41AM</t>
  </si>
  <si>
    <t>8:45PM</t>
  </si>
  <si>
    <t>12:45AM</t>
  </si>
  <si>
    <t>c3a7b627-1bf2-468a-b55b-19a3cf75f58b</t>
  </si>
  <si>
    <t>3:37AM</t>
  </si>
  <si>
    <t>baff655f-d727-49b9-9633-582af4cc7df4</t>
  </si>
  <si>
    <t>11:16PM</t>
  </si>
  <si>
    <t>3:16AM</t>
  </si>
  <si>
    <t>dc6f03b7-d091-4c95-9ed5-c16a0f107b9c</t>
  </si>
  <si>
    <t>2:18AM</t>
  </si>
  <si>
    <t>9:37PM</t>
  </si>
  <si>
    <t>1:37AM</t>
  </si>
  <si>
    <t>ab19ecc0-4ff2-4d9e-b0cd-fd1860b1fece</t>
  </si>
  <si>
    <t>2:10AM</t>
  </si>
  <si>
    <t>78fb9c55-7823-48ac-84ad-30d966596f7c</t>
  </si>
  <si>
    <t>1:28AM</t>
  </si>
  <si>
    <t>9ea056cd-1d05-4920-80c3-45aa7dd6441e</t>
  </si>
  <si>
    <t>7ec2b165-202c-41d8-9646-1b56f932ee0d</t>
  </si>
  <si>
    <t>1:07AM</t>
  </si>
  <si>
    <t>7:44PM</t>
  </si>
  <si>
    <t>4ba32fc7-bd21-4536-a282-ce6f942b8fad</t>
  </si>
  <si>
    <t>11779, USA</t>
  </si>
  <si>
    <t>c985bbe7-c2ec-4eaf-8a07-3e4559dc0a30</t>
  </si>
  <si>
    <t>d098d171-9961-48a6-9ac9-6c6aac29ee82</t>
  </si>
  <si>
    <t>9:57PM</t>
  </si>
  <si>
    <t>8298aa5d-2c6f-47d0-ae93-dc8f94fc6a6a</t>
  </si>
  <si>
    <t>8:47PM</t>
  </si>
  <si>
    <t>12:47AM</t>
  </si>
  <si>
    <t>c7466e5c-d1bf-45c4-a624-9b0930b02e13</t>
  </si>
  <si>
    <t>0bece7ba-84e7-4b4f-96b2-467c9f2d510f</t>
  </si>
  <si>
    <t>c63732b8-42f9-4427-a29f-c88ef38158e7</t>
  </si>
  <si>
    <t>5d92db83-5e2e-4814-aaee-4e3221b80fe1</t>
  </si>
  <si>
    <t>7:16PM</t>
  </si>
  <si>
    <t>febf6dfb-e169-4fde-b04d-af7b1fa1776a</t>
  </si>
  <si>
    <t>ef0ed8db-1f83-4c62-98c8-175bf5119e8a</t>
  </si>
  <si>
    <t>e95c589f-beff-43f6-b1dd-561982cf7b3b</t>
  </si>
  <si>
    <t>060cf23d-017e-41a9-a50d-66f8b69dd56c</t>
  </si>
  <si>
    <t>8:04PM</t>
  </si>
  <si>
    <t>12:04AM</t>
  </si>
  <si>
    <t>d3437cd8-4c9c-4043-a389-a951ec973a6d</t>
  </si>
  <si>
    <t>7:49PM</t>
  </si>
  <si>
    <t>11:49PM</t>
  </si>
  <si>
    <t>480de184-0bba-4846-8f32-ac5c74df834b</t>
  </si>
  <si>
    <t>Travel | Car Seat</t>
  </si>
  <si>
    <t>accf8a60-53b6-4001-a280-60ce8b2365cb</t>
  </si>
  <si>
    <t>d5dd6578-8944-4463-94e9-45fa03b68d8e</t>
  </si>
  <si>
    <t>10:42PM</t>
  </si>
  <si>
    <t>45b4a2b2-1cad-4e70-b81d-2eae5eacc18a</t>
  </si>
  <si>
    <t>62a7d406-7054-4df1-829c-4d7a9982d2a9</t>
  </si>
  <si>
    <t>8737473e-052a-4ebb-a0ab-d7cb1422b851</t>
  </si>
  <si>
    <t>0fefa251-9215-4adc-a21b-c7cfd189c327</t>
  </si>
  <si>
    <t>10577, USA</t>
  </si>
  <si>
    <t>10573, USA</t>
  </si>
  <si>
    <t>6:56PM</t>
  </si>
  <si>
    <t>250778e3-39ba-42b0-8319-248493c72e9b</t>
  </si>
  <si>
    <t>10580, USA</t>
  </si>
  <si>
    <t>7ad5eace-ce50-43a6-90d8-4a3ae51a2983</t>
  </si>
  <si>
    <t>aa1ce030-afd3-413a-a79b-e2d434822c84</t>
  </si>
  <si>
    <t>a1414769-9e3a-4a13-930f-2614eaba3e26</t>
  </si>
  <si>
    <t>e353c281-bb16-4982-8532-677d14e9baff</t>
  </si>
  <si>
    <t>5:14PM</t>
  </si>
  <si>
    <t>9:14PM</t>
  </si>
  <si>
    <t>2f100a05-5167-4dfc-8e01-2367ba45ba64</t>
  </si>
  <si>
    <t>94538303-83f9-4ad1-bb19-de976478f536</t>
  </si>
  <si>
    <t>11741, USA</t>
  </si>
  <si>
    <t>6:04PM</t>
  </si>
  <si>
    <t>10:04PM</t>
  </si>
  <si>
    <t>01f1f477-f5be-461b-a13e-701d4177213f</t>
  </si>
  <si>
    <t>9e6e8b55-dff3-4953-923d-6341a589d92a</t>
  </si>
  <si>
    <t>c8efd475-3a38-45b0-8cb7-ce41f29fe43d</t>
  </si>
  <si>
    <t>fe443e7b-1d8f-49e5-b6c5-6ed62c40268f</t>
  </si>
  <si>
    <t>4a256e4b-d88d-483b-bbe6-f737b62227f0</t>
  </si>
  <si>
    <t>5:58PM</t>
  </si>
  <si>
    <t>5:27PM</t>
  </si>
  <si>
    <t>8caed345-5422-46e8-b62e-3f201dc078c2</t>
  </si>
  <si>
    <t>c3a9caf4-576e-4820-986d-61225697ef67</t>
  </si>
  <si>
    <t>4:40PM</t>
  </si>
  <si>
    <t>2c9cdfa9-4c90-44ca-aae3-f616ba41cc13</t>
  </si>
  <si>
    <t>d1a9d333-957a-4d4c-b36e-60c2c56441e9</t>
  </si>
  <si>
    <t>3:56PM</t>
  </si>
  <si>
    <t>7e824861-b3ce-5c77-82c8-b7a1b07279c9</t>
  </si>
  <si>
    <t>06340, USA</t>
  </si>
  <si>
    <t>06378, USA</t>
  </si>
  <si>
    <t>Connecticut</t>
  </si>
  <si>
    <t>b03649b9-e738-47e9-a791-8603f30b1eaf</t>
  </si>
  <si>
    <t>06355, USA</t>
  </si>
  <si>
    <t>6:09AM</t>
  </si>
  <si>
    <t>1:43AM</t>
  </si>
  <si>
    <t>5:43AM</t>
  </si>
  <si>
    <t>bcc39335-ca60-449a-aa1d-cfc8b968dade</t>
  </si>
  <si>
    <t>2:12PM</t>
  </si>
  <si>
    <t>c0baad33-f1fa-473b-8c0a-55316c1a1143</t>
  </si>
  <si>
    <t>c9b4da7e-1ed0-4bf3-a386-f2ca010481b1</t>
  </si>
  <si>
    <t>e1cfbee0-ae70-58a8-ab59-a9cce874e073</t>
  </si>
  <si>
    <t>11:29AM</t>
  </si>
  <si>
    <t>3:29PM</t>
  </si>
  <si>
    <t>0cb3c5b6-6df8-4537-9b75-918e670c9eb9</t>
  </si>
  <si>
    <t>9:24AM</t>
  </si>
  <si>
    <t>1:24PM</t>
  </si>
  <si>
    <t>82642535-5787-492a-a1ab-68d721e763c2</t>
  </si>
  <si>
    <t>8:47AM</t>
  </si>
  <si>
    <t>12:47PM</t>
  </si>
  <si>
    <t>4d2b51b0-85d7-4a9b-893a-acbc35856f83</t>
  </si>
  <si>
    <t>8aa22c56-a398-4a56-8be6-4072033135f4</t>
  </si>
  <si>
    <t>92f870a8-09dd-4cbf-b47c-321d83e2d605</t>
  </si>
  <si>
    <t>afe1b2ee-1015-43f0-aa9a-fd3aea874b92</t>
  </si>
  <si>
    <t>38bcab11-31bf-59d5-86cc-eee048ef6337</t>
  </si>
  <si>
    <t>06320, USA</t>
  </si>
  <si>
    <t>8506165f-e417-40f8-a618-b03c6a93c8ba</t>
  </si>
  <si>
    <t>2:47PM</t>
  </si>
  <si>
    <t>d6b135ee-6d14-4d90-914c-865f8dc97c0e</t>
  </si>
  <si>
    <t>7b4281cd-f14a-433e-8eba-ad706aaac78f</t>
  </si>
  <si>
    <t>2:32AM</t>
  </si>
  <si>
    <t>2fca36c1-b12b-4b01-8cc9-6f121183fd7d</t>
  </si>
  <si>
    <t>9:49PM</t>
  </si>
  <si>
    <t>1:49AM</t>
  </si>
  <si>
    <t>186567d4-aacc-44ac-9b6e-86ab1253e9dd</t>
  </si>
  <si>
    <t>9:45PM</t>
  </si>
  <si>
    <t>1:45AM</t>
  </si>
  <si>
    <t>c6d14bbc-0644-4aaf-8b3c-98b4d70dbd22</t>
  </si>
  <si>
    <t>be46e92c-fc58-4202-9e8b-7dbbdadf4d24</t>
  </si>
  <si>
    <t>e92db230-0715-4333-9fcd-10876e90bf8a</t>
  </si>
  <si>
    <t>77d190f8-7626-4db8-9ad4-e93aeb3a4aef</t>
  </si>
  <si>
    <t>fc785e25-5ccf-4433-9635-18e6b0eed184</t>
  </si>
  <si>
    <t>22bcdf46-a99f-4fb9-9752-a74a8b073b6a</t>
  </si>
  <si>
    <t>6286684b-63a0-4ae2-83a8-09253428b337</t>
  </si>
  <si>
    <t>58ec481e-26f9-46fd-8eb1-3080efb5002c</t>
  </si>
  <si>
    <t>89d1ec84-8dbf-4485-938e-136099f0ca02</t>
  </si>
  <si>
    <t>c5d1fd09-2f08-428a-a779-cc2211089737</t>
  </si>
  <si>
    <t>7712a538-31d9-457a-925b-d94b8c5f250a</t>
  </si>
  <si>
    <t>5e2a8dfb-4335-4c47-9528-4e86777f3255</t>
  </si>
  <si>
    <t>8:10PM</t>
  </si>
  <si>
    <t>12:10AM</t>
  </si>
  <si>
    <t>a8dc61cc-ec37-44b9-ab88-14bc2fa93e83</t>
  </si>
  <si>
    <t>12:18AM</t>
  </si>
  <si>
    <t>2753c86a-69b8-4a1c-9306-987fd2d57372</t>
  </si>
  <si>
    <t>d6583b27-64ed-4cb4-a050-dddb09234d7d</t>
  </si>
  <si>
    <t>08008, USA</t>
  </si>
  <si>
    <t>08092, USA</t>
  </si>
  <si>
    <t>Travel | Comfort</t>
  </si>
  <si>
    <t>11:27PM</t>
  </si>
  <si>
    <t>c913fdda-fe63-4ffa-8cf6-bcedb9b32d41</t>
  </si>
  <si>
    <t>c4634c59-3fe1-44d4-9ecb-d71a438ad28a</t>
  </si>
  <si>
    <t>ddb28224-a418-453d-b577-536f97991d52</t>
  </si>
  <si>
    <t>11:24PM</t>
  </si>
  <si>
    <t>254341bf-2352-5413-938d-e8e407a315ca</t>
  </si>
  <si>
    <t>f0e5b4ee-325d-4a16-b7db-16843cb2c89a</t>
  </si>
  <si>
    <t>b5ff42d0-a6e7-4843-ba0f-c1c47621801f</t>
  </si>
  <si>
    <t>6e93395f-e4a1-4214-881d-293e5b122c1c</t>
  </si>
  <si>
    <t>11:33PM</t>
  </si>
  <si>
    <t>9e94f5ab-b9cd-49bd-9168-d40babddd7b7</t>
  </si>
  <si>
    <t>ce4c0cdd-4e6b-4a37-8656-cd3064f520eb</t>
  </si>
  <si>
    <t>9:20PM</t>
  </si>
  <si>
    <t>644448ba-6127-4da7-92a5-fe91199fbd9b</t>
  </si>
  <si>
    <t>5ea9bc7b-61b0-4701-9347-d52270309610</t>
  </si>
  <si>
    <t>7:34AM</t>
  </si>
  <si>
    <t>11:34AM</t>
  </si>
  <si>
    <t>4cc5c682-4146-4db8-b44f-f154eaba3547</t>
  </si>
  <si>
    <t>e4cb95ee-bbee-55ff-bcde-159450f340a7</t>
  </si>
  <si>
    <t>5:03PM</t>
  </si>
  <si>
    <t>9:03PM</t>
  </si>
  <si>
    <t>c6e5d104-9db7-431c-8ed8-fcb1dd6be629</t>
  </si>
  <si>
    <t>5:01PM</t>
  </si>
  <si>
    <t>be52ab5d-2d7c-44d8-a22d-227de4041210</t>
  </si>
  <si>
    <t>81c88e6a-b132-46c8-a51f-d4d2058de9de</t>
  </si>
  <si>
    <t>4:24PM</t>
  </si>
  <si>
    <t>8:24PM</t>
  </si>
  <si>
    <t>788770c5-71f1-4bf5-a97f-71b083743820</t>
  </si>
  <si>
    <t>85214fae-32f0-5726-9398-5df5fe463ce8</t>
  </si>
  <si>
    <t>7a790eae-ec72-4be2-b8c3-1bd9e6b6ed9e</t>
  </si>
  <si>
    <t>b1ce0ba0-3354-41a9-832d-bfa16f52d7cd</t>
  </si>
  <si>
    <t>94f95031-0e13-4b66-ad59-a13dc3744659</t>
  </si>
  <si>
    <t>e5cda065-571c-54dd-b7a8-4927f35ceb35</t>
  </si>
  <si>
    <t>0f114928-7ac8-41b2-a963-abd067215719</t>
  </si>
  <si>
    <t>ed4b1953-7d43-4016-8e71-8a3c2aa3b32a</t>
  </si>
  <si>
    <t>e159b5f7-b6a8-4d28-bfa1-270602f2d45a</t>
  </si>
  <si>
    <t>4851c933-a741-489c-bf67-72e3c5897173</t>
  </si>
  <si>
    <t>f5de8597-0d63-5b7b-a9b1-eb19becdb3a0</t>
  </si>
  <si>
    <t>48004a94-5540-47fb-85f3-80a58b694a49</t>
  </si>
  <si>
    <t>db873c8c-56ad-4678-a904-ef47246d6672</t>
  </si>
  <si>
    <t>953a4c99-60bc-56bd-a293-5d144b872112</t>
  </si>
  <si>
    <t>8f3a20de-5066-49d5-a744-4f46b65dfd6a</t>
  </si>
  <si>
    <t>11:27AM</t>
  </si>
  <si>
    <t>a0e6140e-fecf-4c5b-86f1-08be0a4b93d2</t>
  </si>
  <si>
    <t>5533b356-444c-433d-a711-f54d39ac7c9b</t>
  </si>
  <si>
    <t>10:38AM</t>
  </si>
  <si>
    <t>2:38PM</t>
  </si>
  <si>
    <t>10:12AM</t>
  </si>
  <si>
    <t>55241df0-f3b8-44a8-8444-ddcb042014d5</t>
  </si>
  <si>
    <t>9:40AM</t>
  </si>
  <si>
    <t>1:40PM</t>
  </si>
  <si>
    <t>af05bd8d-bbb0-45aa-a82f-2a1ba5414bb5</t>
  </si>
  <si>
    <t>10:21AM</t>
  </si>
  <si>
    <t>2:21PM</t>
  </si>
  <si>
    <t>9:49AM</t>
  </si>
  <si>
    <t>4f839259-a8e1-4af5-ba17-a205bbd0f9d7</t>
  </si>
  <si>
    <t>8:13AM</t>
  </si>
  <si>
    <t>12:13PM</t>
  </si>
  <si>
    <t>2c9e741b-4aca-480a-93f1-1ec467f765e4</t>
  </si>
  <si>
    <t>7:23AM</t>
  </si>
  <si>
    <t>f610485f-e7c2-4071-8572-62b5304ae89f</t>
  </si>
  <si>
    <t>25228a72-b25d-4514-9fc5-dd97d118a4cc</t>
  </si>
  <si>
    <t>de5cf30b-7125-482e-a1fb-44b176c62f5e</t>
  </si>
  <si>
    <t>5:56AM</t>
  </si>
  <si>
    <t>2b9db328-d4ea-49ba-b78d-28e738e8cfc8</t>
  </si>
  <si>
    <t>10065, USA</t>
  </si>
  <si>
    <t>3:24AM</t>
  </si>
  <si>
    <t>11:06PM</t>
  </si>
  <si>
    <t>3397335c-963a-4b14-b698-a7d7e72b4429</t>
  </si>
  <si>
    <t>3:35AM</t>
  </si>
  <si>
    <t>3:23AM</t>
  </si>
  <si>
    <t>9f003d6e-6e0d-427f-acea-5c28392c2399</t>
  </si>
  <si>
    <t>5:09AM</t>
  </si>
  <si>
    <t>f072b0b3-9ba4-4d94-a974-f6e9b7a33e97</t>
  </si>
  <si>
    <t>4:42AM</t>
  </si>
  <si>
    <t>3:49AM</t>
  </si>
  <si>
    <t>b96c63f9-e3a2-46a6-af3c-eec083796531</t>
  </si>
  <si>
    <t>6cf3f8df-47b3-4644-a1d5-8e087617378f</t>
  </si>
  <si>
    <t>4:06AM</t>
  </si>
  <si>
    <t>3:28AM</t>
  </si>
  <si>
    <t>dd74fc09-a74e-4b1b-8598-891005afab38</t>
  </si>
  <si>
    <t>12:00AM</t>
  </si>
  <si>
    <t>4:00AM</t>
  </si>
  <si>
    <t>ce5247c2-fbd8-4e28-9da5-c61bf1ad408d</t>
  </si>
  <si>
    <t>11:42PM</t>
  </si>
  <si>
    <t>3:42AM</t>
  </si>
  <si>
    <t>10:54PM</t>
  </si>
  <si>
    <t>2:54AM</t>
  </si>
  <si>
    <t>ac6f49db-0cb8-45a6-aafb-9644e6be7973</t>
  </si>
  <si>
    <t>ed539456-a981-4eab-a9ed-13e75b6f29c6</t>
  </si>
  <si>
    <t>11201, USA</t>
  </si>
  <si>
    <t>Employee20</t>
  </si>
  <si>
    <t>3:33AM</t>
  </si>
  <si>
    <t>11:08PM</t>
  </si>
  <si>
    <t>3:08AM</t>
  </si>
  <si>
    <t>43c61754-8747-4d16-9b92-4812a18d7e80</t>
  </si>
  <si>
    <t>3:02AM</t>
  </si>
  <si>
    <t>607512f5-1e3e-4c76-b824-1e8fd19e65b0</t>
  </si>
  <si>
    <t>6c2a440f-998f-4b38-be79-962a15165f08</t>
  </si>
  <si>
    <t>409d9954-b921-440b-bb19-524cad3ed5b9</t>
  </si>
  <si>
    <t>e30885f5-e378-402a-b86e-0cf05d013f29</t>
  </si>
  <si>
    <t>459ae1f7-0137-45c7-baee-71131fe1a56f</t>
  </si>
  <si>
    <t>b48652de-5c87-475c-9eac-fca529792f8c</t>
  </si>
  <si>
    <t>19102, USA</t>
  </si>
  <si>
    <t>19114, USA</t>
  </si>
  <si>
    <t>Philadelphia</t>
  </si>
  <si>
    <t>af0c5413-f4f9-4242-b054-7916bbe6992b</t>
  </si>
  <si>
    <t>9:10PM</t>
  </si>
  <si>
    <t>1:10AM</t>
  </si>
  <si>
    <t>12:44AM</t>
  </si>
  <si>
    <t>855ea570-5d58-4640-b703-df278d695142</t>
  </si>
  <si>
    <t>19136, USA</t>
  </si>
  <si>
    <t>ebc05a0a-827e-4e4b-9643-9bdb3d5ebf9f</t>
  </si>
  <si>
    <t>76795b61-5bd5-418d-b19a-de99341591b0</t>
  </si>
  <si>
    <t>8:21PM</t>
  </si>
  <si>
    <t>12:21AM</t>
  </si>
  <si>
    <t>c0983d65-8cf0-4a12-96bf-f53b1d58c3eb</t>
  </si>
  <si>
    <t>15ab08cc-10f9-4a0d-b763-5432ce7c698b</t>
  </si>
  <si>
    <t>11:55PM</t>
  </si>
  <si>
    <t>c31fae8f-4d5c-48a7-bfbd-b5dc5c654cd7</t>
  </si>
  <si>
    <t>37a0fee8-5baf-4521-bf2e-6cdbe780ab2b</t>
  </si>
  <si>
    <t>d4aa1d21-8ec6-4a37-a768-55860b6adee4</t>
  </si>
  <si>
    <t>11105, USA</t>
  </si>
  <si>
    <t>11:31PM</t>
  </si>
  <si>
    <t>10:57PM</t>
  </si>
  <si>
    <t>d83e2da8-52f4-4436-9579-f6fe3a7b66b9</t>
  </si>
  <si>
    <t>2b0cb6a3-7cb8-4c8e-875e-45510b4d1dc4</t>
  </si>
  <si>
    <t>10591, USA</t>
  </si>
  <si>
    <t>6:14PM</t>
  </si>
  <si>
    <t>cff030bd-2316-4980-b2cc-968433b5b90f</t>
  </si>
  <si>
    <t>10:23PM</t>
  </si>
  <si>
    <t>62817a16-0bb5-4829-a596-843973c193f5</t>
  </si>
  <si>
    <t>adb9f571-14e2-4820-973e-76a1826d1677</t>
  </si>
  <si>
    <t>10:11PM</t>
  </si>
  <si>
    <t>6a2c8bc6-d0dd-4260-929b-6cbce8c7fd76</t>
  </si>
  <si>
    <t>34fa47c8-65ce-4fa4-b660-0ec8d3246c8e</t>
  </si>
  <si>
    <t>2a492723-8c73-5384-84cf-135ec754eff1</t>
  </si>
  <si>
    <t>784da184-023f-47ee-abbf-483088fa962c</t>
  </si>
  <si>
    <t>cadaa238-4bad-546a-a0cb-64e3e3039989</t>
  </si>
  <si>
    <t>4:13PM</t>
  </si>
  <si>
    <t>b3554218-6b06-4c7c-9566-46a196700ccf</t>
  </si>
  <si>
    <t>8b8ac6c5-f01d-46ff-a20d-c92a641a0778</t>
  </si>
  <si>
    <t>7d0a525b-cdd2-5499-94d7-a11d074cf2d9</t>
  </si>
  <si>
    <t>62587b86-3627-427f-b62f-53f84493efa9</t>
  </si>
  <si>
    <t>6:48PM</t>
  </si>
  <si>
    <t>142423ee-124c-5882-94f0-7ee782cafe0c</t>
  </si>
  <si>
    <t>93cb4a1e-8c9f-45d2-a83f-31514eddd590</t>
  </si>
  <si>
    <t>69338cd3-30f5-4966-b0ed-f44930db377c</t>
  </si>
  <si>
    <t>2:30PM</t>
  </si>
  <si>
    <t>2:10PM</t>
  </si>
  <si>
    <t>d10f6ea8-da1a-428c-b050-cdd7643934d1</t>
  </si>
  <si>
    <t>5e43eba7-e55b-4f77-ade6-f1eb40434cec</t>
  </si>
  <si>
    <t>1:35PM</t>
  </si>
  <si>
    <t>5:35PM</t>
  </si>
  <si>
    <t>5118c847-59fa-4167-9230-8c8ddafe7ecb</t>
  </si>
  <si>
    <t>340a481d-b5ea-48d7-bed9-128b944d18dd</t>
  </si>
  <si>
    <t>4:55PM</t>
  </si>
  <si>
    <t>12:23PM</t>
  </si>
  <si>
    <t>310264cf-8393-4ef4-9216-67c563f8b32e</t>
  </si>
  <si>
    <t>5cfcbfc0-d940-5d7a-a6de-1a43f46e0728</t>
  </si>
  <si>
    <t>12:21PM</t>
  </si>
  <si>
    <t>4:21PM</t>
  </si>
  <si>
    <t>616137a2-0465-58c5-9140-919aad8db2cd</t>
  </si>
  <si>
    <t>df5a6b42-e9c5-58cf-b3ae-20ccde60dcd7</t>
  </si>
  <si>
    <t>11:39AM</t>
  </si>
  <si>
    <t>1134a66f-d057-4514-bd8d-dd238306767c</t>
  </si>
  <si>
    <t>22f87d8f-afd0-487f-b167-41a0f6ce5ee6</t>
  </si>
  <si>
    <t>8b48f84b-5772-4540-b562-b9b1bd0c0438</t>
  </si>
  <si>
    <t>e3df181d-d79f-46f2-ab51-0b45e73893e0</t>
  </si>
  <si>
    <t>d00fa38e-7afe-423b-b508-8427d5c3d181</t>
  </si>
  <si>
    <t>764bc6a4-9748-5f99-bbfc-c6381685774c</t>
  </si>
  <si>
    <t>3:05PM</t>
  </si>
  <si>
    <t>e160e99f-aee9-495a-b877-6e4bca294761</t>
  </si>
  <si>
    <t>521e2f74-c0e6-462e-b4d9-048b3ea7a7c6</t>
  </si>
  <si>
    <t>10:09AM</t>
  </si>
  <si>
    <t>9:52AM</t>
  </si>
  <si>
    <t>5195de60-dd95-4e1f-86f7-988a8b8cca10</t>
  </si>
  <si>
    <t>9:32AM</t>
  </si>
  <si>
    <t>89380f76-b689-4a6d-8a3b-650a2e3557dc</t>
  </si>
  <si>
    <t>f7370424-fd59-4221-b17c-f50736f1d0a6</t>
  </si>
  <si>
    <t>81f86116-ceb5-482f-92d9-4d84561f311b</t>
  </si>
  <si>
    <t>7:32AM</t>
  </si>
  <si>
    <t>11:32AM</t>
  </si>
  <si>
    <t>29dfe954-8b4e-493d-9778-bf553dd2c7b8</t>
  </si>
  <si>
    <t>7:03AM</t>
  </si>
  <si>
    <t>11:03AM</t>
  </si>
  <si>
    <t>bbe8935b-b86c-4f17-8c52-f915dafc4ec8</t>
  </si>
  <si>
    <t>6:19AM</t>
  </si>
  <si>
    <t>1e687c13-7016-464f-918a-2da8705ee705</t>
  </si>
  <si>
    <t>5:55AM</t>
  </si>
  <si>
    <t>3dad5aef-c390-4974-9a8d-4a6cd3453f27</t>
  </si>
  <si>
    <t>4:45AM</t>
  </si>
  <si>
    <t>ea5a06e7-e7d9-473d-8883-0058e48c4217</t>
  </si>
  <si>
    <t>6bd51781-ba69-44f6-ad35-1e86cd57ef7c</t>
  </si>
  <si>
    <t>3:55AM</t>
  </si>
  <si>
    <t>3:30AM</t>
  </si>
  <si>
    <t>0d2b22f4-df21-46ab-80ec-06e7f511de49</t>
  </si>
  <si>
    <t>1e3695d5-5b2b-5fdc-96e6-ccaccb941fc3</t>
  </si>
  <si>
    <t>1:31AM</t>
  </si>
  <si>
    <t>5cbf3abe-b234-4731-9a04-98be3e5f8ddb</t>
  </si>
  <si>
    <t>1:23AM</t>
  </si>
  <si>
    <t>e69d9a65-509e-418b-ad7f-d3855dabedce</t>
  </si>
  <si>
    <t>9bd53b43-4676-4ce2-9af7-315296c40897</t>
  </si>
  <si>
    <t>cada2cbf-9521-4e94-b925-126aa113c4e2</t>
  </si>
  <si>
    <t>Employee24</t>
  </si>
  <si>
    <t>72024942-bbbe-42c7-ae50-95ae75ae8413</t>
  </si>
  <si>
    <t>6:07PM</t>
  </si>
  <si>
    <t>86db920e-f5bf-456a-83db-fc4e9d549d0e</t>
  </si>
  <si>
    <t>a5f90875-aa0f-5b1b-b57e-97069acaf84e</t>
  </si>
  <si>
    <t>5e826b53-95f6-4b62-b334-4d8af5d12dbd</t>
  </si>
  <si>
    <t>ba969893-3e09-448e-8ea3-33c4c3263967</t>
  </si>
  <si>
    <t>81721f5b-1f34-4168-b42d-62bcefaf7332</t>
  </si>
  <si>
    <t>713d390a-1efc-454a-abf3-1d84a7b256d2</t>
  </si>
  <si>
    <t>c9708a4d-95bb-474f-b087-95aa5bcf8da3</t>
  </si>
  <si>
    <t>5:47PM</t>
  </si>
  <si>
    <t>9:47PM</t>
  </si>
  <si>
    <t>01d92c56-f92a-46d9-bc7e-932dd99e88b7</t>
  </si>
  <si>
    <t>11225, USA</t>
  </si>
  <si>
    <t>f3fbd9f2-9e1c-41d5-9f7e-9dcb9077dbc1</t>
  </si>
  <si>
    <t>f39417a7-3a9c-4560-9047-39d53c44d2d0</t>
  </si>
  <si>
    <t>a6ff311f-0993-4b97-a76e-4ca4b03f3470</t>
  </si>
  <si>
    <t>07102, USA</t>
  </si>
  <si>
    <t>90861a6c-92f7-4557-a45a-1eac2c93d521</t>
  </si>
  <si>
    <t>6cfeacd0-aafd-4ba8-8a72-6ad817915358</t>
  </si>
  <si>
    <t>6:54PM</t>
  </si>
  <si>
    <t>38650113-490a-4b21-a4a5-1f4cab652852</t>
  </si>
  <si>
    <t>63145, USA</t>
  </si>
  <si>
    <t>63110, USA</t>
  </si>
  <si>
    <t>St Louis</t>
  </si>
  <si>
    <t>-06:00</t>
  </si>
  <si>
    <t>7ab38713-e5cc-4730-b7f6-06beafe65d5b</t>
  </si>
  <si>
    <t>94432677-23ac-46a2-baf0-0aec0a3f00b5</t>
  </si>
  <si>
    <t>5cf22fd5-ea08-4bbb-a2e4-654e6d5999b1</t>
  </si>
  <si>
    <t>1f34c106-0f09-471a-8e44-f61f5a039f5d</t>
  </si>
  <si>
    <t>8ca5c4eb-fae7-4186-b85a-3c4339545a86</t>
  </si>
  <si>
    <t>1:01PM</t>
  </si>
  <si>
    <t>4fa22d12-6d08-49c9-9e04-34826953ab4a</t>
  </si>
  <si>
    <t>1:02PM</t>
  </si>
  <si>
    <t>5:02PM</t>
  </si>
  <si>
    <t>74e7dd5f-e77d-53aa-95a8-6f1503832172</t>
  </si>
  <si>
    <t>d399dd69-7262-4050-a23b-fc69fa0c829b</t>
  </si>
  <si>
    <t>12:16PM</t>
  </si>
  <si>
    <t>4:16PM</t>
  </si>
  <si>
    <t>4:01PM</t>
  </si>
  <si>
    <t>6e371583-849f-407d-a90c-1ee5d8f8a98b</t>
  </si>
  <si>
    <t>3:32PM</t>
  </si>
  <si>
    <t>11:14AM</t>
  </si>
  <si>
    <t>3:14PM</t>
  </si>
  <si>
    <t>12c19941-859c-4d52-9c8b-ce34d2f8bc88</t>
  </si>
  <si>
    <t>b178b6c9-aa34-572d-a6d1-e0fad94d4a20</t>
  </si>
  <si>
    <t>Employee39</t>
  </si>
  <si>
    <t>cfe8e3f3-7e14-48d5-828b-68b57cd36aaf</t>
  </si>
  <si>
    <t>10:01AM</t>
  </si>
  <si>
    <t>9:37AM</t>
  </si>
  <si>
    <t>1:37PM</t>
  </si>
  <si>
    <t>fd82fa84-aa09-4a1e-aa98-b0d9ede812be</t>
  </si>
  <si>
    <t>317638e4-62ed-49dc-92c8-ac8830115276</t>
  </si>
  <si>
    <t>8:57AM</t>
  </si>
  <si>
    <t>12:57PM</t>
  </si>
  <si>
    <t>8:46AM</t>
  </si>
  <si>
    <t>762d22ca-f6ef-431e-9951-04c35ee98d01</t>
  </si>
  <si>
    <t>8:37AM</t>
  </si>
  <si>
    <t>3debd360-1574-4e1d-9ba9-dc4ca8313f92</t>
  </si>
  <si>
    <t>8:35AM</t>
  </si>
  <si>
    <t>7:44AM</t>
  </si>
  <si>
    <t>e6516eb3-b980-4d2c-940a-71449ca298ee</t>
  </si>
  <si>
    <t>6:22AM</t>
  </si>
  <si>
    <t>10:22AM</t>
  </si>
  <si>
    <t>9af87c13-ef9e-46a4-8f64-48ee9a4b70b5</t>
  </si>
  <si>
    <t>6:17AM</t>
  </si>
  <si>
    <t>10:17AM</t>
  </si>
  <si>
    <t>89e2e3d9-402f-422a-bb74-19718eb39f9b</t>
  </si>
  <si>
    <t>5:46AM</t>
  </si>
  <si>
    <t>f15efdda-7759-42be-929f-ce4e3fe15976</t>
  </si>
  <si>
    <t>12:51AM</t>
  </si>
  <si>
    <t>4:51AM</t>
  </si>
  <si>
    <t>4:17AM</t>
  </si>
  <si>
    <t>edd2e952-113b-450e-a6d4-bb5b67f9a51b</t>
  </si>
  <si>
    <t>10:51PM</t>
  </si>
  <si>
    <t>2:51AM</t>
  </si>
  <si>
    <t>10:22PM</t>
  </si>
  <si>
    <t>2:22AM</t>
  </si>
  <si>
    <t>4c3c6ccb-808f-4c24-b845-e45f51850026</t>
  </si>
  <si>
    <t>2:44AM</t>
  </si>
  <si>
    <t>560f8161-23fe-480c-9061-22e7f7f0894b</t>
  </si>
  <si>
    <t>1:47AM</t>
  </si>
  <si>
    <t>2403f2d0-f45b-4483-b39c-4dc0be4b20a3</t>
  </si>
  <si>
    <t>222ee48c-7ce2-4077-9647-289ac9874c4c</t>
  </si>
  <si>
    <t>7:06PM</t>
  </si>
  <si>
    <t>9d9c4859-a341-4beb-8ed8-c69f053d9e5f</t>
  </si>
  <si>
    <t>6052987b-a535-4d88-8a5b-fcfd911dbe8c</t>
  </si>
  <si>
    <t>8737406e-b843-4dfe-a549-148020c513bd</t>
  </si>
  <si>
    <t>859221ce-dbac-4ffe-b928-d50e3d2f8d9f</t>
  </si>
  <si>
    <t>4:57PM</t>
  </si>
  <si>
    <t>8:57PM</t>
  </si>
  <si>
    <t>29336797-24b2-4674-ae19-31c636cb12fe</t>
  </si>
  <si>
    <t>21efba18-3511-4929-ad1d-8fd99e73d3f8</t>
  </si>
  <si>
    <t>6b7caa00-808c-4d00-a42e-8e4c91c2f5b8</t>
  </si>
  <si>
    <t>ef524ffa-7dbe-4977-8de0-a456e304f890</t>
  </si>
  <si>
    <t>7:29PM</t>
  </si>
  <si>
    <t>0fc8027c-4ac6-4a8a-9ac1-b778503b87b2</t>
  </si>
  <si>
    <t>7:36PM</t>
  </si>
  <si>
    <t>6:45PM</t>
  </si>
  <si>
    <t>9c9c30a5-2ecf-4ada-b6f2-2a20d0e45c60</t>
  </si>
  <si>
    <t>9029f098-2f61-577a-9338-9c7b9b012e50</t>
  </si>
  <si>
    <t>87cac81a-c15a-4925-8e17-fbf5153eef0f</t>
  </si>
  <si>
    <t>10112, USA</t>
  </si>
  <si>
    <t>56751df4-cf74-466d-8c23-c742f697a798</t>
  </si>
  <si>
    <t>00b13f92-de8d-40c5-8158-9c2456d459dd</t>
  </si>
  <si>
    <t>63108, USA</t>
  </si>
  <si>
    <t>9cd72e92-14c4-43d5-9f9d-6548d2c43b4f</t>
  </si>
  <si>
    <t>af527612-f380-45b4-a966-707de9bdcb77</t>
  </si>
  <si>
    <t>5b56f9c4-fab5-4729-8074-e017013938de</t>
  </si>
  <si>
    <t>10:25AM</t>
  </si>
  <si>
    <t>9e753fb7-dcb9-47d1-af21-b59a8505d5c7</t>
  </si>
  <si>
    <t>9:15AM</t>
  </si>
  <si>
    <t>f300e369-ae67-4d03-a766-735d217b9f91</t>
  </si>
  <si>
    <t>8:21AM</t>
  </si>
  <si>
    <t>8:07AM</t>
  </si>
  <si>
    <t>12:07PM</t>
  </si>
  <si>
    <t>6c5a1a89-eed7-431e-a0a3-8cb63ace9b1c</t>
  </si>
  <si>
    <t>7:43AM</t>
  </si>
  <si>
    <t>7:31AM</t>
  </si>
  <si>
    <t>0213d730-6a22-4701-a710-06f6ddc55770</t>
  </si>
  <si>
    <t>6:32AM</t>
  </si>
  <si>
    <t>10:32AM</t>
  </si>
  <si>
    <t>79f5a0f8-79a6-4501-a599-a9d3bbe872d5</t>
  </si>
  <si>
    <t>7:11AM</t>
  </si>
  <si>
    <t>3eded031-9f7d-4579-a06b-889f71196f61</t>
  </si>
  <si>
    <t>Employee50</t>
  </si>
  <si>
    <t>7eb1d6d6-f1c4-451f-93df-e0d1af156912</t>
  </si>
  <si>
    <t>5:54AM</t>
  </si>
  <si>
    <t>1ae438b7-6ffa-4853-be9f-6b93738c5bd8</t>
  </si>
  <si>
    <t>4:23AM</t>
  </si>
  <si>
    <t>3a00b9e5-9493-4916-94c7-36bd4e2d6dd8</t>
  </si>
  <si>
    <t>d3e5b4bf-12aa-4a64-925a-9cf5128006b0</t>
  </si>
  <si>
    <t>2:11AM</t>
  </si>
  <si>
    <t>73ee72c4-3bb7-445b-b51d-aa69b4caf420</t>
  </si>
  <si>
    <t>7d084875-355d-4cfb-953b-573b25d71478</t>
  </si>
  <si>
    <t>e0370822-bf71-4b28-907f-88c2ee658406</t>
  </si>
  <si>
    <t>2c7ec58b-1870-4c0f-9fe5-0af7d844976f</t>
  </si>
  <si>
    <t>08d41263-f2bd-48d9-831b-c036ec350189</t>
  </si>
  <si>
    <t>9335eeb0-2563-43dd-9aa0-e74917f78a80</t>
  </si>
  <si>
    <t>501e789b-d80a-407e-80b0-e0e9381a2e0f</t>
  </si>
  <si>
    <t>10005, USA</t>
  </si>
  <si>
    <t>1:19PM</t>
  </si>
  <si>
    <t>5:19PM</t>
  </si>
  <si>
    <t>d464db96-3969-4c34-a74d-725e743484dc</t>
  </si>
  <si>
    <t>937ade58-bad1-5a31-8380-063c0c08da9f</t>
  </si>
  <si>
    <t>ad204f06-5b0c-45c6-8213-c4ae8ac12d04</t>
  </si>
  <si>
    <t>15663b68-4849-4ed7-8364-d49bc6a67f99</t>
  </si>
  <si>
    <t>7:42PM</t>
  </si>
  <si>
    <t>87e170b9-8d4a-4560-b37e-6ee0d3cfa4d4</t>
  </si>
  <si>
    <t>e31d1897-31c9-4aba-a9ee-fb524f706e73</t>
  </si>
  <si>
    <t>99a0716a-f865-4a95-902d-2aef3b6bffa2</t>
  </si>
  <si>
    <t>b59219e3-3147-466a-a70d-480f8d8d951b</t>
  </si>
  <si>
    <t>d7aeac4a-3966-4846-a77b-316e9d83d478</t>
  </si>
  <si>
    <t>1:12PM</t>
  </si>
  <si>
    <t>1:03PM</t>
  </si>
  <si>
    <t>6011401a-2f33-43c9-8880-a2b39c02d292</t>
  </si>
  <si>
    <t>f626ac16-d1c3-4459-a87e-f41069b35cc6</t>
  </si>
  <si>
    <t>7dc98c2f-70b6-56f0-8df8-278ff1c2f2ec</t>
  </si>
  <si>
    <t>4:42PM</t>
  </si>
  <si>
    <t>8cccd787-3c6e-46a3-bee9-36a191df26c3</t>
  </si>
  <si>
    <t>8db6b625-2f4c-412a-9b3a-fc14676e9ed1</t>
  </si>
  <si>
    <t>1ef1d411-f7e7-4353-92dc-ea227c0052a9</t>
  </si>
  <si>
    <t>23ffd219-20bf-4fff-bd47-4b586f8cba60</t>
  </si>
  <si>
    <t>2833f460-65ef-44e8-88dd-b9d878655ab8</t>
  </si>
  <si>
    <t>10:16AM</t>
  </si>
  <si>
    <t>b6cc6707-ba9f-446e-84d6-f4ea7e706782</t>
  </si>
  <si>
    <t>9:01AM</t>
  </si>
  <si>
    <t>0f844e7e-d0f2-4b12-b4bd-9adc980f30b5</t>
  </si>
  <si>
    <t>9:30AM</t>
  </si>
  <si>
    <t>9:03AM</t>
  </si>
  <si>
    <t>67770230-b445-4b73-897e-c4525d679f86</t>
  </si>
  <si>
    <t>9:10AM</t>
  </si>
  <si>
    <t>8:38AM</t>
  </si>
  <si>
    <t>16de640d-d48a-4b4b-bbee-93688374d939</t>
  </si>
  <si>
    <t>8:40AM</t>
  </si>
  <si>
    <t>12:40PM</t>
  </si>
  <si>
    <t>8:18AM</t>
  </si>
  <si>
    <t>fa5a418c-2595-4fbb-b3f7-e8248d9c77f9</t>
  </si>
  <si>
    <t>8:15AM</t>
  </si>
  <si>
    <t>418fb334-6fd3-4826-bc55-f302c7089bc9</t>
  </si>
  <si>
    <t>5b29fab1-d6fc-4e65-b48f-d42dda66bec8</t>
  </si>
  <si>
    <t>7:33AM</t>
  </si>
  <si>
    <t>e7421d75-29fb-4ba3-8eb9-e467d1a44f7b</t>
  </si>
  <si>
    <t>cfc10eda-2e1c-4809-98b8-5a1bbd11780e</t>
  </si>
  <si>
    <t>9ce6e00b-83d0-4fe2-b753-b79a9417b5a2</t>
  </si>
  <si>
    <t>33a6158c-04b9-4712-bfa4-7a8d5bac4e08</t>
  </si>
  <si>
    <t>889e8efb-317e-48c5-ac47-b3bc7bd24bbe</t>
  </si>
  <si>
    <t>68b683d3-c861-4cad-87a6-ba973c08d058</t>
  </si>
  <si>
    <t>a0341218-02c8-4169-90f2-6d3209e41c3e</t>
  </si>
  <si>
    <t>5:49AM</t>
  </si>
  <si>
    <t>71ca2dca-4ea5-4c16-b01f-7a230a4cf8ac</t>
  </si>
  <si>
    <t>6:07AM</t>
  </si>
  <si>
    <t>5:17AM</t>
  </si>
  <si>
    <t>9:17AM</t>
  </si>
  <si>
    <t>52ac5d34-85d5-43df-a760-b29bd76857e5</t>
  </si>
  <si>
    <t>11:04PM</t>
  </si>
  <si>
    <t>3:04AM</t>
  </si>
  <si>
    <t>e4e2e64b-13f9-4b82-88d8-f5a06f52cfcf</t>
  </si>
  <si>
    <t>1:57AM</t>
  </si>
  <si>
    <t>12908778-09ba-403a-8166-0de43402286c</t>
  </si>
  <si>
    <t>2:42AM</t>
  </si>
  <si>
    <t>2:13AM</t>
  </si>
  <si>
    <t>9e76a4b3-9364-4aa6-a9fb-3daecde6a39e</t>
  </si>
  <si>
    <t>7b0d9541-d7fd-4df3-89d4-36ff8781256d</t>
  </si>
  <si>
    <t>2be0e8bb-10c4-41fe-b53c-dfeebcc0bed6</t>
  </si>
  <si>
    <t>d734a81e-920e-426a-b177-3a21d1af8eca</t>
  </si>
  <si>
    <t>129321ca-d89f-4399-9a9a-1c4bfa64c1ee</t>
  </si>
  <si>
    <t>75418c2f-2a30-4871-9b0e-88bcb3f674a3</t>
  </si>
  <si>
    <t>79c5f243-16a2-468b-9c5e-f097ea34a9f2</t>
  </si>
  <si>
    <t>06b5c128-ccab-466c-89dc-62085affe931</t>
  </si>
  <si>
    <t>83d41b63-bd5c-447d-97a5-0b66bf1a2c9a</t>
  </si>
  <si>
    <t>3d6bc875-b2cd-419b-803a-f8c46e0e0b11</t>
  </si>
  <si>
    <t>84ed8ee9-899b-4200-b818-a0fc5ab17d94</t>
  </si>
  <si>
    <t>03ff478c-4c9a-525e-9937-9704e05ec5d5</t>
  </si>
  <si>
    <t>9238b127-aa59-430a-97ce-e3c8f8005432</t>
  </si>
  <si>
    <t>ec66caf4-910e-429c-bc8b-207ca2c46b0f</t>
  </si>
  <si>
    <t>2bf0119a-5c6d-4058-b662-e3e20bee7fda</t>
  </si>
  <si>
    <t>1:48PM</t>
  </si>
  <si>
    <t>b323e14b-0ae0-461c-bd98-7de94cdbf1a6</t>
  </si>
  <si>
    <t>8:16AM</t>
  </si>
  <si>
    <t>1fde78ed-2daa-451f-8d51-2bcbbabea0fb</t>
  </si>
  <si>
    <t>8:03AM</t>
  </si>
  <si>
    <t>0e8383e8-ffaa-4258-9f40-afc078c90c79</t>
  </si>
  <si>
    <t>f6c9437c-7bbe-4242-86de-bf4bf5ed83cc</t>
  </si>
  <si>
    <t>77bd1a46-763c-5ca4-b5f4-c93ff36d6728</t>
  </si>
  <si>
    <t>02554, USA</t>
  </si>
  <si>
    <t>Boston</t>
  </si>
  <si>
    <t>d260b90a-9151-4ca6-bd96-d10dad47162c</t>
  </si>
  <si>
    <t>0c36c495-10c8-448d-a7d1-9b9ac0859a03</t>
  </si>
  <si>
    <t>6b078880-b034-5e9d-8c88-49a1d5832ab5</t>
  </si>
  <si>
    <t>c8eb81fd-6c22-4f48-985b-be4c919c4e1d</t>
  </si>
  <si>
    <t>6cadbf8e-b0a0-4285-9eee-8721d9c01986</t>
  </si>
  <si>
    <t>12:20PM</t>
  </si>
  <si>
    <t>4:20PM</t>
  </si>
  <si>
    <t>10:03AM</t>
  </si>
  <si>
    <t>c027ce7b-bccc-5688-9549-f842f4541341</t>
  </si>
  <si>
    <t>11:12AM</t>
  </si>
  <si>
    <t>5b10f5ba-7475-44da-9ca2-1bf6d8632e28</t>
  </si>
  <si>
    <t>8:05AM</t>
  </si>
  <si>
    <t>02ea7f1d-4224-4f91-9eba-f80cb6e1f0b6</t>
  </si>
  <si>
    <t>7:00AM</t>
  </si>
  <si>
    <t>e4c56cb5-6931-470d-989f-e255517521a3</t>
  </si>
  <si>
    <t>1:29AM</t>
  </si>
  <si>
    <t>5:13AM</t>
  </si>
  <si>
    <t>4d0f59b0-d041-451b-8c2b-7997f1e88cfe</t>
  </si>
  <si>
    <t>4:29AM</t>
  </si>
  <si>
    <t>8be6bbc8-7dc3-43d0-9d78-8ae6119ecbe4</t>
  </si>
  <si>
    <t>b6c19b86-a46d-4817-955d-af0eb65569d8</t>
  </si>
  <si>
    <t>2:05AM</t>
  </si>
  <si>
    <t>4009da66-e434-422e-961a-07db9c3fc9ac</t>
  </si>
  <si>
    <t>3:12AM</t>
  </si>
  <si>
    <t>291c4e2a-3d25-4cb9-a825-668929a18b7e</t>
  </si>
  <si>
    <t>973aa9e2-78e9-4ba1-b92b-ad2a3a44a5d6</t>
  </si>
  <si>
    <t>8b97c01c-e48f-49d8-9a7e-d401efcdf818</t>
  </si>
  <si>
    <t>3048d99f-904c-4b29-bdd7-6be4f5d13485</t>
  </si>
  <si>
    <t>3d30ccbe-a6be-4413-a6d1-df7347ca4450</t>
  </si>
  <si>
    <t>10:00PM</t>
  </si>
  <si>
    <t>2:00AM</t>
  </si>
  <si>
    <t>a2ff0c26-fd4c-4b26-aa07-5d2742143bae</t>
  </si>
  <si>
    <t>8f06195d-5e94-4c21-81be-20a640484197</t>
  </si>
  <si>
    <t>51adca03-6dc2-479d-85a8-768bc579d619</t>
  </si>
  <si>
    <t>b7c89eec-7f89-43d8-b6e2-e05eb6b5390f</t>
  </si>
  <si>
    <t>1:33AM</t>
  </si>
  <si>
    <t>5:46PM</t>
  </si>
  <si>
    <t>9:46PM</t>
  </si>
  <si>
    <t>a2fbdeea-e69a-45dc-8836-3257037f34b6</t>
  </si>
  <si>
    <t>cd638d4c-19dd-4ded-8db7-971073f11da8</t>
  </si>
  <si>
    <t>ac116455-0c9b-46e4-a421-1568e099020d</t>
  </si>
  <si>
    <t>1:14AM</t>
  </si>
  <si>
    <t>17f58691-5b4e-46d3-949d-17791c96de19</t>
  </si>
  <si>
    <t>a0550a7c-44df-488a-b183-30cbf07847a8</t>
  </si>
  <si>
    <t>8:55PM</t>
  </si>
  <si>
    <t>12:55AM</t>
  </si>
  <si>
    <t>c6693807-c633-4e22-9520-1f6e069e59b1</t>
  </si>
  <si>
    <t>cd677fde-24b1-5f3e-a2fc-1f269b400add</t>
  </si>
  <si>
    <t>fe50fda0-97fe-5a33-86ee-43627f6b5ade</t>
  </si>
  <si>
    <t>0f78f62b-0925-4a4f-85e8-35738ba7868f</t>
  </si>
  <si>
    <t>6aec10dd-d6df-41a1-aeeb-8544c83e6d49</t>
  </si>
  <si>
    <t>be483bec-45ea-4a58-964f-66c81ec2637f</t>
  </si>
  <si>
    <t>12:22AM</t>
  </si>
  <si>
    <t>780d3d37-b753-45e3-9c55-8b9aaaee9b28</t>
  </si>
  <si>
    <t>40e73df8-cda6-400c-ad18-fee9cd72b05e</t>
  </si>
  <si>
    <t>11416, USA</t>
  </si>
  <si>
    <t>8241a620-eb39-4f16-b13a-c1131fcdd668</t>
  </si>
  <si>
    <t>a57e377d-0278-4011-b7e8-58d99c7064f5</t>
  </si>
  <si>
    <t>b24c52ff-fc76-491d-b9dc-a1c234e3d5fb</t>
  </si>
  <si>
    <t>9:36PM</t>
  </si>
  <si>
    <t>cb988b48-fd9c-4752-9c25-d8ed961757ab</t>
  </si>
  <si>
    <t>25b4f683-de4a-4d7d-ac3a-85f6fc02d88a</t>
  </si>
  <si>
    <t>74f2f4ee-9091-44ae-8650-5a2cde7028d1</t>
  </si>
  <si>
    <t>5:55PM</t>
  </si>
  <si>
    <t>90445422-239a-415a-bd97-835cc3a67789</t>
  </si>
  <si>
    <t>932ffc20-2274-4e66-9789-d795d8c7a1ce</t>
  </si>
  <si>
    <t>c7f9b686-2859-41f8-80f2-984330905c94</t>
  </si>
  <si>
    <t>3fe0defc-da85-4feb-8fa0-174268f0b9de</t>
  </si>
  <si>
    <t>9a11644d-1475-474e-a28f-3951e3320836</t>
  </si>
  <si>
    <t>02128, USA</t>
  </si>
  <si>
    <t>5:37PM</t>
  </si>
  <si>
    <t>73e84122-de23-4731-ae19-73661a885084</t>
  </si>
  <si>
    <t>f847ff13-680f-4e35-b542-5147e2a28fe0</t>
  </si>
  <si>
    <t>4:52PM</t>
  </si>
  <si>
    <t>866fdbd3-d3e4-480b-b4c9-8a585a355f3c</t>
  </si>
  <si>
    <t>e11e6c92-2343-4471-868a-c6a44939fafe</t>
  </si>
  <si>
    <t>7:16AM</t>
  </si>
  <si>
    <t>6:34AM</t>
  </si>
  <si>
    <t>19ea2d79-77af-43b0-83c7-b624c1b9dde1</t>
  </si>
  <si>
    <t>5f472b68-cc01-40ed-ae64-8af0f0724328</t>
  </si>
  <si>
    <t>b4db3526-62c4-4fab-a1a8-d24a51347387</t>
  </si>
  <si>
    <t>7eaf2eaf-6086-441d-9f80-0974905a0a1b</t>
  </si>
  <si>
    <t>a9502c09-8058-4bdd-803a-6923ecfb3c80</t>
  </si>
  <si>
    <t>e0e79111-1393-4621-be61-51a88b8b7c91</t>
  </si>
  <si>
    <t>23dd7e7a-dfa5-4c5f-a6c8-1916e723b421</t>
  </si>
  <si>
    <t>7853379b-3894-4e90-8efa-b608257b8df5</t>
  </si>
  <si>
    <t>f2907ecc-6e41-5a69-951b-08faf14f2fd0</t>
  </si>
  <si>
    <t>1b4c43d5-ec86-4a7b-a05d-0779bcf20daf</t>
  </si>
  <si>
    <t>5a32e318-b6af-4559-a7f2-9c8b374917b1</t>
  </si>
  <si>
    <t>af352cc3-5cbc-4301-b968-ef3c8815ac9b</t>
  </si>
  <si>
    <t>38b5b5a9-d662-4a6a-9ab4-15d051527544</t>
  </si>
  <si>
    <t>3:34PM</t>
  </si>
  <si>
    <t>327ec703-1013-5633-911b-f2bf97cfbaf7</t>
  </si>
  <si>
    <t>953d29bf-28ba-4962-9985-66b784aa108d</t>
  </si>
  <si>
    <t>719b7990-96c2-5e92-85d0-7ddacd03c565</t>
  </si>
  <si>
    <t>2:32PM</t>
  </si>
  <si>
    <t>5fa87a59-9702-4174-84c3-6c091a3e9c17</t>
  </si>
  <si>
    <t>ec4dff89-637f-4bb8-8f9b-539eb74d1892</t>
  </si>
  <si>
    <t>a287ddc8-9de4-44d4-a820-3512cf1310a5</t>
  </si>
  <si>
    <t>738c04ae-f6e2-4eac-ba6a-eb9cb70d60d5</t>
  </si>
  <si>
    <t>907a9837-1890-5801-a7f6-4ba714d59532</t>
  </si>
  <si>
    <t>1cc61bf9-e1dd-45da-8ac1-fb3cf5dde90c</t>
  </si>
  <si>
    <t>9:14AM</t>
  </si>
  <si>
    <t>1:14PM</t>
  </si>
  <si>
    <t>c2024ee3-b87d-4669-a076-e0553f42758d</t>
  </si>
  <si>
    <t>1b872442-5a0d-4524-ac1d-25416e718a1b</t>
  </si>
  <si>
    <t>10119, USA</t>
  </si>
  <si>
    <t>e404eaee-4977-4f39-826c-648d1c300c50</t>
  </si>
  <si>
    <t>f93f9e05-fcc7-451a-8d0e-2e55568ca176</t>
  </si>
  <si>
    <t>b47c11ba-64fb-4bd7-823e-6357920a5434</t>
  </si>
  <si>
    <t>Employee21</t>
  </si>
  <si>
    <t>2:14PM</t>
  </si>
  <si>
    <t>85cad5a9-ce88-45db-adc2-b521c637dcb8</t>
  </si>
  <si>
    <t>9:50AM</t>
  </si>
  <si>
    <t>f5bbff02-6236-4bb7-8410-802186385ab2</t>
  </si>
  <si>
    <t>9:07AM</t>
  </si>
  <si>
    <t>c71b886c-f7b5-4185-ae6a-f03c9ef738ba</t>
  </si>
  <si>
    <t>9:28AM</t>
  </si>
  <si>
    <t>e722c696-20c9-4b30-84da-a433181d921a</t>
  </si>
  <si>
    <t>9:25AM</t>
  </si>
  <si>
    <t>8:49AM</t>
  </si>
  <si>
    <t>d3b8cbfa-8091-4f5b-8255-fb89c04208de</t>
  </si>
  <si>
    <t>9:18AM</t>
  </si>
  <si>
    <t>8:23AM</t>
  </si>
  <si>
    <t>bf66401f-61dd-440e-be96-0a8fcfb05f35</t>
  </si>
  <si>
    <t>e03aa961-64d7-4e74-8965-00817d66ac5d</t>
  </si>
  <si>
    <t>8:22AM</t>
  </si>
  <si>
    <t>12:22PM</t>
  </si>
  <si>
    <t>7:39AM</t>
  </si>
  <si>
    <t>e3c292cd-cfc4-4be4-88ea-031e98d83f50</t>
  </si>
  <si>
    <t>6741279a-84b5-4664-a33c-1892a51cebda</t>
  </si>
  <si>
    <t>Employee27</t>
  </si>
  <si>
    <t>6:38AM</t>
  </si>
  <si>
    <t>4c0d046a-1ebd-4979-8eb8-4787127398a6</t>
  </si>
  <si>
    <t>6:40AM</t>
  </si>
  <si>
    <t>6ce2e5de-e1ab-42fe-824f-e944e14cf792</t>
  </si>
  <si>
    <t>d5750537-4e36-41e0-aa70-5aa191bcd5dd</t>
  </si>
  <si>
    <t>00e40f3d-8ce4-427d-95f5-d72115dd39ba</t>
  </si>
  <si>
    <t>4d223c08-68de-46fc-818c-b1d3de39b844</t>
  </si>
  <si>
    <t>bbb625fd-5841-4f24-86d8-29a6c70124bb</t>
  </si>
  <si>
    <t>3:05AM</t>
  </si>
  <si>
    <t>10:48PM</t>
  </si>
  <si>
    <t>2:48AM</t>
  </si>
  <si>
    <t>1323fc23-888f-4525-86ba-7ea5f983cd7e</t>
  </si>
  <si>
    <t>3:00AM</t>
  </si>
  <si>
    <t>c3269a1b-08bb-46bd-b438-431dfbac8dd4</t>
  </si>
  <si>
    <t>2:46AM</t>
  </si>
  <si>
    <t>8:00PM</t>
  </si>
  <si>
    <t>6ab08507-b935-4718-b034-ae9c324e6474</t>
  </si>
  <si>
    <t>9:29PM</t>
  </si>
  <si>
    <t>8a1c8ae9-6658-49d1-bede-9f9b4cb9f53b</t>
  </si>
  <si>
    <t>03e68e60-73c2-42d1-918e-54c435099406</t>
  </si>
  <si>
    <t>2:04AM</t>
  </si>
  <si>
    <t>46c9850d-4d07-4355-aab7-183c4c5b6cd2</t>
  </si>
  <si>
    <t>c39b1686-2b99-425d-9bbe-3d8ae00fc7b0</t>
  </si>
  <si>
    <t>0d2cdadc-ab89-42e4-bc7f-f6a51e30ebf3</t>
  </si>
  <si>
    <t>8be10e29-5ae2-43d6-9649-6ebb263c3ae9</t>
  </si>
  <si>
    <t>7f1ba4b2-d79b-4283-80d7-dac8036b350d</t>
  </si>
  <si>
    <t>1:30AM</t>
  </si>
  <si>
    <t>7df1cfe2-4b35-4c14-bc93-e91186b484cd</t>
  </si>
  <si>
    <t>9:35PM</t>
  </si>
  <si>
    <t>0ee84655-e97d-46e9-a98b-669dd7ea8bd8</t>
  </si>
  <si>
    <t>b02d5c22-2bf1-49bc-a8b4-7e75b3464795</t>
  </si>
  <si>
    <t>f318f724-d5ef-45ea-8a20-4e329513b8c3</t>
  </si>
  <si>
    <t>966c5ba2-56a2-4654-ac4e-f1bbf9e9b64b</t>
  </si>
  <si>
    <t>732f86a8-b662-5b7c-934e-0f511f7851ab</t>
  </si>
  <si>
    <t>873c0a4a-0f37-459a-8ba7-da1e2059d4d4</t>
  </si>
  <si>
    <t>7ef68067-e18b-4da9-95fa-d9bbab277a8e</t>
  </si>
  <si>
    <t>40500f2b-537b-59bd-82eb-c185baf1a5e7</t>
  </si>
  <si>
    <t>6:53PM</t>
  </si>
  <si>
    <t>65b7f63b-a609-4fa5-a460-9ca2d08c847d</t>
  </si>
  <si>
    <t>af38fe9f-fe63-45a4-9ccb-2d6f24a1d388</t>
  </si>
  <si>
    <t>2730f706-63fc-4f25-844f-32d9c3456a9e</t>
  </si>
  <si>
    <t>43ecf1a5-a14a-4eda-9b29-519f2cb6ca02</t>
  </si>
  <si>
    <t>e544da4d-b65b-4584-a880-7f9c98264e06</t>
  </si>
  <si>
    <t>182c81bb-5d5e-49f7-b925-632e9c89fc2f</t>
  </si>
  <si>
    <t>1148bca7-0f18-4db3-8ef6-5f6644b08662</t>
  </si>
  <si>
    <t>3:15PM</t>
  </si>
  <si>
    <t>7:15PM</t>
  </si>
  <si>
    <t>57e57776-9174-471b-98e0-2e163fd6db6c</t>
  </si>
  <si>
    <t>421034e4-278c-48a8-b961-d118b059a66f</t>
  </si>
  <si>
    <t>7db5cf82-eb52-4017-8f50-5ade6d69ebed</t>
  </si>
  <si>
    <t>4a9f6402-1dfb-48c8-9a8c-fa1dc3864f90</t>
  </si>
  <si>
    <t>9b92cb6f-33bb-4e6d-9e0a-aa8b4d003ea4</t>
  </si>
  <si>
    <t>8474cb5a-e951-4c37-8bea-ace0dd12c3a7</t>
  </si>
  <si>
    <t>48680933-dfb6-4edf-bfb4-58c40b57e527</t>
  </si>
  <si>
    <t>c96888d5-5268-583b-96a8-ea915a4c13c6</t>
  </si>
  <si>
    <t>a296bd40-ca92-43e1-9ea1-df09b6a081c3</t>
  </si>
  <si>
    <t>4a13e5be-0048-5764-a64d-06d610b9dc48</t>
  </si>
  <si>
    <t>577e5607-ef12-4d81-8043-1afa63c20e64</t>
  </si>
  <si>
    <t>5:29PM</t>
  </si>
  <si>
    <t>4cd59801-0dc1-585c-8753-98cf9119c778</t>
  </si>
  <si>
    <t>d66c0fd7-c43b-4c5c-8940-812a42e88aa2</t>
  </si>
  <si>
    <t>0652c7e8-59e1-40bf-a04f-0d24caf9c6c6</t>
  </si>
  <si>
    <t>81287760-e6e1-5f70-b583-ce7965fd79ca</t>
  </si>
  <si>
    <t>4:02PM</t>
  </si>
  <si>
    <t>4f8ecf24-6c17-462d-b887-217abdc98f04</t>
  </si>
  <si>
    <t>009e4188-4e82-50e8-9302-07015b9a6adf</t>
  </si>
  <si>
    <t>9c04a757-135c-4944-b322-91c19027eb76</t>
  </si>
  <si>
    <t>10029, USA</t>
  </si>
  <si>
    <t>023adb86-df7f-48f5-a40b-82f526f4b6c2</t>
  </si>
  <si>
    <t>cc6c60e9-6431-4f70-89db-c70dcd1ce988</t>
  </si>
  <si>
    <t>ae11b09c-0aac-41a6-adde-a71767adcff8</t>
  </si>
  <si>
    <t>8:50AM</t>
  </si>
  <si>
    <t>061c4a39-fc04-44aa-857f-d5e437eaaa96</t>
  </si>
  <si>
    <t>b409178a-b830-4522-8ba5-0b3e4d69bc1b</t>
  </si>
  <si>
    <t>9:12AM</t>
  </si>
  <si>
    <t>00050d20-3f1b-48bc-b78b-df04fcd32469</t>
  </si>
  <si>
    <t>69fa2f96-a25f-495f-a5ba-0d0c45557a58</t>
  </si>
  <si>
    <t>53a9c0b3-36ae-4403-8457-07d2903d56d8</t>
  </si>
  <si>
    <t>04f474dd-8428-4f61-8aa7-bc51cfec339e</t>
  </si>
  <si>
    <t>2ea26781-3350-45d1-a7b0-6ab1b13f39a7</t>
  </si>
  <si>
    <t>8aba8d46-fbc8-4358-ad48-3ed5baf72eda</t>
  </si>
  <si>
    <t>6:35AM</t>
  </si>
  <si>
    <t>b3d3d855-d312-4a40-9cfb-b2d90f20197a</t>
  </si>
  <si>
    <t>cd861da6-6a75-4226-9f38-abc85887b743</t>
  </si>
  <si>
    <t>6:25AM</t>
  </si>
  <si>
    <t>285178a3-23d3-48d2-bd5b-b1ac058f480b</t>
  </si>
  <si>
    <t>6:23AM</t>
  </si>
  <si>
    <t>ca4d0cbe-e24a-42e8-93c2-5f21bdf0578c</t>
  </si>
  <si>
    <t>5:33AM</t>
  </si>
  <si>
    <t>79f0a776-9d3a-4e30-9799-f38559cee012</t>
  </si>
  <si>
    <t>4:38AM</t>
  </si>
  <si>
    <t>94df49b1-85dc-41da-9d14-ea2b70020bbb</t>
  </si>
  <si>
    <t>7785ef25-7eca-4efb-83b0-618b00dabc11</t>
  </si>
  <si>
    <t>3:39AM</t>
  </si>
  <si>
    <t>7b95aead-6924-44f3-bd37-c8bd1e13a6a7</t>
  </si>
  <si>
    <t>12:57AM</t>
  </si>
  <si>
    <t>de39454e-6a18-4c89-b968-2578261db120</t>
  </si>
  <si>
    <t>272f13d1-5f77-4fb6-aa24-61384535e87c</t>
  </si>
  <si>
    <t>0c2ae4dd-b2ef-4dd1-88b4-12b17e5e21fa</t>
  </si>
  <si>
    <t>5af43078-434e-4058-9293-9f3bae94b3da</t>
  </si>
  <si>
    <t>4:59PM</t>
  </si>
  <si>
    <t>2ad25b89-8959-4613-a41b-a682e06c92fe</t>
  </si>
  <si>
    <t>56e3e7c8-00b4-4028-afe7-999e5c2e98ee</t>
  </si>
  <si>
    <t>61685612-00e3-4e09-8731-825591f69a72</t>
  </si>
  <si>
    <t>f0eb49a3-54fc-5492-afbc-cc8cc55add84</t>
  </si>
  <si>
    <t>5acf8f23-babf-4366-b28b-f6bc8396a516</t>
  </si>
  <si>
    <t>8:11AM</t>
  </si>
  <si>
    <t>12:11PM</t>
  </si>
  <si>
    <t>7:53AM</t>
  </si>
  <si>
    <t>11:53AM</t>
  </si>
  <si>
    <t>2fa82969-9af2-4c46-9577-0ea6e8920779</t>
  </si>
  <si>
    <t>d6247339-0dd6-4bd9-9cf0-bed63b7493b6</t>
  </si>
  <si>
    <t>2:34AM</t>
  </si>
  <si>
    <t>7c2cee53-a57d-4526-b9b9-6dbd1b4289eb</t>
  </si>
  <si>
    <t>5963d3cf-5de4-54f5-bff6-01b86701a4f6</t>
  </si>
  <si>
    <t>c9e0e42e-d263-4be8-ba07-b10ecd4b9ba7</t>
  </si>
  <si>
    <t>7bb0d391-2046-5d92-afef-df1cefc289bf</t>
  </si>
  <si>
    <t>9:19AM</t>
  </si>
  <si>
    <t>12c6ca96-96f3-4cd7-8c30-c52354fe6625</t>
  </si>
  <si>
    <t>cd559260-e121-4bc7-8a89-af78f676a7f3</t>
  </si>
  <si>
    <t>6b112404-eb68-4574-aaca-78f8dee892f1</t>
  </si>
  <si>
    <t>9:02AM</t>
  </si>
  <si>
    <t>b48da31a-1b98-4692-a83e-3dc6db3e2f65</t>
  </si>
  <si>
    <t>6:12AM</t>
  </si>
  <si>
    <t>1f88d529-f07b-429d-93c6-609a0ff292b8</t>
  </si>
  <si>
    <t>5:57AM</t>
  </si>
  <si>
    <t>9:57AM</t>
  </si>
  <si>
    <t>073292f4-da45-416d-b10e-f90240d83d30</t>
  </si>
  <si>
    <t>2:39AM</t>
  </si>
  <si>
    <t>2701168f-606c-4667-bbfc-9979552104d0</t>
  </si>
  <si>
    <t>3d196695-0892-457c-b9fb-2af24161b0ca</t>
  </si>
  <si>
    <t>a71dff24-237d-4e94-a400-7714818b926e</t>
  </si>
  <si>
    <t>4:00PM</t>
  </si>
  <si>
    <t>a897cf01-e92c-41c3-b8b5-c6f768d1cb30</t>
  </si>
  <si>
    <t>51742f05-8dac-41f8-8c3b-68bfdc317cca</t>
  </si>
  <si>
    <t>08401, USA</t>
  </si>
  <si>
    <t>08234, USA</t>
  </si>
  <si>
    <t>c762cbaa-9e7a-4aa3-a106-4ec91a295bd9</t>
  </si>
  <si>
    <t>ee2092fa-f1ae-47c4-a16b-d4999e73154f</t>
  </si>
  <si>
    <t>0f4ce6c0-ce6d-4e27-9a5c-18d30175e42a</t>
  </si>
  <si>
    <t>71790508-22f4-547a-b178-43434c6e0700</t>
  </si>
  <si>
    <t>101abcce-f6aa-402c-998d-42b44b28b786</t>
  </si>
  <si>
    <t>657423c1-b8af-4631-951c-7f42e2ed01bc</t>
  </si>
  <si>
    <t>4149d2cd-1c1f-529f-ade2-2b8bcad67dcc</t>
  </si>
  <si>
    <t>a5943920-3808-4637-9232-b25fc53cb699</t>
  </si>
  <si>
    <t>8:58AM</t>
  </si>
  <si>
    <t>6dd7c132-ef32-4b72-bea1-572943438a91</t>
  </si>
  <si>
    <t>8:53AM</t>
  </si>
  <si>
    <t>145ad4aa-c837-44fb-b277-cc5c081e2cff</t>
  </si>
  <si>
    <t>b50fce73-6706-4d2d-b6bd-cb0bc2fea5d1</t>
  </si>
  <si>
    <t>72d0c8c2-da8d-44a5-a59f-6825f2b41ceb</t>
  </si>
  <si>
    <t>7:55AM</t>
  </si>
  <si>
    <t>885cd220-f6ad-4010-b212-3ef2bedc602e</t>
  </si>
  <si>
    <t>4c657249-b7ee-4154-8d76-f1613e9c8e83</t>
  </si>
  <si>
    <t>6:04AM</t>
  </si>
  <si>
    <t>10:04AM</t>
  </si>
  <si>
    <t>6a9f1959-7f75-444e-8ff2-4cfd482d800a</t>
  </si>
  <si>
    <t>5:38AM</t>
  </si>
  <si>
    <t>9:38AM</t>
  </si>
  <si>
    <t>91735b75-e336-4fdd-a658-9ec6cc806abb</t>
  </si>
  <si>
    <t>7ea7fd9d-a04b-481f-a71a-122b68235211</t>
  </si>
  <si>
    <t>ccb7cfdc-8655-4cf3-b053-3a5d14855e37</t>
  </si>
  <si>
    <t>386ab85e-25be-4742-8c91-0dd589a7584e</t>
  </si>
  <si>
    <t>2:06PM</t>
  </si>
  <si>
    <t>e3e216f0-7689-4791-889d-2f5813905a85</t>
  </si>
  <si>
    <t>aef7a6c4-8f90-4ea2-84a2-68e570dfa431</t>
  </si>
  <si>
    <t>640a3195-4d7f-444d-8cf0-52ae210d102b</t>
  </si>
  <si>
    <t>c7b606f8-d902-4963-9ce2-fdd731638304</t>
  </si>
  <si>
    <t>3556d0a5-7d07-4002-80b7-5f7188bf8920</t>
  </si>
  <si>
    <t>58c97db3-25fc-4929-b240-cd0ae4f85c81</t>
  </si>
  <si>
    <t>2c6066e7-d56a-44f8-9d97-5961c31f79f6</t>
  </si>
  <si>
    <t>3f50b16c-30c5-439b-a9d6-711ebee901b2</t>
  </si>
  <si>
    <t>cc9a702a-8b94-530b-800d-21c669dd08a2</t>
  </si>
  <si>
    <t>0ceb8dc5-896b-5fe3-a5bd-9b178fd355e0</t>
  </si>
  <si>
    <t>8cdad4a5-26e9-4ca4-84d7-d0989a5636a4</t>
  </si>
  <si>
    <t>ecf82ebe-e0d1-4888-bcb4-b816a54de24c</t>
  </si>
  <si>
    <t>e46dbb16-4f76-49a2-bed8-16d185d29fd8</t>
  </si>
  <si>
    <t>0172feb4-dbfb-40f3-bca1-7d04944ba76c</t>
  </si>
  <si>
    <t>4:41PM</t>
  </si>
  <si>
    <t>61a1ca6f-d226-4f09-b61e-1a7ee68cccae</t>
  </si>
  <si>
    <t>a43e942f-a3f8-4243-b00e-d6d9f11d10a8</t>
  </si>
  <si>
    <t>6f76f4a1-e6f0-5f4e-81e7-316a14c37bce</t>
  </si>
  <si>
    <t>b377ae0e-1748-43b1-a98d-5bdfb0262b56</t>
  </si>
  <si>
    <t>2f6808d0-2b7a-452e-9dce-038135affa55</t>
  </si>
  <si>
    <t>e945683c-e4ef-41e5-b38b-e785fd1d78b7</t>
  </si>
  <si>
    <t>9:09AM</t>
  </si>
  <si>
    <t>e7e73679-94c0-49a1-b6d3-ecd2c82da73d</t>
  </si>
  <si>
    <t>9:35AM</t>
  </si>
  <si>
    <t>dd0ccd21-02ce-4a6a-93e6-363a0082c3de</t>
  </si>
  <si>
    <t>50e02642-fac0-41dd-9305-83858d8dfce4</t>
  </si>
  <si>
    <t>6f1416c0-adab-4b97-bb45-38c465f4eaaa</t>
  </si>
  <si>
    <t>8:27AM</t>
  </si>
  <si>
    <t>89f5e3ac-bfbf-49a6-8ab3-45cda94bf24c</t>
  </si>
  <si>
    <t>8:33AM</t>
  </si>
  <si>
    <t>7:50AM</t>
  </si>
  <si>
    <t>7ff69d2b-17b7-4e12-bb93-f775bb54c5f8</t>
  </si>
  <si>
    <t>6:58AM</t>
  </si>
  <si>
    <t>0df87531-c248-42ea-bf43-6e1722487c86</t>
  </si>
  <si>
    <t>c46594b2-74c9-4814-b062-c27954f747b6</t>
  </si>
  <si>
    <t>7:01AM</t>
  </si>
  <si>
    <t>844f9091-50b9-4595-85d2-c4d93c47ac84</t>
  </si>
  <si>
    <t>1f5c9bb1-1f2e-47ab-a356-0c731fad0694</t>
  </si>
  <si>
    <t>314c92dd-6efc-4577-99d4-7b8e57b0731a</t>
  </si>
  <si>
    <t>6:21AM</t>
  </si>
  <si>
    <t>0f974b85-7657-4f00-9c94-d869876d7210</t>
  </si>
  <si>
    <t>be94f140-752a-4c63-a4cd-0405c63676a1</t>
  </si>
  <si>
    <t>5:58AM</t>
  </si>
  <si>
    <t>ea408bbc-9944-439b-bafb-5a61a2076ad6</t>
  </si>
  <si>
    <t>5:34AM</t>
  </si>
  <si>
    <t>9:34AM</t>
  </si>
  <si>
    <t>9ce4fb8e-be29-4ce4-aff7-b77d535e0863</t>
  </si>
  <si>
    <t>3:03AM</t>
  </si>
  <si>
    <t>ff7f148f-d6f5-4d52-ae05-823a8b8a7ec1</t>
  </si>
  <si>
    <t>2:57AM</t>
  </si>
  <si>
    <t>56b0fbd5-da89-4a15-ae45-b4c1075ecc61</t>
  </si>
  <si>
    <t>f0a9b707-4b13-4208-ab31-6ad7f9870195</t>
  </si>
  <si>
    <t>2:29AM</t>
  </si>
  <si>
    <t>41cc8927-9fe2-5ec9-aa52-177c3ef67161</t>
  </si>
  <si>
    <t>96a799cf-f83b-41d9-8137-d3b997ff92c2</t>
  </si>
  <si>
    <t>12:27AM</t>
  </si>
  <si>
    <t>dbb584d9-66d1-438a-9105-701f58347d02</t>
  </si>
  <si>
    <t>aa2c9a5f-f683-43ba-9819-abf82eb18b55</t>
  </si>
  <si>
    <t>b66f7c87-0330-4615-a57c-55295cfa3f5a</t>
  </si>
  <si>
    <t>a91215cd-0ee0-4d72-9f34-055e2661e8e8</t>
  </si>
  <si>
    <t>eeecbb20-e222-5948-8d55-55af25571f90</t>
  </si>
  <si>
    <t>8:16PM</t>
  </si>
  <si>
    <t>e23c4d2a-07aa-51fb-8407-337557b84f1e</t>
  </si>
  <si>
    <t>10021, USA</t>
  </si>
  <si>
    <t>eb879548-74ac-4a42-9aac-fc2532b2105b</t>
  </si>
  <si>
    <t>8348b81e-64f4-5623-ae48-5d5586b604ea</t>
  </si>
  <si>
    <t>7d46d9bd-292e-41a5-94a6-1eb2f27406cb</t>
  </si>
  <si>
    <t>e672dc23-c9a0-48d5-8103-4a125c40fe91</t>
  </si>
  <si>
    <t>3f52691b-7d93-41ee-84e0-7a0fb1e77d9c</t>
  </si>
  <si>
    <t>2:36PM</t>
  </si>
  <si>
    <t>f84ae5db-ab61-4d21-a2b1-bab2708ede5a</t>
  </si>
  <si>
    <t>fe588821-56a6-5c6f-b66b-9c10f6728f9d</t>
  </si>
  <si>
    <t>bf715ca3-ab0b-4ded-8df9-97dc5e9f528d</t>
  </si>
  <si>
    <t>ee1eade6-9590-4fd8-8fee-cd9b503ef646</t>
  </si>
  <si>
    <t>cdaacac6-ce35-4346-b1b5-867267d6eeaf</t>
  </si>
  <si>
    <t>c84bc47e-fe34-4aa6-ad46-81aa6871bf04</t>
  </si>
  <si>
    <t>5:25AM</t>
  </si>
  <si>
    <t>5:07AM</t>
  </si>
  <si>
    <t>e606ab96-c500-4904-8091-20e9895d221d</t>
  </si>
  <si>
    <t>a08843a0-bc18-42ff-baa9-b2fa7d2539c5</t>
  </si>
  <si>
    <t>14be7527-feaa-4ecb-8151-c66f78c2680d</t>
  </si>
  <si>
    <t>9d45315a-f579-4b87-827c-41d8432c77e0</t>
  </si>
  <si>
    <t>661fdc22-10b7-4697-bbef-9e3082882d6e</t>
  </si>
  <si>
    <t>885301dd-b7b3-532e-930a-94ce14c7324b</t>
  </si>
  <si>
    <t>d023dd73-6afa-4e58-87cd-d400e1e340a6</t>
  </si>
  <si>
    <t>8af75f8c-910c-4841-9c83-7aa4c755c1c0</t>
  </si>
  <si>
    <t>52d5a911-94b2-4133-95ae-1c2ce5a1abac</t>
  </si>
  <si>
    <t>9a140244-96a7-4bf8-9930-c19c24e70e82</t>
  </si>
  <si>
    <t>f467885a-d026-46d8-99c1-5be91ab0ddb9</t>
  </si>
  <si>
    <t>8:20AM</t>
  </si>
  <si>
    <t>f3d24e3c-5abc-4ec4-8ff3-d61e0cb6e8c2</t>
  </si>
  <si>
    <t>a73d1feb-bb3f-4ff4-ba36-7b8f17c0459e</t>
  </si>
  <si>
    <t>1f52c7b1-34a9-4bae-9b9c-dba14665a4eb</t>
  </si>
  <si>
    <t>2:23AM</t>
  </si>
  <si>
    <t>0edc3642-51b2-4d33-8cc3-799382a4596f</t>
  </si>
  <si>
    <t>e4561513-204f-4303-bec9-5b0e2bbb9f9c</t>
  </si>
  <si>
    <t>1:34AM</t>
  </si>
  <si>
    <t>9f963fd6-df30-4307-94ac-279e058a69f8</t>
  </si>
  <si>
    <t>8486b091-23f3-42b3-bc35-92e98f969376</t>
  </si>
  <si>
    <t>b7818463-ed94-478a-a12e-e689b1453d7b</t>
  </si>
  <si>
    <t>6a6d4b46-5b45-4dd0-80e8-a6ba7a0d5edc</t>
  </si>
  <si>
    <t>7bd5ca73-7f8e-43a9-84da-3a9a6c8c0047</t>
  </si>
  <si>
    <t>b1421269-bc66-4bd8-a0a4-4dd5c8c7d785</t>
  </si>
  <si>
    <t>ed857feb-1a1d-4970-b61b-62bfab3d58f8</t>
  </si>
  <si>
    <t>e246ef34-4089-47d0-bc33-691208116a0b</t>
  </si>
  <si>
    <t>1be8a9fd-5177-48bc-a783-5ff068e26988</t>
  </si>
  <si>
    <t>48268fe4-fb0a-4688-9ab2-25e79cc16caf</t>
  </si>
  <si>
    <t>7cd2dd68-5366-430a-acfa-962c7912fc5d</t>
  </si>
  <si>
    <t>d8bd228d-1903-5aef-b99d-ffbe99e1d39e</t>
  </si>
  <si>
    <t>af25f073-06b5-4167-9218-9da53f34ac59</t>
  </si>
  <si>
    <t>b9c16fc9-ec0c-5820-9ab9-e38370944069</t>
  </si>
  <si>
    <t>d1704b79-8c9c-488d-84fd-c9c24d5d6f9b</t>
  </si>
  <si>
    <t>ed2d8753-ecdd-43f5-8ec3-01c4ae6cc00f</t>
  </si>
  <si>
    <t>c42e969b-302a-59fb-83f4-feff8572dd5b</t>
  </si>
  <si>
    <t>1138994f-8c17-4857-9b34-4e85d07ef851</t>
  </si>
  <si>
    <t>1adc5432-956c-4ccb-b728-ccefa9de2701</t>
  </si>
  <si>
    <t>10:41PM</t>
  </si>
  <si>
    <t>2271ff98-d983-4b7e-b87f-c94af290df57</t>
  </si>
  <si>
    <t>b4f76732-b439-49aa-8ff6-a4f234714294</t>
  </si>
  <si>
    <t>bfc584dd-3ac4-431e-a243-b8fe89b3ef0f</t>
  </si>
  <si>
    <t>6:59PM</t>
  </si>
  <si>
    <t>414c0736-2b3b-4bf6-8c3b-348e1b3ae406</t>
  </si>
  <si>
    <t>8d102eea-9917-43a4-8b8f-ed0f616f562d</t>
  </si>
  <si>
    <t>33d2f14a-1961-4496-9f91-569a1705afec</t>
  </si>
  <si>
    <t>4:47PM</t>
  </si>
  <si>
    <t>c1474701-dc6c-4259-b6ce-4a640ea61e5f</t>
  </si>
  <si>
    <t>d72da3bf-447e-43dc-8e50-47e312e106f3</t>
  </si>
  <si>
    <t>653d095f-ba2f-5ed8-84b9-3d16bd4f6bd8</t>
  </si>
  <si>
    <t>945b9972-1056-4681-ad48-3b385c595ee7</t>
  </si>
  <si>
    <t>e564aa07-77b2-4a67-aee3-396916b939ae</t>
  </si>
  <si>
    <t>8fad08fa-e0df-42e3-a218-204fc7ca0a28</t>
  </si>
  <si>
    <t>f6e2ebba-8b20-4942-8a49-13d1aaaff1ab</t>
  </si>
  <si>
    <t>abddd254-1d60-49bb-bb70-3edf0587379c</t>
  </si>
  <si>
    <t>8938dc21-07a5-4653-83ff-e94a12345a02</t>
  </si>
  <si>
    <t>9818069f-283d-4257-bc2b-8c3a5bb8d5fd</t>
  </si>
  <si>
    <t>289039fa-30a3-4ded-8100-c0629150da53</t>
  </si>
  <si>
    <t>4e5880fb-bf1f-45d2-a767-167001b509a5</t>
  </si>
  <si>
    <t>b3a38b83-3d7b-4571-8254-cb89b1987b3a</t>
  </si>
  <si>
    <t>9bb038e5-c4cf-425d-841b-ccb789dd0b79</t>
  </si>
  <si>
    <t>96160feb-1469-43f4-b125-7b6339bf9679</t>
  </si>
  <si>
    <t>815263f4-1367-47b8-afc9-0251e0d020c8</t>
  </si>
  <si>
    <t>e2577fe9-77f2-4eb6-a214-c978a9d8b446</t>
  </si>
  <si>
    <t>c38cc467-e3c2-455f-9c52-9ae7eccfdbd1</t>
  </si>
  <si>
    <t>de7c1ee9-0648-41e6-a6f0-e21b117b0a97</t>
  </si>
  <si>
    <t>efa2be93-48c7-4e0e-bc50-b1af06997b9e</t>
  </si>
  <si>
    <t>67552b14-2209-40bc-9f8f-70dcdee8c834</t>
  </si>
  <si>
    <t>f9becd5c-7804-4f22-be78-ffec8d4c63e7</t>
  </si>
  <si>
    <t>fbd9bdd1-e46d-4ade-ba8d-815022490e34</t>
  </si>
  <si>
    <t>9:06AM</t>
  </si>
  <si>
    <t>82ed03b8-c023-4eb1-8667-0c6e202a0722</t>
  </si>
  <si>
    <t>8:36AM</t>
  </si>
  <si>
    <t>2b5d42bb-844c-4b60-a75e-ef2fe907b1fe</t>
  </si>
  <si>
    <t>11:58AM</t>
  </si>
  <si>
    <t>a1c14deb-891f-46da-9108-fb2e030bf2d0</t>
  </si>
  <si>
    <t>8f1fa762-5319-4a62-b388-f465f4298fe1</t>
  </si>
  <si>
    <t>3e11952b-1910-4b05-bbb3-ef37070b147c</t>
  </si>
  <si>
    <t>5:47AM</t>
  </si>
  <si>
    <t>953af1f3-44dd-48ba-b0a1-dd77f2bb3e09</t>
  </si>
  <si>
    <t>0166b9ce-7087-41fa-afce-80cf131ec56f</t>
  </si>
  <si>
    <t>3:32AM</t>
  </si>
  <si>
    <t>8d5941b5-17a3-4a8f-a7cf-f2d5ff02ad96</t>
  </si>
  <si>
    <t>7bb77f96-1e37-44e8-a8c6-c05f8ee037c4</t>
  </si>
  <si>
    <t>7fc7bcec-6129-4dbc-9d31-5fe38bb84930</t>
  </si>
  <si>
    <t>2dc5ce84-1c3d-4252-8237-f76fca46427d</t>
  </si>
  <si>
    <t>08215, USA</t>
  </si>
  <si>
    <t>2:17AM</t>
  </si>
  <si>
    <t>11e68c8d-e6d9-40d8-a9b8-26f67b22a174</t>
  </si>
  <si>
    <t>a4379858-e692-4de3-93a3-980468343296</t>
  </si>
  <si>
    <t>7f77f682-6e70-437d-a1a4-ac2f5b311e6a</t>
  </si>
  <si>
    <t>c2343bfa-9d9a-4a81-9ca0-4c9dd93808d5</t>
  </si>
  <si>
    <t>726f8308-f320-4245-a3d6-c9148befb5a0</t>
  </si>
  <si>
    <t>91e56d24-08d6-4071-b99e-009c0e9c7a62</t>
  </si>
  <si>
    <t>2338a2c4-e67f-43e9-80b5-f2ab4029dcf3</t>
  </si>
  <si>
    <t>1fa98e23-eadb-411d-860e-c6fca9529ded</t>
  </si>
  <si>
    <t>88d1689a-3331-5b69-af62-3f34ec1c81fc</t>
  </si>
  <si>
    <t>d29a5a5a-b762-46c2-8a60-7b8e3e1e37ac</t>
  </si>
  <si>
    <t>6ca2592a-10b8-42c2-af9a-bed41bd5ca7c</t>
  </si>
  <si>
    <t>e1d1f337-f9b7-4cbf-9133-1943ccfbfe56</t>
  </si>
  <si>
    <t>e9a5747f-cbd2-49a1-b4a6-2908fd302f5c</t>
  </si>
  <si>
    <t>e32cb5db-1831-473b-b928-41e753856668</t>
  </si>
  <si>
    <t>c2556e20-25c2-49e7-a885-ea271e537fa5</t>
  </si>
  <si>
    <t>a175936f-bf75-4349-b23d-7d4c53cceafd</t>
  </si>
  <si>
    <t>9a2de7f9-da4b-4de7-98de-8bbec7388674</t>
  </si>
  <si>
    <t>1a381e9f-be4b-48f7-a23c-fdf486278e2a</t>
  </si>
  <si>
    <t>90d553a1-6d00-5bef-aec2-2f2124e8b759</t>
  </si>
  <si>
    <t>2476d5d8-02fd-4a03-9c04-b5ed75d8433e</t>
  </si>
  <si>
    <t>06b9fae3-4e67-46f7-b78b-8f704ae6535a</t>
  </si>
  <si>
    <t>883acf77-fa33-41d8-9d3e-dffd2b3e1b8d</t>
  </si>
  <si>
    <t>939670ec-80bf-4cbe-963c-a08e4c0b9b49</t>
  </si>
  <si>
    <t>badda5c8-e858-59d5-bed0-3075c755de65</t>
  </si>
  <si>
    <t>0225dcf6-8b6e-4577-bdff-3d49551521b0</t>
  </si>
  <si>
    <t>bcd7cd58-6cca-4d50-be7f-ef3943adf6d5</t>
  </si>
  <si>
    <t>285b60bd-ad51-5821-ab0c-d26cfa28984c</t>
  </si>
  <si>
    <t>bbe58a18-8a6c-4df4-a2f9-2b2106ff91b0</t>
  </si>
  <si>
    <t>ab362e73-a615-596f-8e39-3aa186816588</t>
  </si>
  <si>
    <t>a7df378f-5a56-4464-855c-1a9e68693eae</t>
  </si>
  <si>
    <t>38919046-1e4f-584b-94fa-b36e6af14ee2</t>
  </si>
  <si>
    <t>63794ab5-2955-5868-8cb8-a43606cdc83e</t>
  </si>
  <si>
    <t>d934a3f4-e505-50b8-a793-0e1c326d57f8</t>
  </si>
  <si>
    <t>d8920e6a-507e-42d1-8005-8d810123f75c</t>
  </si>
  <si>
    <t>4f9c7e5b-2b20-4e90-9bf1-b313d27e2a5c</t>
  </si>
  <si>
    <t>2:04PM</t>
  </si>
  <si>
    <t>cb3cbbca-deeb-411e-99c0-9606400dd580</t>
  </si>
  <si>
    <t>ae2822b6-5856-416d-8a41-07b10346fc37</t>
  </si>
  <si>
    <t>9:20AM</t>
  </si>
  <si>
    <t>550cf9e1-aded-45fc-aa92-153fbefb8cee</t>
  </si>
  <si>
    <t>8:48AM</t>
  </si>
  <si>
    <t>b7102202-73df-4b1b-8da7-d1cded18785e</t>
  </si>
  <si>
    <t>11370, USA</t>
  </si>
  <si>
    <t>8:30AM</t>
  </si>
  <si>
    <t>7:54AM</t>
  </si>
  <si>
    <t>f88bb87f-4f52-454d-b6e5-e751d4eb5a60</t>
  </si>
  <si>
    <t>3eaa6d4c-4375-46d6-8fa0-c468a7d658f8</t>
  </si>
  <si>
    <t>11d5bcc1-f1f5-4208-bb7b-40a23ab2acc2</t>
  </si>
  <si>
    <t>97a154cc-f664-4425-8d24-dab263f68f24</t>
  </si>
  <si>
    <t>c4f89e89-492f-4349-ab1d-9a656aa5d421</t>
  </si>
  <si>
    <t>5:24AM</t>
  </si>
  <si>
    <t>80ef4eb0-66ff-4575-96c3-08a98956b7fc</t>
  </si>
  <si>
    <t>5:12AM</t>
  </si>
  <si>
    <t>83b70ea3-4b7b-4244-ad45-01f21cd96164</t>
  </si>
  <si>
    <t>3:52AM</t>
  </si>
  <si>
    <t>3:14AM</t>
  </si>
  <si>
    <t>09b69774-6370-466c-9627-24e1868bf796</t>
  </si>
  <si>
    <t>15108f8a-daec-4c6e-bc0e-8f4a432e15ce</t>
  </si>
  <si>
    <t>6bd9ebdf-97a8-4b8b-86a4-b0089bd769d6</t>
  </si>
  <si>
    <t>8ac84ae3-3f2e-48d2-8250-340bf7c55b68</t>
  </si>
  <si>
    <t>6:33PM</t>
  </si>
  <si>
    <t>31319dc2-3de2-4694-85b6-d9c41d9ac01c</t>
  </si>
  <si>
    <t>12553, USA</t>
  </si>
  <si>
    <t>12550, USA</t>
  </si>
  <si>
    <t>905e6c24-a2f2-4f3f-89d9-257c4f2cf98f</t>
  </si>
  <si>
    <t>853f27e6-90c4-4a4e-994b-e7ec08e89e1e</t>
  </si>
  <si>
    <t>6d081fa9-78a8-474d-9302-4562b9047370</t>
  </si>
  <si>
    <t>12:32PM</t>
  </si>
  <si>
    <t>4:32PM</t>
  </si>
  <si>
    <t>528358b0-5e1b-589c-91ea-7d170deb98f9</t>
  </si>
  <si>
    <t>0b2f37aa-d482-4008-be03-74314650b4c7</t>
  </si>
  <si>
    <t>9e21fee7-c670-4199-8658-f993889c9818</t>
  </si>
  <si>
    <t>0be3407a-9ce8-41c7-80fb-21aff744ff63</t>
  </si>
  <si>
    <t>41976d43-ea3b-433d-a7ac-365d0b089d1c</t>
  </si>
  <si>
    <t>3026b24e-8d60-4283-aeeb-bc35090935ab</t>
  </si>
  <si>
    <t>c5b33aa9-1f43-4c4a-ab54-db2c402a7a89</t>
  </si>
  <si>
    <t>e9d6fbab-1f02-48d2-9863-2236e4983fd2</t>
  </si>
  <si>
    <t>1b18f8c1-08db-5b4d-afee-d2551b483b4d</t>
  </si>
  <si>
    <t>4cd38c2d-2e87-5391-9cee-618c047cc7fe</t>
  </si>
  <si>
    <t>4789b1a4-6cfb-5f42-bea0-cd04a0adc505</t>
  </si>
  <si>
    <t>4:48AM</t>
  </si>
  <si>
    <t>7abcdf1a-5f09-45ed-942a-e334b1cfd18e</t>
  </si>
  <si>
    <t>01368ddc-8c82-48f1-b196-fc50bdb36d4f</t>
  </si>
  <si>
    <t>bf3fef2f-81a9-46e8-9ef9-e336acbb1f73</t>
  </si>
  <si>
    <t>a88e8cd4-b8e6-4bc8-bce9-21f527bcb874</t>
  </si>
  <si>
    <t>b48a3c62-e5af-4767-915f-6398fd28b3ab</t>
  </si>
  <si>
    <t>11590, USA</t>
  </si>
  <si>
    <t>f35533cf-14dc-43bf-9510-10e842d99744</t>
  </si>
  <si>
    <t>091d1ff0-5343-401f-bbc9-aca4ad932013</t>
  </si>
  <si>
    <t>c2c3f704-0379-483e-8e9c-006b67760227</t>
  </si>
  <si>
    <t>ef4cac35-892f-419d-bc16-7f46fbbf74cf</t>
  </si>
  <si>
    <t>1986d758-7ad4-4be5-95ad-b8e0c4f1c5b3</t>
  </si>
  <si>
    <t>4ecb55d6-9e07-4b4d-ae46-65f35eb5416e</t>
  </si>
  <si>
    <t>6f6b270d-600c-4e7f-95b4-2035b2d76fcb</t>
  </si>
  <si>
    <t>ca8a76e6-269d-4161-863e-5cabdbf7377e</t>
  </si>
  <si>
    <t>187bb191-d1b7-419e-8e96-c96389377092</t>
  </si>
  <si>
    <t>3c3de2eb-2629-45be-bb07-32709ec6225c</t>
  </si>
  <si>
    <t>f29f34f1-e5e1-4f63-b2c8-70709526eec1</t>
  </si>
  <si>
    <t>55508f83-ed6a-4612-8558-d53312a3bb50</t>
  </si>
  <si>
    <t>9:00AM</t>
  </si>
  <si>
    <t>320bf9bd-67b1-463a-aadd-12f2b28a1119</t>
  </si>
  <si>
    <t>1d3c7b72-bd73-4a27-a232-64ced6092629</t>
  </si>
  <si>
    <t>db183edd-3396-4b1c-bfc5-24b4912bee36</t>
  </si>
  <si>
    <t>6:01AM</t>
  </si>
  <si>
    <t>5:44AM</t>
  </si>
  <si>
    <t>9:44AM</t>
  </si>
  <si>
    <t>ce6b7d5d-5086-482f-949b-3affd259b877</t>
  </si>
  <si>
    <t>2:08AM</t>
  </si>
  <si>
    <t>efcd3f05-ed15-40f6-a082-3516be85c88b</t>
  </si>
  <si>
    <t>339ff67c-c448-4d07-8c96-7c7e38ce1b13</t>
  </si>
  <si>
    <t>1d2541e7-5dd7-4abb-a3a6-da151868a1aa</t>
  </si>
  <si>
    <t>fdc0d051-5afa-446d-b88f-da8c7165a72b</t>
  </si>
  <si>
    <t>8c66304d-54f5-5d79-a07a-bbc4c0780773</t>
  </si>
  <si>
    <t>642b3b26-068f-4223-bf8e-71cd6bb4978a</t>
  </si>
  <si>
    <t>24332512-2f9e-4847-bad2-1cff1f173368</t>
  </si>
  <si>
    <t>d325853f-c689-4f09-813f-c5f5ac7b940b</t>
  </si>
  <si>
    <t>2ada243c-d08a-4870-923e-22c6cac788ce</t>
  </si>
  <si>
    <t>6ac003d9-28b8-4ad2-9810-55c97a90cd80</t>
  </si>
  <si>
    <t>b047acbe-6323-459f-8bdc-9ffcad8c668b</t>
  </si>
  <si>
    <t>834f7b0e-07bd-4795-9348-6801471d4878</t>
  </si>
  <si>
    <t>748a5e9c-f48c-4bdc-ae1e-b55c2c884d57</t>
  </si>
  <si>
    <t>f05cbb58-c391-4b63-8211-1ee78b6049b1</t>
  </si>
  <si>
    <t>97337e8c-59e2-47f3-aa2f-cae85a1a3b65</t>
  </si>
  <si>
    <t>cf54cc03-3d47-4772-b61b-1e2a3024bdc6</t>
  </si>
  <si>
    <t>90f310a5-d487-4a9d-bedb-e6f427fdd2a7</t>
  </si>
  <si>
    <t>5d5c8cd9-752e-4e95-bd6d-0e80f906a9c9</t>
  </si>
  <si>
    <t>0f5cb158-1cc6-4209-9f7d-bc70a93958fd</t>
  </si>
  <si>
    <t>3c48bd20-3bef-4e13-9853-c66271860de7</t>
  </si>
  <si>
    <t>9:08AM</t>
  </si>
  <si>
    <t>9343af08-89ba-484a-8ff8-429fa0316df3</t>
  </si>
  <si>
    <t>9:04AM</t>
  </si>
  <si>
    <t>1:04PM</t>
  </si>
  <si>
    <t>8:24AM</t>
  </si>
  <si>
    <t>12:24PM</t>
  </si>
  <si>
    <t>453076e6-87c7-4c8c-a8cd-55e2b624a12d</t>
  </si>
  <si>
    <t>5efd6c3f-a4e3-4790-bc64-f7239163f4de</t>
  </si>
  <si>
    <t>41cd0294-378b-409d-98fd-362d6b6f804d</t>
  </si>
  <si>
    <t>7:45AM</t>
  </si>
  <si>
    <t>ecadc01a-ce32-41e4-9ad8-36b7d313c3dd</t>
  </si>
  <si>
    <t>7:41AM</t>
  </si>
  <si>
    <t>f3190b97-eede-4ded-9b42-3342fa00dd30</t>
  </si>
  <si>
    <t>e2b45526-d58b-4e5f-8cac-65fff355ac5e</t>
  </si>
  <si>
    <t>6:24AM</t>
  </si>
  <si>
    <t>6bdb362a-a044-43d0-8c3d-303ec8e6c9e4</t>
  </si>
  <si>
    <t>53f619c5-00ea-4bd3-a5d8-69d278a7f459</t>
  </si>
  <si>
    <t>51ab86f1-5abe-4aa2-a8b7-a73a14f7ce93</t>
  </si>
  <si>
    <t>eb4b785c-1bef-57c8-88dc-fc25e277a9c8</t>
  </si>
  <si>
    <t>bd63721e-f4c7-4a4a-b2df-8df33e8a60a6</t>
  </si>
  <si>
    <t>4859316a-2eeb-4b13-bb88-c5dec330ea62</t>
  </si>
  <si>
    <t>6609af67-aece-4199-ab2a-89329f00361a</t>
  </si>
  <si>
    <t>b75ab731-3643-4fa7-86ec-8cf214915f77</t>
  </si>
  <si>
    <t>afa39947-d6ee-4081-9b32-2554b35f9ed3</t>
  </si>
  <si>
    <t>643afba8-3fee-4519-96b5-e9aa1c40b647</t>
  </si>
  <si>
    <t>3dbdf22e-8b2a-4173-a829-709f369a7455</t>
  </si>
  <si>
    <t>840fe828-4bc1-4a12-8380-c2cdc49253c2</t>
  </si>
  <si>
    <t>1af925b8-28bd-4302-ada1-e982b55cc6dd</t>
  </si>
  <si>
    <t>1b6469e6-471e-43bb-9713-e39e1dae6ef5</t>
  </si>
  <si>
    <t>d17db017-2553-42a6-9af9-5e06055d19b0</t>
  </si>
  <si>
    <t>8877e75c-d6fd-4196-991c-fdf23d9d0083</t>
  </si>
  <si>
    <t>8c7e46c3-f4ea-4f91-abad-41c7928babe3</t>
  </si>
  <si>
    <t>39f57e45-4568-460e-a21e-d9ec2987a025</t>
  </si>
  <si>
    <t>accb9ebe-2055-4c99-84dd-42aadddee010</t>
  </si>
  <si>
    <t>475cd270-5734-499d-b163-5cd77a8fb030</t>
  </si>
  <si>
    <t>7fd1d5cb-6665-4dff-b4c0-390a3bcb03fc</t>
  </si>
  <si>
    <t>eedeea32-de84-4766-80b0-90158dd3dfde</t>
  </si>
  <si>
    <t>cd5f8061-f046-4649-afd6-1371e5091651</t>
  </si>
  <si>
    <t>674fabe8-033a-5a11-a435-2f037e5246fa</t>
  </si>
  <si>
    <t>07db6f79-654a-5c25-9e01-a57dd63665bd</t>
  </si>
  <si>
    <t>52f3d677-e939-5a25-a571-27576787973f</t>
  </si>
  <si>
    <t>210feb63-6d31-40bf-9842-02fff9914a14</t>
  </si>
  <si>
    <t>Employee31</t>
  </si>
  <si>
    <t>0cc3e95a-dc09-48e1-82f9-a0c3f08d313a</t>
  </si>
  <si>
    <t>7f9d7fd3-e357-48a1-b394-a1af599d503f</t>
  </si>
  <si>
    <t>97a9ec0d-11e1-413d-891b-be160cb68455</t>
  </si>
  <si>
    <t>2f161f9a-ec98-453a-9085-c0fedf7bbc64</t>
  </si>
  <si>
    <t>05fef605-8f89-4b17-be22-820352250845</t>
  </si>
  <si>
    <t>38c5eb38-1766-4b1b-baf6-68c4d5f98dd8</t>
  </si>
  <si>
    <t>4:12AM</t>
  </si>
  <si>
    <t>5726348b-5b5c-4eac-b3a6-fe4af8e53861</t>
  </si>
  <si>
    <t>11365, USA</t>
  </si>
  <si>
    <t>3:53AM</t>
  </si>
  <si>
    <t>795d527e-57dd-48e1-8f89-2b670e363d09</t>
  </si>
  <si>
    <t>9999a82f-0c8e-43e0-9119-5c0a9a5ca820</t>
  </si>
  <si>
    <t>17f87d14-6fba-4f9f-85ab-96604370cf6c</t>
  </si>
  <si>
    <t>81b1d2f2-3838-45a2-b397-af95d69bc9f3</t>
  </si>
  <si>
    <t>b016e88f-c8fe-4563-944c-95f678ca89f9</t>
  </si>
  <si>
    <t>06890, USA</t>
  </si>
  <si>
    <t>06615, USA</t>
  </si>
  <si>
    <t>5:44PM</t>
  </si>
  <si>
    <t>e5faff22-98e8-4027-9f73-3f97acf98a0b</t>
  </si>
  <si>
    <t>5ca89bfb-4c0c-4cb5-8b86-57f673f187ea</t>
  </si>
  <si>
    <t>95e8457b-bab1-4b68-a324-c2aea838a937</t>
  </si>
  <si>
    <t>7bbd64f6-99e7-47d6-a438-29a39a117d05</t>
  </si>
  <si>
    <t>ea6234e4-6e4c-4913-8495-a033f6d1078a</t>
  </si>
  <si>
    <t>1:44PM</t>
  </si>
  <si>
    <t>7f235973-59ba-4594-a136-f88f27e15128</t>
  </si>
  <si>
    <t>1a6b36af-8318-5c41-98ee-7e43842dfd03</t>
  </si>
  <si>
    <t>b0f6b2a9-8a07-4bdf-b396-9471ba15cc07</t>
  </si>
  <si>
    <t>c5e4f3fd-3cba-490b-a8a3-e622102d66f4</t>
  </si>
  <si>
    <t>ac598fde-6d5f-44e4-a48a-46460dc10e9f</t>
  </si>
  <si>
    <t>414a970f-1928-4bae-9874-c3ffeb569b74</t>
  </si>
  <si>
    <t>f3a412c1-3b55-4594-8bba-2bf77c4ab080</t>
  </si>
  <si>
    <t>786f0748-77ed-4c19-8ab8-d55fce30bf29</t>
  </si>
  <si>
    <t>a28bfd21-65c7-4a23-8c0b-996058a629c1</t>
  </si>
  <si>
    <t>bddc4a33-2000-4750-b081-f500365fe6b3</t>
  </si>
  <si>
    <t>7d35414d-75a9-40f3-9d77-4b7fd608b36b</t>
  </si>
  <si>
    <t>eb18e115-94ce-4f65-9d6c-814ede3efe08</t>
  </si>
  <si>
    <t>329c2eb9-020c-4598-ba9c-b80110ef974a</t>
  </si>
  <si>
    <t>3:20AM</t>
  </si>
  <si>
    <t>ebc36103-7cfd-410e-acde-5308d526c40c</t>
  </si>
  <si>
    <t>3473cffb-d983-4ae9-a300-85d37b173a42</t>
  </si>
  <si>
    <t>3:31AM</t>
  </si>
  <si>
    <t>52416876-feb5-4460-bb32-061af7545d8f</t>
  </si>
  <si>
    <t>11901, USA</t>
  </si>
  <si>
    <t>32e604d5-0159-4974-b466-82b87d74902c</t>
  </si>
  <si>
    <t>1939182e-c2aa-4cc1-bc51-a7a97bf85d55</t>
  </si>
  <si>
    <t>11354, USA</t>
  </si>
  <si>
    <t>c12f8ae0-00f1-4fd2-b0b3-09c814a958b3</t>
  </si>
  <si>
    <t>d88c3d46-62ed-4de8-b144-1129f2bb89e6</t>
  </si>
  <si>
    <t>9a0d5d6c-acd2-4c19-b830-03c8b459aaaf</t>
  </si>
  <si>
    <t>16665db3-bf4d-42eb-8871-cc8a0964fd6f</t>
  </si>
  <si>
    <t>d58c984b-dc06-41d8-937b-0b415eeba5b4</t>
  </si>
  <si>
    <t>ce7d6a3d-cec5-45ce-9be4-2ea1cda4c6c9</t>
  </si>
  <si>
    <t>03c508a7-774e-4e37-bd45-713ac8160ab5</t>
  </si>
  <si>
    <t>12:16AM</t>
  </si>
  <si>
    <t>f5c6d278-d635-44bc-b3f8-dc16c9cf4653</t>
  </si>
  <si>
    <t>ff3ed290-5243-4cce-aba0-bc66d18f6458</t>
  </si>
  <si>
    <t>a86ece7f-e4b0-4b31-a454-b0c8a70a8b40</t>
  </si>
  <si>
    <t>8:28PM</t>
  </si>
  <si>
    <t>12:28AM</t>
  </si>
  <si>
    <t>fa76403d-a2f6-4906-8f8b-0c7dc7787f77</t>
  </si>
  <si>
    <t>31b00a63-7e8c-4def-9d5a-9905ff07e5e8</t>
  </si>
  <si>
    <t>bbd7a201-18ce-4477-9579-991feabf301e</t>
  </si>
  <si>
    <t>a4de35cc-7bd9-49c2-bc34-61fc95537c4b</t>
  </si>
  <si>
    <t>692deeeb-8ada-4057-92c0-d25bb574a22e</t>
  </si>
  <si>
    <t>e6953ffc-67e8-5536-b7ad-908b187e5655</t>
  </si>
  <si>
    <t>10152, USA</t>
  </si>
  <si>
    <t>b2457cc4-35e9-4a63-b3b9-78e13838c4ca</t>
  </si>
  <si>
    <t>bdf2e713-eb22-4b31-9cc3-d89e63a222f3</t>
  </si>
  <si>
    <t>eb8346f8-ddf9-5685-b7eb-af5992fb4e58</t>
  </si>
  <si>
    <t>6aa7132b-e6d6-586a-80b0-3f8cab309330</t>
  </si>
  <si>
    <t>81288c73-c279-490b-854b-78e43ccea346</t>
  </si>
  <si>
    <t>0b9873c0-026d-4133-b04f-404ae27413fe</t>
  </si>
  <si>
    <t>b3f1b49e-1683-4cd5-8348-a2858741c5f2</t>
  </si>
  <si>
    <t>b908c3b4-3f46-486f-b7cc-bd18ef2893e9</t>
  </si>
  <si>
    <t>0dbecfdf-a270-403a-a7bd-38d022dd92d5</t>
  </si>
  <si>
    <t>23d069cd-0a22-4379-a927-c09c44cdfa28</t>
  </si>
  <si>
    <t>7bb329f7-92e3-439d-ac13-5bee1108917c</t>
  </si>
  <si>
    <t>883c9d57-9fde-49b8-9c61-778b36881ec8</t>
  </si>
  <si>
    <t>9d3b96a8-1999-42e8-9605-e3dc638cff98</t>
  </si>
  <si>
    <t>c8e2ecd2-5a9f-4530-bd57-887469e610ad</t>
  </si>
  <si>
    <t>18bab191-fa80-4e60-8fe7-7c6128d890e7</t>
  </si>
  <si>
    <t>024ec049-c8b2-4463-8940-36de7054897c</t>
  </si>
  <si>
    <t>75c36767-ae6d-4b50-8566-771ea062a0a8</t>
  </si>
  <si>
    <t>3ec76e06-2b45-5c43-a965-35ab5cd05513</t>
  </si>
  <si>
    <t>27e5474e-8085-410c-b5d6-cd8e4b917feb</t>
  </si>
  <si>
    <t>654aa881-2a25-4d10-97e4-ba7d80f646ec</t>
  </si>
  <si>
    <t>6a9fbc6c-1962-445c-93c2-4c9c56493634</t>
  </si>
  <si>
    <t>3bf55996-c50f-5054-92e3-ef94e816a9e4</t>
  </si>
  <si>
    <t>3da8b71c-8b79-4e31-9044-f8acc6d9cb62</t>
  </si>
  <si>
    <t>c0d3f3a9-00be-4a51-b3a5-8b4424ef57f1</t>
  </si>
  <si>
    <t>6b69820d-5f93-4b16-a365-213fc86abaad</t>
  </si>
  <si>
    <t>97b1588b-ae9a-46f8-b151-8775b4b2f7ce</t>
  </si>
  <si>
    <t>9:16AM</t>
  </si>
  <si>
    <t>03f3fd4b-7a06-45f4-856d-7898e952d6ad</t>
  </si>
  <si>
    <t>98de80cc-abd7-43ab-a536-0d6ae1901196</t>
  </si>
  <si>
    <t>f9cfd837-7974-4b40-bd42-ddfb6df921e8</t>
  </si>
  <si>
    <t>cebcddb3-4f33-47a8-828a-c16c12848775</t>
  </si>
  <si>
    <t>e19fa1b8-782a-4537-8269-032496ea809b</t>
  </si>
  <si>
    <t>9c18ab54-f190-47d7-af18-11e8e4dfdd80</t>
  </si>
  <si>
    <t>2:40AM</t>
  </si>
  <si>
    <t>f4ea0806-1de5-4371-a0a1-0ac70feb8aa8</t>
  </si>
  <si>
    <t>6dd50461-9d1e-47c2-95ce-a6497c003100</t>
  </si>
  <si>
    <t>63055f1e-9656-48eb-84ee-4cb47027b702</t>
  </si>
  <si>
    <t>ed60a6d7-3647-479b-8894-56b859bbe8e0</t>
  </si>
  <si>
    <t>ccd6187e-608f-4c3b-8b47-7475caf45eb9</t>
  </si>
  <si>
    <t>5f1dbf95-8e4a-4b2d-9ef1-b260775340bc</t>
  </si>
  <si>
    <t>824ee075-c0ba-4519-afa0-773a2b93c052</t>
  </si>
  <si>
    <t>c33e9ade-9753-4a35-8ba4-3b6f10f8a31b</t>
  </si>
  <si>
    <t>e6a5d34d-3df6-421d-a664-14cc6e6ce915</t>
  </si>
  <si>
    <t>7eeeef3d-9ffd-4e90-a558-cc77a4d6d6d4</t>
  </si>
  <si>
    <t>7a6acf22-a0ab-4def-a5a8-7005892e8e3e</t>
  </si>
  <si>
    <t>6660ef54-7681-453c-87af-c3178c2d40f1</t>
  </si>
  <si>
    <t>a1217319-ee9f-5620-afab-1cf038b0b02b</t>
  </si>
  <si>
    <t>ab1aaf54-ada0-4bca-9a2a-21c04dff7c4e</t>
  </si>
  <si>
    <t>11:29PM</t>
  </si>
  <si>
    <t>f9d0573c-41cf-4336-bc9b-3e3136743449</t>
  </si>
  <si>
    <t>f30d360e-facd-445b-b7cf-33ff26327e6c</t>
  </si>
  <si>
    <t>f0112a9a-a02b-4aa0-be6e-63c7be6ca74a</t>
  </si>
  <si>
    <t>034b7966-250e-42aa-a323-4ca9ca0373ef</t>
  </si>
  <si>
    <t>b50ff698-2ee9-4054-ae14-a7ad27792326</t>
  </si>
  <si>
    <t>25bd103c-cccc-4f4b-b98e-e5a6d906f342</t>
  </si>
  <si>
    <t>af0b1697-d635-4101-b79f-d71c7ce27a59</t>
  </si>
  <si>
    <t>cfb774da-f1be-45b4-88c8-b972988f91a7</t>
  </si>
  <si>
    <t>15871a1f-5085-4959-8ff1-3478e6e03c1e</t>
  </si>
  <si>
    <t>4d800233-4e39-544a-8ac7-3cd9da4e1f69</t>
  </si>
  <si>
    <t>5427620d-f2b2-477c-8047-1bd3976e52d1</t>
  </si>
  <si>
    <t>fc6199d0-562e-431c-a6bc-c2656e623548</t>
  </si>
  <si>
    <t>7aa9b51a-5895-45e5-98bc-bfa97c8adcd4</t>
  </si>
  <si>
    <t>bf547422-9d54-4ba3-8dd8-2e246a5bbe4b</t>
  </si>
  <si>
    <t>fbf0a03a-da5c-41fc-8b91-c292fe85dd47</t>
  </si>
  <si>
    <t>3e1f9856-6b3d-4b59-b7fa-32a5ce8bf426</t>
  </si>
  <si>
    <t>10020, USA</t>
  </si>
  <si>
    <t>aa48643b-f893-4997-aa21-26b73e14e575</t>
  </si>
  <si>
    <t>cbd486a7-d95c-4ed4-bcf0-1938618db3ee</t>
  </si>
  <si>
    <t>a572cc53-d26c-45d0-8ec2-0215c6df7288</t>
  </si>
  <si>
    <t>14639f31-c231-4678-9bdc-5161b3590a4a</t>
  </si>
  <si>
    <t>ee517ba4-b784-43a4-a131-88f38cb7a060</t>
  </si>
  <si>
    <t>2cd0df9a-ebdc-4540-9181-d3b123837ec5</t>
  </si>
  <si>
    <t>0b4ddb9d-cbbe-490f-b99c-8a434dbb6dc5</t>
  </si>
  <si>
    <t>c63b3972-8580-40ca-94d4-8010ff7041ff</t>
  </si>
  <si>
    <t>4ccd6990-1d83-4e2f-9966-b9bbd11293eb</t>
  </si>
  <si>
    <t>5080b0e8-b88e-4a3f-9951-19bd9d964315</t>
  </si>
  <si>
    <t>fd6053d9-e035-4de7-bceb-cb6c40b49486</t>
  </si>
  <si>
    <t>01bf1e9f-caa4-45f2-be3e-ad38bd02f088</t>
  </si>
  <si>
    <t>5bedbcd7-e76d-4b2f-a389-b25df4c58e52</t>
  </si>
  <si>
    <t>3e284757-92b0-4c6a-892a-4f3926245b64</t>
  </si>
  <si>
    <t>5df628a2-9208-4ad3-81ca-440919e20888</t>
  </si>
  <si>
    <t>2:02AM</t>
  </si>
  <si>
    <t>374f3d21-827b-4dc2-a790-594850c01c92</t>
  </si>
  <si>
    <t>7e0cb5b0-85ed-42a0-a82e-0d6ad5160616</t>
  </si>
  <si>
    <t>52336c6b-b985-4982-aea9-e5910d5e1c99</t>
  </si>
  <si>
    <t>e394f23d-4e41-44be-95a1-1e138e2a396c</t>
  </si>
  <si>
    <t>1:46AM</t>
  </si>
  <si>
    <t>464228c3-6f82-47f1-84f9-8a7403a4dd77</t>
  </si>
  <si>
    <t>1da3153e-53ad-4ae1-b4be-a39cbf4fde41</t>
  </si>
  <si>
    <t>d0d73787-f01d-472b-b978-bc3304bf38f4</t>
  </si>
  <si>
    <t>56c42692-35d2-42cb-afca-e841c0ef99cc</t>
  </si>
  <si>
    <t>7428b0ea-c816-43cb-a91b-db27ab408039</t>
  </si>
  <si>
    <t>635079f7-cea9-49cb-9672-9bd1a9bd23b2</t>
  </si>
  <si>
    <t>5a83b98e-e577-4211-8547-ae90e3fc5de6</t>
  </si>
  <si>
    <t>4a7f3044-919c-45fa-bb17-a521df4d126f</t>
  </si>
  <si>
    <t>7c399a0c-8b78-4e71-bf6d-1ac83c5396ea</t>
  </si>
  <si>
    <t>10026, USA</t>
  </si>
  <si>
    <t>50cddacb-7382-4820-bca4-dc8d0c59a73b</t>
  </si>
  <si>
    <t>50a9fa37-98b0-4d9d-80a9-2447431ff8d0</t>
  </si>
  <si>
    <t>849e8a8c-61e4-42f0-bf0c-af956bc5e9bb</t>
  </si>
  <si>
    <t>0cc26b68-8bc1-590e-ab17-d81e586a4143</t>
  </si>
  <si>
    <t>ef71a903-a042-48ef-bf77-e52146f1486e</t>
  </si>
  <si>
    <t>51a79258-8ab0-47a2-a2c2-c226132ac93f</t>
  </si>
  <si>
    <t>8a7cc993-c593-5846-bddb-0147c2c2517e</t>
  </si>
  <si>
    <t>13fed92a-07cf-59ae-b8aa-ac2602cc1702</t>
  </si>
  <si>
    <t>10:13AM</t>
  </si>
  <si>
    <t>fda462b4-71d4-4b21-91eb-6ec2c1df79ac</t>
  </si>
  <si>
    <t>b8a1bbf9-a5d9-447b-a7af-76a536a40d26</t>
  </si>
  <si>
    <t>1a84df31-d815-4260-a8b7-2bfbae02abc0</t>
  </si>
  <si>
    <t>495d3db7-5733-473d-a857-0418ede23d11</t>
  </si>
  <si>
    <t>e460c4dd-fdcc-4a53-87fe-1610cd8071de</t>
  </si>
  <si>
    <t>65fbe6a5-2ce9-4775-a7e8-a4630720f01d</t>
  </si>
  <si>
    <t>12:43AM</t>
  </si>
  <si>
    <t>4:43AM</t>
  </si>
  <si>
    <t>50500c84-dda5-48ae-98e0-cf5e427a8aa5</t>
  </si>
  <si>
    <t>4:40AM</t>
  </si>
  <si>
    <t>0da83bff-c678-4f0b-8248-2b6c0d5197c4</t>
  </si>
  <si>
    <t>feafa016-b24a-4e10-af02-15c84f1be8b1</t>
  </si>
  <si>
    <t>4:14AM</t>
  </si>
  <si>
    <t>4:05AM</t>
  </si>
  <si>
    <t>cc20917a-63da-425f-aa01-e48377e7e364</t>
  </si>
  <si>
    <t>4:13AM</t>
  </si>
  <si>
    <t>3:59AM</t>
  </si>
  <si>
    <t>6c549d0a-e4e2-49a3-89db-b8079442215e</t>
  </si>
  <si>
    <t>22f6d7ec-803b-4340-a3ea-eac13a067eed</t>
  </si>
  <si>
    <t>1f571449-d86e-4db6-bda7-1c45f176e4b0</t>
  </si>
  <si>
    <t>4:04AM</t>
  </si>
  <si>
    <t>baf3216f-a452-4685-812e-0155ad07fa2b</t>
  </si>
  <si>
    <t>4a72f53d-c60d-4a57-a3ce-a0c3159b016d</t>
  </si>
  <si>
    <t>0f8ca9f2-2df5-4380-91d2-c406922f1ea5</t>
  </si>
  <si>
    <t>d51bf666-aae6-4d93-a213-76ff410365bf</t>
  </si>
  <si>
    <t>961070bd-cb08-47ee-93dc-99718187d1ed</t>
  </si>
  <si>
    <t>c2d1de7d-718d-4233-ac09-aa193be33ce2</t>
  </si>
  <si>
    <t>2:26AM</t>
  </si>
  <si>
    <t>fcb4ed68-efc0-4a88-8554-f270aeaac964</t>
  </si>
  <si>
    <t>89044d8d-879c-41bb-a2ee-620a3e246551</t>
  </si>
  <si>
    <t>39b7eef5-e81c-4cc3-8e3a-dbec9b069b75</t>
  </si>
  <si>
    <t>813a81dd-ff77-4b3f-a634-728407d67417</t>
  </si>
  <si>
    <t>5a6bb060-7253-444f-b6b2-c3b06c6fb4f2</t>
  </si>
  <si>
    <t>eb0ee1b4-843f-432a-8e55-ff4246a3d0c3</t>
  </si>
  <si>
    <t>3c47d04e-9256-44df-b665-c6bbf02afe1b</t>
  </si>
  <si>
    <t>1c96978f-68f6-4dc6-afc9-5cea6c35464b</t>
  </si>
  <si>
    <t>a8703feb-25a6-418f-94d8-8d767884c3ca</t>
  </si>
  <si>
    <t>3e366ccc-3be4-476d-8c2a-b52c1c624230</t>
  </si>
  <si>
    <t>710db947-81b0-4c24-b244-7da5ad547101</t>
  </si>
  <si>
    <t>f3350ed0-b89c-43a1-818a-1f9a9cbadeb1</t>
  </si>
  <si>
    <t>64579620-c170-49af-b580-f194983f1d21</t>
  </si>
  <si>
    <t>cb08f3c5-43cb-56fe-9d59-f1a66987ba89</t>
  </si>
  <si>
    <t>875feb92-af9f-4a6f-8f40-9a50d5a8d37e</t>
  </si>
  <si>
    <t>c670776a-1923-4025-93fd-aeaab234c7d7</t>
  </si>
  <si>
    <t>8559a7fe-6f7c-4963-bb34-3c994a3ed443</t>
  </si>
  <si>
    <t>e624133c-fcc8-4357-a1cc-317af5cc87df</t>
  </si>
  <si>
    <t>3b163c6b-3308-46fc-90fd-3205b0044b1c</t>
  </si>
  <si>
    <t>135dce6b-05ad-4422-a81f-39d2829d8231</t>
  </si>
  <si>
    <t>12:14PM</t>
  </si>
  <si>
    <t>ceacfd3f-b9e8-44c1-a75d-6c111260f4c9</t>
  </si>
  <si>
    <t>158a47b2-ef4f-4f5a-b77e-769f2696e5e8</t>
  </si>
  <si>
    <t>b2d0f933-9820-5c0f-8c19-e3ebbd97dff5</t>
  </si>
  <si>
    <t>8019a1a1-0d65-4b1e-b7d0-d94e444c1eb4</t>
  </si>
  <si>
    <t>c55da896-a0ff-4560-854d-f7a18b630ac8</t>
  </si>
  <si>
    <t>a35cf568-0a64-49be-8138-43ea4ce39cd3</t>
  </si>
  <si>
    <t>56ba36a1-f389-4373-93a5-b6801c67bd97</t>
  </si>
  <si>
    <t>1bda1aad-43a3-4750-8461-8aec0813ea18</t>
  </si>
  <si>
    <t>e62bfca4-2121-4001-a663-f814d5a31cf6</t>
  </si>
  <si>
    <t>675385d4-4e32-48ed-b04c-3e97d02a46fb</t>
  </si>
  <si>
    <t>efd51056-b5bf-4d3e-abe9-ab576da953f9</t>
  </si>
  <si>
    <t>e1cd09b8-e310-442d-be11-534029842e37</t>
  </si>
  <si>
    <t>b2582def-fa8c-4952-ad08-501147e6cc23</t>
  </si>
  <si>
    <t>01693ae6-5da0-4974-95d9-292b7944ceeb</t>
  </si>
  <si>
    <t>6549f563-5ab0-476a-b73a-cfc2d5abc7e4</t>
  </si>
  <si>
    <t>c7342ff2-a7c1-4b07-9f9f-1ac200b334e0</t>
  </si>
  <si>
    <t>6504dded-0bfb-5193-9b25-99e1843e89f5</t>
  </si>
  <si>
    <t>06612, USA</t>
  </si>
  <si>
    <t>6bff722f-c05b-428b-8645-22afd2bb025f</t>
  </si>
  <si>
    <t>﻿EXP1</t>
  </si>
  <si>
    <t>7:46AM</t>
  </si>
  <si>
    <t>f327fafb-5433-44d2-bd23-a643d393a7be</t>
  </si>
  <si>
    <t>118d078c-117c-457c-a726-987f612cf59e</t>
  </si>
  <si>
    <t>36a123b4-1353-4f44-a139-f16e00c667cb</t>
  </si>
  <si>
    <t>39d9001f-ba9d-4bae-84df-684937aa00b1</t>
  </si>
  <si>
    <t>21ffc51c-7d45-42a1-96bc-8f301e88a406</t>
  </si>
  <si>
    <t>23fe5ade-3602-4cde-b32b-94f05e71f670</t>
  </si>
  <si>
    <t>e1f89ae4-6a72-5a6e-b358-43216ca3a516</t>
  </si>
  <si>
    <t>bdc863d6-b8ce-4d52-a68e-bca93d747711</t>
  </si>
  <si>
    <t>c02f982a-56a6-4398-84a0-fbf1de0f73f3</t>
  </si>
  <si>
    <t>242026b1-f71a-4564-b051-e96f5afed62f</t>
  </si>
  <si>
    <t>ad6ed9c1-6afa-4292-8338-c79f496eb8b1</t>
  </si>
  <si>
    <t>26904690-3c0a-452f-b8fb-4fad3d44ebd9</t>
  </si>
  <si>
    <t>76fe1276-c318-4577-b73b-dcbf86c7473a</t>
  </si>
  <si>
    <t>6c9ba251-41f8-4e5d-95fa-70bfcd645745</t>
  </si>
  <si>
    <t>dd86587d-3c01-4cc1-8a71-368a8ccc3e38</t>
  </si>
  <si>
    <t>31fe17ad-a3a0-4525-b0b5-b1c9f3955109</t>
  </si>
  <si>
    <t>42256285-de08-4722-87e0-b67a1f32b9c2</t>
  </si>
  <si>
    <t>5b962303-c6bb-5d89-a48a-8eb6d9aa8877</t>
  </si>
  <si>
    <t>1355be74-d93e-4b03-b34f-d7c87933e15a</t>
  </si>
  <si>
    <t>07457, USA</t>
  </si>
  <si>
    <t>07444, USA</t>
  </si>
  <si>
    <t>a08205b8-7a35-4110-b9d8-eef5401a67c3</t>
  </si>
  <si>
    <t>e2738ba4-85b6-498b-8692-535a51c79e19</t>
  </si>
  <si>
    <t>8aa1cee5-780d-44e5-b245-0db5906b7642</t>
  </si>
  <si>
    <t>0d93399b-ae3d-5e50-8e73-bb898cbfd596</t>
  </si>
  <si>
    <t>ef183b68-4255-4ed2-a3e6-7d3f58202a77</t>
  </si>
  <si>
    <t>aeb56a33-2f81-40c1-8f4a-c91b52055c82</t>
  </si>
  <si>
    <t>04622fb5-2864-474b-98e7-c407f1d9ff08</t>
  </si>
  <si>
    <t>7ca2021a-79c5-4c3e-af46-253992841937</t>
  </si>
  <si>
    <t>795a082a-8f52-4a89-8a23-a74286e04e1f</t>
  </si>
  <si>
    <t>2804ab49-2eed-511a-b5fb-560a2717a177</t>
  </si>
  <si>
    <t>80da22ff-e77c-4aa6-a601-6257cbadb6a9</t>
  </si>
  <si>
    <t>237b6bf4-4b5e-4a85-93c6-28d470454e75</t>
  </si>
  <si>
    <t>c5370475-ed0a-4b24-850e-b54cf724167f</t>
  </si>
  <si>
    <t>bc9671d8-e867-45c4-bbea-fd5175e7626e</t>
  </si>
  <si>
    <t>5:22AM</t>
  </si>
  <si>
    <t>c17cfdb5-fe7b-4367-8d41-4f9dfb40786e</t>
  </si>
  <si>
    <t>5:01AM</t>
  </si>
  <si>
    <t>38c64a18-a708-4503-b5c8-3f3fed5ece82</t>
  </si>
  <si>
    <t>36b66f10-a5a4-485e-82b6-1fdcbdb53261</t>
  </si>
  <si>
    <t>34b6f601-bf4d-4e2b-9fba-4c6d9232cb73</t>
  </si>
  <si>
    <t>e1de7a8a-34f1-4b28-9963-d5e0114ceb8e</t>
  </si>
  <si>
    <t>1d36e0fc-dd6e-4003-ba53-0a27941b0003</t>
  </si>
  <si>
    <t>11965, USA</t>
  </si>
  <si>
    <t>2c2a113a-9637-4903-9eb0-1280785cc488</t>
  </si>
  <si>
    <t>2:03AM</t>
  </si>
  <si>
    <t>8eca6965-f2a6-466f-ab27-244edbb0f352</t>
  </si>
  <si>
    <t>8c4457e6-d4e4-438f-9309-bc2d86147e94</t>
  </si>
  <si>
    <t>1:42AM</t>
  </si>
  <si>
    <t>ca8c00d0-0f98-40f8-9e95-eb003a55df95</t>
  </si>
  <si>
    <t>55b000d8-c202-4dcb-a489-de3187c91ab6</t>
  </si>
  <si>
    <t>352ce328-a9f5-446d-9b4f-e23e98dade46</t>
  </si>
  <si>
    <t>10165, USA</t>
  </si>
  <si>
    <t>4d2c0f80-0f34-41ad-a463-355e568f1ea3</t>
  </si>
  <si>
    <t>b45cca43-178f-4ab5-a030-5a1e23facfae</t>
  </si>
  <si>
    <t>d845ad79-b782-4d19-9b90-1111db663a59</t>
  </si>
  <si>
    <t>405bb68a-1f49-4dc1-b061-07fb240ed860</t>
  </si>
  <si>
    <t>ef2fa1d6-c8f4-48d7-8609-208eb1139d6a</t>
  </si>
  <si>
    <t>f3681f6d-6a7a-44c4-a218-c04cdafd53f2</t>
  </si>
  <si>
    <t>5c79ac48-2919-4893-bb6e-18a8bf3250f0</t>
  </si>
  <si>
    <t>0e9c4f5b-7996-4487-8f7b-f0d554eac49a</t>
  </si>
  <si>
    <t>442046f1-0175-42cc-b683-be0bdbefe6f2</t>
  </si>
  <si>
    <t>fe8f2499-faba-4a91-8421-8cd5a9faa4bb</t>
  </si>
  <si>
    <t>ee45a2a9-ad3b-49d6-81d5-3b37e1afb550</t>
  </si>
  <si>
    <t>c68c827b-e6cd-5bce-bc53-5ff8db596c3c</t>
  </si>
  <si>
    <t>cb430846-4ac0-41c0-be40-2fa7f2f7c9f3</t>
  </si>
  <si>
    <t>c449fceb-8aab-4cec-ab2d-48db8dcdd0cb</t>
  </si>
  <si>
    <t>9804d49a-9764-57a6-915d-c72d5282834b</t>
  </si>
  <si>
    <t>c50b4d9a-dea3-4bec-a624-0075c61e960f</t>
  </si>
  <si>
    <t>274b02ab-4e4a-4fe2-978c-ddfbd983ca62</t>
  </si>
  <si>
    <t>71783c3b-c067-451c-a519-ba6aa83191d4</t>
  </si>
  <si>
    <t>904ffcc3-09c6-482c-9376-7eb5b2d5325b</t>
  </si>
  <si>
    <t>11977, USA</t>
  </si>
  <si>
    <t>f64f9bb2-8010-4388-90b9-d1129f3f2368</t>
  </si>
  <si>
    <t>285076b5-0054-4ae1-aca9-f431ae6c2202</t>
  </si>
  <si>
    <t>11942, USA</t>
  </si>
  <si>
    <t>730c5078-8013-4639-a02a-7905a086e6b1</t>
  </si>
  <si>
    <t>68d4c08f-a75a-4ca3-82aa-05a0da69ed7c</t>
  </si>
  <si>
    <t>6:20PM</t>
  </si>
  <si>
    <t>55139146-9e7a-4e45-84e2-3f4204c1f889</t>
  </si>
  <si>
    <t>30b99997-0fcc-48a5-84e6-44e5f192b4cf</t>
  </si>
  <si>
    <t>00c48ce9-f795-4fc3-9fa0-1e5e2a24fa09</t>
  </si>
  <si>
    <t>665bc67c-5361-46ab-9a4e-6df4f6af9712</t>
  </si>
  <si>
    <t>73db04cb-4896-4318-b87b-873fbe5e2ffb</t>
  </si>
  <si>
    <t>9043744f-4211-58ee-97fa-2aedc658ba5c</t>
  </si>
  <si>
    <t>78656f8b-abfd-4862-8690-4e927f2fdd53</t>
  </si>
  <si>
    <t>11735, USA</t>
  </si>
  <si>
    <t>11729, USA</t>
  </si>
  <si>
    <t>57933b31-2eb6-4a4c-a107-9b63f34dc0cb</t>
  </si>
  <si>
    <t>8921ebbb-915e-4ad6-be50-58bfec74d9df</t>
  </si>
  <si>
    <t>acb7fe96-f7c6-426d-910e-3321a7a73237</t>
  </si>
  <si>
    <t>2b5c763a-9f5c-40e7-b561-4ed1fca2a753</t>
  </si>
  <si>
    <t>444409f2-9f23-49b3-9f8e-9bbb4f83bbc4</t>
  </si>
  <si>
    <t>91fd4b57-79f4-46a9-aa64-ae40888fe6ee</t>
  </si>
  <si>
    <t>f06ec18a-016c-443d-b263-336c6f4cfaad</t>
  </si>
  <si>
    <t>507a5a6d-5290-408c-bb3a-959f1c18d4e2</t>
  </si>
  <si>
    <t>ff5804c7-4ad5-4fdd-a831-e210040e4be6</t>
  </si>
  <si>
    <t>75707701-5036-45c8-8046-0080e32e755a</t>
  </si>
  <si>
    <t>10:20AM</t>
  </si>
  <si>
    <t>2:20PM</t>
  </si>
  <si>
    <t>babc881b-d771-41d4-bfef-4747a9696f0d</t>
  </si>
  <si>
    <t>ea24c928-ff2c-48e6-84dd-bd79a098107a</t>
  </si>
  <si>
    <t>7c2c20cd-8fdd-4ee6-b370-5f898cdc65a9</t>
  </si>
  <si>
    <t>0bf54262-7334-4682-97d1-a5760510400d</t>
  </si>
  <si>
    <t>a4a36ffa-357e-4fb3-8c70-4ef838e0ba17</t>
  </si>
  <si>
    <t>a73908a3-3518-4ceb-9cc2-8616b2f14530</t>
  </si>
  <si>
    <t>CORP - Employee Rides</t>
  </si>
  <si>
    <t>EXP10</t>
  </si>
  <si>
    <t>11747, USA</t>
  </si>
  <si>
    <t>35398bb0-6900-49ff-961b-a48cb55e434c</t>
  </si>
  <si>
    <t>7:12AM</t>
  </si>
  <si>
    <t>c3df0a44-3514-49e6-820f-d0401206dee5</t>
  </si>
  <si>
    <t>8bfe76ad-fe77-484b-909e-c2e2c00ca70e</t>
  </si>
  <si>
    <t>6:16AM</t>
  </si>
  <si>
    <t>6:00AM</t>
  </si>
  <si>
    <t>891823ea-5367-46fe-9727-60f89eceac37</t>
  </si>
  <si>
    <t>2:38AM</t>
  </si>
  <si>
    <t>89e5fde2-826e-436b-bec8-f68f3922d2b1</t>
  </si>
  <si>
    <t>24569a86-718c-48f5-b11a-1026dda375b5</t>
  </si>
  <si>
    <t>9dadea22-568f-4cd1-8f70-d0025cf5b75a</t>
  </si>
  <si>
    <t>1a4d3128-80bc-4244-bebb-058e83e5b57e</t>
  </si>
  <si>
    <t>d4aca7d2-2c55-4966-8a50-6411c0fcd9ce</t>
  </si>
  <si>
    <t>28afee6b-a2be-4d3a-a68f-0d2ceb397d38</t>
  </si>
  <si>
    <t>ce039fe6-07a6-4151-b993-9d0aefab432a</t>
  </si>
  <si>
    <t>0d6dfb96-02c0-4e07-b042-be0226884e41</t>
  </si>
  <si>
    <t>b5a57ed4-f9a5-42a7-b524-6957a933bc08</t>
  </si>
  <si>
    <t>aecc61ed-d304-4c10-b2b1-607bef8c2800</t>
  </si>
  <si>
    <t>65672a78-f385-4844-b263-b7e62cffb4de</t>
  </si>
  <si>
    <t>140004eb-c819-484f-879b-5ceaf9dafd29</t>
  </si>
  <si>
    <t>4eee383b-fec9-4603-9b3f-8a8485386a70</t>
  </si>
  <si>
    <t>f23cfc5c-39c8-4c06-9c75-ff802e08b08c</t>
  </si>
  <si>
    <t>60a25e51-0ff8-4edc-bf49-ed842b97e4a0</t>
  </si>
  <si>
    <t>07072, USA</t>
  </si>
  <si>
    <t>beb52f45-5ef4-4415-b95c-5460c5b33b6e</t>
  </si>
  <si>
    <t>07606, USA</t>
  </si>
  <si>
    <t>07643, USA</t>
  </si>
  <si>
    <t>ba8723a9-f0fd-4db0-9a18-5cd3cfad498e</t>
  </si>
  <si>
    <t>ea9eecf2-bdcf-47ff-8f7a-ea5056357c78</t>
  </si>
  <si>
    <t>0da9dfe9-6c7d-4aff-8e2c-e487feec2c39</t>
  </si>
  <si>
    <t>4:28PM</t>
  </si>
  <si>
    <t>56f8810e-825a-4568-8ee7-087bf20df5c4</t>
  </si>
  <si>
    <t>1fbc4419-e30c-4c5e-94c7-6164d36cffe1</t>
  </si>
  <si>
    <t>b42061f3-45ca-4b07-9afc-0e7b4fbfa720</t>
  </si>
  <si>
    <t>e810d5e5-ea79-44b7-b872-d994232ec63c</t>
  </si>
  <si>
    <t>76b1817c-01ad-4be0-84a9-8f7ca144f65c</t>
  </si>
  <si>
    <t>050071b1-27d1-4b56-9165-fbf3e6e7f30d</t>
  </si>
  <si>
    <t>3410278e-e1b9-4ef2-ad96-e2eb5be3f0df</t>
  </si>
  <si>
    <t>ed8828d5-433d-4c8b-92c1-0154e5496e08</t>
  </si>
  <si>
    <t>af773e95-2591-4ab3-b11b-06e345b5b0fd</t>
  </si>
  <si>
    <t>fc586aff-8f14-4b96-b3b4-09ca78fb6e0b</t>
  </si>
  <si>
    <t>53455a43-758d-4990-8cc4-7e9712375660</t>
  </si>
  <si>
    <t>EXP12</t>
  </si>
  <si>
    <t>b5e7125a-1a2b-4fa5-9e50-7e7b2d9b1c9f</t>
  </si>
  <si>
    <t>b77c7334-7b41-4fa6-811a-1dc98e674d42</t>
  </si>
  <si>
    <t>f085588c-6ba3-4930-8ba6-526418f71a59</t>
  </si>
  <si>
    <t>67b75ac3-8103-4eaa-b80b-ec8867fe250b</t>
  </si>
  <si>
    <t>60d593f0-14c8-4358-9dc0-b8ece842224e</t>
  </si>
  <si>
    <t>EXP11</t>
  </si>
  <si>
    <t>59ecd529-f048-4654-b443-3a26d33776c1</t>
  </si>
  <si>
    <t>bccc0d6b-7a60-4c84-93dd-558f91516fe6</t>
  </si>
  <si>
    <t>7:36AM</t>
  </si>
  <si>
    <t>668e1271-bc23-4c29-9594-b9aa3a830267</t>
  </si>
  <si>
    <t>EXP1</t>
  </si>
  <si>
    <t>a8ed4a3b-360a-4ead-a729-ad219b499a94</t>
  </si>
  <si>
    <t>b4f219a3-4b99-4190-b7d0-aa1148c753b8</t>
  </si>
  <si>
    <t>7:27AM</t>
  </si>
  <si>
    <t>c4527bc8-ef2f-485b-abcf-8c55bc3e17e2</t>
  </si>
  <si>
    <t>4:01AM</t>
  </si>
  <si>
    <t>d071f813-0ff1-42a2-80eb-1a8f216195e6</t>
  </si>
  <si>
    <t>3:27AM</t>
  </si>
  <si>
    <t>fac12473-c47d-4d0a-81d6-8fb9da51d133</t>
  </si>
  <si>
    <t>1dcc9868-816b-42b2-9852-2b1a57dbf620</t>
  </si>
  <si>
    <t>Employee35</t>
  </si>
  <si>
    <t>3316d40a-7c28-46ac-a2e7-1af308de3734</t>
  </si>
  <si>
    <t>Late Night Rides</t>
  </si>
  <si>
    <t>11235, USA</t>
  </si>
  <si>
    <t>ff6e317e-9883-47e0-8f9c-eec4627c2701</t>
  </si>
  <si>
    <t>c89da6ea-f37c-4354-86ac-13f1e68b2dd1</t>
  </si>
  <si>
    <t>398c2c38-7fbb-401d-bc5d-0c5febadd325</t>
  </si>
  <si>
    <t>a472447c-02d8-4f02-b241-58858d9f0787</t>
  </si>
  <si>
    <t>11:09PM</t>
  </si>
  <si>
    <t>ef38f3ae-4b8a-4634-a108-ceb217ba42be</t>
  </si>
  <si>
    <t>f1699fba-eed7-4f27-8788-f27c9e22d258</t>
  </si>
  <si>
    <t>199c1f6d-347d-4ee7-a2b2-4a8cb8ec41aa</t>
  </si>
  <si>
    <t>cb66841c-7caa-4514-b20a-604c886166b5</t>
  </si>
  <si>
    <t>466c9e5e-5920-4c77-8919-6e88cb595634</t>
  </si>
  <si>
    <t>06830, USA</t>
  </si>
  <si>
    <t>46995f6d-c599-42cf-a9d4-89a85aa3b229</t>
  </si>
  <si>
    <t>5cfbbe7c-5f5e-4d0a-8d6a-743c2b5d3576</t>
  </si>
  <si>
    <t>49feacf3-c38a-4ec0-ace9-0dc3adaf689f</t>
  </si>
  <si>
    <t>c97cfc9c-d803-4509-bc59-2c27bbf29d14</t>
  </si>
  <si>
    <t>07463, USA</t>
  </si>
  <si>
    <t>b9b0db40-7e20-4cc0-b97b-e65af50663e9</t>
  </si>
  <si>
    <t>bcbb702e-4fe4-4ce0-8d3e-dee25f1e7f30</t>
  </si>
  <si>
    <t>9:31AM</t>
  </si>
  <si>
    <t>ed178292-9ed8-4397-9cb2-6587df8f7d12</t>
  </si>
  <si>
    <t>b45fc360-40c8-4b6f-96bc-ad463c50cd12</t>
  </si>
  <si>
    <t>5c8726cc-da2f-46bd-90c4-4ef35de6fe11</t>
  </si>
  <si>
    <t>d3c85983-dacc-4323-b316-33f5c5eadfa4</t>
  </si>
  <si>
    <t>6:49AM</t>
  </si>
  <si>
    <t>7ff8240e-53c6-4e87-84cc-c2d04fd56553</t>
  </si>
  <si>
    <t>3221418d-30c4-4176-84ee-7bf9b51e25d0</t>
  </si>
  <si>
    <t>eda01785-6e5e-4227-8bd1-f6fda2557d1e</t>
  </si>
  <si>
    <t>94621, USA</t>
  </si>
  <si>
    <t>94618, USA</t>
  </si>
  <si>
    <t>San Francisco</t>
  </si>
  <si>
    <t>-08:00</t>
  </si>
  <si>
    <t>ca6a9393-2264-4418-a4b6-279780c7be9d</t>
  </si>
  <si>
    <t>255217a8-294e-4db1-8da9-b36486361965</t>
  </si>
  <si>
    <t>56a73e80-c9d2-4178-9622-043479d838f9</t>
  </si>
  <si>
    <t>3824eddd-3c7b-4722-8a60-d777b8ad7b32</t>
  </si>
  <si>
    <t>94130, USA</t>
  </si>
  <si>
    <t>85a34bc4-e31e-43e9-9977-0d0e07390347</t>
  </si>
  <si>
    <t>be893560-b1b8-4724-b27a-c37b7c9eb811</t>
  </si>
  <si>
    <t>3e704a90-8dc1-40b8-9aba-1be0193cab04</t>
  </si>
  <si>
    <t>60bd53be-7786-5e4c-9d1e-1c0e0caaf1e8</t>
  </si>
  <si>
    <t>1c7395f9-8619-4b9c-a598-bd856d386bb1</t>
  </si>
  <si>
    <t>95110, USA</t>
  </si>
  <si>
    <t>af458514-1422-4278-a87d-25f92f2fdfff</t>
  </si>
  <si>
    <t>8591fc3b-64a2-48bc-b4d1-b9f4094e8824</t>
  </si>
  <si>
    <t>91352, USA</t>
  </si>
  <si>
    <t>90049, USA</t>
  </si>
  <si>
    <t>Los Angeles</t>
  </si>
  <si>
    <t>696f45f0-b78a-44ec-a7d3-a275198cbae1</t>
  </si>
  <si>
    <t>df2e34a3-d943-4d1d-a646-1ee85c40edfe</t>
  </si>
  <si>
    <t>18be01a2-c952-41e5-ac2f-bc6e730415d8</t>
  </si>
  <si>
    <t>cedced8f-7262-46cd-90bd-55618d655202</t>
  </si>
  <si>
    <t>68501b11-367d-4b52-b570-be8a13199a28</t>
  </si>
  <si>
    <t>fe8ecd3a-97ee-45cb-b300-0338b31394ed</t>
  </si>
  <si>
    <t>fb5095d1-9134-406b-81b1-b9dc84694255</t>
  </si>
  <si>
    <t>3ecef404-90d5-4703-a70c-a6cab83e95cc</t>
  </si>
  <si>
    <t>8:09AM</t>
  </si>
  <si>
    <t>649fc3fb-0de9-428a-a49c-bbcd3b8e5161</t>
  </si>
  <si>
    <t>5b6ff02f-a5e1-4607-b2e3-836317fb10a8</t>
  </si>
  <si>
    <t>72ba3f13-3219-4cb5-8982-ff00c2e6e4f2</t>
  </si>
  <si>
    <t>9fbe2f32-141b-4ef3-873e-fbfed9ac2fc4</t>
  </si>
  <si>
    <t>7a1ee8c9-6c62-427d-9793-3265a838dead</t>
  </si>
  <si>
    <t>4:27AM</t>
  </si>
  <si>
    <t>1105f968-0265-4725-bcfc-d3b38b84e17f</t>
  </si>
  <si>
    <t>a3ae2c6e-d6f2-4d08-9514-63764a6997b9</t>
  </si>
  <si>
    <t>1b9b9c38-464d-4e16-8021-a79acb7c9b76</t>
  </si>
  <si>
    <t>cb0d13ba-859c-469f-89d2-497a7c021aab</t>
  </si>
  <si>
    <t>dbf9002e-e5f0-4cf1-84c6-e5302d2a4ad0</t>
  </si>
  <si>
    <t>8e5e9d7f-ad48-44ba-801c-4641993dcb78</t>
  </si>
  <si>
    <t>7df718ea-98db-42fa-a570-b0e558f7d063</t>
  </si>
  <si>
    <t>12:24AM</t>
  </si>
  <si>
    <t>d7e96e5c-0789-4971-939f-20a6b11437d1</t>
  </si>
  <si>
    <t>db25f4f2-ec06-48c3-a76c-336f00b45e9d</t>
  </si>
  <si>
    <t>af4e961a-c51f-4934-95e0-db2ed736bd0f</t>
  </si>
  <si>
    <t>940bb2cf-0bcd-465d-bfd8-7dbf67f128e5</t>
  </si>
  <si>
    <t>afacd08e-fc1f-4934-91f7-fbf183ec170d</t>
  </si>
  <si>
    <t>5:02AM</t>
  </si>
  <si>
    <t>4:49AM</t>
  </si>
  <si>
    <t>686636b8-ed41-4414-9f6f-9820c19b93e6</t>
  </si>
  <si>
    <t>29a68490-2bc1-4d81-a900-e962c8cdc8df</t>
  </si>
  <si>
    <t>7a294eac-a252-4577-975b-7f2b0012546a</t>
  </si>
  <si>
    <t>01440, USA</t>
  </si>
  <si>
    <t>Worcester</t>
  </si>
  <si>
    <t>29d0ec18-8f91-4d59-93d9-0f82e78a9209</t>
  </si>
  <si>
    <t>9d9fe7d4-4691-44bc-bfcf-6fd464db5a62</t>
  </si>
  <si>
    <t>8977c33b-0f4b-472e-957c-41f674d386cc</t>
  </si>
  <si>
    <t>119f16a0-caa4-440c-9590-1476de7143e9</t>
  </si>
  <si>
    <t>9038cf28-c08b-4bb8-b75d-347b0ae59e02</t>
  </si>
  <si>
    <t>7:59AM</t>
  </si>
  <si>
    <t>0e572de4-84dc-4caf-8063-dc795605c480</t>
  </si>
  <si>
    <t>ac390108-41e6-43da-804d-a41449272b0e</t>
  </si>
  <si>
    <t>5b8b8e88-0708-4cab-bb09-3e822fe07f17</t>
  </si>
  <si>
    <t>02676dfe-e21f-4bdb-a751-a2def0a16d5b</t>
  </si>
  <si>
    <t>93dad3d7-116d-4500-85c7-310aeeecdf61</t>
  </si>
  <si>
    <t>5:18AM</t>
  </si>
  <si>
    <t>4:50AM</t>
  </si>
  <si>
    <t>33b45ef2-a6cb-4b65-a268-867253bda723</t>
  </si>
  <si>
    <t>3:10AM</t>
  </si>
  <si>
    <t>2:47AM</t>
  </si>
  <si>
    <t>3bbb5a10-867f-4646-ae7b-4e3368069185</t>
  </si>
  <si>
    <t>51dfcd61-e3b0-4224-94bb-47a3e2ba359c</t>
  </si>
  <si>
    <t>9f809716-5b3c-4882-8695-9be2901cf779</t>
  </si>
  <si>
    <t>7d4fe133-b15b-412f-9634-72dbe4a60b4d</t>
  </si>
  <si>
    <t>7f1303da-9a88-4ab1-b89e-1ad2478c4d6d</t>
  </si>
  <si>
    <t>154d56c8-f076-472a-8518-483959356b94</t>
  </si>
  <si>
    <t>OPS/FR/CX - PAX Rides</t>
  </si>
  <si>
    <t>Central | UberX</t>
  </si>
  <si>
    <t>124e2e02-89b5-4019-9483-54e582d636f3</t>
  </si>
  <si>
    <t>7c253df5-62eb-4b54-a56c-afdc75a4fa7e</t>
  </si>
  <si>
    <t>c35cd12b-acc9-4e5f-85c7-fd7c764dd52b</t>
  </si>
  <si>
    <t>c6d3e902-b47d-4462-bb19-fbb4f6c29fe3</t>
  </si>
  <si>
    <t>eeb48aa1-3a06-4904-9a93-8226229034ca</t>
  </si>
  <si>
    <t>d52fb62c-b8b5-42a3-b3a3-f77cad608939</t>
  </si>
  <si>
    <t>ed106161-12f5-4e34-88d2-ec8b86af3478</t>
  </si>
  <si>
    <t>1600fbb9-1a52-458f-91f0-e64bef9f26f7</t>
  </si>
  <si>
    <t>c4d4cb5f-1cd1-4f6a-813c-374ec4f2ccb5</t>
  </si>
  <si>
    <t>21fdb94a-22d6-4350-ad56-c09b80bb2304</t>
  </si>
  <si>
    <t>354e9509-7542-42fc-9bfe-dc20908e4c76</t>
  </si>
  <si>
    <t>90046, USA</t>
  </si>
  <si>
    <t>90048, USA</t>
  </si>
  <si>
    <t>Employee41</t>
  </si>
  <si>
    <t>8:51AM</t>
  </si>
  <si>
    <t>8:32AM</t>
  </si>
  <si>
    <t>11db3036-81c0-4af3-a29c-1e7fafcc7003</t>
  </si>
  <si>
    <t>4:20AM</t>
  </si>
  <si>
    <t>b3a24a94-d676-4679-b395-b7f14e231cd1</t>
  </si>
  <si>
    <t>5:08AM</t>
  </si>
  <si>
    <t>4:34AM</t>
  </si>
  <si>
    <t>002a9253-da05-4568-9b5e-d3d9aef8645f</t>
  </si>
  <si>
    <t>fa61564f-172f-464e-a8ff-8507d2b49c31</t>
  </si>
  <si>
    <t>915f3e6e-a271-484c-8f79-43a1db2fe832</t>
  </si>
  <si>
    <t>2f281951-ff6c-4e45-b6c3-f95dfc2c40dd</t>
  </si>
  <si>
    <t>4da841c5-ed67-4cf3-bf33-3197ab777339</t>
  </si>
  <si>
    <t>ec8f8ea5-6e92-4437-99f8-2a77da64f554</t>
  </si>
  <si>
    <t>1:54AM</t>
  </si>
  <si>
    <t>62b0820e-4ac4-4c84-b429-c24b7fb71238</t>
  </si>
  <si>
    <t>be881ed4-59ce-4d40-aff7-2e4fd37c4da6</t>
  </si>
  <si>
    <t>920d18b8-2d90-4ce7-aba6-c7f052a7e404</t>
  </si>
  <si>
    <t>00b170ce-4fcf-4de4-8b53-ce595ad0f81c</t>
  </si>
  <si>
    <t>d4ef5a9c-8551-4ea3-88da-9c80aaabdc2f</t>
  </si>
  <si>
    <t>e68cd931-bd52-406d-8b86-e3a22370d527</t>
  </si>
  <si>
    <t>5ebdbbd2-b393-47a2-9853-d05335fa1bf4</t>
  </si>
  <si>
    <t>d08c209f-63c3-4b04-95da-99bf947f1bb3</t>
  </si>
  <si>
    <t>225770bc-3da9-4911-860f-0b1d13df1796</t>
  </si>
  <si>
    <t>b7f450df-c45e-48fd-a0fc-638bc96618a1</t>
  </si>
  <si>
    <t>2e225bf9-5dd3-4f1b-8738-4d21654e7a4e</t>
  </si>
  <si>
    <t>b2db7fb8-dbd3-4864-81d0-689677de6e06</t>
  </si>
  <si>
    <t>88f0216d-6019-58a4-8d94-a0eccb5f63a4</t>
  </si>
  <si>
    <t>4580a4cb-b86a-5c1f-b953-c1eb5d7acd85</t>
  </si>
  <si>
    <t>20153b28-a710-42aa-9e98-c62667ca8a5f</t>
  </si>
  <si>
    <t>be20f7cc-985b-43e1-90e3-68f91588117e</t>
  </si>
  <si>
    <t>c27575b1-0f56-40da-afe2-c3e53836ce23</t>
  </si>
  <si>
    <t>1325ee16-da2b-42cf-ae95-401df5664227</t>
  </si>
  <si>
    <t>225549d4-69df-4532-bcbd-2b0f622ab02b</t>
  </si>
  <si>
    <t>9546080a-8115-4917-9f65-da62a7d621c3</t>
  </si>
  <si>
    <t>7d0640ff-11ce-44b0-bcbc-95212555b8d2</t>
  </si>
  <si>
    <t>741ee6dd-fe8c-4aa1-9b45-09e6f6d55e2d</t>
  </si>
  <si>
    <t>d2f6a41d-e25e-4cea-b80d-700e329ee2cf</t>
  </si>
  <si>
    <t>f7edd44c-9e36-4cee-b068-5c2a7471bbaf</t>
  </si>
  <si>
    <t>fb5f0641-1bf1-4d2a-9d26-c6bbb2b1da30</t>
  </si>
  <si>
    <t>c20f73aa-1f2f-4591-8f94-4b087c93a2d2</t>
  </si>
  <si>
    <t>f3cb839c-c04d-4b1f-beea-055a6f553e12</t>
  </si>
  <si>
    <t>4721eaca-68a7-41bd-88e0-8ec5026e2eff</t>
  </si>
  <si>
    <t>63a46f39-a662-4db8-91b2-8e9a5f9f9416</t>
  </si>
  <si>
    <t>33db2e93-ac88-4b01-a4dd-cec3822b8f16</t>
  </si>
  <si>
    <t>9:45AM</t>
  </si>
  <si>
    <t>c20d57c4-a701-4d59-9151-231468052a99</t>
  </si>
  <si>
    <t>2e392dab-0d48-4cdf-8b05-b409e8b8e348</t>
  </si>
  <si>
    <t>4193721b-94f6-4f2a-9fd9-2cba416b4bf1</t>
  </si>
  <si>
    <t>c5af7d38-f307-4780-acf9-cf4662aab480</t>
  </si>
  <si>
    <t>2d2f83f7-23ae-43c8-921b-fd3968540762</t>
  </si>
  <si>
    <t>b070ab94-da2b-42d0-a177-4c451f380568</t>
  </si>
  <si>
    <t>6823f912-8381-4955-a96a-43ae6b6ad381</t>
  </si>
  <si>
    <t>c6069c95-e607-4857-9d29-8cbe99cb1a58</t>
  </si>
  <si>
    <t>d39ab411-416b-4809-9909-c233dc2b3885</t>
  </si>
  <si>
    <t>46d775aa-787d-4041-9943-5ead2d523b1f</t>
  </si>
  <si>
    <t>45251305-e5a0-4f15-a82b-b9e8f6058a10</t>
  </si>
  <si>
    <t>85c3a4e0-712c-48e0-a4f8-267c70b80581</t>
  </si>
  <si>
    <t>67933fbe-8519-4f8d-b31a-590305fad368</t>
  </si>
  <si>
    <t>9d8eecd0-04ab-4030-a26c-efa310851177</t>
  </si>
  <si>
    <t>ec2f8ea1-3e4d-4b9b-b629-98ba2d55388d</t>
  </si>
  <si>
    <t>448bd968-b024-40c1-a5f6-c43b9356c084</t>
  </si>
  <si>
    <t>2ae935fa-3641-43d7-933e-0ecc143f8620</t>
  </si>
  <si>
    <t>9f4c97bd-9a70-4a56-bd5e-9d57af6c73d1</t>
  </si>
  <si>
    <t>5f26e535-ed73-4e55-b455-6c799326ace5</t>
  </si>
  <si>
    <t>2f91881b-d879-43d7-98af-49d12eae1967</t>
  </si>
  <si>
    <t>0e6e68eb-864f-4264-b157-c9deb58e1085</t>
  </si>
  <si>
    <t>d8d39e67-7f04-412b-a377-d7633e0e8e59</t>
  </si>
  <si>
    <t>38dec24d-cf6b-4d4a-a741-43ac04ae0704</t>
  </si>
  <si>
    <t>9b9835c8-a1e2-5070-b480-1b7caf996003</t>
  </si>
  <si>
    <t>92bba998-5ffd-48ff-8685-36f7ef44b5c1</t>
  </si>
  <si>
    <t>95d1d512-8b47-44be-a35a-9db29c2c9170</t>
  </si>
  <si>
    <t>e796df01-74df-57b5-bee0-7fa1ccfed19d</t>
  </si>
  <si>
    <t>f8b0e491-eeac-4292-978d-d85a56aea954</t>
  </si>
  <si>
    <t>121bb9a4-8abc-5e7e-97ec-335a9a36ce46</t>
  </si>
  <si>
    <t>5281e4fd-1313-4c64-982f-3f538fb217e6</t>
  </si>
  <si>
    <t>419b1525-eca3-4632-ac0b-90a44fe9c2de</t>
  </si>
  <si>
    <t>0ad767b1-36c3-4b72-bfe2-0204f5a9eda3</t>
  </si>
  <si>
    <t>90f6f64c-7499-572a-b215-f8aad9811cd9</t>
  </si>
  <si>
    <t>ab534a4e-3e35-51b8-adb4-ea89e53e777a</t>
  </si>
  <si>
    <t>35febc60-28b4-4cd3-b48f-6c2e404e1aa2</t>
  </si>
  <si>
    <t>4:26AM</t>
  </si>
  <si>
    <t>6104acc1-e5a0-4431-b43c-abd797408e9c</t>
  </si>
  <si>
    <t>91406, USA</t>
  </si>
  <si>
    <t>90045, USA</t>
  </si>
  <si>
    <t>79fc2228-eee7-42a2-bba2-9c1a3905d3e5</t>
  </si>
  <si>
    <t>dae40780-702a-4a75-8829-6c096db4963b</t>
  </si>
  <si>
    <t>10510, USA</t>
  </si>
  <si>
    <t>ab0cbea5-8d49-4f67-95e6-4fea00f47349</t>
  </si>
  <si>
    <t>90df6240-ce59-42d1-9bf3-06dd21e9751f</t>
  </si>
  <si>
    <t>0d8f2202-546b-4c5d-80fa-2cb9e584a59e</t>
  </si>
  <si>
    <t>68fdc3ef-2c6a-4043-a4f6-b1f4687fdd20</t>
  </si>
  <si>
    <t>bd737c19-b73d-446e-b3e5-085915532f32</t>
  </si>
  <si>
    <t>244b8bea-f93c-4366-847c-6724a3989890</t>
  </si>
  <si>
    <t>a70284bf-1de3-4eea-b3a4-ec753a91bf3b</t>
  </si>
  <si>
    <t>e9b44237-604f-477b-9310-b484b7ea3ca1</t>
  </si>
  <si>
    <t>fca00e06-9eca-4aaa-9dd5-6655b19f1695</t>
  </si>
  <si>
    <t>457e35e2-9494-52c0-bb52-26d66690d5dc</t>
  </si>
  <si>
    <t>6e0f259a-0e3d-4c2d-b2f3-d65b67a429cf</t>
  </si>
  <si>
    <t>9ead1e65-ecf4-57be-93da-182b77907e61</t>
  </si>
  <si>
    <t>8c83c4bb-a1ba-4ad7-a302-1bc9bcdda88b</t>
  </si>
  <si>
    <t>402b4e6c-b702-4a98-b4a5-5c5d6aca010a</t>
  </si>
  <si>
    <t>8dbbc9a4-d5cf-537c-8f88-b7cde54ab4f6</t>
  </si>
  <si>
    <t>3b6543ce-849e-41cd-a419-8e9a2f69818d</t>
  </si>
  <si>
    <t>e71e1d3d-33b0-453d-9906-cea0e68ddd59</t>
  </si>
  <si>
    <t>869777f3-44ac-4715-8319-0e83a8edd6c8</t>
  </si>
  <si>
    <t>0ec61999-88ac-491d-b247-1fa6bb107edd</t>
  </si>
  <si>
    <t>3:11AM</t>
  </si>
  <si>
    <t>0312ec42-f0aa-4e51-9966-98231361e7f6</t>
  </si>
  <si>
    <t>10199, USA</t>
  </si>
  <si>
    <t>692a96ea-a4be-4cf4-b049-93065494872d</t>
  </si>
  <si>
    <t>87dcd4db-924e-4999-ae32-adb330213ce4</t>
  </si>
  <si>
    <t>e32a1e54-b595-4072-ae8f-83fc77a4022d</t>
  </si>
  <si>
    <t>54596539-b343-4bfd-8f66-0bb317419763</t>
  </si>
  <si>
    <t>866986e2-8384-421a-a721-1285bf5347f1</t>
  </si>
  <si>
    <t>701097d2-7580-41a2-9d2d-22c767abdc9c</t>
  </si>
  <si>
    <t>2a48211e-92b5-4fa5-bd1d-1dc6976acec5</t>
  </si>
  <si>
    <t>6245d739-8402-4113-ad4b-d9e52f53af0e</t>
  </si>
  <si>
    <t>948f74e6-aefc-4857-a7cc-7a9f6e964617</t>
  </si>
  <si>
    <t>9419a70b-0d13-4675-836e-d6abbaa89840</t>
  </si>
  <si>
    <t>3477587c-f2bd-40af-9aef-14b850d1af6d</t>
  </si>
  <si>
    <t>d2ad31a2-ed03-41e6-8ec6-1a96f59d0200</t>
  </si>
  <si>
    <t>1fe0a769-a59d-46b1-a52e-aed3f4481db9</t>
  </si>
  <si>
    <t>4fc2f5a7-b2d9-4c60-84f3-9816a22fd031</t>
  </si>
  <si>
    <t>c5879f31-8d81-44f3-ab7f-98eff77bfb2c</t>
  </si>
  <si>
    <t>057d1873-4b71-4c53-bd76-d39548cd4ef9</t>
  </si>
  <si>
    <t>a7e5c1b2-03c1-4fe8-92d3-532bc353f468</t>
  </si>
  <si>
    <t>e096d253-e6ac-4841-b2df-a88b3083f597</t>
  </si>
  <si>
    <t>9af64d55-465a-4d78-9231-083ef49d4f16</t>
  </si>
  <si>
    <t>89ca64a9-0fdd-47f4-8d29-3832f9501b7a</t>
  </si>
  <si>
    <t>a621c900-d8a3-4461-884e-ac9a40649dc6</t>
  </si>
  <si>
    <t>4b5995b1-5092-4ec9-8919-1bd9605dc52c</t>
  </si>
  <si>
    <t>e7100d8d-bfdb-4464-af47-83f9ee71c853</t>
  </si>
  <si>
    <t>ba0b6487-1161-4fbf-96e6-fdf27b322a47</t>
  </si>
  <si>
    <t>669e6ae4-2559-4084-93f1-cf373ab91cef</t>
  </si>
  <si>
    <t>24f2f12c-2da8-439c-8c53-ba0aca2ee5fb</t>
  </si>
  <si>
    <t>4:46AM</t>
  </si>
  <si>
    <t>a12a5b81-bd8e-4aae-ab97-e3578dd16b6e</t>
  </si>
  <si>
    <t>1f5a514b-cd1d-4523-86e0-5e76459372df</t>
  </si>
  <si>
    <t>7ae7c669-cc52-4844-a554-0d9a164af421</t>
  </si>
  <si>
    <t>5c777f7f-6dfe-44eb-bef6-72dea5c2c580</t>
  </si>
  <si>
    <t>3a1162bf-5941-4255-934b-b67acdd56d0c</t>
  </si>
  <si>
    <t>8f1a4fc9-1d4f-4ef2-a091-cd689b656eac</t>
  </si>
  <si>
    <t>7bdc463a-92c9-43e6-b39c-ebfe11d5ada3</t>
  </si>
  <si>
    <t>5be27aa8-17cb-484d-85d8-59b24ef00e7f</t>
  </si>
  <si>
    <t>a627f137-6902-4106-bd8f-53dc307216fe</t>
  </si>
  <si>
    <t>92746134-9f77-465e-ad4a-c1b424c89ca4</t>
  </si>
  <si>
    <t>d1c1c233-0e73-4e2e-937e-6e92b22669b4</t>
  </si>
  <si>
    <t>65343101-3a63-4ebd-b214-2eb7d55ee6af</t>
  </si>
  <si>
    <t>60e7b57e-94a5-4df8-b96c-218cae2cd387</t>
  </si>
  <si>
    <t>d20a6bd6-a1c3-4a51-be37-cb5794ee33b5</t>
  </si>
  <si>
    <t>e31124ec-3a03-42dd-bbe0-f017f9c0622d</t>
  </si>
  <si>
    <t>2dba5949-614c-4269-9a44-54235a1253ba</t>
  </si>
  <si>
    <t>f84f8e89-bd09-5a64-9ac9-6ba4216df36b</t>
  </si>
  <si>
    <t>8:19AM</t>
  </si>
  <si>
    <t>399441bd-bceb-4872-b903-4d8fa753c494</t>
  </si>
  <si>
    <t>8bf2eebb-394d-454d-be3c-ad55bd4fa429</t>
  </si>
  <si>
    <t>fe75f4a5-7bec-4dab-b639-e1cf8c1cf5c4</t>
  </si>
  <si>
    <t>b4cba5d0-f2b7-4a9c-9061-afdb53f74d14</t>
  </si>
  <si>
    <t>0a6afb02-0360-4658-80d5-eace9eb5623a</t>
  </si>
  <si>
    <t>1f3e2726-2402-4ddd-834c-4ed4a5e6e7de</t>
  </si>
  <si>
    <t>1f9dac10-cf10-4805-89ad-1ff8ac061008</t>
  </si>
  <si>
    <t>71163580-fdb9-4ace-ae65-7a42d4da514d</t>
  </si>
  <si>
    <t>edb633a3-8be0-46ea-8d94-bc4925be1be0</t>
  </si>
  <si>
    <t>141e7f0e-7897-4685-be9d-4a8d052ab5a8</t>
  </si>
  <si>
    <t>0071686f-a4a0-42aa-b62b-206eded78530</t>
  </si>
  <si>
    <t>9181fc81-ed97-48ca-9761-b7eb22d8686c</t>
  </si>
  <si>
    <t>c3c38b03-9b1d-4f25-b256-f224cfe3e0ce</t>
  </si>
  <si>
    <t>96bc2a35-9931-4bf1-bdb6-95d91a0f91ee</t>
  </si>
  <si>
    <t>39d09ffa-1b85-44ef-94b5-c6016fc61fcd</t>
  </si>
  <si>
    <t>996e36d9-eaca-509b-9879-d9874fbd5620</t>
  </si>
  <si>
    <t>13902d17-0e36-4665-9ec1-f31be6576a06</t>
  </si>
  <si>
    <t>0a5147ae-0dde-427f-b2ac-23b735a0cad4</t>
  </si>
  <si>
    <t>67cbb83a-9399-4f67-ae3b-576825e7317b</t>
  </si>
  <si>
    <t>92444c24-e0c1-4756-8eeb-64899b6a9c1b</t>
  </si>
  <si>
    <t>2350cd4b-6a4c-4b9c-9480-c58603f08865</t>
  </si>
  <si>
    <t>cc97ca63-d45e-48ae-bad6-e24ebc55cccf</t>
  </si>
  <si>
    <t>37bcce93-0325-42d0-b3c0-e840ccd9b3a2</t>
  </si>
  <si>
    <t>e91b5a4f-b5fb-4aa3-b0e5-39f95ee2ab0a</t>
  </si>
  <si>
    <t>c91defb1-d93a-4c0a-9db0-900931d1ca80</t>
  </si>
  <si>
    <t>abeb7117-e037-4f30-8203-c1b0f1539525</t>
  </si>
  <si>
    <t>83ecf807-6a29-4213-8afd-142b853bc61f</t>
  </si>
  <si>
    <t>08087, USA</t>
  </si>
  <si>
    <t>c8641f00-3022-40a8-8abe-8771e319b21c</t>
  </si>
  <si>
    <t>524c62c2-ffa5-4ddb-a470-afd001b5e177</t>
  </si>
  <si>
    <t>5ff47840-67f3-4584-98cf-6d9e0c5637f9</t>
  </si>
  <si>
    <t>91abc6b9-85d4-40ca-af3f-12d24f88dad9</t>
  </si>
  <si>
    <t>56c28a45-4081-4ef6-abe8-6027260b26e8</t>
  </si>
  <si>
    <t>6be8ffab-9835-4731-99da-634ad7202719</t>
  </si>
  <si>
    <t>5:45AM</t>
  </si>
  <si>
    <t>5:14AM</t>
  </si>
  <si>
    <t>0efb4ef3-9e27-4227-9389-30cd64d9d512</t>
  </si>
  <si>
    <t>d1f3ce13-232c-441f-9d2b-262db30e961a</t>
  </si>
  <si>
    <t>25d0b337-fda9-41fd-a0d1-ff01de989320</t>
  </si>
  <si>
    <t>26d567b8-2223-422c-9201-b14ac34017a4</t>
  </si>
  <si>
    <t>f09c0d95-b2ee-442e-9417-628b1ad86afc</t>
  </si>
  <si>
    <t>de02e5b6-b08e-4a97-9c74-4ff4149439d3</t>
  </si>
  <si>
    <t>3a91a6c8-f163-4caf-9117-1f8abfce5adb</t>
  </si>
  <si>
    <t>bbdbff38-90d6-4751-b550-d54ef736be27</t>
  </si>
  <si>
    <t>19de04b0-64ef-4ea2-9825-5373e27dadce</t>
  </si>
  <si>
    <t>bb3b29b0-9a51-5241-9e58-9b003883aead</t>
  </si>
  <si>
    <t>415dd2bc-82cd-45fa-8783-e460b23d98ec</t>
  </si>
  <si>
    <t>0e6b9a57-447d-460b-a201-8a89dc77bd57</t>
  </si>
  <si>
    <t>2b98afc5-dea6-4dd2-bf8a-72ec8448e044</t>
  </si>
  <si>
    <t>9dcc46a7-dadd-464a-87e5-23866aedbc58</t>
  </si>
  <si>
    <t>e2d6f6fd-0c3e-4a30-a3ac-97d3755125ba</t>
  </si>
  <si>
    <t>672c70da-d417-43a9-b4e7-58f5144e6cdf</t>
  </si>
  <si>
    <t>362cae5d-a145-467a-88e4-d7a004113958</t>
  </si>
  <si>
    <t>80d4cc6f-7980-459d-8b71-d13056140dba</t>
  </si>
  <si>
    <t>06820, USA</t>
  </si>
  <si>
    <t>3:21AM</t>
  </si>
  <si>
    <t>72b88b93-8d80-4b15-bb95-f5665d18db3e</t>
  </si>
  <si>
    <t>7bb96360-1e95-4909-ba29-68e182f54e71</t>
  </si>
  <si>
    <t>b732788a-8ac1-423c-858a-f4216ba1d4f9</t>
  </si>
  <si>
    <t>9e2de473-1dfa-49f7-9507-d9d725e70324</t>
  </si>
  <si>
    <t>abb7b35e-ffd1-4b56-b239-9397dd670dc0</t>
  </si>
  <si>
    <t>354e6e9e-c3ad-475e-8da9-01689a626642</t>
  </si>
  <si>
    <t>fe72b73e-e786-4039-b7a9-b70e42fc477c</t>
  </si>
  <si>
    <t>146c4665-1443-4d67-a088-fa0f51396227</t>
  </si>
  <si>
    <t>3ac66ae8-df20-419e-9493-6d460d52a459</t>
  </si>
  <si>
    <t>4d2a3d0e-ede5-441e-a022-7393f9f61bcf</t>
  </si>
  <si>
    <t>3affecee-8a58-444d-93c0-7034570217f2</t>
  </si>
  <si>
    <t>7f456d69-50dd-51b5-8953-199640417094</t>
  </si>
  <si>
    <t>92426fd8-3148-4b16-9b99-633f724f73bb</t>
  </si>
  <si>
    <t>82e519b3-414c-408e-86b4-e77794c5c5c6</t>
  </si>
  <si>
    <t>0a335bab-1b9c-4a5c-b8b7-68b2ada88fd5</t>
  </si>
  <si>
    <t>c3e66bed-d356-400d-8386-e2cf9ba837c8</t>
  </si>
  <si>
    <t>f00c7981-ec27-4314-b24b-211b567a2c86</t>
  </si>
  <si>
    <t>e6d7737c-db78-4c8d-9dbb-7fd977232b45</t>
  </si>
  <si>
    <t>bc9b21d6-6ea4-4014-9d84-8974666b41a5</t>
  </si>
  <si>
    <t>9c47f2c7-470c-403f-9e45-34e6ef7c6e8c</t>
  </si>
  <si>
    <t>20323583-aa50-4d61-8012-b0bdb557c5df</t>
  </si>
  <si>
    <t>cc3ab962-5da1-423a-90a0-a57ebc37ada1</t>
  </si>
  <si>
    <t>31b3b0ed-7dbb-57dc-ab60-185361f7bdfa</t>
  </si>
  <si>
    <t>d242a032-07a6-507a-bcf3-087a7332ae37</t>
  </si>
  <si>
    <t>33ae53c6-5844-411d-b60e-543028bda4f1</t>
  </si>
  <si>
    <t>edd04868-c970-4e75-bd9b-bc6964cac93e</t>
  </si>
  <si>
    <t>7d1d47ff-a544-4296-84d0-3e1ec3c80f0d</t>
  </si>
  <si>
    <t>355bd3c2-f338-410b-9e3f-d1278807d56f</t>
  </si>
  <si>
    <t>e68029be-2701-48cf-8129-4d7f8fd6f7ba</t>
  </si>
  <si>
    <t>014d80f8-6649-4082-bb6e-7974c0c54018</t>
  </si>
  <si>
    <t>0b65b524-42a6-4f5c-b7a5-4414fe3b65df</t>
  </si>
  <si>
    <t>b1ccefbf-8e1e-4d5f-81d3-1d4b25a1a15b</t>
  </si>
  <si>
    <t>0a549ce1-98d9-4058-b476-271eb8600d21</t>
  </si>
  <si>
    <t>0b775d38-bc09-43fa-a89d-11333467d620</t>
  </si>
  <si>
    <t>7cd8def9-2361-43b3-b981-8c0d87859c87</t>
  </si>
  <si>
    <t>827f99e5-446d-4c28-9158-1f8076dfc656</t>
  </si>
  <si>
    <t>8a284d40-b587-4bac-9b10-c97a86339429</t>
  </si>
  <si>
    <t>a23a2aed-fe21-4dcd-81b2-5cb0f0634728</t>
  </si>
  <si>
    <t>fe33e5e9-31fb-4390-ad34-ddd718b2ad4e</t>
  </si>
  <si>
    <t>b5060a37-2ca2-4cd9-9407-877d6f1155e0</t>
  </si>
  <si>
    <t>3e8788bf-bc37-4768-b2e0-3b3bf2338aeb</t>
  </si>
  <si>
    <t>5c7a77ea-120b-4ea3-8e4b-a7e63c89c14d</t>
  </si>
  <si>
    <t>94303, USA</t>
  </si>
  <si>
    <t>Employee33</t>
  </si>
  <si>
    <t>a96a3aac-58b2-45f1-9dc6-e02ea5ec99f0</t>
  </si>
  <si>
    <t>30934cf6-7152-4a70-a0f3-456ffb647e43</t>
  </si>
  <si>
    <t>ad322f4e-cd8c-4675-ab6c-33bd756de8b1</t>
  </si>
  <si>
    <t>6c733cba-1311-4bbc-9cba-e70a1e1f75d8</t>
  </si>
  <si>
    <t>9da7e740-f15d-4c81-8bd2-fca3f56d31f8</t>
  </si>
  <si>
    <t>e1aa5f4d-cc30-4e9e-90a4-90896552bf3e</t>
  </si>
  <si>
    <t>d630a8f8-b953-400d-bcee-4ac3569a173a</t>
  </si>
  <si>
    <t>a5149c9e-39f2-4dc5-ba7d-d8ce6d457da1</t>
  </si>
  <si>
    <t>b3c64e85-92c8-4805-a967-f9e55ba10ef7</t>
  </si>
  <si>
    <t>f3bdb6bc-cf8e-4893-b3c9-3e5954394e92</t>
  </si>
  <si>
    <t>01d0b3c7-92da-415b-9d57-b3fc31464abe</t>
  </si>
  <si>
    <t>67e9f8ef-91b3-4a71-a2fa-8135574156d3</t>
  </si>
  <si>
    <t>5e34ebac-a9f9-482a-aa00-a80ac1d1a9c5</t>
  </si>
  <si>
    <t>Central | Black SUV</t>
  </si>
  <si>
    <t>91db6145-45c5-47ea-a5dc-c8102223a6ca</t>
  </si>
  <si>
    <t>6d365922-63c6-4f05-8375-f3406f4ace9e</t>
  </si>
  <si>
    <t>6843ced8-13de-5ca7-b813-eaa60d91c8c0</t>
  </si>
  <si>
    <t>139037f4-23c8-4730-accf-30ad17a070b8</t>
  </si>
  <si>
    <t>3c81ce56-084a-44d2-afe6-35ceef9e471a</t>
  </si>
  <si>
    <t>0c46efc4-fa79-4278-8257-4a28c60a0fb6</t>
  </si>
  <si>
    <t>8746fc27-f324-45fc-8ee3-511c306e6dd7</t>
  </si>
  <si>
    <t>4284b3bb-e412-40cf-85e6-8d52cf9693bb</t>
  </si>
  <si>
    <t>1e1d7423-0d3a-5b40-89ae-553ef2894205</t>
  </si>
  <si>
    <t>4e660287-7f69-47fb-8cae-4c6e63352ceb</t>
  </si>
  <si>
    <t>69a04935-8d2e-5bcb-9b2b-1dcc1a77abb9</t>
  </si>
  <si>
    <t>9822b713-5925-5376-b90b-c4bf56d1ed2e</t>
  </si>
  <si>
    <t>d106fc5b-580d-4ba5-8ba1-f7330a458489</t>
  </si>
  <si>
    <t>74287cc5-8423-4949-8594-60a456349735</t>
  </si>
  <si>
    <t>c27098fb-9838-4926-8d1a-b6167667b7b4</t>
  </si>
  <si>
    <t>b0a2ac5d-fb20-4638-9eee-ea549d59e52f</t>
  </si>
  <si>
    <t>63105, USA</t>
  </si>
  <si>
    <t>a9a57f63-e4a2-43d7-b72c-1e97181983d3</t>
  </si>
  <si>
    <t>64b4186c-deb7-43de-906f-f6fdeedff32d</t>
  </si>
  <si>
    <t>383c5ad7-177d-4bc7-b68c-4a71369d5f23</t>
  </si>
  <si>
    <t>0f3283d6-03be-43a7-86a7-961b669b7c3c</t>
  </si>
  <si>
    <t>63102, USA</t>
  </si>
  <si>
    <t>ec4f1be6-527b-4958-9145-16207ec00ef0</t>
  </si>
  <si>
    <t>8c0dee5f-369e-4382-a4ef-cac2c3bdcc62</t>
  </si>
  <si>
    <t>558c9b92-1127-482e-ae9c-7803a7531b5e</t>
  </si>
  <si>
    <t>c6eed0c2-de78-40dc-a595-b83cdb74f070</t>
  </si>
  <si>
    <t>f14a5fe0-bb81-4213-b98f-8eee694a5ef9</t>
  </si>
  <si>
    <t>498e875a-7afe-4268-9948-efe17f8512a1</t>
  </si>
  <si>
    <t>414dd809-ef54-482d-814d-afccb825ce9f</t>
  </si>
  <si>
    <t>e2adfb0d-b2a7-4bea-980a-9048714221e1</t>
  </si>
  <si>
    <t>70295ea5-4e83-47ae-9e52-43406beafd73</t>
  </si>
  <si>
    <t>6e0d6c5f-bea7-46e5-8174-9f6a6ed36e02</t>
  </si>
  <si>
    <t>75594f3c-78a3-40e2-88a2-c8df5984cf68</t>
  </si>
  <si>
    <t>0b237401-75ff-4ff7-90d7-dbb790215af6</t>
  </si>
  <si>
    <t>596ce4b5-0f41-4bfe-ba64-a1eebdba797b</t>
  </si>
  <si>
    <t>b2552d3e-dc99-4083-938b-d5fa160648ac</t>
  </si>
  <si>
    <t>31b87a20-3d59-4e43-926d-84f05ef961db</t>
  </si>
  <si>
    <t>4e29fb2b-b83c-46bc-85fe-97670db1c515</t>
  </si>
  <si>
    <t>72ddc7f2-65d0-4da7-9846-8a4a58a30961</t>
  </si>
  <si>
    <t>4c84bff9-a11a-42bf-b5fe-f2e45169fc64</t>
  </si>
  <si>
    <t>5fafb54b-f8cb-406b-a5cb-1bdda265a26c</t>
  </si>
  <si>
    <t>69c4a2c8-4b9d-4fd3-9a9a-1cee8ae30342</t>
  </si>
  <si>
    <t>3:43AM</t>
  </si>
  <si>
    <t>9c302a2e-aae7-4462-b46c-697a285ad926</t>
  </si>
  <si>
    <t>ee8d8b6c-0560-4fab-82de-3a7d30ed46c6</t>
  </si>
  <si>
    <t>2d1ffd21-1555-48ef-a7cf-42c37239e2d2</t>
  </si>
  <si>
    <t>10601, USA</t>
  </si>
  <si>
    <t>0e72ce2c-b8c2-45aa-b4f9-9b3191f4b5c2</t>
  </si>
  <si>
    <t>141dc59c-45ec-4b43-b408-d1ffe7ce153e</t>
  </si>
  <si>
    <t>65dfc3d7-5972-4d3c-912c-68749f19deff</t>
  </si>
  <si>
    <t>4c41d90e-f7ba-4cf8-bea8-b5ac00ef26c8</t>
  </si>
  <si>
    <t>a7e340de-2d2a-47d7-ab94-2cb33c2ed256</t>
  </si>
  <si>
    <t>72ae5d87-135c-4461-98f2-ea6de26345c6</t>
  </si>
  <si>
    <t>9ee11a5e-dc0b-4c32-a7f8-ad7f2461fb05</t>
  </si>
  <si>
    <t>9:23AM</t>
  </si>
  <si>
    <t>60abebc4-6433-4409-8ad8-c2230cf00bf2</t>
  </si>
  <si>
    <t>0ce35b30-d25f-4505-b6ed-a12f33e11b6d</t>
  </si>
  <si>
    <t>59c3fe04-2c0e-4e3e-aa7d-31ac5a1918f8</t>
  </si>
  <si>
    <t>4:37AM</t>
  </si>
  <si>
    <t>172b6b5b-b909-416e-a4ad-9cfb9a475858</t>
  </si>
  <si>
    <t>4:25AM</t>
  </si>
  <si>
    <t>0c69d6c9-ccec-4a20-ae1a-707fe34431c9</t>
  </si>
  <si>
    <t>289e9896-8bf8-4de5-ba3a-2abdc945b0d1</t>
  </si>
  <si>
    <t>2:31AM</t>
  </si>
  <si>
    <t>c3c693c8-c418-4ec2-8398-794cceaf3197</t>
  </si>
  <si>
    <t>0eaa7645-b950-4dfa-8f4b-6b935611d942</t>
  </si>
  <si>
    <t>6348f387-0964-41cc-a124-90d35d6af35c</t>
  </si>
  <si>
    <t>97d2e5a2-3d33-4048-b6e6-e27ca781977a</t>
  </si>
  <si>
    <t>78ddabaa-8023-41a4-ae8c-676b59151937</t>
  </si>
  <si>
    <t>054ea26a-446c-4f5f-8cef-93e8f35ff58c</t>
  </si>
  <si>
    <t>806c9d11-8ed2-4c8b-a741-063d110cab3d</t>
  </si>
  <si>
    <t>3754cfa5-c070-4e62-b6f6-e84300f6b75f</t>
  </si>
  <si>
    <t>92102f6c-c757-4069-ac82-2ab2aaf99c24</t>
  </si>
  <si>
    <t>ce643a7a-66cd-4735-b3d7-ed092e7876c8</t>
  </si>
  <si>
    <t>6fafdeb8-2963-4d88-a2c2-b0bc88a2d477</t>
  </si>
  <si>
    <t>c3f9bee0-fd21-4dc9-9a21-1d934a290616</t>
  </si>
  <si>
    <t>ad2a3a1c-b9f1-429c-8239-39e953c03a1c</t>
  </si>
  <si>
    <t>10552, USA</t>
  </si>
  <si>
    <t>f8e82177-eab5-44c1-9614-a516a4036cb7</t>
  </si>
  <si>
    <t>a6bedb02-dcf0-4e67-93ed-28adf5e0f6e5</t>
  </si>
  <si>
    <t>9c632175-ed24-40e4-9ab5-89441995c30e</t>
  </si>
  <si>
    <t>1d6c63c0-8d55-4181-8400-a35663d4ed25</t>
  </si>
  <si>
    <t>699354dd-cdb3-4788-a2be-44bb5f018b2f</t>
  </si>
  <si>
    <t>4dac7054-4077-4a28-bd02-867664e207f6</t>
  </si>
  <si>
    <t>9884227d-2399-4bde-8d66-e69d83b9d4a9</t>
  </si>
  <si>
    <t>e1bef3ff-8d14-43b7-a885-84fb40033c5c</t>
  </si>
  <si>
    <t>446f12fe-f6ae-4a14-8f3d-79b05992e463</t>
  </si>
  <si>
    <t>a1afd9df-609b-4b81-9879-9da1bd1cdedc</t>
  </si>
  <si>
    <t>56a06c69-1f8c-4f67-a983-2283c2864f85</t>
  </si>
  <si>
    <t>aecce7f2-bb97-4a16-a8df-c3d41a41d29f</t>
  </si>
  <si>
    <t>c2fdf974-bef1-4751-9f8d-676086fce006</t>
  </si>
  <si>
    <t>d801589d-a8f5-4f6c-a6cb-8e8e29bded2d</t>
  </si>
  <si>
    <t>0f8a0b3c-6b96-5b4e-9228-f78fd38d137c</t>
  </si>
  <si>
    <t>ddff7e57-e728-5f6b-a8ee-51abc3e612b7</t>
  </si>
  <si>
    <t>2d5f19ff-68e6-57a1-995e-7881e3cdfe91</t>
  </si>
  <si>
    <t>e9205939-b4ba-4195-a466-2f4b55e8d5e0</t>
  </si>
  <si>
    <t>53a6083b-e3f4-40c5-b9f6-a762d0c375af</t>
  </si>
  <si>
    <t>0d82a450-1b1c-4e65-bbf8-494127740ec6</t>
  </si>
  <si>
    <t>bb475358-48f2-549e-a31b-1f9b5ec0a115</t>
  </si>
  <si>
    <t>a70f98aa-c8f7-41df-ab56-bae71a674fb2</t>
  </si>
  <si>
    <t>0f38425c-cb2c-4011-a2ae-e87f45a08bcf</t>
  </si>
  <si>
    <t>5cdac7d0-108f-4aa1-a384-94518fa70de2</t>
  </si>
  <si>
    <t>dfab61d0-acee-40d5-80c5-192fd41b05f1</t>
  </si>
  <si>
    <t>2058cf10-0241-5fc2-8470-79046092c796</t>
  </si>
  <si>
    <t>d03fcf4c-2d8f-42eb-8e11-9332026406e9</t>
  </si>
  <si>
    <t>10281, USA</t>
  </si>
  <si>
    <t>a4c8bdad-1e63-4d52-a214-e5e23698d5c0</t>
  </si>
  <si>
    <t>431cbcb0-0ad5-57f6-82be-f39f9662988e</t>
  </si>
  <si>
    <t>b47dd7f5-8f0e-4310-84f7-acb2e9d33ab6</t>
  </si>
  <si>
    <t>d9289bf2-9803-442c-b27c-10ab09c742f7</t>
  </si>
  <si>
    <t>6c959c4e-4960-418f-bb62-ac6969cccce1</t>
  </si>
  <si>
    <t>21e16219-7d5a-4611-b57f-23afa222f63c</t>
  </si>
  <si>
    <t>Employee32</t>
  </si>
  <si>
    <t>bb41ea4a-5dc4-4384-b97f-68330b8909b3</t>
  </si>
  <si>
    <t>d0903f58-b2e5-4e48-be9f-dc03f15f8aa6</t>
  </si>
  <si>
    <t>7b626dd5-4c83-4df7-aed9-8e269468907e</t>
  </si>
  <si>
    <t>55e04ffe-63ed-4d30-981f-3c5a4c0da17e</t>
  </si>
  <si>
    <t>a8954ef3-42ee-4c79-9891-faf68a35189a</t>
  </si>
  <si>
    <t>18b39985-9954-11e9-a601-2c600cca34ae</t>
  </si>
  <si>
    <t>5:53AM</t>
  </si>
  <si>
    <t>2d00da4a-17fc-4de2-bd5d-9ba06a6467f6</t>
  </si>
  <si>
    <t>80c5e42a-b206-4d25-9ce2-38fb5d65f8f0</t>
  </si>
  <si>
    <t>4:07AM</t>
  </si>
  <si>
    <t>339a39cc-d7fa-418b-9085-184110610e39</t>
  </si>
  <si>
    <t>da2de8c9-045d-4995-8100-e50b7b1d9e46</t>
  </si>
  <si>
    <t>df4f5c8d-fb2f-4586-9baf-b9157289f9a3</t>
  </si>
  <si>
    <t>07ff383c-b3e4-4a9e-b920-4fcad46ae6cd</t>
  </si>
  <si>
    <t>a35dce73-21e0-4712-90fa-6d1e30d71ffd</t>
  </si>
  <si>
    <t>Travel | Select</t>
  </si>
  <si>
    <t>14b2c042-f6f7-4dc5-9a38-cb6fb064a5db</t>
  </si>
  <si>
    <t>ac6aa22b-40d9-468e-92b3-19b01483f18b</t>
  </si>
  <si>
    <t>10056e35-4d82-4e60-a54c-84d6f9004b1b</t>
  </si>
  <si>
    <t>3:09AM</t>
  </si>
  <si>
    <t>5190fd20-8a34-4567-83be-093cdebc1685</t>
  </si>
  <si>
    <t>6c65b690-3b64-4fed-8469-eef6945bc8de</t>
  </si>
  <si>
    <t>9136bcba-e592-4271-b56e-3318e542414c</t>
  </si>
  <si>
    <t>5fe8144d-7e27-40be-a8f1-653163fc79f5</t>
  </si>
  <si>
    <t>e9794d8b-01d9-4bb4-ae56-72a313eb8ed3</t>
  </si>
  <si>
    <t>2cc15e81-def1-4333-9138-315229a6048a</t>
  </si>
  <si>
    <t>0415dff8-7b04-4076-829a-b02a28eecfa0</t>
  </si>
  <si>
    <t>2c536a5b-1275-4454-b26f-3a1ec0452aef</t>
  </si>
  <si>
    <t>78cc01e6-f665-4827-bda5-c710a373b7f6</t>
  </si>
  <si>
    <t>ca13c4d8-a2ce-428c-aad7-990c8aa3455c</t>
  </si>
  <si>
    <t>f8a7ffdd-f38b-4c3d-8699-77cbb41e0cff</t>
  </si>
  <si>
    <t>6988b4c4-4a04-4894-98e7-7e4692f73a14</t>
  </si>
  <si>
    <t>3ae21af9-8f32-4ea1-842c-240b83a83b32</t>
  </si>
  <si>
    <t>ee3f0435-ea75-5244-bfff-1571754ad81b</t>
  </si>
  <si>
    <t>54b08425-76a6-4a77-a901-4fa90354d2fe</t>
  </si>
  <si>
    <t>a0d8ea5c-138c-4d0c-be9d-93e418986427</t>
  </si>
  <si>
    <t>b338af29-d303-4965-87a1-089387b2378a</t>
  </si>
  <si>
    <t>5db86109-9d66-4e97-8b2a-52728bdebec3</t>
  </si>
  <si>
    <t>e463c72f-ff58-5af8-9300-c47bbcee9897</t>
  </si>
  <si>
    <t>24b86bae-3a5f-4eb8-a996-0bcf3d19f9cf</t>
  </si>
  <si>
    <t>ad603cf9-3de2-4d5b-8e91-7a138ea6e73e</t>
  </si>
  <si>
    <t>561b7c0c-41de-4837-afec-e95858a0f50c</t>
  </si>
  <si>
    <t>daa0486a-1532-445b-a5ad-d716871458c1</t>
  </si>
  <si>
    <t>38f367cc-b076-476f-af2f-b37620291e01</t>
  </si>
  <si>
    <t>3c0c7230-051f-40b7-b40f-a2e6939cf5a6</t>
  </si>
  <si>
    <t>a59190ea-5881-402e-9b03-ed7715d15146</t>
  </si>
  <si>
    <t>d8a1edff-040b-4aec-8a04-8e9985168611</t>
  </si>
  <si>
    <t>12ff4412-5de8-46fa-87ee-ea6af353796e</t>
  </si>
  <si>
    <t>b0af987e-4687-4f72-b75a-848429a965bf</t>
  </si>
  <si>
    <t>b793d833-abfc-449b-b6a5-85a3ee4bd083</t>
  </si>
  <si>
    <t>6396a87e-1da7-41d9-a0cb-7695b01a8ef4</t>
  </si>
  <si>
    <t>8433340f-8d4c-506b-90ef-10e042d7c23a</t>
  </si>
  <si>
    <t>e532852f-2ee8-4d78-a2e3-574591363c84</t>
  </si>
  <si>
    <t>ea28c222-c4e6-5b7a-b81d-89f45a09cd32</t>
  </si>
  <si>
    <t>a2f2f507-1dbe-4e2a-83d2-b52f398dcfc3</t>
  </si>
  <si>
    <t>36c8e1fa-1de6-59b7-85a4-ae9f5b7173a4</t>
  </si>
  <si>
    <t>67482778-a104-486c-9527-7a81547e8e9b</t>
  </si>
  <si>
    <t>a638cc31-cdef-41a3-894b-0421f65d6b3d</t>
  </si>
  <si>
    <t>d9cd0ef6-9f5c-40e2-bb7d-75b57241f2d5</t>
  </si>
  <si>
    <t>052acde0-5805-5ccf-958e-c55ffb4b601a</t>
  </si>
  <si>
    <t>1683ba5b-53b7-41cd-970f-2eb2d9077a28</t>
  </si>
  <si>
    <t>6544aebb-f6ea-57d9-b78e-257a913ad5c5</t>
  </si>
  <si>
    <t>c7274f54-59be-5c8a-97e2-2e42cb3ec51c</t>
  </si>
  <si>
    <t>23981250-7ab2-4036-b64d-5cef947e69f6</t>
  </si>
  <si>
    <t>257f16fd-731a-4da2-be74-61714e7353a6</t>
  </si>
  <si>
    <t>ce955247-f713-4a66-9c6c-0c13597be54e</t>
  </si>
  <si>
    <t>d6b9db15-c602-4afb-a5d0-597dd894dc4b</t>
  </si>
  <si>
    <t>dbd9d0bb-d391-4e85-bb32-5ea1759cb105</t>
  </si>
  <si>
    <t>fec3b4bb-a42c-4728-9fb5-0bcb65c7cfb8</t>
  </si>
  <si>
    <t>0ce26da3-e95b-486a-9482-668341963d46</t>
  </si>
  <si>
    <t>cbaf3961-e1d5-4bd8-b36c-443eb77fae7a</t>
  </si>
  <si>
    <t>7579b5f1-3f88-498b-9a16-bb0ddf3b2697</t>
  </si>
  <si>
    <t>5:05AM</t>
  </si>
  <si>
    <t>325dae94-15fe-4259-9557-df41a2ea544e</t>
  </si>
  <si>
    <t>bff772df-aa20-46dc-8609-e1df726c2f83</t>
  </si>
  <si>
    <t>3:57AM</t>
  </si>
  <si>
    <t>ebb7a959-abe8-4cb3-8861-e60313d67d7c</t>
  </si>
  <si>
    <t>62040b04-b441-43f4-a719-0a2c69a40dd2</t>
  </si>
  <si>
    <t>9bd60256-b7f4-49f5-9e88-a29d3f9ae5ef</t>
  </si>
  <si>
    <t>eb3358c9-ca75-4507-9855-352e709f1049</t>
  </si>
  <si>
    <t>24b70dbc-5d39-4740-8036-162d9b60e623</t>
  </si>
  <si>
    <t>45d61f0a-52bd-423d-a61b-ae9887631c30</t>
  </si>
  <si>
    <t>164c7ade-9f5e-4034-8846-ce87a8eebf25</t>
  </si>
  <si>
    <t>55e3317e-05aa-4c2d-8a0c-fddd28a64fd0</t>
  </si>
  <si>
    <t>97ac2e51-2e15-409b-8529-afcc19938d29</t>
  </si>
  <si>
    <t>e752476b-e098-4ccc-bec6-fb4d2bfaa8da</t>
  </si>
  <si>
    <t>f6a7a18e-3cd3-48a6-9b42-09b747162064</t>
  </si>
  <si>
    <t>3f2c594a-0a32-4b96-9e2b-1fcffdcdf983</t>
  </si>
  <si>
    <t>1fa4f536-ae19-440d-98a0-2ef263b3f104</t>
  </si>
  <si>
    <t>54c30a15-177b-4229-8f6e-c80bf017fea0</t>
  </si>
  <si>
    <t>f003e4a0-0f8d-45e5-a00d-41c4bd434a31</t>
  </si>
  <si>
    <t>245de7a0-cf52-40a7-8c3f-830f08dbeb2e</t>
  </si>
  <si>
    <t>dbe8622a-09bf-4bdb-9765-5d27bed89bf8</t>
  </si>
  <si>
    <t>8b365514-9c9c-48d6-8f47-da0c65c91ccc</t>
  </si>
  <si>
    <t>a09df1cb-f7c1-4c92-ba57-e529e667d379</t>
  </si>
  <si>
    <t>392aab9d-1a00-4656-9526-c1737a4f71be</t>
  </si>
  <si>
    <t>c8043049-a713-46d4-a60a-bacf06939e6d</t>
  </si>
  <si>
    <t>9a7f74ac-808e-4059-af42-14ae2a9a7e44</t>
  </si>
  <si>
    <t>d8821440-40cd-4982-a91d-6ec19939ade9</t>
  </si>
  <si>
    <t>898a218b-18b5-4fb5-894c-7b7598349875</t>
  </si>
  <si>
    <t>664b7371-cd06-48b0-920c-085a12ca04ed</t>
  </si>
  <si>
    <t>dd6f5a29-1063-46d5-aaa0-1c949b3d470f</t>
  </si>
  <si>
    <t>960c175f-f2f4-43f5-aaca-8e8db28173a5</t>
  </si>
  <si>
    <t>769fb769-0289-4ba1-ac07-7cbba16a0ab0</t>
  </si>
  <si>
    <t>fe32d1f8-3cbe-4dbe-aecf-d19daef96a78</t>
  </si>
  <si>
    <t>569b0119-c65a-41e0-bc8e-a253369a99d8</t>
  </si>
  <si>
    <t>9eb33417-58be-4d99-849b-1e349e98989b</t>
  </si>
  <si>
    <t>515e14ff-2879-4db2-82c2-7027aa2b4633</t>
  </si>
  <si>
    <t>e4418853-f5cb-4fd4-8280-31bb9fe20eb1</t>
  </si>
  <si>
    <t>42269f27-a234-4ffe-bbd4-3a7318e2e85a</t>
  </si>
  <si>
    <t>92202dcd-b79b-4716-a328-4c4b97ce732c</t>
  </si>
  <si>
    <t>5:27AM</t>
  </si>
  <si>
    <t>b3c757b0-1951-4bfa-8d5f-de7cee2c4347</t>
  </si>
  <si>
    <t>89c652e6-fe5e-4afc-ac06-5fa0bc212f8a</t>
  </si>
  <si>
    <t>4eda8266-b6fe-4ebd-b1af-eaaa136707ab</t>
  </si>
  <si>
    <t>332f055e-a06b-4b51-8eeb-c9ea29c28159</t>
  </si>
  <si>
    <t>4:56AM</t>
  </si>
  <si>
    <t>bdeeedd9-113e-4bd4-96df-27407da54e21</t>
  </si>
  <si>
    <t>4:53AM</t>
  </si>
  <si>
    <t>b310093c-bb9d-4530-b80f-195f0c7b35b3</t>
  </si>
  <si>
    <t>2:41AM</t>
  </si>
  <si>
    <t>5e9ce6f4-f3f9-4ebf-abc4-46ab08c35fcf</t>
  </si>
  <si>
    <t>b8cdbe60-dd21-4309-a23b-65b14c0e2d2e</t>
  </si>
  <si>
    <t>3cc26097-424f-48f5-a3cf-cc39c54e440c</t>
  </si>
  <si>
    <t>616129db-228d-4757-bb9d-69035b039b5e</t>
  </si>
  <si>
    <t>0f482a7d-339a-42c1-abfb-4fb11f40e4cd</t>
  </si>
  <si>
    <t>b5baa4ba-0526-46a8-b975-282562c01ede</t>
  </si>
  <si>
    <t>535f6a9b-2c4d-4e84-911c-02f476958cfc</t>
  </si>
  <si>
    <t>11422, USA</t>
  </si>
  <si>
    <t>79d0f9d2-6d9b-485b-b4a1-f02d01b626ca</t>
  </si>
  <si>
    <t>05ea7e5a-9b1f-4ba5-87be-fd57f34c0270</t>
  </si>
  <si>
    <t>3b27493a-5161-47be-b434-5fd493debe16</t>
  </si>
  <si>
    <t>9606f36c-d577-429f-947a-8146b2b112a6</t>
  </si>
  <si>
    <t>2f4e4d41-63f1-46d7-8fc1-557612b6388f</t>
  </si>
  <si>
    <t>42c704bf-a6e7-4e1a-a3af-1937f8b5897d</t>
  </si>
  <si>
    <t>9:13AM</t>
  </si>
  <si>
    <t>516e795b-7b71-444c-a281-938dd049655e</t>
  </si>
  <si>
    <t>4ae3ac95-2493-4f95-ac2d-e489722ac160</t>
  </si>
  <si>
    <t>018335e0-0255-4f9e-92eb-a9844ad19eab</t>
  </si>
  <si>
    <t>15c9c889-09fb-443d-9f78-f05a1e3a58dc</t>
  </si>
  <si>
    <t>734a6ede-b733-451d-b42b-705d40a4a93f</t>
  </si>
  <si>
    <t>9962aadc-2443-400e-9749-d47db5605ac0</t>
  </si>
  <si>
    <t>a9292ca5-69b7-4a46-abc5-edaf7f065e09</t>
  </si>
  <si>
    <t>fbe8d1ba-17bf-4a5b-81ef-f7380e76ddd6</t>
  </si>
  <si>
    <t>75d49fe0-52dd-4767-ac32-fea6b0086131</t>
  </si>
  <si>
    <t>c32e8c20-6354-4030-bc66-747af66cc9d0</t>
  </si>
  <si>
    <t>f6288035-165d-48be-bb49-9ae3d0515c0f</t>
  </si>
  <si>
    <t>7c26c0c2-1f7d-4c5e-a15f-683a83eb574f</t>
  </si>
  <si>
    <t>bdf03574-7ac6-4f3d-978f-54c10bfbe0ef</t>
  </si>
  <si>
    <t>8:26AM</t>
  </si>
  <si>
    <t>42c55320-3e34-4b5b-99d8-95bf88f092bf</t>
  </si>
  <si>
    <t>492c5b5a-2c7e-445c-a1fd-6b64b5e97593</t>
  </si>
  <si>
    <t>7:29AM</t>
  </si>
  <si>
    <t>1410b34d-207d-4eb7-a623-b98385cfd6bb</t>
  </si>
  <si>
    <t>b934570f-5e2d-4787-8061-4beb4c1f9a36</t>
  </si>
  <si>
    <t>6:13AM</t>
  </si>
  <si>
    <t>5:40AM</t>
  </si>
  <si>
    <t>28755435-aae5-43d2-851d-600366f0b66f</t>
  </si>
  <si>
    <t>1826ad37-21a3-47ca-a072-75bd3fcf5fc5</t>
  </si>
  <si>
    <t>a52b17be-f95b-4ee0-9ac5-f85731160710</t>
  </si>
  <si>
    <t>316a6254-44eb-4901-a51e-b9a1a4804140</t>
  </si>
  <si>
    <t>2dd50631-86fa-4a0e-9c75-bb0ab431ac03</t>
  </si>
  <si>
    <t>36d92ce7-ba47-4746-8259-356ffc863ff7</t>
  </si>
  <si>
    <t>e1e5ca97-4687-42f2-aed5-f6ad2d1cb811</t>
  </si>
  <si>
    <t>f2c07dc2-631b-4e88-bd90-16f0c6b475fb</t>
  </si>
  <si>
    <t>e64ecac7-b90b-4906-9753-d92cdbabe840</t>
  </si>
  <si>
    <t>a2dc9a48-8059-43b0-a745-a60afbb3acfc</t>
  </si>
  <si>
    <t>f774c412-b95e-450d-8207-b80de65fdc08</t>
  </si>
  <si>
    <t>b94bd0df-3315-4c38-a28c-323a81fece12</t>
  </si>
  <si>
    <t>f45b1bdf-a612-4695-a902-169da5e99513</t>
  </si>
  <si>
    <t>a757f05e-c688-4767-820e-ca73b9bae5a4</t>
  </si>
  <si>
    <t>68a58b18-316f-4aa1-a708-71e9f8601fa9</t>
  </si>
  <si>
    <t>20dfe4f5-b749-4dd7-ac69-fde47b3f893b</t>
  </si>
  <si>
    <t>96929cd1-ee5f-460c-b467-9e1071cae7d9</t>
  </si>
  <si>
    <t>3:40AM</t>
  </si>
  <si>
    <t>f8651310-a2b3-4cda-b7c6-06b4a470cd55</t>
  </si>
  <si>
    <t>66796d54-0485-4482-856f-c599e1db4667</t>
  </si>
  <si>
    <t>0d375891-3dd3-47e8-871b-bc9148172d8e</t>
  </si>
  <si>
    <t>8e7961ca-aace-4eba-8070-6b53fab42978</t>
  </si>
  <si>
    <t>80a6a9f0-3d90-4706-8cfb-f6f6158141eb</t>
  </si>
  <si>
    <t>a35830d1-d82a-4c8b-b2e8-173861f1b8ce</t>
  </si>
  <si>
    <t>5d9c5e3e-957c-45cc-b7dd-bf49bb0dd5ad</t>
  </si>
  <si>
    <t>673d3de5-d023-4c96-82bf-3ba0462638bd</t>
  </si>
  <si>
    <t>9d5fb46f-ce37-42cd-9395-a0babad623d6</t>
  </si>
  <si>
    <t>e04bf8c1-661c-4bef-bd14-05d3bee92228</t>
  </si>
  <si>
    <t>2b2295e2-e81a-4909-a2e4-127feea147f8</t>
  </si>
  <si>
    <t>cf5cf124-bf10-44e7-b242-403f7484af21</t>
  </si>
  <si>
    <t>25d85291-6a73-432f-b328-39ff062ebffa</t>
  </si>
  <si>
    <t>e80eb485-9da5-4bcf-8e05-f512b5569a1a</t>
  </si>
  <si>
    <t>1e0889f4-1afb-45d1-b2aa-16094d7225ba</t>
  </si>
  <si>
    <t>145601f5-b085-484e-9969-d08636fdb4ef</t>
  </si>
  <si>
    <t>0530c713-88d0-4be3-9ee2-1d2db06299d3</t>
  </si>
  <si>
    <t>dd7aa791-c7b8-4575-ae3e-a1a4a54fe1ae</t>
  </si>
  <si>
    <t>8f9d39c3-93f8-46fc-86e1-c92cba09c3d9</t>
  </si>
  <si>
    <t>adb1ac57-3fa0-4b0d-abb2-f56608de2572</t>
  </si>
  <si>
    <t>79c294ec-83eb-4f9b-a0ca-bda0c5a3de92</t>
  </si>
  <si>
    <t>0568dc51-a9ec-49c7-9840-4158588fc027</t>
  </si>
  <si>
    <t>4e0b27f7-54ae-4431-94c6-9cd26513194d</t>
  </si>
  <si>
    <t>a5c439be-8bfc-4508-bbeb-afb828ee4bbe</t>
  </si>
  <si>
    <t>60a82f04-dd4b-418b-ab04-4923e372c9a0</t>
  </si>
  <si>
    <t>59e3885a-4aa4-536c-979c-b065970d3e8b</t>
  </si>
  <si>
    <t>404a4ed8-6570-4093-8f93-6d71e87e24c5</t>
  </si>
  <si>
    <t>07652, USA</t>
  </si>
  <si>
    <t>0fe3563c-62e2-441d-b90d-5d2786de4664</t>
  </si>
  <si>
    <t>d6d5e076-34e4-4b79-9a6d-28d7f0a6ac4d</t>
  </si>
  <si>
    <t>a69e55a1-fa3f-4357-ae52-a7facfeb5449</t>
  </si>
  <si>
    <t>5bbfb7bd-fe41-447c-ab54-69199d29a053</t>
  </si>
  <si>
    <t>d01ad85a-ad78-52ec-bd47-6b10fa0bafb7</t>
  </si>
  <si>
    <t>5665651b-025d-455f-96e3-f1f1979ca984</t>
  </si>
  <si>
    <t>d06b60c8-1f2a-4604-88f3-d213a59ef9af</t>
  </si>
  <si>
    <t>995b710b-66d3-4c58-9cac-c4f2ed56ab57</t>
  </si>
  <si>
    <t>88e9c407-c9c5-4435-b96a-20e17ed70c11</t>
  </si>
  <si>
    <t>85c243d5-aeba-4c64-981f-509c414e1dad</t>
  </si>
  <si>
    <t>44fd0782-dda2-4592-8ee3-b78cddf617e5</t>
  </si>
  <si>
    <t>8939eee4-5927-4521-811d-dc22a10bb39e</t>
  </si>
  <si>
    <t>72b12b03-a43f-4f97-9d3e-82ed0bc855a0</t>
  </si>
  <si>
    <t>559669b4-c71d-4275-acbb-bd814c78ab10</t>
  </si>
  <si>
    <t>8b9d9691-a4ca-442e-ae6d-1c3ced686fc1</t>
  </si>
  <si>
    <t>8fe9b274-2588-40ca-adea-0b9be75358c0</t>
  </si>
  <si>
    <t>c5d00b15-6894-4172-9da8-46beb63b29c9</t>
  </si>
  <si>
    <t>21be6906-d2a7-4a76-ae58-96b354a16394</t>
  </si>
  <si>
    <t>bafb8829-dc31-48f7-bc81-fce1bc9d17c2</t>
  </si>
  <si>
    <t>GBP</t>
  </si>
  <si>
    <t>W6 2GA, UK</t>
  </si>
  <si>
    <t>1D 7LT, UK</t>
  </si>
  <si>
    <t>London</t>
  </si>
  <si>
    <t>05:52Z</t>
  </si>
  <si>
    <t>9b48eca2-54dd-4c54-9db8-19113f8535f2</t>
  </si>
  <si>
    <t>4b5d2b2e-27b0-4f7f-8580-9488d1459f81</t>
  </si>
  <si>
    <t>58d9d921-7302-4c58-9123-9b3d0f70dbba</t>
  </si>
  <si>
    <t>23a475e7-171f-446d-864d-29ea1aed4465</t>
  </si>
  <si>
    <t>d873a7ec-4ed9-4391-8b0a-80587e1963e5</t>
  </si>
  <si>
    <t>e760562a-6f16-493f-95a0-4d3d8e1076bf</t>
  </si>
  <si>
    <t>c232aa23-4875-4913-84db-44362795afd0</t>
  </si>
  <si>
    <t>947d1154-0240-4aa3-9d6f-988cdbf97f7a</t>
  </si>
  <si>
    <t>bbefbd2b-6cad-4dde-93e0-3f7eaa0b1d53</t>
  </si>
  <si>
    <t>28888a42-8403-423e-b2fd-6e218cb621c1</t>
  </si>
  <si>
    <t>8edce60f-b3be-4fab-bbbf-e67a2b5b9415</t>
  </si>
  <si>
    <t>560870f7-adc8-4d1c-9deb-4ad3be1a5ba7</t>
  </si>
  <si>
    <t>e3b6912f-54e4-51ad-b42c-ec922c3d6f67</t>
  </si>
  <si>
    <t>35581e53-83be-4a0a-bd05-866aa217c2cc</t>
  </si>
  <si>
    <t>fedd3329-f352-48a5-b06a-76e02ff9e83a</t>
  </si>
  <si>
    <t>7:21AM</t>
  </si>
  <si>
    <t>edfb97e7-b064-4725-b2b6-be734e538d57</t>
  </si>
  <si>
    <t>adae432e-ac5f-4047-95a0-c44495ee243e</t>
  </si>
  <si>
    <t>398d614c-efc0-430f-b1e1-df6d54aa727a</t>
  </si>
  <si>
    <t>0faf5093-48c7-462e-a2c3-8ea1820fb637</t>
  </si>
  <si>
    <t>cbdcfbaf-3ebc-4d1d-8649-cd5a664cec0a</t>
  </si>
  <si>
    <t>788b5157-0665-46e8-ae95-003fb5bbbd37</t>
  </si>
  <si>
    <t>3f70c1a7-2748-4e86-ab6b-5d367c43bf0c</t>
  </si>
  <si>
    <t>e1f4db61-429f-4d4e-b53c-23a97937842b</t>
  </si>
  <si>
    <t>e92e8430-847c-4122-b490-62732b44bbc7</t>
  </si>
  <si>
    <t>67579c55-8e39-48be-b108-0ac4052f525f</t>
  </si>
  <si>
    <t>9f3f405d-8b1c-4edc-a6c8-fae1be02993d</t>
  </si>
  <si>
    <t>18d0bff4-43ac-462b-9dcc-6265ec1b88c3</t>
  </si>
  <si>
    <t>916b72ac-1e69-4d2e-bb39-d0d5733b20dd</t>
  </si>
  <si>
    <t>800deb17-28b7-431d-baef-edd0e79d4209</t>
  </si>
  <si>
    <t>64024bcb-5f57-404c-9087-9f483315a68a</t>
  </si>
  <si>
    <t>bb3aa0c9-8673-4b08-a64f-fc070132a216</t>
  </si>
  <si>
    <t>7e8dee9b-fa9b-4a9e-9b69-f3811bf6792a</t>
  </si>
  <si>
    <t>f3244fc2-88e9-4a82-a0dd-08380dfe173e</t>
  </si>
  <si>
    <t>40656a8c-002c-483c-8321-938827f79c03</t>
  </si>
  <si>
    <t>686d18d7-b465-4a49-80bc-b3e70540d58e</t>
  </si>
  <si>
    <t>1e870f0d-6fa2-42d8-bf1b-67aaf8ac804f</t>
  </si>
  <si>
    <t>858ad41e-e60f-4830-9457-08d3c618d3da</t>
  </si>
  <si>
    <t>2e754148-d345-40d8-bf79-308fba062830</t>
  </si>
  <si>
    <t>80c3bee9-6d20-467e-aede-aac9dd4f5740</t>
  </si>
  <si>
    <t>6f81cf20-95c2-414f-a028-978be362c83d</t>
  </si>
  <si>
    <t>4d6c9062-5f2e-4b88-8e32-7565352eb0be</t>
  </si>
  <si>
    <t>dc5de547-708f-4a68-9692-533e0ac0dfad</t>
  </si>
  <si>
    <t>dfca919e-2a73-4a2f-9ce2-759a98345198</t>
  </si>
  <si>
    <t>86af4343-a6f0-4afd-a5ee-b9e35ea79bc5</t>
  </si>
  <si>
    <t>9:11AM</t>
  </si>
  <si>
    <t>d2539f66-3b10-4462-966b-b55aaec9126d</t>
  </si>
  <si>
    <t>3b6558a7-0a9b-4163-a9f8-4635864ac66d</t>
  </si>
  <si>
    <t>0fd6df18-19bb-43cc-a7e1-a89c2f5d2777</t>
  </si>
  <si>
    <t>45fa4cbc-8507-41f2-ba32-d2f1bc7a6968</t>
  </si>
  <si>
    <t>eec47dcf-acbc-492b-ae49-3019724424f9</t>
  </si>
  <si>
    <t>9247d8f6-9f54-4a70-968d-6b6f5c064623</t>
  </si>
  <si>
    <t>8bf9c2c3-b370-455b-9592-52fe30ba599e</t>
  </si>
  <si>
    <t>267a4ae8-17a9-4894-bceb-c407fe9a08e8</t>
  </si>
  <si>
    <t>2f3cc2b9-1322-4bb3-be4b-13175b4c3bca</t>
  </si>
  <si>
    <t>d8fdaeb3-765f-496c-a30e-826b740ca419</t>
  </si>
  <si>
    <t>ac3e5038-8177-492b-b7ff-db8c6dc3f93c</t>
  </si>
  <si>
    <t>600ac51a-4a55-4e16-a8e9-82f4f973c6d5</t>
  </si>
  <si>
    <t>41306b94-31ed-4f59-ab58-d9f49595de89</t>
  </si>
  <si>
    <t>5e1137d7-fefb-4f0e-ba44-d4a4618c50dc</t>
  </si>
  <si>
    <t>97c08569-da40-4203-bf39-354eec839fce</t>
  </si>
  <si>
    <t>784da3ab-eb10-45dd-b030-57538a795cee</t>
  </si>
  <si>
    <t>17cac042-fe19-429c-b932-3e56e46ad59b</t>
  </si>
  <si>
    <t>b84be1c4-4154-43f8-b92d-223a5c2eec78</t>
  </si>
  <si>
    <t>1c559d4f-a76f-4fbc-a747-38406f0039ae</t>
  </si>
  <si>
    <t>63f1e780-9f43-4a79-a1f4-a926233abb3b</t>
  </si>
  <si>
    <t>9fdde029-cc5f-4de1-bbff-1881b1f77a9e</t>
  </si>
  <si>
    <t>a93f9b8d-95d4-4817-a049-69a6f1d1eb7d</t>
  </si>
  <si>
    <t>60f4b6ae-ba27-419e-a4f5-55c461ea4cf8</t>
  </si>
  <si>
    <t>0de379e0-4782-446d-99fb-902dbe56cc0a</t>
  </si>
  <si>
    <t>aa491a65-40a0-4ac7-8ea3-9bc2c905ac25</t>
  </si>
  <si>
    <t>56c6bee2-479e-41a0-80cb-1af063808eb4</t>
  </si>
  <si>
    <t>116656ff-5e49-4daa-878d-772c42f17033</t>
  </si>
  <si>
    <t>fedb5502-1a4f-44ac-b4a1-11da4d89526e</t>
  </si>
  <si>
    <t>d7867efa-9f1a-4840-929f-ae3fb5d97fb0</t>
  </si>
  <si>
    <t>6c560089-f2ed-4ce6-82a9-2f1fd7af01af</t>
  </si>
  <si>
    <t>dd401d84-f3f4-4028-a828-7f794656ba6c</t>
  </si>
  <si>
    <t>233d43aa-a087-4232-910b-6b1dbb80ce51</t>
  </si>
  <si>
    <t>ca3c4196-ca8c-4943-b32d-1665b107a199</t>
  </si>
  <si>
    <t>e3f7310a-cd6b-45ea-aad2-baceca1ed86b</t>
  </si>
  <si>
    <t>0116e48e-f247-48a5-ab2e-1fd9ed845399</t>
  </si>
  <si>
    <t>442e5759-5fc1-47c6-85e2-dfab131f390f</t>
  </si>
  <si>
    <t>619505e6-9ecc-43ad-9d58-6414f7111ce2</t>
  </si>
  <si>
    <t>13b110c3-d072-485b-b3bb-4953c91c8c06</t>
  </si>
  <si>
    <t>94025, USA</t>
  </si>
  <si>
    <t>95133, USA</t>
  </si>
  <si>
    <t>5:19AM</t>
  </si>
  <si>
    <t>a851db84-c6ff-4117-ac52-f3e00558638e</t>
  </si>
  <si>
    <t>a16e0abd-8f9b-457a-b497-6229ee0ebe5d</t>
  </si>
  <si>
    <t>cc7cb3cf-4ec4-410c-a4aa-e94271658363</t>
  </si>
  <si>
    <t>e4c60070-a51e-4314-aa89-efba1dcc56bb</t>
  </si>
  <si>
    <t>fa54f9e3-1756-4246-93f7-23a1c1c705da</t>
  </si>
  <si>
    <t>eb4e4957-d452-4eda-b925-96e040391024</t>
  </si>
  <si>
    <t>aa3cb737-60ad-4a3e-b262-bbb6e9a02ec3</t>
  </si>
  <si>
    <t>36940fe7-02fb-4428-b81f-d02175b7270e</t>
  </si>
  <si>
    <t>af8d315a-1f14-4da3-895c-9a36bf579ae1</t>
  </si>
  <si>
    <t>aa121b61-94f6-4357-b0f5-07b8b949bdea</t>
  </si>
  <si>
    <t>dbf7fb8e-eb72-4559-b31e-025bf3db13bf</t>
  </si>
  <si>
    <t>02030dd3-9c8a-4918-bd07-a8a6f66412fd</t>
  </si>
  <si>
    <t>b6f1e904-fab0-499a-891a-b0fb2c0c068d</t>
  </si>
  <si>
    <t/>
  </si>
  <si>
    <t>5b8a446e-5b50-4860-b9d7-bcfff55d2c65</t>
  </si>
  <si>
    <t>cb7a19d6-745f-41f0-8db4-13be13bbd848</t>
  </si>
  <si>
    <t>07032, USA</t>
  </si>
  <si>
    <t>07105, USA</t>
  </si>
  <si>
    <t>f737782a-2573-4fbd-b3f1-231bd3754d0e</t>
  </si>
  <si>
    <t>04cde7dc-d684-4985-accf-1ea755c24df0</t>
  </si>
  <si>
    <t>9823865f-dc6b-4707-8459-5b1a16580d9b</t>
  </si>
  <si>
    <t>7f9ca6ea-68c0-4611-bb7a-d24f220f4a7d</t>
  </si>
  <si>
    <t>bc3415bf-77f1-46e3-a8fb-862d031c769d</t>
  </si>
  <si>
    <t>9d2f24fa-69e3-46fd-8755-8a5af3472f77</t>
  </si>
  <si>
    <t>67bc9d06-2b66-4c37-b539-146b133d853b</t>
  </si>
  <si>
    <t>f088d1fe-f755-4d19-9a37-39dc4d20ed7b</t>
  </si>
  <si>
    <t>cc2222ca-d548-4dfd-98a7-4e8a22fac31d</t>
  </si>
  <si>
    <t>ef554318-76cf-42e1-ba8b-8efc43d27639</t>
  </si>
  <si>
    <t>11224, USA</t>
  </si>
  <si>
    <t>267a3259-f7df-4e1e-9035-c603275c818a</t>
  </si>
  <si>
    <t>e0f0f084-b2d8-481f-941c-817ed68e3eba</t>
  </si>
  <si>
    <t>f065122d-1206-449b-8832-1defc3839f04</t>
  </si>
  <si>
    <t>99ccca34-635a-4889-ab91-6ac345d85013</t>
  </si>
  <si>
    <t>14e76f83-62b0-4098-8c7a-b6acb79ebe9b</t>
  </si>
  <si>
    <t>d2a69413-df05-4a26-ac5a-c864f657fed1</t>
  </si>
  <si>
    <t>fe40f947-aee6-4c2d-ad7d-d6652070f6c2</t>
  </si>
  <si>
    <t>804aaafd-afcc-458e-8256-8b882e36f3bb</t>
  </si>
  <si>
    <t>f378f657-6ebe-4985-98bf-1edc6902d1a1</t>
  </si>
  <si>
    <t>f745e89d-5c7e-4881-9917-1736a2f45b63</t>
  </si>
  <si>
    <t>98c856b9-2ca6-4fd3-a5ac-c5d88fb3637c</t>
  </si>
  <si>
    <t>85cdfbdb-0f4c-4be7-8769-0745bb0599f5</t>
  </si>
  <si>
    <t>8d4d6a46-928c-468f-a173-16e73ae86294</t>
  </si>
  <si>
    <t>c650a2d3-cc80-4fc4-97a5-18ca22810bb8</t>
  </si>
  <si>
    <t>e00f3b49-0d4e-4a96-8adc-14c547c2f36c</t>
  </si>
  <si>
    <t>3f1252ef-e909-48fe-9033-fff476234950</t>
  </si>
  <si>
    <t>78a938ae-e086-443b-8469-0822f9b849e6</t>
  </si>
  <si>
    <t>7678244c-dd4b-4ca7-8d79-e70ffb93bda5</t>
  </si>
  <si>
    <t>72e8a5f4-1e3f-40c2-ad06-a4d36afae382</t>
  </si>
  <si>
    <t>623bac80-e0d9-57c5-bd1f-fa39c6e0a643</t>
  </si>
  <si>
    <t>cb352b03-8dc0-457f-88cc-dfb6d7c91edf</t>
  </si>
  <si>
    <t>47733209-1ba5-4c57-b48d-94cb916b542e</t>
  </si>
  <si>
    <t>2bd911fe-3688-4ca5-99cc-d8f622a5eb72</t>
  </si>
  <si>
    <t>dbd38aca-78b9-594c-8dad-dbec2a1f3b2f</t>
  </si>
  <si>
    <t>ac4430f4-4ff3-4c60-897e-865af18a9d51</t>
  </si>
  <si>
    <t>e34f6d70-9fd3-49ab-adc5-8b82a0debab9</t>
  </si>
  <si>
    <t>8be88a80-897a-4f00-84b1-db461d9ec6fc</t>
  </si>
  <si>
    <t>65e6d091-7d82-5f9c-a5eb-b45627283d24</t>
  </si>
  <si>
    <t>40075117-a267-4fc4-8965-7d1da6ef647f</t>
  </si>
  <si>
    <t>bf3e8219-3339-4c89-9e35-1033616a9fe3</t>
  </si>
  <si>
    <t>6ca43ff4-e45e-4047-84c8-fa7b85fd5eca</t>
  </si>
  <si>
    <t>e2889f66-14c8-462b-85c1-fa086aa07081</t>
  </si>
  <si>
    <t>c9f6d724-f3ac-4909-a12a-ec66d9c7f035</t>
  </si>
  <si>
    <t>9efa5225-9b3a-4ac4-be3e-325d3145a3e3</t>
  </si>
  <si>
    <t>917c51d8-e67a-4257-b472-87d45c99da2c</t>
  </si>
  <si>
    <t>7:14AM</t>
  </si>
  <si>
    <t>944f86e4-07e3-4224-9d5e-bf4681b0fa6d</t>
  </si>
  <si>
    <t>8529d493-6db6-4f35-9582-7621c5ab9476</t>
  </si>
  <si>
    <t>df13a102-eee6-44ad-886b-4dac5820c330</t>
  </si>
  <si>
    <t>cc3a60a1-d0dc-4f1f-8a1e-75b01bd1f57e</t>
  </si>
  <si>
    <t>66620407-8c42-4143-ae82-85c8287995a1</t>
  </si>
  <si>
    <t>5388648e-e96f-4ecc-83bb-afd49b7ddc50</t>
  </si>
  <si>
    <t>da83cace-77ef-4a8b-bba9-f46ced8afc16</t>
  </si>
  <si>
    <t>a044d359-36a4-48a3-90a9-20954c58e0fc</t>
  </si>
  <si>
    <t>d3a7244c-92f8-43e9-99ea-fb376a4edfba</t>
  </si>
  <si>
    <t>88052135-1534-4dff-9613-e7f8418463b8</t>
  </si>
  <si>
    <t>2edb54ff-ef85-461d-90b6-4efc9dec793c</t>
  </si>
  <si>
    <t>5:42AM</t>
  </si>
  <si>
    <t>adc40467-32c4-46a8-b487-0f6126597a1a</t>
  </si>
  <si>
    <t>f416d00d-0cb3-47c2-ad69-8aaa5b3441d6</t>
  </si>
  <si>
    <t>fd0623cd-c330-46f6-bbe0-70d6b5036d46</t>
  </si>
  <si>
    <t>a4266d08-0ce1-5a2d-b099-88c45c6ab471</t>
  </si>
  <si>
    <t>d7902f99-7f62-5eda-a986-b00d292b8bdc</t>
  </si>
  <si>
    <t>06b8c75f-4277-4c60-ac69-6e7decbec9d1</t>
  </si>
  <si>
    <t>abe4d9b9-a294-4144-b0d7-af4894a8070a</t>
  </si>
  <si>
    <t>331580a8-112e-4015-bded-a4501c1c732f</t>
  </si>
  <si>
    <t>10ee137e-2e71-4974-9aa5-97bc4266d0f6</t>
  </si>
  <si>
    <t>9f6d9616-2492-44e3-9a2e-fec29acf6b8c</t>
  </si>
  <si>
    <t>58f5799c-b403-4a7a-a06b-636a5156764d</t>
  </si>
  <si>
    <t>d5cea4bf-244f-4eff-a27e-44477c24a21f</t>
  </si>
  <si>
    <t>368f29b8-9bcc-4f8c-a7a4-9aa26a375723</t>
  </si>
  <si>
    <t>4:33AM</t>
  </si>
  <si>
    <t>3a66c146-a350-49c9-a0e0-3af41d0fc0d0</t>
  </si>
  <si>
    <t>44f124f7-6d5d-43a8-8ea9-3b9f4c5edfc0</t>
  </si>
  <si>
    <t>6c3fb1bb-5044-49b0-b1cc-17b40807aa8a</t>
  </si>
  <si>
    <t>384156d7-ff68-40ca-bb89-030fe216b3c3</t>
  </si>
  <si>
    <t>9169ce79-5351-4b6d-b2aa-b57ee2902314</t>
  </si>
  <si>
    <t>06cc965d-74a2-454b-ab94-eb49ada11087</t>
  </si>
  <si>
    <t>3366c8d8-a764-4cc5-9a7a-7bce97a3b853</t>
  </si>
  <si>
    <t>f5dc1159-89c1-403c-95ed-27236fa5b1b6</t>
  </si>
  <si>
    <t>98c1293a-d93b-452f-b609-ee5ee98836f1</t>
  </si>
  <si>
    <t>a2e3129b-b609-4272-9ad3-e0aee4091374</t>
  </si>
  <si>
    <t>bfafeb85-8a74-4397-bd4f-774577cee58a</t>
  </si>
  <si>
    <t>b50c2369-3aae-42ef-a925-010a33d4416c</t>
  </si>
  <si>
    <t>d17dde21-0677-4d00-a3c0-0dc734fe7723</t>
  </si>
  <si>
    <t>ff59fdeb-0821-4b80-a6e3-bef36ca576be</t>
  </si>
  <si>
    <t>cab9bf36-8125-48db-913e-d537fb8ce68f</t>
  </si>
  <si>
    <t>66636d78-f2e0-44bc-baf7-6347797d3d7c</t>
  </si>
  <si>
    <t>3231c7e1-8f9a-4d9d-9cb8-303511ab2c26</t>
  </si>
  <si>
    <t>f34aa569-b3da-4b6c-a715-8060cf3ad8dc</t>
  </si>
  <si>
    <t>20008, USA</t>
  </si>
  <si>
    <t>20007, USA</t>
  </si>
  <si>
    <t>Washington D.C.</t>
  </si>
  <si>
    <t>20feac5e-c4de-4391-af41-8f793004dd11</t>
  </si>
  <si>
    <t>1:20AM</t>
  </si>
  <si>
    <t>fe87b621-d624-4169-88c0-542784bacb73</t>
  </si>
  <si>
    <t>3415b371-e86a-4180-9ee5-d28882713ecb</t>
  </si>
  <si>
    <t>20002, USA</t>
  </si>
  <si>
    <t>ea573bae-ce4e-4cc9-8a6c-e008ce36ad6d</t>
  </si>
  <si>
    <t>f2b835f4-27cf-4846-b86b-f8d0d3ae9273</t>
  </si>
  <si>
    <t>211ace8e-c201-404d-9e93-982de6904f72</t>
  </si>
  <si>
    <t>68ad8608-daa5-40f4-a1a4-6540fd5adc37</t>
  </si>
  <si>
    <t>fb7a4b9f-6775-4ea2-86e6-832c0120d044</t>
  </si>
  <si>
    <t>2c317160-05bb-415b-8ae0-34a43f98a207</t>
  </si>
  <si>
    <t>c82e933b-54f8-4a31-a6a1-3f77912077b1</t>
  </si>
  <si>
    <t>e353a31e-b019-4e67-b640-b85258811a8a</t>
  </si>
  <si>
    <t>a3ddf6e5-80d3-4c96-b850-64031296707c</t>
  </si>
  <si>
    <t>72d65a27-058b-4036-9105-9c8ff0789a43</t>
  </si>
  <si>
    <t>e8a08ae8-b39c-46d0-af10-dea1c60fcd71</t>
  </si>
  <si>
    <t>c773006d-cbbd-4a25-b825-694013418257</t>
  </si>
  <si>
    <t>ed752769-cd37-4f4c-8ffd-cefd7b8d7c90</t>
  </si>
  <si>
    <t>4458d1ea-9361-4441-8a6f-79144a588a2d</t>
  </si>
  <si>
    <t>f91f1faa-0835-4dbf-91d2-fbe357f907c2</t>
  </si>
  <si>
    <t>68d548a2-db98-475c-a62d-2ead75e57cee</t>
  </si>
  <si>
    <t>a251b576-5efa-40d3-8fc6-d96ad45bf54c</t>
  </si>
  <si>
    <t>bf2aee9d-f4e5-4521-b1a9-1ff19ceea98c</t>
  </si>
  <si>
    <t>7afb387a-a634-44a6-b105-c69adb093679</t>
  </si>
  <si>
    <t>9a5b4865-a6ad-4a27-82cc-895d6c9908be</t>
  </si>
  <si>
    <t>f1491835-eee8-4f74-aef7-271334739592</t>
  </si>
  <si>
    <t>c5f51c91-7e62-4e33-8364-db57b008c59f</t>
  </si>
  <si>
    <t>22d5950d-df9b-403f-b1d6-2840863664f1</t>
  </si>
  <si>
    <t>73326f46-aef2-4d71-93c5-11725678ed0a</t>
  </si>
  <si>
    <t>c64d411e-cf67-444c-ac4b-5b6700206706</t>
  </si>
  <si>
    <t>61a9e6cc-ca2f-4654-80fd-2d1aaa5c9f12</t>
  </si>
  <si>
    <t>5d36e06d-7966-4e5c-9ae2-39872d93dff2</t>
  </si>
  <si>
    <t>da840563-c893-492e-9f43-9abc9fd1be95</t>
  </si>
  <si>
    <t>7c11b2ad-69ec-4556-8875-290289e1d5cb</t>
  </si>
  <si>
    <t>daed69eb-da51-42a1-9638-87bacc6736e3</t>
  </si>
  <si>
    <t>d2e1d47f-ad00-4d6b-8549-73a616f11bc4</t>
  </si>
  <si>
    <t>d0b3ca50-a951-4a1a-9a17-98117b969d92</t>
  </si>
  <si>
    <t>dc87501f-cada-427c-980d-547075623565</t>
  </si>
  <si>
    <t>79fd3d77-b692-4ab9-ad53-7662923e27a3</t>
  </si>
  <si>
    <t>55e984a6-6a30-4d16-a5b6-ba8c3c6f8d98</t>
  </si>
  <si>
    <t>7:08AM</t>
  </si>
  <si>
    <t>6b06593f-aae0-4fe7-9889-498bd3d3c2a8</t>
  </si>
  <si>
    <t>25646c7b-1431-4785-a661-df2020c710d2</t>
  </si>
  <si>
    <t>a4b5ed98-7a73-41cd-8cdb-a12250f32fff</t>
  </si>
  <si>
    <t>e793a0a0-8550-4027-964e-a1105870fd81</t>
  </si>
  <si>
    <t>60ed716a-80ea-4a78-a7f4-66bf6d0e3af4</t>
  </si>
  <si>
    <t>a6ae2d72-644d-48ea-a344-620d8302273a</t>
  </si>
  <si>
    <t>9831c819-9029-4816-9894-e0c4d99b89c9</t>
  </si>
  <si>
    <t>ab94f47e-a1ca-4f16-8cdb-7af6c5d0e05c</t>
  </si>
  <si>
    <t>2e9ca2ab-0997-4cbb-b0b6-6bea7d27a99a</t>
  </si>
  <si>
    <t>a3f4b080-b2a8-4d7e-b3ae-b7d47a523af9</t>
  </si>
  <si>
    <t>a8ec05b1-de5e-4e9c-bf62-6146400d9f00</t>
  </si>
  <si>
    <t>764b9832-7f79-4e13-a86f-195771d06c6d</t>
  </si>
  <si>
    <t>e2949113-9f3a-4b7a-98eb-45ba38fa2d6b</t>
  </si>
  <si>
    <t>736e449a-3b08-45d9-818e-f694c2cfb4fc</t>
  </si>
  <si>
    <t>e8dd7552-843f-4875-910a-274d5c9bfde1</t>
  </si>
  <si>
    <t>eead8dae-60c9-433f-bdfa-8c8aa9b65708</t>
  </si>
  <si>
    <t>f10c96cb-f0ec-4a35-bd35-fdcede33aa8e</t>
  </si>
  <si>
    <t>7b46bf50-da9d-4874-86ea-5590c14f9a0d</t>
  </si>
  <si>
    <t>1c254c48-8ac6-11e9-95d0-f8bc1219e310</t>
  </si>
  <si>
    <t>1a6595a3-ed0d-4cf5-9723-9eedd9a2089b</t>
  </si>
  <si>
    <t>07696572-e4c7-4edd-8337-8068a31bb9e0</t>
  </si>
  <si>
    <t>72eec0cc-053c-4e79-80c8-57d8504c819f</t>
  </si>
  <si>
    <t>cbd41978-1402-44fe-a32e-a5ffbba55dbc</t>
  </si>
  <si>
    <t>0e9b0a65-14e1-4864-b7e0-c14877532fe2</t>
  </si>
  <si>
    <t>d2e7dc4e-b78f-468e-9f9c-f2b063a291bf</t>
  </si>
  <si>
    <t>36088a4a-c95d-4e75-93cc-c4bc98f47e4d</t>
  </si>
  <si>
    <t>6e319ec9-cd24-4882-ab4c-ccffb4aebf67</t>
  </si>
  <si>
    <t>7c7c95f4-ca97-46b7-92a8-386c1cc9afdb</t>
  </si>
  <si>
    <t>e475056f-3643-44a9-a7b3-4ae04e618de5</t>
  </si>
  <si>
    <t>8acbfcff-5840-4ea1-a9d6-7d47f7bdd30d</t>
  </si>
  <si>
    <t>bdf9179a-ba5e-4329-b6be-bcb455689f54</t>
  </si>
  <si>
    <t>1639b811-87e6-4764-8725-7a2275a8ba4f</t>
  </si>
  <si>
    <t>4dd60053-13cd-48d3-babd-e9346a5e56d4</t>
  </si>
  <si>
    <t>7cfe50ee-e954-4c8b-85cf-c7def3a88372</t>
  </si>
  <si>
    <t>4d9710e0-7c9a-43bc-9016-8447c175963e</t>
  </si>
  <si>
    <t>5:06AM</t>
  </si>
  <si>
    <t>4:57AM</t>
  </si>
  <si>
    <t>91b5496d-9dce-425f-abd8-8140f0dc3ecb</t>
  </si>
  <si>
    <t>4:24AM</t>
  </si>
  <si>
    <t>c46dbae6-9806-4237-9d96-5d7a128822d4</t>
  </si>
  <si>
    <t>4:15AM</t>
  </si>
  <si>
    <t>aceaf7a8-86b0-4ca0-a283-b70c864c2dbf</t>
  </si>
  <si>
    <t>5f03cc80-d36a-4de0-8c66-4d9d94674e7e</t>
  </si>
  <si>
    <t>1ae67fe4-62cf-4d17-bfb0-03d844d18e9b</t>
  </si>
  <si>
    <t>9e1814ff-c5ed-40ab-b0e3-5c8001fd6c7d</t>
  </si>
  <si>
    <t>e6bd2411-62c6-41ac-9d21-d631990c6548</t>
  </si>
  <si>
    <t>015629c9-d3a6-4f58-8e8d-a225f33cd2ef</t>
  </si>
  <si>
    <t>31ed4778-1396-4da4-a3fb-97405d8495a7</t>
  </si>
  <si>
    <t>4b55bc4f-f6d4-4243-9d4d-f3ca0729440f</t>
  </si>
  <si>
    <t>613911ad-9d9b-4a95-9130-15e0db82b03c</t>
  </si>
  <si>
    <t>23fe73a9-aa80-4604-8788-9d54196ecade</t>
  </si>
  <si>
    <t>2e838537-42b6-43f1-91eb-0ac7c92028b4</t>
  </si>
  <si>
    <t>610b93b8-021d-4df5-bdcc-b0c9962d2b55</t>
  </si>
  <si>
    <t>05e55cae-bc57-4d66-9835-8b2555789054</t>
  </si>
  <si>
    <t>78dab124-1138-4adf-8182-256e3e8a5d92</t>
  </si>
  <si>
    <t>721a6848-08ac-4371-8d82-1c22a022fef9</t>
  </si>
  <si>
    <t>07727, USA</t>
  </si>
  <si>
    <t>36577e11-f048-4716-88f7-814cd24b280d</t>
  </si>
  <si>
    <t>772bd28b-bcbc-4d63-bba5-8ebe10f00ffc</t>
  </si>
  <si>
    <t>72708e7f-c8a9-4bf1-b622-e92112be3886</t>
  </si>
  <si>
    <t>92a90323-60fe-4089-a259-392c22d225a5</t>
  </si>
  <si>
    <t>faa49f35-01d0-40c2-85b5-c4e06e165691</t>
  </si>
  <si>
    <t>54c974b3-0e77-403d-b502-6043005f6710</t>
  </si>
  <si>
    <t>4a6640e1-fdb2-4ca1-9e4f-03c28592b0a7</t>
  </si>
  <si>
    <t>0c59e822-0e7e-4702-93ea-1a51015d7458</t>
  </si>
  <si>
    <t>995cf039-21aa-532d-bc7a-21f3093f3ffe</t>
  </si>
  <si>
    <t>11e257cb-6147-4984-b5b2-f2cd01d09f8b</t>
  </si>
  <si>
    <t>255060b5-758f-46ce-8db8-725567547b33</t>
  </si>
  <si>
    <t>633a3b8c-2166-4662-93f8-364fcdf9ff5b</t>
  </si>
  <si>
    <t>ad1d9958-dbfa-4e3d-9024-54e877286299</t>
  </si>
  <si>
    <t>243db4c8-4332-4d3e-acb8-e0ddb592c54d</t>
  </si>
  <si>
    <t>6583722f-e5c8-47a9-8b00-7349d6e5488b</t>
  </si>
  <si>
    <t>e8795815-edb5-484a-9f4e-83c8fccb7e26</t>
  </si>
  <si>
    <t>fa22229b-22c5-42a0-a1d6-bf067d2126b4</t>
  </si>
  <si>
    <t>ef2f2ae3-6918-4571-9b6e-cb71f2caa362</t>
  </si>
  <si>
    <t>8b93a92d-f3dd-4132-a50b-8a19212e4a01</t>
  </si>
  <si>
    <t>9bcfcd2a-d979-4887-9dff-8614a1379516</t>
  </si>
  <si>
    <t>a036b3fc-5be8-49d7-9ac4-443f72099cb8</t>
  </si>
  <si>
    <t>1de77633-f445-4f7a-998f-5e76dd1ebddf</t>
  </si>
  <si>
    <t>b91dbfdb-4601-491f-ae3e-9f1364029ecc</t>
  </si>
  <si>
    <t>0d9074a1-1d63-4be8-8889-b5381568b3f4</t>
  </si>
  <si>
    <t>755720d2-eb7a-4233-b8cb-a603e9774b68</t>
  </si>
  <si>
    <t>5:32AM</t>
  </si>
  <si>
    <t>a560281a-dcaf-444d-a633-36e32f8e1eea</t>
  </si>
  <si>
    <t>00e3a489-97c3-4f68-a2c4-56dfb8a22a36</t>
  </si>
  <si>
    <t>bf100f9a-ffdd-4714-8987-0b86b727bcf1</t>
  </si>
  <si>
    <t>f001f4ec-ce00-4c2a-9635-9e01147f18da</t>
  </si>
  <si>
    <t>5d9a1989-a15d-4a87-a885-1112f9a0f56d</t>
  </si>
  <si>
    <t>2dc72a7a-164c-4691-ac3d-75b311a6527a</t>
  </si>
  <si>
    <t>a0a9dc77-b91d-4cd8-ab84-dda1e72abd14</t>
  </si>
  <si>
    <t>6622cbf9-1f4e-4dc2-adba-d909c6f2b991</t>
  </si>
  <si>
    <t>49d833ab-464a-4a78-a924-ce21dc04ee06</t>
  </si>
  <si>
    <t>8a701b3c-b1ee-4d7a-94f6-0c85d9345818</t>
  </si>
  <si>
    <t>b8fd3a6f-ce59-467a-9e84-1bc45d133369</t>
  </si>
  <si>
    <t>3c398e93-bfc4-4104-a042-c74967badfec</t>
  </si>
  <si>
    <t>00082cc5-8246-4da7-958f-12933d9abe54</t>
  </si>
  <si>
    <t>60aeb98c-f10b-4108-8290-acf78ef76fce</t>
  </si>
  <si>
    <t>ccbbe131-5cf7-427f-b796-38c923aaf305</t>
  </si>
  <si>
    <t>d971b161-ea80-4f92-8d64-e11e4dbcdcfb</t>
  </si>
  <si>
    <t>180ec74a-f5c4-490d-b0a0-cfc0f0d81ccd</t>
  </si>
  <si>
    <t>6f5a320e-7ab4-4551-8261-8cfdace1338a</t>
  </si>
  <si>
    <t>ae4cb7c0-af37-48cb-8832-9533cb48dee7</t>
  </si>
  <si>
    <t>ab73d7cb-0566-43a0-b245-dfb00e3bf642</t>
  </si>
  <si>
    <t>897b2ca5-2b3c-4ab6-acc7-bc7d8c59f9cc</t>
  </si>
  <si>
    <t>1fb541eb-92c3-4f9f-8e3d-fa41c12cec12</t>
  </si>
  <si>
    <t>1af466be-1f6c-4fc4-8fee-1c277f8faeba</t>
  </si>
  <si>
    <t>6c37b922-d8db-4050-aa77-862523d860fb</t>
  </si>
  <si>
    <t>44d08d31-3426-471d-81f4-b1df90d2af80</t>
  </si>
  <si>
    <t>a1bd272a-ad83-4fcf-ad7c-43e87c97d7f2</t>
  </si>
  <si>
    <t>e0d4793a-63cf-46f1-b0f7-c22c2d0c7fbf</t>
  </si>
  <si>
    <t>05a32e8a-1037-4ff9-ab08-99c97702de3c</t>
  </si>
  <si>
    <t>a2ec05d2-5f66-4a30-a486-3e44b806bafe</t>
  </si>
  <si>
    <t>3cc70112-a896-4058-bc8e-df1d72de9fa2</t>
  </si>
  <si>
    <t>2ffb27bc-fa2b-5654-ad2f-6699beebbe7d</t>
  </si>
  <si>
    <t>6aec40d9-4d91-41b5-a381-0b0b9de561bc</t>
  </si>
  <si>
    <t>cf80808b-00d2-5ffe-b1cb-18f12f5d96bc</t>
  </si>
  <si>
    <t>3f84c579-4a78-48a3-8ee5-85529956d33e</t>
  </si>
  <si>
    <t>75cd9964-c8ec-55df-8c58-353f519a861e</t>
  </si>
  <si>
    <t>d39e3e7f-0b7f-4b20-b5c9-3d16679e57d2</t>
  </si>
  <si>
    <t>1a43ee1e-1569-43d4-91f3-1ac3da95cc44</t>
  </si>
  <si>
    <t>06b30ced-8df3-4ac4-9d11-f2f4aeaeaae7</t>
  </si>
  <si>
    <t>aa6492e6-a639-4401-9386-6b829fbab3a9</t>
  </si>
  <si>
    <t>9196f455-51fa-4b2e-b447-b1e4f9a3aeb1</t>
  </si>
  <si>
    <t>b3f06a02-d7d6-445c-b6d5-9e0a179b4caa</t>
  </si>
  <si>
    <t>6757bb31-6006-4b68-8832-b3e5bb3bff22</t>
  </si>
  <si>
    <t>611e6a8f-efa1-4e83-b8d8-b303abc87a48</t>
  </si>
  <si>
    <t>50c56920-6745-4bd0-be2a-c968aebe1914</t>
  </si>
  <si>
    <t>12ac203f-a419-465c-ba41-06d08f9b2359</t>
  </si>
  <si>
    <t>a0e7e1b8-3ecb-4293-a2f6-cf3358d5b7a4</t>
  </si>
  <si>
    <t>effc1144-7fcf-497b-b6ed-289172baacba</t>
  </si>
  <si>
    <t>78db6bce-178a-426c-a22b-4505d71eb0b1</t>
  </si>
  <si>
    <t>2a410173-9b27-4031-8adb-9e7b0c26691d</t>
  </si>
  <si>
    <t>22edab1a-5f7d-4457-a17d-9c85a7b93eb8</t>
  </si>
  <si>
    <t>8185c045-30d3-419e-bf69-03319e3c9c87</t>
  </si>
  <si>
    <t>cc4388e9-7e53-46f1-ac04-a36cff57b832</t>
  </si>
  <si>
    <t>c32605b9-00a1-45b3-b8c2-d23b70ae622c</t>
  </si>
  <si>
    <t>0a6fa367-d69a-434f-8f3c-b3ce8afb1753</t>
  </si>
  <si>
    <t>3011efc0-43cd-5dee-a313-5ef6a0774265</t>
  </si>
  <si>
    <t>Central | Premium SUV</t>
  </si>
  <si>
    <t>a5942a38-0161-4c48-b40e-f9d487738b7f</t>
  </si>
  <si>
    <t>ca655baf-d923-4543-a185-199542f3cab8</t>
  </si>
  <si>
    <t>35902801-aa18-4b3f-ad33-a2f4793f26df</t>
  </si>
  <si>
    <t>1f2a43bd-647b-4793-8673-4c8505eaf944</t>
  </si>
  <si>
    <t>d9e9e2c0-f835-4244-8842-a2af3a68c47e</t>
  </si>
  <si>
    <t>5:04AM</t>
  </si>
  <si>
    <t>eaadbf29-ee10-45e3-9ecf-e3f2a93de470</t>
  </si>
  <si>
    <t>ecf95286-6d32-4e1a-a11f-c9658937f8e1</t>
  </si>
  <si>
    <t>dd6f8550-3aa7-42ca-987e-a63147ba1ce3</t>
  </si>
  <si>
    <t>ee031ff4-db6c-40dd-9904-967be9554f24</t>
  </si>
  <si>
    <t>3d5400aa-fa8d-41a5-8f8b-78aa09010ddb</t>
  </si>
  <si>
    <t>91837736-78cc-46d3-af67-857ade8fc72c</t>
  </si>
  <si>
    <t>0930f883-c292-5286-b21d-e51acde18232</t>
  </si>
  <si>
    <t>ee00953f-6f93-4f1f-a70d-b2d9448cecc9</t>
  </si>
  <si>
    <t>7b18abcb-552a-4021-bba6-4ff4d484fc7c</t>
  </si>
  <si>
    <t>b146c128-b99a-4a0e-a789-de42acd8ab76</t>
  </si>
  <si>
    <t>2c35770a-0402-4bdf-9739-763b86f2c13e</t>
  </si>
  <si>
    <t>0a13e628-6286-4a37-896d-c6ea99f8ad1c</t>
  </si>
  <si>
    <t>8fc4ce51-bfb0-40fd-9ef9-876fcd68debf</t>
  </si>
  <si>
    <t>a585d943-953b-49a5-800b-73196b451aac</t>
  </si>
  <si>
    <t>65f1633c-e3f1-4bce-862e-0186296359a9</t>
  </si>
  <si>
    <t>10b45ec7-771d-43f6-bc4f-1ee3b07245c1</t>
  </si>
  <si>
    <t>300963c0-d6fe-4111-b5ea-733eef51423a</t>
  </si>
  <si>
    <t>b2db54cd-0f7f-4ea4-b29e-4383986ca0b7</t>
  </si>
  <si>
    <t>cf2b2e97-6062-4c10-a5de-69b206e3972b</t>
  </si>
  <si>
    <t>12ee2e64-5f43-4b36-8398-5c7b6265b64c</t>
  </si>
  <si>
    <t>8482a4ce-25dd-47c4-8d8d-95ff8649fb47</t>
  </si>
  <si>
    <t>33763da0-7b00-4cff-95ad-38ec22a8b201</t>
  </si>
  <si>
    <t>6f1c025c-c0a8-41de-a42a-f135b536abf6</t>
  </si>
  <si>
    <t>adc730bc-7044-4476-9f7a-8b9292478bde</t>
  </si>
  <si>
    <t>90f373cd-5ffb-402c-9c13-99b03a52d644</t>
  </si>
  <si>
    <t>2b2df2b8-467c-45b0-bf5e-cc234c9c38fc</t>
  </si>
  <si>
    <t>aff0b9d3-88fc-43b3-98d3-1cdd7259ca80</t>
  </si>
  <si>
    <t>e5d39ce9-3eae-45df-9b6a-005d1da64b65</t>
  </si>
  <si>
    <t>972edf32-993a-4a8a-a3d7-ce3b8332d3df</t>
  </si>
  <si>
    <t>4e044483-0487-4692-9223-6e6257c6694b</t>
  </si>
  <si>
    <t>999160eb-2fce-4c84-a9d3-9af1118e6394</t>
  </si>
  <si>
    <t>82c5bfa7-0803-4a96-9889-b62b28152822</t>
  </si>
  <si>
    <t>652031d8-1f0d-4929-9708-1a8b0a11a57c</t>
  </si>
  <si>
    <t>b9e6159e-5172-4849-9f35-ba82a85cfc47</t>
  </si>
  <si>
    <t>119ecd64-61b4-4b00-be9c-8710c8b3a713</t>
  </si>
  <si>
    <t>ba449be4-a9e9-41e8-8a15-0d440ffbb5e7</t>
  </si>
  <si>
    <t>9f9f9fda-0ab6-4450-bf08-ff9953707485</t>
  </si>
  <si>
    <t>c256c037-a808-41c7-b321-c114a7c5a042</t>
  </si>
  <si>
    <t>c55813e8-3e4d-4a48-a7dc-8780d101c029</t>
  </si>
  <si>
    <t>f4380097-e99b-4570-b262-d0d9c06aa9e4</t>
  </si>
  <si>
    <t>2ed4fba0-3b9a-45ff-af61-f7c1c797903f</t>
  </si>
  <si>
    <t>8e0b24f4-4278-4ac2-9639-3c117666d308</t>
  </si>
  <si>
    <t>b27286b3-1cd6-422d-afd2-cfe3da959154</t>
  </si>
  <si>
    <t>770116f4-acd0-4d8d-bafb-92928b72a543</t>
  </si>
  <si>
    <t>24cde8e2-65a4-4d68-8bcd-36913f268f9c</t>
  </si>
  <si>
    <t>b6759fee-5dee-4bfc-8c16-63389319a7e9</t>
  </si>
  <si>
    <t>8b773caf-4cd3-4b29-8ff5-d46d18f991ed</t>
  </si>
  <si>
    <t>c90b3ca1-9374-4f99-a54f-3322ef87de6e</t>
  </si>
  <si>
    <t>bf36d7b5-a177-4d65-9f48-edad33c82f3e</t>
  </si>
  <si>
    <t>95d35810-cad3-4e73-9a11-d73c08f74b0a</t>
  </si>
  <si>
    <t>6:54AM</t>
  </si>
  <si>
    <t>51b5f7a4-ba78-4a57-b7a6-7fce035fbbbd</t>
  </si>
  <si>
    <t>05c08466-5224-46f3-b331-b92977ad802c</t>
  </si>
  <si>
    <t>fa5c4584-6f65-4b93-9f9a-e5f7c9124839</t>
  </si>
  <si>
    <t>20d0ea0f-5f95-4848-aa21-87454886f0ea</t>
  </si>
  <si>
    <t>622f8fb8-4294-4f23-8d09-333182601868</t>
  </si>
  <si>
    <t>8572a47f-c792-4beb-ad6c-c1079b3fd0d0</t>
  </si>
  <si>
    <t>be456448-f900-4d22-b89d-9a7813c38e6d</t>
  </si>
  <si>
    <t>bf34f3b4-1c13-4504-8c20-12be4ec86ae3</t>
  </si>
  <si>
    <t>a8968cc6-8161-4a25-8bbe-0ba443288cbf</t>
  </si>
  <si>
    <t>d0180cd9-867a-4236-8fd3-dd02798eca04</t>
  </si>
  <si>
    <t>11516, USA</t>
  </si>
  <si>
    <t>a2207528-e4a6-4213-bb32-81913d8418aa</t>
  </si>
  <si>
    <t>df689355-df10-40e1-ba7a-814dce3f69dc</t>
  </si>
  <si>
    <t>638a82bf-883d-46f0-bea6-e0fdbe4a1ac3</t>
  </si>
  <si>
    <t>105fc5ee-41e7-4b30-ae7b-27555128200c</t>
  </si>
  <si>
    <t>9f6e24ad-b563-4b70-987b-9062d7c3ee51</t>
  </si>
  <si>
    <t>d76cea77-c739-4d2d-aabb-9037c61b0e2e</t>
  </si>
  <si>
    <t>b929e30a-edb1-4be0-8d8e-2c3299d3a53f</t>
  </si>
  <si>
    <t>47e8a04e-819a-446d-b0b1-8e427e6e5efb</t>
  </si>
  <si>
    <t>488036b2-7fa4-4452-bf28-9673a18e9866</t>
  </si>
  <si>
    <t>2e250dcd-5710-4854-a8f8-437839ead1a4</t>
  </si>
  <si>
    <t>24f1de0b-d58d-4c0c-9518-a372b9647356</t>
  </si>
  <si>
    <t>05be8730-6eda-42b8-9a1a-cdf6ad4763d8</t>
  </si>
  <si>
    <t>b5feccef-f58b-4fc0-ab87-7a11b113340a</t>
  </si>
  <si>
    <t>6dabf329-20f2-4085-932f-50a32056db27</t>
  </si>
  <si>
    <t>178ffebe-ed6b-4de7-b85c-db525904c893</t>
  </si>
  <si>
    <t>a2f73699-1b5e-4c79-b528-8df0f838c296</t>
  </si>
  <si>
    <t>64eb3792-ad9a-48f6-a3e1-04c6367745c0</t>
  </si>
  <si>
    <t>0a20b1cd-a8af-41c3-ba5d-98cdba72bd2b</t>
  </si>
  <si>
    <t>75c963d2-ef73-431d-9c02-f4f556014f73</t>
  </si>
  <si>
    <t>aae12bbe-715c-4bfc-adef-52a827f5f667</t>
  </si>
  <si>
    <t>baddca4c-d92e-4644-8697-f69ca33af3fe</t>
  </si>
  <si>
    <t>7d8ad7d4-8b2a-441f-ada8-8ace83dd2954</t>
  </si>
  <si>
    <t>1a0d9968-579b-417b-ad12-8145155cf7b7</t>
  </si>
  <si>
    <t>0f1cc64e-5353-4a71-b950-17bb22f51f9d</t>
  </si>
  <si>
    <t>b85e3c08-5f85-47e3-bf3d-5cff6dd840dd</t>
  </si>
  <si>
    <t>9bf8da24-1c44-4436-b93b-89424df50104</t>
  </si>
  <si>
    <t>4:10AM</t>
  </si>
  <si>
    <t>399f5dee-b124-448b-b52e-5a5abe84159c</t>
  </si>
  <si>
    <t>c61fe54a-4c02-4210-b3e7-7bca36452b44</t>
  </si>
  <si>
    <t>Estimated Service and Technology Fee (incl. Taxes, if any) in USD</t>
  </si>
  <si>
    <t>Transaction Amount in USD (incl. Taxes)</t>
  </si>
  <si>
    <t>Tip in USD</t>
  </si>
  <si>
    <t>Taxes in USD</t>
  </si>
  <si>
    <t>Fare in USD (excl. Taxes)</t>
  </si>
  <si>
    <t>Local Currency Code</t>
  </si>
  <si>
    <t>Transaction Amount in Local Currency (incl. Taxes)</t>
  </si>
  <si>
    <t>Tip in Local Currency</t>
  </si>
  <si>
    <t>Taxes in Local Currency</t>
  </si>
  <si>
    <t>Fare in Local Currency (excl. Taxes)</t>
  </si>
  <si>
    <t>Transaction Type</t>
  </si>
  <si>
    <t>Payment Method</t>
  </si>
  <si>
    <t>Group</t>
  </si>
  <si>
    <t>Program</t>
  </si>
  <si>
    <t>Expense Code</t>
  </si>
  <si>
    <t>DROP OFF ZIP</t>
  </si>
  <si>
    <t>PICKUP ZIP</t>
  </si>
  <si>
    <t>Duration (min)</t>
  </si>
  <si>
    <t>Distance (mi)</t>
  </si>
  <si>
    <t>City</t>
  </si>
  <si>
    <t>Service</t>
  </si>
  <si>
    <t>Employee ID</t>
  </si>
  <si>
    <t xml:space="preserve">employee name </t>
  </si>
  <si>
    <t>Email</t>
  </si>
  <si>
    <t>Last Name</t>
  </si>
  <si>
    <t>First Name</t>
  </si>
  <si>
    <t>Request Timezone Offset from UTC</t>
  </si>
  <si>
    <t>Drop-off Time (Local)</t>
  </si>
  <si>
    <t>Drop-off Date (Local)</t>
  </si>
  <si>
    <t>Drop-off Time (UTC)</t>
  </si>
  <si>
    <t>Drop-off Date (UTC)</t>
  </si>
  <si>
    <t>Request Time (Local)</t>
  </si>
  <si>
    <t>Request Date (Local)</t>
  </si>
  <si>
    <t>Request Time (UTC)</t>
  </si>
  <si>
    <t>Request Date (UTC)</t>
  </si>
  <si>
    <t>Transaction Timestamp (UTC)</t>
  </si>
  <si>
    <t>Trip/Eats ID</t>
  </si>
  <si>
    <t>Transactions</t>
  </si>
  <si>
    <t>2020-02-08 00:05:52.573219238 +0000 UTC m=+6923.707405202</t>
  </si>
  <si>
    <t>Report Date:</t>
  </si>
  <si>
    <t>Administrator:</t>
  </si>
  <si>
    <t>Fly Blade, Inc.</t>
  </si>
  <si>
    <t>Company:</t>
  </si>
  <si>
    <t>Grimmer</t>
  </si>
  <si>
    <t>Conrad</t>
  </si>
  <si>
    <t>Alvarez</t>
  </si>
  <si>
    <t>Leo</t>
  </si>
  <si>
    <t>Bisaccia</t>
  </si>
  <si>
    <t>Jackson</t>
  </si>
  <si>
    <t>Felts</t>
  </si>
  <si>
    <t>Blair</t>
  </si>
  <si>
    <t>Keith</t>
  </si>
  <si>
    <t xml:space="preserve">Allison </t>
  </si>
  <si>
    <t>Westbrook</t>
  </si>
  <si>
    <t>Jacqueline</t>
  </si>
  <si>
    <t>Schaaf</t>
  </si>
  <si>
    <t>Suzuki</t>
  </si>
  <si>
    <t>Emi</t>
  </si>
  <si>
    <t>Morris</t>
  </si>
  <si>
    <t>Callen</t>
  </si>
  <si>
    <t>Soucy</t>
  </si>
  <si>
    <t>Amanda</t>
  </si>
  <si>
    <t>Kemjika</t>
  </si>
  <si>
    <t>Ngozi</t>
  </si>
  <si>
    <t>Meyer</t>
  </si>
  <si>
    <t>Joseph</t>
  </si>
  <si>
    <t>Riley</t>
  </si>
  <si>
    <t>Mikaela</t>
  </si>
  <si>
    <t>Kelly</t>
  </si>
  <si>
    <t>Brendan</t>
  </si>
  <si>
    <t>Guenther</t>
  </si>
  <si>
    <t>Nathaniel</t>
  </si>
  <si>
    <t>Adler</t>
  </si>
  <si>
    <t>Jake</t>
  </si>
  <si>
    <t>Khazerov</t>
  </si>
  <si>
    <t>Sergio</t>
  </si>
  <si>
    <t>Doherty</t>
  </si>
  <si>
    <t>Robert</t>
  </si>
  <si>
    <t>Licht</t>
  </si>
  <si>
    <t>Evan</t>
  </si>
  <si>
    <t>Levesque</t>
  </si>
  <si>
    <t>Simon</t>
  </si>
  <si>
    <t>Gibson</t>
  </si>
  <si>
    <t>Jacob</t>
  </si>
  <si>
    <t>Wiesenthal</t>
  </si>
  <si>
    <t>Ramon-Batista</t>
  </si>
  <si>
    <t>Jose</t>
  </si>
  <si>
    <t>Hooper</t>
  </si>
  <si>
    <t>Garber</t>
  </si>
  <si>
    <t>AJ</t>
  </si>
  <si>
    <t>Maisey</t>
  </si>
  <si>
    <t>Tori</t>
  </si>
  <si>
    <t>Kogut</t>
  </si>
  <si>
    <t>Sabrina</t>
  </si>
  <si>
    <t>Meltzer</t>
  </si>
  <si>
    <t>Justin</t>
  </si>
  <si>
    <t>Conte</t>
  </si>
  <si>
    <t>Tony</t>
  </si>
  <si>
    <t>Friedman</t>
  </si>
  <si>
    <t>Madison</t>
  </si>
  <si>
    <t>Lozier</t>
  </si>
  <si>
    <t>Karoline</t>
  </si>
  <si>
    <t>Davonne Wilkinson</t>
  </si>
  <si>
    <t>Shyloh</t>
  </si>
  <si>
    <t>Heyburn</t>
  </si>
  <si>
    <t>Will</t>
  </si>
  <si>
    <t>Whaley</t>
  </si>
  <si>
    <t>Gold</t>
  </si>
  <si>
    <t>Lee</t>
  </si>
  <si>
    <t>Williamson</t>
  </si>
  <si>
    <t>Wyndham</t>
  </si>
  <si>
    <t>Clay</t>
  </si>
  <si>
    <t>Conner</t>
  </si>
  <si>
    <t>Gil</t>
  </si>
  <si>
    <t>Johnson</t>
  </si>
  <si>
    <t>Maryanne</t>
  </si>
  <si>
    <t>Alexander</t>
  </si>
  <si>
    <t>Nate</t>
  </si>
  <si>
    <t>Senning</t>
  </si>
  <si>
    <t>Hunter</t>
  </si>
  <si>
    <t>Rooney</t>
  </si>
  <si>
    <t>Jess</t>
  </si>
  <si>
    <t>Tam</t>
  </si>
  <si>
    <t>Bowie</t>
  </si>
  <si>
    <t>Pelczar</t>
  </si>
  <si>
    <t>Sanchez</t>
  </si>
  <si>
    <t>Lysane</t>
  </si>
  <si>
    <t>Grassi</t>
  </si>
  <si>
    <t>Mimi</t>
  </si>
  <si>
    <t>Schrage</t>
  </si>
  <si>
    <t>Max</t>
  </si>
  <si>
    <t>Antner</t>
  </si>
  <si>
    <t>Emily</t>
  </si>
  <si>
    <t>Oneill</t>
  </si>
  <si>
    <t>Jack</t>
  </si>
  <si>
    <t>Brody</t>
  </si>
  <si>
    <t>Matthew</t>
  </si>
  <si>
    <t>Poassenger Facing Employee - Misc Errand</t>
  </si>
  <si>
    <t>McNeil</t>
  </si>
  <si>
    <t>Torey</t>
  </si>
  <si>
    <t>Orlov</t>
  </si>
  <si>
    <t>Oksana</t>
  </si>
  <si>
    <t>Kadiu</t>
  </si>
  <si>
    <t>Esjona</t>
  </si>
  <si>
    <t>Thompson</t>
  </si>
  <si>
    <t>Cal</t>
  </si>
  <si>
    <t>Mirto</t>
  </si>
  <si>
    <t>Description (optional)</t>
  </si>
  <si>
    <t>Alternative</t>
  </si>
  <si>
    <t>lookup</t>
  </si>
  <si>
    <t>Blade Employees</t>
  </si>
  <si>
    <t>Blade Uber Codes</t>
  </si>
  <si>
    <t>What is the Difference Between Financial, Data and Strategic Analysis</t>
  </si>
  <si>
    <t>Data analysts generally explore relationships across a universe of companies, businesses, or activities.</t>
  </si>
  <si>
    <t>Strategic analysts perform fundamental business analysis to develop an outlook for a company, industry, business or activity.</t>
  </si>
  <si>
    <t>These relationships often exist over time (trend analysis) or across entities (comparables analysis).</t>
  </si>
  <si>
    <r>
      <t>that context, proactively</t>
    </r>
    <r>
      <rPr>
        <sz val="10"/>
        <color theme="1"/>
        <rFont val="Calibri (Body)_x0000_"/>
      </rPr>
      <t xml:space="preserve"> reach out</t>
    </r>
    <r>
      <rPr>
        <sz val="10"/>
        <color theme="1"/>
        <rFont val="Calibri"/>
        <family val="2"/>
        <scheme val="minor"/>
      </rPr>
      <t xml:space="preserve"> to other experts (be it information technology, accounting, tax or legal) when it is necessary</t>
    </r>
    <r>
      <rPr>
        <sz val="10"/>
        <color theme="1"/>
        <rFont val="Calibri (Body)_x0000_"/>
      </rPr>
      <t>.</t>
    </r>
  </si>
  <si>
    <t>A PivotTable is an extremely powerful and flexible tool which can support diverse computational tasks.</t>
  </si>
  <si>
    <t>In this section, we explain how to create a PivotTable from a 'Data Source'</t>
  </si>
  <si>
    <t>The most commonly used Data Source is an existing Excel Table. In this case the name of the table can be entered as the Data Source.</t>
  </si>
  <si>
    <t>There is a significant difference. Which is correct?</t>
  </si>
  <si>
    <t>The fact that each field is a separate column enables it to be aggregated, manipulated, and incorporated into calculating a new field.</t>
  </si>
  <si>
    <t>Revenues 2017</t>
  </si>
  <si>
    <t>Click anywhere within the data range of the data to be sorted on the 'DATA Budgets' Sheet. Notice Excel automatically selects the full dataset.</t>
  </si>
  <si>
    <t>EXHIBIT: Functionality of Excel Tables</t>
  </si>
  <si>
    <t>Click on 'Window' in the selection at the top of the screen and a dropdown window will appear.</t>
  </si>
  <si>
    <t>Notice that at the bottom of the 'Window" dropdown menu above that 'WB2-Data Analysis' is shown twice.</t>
  </si>
  <si>
    <t>However, this Workbook presents how a PivotTable permits a financial analyst to 'explore patterns and relationships'.</t>
  </si>
  <si>
    <t>Double-clicking on any cell in the PivotTable will result in Excel creating a new Sheet exploding all of the related rows from the source data.</t>
  </si>
  <si>
    <t>Calculate the Average Profit Margin (ratio of the sums) by dividing the Total of the Profits by the Total of the Revenues</t>
  </si>
  <si>
    <t>When aggregating ratios, the contribution of data points in which either the numerator is negative resulting in a negative ratio compromises the aggregate results.</t>
  </si>
  <si>
    <t>The answer is that calculating the ratio of the sums is generally the correct approach.</t>
  </si>
  <si>
    <t>For example, some stock indices are calculated by 'equal weighting'.</t>
  </si>
  <si>
    <t>However, in this ratio neither the numerator nor denominator can be negative and the selection process for stock constituency avoids dramatic differences in size.</t>
  </si>
  <si>
    <t>We will later present 'Reference Functions', which are functions that can pull disparate data into the data structure you have defined.</t>
  </si>
  <si>
    <t>If you calculate the sum of all of the companies Revenues divided by the sum of all of the companies Equity you get a results of 1.5.</t>
  </si>
  <si>
    <t>In the 'Fields' box select 'Net income to Common GAAP' and click on 'Insert Field' (button below the field). 'Net Income' will appear in the 'Formula' box.</t>
  </si>
  <si>
    <t>If you want to alphabetize 'Salesperson' within office select 'Salesperson as the third level of the sort hierarchy.</t>
  </si>
  <si>
    <t>An Excel Table is a suite of tools applied to a range of data, generally with a title row, that supports formatting, filtering, adding, deleting, charting and summarizing.</t>
  </si>
  <si>
    <r>
      <t xml:space="preserve">b. “Conclusions” - Please detail your reasoning behind each of these conclusions </t>
    </r>
    <r>
      <rPr>
        <sz val="10"/>
        <color indexed="8"/>
        <rFont val="Calibri (Body)_x0000_"/>
      </rPr>
      <t>(500 Words Max) </t>
    </r>
  </si>
  <si>
    <r>
      <t xml:space="preserve">c. “Backup” Please include whatever graphs, charts, references you deem fit </t>
    </r>
    <r>
      <rPr>
        <sz val="10"/>
        <color indexed="8"/>
        <rFont val="Calibri (Body)_x0000_"/>
      </rPr>
      <t>(1 Page per conclusion Max) </t>
    </r>
  </si>
  <si>
    <r>
      <t xml:space="preserve">d. “Action Items” - What Action Items do you recommend to improve company performance? </t>
    </r>
    <r>
      <rPr>
        <sz val="10"/>
        <color indexed="8"/>
        <rFont val="Calibri (Body)_x0000_"/>
      </rPr>
      <t>(500 Words Max) </t>
    </r>
  </si>
  <si>
    <t>You may refer to the prior Sheet, 'EXCEL Tables', for a refresh of how to create a Table.</t>
  </si>
  <si>
    <t>In this case we are not going to use the Table capability that was presented in the 'EXCEL Tables' Sheet.</t>
  </si>
  <si>
    <t xml:space="preserve">In addition to the ticker, company name, sector, industry and year each row contains both the GAAP and Non-GAAP Net Income to Common and Revenues of the company for the fiscal year. </t>
  </si>
  <si>
    <t>The objective here is to analyze the frequency and magnitude of adjustments made.</t>
  </si>
  <si>
    <t>Blade Trip Data</t>
  </si>
  <si>
    <t>Strategic Financial Analysis &amp; Modeling</t>
  </si>
  <si>
    <t>Add a column on the 'DATA Table' Sheet with a formula in it:</t>
  </si>
  <si>
    <t>If you were to click on 'OK' at this point all duplicate rows defined by every value in every column being exactly the same will be eliminated.</t>
  </si>
  <si>
    <t xml:space="preserve">Uncheck column headers that you do not want to be included in the matching logic on which rows will be deleted. </t>
  </si>
  <si>
    <t>Row Number</t>
  </si>
  <si>
    <t>Location</t>
  </si>
  <si>
    <t>Warehouse</t>
  </si>
  <si>
    <t>The following example demonstrates how the logic of Remove Duplicates work.</t>
  </si>
  <si>
    <t>2&amp;3</t>
  </si>
  <si>
    <t>3&amp;4</t>
  </si>
  <si>
    <t>All</t>
  </si>
  <si>
    <t>Data Analysis is often used in Human Resource Management (HR).</t>
  </si>
  <si>
    <t>These databases are often analyzed based on parameters other than financial data but analyses often incorporate financial data.</t>
  </si>
  <si>
    <r>
      <t>Many data analysis tools require an investment of time to develop expertise and some of you may</t>
    </r>
    <r>
      <rPr>
        <sz val="10"/>
        <color rgb="FFFF0000"/>
        <rFont val="Calibri"/>
        <family val="2"/>
      </rPr>
      <t xml:space="preserve"> </t>
    </r>
    <r>
      <rPr>
        <sz val="10"/>
        <color theme="1"/>
        <rFont val="Calibri"/>
        <family val="2"/>
      </rPr>
      <t xml:space="preserve">become expert in one or more of these </t>
    </r>
  </si>
  <si>
    <t>In general the ratio of the sums of the numerator divided by the sum of the denominator makes more sense.</t>
  </si>
  <si>
    <t>In the below example, financial performance data of salespeople are analyzed to support managerial decisions with respect to the sales organization.</t>
  </si>
  <si>
    <t>However, this gives larger companies significantly more influence in the resultant ratio.</t>
  </si>
  <si>
    <t>2&amp;4</t>
  </si>
  <si>
    <t xml:space="preserve">ACN </t>
  </si>
  <si>
    <t xml:space="preserve">AKAM </t>
  </si>
  <si>
    <t xml:space="preserve">ALGN </t>
  </si>
  <si>
    <t xml:space="preserve">ALXN </t>
  </si>
  <si>
    <t xml:space="preserve">ANET </t>
  </si>
  <si>
    <t xml:space="preserve">ATVI </t>
  </si>
  <si>
    <t xml:space="preserve">AVGO </t>
  </si>
  <si>
    <t xml:space="preserve">BKNG </t>
  </si>
  <si>
    <t xml:space="preserve">BR </t>
  </si>
  <si>
    <t xml:space="preserve">BSX </t>
  </si>
  <si>
    <t xml:space="preserve">CDW </t>
  </si>
  <si>
    <t xml:space="preserve">CMG </t>
  </si>
  <si>
    <t xml:space="preserve">CRM </t>
  </si>
  <si>
    <t xml:space="preserve">CTSH </t>
  </si>
  <si>
    <t xml:space="preserve">CTXS </t>
  </si>
  <si>
    <t xml:space="preserve">DISCA </t>
  </si>
  <si>
    <t xml:space="preserve">DISH </t>
  </si>
  <si>
    <t xml:space="preserve">EBAY </t>
  </si>
  <si>
    <t xml:space="preserve">EXPE </t>
  </si>
  <si>
    <t xml:space="preserve">FFIV </t>
  </si>
  <si>
    <t xml:space="preserve">FIS </t>
  </si>
  <si>
    <t xml:space="preserve">FTI </t>
  </si>
  <si>
    <t xml:space="preserve">FTNT </t>
  </si>
  <si>
    <t xml:space="preserve">GILD </t>
  </si>
  <si>
    <t xml:space="preserve">GOOG </t>
  </si>
  <si>
    <t xml:space="preserve">GPN </t>
  </si>
  <si>
    <t xml:space="preserve">GRMN </t>
  </si>
  <si>
    <t xml:space="preserve">HOLX </t>
  </si>
  <si>
    <t xml:space="preserve">IDXX </t>
  </si>
  <si>
    <t xml:space="preserve">INCY </t>
  </si>
  <si>
    <t xml:space="preserve">INFO </t>
  </si>
  <si>
    <t xml:space="preserve">INTU </t>
  </si>
  <si>
    <t xml:space="preserve">IPGP </t>
  </si>
  <si>
    <t xml:space="preserve">ISRG </t>
  </si>
  <si>
    <t xml:space="preserve">IT </t>
  </si>
  <si>
    <t xml:space="preserve">JNPR </t>
  </si>
  <si>
    <t xml:space="preserve">MCHP </t>
  </si>
  <si>
    <t xml:space="preserve">NTAP </t>
  </si>
  <si>
    <t xml:space="preserve">NVDA </t>
  </si>
  <si>
    <t xml:space="preserve">PRGO </t>
  </si>
  <si>
    <t xml:space="preserve">PYPL </t>
  </si>
  <si>
    <t xml:space="preserve">QCOM </t>
  </si>
  <si>
    <t xml:space="preserve">QRVO </t>
  </si>
  <si>
    <t xml:space="preserve">SNPS </t>
  </si>
  <si>
    <t xml:space="preserve">TRIP </t>
  </si>
  <si>
    <t xml:space="preserve">TTWO </t>
  </si>
  <si>
    <t xml:space="preserve">TWTR </t>
  </si>
  <si>
    <t xml:space="preserve">UA </t>
  </si>
  <si>
    <t xml:space="preserve">VRSK </t>
  </si>
  <si>
    <t xml:space="preserve">VRSN </t>
  </si>
  <si>
    <t xml:space="preserve">XLNX </t>
  </si>
  <si>
    <t>Subtotal</t>
  </si>
  <si>
    <t>Subtotals cannot be used on Excel tables.</t>
  </si>
  <si>
    <t>If you want to add subtotals to data in an Excel table the table must be converted to a range.</t>
  </si>
  <si>
    <t>Subtotals are created by selecting the 'Data' tab and then selecting the 'Subtotal' icon.</t>
  </si>
  <si>
    <t>Look at the first letter of each of the tickers to understand where the word 'FAANG' came from.</t>
  </si>
  <si>
    <t>What does the Explosion in Data Mean for Financial Analysts?</t>
  </si>
  <si>
    <t>Data has become the 'raw material' of a digital world and financial analysis has become the 'market makers' and 'strategists' of this world.</t>
  </si>
  <si>
    <t>IDC estimates data will grow from 33 zettabytes in 2018 to 175 zettabytes by 2025.</t>
  </si>
  <si>
    <t>https://www.seagate.com/files/www-content/our-story/trends/files/idc-seagate-dataage-whitepaper.pdf</t>
  </si>
  <si>
    <r>
      <t xml:space="preserve"> Reinsel, David, Gantz, John, Rydning, John. "The Digitization of the World from Edge to Core." </t>
    </r>
    <r>
      <rPr>
        <i/>
        <sz val="8"/>
        <color theme="1"/>
        <rFont val="Calibri"/>
        <family val="2"/>
      </rPr>
      <t xml:space="preserve">IDC </t>
    </r>
    <r>
      <rPr>
        <sz val="8"/>
        <color theme="1"/>
        <rFont val="Calibri"/>
        <family val="2"/>
      </rPr>
      <t>(2018).</t>
    </r>
  </si>
  <si>
    <t>OR</t>
  </si>
  <si>
    <t>If you do not see side by side windows, then…</t>
  </si>
  <si>
    <r>
      <t>On the </t>
    </r>
    <r>
      <rPr>
        <b/>
        <sz val="10"/>
        <color rgb="FF1E1E1E"/>
        <rFont val="Calibri"/>
        <family val="2"/>
      </rPr>
      <t>View</t>
    </r>
    <r>
      <rPr>
        <sz val="10"/>
        <color rgb="FF1E1E1E"/>
        <rFont val="Calibri"/>
        <family val="2"/>
      </rPr>
      <t> tab, in the </t>
    </r>
    <r>
      <rPr>
        <b/>
        <sz val="10"/>
        <color rgb="FF1E1E1E"/>
        <rFont val="Calibri"/>
        <family val="2"/>
      </rPr>
      <t>Window</t>
    </r>
    <r>
      <rPr>
        <sz val="10"/>
        <color rgb="FF1E1E1E"/>
        <rFont val="Calibri"/>
        <family val="2"/>
      </rPr>
      <t> group, click </t>
    </r>
    <r>
      <rPr>
        <b/>
        <sz val="10"/>
        <color rgb="FF1E1E1E"/>
        <rFont val="Calibri"/>
        <family val="2"/>
      </rPr>
      <t>Arrange All</t>
    </r>
  </si>
  <si>
    <r>
      <t xml:space="preserve">Then, click </t>
    </r>
    <r>
      <rPr>
        <b/>
        <sz val="10"/>
        <color rgb="FF1E1E1E"/>
        <rFont val="Calibri"/>
        <family val="2"/>
      </rPr>
      <t>Vertical.</t>
    </r>
  </si>
  <si>
    <t>You will now see two windows with duplicate copies of the 'EXCEL Tables' Sheet side by side.</t>
  </si>
  <si>
    <t>This is the vertical placement we selected using the View Arrange tool in the 'EXCEL Tables' Sheet.</t>
  </si>
  <si>
    <t>Analyze the data in the 'DATA ANALYSIS Blade' Sheet to answer the following questions.</t>
  </si>
  <si>
    <t>EXHIBIT: DATA AND DATA ANALYSIS IS INTEGRAL TO FINANCIAL ANALYSIS</t>
  </si>
  <si>
    <t>Filter the table on the 'DATA Tables' Sheet.</t>
  </si>
  <si>
    <t>Note that more advanced sorting functionality is presented in the 'DATA ANALYSIS Budgets' Sheet.</t>
  </si>
  <si>
    <t>Details in subtotals are presented in 'Data Analysis Budgets'.</t>
  </si>
  <si>
    <t>As in the prior few Data Analyses, you are going to want to complete this Sheet with the 'DATA Blade' Sheet by creating a second window arranged vertically to the right.</t>
  </si>
  <si>
    <t>Click on 'Info Tech' from the list of Sectors presented (in this simple example there is only one).</t>
  </si>
  <si>
    <t>Financial analysts are not required to be data scientists, programmers or other tech experts, but they and most other analysts benefit</t>
  </si>
  <si>
    <t>Each of the three types of analysts often apply the skills of the other two in their work.</t>
  </si>
  <si>
    <t xml:space="preserve">Still others may simply benefit from this overview. </t>
  </si>
  <si>
    <t>While we have striven to provide a complete overview for this course, our summary is likely to be obsolete over time as the 'Zettabyte Era' progresses.</t>
  </si>
  <si>
    <t>A business may also consider how frequently the system is likely to be used.</t>
  </si>
  <si>
    <t>Excel is frequently used to perform Data Analysis.</t>
  </si>
  <si>
    <t>Let's try something a little more difficult: first sort on 'Sector' and then sort on 'Fiscal Year' (most recent year first):</t>
  </si>
  <si>
    <t>We are establishing a hierarchy in which the sector is at the top and the ticker is subordinate to sector.</t>
  </si>
  <si>
    <t>You can control whether totals are calculated for columns and/or rows.</t>
  </si>
  <si>
    <t>Restore Grand Totals (On for Rows &amp; Columns').</t>
  </si>
  <si>
    <t>We have included seven companies ('Yes' in column D) that did exist more than 30 years ago but that have dramatically reinvented themselves and are extremely different businesses than their legacy companies.</t>
  </si>
  <si>
    <t>Click on the 'Table' tab and check the 'Total Row' box</t>
  </si>
  <si>
    <t>Select ‘Sum’ from the dropdown menu that appears when clicking on the cell</t>
  </si>
  <si>
    <t xml:space="preserve">Select 'Yes' in the 'Added' filter dropdown that appears above the PivotTable. </t>
  </si>
  <si>
    <t>Next to the 'Then by' select the second level of the sort hierarchy, in this case 'Office'.</t>
  </si>
  <si>
    <t>Click anywhere in the data on the 'DATA Non-GAAP' Sheet.</t>
  </si>
  <si>
    <t>Drag 'Sum of GAAP Net Margin' to 'Values' box if it is not already there.</t>
  </si>
  <si>
    <t>Transform the data on the 'DATA Budgets' Sheet as follows:</t>
  </si>
  <si>
    <t>Select 'Region' in the 'At each change in:' box.</t>
  </si>
  <si>
    <t>Select 'Sum' in the 'Use function:' box.</t>
  </si>
  <si>
    <t>Check 'Replace current subtotals' if it is not checked and click on 'OK' at the bottom of the pop-up window.</t>
  </si>
  <si>
    <t>Click anywhere within the data and the 'Data' tab select 'Subtotal'. A 'Subtotal' pop-up window will appear.</t>
  </si>
  <si>
    <t>They are a user-friendly, integrated set of functionality with the following capabilities:</t>
  </si>
  <si>
    <t>Analysts has evolved from being the 'bean counters' to the 'strategists' and 'market makers'.</t>
  </si>
  <si>
    <t xml:space="preserve">Below we introduce the concept and tools of data analysis spanning from the most commonly used by financial analysts to the specialized </t>
  </si>
  <si>
    <t>That is done by selecting the 'Table' tab and then selecting the 'Convert to Range' icon.</t>
  </si>
  <si>
    <t>Another Note on Data Integrity</t>
  </si>
  <si>
    <t>HR often has to deal with large databases with information such as compensation, organizational unit, skills, age, etc.</t>
  </si>
  <si>
    <t>Subtotal permits you to add multiple levels of subtotals.</t>
  </si>
  <si>
    <t>Data Analysis is a building block in this course in financial analysis.</t>
  </si>
  <si>
    <r>
      <t>Click anywhere in the table and the 'Table' tab that will appear. It will be the last tab, displayed in color and underlined,</t>
    </r>
    <r>
      <rPr>
        <b/>
        <u/>
        <sz val="10"/>
        <color theme="7"/>
        <rFont val="Calibri"/>
        <family val="2"/>
      </rPr>
      <t xml:space="preserve"> </t>
    </r>
    <r>
      <rPr>
        <b/>
        <u/>
        <sz val="12"/>
        <color theme="7"/>
        <rFont val="Calibri"/>
        <family val="2"/>
      </rPr>
      <t>Table.</t>
    </r>
  </si>
  <si>
    <t>For this assignment, select 'Excel PivotTables' in one window and 'DATA PivotTables' in the second window.</t>
  </si>
  <si>
    <t xml:space="preserve">Make sure you have not selected Synchronous Scrolling in the View options. </t>
  </si>
  <si>
    <t>Be sure to select the correct Sheets you wish to examine on each window.</t>
  </si>
  <si>
    <t>In the View menu, you will see several icons to the left of the Switch Windows icon.</t>
  </si>
  <si>
    <r>
      <t xml:space="preserve">The second icon allows you to choose synchronous scrolling.  </t>
    </r>
    <r>
      <rPr>
        <i/>
        <sz val="10"/>
        <color theme="1"/>
        <rFont val="Calibri"/>
        <family val="2"/>
      </rPr>
      <t>Make sure this is unselected for these exercises.</t>
    </r>
  </si>
  <si>
    <t xml:space="preserve">Sometimes it may be hidden because you have shrunk the workbook to view two side by side vertical windows. </t>
  </si>
  <si>
    <t>If the Table menu tab isn't visible, you can also right click to find the Table commands on the drop down menu.</t>
  </si>
  <si>
    <t>A Windows Computer requires you</t>
  </si>
  <si>
    <t>click on 'Table Tools' to see the menu</t>
  </si>
  <si>
    <t>You may then re-size the vertical windows and use the Table Tools menu.</t>
  </si>
  <si>
    <t>(All)</t>
  </si>
  <si>
    <t>Click on the 'Table' tab in the Excel title bar (may say 'Table Tools' in some versions of Excel).</t>
  </si>
  <si>
    <t>We are using the blank PivotTable that we created.</t>
  </si>
  <si>
    <t>Drag and drop 'Year' from the list of field names to the 'Columns' box.</t>
  </si>
  <si>
    <t>Drag and drop 'Ticker' from the list of field names to the 'Rows' box.</t>
  </si>
  <si>
    <t>Drag and drop 'Revenues' from the list of field names to the 'Values' box.</t>
  </si>
  <si>
    <t>Drag and drop 'Sector' from the list of field names and locate it above 'Ticker' in the 'Rows' Box.</t>
  </si>
  <si>
    <t xml:space="preserve">Click on 'Sum of Net Income' in the 'PivotTable Fields' commands within the Values box. </t>
  </si>
  <si>
    <t>Click on the 'I' next to 'Sum of Net Income' (or in some versions of Excel you will see a down arrow and need to click 'Sum of Net Income')</t>
  </si>
  <si>
    <t>Click on 'OK' if needed.</t>
  </si>
  <si>
    <r>
      <rPr>
        <i/>
        <sz val="10"/>
        <color theme="1"/>
        <rFont val="Calibri"/>
        <family val="2"/>
      </rPr>
      <t>Hint</t>
    </r>
    <r>
      <rPr>
        <sz val="10"/>
        <color theme="1"/>
        <rFont val="Calibri"/>
        <family val="2"/>
      </rPr>
      <t>: Excel will select the 'Net Income' in each year with the largest value in bold.</t>
    </r>
  </si>
  <si>
    <t>Go to this PivotTable and click into it to see the PivotTable Fields menu pop up on the right.</t>
  </si>
  <si>
    <t>Click into this PivotTable to bring up the PivotTable Fields menu on the right.</t>
  </si>
  <si>
    <t>Click on the 'Design' tab.  This is located in the Excel ribbon.</t>
  </si>
  <si>
    <t>In some versions of Excel you will see a down arrow; in this case, click 'Sum of Revenues' and choose Value Field Settings.</t>
  </si>
  <si>
    <t>Click on the PivotTable and the 'PivotTable Analyze' tab appears (simply 'Analyze' in the ribbon in some versions of Excel).</t>
  </si>
  <si>
    <t>Click on the PivotTable 'Analyze' tab.</t>
  </si>
  <si>
    <t>In some versions of Excel, you may need to double click on 'Calculated Field'.</t>
  </si>
  <si>
    <t>In the 'Insert Calculated Field' dropdown menu change the 'Name:' to 'Net Margin'.</t>
  </si>
  <si>
    <t>Click in the 'Formula' box and delete anything that might be there as a default but leave the '=' sign. (The default may read 'Field1'.)</t>
  </si>
  <si>
    <t>In the 'Fields' box below (inside the Calculated Field menu) select 'Net income' and click on 'Insert Field' (button below the field). 'Net Income' will appear in the 'Formula' box.</t>
  </si>
  <si>
    <t>We need to format the new column for Net Margin as a percentage.</t>
  </si>
  <si>
    <t>Click on 'Percentage' and select 'OK' twice.</t>
  </si>
  <si>
    <t>In some versions of Excel, 'Field Settings' may be grouped with 'Active Field' in the Excel ribbon and you will see 'Number Format'.</t>
  </si>
  <si>
    <t>SUBTOTAL function</t>
  </si>
  <si>
    <t>AVERAGE</t>
  </si>
  <si>
    <t>COUNT</t>
  </si>
  <si>
    <t>COUNTA</t>
  </si>
  <si>
    <t>MAX</t>
  </si>
  <si>
    <t>MIN</t>
  </si>
  <si>
    <t>PRODUCT</t>
  </si>
  <si>
    <t>SUM</t>
  </si>
  <si>
    <t>a</t>
  </si>
  <si>
    <t>b</t>
  </si>
  <si>
    <t>Key</t>
  </si>
  <si>
    <t>Result</t>
  </si>
  <si>
    <t>Now use the filter in the Key column to select 'a".</t>
  </si>
  <si>
    <t>Risk (Workbook 13)</t>
  </si>
  <si>
    <t>Analyze differences in financial structure and performance across sectors</t>
  </si>
  <si>
    <t>Impact of Disruptive Digitization on company Income Statements</t>
  </si>
  <si>
    <t>Cash requirements to support company operations</t>
  </si>
  <si>
    <t>Relationship between share repurchases and stock performance</t>
  </si>
  <si>
    <t>Revenue realization, churn, cost per acquisition of direct to consumer business</t>
  </si>
  <si>
    <t>Select similar companies to calculate comparable metrics</t>
  </si>
  <si>
    <t>Seasonality</t>
  </si>
  <si>
    <t>Auto demand and relationship of margins to capacity utilization</t>
  </si>
  <si>
    <t>Relationship of earnings growth and market valuation</t>
  </si>
  <si>
    <t>Diversification</t>
  </si>
  <si>
    <t>Workbook</t>
  </si>
  <si>
    <t>Data Analysis Topic</t>
  </si>
  <si>
    <t>EXHIBIT: DATA ANALYSES THROUGHOUT THIS COURSE</t>
  </si>
  <si>
    <t>You will now change to Total in column D from "Sum of Net Income' to 'Max of Net Income',</t>
  </si>
  <si>
    <t>The values in column D of the PivotTable above has now changed from 'Sum of Net Income' to 'Max of Net Income'.</t>
  </si>
  <si>
    <t>On the 'PivotTable Analyze' tab click on 'PivotChart' (red circle above) and a chart of the data in the table will automatically be created.</t>
  </si>
  <si>
    <t>Hint: This requires again using 'Insert Field' to create a new field that is the difference.</t>
  </si>
  <si>
    <t>There are other times when ratios are aggregate by averaging the ratios.</t>
  </si>
  <si>
    <t>For example, you would generally average Price/Earnings (P/E) ratios across companies in an industry to create an average Price/Earnings (P/E) ratio for that industry.</t>
  </si>
  <si>
    <t>The 'Sum of Net Margin' is actually the Net Margin calculated based on the 'Sum of Revenues' and 'Sum of Net Income'.</t>
  </si>
  <si>
    <t>Net Margin</t>
  </si>
  <si>
    <t>Repeat the process to calculate the 'Difference' as the 'Sum of Non-GAAP Net Margin' minus the 'Sum of GAAP Net Margin'.</t>
  </si>
  <si>
    <t>However, the average Net Margin was 6% (average of 10% and 2%) and the actual sum of the Net Margins was 12%.</t>
  </si>
  <si>
    <t>When a PivotTable aggregates ratios it calls it 'Sum of…' despite the fact that it is not actually summing the constituent ratios.</t>
  </si>
  <si>
    <r>
      <rPr>
        <i/>
        <sz val="10"/>
        <color theme="1"/>
        <rFont val="Calibri"/>
        <family val="2"/>
        <scheme val="minor"/>
      </rPr>
      <t>Hint</t>
    </r>
    <r>
      <rPr>
        <sz val="10"/>
        <color theme="1"/>
        <rFont val="Calibri"/>
        <family val="2"/>
        <scheme val="minor"/>
      </rPr>
      <t>: Simply count the number.</t>
    </r>
  </si>
  <si>
    <t>Select Location and Name - what row numbers are removed?</t>
  </si>
  <si>
    <t>Select Location - what row numbers are removed?</t>
  </si>
  <si>
    <t>Select Name - what row numbers are removed?</t>
  </si>
  <si>
    <r>
      <rPr>
        <i/>
        <sz val="10"/>
        <color theme="1"/>
        <rFont val="Calibri"/>
        <family val="2"/>
      </rPr>
      <t>If you cannot see the Table menu in the title bar</t>
    </r>
    <r>
      <rPr>
        <sz val="10"/>
        <color theme="1"/>
        <rFont val="Calibri"/>
        <family val="2"/>
      </rPr>
      <t>, either expand the ribbon (click on '&gt;&gt;') or enlarge the Workbook showing the 'DATA' sheet until it becomes visible.</t>
    </r>
  </si>
  <si>
    <t>In this case count the number of days in December without using the dropdown menu to answer the following question.</t>
  </si>
  <si>
    <t>Excel will automatically calculate this formula down.</t>
  </si>
  <si>
    <t>If that occurs manually answer the following question.</t>
  </si>
  <si>
    <t>What percent of the total trips in the NY metropolitan area (New York City, New Jersey, NYC Suburbs, Connecticut) were in New York City?</t>
  </si>
  <si>
    <t xml:space="preserve">Note that the data includes the 'employee name' in column 'O'. </t>
  </si>
  <si>
    <t>This was pulled in into the table from the 'Blade Employees' table using the VLOOKUP  function.</t>
  </si>
  <si>
    <t>These functions permit users to assemble data into an appropriate structure.</t>
  </si>
  <si>
    <t>However, the 'Expense Code' is included and the 'Blade Uber Codes' table maps Expense Codes to 'Expense Descriptions'.</t>
  </si>
  <si>
    <t>This course primarily focus on the analysis, but the complementary skills are equally as important.</t>
  </si>
  <si>
    <t>When you are creating a PivotTable on the 'DATA Blade' Sheet, place it in Column AM so that you do not overwrite data below.</t>
  </si>
  <si>
    <t>In the second question about 'Expense Description', the Expense Description is not included in the Table.</t>
  </si>
  <si>
    <t>For the question on Expense Description, you can perform the analysis using Expense Code and can than manually look in the table for the Expense Description related to the Expense Code selected.</t>
  </si>
  <si>
    <t xml:space="preserve">Hint: Employee8 ('lookup' column D of '--_--' ) appears to be erroneous and should be ignored. </t>
  </si>
  <si>
    <t>This  is actual data presented by Blade.  Employee8 is an example of anomalies which often occur in the real world. You need to work around them.</t>
  </si>
  <si>
    <t>software, operations and maintenance.</t>
  </si>
  <si>
    <t>We have excluded financial companies (e.g., insurance, real estate) because their financial structures and reporting are dramatically different than the majority of the S&amp;P 500.</t>
  </si>
  <si>
    <t>This resulted in a universe of approximately 400 companies.</t>
  </si>
  <si>
    <t>Reference functions can select data based on specified 'lookup or matching values' and pull it into a cell.</t>
  </si>
  <si>
    <t>If you do enter formulas based on the results of the Tables or PivotTable, the results will change as you further modify them and you will be marked as incorrect.</t>
  </si>
  <si>
    <t>Click on the Table tab (this may already be selected), which may also be called 'Table Tools'.</t>
  </si>
  <si>
    <t>For numeric fields, one can filter based on many conditions such as 'Equal To', 'Less Than', 'Between', 'Top Ten', or 'Above Average'.</t>
  </si>
  <si>
    <t>In the yellow cell immediately below, enter the value (not a formula) of the sum of the Net Income of the two companies in the table that have equity greater than $100 billion.</t>
  </si>
  <si>
    <t>What is the Net Margin (the value not a formula) of NVDA?</t>
  </si>
  <si>
    <t>In the yellow cell immediately below, enter the 'Sum' of the Revenues (the value not a formula) of the three years.</t>
  </si>
  <si>
    <t>In the yellow cell immediately below, enter the sum of the Revenues (the value not a formula).</t>
  </si>
  <si>
    <t>PivotTables 'Sum of' ratios'</t>
  </si>
  <si>
    <t>In the yellow cell immediately below, enter the value of (not a formula) of the 'Grand Total' of the 2018 Column.</t>
  </si>
  <si>
    <t>In the yellow cell immediately below, enter the value of (not a formula) of the subtotal for 'Industrials' in 2018 Column. Subtotals are bold and on top of each line item.</t>
  </si>
  <si>
    <t>In the yellow cell immediately below, enter the value of (not a formula) of the largest value of 'Max of Net Income' within 'Consum Stap' (look at each company and each year).</t>
  </si>
  <si>
    <t>In the yellow cell immediately below, enter the value of (not a formula) of the subtotal for 'Consum Stap' of the 2018 Column.</t>
  </si>
  <si>
    <t>In the yellow cell immediately below, enter the value of (not a formula) of the 'Average of Revenues' for 'Beverages' for 'Grand Total' (2017 and 2018 combined).</t>
  </si>
  <si>
    <t>In the yellow cell immediately below, enter the value of (not a formula) of the 'Sum of Net Margin' for 'Industrials' .</t>
  </si>
  <si>
    <t>In the below example, the calculated 'Sum of Net Margin' would be 3.3% (shaded below) because Company B was significantly larger and had a much bigger influence.</t>
  </si>
  <si>
    <t>The best way to aggregate ratios is typically to separately sum the numerators and denominators, and then calculate the ratio of these two sums.</t>
  </si>
  <si>
    <t>What percent of NewCos Revenues (enter a vlaue not a formula) does 'Health Care' represent?</t>
  </si>
  <si>
    <t>What percent of Revenues  (enter a vlaue not a formula) does 'Information Technology' companies that were 'Added' to the list because they have been 'reinvented' in the last 30 years.</t>
  </si>
  <si>
    <t xml:space="preserve">When the PivotTable aggregates ratios across rows, it separately sums the numerators and the denominators for all selected rows and then calculates the ratio of the sums. </t>
  </si>
  <si>
    <t>When calculating ratios, PivotTables uses the standard approach first aggregating the individual columns to the subtotal and total levels and then applying the logic of the calculation.</t>
  </si>
  <si>
    <t>If you click on any of the Subtotal calculations in the above exercises, you will see that they are created using the SUBTOTAL faction</t>
  </si>
  <si>
    <t>This function excludes rows that are hidden when performing an aggregation.</t>
  </si>
  <si>
    <t>Because the first parameter in the function is '9', the SUBTOTAL function sums all of the visible values.</t>
  </si>
  <si>
    <t>Notice that the value in the white box changes from 3 (the sum of both1 and 2) to 1 (the value associated with 'a'.</t>
  </si>
  <si>
    <t>By selecting alternative first parameters you can select alternative aggregations:</t>
  </si>
  <si>
    <t>EXHIBIT: Alternate Aggregations</t>
  </si>
  <si>
    <t xml:space="preserve">Relationship returns of Invested Capital and Intangible Assets </t>
  </si>
  <si>
    <t>Convert the data in the DATA Tables Sheet to a 'Table':</t>
  </si>
  <si>
    <t>In exercises asking you to enter values calculated in Tables or PivotTables the grading permitted for a reasonable tolerance if you do not provide all of the decimal points.</t>
  </si>
  <si>
    <t>In rare cases (depending on your version of Excel or its configuration) the drop down menu will be blank and not display the days under the month.</t>
  </si>
  <si>
    <t>In rare cases (depending on your version of Excel or its configuration) the automatic extension of a Table may not be supported.</t>
  </si>
  <si>
    <t>In the yellow cell immediately below, enter the average Margin (the value not a formula).</t>
  </si>
  <si>
    <t>Excel PivotTable capabilities also includes 'PivotChart', sophisticated but simple, integrated charting (graphing) capabilities.</t>
  </si>
  <si>
    <t>In the yellow cell immediately below, enter the value (not a formula) of the 'Grand Total' of the 2018 Column from the PivotTable above.</t>
  </si>
  <si>
    <t>This opens a list of commands and you should click 'Summarize by Value' (or click 'Value Field Settings' first).</t>
  </si>
  <si>
    <t>The objective of this case is to provide a clearer profile of those new companies that are rapidly dominating the overall market.</t>
  </si>
  <si>
    <t>In which sectors/industries are digital companies disrupting legacy companies?</t>
  </si>
  <si>
    <t>What percent of the NewCos Revenues (enter a value not a formula) are companies in the 'Information Technology' Sector?</t>
  </si>
  <si>
    <t>What percent of NewCos Equity (enter a value not a formula) are in companies in the 'Software' Industry?</t>
  </si>
  <si>
    <t>Calculate the Percent of Revenues (the value not a formula)  represented by the following five 'FAANG' companies.</t>
  </si>
  <si>
    <t>Drag and drop 'Net Income' from the list of field names to the 'Values' box. Excel will rename this field 'Sum of Net Income' in the 'Value' box.</t>
  </si>
  <si>
    <t>Net Margin is calculated by dividing Profit by Revenues</t>
  </si>
  <si>
    <t>You are going to add a coulumn in which you calculate Net Margin.</t>
  </si>
  <si>
    <t>Jake_Mirto</t>
  </si>
  <si>
    <t>Torey_McNeil</t>
  </si>
  <si>
    <t>Max_Schrage</t>
  </si>
  <si>
    <t>Gil_Adler</t>
  </si>
  <si>
    <t>Tony_Conte</t>
  </si>
  <si>
    <t>AJ_Garber</t>
  </si>
  <si>
    <t>Simon_Levesque</t>
  </si>
  <si>
    <t>Nathaniel_Guenther</t>
  </si>
  <si>
    <t>Mikaela_Riley</t>
  </si>
  <si>
    <t>Ngozi_Kemjika</t>
  </si>
  <si>
    <t>Amanda_Soucy</t>
  </si>
  <si>
    <t>Allison _Keith</t>
  </si>
  <si>
    <t>Enter your SFAM ID (For CUNY enter your Employee Code)</t>
  </si>
  <si>
    <t>Warning:</t>
  </si>
  <si>
    <t>If you change your SFAM ID after you have begun working on the Workbook you will alter the randomization.</t>
  </si>
  <si>
    <t>C</t>
  </si>
  <si>
    <t>G</t>
  </si>
  <si>
    <t>H</t>
  </si>
  <si>
    <t>I</t>
  </si>
  <si>
    <t>J</t>
  </si>
  <si>
    <t>L</t>
  </si>
  <si>
    <t>N</t>
  </si>
  <si>
    <t>O</t>
  </si>
  <si>
    <t>P</t>
  </si>
  <si>
    <t>Q</t>
  </si>
  <si>
    <t>R</t>
  </si>
  <si>
    <t>S</t>
  </si>
  <si>
    <t>U</t>
  </si>
  <si>
    <t>W</t>
  </si>
  <si>
    <t>X</t>
  </si>
  <si>
    <t>Y</t>
  </si>
  <si>
    <t>Z</t>
  </si>
  <si>
    <t>Using these new results, what percent of NewCos Revenues  (enter a value not a formula) does 'Consumer Discretionary' represent?</t>
  </si>
  <si>
    <t>E</t>
  </si>
  <si>
    <r>
      <t xml:space="preserve">Highest </t>
    </r>
    <r>
      <rPr>
        <b/>
        <sz val="10"/>
        <color theme="0"/>
        <rFont val="Calibri"/>
        <family val="2"/>
        <scheme val="minor"/>
      </rPr>
      <t>Actual</t>
    </r>
    <r>
      <rPr>
        <sz val="10"/>
        <color theme="0"/>
        <rFont val="Calibri"/>
        <family val="2"/>
        <scheme val="minor"/>
      </rPr>
      <t xml:space="preserve"> Sales</t>
    </r>
  </si>
  <si>
    <r>
      <t xml:space="preserve">Highest </t>
    </r>
    <r>
      <rPr>
        <b/>
        <sz val="10"/>
        <color theme="0"/>
        <rFont val="Calibri"/>
        <family val="2"/>
        <scheme val="minor"/>
      </rPr>
      <t>Percent Variance</t>
    </r>
  </si>
  <si>
    <r>
      <t xml:space="preserve">Greatest Dollar </t>
    </r>
    <r>
      <rPr>
        <b/>
        <sz val="10"/>
        <color theme="0"/>
        <rFont val="Calibri"/>
        <family val="2"/>
        <scheme val="minor"/>
      </rPr>
      <t>Variance</t>
    </r>
  </si>
  <si>
    <t>Forecasting (Workbook 8)</t>
  </si>
  <si>
    <t>Mergers &amp; Acquisitions (Workbook 12)</t>
  </si>
  <si>
    <t>Equity Valuation (Workbook 11)</t>
  </si>
  <si>
    <t>Fixed Income Valuation (Workbook 13)</t>
  </si>
  <si>
    <t>Risk Management (Workbook 14)</t>
  </si>
  <si>
    <t>Portfolio Construction (Workbook 15)</t>
  </si>
  <si>
    <t>Part I Review (Workbook 1)</t>
  </si>
  <si>
    <t>Valuation &amp; Risk (Section V/VI, Workbooks 11-15)</t>
  </si>
  <si>
    <t>Click on the down arrow next to 'Row Labels' (column B) and deselect 'FDX' by unchecking the box.  (Some versions of Excel require you click OK.)</t>
  </si>
  <si>
    <t>Please do not replace 'FDX' (keep it unselected) to answer the following questions.</t>
  </si>
  <si>
    <t>In each of the following questions you should first return the removed duplicates by selecting the 'Undo' icon in the top ribbon and then enter your answer into the yellow cell.</t>
  </si>
  <si>
    <t>In the 'PivotTable Fields' menu click on the 'I' to the right to 'Sum of Percent of Revenues' in the 'Values' box</t>
  </si>
  <si>
    <t>Before doing another analysis you may have to restore the table by eliminating filters.</t>
  </si>
  <si>
    <t>As a result your answers will be wrong.</t>
  </si>
  <si>
    <t>If you are given a warning to "Double Check Your ID" please verify it and select "Yes".</t>
  </si>
  <si>
    <t>Margin</t>
  </si>
  <si>
    <t>Total Sum of Revenues</t>
  </si>
  <si>
    <t>Total Max of Net Income</t>
  </si>
  <si>
    <t>Max of Net Income</t>
  </si>
  <si>
    <t>Average of Revenues</t>
  </si>
  <si>
    <t>Sum of Net Margin</t>
  </si>
  <si>
    <t>Sum of Percent of Revenues</t>
  </si>
  <si>
    <t>Sum of Equity</t>
  </si>
  <si>
    <t>Sum of Percent of Equity</t>
  </si>
  <si>
    <t>Sum of GAAP Net Margin</t>
  </si>
  <si>
    <t>Sum of Non-GAAP Net Margin</t>
  </si>
  <si>
    <t>Sum of Difference</t>
  </si>
  <si>
    <t>Largest Difference</t>
  </si>
  <si>
    <t>(Multiple Items)</t>
  </si>
  <si>
    <t>North Total</t>
  </si>
  <si>
    <t>South Total</t>
  </si>
  <si>
    <t>West Total</t>
  </si>
  <si>
    <t>Chicago Total</t>
  </si>
  <si>
    <t>NYC Total</t>
  </si>
  <si>
    <t>Atlanta Total</t>
  </si>
  <si>
    <t>Dallas Total</t>
  </si>
  <si>
    <t>LA Total</t>
  </si>
  <si>
    <t>Seattle Total</t>
  </si>
  <si>
    <t>Highest Percent Variance</t>
  </si>
  <si>
    <t>Sum of Transaction Amount in USD (incl. Taxes)</t>
  </si>
  <si>
    <t>Count of Trip/Eats ID</t>
  </si>
  <si>
    <t>Sum of average of the transction amount per mile</t>
  </si>
  <si>
    <t>% of total Trips in NYC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</si>
</sst>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_(* #,##0_);_(* \(#,##0\);_(* &quot;-&quot;??_);_(@_)"/>
    <numFmt numFmtId="165" formatCode="m/d/yyyy;@"/>
    <numFmt numFmtId="166" formatCode="[$-409]dd\-mmm\-yy;@"/>
    <numFmt numFmtId="167" formatCode="_(&quot;$&quot;* #,##0_);_(&quot;$&quot;* \(#,##0\);_(&quot;$&quot;* &quot;-&quot;??_);_(@_)"/>
    <numFmt numFmtId="168" formatCode="0.0%"/>
    <numFmt numFmtId="169" formatCode="0.000%"/>
    <numFmt numFmtId="170" formatCode="0.0000%"/>
    <numFmt numFmtId="173" formatCode="0.000000%"/>
  </numFmts>
  <fonts count="143">
    <font>
      <sz val="10"/>
      <color theme="1"/>
      <name val="Calibri"/>
      <family val="2"/>
      <scheme val="minor"/>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10"/>
      <color theme="1"/>
      <name val="Calibri"/>
      <family val="2"/>
    </font>
    <font>
      <sz val="8"/>
      <color theme="1"/>
      <name val="Calibri"/>
      <family val="2"/>
      <scheme val="minor"/>
    </font>
    <font>
      <b/>
      <sz val="14"/>
      <color theme="1"/>
      <name val="Calibri"/>
      <family val="2"/>
      <scheme val="minor"/>
    </font>
    <font>
      <sz val="10"/>
      <color theme="1"/>
      <name val="Calibri"/>
      <family val="2"/>
      <scheme val="minor"/>
    </font>
    <font>
      <sz val="10"/>
      <color rgb="FFFF0000"/>
      <name val="Calibri"/>
      <family val="2"/>
      <scheme val="minor"/>
    </font>
    <font>
      <sz val="12"/>
      <color theme="1"/>
      <name val="Calibri"/>
      <family val="2"/>
      <scheme val="minor"/>
    </font>
    <font>
      <sz val="11"/>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i/>
      <sz val="10"/>
      <color theme="1"/>
      <name val="Calibri"/>
      <family val="2"/>
      <scheme val="minor"/>
    </font>
    <font>
      <sz val="10"/>
      <color theme="1"/>
      <name val="Calibri (Body)_x0000_"/>
    </font>
    <font>
      <b/>
      <sz val="10"/>
      <color theme="1"/>
      <name val="Calibri"/>
      <family val="2"/>
    </font>
    <font>
      <sz val="10"/>
      <color indexed="8"/>
      <name val="Calibri"/>
      <family val="2"/>
    </font>
    <font>
      <sz val="10"/>
      <color rgb="FFFF0000"/>
      <name val="Calibri"/>
      <family val="2"/>
    </font>
    <font>
      <sz val="12"/>
      <color indexed="8"/>
      <name val="Calibri"/>
      <family val="2"/>
    </font>
    <font>
      <i/>
      <sz val="10"/>
      <color theme="1"/>
      <name val="Calibri"/>
      <family val="2"/>
    </font>
    <font>
      <u/>
      <sz val="10"/>
      <color theme="1"/>
      <name val="Calibri"/>
      <family val="2"/>
    </font>
    <font>
      <b/>
      <sz val="12"/>
      <color theme="1"/>
      <name val="Calibri"/>
      <family val="2"/>
    </font>
    <font>
      <sz val="8"/>
      <color indexed="8"/>
      <name val="Calibri"/>
      <family val="2"/>
    </font>
    <font>
      <b/>
      <sz val="14"/>
      <color indexed="8"/>
      <name val="Calibri"/>
      <family val="2"/>
    </font>
    <font>
      <sz val="10"/>
      <color theme="1" tint="4.9989318521683403E-2"/>
      <name val="Calibri"/>
      <family val="2"/>
      <scheme val="minor"/>
    </font>
    <font>
      <u/>
      <sz val="10"/>
      <color theme="1"/>
      <name val="Calibri (Body)_x0000_"/>
    </font>
    <font>
      <u/>
      <sz val="10"/>
      <color theme="10"/>
      <name val="Calibri"/>
      <family val="2"/>
      <scheme val="minor"/>
    </font>
    <font>
      <sz val="16"/>
      <color rgb="FF222222"/>
      <name val="Arial"/>
      <family val="2"/>
    </font>
    <font>
      <sz val="20"/>
      <color rgb="FF4C4C4C"/>
      <name val="Arial"/>
      <family val="2"/>
    </font>
    <font>
      <sz val="10"/>
      <color rgb="FF7030A0"/>
      <name val="Calibri"/>
      <family val="2"/>
      <scheme val="minor"/>
    </font>
    <font>
      <vertAlign val="superscript"/>
      <sz val="11"/>
      <color theme="1"/>
      <name val="Calibri (Body)"/>
    </font>
    <font>
      <vertAlign val="superscript"/>
      <sz val="10"/>
      <color theme="1"/>
      <name val="Calibri (Body)"/>
    </font>
    <font>
      <u/>
      <sz val="8"/>
      <color theme="10"/>
      <name val="Calibri"/>
      <family val="2"/>
      <scheme val="minor"/>
    </font>
    <font>
      <sz val="10"/>
      <color theme="1"/>
      <name val="Calibri (Body)"/>
    </font>
    <font>
      <u/>
      <sz val="12"/>
      <color theme="10"/>
      <name val="Calibri"/>
      <family val="2"/>
      <scheme val="minor"/>
    </font>
    <font>
      <sz val="8"/>
      <color theme="1"/>
      <name val="Calibri"/>
      <family val="2"/>
    </font>
    <font>
      <sz val="10"/>
      <color rgb="FF000000"/>
      <name val="Calibri"/>
      <family val="2"/>
    </font>
    <font>
      <sz val="10"/>
      <color theme="0"/>
      <name val="Calibri"/>
      <family val="2"/>
      <scheme val="minor"/>
    </font>
    <font>
      <b/>
      <sz val="14"/>
      <color theme="1"/>
      <name val="Calibri"/>
      <family val="2"/>
    </font>
    <font>
      <sz val="12"/>
      <color theme="1"/>
      <name val="Calibri"/>
      <family val="2"/>
    </font>
    <font>
      <b/>
      <u/>
      <sz val="10"/>
      <color theme="1"/>
      <name val="Calibri"/>
      <family val="2"/>
    </font>
    <font>
      <sz val="10"/>
      <color rgb="FF006100"/>
      <name val="Calibri"/>
      <family val="2"/>
    </font>
    <font>
      <sz val="10"/>
      <color rgb="FF0B274F"/>
      <name val="Calibri"/>
      <family val="2"/>
    </font>
    <font>
      <sz val="10"/>
      <color rgb="FF222222"/>
      <name val="Calibri"/>
      <family val="2"/>
    </font>
    <font>
      <b/>
      <sz val="10"/>
      <color theme="0"/>
      <name val="Calibri"/>
      <family val="2"/>
    </font>
    <font>
      <sz val="10"/>
      <color theme="0"/>
      <name val="Calibri"/>
      <family val="2"/>
    </font>
    <font>
      <sz val="10"/>
      <color rgb="FF000000"/>
      <name val="Calibri"/>
      <family val="2"/>
      <scheme val="minor"/>
    </font>
    <font>
      <sz val="12"/>
      <color theme="0"/>
      <name val="Calibri"/>
      <family val="2"/>
    </font>
    <font>
      <b/>
      <u/>
      <sz val="10"/>
      <color theme="7"/>
      <name val="Calibri"/>
      <family val="2"/>
    </font>
    <font>
      <b/>
      <u/>
      <sz val="12"/>
      <color theme="7"/>
      <name val="Calibri"/>
      <family val="2"/>
    </font>
    <font>
      <sz val="10"/>
      <color rgb="FF1E1E1E"/>
      <name val="Calibri"/>
      <family val="2"/>
    </font>
    <font>
      <b/>
      <sz val="10"/>
      <color rgb="FF1E1E1E"/>
      <name val="Calibri"/>
      <family val="2"/>
    </font>
    <font>
      <b/>
      <sz val="10"/>
      <color rgb="FF000000"/>
      <name val="Calibri"/>
      <family val="2"/>
    </font>
    <font>
      <sz val="10"/>
      <color indexed="8"/>
      <name val="Calibri (Body)_x0000_"/>
    </font>
    <font>
      <b/>
      <sz val="11"/>
      <color theme="1"/>
      <name val="Calibri"/>
      <family val="2"/>
      <scheme val="minor"/>
    </font>
    <font>
      <b/>
      <sz val="10"/>
      <color indexed="8"/>
      <name val="Calibri (Body)_x0000_"/>
    </font>
    <font>
      <sz val="10"/>
      <color rgb="FF000000"/>
      <name val="Calibri (Body)_x0000_"/>
    </font>
    <font>
      <sz val="10"/>
      <color rgb="FFFFFFFF"/>
      <name val="Calibri (Body)_x0000_"/>
    </font>
    <font>
      <sz val="10"/>
      <color theme="0"/>
      <name val="Calibri (Body)_x0000_"/>
    </font>
    <font>
      <sz val="12"/>
      <color rgb="FFFF0000"/>
      <name val="Arial"/>
      <family val="2"/>
    </font>
    <font>
      <sz val="10"/>
      <name val="Calibri"/>
      <family val="2"/>
      <scheme val="minor"/>
    </font>
    <font>
      <i/>
      <sz val="8"/>
      <color theme="1"/>
      <name val="Calibri"/>
      <family val="2"/>
    </font>
    <font>
      <b/>
      <i/>
      <sz val="10"/>
      <color theme="1"/>
      <name val="Calibri"/>
      <family val="2"/>
    </font>
    <font>
      <sz val="10"/>
      <color theme="3"/>
      <name val="Calibri"/>
      <family val="2"/>
    </font>
    <font>
      <sz val="12"/>
      <color theme="3"/>
      <name val="Calibri"/>
      <family val="2"/>
    </font>
    <font>
      <sz val="12"/>
      <color rgb="FFFF0000"/>
      <name val="Calibri"/>
      <family val="2"/>
    </font>
    <font>
      <sz val="11"/>
      <color rgb="FF222222"/>
      <name val="Arial"/>
      <family val="2"/>
    </font>
    <font>
      <sz val="10"/>
      <color rgb="FFFF0000"/>
      <name val="Calibri (Body)_x0000_"/>
    </font>
    <font>
      <sz val="10"/>
      <name val="Arial"/>
      <family val="2"/>
    </font>
    <font>
      <sz val="10"/>
      <color theme="1"/>
      <name val="Arial"/>
      <family val="2"/>
    </font>
    <font>
      <sz val="12"/>
      <color theme="1"/>
      <name val="Calibri (Body)_x0000_"/>
    </font>
    <font>
      <sz val="12"/>
      <color theme="0"/>
      <name val="Calibri"/>
      <family val="2"/>
      <scheme val="minor"/>
    </font>
    <font>
      <b/>
      <sz val="10"/>
      <color rgb="FFFF0000"/>
      <name val="Calibri"/>
      <family val="2"/>
    </font>
    <font>
      <sz val="6"/>
      <color rgb="FF000000"/>
      <name val="Verdana"/>
      <family val="2"/>
    </font>
  </fonts>
  <fills count="18">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rgb="FFF9FC6B"/>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rgb="FFFFFD78"/>
        <bgColor indexed="64"/>
      </patternFill>
    </fill>
    <fill>
      <patternFill patternType="solid">
        <fgColor rgb="FFFFFDA9"/>
        <bgColor indexed="64"/>
      </patternFill>
    </fill>
    <fill>
      <patternFill patternType="solid">
        <fgColor rgb="FFC6EFCE"/>
      </patternFill>
    </fill>
    <fill>
      <patternFill patternType="solid">
        <fgColor theme="0" tint="-0.14999847407452621"/>
        <bgColor theme="4" tint="0.79998168889431442"/>
      </pattern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rgb="FFEFEFEF"/>
        <bgColor indexed="64"/>
      </patternFill>
    </fill>
    <fill>
      <patternFill patternType="solid">
        <fgColor rgb="FFF7F7F7"/>
        <bgColor indexed="64"/>
      </patternFill>
    </fill>
    <fill>
      <patternFill patternType="solid">
        <fgColor rgb="FFD4DBD9"/>
        <bgColor indexed="64"/>
      </patternFill>
    </fill>
    <fill>
      <patternFill patternType="solid">
        <fgColor rgb="FFF9FECB"/>
        <bgColor indexed="64"/>
      </patternFill>
    </fill>
  </fills>
  <borders count="46">
    <border>
      <left/>
      <right/>
      <top/>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auto="1"/>
      </left>
      <right style="medium">
        <color auto="1"/>
      </right>
      <top style="medium">
        <color auto="1"/>
      </top>
      <bottom style="medium">
        <color auto="1"/>
      </bottom>
      <diagonal/>
    </border>
    <border>
      <left/>
      <right style="thin">
        <color auto="1"/>
      </right>
      <top/>
      <bottom style="thin">
        <color auto="1"/>
      </bottom>
      <diagonal/>
    </border>
    <border>
      <left/>
      <right/>
      <top/>
      <bottom style="thin">
        <color auto="1"/>
      </bottom>
      <diagonal/>
    </border>
    <border>
      <left style="thin">
        <color auto="1"/>
      </left>
      <right/>
      <top/>
      <bottom style="thin">
        <color auto="1"/>
      </bottom>
      <diagonal/>
    </border>
    <border>
      <left/>
      <right style="thin">
        <color auto="1"/>
      </right>
      <top/>
      <bottom/>
      <diagonal/>
    </border>
    <border>
      <left style="thin">
        <color auto="1"/>
      </left>
      <right/>
      <top/>
      <bottom/>
      <diagonal/>
    </border>
    <border>
      <left/>
      <right style="thin">
        <color auto="1"/>
      </right>
      <top style="thin">
        <color auto="1"/>
      </top>
      <bottom/>
      <diagonal/>
    </border>
    <border>
      <left/>
      <right/>
      <top style="thin">
        <color auto="1"/>
      </top>
      <bottom/>
      <diagonal/>
    </border>
    <border>
      <left style="thin">
        <color auto="1"/>
      </left>
      <right/>
      <top style="thin">
        <color auto="1"/>
      </top>
      <bottom/>
      <diagonal/>
    </border>
    <border>
      <left/>
      <right style="thin">
        <color auto="1"/>
      </right>
      <top style="thin">
        <color theme="4" tint="0.39997558519241921"/>
      </top>
      <bottom style="thin">
        <color auto="1"/>
      </bottom>
      <diagonal/>
    </border>
    <border>
      <left/>
      <right/>
      <top style="thin">
        <color theme="4" tint="0.39997558519241921"/>
      </top>
      <bottom style="thin">
        <color auto="1"/>
      </bottom>
      <diagonal/>
    </border>
    <border>
      <left/>
      <right style="thin">
        <color auto="1"/>
      </right>
      <top style="thin">
        <color auto="1"/>
      </top>
      <bottom style="thin">
        <color theme="4" tint="0.39997558519241921"/>
      </bottom>
      <diagonal/>
    </border>
    <border>
      <left/>
      <right/>
      <top style="thin">
        <color auto="1"/>
      </top>
      <bottom style="thin">
        <color theme="4" tint="0.39997558519241921"/>
      </bottom>
      <diagonal/>
    </border>
    <border>
      <left style="thin">
        <color auto="1"/>
      </left>
      <right/>
      <top style="thin">
        <color auto="1"/>
      </top>
      <bottom style="thin">
        <color theme="4" tint="0.39997558519241921"/>
      </bottom>
      <diagonal/>
    </border>
    <border>
      <left/>
      <right style="thin">
        <color auto="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thin">
        <color auto="1"/>
      </left>
      <right/>
      <top style="thin">
        <color theme="4" tint="0.39997558519241921"/>
      </top>
      <bottom/>
      <diagonal/>
    </border>
    <border>
      <left/>
      <right/>
      <top/>
      <bottom style="medium">
        <color theme="4" tint="0.39997558519241921"/>
      </bottom>
      <diagonal/>
    </border>
    <border>
      <left/>
      <right/>
      <top style="medium">
        <color indexed="64"/>
      </top>
      <bottom style="medium">
        <color indexed="64"/>
      </bottom>
      <diagonal/>
    </border>
    <border>
      <left style="thin">
        <color theme="4" tint="0.39997558519241921"/>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rgb="FFFFFFFF"/>
      </left>
      <right style="medium">
        <color rgb="FFFFFFFF"/>
      </right>
      <top style="thin">
        <color rgb="FFC1C9DB"/>
      </top>
      <bottom/>
      <diagonal/>
    </border>
    <border>
      <left style="medium">
        <color rgb="FFFFFFFF"/>
      </left>
      <right style="medium">
        <color rgb="FFFFFFFF"/>
      </right>
      <top/>
      <bottom style="medium">
        <color rgb="FFFFFFFF"/>
      </bottom>
      <diagonal/>
    </border>
    <border>
      <left style="medium">
        <color rgb="FFFFFFFF"/>
      </left>
      <right style="medium">
        <color rgb="FFFFFFFF"/>
      </right>
      <top style="medium">
        <color rgb="FFFFFFFF"/>
      </top>
      <bottom/>
      <diagonal/>
    </border>
    <border>
      <left style="medium">
        <color rgb="FFFFFFFF"/>
      </left>
      <right style="medium">
        <color rgb="FFFFFFFF"/>
      </right>
      <top/>
      <bottom style="medium">
        <color rgb="FFC1C9DB"/>
      </bottom>
      <diagonal/>
    </border>
    <border>
      <left style="thin">
        <color theme="4" tint="0.39997558519241921"/>
      </left>
      <right style="thin">
        <color theme="4" tint="0.39997558519241921"/>
      </right>
      <top/>
      <bottom/>
      <diagonal/>
    </border>
    <border>
      <left/>
      <right/>
      <top/>
      <bottom style="thin">
        <color theme="4" tint="0.39997558519241921"/>
      </bottom>
      <diagonal/>
    </border>
    <border>
      <left/>
      <right style="thin">
        <color theme="4" tint="0.39997558519241921"/>
      </right>
      <top/>
      <bottom style="thin">
        <color theme="4" tint="0.39997558519241921"/>
      </bottom>
      <diagonal/>
    </border>
  </borders>
  <cellStyleXfs count="24">
    <xf numFmtId="0" fontId="0" fillId="0" borderId="0"/>
    <xf numFmtId="9" fontId="77" fillId="0" borderId="0" applyFont="0" applyFill="0" applyBorder="0" applyAlignment="0" applyProtection="0"/>
    <xf numFmtId="0" fontId="78" fillId="0" borderId="0"/>
    <xf numFmtId="43" fontId="78" fillId="0" borderId="0" applyFont="0" applyFill="0" applyBorder="0" applyAlignment="0" applyProtection="0"/>
    <xf numFmtId="9" fontId="78" fillId="0" borderId="0" applyFont="0" applyFill="0" applyBorder="0" applyAlignment="0" applyProtection="0"/>
    <xf numFmtId="0" fontId="72" fillId="0" borderId="0"/>
    <xf numFmtId="0" fontId="71" fillId="0" borderId="0"/>
    <xf numFmtId="0" fontId="77" fillId="0" borderId="0"/>
    <xf numFmtId="9" fontId="87" fillId="0" borderId="0" applyFont="0" applyFill="0" applyBorder="0" applyAlignment="0" applyProtection="0"/>
    <xf numFmtId="0" fontId="95" fillId="0" borderId="0" applyNumberFormat="0" applyFill="0" applyBorder="0" applyAlignment="0" applyProtection="0"/>
    <xf numFmtId="0" fontId="103" fillId="0" borderId="0" applyNumberFormat="0" applyFill="0" applyBorder="0" applyAlignment="0" applyProtection="0"/>
    <xf numFmtId="43" fontId="87" fillId="0" borderId="0" applyFont="0" applyFill="0" applyBorder="0" applyAlignment="0" applyProtection="0"/>
    <xf numFmtId="43" fontId="75" fillId="0" borderId="0" applyFont="0" applyFill="0" applyBorder="0" applyAlignment="0" applyProtection="0"/>
    <xf numFmtId="44" fontId="75" fillId="0" borderId="0" applyFont="0" applyFill="0" applyBorder="0" applyAlignment="0" applyProtection="0"/>
    <xf numFmtId="0" fontId="75" fillId="0" borderId="0"/>
    <xf numFmtId="0" fontId="110" fillId="9" borderId="0" applyNumberFormat="0" applyBorder="0" applyAlignment="0" applyProtection="0"/>
    <xf numFmtId="0" fontId="68" fillId="0" borderId="0"/>
    <xf numFmtId="0" fontId="77" fillId="0" borderId="0"/>
    <xf numFmtId="0" fontId="87" fillId="0" borderId="0"/>
    <xf numFmtId="0" fontId="85" fillId="0" borderId="0"/>
    <xf numFmtId="0" fontId="78" fillId="0" borderId="0"/>
    <xf numFmtId="0" fontId="51" fillId="0" borderId="0"/>
    <xf numFmtId="0" fontId="40" fillId="0" borderId="0"/>
    <xf numFmtId="0" fontId="137" fillId="0" borderId="0"/>
  </cellStyleXfs>
  <cellXfs count="867">
    <xf numFmtId="0" fontId="0" fillId="0" borderId="0" xfId="0"/>
    <xf numFmtId="0" fontId="77" fillId="0" borderId="0" xfId="7"/>
    <xf numFmtId="166" fontId="75" fillId="0" borderId="0" xfId="7" applyNumberFormat="1" applyFont="1" applyFill="1" applyBorder="1" applyProtection="1">
      <protection locked="0"/>
    </xf>
    <xf numFmtId="166" fontId="75" fillId="7" borderId="4" xfId="7" applyNumberFormat="1" applyFont="1" applyFill="1" applyBorder="1" applyAlignment="1" applyProtection="1">
      <alignment horizontal="center"/>
      <protection locked="0"/>
    </xf>
    <xf numFmtId="0" fontId="75" fillId="0" borderId="0" xfId="0" applyFont="1" applyProtection="1">
      <protection locked="0"/>
    </xf>
    <xf numFmtId="0" fontId="85" fillId="0" borderId="0" xfId="0" applyFont="1" applyFill="1" applyProtection="1"/>
    <xf numFmtId="0" fontId="67" fillId="0" borderId="0" xfId="0" applyFont="1" applyProtection="1">
      <protection hidden="1"/>
    </xf>
    <xf numFmtId="0" fontId="84" fillId="0" borderId="0" xfId="0" applyFont="1"/>
    <xf numFmtId="9" fontId="75" fillId="7" borderId="4" xfId="1" applyFont="1" applyFill="1" applyBorder="1" applyProtection="1">
      <protection locked="0"/>
    </xf>
    <xf numFmtId="164" fontId="75" fillId="7" borderId="4" xfId="12" applyNumberFormat="1" applyFont="1" applyFill="1" applyBorder="1" applyProtection="1">
      <protection locked="0"/>
    </xf>
    <xf numFmtId="0" fontId="66" fillId="0" borderId="0" xfId="0" applyFont="1" applyProtection="1">
      <protection locked="0"/>
    </xf>
    <xf numFmtId="0" fontId="66" fillId="0" borderId="0" xfId="0" applyFont="1" applyFill="1" applyProtection="1">
      <protection locked="0"/>
    </xf>
    <xf numFmtId="0" fontId="105" fillId="0" borderId="0" xfId="0" applyFont="1" applyProtection="1">
      <protection locked="0"/>
    </xf>
    <xf numFmtId="0" fontId="105" fillId="0" borderId="0" xfId="0" applyFont="1" applyAlignment="1" applyProtection="1">
      <alignment horizontal="left" indent="2"/>
      <protection locked="0"/>
    </xf>
    <xf numFmtId="0" fontId="79" fillId="0" borderId="0" xfId="0" applyFont="1" applyAlignment="1" applyProtection="1">
      <alignment horizontal="center"/>
      <protection locked="0"/>
    </xf>
    <xf numFmtId="0" fontId="80" fillId="2" borderId="29" xfId="0" applyFont="1" applyFill="1" applyBorder="1" applyAlignment="1" applyProtection="1">
      <alignment horizontal="center"/>
      <protection locked="0"/>
    </xf>
    <xf numFmtId="0" fontId="80" fillId="2" borderId="2" xfId="0" applyFont="1" applyFill="1" applyBorder="1" applyAlignment="1" applyProtection="1">
      <alignment horizontal="center"/>
      <protection locked="0"/>
    </xf>
    <xf numFmtId="0" fontId="80" fillId="2" borderId="3" xfId="0" applyFont="1" applyFill="1" applyBorder="1" applyAlignment="1" applyProtection="1">
      <alignment horizontal="center"/>
      <protection locked="0"/>
    </xf>
    <xf numFmtId="0" fontId="0" fillId="0" borderId="29" xfId="0" applyFont="1" applyBorder="1" applyAlignment="1" applyProtection="1">
      <alignment horizontal="center"/>
      <protection locked="0"/>
    </xf>
    <xf numFmtId="0" fontId="0" fillId="0" borderId="2" xfId="0" applyFont="1" applyBorder="1" applyAlignment="1" applyProtection="1">
      <alignment horizontal="center"/>
      <protection locked="0"/>
    </xf>
    <xf numFmtId="167" fontId="0" fillId="0" borderId="2" xfId="13" applyNumberFormat="1" applyFont="1" applyBorder="1" applyProtection="1">
      <protection locked="0"/>
    </xf>
    <xf numFmtId="9" fontId="0" fillId="0" borderId="3" xfId="1" applyNumberFormat="1" applyFont="1" applyBorder="1" applyProtection="1">
      <protection locked="0"/>
    </xf>
    <xf numFmtId="43" fontId="75" fillId="0" borderId="0" xfId="12" applyFont="1" applyProtection="1">
      <protection locked="0"/>
    </xf>
    <xf numFmtId="0" fontId="75" fillId="0" borderId="0" xfId="0" applyFont="1" applyAlignment="1" applyProtection="1">
      <alignment horizontal="center"/>
      <protection locked="0"/>
    </xf>
    <xf numFmtId="0" fontId="0" fillId="3" borderId="29" xfId="0" applyFont="1" applyFill="1" applyBorder="1" applyAlignment="1" applyProtection="1">
      <alignment horizontal="center"/>
      <protection locked="0"/>
    </xf>
    <xf numFmtId="0" fontId="0" fillId="3" borderId="2" xfId="0" applyFont="1" applyFill="1" applyBorder="1" applyAlignment="1" applyProtection="1">
      <alignment horizontal="center"/>
      <protection locked="0"/>
    </xf>
    <xf numFmtId="167" fontId="0" fillId="3" borderId="2" xfId="13" applyNumberFormat="1" applyFont="1" applyFill="1" applyBorder="1" applyProtection="1">
      <protection locked="0"/>
    </xf>
    <xf numFmtId="9" fontId="0" fillId="3" borderId="3" xfId="1" applyNumberFormat="1" applyFont="1" applyFill="1" applyBorder="1" applyProtection="1">
      <protection locked="0"/>
    </xf>
    <xf numFmtId="0" fontId="115" fillId="3" borderId="2" xfId="0" applyFont="1" applyFill="1" applyBorder="1" applyAlignment="1" applyProtection="1">
      <alignment horizontal="center"/>
      <protection locked="0"/>
    </xf>
    <xf numFmtId="0" fontId="115" fillId="0" borderId="2" xfId="0" applyFont="1" applyBorder="1" applyAlignment="1" applyProtection="1">
      <alignment horizontal="center"/>
      <protection locked="0"/>
    </xf>
    <xf numFmtId="0" fontId="0" fillId="0" borderId="0" xfId="0" applyFont="1" applyAlignment="1" applyProtection="1">
      <alignment horizontal="center"/>
      <protection locked="0"/>
    </xf>
    <xf numFmtId="164" fontId="65" fillId="4" borderId="4" xfId="12" applyNumberFormat="1" applyFont="1" applyFill="1" applyBorder="1" applyProtection="1">
      <protection locked="0"/>
    </xf>
    <xf numFmtId="164" fontId="65" fillId="4" borderId="4" xfId="0" applyNumberFormat="1" applyFont="1" applyFill="1" applyBorder="1" applyProtection="1">
      <protection locked="0"/>
    </xf>
    <xf numFmtId="9" fontId="65" fillId="4" borderId="4" xfId="1" applyNumberFormat="1" applyFont="1" applyFill="1" applyBorder="1" applyProtection="1">
      <protection locked="0"/>
    </xf>
    <xf numFmtId="0" fontId="91" fillId="0" borderId="0" xfId="0" applyFont="1" applyAlignment="1"/>
    <xf numFmtId="0" fontId="85" fillId="0" borderId="0" xfId="17" applyFont="1" applyAlignment="1" applyProtection="1">
      <protection hidden="1"/>
    </xf>
    <xf numFmtId="0" fontId="85" fillId="0" borderId="0" xfId="0" applyFont="1" applyFill="1" applyAlignment="1" applyProtection="1"/>
    <xf numFmtId="0" fontId="62" fillId="0" borderId="0" xfId="0" applyFont="1" applyAlignment="1"/>
    <xf numFmtId="0" fontId="62" fillId="0" borderId="0" xfId="0" applyFont="1" applyAlignment="1" applyProtection="1">
      <protection hidden="1"/>
    </xf>
    <xf numFmtId="0" fontId="62" fillId="0" borderId="0" xfId="0" applyFont="1" applyFill="1" applyAlignment="1"/>
    <xf numFmtId="0" fontId="85" fillId="0" borderId="0" xfId="0" applyFont="1" applyAlignment="1"/>
    <xf numFmtId="0" fontId="62" fillId="0" borderId="0" xfId="7" applyFont="1" applyAlignment="1"/>
    <xf numFmtId="0" fontId="62" fillId="0" borderId="0" xfId="7" applyFont="1" applyFill="1" applyBorder="1" applyAlignment="1" applyProtection="1">
      <alignment horizontal="center"/>
      <protection locked="0"/>
    </xf>
    <xf numFmtId="0" fontId="105" fillId="0" borderId="0" xfId="0" applyFont="1" applyAlignment="1" applyProtection="1">
      <alignment horizontal="left"/>
      <protection locked="0"/>
    </xf>
    <xf numFmtId="0" fontId="63" fillId="0" borderId="0" xfId="0" applyFont="1" applyFill="1" applyProtection="1">
      <protection locked="0"/>
    </xf>
    <xf numFmtId="0" fontId="62" fillId="0" borderId="0" xfId="0" applyFont="1" applyProtection="1">
      <protection locked="0"/>
    </xf>
    <xf numFmtId="0" fontId="84" fillId="0" borderId="0" xfId="0" applyFont="1" applyProtection="1">
      <protection locked="0"/>
    </xf>
    <xf numFmtId="0" fontId="121" fillId="0" borderId="0" xfId="0" applyFont="1" applyAlignment="1" applyProtection="1">
      <alignment horizontal="left"/>
      <protection locked="0"/>
    </xf>
    <xf numFmtId="0" fontId="105" fillId="0" borderId="0" xfId="0" applyFont="1" applyAlignment="1" applyProtection="1">
      <alignment horizontal="right"/>
      <protection locked="0"/>
    </xf>
    <xf numFmtId="0" fontId="59" fillId="0" borderId="0" xfId="6" applyFont="1"/>
    <xf numFmtId="0" fontId="58" fillId="0" borderId="0" xfId="0" applyFont="1" applyProtection="1">
      <protection locked="0"/>
    </xf>
    <xf numFmtId="0" fontId="0" fillId="0" borderId="0" xfId="0" applyAlignment="1" applyProtection="1"/>
    <xf numFmtId="0" fontId="73" fillId="0" borderId="0" xfId="0" applyFont="1" applyAlignment="1" applyProtection="1"/>
    <xf numFmtId="0" fontId="75" fillId="0" borderId="0" xfId="0" applyFont="1" applyBorder="1" applyAlignment="1" applyProtection="1"/>
    <xf numFmtId="0" fontId="85" fillId="0" borderId="0" xfId="17" applyFont="1" applyProtection="1"/>
    <xf numFmtId="0" fontId="0" fillId="0" borderId="0" xfId="0" applyFont="1" applyAlignment="1" applyProtection="1"/>
    <xf numFmtId="0" fontId="0" fillId="0" borderId="0" xfId="0" applyFill="1" applyAlignment="1" applyProtection="1"/>
    <xf numFmtId="0" fontId="75" fillId="0" borderId="0" xfId="0" applyFont="1" applyFill="1" applyBorder="1" applyAlignment="1" applyProtection="1"/>
    <xf numFmtId="0" fontId="90" fillId="0" borderId="19" xfId="7" applyFont="1" applyBorder="1" applyProtection="1"/>
    <xf numFmtId="0" fontId="0" fillId="0" borderId="20" xfId="0" applyBorder="1" applyAlignment="1" applyProtection="1"/>
    <xf numFmtId="0" fontId="75" fillId="0" borderId="20" xfId="0" applyFont="1" applyBorder="1" applyAlignment="1" applyProtection="1"/>
    <xf numFmtId="0" fontId="0" fillId="0" borderId="21" xfId="0" applyBorder="1" applyAlignment="1" applyProtection="1"/>
    <xf numFmtId="0" fontId="70" fillId="0" borderId="23" xfId="7" applyFont="1" applyFill="1" applyBorder="1" applyProtection="1"/>
    <xf numFmtId="0" fontId="77" fillId="0" borderId="0" xfId="7" applyFill="1" applyBorder="1" applyProtection="1"/>
    <xf numFmtId="0" fontId="77" fillId="0" borderId="30" xfId="7" applyFill="1" applyBorder="1" applyProtection="1"/>
    <xf numFmtId="0" fontId="77" fillId="0" borderId="0" xfId="7" applyProtection="1"/>
    <xf numFmtId="0" fontId="70" fillId="8" borderId="24" xfId="7" applyFont="1" applyFill="1" applyBorder="1" applyProtection="1"/>
    <xf numFmtId="0" fontId="77" fillId="8" borderId="31" xfId="7" applyFill="1" applyBorder="1" applyProtection="1"/>
    <xf numFmtId="0" fontId="77" fillId="8" borderId="32" xfId="7" applyFill="1" applyBorder="1" applyProtection="1"/>
    <xf numFmtId="0" fontId="81" fillId="0" borderId="0" xfId="0" applyFont="1" applyFill="1" applyAlignment="1" applyProtection="1"/>
    <xf numFmtId="0" fontId="0" fillId="0" borderId="0" xfId="0" applyFont="1" applyFill="1" applyAlignment="1" applyProtection="1"/>
    <xf numFmtId="0" fontId="0" fillId="0" borderId="0" xfId="0" applyFont="1" applyFill="1" applyAlignment="1" applyProtection="1">
      <alignment horizontal="left" indent="2"/>
    </xf>
    <xf numFmtId="0" fontId="76" fillId="0" borderId="0" xfId="0" applyFont="1" applyFill="1" applyAlignment="1" applyProtection="1"/>
    <xf numFmtId="0" fontId="79" fillId="0" borderId="0" xfId="0" applyFont="1" applyFill="1" applyAlignment="1" applyProtection="1"/>
    <xf numFmtId="0" fontId="76" fillId="0" borderId="0" xfId="0" applyFont="1" applyAlignment="1" applyProtection="1"/>
    <xf numFmtId="0" fontId="0" fillId="0" borderId="0" xfId="0" applyFont="1" applyAlignment="1" applyProtection="1">
      <alignment horizontal="left" indent="2"/>
    </xf>
    <xf numFmtId="0" fontId="0" fillId="0" borderId="0" xfId="0" applyFont="1" applyAlignment="1" applyProtection="1">
      <alignment horizontal="left"/>
    </xf>
    <xf numFmtId="0" fontId="0" fillId="0" borderId="0" xfId="0" applyFont="1" applyFill="1" applyBorder="1" applyAlignment="1" applyProtection="1"/>
    <xf numFmtId="0" fontId="73" fillId="0" borderId="0" xfId="0" applyFont="1" applyFill="1" applyBorder="1" applyAlignment="1" applyProtection="1"/>
    <xf numFmtId="0" fontId="82" fillId="0" borderId="0" xfId="0" applyFont="1" applyAlignment="1" applyProtection="1">
      <alignment horizontal="left" indent="2"/>
    </xf>
    <xf numFmtId="0" fontId="0" fillId="0" borderId="0" xfId="0" applyFont="1" applyAlignment="1" applyProtection="1">
      <alignment horizontal="left" indent="4"/>
    </xf>
    <xf numFmtId="0" fontId="0" fillId="0" borderId="0" xfId="0" applyAlignment="1" applyProtection="1">
      <alignment horizontal="left" indent="4"/>
    </xf>
    <xf numFmtId="0" fontId="0" fillId="0" borderId="0" xfId="0" applyFill="1" applyAlignment="1" applyProtection="1">
      <alignment horizontal="left" indent="4"/>
    </xf>
    <xf numFmtId="0" fontId="0" fillId="0" borderId="0" xfId="0" applyFont="1" applyFill="1" applyAlignment="1" applyProtection="1">
      <alignment horizontal="left" indent="4"/>
    </xf>
    <xf numFmtId="0" fontId="0" fillId="5" borderId="12" xfId="0" applyFont="1" applyFill="1" applyBorder="1" applyAlignment="1" applyProtection="1"/>
    <xf numFmtId="0" fontId="0" fillId="5" borderId="11" xfId="0" applyFill="1" applyBorder="1" applyAlignment="1" applyProtection="1"/>
    <xf numFmtId="0" fontId="75" fillId="5" borderId="11" xfId="0" applyFont="1" applyFill="1" applyBorder="1" applyAlignment="1" applyProtection="1"/>
    <xf numFmtId="0" fontId="0" fillId="5" borderId="10" xfId="0" applyFill="1" applyBorder="1" applyAlignment="1" applyProtection="1"/>
    <xf numFmtId="0" fontId="0" fillId="5" borderId="9" xfId="0" applyFont="1" applyFill="1" applyBorder="1" applyAlignment="1" applyProtection="1"/>
    <xf numFmtId="0" fontId="0" fillId="5" borderId="0" xfId="0" applyFill="1" applyBorder="1" applyAlignment="1" applyProtection="1"/>
    <xf numFmtId="0" fontId="75" fillId="5" borderId="0" xfId="0" applyFont="1" applyFill="1" applyBorder="1" applyAlignment="1" applyProtection="1"/>
    <xf numFmtId="0" fontId="0" fillId="5" borderId="8" xfId="0" applyFill="1" applyBorder="1" applyAlignment="1" applyProtection="1"/>
    <xf numFmtId="0" fontId="0" fillId="5" borderId="9" xfId="0" applyFill="1" applyBorder="1" applyAlignment="1" applyProtection="1"/>
    <xf numFmtId="0" fontId="0" fillId="5" borderId="7" xfId="0" applyFill="1" applyBorder="1" applyAlignment="1" applyProtection="1"/>
    <xf numFmtId="0" fontId="0" fillId="5" borderId="6" xfId="0" applyFill="1" applyBorder="1" applyAlignment="1" applyProtection="1"/>
    <xf numFmtId="0" fontId="75" fillId="5" borderId="6" xfId="0" applyFont="1" applyFill="1" applyBorder="1" applyAlignment="1" applyProtection="1"/>
    <xf numFmtId="0" fontId="0" fillId="5" borderId="5" xfId="0" applyFill="1" applyBorder="1" applyAlignment="1" applyProtection="1"/>
    <xf numFmtId="0" fontId="0" fillId="0" borderId="0" xfId="0" applyFill="1" applyBorder="1" applyAlignment="1" applyProtection="1"/>
    <xf numFmtId="0" fontId="81" fillId="0" borderId="0" xfId="0" applyFont="1" applyAlignment="1" applyProtection="1"/>
    <xf numFmtId="0" fontId="0" fillId="0" borderId="0" xfId="0" applyFont="1" applyBorder="1" applyAlignment="1" applyProtection="1"/>
    <xf numFmtId="0" fontId="102" fillId="0" borderId="0" xfId="0" applyFont="1" applyAlignment="1" applyProtection="1">
      <alignment horizontal="left" indent="6"/>
    </xf>
    <xf numFmtId="0" fontId="0" fillId="0" borderId="0" xfId="0" applyFont="1" applyAlignment="1" applyProtection="1">
      <alignment horizontal="left" indent="6"/>
    </xf>
    <xf numFmtId="0" fontId="69" fillId="0" borderId="0" xfId="0" applyFont="1" applyAlignment="1" applyProtection="1"/>
    <xf numFmtId="0" fontId="69" fillId="0" borderId="0" xfId="0" applyFont="1" applyBorder="1" applyAlignment="1" applyProtection="1"/>
    <xf numFmtId="0" fontId="69" fillId="0" borderId="0" xfId="0" applyFont="1" applyAlignment="1" applyProtection="1">
      <alignment horizontal="left" indent="4"/>
    </xf>
    <xf numFmtId="0" fontId="0" fillId="0" borderId="0" xfId="0" applyFont="1" applyFill="1" applyAlignment="1" applyProtection="1">
      <alignment horizontal="left"/>
    </xf>
    <xf numFmtId="0" fontId="79" fillId="0" borderId="0" xfId="0" applyFont="1" applyFill="1" applyAlignment="1" applyProtection="1">
      <alignment horizontal="left"/>
    </xf>
    <xf numFmtId="0" fontId="82" fillId="0" borderId="0" xfId="0" applyFont="1" applyFill="1" applyAlignment="1" applyProtection="1">
      <alignment horizontal="left" indent="2"/>
    </xf>
    <xf numFmtId="0" fontId="0" fillId="0" borderId="0" xfId="0" quotePrefix="1" applyFont="1" applyFill="1" applyAlignment="1" applyProtection="1">
      <alignment horizontal="left" indent="4"/>
    </xf>
    <xf numFmtId="0" fontId="0" fillId="0" borderId="0" xfId="0" quotePrefix="1" applyFont="1" applyFill="1" applyAlignment="1" applyProtection="1">
      <alignment horizontal="left" indent="6"/>
    </xf>
    <xf numFmtId="0" fontId="101" fillId="0" borderId="0" xfId="9" quotePrefix="1" applyFont="1" applyFill="1" applyAlignment="1" applyProtection="1">
      <alignment horizontal="left" indent="6"/>
    </xf>
    <xf numFmtId="0" fontId="0" fillId="0" borderId="0" xfId="0" applyFont="1" applyFill="1" applyAlignment="1" applyProtection="1">
      <alignment horizontal="left" indent="6"/>
    </xf>
    <xf numFmtId="0" fontId="0" fillId="0" borderId="0" xfId="0" applyFont="1" applyBorder="1" applyAlignment="1" applyProtection="1">
      <alignment horizontal="left" indent="2"/>
    </xf>
    <xf numFmtId="0" fontId="0" fillId="0" borderId="0" xfId="0" applyFont="1" applyFill="1" applyAlignment="1" applyProtection="1">
      <alignment horizontal="left" indent="8"/>
    </xf>
    <xf numFmtId="0" fontId="0" fillId="0" borderId="0" xfId="0" applyFill="1" applyAlignment="1" applyProtection="1">
      <alignment horizontal="left" indent="8"/>
    </xf>
    <xf numFmtId="0" fontId="0" fillId="0" borderId="0" xfId="0" applyFill="1" applyAlignment="1" applyProtection="1">
      <alignment horizontal="left" indent="6"/>
    </xf>
    <xf numFmtId="0" fontId="0" fillId="0" borderId="0" xfId="0" applyFont="1" applyAlignment="1" applyProtection="1">
      <alignment horizontal="left" indent="8"/>
    </xf>
    <xf numFmtId="0" fontId="98" fillId="0" borderId="0" xfId="0" applyFont="1" applyFill="1" applyAlignment="1" applyProtection="1">
      <alignment horizontal="left" indent="8"/>
    </xf>
    <xf numFmtId="0" fontId="79" fillId="0" borderId="0" xfId="0" applyFont="1" applyAlignment="1" applyProtection="1">
      <alignment horizontal="left"/>
    </xf>
    <xf numFmtId="0" fontId="0" fillId="0" borderId="0" xfId="0" applyAlignment="1" applyProtection="1">
      <alignment horizontal="left" indent="2"/>
    </xf>
    <xf numFmtId="0" fontId="97" fillId="0" borderId="0" xfId="0" applyFont="1" applyAlignment="1" applyProtection="1"/>
    <xf numFmtId="0" fontId="96" fillId="0" borderId="0" xfId="0" applyFont="1" applyProtection="1"/>
    <xf numFmtId="0" fontId="0" fillId="0" borderId="0" xfId="0" applyFont="1" applyFill="1" applyAlignment="1" applyProtection="1">
      <alignment horizontal="left" indent="7"/>
    </xf>
    <xf numFmtId="0" fontId="82" fillId="0" borderId="0" xfId="0" applyFont="1" applyFill="1" applyAlignment="1" applyProtection="1">
      <alignment horizontal="left" indent="3"/>
    </xf>
    <xf numFmtId="0" fontId="0" fillId="0" borderId="0" xfId="0" applyFont="1" applyFill="1" applyAlignment="1" applyProtection="1">
      <alignment horizontal="left" indent="5"/>
    </xf>
    <xf numFmtId="0" fontId="0" fillId="0" borderId="0" xfId="0" applyAlignment="1" applyProtection="1">
      <alignment horizontal="left" indent="5"/>
    </xf>
    <xf numFmtId="0" fontId="0" fillId="5" borderId="11" xfId="0" applyFont="1" applyFill="1" applyBorder="1" applyAlignment="1" applyProtection="1">
      <alignment horizontal="left"/>
    </xf>
    <xf numFmtId="0" fontId="0" fillId="5" borderId="0" xfId="0" applyFont="1" applyFill="1" applyBorder="1" applyAlignment="1" applyProtection="1">
      <alignment horizontal="left"/>
    </xf>
    <xf numFmtId="0" fontId="0" fillId="5" borderId="6" xfId="0" applyFont="1" applyFill="1" applyBorder="1" applyAlignment="1" applyProtection="1">
      <alignment horizontal="left" indent="2"/>
    </xf>
    <xf numFmtId="0" fontId="76" fillId="0" borderId="0" xfId="0" applyFont="1" applyProtection="1"/>
    <xf numFmtId="0" fontId="0" fillId="5" borderId="0" xfId="0" applyFont="1" applyFill="1" applyBorder="1" applyAlignment="1" applyProtection="1">
      <alignment horizontal="left" indent="2"/>
    </xf>
    <xf numFmtId="0" fontId="0" fillId="5" borderId="0" xfId="0" applyFont="1" applyFill="1" applyBorder="1" applyAlignment="1" applyProtection="1"/>
    <xf numFmtId="0" fontId="0" fillId="5" borderId="8" xfId="0" applyFont="1" applyFill="1" applyBorder="1" applyAlignment="1" applyProtection="1"/>
    <xf numFmtId="0" fontId="0" fillId="5" borderId="6" xfId="0" applyFont="1" applyFill="1" applyBorder="1" applyAlignment="1" applyProtection="1">
      <alignment horizontal="left"/>
    </xf>
    <xf numFmtId="0" fontId="82" fillId="0" borderId="0" xfId="0" applyFont="1" applyAlignment="1" applyProtection="1">
      <alignment horizontal="left" indent="4"/>
    </xf>
    <xf numFmtId="0" fontId="79" fillId="0" borderId="0" xfId="0" applyFont="1" applyAlignment="1" applyProtection="1"/>
    <xf numFmtId="0" fontId="93" fillId="0" borderId="0" xfId="0" applyFont="1" applyFill="1" applyAlignment="1" applyProtection="1">
      <alignment horizontal="left"/>
    </xf>
    <xf numFmtId="0" fontId="93" fillId="0" borderId="0" xfId="0" applyFont="1" applyAlignment="1" applyProtection="1"/>
    <xf numFmtId="0" fontId="93" fillId="0" borderId="0" xfId="0" applyFont="1" applyAlignment="1" applyProtection="1">
      <alignment horizontal="left" indent="2"/>
    </xf>
    <xf numFmtId="0" fontId="93" fillId="0" borderId="0" xfId="0" applyFont="1" applyFill="1" applyAlignment="1" applyProtection="1"/>
    <xf numFmtId="0" fontId="93" fillId="0" borderId="0" xfId="0" applyFont="1" applyAlignment="1" applyProtection="1">
      <alignment horizontal="left" indent="4"/>
    </xf>
    <xf numFmtId="0" fontId="93" fillId="0" borderId="0" xfId="0" applyFont="1" applyAlignment="1" applyProtection="1">
      <alignment horizontal="left"/>
    </xf>
    <xf numFmtId="0" fontId="0" fillId="0" borderId="0" xfId="0" applyFont="1" applyAlignment="1" applyProtection="1">
      <alignment horizontal="left" indent="10"/>
    </xf>
    <xf numFmtId="0" fontId="95" fillId="0" borderId="0" xfId="9" applyAlignment="1" applyProtection="1">
      <alignment horizontal="left" indent="6"/>
    </xf>
    <xf numFmtId="0" fontId="88" fillId="0" borderId="0" xfId="0" applyFont="1" applyAlignment="1" applyProtection="1">
      <alignment horizontal="left" indent="2"/>
    </xf>
    <xf numFmtId="0" fontId="69" fillId="0" borderId="0" xfId="0" applyFont="1" applyFill="1" applyAlignment="1" applyProtection="1">
      <alignment horizontal="left" indent="4"/>
    </xf>
    <xf numFmtId="0" fontId="69" fillId="0" borderId="0" xfId="0" applyFont="1" applyAlignment="1" applyProtection="1">
      <alignment horizontal="left" indent="6"/>
    </xf>
    <xf numFmtId="0" fontId="90" fillId="0" borderId="0" xfId="0" applyFont="1" applyFill="1" applyAlignment="1" applyProtection="1"/>
    <xf numFmtId="0" fontId="69" fillId="0" borderId="0" xfId="0" applyFont="1" applyFill="1" applyAlignment="1" applyProtection="1"/>
    <xf numFmtId="0" fontId="69" fillId="0" borderId="0" xfId="0" applyFont="1" applyFill="1" applyAlignment="1" applyProtection="1">
      <alignment horizontal="left"/>
    </xf>
    <xf numFmtId="0" fontId="104" fillId="0" borderId="0" xfId="0" applyFont="1" applyFill="1" applyBorder="1" applyAlignment="1" applyProtection="1"/>
    <xf numFmtId="0" fontId="69" fillId="0" borderId="0" xfId="0" applyFont="1" applyFill="1" applyAlignment="1" applyProtection="1">
      <alignment horizontal="left" indent="2"/>
    </xf>
    <xf numFmtId="0" fontId="62" fillId="0" borderId="0" xfId="0" applyFont="1" applyFill="1" applyProtection="1"/>
    <xf numFmtId="0" fontId="69" fillId="0" borderId="0" xfId="0" applyFont="1" applyProtection="1"/>
    <xf numFmtId="0" fontId="62" fillId="0" borderId="0" xfId="0" applyFont="1" applyFill="1" applyAlignment="1" applyProtection="1">
      <alignment horizontal="left"/>
    </xf>
    <xf numFmtId="0" fontId="69" fillId="0" borderId="0" xfId="0" applyFont="1" applyFill="1" applyProtection="1"/>
    <xf numFmtId="0" fontId="69" fillId="0" borderId="0" xfId="0" applyFont="1" applyFill="1" applyBorder="1" applyAlignment="1" applyProtection="1">
      <alignment vertical="center"/>
    </xf>
    <xf numFmtId="0" fontId="85" fillId="0" borderId="0" xfId="0" applyFont="1" applyProtection="1"/>
    <xf numFmtId="0" fontId="109" fillId="0" borderId="0" xfId="0" applyFont="1" applyAlignment="1" applyProtection="1">
      <alignment horizontal="center"/>
    </xf>
    <xf numFmtId="0" fontId="81" fillId="7" borderId="0" xfId="0" applyFont="1" applyFill="1" applyAlignment="1" applyProtection="1">
      <alignment horizontal="left"/>
    </xf>
    <xf numFmtId="0" fontId="0" fillId="7" borderId="0" xfId="0" applyFill="1" applyAlignment="1" applyProtection="1"/>
    <xf numFmtId="0" fontId="75" fillId="7" borderId="0" xfId="0" applyFont="1" applyFill="1" applyBorder="1" applyAlignment="1" applyProtection="1"/>
    <xf numFmtId="0" fontId="75" fillId="0" borderId="0" xfId="0" applyFont="1" applyProtection="1"/>
    <xf numFmtId="0" fontId="0" fillId="0" borderId="0" xfId="0" applyFont="1" applyFill="1" applyBorder="1" applyAlignment="1" applyProtection="1">
      <alignment horizontal="left"/>
    </xf>
    <xf numFmtId="0" fontId="0" fillId="0" borderId="0" xfId="0" applyFont="1" applyFill="1" applyBorder="1" applyAlignment="1" applyProtection="1">
      <alignment horizontal="left" indent="2"/>
    </xf>
    <xf numFmtId="0" fontId="75" fillId="0" borderId="0" xfId="0" applyFont="1" applyAlignment="1" applyProtection="1"/>
    <xf numFmtId="0" fontId="107" fillId="0" borderId="0" xfId="0" applyFont="1" applyProtection="1"/>
    <xf numFmtId="0" fontId="64" fillId="0" borderId="0" xfId="0" applyFont="1" applyProtection="1"/>
    <xf numFmtId="0" fontId="104" fillId="0" borderId="0" xfId="0" applyFont="1" applyProtection="1"/>
    <xf numFmtId="0" fontId="64" fillId="0" borderId="0" xfId="0" applyFont="1" applyFill="1" applyProtection="1"/>
    <xf numFmtId="0" fontId="64" fillId="0" borderId="0" xfId="0" applyFont="1" applyAlignment="1" applyProtection="1"/>
    <xf numFmtId="0" fontId="64" fillId="0" borderId="20" xfId="0" applyFont="1" applyBorder="1" applyAlignment="1" applyProtection="1"/>
    <xf numFmtId="0" fontId="64" fillId="0" borderId="21" xfId="0" applyFont="1" applyBorder="1" applyAlignment="1" applyProtection="1"/>
    <xf numFmtId="0" fontId="108" fillId="0" borderId="0" xfId="7" applyFont="1" applyProtection="1"/>
    <xf numFmtId="0" fontId="64" fillId="8" borderId="24" xfId="7" applyFont="1" applyFill="1" applyBorder="1" applyProtection="1"/>
    <xf numFmtId="0" fontId="108" fillId="8" borderId="31" xfId="7" applyFont="1" applyFill="1" applyBorder="1" applyProtection="1"/>
    <xf numFmtId="0" fontId="108" fillId="8" borderId="32" xfId="7" applyFont="1" applyFill="1" applyBorder="1" applyProtection="1"/>
    <xf numFmtId="0" fontId="90" fillId="0" borderId="0" xfId="0" applyFont="1" applyProtection="1"/>
    <xf numFmtId="0" fontId="64" fillId="0" borderId="0" xfId="0" applyFont="1" applyAlignment="1" applyProtection="1">
      <alignment horizontal="left"/>
    </xf>
    <xf numFmtId="0" fontId="58" fillId="0" borderId="0" xfId="0" applyFont="1" applyProtection="1"/>
    <xf numFmtId="0" fontId="61" fillId="0" borderId="0" xfId="0" applyFont="1" applyProtection="1"/>
    <xf numFmtId="0" fontId="64" fillId="0" borderId="0" xfId="0" applyFont="1" applyAlignment="1" applyProtection="1">
      <alignment horizontal="left" indent="2"/>
    </xf>
    <xf numFmtId="0" fontId="90" fillId="0" borderId="0" xfId="0" applyFont="1" applyAlignment="1" applyProtection="1">
      <alignment horizontal="left"/>
    </xf>
    <xf numFmtId="0" fontId="58" fillId="0" borderId="0" xfId="0" applyFont="1" applyAlignment="1" applyProtection="1">
      <alignment horizontal="left"/>
    </xf>
    <xf numFmtId="0" fontId="119" fillId="0" borderId="0" xfId="0" applyFont="1" applyProtection="1"/>
    <xf numFmtId="0" fontId="84" fillId="0" borderId="0" xfId="0" applyFont="1" applyProtection="1"/>
    <xf numFmtId="0" fontId="64" fillId="0" borderId="0" xfId="0" applyFont="1" applyBorder="1" applyProtection="1"/>
    <xf numFmtId="0" fontId="114" fillId="0" borderId="0" xfId="0" applyFont="1" applyFill="1" applyBorder="1" applyProtection="1"/>
    <xf numFmtId="0" fontId="64" fillId="0" borderId="0" xfId="0" applyFont="1" applyAlignment="1" applyProtection="1">
      <alignment horizontal="left" indent="6"/>
    </xf>
    <xf numFmtId="0" fontId="64" fillId="0" borderId="0" xfId="0" applyFont="1" applyFill="1" applyBorder="1" applyProtection="1"/>
    <xf numFmtId="0" fontId="84" fillId="0" borderId="0" xfId="0" applyFont="1" applyAlignment="1" applyProtection="1">
      <alignment horizontal="left"/>
    </xf>
    <xf numFmtId="14" fontId="64" fillId="0" borderId="0" xfId="0" applyNumberFormat="1" applyFont="1" applyAlignment="1" applyProtection="1">
      <alignment horizontal="center"/>
    </xf>
    <xf numFmtId="165" fontId="64" fillId="0" borderId="0" xfId="0" applyNumberFormat="1" applyFont="1" applyAlignment="1" applyProtection="1">
      <alignment horizontal="center"/>
    </xf>
    <xf numFmtId="0" fontId="64" fillId="0" borderId="0" xfId="0" applyFont="1" applyAlignment="1" applyProtection="1">
      <alignment horizontal="right"/>
    </xf>
    <xf numFmtId="0" fontId="64" fillId="0" borderId="0" xfId="0" applyFont="1" applyFill="1" applyAlignment="1" applyProtection="1">
      <alignment horizontal="left"/>
    </xf>
    <xf numFmtId="0" fontId="64" fillId="0" borderId="0" xfId="0" applyFont="1" applyFill="1" applyAlignment="1" applyProtection="1">
      <alignment horizontal="left" indent="2"/>
    </xf>
    <xf numFmtId="0" fontId="84" fillId="0" borderId="17" xfId="0" applyFont="1" applyFill="1" applyBorder="1" applyAlignment="1" applyProtection="1">
      <alignment horizontal="center" vertical="top" wrapText="1"/>
    </xf>
    <xf numFmtId="0" fontId="84" fillId="0" borderId="16" xfId="0" applyFont="1" applyFill="1" applyBorder="1" applyAlignment="1" applyProtection="1">
      <alignment horizontal="center" vertical="top" wrapText="1"/>
    </xf>
    <xf numFmtId="0" fontId="84" fillId="0" borderId="15" xfId="0" applyFont="1" applyFill="1" applyBorder="1" applyAlignment="1" applyProtection="1">
      <alignment horizontal="center" vertical="top" wrapText="1"/>
    </xf>
    <xf numFmtId="0" fontId="64" fillId="5" borderId="7" xfId="0" applyFont="1" applyFill="1" applyBorder="1" applyAlignment="1" applyProtection="1">
      <alignment horizontal="left"/>
    </xf>
    <xf numFmtId="0" fontId="64" fillId="5" borderId="14" xfId="0" applyFont="1" applyFill="1" applyBorder="1" applyProtection="1"/>
    <xf numFmtId="164" fontId="64" fillId="5" borderId="6" xfId="3" applyNumberFormat="1" applyFont="1" applyFill="1" applyBorder="1" applyProtection="1"/>
    <xf numFmtId="14" fontId="64" fillId="5" borderId="13" xfId="3" applyNumberFormat="1" applyFont="1" applyFill="1" applyBorder="1" applyProtection="1"/>
    <xf numFmtId="0" fontId="64" fillId="0" borderId="0" xfId="0" applyFont="1" applyFill="1" applyBorder="1" applyAlignment="1" applyProtection="1">
      <alignment horizontal="center"/>
    </xf>
    <xf numFmtId="164" fontId="64" fillId="0" borderId="0" xfId="3" applyNumberFormat="1" applyFont="1" applyFill="1" applyBorder="1" applyProtection="1"/>
    <xf numFmtId="14" fontId="64" fillId="0" borderId="0" xfId="3" applyNumberFormat="1" applyFont="1" applyFill="1" applyBorder="1" applyProtection="1"/>
    <xf numFmtId="0" fontId="84" fillId="0" borderId="0" xfId="0" applyFont="1" applyFill="1" applyAlignment="1" applyProtection="1">
      <alignment horizontal="left"/>
    </xf>
    <xf numFmtId="0" fontId="64" fillId="0" borderId="0" xfId="0" applyFont="1" applyAlignment="1" applyProtection="1">
      <alignment horizontal="left" indent="4"/>
    </xf>
    <xf numFmtId="0" fontId="62" fillId="0" borderId="0" xfId="0" applyFont="1" applyProtection="1"/>
    <xf numFmtId="0" fontId="64" fillId="7" borderId="4" xfId="0" applyFont="1" applyFill="1" applyBorder="1" applyAlignment="1" applyProtection="1">
      <alignment horizontal="center"/>
      <protection locked="0"/>
    </xf>
    <xf numFmtId="0" fontId="64" fillId="7" borderId="4" xfId="0" applyFont="1" applyFill="1" applyBorder="1" applyProtection="1">
      <protection locked="0"/>
    </xf>
    <xf numFmtId="9" fontId="64" fillId="7" borderId="4" xfId="1" applyFont="1" applyFill="1" applyBorder="1" applyProtection="1">
      <protection locked="0"/>
    </xf>
    <xf numFmtId="0" fontId="65" fillId="0" borderId="0" xfId="0" applyFont="1" applyProtection="1"/>
    <xf numFmtId="0" fontId="114" fillId="0" borderId="0" xfId="0" applyFont="1" applyProtection="1"/>
    <xf numFmtId="0" fontId="65" fillId="0" borderId="0" xfId="0" applyFont="1" applyFill="1" applyProtection="1"/>
    <xf numFmtId="0" fontId="65" fillId="0" borderId="20" xfId="0" applyFont="1" applyBorder="1" applyAlignment="1" applyProtection="1"/>
    <xf numFmtId="0" fontId="65" fillId="0" borderId="21" xfId="0" applyFont="1" applyBorder="1" applyAlignment="1" applyProtection="1"/>
    <xf numFmtId="0" fontId="65" fillId="0" borderId="0" xfId="0" applyFont="1" applyAlignment="1" applyProtection="1"/>
    <xf numFmtId="0" fontId="65" fillId="8" borderId="24" xfId="7" applyFont="1" applyFill="1" applyBorder="1" applyProtection="1"/>
    <xf numFmtId="0" fontId="112" fillId="0" borderId="0" xfId="0" applyFont="1" applyProtection="1"/>
    <xf numFmtId="0" fontId="65" fillId="0" borderId="0" xfId="0" applyFont="1" applyAlignment="1" applyProtection="1">
      <alignment horizontal="left" indent="2"/>
    </xf>
    <xf numFmtId="0" fontId="65" fillId="0" borderId="0" xfId="0" applyFont="1" applyFill="1" applyBorder="1" applyAlignment="1" applyProtection="1">
      <alignment horizontal="left"/>
    </xf>
    <xf numFmtId="0" fontId="65" fillId="0" borderId="0" xfId="0" applyFont="1" applyFill="1" applyBorder="1" applyAlignment="1" applyProtection="1">
      <alignment horizontal="left" indent="2"/>
    </xf>
    <xf numFmtId="0" fontId="65" fillId="0" borderId="0" xfId="0" applyFont="1" applyFill="1" applyBorder="1" applyAlignment="1" applyProtection="1">
      <alignment horizontal="left" indent="4"/>
    </xf>
    <xf numFmtId="0" fontId="65" fillId="0" borderId="0" xfId="0" applyFont="1" applyAlignment="1" applyProtection="1">
      <alignment horizontal="left"/>
    </xf>
    <xf numFmtId="0" fontId="65" fillId="0" borderId="0" xfId="0" applyFont="1" applyAlignment="1" applyProtection="1">
      <alignment vertical="center"/>
    </xf>
    <xf numFmtId="0" fontId="65" fillId="0" borderId="0" xfId="0" applyFont="1" applyAlignment="1" applyProtection="1">
      <alignment horizontal="center" vertical="center" wrapText="1"/>
    </xf>
    <xf numFmtId="0" fontId="114" fillId="0" borderId="0" xfId="0" applyFont="1" applyAlignment="1" applyProtection="1">
      <alignment horizontal="center" vertical="center" wrapText="1"/>
    </xf>
    <xf numFmtId="164" fontId="65" fillId="0" borderId="0" xfId="3" applyNumberFormat="1" applyFont="1" applyBorder="1" applyProtection="1"/>
    <xf numFmtId="164" fontId="65" fillId="0" borderId="1" xfId="0" applyNumberFormat="1" applyFont="1" applyBorder="1" applyProtection="1"/>
    <xf numFmtId="0" fontId="60" fillId="0" borderId="0" xfId="0" applyFont="1" applyAlignment="1" applyProtection="1">
      <alignment horizontal="left"/>
    </xf>
    <xf numFmtId="0" fontId="109" fillId="0" borderId="0" xfId="0" applyFont="1" applyAlignment="1" applyProtection="1">
      <alignment wrapText="1"/>
    </xf>
    <xf numFmtId="0" fontId="109" fillId="0" borderId="0" xfId="0" applyFont="1" applyAlignment="1" applyProtection="1">
      <alignment horizontal="center" vertical="center"/>
    </xf>
    <xf numFmtId="0" fontId="65" fillId="0" borderId="0" xfId="0" applyFont="1" applyAlignment="1" applyProtection="1">
      <alignment horizontal="left" indent="6"/>
    </xf>
    <xf numFmtId="164" fontId="65" fillId="0" borderId="0" xfId="0" applyNumberFormat="1" applyFont="1" applyFill="1" applyProtection="1"/>
    <xf numFmtId="0" fontId="65" fillId="0" borderId="0" xfId="0" applyFont="1" applyFill="1" applyBorder="1" applyProtection="1"/>
    <xf numFmtId="0" fontId="65" fillId="0" borderId="0" xfId="0" applyFont="1" applyAlignment="1" applyProtection="1">
      <alignment horizontal="left" indent="4"/>
    </xf>
    <xf numFmtId="0" fontId="65" fillId="0" borderId="0" xfId="0" applyFont="1" applyAlignment="1" applyProtection="1">
      <alignment horizontal="right"/>
    </xf>
    <xf numFmtId="0" fontId="58" fillId="0" borderId="0" xfId="0" applyFont="1" applyAlignment="1" applyProtection="1">
      <alignment horizontal="left" indent="4"/>
    </xf>
    <xf numFmtId="9" fontId="65" fillId="0" borderId="0" xfId="1" applyFont="1" applyProtection="1"/>
    <xf numFmtId="0" fontId="86" fillId="0" borderId="0" xfId="0" applyFont="1" applyFill="1" applyProtection="1"/>
    <xf numFmtId="0" fontId="65" fillId="0" borderId="12" xfId="0" applyFont="1" applyBorder="1" applyProtection="1"/>
    <xf numFmtId="0" fontId="65" fillId="0" borderId="10" xfId="0" applyFont="1" applyBorder="1" applyProtection="1"/>
    <xf numFmtId="9" fontId="84" fillId="0" borderId="0" xfId="1" applyFont="1" applyProtection="1"/>
    <xf numFmtId="0" fontId="65" fillId="0" borderId="9" xfId="0" applyFont="1" applyBorder="1" applyProtection="1"/>
    <xf numFmtId="0" fontId="65" fillId="0" borderId="8" xfId="0" applyFont="1" applyBorder="1" applyProtection="1"/>
    <xf numFmtId="0" fontId="65" fillId="0" borderId="7" xfId="0" applyFont="1" applyBorder="1" applyProtection="1"/>
    <xf numFmtId="0" fontId="65" fillId="0" borderId="5" xfId="0" applyFont="1" applyBorder="1" applyProtection="1"/>
    <xf numFmtId="0" fontId="90" fillId="0" borderId="0" xfId="0" applyFont="1" applyFill="1" applyProtection="1"/>
    <xf numFmtId="0" fontId="113" fillId="2" borderId="27" xfId="0" applyFont="1" applyFill="1" applyBorder="1" applyAlignment="1" applyProtection="1">
      <alignment horizontal="center" vertical="center" wrapText="1"/>
    </xf>
    <xf numFmtId="0" fontId="113" fillId="2" borderId="28" xfId="0" applyFont="1" applyFill="1" applyBorder="1" applyAlignment="1" applyProtection="1">
      <alignment horizontal="center" vertical="center" wrapText="1"/>
    </xf>
    <xf numFmtId="0" fontId="113" fillId="2" borderId="1" xfId="0" applyFont="1" applyFill="1" applyBorder="1" applyAlignment="1" applyProtection="1">
      <alignment horizontal="center" vertical="center" wrapText="1"/>
    </xf>
    <xf numFmtId="0" fontId="65" fillId="3" borderId="27" xfId="0" applyFont="1" applyFill="1" applyBorder="1" applyAlignment="1" applyProtection="1">
      <alignment horizontal="center"/>
    </xf>
    <xf numFmtId="0" fontId="65" fillId="3" borderId="28" xfId="0" applyFont="1" applyFill="1" applyBorder="1" applyAlignment="1" applyProtection="1">
      <alignment horizontal="center"/>
    </xf>
    <xf numFmtId="164" fontId="65" fillId="3" borderId="1" xfId="0" applyNumberFormat="1" applyFont="1" applyFill="1" applyBorder="1" applyProtection="1"/>
    <xf numFmtId="0" fontId="65" fillId="0" borderId="27" xfId="0" applyFont="1" applyBorder="1" applyAlignment="1" applyProtection="1">
      <alignment horizontal="center"/>
    </xf>
    <xf numFmtId="0" fontId="65" fillId="0" borderId="28" xfId="0" applyFont="1" applyBorder="1" applyAlignment="1" applyProtection="1">
      <alignment horizontal="center"/>
    </xf>
    <xf numFmtId="0" fontId="65" fillId="0" borderId="0" xfId="0" applyFont="1" applyFill="1" applyAlignment="1" applyProtection="1">
      <alignment horizontal="left" indent="2"/>
    </xf>
    <xf numFmtId="0" fontId="65" fillId="0" borderId="27" xfId="0" applyFont="1" applyFill="1" applyBorder="1" applyAlignment="1" applyProtection="1">
      <alignment horizontal="center"/>
    </xf>
    <xf numFmtId="0" fontId="65" fillId="0" borderId="28" xfId="0" applyFont="1" applyFill="1" applyBorder="1" applyAlignment="1" applyProtection="1">
      <alignment horizontal="center"/>
    </xf>
    <xf numFmtId="164" fontId="65" fillId="0" borderId="1" xfId="0" applyNumberFormat="1" applyFont="1" applyFill="1" applyBorder="1" applyProtection="1"/>
    <xf numFmtId="0" fontId="0" fillId="0" borderId="0" xfId="0" applyProtection="1"/>
    <xf numFmtId="0" fontId="0" fillId="0" borderId="0" xfId="0" applyAlignment="1" applyProtection="1">
      <alignment horizontal="center"/>
    </xf>
    <xf numFmtId="164" fontId="0" fillId="0" borderId="0" xfId="12" applyNumberFormat="1" applyFont="1" applyProtection="1"/>
    <xf numFmtId="0" fontId="106" fillId="0" borderId="0" xfId="0" applyFont="1" applyProtection="1"/>
    <xf numFmtId="0" fontId="0" fillId="0" borderId="0" xfId="0" applyFont="1" applyProtection="1"/>
    <xf numFmtId="0" fontId="0" fillId="0" borderId="0" xfId="0" applyFill="1" applyProtection="1"/>
    <xf numFmtId="0" fontId="0" fillId="0" borderId="20" xfId="0" applyBorder="1" applyProtection="1"/>
    <xf numFmtId="0" fontId="0" fillId="0" borderId="20" xfId="0" applyBorder="1" applyAlignment="1" applyProtection="1">
      <alignment horizontal="center"/>
    </xf>
    <xf numFmtId="164" fontId="0" fillId="0" borderId="20" xfId="12" applyNumberFormat="1" applyFont="1" applyBorder="1" applyProtection="1"/>
    <xf numFmtId="0" fontId="0" fillId="0" borderId="21" xfId="0" applyBorder="1" applyProtection="1"/>
    <xf numFmtId="0" fontId="0" fillId="7" borderId="24" xfId="0" applyFill="1" applyBorder="1" applyProtection="1"/>
    <xf numFmtId="0" fontId="0" fillId="7" borderId="31" xfId="0" applyFill="1" applyBorder="1" applyProtection="1"/>
    <xf numFmtId="0" fontId="0" fillId="7" borderId="31" xfId="0" applyFill="1" applyBorder="1" applyAlignment="1" applyProtection="1">
      <alignment horizontal="center"/>
    </xf>
    <xf numFmtId="164" fontId="0" fillId="7" borderId="31" xfId="12" applyNumberFormat="1" applyFont="1" applyFill="1" applyBorder="1" applyProtection="1"/>
    <xf numFmtId="0" fontId="0" fillId="7" borderId="32" xfId="0" applyFill="1" applyBorder="1" applyProtection="1"/>
    <xf numFmtId="0" fontId="106" fillId="0" borderId="0" xfId="0" applyFont="1" applyFill="1" applyProtection="1"/>
    <xf numFmtId="0" fontId="0" fillId="0" borderId="0" xfId="0" applyFont="1" applyFill="1" applyProtection="1"/>
    <xf numFmtId="0" fontId="81" fillId="0" borderId="0" xfId="0" applyFont="1" applyAlignment="1" applyProtection="1">
      <alignment horizontal="left"/>
    </xf>
    <xf numFmtId="0" fontId="79" fillId="0" borderId="0" xfId="0" applyFont="1" applyFill="1" applyBorder="1" applyAlignment="1" applyProtection="1">
      <alignment horizontal="left"/>
    </xf>
    <xf numFmtId="0" fontId="0" fillId="0" borderId="0" xfId="0" quotePrefix="1" applyFont="1" applyAlignment="1" applyProtection="1"/>
    <xf numFmtId="0" fontId="0" fillId="0" borderId="0" xfId="0" applyAlignment="1" applyProtection="1">
      <alignment horizontal="left"/>
    </xf>
    <xf numFmtId="164" fontId="0" fillId="0" borderId="0" xfId="12" applyNumberFormat="1" applyFont="1" applyFill="1" applyProtection="1"/>
    <xf numFmtId="0" fontId="0" fillId="0" borderId="0" xfId="0" applyFill="1" applyBorder="1" applyAlignment="1" applyProtection="1">
      <alignment horizontal="left" indent="2"/>
    </xf>
    <xf numFmtId="14" fontId="0" fillId="0" borderId="0" xfId="0" applyNumberFormat="1" applyFont="1" applyFill="1" applyBorder="1" applyAlignment="1" applyProtection="1">
      <alignment horizontal="left"/>
    </xf>
    <xf numFmtId="0" fontId="60" fillId="0" borderId="0" xfId="0" applyFont="1" applyAlignment="1" applyProtection="1">
      <alignment horizontal="left" indent="2"/>
    </xf>
    <xf numFmtId="0" fontId="81" fillId="0" borderId="0" xfId="0" applyFont="1" applyProtection="1"/>
    <xf numFmtId="0" fontId="79" fillId="0" borderId="0" xfId="0" applyFont="1" applyProtection="1"/>
    <xf numFmtId="0" fontId="62" fillId="0" borderId="0" xfId="0" applyFont="1" applyAlignment="1" applyProtection="1">
      <alignment horizontal="left"/>
    </xf>
    <xf numFmtId="0" fontId="66" fillId="0" borderId="0" xfId="0" applyFont="1" applyProtection="1"/>
    <xf numFmtId="0" fontId="66" fillId="0" borderId="0" xfId="0" applyFont="1" applyFill="1" applyProtection="1"/>
    <xf numFmtId="44" fontId="0" fillId="0" borderId="20" xfId="13" applyFont="1" applyBorder="1" applyProtection="1"/>
    <xf numFmtId="0" fontId="0" fillId="6" borderId="24" xfId="0" applyFill="1" applyBorder="1" applyProtection="1"/>
    <xf numFmtId="0" fontId="0" fillId="6" borderId="31" xfId="0" applyFill="1" applyBorder="1" applyProtection="1"/>
    <xf numFmtId="44" fontId="0" fillId="6" borderId="31" xfId="13" applyFont="1" applyFill="1" applyBorder="1" applyProtection="1"/>
    <xf numFmtId="0" fontId="0" fillId="6" borderId="32" xfId="0" applyFill="1" applyBorder="1" applyProtection="1"/>
    <xf numFmtId="0" fontId="90" fillId="0" borderId="0" xfId="0" applyFont="1" applyFill="1" applyBorder="1" applyAlignment="1" applyProtection="1">
      <alignment horizontal="left"/>
    </xf>
    <xf numFmtId="0" fontId="66" fillId="0" borderId="0" xfId="0" applyFont="1" applyAlignment="1" applyProtection="1">
      <alignment horizontal="left"/>
    </xf>
    <xf numFmtId="0" fontId="105" fillId="0" borderId="0" xfId="0" applyFont="1" applyProtection="1"/>
    <xf numFmtId="0" fontId="66" fillId="0" borderId="0" xfId="0" applyFont="1" applyAlignment="1" applyProtection="1">
      <alignment horizontal="left" indent="2"/>
    </xf>
    <xf numFmtId="166" fontId="66" fillId="0" borderId="0" xfId="7" applyNumberFormat="1" applyFont="1" applyFill="1" applyBorder="1" applyProtection="1"/>
    <xf numFmtId="0" fontId="62" fillId="0" borderId="0" xfId="0" applyFont="1" applyAlignment="1" applyProtection="1">
      <alignment horizontal="left" indent="2"/>
    </xf>
    <xf numFmtId="0" fontId="87" fillId="0" borderId="0" xfId="18" applyProtection="1"/>
    <xf numFmtId="0" fontId="73" fillId="0" borderId="0" xfId="0" applyFont="1" applyProtection="1"/>
    <xf numFmtId="0" fontId="75" fillId="0" borderId="0" xfId="0" applyFont="1" applyFill="1" applyProtection="1"/>
    <xf numFmtId="0" fontId="61" fillId="0" borderId="0" xfId="0" applyFont="1" applyFill="1" applyProtection="1"/>
    <xf numFmtId="0" fontId="76" fillId="0" borderId="0" xfId="7" applyFont="1" applyFill="1" applyBorder="1" applyAlignment="1" applyProtection="1">
      <alignment horizontal="left" indent="2"/>
    </xf>
    <xf numFmtId="0" fontId="83" fillId="0" borderId="0" xfId="7" applyFont="1" applyFill="1" applyBorder="1" applyProtection="1"/>
    <xf numFmtId="0" fontId="85" fillId="0" borderId="0" xfId="7" applyFont="1" applyFill="1" applyAlignment="1" applyProtection="1">
      <alignment horizontal="left"/>
    </xf>
    <xf numFmtId="0" fontId="75" fillId="0" borderId="0" xfId="7" applyFont="1" applyFill="1" applyBorder="1" applyProtection="1"/>
    <xf numFmtId="0" fontId="122" fillId="0" borderId="0" xfId="18" applyFont="1" applyProtection="1"/>
    <xf numFmtId="0" fontId="122" fillId="6" borderId="25" xfId="18" applyFont="1" applyFill="1" applyBorder="1" applyProtection="1"/>
    <xf numFmtId="0" fontId="122" fillId="6" borderId="35" xfId="18" applyFont="1" applyFill="1" applyBorder="1" applyProtection="1"/>
    <xf numFmtId="0" fontId="122" fillId="6" borderId="26" xfId="18" applyFont="1" applyFill="1" applyBorder="1" applyProtection="1"/>
    <xf numFmtId="0" fontId="124" fillId="0" borderId="19" xfId="18" applyFont="1" applyBorder="1" applyProtection="1"/>
    <xf numFmtId="0" fontId="122" fillId="0" borderId="20" xfId="18" applyFont="1" applyBorder="1" applyProtection="1"/>
    <xf numFmtId="0" fontId="122" fillId="0" borderId="21" xfId="18" applyFont="1" applyBorder="1" applyProtection="1"/>
    <xf numFmtId="0" fontId="124" fillId="0" borderId="23" xfId="18" applyFont="1" applyBorder="1" applyProtection="1"/>
    <xf numFmtId="0" fontId="122" fillId="0" borderId="0" xfId="18" applyFont="1" applyBorder="1" applyProtection="1"/>
    <xf numFmtId="0" fontId="122" fillId="0" borderId="30" xfId="18" applyFont="1" applyBorder="1" applyProtection="1"/>
    <xf numFmtId="0" fontId="122" fillId="0" borderId="23" xfId="18" applyFont="1" applyBorder="1" applyProtection="1"/>
    <xf numFmtId="0" fontId="124" fillId="0" borderId="24" xfId="18" applyFont="1" applyBorder="1" applyProtection="1"/>
    <xf numFmtId="0" fontId="122" fillId="0" borderId="31" xfId="18" applyFont="1" applyBorder="1" applyProtection="1"/>
    <xf numFmtId="0" fontId="122" fillId="0" borderId="32" xfId="18" applyFont="1" applyBorder="1" applyProtection="1"/>
    <xf numFmtId="0" fontId="122" fillId="0" borderId="0" xfId="18" applyFont="1" applyAlignment="1" applyProtection="1">
      <alignment horizontal="left" indent="2"/>
    </xf>
    <xf numFmtId="0" fontId="122" fillId="0" borderId="0" xfId="18" applyFont="1" applyAlignment="1" applyProtection="1">
      <alignment horizontal="left"/>
    </xf>
    <xf numFmtId="0" fontId="125" fillId="0" borderId="0" xfId="0" applyFont="1" applyFill="1" applyAlignment="1" applyProtection="1">
      <alignment horizontal="left"/>
    </xf>
    <xf numFmtId="0" fontId="125" fillId="0" borderId="0" xfId="0" applyFont="1" applyAlignment="1" applyProtection="1">
      <alignment horizontal="left"/>
    </xf>
    <xf numFmtId="0" fontId="125" fillId="0" borderId="0" xfId="0" applyFont="1" applyProtection="1"/>
    <xf numFmtId="0" fontId="122" fillId="6" borderId="4" xfId="18" applyFont="1" applyFill="1" applyBorder="1" applyProtection="1">
      <protection locked="0"/>
    </xf>
    <xf numFmtId="10" fontId="122" fillId="0" borderId="0" xfId="18" applyNumberFormat="1" applyFont="1" applyProtection="1"/>
    <xf numFmtId="9" fontId="122" fillId="6" borderId="4" xfId="18" applyNumberFormat="1" applyFont="1" applyFill="1" applyBorder="1" applyProtection="1">
      <protection locked="0"/>
    </xf>
    <xf numFmtId="0" fontId="83" fillId="0" borderId="0" xfId="14" applyFont="1" applyProtection="1"/>
    <xf numFmtId="0" fontId="83" fillId="0" borderId="0" xfId="14" applyFont="1" applyFill="1" applyBorder="1" applyAlignment="1" applyProtection="1">
      <alignment horizontal="left"/>
    </xf>
    <xf numFmtId="168" fontId="0" fillId="7" borderId="4" xfId="1" applyNumberFormat="1" applyFont="1" applyFill="1" applyBorder="1" applyProtection="1">
      <protection locked="0"/>
    </xf>
    <xf numFmtId="0" fontId="58" fillId="0" borderId="0" xfId="0" applyFont="1" applyFill="1" applyProtection="1"/>
    <xf numFmtId="0" fontId="57" fillId="0" borderId="0" xfId="0" applyFont="1" applyAlignment="1" applyProtection="1">
      <alignment horizontal="left" indent="2"/>
    </xf>
    <xf numFmtId="0" fontId="57" fillId="0" borderId="0" xfId="0" applyFont="1" applyProtection="1">
      <protection locked="0"/>
    </xf>
    <xf numFmtId="0" fontId="57" fillId="0" borderId="0" xfId="0" applyFont="1" applyProtection="1"/>
    <xf numFmtId="0" fontId="92" fillId="0" borderId="0" xfId="17" applyFont="1" applyProtection="1">
      <protection hidden="1"/>
    </xf>
    <xf numFmtId="0" fontId="56" fillId="0" borderId="0" xfId="0" applyFont="1" applyAlignment="1" applyProtection="1">
      <alignment horizontal="left"/>
    </xf>
    <xf numFmtId="0" fontId="56" fillId="0" borderId="0" xfId="0" applyFont="1" applyProtection="1"/>
    <xf numFmtId="0" fontId="56" fillId="0" borderId="0" xfId="0" applyFont="1" applyFill="1" applyProtection="1"/>
    <xf numFmtId="0" fontId="56" fillId="0" borderId="0" xfId="0" applyFont="1" applyFill="1" applyAlignment="1" applyProtection="1">
      <alignment horizontal="right"/>
    </xf>
    <xf numFmtId="0" fontId="64" fillId="0" borderId="0" xfId="0" applyFont="1" applyAlignment="1" applyProtection="1">
      <alignment horizontal="center"/>
    </xf>
    <xf numFmtId="0" fontId="56" fillId="0" borderId="0" xfId="0" applyFont="1" applyFill="1" applyBorder="1" applyProtection="1"/>
    <xf numFmtId="0" fontId="0" fillId="0" borderId="0" xfId="0" applyFill="1" applyAlignment="1" applyProtection="1">
      <alignment horizontal="center"/>
    </xf>
    <xf numFmtId="0" fontId="92" fillId="0" borderId="0" xfId="17" applyFont="1" applyProtection="1"/>
    <xf numFmtId="0" fontId="74" fillId="0" borderId="0" xfId="0" applyFont="1" applyProtection="1"/>
    <xf numFmtId="0" fontId="79" fillId="0" borderId="19" xfId="0" applyFont="1" applyBorder="1" applyProtection="1"/>
    <xf numFmtId="0" fontId="83" fillId="0" borderId="24" xfId="0" applyFont="1" applyBorder="1" applyAlignment="1" applyProtection="1">
      <alignment horizontal="left"/>
    </xf>
    <xf numFmtId="0" fontId="83" fillId="0" borderId="31" xfId="0" applyFont="1" applyBorder="1" applyAlignment="1" applyProtection="1">
      <alignment horizontal="center"/>
    </xf>
    <xf numFmtId="164" fontId="83" fillId="0" borderId="31" xfId="3" applyNumberFormat="1" applyFont="1" applyBorder="1" applyAlignment="1" applyProtection="1">
      <alignment horizontal="center"/>
    </xf>
    <xf numFmtId="164" fontId="83" fillId="0" borderId="32" xfId="3" applyNumberFormat="1" applyFont="1" applyBorder="1" applyAlignment="1" applyProtection="1">
      <alignment horizontal="center"/>
    </xf>
    <xf numFmtId="164" fontId="83" fillId="0" borderId="0" xfId="3" applyNumberFormat="1" applyFont="1" applyAlignment="1" applyProtection="1">
      <alignment horizontal="center"/>
    </xf>
    <xf numFmtId="0" fontId="83" fillId="0" borderId="0" xfId="0" applyFont="1" applyProtection="1"/>
    <xf numFmtId="0" fontId="0" fillId="5" borderId="2" xfId="0" applyFont="1" applyFill="1" applyBorder="1" applyProtection="1"/>
    <xf numFmtId="0" fontId="0" fillId="10" borderId="2" xfId="0" applyFont="1" applyFill="1" applyBorder="1" applyProtection="1"/>
    <xf numFmtId="0" fontId="128" fillId="0" borderId="0" xfId="0" applyFont="1" applyProtection="1"/>
    <xf numFmtId="164" fontId="83" fillId="0" borderId="0" xfId="3" applyNumberFormat="1" applyFont="1" applyFill="1" applyAlignment="1" applyProtection="1">
      <alignment horizontal="center"/>
    </xf>
    <xf numFmtId="0" fontId="0" fillId="0" borderId="0" xfId="0" applyAlignment="1" applyProtection="1">
      <alignment wrapText="1"/>
    </xf>
    <xf numFmtId="164" fontId="106" fillId="0" borderId="0" xfId="0" applyNumberFormat="1" applyFont="1" applyAlignment="1" applyProtection="1">
      <alignment wrapText="1"/>
    </xf>
    <xf numFmtId="0" fontId="0" fillId="0" borderId="0" xfId="0" applyFont="1" applyAlignment="1" applyProtection="1">
      <alignment wrapText="1"/>
    </xf>
    <xf numFmtId="0" fontId="0" fillId="10" borderId="2" xfId="0" applyFont="1" applyFill="1" applyBorder="1" applyAlignment="1" applyProtection="1">
      <alignment horizontal="center"/>
    </xf>
    <xf numFmtId="164" fontId="0" fillId="10" borderId="2" xfId="12" applyNumberFormat="1" applyFont="1" applyFill="1" applyBorder="1" applyProtection="1"/>
    <xf numFmtId="168" fontId="0" fillId="10" borderId="2" xfId="1" applyNumberFormat="1" applyFont="1" applyFill="1" applyBorder="1" applyProtection="1"/>
    <xf numFmtId="0" fontId="0" fillId="5" borderId="2" xfId="0" applyFont="1" applyFill="1" applyBorder="1" applyAlignment="1" applyProtection="1">
      <alignment horizontal="center"/>
    </xf>
    <xf numFmtId="164" fontId="0" fillId="5" borderId="2" xfId="12" applyNumberFormat="1" applyFont="1" applyFill="1" applyBorder="1" applyProtection="1"/>
    <xf numFmtId="168" fontId="0" fillId="5" borderId="2" xfId="1" applyNumberFormat="1" applyFont="1" applyFill="1" applyBorder="1" applyProtection="1"/>
    <xf numFmtId="0" fontId="0" fillId="5" borderId="2" xfId="0" applyNumberFormat="1" applyFont="1" applyFill="1" applyBorder="1" applyProtection="1"/>
    <xf numFmtId="0" fontId="0" fillId="0" borderId="0" xfId="0" applyBorder="1" applyProtection="1"/>
    <xf numFmtId="0" fontId="0" fillId="0" borderId="0" xfId="0" applyFont="1" applyBorder="1" applyProtection="1"/>
    <xf numFmtId="0" fontId="0" fillId="0" borderId="0" xfId="0" applyFont="1" applyFill="1" applyBorder="1" applyProtection="1"/>
    <xf numFmtId="14" fontId="0" fillId="0" borderId="0" xfId="0" applyNumberFormat="1" applyFont="1" applyBorder="1" applyAlignment="1" applyProtection="1">
      <alignment horizontal="left"/>
    </xf>
    <xf numFmtId="0" fontId="79" fillId="0" borderId="0" xfId="0" applyFont="1" applyBorder="1" applyProtection="1"/>
    <xf numFmtId="0" fontId="79" fillId="0" borderId="0" xfId="0" applyFont="1" applyBorder="1" applyAlignment="1" applyProtection="1">
      <alignment horizontal="center"/>
    </xf>
    <xf numFmtId="164" fontId="79" fillId="0" borderId="0" xfId="0" applyNumberFormat="1" applyFont="1" applyBorder="1" applyProtection="1"/>
    <xf numFmtId="168" fontId="79" fillId="0" borderId="0" xfId="0" applyNumberFormat="1" applyFont="1" applyBorder="1" applyProtection="1"/>
    <xf numFmtId="0" fontId="110" fillId="9" borderId="34" xfId="15" applyBorder="1" applyAlignment="1" applyProtection="1">
      <alignment horizontal="center" wrapText="1"/>
    </xf>
    <xf numFmtId="1" fontId="110" fillId="9" borderId="34" xfId="15" applyNumberFormat="1" applyBorder="1" applyAlignment="1" applyProtection="1">
      <alignment horizontal="center" wrapText="1"/>
    </xf>
    <xf numFmtId="1" fontId="110" fillId="9" borderId="34" xfId="15" applyNumberFormat="1" applyBorder="1" applyAlignment="1" applyProtection="1">
      <alignment wrapText="1"/>
    </xf>
    <xf numFmtId="164" fontId="110" fillId="9" borderId="34" xfId="12" applyNumberFormat="1" applyFont="1" applyFill="1" applyBorder="1" applyAlignment="1" applyProtection="1">
      <alignment wrapText="1"/>
    </xf>
    <xf numFmtId="14" fontId="0" fillId="0" borderId="0" xfId="0" applyNumberFormat="1" applyAlignment="1" applyProtection="1">
      <alignment horizontal="center"/>
    </xf>
    <xf numFmtId="1" fontId="0" fillId="0" borderId="0" xfId="0" applyNumberFormat="1" applyAlignment="1" applyProtection="1">
      <alignment horizontal="center"/>
    </xf>
    <xf numFmtId="1" fontId="0" fillId="0" borderId="0" xfId="0" applyNumberFormat="1" applyProtection="1"/>
    <xf numFmtId="0" fontId="67" fillId="0" borderId="0" xfId="0" applyFont="1" applyProtection="1"/>
    <xf numFmtId="0" fontId="123" fillId="0" borderId="0" xfId="20" applyFont="1" applyProtection="1"/>
    <xf numFmtId="0" fontId="78" fillId="0" borderId="0" xfId="20" applyProtection="1"/>
    <xf numFmtId="22" fontId="78" fillId="0" borderId="0" xfId="20" applyNumberFormat="1" applyProtection="1"/>
    <xf numFmtId="14" fontId="78" fillId="0" borderId="0" xfId="20" applyNumberFormat="1" applyProtection="1"/>
    <xf numFmtId="0" fontId="78" fillId="13" borderId="0" xfId="20" applyFill="1" applyProtection="1"/>
    <xf numFmtId="11" fontId="78" fillId="0" borderId="0" xfId="20" applyNumberFormat="1" applyProtection="1"/>
    <xf numFmtId="0" fontId="54" fillId="0" borderId="0" xfId="0" applyFont="1" applyAlignment="1" applyProtection="1">
      <alignment horizontal="left" indent="4"/>
    </xf>
    <xf numFmtId="166" fontId="66" fillId="6" borderId="4" xfId="7" applyNumberFormat="1" applyFont="1" applyFill="1" applyBorder="1" applyAlignment="1" applyProtection="1">
      <alignment horizontal="center"/>
      <protection locked="0"/>
    </xf>
    <xf numFmtId="164" fontId="66" fillId="6" borderId="4" xfId="12" applyNumberFormat="1" applyFont="1" applyFill="1" applyBorder="1" applyAlignment="1" applyProtection="1">
      <protection locked="0"/>
    </xf>
    <xf numFmtId="164" fontId="66" fillId="6" borderId="4" xfId="12" applyNumberFormat="1" applyFont="1" applyFill="1" applyBorder="1" applyAlignment="1" applyProtection="1">
      <alignment horizontal="center"/>
      <protection locked="0"/>
    </xf>
    <xf numFmtId="0" fontId="0" fillId="0" borderId="0" xfId="0" applyFill="1" applyAlignment="1" applyProtection="1">
      <alignment horizontal="center"/>
    </xf>
    <xf numFmtId="0" fontId="52" fillId="0" borderId="0" xfId="0" applyFont="1" applyProtection="1"/>
    <xf numFmtId="0" fontId="52" fillId="0" borderId="0" xfId="0" applyFont="1" applyFill="1" applyBorder="1" applyProtection="1"/>
    <xf numFmtId="0" fontId="52" fillId="0" borderId="0" xfId="0" applyFont="1" applyFill="1" applyBorder="1" applyAlignment="1" applyProtection="1">
      <alignment horizontal="left" indent="2"/>
    </xf>
    <xf numFmtId="0" fontId="84" fillId="0" borderId="0" xfId="0" applyFont="1" applyFill="1" applyProtection="1"/>
    <xf numFmtId="0" fontId="53" fillId="0" borderId="0" xfId="0" applyFont="1" applyFill="1" applyProtection="1"/>
    <xf numFmtId="0" fontId="76" fillId="0" borderId="0" xfId="0" applyFont="1" applyFill="1" applyProtection="1"/>
    <xf numFmtId="0" fontId="129" fillId="0" borderId="0" xfId="0" applyFont="1" applyFill="1" applyAlignment="1" applyProtection="1">
      <alignment horizontal="left" indent="2"/>
    </xf>
    <xf numFmtId="0" fontId="0" fillId="12" borderId="0" xfId="21" applyFont="1" applyFill="1" applyAlignment="1">
      <alignment horizontal="left" indent="2"/>
    </xf>
    <xf numFmtId="0" fontId="101" fillId="12" borderId="0" xfId="10" applyFont="1" applyFill="1"/>
    <xf numFmtId="0" fontId="104" fillId="12" borderId="0" xfId="21" applyFont="1" applyFill="1" applyAlignment="1">
      <alignment horizontal="left"/>
    </xf>
    <xf numFmtId="0" fontId="84" fillId="12" borderId="12" xfId="0" applyFont="1" applyFill="1" applyBorder="1" applyAlignment="1" applyProtection="1"/>
    <xf numFmtId="0" fontId="69" fillId="12" borderId="11" xfId="0" applyFont="1" applyFill="1" applyBorder="1" applyAlignment="1" applyProtection="1"/>
    <xf numFmtId="0" fontId="84" fillId="12" borderId="11" xfId="0" applyFont="1" applyFill="1" applyBorder="1" applyAlignment="1" applyProtection="1"/>
    <xf numFmtId="0" fontId="69" fillId="12" borderId="10" xfId="0" applyFont="1" applyFill="1" applyBorder="1" applyAlignment="1" applyProtection="1"/>
    <xf numFmtId="0" fontId="69" fillId="12" borderId="9" xfId="0" applyFont="1" applyFill="1" applyBorder="1" applyAlignment="1" applyProtection="1"/>
    <xf numFmtId="0" fontId="69" fillId="12" borderId="0" xfId="0" applyFont="1" applyFill="1" applyBorder="1" applyAlignment="1" applyProtection="1"/>
    <xf numFmtId="0" fontId="69" fillId="12" borderId="8" xfId="0" applyFont="1" applyFill="1" applyBorder="1" applyAlignment="1" applyProtection="1"/>
    <xf numFmtId="0" fontId="69" fillId="12" borderId="9" xfId="0" applyFont="1" applyFill="1" applyBorder="1" applyAlignment="1" applyProtection="1">
      <alignment horizontal="left" indent="2"/>
    </xf>
    <xf numFmtId="0" fontId="69" fillId="12" borderId="0" xfId="0" applyFont="1" applyFill="1" applyBorder="1" applyAlignment="1" applyProtection="1">
      <alignment horizontal="left" indent="2"/>
    </xf>
    <xf numFmtId="0" fontId="69" fillId="12" borderId="7" xfId="0" applyFont="1" applyFill="1" applyBorder="1" applyAlignment="1" applyProtection="1"/>
    <xf numFmtId="0" fontId="69" fillId="12" borderId="6" xfId="0" applyFont="1" applyFill="1" applyBorder="1" applyAlignment="1" applyProtection="1"/>
    <xf numFmtId="0" fontId="69" fillId="12" borderId="5" xfId="0" applyFont="1" applyFill="1" applyBorder="1" applyAlignment="1" applyProtection="1"/>
    <xf numFmtId="0" fontId="55" fillId="0" borderId="0" xfId="0" applyFont="1" applyFill="1" applyProtection="1"/>
    <xf numFmtId="0" fontId="111" fillId="12" borderId="12" xfId="0" applyFont="1" applyFill="1" applyBorder="1" applyProtection="1"/>
    <xf numFmtId="0" fontId="64" fillId="12" borderId="11" xfId="0" applyFont="1" applyFill="1" applyBorder="1" applyProtection="1"/>
    <xf numFmtId="0" fontId="64" fillId="12" borderId="10" xfId="0" applyFont="1" applyFill="1" applyBorder="1" applyProtection="1"/>
    <xf numFmtId="0" fontId="111" fillId="12" borderId="9" xfId="0" applyFont="1" applyFill="1" applyBorder="1" applyProtection="1"/>
    <xf numFmtId="0" fontId="64" fillId="12" borderId="0" xfId="0" applyFont="1" applyFill="1" applyBorder="1" applyProtection="1"/>
    <xf numFmtId="0" fontId="64" fillId="12" borderId="8" xfId="0" applyFont="1" applyFill="1" applyBorder="1" applyProtection="1"/>
    <xf numFmtId="0" fontId="111" fillId="12" borderId="7" xfId="0" applyFont="1" applyFill="1" applyBorder="1" applyProtection="1"/>
    <xf numFmtId="0" fontId="64" fillId="12" borderId="6" xfId="0" applyFont="1" applyFill="1" applyBorder="1" applyProtection="1"/>
    <xf numFmtId="0" fontId="64" fillId="12" borderId="5" xfId="0" applyFont="1" applyFill="1" applyBorder="1" applyProtection="1"/>
    <xf numFmtId="0" fontId="131" fillId="0" borderId="0" xfId="0" applyFont="1" applyAlignment="1" applyProtection="1">
      <alignment horizontal="left" indent="2"/>
    </xf>
    <xf numFmtId="0" fontId="51" fillId="0" borderId="0" xfId="0" applyFont="1" applyProtection="1"/>
    <xf numFmtId="0" fontId="51" fillId="0" borderId="0" xfId="0" applyFont="1" applyAlignment="1" applyProtection="1">
      <alignment horizontal="center" vertical="center"/>
    </xf>
    <xf numFmtId="0" fontId="51" fillId="0" borderId="0" xfId="0" applyFont="1" applyAlignment="1" applyProtection="1">
      <alignment horizontal="left"/>
    </xf>
    <xf numFmtId="0" fontId="50" fillId="0" borderId="0" xfId="0" applyFont="1" applyProtection="1"/>
    <xf numFmtId="0" fontId="49" fillId="0" borderId="0" xfId="0" applyFont="1" applyProtection="1"/>
    <xf numFmtId="0" fontId="48" fillId="0" borderId="0" xfId="0" applyFont="1" applyProtection="1"/>
    <xf numFmtId="0" fontId="48" fillId="0" borderId="0" xfId="0" applyFont="1" applyAlignment="1" applyProtection="1">
      <alignment horizontal="left"/>
    </xf>
    <xf numFmtId="0" fontId="48" fillId="0" borderId="0" xfId="0" applyFont="1" applyAlignment="1" applyProtection="1">
      <alignment horizontal="left" indent="4"/>
    </xf>
    <xf numFmtId="0" fontId="48" fillId="0" borderId="0" xfId="0" quotePrefix="1" applyFont="1" applyProtection="1"/>
    <xf numFmtId="0" fontId="115" fillId="0" borderId="0" xfId="0" applyFont="1"/>
    <xf numFmtId="0" fontId="48" fillId="0" borderId="0" xfId="0" applyFont="1" applyProtection="1">
      <protection locked="0"/>
    </xf>
    <xf numFmtId="0" fontId="47" fillId="0" borderId="0" xfId="0" applyFont="1" applyFill="1" applyAlignment="1" applyProtection="1">
      <alignment horizontal="left"/>
    </xf>
    <xf numFmtId="0" fontId="46" fillId="0" borderId="0" xfId="0" applyFont="1" applyProtection="1"/>
    <xf numFmtId="0" fontId="64" fillId="0" borderId="0" xfId="0" applyFont="1" applyProtection="1">
      <protection locked="0"/>
    </xf>
    <xf numFmtId="0" fontId="45" fillId="0" borderId="0" xfId="0" quotePrefix="1" applyFont="1" applyProtection="1"/>
    <xf numFmtId="0" fontId="45" fillId="0" borderId="0" xfId="0" applyFont="1" applyAlignment="1" applyProtection="1">
      <alignment horizontal="left"/>
    </xf>
    <xf numFmtId="0" fontId="127" fillId="0" borderId="0" xfId="0" applyFont="1" applyAlignment="1" applyProtection="1">
      <alignment horizontal="left" indent="2"/>
      <protection hidden="1"/>
    </xf>
    <xf numFmtId="0" fontId="127" fillId="0" borderId="0" xfId="0" applyFont="1" applyProtection="1">
      <protection hidden="1"/>
    </xf>
    <xf numFmtId="0" fontId="114" fillId="0" borderId="0" xfId="0" applyFont="1" applyProtection="1">
      <protection hidden="1"/>
    </xf>
    <xf numFmtId="0" fontId="114" fillId="0" borderId="0" xfId="0" applyFont="1" applyAlignment="1" applyProtection="1">
      <protection hidden="1"/>
    </xf>
    <xf numFmtId="0" fontId="116" fillId="0" borderId="0" xfId="7" applyFont="1" applyProtection="1">
      <protection hidden="1"/>
    </xf>
    <xf numFmtId="0" fontId="114" fillId="0" borderId="0" xfId="0" applyFont="1" applyFill="1" applyProtection="1">
      <protection hidden="1"/>
    </xf>
    <xf numFmtId="0" fontId="0" fillId="0" borderId="0" xfId="0" applyProtection="1">
      <protection hidden="1"/>
    </xf>
    <xf numFmtId="0" fontId="106" fillId="0" borderId="0" xfId="0" applyFont="1" applyProtection="1">
      <protection hidden="1"/>
    </xf>
    <xf numFmtId="0" fontId="127" fillId="0" borderId="0" xfId="0" applyFont="1" applyFill="1" applyProtection="1">
      <protection hidden="1"/>
    </xf>
    <xf numFmtId="0" fontId="122" fillId="0" borderId="0" xfId="18" applyFont="1" applyProtection="1">
      <protection hidden="1"/>
    </xf>
    <xf numFmtId="0" fontId="83" fillId="0" borderId="0" xfId="18" applyFont="1" applyProtection="1">
      <protection hidden="1"/>
    </xf>
    <xf numFmtId="0" fontId="83" fillId="0" borderId="0" xfId="18" applyFont="1" applyAlignment="1" applyProtection="1">
      <alignment horizontal="left"/>
      <protection hidden="1"/>
    </xf>
    <xf numFmtId="0" fontId="125" fillId="0" borderId="0" xfId="0" applyFont="1" applyProtection="1">
      <protection hidden="1"/>
    </xf>
    <xf numFmtId="0" fontId="126" fillId="0" borderId="0" xfId="0" applyFont="1" applyProtection="1">
      <protection hidden="1"/>
    </xf>
    <xf numFmtId="10" fontId="83" fillId="0" borderId="0" xfId="18" applyNumberFormat="1" applyFont="1" applyProtection="1">
      <protection hidden="1"/>
    </xf>
    <xf numFmtId="0" fontId="83" fillId="0" borderId="0" xfId="14" applyFont="1" applyProtection="1">
      <protection hidden="1"/>
    </xf>
    <xf numFmtId="0" fontId="127" fillId="0" borderId="0" xfId="14" applyFont="1" applyProtection="1">
      <protection hidden="1"/>
    </xf>
    <xf numFmtId="0" fontId="87" fillId="0" borderId="0" xfId="18" applyProtection="1">
      <protection hidden="1"/>
    </xf>
    <xf numFmtId="0" fontId="108" fillId="0" borderId="0" xfId="18" applyFont="1" applyProtection="1">
      <protection hidden="1"/>
    </xf>
    <xf numFmtId="0" fontId="108" fillId="0" borderId="0" xfId="18" applyFont="1" applyAlignment="1" applyProtection="1">
      <alignment horizontal="left"/>
      <protection hidden="1"/>
    </xf>
    <xf numFmtId="0" fontId="106" fillId="0" borderId="0" xfId="0" applyFont="1" applyFill="1" applyProtection="1">
      <protection hidden="1"/>
    </xf>
    <xf numFmtId="0" fontId="44" fillId="0" borderId="0" xfId="0" applyFont="1" applyFill="1" applyBorder="1" applyAlignment="1" applyProtection="1">
      <alignment horizontal="left"/>
    </xf>
    <xf numFmtId="0" fontId="44" fillId="0" borderId="0" xfId="0" applyFont="1" applyProtection="1"/>
    <xf numFmtId="0" fontId="44" fillId="0" borderId="0" xfId="0" applyFont="1" applyAlignment="1" applyProtection="1"/>
    <xf numFmtId="0" fontId="88" fillId="0" borderId="0" xfId="0" applyFont="1" applyAlignment="1" applyProtection="1">
      <alignment horizontal="left"/>
    </xf>
    <xf numFmtId="0" fontId="44" fillId="0" borderId="0" xfId="0" applyFont="1" applyAlignment="1" applyProtection="1">
      <alignment horizontal="left" indent="2"/>
    </xf>
    <xf numFmtId="0" fontId="0" fillId="3" borderId="33" xfId="0" applyFont="1" applyFill="1" applyBorder="1"/>
    <xf numFmtId="0" fontId="0" fillId="3" borderId="2" xfId="0" applyFont="1" applyFill="1" applyBorder="1"/>
    <xf numFmtId="164" fontId="0" fillId="3" borderId="33" xfId="3" applyNumberFormat="1" applyFont="1" applyFill="1" applyBorder="1"/>
    <xf numFmtId="164" fontId="0" fillId="3" borderId="2" xfId="3" applyNumberFormat="1" applyFont="1" applyFill="1" applyBorder="1"/>
    <xf numFmtId="164" fontId="0" fillId="3" borderId="18" xfId="3" applyNumberFormat="1" applyFont="1" applyFill="1" applyBorder="1"/>
    <xf numFmtId="0" fontId="0" fillId="0" borderId="33" xfId="0" applyFont="1" applyBorder="1"/>
    <xf numFmtId="0" fontId="0" fillId="0" borderId="2" xfId="0" applyFont="1" applyBorder="1"/>
    <xf numFmtId="164" fontId="0" fillId="0" borderId="33" xfId="3" applyNumberFormat="1" applyFont="1" applyBorder="1"/>
    <xf numFmtId="164" fontId="0" fillId="0" borderId="2" xfId="3" applyNumberFormat="1" applyFont="1" applyBorder="1"/>
    <xf numFmtId="164" fontId="0" fillId="0" borderId="18" xfId="3" applyNumberFormat="1" applyFont="1" applyBorder="1"/>
    <xf numFmtId="0" fontId="43" fillId="0" borderId="0" xfId="0" applyFont="1" applyProtection="1"/>
    <xf numFmtId="0" fontId="43" fillId="0" borderId="0" xfId="0" applyFont="1" applyAlignment="1" applyProtection="1">
      <alignment horizontal="left"/>
    </xf>
    <xf numFmtId="0" fontId="43" fillId="0" borderId="0" xfId="0" applyFont="1" applyAlignment="1" applyProtection="1">
      <alignment horizontal="left" indent="4"/>
    </xf>
    <xf numFmtId="0" fontId="43" fillId="0" borderId="0" xfId="0" applyFont="1" applyFill="1" applyAlignment="1" applyProtection="1">
      <alignment horizontal="left" indent="4"/>
    </xf>
    <xf numFmtId="0" fontId="43" fillId="0" borderId="0" xfId="0" applyFont="1" applyFill="1" applyProtection="1"/>
    <xf numFmtId="0" fontId="132" fillId="0" borderId="0" xfId="0" applyFont="1" applyProtection="1">
      <protection hidden="1"/>
    </xf>
    <xf numFmtId="0" fontId="132" fillId="0" borderId="0" xfId="0" applyFont="1" applyAlignment="1" applyProtection="1">
      <protection hidden="1"/>
    </xf>
    <xf numFmtId="0" fontId="133" fillId="0" borderId="0" xfId="7" applyFont="1" applyProtection="1">
      <protection hidden="1"/>
    </xf>
    <xf numFmtId="0" fontId="132" fillId="0" borderId="0" xfId="0" applyFont="1" applyFill="1" applyProtection="1">
      <protection hidden="1"/>
    </xf>
    <xf numFmtId="0" fontId="41" fillId="0" borderId="0" xfId="0" applyFont="1" applyFill="1" applyProtection="1"/>
    <xf numFmtId="0" fontId="40" fillId="0" borderId="0" xfId="0" applyFont="1" applyFill="1" applyBorder="1" applyProtection="1"/>
    <xf numFmtId="0" fontId="84" fillId="0" borderId="0" xfId="0" applyFont="1" applyFill="1" applyBorder="1" applyProtection="1"/>
    <xf numFmtId="0" fontId="66" fillId="0" borderId="4" xfId="0" applyFont="1" applyFill="1" applyBorder="1" applyProtection="1"/>
    <xf numFmtId="0" fontId="42" fillId="0" borderId="0" xfId="0" applyFont="1" applyFill="1" applyProtection="1"/>
    <xf numFmtId="0" fontId="40" fillId="0" borderId="0" xfId="0" applyFont="1" applyAlignment="1" applyProtection="1">
      <alignment horizontal="center"/>
    </xf>
    <xf numFmtId="0" fontId="66" fillId="0" borderId="0" xfId="0" applyFont="1" applyAlignment="1" applyProtection="1">
      <alignment horizontal="center"/>
    </xf>
    <xf numFmtId="0" fontId="69" fillId="12" borderId="11" xfId="0" applyFont="1" applyFill="1" applyBorder="1" applyProtection="1"/>
    <xf numFmtId="0" fontId="69" fillId="12" borderId="11" xfId="0" applyFont="1" applyFill="1" applyBorder="1" applyAlignment="1" applyProtection="1">
      <alignment horizontal="left"/>
    </xf>
    <xf numFmtId="0" fontId="69" fillId="12" borderId="0" xfId="0" applyFont="1" applyFill="1" applyBorder="1" applyProtection="1"/>
    <xf numFmtId="0" fontId="69" fillId="12" borderId="0" xfId="0" applyFont="1" applyFill="1" applyBorder="1" applyAlignment="1" applyProtection="1">
      <alignment horizontal="left"/>
    </xf>
    <xf numFmtId="0" fontId="69" fillId="12" borderId="8" xfId="0" applyFont="1" applyFill="1" applyBorder="1" applyProtection="1"/>
    <xf numFmtId="0" fontId="69" fillId="12" borderId="0" xfId="0" applyFont="1" applyFill="1" applyBorder="1" applyAlignment="1" applyProtection="1">
      <alignment vertical="center"/>
    </xf>
    <xf numFmtId="0" fontId="0" fillId="12" borderId="0" xfId="0" applyFill="1" applyBorder="1" applyAlignment="1" applyProtection="1"/>
    <xf numFmtId="0" fontId="75" fillId="12" borderId="0" xfId="0" applyFont="1" applyFill="1" applyBorder="1" applyAlignment="1" applyProtection="1"/>
    <xf numFmtId="0" fontId="0" fillId="12" borderId="8" xfId="0" applyFill="1" applyBorder="1" applyAlignment="1" applyProtection="1"/>
    <xf numFmtId="0" fontId="0" fillId="12" borderId="9" xfId="0" quotePrefix="1" applyFill="1" applyBorder="1" applyAlignment="1" applyProtection="1"/>
    <xf numFmtId="0" fontId="69" fillId="12" borderId="6" xfId="0" applyFont="1" applyFill="1" applyBorder="1" applyAlignment="1" applyProtection="1">
      <alignment vertical="center"/>
    </xf>
    <xf numFmtId="0" fontId="0" fillId="12" borderId="6" xfId="0" applyFill="1" applyBorder="1" applyAlignment="1" applyProtection="1"/>
    <xf numFmtId="0" fontId="75" fillId="12" borderId="6" xfId="0" applyFont="1" applyFill="1" applyBorder="1" applyAlignment="1" applyProtection="1"/>
    <xf numFmtId="0" fontId="0" fillId="12" borderId="5" xfId="0" applyFill="1" applyBorder="1" applyAlignment="1" applyProtection="1"/>
    <xf numFmtId="0" fontId="40" fillId="12" borderId="12" xfId="0" quotePrefix="1" applyFont="1" applyFill="1" applyBorder="1" applyProtection="1"/>
    <xf numFmtId="0" fontId="40" fillId="12" borderId="9" xfId="0" quotePrefix="1" applyFont="1" applyFill="1" applyBorder="1" applyProtection="1"/>
    <xf numFmtId="0" fontId="40" fillId="12" borderId="9" xfId="0" quotePrefix="1" applyFont="1" applyFill="1" applyBorder="1" applyAlignment="1" applyProtection="1">
      <alignment vertical="center"/>
    </xf>
    <xf numFmtId="0" fontId="40" fillId="12" borderId="7" xfId="0" quotePrefix="1" applyFont="1" applyFill="1" applyBorder="1" applyAlignment="1" applyProtection="1">
      <alignment vertical="center"/>
    </xf>
    <xf numFmtId="0" fontId="56" fillId="12" borderId="11" xfId="0" applyFont="1" applyFill="1" applyBorder="1" applyProtection="1"/>
    <xf numFmtId="0" fontId="69" fillId="12" borderId="10" xfId="0" applyFont="1" applyFill="1" applyBorder="1" applyProtection="1"/>
    <xf numFmtId="0" fontId="62" fillId="12" borderId="8" xfId="0" quotePrefix="1" applyFont="1" applyFill="1" applyBorder="1" applyAlignment="1" applyProtection="1">
      <alignment vertical="center"/>
    </xf>
    <xf numFmtId="0" fontId="69" fillId="12" borderId="12" xfId="0" applyFont="1" applyFill="1" applyBorder="1" applyProtection="1"/>
    <xf numFmtId="0" fontId="69" fillId="12" borderId="9" xfId="0" applyFont="1" applyFill="1" applyBorder="1" applyProtection="1"/>
    <xf numFmtId="0" fontId="0" fillId="12" borderId="9" xfId="0" applyFill="1" applyBorder="1" applyAlignment="1" applyProtection="1"/>
    <xf numFmtId="0" fontId="0" fillId="12" borderId="7" xfId="0" applyFill="1" applyBorder="1" applyAlignment="1" applyProtection="1"/>
    <xf numFmtId="0" fontId="40" fillId="0" borderId="0" xfId="22" applyFont="1" applyFill="1" applyProtection="1"/>
    <xf numFmtId="0" fontId="40" fillId="0" borderId="0" xfId="22" applyFont="1" applyProtection="1"/>
    <xf numFmtId="0" fontId="106" fillId="0" borderId="0" xfId="22" applyFont="1" applyProtection="1">
      <protection hidden="1"/>
    </xf>
    <xf numFmtId="0" fontId="40" fillId="0" borderId="0" xfId="22" applyFont="1" applyFill="1" applyBorder="1" applyProtection="1"/>
    <xf numFmtId="0" fontId="40" fillId="12" borderId="12" xfId="22" applyFont="1" applyFill="1" applyBorder="1" applyAlignment="1" applyProtection="1">
      <alignment horizontal="center"/>
    </xf>
    <xf numFmtId="0" fontId="40" fillId="12" borderId="10" xfId="22" applyFont="1" applyFill="1" applyBorder="1" applyAlignment="1" applyProtection="1">
      <alignment horizontal="center"/>
    </xf>
    <xf numFmtId="0" fontId="40" fillId="12" borderId="9" xfId="22" applyFont="1" applyFill="1" applyBorder="1" applyAlignment="1" applyProtection="1">
      <alignment horizontal="center"/>
    </xf>
    <xf numFmtId="0" fontId="40" fillId="12" borderId="8" xfId="22" applyFont="1" applyFill="1" applyBorder="1" applyAlignment="1" applyProtection="1">
      <alignment horizontal="center"/>
    </xf>
    <xf numFmtId="0" fontId="40" fillId="12" borderId="7" xfId="22" applyFont="1" applyFill="1" applyBorder="1" applyAlignment="1" applyProtection="1">
      <alignment horizontal="center"/>
    </xf>
    <xf numFmtId="0" fontId="40" fillId="12" borderId="5" xfId="22" applyFont="1" applyFill="1" applyBorder="1" applyAlignment="1" applyProtection="1">
      <alignment horizontal="center"/>
    </xf>
    <xf numFmtId="0" fontId="84" fillId="0" borderId="0" xfId="22" applyFont="1" applyAlignment="1" applyProtection="1">
      <alignment horizontal="center"/>
    </xf>
    <xf numFmtId="0" fontId="38" fillId="0" borderId="0" xfId="0" applyFont="1" applyFill="1" applyProtection="1"/>
    <xf numFmtId="0" fontId="37" fillId="0" borderId="0" xfId="0" applyFont="1" applyProtection="1"/>
    <xf numFmtId="0" fontId="55" fillId="0" borderId="0" xfId="0" applyFont="1" applyFill="1" applyBorder="1" applyProtection="1"/>
    <xf numFmtId="0" fontId="69" fillId="0" borderId="0" xfId="0" applyFont="1" applyFill="1" applyBorder="1" applyProtection="1"/>
    <xf numFmtId="0" fontId="104" fillId="0" borderId="0" xfId="0" quotePrefix="1" applyFont="1" applyFill="1" applyBorder="1" applyAlignment="1" applyProtection="1">
      <alignment vertical="center"/>
    </xf>
    <xf numFmtId="0" fontId="40" fillId="0" borderId="0" xfId="0" applyFont="1" applyFill="1" applyProtection="1"/>
    <xf numFmtId="0" fontId="37" fillId="0" borderId="0" xfId="0" applyFont="1" applyAlignment="1" applyProtection="1">
      <alignment horizontal="left" indent="2"/>
    </xf>
    <xf numFmtId="0" fontId="65" fillId="0" borderId="0" xfId="0" applyFont="1" applyFill="1" applyAlignment="1" applyProtection="1">
      <alignment horizontal="left" indent="4"/>
    </xf>
    <xf numFmtId="0" fontId="35" fillId="0" borderId="0" xfId="0" applyFont="1" applyAlignment="1" applyProtection="1">
      <alignment horizontal="left" indent="4"/>
    </xf>
    <xf numFmtId="0" fontId="35" fillId="0" borderId="0" xfId="0" applyFont="1" applyProtection="1"/>
    <xf numFmtId="0" fontId="35" fillId="0" borderId="0" xfId="0" applyFont="1" applyAlignment="1" applyProtection="1">
      <alignment horizontal="left"/>
    </xf>
    <xf numFmtId="0" fontId="65" fillId="0" borderId="0" xfId="0" applyFont="1" applyBorder="1" applyProtection="1"/>
    <xf numFmtId="0" fontId="65" fillId="0" borderId="6" xfId="0" applyFont="1" applyBorder="1" applyProtection="1"/>
    <xf numFmtId="0" fontId="65" fillId="12" borderId="12" xfId="0" applyFont="1" applyFill="1" applyBorder="1" applyProtection="1"/>
    <xf numFmtId="0" fontId="84" fillId="12" borderId="11" xfId="0" applyFont="1" applyFill="1" applyBorder="1" applyAlignment="1" applyProtection="1">
      <alignment horizontal="center"/>
    </xf>
    <xf numFmtId="0" fontId="84" fillId="12" borderId="10" xfId="0" applyFont="1" applyFill="1" applyBorder="1" applyAlignment="1" applyProtection="1">
      <alignment horizontal="center"/>
    </xf>
    <xf numFmtId="0" fontId="35" fillId="12" borderId="9" xfId="0" applyFont="1" applyFill="1" applyBorder="1" applyProtection="1"/>
    <xf numFmtId="0" fontId="65" fillId="12" borderId="0" xfId="0" applyFont="1" applyFill="1" applyBorder="1" applyProtection="1"/>
    <xf numFmtId="0" fontId="35" fillId="12" borderId="7" xfId="0" applyFont="1" applyFill="1" applyBorder="1" applyProtection="1"/>
    <xf numFmtId="0" fontId="65" fillId="12" borderId="6" xfId="0" applyFont="1" applyFill="1" applyBorder="1" applyProtection="1"/>
    <xf numFmtId="9" fontId="65" fillId="0" borderId="0" xfId="1" applyFont="1" applyFill="1" applyBorder="1" applyProtection="1"/>
    <xf numFmtId="0" fontId="65" fillId="0" borderId="11" xfId="0" applyFont="1" applyBorder="1" applyProtection="1"/>
    <xf numFmtId="0" fontId="65" fillId="0" borderId="11" xfId="0" applyFont="1" applyFill="1" applyBorder="1" applyProtection="1"/>
    <xf numFmtId="0" fontId="65" fillId="0" borderId="8" xfId="0" applyFont="1" applyFill="1" applyBorder="1" applyProtection="1"/>
    <xf numFmtId="0" fontId="35" fillId="0" borderId="9" xfId="0" applyFont="1" applyFill="1" applyBorder="1" applyAlignment="1" applyProtection="1">
      <alignment horizontal="left"/>
    </xf>
    <xf numFmtId="0" fontId="37" fillId="0" borderId="9" xfId="0" applyFont="1" applyFill="1" applyBorder="1" applyProtection="1"/>
    <xf numFmtId="0" fontId="35" fillId="0" borderId="9" xfId="0" applyFont="1" applyBorder="1" applyAlignment="1" applyProtection="1">
      <alignment horizontal="left"/>
    </xf>
    <xf numFmtId="0" fontId="37" fillId="0" borderId="0" xfId="0" applyFont="1" applyFill="1" applyBorder="1" applyProtection="1"/>
    <xf numFmtId="0" fontId="35" fillId="0" borderId="7" xfId="0" applyFont="1" applyBorder="1" applyAlignment="1" applyProtection="1">
      <alignment horizontal="left" indent="2"/>
    </xf>
    <xf numFmtId="0" fontId="40" fillId="0" borderId="6" xfId="0" applyFont="1" applyFill="1" applyBorder="1" applyProtection="1"/>
    <xf numFmtId="0" fontId="65" fillId="0" borderId="6" xfId="0" applyFont="1" applyFill="1" applyBorder="1" applyProtection="1"/>
    <xf numFmtId="0" fontId="65" fillId="0" borderId="5" xfId="0" applyFont="1" applyFill="1" applyBorder="1" applyProtection="1"/>
    <xf numFmtId="0" fontId="35" fillId="0" borderId="0" xfId="0" applyFont="1" applyFill="1" applyBorder="1" applyProtection="1"/>
    <xf numFmtId="0" fontId="84" fillId="0" borderId="12" xfId="0" quotePrefix="1" applyFont="1" applyBorder="1" applyAlignment="1" applyProtection="1">
      <alignment horizontal="left"/>
    </xf>
    <xf numFmtId="0" fontId="34" fillId="0" borderId="0" xfId="0" applyFont="1" applyAlignment="1" applyProtection="1">
      <alignment horizontal="left"/>
    </xf>
    <xf numFmtId="0" fontId="33" fillId="0" borderId="9" xfId="0" applyFont="1" applyFill="1" applyBorder="1" applyAlignment="1" applyProtection="1">
      <alignment horizontal="left" indent="2"/>
    </xf>
    <xf numFmtId="0" fontId="32" fillId="0" borderId="9" xfId="0" applyFont="1" applyBorder="1" applyAlignment="1" applyProtection="1">
      <alignment horizontal="left"/>
    </xf>
    <xf numFmtId="0" fontId="86" fillId="0" borderId="0" xfId="0" applyFont="1" applyProtection="1">
      <protection hidden="1"/>
    </xf>
    <xf numFmtId="0" fontId="86" fillId="0" borderId="0" xfId="0" applyFont="1" applyAlignment="1" applyProtection="1">
      <protection hidden="1"/>
    </xf>
    <xf numFmtId="0" fontId="134" fillId="0" borderId="0" xfId="7" applyFont="1" applyProtection="1">
      <protection hidden="1"/>
    </xf>
    <xf numFmtId="0" fontId="86" fillId="0" borderId="0" xfId="0" applyFont="1" applyFill="1" applyBorder="1" applyProtection="1">
      <protection hidden="1"/>
    </xf>
    <xf numFmtId="0" fontId="86" fillId="0" borderId="0" xfId="0" applyFont="1" applyFill="1" applyProtection="1">
      <protection hidden="1"/>
    </xf>
    <xf numFmtId="0" fontId="29" fillId="0" borderId="0" xfId="0" applyFont="1" applyFill="1" applyProtection="1"/>
    <xf numFmtId="0" fontId="28" fillId="0" borderId="0" xfId="0" applyFont="1" applyAlignment="1" applyProtection="1">
      <alignment horizontal="left" indent="2"/>
    </xf>
    <xf numFmtId="0" fontId="24" fillId="0" borderId="0" xfId="0" applyFont="1" applyProtection="1"/>
    <xf numFmtId="0" fontId="24" fillId="0" borderId="0" xfId="0" applyFont="1" applyFill="1" applyAlignment="1" applyProtection="1">
      <alignment horizontal="left" indent="2"/>
    </xf>
    <xf numFmtId="0" fontId="27" fillId="0" borderId="0" xfId="0" applyFont="1" applyFill="1" applyProtection="1"/>
    <xf numFmtId="0" fontId="22" fillId="0" borderId="0" xfId="0" applyFont="1" applyProtection="1"/>
    <xf numFmtId="0" fontId="25" fillId="0" borderId="0" xfId="0" applyFont="1" applyFill="1" applyProtection="1"/>
    <xf numFmtId="0" fontId="23" fillId="0" borderId="0" xfId="0" applyFont="1" applyFill="1" applyProtection="1"/>
    <xf numFmtId="0" fontId="22" fillId="0" borderId="0" xfId="0" applyFont="1" applyFill="1" applyAlignment="1" applyProtection="1">
      <alignment horizontal="left" indent="2"/>
    </xf>
    <xf numFmtId="0" fontId="122" fillId="0" borderId="0" xfId="18" applyFont="1" applyFill="1" applyProtection="1"/>
    <xf numFmtId="0" fontId="83" fillId="0" borderId="0" xfId="14" applyFont="1" applyFill="1" applyBorder="1" applyAlignment="1" applyProtection="1">
      <alignment horizontal="left" indent="2"/>
    </xf>
    <xf numFmtId="0" fontId="136" fillId="0" borderId="0" xfId="0" applyFont="1" applyProtection="1">
      <protection hidden="1"/>
    </xf>
    <xf numFmtId="0" fontId="136" fillId="0" borderId="0" xfId="0" applyFont="1" applyFill="1" applyProtection="1">
      <protection hidden="1"/>
    </xf>
    <xf numFmtId="164" fontId="136" fillId="0" borderId="0" xfId="12" applyNumberFormat="1" applyFont="1" applyProtection="1">
      <protection hidden="1"/>
    </xf>
    <xf numFmtId="0" fontId="136" fillId="0" borderId="0" xfId="0" applyFont="1" applyAlignment="1" applyProtection="1">
      <alignment horizontal="left" indent="2"/>
      <protection hidden="1"/>
    </xf>
    <xf numFmtId="0" fontId="19" fillId="0" borderId="0" xfId="0" applyFont="1" applyFill="1" applyAlignment="1" applyProtection="1">
      <alignment horizontal="left" indent="2"/>
    </xf>
    <xf numFmtId="0" fontId="19" fillId="0" borderId="0" xfId="0" applyFont="1" applyAlignment="1" applyProtection="1">
      <alignment horizontal="left" indent="2"/>
    </xf>
    <xf numFmtId="0" fontId="26" fillId="0" borderId="0" xfId="0" applyFont="1" applyFill="1" applyProtection="1"/>
    <xf numFmtId="0" fontId="19" fillId="0" borderId="0" xfId="0" applyFont="1" applyFill="1" applyProtection="1"/>
    <xf numFmtId="0" fontId="19" fillId="0" borderId="0" xfId="0" applyFont="1" applyFill="1" applyBorder="1" applyProtection="1"/>
    <xf numFmtId="0" fontId="39" fillId="0" borderId="0" xfId="0" applyFont="1" applyFill="1" applyProtection="1"/>
    <xf numFmtId="0" fontId="30" fillId="0" borderId="0" xfId="0" applyFont="1" applyFill="1" applyProtection="1"/>
    <xf numFmtId="0" fontId="19" fillId="0" borderId="0" xfId="0" applyFont="1" applyProtection="1"/>
    <xf numFmtId="0" fontId="19" fillId="0" borderId="0" xfId="0" applyFont="1" applyAlignment="1" applyProtection="1">
      <alignment horizontal="left" indent="6"/>
    </xf>
    <xf numFmtId="0" fontId="21" fillId="0" borderId="0" xfId="0" applyFont="1" applyFill="1" applyProtection="1"/>
    <xf numFmtId="168" fontId="65" fillId="12" borderId="8" xfId="1" applyNumberFormat="1" applyFont="1" applyFill="1" applyBorder="1" applyProtection="1"/>
    <xf numFmtId="168" fontId="65" fillId="5" borderId="5" xfId="1" applyNumberFormat="1" applyFont="1" applyFill="1" applyBorder="1" applyProtection="1"/>
    <xf numFmtId="0" fontId="36" fillId="0" borderId="0" xfId="0" applyFont="1" applyFill="1" applyProtection="1"/>
    <xf numFmtId="0" fontId="19" fillId="0" borderId="0" xfId="0" applyFont="1" applyAlignment="1" applyProtection="1">
      <alignment horizontal="left" indent="4"/>
    </xf>
    <xf numFmtId="0" fontId="19" fillId="0" borderId="9" xfId="0" applyFont="1" applyFill="1" applyBorder="1" applyAlignment="1" applyProtection="1">
      <alignment horizontal="left"/>
    </xf>
    <xf numFmtId="0" fontId="19" fillId="0" borderId="9" xfId="0" applyFont="1" applyBorder="1" applyAlignment="1" applyProtection="1">
      <alignment horizontal="left"/>
    </xf>
    <xf numFmtId="0" fontId="19" fillId="0" borderId="9" xfId="0" applyFont="1" applyFill="1" applyBorder="1" applyProtection="1"/>
    <xf numFmtId="0" fontId="19" fillId="0" borderId="0" xfId="0" applyFont="1" applyAlignment="1" applyProtection="1">
      <alignment horizontal="left"/>
    </xf>
    <xf numFmtId="0" fontId="58" fillId="0" borderId="0" xfId="0" applyFont="1" applyFill="1" applyAlignment="1" applyProtection="1">
      <alignment horizontal="left" indent="4"/>
    </xf>
    <xf numFmtId="0" fontId="58" fillId="0" borderId="0" xfId="0" applyFont="1" applyAlignment="1" applyProtection="1">
      <alignment horizontal="left" indent="6"/>
    </xf>
    <xf numFmtId="0" fontId="58" fillId="0" borderId="0" xfId="0" applyFont="1" applyAlignment="1" applyProtection="1">
      <alignment horizontal="left" indent="8"/>
    </xf>
    <xf numFmtId="0" fontId="65" fillId="0" borderId="0" xfId="0" applyFont="1" applyAlignment="1" applyProtection="1">
      <alignment horizontal="left" indent="8"/>
    </xf>
    <xf numFmtId="0" fontId="76" fillId="0" borderId="0" xfId="0" applyFont="1" applyProtection="1">
      <protection hidden="1"/>
    </xf>
    <xf numFmtId="0" fontId="76" fillId="0" borderId="0" xfId="0" applyFont="1" applyFill="1" applyProtection="1">
      <protection hidden="1"/>
    </xf>
    <xf numFmtId="0" fontId="76" fillId="0" borderId="0" xfId="22" applyFont="1" applyProtection="1">
      <protection hidden="1"/>
    </xf>
    <xf numFmtId="0" fontId="31" fillId="0" borderId="0" xfId="0" applyFont="1" applyFill="1" applyProtection="1"/>
    <xf numFmtId="0" fontId="20" fillId="0" borderId="0" xfId="0" applyFont="1" applyFill="1" applyProtection="1"/>
    <xf numFmtId="0" fontId="18" fillId="12" borderId="9" xfId="0" quotePrefix="1" applyFont="1" applyFill="1" applyBorder="1" applyAlignment="1" applyProtection="1">
      <alignment vertical="center"/>
    </xf>
    <xf numFmtId="0" fontId="17" fillId="0" borderId="0" xfId="0" applyFont="1" applyProtection="1"/>
    <xf numFmtId="0" fontId="24" fillId="0" borderId="0" xfId="0" applyFont="1" applyFill="1" applyProtection="1"/>
    <xf numFmtId="0" fontId="17" fillId="0" borderId="0" xfId="0" applyFont="1" applyFill="1" applyProtection="1"/>
    <xf numFmtId="0" fontId="16" fillId="0" borderId="0" xfId="0" applyFont="1" applyFill="1" applyAlignment="1" applyProtection="1">
      <alignment horizontal="left" indent="2"/>
    </xf>
    <xf numFmtId="0" fontId="16" fillId="0" borderId="0" xfId="0" applyFont="1" applyAlignment="1" applyProtection="1">
      <alignment horizontal="left" indent="6"/>
    </xf>
    <xf numFmtId="0" fontId="16" fillId="0" borderId="0" xfId="0" applyFont="1" applyFill="1" applyProtection="1"/>
    <xf numFmtId="0" fontId="16" fillId="0" borderId="0" xfId="0" applyFont="1" applyFill="1" applyBorder="1" applyAlignment="1" applyProtection="1">
      <alignment horizontal="left"/>
    </xf>
    <xf numFmtId="0" fontId="16" fillId="0" borderId="0" xfId="0" applyFont="1" applyProtection="1"/>
    <xf numFmtId="0" fontId="15" fillId="0" borderId="0" xfId="0" applyFont="1" applyAlignment="1" applyProtection="1">
      <alignment horizontal="left"/>
    </xf>
    <xf numFmtId="0" fontId="14" fillId="0" borderId="0" xfId="0" applyFont="1" applyAlignment="1"/>
    <xf numFmtId="0" fontId="13" fillId="3" borderId="2" xfId="0" applyFont="1" applyFill="1" applyBorder="1" applyAlignment="1">
      <alignment horizontal="center"/>
    </xf>
    <xf numFmtId="164" fontId="13" fillId="3" borderId="2" xfId="0" applyNumberFormat="1" applyFont="1" applyFill="1" applyBorder="1"/>
    <xf numFmtId="0" fontId="13" fillId="0" borderId="2" xfId="0" applyFont="1" applyBorder="1" applyAlignment="1">
      <alignment horizontal="center"/>
    </xf>
    <xf numFmtId="164" fontId="13" fillId="0" borderId="2" xfId="0" applyNumberFormat="1" applyFont="1" applyBorder="1"/>
    <xf numFmtId="164" fontId="13" fillId="3" borderId="29" xfId="0" applyNumberFormat="1" applyFont="1" applyFill="1" applyBorder="1"/>
    <xf numFmtId="164" fontId="13" fillId="0" borderId="29" xfId="0" applyNumberFormat="1" applyFont="1" applyBorder="1"/>
    <xf numFmtId="0" fontId="113" fillId="2" borderId="0" xfId="0" applyFont="1" applyFill="1" applyBorder="1" applyAlignment="1">
      <alignment horizontal="center" vertical="center" wrapText="1"/>
    </xf>
    <xf numFmtId="0" fontId="113" fillId="2" borderId="36" xfId="0" applyFont="1" applyFill="1" applyBorder="1" applyAlignment="1">
      <alignment horizontal="center" vertical="center" wrapText="1"/>
    </xf>
    <xf numFmtId="0" fontId="12" fillId="0" borderId="0" xfId="0" applyFont="1" applyProtection="1"/>
    <xf numFmtId="0" fontId="12" fillId="0" borderId="0" xfId="0" applyFont="1" applyAlignment="1" applyProtection="1">
      <alignment horizontal="left" indent="2"/>
    </xf>
    <xf numFmtId="0" fontId="11" fillId="3" borderId="2" xfId="0" applyFont="1" applyFill="1" applyBorder="1" applyAlignment="1">
      <alignment horizontal="right"/>
    </xf>
    <xf numFmtId="0" fontId="11" fillId="0" borderId="2" xfId="0" applyFont="1" applyBorder="1" applyAlignment="1">
      <alignment horizontal="right"/>
    </xf>
    <xf numFmtId="0" fontId="10" fillId="0" borderId="0" xfId="0" applyFont="1" applyAlignment="1" applyProtection="1">
      <alignment horizontal="left" indent="2"/>
    </xf>
    <xf numFmtId="0" fontId="10" fillId="0" borderId="0" xfId="0" applyFont="1" applyAlignment="1" applyProtection="1">
      <alignment horizontal="left"/>
    </xf>
    <xf numFmtId="0" fontId="9" fillId="0" borderId="0" xfId="0" applyFont="1" applyFill="1" applyProtection="1"/>
    <xf numFmtId="1" fontId="64" fillId="7" borderId="4" xfId="0" applyNumberFormat="1" applyFont="1" applyFill="1" applyBorder="1" applyProtection="1">
      <protection locked="0"/>
    </xf>
    <xf numFmtId="0" fontId="8" fillId="0" borderId="0" xfId="7" applyFont="1"/>
    <xf numFmtId="0" fontId="8" fillId="0" borderId="0" xfId="0" applyFont="1"/>
    <xf numFmtId="0" fontId="8" fillId="0" borderId="0" xfId="0" applyFont="1" applyAlignment="1">
      <alignment horizontal="left" indent="2"/>
    </xf>
    <xf numFmtId="0" fontId="138" fillId="0" borderId="0" xfId="23" applyFont="1"/>
    <xf numFmtId="0" fontId="138" fillId="0" borderId="0" xfId="23" applyNumberFormat="1" applyFont="1" applyAlignment="1">
      <alignment horizontal="center"/>
    </xf>
    <xf numFmtId="43" fontId="75" fillId="0" borderId="0" xfId="12" applyFont="1"/>
    <xf numFmtId="1" fontId="0" fillId="0" borderId="0" xfId="0" applyNumberFormat="1"/>
    <xf numFmtId="9" fontId="0" fillId="0" borderId="0" xfId="0" applyNumberFormat="1"/>
    <xf numFmtId="0" fontId="76" fillId="0" borderId="0" xfId="0" applyFont="1" applyProtection="1">
      <protection locked="0"/>
    </xf>
    <xf numFmtId="0" fontId="76" fillId="0" borderId="0" xfId="22" applyFont="1" applyProtection="1"/>
    <xf numFmtId="0" fontId="7" fillId="0" borderId="0" xfId="0" applyFont="1" applyFill="1" applyProtection="1">
      <protection hidden="1"/>
    </xf>
    <xf numFmtId="0" fontId="7" fillId="0" borderId="0" xfId="0" applyFont="1" applyFill="1" applyBorder="1" applyAlignment="1" applyProtection="1">
      <alignment horizontal="center"/>
      <protection hidden="1"/>
    </xf>
    <xf numFmtId="0" fontId="7" fillId="0" borderId="0" xfId="0" applyFont="1" applyFill="1" applyAlignment="1" applyProtection="1">
      <alignment horizontal="center"/>
      <protection hidden="1"/>
    </xf>
    <xf numFmtId="170" fontId="7" fillId="0" borderId="0" xfId="0" applyNumberFormat="1" applyFont="1" applyFill="1" applyAlignment="1" applyProtection="1">
      <alignment horizontal="center"/>
      <protection hidden="1"/>
    </xf>
    <xf numFmtId="164" fontId="7" fillId="0" borderId="0" xfId="0" applyNumberFormat="1" applyFont="1" applyFill="1" applyAlignment="1" applyProtection="1">
      <alignment horizontal="center"/>
      <protection hidden="1"/>
    </xf>
    <xf numFmtId="169" fontId="7" fillId="0" borderId="0" xfId="1" applyNumberFormat="1" applyFont="1" applyFill="1" applyAlignment="1" applyProtection="1">
      <alignment horizontal="center"/>
      <protection hidden="1"/>
    </xf>
    <xf numFmtId="168" fontId="83" fillId="0" borderId="0" xfId="1" applyNumberFormat="1" applyFont="1" applyFill="1" applyAlignment="1" applyProtection="1">
      <alignment horizontal="center"/>
      <protection hidden="1"/>
    </xf>
    <xf numFmtId="164" fontId="83" fillId="0" borderId="0" xfId="12" applyNumberFormat="1" applyFont="1" applyFill="1" applyAlignment="1" applyProtection="1">
      <alignment horizontal="center"/>
      <protection hidden="1"/>
    </xf>
    <xf numFmtId="0" fontId="83" fillId="0" borderId="0" xfId="0" applyFont="1" applyFill="1" applyAlignment="1" applyProtection="1">
      <alignment horizontal="center"/>
      <protection hidden="1"/>
    </xf>
    <xf numFmtId="170" fontId="83" fillId="0" borderId="0" xfId="0" applyNumberFormat="1" applyFont="1" applyFill="1" applyAlignment="1" applyProtection="1">
      <alignment horizontal="center"/>
      <protection hidden="1"/>
    </xf>
    <xf numFmtId="10" fontId="83" fillId="0" borderId="0" xfId="0" applyNumberFormat="1" applyFont="1" applyFill="1" applyAlignment="1" applyProtection="1">
      <alignment horizontal="center"/>
      <protection hidden="1"/>
    </xf>
    <xf numFmtId="0" fontId="0" fillId="0" borderId="0" xfId="0" applyFont="1" applyProtection="1">
      <protection hidden="1"/>
    </xf>
    <xf numFmtId="0" fontId="0" fillId="0" borderId="0" xfId="0" applyFont="1" applyFill="1" applyProtection="1">
      <protection hidden="1"/>
    </xf>
    <xf numFmtId="0" fontId="0" fillId="0" borderId="0" xfId="0" applyFont="1" applyAlignment="1" applyProtection="1">
      <alignment horizontal="left" indent="2"/>
      <protection hidden="1"/>
    </xf>
    <xf numFmtId="164" fontId="0" fillId="0" borderId="0" xfId="12" applyNumberFormat="1" applyFont="1" applyProtection="1">
      <protection hidden="1"/>
    </xf>
    <xf numFmtId="0" fontId="0" fillId="0" borderId="0" xfId="0" applyFont="1" applyAlignment="1" applyProtection="1">
      <alignment horizontal="left"/>
      <protection hidden="1"/>
    </xf>
    <xf numFmtId="0" fontId="7" fillId="0" borderId="0" xfId="0" applyFont="1"/>
    <xf numFmtId="0" fontId="75" fillId="0" borderId="0" xfId="0" applyFont="1"/>
    <xf numFmtId="0" fontId="7" fillId="0" borderId="0" xfId="0" applyFont="1" applyProtection="1">
      <protection hidden="1"/>
    </xf>
    <xf numFmtId="0" fontId="7" fillId="0" borderId="0" xfId="0" applyFont="1" applyFill="1"/>
    <xf numFmtId="0" fontId="7" fillId="0" borderId="0" xfId="14" applyFont="1"/>
    <xf numFmtId="9" fontId="7" fillId="0" borderId="0" xfId="1" applyFont="1"/>
    <xf numFmtId="14" fontId="7" fillId="0" borderId="0" xfId="0" applyNumberFormat="1" applyFont="1"/>
    <xf numFmtId="14" fontId="7" fillId="0" borderId="0" xfId="0" applyNumberFormat="1" applyFont="1" applyFill="1"/>
    <xf numFmtId="43" fontId="7" fillId="0" borderId="0" xfId="12" applyFont="1" applyFill="1"/>
    <xf numFmtId="164" fontId="7" fillId="0" borderId="0" xfId="12" applyNumberFormat="1" applyFont="1" applyFill="1"/>
    <xf numFmtId="9" fontId="7" fillId="0" borderId="0" xfId="1" applyFont="1" applyFill="1"/>
    <xf numFmtId="0" fontId="75" fillId="0" borderId="0" xfId="0" applyFont="1" applyFill="1"/>
    <xf numFmtId="0" fontId="7" fillId="0" borderId="0" xfId="14" applyFont="1" applyFill="1"/>
    <xf numFmtId="0" fontId="7" fillId="0" borderId="0" xfId="0" applyFont="1" applyAlignment="1" applyProtection="1">
      <alignment horizontal="center" vertical="top" wrapText="1"/>
      <protection locked="0"/>
    </xf>
    <xf numFmtId="0" fontId="7" fillId="0" borderId="0" xfId="0" applyFont="1" applyProtection="1">
      <protection locked="0"/>
    </xf>
    <xf numFmtId="0" fontId="83" fillId="0" borderId="0" xfId="0" applyFont="1" applyProtection="1">
      <protection hidden="1"/>
    </xf>
    <xf numFmtId="0" fontId="75" fillId="0" borderId="0" xfId="0" applyFont="1" applyProtection="1">
      <protection hidden="1"/>
    </xf>
    <xf numFmtId="164" fontId="75" fillId="0" borderId="0" xfId="12" applyNumberFormat="1" applyFont="1" applyProtection="1">
      <protection hidden="1"/>
    </xf>
    <xf numFmtId="0" fontId="83" fillId="0" borderId="0" xfId="0" applyFont="1" applyAlignment="1" applyProtection="1">
      <protection hidden="1"/>
    </xf>
    <xf numFmtId="0" fontId="77" fillId="0" borderId="0" xfId="7" applyFont="1" applyProtection="1"/>
    <xf numFmtId="0" fontId="139" fillId="0" borderId="0" xfId="7" applyFont="1" applyProtection="1">
      <protection hidden="1"/>
    </xf>
    <xf numFmtId="0" fontId="83" fillId="0" borderId="0" xfId="0" applyFont="1" applyFill="1" applyAlignment="1" applyProtection="1">
      <protection hidden="1"/>
    </xf>
    <xf numFmtId="0" fontId="7" fillId="0" borderId="0" xfId="0" applyFont="1" applyAlignment="1" applyProtection="1"/>
    <xf numFmtId="0" fontId="83" fillId="0" borderId="0" xfId="0" applyFont="1" applyAlignment="1" applyProtection="1">
      <alignment horizontal="left" indent="2"/>
      <protection hidden="1"/>
    </xf>
    <xf numFmtId="0" fontId="7" fillId="0" borderId="0" xfId="0" applyFont="1" applyProtection="1"/>
    <xf numFmtId="0" fontId="83" fillId="0" borderId="0" xfId="0" applyFont="1" applyFill="1" applyBorder="1" applyAlignment="1" applyProtection="1">
      <protection hidden="1"/>
    </xf>
    <xf numFmtId="0" fontId="83" fillId="0" borderId="0" xfId="0" applyFont="1" applyBorder="1" applyAlignment="1" applyProtection="1">
      <protection hidden="1"/>
    </xf>
    <xf numFmtId="0" fontId="83" fillId="0" borderId="0" xfId="0" applyFont="1" applyFill="1" applyBorder="1" applyAlignment="1" applyProtection="1">
      <alignment horizontal="left"/>
      <protection hidden="1"/>
    </xf>
    <xf numFmtId="0" fontId="83" fillId="0" borderId="0" xfId="0" applyFont="1" applyFill="1" applyBorder="1" applyAlignment="1" applyProtection="1">
      <alignment horizontal="left" indent="2"/>
      <protection hidden="1"/>
    </xf>
    <xf numFmtId="0" fontId="7" fillId="0" borderId="0" xfId="14" applyFont="1" applyFill="1" applyBorder="1"/>
    <xf numFmtId="49" fontId="7" fillId="0" borderId="0" xfId="14" applyNumberFormat="1" applyFont="1" applyFill="1" applyBorder="1"/>
    <xf numFmtId="0" fontId="7" fillId="0" borderId="0" xfId="0" applyFont="1" applyFill="1" applyBorder="1"/>
    <xf numFmtId="0" fontId="7" fillId="0" borderId="0" xfId="12" applyNumberFormat="1" applyFont="1" applyFill="1" applyBorder="1"/>
    <xf numFmtId="0" fontId="7" fillId="0" borderId="0" xfId="7" applyFont="1" applyFill="1" applyBorder="1"/>
    <xf numFmtId="0" fontId="75" fillId="0" borderId="0" xfId="0" applyFont="1" applyFill="1" applyBorder="1"/>
    <xf numFmtId="0" fontId="7" fillId="0" borderId="0" xfId="0" applyFont="1" applyFill="1" applyBorder="1" applyProtection="1">
      <protection hidden="1"/>
    </xf>
    <xf numFmtId="0" fontId="79" fillId="0" borderId="0" xfId="0" applyFont="1" applyFill="1" applyBorder="1"/>
    <xf numFmtId="0" fontId="138" fillId="0" borderId="0" xfId="23" applyFont="1" applyFill="1" applyBorder="1"/>
    <xf numFmtId="0" fontId="138" fillId="0" borderId="0" xfId="23" applyNumberFormat="1" applyFont="1" applyFill="1" applyBorder="1" applyAlignment="1">
      <alignment horizontal="center"/>
    </xf>
    <xf numFmtId="43" fontId="75" fillId="0" borderId="0" xfId="12" applyFont="1" applyFill="1" applyBorder="1"/>
    <xf numFmtId="0" fontId="0" fillId="0" borderId="0" xfId="0" applyFill="1" applyBorder="1"/>
    <xf numFmtId="0" fontId="77" fillId="0" borderId="0" xfId="7" applyFill="1" applyBorder="1"/>
    <xf numFmtId="0" fontId="7" fillId="0" borderId="0" xfId="0" applyFont="1" applyFill="1" applyBorder="1" applyAlignment="1" applyProtection="1">
      <protection hidden="1"/>
    </xf>
    <xf numFmtId="9" fontId="7" fillId="0" borderId="0" xfId="1" applyFont="1" applyFill="1" applyBorder="1"/>
    <xf numFmtId="0" fontId="6" fillId="0" borderId="0" xfId="14" applyFont="1"/>
    <xf numFmtId="0" fontId="6" fillId="0" borderId="0" xfId="6" applyFont="1"/>
    <xf numFmtId="0" fontId="6" fillId="0" borderId="0" xfId="6" applyFont="1" applyFill="1"/>
    <xf numFmtId="0" fontId="6" fillId="0" borderId="0" xfId="7" applyFont="1"/>
    <xf numFmtId="0" fontId="79" fillId="0" borderId="2" xfId="0" applyNumberFormat="1" applyFont="1" applyFill="1" applyBorder="1" applyProtection="1">
      <protection hidden="1"/>
    </xf>
    <xf numFmtId="0" fontId="75" fillId="0" borderId="0" xfId="0" applyFont="1" applyFill="1" applyProtection="1">
      <protection hidden="1"/>
    </xf>
    <xf numFmtId="0" fontId="5" fillId="0" borderId="0" xfId="14" applyFont="1" applyFill="1"/>
    <xf numFmtId="49" fontId="5" fillId="0" borderId="0" xfId="14" applyNumberFormat="1" applyFont="1" applyFill="1" applyAlignment="1">
      <alignment horizontal="right"/>
    </xf>
    <xf numFmtId="0" fontId="5" fillId="0" borderId="0" xfId="14" applyFont="1" applyFill="1" applyAlignment="1">
      <alignment horizontal="right"/>
    </xf>
    <xf numFmtId="0" fontId="4" fillId="0" borderId="0" xfId="6" applyFont="1"/>
    <xf numFmtId="9" fontId="65" fillId="0" borderId="0" xfId="1" applyFont="1" applyFill="1" applyProtection="1"/>
    <xf numFmtId="49" fontId="3" fillId="0" borderId="0" xfId="14" applyNumberFormat="1" applyFont="1" applyFill="1" applyAlignment="1">
      <alignment horizontal="right"/>
    </xf>
    <xf numFmtId="0" fontId="106" fillId="0" borderId="0" xfId="0" applyFont="1" applyFill="1" applyAlignment="1" applyProtection="1">
      <protection hidden="1"/>
    </xf>
    <xf numFmtId="0" fontId="140" fillId="0" borderId="0" xfId="7" applyFont="1" applyFill="1" applyProtection="1">
      <protection hidden="1"/>
    </xf>
    <xf numFmtId="0" fontId="106" fillId="0" borderId="0" xfId="0" applyFont="1" applyFill="1" applyAlignment="1" applyProtection="1">
      <alignment horizontal="left" indent="2"/>
      <protection hidden="1"/>
    </xf>
    <xf numFmtId="0" fontId="106" fillId="0" borderId="0" xfId="0" applyFont="1" applyFill="1" applyBorder="1" applyAlignment="1" applyProtection="1">
      <protection hidden="1"/>
    </xf>
    <xf numFmtId="0" fontId="106" fillId="0" borderId="0" xfId="0" applyFont="1" applyFill="1" applyBorder="1" applyAlignment="1" applyProtection="1">
      <alignment horizontal="left"/>
      <protection hidden="1"/>
    </xf>
    <xf numFmtId="0" fontId="106" fillId="0" borderId="0" xfId="0" applyFont="1" applyFill="1" applyAlignment="1" applyProtection="1">
      <alignment horizontal="left"/>
      <protection hidden="1"/>
    </xf>
    <xf numFmtId="0" fontId="106" fillId="0" borderId="2" xfId="0" applyFont="1" applyBorder="1" applyAlignment="1" applyProtection="1">
      <alignment horizontal="center"/>
      <protection hidden="1"/>
    </xf>
    <xf numFmtId="0" fontId="106" fillId="3" borderId="2" xfId="0" applyFont="1" applyFill="1" applyBorder="1" applyAlignment="1" applyProtection="1">
      <alignment horizontal="center"/>
      <protection hidden="1"/>
    </xf>
    <xf numFmtId="0" fontId="106" fillId="0" borderId="28" xfId="0" applyFont="1" applyBorder="1" applyAlignment="1" applyProtection="1">
      <alignment horizontal="center"/>
      <protection hidden="1"/>
    </xf>
    <xf numFmtId="0" fontId="0" fillId="0" borderId="12" xfId="0" applyFont="1" applyFill="1" applyBorder="1" applyAlignment="1" applyProtection="1"/>
    <xf numFmtId="0" fontId="0" fillId="0" borderId="11" xfId="0" applyFill="1" applyBorder="1" applyAlignment="1" applyProtection="1"/>
    <xf numFmtId="0" fontId="0" fillId="0" borderId="10" xfId="0" applyFill="1" applyBorder="1" applyAlignment="1" applyProtection="1"/>
    <xf numFmtId="0" fontId="0" fillId="0" borderId="9" xfId="0" applyFont="1" applyFill="1" applyBorder="1" applyAlignment="1" applyProtection="1"/>
    <xf numFmtId="0" fontId="0" fillId="0" borderId="8" xfId="0" applyFill="1" applyBorder="1" applyAlignment="1" applyProtection="1"/>
    <xf numFmtId="0" fontId="0" fillId="0" borderId="7" xfId="0" applyFont="1" applyFill="1" applyBorder="1" applyAlignment="1" applyProtection="1"/>
    <xf numFmtId="0" fontId="0" fillId="0" borderId="6" xfId="0" applyFill="1" applyBorder="1" applyAlignment="1" applyProtection="1"/>
    <xf numFmtId="0" fontId="0" fillId="0" borderId="5" xfId="0" applyFill="1" applyBorder="1" applyAlignment="1" applyProtection="1"/>
    <xf numFmtId="0" fontId="69" fillId="0" borderId="0" xfId="0" applyFont="1" applyFill="1" applyBorder="1" applyAlignment="1" applyProtection="1"/>
    <xf numFmtId="0" fontId="7" fillId="0" borderId="0" xfId="0" applyFont="1" applyFill="1" applyAlignment="1" applyProtection="1"/>
    <xf numFmtId="0" fontId="48" fillId="0" borderId="0" xfId="0" applyFont="1" applyFill="1" applyAlignment="1" applyProtection="1">
      <alignment horizontal="left" indent="2"/>
    </xf>
    <xf numFmtId="0" fontId="89" fillId="0" borderId="0" xfId="0" applyFont="1" applyFill="1" applyAlignment="1" applyProtection="1">
      <alignment horizontal="left"/>
    </xf>
    <xf numFmtId="0" fontId="89" fillId="0" borderId="0" xfId="0" applyFont="1" applyFill="1" applyAlignment="1" applyProtection="1">
      <alignment horizontal="left" indent="2"/>
    </xf>
    <xf numFmtId="0" fontId="0" fillId="0" borderId="0" xfId="0" applyFill="1" applyAlignment="1" applyProtection="1">
      <alignment horizontal="left" indent="5"/>
    </xf>
    <xf numFmtId="0" fontId="62" fillId="0" borderId="0" xfId="0" applyFont="1" applyAlignment="1">
      <alignment horizontal="center"/>
    </xf>
    <xf numFmtId="0" fontId="2" fillId="0" borderId="0" xfId="0" applyFont="1" applyAlignment="1">
      <alignment horizontal="center"/>
    </xf>
    <xf numFmtId="0" fontId="2" fillId="0" borderId="0" xfId="0" applyFont="1" applyFill="1" applyAlignment="1"/>
    <xf numFmtId="0" fontId="86" fillId="0" borderId="0" xfId="7" applyFont="1" applyAlignment="1"/>
    <xf numFmtId="0" fontId="2" fillId="0" borderId="0" xfId="7" applyFont="1" applyAlignment="1"/>
    <xf numFmtId="0" fontId="141" fillId="0" borderId="0" xfId="0" applyFont="1" applyAlignment="1"/>
    <xf numFmtId="0" fontId="2" fillId="0" borderId="0" xfId="14" applyFont="1"/>
    <xf numFmtId="0" fontId="2" fillId="0" borderId="0" xfId="6" applyFont="1"/>
    <xf numFmtId="0" fontId="2" fillId="0" borderId="0" xfId="14" applyFont="1" applyFill="1"/>
    <xf numFmtId="0" fontId="2" fillId="0" borderId="0" xfId="6" applyFont="1" applyFill="1" applyBorder="1"/>
    <xf numFmtId="0" fontId="2" fillId="0" borderId="0" xfId="0" applyFont="1" applyAlignment="1" applyProtection="1">
      <alignment horizontal="left"/>
    </xf>
    <xf numFmtId="0" fontId="2" fillId="0" borderId="0" xfId="0" applyFont="1" applyAlignment="1" applyProtection="1">
      <alignment horizontal="left" indent="2"/>
    </xf>
    <xf numFmtId="0" fontId="108" fillId="0" borderId="0" xfId="0" applyFont="1" applyFill="1" applyBorder="1"/>
    <xf numFmtId="164" fontId="65" fillId="0" borderId="0" xfId="3" applyNumberFormat="1" applyFont="1" applyFill="1" applyBorder="1" applyProtection="1"/>
    <xf numFmtId="0" fontId="0" fillId="0" borderId="0" xfId="0" applyFill="1"/>
    <xf numFmtId="0" fontId="2" fillId="0" borderId="0" xfId="0" applyFont="1" applyAlignment="1">
      <alignment horizontal="left" indent="2"/>
    </xf>
    <xf numFmtId="0" fontId="2" fillId="0" borderId="0" xfId="0" applyFont="1" applyFill="1"/>
    <xf numFmtId="164" fontId="108" fillId="0" borderId="0" xfId="12" applyNumberFormat="1" applyFont="1" applyFill="1" applyBorder="1"/>
    <xf numFmtId="14" fontId="79" fillId="0" borderId="0" xfId="0" applyNumberFormat="1" applyFont="1" applyFill="1" applyBorder="1"/>
    <xf numFmtId="0" fontId="142" fillId="14" borderId="0" xfId="0" applyFont="1" applyFill="1" applyBorder="1" applyAlignment="1">
      <alignment vertical="center" wrapText="1"/>
    </xf>
    <xf numFmtId="0" fontId="142" fillId="15" borderId="0" xfId="0" applyFont="1" applyFill="1" applyBorder="1" applyAlignment="1">
      <alignment vertical="center" wrapText="1"/>
    </xf>
    <xf numFmtId="0" fontId="142" fillId="15" borderId="39" xfId="0" applyFont="1" applyFill="1" applyBorder="1" applyAlignment="1">
      <alignment vertical="center" wrapText="1"/>
    </xf>
    <xf numFmtId="0" fontId="142" fillId="14" borderId="40" xfId="0" applyFont="1" applyFill="1" applyBorder="1" applyAlignment="1">
      <alignment vertical="center" wrapText="1"/>
    </xf>
    <xf numFmtId="0" fontId="142" fillId="14" borderId="41" xfId="0" applyFont="1" applyFill="1" applyBorder="1" applyAlignment="1">
      <alignment vertical="center" wrapText="1"/>
    </xf>
    <xf numFmtId="0" fontId="142" fillId="15" borderId="41" xfId="0" applyFont="1" applyFill="1" applyBorder="1" applyAlignment="1">
      <alignment vertical="center" wrapText="1"/>
    </xf>
    <xf numFmtId="0" fontId="142" fillId="15" borderId="40" xfId="0" applyFont="1" applyFill="1" applyBorder="1" applyAlignment="1">
      <alignment vertical="center" wrapText="1"/>
    </xf>
    <xf numFmtId="0" fontId="142" fillId="16" borderId="40" xfId="0" applyFont="1" applyFill="1" applyBorder="1" applyAlignment="1">
      <alignment vertical="center" wrapText="1"/>
    </xf>
    <xf numFmtId="0" fontId="142" fillId="17" borderId="40" xfId="0" applyFont="1" applyFill="1" applyBorder="1" applyAlignment="1">
      <alignment vertical="center" wrapText="1"/>
    </xf>
    <xf numFmtId="0" fontId="142" fillId="15" borderId="42" xfId="0" applyFont="1" applyFill="1" applyBorder="1" applyAlignment="1">
      <alignment vertical="center" wrapText="1"/>
    </xf>
    <xf numFmtId="0" fontId="142" fillId="16" borderId="41" xfId="0" applyFont="1" applyFill="1" applyBorder="1" applyAlignment="1">
      <alignment vertical="center" wrapText="1"/>
    </xf>
    <xf numFmtId="0" fontId="142" fillId="17" borderId="41" xfId="0" applyFont="1" applyFill="1" applyBorder="1" applyAlignment="1">
      <alignment vertical="center" wrapText="1"/>
    </xf>
    <xf numFmtId="0" fontId="2" fillId="0" borderId="0" xfId="0" applyFont="1" applyFill="1" applyAlignment="1">
      <alignment horizontal="center"/>
    </xf>
    <xf numFmtId="0" fontId="1" fillId="0" borderId="0" xfId="7" applyFont="1" applyAlignment="1"/>
    <xf numFmtId="0" fontId="62" fillId="11" borderId="25" xfId="7" applyFont="1" applyFill="1" applyBorder="1" applyAlignment="1" applyProtection="1">
      <alignment horizontal="center"/>
      <protection locked="0"/>
    </xf>
    <xf numFmtId="0" fontId="62" fillId="11" borderId="26" xfId="7" applyFont="1" applyFill="1" applyBorder="1" applyAlignment="1" applyProtection="1">
      <alignment horizontal="center"/>
      <protection locked="0"/>
    </xf>
    <xf numFmtId="0" fontId="0" fillId="0" borderId="22" xfId="0" applyFill="1" applyBorder="1" applyAlignment="1" applyProtection="1">
      <alignment horizontal="center"/>
    </xf>
    <xf numFmtId="0" fontId="0" fillId="0" borderId="37" xfId="0" applyFill="1" applyBorder="1" applyAlignment="1" applyProtection="1">
      <alignment horizontal="center"/>
    </xf>
    <xf numFmtId="0" fontId="0" fillId="0" borderId="38" xfId="0" applyFill="1" applyBorder="1" applyAlignment="1" applyProtection="1">
      <alignment horizontal="center"/>
    </xf>
    <xf numFmtId="0" fontId="84" fillId="0" borderId="6" xfId="0" applyFont="1" applyBorder="1" applyAlignment="1" applyProtection="1">
      <alignment horizontal="center"/>
    </xf>
    <xf numFmtId="0" fontId="79" fillId="5" borderId="12" xfId="0" applyFont="1" applyFill="1" applyBorder="1" applyAlignment="1" applyProtection="1">
      <alignment horizontal="left" vertical="center"/>
    </xf>
    <xf numFmtId="0" fontId="79" fillId="5" borderId="11" xfId="0" applyFont="1" applyFill="1" applyBorder="1" applyAlignment="1" applyProtection="1">
      <alignment horizontal="left" vertical="center"/>
    </xf>
    <xf numFmtId="0" fontId="79" fillId="5" borderId="9" xfId="0" applyFont="1" applyFill="1" applyBorder="1" applyAlignment="1" applyProtection="1">
      <alignment horizontal="left" vertical="center"/>
    </xf>
    <xf numFmtId="0" fontId="79" fillId="5" borderId="0" xfId="0" applyFont="1" applyFill="1" applyBorder="1" applyAlignment="1" applyProtection="1">
      <alignment horizontal="left" vertical="center"/>
    </xf>
    <xf numFmtId="0" fontId="79" fillId="5" borderId="7" xfId="0" applyFont="1" applyFill="1" applyBorder="1" applyAlignment="1" applyProtection="1">
      <alignment horizontal="left" vertical="center"/>
    </xf>
    <xf numFmtId="0" fontId="79" fillId="5" borderId="6" xfId="0" applyFont="1" applyFill="1" applyBorder="1" applyAlignment="1" applyProtection="1">
      <alignment horizontal="left" vertical="center"/>
    </xf>
    <xf numFmtId="0" fontId="0" fillId="7" borderId="25" xfId="0" applyFill="1" applyBorder="1" applyAlignment="1" applyProtection="1">
      <alignment horizontal="center"/>
      <protection locked="0"/>
    </xf>
    <xf numFmtId="0" fontId="0" fillId="7" borderId="26" xfId="0" applyFill="1" applyBorder="1" applyAlignment="1" applyProtection="1">
      <alignment horizontal="center"/>
      <protection locked="0"/>
    </xf>
    <xf numFmtId="166" fontId="66" fillId="6" borderId="25" xfId="7" applyNumberFormat="1" applyFont="1" applyFill="1" applyBorder="1" applyAlignment="1" applyProtection="1">
      <alignment horizontal="center"/>
      <protection locked="0"/>
    </xf>
    <xf numFmtId="166" fontId="66" fillId="6" borderId="26" xfId="7" applyNumberFormat="1" applyFont="1" applyFill="1" applyBorder="1" applyAlignment="1" applyProtection="1">
      <alignment horizontal="center"/>
      <protection locked="0"/>
    </xf>
    <xf numFmtId="0" fontId="80" fillId="2" borderId="36" xfId="0" applyFont="1" applyFill="1" applyBorder="1" applyAlignment="1">
      <alignment horizontal="center"/>
    </xf>
    <xf numFmtId="0" fontId="80" fillId="2" borderId="43" xfId="0" applyFont="1" applyFill="1" applyBorder="1" applyAlignment="1">
      <alignment horizontal="center"/>
    </xf>
    <xf numFmtId="0" fontId="80" fillId="2" borderId="0" xfId="0" applyFont="1" applyFill="1" applyBorder="1" applyAlignment="1">
      <alignment horizontal="center"/>
    </xf>
    <xf numFmtId="0" fontId="11" fillId="3" borderId="2" xfId="0" applyFont="1" applyFill="1" applyBorder="1"/>
    <xf numFmtId="0" fontId="11" fillId="0" borderId="2" xfId="0" applyFont="1" applyBorder="1"/>
    <xf numFmtId="3" fontId="64" fillId="7" borderId="4" xfId="0" applyNumberFormat="1" applyFont="1" applyFill="1" applyBorder="1" applyProtection="1">
      <protection locked="0"/>
    </xf>
    <xf numFmtId="0" fontId="80" fillId="2" borderId="0" xfId="0" applyFont="1" applyFill="1" applyAlignment="1" applyProtection="1">
      <alignment horizontal="center"/>
    </xf>
    <xf numFmtId="0" fontId="0" fillId="3" borderId="33" xfId="0" applyFont="1" applyFill="1" applyBorder="1" applyAlignment="1" applyProtection="1">
      <alignment horizontal="left"/>
    </xf>
    <xf numFmtId="0" fontId="0" fillId="3" borderId="2" xfId="0" applyFont="1" applyFill="1" applyBorder="1" applyProtection="1"/>
    <xf numFmtId="164" fontId="0" fillId="3" borderId="33" xfId="3" applyNumberFormat="1" applyFont="1" applyFill="1" applyBorder="1" applyProtection="1"/>
    <xf numFmtId="164" fontId="0" fillId="3" borderId="2" xfId="3" applyNumberFormat="1" applyFont="1" applyFill="1" applyBorder="1" applyProtection="1"/>
    <xf numFmtId="164" fontId="0" fillId="3" borderId="18" xfId="3" applyNumberFormat="1" applyFont="1" applyFill="1" applyBorder="1" applyProtection="1"/>
    <xf numFmtId="9" fontId="95" fillId="0" borderId="0" xfId="1" applyFont="1" applyFill="1" applyProtection="1"/>
    <xf numFmtId="9" fontId="0" fillId="0" borderId="0" xfId="1" applyFont="1" applyFill="1" applyProtection="1"/>
    <xf numFmtId="9" fontId="0" fillId="0" borderId="0" xfId="1" applyFont="1" applyProtection="1"/>
    <xf numFmtId="9" fontId="135" fillId="0" borderId="0" xfId="1" applyFont="1"/>
    <xf numFmtId="14" fontId="1" fillId="5" borderId="0" xfId="3" applyNumberFormat="1" applyFont="1" applyFill="1" applyBorder="1" applyAlignment="1" applyProtection="1">
      <alignment horizontal="center"/>
    </xf>
    <xf numFmtId="14" fontId="64" fillId="0" borderId="18" xfId="0" applyNumberFormat="1" applyFont="1" applyBorder="1" applyAlignment="1" applyProtection="1">
      <alignment horizontal="center"/>
    </xf>
    <xf numFmtId="9" fontId="0" fillId="0" borderId="0" xfId="0" applyNumberFormat="1" applyProtection="1"/>
    <xf numFmtId="0" fontId="0" fillId="0" borderId="0" xfId="0" pivotButton="1"/>
    <xf numFmtId="0" fontId="0" fillId="0" borderId="0" xfId="0" applyNumberFormat="1"/>
    <xf numFmtId="0" fontId="0" fillId="0" borderId="0" xfId="0" applyAlignment="1">
      <alignment horizontal="left"/>
    </xf>
    <xf numFmtId="0" fontId="0" fillId="0" borderId="0" xfId="0" applyAlignment="1">
      <alignment horizontal="left" indent="1"/>
    </xf>
    <xf numFmtId="0" fontId="1" fillId="0" borderId="0" xfId="0" pivotButton="1" applyFont="1" applyProtection="1"/>
    <xf numFmtId="0" fontId="1" fillId="0" borderId="0" xfId="0" applyFont="1" applyProtection="1"/>
    <xf numFmtId="0" fontId="1" fillId="0" borderId="0" xfId="0" applyFont="1" applyAlignment="1" applyProtection="1">
      <alignment horizontal="left"/>
    </xf>
    <xf numFmtId="0" fontId="1" fillId="0" borderId="0" xfId="0" applyNumberFormat="1" applyFont="1" applyProtection="1"/>
    <xf numFmtId="0" fontId="1" fillId="0" borderId="0" xfId="0" applyFont="1" applyAlignment="1" applyProtection="1">
      <alignment horizontal="left" indent="1"/>
    </xf>
    <xf numFmtId="10" fontId="0" fillId="0" borderId="0" xfId="0" applyNumberFormat="1"/>
    <xf numFmtId="9" fontId="1" fillId="0" borderId="0" xfId="0" applyNumberFormat="1" applyFont="1" applyProtection="1"/>
    <xf numFmtId="9" fontId="1" fillId="4" borderId="4" xfId="1" applyFont="1" applyFill="1" applyBorder="1" applyProtection="1">
      <protection locked="0"/>
    </xf>
    <xf numFmtId="14" fontId="0" fillId="10" borderId="2" xfId="0" applyNumberFormat="1" applyFont="1" applyFill="1" applyBorder="1" applyAlignment="1" applyProtection="1">
      <alignment horizontal="left"/>
    </xf>
    <xf numFmtId="0" fontId="80" fillId="2" borderId="0" xfId="0" applyFont="1" applyFill="1" applyBorder="1" applyAlignment="1" applyProtection="1">
      <alignment wrapText="1"/>
    </xf>
    <xf numFmtId="0" fontId="80" fillId="2" borderId="0" xfId="0" applyFont="1" applyFill="1" applyBorder="1" applyAlignment="1" applyProtection="1">
      <alignment horizontal="center" wrapText="1"/>
    </xf>
    <xf numFmtId="164" fontId="80" fillId="2" borderId="0" xfId="12" applyNumberFormat="1" applyFont="1" applyFill="1" applyBorder="1" applyAlignment="1" applyProtection="1">
      <alignment horizontal="right" wrapText="1"/>
    </xf>
    <xf numFmtId="0" fontId="80" fillId="2" borderId="0" xfId="0" applyFont="1" applyFill="1" applyBorder="1" applyAlignment="1" applyProtection="1">
      <alignment horizontal="right" wrapText="1"/>
    </xf>
    <xf numFmtId="0" fontId="79" fillId="0" borderId="44" xfId="0" applyFont="1" applyFill="1" applyBorder="1" applyProtection="1"/>
    <xf numFmtId="0" fontId="79" fillId="0" borderId="44" xfId="0" applyFont="1" applyFill="1" applyBorder="1" applyAlignment="1" applyProtection="1">
      <alignment horizontal="center"/>
    </xf>
    <xf numFmtId="164" fontId="79" fillId="0" borderId="44" xfId="0" applyNumberFormat="1" applyFont="1" applyFill="1" applyBorder="1" applyProtection="1"/>
    <xf numFmtId="168" fontId="79" fillId="0" borderId="44" xfId="0" applyNumberFormat="1" applyFont="1" applyFill="1" applyBorder="1" applyProtection="1"/>
    <xf numFmtId="168" fontId="79" fillId="0" borderId="45" xfId="0" applyNumberFormat="1" applyFont="1" applyFill="1" applyBorder="1" applyProtection="1"/>
    <xf numFmtId="1" fontId="0" fillId="0" borderId="0" xfId="0" applyNumberFormat="1" applyAlignment="1">
      <alignment horizontal="left"/>
    </xf>
    <xf numFmtId="0" fontId="0" fillId="12" borderId="0" xfId="0" applyFill="1" applyBorder="1"/>
    <xf numFmtId="0" fontId="0" fillId="0" borderId="25" xfId="0" pivotButton="1" applyBorder="1"/>
    <xf numFmtId="0" fontId="0" fillId="0" borderId="35" xfId="0" applyBorder="1"/>
    <xf numFmtId="0" fontId="79" fillId="13" borderId="26" xfId="0" applyFont="1" applyFill="1" applyBorder="1" applyAlignment="1">
      <alignment horizontal="center" vertical="center"/>
    </xf>
    <xf numFmtId="0" fontId="0" fillId="0" borderId="25" xfId="0" applyBorder="1" applyAlignment="1">
      <alignment horizontal="left"/>
    </xf>
    <xf numFmtId="0" fontId="0" fillId="0" borderId="35" xfId="0" applyNumberFormat="1" applyBorder="1"/>
    <xf numFmtId="0" fontId="79" fillId="13" borderId="26" xfId="0" applyFont="1" applyFill="1" applyBorder="1"/>
    <xf numFmtId="0" fontId="79" fillId="13" borderId="25" xfId="0" applyFont="1" applyFill="1" applyBorder="1" applyAlignment="1">
      <alignment horizontal="center"/>
    </xf>
    <xf numFmtId="0" fontId="0" fillId="0" borderId="26" xfId="0" applyBorder="1"/>
    <xf numFmtId="0" fontId="0" fillId="3" borderId="27" xfId="0" applyFont="1" applyFill="1" applyBorder="1" applyAlignment="1" applyProtection="1">
      <alignment horizontal="center"/>
      <protection locked="0"/>
    </xf>
    <xf numFmtId="0" fontId="0" fillId="3" borderId="28" xfId="0" applyFont="1" applyFill="1" applyBorder="1" applyAlignment="1" applyProtection="1">
      <alignment horizontal="center"/>
      <protection locked="0"/>
    </xf>
    <xf numFmtId="0" fontId="115" fillId="3" borderId="28" xfId="0" applyFont="1" applyFill="1" applyBorder="1" applyAlignment="1" applyProtection="1">
      <alignment horizontal="center"/>
      <protection locked="0"/>
    </xf>
    <xf numFmtId="167" fontId="0" fillId="3" borderId="28" xfId="13" applyNumberFormat="1" applyFont="1" applyFill="1" applyBorder="1" applyProtection="1">
      <protection locked="0"/>
    </xf>
    <xf numFmtId="9" fontId="0" fillId="3" borderId="1" xfId="1" applyNumberFormat="1" applyFont="1" applyFill="1" applyBorder="1" applyProtection="1">
      <protection locked="0"/>
    </xf>
    <xf numFmtId="0" fontId="79" fillId="0" borderId="29" xfId="0" applyFont="1" applyBorder="1" applyAlignment="1" applyProtection="1">
      <alignment horizontal="center"/>
      <protection locked="0"/>
    </xf>
    <xf numFmtId="0" fontId="79" fillId="3" borderId="29" xfId="0" applyFont="1" applyFill="1" applyBorder="1" applyAlignment="1" applyProtection="1">
      <alignment horizontal="center"/>
      <protection locked="0"/>
    </xf>
    <xf numFmtId="0" fontId="0" fillId="3" borderId="0" xfId="0" applyFont="1" applyFill="1" applyBorder="1" applyAlignment="1" applyProtection="1">
      <alignment horizontal="center"/>
      <protection locked="0"/>
    </xf>
    <xf numFmtId="0" fontId="115" fillId="3" borderId="0" xfId="0" applyFont="1" applyFill="1" applyBorder="1" applyAlignment="1" applyProtection="1">
      <alignment horizontal="center"/>
      <protection locked="0"/>
    </xf>
    <xf numFmtId="167" fontId="0" fillId="3" borderId="0" xfId="13" applyNumberFormat="1" applyFont="1" applyFill="1" applyBorder="1" applyProtection="1">
      <protection locked="0"/>
    </xf>
    <xf numFmtId="9" fontId="0" fillId="3" borderId="0" xfId="1" applyNumberFormat="1" applyFont="1" applyFill="1" applyBorder="1" applyProtection="1">
      <protection locked="0"/>
    </xf>
    <xf numFmtId="0" fontId="79" fillId="3" borderId="0" xfId="0" applyFont="1" applyFill="1" applyBorder="1" applyAlignment="1" applyProtection="1">
      <alignment horizontal="center"/>
      <protection locked="0"/>
    </xf>
    <xf numFmtId="0" fontId="79" fillId="0" borderId="2" xfId="0" applyFont="1" applyBorder="1" applyAlignment="1" applyProtection="1">
      <alignment horizontal="center"/>
      <protection locked="0"/>
    </xf>
    <xf numFmtId="0" fontId="79" fillId="3" borderId="2" xfId="0" applyFont="1" applyFill="1" applyBorder="1" applyAlignment="1" applyProtection="1">
      <alignment horizontal="center"/>
      <protection locked="0"/>
    </xf>
    <xf numFmtId="0" fontId="78" fillId="0" borderId="0" xfId="20"/>
    <xf numFmtId="0" fontId="79" fillId="0" borderId="25" xfId="0" applyFont="1" applyBorder="1" applyAlignment="1">
      <alignment horizontal="center" vertical="center"/>
    </xf>
    <xf numFmtId="173" fontId="79" fillId="0" borderId="26" xfId="0" applyNumberFormat="1" applyFont="1" applyBorder="1" applyAlignment="1">
      <alignment horizontal="center" vertical="center"/>
    </xf>
  </cellXfs>
  <cellStyles count="24">
    <cellStyle name="Comma" xfId="12" builtinId="3"/>
    <cellStyle name="Comma 2" xfId="3" xr:uid="{00000000-0005-0000-0000-000001000000}"/>
    <cellStyle name="Comma 3" xfId="11" xr:uid="{4DC1C32B-576C-CD45-BC8A-A8BBD4D1E3CA}"/>
    <cellStyle name="Currency" xfId="13" builtinId="4"/>
    <cellStyle name="Good" xfId="15" builtinId="26"/>
    <cellStyle name="Hyperlink" xfId="9" builtinId="8"/>
    <cellStyle name="Hyperlink 2" xfId="10" xr:uid="{F98246EE-FB1B-AF47-8792-501859C9A039}"/>
    <cellStyle name="Normal" xfId="0" builtinId="0" customBuiltin="1"/>
    <cellStyle name="Normal 2" xfId="2" xr:uid="{00000000-0005-0000-0000-000004000000}"/>
    <cellStyle name="Normal 2 2" xfId="23" xr:uid="{ED779754-CE06-5D43-9A5F-DB95ECD0A3D7}"/>
    <cellStyle name="Normal 3" xfId="5" xr:uid="{00000000-0005-0000-0000-000005000000}"/>
    <cellStyle name="Normal 3 2" xfId="19" xr:uid="{5B389C79-19B0-FA4C-B57F-58A0B3F8FF4D}"/>
    <cellStyle name="Normal 4" xfId="6" xr:uid="{00000000-0005-0000-0000-000006000000}"/>
    <cellStyle name="Normal 5" xfId="7" xr:uid="{AA9621EF-57BE-524F-B3BE-EDB55F223EF4}"/>
    <cellStyle name="Normal 5 2" xfId="17" xr:uid="{A42910DD-61CC-AF4E-8D57-5E4551586136}"/>
    <cellStyle name="Normal 6" xfId="16" xr:uid="{87389E5C-D355-E743-936E-A4B8DDE11AA7}"/>
    <cellStyle name="Normal 6 2" xfId="21" xr:uid="{32A5916E-1BA2-4BF1-9197-03CC997C55D2}"/>
    <cellStyle name="Normal 7" xfId="14" xr:uid="{920A1A8F-00FE-1A47-9B47-5E7644AEFCB4}"/>
    <cellStyle name="Normal 8" xfId="18" xr:uid="{AD4D4231-D681-444A-B77C-7AC6FA567AED}"/>
    <cellStyle name="Normal 8 2" xfId="20" xr:uid="{4A7DC0DF-A8C5-474F-966C-5FE85121F7F2}"/>
    <cellStyle name="Normal 9" xfId="22" xr:uid="{0497AD5E-4398-C043-9B5B-242A063736B2}"/>
    <cellStyle name="Percent" xfId="1" builtinId="5"/>
    <cellStyle name="Percent 2" xfId="4" xr:uid="{00000000-0005-0000-0000-000008000000}"/>
    <cellStyle name="Percent 3" xfId="8" xr:uid="{B8B5417D-6324-5147-ACF6-1C5A9715950B}"/>
  </cellStyles>
  <dxfs count="129">
    <dxf>
      <font>
        <color theme="1"/>
      </font>
      <fill>
        <patternFill>
          <bgColor theme="1"/>
        </patternFill>
      </fill>
    </dxf>
    <dxf>
      <font>
        <color theme="1"/>
      </font>
      <fill>
        <patternFill>
          <bgColor theme="1"/>
        </patternFill>
      </fill>
    </dxf>
    <dxf>
      <font>
        <color theme="1"/>
      </font>
      <fill>
        <patternFill>
          <bgColor theme="1"/>
        </patternFill>
      </fill>
    </dxf>
    <dxf>
      <font>
        <color theme="1"/>
      </font>
      <fill>
        <patternFill>
          <bgColor theme="1"/>
        </patternFill>
      </fill>
    </dxf>
    <dxf>
      <font>
        <color theme="1"/>
      </font>
      <fill>
        <patternFill>
          <bgColor theme="1"/>
        </patternFill>
      </fill>
    </dxf>
    <dxf>
      <font>
        <color theme="1"/>
      </font>
      <fill>
        <patternFill>
          <bgColor theme="1"/>
        </patternFill>
      </fill>
    </dxf>
    <dxf>
      <font>
        <color theme="1"/>
      </font>
      <fill>
        <patternFill>
          <bgColor theme="1"/>
        </patternFill>
      </fill>
    </dxf>
    <dxf>
      <numFmt numFmtId="14" formatCode="0.00%"/>
    </dxf>
    <dxf>
      <numFmt numFmtId="14"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i val="0"/>
        <strike val="0"/>
        <condense val="0"/>
        <extend val="0"/>
        <outline val="0"/>
        <shadow val="0"/>
        <u val="none"/>
        <vertAlign val="baseline"/>
        <sz val="10"/>
        <color theme="0"/>
        <name val="Calibri"/>
        <family val="2"/>
        <scheme val="minor"/>
      </font>
      <numFmt numFmtId="164" formatCode="_(* #,##0_);_(* \(#,##0\);_(* &quot;-&quot;??_);_(@_)"/>
      <fill>
        <patternFill patternType="solid">
          <fgColor theme="4"/>
          <bgColor theme="4"/>
        </patternFill>
      </fill>
      <alignment horizontal="right" vertical="bottom" textRotation="0" wrapText="1" indent="0" justifyLastLine="0" shrinkToFit="0" readingOrder="0"/>
      <protection locked="1" hidden="0"/>
    </dxf>
    <dxf>
      <font>
        <b val="0"/>
        <i val="0"/>
        <strike val="0"/>
        <condense val="0"/>
        <extend val="0"/>
        <outline val="0"/>
        <shadow val="0"/>
        <u val="none"/>
        <vertAlign val="baseline"/>
        <sz val="10"/>
        <color theme="1"/>
        <name val="Calibri"/>
        <family val="2"/>
        <scheme val="minor"/>
      </font>
      <numFmt numFmtId="168" formatCode="0.0%"/>
      <fill>
        <patternFill patternType="solid">
          <fgColor indexed="64"/>
          <bgColor theme="0" tint="-0.14999847407452621"/>
        </patternFill>
      </fill>
      <border diagonalUp="0" diagonalDown="0">
        <left/>
        <right/>
        <top style="thin">
          <color theme="4" tint="0.39997558519241921"/>
        </top>
        <bottom/>
        <vertical/>
        <horizontal/>
      </border>
      <protection locked="1" hidden="0"/>
    </dxf>
    <dxf>
      <font>
        <b val="0"/>
        <i val="0"/>
        <strike val="0"/>
        <condense val="0"/>
        <extend val="0"/>
        <outline val="0"/>
        <shadow val="0"/>
        <u val="none"/>
        <vertAlign val="baseline"/>
        <sz val="10"/>
        <color theme="1"/>
        <name val="Calibri"/>
        <family val="2"/>
        <scheme val="minor"/>
      </font>
      <numFmt numFmtId="164" formatCode="_(* #,##0_);_(* \(#,##0\);_(* &quot;-&quot;??_);_(@_)"/>
      <fill>
        <patternFill patternType="solid">
          <fgColor indexed="64"/>
          <bgColor theme="0" tint="-0.14999847407452621"/>
        </patternFill>
      </fill>
      <border diagonalUp="0" diagonalDown="0">
        <left/>
        <right/>
        <top style="thin">
          <color theme="4" tint="0.39997558519241921"/>
        </top>
        <bottom/>
        <vertical/>
        <horizontal/>
      </border>
      <protection locked="1" hidden="0"/>
    </dxf>
    <dxf>
      <font>
        <b val="0"/>
        <i val="0"/>
        <strike val="0"/>
        <condense val="0"/>
        <extend val="0"/>
        <outline val="0"/>
        <shadow val="0"/>
        <u val="none"/>
        <vertAlign val="baseline"/>
        <sz val="10"/>
        <color theme="1"/>
        <name val="Calibri"/>
        <family val="2"/>
        <scheme val="minor"/>
      </font>
      <numFmt numFmtId="168" formatCode="0.0%"/>
      <fill>
        <patternFill patternType="solid">
          <fgColor indexed="64"/>
          <bgColor theme="0" tint="-0.14999847407452621"/>
        </patternFill>
      </fill>
      <border diagonalUp="0" diagonalDown="0">
        <left/>
        <right/>
        <top style="thin">
          <color theme="4" tint="0.39997558519241921"/>
        </top>
        <bottom/>
        <vertical/>
        <horizontal/>
      </border>
      <protection locked="1" hidden="0"/>
    </dxf>
    <dxf>
      <font>
        <b val="0"/>
        <i val="0"/>
        <strike val="0"/>
        <condense val="0"/>
        <extend val="0"/>
        <outline val="0"/>
        <shadow val="0"/>
        <u val="none"/>
        <vertAlign val="baseline"/>
        <sz val="10"/>
        <color theme="1"/>
        <name val="Calibri"/>
        <family val="2"/>
        <scheme val="minor"/>
      </font>
      <numFmt numFmtId="164" formatCode="_(* #,##0_);_(* \(#,##0\);_(* &quot;-&quot;??_);_(@_)"/>
      <fill>
        <patternFill patternType="solid">
          <fgColor indexed="64"/>
          <bgColor theme="0" tint="-0.14999847407452621"/>
        </patternFill>
      </fill>
      <border diagonalUp="0" diagonalDown="0">
        <left/>
        <right/>
        <top style="thin">
          <color theme="4" tint="0.39997558519241921"/>
        </top>
        <bottom/>
        <vertical/>
        <horizontal/>
      </border>
      <protection locked="1" hidden="0"/>
    </dxf>
    <dxf>
      <font>
        <b val="0"/>
        <i val="0"/>
        <strike val="0"/>
        <condense val="0"/>
        <extend val="0"/>
        <outline val="0"/>
        <shadow val="0"/>
        <u val="none"/>
        <vertAlign val="baseline"/>
        <sz val="10"/>
        <color theme="1"/>
        <name val="Calibri"/>
        <family val="2"/>
        <scheme val="minor"/>
      </font>
      <fill>
        <patternFill patternType="solid">
          <fgColor indexed="64"/>
          <bgColor theme="0" tint="-0.14999847407452621"/>
        </patternFill>
      </fill>
      <border diagonalUp="0" diagonalDown="0">
        <left/>
        <right/>
        <top style="thin">
          <color theme="4" tint="0.39997558519241921"/>
        </top>
        <bottom/>
        <vertical/>
        <horizontal/>
      </border>
      <protection locked="1" hidden="0"/>
    </dxf>
    <dxf>
      <font>
        <b val="0"/>
        <i val="0"/>
        <strike val="0"/>
        <condense val="0"/>
        <extend val="0"/>
        <outline val="0"/>
        <shadow val="0"/>
        <u val="none"/>
        <vertAlign val="baseline"/>
        <sz val="10"/>
        <color theme="1"/>
        <name val="Calibri"/>
        <family val="2"/>
        <scheme val="minor"/>
      </font>
      <fill>
        <patternFill patternType="solid">
          <fgColor indexed="64"/>
          <bgColor theme="0" tint="-0.14999847407452621"/>
        </patternFill>
      </fill>
      <border diagonalUp="0" diagonalDown="0">
        <left/>
        <right/>
        <top style="thin">
          <color theme="4" tint="0.39997558519241921"/>
        </top>
        <bottom/>
        <vertical/>
        <horizontal/>
      </border>
      <protection locked="1" hidden="0"/>
    </dxf>
    <dxf>
      <font>
        <b val="0"/>
        <i val="0"/>
        <strike val="0"/>
        <condense val="0"/>
        <extend val="0"/>
        <outline val="0"/>
        <shadow val="0"/>
        <u val="none"/>
        <vertAlign val="baseline"/>
        <sz val="10"/>
        <color theme="1"/>
        <name val="Calibri"/>
        <family val="2"/>
        <scheme val="minor"/>
      </font>
      <fill>
        <patternFill patternType="solid">
          <fgColor indexed="64"/>
          <bgColor theme="0" tint="-0.14999847407452621"/>
        </patternFill>
      </fill>
      <alignment horizontal="center" vertical="bottom" textRotation="0" wrapText="0" indent="0" justifyLastLine="0" shrinkToFit="0" readingOrder="0"/>
      <border diagonalUp="0" diagonalDown="0">
        <left/>
        <right/>
        <top style="thin">
          <color theme="4" tint="0.39997558519241921"/>
        </top>
        <bottom/>
        <vertical/>
        <horizontal/>
      </border>
      <protection locked="1" hidden="0"/>
    </dxf>
    <dxf>
      <font>
        <b val="0"/>
        <i val="0"/>
        <strike val="0"/>
        <condense val="0"/>
        <extend val="0"/>
        <outline val="0"/>
        <shadow val="0"/>
        <u val="none"/>
        <vertAlign val="baseline"/>
        <sz val="10"/>
        <color theme="1"/>
        <name val="Calibri"/>
        <family val="2"/>
        <scheme val="minor"/>
      </font>
      <fill>
        <patternFill patternType="solid">
          <fgColor indexed="64"/>
          <bgColor theme="0" tint="-0.14999847407452621"/>
        </patternFill>
      </fill>
      <border diagonalUp="0" diagonalDown="0">
        <left/>
        <right/>
        <top style="thin">
          <color theme="4" tint="0.39997558519241921"/>
        </top>
        <bottom/>
        <vertical/>
        <horizontal/>
      </border>
      <protection locked="1" hidden="0"/>
    </dxf>
    <dxf>
      <font>
        <b val="0"/>
        <i val="0"/>
        <strike val="0"/>
        <condense val="0"/>
        <extend val="0"/>
        <outline val="0"/>
        <shadow val="0"/>
        <u val="none"/>
        <vertAlign val="baseline"/>
        <sz val="10"/>
        <color theme="1"/>
        <name val="Calibri"/>
        <family val="2"/>
        <scheme val="minor"/>
      </font>
      <numFmt numFmtId="19" formatCode="m/d/yyyy"/>
      <fill>
        <patternFill patternType="solid">
          <fgColor theme="4" tint="0.79998168889431442"/>
          <bgColor theme="0" tint="-0.14999847407452621"/>
        </patternFill>
      </fill>
      <alignment horizontal="left" vertical="bottom" textRotation="0" wrapText="0" indent="0" justifyLastLine="0" shrinkToFit="0" readingOrder="0"/>
      <border diagonalUp="0" diagonalDown="0">
        <left/>
        <right/>
        <top style="thin">
          <color theme="4" tint="0.39997558519241921"/>
        </top>
        <bottom/>
        <vertical/>
        <horizontal/>
      </border>
      <protection locked="1" hidden="0"/>
    </dxf>
    <dxf>
      <border outline="0">
        <left style="thin">
          <color theme="4" tint="0.39997558519241921"/>
        </left>
        <right style="thin">
          <color theme="4" tint="0.39997558519241921"/>
        </right>
        <top style="thin">
          <color theme="4" tint="0.39997558519241921"/>
        </top>
        <bottom style="double">
          <color theme="4"/>
        </bottom>
      </border>
    </dxf>
    <dxf>
      <numFmt numFmtId="13" formatCode="0%"/>
    </dxf>
    <dxf>
      <protection hidden="1"/>
    </dxf>
    <dxf>
      <protection hidden="1"/>
    </dxf>
    <dxf>
      <protection hidden="1"/>
    </dxf>
    <dxf>
      <protection hidden="1"/>
    </dxf>
    <dxf>
      <protection hidden="1"/>
    </dxf>
    <dxf>
      <protection hidden="1"/>
    </dxf>
    <dxf>
      <protection hidden="1"/>
    </dxf>
    <dxf>
      <protection hidden="1"/>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protection hidden="0"/>
    </dxf>
    <dxf>
      <protection hidden="0"/>
    </dxf>
    <dxf>
      <protection hidden="0"/>
    </dxf>
    <dxf>
      <protection hidden="0"/>
    </dxf>
    <dxf>
      <protection hidden="0"/>
    </dxf>
    <dxf>
      <protection hidden="0"/>
    </dxf>
    <dxf>
      <protection hidden="0"/>
    </dxf>
    <dxf>
      <protection hidden="0"/>
    </dxf>
    <dxf>
      <border outline="0">
        <left style="thin">
          <color theme="4" tint="0.39997558519241921"/>
        </left>
        <right style="thin">
          <color theme="4" tint="0.39997558519241921"/>
        </right>
        <top style="thin">
          <color theme="4" tint="0.39997558519241921"/>
        </top>
        <bottom style="thin">
          <color theme="4" tint="0.39997558519241921"/>
        </bottom>
      </border>
    </dxf>
    <dxf>
      <font>
        <b/>
        <i val="0"/>
        <strike val="0"/>
        <condense val="0"/>
        <extend val="0"/>
        <outline val="0"/>
        <shadow val="0"/>
        <u val="none"/>
        <vertAlign val="baseline"/>
        <sz val="10"/>
        <color theme="0"/>
        <name val="Calibri"/>
        <family val="2"/>
        <scheme val="minor"/>
      </font>
      <fill>
        <patternFill patternType="solid">
          <fgColor theme="4"/>
          <bgColor theme="4"/>
        </patternFill>
      </fill>
      <alignment horizontal="center" vertical="bottom" textRotation="0" wrapText="0" indent="0" justifyLastLine="0" shrinkToFit="0" readingOrder="0"/>
    </dxf>
    <dxf>
      <numFmt numFmtId="13" formatCode="0%"/>
      <protection locked="1" hidden="0"/>
    </dxf>
    <dxf>
      <protection locked="1" hidden="0"/>
    </dxf>
    <dxf>
      <border outline="0">
        <left style="thin">
          <color theme="4" tint="0.39997558519241921"/>
        </left>
        <right style="thin">
          <color theme="4" tint="0.39997558519241921"/>
        </right>
        <top style="thin">
          <color theme="4" tint="0.39997558519241921"/>
        </top>
        <bottom style="thin">
          <color theme="4" tint="0.39997558519241921"/>
        </bottom>
      </border>
    </dxf>
    <dxf>
      <font>
        <b/>
        <i val="0"/>
        <strike val="0"/>
        <condense val="0"/>
        <extend val="0"/>
        <outline val="0"/>
        <shadow val="0"/>
        <u val="none"/>
        <vertAlign val="baseline"/>
        <sz val="10"/>
        <color theme="0"/>
        <name val="Calibri"/>
        <family val="2"/>
        <scheme val="minor"/>
      </font>
      <fill>
        <patternFill patternType="solid">
          <fgColor theme="4"/>
          <bgColor theme="4"/>
        </patternFill>
      </fill>
      <alignment horizontal="center" vertical="bottom" textRotation="0" wrapText="0" indent="0" justifyLastLine="0" shrinkToFit="0" readingOrder="0"/>
    </dxf>
    <dxf>
      <numFmt numFmtId="13" formatCode="0%"/>
    </dxf>
    <dxf>
      <font>
        <b val="0"/>
        <i val="0"/>
        <strike val="0"/>
        <condense val="0"/>
        <extend val="0"/>
        <outline val="0"/>
        <shadow val="0"/>
        <u val="none"/>
        <vertAlign val="baseline"/>
        <sz val="10"/>
        <color theme="1"/>
        <name val="Calibri"/>
        <family val="2"/>
        <scheme val="minor"/>
      </font>
      <numFmt numFmtId="164" formatCode="_(* #,##0_);_(* \(#,##0\);_(* &quot;-&quot;??_);_(@_)"/>
      <fill>
        <patternFill patternType="solid">
          <fgColor theme="4" tint="0.79998168889431442"/>
          <bgColor theme="4" tint="0.79998168889431442"/>
        </patternFill>
      </fill>
      <border diagonalUp="0" diagonalDown="0">
        <left/>
        <right style="thin">
          <color auto="1"/>
        </right>
        <top style="thin">
          <color theme="4" tint="0.39997558519241921"/>
        </top>
        <bottom/>
        <vertical/>
        <horizontal/>
      </border>
    </dxf>
    <dxf>
      <font/>
      <numFmt numFmtId="19" formatCode="m/d/yyyy"/>
      <alignment horizontal="center" vertical="bottom" textRotation="0" wrapText="0" indent="0" justifyLastLine="0" shrinkToFit="0" readingOrder="0"/>
      <protection locked="1" hidden="0"/>
    </dxf>
    <dxf>
      <font>
        <b/>
        <i val="0"/>
        <strike val="0"/>
        <condense val="0"/>
        <extend val="0"/>
        <outline val="0"/>
        <shadow val="0"/>
        <u val="none"/>
        <vertAlign val="baseline"/>
        <sz val="10"/>
        <color theme="0"/>
        <name val="Calibri"/>
        <family val="2"/>
        <scheme val="minor"/>
      </font>
      <fill>
        <patternFill patternType="solid">
          <fgColor theme="4"/>
          <bgColor theme="4"/>
        </patternFill>
      </fill>
      <alignment horizontal="center"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numFmt numFmtId="164" formatCode="_(* #,##0_);_(* \(#,##0\);_(* &quot;-&quot;??_);_(@_)"/>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Calibri"/>
        <family val="2"/>
        <scheme val="minor"/>
      </font>
      <numFmt numFmtId="164" formatCode="_(* #,##0_);_(* \(#,##0\);_(* &quot;-&quot;??_);_(@_)"/>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Calibri"/>
        <family val="2"/>
        <scheme val="minor"/>
      </font>
      <numFmt numFmtId="164" formatCode="_(* #,##0_);_(* \(#,##0\);_(* &quot;-&quot;??_);_(@_)"/>
      <fill>
        <patternFill patternType="solid">
          <fgColor theme="4" tint="0.79998168889431442"/>
          <bgColor theme="4" tint="0.79998168889431442"/>
        </patternFill>
      </fill>
      <border diagonalUp="0" diagonalDown="0">
        <left style="thin">
          <color auto="1"/>
        </left>
        <right/>
        <top style="thin">
          <color theme="4" tint="0.39997558519241921"/>
        </top>
        <bottom/>
        <vertical/>
        <horizontal/>
      </border>
    </dxf>
    <dxf>
      <font>
        <b val="0"/>
        <i val="0"/>
        <strike val="0"/>
        <condense val="0"/>
        <extend val="0"/>
        <outline val="0"/>
        <shadow val="0"/>
        <u val="none"/>
        <vertAlign val="baseline"/>
        <sz val="10"/>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Calibri"/>
        <family val="2"/>
        <scheme val="minor"/>
      </font>
      <fill>
        <patternFill patternType="solid">
          <fgColor theme="4" tint="0.79998168889431442"/>
          <bgColor theme="4" tint="0.79998168889431442"/>
        </patternFill>
      </fill>
      <border diagonalUp="0" diagonalDown="0">
        <left style="thin">
          <color auto="1"/>
        </left>
        <right/>
        <top style="thin">
          <color theme="4" tint="0.39997558519241921"/>
        </top>
        <bottom/>
        <vertical/>
        <horizontal/>
      </border>
    </dxf>
    <dxf>
      <border outline="0">
        <top style="thin">
          <color theme="4" tint="0.39997558519241921"/>
        </top>
        <bottom style="thin">
          <color auto="1"/>
        </bottom>
      </border>
    </dxf>
    <dxf>
      <font>
        <b val="0"/>
        <i val="0"/>
        <strike val="0"/>
        <condense val="0"/>
        <extend val="0"/>
        <outline val="0"/>
        <shadow val="0"/>
        <u val="none"/>
        <vertAlign val="baseline"/>
        <sz val="10"/>
        <color theme="1"/>
        <name val="Calibri"/>
        <family val="2"/>
        <scheme val="none"/>
      </font>
      <numFmt numFmtId="164" formatCode="_(* #,##0_);_(* \(#,##0\);_(* &quot;-&quot;??_);_(@_)"/>
      <border diagonalUp="0" diagonalDown="0">
        <left style="thin">
          <color theme="4" tint="0.39997558519241921"/>
        </left>
        <right/>
        <top style="thin">
          <color theme="4" tint="0.39997558519241921"/>
        </top>
        <bottom/>
        <vertical/>
        <horizontal/>
      </border>
    </dxf>
    <dxf>
      <font>
        <b val="0"/>
        <i val="0"/>
        <strike val="0"/>
        <condense val="0"/>
        <extend val="0"/>
        <outline val="0"/>
        <shadow val="0"/>
        <u val="none"/>
        <vertAlign val="baseline"/>
        <sz val="10"/>
        <color theme="1"/>
        <name val="Calibri"/>
        <family val="2"/>
        <scheme val="none"/>
      </font>
      <numFmt numFmtId="164" formatCode="_(* #,##0_);_(* \(#,##0\);_(* &quot;-&quot;??_);_(@_)"/>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Calibri"/>
        <family val="2"/>
        <scheme val="none"/>
      </font>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Calibri"/>
        <family val="2"/>
        <scheme val="none"/>
      </font>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Calibri"/>
        <family val="2"/>
        <scheme val="none"/>
      </font>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Calibri"/>
        <family val="2"/>
        <scheme val="none"/>
      </font>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0"/>
        <color theme="1"/>
        <name val="Calibri"/>
        <family val="2"/>
        <scheme val="none"/>
      </font>
      <alignment horizontal="center" vertical="bottom" textRotation="0" wrapText="0" indent="0" justifyLastLine="0" shrinkToFit="0" readingOrder="0"/>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0"/>
        <color theme="0"/>
        <name val="Calibri"/>
        <family val="2"/>
        <scheme val="none"/>
      </font>
      <fill>
        <patternFill patternType="solid">
          <fgColor theme="4"/>
          <bgColor theme="4"/>
        </patternFill>
      </fill>
      <alignment horizontal="center" vertical="center" textRotation="0" wrapText="1" indent="0" justifyLastLine="0" shrinkToFit="0" readingOrder="0"/>
    </dxf>
    <dxf>
      <protection hidden="0"/>
    </dxf>
    <dxf>
      <protection hidden="0"/>
    </dxf>
    <dxf>
      <protection hidden="0"/>
    </dxf>
    <dxf>
      <protection hidden="0"/>
    </dxf>
    <dxf>
      <protection hidden="0"/>
    </dxf>
    <dxf>
      <protection hidden="0"/>
    </dxf>
    <dxf>
      <protection hidden="0"/>
    </dxf>
    <dxf>
      <protection hidden="0"/>
    </dxf>
    <dxf>
      <protection hidden="0"/>
    </dxf>
    <dxf>
      <protection hidden="0"/>
    </dxf>
    <dxf>
      <protection hidden="0"/>
    </dxf>
    <dxf>
      <protection hidden="0"/>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protection hidden="1"/>
    </dxf>
    <dxf>
      <protection hidden="1"/>
    </dxf>
    <dxf>
      <protection hidden="1"/>
    </dxf>
    <dxf>
      <protection hidden="1"/>
    </dxf>
    <dxf>
      <protection hidden="1"/>
    </dxf>
    <dxf>
      <protection hidden="1"/>
    </dxf>
    <dxf>
      <protection hidden="1"/>
    </dxf>
    <dxf>
      <protection hidden="1"/>
    </dxf>
    <dxf>
      <protection hidden="1"/>
    </dxf>
    <dxf>
      <protection hidden="1"/>
    </dxf>
    <dxf>
      <protection hidden="1"/>
    </dxf>
    <dxf>
      <protection hidden="1"/>
    </dxf>
    <dxf>
      <protection hidden="0"/>
    </dxf>
    <dxf>
      <protection hidden="0"/>
    </dxf>
    <dxf>
      <protection hidden="0"/>
    </dxf>
    <dxf>
      <protection hidden="0"/>
    </dxf>
    <dxf>
      <protection hidden="0"/>
    </dxf>
    <dxf>
      <protection hidden="0"/>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protection hidden="1"/>
    </dxf>
    <dxf>
      <protection hidden="1"/>
    </dxf>
    <dxf>
      <protection hidden="1"/>
    </dxf>
    <dxf>
      <protection hidden="1"/>
    </dxf>
    <dxf>
      <protection hidden="1"/>
    </dxf>
    <dxf>
      <protection hidden="1"/>
    </dxf>
  </dxfs>
  <tableStyles count="0" defaultTableStyle="TableStyleMedium2" defaultPivotStyle="PivotStyleLight16"/>
  <colors>
    <mruColors>
      <color rgb="FFFFFDA9"/>
      <color rgb="FFFFFD78"/>
      <color rgb="FFFFD8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3" Type="http://schemas.openxmlformats.org/officeDocument/2006/relationships/worksheet" Target="worksheets/sheet3.xml"/><Relationship Id="rId21" Type="http://schemas.openxmlformats.org/officeDocument/2006/relationships/pivotCacheDefinition" Target="pivotCache/pivotCacheDefinition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0C1A9168-35D4-A141-9B9E-203E1B3B818D}" type="doc">
      <dgm:prSet loTypeId="urn:microsoft.com/office/officeart/2005/8/layout/pyramid1" loCatId="" qsTypeId="urn:microsoft.com/office/officeart/2005/8/quickstyle/simple1" qsCatId="simple" csTypeId="urn:microsoft.com/office/officeart/2005/8/colors/accent1_2" csCatId="accent1" phldr="1"/>
      <dgm:spPr/>
      <dgm:t>
        <a:bodyPr/>
        <a:lstStyle/>
        <a:p>
          <a:endParaRPr lang="en-US"/>
        </a:p>
      </dgm:t>
    </dgm:pt>
    <dgm:pt modelId="{80903677-4F65-AC43-B04B-302A922D81D1}">
      <dgm:prSet phldrT="[Text]"/>
      <dgm:spPr>
        <a:solidFill>
          <a:schemeClr val="accent1">
            <a:hueOff val="0"/>
            <a:satOff val="0"/>
            <a:lumOff val="0"/>
            <a:alpha val="20000"/>
          </a:schemeClr>
        </a:solidFill>
      </dgm:spPr>
      <dgm:t>
        <a:bodyPr/>
        <a:lstStyle/>
        <a:p>
          <a:r>
            <a:rPr lang="en-US"/>
            <a:t>Valuation</a:t>
          </a:r>
        </a:p>
      </dgm:t>
    </dgm:pt>
    <dgm:pt modelId="{D7CDD9D8-51DE-AF43-A21E-458BD02A5F1D}" type="parTrans" cxnId="{DAA59F80-DFE9-DB4B-90E9-0434255D64AD}">
      <dgm:prSet/>
      <dgm:spPr/>
      <dgm:t>
        <a:bodyPr/>
        <a:lstStyle/>
        <a:p>
          <a:endParaRPr lang="en-US"/>
        </a:p>
      </dgm:t>
    </dgm:pt>
    <dgm:pt modelId="{90F4C51D-E7E3-E24C-9A05-F8609B8BA2FB}" type="sibTrans" cxnId="{DAA59F80-DFE9-DB4B-90E9-0434255D64AD}">
      <dgm:prSet/>
      <dgm:spPr/>
      <dgm:t>
        <a:bodyPr/>
        <a:lstStyle/>
        <a:p>
          <a:endParaRPr lang="en-US"/>
        </a:p>
      </dgm:t>
    </dgm:pt>
    <dgm:pt modelId="{F7E89061-F7E7-0D47-8D76-DB301AFAA556}">
      <dgm:prSet phldrT="[Text]"/>
      <dgm:spPr>
        <a:solidFill>
          <a:srgbClr val="FF0000"/>
        </a:solidFill>
      </dgm:spPr>
      <dgm:t>
        <a:bodyPr/>
        <a:lstStyle/>
        <a:p>
          <a:r>
            <a:rPr lang="en-US"/>
            <a:t>Data Analysis</a:t>
          </a:r>
        </a:p>
      </dgm:t>
    </dgm:pt>
    <dgm:pt modelId="{93E2E571-931A-6545-AD67-089954B525D2}" type="parTrans" cxnId="{C4DE12B0-CFC6-5C45-8CF8-A6178E2576EB}">
      <dgm:prSet/>
      <dgm:spPr/>
      <dgm:t>
        <a:bodyPr/>
        <a:lstStyle/>
        <a:p>
          <a:endParaRPr lang="en-US"/>
        </a:p>
      </dgm:t>
    </dgm:pt>
    <dgm:pt modelId="{3343EDA9-704A-AF4A-9D64-633D9157D000}" type="sibTrans" cxnId="{C4DE12B0-CFC6-5C45-8CF8-A6178E2576EB}">
      <dgm:prSet/>
      <dgm:spPr/>
      <dgm:t>
        <a:bodyPr/>
        <a:lstStyle/>
        <a:p>
          <a:endParaRPr lang="en-US"/>
        </a:p>
      </dgm:t>
    </dgm:pt>
    <dgm:pt modelId="{5B794D7F-4FC3-0949-A2C5-14A0ADD39D3F}">
      <dgm:prSet phldrT="[Text]"/>
      <dgm:spPr/>
      <dgm:t>
        <a:bodyPr/>
        <a:lstStyle/>
        <a:p>
          <a:r>
            <a:rPr lang="en-US"/>
            <a:t>Data Integrity</a:t>
          </a:r>
        </a:p>
      </dgm:t>
    </dgm:pt>
    <dgm:pt modelId="{536CCAA5-BED3-D843-8264-51C3B204EEE2}" type="parTrans" cxnId="{0DB9EB29-2252-1A45-B6BE-8243D5E09906}">
      <dgm:prSet/>
      <dgm:spPr/>
      <dgm:t>
        <a:bodyPr/>
        <a:lstStyle/>
        <a:p>
          <a:endParaRPr lang="en-US"/>
        </a:p>
      </dgm:t>
    </dgm:pt>
    <dgm:pt modelId="{4F38A9C6-6376-7D4F-9817-0F87E3E5D410}" type="sibTrans" cxnId="{0DB9EB29-2252-1A45-B6BE-8243D5E09906}">
      <dgm:prSet/>
      <dgm:spPr/>
      <dgm:t>
        <a:bodyPr/>
        <a:lstStyle/>
        <a:p>
          <a:endParaRPr lang="en-US"/>
        </a:p>
      </dgm:t>
    </dgm:pt>
    <dgm:pt modelId="{4C1F6BFA-BC7A-5C40-B8FA-7CC60C7BC552}">
      <dgm:prSet/>
      <dgm:spPr>
        <a:solidFill>
          <a:schemeClr val="accent1">
            <a:hueOff val="0"/>
            <a:satOff val="0"/>
            <a:lumOff val="0"/>
            <a:alpha val="50000"/>
          </a:schemeClr>
        </a:solidFill>
      </dgm:spPr>
      <dgm:t>
        <a:bodyPr/>
        <a:lstStyle/>
        <a:p>
          <a:r>
            <a:rPr lang="en-US"/>
            <a:t>Modeling</a:t>
          </a:r>
        </a:p>
      </dgm:t>
    </dgm:pt>
    <dgm:pt modelId="{8144F9A1-C384-704E-93A3-3A7AC3151A44}" type="parTrans" cxnId="{054D6AB4-4BFE-5C4B-AE37-11793FE4DEF3}">
      <dgm:prSet/>
      <dgm:spPr/>
      <dgm:t>
        <a:bodyPr/>
        <a:lstStyle/>
        <a:p>
          <a:endParaRPr lang="en-US"/>
        </a:p>
      </dgm:t>
    </dgm:pt>
    <dgm:pt modelId="{6F6E9A21-B201-1C45-9D92-1FDACF31FBA3}" type="sibTrans" cxnId="{054D6AB4-4BFE-5C4B-AE37-11793FE4DEF3}">
      <dgm:prSet/>
      <dgm:spPr/>
      <dgm:t>
        <a:bodyPr/>
        <a:lstStyle/>
        <a:p>
          <a:endParaRPr lang="en-US"/>
        </a:p>
      </dgm:t>
    </dgm:pt>
    <dgm:pt modelId="{2099800A-6D9F-5E4E-A6F1-5121542D6637}">
      <dgm:prSet/>
      <dgm:spPr>
        <a:solidFill>
          <a:schemeClr val="accent1">
            <a:hueOff val="0"/>
            <a:satOff val="0"/>
            <a:lumOff val="0"/>
            <a:alpha val="65000"/>
          </a:schemeClr>
        </a:solidFill>
      </dgm:spPr>
      <dgm:t>
        <a:bodyPr/>
        <a:lstStyle/>
        <a:p>
          <a:r>
            <a:rPr lang="en-US"/>
            <a:t>Financial Statement Analysis</a:t>
          </a:r>
        </a:p>
      </dgm:t>
    </dgm:pt>
    <dgm:pt modelId="{117C41EA-5C9F-E740-BA3F-C8E9A9F55348}" type="parTrans" cxnId="{47929EAC-1730-0E48-895E-5656D5BD04C7}">
      <dgm:prSet/>
      <dgm:spPr/>
      <dgm:t>
        <a:bodyPr/>
        <a:lstStyle/>
        <a:p>
          <a:endParaRPr lang="en-US"/>
        </a:p>
      </dgm:t>
    </dgm:pt>
    <dgm:pt modelId="{7093D110-0792-8441-801F-1C56C91EC9FA}" type="sibTrans" cxnId="{47929EAC-1730-0E48-895E-5656D5BD04C7}">
      <dgm:prSet/>
      <dgm:spPr/>
      <dgm:t>
        <a:bodyPr/>
        <a:lstStyle/>
        <a:p>
          <a:endParaRPr lang="en-US"/>
        </a:p>
      </dgm:t>
    </dgm:pt>
    <dgm:pt modelId="{B1B91F12-B529-B848-AAB2-8CF048F755A8}">
      <dgm:prSet/>
      <dgm:spPr>
        <a:solidFill>
          <a:schemeClr val="accent1">
            <a:hueOff val="0"/>
            <a:satOff val="0"/>
            <a:lumOff val="0"/>
            <a:alpha val="35000"/>
          </a:schemeClr>
        </a:solidFill>
      </dgm:spPr>
      <dgm:t>
        <a:bodyPr/>
        <a:lstStyle/>
        <a:p>
          <a:r>
            <a:rPr lang="en-US"/>
            <a:t>Forecasting</a:t>
          </a:r>
        </a:p>
      </dgm:t>
    </dgm:pt>
    <dgm:pt modelId="{56AE7078-91C4-3344-906B-D7AEC6F7E922}" type="parTrans" cxnId="{A094F99C-4B02-5D40-98F3-EB1E995D66B4}">
      <dgm:prSet/>
      <dgm:spPr/>
      <dgm:t>
        <a:bodyPr/>
        <a:lstStyle/>
        <a:p>
          <a:endParaRPr lang="en-US"/>
        </a:p>
      </dgm:t>
    </dgm:pt>
    <dgm:pt modelId="{02FE1D89-FBD5-6846-94ED-7836F66B3D8B}" type="sibTrans" cxnId="{A094F99C-4B02-5D40-98F3-EB1E995D66B4}">
      <dgm:prSet/>
      <dgm:spPr/>
      <dgm:t>
        <a:bodyPr/>
        <a:lstStyle/>
        <a:p>
          <a:endParaRPr lang="en-US"/>
        </a:p>
      </dgm:t>
    </dgm:pt>
    <dgm:pt modelId="{886E6823-9F49-465D-91FB-676EED3DD5D2}">
      <dgm:prSet phldrT="[Text]"/>
      <dgm:spPr>
        <a:solidFill>
          <a:schemeClr val="accent1">
            <a:hueOff val="0"/>
            <a:satOff val="0"/>
            <a:lumOff val="0"/>
            <a:alpha val="20000"/>
          </a:schemeClr>
        </a:solidFill>
      </dgm:spPr>
      <dgm:t>
        <a:bodyPr/>
        <a:lstStyle/>
        <a:p>
          <a:r>
            <a:rPr lang="en-US"/>
            <a:t>Risk</a:t>
          </a:r>
        </a:p>
      </dgm:t>
    </dgm:pt>
    <dgm:pt modelId="{14E55A6A-C0D1-4DBE-A1B6-989C30D86C8E}" type="parTrans" cxnId="{27083877-D659-4AFE-9B22-5F21D75C7BF8}">
      <dgm:prSet/>
      <dgm:spPr/>
      <dgm:t>
        <a:bodyPr/>
        <a:lstStyle/>
        <a:p>
          <a:endParaRPr lang="en-US"/>
        </a:p>
      </dgm:t>
    </dgm:pt>
    <dgm:pt modelId="{520CAD6F-6FE9-40A0-AEAD-4F10C9F0CBB8}" type="sibTrans" cxnId="{27083877-D659-4AFE-9B22-5F21D75C7BF8}">
      <dgm:prSet/>
      <dgm:spPr/>
      <dgm:t>
        <a:bodyPr/>
        <a:lstStyle/>
        <a:p>
          <a:endParaRPr lang="en-US"/>
        </a:p>
      </dgm:t>
    </dgm:pt>
    <dgm:pt modelId="{0117D844-EE8B-DE43-9190-83204D1079F7}" type="pres">
      <dgm:prSet presAssocID="{0C1A9168-35D4-A141-9B9E-203E1B3B818D}" presName="Name0" presStyleCnt="0">
        <dgm:presLayoutVars>
          <dgm:dir/>
          <dgm:animLvl val="lvl"/>
          <dgm:resizeHandles val="exact"/>
        </dgm:presLayoutVars>
      </dgm:prSet>
      <dgm:spPr/>
    </dgm:pt>
    <dgm:pt modelId="{11BE3D3D-EBAC-4118-8618-85B70D1FAC5B}" type="pres">
      <dgm:prSet presAssocID="{886E6823-9F49-465D-91FB-676EED3DD5D2}" presName="Name8" presStyleCnt="0"/>
      <dgm:spPr/>
    </dgm:pt>
    <dgm:pt modelId="{F103A0A8-7332-4D76-82EB-437A2811E53D}" type="pres">
      <dgm:prSet presAssocID="{886E6823-9F49-465D-91FB-676EED3DD5D2}" presName="level" presStyleLbl="node1" presStyleIdx="0" presStyleCnt="7">
        <dgm:presLayoutVars>
          <dgm:chMax val="1"/>
          <dgm:bulletEnabled val="1"/>
        </dgm:presLayoutVars>
      </dgm:prSet>
      <dgm:spPr/>
    </dgm:pt>
    <dgm:pt modelId="{2D9DE92B-D099-4B7B-93B6-DF6ECBFAD8DB}" type="pres">
      <dgm:prSet presAssocID="{886E6823-9F49-465D-91FB-676EED3DD5D2}" presName="levelTx" presStyleLbl="revTx" presStyleIdx="0" presStyleCnt="0">
        <dgm:presLayoutVars>
          <dgm:chMax val="1"/>
          <dgm:bulletEnabled val="1"/>
        </dgm:presLayoutVars>
      </dgm:prSet>
      <dgm:spPr/>
    </dgm:pt>
    <dgm:pt modelId="{3A17AAEC-92BA-E44E-A5C0-9703C8D45AF9}" type="pres">
      <dgm:prSet presAssocID="{80903677-4F65-AC43-B04B-302A922D81D1}" presName="Name8" presStyleCnt="0"/>
      <dgm:spPr/>
    </dgm:pt>
    <dgm:pt modelId="{1F5C1AED-CC50-FE42-83F0-79BE8A3224AC}" type="pres">
      <dgm:prSet presAssocID="{80903677-4F65-AC43-B04B-302A922D81D1}" presName="level" presStyleLbl="node1" presStyleIdx="1" presStyleCnt="7" custScaleX="92710">
        <dgm:presLayoutVars>
          <dgm:chMax val="1"/>
          <dgm:bulletEnabled val="1"/>
        </dgm:presLayoutVars>
      </dgm:prSet>
      <dgm:spPr/>
    </dgm:pt>
    <dgm:pt modelId="{E2ABE91B-CB94-404C-B34C-41D59EBDAC02}" type="pres">
      <dgm:prSet presAssocID="{80903677-4F65-AC43-B04B-302A922D81D1}" presName="levelTx" presStyleLbl="revTx" presStyleIdx="0" presStyleCnt="0">
        <dgm:presLayoutVars>
          <dgm:chMax val="1"/>
          <dgm:bulletEnabled val="1"/>
        </dgm:presLayoutVars>
      </dgm:prSet>
      <dgm:spPr/>
    </dgm:pt>
    <dgm:pt modelId="{B511E404-3FD6-EE4E-BCEE-299A69DB72AD}" type="pres">
      <dgm:prSet presAssocID="{B1B91F12-B529-B848-AAB2-8CF048F755A8}" presName="Name8" presStyleCnt="0"/>
      <dgm:spPr/>
    </dgm:pt>
    <dgm:pt modelId="{BE0A81C7-B8CE-9547-B2F6-2378E967A931}" type="pres">
      <dgm:prSet presAssocID="{B1B91F12-B529-B848-AAB2-8CF048F755A8}" presName="level" presStyleLbl="node1" presStyleIdx="2" presStyleCnt="7">
        <dgm:presLayoutVars>
          <dgm:chMax val="1"/>
          <dgm:bulletEnabled val="1"/>
        </dgm:presLayoutVars>
      </dgm:prSet>
      <dgm:spPr/>
    </dgm:pt>
    <dgm:pt modelId="{0CF606A3-8E62-7F4A-8559-993011DA2AC7}" type="pres">
      <dgm:prSet presAssocID="{B1B91F12-B529-B848-AAB2-8CF048F755A8}" presName="levelTx" presStyleLbl="revTx" presStyleIdx="0" presStyleCnt="0">
        <dgm:presLayoutVars>
          <dgm:chMax val="1"/>
          <dgm:bulletEnabled val="1"/>
        </dgm:presLayoutVars>
      </dgm:prSet>
      <dgm:spPr/>
    </dgm:pt>
    <dgm:pt modelId="{390B368D-25C9-D544-93EC-0E71E913AEBF}" type="pres">
      <dgm:prSet presAssocID="{4C1F6BFA-BC7A-5C40-B8FA-7CC60C7BC552}" presName="Name8" presStyleCnt="0"/>
      <dgm:spPr/>
    </dgm:pt>
    <dgm:pt modelId="{CE84B292-AF04-E341-854B-FB70DF922EA7}" type="pres">
      <dgm:prSet presAssocID="{4C1F6BFA-BC7A-5C40-B8FA-7CC60C7BC552}" presName="level" presStyleLbl="node1" presStyleIdx="3" presStyleCnt="7">
        <dgm:presLayoutVars>
          <dgm:chMax val="1"/>
          <dgm:bulletEnabled val="1"/>
        </dgm:presLayoutVars>
      </dgm:prSet>
      <dgm:spPr/>
    </dgm:pt>
    <dgm:pt modelId="{09029306-63AA-714E-8560-3D1506DC9917}" type="pres">
      <dgm:prSet presAssocID="{4C1F6BFA-BC7A-5C40-B8FA-7CC60C7BC552}" presName="levelTx" presStyleLbl="revTx" presStyleIdx="0" presStyleCnt="0">
        <dgm:presLayoutVars>
          <dgm:chMax val="1"/>
          <dgm:bulletEnabled val="1"/>
        </dgm:presLayoutVars>
      </dgm:prSet>
      <dgm:spPr/>
    </dgm:pt>
    <dgm:pt modelId="{C51FEC50-5310-9445-9BE5-050AC60BF7DD}" type="pres">
      <dgm:prSet presAssocID="{2099800A-6D9F-5E4E-A6F1-5121542D6637}" presName="Name8" presStyleCnt="0"/>
      <dgm:spPr/>
    </dgm:pt>
    <dgm:pt modelId="{154BECE2-091D-5A4D-B89D-D1DCAFC57B9D}" type="pres">
      <dgm:prSet presAssocID="{2099800A-6D9F-5E4E-A6F1-5121542D6637}" presName="level" presStyleLbl="node1" presStyleIdx="4" presStyleCnt="7">
        <dgm:presLayoutVars>
          <dgm:chMax val="1"/>
          <dgm:bulletEnabled val="1"/>
        </dgm:presLayoutVars>
      </dgm:prSet>
      <dgm:spPr/>
    </dgm:pt>
    <dgm:pt modelId="{7011DE01-3BC0-1E43-AF02-447CE3F90D37}" type="pres">
      <dgm:prSet presAssocID="{2099800A-6D9F-5E4E-A6F1-5121542D6637}" presName="levelTx" presStyleLbl="revTx" presStyleIdx="0" presStyleCnt="0">
        <dgm:presLayoutVars>
          <dgm:chMax val="1"/>
          <dgm:bulletEnabled val="1"/>
        </dgm:presLayoutVars>
      </dgm:prSet>
      <dgm:spPr/>
    </dgm:pt>
    <dgm:pt modelId="{3C0AC700-152C-9E4D-AEF7-D1473835B22F}" type="pres">
      <dgm:prSet presAssocID="{F7E89061-F7E7-0D47-8D76-DB301AFAA556}" presName="Name8" presStyleCnt="0"/>
      <dgm:spPr/>
    </dgm:pt>
    <dgm:pt modelId="{7BCEBDE1-3130-5747-BF14-B8C37C2BC613}" type="pres">
      <dgm:prSet presAssocID="{F7E89061-F7E7-0D47-8D76-DB301AFAA556}" presName="level" presStyleLbl="node1" presStyleIdx="5" presStyleCnt="7">
        <dgm:presLayoutVars>
          <dgm:chMax val="1"/>
          <dgm:bulletEnabled val="1"/>
        </dgm:presLayoutVars>
      </dgm:prSet>
      <dgm:spPr/>
    </dgm:pt>
    <dgm:pt modelId="{58B271A1-C15B-2648-B172-D486D913E9BC}" type="pres">
      <dgm:prSet presAssocID="{F7E89061-F7E7-0D47-8D76-DB301AFAA556}" presName="levelTx" presStyleLbl="revTx" presStyleIdx="0" presStyleCnt="0">
        <dgm:presLayoutVars>
          <dgm:chMax val="1"/>
          <dgm:bulletEnabled val="1"/>
        </dgm:presLayoutVars>
      </dgm:prSet>
      <dgm:spPr/>
    </dgm:pt>
    <dgm:pt modelId="{8DF5546C-139B-4448-B1A8-CB509F9C14D5}" type="pres">
      <dgm:prSet presAssocID="{5B794D7F-4FC3-0949-A2C5-14A0ADD39D3F}" presName="Name8" presStyleCnt="0"/>
      <dgm:spPr/>
    </dgm:pt>
    <dgm:pt modelId="{F72DE65E-5BE6-814C-ADD8-6B1CEE956A0C}" type="pres">
      <dgm:prSet presAssocID="{5B794D7F-4FC3-0949-A2C5-14A0ADD39D3F}" presName="level" presStyleLbl="node1" presStyleIdx="6" presStyleCnt="7">
        <dgm:presLayoutVars>
          <dgm:chMax val="1"/>
          <dgm:bulletEnabled val="1"/>
        </dgm:presLayoutVars>
      </dgm:prSet>
      <dgm:spPr/>
    </dgm:pt>
    <dgm:pt modelId="{FFA76BB2-7F40-D646-B2DB-00918190E133}" type="pres">
      <dgm:prSet presAssocID="{5B794D7F-4FC3-0949-A2C5-14A0ADD39D3F}" presName="levelTx" presStyleLbl="revTx" presStyleIdx="0" presStyleCnt="0">
        <dgm:presLayoutVars>
          <dgm:chMax val="1"/>
          <dgm:bulletEnabled val="1"/>
        </dgm:presLayoutVars>
      </dgm:prSet>
      <dgm:spPr/>
    </dgm:pt>
  </dgm:ptLst>
  <dgm:cxnLst>
    <dgm:cxn modelId="{AB319908-2D3F-4F88-88CC-729B536A21F9}" type="presOf" srcId="{886E6823-9F49-465D-91FB-676EED3DD5D2}" destId="{F103A0A8-7332-4D76-82EB-437A2811E53D}" srcOrd="0" destOrd="0" presId="urn:microsoft.com/office/officeart/2005/8/layout/pyramid1"/>
    <dgm:cxn modelId="{6D3F460C-55A5-1E44-B7EA-6921E898267F}" type="presOf" srcId="{F7E89061-F7E7-0D47-8D76-DB301AFAA556}" destId="{58B271A1-C15B-2648-B172-D486D913E9BC}" srcOrd="1" destOrd="0" presId="urn:microsoft.com/office/officeart/2005/8/layout/pyramid1"/>
    <dgm:cxn modelId="{9B6B2421-C66E-D14F-95CE-690EE28F1454}" type="presOf" srcId="{B1B91F12-B529-B848-AAB2-8CF048F755A8}" destId="{BE0A81C7-B8CE-9547-B2F6-2378E967A931}" srcOrd="0" destOrd="0" presId="urn:microsoft.com/office/officeart/2005/8/layout/pyramid1"/>
    <dgm:cxn modelId="{F268AB22-F513-534C-AACA-6238798342E0}" type="presOf" srcId="{F7E89061-F7E7-0D47-8D76-DB301AFAA556}" destId="{7BCEBDE1-3130-5747-BF14-B8C37C2BC613}" srcOrd="0" destOrd="0" presId="urn:microsoft.com/office/officeart/2005/8/layout/pyramid1"/>
    <dgm:cxn modelId="{58EA1C24-75EE-4644-A2C6-BA76759B1AAA}" type="presOf" srcId="{2099800A-6D9F-5E4E-A6F1-5121542D6637}" destId="{7011DE01-3BC0-1E43-AF02-447CE3F90D37}" srcOrd="1" destOrd="0" presId="urn:microsoft.com/office/officeart/2005/8/layout/pyramid1"/>
    <dgm:cxn modelId="{0DB9EB29-2252-1A45-B6BE-8243D5E09906}" srcId="{0C1A9168-35D4-A141-9B9E-203E1B3B818D}" destId="{5B794D7F-4FC3-0949-A2C5-14A0ADD39D3F}" srcOrd="6" destOrd="0" parTransId="{536CCAA5-BED3-D843-8264-51C3B204EEE2}" sibTransId="{4F38A9C6-6376-7D4F-9817-0F87E3E5D410}"/>
    <dgm:cxn modelId="{FF73552B-4D84-4029-92A9-2ECD45DF59DA}" type="presOf" srcId="{886E6823-9F49-465D-91FB-676EED3DD5D2}" destId="{2D9DE92B-D099-4B7B-93B6-DF6ECBFAD8DB}" srcOrd="1" destOrd="0" presId="urn:microsoft.com/office/officeart/2005/8/layout/pyramid1"/>
    <dgm:cxn modelId="{55F7662D-9481-FD45-9431-FB43D2315DAC}" type="presOf" srcId="{2099800A-6D9F-5E4E-A6F1-5121542D6637}" destId="{154BECE2-091D-5A4D-B89D-D1DCAFC57B9D}" srcOrd="0" destOrd="0" presId="urn:microsoft.com/office/officeart/2005/8/layout/pyramid1"/>
    <dgm:cxn modelId="{0DC47F5D-74B4-0E4D-90AE-F4082561AB02}" type="presOf" srcId="{4C1F6BFA-BC7A-5C40-B8FA-7CC60C7BC552}" destId="{CE84B292-AF04-E341-854B-FB70DF922EA7}" srcOrd="0" destOrd="0" presId="urn:microsoft.com/office/officeart/2005/8/layout/pyramid1"/>
    <dgm:cxn modelId="{B93F8B6C-666D-4141-9C11-4D07B60C0C5F}" type="presOf" srcId="{80903677-4F65-AC43-B04B-302A922D81D1}" destId="{E2ABE91B-CB94-404C-B34C-41D59EBDAC02}" srcOrd="1" destOrd="0" presId="urn:microsoft.com/office/officeart/2005/8/layout/pyramid1"/>
    <dgm:cxn modelId="{34281A73-0AA4-584D-BC44-C231E25B6AB0}" type="presOf" srcId="{80903677-4F65-AC43-B04B-302A922D81D1}" destId="{1F5C1AED-CC50-FE42-83F0-79BE8A3224AC}" srcOrd="0" destOrd="0" presId="urn:microsoft.com/office/officeart/2005/8/layout/pyramid1"/>
    <dgm:cxn modelId="{27083877-D659-4AFE-9B22-5F21D75C7BF8}" srcId="{0C1A9168-35D4-A141-9B9E-203E1B3B818D}" destId="{886E6823-9F49-465D-91FB-676EED3DD5D2}" srcOrd="0" destOrd="0" parTransId="{14E55A6A-C0D1-4DBE-A1B6-989C30D86C8E}" sibTransId="{520CAD6F-6FE9-40A0-AEAD-4F10C9F0CBB8}"/>
    <dgm:cxn modelId="{DAA59F80-DFE9-DB4B-90E9-0434255D64AD}" srcId="{0C1A9168-35D4-A141-9B9E-203E1B3B818D}" destId="{80903677-4F65-AC43-B04B-302A922D81D1}" srcOrd="1" destOrd="0" parTransId="{D7CDD9D8-51DE-AF43-A21E-458BD02A5F1D}" sibTransId="{90F4C51D-E7E3-E24C-9A05-F8609B8BA2FB}"/>
    <dgm:cxn modelId="{47656685-2DDC-AF4B-BC33-8AACE4DA2FB6}" type="presOf" srcId="{5B794D7F-4FC3-0949-A2C5-14A0ADD39D3F}" destId="{F72DE65E-5BE6-814C-ADD8-6B1CEE956A0C}" srcOrd="0" destOrd="0" presId="urn:microsoft.com/office/officeart/2005/8/layout/pyramid1"/>
    <dgm:cxn modelId="{3FBBB388-AACE-4B40-8F12-A36DDCB2942E}" type="presOf" srcId="{5B794D7F-4FC3-0949-A2C5-14A0ADD39D3F}" destId="{FFA76BB2-7F40-D646-B2DB-00918190E133}" srcOrd="1" destOrd="0" presId="urn:microsoft.com/office/officeart/2005/8/layout/pyramid1"/>
    <dgm:cxn modelId="{A094F99C-4B02-5D40-98F3-EB1E995D66B4}" srcId="{0C1A9168-35D4-A141-9B9E-203E1B3B818D}" destId="{B1B91F12-B529-B848-AAB2-8CF048F755A8}" srcOrd="2" destOrd="0" parTransId="{56AE7078-91C4-3344-906B-D7AEC6F7E922}" sibTransId="{02FE1D89-FBD5-6846-94ED-7836F66B3D8B}"/>
    <dgm:cxn modelId="{14F0D9A4-D10C-9043-A659-5DA737975F4E}" type="presOf" srcId="{0C1A9168-35D4-A141-9B9E-203E1B3B818D}" destId="{0117D844-EE8B-DE43-9190-83204D1079F7}" srcOrd="0" destOrd="0" presId="urn:microsoft.com/office/officeart/2005/8/layout/pyramid1"/>
    <dgm:cxn modelId="{47929EAC-1730-0E48-895E-5656D5BD04C7}" srcId="{0C1A9168-35D4-A141-9B9E-203E1B3B818D}" destId="{2099800A-6D9F-5E4E-A6F1-5121542D6637}" srcOrd="4" destOrd="0" parTransId="{117C41EA-5C9F-E740-BA3F-C8E9A9F55348}" sibTransId="{7093D110-0792-8441-801F-1C56C91EC9FA}"/>
    <dgm:cxn modelId="{C4DE12B0-CFC6-5C45-8CF8-A6178E2576EB}" srcId="{0C1A9168-35D4-A141-9B9E-203E1B3B818D}" destId="{F7E89061-F7E7-0D47-8D76-DB301AFAA556}" srcOrd="5" destOrd="0" parTransId="{93E2E571-931A-6545-AD67-089954B525D2}" sibTransId="{3343EDA9-704A-AF4A-9D64-633D9157D000}"/>
    <dgm:cxn modelId="{054D6AB4-4BFE-5C4B-AE37-11793FE4DEF3}" srcId="{0C1A9168-35D4-A141-9B9E-203E1B3B818D}" destId="{4C1F6BFA-BC7A-5C40-B8FA-7CC60C7BC552}" srcOrd="3" destOrd="0" parTransId="{8144F9A1-C384-704E-93A3-3A7AC3151A44}" sibTransId="{6F6E9A21-B201-1C45-9D92-1FDACF31FBA3}"/>
    <dgm:cxn modelId="{80B202BE-C4AD-5745-9FAA-8B42588E440A}" type="presOf" srcId="{4C1F6BFA-BC7A-5C40-B8FA-7CC60C7BC552}" destId="{09029306-63AA-714E-8560-3D1506DC9917}" srcOrd="1" destOrd="0" presId="urn:microsoft.com/office/officeart/2005/8/layout/pyramid1"/>
    <dgm:cxn modelId="{5B5BB2E3-CB0E-0E40-A714-B35D971964D8}" type="presOf" srcId="{B1B91F12-B529-B848-AAB2-8CF048F755A8}" destId="{0CF606A3-8E62-7F4A-8559-993011DA2AC7}" srcOrd="1" destOrd="0" presId="urn:microsoft.com/office/officeart/2005/8/layout/pyramid1"/>
    <dgm:cxn modelId="{700E630E-14CE-4049-913E-7FCAB010DE3C}" type="presParOf" srcId="{0117D844-EE8B-DE43-9190-83204D1079F7}" destId="{11BE3D3D-EBAC-4118-8618-85B70D1FAC5B}" srcOrd="0" destOrd="0" presId="urn:microsoft.com/office/officeart/2005/8/layout/pyramid1"/>
    <dgm:cxn modelId="{A5C8C8E2-0EC2-4B6A-8C4F-925589425D07}" type="presParOf" srcId="{11BE3D3D-EBAC-4118-8618-85B70D1FAC5B}" destId="{F103A0A8-7332-4D76-82EB-437A2811E53D}" srcOrd="0" destOrd="0" presId="urn:microsoft.com/office/officeart/2005/8/layout/pyramid1"/>
    <dgm:cxn modelId="{B7E50986-07F2-44A5-8A4C-6C0AE17E4930}" type="presParOf" srcId="{11BE3D3D-EBAC-4118-8618-85B70D1FAC5B}" destId="{2D9DE92B-D099-4B7B-93B6-DF6ECBFAD8DB}" srcOrd="1" destOrd="0" presId="urn:microsoft.com/office/officeart/2005/8/layout/pyramid1"/>
    <dgm:cxn modelId="{A6E95679-1F63-3F46-8B21-EBA63D222AF0}" type="presParOf" srcId="{0117D844-EE8B-DE43-9190-83204D1079F7}" destId="{3A17AAEC-92BA-E44E-A5C0-9703C8D45AF9}" srcOrd="1" destOrd="0" presId="urn:microsoft.com/office/officeart/2005/8/layout/pyramid1"/>
    <dgm:cxn modelId="{6A903208-E034-A64D-B88F-A36C32B8A169}" type="presParOf" srcId="{3A17AAEC-92BA-E44E-A5C0-9703C8D45AF9}" destId="{1F5C1AED-CC50-FE42-83F0-79BE8A3224AC}" srcOrd="0" destOrd="0" presId="urn:microsoft.com/office/officeart/2005/8/layout/pyramid1"/>
    <dgm:cxn modelId="{E1902F88-D15F-9641-9E8E-985E3B2E362F}" type="presParOf" srcId="{3A17AAEC-92BA-E44E-A5C0-9703C8D45AF9}" destId="{E2ABE91B-CB94-404C-B34C-41D59EBDAC02}" srcOrd="1" destOrd="0" presId="urn:microsoft.com/office/officeart/2005/8/layout/pyramid1"/>
    <dgm:cxn modelId="{99637D40-1B10-8F44-9A30-4A17C925275A}" type="presParOf" srcId="{0117D844-EE8B-DE43-9190-83204D1079F7}" destId="{B511E404-3FD6-EE4E-BCEE-299A69DB72AD}" srcOrd="2" destOrd="0" presId="urn:microsoft.com/office/officeart/2005/8/layout/pyramid1"/>
    <dgm:cxn modelId="{4EAE3F51-181E-1646-824F-B0C1783737F5}" type="presParOf" srcId="{B511E404-3FD6-EE4E-BCEE-299A69DB72AD}" destId="{BE0A81C7-B8CE-9547-B2F6-2378E967A931}" srcOrd="0" destOrd="0" presId="urn:microsoft.com/office/officeart/2005/8/layout/pyramid1"/>
    <dgm:cxn modelId="{8912878D-4220-CC4D-92B4-3772EC4B6F10}" type="presParOf" srcId="{B511E404-3FD6-EE4E-BCEE-299A69DB72AD}" destId="{0CF606A3-8E62-7F4A-8559-993011DA2AC7}" srcOrd="1" destOrd="0" presId="urn:microsoft.com/office/officeart/2005/8/layout/pyramid1"/>
    <dgm:cxn modelId="{563AAF9E-3BA0-D740-AD7C-B76B73F034DF}" type="presParOf" srcId="{0117D844-EE8B-DE43-9190-83204D1079F7}" destId="{390B368D-25C9-D544-93EC-0E71E913AEBF}" srcOrd="3" destOrd="0" presId="urn:microsoft.com/office/officeart/2005/8/layout/pyramid1"/>
    <dgm:cxn modelId="{8E6CF59B-B9E7-A14E-ADDC-A02617AD652E}" type="presParOf" srcId="{390B368D-25C9-D544-93EC-0E71E913AEBF}" destId="{CE84B292-AF04-E341-854B-FB70DF922EA7}" srcOrd="0" destOrd="0" presId="urn:microsoft.com/office/officeart/2005/8/layout/pyramid1"/>
    <dgm:cxn modelId="{33275AAF-5515-3F49-980B-96BB62067E97}" type="presParOf" srcId="{390B368D-25C9-D544-93EC-0E71E913AEBF}" destId="{09029306-63AA-714E-8560-3D1506DC9917}" srcOrd="1" destOrd="0" presId="urn:microsoft.com/office/officeart/2005/8/layout/pyramid1"/>
    <dgm:cxn modelId="{D814CA0D-09AE-CF4E-93F9-AC84398AB452}" type="presParOf" srcId="{0117D844-EE8B-DE43-9190-83204D1079F7}" destId="{C51FEC50-5310-9445-9BE5-050AC60BF7DD}" srcOrd="4" destOrd="0" presId="urn:microsoft.com/office/officeart/2005/8/layout/pyramid1"/>
    <dgm:cxn modelId="{F168FC43-A671-184E-ACF2-FC155C03BB15}" type="presParOf" srcId="{C51FEC50-5310-9445-9BE5-050AC60BF7DD}" destId="{154BECE2-091D-5A4D-B89D-D1DCAFC57B9D}" srcOrd="0" destOrd="0" presId="urn:microsoft.com/office/officeart/2005/8/layout/pyramid1"/>
    <dgm:cxn modelId="{6C3B2055-044D-074E-997D-5C13BC5909A5}" type="presParOf" srcId="{C51FEC50-5310-9445-9BE5-050AC60BF7DD}" destId="{7011DE01-3BC0-1E43-AF02-447CE3F90D37}" srcOrd="1" destOrd="0" presId="urn:microsoft.com/office/officeart/2005/8/layout/pyramid1"/>
    <dgm:cxn modelId="{453936B5-71F7-2F46-8B18-8857F2D9EA7D}" type="presParOf" srcId="{0117D844-EE8B-DE43-9190-83204D1079F7}" destId="{3C0AC700-152C-9E4D-AEF7-D1473835B22F}" srcOrd="5" destOrd="0" presId="urn:microsoft.com/office/officeart/2005/8/layout/pyramid1"/>
    <dgm:cxn modelId="{E65C34AB-589D-C545-8292-22AC85D7DABA}" type="presParOf" srcId="{3C0AC700-152C-9E4D-AEF7-D1473835B22F}" destId="{7BCEBDE1-3130-5747-BF14-B8C37C2BC613}" srcOrd="0" destOrd="0" presId="urn:microsoft.com/office/officeart/2005/8/layout/pyramid1"/>
    <dgm:cxn modelId="{273CD03C-B3BB-FC47-B8B4-B142EAF76F01}" type="presParOf" srcId="{3C0AC700-152C-9E4D-AEF7-D1473835B22F}" destId="{58B271A1-C15B-2648-B172-D486D913E9BC}" srcOrd="1" destOrd="0" presId="urn:microsoft.com/office/officeart/2005/8/layout/pyramid1"/>
    <dgm:cxn modelId="{3664CAA4-E652-3840-B153-27D7824C7F54}" type="presParOf" srcId="{0117D844-EE8B-DE43-9190-83204D1079F7}" destId="{8DF5546C-139B-4448-B1A8-CB509F9C14D5}" srcOrd="6" destOrd="0" presId="urn:microsoft.com/office/officeart/2005/8/layout/pyramid1"/>
    <dgm:cxn modelId="{D7C4DC59-814A-0C42-9E3F-0CE6EBAF8E14}" type="presParOf" srcId="{8DF5546C-139B-4448-B1A8-CB509F9C14D5}" destId="{F72DE65E-5BE6-814C-ADD8-6B1CEE956A0C}" srcOrd="0" destOrd="0" presId="urn:microsoft.com/office/officeart/2005/8/layout/pyramid1"/>
    <dgm:cxn modelId="{2967A3A8-A43F-C346-9380-9390E5C08A80}" type="presParOf" srcId="{8DF5546C-139B-4448-B1A8-CB509F9C14D5}" destId="{FFA76BB2-7F40-D646-B2DB-00918190E133}" srcOrd="1" destOrd="0" presId="urn:microsoft.com/office/officeart/2005/8/layout/pyramid1"/>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F103A0A8-7332-4D76-82EB-437A2811E53D}">
      <dsp:nvSpPr>
        <dsp:cNvPr id="0" name=""/>
        <dsp:cNvSpPr/>
      </dsp:nvSpPr>
      <dsp:spPr>
        <a:xfrm>
          <a:off x="1776653" y="0"/>
          <a:ext cx="592217" cy="397548"/>
        </a:xfrm>
        <a:prstGeom prst="trapezoid">
          <a:avLst>
            <a:gd name="adj" fmla="val 74484"/>
          </a:avLst>
        </a:prstGeom>
        <a:solidFill>
          <a:schemeClr val="accent1">
            <a:hueOff val="0"/>
            <a:satOff val="0"/>
            <a:lumOff val="0"/>
            <a:alpha val="20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6510" tIns="16510" rIns="16510" bIns="16510" numCol="1" spcCol="1270" anchor="ctr" anchorCtr="0">
          <a:noAutofit/>
        </a:bodyPr>
        <a:lstStyle/>
        <a:p>
          <a:pPr marL="0" lvl="0" indent="0" algn="ctr" defTabSz="577850">
            <a:lnSpc>
              <a:spcPct val="90000"/>
            </a:lnSpc>
            <a:spcBef>
              <a:spcPct val="0"/>
            </a:spcBef>
            <a:spcAft>
              <a:spcPct val="35000"/>
            </a:spcAft>
            <a:buNone/>
          </a:pPr>
          <a:r>
            <a:rPr lang="en-US" sz="1300" kern="1200"/>
            <a:t>Risk</a:t>
          </a:r>
        </a:p>
      </dsp:txBody>
      <dsp:txXfrm>
        <a:off x="1776653" y="0"/>
        <a:ext cx="592217" cy="397548"/>
      </dsp:txXfrm>
    </dsp:sp>
    <dsp:sp modelId="{1F5C1AED-CC50-FE42-83F0-79BE8A3224AC}">
      <dsp:nvSpPr>
        <dsp:cNvPr id="0" name=""/>
        <dsp:cNvSpPr/>
      </dsp:nvSpPr>
      <dsp:spPr>
        <a:xfrm>
          <a:off x="1523717" y="397548"/>
          <a:ext cx="1098090" cy="397548"/>
        </a:xfrm>
        <a:prstGeom prst="trapezoid">
          <a:avLst>
            <a:gd name="adj" fmla="val 74484"/>
          </a:avLst>
        </a:prstGeom>
        <a:solidFill>
          <a:schemeClr val="accent1">
            <a:hueOff val="0"/>
            <a:satOff val="0"/>
            <a:lumOff val="0"/>
            <a:alpha val="20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6510" tIns="16510" rIns="16510" bIns="16510" numCol="1" spcCol="1270" anchor="ctr" anchorCtr="0">
          <a:noAutofit/>
        </a:bodyPr>
        <a:lstStyle/>
        <a:p>
          <a:pPr marL="0" lvl="0" indent="0" algn="ctr" defTabSz="577850">
            <a:lnSpc>
              <a:spcPct val="90000"/>
            </a:lnSpc>
            <a:spcBef>
              <a:spcPct val="0"/>
            </a:spcBef>
            <a:spcAft>
              <a:spcPct val="35000"/>
            </a:spcAft>
            <a:buNone/>
          </a:pPr>
          <a:r>
            <a:rPr lang="en-US" sz="1300" kern="1200"/>
            <a:t>Valuation</a:t>
          </a:r>
        </a:p>
      </dsp:txBody>
      <dsp:txXfrm>
        <a:off x="1715883" y="397548"/>
        <a:ext cx="713758" cy="397548"/>
      </dsp:txXfrm>
    </dsp:sp>
    <dsp:sp modelId="{BE0A81C7-B8CE-9547-B2F6-2378E967A931}">
      <dsp:nvSpPr>
        <dsp:cNvPr id="0" name=""/>
        <dsp:cNvSpPr/>
      </dsp:nvSpPr>
      <dsp:spPr>
        <a:xfrm>
          <a:off x="1184435" y="795096"/>
          <a:ext cx="1776653" cy="397548"/>
        </a:xfrm>
        <a:prstGeom prst="trapezoid">
          <a:avLst>
            <a:gd name="adj" fmla="val 74484"/>
          </a:avLst>
        </a:prstGeom>
        <a:solidFill>
          <a:schemeClr val="accent1">
            <a:hueOff val="0"/>
            <a:satOff val="0"/>
            <a:lumOff val="0"/>
            <a:alpha val="3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6510" tIns="16510" rIns="16510" bIns="16510" numCol="1" spcCol="1270" anchor="ctr" anchorCtr="0">
          <a:noAutofit/>
        </a:bodyPr>
        <a:lstStyle/>
        <a:p>
          <a:pPr marL="0" lvl="0" indent="0" algn="ctr" defTabSz="577850">
            <a:lnSpc>
              <a:spcPct val="90000"/>
            </a:lnSpc>
            <a:spcBef>
              <a:spcPct val="0"/>
            </a:spcBef>
            <a:spcAft>
              <a:spcPct val="35000"/>
            </a:spcAft>
            <a:buNone/>
          </a:pPr>
          <a:r>
            <a:rPr lang="en-US" sz="1300" kern="1200"/>
            <a:t>Forecasting</a:t>
          </a:r>
        </a:p>
      </dsp:txBody>
      <dsp:txXfrm>
        <a:off x="1495350" y="795096"/>
        <a:ext cx="1154824" cy="397548"/>
      </dsp:txXfrm>
    </dsp:sp>
    <dsp:sp modelId="{CE84B292-AF04-E341-854B-FB70DF922EA7}">
      <dsp:nvSpPr>
        <dsp:cNvPr id="0" name=""/>
        <dsp:cNvSpPr/>
      </dsp:nvSpPr>
      <dsp:spPr>
        <a:xfrm>
          <a:off x="888326" y="1192644"/>
          <a:ext cx="2368871" cy="397548"/>
        </a:xfrm>
        <a:prstGeom prst="trapezoid">
          <a:avLst>
            <a:gd name="adj" fmla="val 74484"/>
          </a:avLst>
        </a:prstGeom>
        <a:solidFill>
          <a:schemeClr val="accent1">
            <a:hueOff val="0"/>
            <a:satOff val="0"/>
            <a:lumOff val="0"/>
            <a:alpha val="50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6510" tIns="16510" rIns="16510" bIns="16510" numCol="1" spcCol="1270" anchor="ctr" anchorCtr="0">
          <a:noAutofit/>
        </a:bodyPr>
        <a:lstStyle/>
        <a:p>
          <a:pPr marL="0" lvl="0" indent="0" algn="ctr" defTabSz="577850">
            <a:lnSpc>
              <a:spcPct val="90000"/>
            </a:lnSpc>
            <a:spcBef>
              <a:spcPct val="0"/>
            </a:spcBef>
            <a:spcAft>
              <a:spcPct val="35000"/>
            </a:spcAft>
            <a:buNone/>
          </a:pPr>
          <a:r>
            <a:rPr lang="en-US" sz="1300" kern="1200"/>
            <a:t>Modeling</a:t>
          </a:r>
        </a:p>
      </dsp:txBody>
      <dsp:txXfrm>
        <a:off x="1302879" y="1192644"/>
        <a:ext cx="1539766" cy="397548"/>
      </dsp:txXfrm>
    </dsp:sp>
    <dsp:sp modelId="{154BECE2-091D-5A4D-B89D-D1DCAFC57B9D}">
      <dsp:nvSpPr>
        <dsp:cNvPr id="0" name=""/>
        <dsp:cNvSpPr/>
      </dsp:nvSpPr>
      <dsp:spPr>
        <a:xfrm>
          <a:off x="592217" y="1590193"/>
          <a:ext cx="2961089" cy="397548"/>
        </a:xfrm>
        <a:prstGeom prst="trapezoid">
          <a:avLst>
            <a:gd name="adj" fmla="val 74484"/>
          </a:avLst>
        </a:prstGeom>
        <a:solidFill>
          <a:schemeClr val="accent1">
            <a:hueOff val="0"/>
            <a:satOff val="0"/>
            <a:lumOff val="0"/>
            <a:alpha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6510" tIns="16510" rIns="16510" bIns="16510" numCol="1" spcCol="1270" anchor="ctr" anchorCtr="0">
          <a:noAutofit/>
        </a:bodyPr>
        <a:lstStyle/>
        <a:p>
          <a:pPr marL="0" lvl="0" indent="0" algn="ctr" defTabSz="577850">
            <a:lnSpc>
              <a:spcPct val="90000"/>
            </a:lnSpc>
            <a:spcBef>
              <a:spcPct val="0"/>
            </a:spcBef>
            <a:spcAft>
              <a:spcPct val="35000"/>
            </a:spcAft>
            <a:buNone/>
          </a:pPr>
          <a:r>
            <a:rPr lang="en-US" sz="1300" kern="1200"/>
            <a:t>Financial Statement Analysis</a:t>
          </a:r>
        </a:p>
      </dsp:txBody>
      <dsp:txXfrm>
        <a:off x="1110408" y="1590193"/>
        <a:ext cx="1924708" cy="397548"/>
      </dsp:txXfrm>
    </dsp:sp>
    <dsp:sp modelId="{7BCEBDE1-3130-5747-BF14-B8C37C2BC613}">
      <dsp:nvSpPr>
        <dsp:cNvPr id="0" name=""/>
        <dsp:cNvSpPr/>
      </dsp:nvSpPr>
      <dsp:spPr>
        <a:xfrm>
          <a:off x="296108" y="1987741"/>
          <a:ext cx="3553307" cy="397548"/>
        </a:xfrm>
        <a:prstGeom prst="trapezoid">
          <a:avLst>
            <a:gd name="adj" fmla="val 74484"/>
          </a:avLst>
        </a:prstGeom>
        <a:solidFill>
          <a:srgbClr val="FF0000"/>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6510" tIns="16510" rIns="16510" bIns="16510" numCol="1" spcCol="1270" anchor="ctr" anchorCtr="0">
          <a:noAutofit/>
        </a:bodyPr>
        <a:lstStyle/>
        <a:p>
          <a:pPr marL="0" lvl="0" indent="0" algn="ctr" defTabSz="577850">
            <a:lnSpc>
              <a:spcPct val="90000"/>
            </a:lnSpc>
            <a:spcBef>
              <a:spcPct val="0"/>
            </a:spcBef>
            <a:spcAft>
              <a:spcPct val="35000"/>
            </a:spcAft>
            <a:buNone/>
          </a:pPr>
          <a:r>
            <a:rPr lang="en-US" sz="1300" kern="1200"/>
            <a:t>Data Analysis</a:t>
          </a:r>
        </a:p>
      </dsp:txBody>
      <dsp:txXfrm>
        <a:off x="917937" y="1987741"/>
        <a:ext cx="2309649" cy="397548"/>
      </dsp:txXfrm>
    </dsp:sp>
    <dsp:sp modelId="{F72DE65E-5BE6-814C-ADD8-6B1CEE956A0C}">
      <dsp:nvSpPr>
        <dsp:cNvPr id="0" name=""/>
        <dsp:cNvSpPr/>
      </dsp:nvSpPr>
      <dsp:spPr>
        <a:xfrm>
          <a:off x="0" y="2385289"/>
          <a:ext cx="4145525" cy="397548"/>
        </a:xfrm>
        <a:prstGeom prst="trapezoid">
          <a:avLst>
            <a:gd name="adj" fmla="val 74484"/>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6510" tIns="16510" rIns="16510" bIns="16510" numCol="1" spcCol="1270" anchor="ctr" anchorCtr="0">
          <a:noAutofit/>
        </a:bodyPr>
        <a:lstStyle/>
        <a:p>
          <a:pPr marL="0" lvl="0" indent="0" algn="ctr" defTabSz="577850">
            <a:lnSpc>
              <a:spcPct val="90000"/>
            </a:lnSpc>
            <a:spcBef>
              <a:spcPct val="0"/>
            </a:spcBef>
            <a:spcAft>
              <a:spcPct val="35000"/>
            </a:spcAft>
            <a:buNone/>
          </a:pPr>
          <a:r>
            <a:rPr lang="en-US" sz="1300" kern="1200"/>
            <a:t>Data Integrity</a:t>
          </a:r>
        </a:p>
      </dsp:txBody>
      <dsp:txXfrm>
        <a:off x="725466" y="2385289"/>
        <a:ext cx="2694591" cy="397548"/>
      </dsp:txXfrm>
    </dsp:sp>
  </dsp:spTree>
</dsp:drawing>
</file>

<file path=xl/diagrams/layout1.xml><?xml version="1.0" encoding="utf-8"?>
<dgm:layoutDef xmlns:dgm="http://schemas.openxmlformats.org/drawingml/2006/diagram" xmlns:a="http://schemas.openxmlformats.org/drawingml/2006/main" uniqueId="urn:microsoft.com/office/officeart/2005/8/layout/pyramid1">
  <dgm:title val=""/>
  <dgm:desc val=""/>
  <dgm:catLst>
    <dgm:cat type="pyramid" pri="1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pyra">
          <dgm:param type="linDir" val="fromB"/>
          <dgm:param type="txDir" val="fromT"/>
          <dgm:param type="pyraAcctPos" val="aft"/>
          <dgm:param type="pyraAcctTxMar" val="step"/>
          <dgm:param type="pyraAcctBkgdNode" val="acctBkgd"/>
          <dgm:param type="pyraAcctTxNode" val="acctTx"/>
          <dgm:param type="pyraLvlNode" val="level"/>
        </dgm:alg>
      </dgm:if>
      <dgm:else name="Name3">
        <dgm:alg type="pyra">
          <dgm:param type="linDir" val="fromB"/>
          <dgm:param type="txDir" val="fromT"/>
          <dgm:param type="pyraAcctPos" val="bef"/>
          <dgm:param type="pyraAcctTxMar" val="step"/>
          <dgm:param type="pyraAcctBkgdNode" val="acctBkgd"/>
          <dgm:param type="pyraAcctTxNode" val="acctTx"/>
          <dgm:param type="pyraLvlNode" val="level"/>
        </dgm:alg>
      </dgm:else>
    </dgm:choose>
    <dgm:shape xmlns:r="http://schemas.openxmlformats.org/officeDocument/2006/relationships" r:blip="">
      <dgm:adjLst/>
    </dgm:shape>
    <dgm:presOf/>
    <dgm:choose name="Name4">
      <dgm:if name="Name5" axis="root des" ptType="all node" func="maxDepth" op="gte" val="2">
        <dgm:constrLst>
          <dgm:constr type="primFontSz" for="des" forName="levelTx" op="equ"/>
          <dgm:constr type="secFontSz" for="des" forName="acctTx" op="equ"/>
          <dgm:constr type="pyraAcctRatio" val="0.32"/>
        </dgm:constrLst>
      </dgm:if>
      <dgm:else name="Name6">
        <dgm:constrLst>
          <dgm:constr type="primFontSz" for="des" forName="levelTx" op="equ"/>
          <dgm:constr type="secFontSz" for="des" forName="acctTx" op="equ"/>
          <dgm:constr type="pyraAcctRatio"/>
        </dgm:constrLst>
      </dgm:else>
    </dgm:choose>
    <dgm:ruleLst/>
    <dgm:forEach name="Name7" axis="ch" ptType="node">
      <dgm:layoutNode name="Name8">
        <dgm:alg type="composite">
          <dgm:param type="horzAlign" val="none"/>
        </dgm:alg>
        <dgm:shape xmlns:r="http://schemas.openxmlformats.org/officeDocument/2006/relationships" r:blip="">
          <dgm:adjLst/>
        </dgm:shape>
        <dgm:presOf/>
        <dgm:choose name="Name9">
          <dgm:if name="Name10" axis="self" ptType="node" func="pos" op="equ" val="1">
            <dgm:constrLst>
              <dgm:constr type="ctrX" for="ch" forName="acctBkgd" val="1"/>
              <dgm:constr type="ctrY" for="ch" forName="acctBkgd" val="1"/>
              <dgm:constr type="w" for="ch" forName="acctBkgd" val="1"/>
              <dgm:constr type="h" for="ch" forName="acctBkgd" val="1"/>
              <dgm:constr type="ctrX" for="ch" forName="acctTx" val="1"/>
              <dgm:constr type="ctrY" for="ch" forName="acctTx" val="1"/>
              <dgm:constr type="w" for="ch" forName="acctTx" val="1"/>
              <dgm:constr type="h" for="ch" forName="acctTx" val="1"/>
              <dgm:constr type="ctrX" for="ch" forName="level" val="1"/>
              <dgm:constr type="ctrY" for="ch" forName="level" val="1"/>
              <dgm:constr type="w" for="ch" forName="level" val="1"/>
              <dgm:constr type="h" for="ch" forName="level" val="1"/>
              <dgm:constr type="ctrX" for="ch" forName="levelTx" refType="ctrX" refFor="ch" refForName="level"/>
              <dgm:constr type="ctrY" for="ch" forName="levelTx" refType="ctrY" refFor="ch" refForName="level"/>
              <dgm:constr type="w" for="ch" forName="levelTx" refType="w" refFor="ch" refForName="level"/>
              <dgm:constr type="h" for="ch" forName="levelTx" refType="h" refFor="ch" refForName="level"/>
            </dgm:constrLst>
          </dgm:if>
          <dgm:else name="Name11">
            <dgm:constrLst>
              <dgm:constr type="ctrX" for="ch" forName="acctBkgd" val="1"/>
              <dgm:constr type="ctrY" for="ch" forName="acctBkgd" val="1"/>
              <dgm:constr type="w" for="ch" forName="acctBkgd" val="1"/>
              <dgm:constr type="h" for="ch" forName="acctBkgd" val="1"/>
              <dgm:constr type="ctrX" for="ch" forName="acctTx" val="1"/>
              <dgm:constr type="ctrY" for="ch" forName="acctTx" val="1"/>
              <dgm:constr type="w" for="ch" forName="acctTx" val="1"/>
              <dgm:constr type="h" for="ch" forName="acctTx" val="1"/>
              <dgm:constr type="ctrX" for="ch" forName="level" val="1"/>
              <dgm:constr type="ctrY" for="ch" forName="level" val="1"/>
              <dgm:constr type="w" for="ch" forName="level" val="1"/>
              <dgm:constr type="h" for="ch" forName="level" val="1"/>
              <dgm:constr type="ctrX" for="ch" forName="levelTx" refType="ctrX" refFor="ch" refForName="level"/>
              <dgm:constr type="ctrY" for="ch" forName="levelTx" refType="ctrY" refFor="ch" refForName="level"/>
              <dgm:constr type="w" for="ch" forName="levelTx" refType="w" refFor="ch" refForName="level" fact="0.65"/>
              <dgm:constr type="h" for="ch" forName="levelTx" refType="h" refFor="ch" refForName="level"/>
            </dgm:constrLst>
          </dgm:else>
        </dgm:choose>
        <dgm:ruleLst/>
        <dgm:choose name="Name12">
          <dgm:if name="Name13" axis="ch" ptType="node" func="cnt" op="gte" val="1">
            <dgm:layoutNode name="acctBkgd" styleLbl="alignAcc1">
              <dgm:alg type="sp"/>
              <dgm:shape xmlns:r="http://schemas.openxmlformats.org/officeDocument/2006/relationships" type="nonIsoscelesTrapezoid" r:blip="">
                <dgm:adjLst/>
              </dgm:shape>
              <dgm:presOf axis="des" ptType="node"/>
              <dgm:constrLst/>
              <dgm:ruleLst/>
            </dgm:layoutNode>
            <dgm:layoutNode name="acctTx" styleLbl="alignAcc1">
              <dgm:varLst>
                <dgm:bulletEnabled val="1"/>
              </dgm:varLst>
              <dgm:alg type="tx">
                <dgm:param type="stBulletLvl" val="1"/>
                <dgm:param type="txAnchorVertCh" val="mid"/>
              </dgm:alg>
              <dgm:shape xmlns:r="http://schemas.openxmlformats.org/officeDocument/2006/relationships" type="nonIsoscelesTrapezoid" r:blip="" hideGeom="1">
                <dgm:adjLst/>
              </dgm:shape>
              <dgm:presOf axis="des" ptType="node"/>
              <dgm:constrLst>
                <dgm:constr type="secFontSz" val="65"/>
                <dgm:constr type="primFontSz" refType="secFontSz"/>
                <dgm:constr type="tMarg" refType="secFontSz" fact="0.3"/>
                <dgm:constr type="bMarg" refType="secFontSz" fact="0.3"/>
                <dgm:constr type="lMarg" refType="secFontSz" fact="0.3"/>
                <dgm:constr type="rMarg" refType="secFontSz" fact="0.3"/>
              </dgm:constrLst>
              <dgm:ruleLst>
                <dgm:rule type="secFontSz" val="5" fact="NaN" max="NaN"/>
              </dgm:ruleLst>
            </dgm:layoutNode>
          </dgm:if>
          <dgm:else name="Name14"/>
        </dgm:choose>
        <dgm:layoutNode name="level">
          <dgm:varLst>
            <dgm:chMax val="1"/>
            <dgm:bulletEnabled val="1"/>
          </dgm:varLst>
          <dgm:alg type="sp"/>
          <dgm:shape xmlns:r="http://schemas.openxmlformats.org/officeDocument/2006/relationships" type="trapezoid" r:blip="">
            <dgm:adjLst/>
          </dgm:shape>
          <dgm:presOf axis="self"/>
          <dgm:constrLst>
            <dgm:constr type="h" val="500"/>
            <dgm:constr type="w" val="1"/>
          </dgm:constrLst>
          <dgm:ruleLst/>
        </dgm:layoutNode>
        <dgm:layoutNode name="levelTx" styleLbl="revTx">
          <dgm:varLst>
            <dgm:chMax val="1"/>
            <dgm:bulletEnabled val="1"/>
          </dgm:varLst>
          <dgm:alg type="tx"/>
          <dgm:shape xmlns:r="http://schemas.openxmlformats.org/officeDocument/2006/relationships" type="rect" r:blip="" hideGeom="1">
            <dgm:adjLst/>
          </dgm:shape>
          <dgm:presOf axis="self"/>
          <dgm:constrLst>
            <dgm:constr type="tMarg" refType="primFontSz" fact="0.1"/>
            <dgm:constr type="bMarg" refType="primFontSz" fact="0.1"/>
            <dgm:constr type="lMarg" refType="primFontSz" fact="0.1"/>
            <dgm:constr type="rMarg" refType="primFontSz" fact="0.1"/>
            <dgm:constr type="primFontSz" val="65"/>
          </dgm:constrLst>
          <dgm:ruleLst>
            <dgm:rule type="primFontSz" val="5" fact="NaN" max="NaN"/>
          </dgm:ruleLst>
        </dgm:layoutNode>
      </dgm:layoutNod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diagramQuickStyle" Target="../diagrams/quickStyle1.xml"/><Relationship Id="rId2" Type="http://schemas.openxmlformats.org/officeDocument/2006/relationships/diagramLayout" Target="../diagrams/layout1.xml"/><Relationship Id="rId1" Type="http://schemas.openxmlformats.org/officeDocument/2006/relationships/diagramData" Target="../diagrams/data1.xml"/><Relationship Id="rId5" Type="http://schemas.microsoft.com/office/2007/relationships/diagramDrawing" Target="../diagrams/drawing1.xml"/><Relationship Id="rId4" Type="http://schemas.openxmlformats.org/officeDocument/2006/relationships/diagramColors" Target="../diagrams/colors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3.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4" Type="http://schemas.openxmlformats.org/officeDocument/2006/relationships/image" Target="../media/image17.png"/></Relationships>
</file>

<file path=xl/drawings/_rels/drawing4.xml.rels><?xml version="1.0" encoding="UTF-8" standalone="yes"?>
<Relationships xmlns="http://schemas.openxmlformats.org/package/2006/relationships"><Relationship Id="rId1" Type="http://schemas.openxmlformats.org/officeDocument/2006/relationships/image" Target="../media/image18.png"/></Relationships>
</file>

<file path=xl/drawings/_rels/drawing5.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5" Type="http://schemas.openxmlformats.org/officeDocument/2006/relationships/image" Target="../media/image23.png"/><Relationship Id="rId4"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xdr:from>
      <xdr:col>1</xdr:col>
      <xdr:colOff>301413</xdr:colOff>
      <xdr:row>28</xdr:row>
      <xdr:rowOff>69428</xdr:rowOff>
    </xdr:from>
    <xdr:to>
      <xdr:col>6</xdr:col>
      <xdr:colOff>635033</xdr:colOff>
      <xdr:row>28</xdr:row>
      <xdr:rowOff>2852266</xdr:rowOff>
    </xdr:to>
    <xdr:grpSp>
      <xdr:nvGrpSpPr>
        <xdr:cNvPr id="5" name="Group 4">
          <a:extLst>
            <a:ext uri="{FF2B5EF4-FFF2-40B4-BE49-F238E27FC236}">
              <a16:creationId xmlns:a16="http://schemas.microsoft.com/office/drawing/2014/main" id="{00000000-0008-0000-0100-000005000000}"/>
            </a:ext>
          </a:extLst>
        </xdr:cNvPr>
        <xdr:cNvGrpSpPr/>
      </xdr:nvGrpSpPr>
      <xdr:grpSpPr>
        <a:xfrm>
          <a:off x="1063413" y="5062433"/>
          <a:ext cx="4145525" cy="2782838"/>
          <a:chOff x="1353525" y="6095022"/>
          <a:chExt cx="4308720" cy="2548142"/>
        </a:xfrm>
      </xdr:grpSpPr>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1353525" y="6095022"/>
          <a:ext cx="4308720" cy="2548142"/>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sp macro="" textlink="">
        <xdr:nvSpPr>
          <xdr:cNvPr id="7" name="Up-Down Arrow 2">
            <a:extLst>
              <a:ext uri="{FF2B5EF4-FFF2-40B4-BE49-F238E27FC236}">
                <a16:creationId xmlns:a16="http://schemas.microsoft.com/office/drawing/2014/main" id="{00000000-0008-0000-0100-000007000000}"/>
              </a:ext>
            </a:extLst>
          </xdr:cNvPr>
          <xdr:cNvSpPr/>
        </xdr:nvSpPr>
        <xdr:spPr>
          <a:xfrm rot="10800000">
            <a:off x="4555063" y="6121400"/>
            <a:ext cx="419097" cy="25019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vert="vert" rtlCol="0" anchor="ctr" anchorCtr="0">
            <a:noAutofit/>
          </a:bodyPr>
          <a:lstStyle/>
          <a:p>
            <a:pPr algn="ctr"/>
            <a:r>
              <a:rPr lang="en-US" sz="1200"/>
              <a:t>Strategy</a:t>
            </a: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603587</xdr:colOff>
      <xdr:row>117</xdr:row>
      <xdr:rowOff>32084</xdr:rowOff>
    </xdr:from>
    <xdr:to>
      <xdr:col>3</xdr:col>
      <xdr:colOff>609600</xdr:colOff>
      <xdr:row>117</xdr:row>
      <xdr:rowOff>1485899</xdr:rowOff>
    </xdr:to>
    <xdr:grpSp>
      <xdr:nvGrpSpPr>
        <xdr:cNvPr id="5" name="Group 4">
          <a:extLst>
            <a:ext uri="{FF2B5EF4-FFF2-40B4-BE49-F238E27FC236}">
              <a16:creationId xmlns:a16="http://schemas.microsoft.com/office/drawing/2014/main" id="{00000000-0008-0000-0200-000005000000}"/>
            </a:ext>
          </a:extLst>
        </xdr:cNvPr>
        <xdr:cNvGrpSpPr/>
      </xdr:nvGrpSpPr>
      <xdr:grpSpPr>
        <a:xfrm>
          <a:off x="605492" y="26338229"/>
          <a:ext cx="2221528" cy="1451910"/>
          <a:chOff x="541424" y="9398000"/>
          <a:chExt cx="3241839" cy="1926289"/>
        </a:xfrm>
      </xdr:grpSpPr>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715210" y="9398000"/>
            <a:ext cx="3068053" cy="1926289"/>
          </a:xfrm>
          <a:prstGeom prst="rect">
            <a:avLst/>
          </a:prstGeom>
        </xdr:spPr>
      </xdr:pic>
      <xdr:sp macro="" textlink="">
        <xdr:nvSpPr>
          <xdr:cNvPr id="3" name="Donut 2">
            <a:extLst>
              <a:ext uri="{FF2B5EF4-FFF2-40B4-BE49-F238E27FC236}">
                <a16:creationId xmlns:a16="http://schemas.microsoft.com/office/drawing/2014/main" id="{00000000-0008-0000-0200-000003000000}"/>
              </a:ext>
            </a:extLst>
          </xdr:cNvPr>
          <xdr:cNvSpPr/>
        </xdr:nvSpPr>
        <xdr:spPr>
          <a:xfrm>
            <a:off x="541424" y="9698788"/>
            <a:ext cx="1249947" cy="381001"/>
          </a:xfrm>
          <a:prstGeom prst="donu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sp macro="" textlink="">
        <xdr:nvSpPr>
          <xdr:cNvPr id="4" name="Donut 3">
            <a:extLst>
              <a:ext uri="{FF2B5EF4-FFF2-40B4-BE49-F238E27FC236}">
                <a16:creationId xmlns:a16="http://schemas.microsoft.com/office/drawing/2014/main" id="{00000000-0008-0000-0200-000004000000}"/>
              </a:ext>
            </a:extLst>
          </xdr:cNvPr>
          <xdr:cNvSpPr/>
        </xdr:nvSpPr>
        <xdr:spPr>
          <a:xfrm>
            <a:off x="1784684" y="10741526"/>
            <a:ext cx="1249947" cy="381001"/>
          </a:xfrm>
          <a:prstGeom prst="donu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grpSp>
    <xdr:clientData/>
  </xdr:twoCellAnchor>
  <xdr:twoCellAnchor>
    <xdr:from>
      <xdr:col>0</xdr:col>
      <xdr:colOff>656166</xdr:colOff>
      <xdr:row>105</xdr:row>
      <xdr:rowOff>14112</xdr:rowOff>
    </xdr:from>
    <xdr:to>
      <xdr:col>10</xdr:col>
      <xdr:colOff>698499</xdr:colOff>
      <xdr:row>105</xdr:row>
      <xdr:rowOff>1128889</xdr:rowOff>
    </xdr:to>
    <xdr:grpSp>
      <xdr:nvGrpSpPr>
        <xdr:cNvPr id="9" name="Group 8">
          <a:extLst>
            <a:ext uri="{FF2B5EF4-FFF2-40B4-BE49-F238E27FC236}">
              <a16:creationId xmlns:a16="http://schemas.microsoft.com/office/drawing/2014/main" id="{00000000-0008-0000-0200-000009000000}"/>
            </a:ext>
          </a:extLst>
        </xdr:cNvPr>
        <xdr:cNvGrpSpPr/>
      </xdr:nvGrpSpPr>
      <xdr:grpSpPr>
        <a:xfrm>
          <a:off x="654261" y="23314167"/>
          <a:ext cx="7708053" cy="1118587"/>
          <a:chOff x="656166" y="7112001"/>
          <a:chExt cx="7344833" cy="1114777"/>
        </a:xfrm>
      </xdr:grpSpPr>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2"/>
          <a:stretch>
            <a:fillRect/>
          </a:stretch>
        </xdr:blipFill>
        <xdr:spPr>
          <a:xfrm>
            <a:off x="712611" y="7112001"/>
            <a:ext cx="7288388" cy="1114777"/>
          </a:xfrm>
          <a:prstGeom prst="rect">
            <a:avLst/>
          </a:prstGeom>
        </xdr:spPr>
      </xdr:pic>
      <xdr:sp macro="" textlink="">
        <xdr:nvSpPr>
          <xdr:cNvPr id="7" name="Donut 6">
            <a:extLst>
              <a:ext uri="{FF2B5EF4-FFF2-40B4-BE49-F238E27FC236}">
                <a16:creationId xmlns:a16="http://schemas.microsoft.com/office/drawing/2014/main" id="{00000000-0008-0000-0200-000007000000}"/>
              </a:ext>
            </a:extLst>
          </xdr:cNvPr>
          <xdr:cNvSpPr/>
        </xdr:nvSpPr>
        <xdr:spPr>
          <a:xfrm>
            <a:off x="5341056" y="7380111"/>
            <a:ext cx="2504722" cy="677334"/>
          </a:xfrm>
          <a:prstGeom prst="donut">
            <a:avLst>
              <a:gd name="adj" fmla="val 4932"/>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sp macro="" textlink="">
        <xdr:nvSpPr>
          <xdr:cNvPr id="8" name="Donut 7">
            <a:extLst>
              <a:ext uri="{FF2B5EF4-FFF2-40B4-BE49-F238E27FC236}">
                <a16:creationId xmlns:a16="http://schemas.microsoft.com/office/drawing/2014/main" id="{00000000-0008-0000-0200-000008000000}"/>
              </a:ext>
            </a:extLst>
          </xdr:cNvPr>
          <xdr:cNvSpPr/>
        </xdr:nvSpPr>
        <xdr:spPr>
          <a:xfrm>
            <a:off x="656166" y="7669389"/>
            <a:ext cx="613833" cy="402167"/>
          </a:xfrm>
          <a:prstGeom prst="donut">
            <a:avLst>
              <a:gd name="adj" fmla="val 4932"/>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grpSp>
    <xdr:clientData/>
  </xdr:twoCellAnchor>
  <xdr:twoCellAnchor>
    <xdr:from>
      <xdr:col>0</xdr:col>
      <xdr:colOff>694070</xdr:colOff>
      <xdr:row>148</xdr:row>
      <xdr:rowOff>7384</xdr:rowOff>
    </xdr:from>
    <xdr:to>
      <xdr:col>4</xdr:col>
      <xdr:colOff>243663</xdr:colOff>
      <xdr:row>148</xdr:row>
      <xdr:rowOff>2116571</xdr:rowOff>
    </xdr:to>
    <xdr:grpSp>
      <xdr:nvGrpSpPr>
        <xdr:cNvPr id="13" name="Group 12">
          <a:extLst>
            <a:ext uri="{FF2B5EF4-FFF2-40B4-BE49-F238E27FC236}">
              <a16:creationId xmlns:a16="http://schemas.microsoft.com/office/drawing/2014/main" id="{00000000-0008-0000-0200-00000D000000}"/>
            </a:ext>
          </a:extLst>
        </xdr:cNvPr>
        <xdr:cNvGrpSpPr/>
      </xdr:nvGrpSpPr>
      <xdr:grpSpPr>
        <a:xfrm>
          <a:off x="692165" y="32687659"/>
          <a:ext cx="2542348" cy="2114902"/>
          <a:chOff x="694070" y="15838082"/>
          <a:chExt cx="2399709" cy="2109187"/>
        </a:xfrm>
      </xdr:grpSpPr>
      <xdr:pic>
        <xdr:nvPicPr>
          <xdr:cNvPr id="10" name="Picture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3"/>
          <a:stretch>
            <a:fillRect/>
          </a:stretch>
        </xdr:blipFill>
        <xdr:spPr>
          <a:xfrm>
            <a:off x="694070" y="15838082"/>
            <a:ext cx="2399709" cy="2109187"/>
          </a:xfrm>
          <a:prstGeom prst="rect">
            <a:avLst/>
          </a:prstGeom>
        </xdr:spPr>
      </xdr:pic>
      <xdr:sp macro="" textlink="">
        <xdr:nvSpPr>
          <xdr:cNvPr id="11" name="Donut 10">
            <a:extLst>
              <a:ext uri="{FF2B5EF4-FFF2-40B4-BE49-F238E27FC236}">
                <a16:creationId xmlns:a16="http://schemas.microsoft.com/office/drawing/2014/main" id="{00000000-0008-0000-0200-00000B000000}"/>
              </a:ext>
            </a:extLst>
          </xdr:cNvPr>
          <xdr:cNvSpPr/>
        </xdr:nvSpPr>
        <xdr:spPr>
          <a:xfrm>
            <a:off x="730987" y="16805349"/>
            <a:ext cx="2266803" cy="332268"/>
          </a:xfrm>
          <a:prstGeom prst="donut">
            <a:avLst>
              <a:gd name="adj" fmla="val 5660"/>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grpSp>
    <xdr:clientData/>
  </xdr:twoCellAnchor>
  <xdr:twoCellAnchor editAs="oneCell">
    <xdr:from>
      <xdr:col>1</xdr:col>
      <xdr:colOff>12700</xdr:colOff>
      <xdr:row>45</xdr:row>
      <xdr:rowOff>25400</xdr:rowOff>
    </xdr:from>
    <xdr:to>
      <xdr:col>4</xdr:col>
      <xdr:colOff>344182</xdr:colOff>
      <xdr:row>45</xdr:row>
      <xdr:rowOff>2146300</xdr:rowOff>
    </xdr:to>
    <xdr:pic>
      <xdr:nvPicPr>
        <xdr:cNvPr id="23" name="Picture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4"/>
        <a:stretch>
          <a:fillRect/>
        </a:stretch>
      </xdr:blipFill>
      <xdr:spPr>
        <a:xfrm>
          <a:off x="711200" y="10299700"/>
          <a:ext cx="2477782" cy="2120900"/>
        </a:xfrm>
        <a:prstGeom prst="rect">
          <a:avLst/>
        </a:prstGeom>
      </xdr:spPr>
    </xdr:pic>
    <xdr:clientData/>
  </xdr:twoCellAnchor>
  <xdr:twoCellAnchor>
    <xdr:from>
      <xdr:col>1</xdr:col>
      <xdr:colOff>25400</xdr:colOff>
      <xdr:row>40</xdr:row>
      <xdr:rowOff>12701</xdr:rowOff>
    </xdr:from>
    <xdr:to>
      <xdr:col>11</xdr:col>
      <xdr:colOff>660400</xdr:colOff>
      <xdr:row>41</xdr:row>
      <xdr:rowOff>3276601</xdr:rowOff>
    </xdr:to>
    <xdr:grpSp>
      <xdr:nvGrpSpPr>
        <xdr:cNvPr id="28" name="Group 27">
          <a:extLst>
            <a:ext uri="{FF2B5EF4-FFF2-40B4-BE49-F238E27FC236}">
              <a16:creationId xmlns:a16="http://schemas.microsoft.com/office/drawing/2014/main" id="{00000000-0008-0000-0200-00001C000000}"/>
            </a:ext>
          </a:extLst>
        </xdr:cNvPr>
        <xdr:cNvGrpSpPr/>
      </xdr:nvGrpSpPr>
      <xdr:grpSpPr>
        <a:xfrm>
          <a:off x="758825" y="6670676"/>
          <a:ext cx="8296910" cy="3425825"/>
          <a:chOff x="850900" y="2260600"/>
          <a:chExt cx="7937500" cy="3500559"/>
        </a:xfrm>
      </xdr:grpSpPr>
      <xdr:pic>
        <xdr:nvPicPr>
          <xdr:cNvPr id="24" name="Picture 23">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5"/>
          <a:stretch>
            <a:fillRect/>
          </a:stretch>
        </xdr:blipFill>
        <xdr:spPr>
          <a:xfrm>
            <a:off x="850900" y="2451100"/>
            <a:ext cx="7937500" cy="3310059"/>
          </a:xfrm>
          <a:prstGeom prst="rect">
            <a:avLst/>
          </a:prstGeom>
        </xdr:spPr>
      </xdr:pic>
      <xdr:sp macro="" textlink="">
        <xdr:nvSpPr>
          <xdr:cNvPr id="25" name="Donut 24">
            <a:extLst>
              <a:ext uri="{FF2B5EF4-FFF2-40B4-BE49-F238E27FC236}">
                <a16:creationId xmlns:a16="http://schemas.microsoft.com/office/drawing/2014/main" id="{00000000-0008-0000-0200-000019000000}"/>
              </a:ext>
            </a:extLst>
          </xdr:cNvPr>
          <xdr:cNvSpPr/>
        </xdr:nvSpPr>
        <xdr:spPr>
          <a:xfrm>
            <a:off x="5829300" y="3187700"/>
            <a:ext cx="1295400" cy="622300"/>
          </a:xfrm>
          <a:prstGeom prst="donut">
            <a:avLst>
              <a:gd name="adj" fmla="val 8241"/>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sp macro="" textlink="">
        <xdr:nvSpPr>
          <xdr:cNvPr id="26" name="Donut 25">
            <a:extLst>
              <a:ext uri="{FF2B5EF4-FFF2-40B4-BE49-F238E27FC236}">
                <a16:creationId xmlns:a16="http://schemas.microsoft.com/office/drawing/2014/main" id="{00000000-0008-0000-0200-00001A000000}"/>
              </a:ext>
            </a:extLst>
          </xdr:cNvPr>
          <xdr:cNvSpPr/>
        </xdr:nvSpPr>
        <xdr:spPr>
          <a:xfrm>
            <a:off x="5715000" y="2260600"/>
            <a:ext cx="965200" cy="571500"/>
          </a:xfrm>
          <a:prstGeom prst="donut">
            <a:avLst>
              <a:gd name="adj" fmla="val 8241"/>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sp macro="" textlink="">
        <xdr:nvSpPr>
          <xdr:cNvPr id="27" name="Donut 26">
            <a:extLst>
              <a:ext uri="{FF2B5EF4-FFF2-40B4-BE49-F238E27FC236}">
                <a16:creationId xmlns:a16="http://schemas.microsoft.com/office/drawing/2014/main" id="{00000000-0008-0000-0200-00001B000000}"/>
              </a:ext>
            </a:extLst>
          </xdr:cNvPr>
          <xdr:cNvSpPr/>
        </xdr:nvSpPr>
        <xdr:spPr>
          <a:xfrm>
            <a:off x="1295400" y="2832100"/>
            <a:ext cx="533400" cy="571500"/>
          </a:xfrm>
          <a:prstGeom prst="donut">
            <a:avLst>
              <a:gd name="adj" fmla="val 8241"/>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grpSp>
    <xdr:clientData/>
  </xdr:twoCellAnchor>
  <xdr:twoCellAnchor editAs="oneCell">
    <xdr:from>
      <xdr:col>1</xdr:col>
      <xdr:colOff>12700</xdr:colOff>
      <xdr:row>52</xdr:row>
      <xdr:rowOff>25400</xdr:rowOff>
    </xdr:from>
    <xdr:to>
      <xdr:col>5</xdr:col>
      <xdr:colOff>546100</xdr:colOff>
      <xdr:row>53</xdr:row>
      <xdr:rowOff>12700</xdr:rowOff>
    </xdr:to>
    <xdr:pic>
      <xdr:nvPicPr>
        <xdr:cNvPr id="19" name="Picture 18" descr="Window group on the View tab">
          <a:extLst>
            <a:ext uri="{FF2B5EF4-FFF2-40B4-BE49-F238E27FC236}">
              <a16:creationId xmlns:a16="http://schemas.microsoft.com/office/drawing/2014/main" id="{00000000-0008-0000-0200-000013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11200" y="13385800"/>
          <a:ext cx="3505200" cy="1155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25400</xdr:colOff>
      <xdr:row>265</xdr:row>
      <xdr:rowOff>0</xdr:rowOff>
    </xdr:from>
    <xdr:to>
      <xdr:col>6</xdr:col>
      <xdr:colOff>0</xdr:colOff>
      <xdr:row>265</xdr:row>
      <xdr:rowOff>2006600</xdr:rowOff>
    </xdr:to>
    <xdr:grpSp>
      <xdr:nvGrpSpPr>
        <xdr:cNvPr id="16" name="Group 15">
          <a:extLst>
            <a:ext uri="{FF2B5EF4-FFF2-40B4-BE49-F238E27FC236}">
              <a16:creationId xmlns:a16="http://schemas.microsoft.com/office/drawing/2014/main" id="{165FDCEB-797C-1B40-BF3C-B9E048B398A7}"/>
            </a:ext>
          </a:extLst>
        </xdr:cNvPr>
        <xdr:cNvGrpSpPr/>
      </xdr:nvGrpSpPr>
      <xdr:grpSpPr>
        <a:xfrm>
          <a:off x="758825" y="60228480"/>
          <a:ext cx="3980815" cy="2008505"/>
          <a:chOff x="723900" y="49657000"/>
          <a:chExt cx="3784600" cy="2070100"/>
        </a:xfrm>
      </xdr:grpSpPr>
      <xdr:pic>
        <xdr:nvPicPr>
          <xdr:cNvPr id="12" name="Picture 11">
            <a:extLst>
              <a:ext uri="{FF2B5EF4-FFF2-40B4-BE49-F238E27FC236}">
                <a16:creationId xmlns:a16="http://schemas.microsoft.com/office/drawing/2014/main" id="{8465BE3C-B7AF-ED4E-8061-B6326B9234B0}"/>
              </a:ext>
            </a:extLst>
          </xdr:cNvPr>
          <xdr:cNvPicPr>
            <a:picLocks noChangeAspect="1"/>
          </xdr:cNvPicPr>
        </xdr:nvPicPr>
        <xdr:blipFill>
          <a:blip xmlns:r="http://schemas.openxmlformats.org/officeDocument/2006/relationships" r:embed="rId7"/>
          <a:stretch>
            <a:fillRect/>
          </a:stretch>
        </xdr:blipFill>
        <xdr:spPr>
          <a:xfrm>
            <a:off x="723900" y="49707800"/>
            <a:ext cx="3784600" cy="2019300"/>
          </a:xfrm>
          <a:prstGeom prst="rect">
            <a:avLst/>
          </a:prstGeom>
        </xdr:spPr>
      </xdr:pic>
      <xdr:sp macro="" textlink="">
        <xdr:nvSpPr>
          <xdr:cNvPr id="15" name="Donut 14">
            <a:extLst>
              <a:ext uri="{FF2B5EF4-FFF2-40B4-BE49-F238E27FC236}">
                <a16:creationId xmlns:a16="http://schemas.microsoft.com/office/drawing/2014/main" id="{501B4CEF-4213-CC4B-A40B-53CFCA7A5BA0}"/>
              </a:ext>
            </a:extLst>
          </xdr:cNvPr>
          <xdr:cNvSpPr/>
        </xdr:nvSpPr>
        <xdr:spPr>
          <a:xfrm>
            <a:off x="1193800" y="49657000"/>
            <a:ext cx="660400" cy="520700"/>
          </a:xfrm>
          <a:prstGeom prst="donut">
            <a:avLst>
              <a:gd name="adj" fmla="val 12746"/>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grpSp>
    <xdr:clientData/>
  </xdr:twoCellAnchor>
  <xdr:twoCellAnchor editAs="oneCell">
    <xdr:from>
      <xdr:col>7</xdr:col>
      <xdr:colOff>0</xdr:colOff>
      <xdr:row>52</xdr:row>
      <xdr:rowOff>0</xdr:rowOff>
    </xdr:from>
    <xdr:to>
      <xdr:col>10</xdr:col>
      <xdr:colOff>487918</xdr:colOff>
      <xdr:row>53</xdr:row>
      <xdr:rowOff>22963</xdr:rowOff>
    </xdr:to>
    <xdr:pic>
      <xdr:nvPicPr>
        <xdr:cNvPr id="17" name="Picture 16">
          <a:extLst>
            <a:ext uri="{FF2B5EF4-FFF2-40B4-BE49-F238E27FC236}">
              <a16:creationId xmlns:a16="http://schemas.microsoft.com/office/drawing/2014/main" id="{0BCC0C35-F36C-4991-8CA4-0E382D8C4D6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623560" y="13914120"/>
          <a:ext cx="2751058" cy="1188823"/>
        </a:xfrm>
        <a:prstGeom prst="rect">
          <a:avLst/>
        </a:prstGeom>
      </xdr:spPr>
    </xdr:pic>
    <xdr:clientData/>
  </xdr:twoCellAnchor>
  <xdr:twoCellAnchor editAs="oneCell">
    <xdr:from>
      <xdr:col>1</xdr:col>
      <xdr:colOff>670560</xdr:colOff>
      <xdr:row>58</xdr:row>
      <xdr:rowOff>22860</xdr:rowOff>
    </xdr:from>
    <xdr:to>
      <xdr:col>4</xdr:col>
      <xdr:colOff>312590</xdr:colOff>
      <xdr:row>68</xdr:row>
      <xdr:rowOff>114460</xdr:rowOff>
    </xdr:to>
    <xdr:pic>
      <xdr:nvPicPr>
        <xdr:cNvPr id="20" name="Picture 19">
          <a:extLst>
            <a:ext uri="{FF2B5EF4-FFF2-40B4-BE49-F238E27FC236}">
              <a16:creationId xmlns:a16="http://schemas.microsoft.com/office/drawing/2014/main" id="{DD1DFAD7-1FD7-4B5C-B4DC-0F230D40EA3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424940" y="15803880"/>
          <a:ext cx="1958510" cy="1844200"/>
        </a:xfrm>
        <a:prstGeom prst="rect">
          <a:avLst/>
        </a:prstGeom>
      </xdr:spPr>
    </xdr:pic>
    <xdr:clientData/>
  </xdr:twoCellAnchor>
  <xdr:twoCellAnchor>
    <xdr:from>
      <xdr:col>1</xdr:col>
      <xdr:colOff>426720</xdr:colOff>
      <xdr:row>75</xdr:row>
      <xdr:rowOff>45720</xdr:rowOff>
    </xdr:from>
    <xdr:to>
      <xdr:col>4</xdr:col>
      <xdr:colOff>800100</xdr:colOff>
      <xdr:row>81</xdr:row>
      <xdr:rowOff>83914</xdr:rowOff>
    </xdr:to>
    <xdr:grpSp>
      <xdr:nvGrpSpPr>
        <xdr:cNvPr id="29" name="Group 28">
          <a:extLst>
            <a:ext uri="{FF2B5EF4-FFF2-40B4-BE49-F238E27FC236}">
              <a16:creationId xmlns:a16="http://schemas.microsoft.com/office/drawing/2014/main" id="{FF8D0045-98CE-4703-BE6F-4503C0204FEE}"/>
            </a:ext>
          </a:extLst>
        </xdr:cNvPr>
        <xdr:cNvGrpSpPr/>
      </xdr:nvGrpSpPr>
      <xdr:grpSpPr>
        <a:xfrm>
          <a:off x="1156335" y="18507075"/>
          <a:ext cx="2630805" cy="998314"/>
          <a:chOff x="1181100" y="18981420"/>
          <a:chExt cx="2689860" cy="1089754"/>
        </a:xfrm>
      </xdr:grpSpPr>
      <xdr:pic>
        <xdr:nvPicPr>
          <xdr:cNvPr id="18" name="Picture 17">
            <a:extLst>
              <a:ext uri="{FF2B5EF4-FFF2-40B4-BE49-F238E27FC236}">
                <a16:creationId xmlns:a16="http://schemas.microsoft.com/office/drawing/2014/main" id="{75FB8285-7B07-4E22-9CA9-FB44E18EC52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181100" y="18981420"/>
            <a:ext cx="2408129" cy="1089754"/>
          </a:xfrm>
          <a:prstGeom prst="rect">
            <a:avLst/>
          </a:prstGeom>
        </xdr:spPr>
      </xdr:pic>
      <xdr:cxnSp macro="">
        <xdr:nvCxnSpPr>
          <xdr:cNvPr id="22" name="Straight Arrow Connector 21">
            <a:extLst>
              <a:ext uri="{FF2B5EF4-FFF2-40B4-BE49-F238E27FC236}">
                <a16:creationId xmlns:a16="http://schemas.microsoft.com/office/drawing/2014/main" id="{B5DAFFA9-3404-40B9-AF54-2D4D27590458}"/>
              </a:ext>
            </a:extLst>
          </xdr:cNvPr>
          <xdr:cNvCxnSpPr/>
        </xdr:nvCxnSpPr>
        <xdr:spPr>
          <a:xfrm flipH="1">
            <a:off x="2834640" y="19301460"/>
            <a:ext cx="1036320" cy="228600"/>
          </a:xfrm>
          <a:prstGeom prst="straightConnector1">
            <a:avLst/>
          </a:prstGeom>
          <a:ln w="190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7620</xdr:colOff>
      <xdr:row>94</xdr:row>
      <xdr:rowOff>22860</xdr:rowOff>
    </xdr:from>
    <xdr:to>
      <xdr:col>6</xdr:col>
      <xdr:colOff>670560</xdr:colOff>
      <xdr:row>105</xdr:row>
      <xdr:rowOff>198120</xdr:rowOff>
    </xdr:to>
    <xdr:grpSp>
      <xdr:nvGrpSpPr>
        <xdr:cNvPr id="42" name="Group 41">
          <a:extLst>
            <a:ext uri="{FF2B5EF4-FFF2-40B4-BE49-F238E27FC236}">
              <a16:creationId xmlns:a16="http://schemas.microsoft.com/office/drawing/2014/main" id="{FFFDF1B6-838C-4AF8-8DC4-DAAFECE0190D}"/>
            </a:ext>
          </a:extLst>
        </xdr:cNvPr>
        <xdr:cNvGrpSpPr/>
      </xdr:nvGrpSpPr>
      <xdr:grpSpPr>
        <a:xfrm>
          <a:off x="737235" y="21568410"/>
          <a:ext cx="4676775" cy="1929765"/>
          <a:chOff x="762000" y="22311360"/>
          <a:chExt cx="4777740" cy="2103120"/>
        </a:xfrm>
      </xdr:grpSpPr>
      <xdr:pic>
        <xdr:nvPicPr>
          <xdr:cNvPr id="31" name="Picture 30">
            <a:extLst>
              <a:ext uri="{FF2B5EF4-FFF2-40B4-BE49-F238E27FC236}">
                <a16:creationId xmlns:a16="http://schemas.microsoft.com/office/drawing/2014/main" id="{732040F6-8512-4E72-9D9B-029FC7B06EC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62000" y="22311360"/>
            <a:ext cx="3558894" cy="1527137"/>
          </a:xfrm>
          <a:prstGeom prst="rect">
            <a:avLst/>
          </a:prstGeom>
        </xdr:spPr>
      </xdr:pic>
      <xdr:cxnSp macro="">
        <xdr:nvCxnSpPr>
          <xdr:cNvPr id="33" name="Straight Arrow Connector 32">
            <a:extLst>
              <a:ext uri="{FF2B5EF4-FFF2-40B4-BE49-F238E27FC236}">
                <a16:creationId xmlns:a16="http://schemas.microsoft.com/office/drawing/2014/main" id="{2EF593C3-0F34-48EF-A475-E83F26CD6216}"/>
              </a:ext>
            </a:extLst>
          </xdr:cNvPr>
          <xdr:cNvCxnSpPr/>
        </xdr:nvCxnSpPr>
        <xdr:spPr>
          <a:xfrm>
            <a:off x="3131820" y="22509480"/>
            <a:ext cx="1684020" cy="297180"/>
          </a:xfrm>
          <a:prstGeom prst="straightConnector1">
            <a:avLst/>
          </a:prstGeom>
          <a:ln w="38100">
            <a:solidFill>
              <a:schemeClr val="tx1"/>
            </a:solidFill>
            <a:headEnd type="triangl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37" name="Straight Arrow Connector 36">
            <a:extLst>
              <a:ext uri="{FF2B5EF4-FFF2-40B4-BE49-F238E27FC236}">
                <a16:creationId xmlns:a16="http://schemas.microsoft.com/office/drawing/2014/main" id="{C67AC2C9-E58B-4E9A-8A71-A633F79C1F65}"/>
              </a:ext>
            </a:extLst>
          </xdr:cNvPr>
          <xdr:cNvCxnSpPr/>
        </xdr:nvCxnSpPr>
        <xdr:spPr>
          <a:xfrm flipV="1">
            <a:off x="4617720" y="23058120"/>
            <a:ext cx="922020" cy="1356360"/>
          </a:xfrm>
          <a:prstGeom prst="straightConnector1">
            <a:avLst/>
          </a:prstGeom>
          <a:ln w="38100">
            <a:solidFill>
              <a:schemeClr val="tx1"/>
            </a:solidFill>
            <a:headEnd type="triangle" w="med" len="med"/>
            <a:tailEnd type="non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1</xdr:col>
      <xdr:colOff>25400</xdr:colOff>
      <xdr:row>256</xdr:row>
      <xdr:rowOff>0</xdr:rowOff>
    </xdr:from>
    <xdr:to>
      <xdr:col>5</xdr:col>
      <xdr:colOff>698500</xdr:colOff>
      <xdr:row>256</xdr:row>
      <xdr:rowOff>3390900</xdr:rowOff>
    </xdr:to>
    <xdr:pic>
      <xdr:nvPicPr>
        <xdr:cNvPr id="14" name="Picture 13">
          <a:extLst>
            <a:ext uri="{FF2B5EF4-FFF2-40B4-BE49-F238E27FC236}">
              <a16:creationId xmlns:a16="http://schemas.microsoft.com/office/drawing/2014/main" id="{7D00104C-A2CC-314F-926E-6D1D8C73A905}"/>
            </a:ext>
          </a:extLst>
        </xdr:cNvPr>
        <xdr:cNvPicPr>
          <a:picLocks noChangeAspect="1"/>
        </xdr:cNvPicPr>
      </xdr:nvPicPr>
      <xdr:blipFill>
        <a:blip xmlns:r="http://schemas.openxmlformats.org/officeDocument/2006/relationships" r:embed="rId12"/>
        <a:stretch>
          <a:fillRect/>
        </a:stretch>
      </xdr:blipFill>
      <xdr:spPr>
        <a:xfrm>
          <a:off x="723900" y="56273700"/>
          <a:ext cx="3644900" cy="3390900"/>
        </a:xfrm>
        <a:prstGeom prst="rect">
          <a:avLst/>
        </a:prstGeom>
      </xdr:spPr>
    </xdr:pic>
    <xdr:clientData/>
  </xdr:twoCellAnchor>
  <xdr:twoCellAnchor>
    <xdr:from>
      <xdr:col>1</xdr:col>
      <xdr:colOff>0</xdr:colOff>
      <xdr:row>215</xdr:row>
      <xdr:rowOff>63499</xdr:rowOff>
    </xdr:from>
    <xdr:to>
      <xdr:col>5</xdr:col>
      <xdr:colOff>609600</xdr:colOff>
      <xdr:row>215</xdr:row>
      <xdr:rowOff>3251200</xdr:rowOff>
    </xdr:to>
    <xdr:grpSp>
      <xdr:nvGrpSpPr>
        <xdr:cNvPr id="32" name="Group 31">
          <a:extLst>
            <a:ext uri="{FF2B5EF4-FFF2-40B4-BE49-F238E27FC236}">
              <a16:creationId xmlns:a16="http://schemas.microsoft.com/office/drawing/2014/main" id="{20243C72-CDEF-4846-9E0C-3190423558A5}"/>
            </a:ext>
          </a:extLst>
        </xdr:cNvPr>
        <xdr:cNvGrpSpPr/>
      </xdr:nvGrpSpPr>
      <xdr:grpSpPr>
        <a:xfrm>
          <a:off x="731520" y="45549184"/>
          <a:ext cx="3733800" cy="3183891"/>
          <a:chOff x="698500" y="49148999"/>
          <a:chExt cx="3581400" cy="3187701"/>
        </a:xfrm>
      </xdr:grpSpPr>
      <xdr:pic>
        <xdr:nvPicPr>
          <xdr:cNvPr id="21" name="Picture 20">
            <a:extLst>
              <a:ext uri="{FF2B5EF4-FFF2-40B4-BE49-F238E27FC236}">
                <a16:creationId xmlns:a16="http://schemas.microsoft.com/office/drawing/2014/main" id="{E901F6DF-CA9F-E44D-9CEE-A5EC6DBCA2AF}"/>
              </a:ext>
            </a:extLst>
          </xdr:cNvPr>
          <xdr:cNvPicPr>
            <a:picLocks noChangeAspect="1"/>
          </xdr:cNvPicPr>
        </xdr:nvPicPr>
        <xdr:blipFill>
          <a:blip xmlns:r="http://schemas.openxmlformats.org/officeDocument/2006/relationships" r:embed="rId13"/>
          <a:stretch>
            <a:fillRect/>
          </a:stretch>
        </xdr:blipFill>
        <xdr:spPr>
          <a:xfrm>
            <a:off x="711200" y="49148999"/>
            <a:ext cx="3568700" cy="3187701"/>
          </a:xfrm>
          <a:prstGeom prst="rect">
            <a:avLst/>
          </a:prstGeom>
        </xdr:spPr>
      </xdr:pic>
      <xdr:sp macro="" textlink="">
        <xdr:nvSpPr>
          <xdr:cNvPr id="30" name="Donut 29">
            <a:extLst>
              <a:ext uri="{FF2B5EF4-FFF2-40B4-BE49-F238E27FC236}">
                <a16:creationId xmlns:a16="http://schemas.microsoft.com/office/drawing/2014/main" id="{EA9D3702-B069-FA4C-9F4A-CE2DB55134F1}"/>
              </a:ext>
            </a:extLst>
          </xdr:cNvPr>
          <xdr:cNvSpPr/>
        </xdr:nvSpPr>
        <xdr:spPr>
          <a:xfrm>
            <a:off x="698500" y="49517300"/>
            <a:ext cx="2133600" cy="609600"/>
          </a:xfrm>
          <a:prstGeom prst="donut">
            <a:avLst>
              <a:gd name="adj" fmla="val 16653"/>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112890</xdr:colOff>
      <xdr:row>99</xdr:row>
      <xdr:rowOff>7055</xdr:rowOff>
    </xdr:from>
    <xdr:to>
      <xdr:col>4</xdr:col>
      <xdr:colOff>389063</xdr:colOff>
      <xdr:row>100</xdr:row>
      <xdr:rowOff>15520</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1"/>
        <a:stretch>
          <a:fillRect/>
        </a:stretch>
      </xdr:blipFill>
      <xdr:spPr>
        <a:xfrm>
          <a:off x="3450168" y="18168055"/>
          <a:ext cx="276173" cy="184854"/>
        </a:xfrm>
        <a:prstGeom prst="rect">
          <a:avLst/>
        </a:prstGeom>
      </xdr:spPr>
    </xdr:pic>
    <xdr:clientData/>
  </xdr:twoCellAnchor>
  <xdr:twoCellAnchor>
    <xdr:from>
      <xdr:col>1</xdr:col>
      <xdr:colOff>25400</xdr:colOff>
      <xdr:row>245</xdr:row>
      <xdr:rowOff>50800</xdr:rowOff>
    </xdr:from>
    <xdr:to>
      <xdr:col>14</xdr:col>
      <xdr:colOff>228600</xdr:colOff>
      <xdr:row>246</xdr:row>
      <xdr:rowOff>38100</xdr:rowOff>
    </xdr:to>
    <xdr:grpSp>
      <xdr:nvGrpSpPr>
        <xdr:cNvPr id="5" name="Group 4">
          <a:extLst>
            <a:ext uri="{FF2B5EF4-FFF2-40B4-BE49-F238E27FC236}">
              <a16:creationId xmlns:a16="http://schemas.microsoft.com/office/drawing/2014/main" id="{A9B1DDAD-639C-624F-A58B-8E02842DD458}"/>
            </a:ext>
          </a:extLst>
        </xdr:cNvPr>
        <xdr:cNvGrpSpPr/>
      </xdr:nvGrpSpPr>
      <xdr:grpSpPr>
        <a:xfrm>
          <a:off x="677936" y="48254187"/>
          <a:ext cx="10541049" cy="1026698"/>
          <a:chOff x="647700" y="42926000"/>
          <a:chExt cx="10058400" cy="1028700"/>
        </a:xfrm>
      </xdr:grpSpPr>
      <xdr:pic>
        <xdr:nvPicPr>
          <xdr:cNvPr id="2" name="Picture 1">
            <a:extLst>
              <a:ext uri="{FF2B5EF4-FFF2-40B4-BE49-F238E27FC236}">
                <a16:creationId xmlns:a16="http://schemas.microsoft.com/office/drawing/2014/main" id="{FE487C2F-433D-D84F-A92C-BE20FBFD3BC3}"/>
              </a:ext>
            </a:extLst>
          </xdr:cNvPr>
          <xdr:cNvPicPr>
            <a:picLocks noChangeAspect="1"/>
          </xdr:cNvPicPr>
        </xdr:nvPicPr>
        <xdr:blipFill>
          <a:blip xmlns:r="http://schemas.openxmlformats.org/officeDocument/2006/relationships" r:embed="rId2"/>
          <a:stretch>
            <a:fillRect/>
          </a:stretch>
        </xdr:blipFill>
        <xdr:spPr>
          <a:xfrm>
            <a:off x="647700" y="42926000"/>
            <a:ext cx="10058400" cy="1016242"/>
          </a:xfrm>
          <a:prstGeom prst="rect">
            <a:avLst/>
          </a:prstGeom>
        </xdr:spPr>
      </xdr:pic>
      <xdr:sp macro="" textlink="">
        <xdr:nvSpPr>
          <xdr:cNvPr id="3" name="Donut 2">
            <a:extLst>
              <a:ext uri="{FF2B5EF4-FFF2-40B4-BE49-F238E27FC236}">
                <a16:creationId xmlns:a16="http://schemas.microsoft.com/office/drawing/2014/main" id="{918E4B99-2947-294D-9A0A-A9D4B1A4CA48}"/>
              </a:ext>
            </a:extLst>
          </xdr:cNvPr>
          <xdr:cNvSpPr/>
        </xdr:nvSpPr>
        <xdr:spPr>
          <a:xfrm>
            <a:off x="8826500" y="43256200"/>
            <a:ext cx="787400" cy="698500"/>
          </a:xfrm>
          <a:prstGeom prst="donut">
            <a:avLst>
              <a:gd name="adj" fmla="val 9325"/>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grpSp>
    <xdr:clientData/>
  </xdr:twoCellAnchor>
  <xdr:twoCellAnchor>
    <xdr:from>
      <xdr:col>1</xdr:col>
      <xdr:colOff>25400</xdr:colOff>
      <xdr:row>158</xdr:row>
      <xdr:rowOff>12700</xdr:rowOff>
    </xdr:from>
    <xdr:to>
      <xdr:col>6</xdr:col>
      <xdr:colOff>76200</xdr:colOff>
      <xdr:row>158</xdr:row>
      <xdr:rowOff>4878680</xdr:rowOff>
    </xdr:to>
    <xdr:grpSp>
      <xdr:nvGrpSpPr>
        <xdr:cNvPr id="11" name="Group 10">
          <a:extLst>
            <a:ext uri="{FF2B5EF4-FFF2-40B4-BE49-F238E27FC236}">
              <a16:creationId xmlns:a16="http://schemas.microsoft.com/office/drawing/2014/main" id="{E01C85CA-1F4C-4744-8CD5-AC16B19D5FAD}"/>
            </a:ext>
          </a:extLst>
        </xdr:cNvPr>
        <xdr:cNvGrpSpPr/>
      </xdr:nvGrpSpPr>
      <xdr:grpSpPr>
        <a:xfrm>
          <a:off x="677936" y="25584687"/>
          <a:ext cx="4439187" cy="4867885"/>
          <a:chOff x="647700" y="28511500"/>
          <a:chExt cx="4241800" cy="4865980"/>
        </a:xfrm>
      </xdr:grpSpPr>
      <xdr:pic>
        <xdr:nvPicPr>
          <xdr:cNvPr id="7" name="Picture 6">
            <a:extLst>
              <a:ext uri="{FF2B5EF4-FFF2-40B4-BE49-F238E27FC236}">
                <a16:creationId xmlns:a16="http://schemas.microsoft.com/office/drawing/2014/main" id="{376AC5FA-CB6E-B24E-84BF-9E737D3E4189}"/>
              </a:ext>
            </a:extLst>
          </xdr:cNvPr>
          <xdr:cNvPicPr>
            <a:picLocks noChangeAspect="1"/>
          </xdr:cNvPicPr>
        </xdr:nvPicPr>
        <xdr:blipFill>
          <a:blip xmlns:r="http://schemas.openxmlformats.org/officeDocument/2006/relationships" r:embed="rId3"/>
          <a:stretch>
            <a:fillRect/>
          </a:stretch>
        </xdr:blipFill>
        <xdr:spPr>
          <a:xfrm>
            <a:off x="647700" y="28511500"/>
            <a:ext cx="3416300" cy="4865980"/>
          </a:xfrm>
          <a:prstGeom prst="rect">
            <a:avLst/>
          </a:prstGeom>
        </xdr:spPr>
      </xdr:pic>
      <xdr:cxnSp macro="">
        <xdr:nvCxnSpPr>
          <xdr:cNvPr id="9" name="Straight Arrow Connector 8">
            <a:extLst>
              <a:ext uri="{FF2B5EF4-FFF2-40B4-BE49-F238E27FC236}">
                <a16:creationId xmlns:a16="http://schemas.microsoft.com/office/drawing/2014/main" id="{52AB786B-A9AE-574E-9F39-A2B92DDDF15F}"/>
              </a:ext>
            </a:extLst>
          </xdr:cNvPr>
          <xdr:cNvCxnSpPr/>
        </xdr:nvCxnSpPr>
        <xdr:spPr>
          <a:xfrm flipH="1">
            <a:off x="3949700" y="31419800"/>
            <a:ext cx="939800" cy="254000"/>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12700</xdr:colOff>
      <xdr:row>160</xdr:row>
      <xdr:rowOff>25400</xdr:rowOff>
    </xdr:from>
    <xdr:to>
      <xdr:col>5</xdr:col>
      <xdr:colOff>381000</xdr:colOff>
      <xdr:row>160</xdr:row>
      <xdr:rowOff>4051191</xdr:rowOff>
    </xdr:to>
    <xdr:grpSp>
      <xdr:nvGrpSpPr>
        <xdr:cNvPr id="14" name="Group 13">
          <a:extLst>
            <a:ext uri="{FF2B5EF4-FFF2-40B4-BE49-F238E27FC236}">
              <a16:creationId xmlns:a16="http://schemas.microsoft.com/office/drawing/2014/main" id="{C1933DF6-AC39-7242-8949-42DBF77E01BC}"/>
            </a:ext>
          </a:extLst>
        </xdr:cNvPr>
        <xdr:cNvGrpSpPr/>
      </xdr:nvGrpSpPr>
      <xdr:grpSpPr>
        <a:xfrm>
          <a:off x="661426" y="30659705"/>
          <a:ext cx="4027805" cy="4021981"/>
          <a:chOff x="635000" y="33604200"/>
          <a:chExt cx="3860800" cy="4025791"/>
        </a:xfrm>
      </xdr:grpSpPr>
      <xdr:pic>
        <xdr:nvPicPr>
          <xdr:cNvPr id="6" name="Picture 5">
            <a:extLst>
              <a:ext uri="{FF2B5EF4-FFF2-40B4-BE49-F238E27FC236}">
                <a16:creationId xmlns:a16="http://schemas.microsoft.com/office/drawing/2014/main" id="{1EFD1956-4E0F-E746-8283-047157FC8952}"/>
              </a:ext>
            </a:extLst>
          </xdr:cNvPr>
          <xdr:cNvPicPr>
            <a:picLocks noChangeAspect="1"/>
          </xdr:cNvPicPr>
        </xdr:nvPicPr>
        <xdr:blipFill>
          <a:blip xmlns:r="http://schemas.openxmlformats.org/officeDocument/2006/relationships" r:embed="rId4"/>
          <a:stretch>
            <a:fillRect/>
          </a:stretch>
        </xdr:blipFill>
        <xdr:spPr>
          <a:xfrm>
            <a:off x="635000" y="33604200"/>
            <a:ext cx="3860800" cy="4025791"/>
          </a:xfrm>
          <a:prstGeom prst="rect">
            <a:avLst/>
          </a:prstGeom>
        </xdr:spPr>
      </xdr:pic>
      <xdr:sp macro="" textlink="">
        <xdr:nvSpPr>
          <xdr:cNvPr id="12" name="Donut 11">
            <a:extLst>
              <a:ext uri="{FF2B5EF4-FFF2-40B4-BE49-F238E27FC236}">
                <a16:creationId xmlns:a16="http://schemas.microsoft.com/office/drawing/2014/main" id="{E07413B2-84F1-C747-8389-ABB17DA56210}"/>
              </a:ext>
            </a:extLst>
          </xdr:cNvPr>
          <xdr:cNvSpPr/>
        </xdr:nvSpPr>
        <xdr:spPr>
          <a:xfrm>
            <a:off x="762000" y="35433000"/>
            <a:ext cx="1333500" cy="368300"/>
          </a:xfrm>
          <a:prstGeom prst="donu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685800</xdr:colOff>
      <xdr:row>25</xdr:row>
      <xdr:rowOff>0</xdr:rowOff>
    </xdr:from>
    <xdr:to>
      <xdr:col>4</xdr:col>
      <xdr:colOff>698500</xdr:colOff>
      <xdr:row>25</xdr:row>
      <xdr:rowOff>2819400</xdr:rowOff>
    </xdr:to>
    <xdr:grpSp>
      <xdr:nvGrpSpPr>
        <xdr:cNvPr id="5" name="Group 4">
          <a:extLst>
            <a:ext uri="{FF2B5EF4-FFF2-40B4-BE49-F238E27FC236}">
              <a16:creationId xmlns:a16="http://schemas.microsoft.com/office/drawing/2014/main" id="{00000000-0008-0000-0800-000005000000}"/>
            </a:ext>
          </a:extLst>
        </xdr:cNvPr>
        <xdr:cNvGrpSpPr/>
      </xdr:nvGrpSpPr>
      <xdr:grpSpPr>
        <a:xfrm>
          <a:off x="685800" y="4221480"/>
          <a:ext cx="3927475" cy="2819400"/>
          <a:chOff x="4660900" y="4940300"/>
          <a:chExt cx="4013200" cy="2870718"/>
        </a:xfrm>
      </xdr:grpSpPr>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4711700" y="4940300"/>
            <a:ext cx="3962400" cy="2870718"/>
          </a:xfrm>
          <a:prstGeom prst="rect">
            <a:avLst/>
          </a:prstGeom>
        </xdr:spPr>
      </xdr:pic>
      <xdr:sp macro="" textlink="">
        <xdr:nvSpPr>
          <xdr:cNvPr id="3" name="Donut 2">
            <a:extLst>
              <a:ext uri="{FF2B5EF4-FFF2-40B4-BE49-F238E27FC236}">
                <a16:creationId xmlns:a16="http://schemas.microsoft.com/office/drawing/2014/main" id="{00000000-0008-0000-0800-000003000000}"/>
              </a:ext>
            </a:extLst>
          </xdr:cNvPr>
          <xdr:cNvSpPr/>
        </xdr:nvSpPr>
        <xdr:spPr>
          <a:xfrm>
            <a:off x="4660900" y="6781800"/>
            <a:ext cx="3543300" cy="774700"/>
          </a:xfrm>
          <a:prstGeom prst="donut">
            <a:avLst>
              <a:gd name="adj" fmla="val 11860"/>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sp macro="" textlink="">
        <xdr:nvSpPr>
          <xdr:cNvPr id="4" name="Donut 3">
            <a:extLst>
              <a:ext uri="{FF2B5EF4-FFF2-40B4-BE49-F238E27FC236}">
                <a16:creationId xmlns:a16="http://schemas.microsoft.com/office/drawing/2014/main" id="{00000000-0008-0000-0800-000004000000}"/>
              </a:ext>
            </a:extLst>
          </xdr:cNvPr>
          <xdr:cNvSpPr/>
        </xdr:nvSpPr>
        <xdr:spPr>
          <a:xfrm>
            <a:off x="4737100" y="5638800"/>
            <a:ext cx="3543300" cy="431800"/>
          </a:xfrm>
          <a:prstGeom prst="donut">
            <a:avLst>
              <a:gd name="adj" fmla="val 19107"/>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13731</xdr:colOff>
      <xdr:row>52</xdr:row>
      <xdr:rowOff>13729</xdr:rowOff>
    </xdr:from>
    <xdr:to>
      <xdr:col>3</xdr:col>
      <xdr:colOff>302055</xdr:colOff>
      <xdr:row>52</xdr:row>
      <xdr:rowOff>2480977</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864974" y="9892270"/>
          <a:ext cx="1983946" cy="2476773"/>
        </a:xfrm>
        <a:prstGeom prst="rect">
          <a:avLst/>
        </a:prstGeom>
      </xdr:spPr>
    </xdr:pic>
    <xdr:clientData/>
  </xdr:twoCellAnchor>
  <xdr:twoCellAnchor>
    <xdr:from>
      <xdr:col>1</xdr:col>
      <xdr:colOff>27459</xdr:colOff>
      <xdr:row>60</xdr:row>
      <xdr:rowOff>34325</xdr:rowOff>
    </xdr:from>
    <xdr:to>
      <xdr:col>7</xdr:col>
      <xdr:colOff>343647</xdr:colOff>
      <xdr:row>61</xdr:row>
      <xdr:rowOff>7470</xdr:rowOff>
    </xdr:to>
    <xdr:grpSp>
      <xdr:nvGrpSpPr>
        <xdr:cNvPr id="5" name="Group 4">
          <a:extLst>
            <a:ext uri="{FF2B5EF4-FFF2-40B4-BE49-F238E27FC236}">
              <a16:creationId xmlns:a16="http://schemas.microsoft.com/office/drawing/2014/main" id="{00000000-0008-0000-0A00-000005000000}"/>
            </a:ext>
          </a:extLst>
        </xdr:cNvPr>
        <xdr:cNvGrpSpPr/>
      </xdr:nvGrpSpPr>
      <xdr:grpSpPr>
        <a:xfrm>
          <a:off x="928524" y="15693425"/>
          <a:ext cx="5381583" cy="809440"/>
          <a:chOff x="878702" y="13111892"/>
          <a:chExt cx="7061200" cy="1257300"/>
        </a:xfrm>
      </xdr:grpSpPr>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a:stretch>
            <a:fillRect/>
          </a:stretch>
        </xdr:blipFill>
        <xdr:spPr>
          <a:xfrm>
            <a:off x="878702" y="13111892"/>
            <a:ext cx="7061200" cy="1257300"/>
          </a:xfrm>
          <a:prstGeom prst="rect">
            <a:avLst/>
          </a:prstGeom>
        </xdr:spPr>
      </xdr:pic>
      <xdr:sp macro="" textlink="">
        <xdr:nvSpPr>
          <xdr:cNvPr id="4" name="Donut 3">
            <a:extLst>
              <a:ext uri="{FF2B5EF4-FFF2-40B4-BE49-F238E27FC236}">
                <a16:creationId xmlns:a16="http://schemas.microsoft.com/office/drawing/2014/main" id="{00000000-0008-0000-0A00-000004000000}"/>
              </a:ext>
            </a:extLst>
          </xdr:cNvPr>
          <xdr:cNvSpPr/>
        </xdr:nvSpPr>
        <xdr:spPr>
          <a:xfrm>
            <a:off x="6109730" y="13441406"/>
            <a:ext cx="686486" cy="830648"/>
          </a:xfrm>
          <a:prstGeom prst="donut">
            <a:avLst>
              <a:gd name="adj" fmla="val 7942"/>
            </a:avLst>
          </a:prstGeom>
          <a:solidFill>
            <a:srgbClr val="FF0000"/>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grpSp>
    <xdr:clientData/>
  </xdr:twoCellAnchor>
  <xdr:twoCellAnchor>
    <xdr:from>
      <xdr:col>1</xdr:col>
      <xdr:colOff>7470</xdr:colOff>
      <xdr:row>81</xdr:row>
      <xdr:rowOff>7470</xdr:rowOff>
    </xdr:from>
    <xdr:to>
      <xdr:col>4</xdr:col>
      <xdr:colOff>246530</xdr:colOff>
      <xdr:row>81</xdr:row>
      <xdr:rowOff>3021075</xdr:rowOff>
    </xdr:to>
    <xdr:grpSp>
      <xdr:nvGrpSpPr>
        <xdr:cNvPr id="9" name="Group 8">
          <a:extLst>
            <a:ext uri="{FF2B5EF4-FFF2-40B4-BE49-F238E27FC236}">
              <a16:creationId xmlns:a16="http://schemas.microsoft.com/office/drawing/2014/main" id="{00000000-0008-0000-0A00-000009000000}"/>
            </a:ext>
          </a:extLst>
        </xdr:cNvPr>
        <xdr:cNvGrpSpPr/>
      </xdr:nvGrpSpPr>
      <xdr:grpSpPr>
        <a:xfrm>
          <a:off x="904725" y="19825185"/>
          <a:ext cx="2805095" cy="3013605"/>
          <a:chOff x="866587" y="15269882"/>
          <a:chExt cx="2667001" cy="3013605"/>
        </a:xfrm>
      </xdr:grpSpPr>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3"/>
          <a:stretch>
            <a:fillRect/>
          </a:stretch>
        </xdr:blipFill>
        <xdr:spPr>
          <a:xfrm>
            <a:off x="866587" y="15269882"/>
            <a:ext cx="2667001" cy="3013605"/>
          </a:xfrm>
          <a:prstGeom prst="rect">
            <a:avLst/>
          </a:prstGeom>
        </xdr:spPr>
      </xdr:pic>
      <xdr:sp macro="" textlink="">
        <xdr:nvSpPr>
          <xdr:cNvPr id="7" name="Donut 6">
            <a:extLst>
              <a:ext uri="{FF2B5EF4-FFF2-40B4-BE49-F238E27FC236}">
                <a16:creationId xmlns:a16="http://schemas.microsoft.com/office/drawing/2014/main" id="{00000000-0008-0000-0A00-000007000000}"/>
              </a:ext>
            </a:extLst>
          </xdr:cNvPr>
          <xdr:cNvSpPr/>
        </xdr:nvSpPr>
        <xdr:spPr>
          <a:xfrm>
            <a:off x="888999" y="16644471"/>
            <a:ext cx="1247588" cy="283882"/>
          </a:xfrm>
          <a:prstGeom prst="donut">
            <a:avLst>
              <a:gd name="adj" fmla="val 5265"/>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sp macro="" textlink="">
        <xdr:nvSpPr>
          <xdr:cNvPr id="8" name="Donut 7">
            <a:extLst>
              <a:ext uri="{FF2B5EF4-FFF2-40B4-BE49-F238E27FC236}">
                <a16:creationId xmlns:a16="http://schemas.microsoft.com/office/drawing/2014/main" id="{00000000-0008-0000-0A00-000008000000}"/>
              </a:ext>
            </a:extLst>
          </xdr:cNvPr>
          <xdr:cNvSpPr/>
        </xdr:nvSpPr>
        <xdr:spPr>
          <a:xfrm>
            <a:off x="2398059" y="16651942"/>
            <a:ext cx="395941" cy="283882"/>
          </a:xfrm>
          <a:prstGeom prst="donut">
            <a:avLst>
              <a:gd name="adj" fmla="val 5265"/>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grpSp>
    <xdr:clientData/>
  </xdr:twoCellAnchor>
  <xdr:twoCellAnchor>
    <xdr:from>
      <xdr:col>1</xdr:col>
      <xdr:colOff>0</xdr:colOff>
      <xdr:row>38</xdr:row>
      <xdr:rowOff>12700</xdr:rowOff>
    </xdr:from>
    <xdr:to>
      <xdr:col>6</xdr:col>
      <xdr:colOff>342900</xdr:colOff>
      <xdr:row>39</xdr:row>
      <xdr:rowOff>0</xdr:rowOff>
    </xdr:to>
    <xdr:grpSp>
      <xdr:nvGrpSpPr>
        <xdr:cNvPr id="16" name="Group 15">
          <a:extLst>
            <a:ext uri="{FF2B5EF4-FFF2-40B4-BE49-F238E27FC236}">
              <a16:creationId xmlns:a16="http://schemas.microsoft.com/office/drawing/2014/main" id="{00000000-0008-0000-0A00-000010000000}"/>
            </a:ext>
          </a:extLst>
        </xdr:cNvPr>
        <xdr:cNvGrpSpPr/>
      </xdr:nvGrpSpPr>
      <xdr:grpSpPr>
        <a:xfrm>
          <a:off x="899160" y="6388735"/>
          <a:ext cx="4572000" cy="1330325"/>
          <a:chOff x="850900" y="6108700"/>
          <a:chExt cx="4356100" cy="1346200"/>
        </a:xfrm>
      </xdr:grpSpPr>
      <xdr:pic>
        <xdr:nvPicPr>
          <xdr:cNvPr id="12" name="Picture 11">
            <a:extLst>
              <a:ext uri="{FF2B5EF4-FFF2-40B4-BE49-F238E27FC236}">
                <a16:creationId xmlns:a16="http://schemas.microsoft.com/office/drawing/2014/main" id="{00000000-0008-0000-0A00-00000C000000}"/>
              </a:ext>
            </a:extLst>
          </xdr:cNvPr>
          <xdr:cNvPicPr>
            <a:picLocks noChangeAspect="1"/>
          </xdr:cNvPicPr>
        </xdr:nvPicPr>
        <xdr:blipFill>
          <a:blip xmlns:r="http://schemas.openxmlformats.org/officeDocument/2006/relationships" r:embed="rId4"/>
          <a:stretch>
            <a:fillRect/>
          </a:stretch>
        </xdr:blipFill>
        <xdr:spPr>
          <a:xfrm>
            <a:off x="850900" y="6108700"/>
            <a:ext cx="4356100" cy="1346200"/>
          </a:xfrm>
          <a:prstGeom prst="rect">
            <a:avLst/>
          </a:prstGeom>
        </xdr:spPr>
      </xdr:pic>
      <xdr:sp macro="" textlink="">
        <xdr:nvSpPr>
          <xdr:cNvPr id="13" name="Donut 12">
            <a:extLst>
              <a:ext uri="{FF2B5EF4-FFF2-40B4-BE49-F238E27FC236}">
                <a16:creationId xmlns:a16="http://schemas.microsoft.com/office/drawing/2014/main" id="{00000000-0008-0000-0A00-00000D000000}"/>
              </a:ext>
            </a:extLst>
          </xdr:cNvPr>
          <xdr:cNvSpPr/>
        </xdr:nvSpPr>
        <xdr:spPr>
          <a:xfrm>
            <a:off x="3289300" y="6578600"/>
            <a:ext cx="584200" cy="609600"/>
          </a:xfrm>
          <a:prstGeom prst="donut">
            <a:avLst>
              <a:gd name="adj" fmla="val 12692"/>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grpSp>
    <xdr:clientData/>
  </xdr:twoCellAnchor>
  <xdr:twoCellAnchor>
    <xdr:from>
      <xdr:col>0</xdr:col>
      <xdr:colOff>812800</xdr:colOff>
      <xdr:row>40</xdr:row>
      <xdr:rowOff>12700</xdr:rowOff>
    </xdr:from>
    <xdr:to>
      <xdr:col>7</xdr:col>
      <xdr:colOff>304800</xdr:colOff>
      <xdr:row>40</xdr:row>
      <xdr:rowOff>2357834</xdr:rowOff>
    </xdr:to>
    <xdr:grpSp>
      <xdr:nvGrpSpPr>
        <xdr:cNvPr id="17" name="Group 16">
          <a:extLst>
            <a:ext uri="{FF2B5EF4-FFF2-40B4-BE49-F238E27FC236}">
              <a16:creationId xmlns:a16="http://schemas.microsoft.com/office/drawing/2014/main" id="{00000000-0008-0000-0A00-000011000000}"/>
            </a:ext>
          </a:extLst>
        </xdr:cNvPr>
        <xdr:cNvGrpSpPr/>
      </xdr:nvGrpSpPr>
      <xdr:grpSpPr>
        <a:xfrm>
          <a:off x="810895" y="7889875"/>
          <a:ext cx="5460365" cy="2347039"/>
          <a:chOff x="850900" y="7810500"/>
          <a:chExt cx="5156200" cy="2345134"/>
        </a:xfrm>
      </xdr:grpSpPr>
      <xdr:pic>
        <xdr:nvPicPr>
          <xdr:cNvPr id="11" name="Picture 10">
            <a:extLst>
              <a:ext uri="{FF2B5EF4-FFF2-40B4-BE49-F238E27FC236}">
                <a16:creationId xmlns:a16="http://schemas.microsoft.com/office/drawing/2014/main" id="{00000000-0008-0000-0A00-00000B000000}"/>
              </a:ext>
            </a:extLst>
          </xdr:cNvPr>
          <xdr:cNvPicPr>
            <a:picLocks noChangeAspect="1"/>
          </xdr:cNvPicPr>
        </xdr:nvPicPr>
        <xdr:blipFill>
          <a:blip xmlns:r="http://schemas.openxmlformats.org/officeDocument/2006/relationships" r:embed="rId5"/>
          <a:stretch>
            <a:fillRect/>
          </a:stretch>
        </xdr:blipFill>
        <xdr:spPr>
          <a:xfrm>
            <a:off x="901700" y="7810500"/>
            <a:ext cx="5105400" cy="2345134"/>
          </a:xfrm>
          <a:prstGeom prst="rect">
            <a:avLst/>
          </a:prstGeom>
        </xdr:spPr>
      </xdr:pic>
      <xdr:sp macro="" textlink="">
        <xdr:nvSpPr>
          <xdr:cNvPr id="14" name="Donut 13">
            <a:extLst>
              <a:ext uri="{FF2B5EF4-FFF2-40B4-BE49-F238E27FC236}">
                <a16:creationId xmlns:a16="http://schemas.microsoft.com/office/drawing/2014/main" id="{00000000-0008-0000-0A00-00000E000000}"/>
              </a:ext>
            </a:extLst>
          </xdr:cNvPr>
          <xdr:cNvSpPr/>
        </xdr:nvSpPr>
        <xdr:spPr>
          <a:xfrm>
            <a:off x="1651000" y="8229600"/>
            <a:ext cx="1587500" cy="609600"/>
          </a:xfrm>
          <a:prstGeom prst="donut">
            <a:avLst>
              <a:gd name="adj" fmla="val 12692"/>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sp macro="" textlink="">
        <xdr:nvSpPr>
          <xdr:cNvPr id="15" name="Donut 14">
            <a:extLst>
              <a:ext uri="{FF2B5EF4-FFF2-40B4-BE49-F238E27FC236}">
                <a16:creationId xmlns:a16="http://schemas.microsoft.com/office/drawing/2014/main" id="{00000000-0008-0000-0A00-00000F000000}"/>
              </a:ext>
            </a:extLst>
          </xdr:cNvPr>
          <xdr:cNvSpPr/>
        </xdr:nvSpPr>
        <xdr:spPr>
          <a:xfrm>
            <a:off x="850900" y="9372600"/>
            <a:ext cx="584200" cy="609600"/>
          </a:xfrm>
          <a:prstGeom prst="donut">
            <a:avLst>
              <a:gd name="adj" fmla="val 12692"/>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grpSp>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WB2-Data%20Analysis.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2" Type="http://schemas.openxmlformats.org/officeDocument/2006/relationships/externalLinkPath" Target="Spring%202022/2-%20Financial%20Analysis%20&amp;%20Decison%20Making%20(Eco%20B9950)/Thakur%20Homework%20Notes/2-Data%20Analysis_tghimir000@citymail.cuny.edu%20(Final).xlsx" TargetMode="External"/><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hard Horwitz" refreshedDate="44230.885473842594" createdVersion="6" refreshedVersion="6" minRefreshableVersion="3" recordCount="12" xr:uid="{00000000-000A-0000-FFFF-FFFF1B000000}">
  <cacheSource type="worksheet">
    <worksheetSource ref="B11:H23" sheet="DATA PivotTables" r:id="rId2"/>
  </cacheSource>
  <cacheFields count="10">
    <cacheField name="Ticker" numFmtId="0">
      <sharedItems/>
    </cacheField>
    <cacheField name="Name" numFmtId="0">
      <sharedItems/>
    </cacheField>
    <cacheField name="Sector" numFmtId="0">
      <sharedItems count="2">
        <s v="Industrials"/>
        <s v="Consum Stap"/>
      </sharedItems>
    </cacheField>
    <cacheField name="Industry" numFmtId="0">
      <sharedItems count="4">
        <s v="Airlines"/>
        <s v="Air Freight"/>
        <s v="Househld Prod"/>
        <s v="Beverages"/>
      </sharedItems>
    </cacheField>
    <cacheField name="Year" numFmtId="0">
      <sharedItems containsSemiMixedTypes="0" containsString="0" containsNumber="1" containsInteger="1" minValue="2017" maxValue="2018" count="2">
        <n v="2018"/>
        <n v="2017"/>
      </sharedItems>
    </cacheField>
    <cacheField name="Revenues" numFmtId="164">
      <sharedItems containsSemiMixedTypes="0" containsString="0" containsNumber="1" containsInteger="1" minValue="31856" maxValue="71861"/>
    </cacheField>
    <cacheField name="Net Income" numFmtId="164">
      <sharedItems containsSemiMixedTypes="0" containsString="0" containsNumber="1" containsInteger="1" minValue="540" maxValue="15411"/>
    </cacheField>
    <cacheField name="Net Margin" numFmtId="0" formula="'Net Income' /Revenues" databaseField="0"/>
    <cacheField name="Field1" numFmtId="0" formula="'Net Income' /Revenues" databaseField="0"/>
    <cacheField name=" NET MARGIN" numFmtId="0" formula="'Net Income' /Revenues"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ssa" refreshedDate="44605.681569907407" createdVersion="7" refreshedVersion="7" minRefreshableVersion="3" recordCount="12" xr:uid="{9F8A1E3B-EF6D-47BC-B654-DEFE08A27A10}">
  <cacheSource type="worksheet">
    <worksheetSource name="TBL_Second"/>
  </cacheSource>
  <cacheFields count="7">
    <cacheField name="Ticker" numFmtId="0">
      <sharedItems count="6">
        <s v="DAL "/>
        <s v="UAL "/>
        <s v="FDX "/>
        <s v="UPS "/>
        <s v="PG "/>
        <s v="KO "/>
      </sharedItems>
    </cacheField>
    <cacheField name="Name" numFmtId="0">
      <sharedItems/>
    </cacheField>
    <cacheField name="Sector" numFmtId="0">
      <sharedItems count="2">
        <s v="Industrials"/>
        <s v="Consum Stap"/>
      </sharedItems>
    </cacheField>
    <cacheField name="Industry" numFmtId="0">
      <sharedItems/>
    </cacheField>
    <cacheField name="Year" numFmtId="0">
      <sharedItems containsSemiMixedTypes="0" containsString="0" containsNumber="1" containsInteger="1" minValue="2017" maxValue="2018" count="2">
        <n v="2018"/>
        <n v="2017"/>
      </sharedItems>
    </cacheField>
    <cacheField name="Revenues" numFmtId="164">
      <sharedItems containsSemiMixedTypes="0" containsString="0" containsNumber="1" containsInteger="1" minValue="31856" maxValue="71861"/>
    </cacheField>
    <cacheField name="Net Income" numFmtId="164">
      <sharedItems containsSemiMixedTypes="0" containsString="0" containsNumber="1" containsInteger="1" minValue="540" maxValue="1541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ssa" refreshedDate="44605.786358333331" createdVersion="7" refreshedVersion="7" minRefreshableVersion="3" recordCount="56" xr:uid="{C9764778-BFA2-44B3-9797-178D5D9694B8}">
  <cacheSource type="worksheet">
    <worksheetSource name="Table5"/>
  </cacheSource>
  <cacheFields count="9">
    <cacheField name="Ticker" numFmtId="14">
      <sharedItems count="56">
        <s v="AAPL "/>
        <s v="ACN "/>
        <s v="AKAM "/>
        <s v="ALGN "/>
        <s v="ALXN "/>
        <s v="AMZN "/>
        <s v="ANET "/>
        <s v="ATVI "/>
        <s v="AVGO "/>
        <s v="BKNG "/>
        <s v="BR "/>
        <s v="BSX "/>
        <s v="CDW "/>
        <s v="CMG "/>
        <s v="CRM "/>
        <s v="CTSH "/>
        <s v="CTXS "/>
        <s v="DISCA "/>
        <s v="DISH "/>
        <s v="EBAY "/>
        <s v="EXPE "/>
        <s v="FB "/>
        <s v="FFIV "/>
        <s v="FIS "/>
        <s v="FTI "/>
        <s v="FTNT "/>
        <s v="GILD "/>
        <s v="GOOG "/>
        <s v="GPN "/>
        <s v="GRMN "/>
        <s v="HOLX "/>
        <s v="IDXX "/>
        <s v="INCY "/>
        <s v="INFO "/>
        <s v="INTU "/>
        <s v="IPGP "/>
        <s v="ISRG "/>
        <s v="IT "/>
        <s v="JNPR "/>
        <s v="MCHP "/>
        <s v="NFLX "/>
        <e v="#N/A"/>
        <s v="NTAP "/>
        <s v="NVDA "/>
        <s v="PRGO "/>
        <s v="PYPL "/>
        <s v="QCOM "/>
        <s v="QRVO "/>
        <s v="SNPS "/>
        <s v="TRIP "/>
        <s v="TTWO "/>
        <s v="TWTR "/>
        <s v="UA "/>
        <s v="VRSK "/>
        <s v="VRSN "/>
        <s v="XLNX "/>
      </sharedItems>
    </cacheField>
    <cacheField name="Name" numFmtId="0">
      <sharedItems count="56">
        <s v="APPLE INC"/>
        <s v="ACCENTURE PLC-CL A"/>
        <s v="AKAMAI TECHNOLOGIES INC"/>
        <s v="ALIGN TECHNOLOGY INC"/>
        <s v="ALEXION PHARMACEUTICALS INC"/>
        <s v="AMAZON.COM INC"/>
        <s v="ARISTA NETWORKS INC"/>
        <s v="ACTIVISION BLIZZARD INC"/>
        <s v="BROADCOM INC"/>
        <s v="BOOKING HOLDINGS INC"/>
        <s v="BROADRIDGE FINANCIAL SOLUTIO"/>
        <s v="BOSTON SCIENTIFIC CORP"/>
        <s v="CDW CORP/DE"/>
        <s v="CHIPOTLE MEXICAN GRILL INC"/>
        <s v="SALESFORCE.COM INC"/>
        <s v="COGNIZANT TECH SOLUTIONS-A"/>
        <s v="CITRIX SYSTEMS INC"/>
        <s v="DISCOVERY INC - A"/>
        <s v="DISH NETWORK CORP-A"/>
        <s v="EBAY INC"/>
        <s v="EXPEDIA GROUP INC"/>
        <s v="FACEBOOK INC-CLASS A"/>
        <s v="F5 NETWORKS INC"/>
        <s v="FIDELITY NATIONAL INFO SERV"/>
        <s v="TECHNIPFMC PLC"/>
        <s v="FORTINET INC"/>
        <s v="GILEAD SCIENCES INC"/>
        <s v="ALPHABET INC-CL C"/>
        <s v="GLOBAL PAYMENTS INC"/>
        <s v="GARMIN LTD"/>
        <s v="HOLOGIC INC"/>
        <s v="IDEXX LABORATORIES INC"/>
        <s v="INCYTE CORP"/>
        <s v="IHS MARKIT LTD"/>
        <s v="INTUIT INC"/>
        <s v="IPG PHOTONICS CORP"/>
        <s v="INTUITIVE SURGICAL INC"/>
        <s v="GARTNER INC"/>
        <s v="JUNIPER NETWORKS INC"/>
        <s v="MICROCHIP TECHNOLOGY INC"/>
        <s v="NETFLIX INC"/>
        <s v="NORTONLIFELOCK"/>
        <s v="NETAPP INC"/>
        <s v="NVIDIA CORP"/>
        <s v="PERRIGO CO PLC"/>
        <s v="PAYPAL HOLDINGS INC"/>
        <s v="QUALCOMM INC"/>
        <s v="QORVO INC"/>
        <s v="SYNOPSYS INC"/>
        <s v="TRIPADVISOR INC"/>
        <s v="TAKE-TWO INTERACTIVE SOFTWRE"/>
        <s v="TWITTER INC"/>
        <s v="UNDER ARMOUR INC-CLASS C"/>
        <s v="VERISK ANALYTICS INC"/>
        <s v="VERISIGN INC"/>
        <s v="XILINX INC"/>
      </sharedItems>
    </cacheField>
    <cacheField name="Added" numFmtId="0">
      <sharedItems containsBlank="1" count="2">
        <s v="Yes"/>
        <m/>
      </sharedItems>
    </cacheField>
    <cacheField name="Sector" numFmtId="0">
      <sharedItems count="6">
        <s v="Information Technology"/>
        <s v="Health Care"/>
        <s v="Consumer Discretionary"/>
        <s v="Communication Services"/>
        <s v="Energy"/>
        <s v="Industrials"/>
      </sharedItems>
    </cacheField>
    <cacheField name="Industry" numFmtId="0">
      <sharedItems count="18">
        <s v="Technology Hardware, Storage &amp;"/>
        <s v="IT Services"/>
        <s v="Health Care Equipment &amp; Suppli"/>
        <s v="Biotechnology"/>
        <s v="Internet &amp; Direct Marketing Re"/>
        <s v="Communications Equipment"/>
        <s v="Entertainment"/>
        <s v="Semiconductors &amp; Semiconductor"/>
        <s v="Electronic Equipment, Instrume"/>
        <s v="Hotels, Restaurants &amp; Leisure"/>
        <s v="Software"/>
        <s v="Media"/>
        <s v="Interactive Media &amp; Services"/>
        <s v="Energy Equipment &amp; Services"/>
        <s v="Household Durables"/>
        <s v="Professional Services"/>
        <s v="Pharmaceuticals"/>
        <s v="Textiles, Apparel &amp; Luxury Goo"/>
      </sharedItems>
    </cacheField>
    <cacheField name="Revenues" numFmtId="164">
      <sharedItems containsSemiMixedTypes="0" containsString="0" containsNumber="1" minValue="1214.9690000000001" maxValue="265595" count="56">
        <n v="265595"/>
        <n v="41603.428"/>
        <n v="2714.4740000000002"/>
        <n v="1966.492"/>
        <n v="4131.2"/>
        <n v="232887"/>
        <n v="2151.3690000000001"/>
        <n v="7500"/>
        <n v="20848"/>
        <n v="14527"/>
        <n v="4329.8999999999996"/>
        <n v="9823"/>
        <n v="16240.5"/>
        <n v="4864.9849999999997"/>
        <n v="10540"/>
        <n v="16125"/>
        <n v="2973.9029999999998"/>
        <n v="10553"/>
        <n v="13621.302"/>
        <n v="10746"/>
        <n v="11223"/>
        <n v="55838"/>
        <n v="2161.4070000000002"/>
        <n v="8423"/>
        <n v="12552.9"/>
        <n v="1801.2"/>
        <n v="22127"/>
        <n v="136819"/>
        <n v="3366.366"/>
        <n v="3347.444"/>
        <n v="3217.9"/>
        <n v="2213.2420000000002"/>
        <n v="1881.883"/>
        <n v="4009.2"/>
        <n v="6025"/>
        <n v="1459.874"/>
        <n v="3724.2"/>
        <n v="3975.4540000000002"/>
        <n v="4647.5"/>
        <n v="3980.8"/>
        <n v="15794.341"/>
        <n v="4834"/>
        <n v="5919"/>
        <n v="9714"/>
        <n v="4731.7"/>
        <n v="15451"/>
        <n v="22732"/>
        <n v="2973.5360000000001"/>
        <n v="3121.058"/>
        <n v="1615"/>
        <n v="1792.8920000000001"/>
        <n v="3042.3589999999999"/>
        <n v="5193.1850000000004"/>
        <n v="2395.1"/>
        <n v="1214.9690000000001"/>
        <n v="2467.0230000000001"/>
      </sharedItems>
    </cacheField>
    <cacheField name="Percent of Revenues" numFmtId="168">
      <sharedItems containsSemiMixedTypes="0" containsString="0" containsNumber="1" minValue="1.1151342776254758E-3" maxValue="0.24377090153406239" count="56">
        <n v="0.24377090153406239"/>
        <n v="3.8184849678900033E-2"/>
        <n v="2.491424063595973E-3"/>
        <n v="1.8049041875770305E-3"/>
        <n v="3.7917368490277244E-3"/>
        <n v="0.21375053726750573"/>
        <n v="1.9745897349815857E-3"/>
        <n v="6.8837205576365058E-3"/>
        <n v="1.9134907491414117E-2"/>
        <n v="1.333330780543807E-2"/>
        <n v="3.9741095523347075E-3"/>
        <n v="9.015838271688453E-3"/>
        <n v="1.4906008495506091E-2"/>
        <n v="4.4652263009457649E-3"/>
        <n v="9.6739219569985033E-3"/>
        <n v="1.4799999198918489E-2"/>
        <n v="2.7295356290022504E-3"/>
        <n v="9.6858537392984067E-3"/>
        <n v="1.2502031546556701E-2"/>
        <n v="9.8629948149815856E-3"/>
        <n v="1.0300799442447267E-2"/>
        <n v="5.1249758466307631E-2"/>
        <n v="1.9838029065759265E-3"/>
        <n v="7.7308771009296385E-3"/>
        <n v="1.1521420771727372E-2"/>
        <n v="1.6531943291219833E-3"/>
        <n v="2.0308811303843061E-2"/>
        <n v="0.12557650173003587"/>
        <n v="3.0897497118304766E-3"/>
        <n v="3.0723825437782635E-3"/>
        <n v="2.9534832509891351E-3"/>
        <n v="2.0313785939232716E-3"/>
        <n v="1.7272475592222216E-3"/>
        <n v="3.6797616612901703E-3"/>
        <n v="5.5299221813013269E-3"/>
        <n v="1.3399152887145383E-3"/>
        <n v="3.4181802800999834E-3"/>
        <n v="3.6487885900984372E-3"/>
        <n v="4.2656121722154218E-3"/>
        <n v="3.6536953061119207E-3"/>
        <n v="1.4496510644802818E-2"/>
        <n v="4.436787356748649E-3"/>
        <n v="5.4326322640867305E-3"/>
        <n v="8.9157948662508032E-3"/>
        <n v="4.342893408342487E-3"/>
        <n v="1.4181382178138887E-2"/>
        <n v="2.0864098095492407E-2"/>
        <n v="2.7291987856096303E-3"/>
        <n v="2.8645988154901172E-3"/>
        <n v="1.482294493411061E-3"/>
        <n v="1.6455690024029374E-3"/>
        <n v="2.7923665589347259E-3"/>
        <n v="4.7664579125479391E-3"/>
        <n v="2.1982932143460262E-3"/>
        <n v="1.1151342776254758E-3"/>
        <n v="2.264306258834945E-3"/>
      </sharedItems>
    </cacheField>
    <cacheField name="Equity" numFmtId="164">
      <sharedItems containsSemiMixedTypes="0" containsString="0" containsNumber="1" minValue="-1385.4739999999999" maxValue="177628" count="56">
        <n v="107147"/>
        <n v="10724.588"/>
        <n v="3191.86"/>
        <n v="1252.8910000000001"/>
        <n v="9165.2999999999993"/>
        <n v="43549"/>
        <n v="2143.3890000000001"/>
        <n v="11357"/>
        <n v="26657"/>
        <n v="8785"/>
        <n v="1094.3"/>
        <n v="8726"/>
        <n v="975.2"/>
        <n v="1441.3389999999999"/>
        <n v="10376"/>
        <n v="11424"/>
        <n v="551.51900000000001"/>
        <n v="10517"/>
        <n v="9054.2569999999996"/>
        <n v="6281"/>
        <n v="5681"/>
        <n v="84127"/>
        <n v="1285.492"/>
        <n v="10222"/>
        <n v="10469.4"/>
        <n v="1010.2"/>
        <n v="21534"/>
        <n v="177628"/>
        <n v="4186.3429999999998"/>
        <n v="4162.9740000000002"/>
        <n v="2428.8000000000002"/>
        <n v="-9.2330000000000005"/>
        <n v="1925.9670000000001"/>
        <n v="8026.4"/>
        <n v="2816"/>
        <n v="2206.2350000000001"/>
        <n v="6687.5"/>
        <n v="850.75699999999995"/>
        <n v="4823.2"/>
        <n v="3279.8"/>
        <n v="5238.7650000000003"/>
        <n v="5023"/>
        <n v="2276"/>
        <n v="7471"/>
        <n v="5668.1"/>
        <n v="15386"/>
        <n v="807"/>
        <n v="4775.5640000000003"/>
        <n v="3485.0149999999999"/>
        <n v="1471"/>
        <n v="1488.97"/>
        <n v="6805.5940000000001"/>
        <n v="2016.8710000000001"/>
        <n v="2070.6"/>
        <n v="-1385.4739999999999"/>
        <n v="2360.3530000000001"/>
      </sharedItems>
    </cacheField>
    <cacheField name="Percent of Equity" numFmtId="168">
      <sharedItems containsSemiMixedTypes="0" containsString="0" containsNumber="1" minValue="-1.9716048397259672E-3" maxValue="0.2527743028529183" count="56">
        <n v="0.15247600731743666"/>
        <n v="1.5261671893422058E-2"/>
        <n v="4.542190343324903E-3"/>
        <n v="1.7829320212787156E-3"/>
        <n v="1.3042720280236517E-2"/>
        <n v="6.197259505788355E-2"/>
        <n v="3.0501590977639434E-3"/>
        <n v="1.6161628558000952E-2"/>
        <n v="3.7934360523961555E-2"/>
        <n v="1.2501532700716595E-2"/>
        <n v="1.5572484045980842E-3"/>
        <n v="1.2417572492481845E-2"/>
        <n v="1.387762628314038E-3"/>
        <n v="2.0511037724892608E-3"/>
        <n v="1.4765612214301126E-2"/>
        <n v="1.6256973201250583E-2"/>
        <n v="7.8484152687154421E-4"/>
        <n v="1.4966262881438409E-2"/>
        <n v="1.2884700053066833E-2"/>
        <n v="8.938204541058729E-3"/>
        <n v="8.0843719149426268E-3"/>
        <n v="0.11971729556211554"/>
        <n v="1.8293250170187338E-3"/>
        <n v="1.454646184026466E-2"/>
        <n v="1.4898525493099866E-2"/>
        <n v="1.437569531504144E-3"/>
        <n v="3.0644052951306906E-2"/>
        <n v="0.2527743028529183"/>
        <n v="5.9573937291879349E-3"/>
        <n v="5.9241383714550904E-3"/>
        <n v="3.4563144705179816E-3"/>
        <n v="-1.3139061061549952E-5"/>
        <n v="2.7407557690382516E-3"/>
        <n v="1.142200365043047E-2"/>
        <n v="4.0073211252382394E-3"/>
        <n v="3.1395923731320978E-3"/>
        <n v="9.5166761452523882E-3"/>
        <n v="1.2106734724944277E-3"/>
        <n v="6.8636758704719728E-3"/>
        <n v="4.667333745225986E-3"/>
        <n v="7.4550474625918696E-3"/>
        <n v="7.1480021349686349E-3"/>
        <n v="3.2388717617337472E-3"/>
        <n v="1.0631639249522332E-2"/>
        <n v="8.0660145134811307E-3"/>
        <n v="2.1895114642370577E-2"/>
        <n v="1.1484048821261573E-3"/>
        <n v="6.7958872521758622E-3"/>
        <n v="4.9593658491733457E-3"/>
        <n v="2.0933129883613103E-3"/>
        <n v="2.1188852755134875E-3"/>
        <n v="9.6847303288333138E-3"/>
        <n v="2.8701171041123482E-3"/>
        <n v="2.9465763927266683E-3"/>
        <n v="-1.9716048397259672E-3"/>
        <n v="3.3589106675850334E-3"/>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ssa" refreshedDate="44605.798946759256" createdVersion="7" refreshedVersion="7" minRefreshableVersion="3" recordCount="4186" xr:uid="{0C8C610E-DFD6-4690-A065-D36A88AC43C4}">
  <cacheSource type="worksheet">
    <worksheetSource ref="A9:I4195" sheet="DATA Non-GAAP"/>
  </cacheSource>
  <cacheFields count="11">
    <cacheField name="Ticker" numFmtId="14">
      <sharedItems/>
    </cacheField>
    <cacheField name="Year" numFmtId="1">
      <sharedItems containsSemiMixedTypes="0" containsString="0" containsNumber="1" containsInteger="1" minValue="2009" maxValue="2019" count="11">
        <n v="2009"/>
        <n v="2010"/>
        <n v="2011"/>
        <n v="2012"/>
        <n v="2013"/>
        <n v="2014"/>
        <n v="2015"/>
        <n v="2016"/>
        <n v="2017"/>
        <n v="2018"/>
        <n v="2019"/>
      </sharedItems>
    </cacheField>
    <cacheField name="Name" numFmtId="1">
      <sharedItems/>
    </cacheField>
    <cacheField name="Sector" numFmtId="1">
      <sharedItems count="9">
        <s v="Health Care"/>
        <s v="Industrials"/>
        <s v="Consumer Discretionary"/>
        <s v="Information Technology"/>
        <s v="Consumer Staples"/>
        <s v="Utilities"/>
        <s v="Materials"/>
        <s v="Energy"/>
        <s v="Communication Services"/>
      </sharedItems>
    </cacheField>
    <cacheField name="Industry" numFmtId="1">
      <sharedItems/>
    </cacheField>
    <cacheField name="OldCos-NewCos" numFmtId="1">
      <sharedItems/>
    </cacheField>
    <cacheField name="Net Income to Common GAAP" numFmtId="164">
      <sharedItems containsString="0" containsBlank="1" containsNumber="1" minValue="-23119" maxValue="104690"/>
    </cacheField>
    <cacheField name="Net Income to Common Non-GAAP" numFmtId="164">
      <sharedItems containsString="0" containsBlank="1" containsNumber="1" minValue="-5956.55" maxValue="59328.76"/>
    </cacheField>
    <cacheField name="Revenues" numFmtId="164">
      <sharedItems containsString="0" containsBlank="1" containsNumber="1" minValue="9.2650000000000006" maxValue="514405"/>
    </cacheField>
    <cacheField name="GAAP Net Margin" numFmtId="0" formula="'Net Income to Common GAAP' /Revenues" databaseField="0"/>
    <cacheField name="Non-GAAP Net Margin" numFmtId="0" formula="'Net Income to Common Non-GAAP' /Revenues" databaseField="0"/>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akur Ghimire" refreshedDate="44243.053418981479" createdVersion="6" refreshedVersion="6" minRefreshableVersion="3" recordCount="3109" xr:uid="{848393E5-643E-4D33-892B-38CE4A964EC0}">
  <cacheSource type="worksheet">
    <worksheetSource name="Table3" r:id="rId2"/>
  </cacheSource>
  <cacheFields count="38">
    <cacheField name="Trip/Eats ID" numFmtId="0">
      <sharedItems/>
    </cacheField>
    <cacheField name="Transaction Timestamp (UTC)" numFmtId="0">
      <sharedItems containsDate="1" containsBlank="1" containsMixedTypes="1" minDate="2019-06-01T04:13:50" maxDate="2019-09-01T00:01:36"/>
    </cacheField>
    <cacheField name="Request Date (UTC)" numFmtId="0">
      <sharedItems containsDate="1" containsMixedTypes="1" minDate="2019-06-01T00:00:00" maxDate="2019-09-01T00:00:00"/>
    </cacheField>
    <cacheField name="Request Time (UTC)" numFmtId="0">
      <sharedItems/>
    </cacheField>
    <cacheField name="Request Date (Local)" numFmtId="0">
      <sharedItems containsDate="1" containsMixedTypes="1" minDate="2019-05-31T00:00:00" maxDate="2019-09-01T00:00:00"/>
    </cacheField>
    <cacheField name="Request Time (Local)" numFmtId="0">
      <sharedItems/>
    </cacheField>
    <cacheField name="Drop-off Date (UTC)" numFmtId="0">
      <sharedItems containsDate="1" containsMixedTypes="1" minDate="2019-06-01T00:00:00" maxDate="2019-09-02T00:00:00"/>
    </cacheField>
    <cacheField name="Drop-off Time (UTC)" numFmtId="0">
      <sharedItems/>
    </cacheField>
    <cacheField name="Drop-off Date (Local)" numFmtId="0">
      <sharedItems containsDate="1" containsMixedTypes="1" minDate="2019-06-01T00:00:00" maxDate="2019-09-01T00:00:00"/>
    </cacheField>
    <cacheField name="Drop-off Time (Local)" numFmtId="0">
      <sharedItems/>
    </cacheField>
    <cacheField name="Request Timezone Offset from UTC" numFmtId="0">
      <sharedItems/>
    </cacheField>
    <cacheField name="First Name" numFmtId="0">
      <sharedItems/>
    </cacheField>
    <cacheField name="Last Name" numFmtId="0">
      <sharedItems/>
    </cacheField>
    <cacheField name="Email" numFmtId="0">
      <sharedItems/>
    </cacheField>
    <cacheField name="employee name " numFmtId="0">
      <sharedItems count="56">
        <s v="Lysane_Sanchez"/>
        <s v="Oksana_Orlov"/>
        <s v="Cal_Thompson"/>
        <s v="Matthew_Brody"/>
        <s v="Tony_Conte"/>
        <s v="Bowie_Tam"/>
        <s v="Sergio_Khazerov"/>
        <s v="Justin_Meltzer"/>
        <s v="Emily_Antner"/>
        <s v="Torey_McNeil"/>
        <s v="Gil_Adler"/>
        <s v="--_--"/>
        <s v="Nate_Alexander"/>
        <s v="Hunter_Senning"/>
        <s v="Will_Heyburn"/>
        <s v="Robert_Doherty"/>
        <s v="Lee_Gold"/>
        <s v="Esjona_Kadiu"/>
        <s v="Evan_Licht"/>
        <s v="Conner_Clay"/>
        <s v="Max_Schrage"/>
        <s v="Shyloh_Davonne Wilkinson"/>
        <s v="AJ_Garber"/>
        <s v="Jack_Oneill"/>
        <s v="Karoline_Lozier"/>
        <s v="Madison_Friedman"/>
        <s v="Mimi_Grassi"/>
        <s v="Callen_Morris"/>
        <s v="Wyndham_Williamson"/>
        <s v="Simon_Levesque"/>
        <s v="Jose_Ramon-Batista"/>
        <s v="Nathaniel_Guenther"/>
        <s v="Amanda_Soucy"/>
        <s v="Evelyn_Pelczar"/>
        <s v="Maryanne_Johnson"/>
        <s v="Jess_Rooney"/>
        <s v="Jacqueline_Westbrook"/>
        <s v="Allison _Keith"/>
        <s v="Brendan_Kelly"/>
        <s v="James_Whaley"/>
        <s v="Joseph_Meyer"/>
        <s v="Jake_Mirto"/>
        <s v="William_Hooper"/>
        <s v="Ngozi_Kemjika"/>
        <s v="Mikaela_Riley"/>
        <s v="Jacob_Gibson"/>
        <s v="Emi_Suzuki"/>
        <s v="Sabrina_Kogut"/>
        <s v="Tori_Maisey"/>
        <s v="Jake_Adler"/>
        <s v="John_Schaaf"/>
        <s v="Blair_Felts"/>
        <s v="Leo_Alvarez"/>
        <s v="Conrad_Grimmer"/>
        <s v="Robert_Wiesenthal"/>
        <s v="Jackson_Bisaccia"/>
      </sharedItems>
    </cacheField>
    <cacheField name="Employee ID" numFmtId="0">
      <sharedItems/>
    </cacheField>
    <cacheField name="Service" numFmtId="0">
      <sharedItems/>
    </cacheField>
    <cacheField name="City" numFmtId="0">
      <sharedItems count="13">
        <s v="New York City"/>
        <s v="NYC Suburbs"/>
        <s v="New Jersey"/>
        <s v="St Louis"/>
        <s v="Connecticut"/>
        <s v="Boston"/>
        <s v="San Francisco"/>
        <s v="Washington D.C."/>
        <s v="Los Angeles"/>
        <s v="Philadelphia"/>
        <s v="London"/>
        <s v="Worcester"/>
        <s v="--"/>
      </sharedItems>
    </cacheField>
    <cacheField name="Distance (mi)" numFmtId="0">
      <sharedItems containsMixedTypes="1" containsNumber="1" minValue="0" maxValue="178.35" count="1127">
        <n v="18.239999999999998"/>
        <n v="0"/>
        <n v="5.4"/>
        <s v="--"/>
        <n v="38.44"/>
        <n v="3.65"/>
        <n v="34.51"/>
        <n v="2.87"/>
        <n v="3.33"/>
        <n v="2.46"/>
        <n v="1.47"/>
        <n v="12.38"/>
        <n v="4.5199999999999996"/>
        <n v="2.93"/>
        <n v="4.4000000000000004"/>
        <n v="1.49"/>
        <n v="8.56"/>
        <n v="4.55"/>
        <n v="6.43"/>
        <n v="4.21"/>
        <n v="1.76"/>
        <n v="4.7"/>
        <n v="3.55"/>
        <n v="1.29"/>
        <n v="3.15"/>
        <n v="3.35"/>
        <n v="10.39"/>
        <n v="2.15"/>
        <n v="3.17"/>
        <n v="32"/>
        <n v="2.84"/>
        <n v="2.38"/>
        <n v="2.89"/>
        <n v="1.24"/>
        <n v="4.54"/>
        <n v="2.36"/>
        <n v="7.58"/>
        <n v="3.4"/>
        <n v="3.93"/>
        <n v="0.61"/>
        <n v="9.6"/>
        <n v="6.13"/>
        <n v="15.31"/>
        <n v="1.26"/>
        <n v="3.23"/>
        <n v="5.66"/>
        <n v="41.71"/>
        <n v="11.14"/>
        <n v="12.66"/>
        <n v="7.53"/>
        <n v="3.87"/>
        <n v="17.13"/>
        <n v="5.79"/>
        <n v="1.05"/>
        <n v="3.28"/>
        <n v="1.97"/>
        <n v="4.07"/>
        <n v="2.3199999999999998"/>
        <n v="2.0299999999999998"/>
        <n v="2.78"/>
        <n v="1.71"/>
        <n v="2.62"/>
        <n v="9.1199999999999992"/>
        <n v="12.19"/>
        <n v="18.77"/>
        <n v="3.02"/>
        <n v="3.19"/>
        <n v="4.4400000000000004"/>
        <n v="0.14000000000000001"/>
        <n v="2.37"/>
        <n v="2.63"/>
        <n v="1.88"/>
        <n v="4.3600000000000003"/>
        <n v="11.41"/>
        <n v="1.67"/>
        <n v="6.78"/>
        <n v="2.57"/>
        <n v="9.2200000000000006"/>
        <n v="1.57"/>
        <n v="9.5500000000000007"/>
        <n v="36.76"/>
        <n v="1.1200000000000001"/>
        <n v="122.59"/>
        <n v="4.9000000000000004"/>
        <n v="4.45"/>
        <n v="5.81"/>
        <n v="2.25"/>
        <n v="6.68"/>
        <n v="9.31"/>
        <n v="1.28"/>
        <n v="2.19"/>
        <n v="1.48"/>
        <n v="2.99"/>
        <n v="1.5"/>
        <n v="4.03"/>
        <n v="11.73"/>
        <n v="9.36"/>
        <n v="1.72"/>
        <n v="2.4500000000000002"/>
        <n v="3.7"/>
        <n v="34.31"/>
        <n v="9.3800000000000008"/>
        <n v="2.04"/>
        <n v="9.4"/>
        <n v="3.88"/>
        <n v="3.92"/>
        <n v="2.97"/>
        <n v="9.3699999999999992"/>
        <n v="2.76"/>
        <n v="10.210000000000001"/>
        <n v="2.91"/>
        <n v="2.1"/>
        <n v="9.6300000000000008"/>
        <n v="32.1"/>
        <n v="2.98"/>
        <n v="3.29"/>
        <n v="8"/>
        <n v="5.62"/>
        <n v="0.64"/>
        <n v="3.68"/>
        <n v="4"/>
        <n v="9.35"/>
        <n v="0.68"/>
        <n v="3.09"/>
        <n v="3.58"/>
        <n v="1.69"/>
        <n v="6.52"/>
        <n v="2.0499999999999998"/>
        <n v="0.49"/>
        <n v="9.59"/>
        <n v="6.62"/>
        <n v="3.83"/>
        <n v="9.57"/>
        <n v="1.21"/>
        <n v="1.2"/>
        <n v="8.14"/>
        <n v="21"/>
        <n v="2.06"/>
        <n v="10.82"/>
        <n v="3.16"/>
        <n v="2.85"/>
        <n v="2.5499999999999998"/>
        <n v="1.36"/>
        <n v="1.61"/>
        <n v="5.35"/>
        <n v="9.81"/>
        <n v="42.38"/>
        <n v="9.41"/>
        <n v="2.75"/>
        <n v="40.770000000000003"/>
        <n v="10.55"/>
        <n v="38.51"/>
        <n v="6.51"/>
        <n v="0.81"/>
        <n v="31.11"/>
        <n v="2.8"/>
        <n v="8.9"/>
        <n v="32.159999999999997"/>
        <n v="8.91"/>
        <n v="1.68"/>
        <n v="2.1800000000000002"/>
        <n v="2.14"/>
        <n v="34.369999999999997"/>
        <n v="2.71"/>
        <n v="2.79"/>
        <n v="1.6"/>
        <n v="0.89"/>
        <n v="1.1499999999999999"/>
        <n v="1.96"/>
        <n v="4.7699999999999996"/>
        <n v="6.12"/>
        <n v="10.93"/>
        <n v="0.63"/>
        <n v="4.8899999999999997"/>
        <n v="16.989999999999998"/>
        <n v="10.47"/>
        <n v="2.17"/>
        <n v="0.97"/>
        <n v="1.58"/>
        <n v="4.2"/>
        <n v="1.07"/>
        <n v="2.0699999999999998"/>
        <n v="1.74"/>
        <n v="1.7"/>
        <n v="0.85"/>
        <n v="1.1299999999999999"/>
        <n v="2"/>
        <n v="4.62"/>
        <n v="0.83"/>
        <n v="0.95"/>
        <n v="0.8"/>
        <n v="27.88"/>
        <n v="5.34"/>
        <n v="1.86"/>
        <n v="2.66"/>
        <n v="2.96"/>
        <n v="91"/>
        <n v="2.0099999999999998"/>
        <n v="1.95"/>
        <n v="4.08"/>
        <n v="1.06"/>
        <n v="2.95"/>
        <n v="0.79"/>
        <n v="4.0199999999999996"/>
        <n v="4.96"/>
        <n v="5.28"/>
        <n v="0.9"/>
        <n v="1.64"/>
        <n v="7.43"/>
        <n v="0.56999999999999995"/>
        <n v="7.1"/>
        <n v="1.89"/>
        <n v="3.64"/>
        <n v="1.42"/>
        <n v="1.39"/>
        <n v="2.94"/>
        <n v="1.84"/>
        <n v="2.4"/>
        <n v="4.75"/>
        <n v="1.03"/>
        <n v="5.2"/>
        <n v="57.12"/>
        <n v="14.74"/>
        <n v="1.73"/>
        <n v="6.21"/>
        <n v="2.2000000000000002"/>
        <n v="2.88"/>
        <n v="0.88"/>
        <n v="1.65"/>
        <n v="1.19"/>
        <n v="1.66"/>
        <n v="1.31"/>
        <n v="3.71"/>
        <n v="1.93"/>
        <n v="4.3899999999999997"/>
        <n v="3.76"/>
        <n v="3.96"/>
        <n v="4.58"/>
        <n v="2.92"/>
        <n v="2.82"/>
        <n v="5.29"/>
        <n v="1.8"/>
        <n v="26.5"/>
        <n v="2.64"/>
        <n v="25.93"/>
        <n v="2.2999999999999998"/>
        <n v="1.99"/>
        <n v="5.44"/>
        <n v="0.32"/>
        <n v="19.170000000000002"/>
        <n v="18.47"/>
        <n v="1.94"/>
        <n v="2.48"/>
        <n v="4.42"/>
        <n v="3.52"/>
        <n v="29.86"/>
        <n v="5.6"/>
        <n v="2.77"/>
        <n v="1.91"/>
        <n v="3.66"/>
        <n v="5.5"/>
        <n v="8.44"/>
        <n v="3.72"/>
        <n v="13.56"/>
        <n v="1.98"/>
        <n v="2.2400000000000002"/>
        <n v="2.65"/>
        <n v="11.86"/>
        <n v="1.25"/>
        <n v="6.61"/>
        <n v="1.82"/>
        <n v="4.8"/>
        <n v="10.48"/>
        <n v="6.38"/>
        <n v="10.85"/>
        <n v="4.1900000000000004"/>
        <n v="1.17"/>
        <n v="3.59"/>
        <n v="1.04"/>
        <n v="0.06"/>
        <n v="11.52"/>
        <n v="3.05"/>
        <n v="12.21"/>
        <n v="6.64"/>
        <n v="3.14"/>
        <n v="2.2200000000000002"/>
        <n v="4.51"/>
        <n v="5.41"/>
        <n v="14.25"/>
        <n v="110.96"/>
        <n v="4.6399999999999997"/>
        <n v="8.0500000000000007"/>
        <n v="37.869999999999997"/>
        <n v="53.35"/>
        <n v="3.69"/>
        <n v="8.35"/>
        <n v="5.38"/>
        <n v="5.26"/>
        <n v="15.36"/>
        <n v="3.53"/>
        <n v="5.09"/>
        <n v="3.07"/>
        <n v="4.6900000000000004"/>
        <n v="33.200000000000003"/>
        <n v="3.49"/>
        <n v="5.61"/>
        <n v="14.94"/>
        <n v="1.23"/>
        <n v="1.59"/>
        <n v="9.2100000000000009"/>
        <n v="1.45"/>
        <n v="3.01"/>
        <n v="4.68"/>
        <n v="1.41"/>
        <n v="2.08"/>
        <n v="3.31"/>
        <n v="0.04"/>
        <n v="11.04"/>
        <n v="10.56"/>
        <n v="15.37"/>
        <n v="3.1"/>
        <n v="16.96"/>
        <n v="35.380000000000003"/>
        <n v="0.93"/>
        <n v="8.83"/>
        <n v="12.3"/>
        <n v="0.02"/>
        <n v="2.13"/>
        <n v="5.19"/>
        <n v="7.39"/>
        <n v="0.05"/>
        <n v="12.76"/>
        <n v="2.34"/>
        <n v="1.44"/>
        <n v="10.92"/>
        <n v="3"/>
        <n v="92.22"/>
        <n v="4.41"/>
        <n v="4.34"/>
        <n v="25.83"/>
        <n v="12.85"/>
        <n v="93.28"/>
        <n v="101.63"/>
        <n v="101.83"/>
        <n v="114.04"/>
        <n v="13.87"/>
        <n v="124.26"/>
        <n v="18.52"/>
        <n v="26.28"/>
        <n v="26.19"/>
        <n v="4.26"/>
        <n v="17.579999999999998"/>
        <n v="17.420000000000002"/>
        <n v="22.76"/>
        <n v="17.079999999999998"/>
        <n v="13.16"/>
        <n v="16.3"/>
        <n v="9.84"/>
        <n v="22.36"/>
        <n v="0.19"/>
        <n v="18.22"/>
        <n v="20.07"/>
        <n v="2.4300000000000002"/>
        <n v="18"/>
        <n v="21.21"/>
        <n v="16.87"/>
        <n v="5.49"/>
        <n v="0.13"/>
        <n v="9.89"/>
        <n v="14.45"/>
        <n v="17.82"/>
        <n v="5.16"/>
        <n v="53.28"/>
        <n v="51.87"/>
        <n v="54.13"/>
        <n v="22.85"/>
        <n v="22.9"/>
        <n v="57.5"/>
        <n v="48.72"/>
        <n v="23.11"/>
        <n v="101.18"/>
        <n v="121.2"/>
        <n v="116.44"/>
        <n v="109.93"/>
        <n v="137.21"/>
        <n v="20.420000000000002"/>
        <n v="20.21"/>
        <n v="20.309999999999999"/>
        <n v="24.08"/>
        <n v="2.11"/>
        <n v="4.2300000000000004"/>
        <n v="0.71"/>
        <n v="12.18"/>
        <n v="9.34"/>
        <n v="9.09"/>
        <n v="2.42"/>
        <n v="5.42"/>
        <n v="0.7"/>
        <n v="4.16"/>
        <n v="4.59"/>
        <n v="1.1000000000000001"/>
        <n v="6.18"/>
        <n v="1.53"/>
        <n v="1.77"/>
        <n v="3.97"/>
        <n v="5.76"/>
        <n v="0.86"/>
        <n v="0.72"/>
        <n v="1.92"/>
        <n v="0.76"/>
        <n v="4.1100000000000003"/>
        <n v="0.48"/>
        <n v="4.49"/>
        <n v="14.9"/>
        <n v="4.72"/>
        <n v="4.63"/>
        <n v="5.65"/>
        <n v="3.98"/>
        <n v="3.26"/>
        <n v="1"/>
        <n v="1.62"/>
        <n v="3.12"/>
        <n v="7.84"/>
        <n v="2.68"/>
        <n v="30.81"/>
        <n v="2.44"/>
        <n v="4.8099999999999996"/>
        <n v="4.29"/>
        <n v="0.78"/>
        <n v="0.91"/>
        <n v="1.1100000000000001"/>
        <n v="3.25"/>
        <n v="2.39"/>
        <n v="7.19"/>
        <n v="2.02"/>
        <n v="4.09"/>
        <n v="22.93"/>
        <n v="10.33"/>
        <n v="5.77"/>
        <n v="2.86"/>
        <n v="7.29"/>
        <n v="4.28"/>
        <n v="7.51"/>
        <n v="2.2599999999999998"/>
        <n v="4.0599999999999996"/>
        <n v="3.04"/>
        <n v="4.6500000000000004"/>
        <n v="6.14"/>
        <n v="4.84"/>
        <n v="5.39"/>
        <n v="3.47"/>
        <n v="3.91"/>
        <n v="17.97"/>
        <n v="96.77"/>
        <n v="104.71"/>
        <n v="9.58"/>
        <n v="3.37"/>
        <n v="0.01"/>
        <n v="0.03"/>
        <n v="8.06"/>
        <n v="97.08"/>
        <n v="118.91"/>
        <n v="5.9"/>
        <n v="1.1599999999999999"/>
        <n v="2.4900000000000002"/>
        <n v="1.87"/>
        <n v="25.75"/>
        <n v="2.09"/>
        <n v="4.53"/>
        <n v="3.86"/>
        <n v="3.67"/>
        <n v="3.8"/>
        <n v="5.03"/>
        <n v="19.79"/>
        <n v="104.1"/>
        <n v="4.5"/>
        <n v="3.11"/>
        <n v="4.87"/>
        <n v="3.84"/>
        <n v="4.46"/>
        <n v="23.26"/>
        <n v="7.11"/>
        <n v="6.97"/>
        <n v="5.98"/>
        <n v="2.29"/>
        <n v="108.31"/>
        <n v="6.26"/>
        <n v="1.3"/>
        <n v="2.5099999999999998"/>
        <n v="0.56000000000000005"/>
        <n v="10.67"/>
        <n v="18.41"/>
        <n v="3.43"/>
        <n v="3.81"/>
        <n v="5.25"/>
        <n v="4.82"/>
        <n v="1.52"/>
        <n v="12.81"/>
        <n v="5.08"/>
        <n v="19.54"/>
        <n v="10.52"/>
        <n v="19.14"/>
        <n v="12.06"/>
        <n v="20.14"/>
        <n v="1.63"/>
        <n v="6.25"/>
        <n v="7.86"/>
        <n v="5.43"/>
        <n v="12.88"/>
        <n v="11.71"/>
        <n v="5"/>
        <n v="10.51"/>
        <n v="3.27"/>
        <n v="7.62"/>
        <n v="6.86"/>
        <n v="15.66"/>
        <n v="6.67"/>
        <n v="3.57"/>
        <n v="6.87"/>
        <n v="18.739999999999998"/>
        <n v="16.010000000000002"/>
        <n v="1.55"/>
        <n v="3.61"/>
        <n v="4.7300000000000004"/>
        <n v="2.56"/>
        <n v="13.26"/>
        <n v="8.51"/>
        <n v="20.63"/>
        <n v="18.37"/>
        <n v="16.23"/>
        <n v="9.9600000000000009"/>
        <n v="0.96"/>
        <n v="4.33"/>
        <n v="3.22"/>
        <n v="6.15"/>
        <n v="7.59"/>
        <n v="14.29"/>
        <n v="15.47"/>
        <n v="9.43"/>
        <n v="30.65"/>
        <n v="20.350000000000001"/>
        <n v="19.53"/>
        <n v="18.82"/>
        <n v="9.8699999999999992"/>
        <n v="6.71"/>
        <n v="1.38"/>
        <n v="10.58"/>
        <n v="26.13"/>
        <n v="13.63"/>
        <n v="4.1399999999999997"/>
        <n v="11.57"/>
        <n v="13.46"/>
        <n v="2.61"/>
        <n v="3.45"/>
        <n v="20.62"/>
        <n v="13.02"/>
        <n v="2.9"/>
        <n v="4.12"/>
        <n v="2.2799999999999998"/>
        <n v="22.73"/>
        <n v="9.8800000000000008"/>
        <n v="5.01"/>
        <n v="12.64"/>
        <n v="5.87"/>
        <n v="14.54"/>
        <n v="15.93"/>
        <n v="7.13"/>
        <n v="1.81"/>
        <n v="1.56"/>
        <n v="2.31"/>
        <n v="4.4800000000000004"/>
        <n v="10.23"/>
        <n v="8.5399999999999991"/>
        <n v="10.57"/>
        <n v="3.39"/>
        <n v="12.04"/>
        <n v="6.34"/>
        <n v="16.84"/>
        <n v="20.81"/>
        <n v="21.44"/>
        <n v="21.88"/>
        <n v="21.39"/>
        <n v="10.15"/>
        <n v="4.18"/>
        <n v="0.16"/>
        <n v="16.37"/>
        <n v="47.41"/>
        <n v="18.13"/>
        <n v="8.0399999999999991"/>
        <n v="29.37"/>
        <n v="10.79"/>
        <n v="7.24"/>
        <n v="29.63"/>
        <n v="0.69"/>
        <n v="15.77"/>
        <n v="20.38"/>
        <n v="7.4"/>
        <n v="12.89"/>
        <n v="4.0999999999999996"/>
        <n v="17.739999999999998"/>
        <n v="8.92"/>
        <n v="21.82"/>
        <n v="13.89"/>
        <n v="12.01"/>
        <n v="15.15"/>
        <n v="4.01"/>
        <n v="6.53"/>
        <n v="8.5500000000000007"/>
        <n v="9.07"/>
        <n v="6.55"/>
        <n v="12"/>
        <n v="12.56"/>
        <n v="21.49"/>
        <n v="11.34"/>
        <n v="24.04"/>
        <n v="14.16"/>
        <n v="11.28"/>
        <n v="20.84"/>
        <n v="18.670000000000002"/>
        <n v="3.73"/>
        <n v="5.99"/>
        <n v="3.79"/>
        <n v="7.47"/>
        <n v="12.69"/>
        <n v="28.99"/>
        <n v="2.5"/>
        <n v="13.74"/>
        <n v="5.36"/>
        <n v="11.96"/>
        <n v="11.07"/>
        <n v="31.35"/>
        <n v="8.99"/>
        <n v="7.85"/>
        <n v="9.1"/>
        <n v="14.84"/>
        <n v="9.2899999999999991"/>
        <n v="9.17"/>
        <n v="36.299999999999997"/>
        <n v="37.61"/>
        <n v="5.85"/>
        <n v="17.23"/>
        <n v="17.190000000000001"/>
        <n v="3.08"/>
        <n v="5.47"/>
        <n v="17.32"/>
        <n v="39.659999999999997"/>
        <n v="41.48"/>
        <n v="4.8600000000000003"/>
        <n v="16.46"/>
        <n v="22.43"/>
        <n v="6.31"/>
        <n v="1.1399999999999999"/>
        <n v="3.44"/>
        <n v="33.5"/>
        <n v="11.68"/>
        <n v="1.51"/>
        <n v="18.63"/>
        <n v="10.74"/>
        <n v="5.15"/>
        <n v="0.6"/>
        <n v="11.99"/>
        <n v="15.59"/>
        <n v="16.36"/>
        <n v="8.69"/>
        <n v="41.18"/>
        <n v="4.57"/>
        <n v="34.56"/>
        <n v="40.97"/>
        <n v="3.6"/>
        <n v="15.89"/>
        <n v="16.45"/>
        <n v="43.32"/>
        <n v="4.05"/>
        <n v="1.01"/>
        <n v="3.62"/>
        <n v="11.91"/>
        <n v="17.920000000000002"/>
        <n v="9.26"/>
        <n v="11.48"/>
        <n v="30.97"/>
        <n v="4.91"/>
        <n v="2.16"/>
        <n v="3.63"/>
        <n v="11.33"/>
        <n v="7.08"/>
        <n v="15.65"/>
        <n v="18.100000000000001"/>
        <n v="1.33"/>
        <n v="5.04"/>
        <n v="12.68"/>
        <n v="15.12"/>
        <n v="5.93"/>
        <n v="4.71"/>
        <n v="1.18"/>
        <n v="17.350000000000001"/>
        <n v="21.91"/>
        <n v="14.56"/>
        <n v="4.5999999999999996"/>
        <n v="94.89"/>
        <n v="6.01"/>
        <n v="178.35"/>
        <n v="4.04"/>
        <n v="7"/>
        <n v="3.51"/>
        <n v="4.3099999999999996"/>
        <n v="11.98"/>
        <n v="0.52"/>
        <n v="22.08"/>
        <n v="17.600000000000001"/>
        <n v="4.6100000000000003"/>
        <n v="2.12"/>
        <n v="12.67"/>
        <n v="89.86"/>
        <n v="69.98"/>
        <n v="14.21"/>
        <n v="94.26"/>
        <n v="5.63"/>
        <n v="14.33"/>
        <n v="8.6300000000000008"/>
        <n v="5.54"/>
        <n v="8.4600000000000009"/>
        <n v="5.18"/>
        <n v="20.57"/>
        <n v="92.03"/>
        <n v="7.15"/>
        <n v="5.51"/>
        <n v="4.97"/>
        <n v="2.83"/>
        <n v="20.96"/>
        <n v="14.09"/>
        <n v="11.12"/>
        <n v="22.75"/>
        <n v="15.56"/>
        <n v="5.67"/>
        <n v="31.6"/>
        <n v="5.78"/>
        <n v="7.55"/>
        <n v="2.74"/>
        <n v="6.81"/>
        <n v="8.3800000000000008"/>
        <n v="18.39"/>
        <n v="13.34"/>
        <n v="6.56"/>
        <n v="4.3"/>
        <n v="8.31"/>
        <n v="7.66"/>
        <n v="4.93"/>
        <n v="16.52"/>
        <n v="7.16"/>
        <n v="3.48"/>
        <n v="35.6"/>
        <n v="0.34"/>
        <n v="18.920000000000002"/>
        <n v="2.41"/>
        <n v="35.44"/>
        <n v="10.43"/>
        <n v="5.14"/>
        <n v="4.47"/>
        <n v="0.75"/>
        <n v="1.75"/>
        <n v="1.79"/>
        <n v="4.76"/>
        <n v="1.85"/>
        <n v="5.56"/>
        <n v="5.95"/>
        <n v="4.88"/>
        <n v="5.55"/>
        <n v="2.54"/>
        <n v="1.22"/>
        <n v="6.7"/>
        <n v="12.27"/>
        <n v="28.19"/>
        <n v="19.28"/>
        <n v="25.79"/>
        <n v="0.92"/>
        <n v="25.91"/>
        <n v="19.18"/>
        <n v="0.94"/>
        <n v="4.79"/>
        <n v="19.07"/>
        <n v="2.6"/>
        <n v="0.42"/>
        <n v="3.36"/>
        <n v="2.23"/>
        <n v="13.79"/>
        <n v="2.5299999999999998"/>
        <n v="107.51"/>
        <n v="115.93"/>
        <n v="29.92"/>
        <n v="8.18"/>
        <n v="18.61"/>
        <n v="20.079999999999998"/>
        <n v="1.4"/>
        <n v="15.46"/>
        <n v="35.82"/>
        <n v="41.49"/>
        <n v="12.99"/>
        <n v="13.94"/>
        <n v="9.82"/>
        <n v="31.48"/>
        <n v="39.31"/>
        <n v="29.77"/>
        <n v="14.99"/>
        <n v="22.63"/>
        <n v="17.510000000000002"/>
        <n v="4.32"/>
        <n v="5.27"/>
        <n v="6.17"/>
        <n v="8.85"/>
        <n v="9.33"/>
        <n v="5.92"/>
        <n v="15.27"/>
        <n v="9.56"/>
        <n v="5.58"/>
        <n v="12.35"/>
        <n v="8.89"/>
        <n v="6.76"/>
        <n v="8.67"/>
        <n v="13.23"/>
        <n v="11.53"/>
        <n v="0.5"/>
        <n v="20.440000000000001"/>
        <n v="1.37"/>
        <n v="7.25"/>
        <n v="9.24"/>
        <n v="11.51"/>
        <n v="7.06"/>
        <n v="2.27"/>
        <n v="35.56"/>
        <n v="16.22"/>
        <n v="12.4"/>
        <n v="11.65"/>
        <n v="10.119999999999999"/>
        <n v="6.1"/>
        <n v="1.32"/>
        <n v="13.78"/>
        <n v="0.57999999999999996"/>
        <n v="10"/>
        <n v="22.99"/>
        <n v="0.99"/>
        <n v="36.81"/>
        <n v="31.8"/>
        <n v="7.68"/>
        <n v="15.2"/>
        <n v="4.78"/>
        <n v="29.14"/>
        <n v="1.35"/>
        <n v="11.06"/>
        <n v="11.85"/>
        <n v="6.48"/>
        <n v="18.649999999999999"/>
        <n v="3.38"/>
        <n v="38.020000000000003"/>
        <n v="14.12"/>
        <n v="2.4700000000000002"/>
        <n v="13.93"/>
        <n v="34.68"/>
        <n v="7.31"/>
        <n v="0.38"/>
        <n v="0.67"/>
        <n v="35.409999999999997"/>
        <n v="14.2"/>
        <n v="31.24"/>
        <n v="2.21"/>
        <n v="6.11"/>
        <n v="6.02"/>
        <n v="9.25"/>
        <n v="9.6999999999999993"/>
        <n v="9.52"/>
        <n v="25.05"/>
        <n v="7.57"/>
        <n v="0.87"/>
        <n v="3.99"/>
        <n v="0.44"/>
        <n v="11.66"/>
        <n v="32.6"/>
        <n v="25.13"/>
        <n v="10.24"/>
        <n v="3.42"/>
        <n v="7.02"/>
        <n v="9.23"/>
        <n v="16.7"/>
        <n v="12.08"/>
        <n v="3.41"/>
        <n v="12.14"/>
        <n v="11.97"/>
        <n v="11.87"/>
        <n v="6.37"/>
        <n v="6.58"/>
        <n v="9.01"/>
        <n v="8.19"/>
        <n v="11.1"/>
        <n v="11.59"/>
        <n v="30.3"/>
        <n v="5.0599999999999996"/>
        <n v="1.83"/>
        <n v="11.45"/>
        <n v="5.05"/>
        <n v="35.869999999999997"/>
        <n v="12.49"/>
        <n v="23.92"/>
        <n v="35.840000000000003"/>
        <n v="6.59"/>
        <n v="2.58"/>
        <n v="31.29"/>
        <n v="2.59"/>
        <n v="1.08"/>
        <n v="5.94"/>
        <n v="7.41"/>
        <n v="3.32"/>
        <n v="9.2799999999999994"/>
        <n v="9.27"/>
        <n v="0.65"/>
        <n v="5.45"/>
        <n v="7.97"/>
        <n v="5.33"/>
        <n v="16.05"/>
        <n v="12.58"/>
        <n v="16.32"/>
        <n v="32.119999999999997"/>
        <n v="11.47"/>
        <n v="3.9"/>
        <n v="13.86"/>
        <n v="35.450000000000003"/>
        <n v="31.58"/>
        <n v="3.34"/>
        <n v="5.52"/>
        <n v="5.48"/>
        <n v="9.5299999999999994"/>
        <n v="31.85"/>
        <n v="22.37"/>
        <n v="20.32"/>
        <n v="32.659999999999997"/>
        <n v="4.9800000000000004"/>
        <n v="6.28"/>
        <n v="11"/>
        <n v="9.4700000000000006"/>
        <n v="3.54"/>
        <n v="14.64"/>
        <n v="4.92"/>
        <n v="38.799999999999997"/>
        <n v="11.95"/>
        <n v="35.46"/>
        <n v="12.41"/>
        <n v="119.28"/>
        <n v="9.3000000000000007"/>
        <n v="22.87"/>
        <n v="4.22"/>
        <n v="19.55"/>
        <n v="6.39"/>
        <n v="6.8"/>
        <n v="0.66"/>
        <n v="12.23"/>
        <n v="3.82"/>
        <n v="6.45"/>
        <n v="1.27"/>
        <n v="34.630000000000003"/>
        <n v="20.52"/>
        <n v="15.64"/>
        <n v="16.68"/>
        <n v="20.329999999999998"/>
        <n v="4.13"/>
        <n v="11.46"/>
        <n v="12.25"/>
        <n v="1.54"/>
        <n v="5.59"/>
        <n v="16.190000000000001"/>
        <n v="31.89"/>
        <n v="10.73"/>
        <n v="6.42"/>
        <n v="22.62"/>
        <n v="16.239999999999998"/>
        <n v="22.44"/>
        <n v="9.08"/>
        <n v="7.71"/>
        <n v="9.7899999999999991"/>
        <n v="8.86"/>
        <n v="18.89"/>
        <n v="37.22"/>
        <n v="16.420000000000002"/>
        <n v="22.91"/>
        <n v="9.19"/>
        <n v="26.36"/>
        <n v="12.78"/>
        <n v="9.73"/>
        <n v="5.07"/>
        <n v="10.050000000000001"/>
        <n v="36.22"/>
        <n v="35.22"/>
        <n v="16.29"/>
        <n v="9.16"/>
        <n v="5.31"/>
        <n v="15.87"/>
        <n v="32.89"/>
        <n v="31.17"/>
        <n v="15.67"/>
        <n v="19.649999999999999"/>
        <n v="23.29"/>
        <n v="11.38"/>
        <n v="24.12"/>
        <n v="14.35"/>
        <n v="22.89"/>
        <n v="13.81"/>
        <n v="7.42"/>
        <n v="11.76"/>
        <n v="12.15"/>
        <n v="2.67"/>
        <n v="8.8800000000000008"/>
        <n v="13.05"/>
        <n v="9.76"/>
        <n v="6.4"/>
        <n v="1.43"/>
        <n v="4.17"/>
        <n v="2.33"/>
        <n v="3.85"/>
        <n v="9.44"/>
        <n v="0.36"/>
        <n v="29.59"/>
        <n v="11.78"/>
        <n v="6.9"/>
        <n v="12.2"/>
        <n v="12.52"/>
        <n v="12.46"/>
        <n v="9.5"/>
        <n v="4.95"/>
        <n v="29.5"/>
        <n v="4.99"/>
        <n v="13.08"/>
        <n v="4.5599999999999996"/>
        <n v="3.75"/>
        <n v="3.94"/>
        <n v="39.700000000000003"/>
        <n v="7.22"/>
        <n v="10.5"/>
        <n v="11.3"/>
        <n v="8.9600000000000009"/>
        <n v="4.24"/>
        <n v="41.52"/>
        <n v="8.8699999999999992"/>
        <n v="6.04"/>
        <n v="1.9"/>
        <n v="1.46"/>
        <n v="8.4700000000000006"/>
        <n v="0.17"/>
        <n v="3.95"/>
        <n v="4.43"/>
        <n v="16.28"/>
        <n v="27.47"/>
        <n v="20.260000000000002"/>
        <n v="26.49"/>
        <n v="25.01"/>
        <n v="7.56"/>
        <n v="1.0900000000000001"/>
        <n v="2.52"/>
        <n v="28.28"/>
        <n v="8.49"/>
        <n v="4.66"/>
        <n v="6.27"/>
        <n v="31.16"/>
        <n v="24.61"/>
        <n v="34.36"/>
        <n v="16.149999999999999"/>
        <n v="6.24"/>
        <n v="7.61"/>
        <n v="15.11"/>
        <n v="10.35"/>
        <n v="6.03"/>
        <n v="3.89"/>
        <n v="5.3"/>
        <n v="44.31"/>
        <n v="6.36"/>
        <n v="1.78"/>
        <n v="6.44"/>
        <n v="7.32"/>
        <n v="2.35"/>
        <n v="3.13"/>
        <n v="22.32"/>
        <n v="32.78"/>
        <n v="31.56"/>
        <n v="18.190000000000001"/>
        <n v="0.73"/>
        <n v="3.18"/>
        <n v="18.86"/>
        <n v="12.02"/>
        <n v="36.700000000000003"/>
        <n v="0.55000000000000004"/>
        <n v="9.91"/>
        <n v="29.01"/>
        <n v="3.74"/>
        <n v="9.77"/>
        <n v="18.25"/>
        <n v="10.61"/>
        <n v="22.92"/>
        <n v="16.8"/>
        <n v="26.58"/>
        <n v="6.77"/>
        <n v="19.079999999999998"/>
        <n v="19.5"/>
        <n v="11.93"/>
        <n v="7.54"/>
        <n v="17.29"/>
        <n v="22.82"/>
        <n v="16.5"/>
        <n v="43.45"/>
        <n v="13.92"/>
        <n v="18.989999999999998"/>
        <n v="22.45"/>
        <n v="20.49"/>
        <n v="12.22"/>
        <n v="29.41"/>
        <n v="0.59"/>
        <n v="31.32"/>
        <n v="5.13"/>
        <n v="0.45"/>
        <n v="29.98"/>
        <n v="0.27"/>
        <n v="6.19"/>
        <n v="6.16"/>
        <n v="0.43"/>
        <n v="0.53"/>
        <n v="0.28000000000000003"/>
        <n v="0.4"/>
        <n v="5.21"/>
        <n v="1.02"/>
        <n v="5.22"/>
        <n v="0.54"/>
        <n v="0.25"/>
      </sharedItems>
    </cacheField>
    <cacheField name="Duration (min)" numFmtId="0">
      <sharedItems containsMixedTypes="1" containsNumber="1" containsInteger="1" minValue="0" maxValue="255"/>
    </cacheField>
    <cacheField name="PICKUP ZIP" numFmtId="0">
      <sharedItems/>
    </cacheField>
    <cacheField name="DROP OFF ZIP" numFmtId="0">
      <sharedItems/>
    </cacheField>
    <cacheField name="Expense Code" numFmtId="0">
      <sharedItems count="15">
        <s v="EXP9"/>
        <s v="EXP10"/>
        <s v="EXP11"/>
        <s v="EXP5"/>
        <s v="EXP6"/>
        <s v="EXP3"/>
        <s v="EXP8"/>
        <s v="EXP2"/>
        <s v="EXP1"/>
        <s v="--"/>
        <s v="EXP12"/>
        <s v="EXP7"/>
        <s v="EXP4"/>
        <s v="﻿EXP1"/>
        <s v="﻿﻿EXP1"/>
      </sharedItems>
    </cacheField>
    <cacheField name="Program" numFmtId="0">
      <sharedItems/>
    </cacheField>
    <cacheField name="Group" numFmtId="0">
      <sharedItems/>
    </cacheField>
    <cacheField name="Payment Method" numFmtId="0">
      <sharedItems/>
    </cacheField>
    <cacheField name="Transaction Type" numFmtId="0">
      <sharedItems/>
    </cacheField>
    <cacheField name="Fare in Local Currency (excl. Taxes)" numFmtId="0">
      <sharedItems containsSemiMixedTypes="0" containsString="0" containsNumber="1" minValue="-383.21" maxValue="12268.88"/>
    </cacheField>
    <cacheField name="Taxes in Local Currency" numFmtId="0">
      <sharedItems containsSemiMixedTypes="0" containsString="0" containsNumber="1" containsInteger="1" minValue="0" maxValue="0"/>
    </cacheField>
    <cacheField name="Tip in Local Currency" numFmtId="0">
      <sharedItems containsSemiMixedTypes="0" containsString="0" containsNumber="1" minValue="0" maxValue="88.95"/>
    </cacheField>
    <cacheField name="Transaction Amount in Local Currency (incl. Taxes)" numFmtId="0">
      <sharedItems containsSemiMixedTypes="0" containsString="0" containsNumber="1" minValue="-383.21" maxValue="12268.88"/>
    </cacheField>
    <cacheField name="Local Currency Code" numFmtId="0">
      <sharedItems/>
    </cacheField>
    <cacheField name="Fare in USD (excl. Taxes)" numFmtId="0">
      <sharedItems containsSemiMixedTypes="0" containsString="0" containsNumber="1" minValue="-383.21" maxValue="12268.88"/>
    </cacheField>
    <cacheField name="Taxes in USD" numFmtId="0">
      <sharedItems containsSemiMixedTypes="0" containsString="0" containsNumber="1" containsInteger="1" minValue="0" maxValue="0"/>
    </cacheField>
    <cacheField name="Tip in USD" numFmtId="0">
      <sharedItems containsSemiMixedTypes="0" containsString="0" containsNumber="1" minValue="0" maxValue="88.95"/>
    </cacheField>
    <cacheField name="Transaction Amount in USD (incl. Taxes)" numFmtId="0">
      <sharedItems containsSemiMixedTypes="0" containsString="0" containsNumber="1" minValue="-383.21" maxValue="12268.88"/>
    </cacheField>
    <cacheField name="Estimated Service and Technology Fee (incl. Taxes, if any) in USD" numFmtId="0">
      <sharedItems containsMixedTypes="1" containsNumber="1" minValue="-38.32" maxValue="94.27"/>
    </cacheField>
    <cacheField name="average of the transction amount per mile" numFmtId="0" formula="'Transaction Amount in USD (incl. Taxes)'/'Distance (mi)'"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s v="DAL "/>
    <s v="DELTA"/>
    <x v="0"/>
    <x v="0"/>
    <x v="0"/>
    <n v="44438"/>
    <n v="3935"/>
  </r>
  <r>
    <s v="DAL "/>
    <s v="DELTA"/>
    <x v="0"/>
    <x v="0"/>
    <x v="1"/>
    <n v="41138"/>
    <n v="3205"/>
  </r>
  <r>
    <s v="UAL "/>
    <s v="UNITED"/>
    <x v="0"/>
    <x v="0"/>
    <x v="0"/>
    <n v="41303"/>
    <n v="2129"/>
  </r>
  <r>
    <s v="UAL "/>
    <s v="UNITED"/>
    <x v="0"/>
    <x v="0"/>
    <x v="1"/>
    <n v="37784"/>
    <n v="2144"/>
  </r>
  <r>
    <s v="FDX "/>
    <s v="FEDEX"/>
    <x v="0"/>
    <x v="1"/>
    <x v="0"/>
    <n v="69693"/>
    <n v="540"/>
  </r>
  <r>
    <s v="FDX "/>
    <s v="FEDEX"/>
    <x v="0"/>
    <x v="1"/>
    <x v="1"/>
    <n v="65450"/>
    <n v="4572"/>
  </r>
  <r>
    <s v="UPS "/>
    <s v="UPS"/>
    <x v="0"/>
    <x v="1"/>
    <x v="0"/>
    <n v="71861"/>
    <n v="4791"/>
  </r>
  <r>
    <s v="UPS "/>
    <s v="UPS"/>
    <x v="0"/>
    <x v="1"/>
    <x v="1"/>
    <n v="66585"/>
    <n v="4905"/>
  </r>
  <r>
    <s v="PG "/>
    <s v="P&amp;G"/>
    <x v="1"/>
    <x v="2"/>
    <x v="0"/>
    <n v="66832"/>
    <n v="9861"/>
  </r>
  <r>
    <s v="PG "/>
    <s v="P&amp;G"/>
    <x v="1"/>
    <x v="2"/>
    <x v="1"/>
    <n v="65058"/>
    <n v="15411"/>
  </r>
  <r>
    <s v="KO "/>
    <s v="COCA-COLA"/>
    <x v="1"/>
    <x v="3"/>
    <x v="0"/>
    <n v="31856"/>
    <n v="6476"/>
  </r>
  <r>
    <s v="KO "/>
    <s v="COCA-COLA"/>
    <x v="1"/>
    <x v="3"/>
    <x v="1"/>
    <n v="35410"/>
    <n v="128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x v="0"/>
    <s v="DELTA"/>
    <x v="0"/>
    <s v="Airlines"/>
    <x v="0"/>
    <n v="44438"/>
    <n v="3935"/>
  </r>
  <r>
    <x v="0"/>
    <s v="DELTA"/>
    <x v="0"/>
    <s v="Airlines"/>
    <x v="1"/>
    <n v="41138"/>
    <n v="3205"/>
  </r>
  <r>
    <x v="1"/>
    <s v="UNITED"/>
    <x v="0"/>
    <s v="Airlines"/>
    <x v="0"/>
    <n v="41303"/>
    <n v="2129"/>
  </r>
  <r>
    <x v="1"/>
    <s v="UNITED"/>
    <x v="0"/>
    <s v="Airlines"/>
    <x v="1"/>
    <n v="37784"/>
    <n v="2144"/>
  </r>
  <r>
    <x v="2"/>
    <s v="FEDEX"/>
    <x v="0"/>
    <s v="Air Freight"/>
    <x v="0"/>
    <n v="69693"/>
    <n v="540"/>
  </r>
  <r>
    <x v="2"/>
    <s v="FEDEX"/>
    <x v="0"/>
    <s v="Air Freight"/>
    <x v="1"/>
    <n v="65450"/>
    <n v="4572"/>
  </r>
  <r>
    <x v="3"/>
    <s v="UPS"/>
    <x v="0"/>
    <s v="Air Freight"/>
    <x v="0"/>
    <n v="71861"/>
    <n v="4791"/>
  </r>
  <r>
    <x v="3"/>
    <s v="UPS"/>
    <x v="0"/>
    <s v="Air Freight"/>
    <x v="1"/>
    <n v="66585"/>
    <n v="4905"/>
  </r>
  <r>
    <x v="4"/>
    <s v="P&amp;G"/>
    <x v="1"/>
    <s v="Househld Prod"/>
    <x v="0"/>
    <n v="66832"/>
    <n v="9861"/>
  </r>
  <r>
    <x v="4"/>
    <s v="P&amp;G"/>
    <x v="1"/>
    <s v="Househld Prod"/>
    <x v="1"/>
    <n v="65058"/>
    <n v="15411"/>
  </r>
  <r>
    <x v="5"/>
    <s v="COCA-COLA"/>
    <x v="1"/>
    <s v="Beverages"/>
    <x v="0"/>
    <n v="31856"/>
    <n v="6476"/>
  </r>
  <r>
    <x v="5"/>
    <s v="COCA-COLA"/>
    <x v="1"/>
    <s v="Beverages"/>
    <x v="1"/>
    <n v="35410"/>
    <n v="128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6">
  <r>
    <x v="0"/>
    <x v="0"/>
    <x v="0"/>
    <x v="0"/>
    <x v="0"/>
    <x v="0"/>
    <x v="0"/>
    <x v="0"/>
    <x v="0"/>
  </r>
  <r>
    <x v="1"/>
    <x v="1"/>
    <x v="1"/>
    <x v="0"/>
    <x v="1"/>
    <x v="1"/>
    <x v="1"/>
    <x v="1"/>
    <x v="1"/>
  </r>
  <r>
    <x v="2"/>
    <x v="2"/>
    <x v="1"/>
    <x v="0"/>
    <x v="1"/>
    <x v="2"/>
    <x v="2"/>
    <x v="2"/>
    <x v="2"/>
  </r>
  <r>
    <x v="3"/>
    <x v="3"/>
    <x v="1"/>
    <x v="1"/>
    <x v="2"/>
    <x v="3"/>
    <x v="3"/>
    <x v="3"/>
    <x v="3"/>
  </r>
  <r>
    <x v="4"/>
    <x v="4"/>
    <x v="1"/>
    <x v="1"/>
    <x v="3"/>
    <x v="4"/>
    <x v="4"/>
    <x v="4"/>
    <x v="4"/>
  </r>
  <r>
    <x v="5"/>
    <x v="5"/>
    <x v="1"/>
    <x v="2"/>
    <x v="4"/>
    <x v="5"/>
    <x v="5"/>
    <x v="5"/>
    <x v="5"/>
  </r>
  <r>
    <x v="6"/>
    <x v="6"/>
    <x v="1"/>
    <x v="0"/>
    <x v="5"/>
    <x v="6"/>
    <x v="6"/>
    <x v="6"/>
    <x v="6"/>
  </r>
  <r>
    <x v="7"/>
    <x v="7"/>
    <x v="1"/>
    <x v="3"/>
    <x v="6"/>
    <x v="7"/>
    <x v="7"/>
    <x v="7"/>
    <x v="7"/>
  </r>
  <r>
    <x v="8"/>
    <x v="8"/>
    <x v="0"/>
    <x v="0"/>
    <x v="7"/>
    <x v="8"/>
    <x v="8"/>
    <x v="8"/>
    <x v="8"/>
  </r>
  <r>
    <x v="9"/>
    <x v="9"/>
    <x v="1"/>
    <x v="2"/>
    <x v="4"/>
    <x v="9"/>
    <x v="9"/>
    <x v="9"/>
    <x v="9"/>
  </r>
  <r>
    <x v="10"/>
    <x v="10"/>
    <x v="0"/>
    <x v="0"/>
    <x v="1"/>
    <x v="10"/>
    <x v="10"/>
    <x v="10"/>
    <x v="10"/>
  </r>
  <r>
    <x v="11"/>
    <x v="11"/>
    <x v="1"/>
    <x v="1"/>
    <x v="2"/>
    <x v="11"/>
    <x v="11"/>
    <x v="11"/>
    <x v="11"/>
  </r>
  <r>
    <x v="12"/>
    <x v="12"/>
    <x v="1"/>
    <x v="0"/>
    <x v="8"/>
    <x v="12"/>
    <x v="12"/>
    <x v="12"/>
    <x v="12"/>
  </r>
  <r>
    <x v="13"/>
    <x v="13"/>
    <x v="1"/>
    <x v="2"/>
    <x v="9"/>
    <x v="13"/>
    <x v="13"/>
    <x v="13"/>
    <x v="13"/>
  </r>
  <r>
    <x v="14"/>
    <x v="14"/>
    <x v="1"/>
    <x v="0"/>
    <x v="10"/>
    <x v="14"/>
    <x v="14"/>
    <x v="14"/>
    <x v="14"/>
  </r>
  <r>
    <x v="15"/>
    <x v="15"/>
    <x v="1"/>
    <x v="0"/>
    <x v="1"/>
    <x v="15"/>
    <x v="15"/>
    <x v="15"/>
    <x v="15"/>
  </r>
  <r>
    <x v="16"/>
    <x v="16"/>
    <x v="1"/>
    <x v="0"/>
    <x v="10"/>
    <x v="16"/>
    <x v="16"/>
    <x v="16"/>
    <x v="16"/>
  </r>
  <r>
    <x v="17"/>
    <x v="17"/>
    <x v="1"/>
    <x v="3"/>
    <x v="11"/>
    <x v="17"/>
    <x v="17"/>
    <x v="17"/>
    <x v="17"/>
  </r>
  <r>
    <x v="18"/>
    <x v="18"/>
    <x v="1"/>
    <x v="3"/>
    <x v="11"/>
    <x v="18"/>
    <x v="18"/>
    <x v="18"/>
    <x v="18"/>
  </r>
  <r>
    <x v="19"/>
    <x v="19"/>
    <x v="1"/>
    <x v="2"/>
    <x v="4"/>
    <x v="19"/>
    <x v="19"/>
    <x v="19"/>
    <x v="19"/>
  </r>
  <r>
    <x v="20"/>
    <x v="20"/>
    <x v="1"/>
    <x v="2"/>
    <x v="4"/>
    <x v="20"/>
    <x v="20"/>
    <x v="20"/>
    <x v="20"/>
  </r>
  <r>
    <x v="21"/>
    <x v="21"/>
    <x v="1"/>
    <x v="3"/>
    <x v="12"/>
    <x v="21"/>
    <x v="21"/>
    <x v="21"/>
    <x v="21"/>
  </r>
  <r>
    <x v="22"/>
    <x v="22"/>
    <x v="1"/>
    <x v="0"/>
    <x v="5"/>
    <x v="22"/>
    <x v="22"/>
    <x v="22"/>
    <x v="22"/>
  </r>
  <r>
    <x v="23"/>
    <x v="23"/>
    <x v="1"/>
    <x v="0"/>
    <x v="1"/>
    <x v="23"/>
    <x v="23"/>
    <x v="23"/>
    <x v="23"/>
  </r>
  <r>
    <x v="24"/>
    <x v="24"/>
    <x v="1"/>
    <x v="4"/>
    <x v="13"/>
    <x v="24"/>
    <x v="24"/>
    <x v="24"/>
    <x v="24"/>
  </r>
  <r>
    <x v="25"/>
    <x v="25"/>
    <x v="1"/>
    <x v="0"/>
    <x v="10"/>
    <x v="25"/>
    <x v="25"/>
    <x v="25"/>
    <x v="25"/>
  </r>
  <r>
    <x v="26"/>
    <x v="26"/>
    <x v="1"/>
    <x v="1"/>
    <x v="3"/>
    <x v="26"/>
    <x v="26"/>
    <x v="26"/>
    <x v="26"/>
  </r>
  <r>
    <x v="27"/>
    <x v="27"/>
    <x v="1"/>
    <x v="3"/>
    <x v="12"/>
    <x v="27"/>
    <x v="27"/>
    <x v="27"/>
    <x v="27"/>
  </r>
  <r>
    <x v="28"/>
    <x v="28"/>
    <x v="1"/>
    <x v="0"/>
    <x v="1"/>
    <x v="28"/>
    <x v="28"/>
    <x v="28"/>
    <x v="28"/>
  </r>
  <r>
    <x v="29"/>
    <x v="29"/>
    <x v="1"/>
    <x v="2"/>
    <x v="14"/>
    <x v="29"/>
    <x v="29"/>
    <x v="29"/>
    <x v="29"/>
  </r>
  <r>
    <x v="30"/>
    <x v="30"/>
    <x v="1"/>
    <x v="1"/>
    <x v="2"/>
    <x v="30"/>
    <x v="30"/>
    <x v="30"/>
    <x v="30"/>
  </r>
  <r>
    <x v="31"/>
    <x v="31"/>
    <x v="1"/>
    <x v="1"/>
    <x v="2"/>
    <x v="31"/>
    <x v="31"/>
    <x v="31"/>
    <x v="31"/>
  </r>
  <r>
    <x v="32"/>
    <x v="32"/>
    <x v="1"/>
    <x v="1"/>
    <x v="3"/>
    <x v="32"/>
    <x v="32"/>
    <x v="32"/>
    <x v="32"/>
  </r>
  <r>
    <x v="33"/>
    <x v="33"/>
    <x v="0"/>
    <x v="5"/>
    <x v="15"/>
    <x v="33"/>
    <x v="33"/>
    <x v="33"/>
    <x v="33"/>
  </r>
  <r>
    <x v="34"/>
    <x v="34"/>
    <x v="1"/>
    <x v="0"/>
    <x v="10"/>
    <x v="34"/>
    <x v="34"/>
    <x v="34"/>
    <x v="34"/>
  </r>
  <r>
    <x v="35"/>
    <x v="35"/>
    <x v="1"/>
    <x v="0"/>
    <x v="8"/>
    <x v="35"/>
    <x v="35"/>
    <x v="35"/>
    <x v="35"/>
  </r>
  <r>
    <x v="36"/>
    <x v="36"/>
    <x v="1"/>
    <x v="1"/>
    <x v="2"/>
    <x v="36"/>
    <x v="36"/>
    <x v="36"/>
    <x v="36"/>
  </r>
  <r>
    <x v="37"/>
    <x v="37"/>
    <x v="1"/>
    <x v="0"/>
    <x v="1"/>
    <x v="37"/>
    <x v="37"/>
    <x v="37"/>
    <x v="37"/>
  </r>
  <r>
    <x v="38"/>
    <x v="38"/>
    <x v="1"/>
    <x v="0"/>
    <x v="5"/>
    <x v="38"/>
    <x v="38"/>
    <x v="38"/>
    <x v="38"/>
  </r>
  <r>
    <x v="39"/>
    <x v="39"/>
    <x v="1"/>
    <x v="0"/>
    <x v="7"/>
    <x v="39"/>
    <x v="39"/>
    <x v="39"/>
    <x v="39"/>
  </r>
  <r>
    <x v="40"/>
    <x v="40"/>
    <x v="1"/>
    <x v="3"/>
    <x v="6"/>
    <x v="40"/>
    <x v="40"/>
    <x v="40"/>
    <x v="40"/>
  </r>
  <r>
    <x v="41"/>
    <x v="41"/>
    <x v="0"/>
    <x v="0"/>
    <x v="10"/>
    <x v="41"/>
    <x v="41"/>
    <x v="41"/>
    <x v="41"/>
  </r>
  <r>
    <x v="42"/>
    <x v="42"/>
    <x v="1"/>
    <x v="0"/>
    <x v="0"/>
    <x v="42"/>
    <x v="42"/>
    <x v="42"/>
    <x v="42"/>
  </r>
  <r>
    <x v="43"/>
    <x v="43"/>
    <x v="1"/>
    <x v="0"/>
    <x v="7"/>
    <x v="43"/>
    <x v="43"/>
    <x v="43"/>
    <x v="43"/>
  </r>
  <r>
    <x v="44"/>
    <x v="44"/>
    <x v="1"/>
    <x v="1"/>
    <x v="16"/>
    <x v="44"/>
    <x v="44"/>
    <x v="44"/>
    <x v="44"/>
  </r>
  <r>
    <x v="45"/>
    <x v="45"/>
    <x v="1"/>
    <x v="0"/>
    <x v="1"/>
    <x v="45"/>
    <x v="45"/>
    <x v="45"/>
    <x v="45"/>
  </r>
  <r>
    <x v="46"/>
    <x v="46"/>
    <x v="0"/>
    <x v="0"/>
    <x v="7"/>
    <x v="46"/>
    <x v="46"/>
    <x v="46"/>
    <x v="46"/>
  </r>
  <r>
    <x v="47"/>
    <x v="47"/>
    <x v="1"/>
    <x v="0"/>
    <x v="7"/>
    <x v="47"/>
    <x v="47"/>
    <x v="47"/>
    <x v="47"/>
  </r>
  <r>
    <x v="48"/>
    <x v="48"/>
    <x v="1"/>
    <x v="0"/>
    <x v="10"/>
    <x v="48"/>
    <x v="48"/>
    <x v="48"/>
    <x v="48"/>
  </r>
  <r>
    <x v="49"/>
    <x v="49"/>
    <x v="1"/>
    <x v="3"/>
    <x v="12"/>
    <x v="49"/>
    <x v="49"/>
    <x v="49"/>
    <x v="49"/>
  </r>
  <r>
    <x v="50"/>
    <x v="50"/>
    <x v="1"/>
    <x v="3"/>
    <x v="6"/>
    <x v="50"/>
    <x v="50"/>
    <x v="50"/>
    <x v="50"/>
  </r>
  <r>
    <x v="51"/>
    <x v="51"/>
    <x v="1"/>
    <x v="3"/>
    <x v="12"/>
    <x v="51"/>
    <x v="51"/>
    <x v="51"/>
    <x v="51"/>
  </r>
  <r>
    <x v="52"/>
    <x v="52"/>
    <x v="1"/>
    <x v="2"/>
    <x v="17"/>
    <x v="52"/>
    <x v="52"/>
    <x v="52"/>
    <x v="52"/>
  </r>
  <r>
    <x v="53"/>
    <x v="53"/>
    <x v="0"/>
    <x v="5"/>
    <x v="15"/>
    <x v="53"/>
    <x v="53"/>
    <x v="53"/>
    <x v="53"/>
  </r>
  <r>
    <x v="54"/>
    <x v="54"/>
    <x v="1"/>
    <x v="0"/>
    <x v="1"/>
    <x v="54"/>
    <x v="54"/>
    <x v="54"/>
    <x v="54"/>
  </r>
  <r>
    <x v="55"/>
    <x v="55"/>
    <x v="1"/>
    <x v="0"/>
    <x v="7"/>
    <x v="55"/>
    <x v="55"/>
    <x v="55"/>
    <x v="55"/>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86">
  <r>
    <s v="A"/>
    <x v="0"/>
    <s v="AGILENT TECHNOLOGIES INC"/>
    <x v="0"/>
    <s v="Life Sciences Tools &amp; Services"/>
    <s v="OldCos"/>
    <n v="-31"/>
    <n v="97"/>
    <n v="4481"/>
  </r>
  <r>
    <s v="A"/>
    <x v="1"/>
    <s v="AGILENT TECHNOLOGIES INC"/>
    <x v="0"/>
    <s v="Life Sciences Tools &amp; Services"/>
    <s v="OldCos"/>
    <n v="684"/>
    <n v="659.14189999999996"/>
    <n v="5444"/>
  </r>
  <r>
    <s v="A"/>
    <x v="2"/>
    <s v="AGILENT TECHNOLOGIES INC"/>
    <x v="0"/>
    <s v="Life Sciences Tools &amp; Services"/>
    <s v="OldCos"/>
    <n v="1012"/>
    <n v="974.9"/>
    <n v="6615"/>
  </r>
  <r>
    <s v="A"/>
    <x v="3"/>
    <s v="AGILENT TECHNOLOGIES INC"/>
    <x v="0"/>
    <s v="Life Sciences Tools &amp; Services"/>
    <s v="OldCos"/>
    <n v="1153"/>
    <n v="976.2"/>
    <n v="6858"/>
  </r>
  <r>
    <s v="A"/>
    <x v="4"/>
    <s v="AGILENT TECHNOLOGIES INC"/>
    <x v="0"/>
    <s v="Life Sciences Tools &amp; Services"/>
    <s v="OldCos"/>
    <n v="734"/>
    <n v="312.95"/>
    <n v="3894"/>
  </r>
  <r>
    <s v="A"/>
    <x v="5"/>
    <s v="AGILENT TECHNOLOGIES INC"/>
    <x v="0"/>
    <s v="Life Sciences Tools &amp; Services"/>
    <s v="OldCos"/>
    <n v="549"/>
    <n v="407.78680000000003"/>
    <n v="4048"/>
  </r>
  <r>
    <s v="A"/>
    <x v="6"/>
    <s v="AGILENT TECHNOLOGIES INC"/>
    <x v="0"/>
    <s v="Life Sciences Tools &amp; Services"/>
    <s v="OldCos"/>
    <n v="401"/>
    <n v="502.495"/>
    <n v="4038"/>
  </r>
  <r>
    <s v="A"/>
    <x v="7"/>
    <s v="AGILENT TECHNOLOGIES INC"/>
    <x v="0"/>
    <s v="Life Sciences Tools &amp; Services"/>
    <s v="OldCos"/>
    <n v="462"/>
    <n v="543.64149999999995"/>
    <n v="4202"/>
  </r>
  <r>
    <s v="A"/>
    <x v="8"/>
    <s v="AGILENT TECHNOLOGIES INC"/>
    <x v="0"/>
    <s v="Life Sciences Tools &amp; Services"/>
    <s v="OldCos"/>
    <n v="684"/>
    <n v="689.52239999999995"/>
    <n v="4472"/>
  </r>
  <r>
    <s v="A"/>
    <x v="9"/>
    <s v="AGILENT TECHNOLOGIES INC"/>
    <x v="0"/>
    <s v="Life Sciences Tools &amp; Services"/>
    <s v="OldCos"/>
    <n v="316"/>
    <n v="886.02610000000004"/>
    <n v="4914"/>
  </r>
  <r>
    <s v="A"/>
    <x v="10"/>
    <s v="AGILENT TECHNOLOGIES INC"/>
    <x v="0"/>
    <s v="Life Sciences Tools &amp; Services"/>
    <s v="OldCos"/>
    <n v="1071"/>
    <n v="864.76949999999999"/>
    <n v="5163"/>
  </r>
  <r>
    <s v="AAL"/>
    <x v="0"/>
    <s v="AMERICAN AIRLINES GROUP INC"/>
    <x v="1"/>
    <s v="Airlines"/>
    <s v="OldCos"/>
    <n v="-1468"/>
    <n v="-1287.3"/>
    <n v="19917"/>
  </r>
  <r>
    <s v="AAL"/>
    <x v="1"/>
    <s v="AMERICAN AIRLINES GROUP INC"/>
    <x v="1"/>
    <s v="Airlines"/>
    <s v="OldCos"/>
    <n v="-471"/>
    <n v="-418.35"/>
    <n v="22170"/>
  </r>
  <r>
    <s v="AAL"/>
    <x v="2"/>
    <s v="AMERICAN AIRLINES GROUP INC"/>
    <x v="1"/>
    <s v="Airlines"/>
    <s v="OldCos"/>
    <n v="-1979"/>
    <n v="-1392.05"/>
    <n v="23979"/>
  </r>
  <r>
    <s v="AAL"/>
    <x v="3"/>
    <s v="AMERICAN AIRLINES GROUP INC"/>
    <x v="1"/>
    <s v="Airlines"/>
    <s v="OldCos"/>
    <n v="-1876"/>
    <n v="690.55"/>
    <n v="24855"/>
  </r>
  <r>
    <s v="AAL"/>
    <x v="4"/>
    <s v="AMERICAN AIRLINES GROUP INC"/>
    <x v="1"/>
    <s v="Airlines"/>
    <s v="OldCos"/>
    <n v="-1834"/>
    <n v="1179.6500000000001"/>
    <n v="26743"/>
  </r>
  <r>
    <s v="AAL"/>
    <x v="5"/>
    <s v="AMERICAN AIRLINES GROUP INC"/>
    <x v="1"/>
    <s v="Airlines"/>
    <s v="OldCos"/>
    <n v="2882"/>
    <n v="3748"/>
    <n v="42650"/>
  </r>
  <r>
    <s v="AAL"/>
    <x v="6"/>
    <s v="AMERICAN AIRLINES GROUP INC"/>
    <x v="1"/>
    <s v="Airlines"/>
    <s v="OldCos"/>
    <n v="7610"/>
    <n v="6892"/>
    <n v="40990"/>
  </r>
  <r>
    <s v="AAL"/>
    <x v="7"/>
    <s v="AMERICAN AIRLINES GROUP INC"/>
    <x v="1"/>
    <s v="Airlines"/>
    <s v="OldCos"/>
    <n v="2676"/>
    <n v="3189.2496999999998"/>
    <n v="40180"/>
  </r>
  <r>
    <s v="AAL"/>
    <x v="8"/>
    <s v="AMERICAN AIRLINES GROUP INC"/>
    <x v="1"/>
    <s v="Airlines"/>
    <s v="OldCos"/>
    <n v="1282"/>
    <n v="2592.0001000000002"/>
    <n v="42622"/>
  </r>
  <r>
    <s v="AAL"/>
    <x v="9"/>
    <s v="AMERICAN AIRLINES GROUP INC"/>
    <x v="1"/>
    <s v="Airlines"/>
    <s v="OldCos"/>
    <n v="1412"/>
    <n v="2117"/>
    <n v="44541"/>
  </r>
  <r>
    <s v="AAP"/>
    <x v="0"/>
    <s v="ADVANCE AUTO PARTS INC"/>
    <x v="2"/>
    <s v="Specialty Retail"/>
    <s v="OldCos"/>
    <n v="269.49799999999999"/>
    <n v="278.5401"/>
    <n v="5412.6229999999996"/>
  </r>
  <r>
    <s v="AAP"/>
    <x v="1"/>
    <s v="ADVANCE AUTO PARTS INC"/>
    <x v="2"/>
    <s v="Specialty Retail"/>
    <s v="OldCos"/>
    <n v="344.50099999999998"/>
    <n v="348.74810000000002"/>
    <n v="5925.2030000000004"/>
  </r>
  <r>
    <s v="AAP"/>
    <x v="2"/>
    <s v="ADVANCE AUTO PARTS INC"/>
    <x v="2"/>
    <s v="Specialty Retail"/>
    <s v="OldCos"/>
    <n v="393.62700000000001"/>
    <n v="348.74810000000002"/>
    <n v="6170.4620000000004"/>
  </r>
  <r>
    <s v="AAP"/>
    <x v="3"/>
    <s v="ADVANCE AUTO PARTS INC"/>
    <x v="2"/>
    <s v="Specialty Retail"/>
    <s v="OldCos"/>
    <n v="386.8"/>
    <n v="397.02519999999998"/>
    <n v="6205.0029999999997"/>
  </r>
  <r>
    <s v="AAP"/>
    <x v="4"/>
    <s v="ADVANCE AUTO PARTS INC"/>
    <x v="2"/>
    <s v="Specialty Retail"/>
    <s v="OldCos"/>
    <n v="390.863"/>
    <n v="416.56900000000002"/>
    <n v="6493.8140000000003"/>
  </r>
  <r>
    <s v="AAP"/>
    <x v="5"/>
    <s v="ADVANCE AUTO PARTS INC"/>
    <x v="2"/>
    <s v="Specialty Retail"/>
    <s v="OldCos"/>
    <n v="492.27"/>
    <n v="551.55830000000003"/>
    <n v="9843.8610000000008"/>
  </r>
  <r>
    <s v="AAP"/>
    <x v="6"/>
    <s v="ADVANCE AUTO PARTS INC"/>
    <x v="2"/>
    <s v="Specialty Retail"/>
    <s v="OldCos"/>
    <n v="471.745"/>
    <n v="558.89499999999998"/>
    <n v="9737.018"/>
  </r>
  <r>
    <s v="AAP"/>
    <x v="7"/>
    <s v="ADVANCE AUTO PARTS INC"/>
    <x v="2"/>
    <s v="Specialty Retail"/>
    <s v="OldCos"/>
    <n v="457.67700000000002"/>
    <n v="558.89499999999998"/>
    <n v="9567.6790000000001"/>
  </r>
  <r>
    <s v="AAP"/>
    <x v="8"/>
    <s v="ADVANCE AUTO PARTS INC"/>
    <x v="2"/>
    <s v="Specialty Retail"/>
    <s v="OldCos"/>
    <n v="475.505"/>
    <n v="506.7296"/>
    <n v="9373.7839999999997"/>
  </r>
  <r>
    <s v="AAP"/>
    <x v="9"/>
    <s v="ADVANCE AUTO PARTS INC"/>
    <x v="2"/>
    <s v="Specialty Retail"/>
    <s v="OldCos"/>
    <n v="423.84699999999998"/>
    <n v="511.83330000000001"/>
    <n v="9580.5540000000001"/>
  </r>
  <r>
    <s v="AAPL"/>
    <x v="0"/>
    <s v="APPLE INC"/>
    <x v="3"/>
    <s v="Technology Hardware, Storage &amp;"/>
    <s v="NewCos"/>
    <n v="8235"/>
    <n v="8235"/>
    <n v="42905"/>
  </r>
  <r>
    <s v="AAPL"/>
    <x v="1"/>
    <s v="APPLE INC"/>
    <x v="3"/>
    <s v="Technology Hardware, Storage &amp;"/>
    <s v="NewCos"/>
    <n v="14013"/>
    <n v="14013"/>
    <n v="65225"/>
  </r>
  <r>
    <s v="AAPL"/>
    <x v="2"/>
    <s v="APPLE INC"/>
    <x v="3"/>
    <s v="Technology Hardware, Storage &amp;"/>
    <s v="NewCos"/>
    <n v="25922"/>
    <n v="25922"/>
    <n v="108249"/>
  </r>
  <r>
    <s v="AAPL"/>
    <x v="3"/>
    <s v="APPLE INC"/>
    <x v="3"/>
    <s v="Technology Hardware, Storage &amp;"/>
    <s v="NewCos"/>
    <n v="41733"/>
    <n v="41733"/>
    <n v="156508"/>
  </r>
  <r>
    <s v="AAPL"/>
    <x v="4"/>
    <s v="APPLE INC"/>
    <x v="3"/>
    <s v="Technology Hardware, Storage &amp;"/>
    <s v="NewCos"/>
    <n v="37037"/>
    <n v="37037"/>
    <n v="170910"/>
  </r>
  <r>
    <s v="AAPL"/>
    <x v="5"/>
    <s v="APPLE INC"/>
    <x v="3"/>
    <s v="Technology Hardware, Storage &amp;"/>
    <s v="NewCos"/>
    <n v="39510"/>
    <n v="39643.25"/>
    <n v="182795"/>
  </r>
  <r>
    <s v="AAPL"/>
    <x v="6"/>
    <s v="APPLE INC"/>
    <x v="3"/>
    <s v="Technology Hardware, Storage &amp;"/>
    <s v="NewCos"/>
    <n v="53394"/>
    <n v="53453.15"/>
    <n v="233715"/>
  </r>
  <r>
    <s v="AAPL"/>
    <x v="7"/>
    <s v="APPLE INC"/>
    <x v="3"/>
    <s v="Technology Hardware, Storage &amp;"/>
    <s v="NewCos"/>
    <n v="45687"/>
    <n v="45387.35"/>
    <n v="215639"/>
  </r>
  <r>
    <s v="AAPL"/>
    <x v="8"/>
    <s v="APPLE INC"/>
    <x v="3"/>
    <s v="Technology Hardware, Storage &amp;"/>
    <s v="NewCos"/>
    <n v="48351"/>
    <n v="47870.65"/>
    <n v="229234"/>
  </r>
  <r>
    <s v="AAPL"/>
    <x v="9"/>
    <s v="APPLE INC"/>
    <x v="3"/>
    <s v="Technology Hardware, Storage &amp;"/>
    <s v="NewCos"/>
    <n v="59531"/>
    <n v="59328.76"/>
    <n v="265595"/>
  </r>
  <r>
    <s v="AAPL"/>
    <x v="10"/>
    <s v="APPLE INC"/>
    <x v="3"/>
    <s v="Technology Hardware, Storage &amp;"/>
    <s v="NewCos"/>
    <n v="55256"/>
    <n v="55280.49"/>
    <n v="260174"/>
  </r>
  <r>
    <s v="ABBV"/>
    <x v="0"/>
    <s v="ABBVIE INC"/>
    <x v="0"/>
    <s v="Biotechnology"/>
    <s v="OldCos"/>
    <n v="4636.5150000000003"/>
    <n v="4764.5649999999996"/>
    <n v="14214.196"/>
  </r>
  <r>
    <s v="ABBV"/>
    <x v="1"/>
    <s v="ABBVIE INC"/>
    <x v="0"/>
    <s v="Biotechnology"/>
    <s v="OldCos"/>
    <n v="4178"/>
    <n v="4381.45"/>
    <n v="15638"/>
  </r>
  <r>
    <s v="ABBV"/>
    <x v="2"/>
    <s v="ABBVIE INC"/>
    <x v="0"/>
    <s v="Biotechnology"/>
    <s v="OldCos"/>
    <n v="3433"/>
    <n v="4979.3500000000004"/>
    <n v="17444"/>
  </r>
  <r>
    <s v="ABBV"/>
    <x v="3"/>
    <s v="ABBVIE INC"/>
    <x v="0"/>
    <s v="Biotechnology"/>
    <s v="OldCos"/>
    <n v="5275"/>
    <n v="5684.5"/>
    <n v="18380"/>
  </r>
  <r>
    <s v="ABBV"/>
    <x v="4"/>
    <s v="ABBVIE INC"/>
    <x v="0"/>
    <s v="Biotechnology"/>
    <s v="OldCos"/>
    <n v="4128"/>
    <n v="4696"/>
    <n v="18790"/>
  </r>
  <r>
    <s v="ABBV"/>
    <x v="5"/>
    <s v="ABBVIE INC"/>
    <x v="0"/>
    <s v="Biotechnology"/>
    <s v="OldCos"/>
    <n v="1774"/>
    <n v="5169"/>
    <n v="19960"/>
  </r>
  <r>
    <s v="ABBV"/>
    <x v="6"/>
    <s v="ABBVIE INC"/>
    <x v="0"/>
    <s v="Biotechnology"/>
    <s v="OldCos"/>
    <n v="5118"/>
    <n v="6706"/>
    <n v="22859"/>
  </r>
  <r>
    <s v="ABBV"/>
    <x v="7"/>
    <s v="ABBVIE INC"/>
    <x v="0"/>
    <s v="Biotechnology"/>
    <s v="OldCos"/>
    <n v="5923"/>
    <n v="7259"/>
    <n v="25638"/>
  </r>
  <r>
    <s v="ABBV"/>
    <x v="8"/>
    <s v="ABBVIE INC"/>
    <x v="0"/>
    <s v="Biotechnology"/>
    <s v="OldCos"/>
    <n v="5283"/>
    <n v="8176"/>
    <n v="28216"/>
  </r>
  <r>
    <s v="ABBV"/>
    <x v="9"/>
    <s v="ABBVIE INC"/>
    <x v="0"/>
    <s v="Biotechnology"/>
    <s v="OldCos"/>
    <n v="5657"/>
    <n v="11189"/>
    <n v="32753"/>
  </r>
  <r>
    <s v="ABC"/>
    <x v="0"/>
    <s v="AMERISOURCEBERGEN CORP"/>
    <x v="0"/>
    <s v="Health Care Providers &amp; Servic"/>
    <s v="OldCos"/>
    <n v="503.39699999999999"/>
    <n v="521.84770000000003"/>
    <n v="71759.990000000005"/>
  </r>
  <r>
    <s v="ABC"/>
    <x v="1"/>
    <s v="AMERISOURCEBERGEN CORP"/>
    <x v="0"/>
    <s v="Health Care Providers &amp; Servic"/>
    <s v="OldCos"/>
    <n v="636.74800000000005"/>
    <n v="616.16869999999994"/>
    <n v="77776.460000000006"/>
  </r>
  <r>
    <s v="ABC"/>
    <x v="2"/>
    <s v="AMERISOURCEBERGEN CORP"/>
    <x v="0"/>
    <s v="Health Care Providers &amp; Servic"/>
    <s v="OldCos"/>
    <n v="706.62400000000002"/>
    <n v="720.66099999999994"/>
    <n v="78695.659"/>
  </r>
  <r>
    <s v="ABC"/>
    <x v="3"/>
    <s v="AMERISOURCEBERGEN CORP"/>
    <x v="0"/>
    <s v="Health Care Providers &amp; Servic"/>
    <s v="OldCos"/>
    <n v="718.98599999999999"/>
    <n v="782.04470000000003"/>
    <n v="78080.805999999997"/>
  </r>
  <r>
    <s v="ABC"/>
    <x v="4"/>
    <s v="AMERISOURCEBERGEN CORP"/>
    <x v="0"/>
    <s v="Health Care Providers &amp; Servic"/>
    <s v="OldCos"/>
    <n v="433.70699999999999"/>
    <n v="493.80349999999999"/>
    <n v="87959.167000000001"/>
  </r>
  <r>
    <s v="ABC"/>
    <x v="5"/>
    <s v="AMERISOURCEBERGEN CORP"/>
    <x v="0"/>
    <s v="Health Care Providers &amp; Servic"/>
    <s v="OldCos"/>
    <n v="274.23"/>
    <n v="292.08100000000002"/>
    <n v="119569.12699999999"/>
  </r>
  <r>
    <s v="ABC"/>
    <x v="6"/>
    <s v="AMERISOURCEBERGEN CORP"/>
    <x v="0"/>
    <s v="Health Care Providers &amp; Servic"/>
    <s v="OldCos"/>
    <n v="-138.16499999999999"/>
    <n v="-96.311300000000003"/>
    <n v="135961.80300000001"/>
  </r>
  <r>
    <s v="ABC"/>
    <x v="7"/>
    <s v="AMERISOURCEBERGEN CORP"/>
    <x v="0"/>
    <s v="Health Care Providers &amp; Servic"/>
    <s v="OldCos"/>
    <n v="1427.9290000000001"/>
    <n v="1438.047"/>
    <n v="146849.68599999999"/>
  </r>
  <r>
    <s v="ABC"/>
    <x v="8"/>
    <s v="AMERISOURCEBERGEN CORP"/>
    <x v="0"/>
    <s v="Health Care Providers &amp; Servic"/>
    <s v="OldCos"/>
    <n v="364.48399999999998"/>
    <n v="1250.9829999999999"/>
    <n v="153143.826"/>
  </r>
  <r>
    <s v="ABC"/>
    <x v="9"/>
    <s v="AMERISOURCEBERGEN CORP"/>
    <x v="0"/>
    <s v="Health Care Providers &amp; Servic"/>
    <s v="OldCos"/>
    <n v="1658.405"/>
    <n v="1184.723"/>
    <n v="167939.63500000001"/>
  </r>
  <r>
    <s v="ABC"/>
    <x v="10"/>
    <s v="AMERISOURCEBERGEN CORP"/>
    <x v="0"/>
    <s v="Health Care Providers &amp; Servic"/>
    <s v="OldCos"/>
    <n v="855.36500000000001"/>
    <n v="1385.93"/>
    <n v="179589.12100000001"/>
  </r>
  <r>
    <s v="ABMD"/>
    <x v="0"/>
    <s v="ABIOMED INC"/>
    <x v="0"/>
    <s v="Health Care Equipment &amp; Suppli"/>
    <s v="OldCos"/>
    <n v="-31.597000000000001"/>
    <n v="-31.8005"/>
    <n v="73.209999999999994"/>
  </r>
  <r>
    <s v="ABMD"/>
    <x v="1"/>
    <s v="ABIOMED INC"/>
    <x v="0"/>
    <s v="Health Care Equipment &amp; Suppli"/>
    <s v="OldCos"/>
    <n v="-19.024000000000001"/>
    <n v="-23.1769"/>
    <n v="85.712999999999994"/>
  </r>
  <r>
    <s v="ABMD"/>
    <x v="2"/>
    <s v="ABIOMED INC"/>
    <x v="0"/>
    <s v="Health Care Equipment &amp; Suppli"/>
    <s v="OldCos"/>
    <n v="-11.755000000000001"/>
    <n v="-12.051399999999999"/>
    <n v="101.151"/>
  </r>
  <r>
    <s v="ABMD"/>
    <x v="3"/>
    <s v="ABIOMED INC"/>
    <x v="0"/>
    <s v="Health Care Equipment &amp; Suppli"/>
    <s v="OldCos"/>
    <n v="1.4950000000000001"/>
    <n v="0.83399999999999996"/>
    <n v="126.375"/>
  </r>
  <r>
    <s v="ABMD"/>
    <x v="4"/>
    <s v="ABIOMED INC"/>
    <x v="0"/>
    <s v="Health Care Equipment &amp; Suppli"/>
    <s v="OldCos"/>
    <n v="15.013999999999999"/>
    <n v="17.029"/>
    <n v="158.124"/>
  </r>
  <r>
    <s v="ABMD"/>
    <x v="5"/>
    <s v="ABIOMED INC"/>
    <x v="0"/>
    <s v="Health Care Equipment &amp; Suppli"/>
    <s v="OldCos"/>
    <n v="7.351"/>
    <n v="11.381"/>
    <n v="183.643"/>
  </r>
  <r>
    <s v="ABMD"/>
    <x v="6"/>
    <s v="ABIOMED INC"/>
    <x v="0"/>
    <s v="Health Care Equipment &amp; Suppli"/>
    <s v="OldCos"/>
    <n v="113.688"/>
    <n v="27.902999999999999"/>
    <n v="230.31100000000001"/>
  </r>
  <r>
    <s v="ABMD"/>
    <x v="7"/>
    <s v="ABIOMED INC"/>
    <x v="0"/>
    <s v="Health Care Equipment &amp; Suppli"/>
    <s v="OldCos"/>
    <n v="38.146999999999998"/>
    <n v="38.146999999999998"/>
    <n v="329.54300000000001"/>
  </r>
  <r>
    <s v="ABMD"/>
    <x v="8"/>
    <s v="ABIOMED INC"/>
    <x v="0"/>
    <s v="Health Care Equipment &amp; Suppli"/>
    <s v="OldCos"/>
    <n v="52.116"/>
    <n v="55.216000000000001"/>
    <n v="445.30399999999997"/>
  </r>
  <r>
    <s v="ABMD"/>
    <x v="9"/>
    <s v="ABIOMED INC"/>
    <x v="0"/>
    <s v="Health Care Equipment &amp; Suppli"/>
    <s v="OldCos"/>
    <n v="112.17"/>
    <n v="90.212999999999994"/>
    <n v="593.74900000000002"/>
  </r>
  <r>
    <s v="ABMD"/>
    <x v="10"/>
    <s v="ABIOMED INC"/>
    <x v="0"/>
    <s v="Health Care Equipment &amp; Suppli"/>
    <s v="OldCos"/>
    <n v="259.01600000000002"/>
    <n v="235.38"/>
    <n v="769.43200000000002"/>
  </r>
  <r>
    <s v="ABT"/>
    <x v="0"/>
    <s v="ABBOTT LABORATORIES"/>
    <x v="0"/>
    <s v="Health Care Equipment &amp; Suppli"/>
    <s v="OldCos"/>
    <n v="5745.8379999999997"/>
    <n v="5766.8379999999997"/>
    <n v="30764.706999999999"/>
  </r>
  <r>
    <s v="ABT"/>
    <x v="1"/>
    <s v="ABBOTT LABORATORIES"/>
    <x v="0"/>
    <s v="Health Care Equipment &amp; Suppli"/>
    <s v="OldCos"/>
    <n v="4626.1719999999996"/>
    <n v="6501.1719999999996"/>
    <n v="35166.720999999998"/>
  </r>
  <r>
    <s v="ABT"/>
    <x v="2"/>
    <s v="ABBOTT LABORATORIES"/>
    <x v="0"/>
    <s v="Health Care Equipment &amp; Suppli"/>
    <s v="OldCos"/>
    <n v="4728"/>
    <n v="3729"/>
    <n v="21407"/>
  </r>
  <r>
    <s v="ABT"/>
    <x v="3"/>
    <s v="ABBOTT LABORATORIES"/>
    <x v="0"/>
    <s v="Health Care Equipment &amp; Suppli"/>
    <s v="OldCos"/>
    <n v="5963"/>
    <n v="1209.1500000000001"/>
    <n v="19050"/>
  </r>
  <r>
    <s v="ABT"/>
    <x v="4"/>
    <s v="ABBOTT LABORATORIES"/>
    <x v="0"/>
    <s v="Health Care Equipment &amp; Suppli"/>
    <s v="OldCos"/>
    <n v="2576"/>
    <n v="2110.9499999999998"/>
    <n v="19657"/>
  </r>
  <r>
    <s v="ABT"/>
    <x v="5"/>
    <s v="ABBOTT LABORATORIES"/>
    <x v="0"/>
    <s v="Health Care Equipment &amp; Suppli"/>
    <s v="OldCos"/>
    <n v="2284"/>
    <n v="2438.8000000000002"/>
    <n v="20247"/>
  </r>
  <r>
    <s v="ABT"/>
    <x v="6"/>
    <s v="ABBOTT LABORATORIES"/>
    <x v="0"/>
    <s v="Health Care Equipment &amp; Suppli"/>
    <s v="OldCos"/>
    <n v="4423"/>
    <n v="2606"/>
    <n v="20405"/>
  </r>
  <r>
    <s v="ABT"/>
    <x v="7"/>
    <s v="ABBOTT LABORATORIES"/>
    <x v="0"/>
    <s v="Health Care Equipment &amp; Suppli"/>
    <s v="OldCos"/>
    <n v="1400"/>
    <n v="1063"/>
    <n v="20853"/>
  </r>
  <r>
    <s v="ABT"/>
    <x v="8"/>
    <s v="ABBOTT LABORATORIES"/>
    <x v="0"/>
    <s v="Health Care Equipment &amp; Suppli"/>
    <s v="OldCos"/>
    <n v="477"/>
    <n v="2760.1826999999998"/>
    <n v="27390"/>
  </r>
  <r>
    <s v="ABT"/>
    <x v="9"/>
    <s v="ABBOTT LABORATORIES"/>
    <x v="0"/>
    <s v="Health Care Equipment &amp; Suppli"/>
    <s v="OldCos"/>
    <n v="2368"/>
    <n v="3182.38"/>
    <n v="30578"/>
  </r>
  <r>
    <s v="ACN"/>
    <x v="0"/>
    <s v="ACCENTURE PLC-CL A"/>
    <x v="3"/>
    <s v="IT Services"/>
    <s v="NewCos"/>
    <n v="1589.963"/>
    <n v="1751.1077"/>
    <n v="23170.968000000001"/>
  </r>
  <r>
    <s v="ACN"/>
    <x v="1"/>
    <s v="ACCENTURE PLC-CL A"/>
    <x v="3"/>
    <s v="IT Services"/>
    <s v="NewCos"/>
    <n v="1780.6559999999999"/>
    <n v="1786.8596"/>
    <n v="23094.078000000001"/>
  </r>
  <r>
    <s v="ACN"/>
    <x v="2"/>
    <s v="ACCENTURE PLC-CL A"/>
    <x v="3"/>
    <s v="IT Services"/>
    <s v="NewCos"/>
    <n v="2277.6770000000001"/>
    <n v="2328.1208999999999"/>
    <n v="27352.914000000001"/>
  </r>
  <r>
    <s v="ACN"/>
    <x v="3"/>
    <s v="ACCENTURE PLC-CL A"/>
    <x v="3"/>
    <s v="IT Services"/>
    <s v="NewCos"/>
    <n v="2553.5100000000002"/>
    <n v="2555.1669000000002"/>
    <n v="29777.985000000001"/>
  </r>
  <r>
    <s v="ACN"/>
    <x v="4"/>
    <s v="ACCENTURE PLC-CL A"/>
    <x v="3"/>
    <s v="IT Services"/>
    <s v="NewCos"/>
    <n v="3281.8780000000002"/>
    <n v="2764.9949999999999"/>
    <n v="30394.285"/>
  </r>
  <r>
    <s v="ACN"/>
    <x v="5"/>
    <s v="ACCENTURE PLC-CL A"/>
    <x v="3"/>
    <s v="IT Services"/>
    <s v="NewCos"/>
    <n v="2941.498"/>
    <n v="2929.7883000000002"/>
    <n v="31874.678"/>
  </r>
  <r>
    <s v="ACN"/>
    <x v="6"/>
    <s v="ACCENTURE PLC-CL A"/>
    <x v="3"/>
    <s v="IT Services"/>
    <s v="NewCos"/>
    <n v="3053.5810000000001"/>
    <n v="3092.7249999999999"/>
    <n v="32914.423999999999"/>
  </r>
  <r>
    <s v="ACN"/>
    <x v="7"/>
    <s v="ACCENTURE PLC-CL A"/>
    <x v="3"/>
    <s v="IT Services"/>
    <s v="NewCos"/>
    <n v="4111.8919999999998"/>
    <n v="3367.114"/>
    <n v="34797.661"/>
  </r>
  <r>
    <s v="ACN"/>
    <x v="8"/>
    <s v="ACCENTURE PLC-CL A"/>
    <x v="3"/>
    <s v="IT Services"/>
    <s v="NewCos"/>
    <n v="3445.1489999999999"/>
    <n v="3756.8868000000002"/>
    <n v="36765.478000000003"/>
  </r>
  <r>
    <s v="ACN"/>
    <x v="9"/>
    <s v="ACCENTURE PLC-CL A"/>
    <x v="3"/>
    <s v="IT Services"/>
    <s v="NewCos"/>
    <n v="4059.9070000000002"/>
    <n v="4322.0254999999997"/>
    <n v="40992.534"/>
  </r>
  <r>
    <s v="ACN"/>
    <x v="10"/>
    <s v="ACCENTURE PLC-CL A"/>
    <x v="3"/>
    <s v="IT Services"/>
    <s v="NewCos"/>
    <n v="4779.1120000000001"/>
    <n v="9564.6198999999997"/>
    <n v="43215.012999999999"/>
  </r>
  <r>
    <s v="ADBE"/>
    <x v="0"/>
    <s v="ADOBE INC"/>
    <x v="3"/>
    <s v="Software"/>
    <s v="OldCos"/>
    <n v="386.50799999999998"/>
    <n v="455.4905"/>
    <n v="2945.8530000000001"/>
  </r>
  <r>
    <s v="ADBE"/>
    <x v="1"/>
    <s v="ADOBE INC"/>
    <x v="3"/>
    <s v="Software"/>
    <s v="OldCos"/>
    <n v="774.68"/>
    <n v="796.99469999999997"/>
    <n v="3800"/>
  </r>
  <r>
    <s v="ADBE"/>
    <x v="2"/>
    <s v="ADOBE INC"/>
    <x v="3"/>
    <s v="Software"/>
    <s v="OldCos"/>
    <n v="832.84699999999998"/>
    <n v="899.7038"/>
    <n v="4216.2579999999998"/>
  </r>
  <r>
    <s v="ADBE"/>
    <x v="3"/>
    <s v="ADOBE INC"/>
    <x v="3"/>
    <s v="Software"/>
    <s v="OldCos"/>
    <n v="832.77499999999998"/>
    <n v="822.0992"/>
    <n v="4403.6769999999997"/>
  </r>
  <r>
    <s v="ADBE"/>
    <x v="4"/>
    <s v="ADOBE INC"/>
    <x v="3"/>
    <s v="Software"/>
    <s v="OldCos"/>
    <n v="289.98500000000001"/>
    <n v="313.59320000000002"/>
    <n v="4055.24"/>
  </r>
  <r>
    <s v="ADBE"/>
    <x v="5"/>
    <s v="ADOBE INC"/>
    <x v="3"/>
    <s v="Software"/>
    <s v="OldCos"/>
    <n v="268.39499999999998"/>
    <n v="285.55540000000002"/>
    <n v="4147.0649999999996"/>
  </r>
  <r>
    <s v="ADBE"/>
    <x v="6"/>
    <s v="ADOBE INC"/>
    <x v="3"/>
    <s v="Software"/>
    <s v="OldCos"/>
    <n v="629.55100000000004"/>
    <n v="610.32140000000004"/>
    <n v="4795.5110000000004"/>
  </r>
  <r>
    <s v="ADBE"/>
    <x v="7"/>
    <s v="ADOBE INC"/>
    <x v="3"/>
    <s v="Software"/>
    <s v="OldCos"/>
    <n v="1168.7819999999999"/>
    <n v="1168.8264999999999"/>
    <n v="5854.43"/>
  </r>
  <r>
    <s v="ADBE"/>
    <x v="8"/>
    <s v="ADOBE INC"/>
    <x v="3"/>
    <s v="Software"/>
    <s v="OldCos"/>
    <n v="1693.954"/>
    <n v="1687.6967999999999"/>
    <n v="7301.5050000000001"/>
  </r>
  <r>
    <s v="ADBE"/>
    <x v="9"/>
    <s v="ADOBE INC"/>
    <x v="3"/>
    <s v="Software"/>
    <s v="OldCos"/>
    <n v="2590.7739999999999"/>
    <n v="2597.5981999999999"/>
    <n v="9030.0079999999998"/>
  </r>
  <r>
    <s v="ADBE"/>
    <x v="10"/>
    <s v="ADOBE INC"/>
    <x v="3"/>
    <s v="Software"/>
    <s v="OldCos"/>
    <n v="2951.4580000000001"/>
    <n v="2910.0360000000001"/>
    <n v="11171.297"/>
  </r>
  <r>
    <s v="ADI"/>
    <x v="0"/>
    <s v="ANALOG DEVICES INC"/>
    <x v="3"/>
    <s v="Semiconductors &amp; Semiconductor"/>
    <s v="OldCos"/>
    <n v="247.77199999999999"/>
    <n v="282.28440000000001"/>
    <n v="2014.9079999999999"/>
  </r>
  <r>
    <s v="ADI"/>
    <x v="1"/>
    <s v="ANALOG DEVICES INC"/>
    <x v="3"/>
    <s v="Semiconductors &amp; Semiconductor"/>
    <s v="OldCos"/>
    <n v="712.08399999999995"/>
    <n v="721.93889999999999"/>
    <n v="2761.5030000000002"/>
  </r>
  <r>
    <s v="ADI"/>
    <x v="2"/>
    <s v="ANALOG DEVICES INC"/>
    <x v="3"/>
    <s v="Semiconductors &amp; Semiconductor"/>
    <s v="OldCos"/>
    <n v="867.39400000000001"/>
    <n v="862.47929999999997"/>
    <n v="2993.32"/>
  </r>
  <r>
    <s v="ADI"/>
    <x v="3"/>
    <s v="ANALOG DEVICES INC"/>
    <x v="3"/>
    <s v="Semiconductors &amp; Semiconductor"/>
    <s v="OldCos"/>
    <n v="651.23599999999999"/>
    <n v="654.76530000000002"/>
    <n v="2701.1419999999998"/>
  </r>
  <r>
    <s v="ADI"/>
    <x v="4"/>
    <s v="ANALOG DEVICES INC"/>
    <x v="3"/>
    <s v="Semiconductors &amp; Semiconductor"/>
    <s v="OldCos"/>
    <n v="673.48699999999997"/>
    <n v="692.88819999999998"/>
    <n v="2633.6889999999999"/>
  </r>
  <r>
    <s v="ADI"/>
    <x v="5"/>
    <s v="ANALOG DEVICES INC"/>
    <x v="3"/>
    <s v="Semiconductors &amp; Semiconductor"/>
    <s v="OldCos"/>
    <n v="629.32000000000005"/>
    <n v="732.08960000000002"/>
    <n v="2864.7730000000001"/>
  </r>
  <r>
    <s v="ADI"/>
    <x v="6"/>
    <s v="ANALOG DEVICES INC"/>
    <x v="3"/>
    <s v="Semiconductors &amp; Semiconductor"/>
    <s v="OldCos"/>
    <n v="696.87800000000004"/>
    <n v="778.27700000000004"/>
    <n v="3435.0920000000001"/>
  </r>
  <r>
    <s v="ADI"/>
    <x v="7"/>
    <s v="ANALOG DEVICES INC"/>
    <x v="3"/>
    <s v="Semiconductors &amp; Semiconductor"/>
    <s v="OldCos"/>
    <n v="861.66399999999999"/>
    <n v="924.2971"/>
    <n v="3421.4090000000001"/>
  </r>
  <r>
    <s v="ADI"/>
    <x v="8"/>
    <s v="ANALOG DEVICES INC"/>
    <x v="3"/>
    <s v="Semiconductors &amp; Semiconductor"/>
    <s v="OldCos"/>
    <n v="727.25900000000001"/>
    <n v="1376.2565999999999"/>
    <n v="5107.5029999999997"/>
  </r>
  <r>
    <s v="ADI"/>
    <x v="9"/>
    <s v="ANALOG DEVICES INC"/>
    <x v="3"/>
    <s v="Semiconductors &amp; Semiconductor"/>
    <s v="OldCos"/>
    <n v="1506.98"/>
    <n v="2101.0644000000002"/>
    <n v="6224.6890000000003"/>
  </r>
  <r>
    <s v="ADI"/>
    <x v="10"/>
    <s v="ANALOG DEVICES INC"/>
    <x v="3"/>
    <s v="Semiconductors &amp; Semiconductor"/>
    <s v="OldCos"/>
    <n v="1363.011"/>
    <n v="1919.75"/>
    <n v="5991.0649999999996"/>
  </r>
  <r>
    <s v="ADM"/>
    <x v="0"/>
    <s v="ARCHER-DANIELS-MIDLAND CO"/>
    <x v="4"/>
    <s v="Food Products"/>
    <s v="OldCos"/>
    <n v="1684"/>
    <n v="1676.2"/>
    <n v="69207"/>
  </r>
  <r>
    <s v="ADM"/>
    <x v="1"/>
    <s v="ARCHER-DANIELS-MIDLAND CO"/>
    <x v="4"/>
    <s v="Food Products"/>
    <s v="OldCos"/>
    <n v="1930"/>
    <n v="1977.65"/>
    <n v="61682"/>
  </r>
  <r>
    <s v="ADM"/>
    <x v="2"/>
    <s v="ARCHER-DANIELS-MIDLAND CO"/>
    <x v="4"/>
    <s v="Food Products"/>
    <s v="OldCos"/>
    <n v="2036"/>
    <n v="2000.9"/>
    <n v="80676"/>
  </r>
  <r>
    <s v="ADM"/>
    <x v="3"/>
    <s v="ARCHER-DANIELS-MIDLAND CO"/>
    <x v="4"/>
    <s v="Food Products"/>
    <s v="OldCos"/>
    <n v="1375"/>
    <n v="1475.3"/>
    <n v="90559"/>
  </r>
  <r>
    <s v="ADM"/>
    <x v="4"/>
    <s v="ARCHER-DANIELS-MIDLAND CO"/>
    <x v="4"/>
    <s v="Food Products"/>
    <s v="OldCos"/>
    <n v="1342"/>
    <n v="1420.81"/>
    <n v="89804"/>
  </r>
  <r>
    <s v="ADM"/>
    <x v="5"/>
    <s v="ARCHER-DANIELS-MIDLAND CO"/>
    <x v="4"/>
    <s v="Food Products"/>
    <s v="OldCos"/>
    <n v="2248"/>
    <n v="2399.56"/>
    <n v="81201"/>
  </r>
  <r>
    <s v="ADM"/>
    <x v="6"/>
    <s v="ARCHER-DANIELS-MIDLAND CO"/>
    <x v="4"/>
    <s v="Food Products"/>
    <s v="OldCos"/>
    <n v="1849"/>
    <n v="1622"/>
    <n v="67702"/>
  </r>
  <r>
    <s v="ADM"/>
    <x v="7"/>
    <s v="ARCHER-DANIELS-MIDLAND CO"/>
    <x v="4"/>
    <s v="Food Products"/>
    <s v="OldCos"/>
    <n v="1279"/>
    <n v="1264"/>
    <n v="62346"/>
  </r>
  <r>
    <s v="ADM"/>
    <x v="8"/>
    <s v="ARCHER-DANIELS-MIDLAND CO"/>
    <x v="4"/>
    <s v="Food Products"/>
    <s v="OldCos"/>
    <n v="1595"/>
    <n v="1390"/>
    <n v="60828"/>
  </r>
  <r>
    <s v="ADM"/>
    <x v="9"/>
    <s v="ARCHER-DANIELS-MIDLAND CO"/>
    <x v="4"/>
    <s v="Food Products"/>
    <s v="OldCos"/>
    <n v="1810"/>
    <n v="1996"/>
    <n v="64341"/>
  </r>
  <r>
    <s v="ADP"/>
    <x v="0"/>
    <s v="AUTOMATIC DATA PROCESSING"/>
    <x v="3"/>
    <s v="IT Services"/>
    <s v="OldCos"/>
    <n v="1332.6"/>
    <n v="1223.625"/>
    <n v="8838.4"/>
  </r>
  <r>
    <s v="ADP"/>
    <x v="1"/>
    <s v="AUTOMATIC DATA PROCESSING"/>
    <x v="3"/>
    <s v="IT Services"/>
    <s v="OldCos"/>
    <n v="1211.4000000000001"/>
    <n v="1205.4349999999999"/>
    <n v="8927.7000000000007"/>
  </r>
  <r>
    <s v="ADP"/>
    <x v="2"/>
    <s v="AUTOMATIC DATA PROCESSING"/>
    <x v="3"/>
    <s v="IT Services"/>
    <s v="OldCos"/>
    <n v="1254.2"/>
    <n v="1229.075"/>
    <n v="9833"/>
  </r>
  <r>
    <s v="ADP"/>
    <x v="3"/>
    <s v="AUTOMATIC DATA PROCESSING"/>
    <x v="3"/>
    <s v="IT Services"/>
    <s v="OldCos"/>
    <n v="1388.5"/>
    <n v="1321.64"/>
    <n v="10595.4"/>
  </r>
  <r>
    <s v="ADP"/>
    <x v="4"/>
    <s v="AUTOMATIC DATA PROCESSING"/>
    <x v="3"/>
    <s v="IT Services"/>
    <s v="OldCos"/>
    <n v="1405.8"/>
    <n v="1144.8800000000001"/>
    <n v="9442"/>
  </r>
  <r>
    <s v="ADP"/>
    <x v="5"/>
    <s v="AUTOMATIC DATA PROCESSING"/>
    <x v="3"/>
    <s v="IT Services"/>
    <s v="OldCos"/>
    <n v="1515.9"/>
    <n v="1231.875"/>
    <n v="10226.4"/>
  </r>
  <r>
    <s v="ADP"/>
    <x v="6"/>
    <s v="AUTOMATIC DATA PROCESSING"/>
    <x v="3"/>
    <s v="IT Services"/>
    <s v="OldCos"/>
    <n v="1452.5"/>
    <n v="1372.405"/>
    <n v="10938.5"/>
  </r>
  <r>
    <s v="ADP"/>
    <x v="7"/>
    <s v="AUTOMATIC DATA PROCESSING"/>
    <x v="3"/>
    <s v="IT Services"/>
    <s v="OldCos"/>
    <n v="1492.5"/>
    <n v="1500.03"/>
    <n v="11667.8"/>
  </r>
  <r>
    <s v="ADP"/>
    <x v="8"/>
    <s v="AUTOMATIC DATA PROCESSING"/>
    <x v="3"/>
    <s v="IT Services"/>
    <s v="OldCos"/>
    <n v="1733.4"/>
    <n v="1653.71"/>
    <n v="12379.8"/>
  </r>
  <r>
    <s v="ADP"/>
    <x v="9"/>
    <s v="AUTOMATIC DATA PROCESSING"/>
    <x v="3"/>
    <s v="IT Services"/>
    <s v="OldCos"/>
    <n v="1884.9"/>
    <n v="2008.596"/>
    <n v="13327.7"/>
  </r>
  <r>
    <s v="ADP"/>
    <x v="10"/>
    <s v="AUTOMATIC DATA PROCESSING"/>
    <x v="3"/>
    <s v="IT Services"/>
    <s v="OldCos"/>
    <n v="2292.8000000000002"/>
    <n v="2378.9488000000001"/>
    <n v="14175.2"/>
  </r>
  <r>
    <s v="ADS"/>
    <x v="0"/>
    <s v="ALLIANCE DATA SYSTEMS CORP"/>
    <x v="3"/>
    <s v="IT Services"/>
    <s v="OldCos"/>
    <n v="143.73400000000001"/>
    <n v="165.14570000000001"/>
    <n v="1964.3409999999999"/>
  </r>
  <r>
    <s v="ADS"/>
    <x v="1"/>
    <s v="ALLIANCE DATA SYSTEMS CORP"/>
    <x v="3"/>
    <s v="IT Services"/>
    <s v="OldCos"/>
    <n v="193.73699999999999"/>
    <n v="189.9667"/>
    <n v="2791.4209999999998"/>
  </r>
  <r>
    <s v="ADS"/>
    <x v="2"/>
    <s v="ALLIANCE DATA SYSTEMS CORP"/>
    <x v="3"/>
    <s v="IT Services"/>
    <s v="OldCos"/>
    <n v="315.286"/>
    <n v="294.6628"/>
    <n v="3173.2869999999998"/>
  </r>
  <r>
    <s v="ADS"/>
    <x v="3"/>
    <s v="ALLIANCE DATA SYSTEMS CORP"/>
    <x v="3"/>
    <s v="IT Services"/>
    <s v="OldCos"/>
    <n v="422.25599999999997"/>
    <n v="403.01600000000002"/>
    <n v="3641.39"/>
  </r>
  <r>
    <s v="ADS"/>
    <x v="4"/>
    <s v="ALLIANCE DATA SYSTEMS CORP"/>
    <x v="3"/>
    <s v="IT Services"/>
    <s v="OldCos"/>
    <n v="496.17"/>
    <n v="490.64499999999998"/>
    <n v="4319.0630000000001"/>
  </r>
  <r>
    <s v="ADS"/>
    <x v="5"/>
    <s v="ALLIANCE DATA SYSTEMS CORP"/>
    <x v="3"/>
    <s v="IT Services"/>
    <s v="OldCos"/>
    <n v="491.6"/>
    <n v="565.01419999999996"/>
    <n v="5302.9"/>
  </r>
  <r>
    <s v="ADS"/>
    <x v="6"/>
    <s v="ALLIANCE DATA SYSTEMS CORP"/>
    <x v="3"/>
    <s v="IT Services"/>
    <s v="OldCos"/>
    <n v="551.5"/>
    <n v="594.51390000000004"/>
    <n v="6439.7"/>
  </r>
  <r>
    <s v="ADS"/>
    <x v="7"/>
    <s v="ALLIANCE DATA SYSTEMS CORP"/>
    <x v="3"/>
    <s v="IT Services"/>
    <s v="OldCos"/>
    <n v="432.3"/>
    <n v="601.57420000000002"/>
    <n v="7138.1"/>
  </r>
  <r>
    <s v="ADS"/>
    <x v="8"/>
    <s v="ALLIANCE DATA SYSTEMS CORP"/>
    <x v="3"/>
    <s v="IT Services"/>
    <s v="OldCos"/>
    <n v="788.7"/>
    <n v="723.7"/>
    <n v="7719.4"/>
  </r>
  <r>
    <s v="ADS"/>
    <x v="9"/>
    <s v="ALLIANCE DATA SYSTEMS CORP"/>
    <x v="3"/>
    <s v="IT Services"/>
    <s v="OldCos"/>
    <n v="963.1"/>
    <n v="965.34889999999996"/>
    <n v="7791.2"/>
  </r>
  <r>
    <s v="ADSK"/>
    <x v="0"/>
    <s v="AUTODESK INC"/>
    <x v="3"/>
    <s v="Software"/>
    <s v="OldCos"/>
    <n v="183.6"/>
    <n v="357.61340000000001"/>
    <n v="2315.1999999999998"/>
  </r>
  <r>
    <s v="ADSK"/>
    <x v="1"/>
    <s v="AUTODESK INC"/>
    <x v="3"/>
    <s v="Software"/>
    <s v="OldCos"/>
    <n v="58"/>
    <n v="145.56"/>
    <n v="1713.7"/>
  </r>
  <r>
    <s v="ADSK"/>
    <x v="2"/>
    <s v="AUTODESK INC"/>
    <x v="3"/>
    <s v="Software"/>
    <s v="OldCos"/>
    <n v="212"/>
    <n v="213.64940000000001"/>
    <n v="1951.8"/>
  </r>
  <r>
    <s v="ADSK"/>
    <x v="3"/>
    <s v="AUTODESK INC"/>
    <x v="3"/>
    <s v="Software"/>
    <s v="OldCos"/>
    <n v="285.3"/>
    <n v="277.57220000000001"/>
    <n v="2215.6"/>
  </r>
  <r>
    <s v="ADSK"/>
    <x v="4"/>
    <s v="AUTODESK INC"/>
    <x v="3"/>
    <s v="Software"/>
    <s v="OldCos"/>
    <n v="247.4"/>
    <n v="259.1037"/>
    <n v="2312.1999999999998"/>
  </r>
  <r>
    <s v="ADSK"/>
    <x v="5"/>
    <s v="AUTODESK INC"/>
    <x v="3"/>
    <s v="Software"/>
    <s v="OldCos"/>
    <n v="228.8"/>
    <n v="229.31739999999999"/>
    <n v="2273.9"/>
  </r>
  <r>
    <s v="ADSK"/>
    <x v="6"/>
    <s v="AUTODESK INC"/>
    <x v="3"/>
    <s v="Software"/>
    <s v="OldCos"/>
    <n v="81.8"/>
    <n v="82.478499999999997"/>
    <n v="2512.1999999999998"/>
  </r>
  <r>
    <s v="ADSK"/>
    <x v="7"/>
    <s v="AUTODESK INC"/>
    <x v="3"/>
    <s v="Software"/>
    <s v="OldCos"/>
    <n v="-330.5"/>
    <n v="-102.7308"/>
    <n v="2504.1"/>
  </r>
  <r>
    <s v="ADSK"/>
    <x v="8"/>
    <s v="AUTODESK INC"/>
    <x v="3"/>
    <s v="Software"/>
    <s v="OldCos"/>
    <n v="-582.1"/>
    <n v="-532.66999999999996"/>
    <n v="2031"/>
  </r>
  <r>
    <s v="ADSK"/>
    <x v="9"/>
    <s v="AUTODESK INC"/>
    <x v="3"/>
    <s v="Software"/>
    <s v="OldCos"/>
    <n v="-566.9"/>
    <n v="-511.10750000000002"/>
    <n v="2056.6"/>
  </r>
  <r>
    <s v="ADSK"/>
    <x v="10"/>
    <s v="AUTODESK INC"/>
    <x v="3"/>
    <s v="Software"/>
    <s v="OldCos"/>
    <n v="-80.8"/>
    <n v="-74.992500000000007"/>
    <n v="2569.8000000000002"/>
  </r>
  <r>
    <s v="AEE"/>
    <x v="0"/>
    <s v="AMEREN CORPORATION"/>
    <x v="5"/>
    <s v="Multi-Utilities"/>
    <s v="OldCos"/>
    <n v="612"/>
    <n v="622"/>
    <n v="7135"/>
  </r>
  <r>
    <s v="AEE"/>
    <x v="1"/>
    <s v="AMEREN CORPORATION"/>
    <x v="5"/>
    <s v="Multi-Utilities"/>
    <s v="OldCos"/>
    <n v="139"/>
    <n v="657"/>
    <n v="7638"/>
  </r>
  <r>
    <s v="AEE"/>
    <x v="2"/>
    <s v="AMEREN CORPORATION"/>
    <x v="5"/>
    <s v="Multi-Utilities"/>
    <s v="OldCos"/>
    <n v="519"/>
    <n v="619"/>
    <n v="7531"/>
  </r>
  <r>
    <s v="AEE"/>
    <x v="3"/>
    <s v="AMEREN CORPORATION"/>
    <x v="5"/>
    <s v="Multi-Utilities"/>
    <s v="OldCos"/>
    <n v="-974"/>
    <n v="522"/>
    <n v="5781"/>
  </r>
  <r>
    <s v="AEE"/>
    <x v="4"/>
    <s v="AMEREN CORPORATION"/>
    <x v="5"/>
    <s v="Multi-Utilities"/>
    <s v="OldCos"/>
    <n v="289"/>
    <n v="512"/>
    <n v="5838"/>
  </r>
  <r>
    <s v="AEE"/>
    <x v="5"/>
    <s v="AMEREN CORPORATION"/>
    <x v="5"/>
    <s v="Multi-Utilities"/>
    <s v="OldCos"/>
    <n v="586"/>
    <n v="587"/>
    <n v="6053"/>
  </r>
  <r>
    <s v="AEE"/>
    <x v="6"/>
    <s v="AMEREN CORPORATION"/>
    <x v="5"/>
    <s v="Multi-Utilities"/>
    <s v="OldCos"/>
    <n v="630"/>
    <n v="622.84799999999996"/>
    <n v="6098"/>
  </r>
  <r>
    <s v="AEE"/>
    <x v="7"/>
    <s v="AMEREN CORPORATION"/>
    <x v="5"/>
    <s v="Multi-Utilities"/>
    <s v="OldCos"/>
    <n v="653"/>
    <n v="653"/>
    <n v="6076"/>
  </r>
  <r>
    <s v="AEE"/>
    <x v="8"/>
    <s v="AMEREN CORPORATION"/>
    <x v="5"/>
    <s v="Multi-Utilities"/>
    <s v="OldCos"/>
    <n v="523"/>
    <n v="691"/>
    <n v="6174"/>
  </r>
  <r>
    <s v="AEE"/>
    <x v="9"/>
    <s v="AMEREN CORPORATION"/>
    <x v="5"/>
    <s v="Multi-Utilities"/>
    <s v="OldCos"/>
    <n v="815"/>
    <n v="828"/>
    <n v="6291"/>
  </r>
  <r>
    <s v="AEP"/>
    <x v="0"/>
    <s v="AMERICAN ELECTRIC POWER"/>
    <x v="5"/>
    <s v="Electric Utilities"/>
    <s v="OldCos"/>
    <n v="1357"/>
    <n v="1359.55"/>
    <n v="13489"/>
  </r>
  <r>
    <s v="AEP"/>
    <x v="1"/>
    <s v="AMERICAN ELECTRIC POWER"/>
    <x v="5"/>
    <s v="Electric Utilities"/>
    <s v="OldCos"/>
    <n v="1211"/>
    <n v="1420"/>
    <n v="14427"/>
  </r>
  <r>
    <s v="AEP"/>
    <x v="2"/>
    <s v="AMERICAN ELECTRIC POWER"/>
    <x v="5"/>
    <s v="Electric Utilities"/>
    <s v="OldCos"/>
    <n v="1941"/>
    <n v="1197.5"/>
    <n v="15116"/>
  </r>
  <r>
    <s v="AEP"/>
    <x v="3"/>
    <s v="AMERICAN ELECTRIC POWER"/>
    <x v="5"/>
    <s v="Electric Utilities"/>
    <s v="OldCos"/>
    <n v="1259"/>
    <n v="1480.05"/>
    <n v="14945"/>
  </r>
  <r>
    <s v="AEP"/>
    <x v="4"/>
    <s v="AMERICAN ELECTRIC POWER"/>
    <x v="5"/>
    <s v="Electric Utilities"/>
    <s v="OldCos"/>
    <n v="1480"/>
    <n v="1550"/>
    <n v="15357"/>
  </r>
  <r>
    <s v="AEP"/>
    <x v="5"/>
    <s v="AMERICAN ELECTRIC POWER"/>
    <x v="5"/>
    <s v="Electric Utilities"/>
    <s v="OldCos"/>
    <n v="1633.8"/>
    <n v="1627.3"/>
    <n v="16378.6"/>
  </r>
  <r>
    <s v="AEP"/>
    <x v="6"/>
    <s v="AMERICAN ELECTRIC POWER"/>
    <x v="5"/>
    <s v="Electric Utilities"/>
    <s v="OldCos"/>
    <n v="2047.1"/>
    <n v="1763.4"/>
    <n v="16453.2"/>
  </r>
  <r>
    <s v="AEP"/>
    <x v="7"/>
    <s v="AMERICAN ELECTRIC POWER"/>
    <x v="5"/>
    <s v="Electric Utilities"/>
    <s v="OldCos"/>
    <n v="610.9"/>
    <n v="1932.8"/>
    <n v="16380.1"/>
  </r>
  <r>
    <s v="AEP"/>
    <x v="8"/>
    <s v="AMERICAN ELECTRIC POWER"/>
    <x v="5"/>
    <s v="Electric Utilities"/>
    <s v="OldCos"/>
    <n v="1912.6"/>
    <n v="1807.9"/>
    <n v="15424.9"/>
  </r>
  <r>
    <s v="AEP"/>
    <x v="9"/>
    <s v="AMERICAN ELECTRIC POWER"/>
    <x v="5"/>
    <s v="Electric Utilities"/>
    <s v="OldCos"/>
    <n v="1923.8"/>
    <n v="1945"/>
    <n v="16195.7"/>
  </r>
  <r>
    <s v="AES"/>
    <x v="0"/>
    <s v="AES CORP"/>
    <x v="5"/>
    <s v="Independent Power and Renewabl"/>
    <s v="OldCos"/>
    <n v="658"/>
    <n v="721.55"/>
    <n v="13954"/>
  </r>
  <r>
    <s v="AES"/>
    <x v="1"/>
    <s v="AES CORP"/>
    <x v="5"/>
    <s v="Independent Power and Renewabl"/>
    <s v="OldCos"/>
    <n v="9"/>
    <n v="771.2"/>
    <n v="15828"/>
  </r>
  <r>
    <s v="AES"/>
    <x v="2"/>
    <s v="AES CORP"/>
    <x v="5"/>
    <s v="Independent Power and Renewabl"/>
    <s v="OldCos"/>
    <n v="58"/>
    <n v="320.68"/>
    <n v="16923"/>
  </r>
  <r>
    <s v="AES"/>
    <x v="3"/>
    <s v="AES CORP"/>
    <x v="5"/>
    <s v="Independent Power and Renewabl"/>
    <s v="OldCos"/>
    <n v="-912"/>
    <n v="863.3"/>
    <n v="17164"/>
  </r>
  <r>
    <s v="AES"/>
    <x v="4"/>
    <s v="AES CORP"/>
    <x v="5"/>
    <s v="Independent Power and Renewabl"/>
    <s v="OldCos"/>
    <n v="114"/>
    <n v="933.7"/>
    <n v="15891"/>
  </r>
  <r>
    <s v="AES"/>
    <x v="5"/>
    <s v="AES CORP"/>
    <x v="5"/>
    <s v="Independent Power and Renewabl"/>
    <s v="OldCos"/>
    <n v="769"/>
    <n v="867.25"/>
    <n v="16124"/>
  </r>
  <r>
    <s v="AES"/>
    <x v="6"/>
    <s v="AES CORP"/>
    <x v="5"/>
    <s v="Independent Power and Renewabl"/>
    <s v="OldCos"/>
    <n v="306"/>
    <n v="853.96"/>
    <n v="11260"/>
  </r>
  <r>
    <s v="AES"/>
    <x v="7"/>
    <s v="AES CORP"/>
    <x v="5"/>
    <s v="Independent Power and Renewabl"/>
    <s v="OldCos"/>
    <n v="-1130"/>
    <n v="582.9"/>
    <n v="10281"/>
  </r>
  <r>
    <s v="AES"/>
    <x v="8"/>
    <s v="AES CORP"/>
    <x v="5"/>
    <s v="Independent Power and Renewabl"/>
    <s v="OldCos"/>
    <n v="-1161"/>
    <n v="247.9"/>
    <n v="10530"/>
  </r>
  <r>
    <s v="AES"/>
    <x v="9"/>
    <s v="AES CORP"/>
    <x v="5"/>
    <s v="Independent Power and Renewabl"/>
    <s v="OldCos"/>
    <n v="1203"/>
    <n v="596.70000000000005"/>
    <n v="10736"/>
  </r>
  <r>
    <s v="AGN"/>
    <x v="0"/>
    <s v="ALLERGAN PLC"/>
    <x v="0"/>
    <s v="Pharmaceuticals"/>
    <s v="OldCos"/>
    <n v="222"/>
    <n v="282.255"/>
    <n v="2793"/>
  </r>
  <r>
    <s v="AGN"/>
    <x v="1"/>
    <s v="ALLERGAN PLC"/>
    <x v="0"/>
    <s v="Pharmaceuticals"/>
    <s v="OldCos"/>
    <n v="184.4"/>
    <n v="340.59500000000003"/>
    <n v="3566.9"/>
  </r>
  <r>
    <s v="AGN"/>
    <x v="2"/>
    <s v="ALLERGAN PLC"/>
    <x v="0"/>
    <s v="Pharmaceuticals"/>
    <s v="OldCos"/>
    <n v="260.89999999999998"/>
    <n v="438.22"/>
    <n v="4584.3999999999996"/>
  </r>
  <r>
    <s v="AGN"/>
    <x v="3"/>
    <s v="ALLERGAN PLC"/>
    <x v="0"/>
    <s v="Pharmaceuticals"/>
    <s v="OldCos"/>
    <n v="97.3"/>
    <n v="457.46499999999997"/>
    <n v="5914.9"/>
  </r>
  <r>
    <s v="AGN"/>
    <x v="4"/>
    <s v="ALLERGAN PLC"/>
    <x v="0"/>
    <s v="Pharmaceuticals"/>
    <s v="OldCos"/>
    <n v="-750.4"/>
    <n v="245.22499999999999"/>
    <n v="2602.5"/>
  </r>
  <r>
    <s v="AGN"/>
    <x v="5"/>
    <s v="ALLERGAN PLC"/>
    <x v="0"/>
    <s v="Pharmaceuticals"/>
    <s v="OldCos"/>
    <n v="-1630.5"/>
    <n v="424.98090000000002"/>
    <n v="4676.5"/>
  </r>
  <r>
    <s v="AGN"/>
    <x v="6"/>
    <s v="ALLERGAN PLC"/>
    <x v="0"/>
    <s v="Pharmaceuticals"/>
    <s v="OldCos"/>
    <n v="3683.2"/>
    <n v="1063.2135000000001"/>
    <n v="12688.1"/>
  </r>
  <r>
    <s v="AGN"/>
    <x v="7"/>
    <s v="ALLERGAN PLC"/>
    <x v="0"/>
    <s v="Pharmaceuticals"/>
    <s v="OldCos"/>
    <n v="14695"/>
    <n v="907.31650000000002"/>
    <n v="14570.6"/>
  </r>
  <r>
    <s v="AGN"/>
    <x v="8"/>
    <s v="ALLERGAN PLC"/>
    <x v="0"/>
    <s v="Pharmaceuticals"/>
    <s v="OldCos"/>
    <n v="-4403.8999999999996"/>
    <n v="-638.14589999999998"/>
    <n v="15940.7"/>
  </r>
  <r>
    <s v="AGN"/>
    <x v="9"/>
    <s v="ALLERGAN PLC"/>
    <x v="0"/>
    <s v="Pharmaceuticals"/>
    <s v="OldCos"/>
    <n v="-5142.8"/>
    <n v="164.51730000000001"/>
    <n v="15787.4"/>
  </r>
  <r>
    <s v="AKAM"/>
    <x v="0"/>
    <s v="AKAMAI TECHNOLOGIES INC"/>
    <x v="3"/>
    <s v="IT Services"/>
    <s v="NewCos"/>
    <n v="145.91300000000001"/>
    <n v="144.67500000000001"/>
    <n v="859.77300000000002"/>
  </r>
  <r>
    <s v="AKAM"/>
    <x v="1"/>
    <s v="AKAMAI TECHNOLOGIES INC"/>
    <x v="3"/>
    <s v="IT Services"/>
    <s v="NewCos"/>
    <n v="171.22"/>
    <n v="170.8466"/>
    <n v="1023.586"/>
  </r>
  <r>
    <s v="AKAM"/>
    <x v="2"/>
    <s v="AKAMAI TECHNOLOGIES INC"/>
    <x v="3"/>
    <s v="IT Services"/>
    <s v="NewCos"/>
    <n v="200.904"/>
    <n v="198.827"/>
    <n v="1158.538"/>
  </r>
  <r>
    <s v="AKAM"/>
    <x v="3"/>
    <s v="AKAMAI TECHNOLOGIES INC"/>
    <x v="3"/>
    <s v="IT Services"/>
    <s v="NewCos"/>
    <n v="203.989"/>
    <n v="208.29159999999999"/>
    <n v="1373.9469999999999"/>
  </r>
  <r>
    <s v="AKAM"/>
    <x v="4"/>
    <s v="AKAMAI TECHNOLOGIES INC"/>
    <x v="3"/>
    <s v="IT Services"/>
    <s v="NewCos"/>
    <n v="293.48700000000002"/>
    <n v="294.88069999999999"/>
    <n v="1577.922"/>
  </r>
  <r>
    <s v="AKAM"/>
    <x v="5"/>
    <s v="AKAMAI TECHNOLOGIES INC"/>
    <x v="3"/>
    <s v="IT Services"/>
    <s v="NewCos"/>
    <n v="333.94799999999998"/>
    <n v="338.30770000000001"/>
    <n v="1963.874"/>
  </r>
  <r>
    <s v="AKAM"/>
    <x v="6"/>
    <s v="AKAMAI TECHNOLOGIES INC"/>
    <x v="3"/>
    <s v="IT Services"/>
    <s v="NewCos"/>
    <n v="321.40600000000001"/>
    <n v="333.10550000000001"/>
    <n v="2197.4479999999999"/>
  </r>
  <r>
    <s v="AKAM"/>
    <x v="7"/>
    <s v="AKAMAI TECHNOLOGIES INC"/>
    <x v="3"/>
    <s v="IT Services"/>
    <s v="NewCos"/>
    <n v="316.13200000000001"/>
    <n v="342.74779999999998"/>
    <n v="2340.049"/>
  </r>
  <r>
    <s v="AKAM"/>
    <x v="8"/>
    <s v="AKAMAI TECHNOLOGIES INC"/>
    <x v="3"/>
    <s v="IT Services"/>
    <s v="NewCos"/>
    <n v="222.76599999999999"/>
    <n v="299.65839999999997"/>
    <n v="2489.0349999999999"/>
  </r>
  <r>
    <s v="AKAM"/>
    <x v="9"/>
    <s v="AKAMAI TECHNOLOGIES INC"/>
    <x v="3"/>
    <s v="IT Services"/>
    <s v="NewCos"/>
    <n v="298.37299999999999"/>
    <n v="374.65989999999999"/>
    <n v="2714.4740000000002"/>
  </r>
  <r>
    <s v="ALB"/>
    <x v="0"/>
    <s v="ALBEMARLE CORP"/>
    <x v="6"/>
    <s v="Chemicals"/>
    <s v="OldCos"/>
    <n v="178.36799999999999"/>
    <n v="171.36799999999999"/>
    <n v="2005.394"/>
  </r>
  <r>
    <s v="ALB"/>
    <x v="1"/>
    <s v="ALBEMARLE CORP"/>
    <x v="6"/>
    <s v="Chemicals"/>
    <s v="OldCos"/>
    <n v="323.72000000000003"/>
    <n v="328.32"/>
    <n v="2362.7640000000001"/>
  </r>
  <r>
    <s v="ALB"/>
    <x v="2"/>
    <s v="ALBEMARLE CORP"/>
    <x v="6"/>
    <s v="Chemicals"/>
    <s v="OldCos"/>
    <n v="392.11399999999998"/>
    <n v="393.34899999999999"/>
    <n v="2869.0050000000001"/>
  </r>
  <r>
    <s v="ALB"/>
    <x v="3"/>
    <s v="ALBEMARLE CORP"/>
    <x v="6"/>
    <s v="Chemicals"/>
    <s v="OldCos"/>
    <n v="311.536"/>
    <n v="389.32220000000001"/>
    <n v="2519.154"/>
  </r>
  <r>
    <s v="ALB"/>
    <x v="4"/>
    <s v="ALBEMARLE CORP"/>
    <x v="6"/>
    <s v="Chemicals"/>
    <s v="OldCos"/>
    <n v="413.17099999999999"/>
    <n v="430.96300000000002"/>
    <n v="2394.27"/>
  </r>
  <r>
    <s v="ALB"/>
    <x v="5"/>
    <s v="ALBEMARLE CORP"/>
    <x v="6"/>
    <s v="Chemicals"/>
    <s v="OldCos"/>
    <n v="133.316"/>
    <n v="235.34700000000001"/>
    <n v="2445.5479999999998"/>
  </r>
  <r>
    <s v="ALB"/>
    <x v="6"/>
    <s v="ALBEMARLE CORP"/>
    <x v="6"/>
    <s v="Chemicals"/>
    <s v="OldCos"/>
    <n v="334.90600000000001"/>
    <n v="328.9717"/>
    <n v="2826.4290000000001"/>
  </r>
  <r>
    <s v="ALB"/>
    <x v="7"/>
    <s v="ALBEMARLE CORP"/>
    <x v="6"/>
    <s v="Chemicals"/>
    <s v="OldCos"/>
    <n v="643.67499999999995"/>
    <n v="400.834"/>
    <n v="2677.203"/>
  </r>
  <r>
    <s v="ALB"/>
    <x v="8"/>
    <s v="ALBEMARLE CORP"/>
    <x v="6"/>
    <s v="Chemicals"/>
    <s v="OldCos"/>
    <n v="54.85"/>
    <n v="515.90200000000004"/>
    <n v="3071.9760000000001"/>
  </r>
  <r>
    <s v="ALB"/>
    <x v="9"/>
    <s v="ALBEMARLE CORP"/>
    <x v="6"/>
    <s v="Chemicals"/>
    <s v="OldCos"/>
    <n v="693.56200000000001"/>
    <n v="600.19600000000003"/>
    <n v="3374.95"/>
  </r>
  <r>
    <s v="ALGN"/>
    <x v="0"/>
    <s v="ALIGN TECHNOLOGY INC"/>
    <x v="0"/>
    <s v="Health Care Equipment &amp; Suppli"/>
    <s v="NewCos"/>
    <n v="-31.268999999999998"/>
    <n v="14.855499999999999"/>
    <n v="312.33300000000003"/>
  </r>
  <r>
    <s v="ALGN"/>
    <x v="1"/>
    <s v="ALIGN TECHNOLOGY INC"/>
    <x v="0"/>
    <s v="Health Care Equipment &amp; Suppli"/>
    <s v="NewCos"/>
    <n v="74.253"/>
    <n v="71.576999999999998"/>
    <n v="387.12599999999998"/>
  </r>
  <r>
    <s v="ALGN"/>
    <x v="2"/>
    <s v="ALIGN TECHNOLOGY INC"/>
    <x v="0"/>
    <s v="Health Care Equipment &amp; Suppli"/>
    <s v="NewCos"/>
    <n v="66.715999999999994"/>
    <n v="73.938800000000001"/>
    <n v="479.74099999999999"/>
  </r>
  <r>
    <s v="ALGN"/>
    <x v="3"/>
    <s v="ALIGN TECHNOLOGY INC"/>
    <x v="0"/>
    <s v="Health Care Equipment &amp; Suppli"/>
    <s v="NewCos"/>
    <n v="58.691000000000003"/>
    <n v="96.615200000000002"/>
    <n v="560.04100000000005"/>
  </r>
  <r>
    <s v="ALGN"/>
    <x v="4"/>
    <s v="ALIGN TECHNOLOGY INC"/>
    <x v="0"/>
    <s v="Health Care Equipment &amp; Suppli"/>
    <s v="NewCos"/>
    <n v="64.295000000000002"/>
    <n v="122.096"/>
    <n v="660.20600000000002"/>
  </r>
  <r>
    <s v="ALGN"/>
    <x v="5"/>
    <s v="ALIGN TECHNOLOGY INC"/>
    <x v="0"/>
    <s v="Health Care Equipment &amp; Suppli"/>
    <s v="NewCos"/>
    <n v="145.83199999999999"/>
    <n v="145.83199999999999"/>
    <n v="761.65300000000002"/>
  </r>
  <r>
    <s v="ALGN"/>
    <x v="6"/>
    <s v="ALIGN TECHNOLOGY INC"/>
    <x v="0"/>
    <s v="Health Care Equipment &amp; Suppli"/>
    <s v="NewCos"/>
    <n v="144.02000000000001"/>
    <n v="144.02000000000001"/>
    <n v="845.48599999999999"/>
  </r>
  <r>
    <s v="ALGN"/>
    <x v="7"/>
    <s v="ALIGN TECHNOLOGY INC"/>
    <x v="0"/>
    <s v="Health Care Equipment &amp; Suppli"/>
    <s v="NewCos"/>
    <n v="189.68199999999999"/>
    <n v="189.68199999999999"/>
    <n v="1079.874"/>
  </r>
  <r>
    <s v="ALGN"/>
    <x v="8"/>
    <s v="ALIGN TECHNOLOGY INC"/>
    <x v="0"/>
    <s v="Health Care Equipment &amp; Suppli"/>
    <s v="NewCos"/>
    <n v="231.41800000000001"/>
    <n v="318.01799999999997"/>
    <n v="1473.413"/>
  </r>
  <r>
    <s v="ALGN"/>
    <x v="9"/>
    <s v="ALIGN TECHNOLOGY INC"/>
    <x v="0"/>
    <s v="Health Care Equipment &amp; Suppli"/>
    <s v="NewCos"/>
    <n v="400.23500000000001"/>
    <n v="400.23500000000001"/>
    <n v="1966.492"/>
  </r>
  <r>
    <s v="ALK"/>
    <x v="0"/>
    <s v="ALASKA AIR GROUP INC"/>
    <x v="1"/>
    <s v="Airlines"/>
    <s v="OldCos"/>
    <n v="121.6"/>
    <n v="92.334999999999994"/>
    <n v="3399.8"/>
  </r>
  <r>
    <s v="ALK"/>
    <x v="1"/>
    <s v="ALASKA AIR GROUP INC"/>
    <x v="1"/>
    <s v="Airlines"/>
    <s v="OldCos"/>
    <n v="251.1"/>
    <n v="257.33499999999998"/>
    <n v="3832.3"/>
  </r>
  <r>
    <s v="ALK"/>
    <x v="2"/>
    <s v="ALASKA AIR GROUP INC"/>
    <x v="1"/>
    <s v="Airlines"/>
    <s v="OldCos"/>
    <n v="245"/>
    <n v="291.73"/>
    <n v="4318"/>
  </r>
  <r>
    <s v="ALK"/>
    <x v="3"/>
    <s v="ALASKA AIR GROUP INC"/>
    <x v="1"/>
    <s v="Airlines"/>
    <s v="OldCos"/>
    <n v="316"/>
    <n v="337.96"/>
    <n v="4657"/>
  </r>
  <r>
    <s v="ALK"/>
    <x v="4"/>
    <s v="ALASKA AIR GROUP INC"/>
    <x v="1"/>
    <s v="Airlines"/>
    <s v="OldCos"/>
    <n v="508"/>
    <n v="381.7"/>
    <n v="5156"/>
  </r>
  <r>
    <s v="ALK"/>
    <x v="5"/>
    <s v="ALASKA AIR GROUP INC"/>
    <x v="1"/>
    <s v="Airlines"/>
    <s v="OldCos"/>
    <n v="605"/>
    <n v="571"/>
    <n v="5368"/>
  </r>
  <r>
    <s v="ALK"/>
    <x v="6"/>
    <s v="ALASKA AIR GROUP INC"/>
    <x v="1"/>
    <s v="Airlines"/>
    <s v="OldCos"/>
    <n v="848"/>
    <n v="862.8"/>
    <n v="5598"/>
  </r>
  <r>
    <s v="ALK"/>
    <x v="7"/>
    <s v="ALASKA AIR GROUP INC"/>
    <x v="1"/>
    <s v="Airlines"/>
    <s v="OldCos"/>
    <n v="814"/>
    <n v="911"/>
    <n v="5931"/>
  </r>
  <r>
    <s v="ALK"/>
    <x v="8"/>
    <s v="ALASKA AIR GROUP INC"/>
    <x v="1"/>
    <s v="Airlines"/>
    <s v="OldCos"/>
    <n v="960"/>
    <n v="791"/>
    <n v="7894"/>
  </r>
  <r>
    <s v="ALK"/>
    <x v="9"/>
    <s v="ALASKA AIR GROUP INC"/>
    <x v="1"/>
    <s v="Airlines"/>
    <s v="OldCos"/>
    <n v="437"/>
    <n v="554"/>
    <n v="8264"/>
  </r>
  <r>
    <s v="ALLE"/>
    <x v="0"/>
    <s v="ALLEGION PLC"/>
    <x v="1"/>
    <s v="Building Products"/>
    <s v="OldCos"/>
    <n v="175.6"/>
    <n v="175.6"/>
    <m/>
  </r>
  <r>
    <s v="ALLE"/>
    <x v="1"/>
    <s v="ALLEGION PLC"/>
    <x v="1"/>
    <s v="Building Products"/>
    <s v="OldCos"/>
    <n v="191.8"/>
    <n v="200.05"/>
    <n v="1967.7"/>
  </r>
  <r>
    <s v="ALLE"/>
    <x v="2"/>
    <s v="ALLEGION PLC"/>
    <x v="1"/>
    <s v="Building Products"/>
    <s v="OldCos"/>
    <n v="218.1"/>
    <n v="225.595"/>
    <n v="2021.2"/>
  </r>
  <r>
    <s v="ALLE"/>
    <x v="3"/>
    <s v="ALLEGION PLC"/>
    <x v="1"/>
    <s v="Building Products"/>
    <s v="OldCos"/>
    <n v="220.1"/>
    <n v="229.54499999999999"/>
    <n v="2023.3"/>
  </r>
  <r>
    <s v="ALLE"/>
    <x v="4"/>
    <s v="ALLEGION PLC"/>
    <x v="1"/>
    <s v="Building Products"/>
    <s v="OldCos"/>
    <n v="32.299999999999997"/>
    <n v="157.66040000000001"/>
    <n v="2069.6"/>
  </r>
  <r>
    <s v="ALLE"/>
    <x v="5"/>
    <s v="ALLEGION PLC"/>
    <x v="1"/>
    <s v="Building Products"/>
    <s v="OldCos"/>
    <n v="175.2"/>
    <n v="247.15190000000001"/>
    <n v="2118.3000000000002"/>
  </r>
  <r>
    <s v="ALLE"/>
    <x v="6"/>
    <s v="ALLEGION PLC"/>
    <x v="1"/>
    <s v="Building Products"/>
    <s v="OldCos"/>
    <n v="153.9"/>
    <n v="296.5"/>
    <n v="2068.1"/>
  </r>
  <r>
    <s v="ALLE"/>
    <x v="7"/>
    <s v="ALLEGION PLC"/>
    <x v="1"/>
    <s v="Building Products"/>
    <s v="OldCos"/>
    <n v="229.1"/>
    <n v="323.89999999999998"/>
    <n v="2238"/>
  </r>
  <r>
    <s v="ALLE"/>
    <x v="8"/>
    <s v="ALLEGION PLC"/>
    <x v="1"/>
    <s v="Building Products"/>
    <s v="OldCos"/>
    <n v="273.3"/>
    <n v="360.245"/>
    <n v="2408.1999999999998"/>
  </r>
  <r>
    <s v="ALLE"/>
    <x v="9"/>
    <s v="ALLEGION PLC"/>
    <x v="1"/>
    <s v="Building Products"/>
    <s v="OldCos"/>
    <n v="434.9"/>
    <n v="426.03500000000003"/>
    <n v="2731.7"/>
  </r>
  <r>
    <s v="ALXN"/>
    <x v="0"/>
    <s v="ALEXION PHARMACEUTICALS INC"/>
    <x v="0"/>
    <s v="Biotechnology"/>
    <s v="NewCos"/>
    <n v="295.166"/>
    <n v="297.37279999999998"/>
    <n v="386.8"/>
  </r>
  <r>
    <s v="ALXN"/>
    <x v="1"/>
    <s v="ALEXION PHARMACEUTICALS INC"/>
    <x v="0"/>
    <s v="Biotechnology"/>
    <s v="NewCos"/>
    <n v="97.03"/>
    <n v="97.499300000000005"/>
    <n v="540.95699999999999"/>
  </r>
  <r>
    <s v="ALXN"/>
    <x v="2"/>
    <s v="ALEXION PHARMACEUTICALS INC"/>
    <x v="0"/>
    <s v="Biotechnology"/>
    <s v="NewCos"/>
    <n v="175.315"/>
    <n v="188.80099999999999"/>
    <n v="783.43100000000004"/>
  </r>
  <r>
    <s v="ALXN"/>
    <x v="3"/>
    <s v="ALEXION PHARMACEUTICALS INC"/>
    <x v="0"/>
    <s v="Biotechnology"/>
    <s v="NewCos"/>
    <n v="254.822"/>
    <n v="272.36900000000003"/>
    <n v="1134.114"/>
  </r>
  <r>
    <s v="ALXN"/>
    <x v="4"/>
    <s v="ALEXION PHARMACEUTICALS INC"/>
    <x v="0"/>
    <s v="Biotechnology"/>
    <s v="NewCos"/>
    <n v="252.89500000000001"/>
    <n v="295.65249999999997"/>
    <n v="1551.346"/>
  </r>
  <r>
    <s v="ALXN"/>
    <x v="5"/>
    <s v="ALEXION PHARMACEUTICALS INC"/>
    <x v="0"/>
    <s v="Biotechnology"/>
    <s v="NewCos"/>
    <n v="657"/>
    <n v="687.55"/>
    <n v="2234"/>
  </r>
  <r>
    <s v="ALXN"/>
    <x v="6"/>
    <s v="ALEXION PHARMACEUTICALS INC"/>
    <x v="0"/>
    <s v="Biotechnology"/>
    <s v="NewCos"/>
    <n v="144"/>
    <n v="573.75"/>
    <n v="2604"/>
  </r>
  <r>
    <s v="ALXN"/>
    <x v="7"/>
    <s v="ALEXION PHARMACEUTICALS INC"/>
    <x v="0"/>
    <s v="Biotechnology"/>
    <s v="NewCos"/>
    <n v="399.4"/>
    <n v="533.78579999999999"/>
    <n v="3084.1"/>
  </r>
  <r>
    <s v="ALXN"/>
    <x v="8"/>
    <s v="ALEXION PHARMACEUTICALS INC"/>
    <x v="0"/>
    <s v="Biotechnology"/>
    <s v="NewCos"/>
    <n v="443.3"/>
    <n v="862.66020000000003"/>
    <n v="3551.1"/>
  </r>
  <r>
    <s v="ALXN"/>
    <x v="9"/>
    <s v="ALEXION PHARMACEUTICALS INC"/>
    <x v="0"/>
    <s v="Biotechnology"/>
    <s v="NewCos"/>
    <n v="77.599999999999994"/>
    <n v="1316.8116"/>
    <n v="4131.2"/>
  </r>
  <r>
    <s v="AMAT"/>
    <x v="0"/>
    <s v="APPLIED MATERIALS INC"/>
    <x v="3"/>
    <s v="Semiconductors &amp; Semiconductor"/>
    <s v="OldCos"/>
    <n v="-305.327"/>
    <n v="35.349200000000003"/>
    <n v="5013.607"/>
  </r>
  <r>
    <s v="AMAT"/>
    <x v="1"/>
    <s v="APPLIED MATERIALS INC"/>
    <x v="3"/>
    <s v="Semiconductors &amp; Semiconductor"/>
    <s v="OldCos"/>
    <n v="938"/>
    <n v="1181"/>
    <n v="9549"/>
  </r>
  <r>
    <s v="AMAT"/>
    <x v="2"/>
    <s v="APPLIED MATERIALS INC"/>
    <x v="3"/>
    <s v="Semiconductors &amp; Semiconductor"/>
    <s v="OldCos"/>
    <n v="1926"/>
    <n v="1723"/>
    <n v="10517"/>
  </r>
  <r>
    <s v="AMAT"/>
    <x v="3"/>
    <s v="APPLIED MATERIALS INC"/>
    <x v="3"/>
    <s v="Semiconductors &amp; Semiconductor"/>
    <s v="OldCos"/>
    <n v="109"/>
    <n v="968.11"/>
    <n v="8719"/>
  </r>
  <r>
    <s v="AMAT"/>
    <x v="4"/>
    <s v="APPLIED MATERIALS INC"/>
    <x v="3"/>
    <s v="Semiconductors &amp; Semiconductor"/>
    <s v="OldCos"/>
    <n v="256"/>
    <n v="575.79999999999995"/>
    <n v="7509"/>
  </r>
  <r>
    <s v="AMAT"/>
    <x v="5"/>
    <s v="APPLIED MATERIALS INC"/>
    <x v="3"/>
    <s v="Semiconductors &amp; Semiconductor"/>
    <s v="OldCos"/>
    <n v="1072"/>
    <n v="1313.9999"/>
    <n v="9072"/>
  </r>
  <r>
    <s v="AMAT"/>
    <x v="6"/>
    <s v="APPLIED MATERIALS INC"/>
    <x v="3"/>
    <s v="Semiconductors &amp; Semiconductor"/>
    <s v="OldCos"/>
    <n v="1377"/>
    <n v="1258.0676000000001"/>
    <n v="9659"/>
  </r>
  <r>
    <s v="AMAT"/>
    <x v="7"/>
    <s v="APPLIED MATERIALS INC"/>
    <x v="3"/>
    <s v="Semiconductors &amp; Semiconductor"/>
    <s v="OldCos"/>
    <n v="1721"/>
    <n v="1779.5961"/>
    <n v="10825"/>
  </r>
  <r>
    <s v="AMAT"/>
    <x v="8"/>
    <s v="APPLIED MATERIALS INC"/>
    <x v="3"/>
    <s v="Semiconductors &amp; Semiconductor"/>
    <s v="OldCos"/>
    <n v="3434"/>
    <n v="3610"/>
    <n v="14537"/>
  </r>
  <r>
    <s v="AMAT"/>
    <x v="9"/>
    <s v="APPLIED MATERIALS INC"/>
    <x v="3"/>
    <s v="Semiconductors &amp; Semiconductor"/>
    <s v="OldCos"/>
    <n v="3313"/>
    <n v="4294"/>
    <n v="17253"/>
  </r>
  <r>
    <s v="AMAT"/>
    <x v="10"/>
    <s v="APPLIED MATERIALS INC"/>
    <x v="3"/>
    <s v="Semiconductors &amp; Semiconductor"/>
    <s v="OldCos"/>
    <n v="2706"/>
    <n v="2813"/>
    <n v="14608"/>
  </r>
  <r>
    <s v="AMCR"/>
    <x v="0"/>
    <s v="AMCOR PLC"/>
    <x v="6"/>
    <s v="Containers &amp; Packaging"/>
    <s v="OldCos"/>
    <n v="158.22149999999999"/>
    <n v="227.3098"/>
    <n v="7126.6181999999999"/>
  </r>
  <r>
    <s v="AMCR"/>
    <x v="1"/>
    <s v="AMCOR PLC"/>
    <x v="6"/>
    <s v="Containers &amp; Packaging"/>
    <s v="OldCos"/>
    <n v="161.42580000000001"/>
    <n v="335.2364"/>
    <n v="8688.3258999999998"/>
  </r>
  <r>
    <s v="AMCR"/>
    <x v="2"/>
    <s v="AMCOR PLC"/>
    <x v="6"/>
    <s v="Containers &amp; Packaging"/>
    <s v="OldCos"/>
    <n v="353.1343"/>
    <n v="584.35950000000003"/>
    <n v="12288.2212"/>
  </r>
  <r>
    <s v="AMCR"/>
    <x v="3"/>
    <s v="AMCOR PLC"/>
    <x v="6"/>
    <s v="Containers &amp; Packaging"/>
    <s v="OldCos"/>
    <n v="425.83199999999999"/>
    <n v="632.30790000000002"/>
    <n v="12583.9251"/>
  </r>
  <r>
    <s v="AMCR"/>
    <x v="4"/>
    <s v="AMCOR PLC"/>
    <x v="6"/>
    <s v="Containers &amp; Packaging"/>
    <s v="OldCos"/>
    <n v="599.57830000000001"/>
    <n v="611.2165"/>
    <n v="9743.8408999999992"/>
  </r>
  <r>
    <s v="AMCR"/>
    <x v="5"/>
    <s v="AMCOR PLC"/>
    <x v="6"/>
    <s v="Containers &amp; Packaging"/>
    <s v="OldCos"/>
    <n v="518.65099999999995"/>
    <n v="665.72450000000003"/>
    <n v="9966.5835999999999"/>
  </r>
  <r>
    <s v="AMCR"/>
    <x v="6"/>
    <s v="AMCOR PLC"/>
    <x v="6"/>
    <s v="Containers &amp; Packaging"/>
    <s v="OldCos"/>
    <n v="680.3"/>
    <n v="699.13"/>
    <n v="9611.7999999999993"/>
  </r>
  <r>
    <s v="AMCR"/>
    <x v="7"/>
    <s v="AMCOR PLC"/>
    <x v="6"/>
    <s v="Containers &amp; Packaging"/>
    <s v="OldCos"/>
    <n v="244.1"/>
    <n v="700.41"/>
    <n v="9421.2999999999993"/>
  </r>
  <r>
    <s v="AMCR"/>
    <x v="8"/>
    <s v="AMCOR PLC"/>
    <x v="6"/>
    <s v="Containers &amp; Packaging"/>
    <s v="OldCos"/>
    <n v="597"/>
    <n v="706.17"/>
    <n v="9101"/>
  </r>
  <r>
    <s v="AMCR"/>
    <x v="9"/>
    <s v="AMCOR PLC"/>
    <x v="6"/>
    <s v="Containers &amp; Packaging"/>
    <s v="OldCos"/>
    <n v="575.20000000000005"/>
    <n v="669.26779999999997"/>
    <n v="9319.1"/>
  </r>
  <r>
    <s v="AMCR"/>
    <x v="10"/>
    <s v="AMCOR PLC"/>
    <x v="6"/>
    <s v="Containers &amp; Packaging"/>
    <s v="OldCos"/>
    <n v="430.2"/>
    <n v="560.10550000000001"/>
    <n v="9458.2000000000007"/>
  </r>
  <r>
    <s v="AMD"/>
    <x v="0"/>
    <s v="ADVANCED MICRO DEVICES"/>
    <x v="3"/>
    <s v="Semiconductors &amp; Semiconductor"/>
    <s v="OldCos"/>
    <n v="304"/>
    <n v="304"/>
    <n v="5403"/>
  </r>
  <r>
    <s v="AMD"/>
    <x v="1"/>
    <s v="ADVANCED MICRO DEVICES"/>
    <x v="3"/>
    <s v="Semiconductors &amp; Semiconductor"/>
    <s v="OldCos"/>
    <n v="471"/>
    <n v="284.45"/>
    <n v="6494"/>
  </r>
  <r>
    <s v="AMD"/>
    <x v="2"/>
    <s v="ADVANCED MICRO DEVICES"/>
    <x v="3"/>
    <s v="Semiconductors &amp; Semiconductor"/>
    <s v="OldCos"/>
    <n v="491"/>
    <n v="563.70000000000005"/>
    <n v="6568"/>
  </r>
  <r>
    <s v="AMD"/>
    <x v="3"/>
    <s v="ADVANCED MICRO DEVICES"/>
    <x v="3"/>
    <s v="Semiconductors &amp; Semiconductor"/>
    <s v="OldCos"/>
    <n v="-1183"/>
    <n v="-1106.5"/>
    <n v="5422"/>
  </r>
  <r>
    <s v="AMD"/>
    <x v="4"/>
    <s v="ADVANCED MICRO DEVICES"/>
    <x v="3"/>
    <s v="Semiconductors &amp; Semiconductor"/>
    <s v="OldCos"/>
    <n v="-83"/>
    <n v="-94.7"/>
    <n v="5299"/>
  </r>
  <r>
    <s v="AMD"/>
    <x v="5"/>
    <s v="ADVANCED MICRO DEVICES"/>
    <x v="3"/>
    <s v="Semiconductors &amp; Semiconductor"/>
    <s v="OldCos"/>
    <n v="-403"/>
    <n v="-73.150000000000006"/>
    <n v="5506"/>
  </r>
  <r>
    <s v="AMD"/>
    <x v="6"/>
    <s v="ADVANCED MICRO DEVICES"/>
    <x v="3"/>
    <s v="Semiconductors &amp; Semiconductor"/>
    <s v="OldCos"/>
    <n v="-660"/>
    <n v="-485"/>
    <n v="3991"/>
  </r>
  <r>
    <s v="AMD"/>
    <x v="7"/>
    <s v="ADVANCED MICRO DEVICES"/>
    <x v="3"/>
    <s v="Semiconductors &amp; Semiconductor"/>
    <s v="OldCos"/>
    <n v="-498"/>
    <n v="-220"/>
    <n v="4319"/>
  </r>
  <r>
    <s v="AMD"/>
    <x v="8"/>
    <s v="ADVANCED MICRO DEVICES"/>
    <x v="3"/>
    <s v="Semiconductors &amp; Semiconductor"/>
    <s v="OldCos"/>
    <n v="-33"/>
    <n v="-23"/>
    <n v="5253"/>
  </r>
  <r>
    <s v="AMD"/>
    <x v="9"/>
    <s v="ADVANCED MICRO DEVICES"/>
    <x v="3"/>
    <s v="Semiconductors &amp; Semiconductor"/>
    <s v="OldCos"/>
    <n v="337"/>
    <n v="351"/>
    <n v="6475"/>
  </r>
  <r>
    <s v="AME"/>
    <x v="0"/>
    <s v="AMETEK INC"/>
    <x v="1"/>
    <s v="Electrical Equipment"/>
    <s v="OldCos"/>
    <n v="205.77"/>
    <n v="205.77"/>
    <n v="2098.355"/>
  </r>
  <r>
    <s v="AME"/>
    <x v="1"/>
    <s v="AMETEK INC"/>
    <x v="1"/>
    <s v="Electrical Equipment"/>
    <s v="OldCos"/>
    <n v="283.93200000000002"/>
    <n v="283.93200000000002"/>
    <n v="2470.9520000000002"/>
  </r>
  <r>
    <s v="AME"/>
    <x v="2"/>
    <s v="AMETEK INC"/>
    <x v="1"/>
    <s v="Electrical Equipment"/>
    <s v="OldCos"/>
    <n v="384.464"/>
    <n v="384.464"/>
    <n v="2989.9140000000002"/>
  </r>
  <r>
    <s v="AME"/>
    <x v="3"/>
    <s v="AMETEK INC"/>
    <x v="1"/>
    <s v="Electrical Equipment"/>
    <s v="OldCos"/>
    <n v="459.13200000000001"/>
    <n v="459.13200000000001"/>
    <n v="3334.2130000000002"/>
  </r>
  <r>
    <s v="AME"/>
    <x v="4"/>
    <s v="AMETEK INC"/>
    <x v="1"/>
    <s v="Electrical Equipment"/>
    <s v="OldCos"/>
    <n v="516.99900000000002"/>
    <n v="509.459"/>
    <n v="3594.136"/>
  </r>
  <r>
    <s v="AME"/>
    <x v="5"/>
    <s v="AMETEK INC"/>
    <x v="1"/>
    <s v="Electrical Equipment"/>
    <s v="OldCos"/>
    <n v="584.46"/>
    <n v="598.35400000000004"/>
    <n v="4021.9639999999999"/>
  </r>
  <r>
    <s v="AME"/>
    <x v="6"/>
    <s v="AMETEK INC"/>
    <x v="1"/>
    <s v="Electrical Equipment"/>
    <s v="OldCos"/>
    <n v="590.85900000000004"/>
    <n v="615.53499999999997"/>
    <n v="3974.2950000000001"/>
  </r>
  <r>
    <s v="AME"/>
    <x v="7"/>
    <s v="AMETEK INC"/>
    <x v="1"/>
    <s v="Electrical Equipment"/>
    <s v="OldCos"/>
    <n v="512.15800000000002"/>
    <n v="537.726"/>
    <n v="3840.087"/>
  </r>
  <r>
    <s v="AME"/>
    <x v="8"/>
    <s v="AMETEK INC"/>
    <x v="1"/>
    <s v="Electrical Equipment"/>
    <s v="OldCos"/>
    <n v="681.47"/>
    <n v="605.96"/>
    <n v="4300.17"/>
  </r>
  <r>
    <s v="AME"/>
    <x v="9"/>
    <s v="AMETEK INC"/>
    <x v="1"/>
    <s v="Electrical Equipment"/>
    <s v="OldCos"/>
    <n v="777.93299999999999"/>
    <n v="766.11300000000006"/>
    <n v="4845.8720000000003"/>
  </r>
  <r>
    <s v="AMGN"/>
    <x v="0"/>
    <s v="AMGEN INC"/>
    <x v="0"/>
    <s v="Biotechnology"/>
    <s v="OldCos"/>
    <n v="4605"/>
    <n v="4532.6499999999996"/>
    <n v="14642"/>
  </r>
  <r>
    <s v="AMGN"/>
    <x v="1"/>
    <s v="AMGEN INC"/>
    <x v="0"/>
    <s v="Biotechnology"/>
    <s v="OldCos"/>
    <n v="4627"/>
    <n v="4488.55"/>
    <n v="15053"/>
  </r>
  <r>
    <s v="AMGN"/>
    <x v="2"/>
    <s v="AMGEN INC"/>
    <x v="0"/>
    <s v="Biotechnology"/>
    <s v="OldCos"/>
    <n v="3683"/>
    <n v="4355.2"/>
    <n v="15582"/>
  </r>
  <r>
    <s v="AMGN"/>
    <x v="3"/>
    <s v="AMGEN INC"/>
    <x v="0"/>
    <s v="Biotechnology"/>
    <s v="OldCos"/>
    <n v="4345"/>
    <n v="4562.75"/>
    <n v="17265"/>
  </r>
  <r>
    <s v="AMGN"/>
    <x v="4"/>
    <s v="AMGEN INC"/>
    <x v="0"/>
    <s v="Biotechnology"/>
    <s v="OldCos"/>
    <n v="5081"/>
    <n v="5136.3500000000004"/>
    <n v="18676"/>
  </r>
  <r>
    <s v="AMGN"/>
    <x v="5"/>
    <s v="AMGEN INC"/>
    <x v="0"/>
    <s v="Biotechnology"/>
    <s v="OldCos"/>
    <n v="5158"/>
    <n v="5598.7"/>
    <n v="20063"/>
  </r>
  <r>
    <s v="AMGN"/>
    <x v="6"/>
    <s v="AMGEN INC"/>
    <x v="0"/>
    <s v="Biotechnology"/>
    <s v="OldCos"/>
    <n v="6939"/>
    <n v="7075.6194999999998"/>
    <n v="21662"/>
  </r>
  <r>
    <s v="AMGN"/>
    <x v="7"/>
    <s v="AMGEN INC"/>
    <x v="0"/>
    <s v="Biotechnology"/>
    <s v="OldCos"/>
    <n v="7722"/>
    <n v="7752.6665999999996"/>
    <n v="22991"/>
  </r>
  <r>
    <s v="AMGN"/>
    <x v="8"/>
    <s v="AMGEN INC"/>
    <x v="0"/>
    <s v="Biotechnology"/>
    <s v="OldCos"/>
    <n v="1979"/>
    <n v="8357.4542999999994"/>
    <n v="22849"/>
  </r>
  <r>
    <s v="AMGN"/>
    <x v="9"/>
    <s v="AMGEN INC"/>
    <x v="0"/>
    <s v="Biotechnology"/>
    <s v="OldCos"/>
    <n v="8394"/>
    <n v="8611.1363999999994"/>
    <n v="23747"/>
  </r>
  <r>
    <s v="AMZN"/>
    <x v="0"/>
    <s v="AMAZON.COM INC"/>
    <x v="2"/>
    <s v="Internet &amp; Direct Marketing Re"/>
    <s v="NewCos"/>
    <n v="902"/>
    <n v="932.55"/>
    <n v="24509"/>
  </r>
  <r>
    <s v="AMZN"/>
    <x v="1"/>
    <s v="AMAZON.COM INC"/>
    <x v="2"/>
    <s v="Internet &amp; Direct Marketing Re"/>
    <s v="NewCos"/>
    <n v="1152"/>
    <n v="1151.3499999999999"/>
    <n v="34204"/>
  </r>
  <r>
    <s v="AMZN"/>
    <x v="2"/>
    <s v="AMAZON.COM INC"/>
    <x v="2"/>
    <s v="Internet &amp; Direct Marketing Re"/>
    <s v="NewCos"/>
    <n v="631"/>
    <n v="628.4"/>
    <n v="48077"/>
  </r>
  <r>
    <s v="AMZN"/>
    <x v="3"/>
    <s v="AMAZON.COM INC"/>
    <x v="2"/>
    <s v="Internet &amp; Direct Marketing Re"/>
    <s v="NewCos"/>
    <n v="-39"/>
    <n v="173.25"/>
    <n v="61093"/>
  </r>
  <r>
    <s v="AMZN"/>
    <x v="4"/>
    <s v="AMAZON.COM INC"/>
    <x v="2"/>
    <s v="Internet &amp; Direct Marketing Re"/>
    <s v="NewCos"/>
    <n v="274"/>
    <n v="285.35000000000002"/>
    <n v="74452"/>
  </r>
  <r>
    <s v="AMZN"/>
    <x v="5"/>
    <s v="AMAZON.COM INC"/>
    <x v="2"/>
    <s v="Internet &amp; Direct Marketing Re"/>
    <s v="NewCos"/>
    <n v="-241"/>
    <n v="-130.5"/>
    <n v="88988"/>
  </r>
  <r>
    <s v="AMZN"/>
    <x v="6"/>
    <s v="AMAZON.COM INC"/>
    <x v="2"/>
    <s v="Internet &amp; Direct Marketing Re"/>
    <s v="NewCos"/>
    <n v="596"/>
    <n v="599.25"/>
    <n v="107006"/>
  </r>
  <r>
    <s v="AMZN"/>
    <x v="7"/>
    <s v="AMAZON.COM INC"/>
    <x v="2"/>
    <s v="Internet &amp; Direct Marketing Re"/>
    <s v="NewCos"/>
    <n v="2371"/>
    <n v="2376.1999999999998"/>
    <n v="135987"/>
  </r>
  <r>
    <s v="AMZN"/>
    <x v="8"/>
    <s v="AMAZON.COM INC"/>
    <x v="2"/>
    <s v="Internet &amp; Direct Marketing Re"/>
    <s v="NewCos"/>
    <n v="3033"/>
    <n v="2247.9"/>
    <n v="177866"/>
  </r>
  <r>
    <s v="AMZN"/>
    <x v="9"/>
    <s v="AMAZON.COM INC"/>
    <x v="2"/>
    <s v="Internet &amp; Direct Marketing Re"/>
    <s v="NewCos"/>
    <n v="10073"/>
    <n v="10078.530000000001"/>
    <n v="232887"/>
  </r>
  <r>
    <s v="ANET"/>
    <x v="0"/>
    <s v="ARISTA NETWORKS INC"/>
    <x v="3"/>
    <s v="Communications Equipment"/>
    <s v="NewCos"/>
    <m/>
    <m/>
    <m/>
  </r>
  <r>
    <s v="ANET"/>
    <x v="1"/>
    <s v="ARISTA NETWORKS INC"/>
    <x v="3"/>
    <s v="Communications Equipment"/>
    <s v="NewCos"/>
    <n v="0.71499999999999997"/>
    <n v="0.71499999999999997"/>
    <n v="71.718999999999994"/>
  </r>
  <r>
    <s v="ANET"/>
    <x v="2"/>
    <s v="ARISTA NETWORKS INC"/>
    <x v="3"/>
    <s v="Communications Equipment"/>
    <s v="NewCos"/>
    <n v="13.789"/>
    <n v="13.789"/>
    <n v="139.84800000000001"/>
  </r>
  <r>
    <s v="ANET"/>
    <x v="3"/>
    <s v="ARISTA NETWORKS INC"/>
    <x v="3"/>
    <s v="Communications Equipment"/>
    <s v="NewCos"/>
    <n v="9.6219999999999999"/>
    <n v="9.6219999999999999"/>
    <n v="193.40799999999999"/>
  </r>
  <r>
    <s v="ANET"/>
    <x v="4"/>
    <s v="ARISTA NETWORKS INC"/>
    <x v="3"/>
    <s v="Communications Equipment"/>
    <s v="NewCos"/>
    <n v="20.777000000000001"/>
    <n v="20.777000000000001"/>
    <n v="361.22399999999999"/>
  </r>
  <r>
    <s v="ANET"/>
    <x v="5"/>
    <s v="ARISTA NETWORKS INC"/>
    <x v="3"/>
    <s v="Communications Equipment"/>
    <s v="NewCos"/>
    <n v="68.888999999999996"/>
    <n v="66.289000000000001"/>
    <n v="584.10599999999999"/>
  </r>
  <r>
    <s v="ANET"/>
    <x v="6"/>
    <s v="ARISTA NETWORKS INC"/>
    <x v="3"/>
    <s v="Communications Equipment"/>
    <s v="NewCos"/>
    <n v="119.11499999999999"/>
    <n v="138.69659999999999"/>
    <n v="837.59100000000001"/>
  </r>
  <r>
    <s v="ANET"/>
    <x v="7"/>
    <s v="ARISTA NETWORKS INC"/>
    <x v="3"/>
    <s v="Communications Equipment"/>
    <s v="NewCos"/>
    <n v="184.11500000000001"/>
    <n v="201.81710000000001"/>
    <n v="1129.1669999999999"/>
  </r>
  <r>
    <s v="ANET"/>
    <x v="8"/>
    <s v="ARISTA NETWORKS INC"/>
    <x v="3"/>
    <s v="Communications Equipment"/>
    <s v="NewCos"/>
    <n v="423.13299999999998"/>
    <n v="502.60329999999999"/>
    <n v="1646.1859999999999"/>
  </r>
  <r>
    <s v="ANET"/>
    <x v="9"/>
    <s v="ARISTA NETWORKS INC"/>
    <x v="3"/>
    <s v="Communications Equipment"/>
    <s v="NewCos"/>
    <n v="328.1"/>
    <n v="645.81200000000001"/>
    <n v="2151.3690000000001"/>
  </r>
  <r>
    <s v="ANSS"/>
    <x v="0"/>
    <s v="ANSYS INC"/>
    <x v="3"/>
    <s v="Software"/>
    <s v="OldCos"/>
    <n v="116.39100000000001"/>
    <n v="118.791"/>
    <n v="516.88499999999999"/>
  </r>
  <r>
    <s v="ANSS"/>
    <x v="1"/>
    <s v="ANSYS INC"/>
    <x v="3"/>
    <s v="Software"/>
    <s v="OldCos"/>
    <n v="153.13200000000001"/>
    <n v="151.8528"/>
    <n v="580.23599999999999"/>
  </r>
  <r>
    <s v="ANSS"/>
    <x v="2"/>
    <s v="ANSYS INC"/>
    <x v="3"/>
    <s v="Software"/>
    <s v="OldCos"/>
    <n v="180.67500000000001"/>
    <n v="182.04"/>
    <n v="691.44899999999996"/>
  </r>
  <r>
    <s v="ANSS"/>
    <x v="3"/>
    <s v="ANSYS INC"/>
    <x v="3"/>
    <s v="Software"/>
    <s v="OldCos"/>
    <n v="203.483"/>
    <n v="203.483"/>
    <n v="798.01800000000003"/>
  </r>
  <r>
    <s v="ANSS"/>
    <x v="4"/>
    <s v="ANSYS INC"/>
    <x v="3"/>
    <s v="Software"/>
    <s v="OldCos"/>
    <n v="245.327"/>
    <n v="245.71700000000001"/>
    <n v="861.26"/>
  </r>
  <r>
    <s v="ANSS"/>
    <x v="5"/>
    <s v="ANSYS INC"/>
    <x v="3"/>
    <s v="Software"/>
    <s v="OldCos"/>
    <n v="254.69"/>
    <n v="258.92869999999999"/>
    <n v="936.02099999999996"/>
  </r>
  <r>
    <s v="ANSS"/>
    <x v="6"/>
    <s v="ANSYS INC"/>
    <x v="3"/>
    <s v="Software"/>
    <s v="OldCos"/>
    <n v="252.52099999999999"/>
    <n v="254.39959999999999"/>
    <n v="942.75300000000004"/>
  </r>
  <r>
    <s v="ANSS"/>
    <x v="7"/>
    <s v="ANSYS INC"/>
    <x v="3"/>
    <s v="Software"/>
    <s v="OldCos"/>
    <n v="265.63600000000002"/>
    <n v="268.30439999999999"/>
    <n v="988.46500000000003"/>
  </r>
  <r>
    <s v="ANSS"/>
    <x v="8"/>
    <s v="ANSYS INC"/>
    <x v="3"/>
    <s v="Software"/>
    <s v="OldCos"/>
    <n v="259.25099999999998"/>
    <n v="291.2559"/>
    <n v="1095.25"/>
  </r>
  <r>
    <s v="ANSS"/>
    <x v="9"/>
    <s v="ANSYS INC"/>
    <x v="3"/>
    <s v="Software"/>
    <s v="OldCos"/>
    <n v="419.375"/>
    <n v="429.40609999999998"/>
    <n v="1293.636"/>
  </r>
  <r>
    <s v="ANTM"/>
    <x v="0"/>
    <s v="ANTHEM INC"/>
    <x v="0"/>
    <s v="Health Care Providers &amp; Servic"/>
    <s v="OldCos"/>
    <n v="4745.8999999999996"/>
    <n v="2926.8"/>
    <n v="64939.5"/>
  </r>
  <r>
    <s v="ANTM"/>
    <x v="1"/>
    <s v="ANTHEM INC"/>
    <x v="0"/>
    <s v="Health Care Providers &amp; Servic"/>
    <s v="OldCos"/>
    <n v="2887.1"/>
    <n v="2814.3150000000001"/>
    <n v="58698.5"/>
  </r>
  <r>
    <s v="ANTM"/>
    <x v="2"/>
    <s v="ANTHEM INC"/>
    <x v="0"/>
    <s v="Health Care Providers &amp; Servic"/>
    <s v="OldCos"/>
    <n v="2646.7"/>
    <n v="2554.56"/>
    <n v="60710.7"/>
  </r>
  <r>
    <s v="ANTM"/>
    <x v="3"/>
    <s v="ANTHEM INC"/>
    <x v="0"/>
    <s v="Health Care Providers &amp; Servic"/>
    <s v="OldCos"/>
    <n v="2655.5"/>
    <n v="2451.6"/>
    <n v="61497.2"/>
  </r>
  <r>
    <s v="ANTM"/>
    <x v="4"/>
    <s v="ANTHEM INC"/>
    <x v="0"/>
    <s v="Health Care Providers &amp; Servic"/>
    <s v="OldCos"/>
    <n v="2489.6999999999998"/>
    <n v="2567.6"/>
    <n v="71023.5"/>
  </r>
  <r>
    <s v="ANTM"/>
    <x v="5"/>
    <s v="ANTHEM INC"/>
    <x v="0"/>
    <s v="Health Care Providers &amp; Servic"/>
    <s v="OldCos"/>
    <n v="2569.6999999999998"/>
    <n v="2525.0529999999999"/>
    <n v="73874.100000000006"/>
  </r>
  <r>
    <s v="ANTM"/>
    <x v="6"/>
    <s v="ANTHEM INC"/>
    <x v="0"/>
    <s v="Health Care Providers &amp; Servic"/>
    <s v="OldCos"/>
    <n v="2560"/>
    <n v="2905.5540000000001"/>
    <n v="79156.5"/>
  </r>
  <r>
    <s v="ANTM"/>
    <x v="7"/>
    <s v="ANTHEM INC"/>
    <x v="0"/>
    <s v="Health Care Providers &amp; Servic"/>
    <s v="OldCos"/>
    <n v="2469.8000000000002"/>
    <n v="2847.3627000000001"/>
    <n v="84863"/>
  </r>
  <r>
    <s v="ANTM"/>
    <x v="8"/>
    <s v="ANTHEM INC"/>
    <x v="0"/>
    <s v="Health Care Providers &amp; Servic"/>
    <s v="OldCos"/>
    <n v="3842.8"/>
    <n v="3126.5434"/>
    <n v="90039.4"/>
  </r>
  <r>
    <s v="ANTM"/>
    <x v="9"/>
    <s v="ANTHEM INC"/>
    <x v="0"/>
    <s v="Health Care Providers &amp; Servic"/>
    <s v="OldCos"/>
    <n v="3750"/>
    <n v="3937.9769000000001"/>
    <n v="92105"/>
  </r>
  <r>
    <s v="AOS"/>
    <x v="0"/>
    <s v="SMITH (A.O.) CORP"/>
    <x v="1"/>
    <s v="Building Products"/>
    <s v="OldCos"/>
    <n v="81.3"/>
    <n v="53.045000000000002"/>
    <n v="1375"/>
  </r>
  <r>
    <s v="AOS"/>
    <x v="1"/>
    <s v="SMITH (A.O.) CORP"/>
    <x v="1"/>
    <s v="Building Products"/>
    <s v="OldCos"/>
    <n v="111.7"/>
    <n v="78.965000000000003"/>
    <n v="1489.3"/>
  </r>
  <r>
    <s v="AOS"/>
    <x v="2"/>
    <s v="SMITH (A.O.) CORP"/>
    <x v="1"/>
    <s v="Building Products"/>
    <s v="OldCos"/>
    <n v="305.7"/>
    <n v="103.6165"/>
    <n v="1710.5"/>
  </r>
  <r>
    <s v="AOS"/>
    <x v="3"/>
    <s v="SMITH (A.O.) CORP"/>
    <x v="1"/>
    <s v="Building Products"/>
    <s v="OldCos"/>
    <n v="158.69999999999999"/>
    <n v="141.12"/>
    <n v="1939.3"/>
  </r>
  <r>
    <s v="AOS"/>
    <x v="4"/>
    <s v="SMITH (A.O.) CORP"/>
    <x v="1"/>
    <s v="Building Products"/>
    <s v="OldCos"/>
    <n v="169.7"/>
    <n v="179.3"/>
    <n v="2153.8000000000002"/>
  </r>
  <r>
    <s v="AOS"/>
    <x v="5"/>
    <s v="SMITH (A.O.) CORP"/>
    <x v="1"/>
    <s v="Building Products"/>
    <s v="OldCos"/>
    <n v="207.8"/>
    <n v="207.8"/>
    <n v="2356"/>
  </r>
  <r>
    <s v="AOS"/>
    <x v="6"/>
    <s v="SMITH (A.O.) CORP"/>
    <x v="1"/>
    <s v="Building Products"/>
    <s v="OldCos"/>
    <n v="282.89999999999998"/>
    <n v="279.89999999999998"/>
    <n v="2536.5"/>
  </r>
  <r>
    <s v="AOS"/>
    <x v="7"/>
    <s v="SMITH (A.O.) CORP"/>
    <x v="1"/>
    <s v="Building Products"/>
    <s v="OldCos"/>
    <n v="326.5"/>
    <n v="328.51499999999999"/>
    <n v="2685.9"/>
  </r>
  <r>
    <s v="AOS"/>
    <x v="8"/>
    <s v="SMITH (A.O.) CORP"/>
    <x v="1"/>
    <s v="Building Products"/>
    <s v="OldCos"/>
    <n v="296.5"/>
    <n v="379.40499999999997"/>
    <n v="2996.7"/>
  </r>
  <r>
    <s v="AOS"/>
    <x v="9"/>
    <s v="SMITH (A.O.) CORP"/>
    <x v="1"/>
    <s v="Building Products"/>
    <s v="OldCos"/>
    <n v="444.2"/>
    <n v="449.2"/>
    <n v="3187.9"/>
  </r>
  <r>
    <s v="APA"/>
    <x v="0"/>
    <s v="APACHE CORP"/>
    <x v="7"/>
    <s v="Oil, Gas &amp; Consumable Fuels"/>
    <s v="OldCos"/>
    <n v="-291.69200000000001"/>
    <n v="1574.0060000000001"/>
    <n v="8614.8259999999991"/>
  </r>
  <r>
    <s v="APA"/>
    <x v="1"/>
    <s v="APACHE CORP"/>
    <x v="7"/>
    <s v="Oil, Gas &amp; Consumable Fuels"/>
    <s v="OldCos"/>
    <n v="3000"/>
    <n v="3013"/>
    <n v="12092"/>
  </r>
  <r>
    <s v="APA"/>
    <x v="2"/>
    <s v="APACHE CORP"/>
    <x v="7"/>
    <s v="Oil, Gas &amp; Consumable Fuels"/>
    <s v="OldCos"/>
    <n v="4508"/>
    <n v="4588.1499999999996"/>
    <n v="16888"/>
  </r>
  <r>
    <s v="APA"/>
    <x v="3"/>
    <s v="APACHE CORP"/>
    <x v="7"/>
    <s v="Oil, Gas &amp; Consumable Fuels"/>
    <s v="OldCos"/>
    <n v="1925"/>
    <n v="3422"/>
    <n v="17157"/>
  </r>
  <r>
    <s v="APA"/>
    <x v="4"/>
    <s v="APACHE CORP"/>
    <x v="7"/>
    <s v="Oil, Gas &amp; Consumable Fuels"/>
    <s v="OldCos"/>
    <n v="2188"/>
    <n v="2702"/>
    <n v="14438"/>
  </r>
  <r>
    <s v="APA"/>
    <x v="5"/>
    <s v="APACHE CORP"/>
    <x v="7"/>
    <s v="Oil, Gas &amp; Consumable Fuels"/>
    <s v="OldCos"/>
    <n v="-8360"/>
    <n v="219.2"/>
    <n v="11472"/>
  </r>
  <r>
    <s v="APA"/>
    <x v="6"/>
    <s v="APACHE CORP"/>
    <x v="7"/>
    <s v="Oil, Gas &amp; Consumable Fuels"/>
    <s v="OldCos"/>
    <n v="-23119"/>
    <n v="-130"/>
    <n v="6366"/>
  </r>
  <r>
    <s v="APA"/>
    <x v="7"/>
    <s v="APACHE CORP"/>
    <x v="7"/>
    <s v="Oil, Gas &amp; Consumable Fuels"/>
    <s v="OldCos"/>
    <n v="-1405"/>
    <n v="-430"/>
    <n v="5354"/>
  </r>
  <r>
    <s v="APA"/>
    <x v="8"/>
    <s v="APACHE CORP"/>
    <x v="7"/>
    <s v="Oil, Gas &amp; Consumable Fuels"/>
    <s v="OldCos"/>
    <n v="1304"/>
    <n v="92"/>
    <n v="5855"/>
  </r>
  <r>
    <s v="APA"/>
    <x v="9"/>
    <s v="APACHE CORP"/>
    <x v="7"/>
    <s v="Oil, Gas &amp; Consumable Fuels"/>
    <s v="OldCos"/>
    <n v="40"/>
    <n v="670"/>
    <n v="7298"/>
  </r>
  <r>
    <s v="APD"/>
    <x v="0"/>
    <s v="AIR PRODUCTS &amp; CHEMICALS INC"/>
    <x v="6"/>
    <s v="Chemicals"/>
    <s v="OldCos"/>
    <n v="631.29999999999995"/>
    <n v="849.005"/>
    <n v="8256.2000000000007"/>
  </r>
  <r>
    <s v="APD"/>
    <x v="1"/>
    <s v="AIR PRODUCTS &amp; CHEMICALS INC"/>
    <x v="6"/>
    <s v="Chemicals"/>
    <s v="OldCos"/>
    <n v="1029.0999999999999"/>
    <n v="997.7"/>
    <n v="8616.1"/>
  </r>
  <r>
    <s v="APD"/>
    <x v="2"/>
    <s v="AIR PRODUCTS &amp; CHEMICALS INC"/>
    <x v="6"/>
    <s v="Chemicals"/>
    <s v="OldCos"/>
    <n v="1224.2"/>
    <n v="1165.9000000000001"/>
    <n v="9673.7000000000007"/>
  </r>
  <r>
    <s v="APD"/>
    <x v="3"/>
    <s v="AIR PRODUCTS &amp; CHEMICALS INC"/>
    <x v="6"/>
    <s v="Chemicals"/>
    <s v="OldCos"/>
    <n v="1167.3"/>
    <n v="1111.44"/>
    <n v="9611.7000000000007"/>
  </r>
  <r>
    <s v="APD"/>
    <x v="4"/>
    <s v="AIR PRODUCTS &amp; CHEMICALS INC"/>
    <x v="6"/>
    <s v="Chemicals"/>
    <s v="OldCos"/>
    <n v="994.2"/>
    <n v="1168.0343"/>
    <n v="10180.4"/>
  </r>
  <r>
    <s v="APD"/>
    <x v="5"/>
    <s v="AIR PRODUCTS &amp; CHEMICALS INC"/>
    <x v="6"/>
    <s v="Chemicals"/>
    <s v="OldCos"/>
    <n v="991.7"/>
    <n v="1250.5"/>
    <n v="10439"/>
  </r>
  <r>
    <s v="APD"/>
    <x v="6"/>
    <s v="AIR PRODUCTS &amp; CHEMICALS INC"/>
    <x v="6"/>
    <s v="Chemicals"/>
    <s v="OldCos"/>
    <n v="1277.9000000000001"/>
    <n v="1075.3"/>
    <n v="7824.3"/>
  </r>
  <r>
    <s v="APD"/>
    <x v="7"/>
    <s v="AIR PRODUCTS &amp; CHEMICALS INC"/>
    <x v="6"/>
    <s v="Chemicals"/>
    <s v="OldCos"/>
    <n v="631.1"/>
    <n v="1118.8"/>
    <n v="7503.7"/>
  </r>
  <r>
    <s v="APD"/>
    <x v="8"/>
    <s v="AIR PRODUCTS &amp; CHEMICALS INC"/>
    <x v="6"/>
    <s v="Chemicals"/>
    <s v="OldCos"/>
    <n v="3000.4"/>
    <n v="1407.0250000000001"/>
    <n v="8187.6"/>
  </r>
  <r>
    <s v="APD"/>
    <x v="9"/>
    <s v="AIR PRODUCTS &amp; CHEMICALS INC"/>
    <x v="6"/>
    <s v="Chemicals"/>
    <s v="OldCos"/>
    <n v="1497.8"/>
    <n v="1662.2"/>
    <n v="8930.2000000000007"/>
  </r>
  <r>
    <s v="APD"/>
    <x v="10"/>
    <s v="AIR PRODUCTS &amp; CHEMICALS INC"/>
    <x v="6"/>
    <s v="Chemicals"/>
    <s v="OldCos"/>
    <n v="1760"/>
    <n v="1819.4"/>
    <n v="8918.9"/>
  </r>
  <r>
    <s v="APH"/>
    <x v="0"/>
    <s v="AMPHENOL CORP-CL A"/>
    <x v="3"/>
    <s v="Electronic Equipment, Instrume"/>
    <s v="OldCos"/>
    <n v="317.834"/>
    <n v="321.209"/>
    <n v="2820.0650000000001"/>
  </r>
  <r>
    <s v="APH"/>
    <x v="1"/>
    <s v="AMPHENOL CORP-CL A"/>
    <x v="3"/>
    <s v="Electronic Equipment, Instrume"/>
    <s v="OldCos"/>
    <n v="496.40499999999997"/>
    <n v="496.40499999999997"/>
    <n v="3554.1010000000001"/>
  </r>
  <r>
    <s v="APH"/>
    <x v="2"/>
    <s v="AMPHENOL CORP-CL A"/>
    <x v="3"/>
    <s v="Electronic Equipment, Instrume"/>
    <s v="OldCos"/>
    <n v="524.19100000000003"/>
    <n v="528.39099999999996"/>
    <n v="3939.7860000000001"/>
  </r>
  <r>
    <s v="APH"/>
    <x v="3"/>
    <s v="AMPHENOL CORP-CL A"/>
    <x v="3"/>
    <s v="Electronic Equipment, Instrume"/>
    <s v="OldCos"/>
    <n v="555.29999999999995"/>
    <n v="546"/>
    <n v="4292.1000000000004"/>
  </r>
  <r>
    <s v="APH"/>
    <x v="4"/>
    <s v="AMPHENOL CORP-CL A"/>
    <x v="3"/>
    <s v="Electronic Equipment, Instrume"/>
    <s v="OldCos"/>
    <n v="635.70000000000005"/>
    <n v="629"/>
    <n v="4614.7"/>
  </r>
  <r>
    <s v="APH"/>
    <x v="5"/>
    <s v="AMPHENOL CORP-CL A"/>
    <x v="3"/>
    <s v="Electronic Equipment, Instrume"/>
    <s v="OldCos"/>
    <n v="709.1"/>
    <n v="719.4"/>
    <n v="5345.5"/>
  </r>
  <r>
    <s v="APH"/>
    <x v="6"/>
    <s v="AMPHENOL CORP-CL A"/>
    <x v="3"/>
    <s v="Electronic Equipment, Instrume"/>
    <s v="OldCos"/>
    <n v="763.5"/>
    <n v="769.2"/>
    <n v="5568.7"/>
  </r>
  <r>
    <s v="APH"/>
    <x v="7"/>
    <s v="AMPHENOL CORP-CL A"/>
    <x v="3"/>
    <s v="Electronic Equipment, Instrume"/>
    <s v="OldCos"/>
    <n v="822.9"/>
    <n v="856"/>
    <n v="6286.4"/>
  </r>
  <r>
    <s v="APH"/>
    <x v="8"/>
    <s v="AMPHENOL CORP-CL A"/>
    <x v="3"/>
    <s v="Electronic Equipment, Instrume"/>
    <s v="OldCos"/>
    <n v="650.5"/>
    <n v="1052.7"/>
    <n v="7011.3"/>
  </r>
  <r>
    <s v="APH"/>
    <x v="9"/>
    <s v="AMPHENOL CORP-CL A"/>
    <x v="3"/>
    <s v="Electronic Equipment, Instrume"/>
    <s v="OldCos"/>
    <n v="1205"/>
    <n v="1197.7"/>
    <n v="8202"/>
  </r>
  <r>
    <s v="APTV"/>
    <x v="0"/>
    <s v="APTIV PLC"/>
    <x v="2"/>
    <s v="Auto Components"/>
    <s v="OldCos"/>
    <n v="9300"/>
    <n v="2954.5"/>
    <n v="11755"/>
  </r>
  <r>
    <s v="APTV"/>
    <x v="1"/>
    <s v="APTIV PLC"/>
    <x v="2"/>
    <s v="Auto Components"/>
    <s v="OldCos"/>
    <n v="631"/>
    <n v="787.65"/>
    <n v="13817"/>
  </r>
  <r>
    <s v="APTV"/>
    <x v="2"/>
    <s v="APTIV PLC"/>
    <x v="2"/>
    <s v="Auto Components"/>
    <s v="OldCos"/>
    <n v="1145"/>
    <n v="1169"/>
    <n v="16041"/>
  </r>
  <r>
    <s v="APTV"/>
    <x v="3"/>
    <s v="APTIV PLC"/>
    <x v="2"/>
    <s v="Auto Components"/>
    <s v="OldCos"/>
    <n v="1077"/>
    <n v="1230.4625000000001"/>
    <n v="15519"/>
  </r>
  <r>
    <s v="APTV"/>
    <x v="4"/>
    <s v="APTIV PLC"/>
    <x v="2"/>
    <s v="Auto Components"/>
    <s v="OldCos"/>
    <n v="1212"/>
    <n v="1303"/>
    <n v="15051"/>
  </r>
  <r>
    <s v="APTV"/>
    <x v="5"/>
    <s v="APTIV PLC"/>
    <x v="2"/>
    <s v="Auto Components"/>
    <s v="OldCos"/>
    <n v="1351"/>
    <n v="1501.1"/>
    <n v="15499"/>
  </r>
  <r>
    <s v="APTV"/>
    <x v="6"/>
    <s v="APTIV PLC"/>
    <x v="2"/>
    <s v="Auto Components"/>
    <s v="OldCos"/>
    <n v="1450"/>
    <n v="1495"/>
    <n v="15165"/>
  </r>
  <r>
    <s v="APTV"/>
    <x v="7"/>
    <s v="APTIV PLC"/>
    <x v="2"/>
    <s v="Auto Components"/>
    <s v="OldCos"/>
    <n v="1257"/>
    <n v="1189"/>
    <n v="12274"/>
  </r>
  <r>
    <s v="APTV"/>
    <x v="8"/>
    <s v="APTIV PLC"/>
    <x v="2"/>
    <s v="Auto Components"/>
    <s v="OldCos"/>
    <n v="1355"/>
    <n v="1163.3"/>
    <n v="12884"/>
  </r>
  <r>
    <s v="APTV"/>
    <x v="9"/>
    <s v="APTIV PLC"/>
    <x v="2"/>
    <s v="Auto Components"/>
    <s v="OldCos"/>
    <n v="1067"/>
    <n v="1344.85"/>
    <n v="14435"/>
  </r>
  <r>
    <s v="ARNC"/>
    <x v="0"/>
    <s v="ARCONIC INC"/>
    <x v="1"/>
    <s v="Aerospace &amp; Defense"/>
    <s v="OldCos"/>
    <m/>
    <m/>
    <m/>
  </r>
  <r>
    <s v="ARNC"/>
    <x v="1"/>
    <s v="ARCONIC INC"/>
    <x v="1"/>
    <s v="Aerospace &amp; Defense"/>
    <s v="OldCos"/>
    <m/>
    <m/>
    <m/>
  </r>
  <r>
    <s v="ARNC"/>
    <x v="2"/>
    <s v="ARCONIC INC"/>
    <x v="1"/>
    <s v="Aerospace &amp; Defense"/>
    <s v="OldCos"/>
    <m/>
    <m/>
    <m/>
  </r>
  <r>
    <s v="ARNC"/>
    <x v="3"/>
    <s v="ARCONIC INC"/>
    <x v="1"/>
    <s v="Aerospace &amp; Defense"/>
    <s v="OldCos"/>
    <m/>
    <m/>
    <m/>
  </r>
  <r>
    <s v="ARNC"/>
    <x v="4"/>
    <s v="ARCONIC INC"/>
    <x v="1"/>
    <s v="Aerospace &amp; Defense"/>
    <s v="OldCos"/>
    <n v="-63"/>
    <n v="-7.1"/>
    <n v="11997"/>
  </r>
  <r>
    <s v="ARNC"/>
    <x v="5"/>
    <s v="ARCONIC INC"/>
    <x v="1"/>
    <s v="Aerospace &amp; Defense"/>
    <s v="OldCos"/>
    <n v="247"/>
    <n v="204.65"/>
    <n v="12542"/>
  </r>
  <r>
    <s v="ARNC"/>
    <x v="6"/>
    <s v="ARCONIC INC"/>
    <x v="1"/>
    <s v="Aerospace &amp; Defense"/>
    <s v="OldCos"/>
    <n v="-391"/>
    <n v="93.393799999999999"/>
    <n v="12413"/>
  </r>
  <r>
    <s v="ARNC"/>
    <x v="7"/>
    <s v="ARCONIC INC"/>
    <x v="1"/>
    <s v="Aerospace &amp; Defense"/>
    <s v="OldCos"/>
    <n v="-1010"/>
    <n v="338.13909999999998"/>
    <n v="12394"/>
  </r>
  <r>
    <s v="ARNC"/>
    <x v="8"/>
    <s v="ARCONIC INC"/>
    <x v="1"/>
    <s v="Aerospace &amp; Defense"/>
    <s v="OldCos"/>
    <n v="-127"/>
    <n v="565"/>
    <n v="12960"/>
  </r>
  <r>
    <s v="ARNC"/>
    <x v="9"/>
    <s v="ARCONIC INC"/>
    <x v="1"/>
    <s v="Aerospace &amp; Defense"/>
    <s v="OldCos"/>
    <n v="640"/>
    <m/>
    <n v="14014"/>
  </r>
  <r>
    <s v="ATO"/>
    <x v="0"/>
    <s v="ATMOS ENERGY CORP"/>
    <x v="5"/>
    <s v="Gas Utilities"/>
    <s v="OldCos"/>
    <n v="190.97800000000001"/>
    <n v="187.13130000000001"/>
    <n v="4969.08"/>
  </r>
  <r>
    <s v="ATO"/>
    <x v="1"/>
    <s v="ATMOS ENERGY CORP"/>
    <x v="5"/>
    <s v="Gas Utilities"/>
    <s v="OldCos"/>
    <n v="203.733"/>
    <n v="196.167"/>
    <n v="4719.835"/>
  </r>
  <r>
    <s v="ATO"/>
    <x v="2"/>
    <s v="ATMOS ENERGY CORP"/>
    <x v="5"/>
    <s v="Gas Utilities"/>
    <s v="OldCos"/>
    <n v="207.601"/>
    <n v="206.01349999999999"/>
    <n v="4286.4350000000004"/>
  </r>
  <r>
    <s v="ATO"/>
    <x v="3"/>
    <s v="ATMOS ENERGY CORP"/>
    <x v="5"/>
    <s v="Gas Utilities"/>
    <s v="OldCos"/>
    <n v="216.71700000000001"/>
    <n v="196.73820000000001"/>
    <n v="3438.4830000000002"/>
  </r>
  <r>
    <s v="ATO"/>
    <x v="4"/>
    <s v="ATMOS ENERGY CORP"/>
    <x v="5"/>
    <s v="Gas Utilities"/>
    <s v="OldCos"/>
    <n v="243.19399999999999"/>
    <n v="230.69800000000001"/>
    <n v="3886.2570000000001"/>
  </r>
  <r>
    <s v="ATO"/>
    <x v="5"/>
    <s v="ATMOS ENERGY CORP"/>
    <x v="5"/>
    <s v="Gas Utilities"/>
    <s v="OldCos"/>
    <n v="289.81700000000001"/>
    <n v="283.98500000000001"/>
    <n v="4940.9160000000002"/>
  </r>
  <r>
    <s v="ATO"/>
    <x v="6"/>
    <s v="ATMOS ENERGY CORP"/>
    <x v="5"/>
    <s v="Gas Utilities"/>
    <s v="OldCos"/>
    <n v="315.07499999999999"/>
    <n v="316.53899999999999"/>
    <n v="4142.1360000000004"/>
  </r>
  <r>
    <s v="ATO"/>
    <x v="7"/>
    <s v="ATMOS ENERGY CORP"/>
    <x v="5"/>
    <s v="Gas Utilities"/>
    <s v="OldCos"/>
    <n v="350.10399999999998"/>
    <n v="345.54199999999997"/>
    <n v="2454.6480000000001"/>
  </r>
  <r>
    <s v="ATO"/>
    <x v="8"/>
    <s v="ATMOS ENERGY CORP"/>
    <x v="5"/>
    <s v="Gas Utilities"/>
    <s v="OldCos"/>
    <n v="396.42099999999999"/>
    <n v="382.71100000000001"/>
    <n v="2759.7350000000001"/>
  </r>
  <r>
    <s v="ATO"/>
    <x v="9"/>
    <s v="ATMOS ENERGY CORP"/>
    <x v="5"/>
    <s v="Gas Utilities"/>
    <s v="OldCos"/>
    <n v="603.06399999999996"/>
    <n v="444.28199999999998"/>
    <n v="3115.5459999999998"/>
  </r>
  <r>
    <s v="ATO"/>
    <x v="10"/>
    <s v="ATMOS ENERGY CORP"/>
    <x v="5"/>
    <s v="Gas Utilities"/>
    <s v="OldCos"/>
    <n v="511.40600000000001"/>
    <n v="511.40600000000001"/>
    <n v="2901.848"/>
  </r>
  <r>
    <s v="ATVI"/>
    <x v="0"/>
    <s v="ACTIVISION BLIZZARD INC"/>
    <x v="8"/>
    <s v="Entertainment"/>
    <s v="NewCos"/>
    <n v="112"/>
    <n v="394.3"/>
    <n v="4279"/>
  </r>
  <r>
    <s v="ATVI"/>
    <x v="1"/>
    <s v="ACTIVISION BLIZZARD INC"/>
    <x v="8"/>
    <s v="Entertainment"/>
    <s v="NewCos"/>
    <n v="416"/>
    <n v="616.65"/>
    <n v="4447"/>
  </r>
  <r>
    <s v="ATVI"/>
    <x v="2"/>
    <s v="ACTIVISION BLIZZARD INC"/>
    <x v="8"/>
    <s v="Entertainment"/>
    <s v="NewCos"/>
    <n v="1069"/>
    <n v="1141.5999999999999"/>
    <n v="4755"/>
  </r>
  <r>
    <s v="ATVI"/>
    <x v="3"/>
    <s v="ACTIVISION BLIZZARD INC"/>
    <x v="8"/>
    <s v="Entertainment"/>
    <s v="NewCos"/>
    <n v="1125"/>
    <n v="1125.6500000000001"/>
    <n v="4856"/>
  </r>
  <r>
    <s v="ATVI"/>
    <x v="4"/>
    <s v="ACTIVISION BLIZZARD INC"/>
    <x v="8"/>
    <s v="Entertainment"/>
    <s v="NewCos"/>
    <n v="987"/>
    <n v="1059.8499999999999"/>
    <n v="4583"/>
  </r>
  <r>
    <s v="ATVI"/>
    <x v="5"/>
    <s v="ACTIVISION BLIZZARD INC"/>
    <x v="8"/>
    <s v="Entertainment"/>
    <s v="NewCos"/>
    <n v="817"/>
    <n v="817"/>
    <n v="4408"/>
  </r>
  <r>
    <s v="ATVI"/>
    <x v="6"/>
    <s v="ACTIVISION BLIZZARD INC"/>
    <x v="8"/>
    <s v="Entertainment"/>
    <s v="NewCos"/>
    <n v="881"/>
    <n v="887.21109999999999"/>
    <n v="4664"/>
  </r>
  <r>
    <s v="ATVI"/>
    <x v="7"/>
    <s v="ACTIVISION BLIZZARD INC"/>
    <x v="8"/>
    <s v="Entertainment"/>
    <s v="NewCos"/>
    <n v="962"/>
    <n v="1060.7774999999999"/>
    <n v="6608"/>
  </r>
  <r>
    <s v="ATVI"/>
    <x v="8"/>
    <s v="ACTIVISION BLIZZARD INC"/>
    <x v="8"/>
    <s v="Entertainment"/>
    <s v="NewCos"/>
    <n v="273"/>
    <n v="1106.7695000000001"/>
    <n v="7017"/>
  </r>
  <r>
    <s v="ATVI"/>
    <x v="9"/>
    <s v="ACTIVISION BLIZZARD INC"/>
    <x v="8"/>
    <s v="Entertainment"/>
    <s v="NewCos"/>
    <n v="1813"/>
    <n v="1673.7249999999999"/>
    <n v="7500"/>
  </r>
  <r>
    <s v="AVGO"/>
    <x v="0"/>
    <s v="BROADCOM INC"/>
    <x v="3"/>
    <s v="Semiconductors &amp; Semiconductor"/>
    <s v="NewCos"/>
    <n v="-44"/>
    <n v="56"/>
    <n v="1484"/>
  </r>
  <r>
    <s v="AVGO"/>
    <x v="1"/>
    <s v="BROADCOM INC"/>
    <x v="3"/>
    <s v="Semiconductors &amp; Semiconductor"/>
    <s v="NewCos"/>
    <n v="415"/>
    <n v="443"/>
    <n v="2093"/>
  </r>
  <r>
    <s v="AVGO"/>
    <x v="2"/>
    <s v="BROADCOM INC"/>
    <x v="3"/>
    <s v="Semiconductors &amp; Semiconductor"/>
    <s v="NewCos"/>
    <n v="552"/>
    <n v="576"/>
    <n v="2336"/>
  </r>
  <r>
    <s v="AVGO"/>
    <x v="3"/>
    <s v="BROADCOM INC"/>
    <x v="3"/>
    <s v="Semiconductors &amp; Semiconductor"/>
    <s v="NewCos"/>
    <n v="563"/>
    <n v="570"/>
    <n v="2364"/>
  </r>
  <r>
    <s v="AVGO"/>
    <x v="4"/>
    <s v="BROADCOM INC"/>
    <x v="3"/>
    <s v="Semiconductors &amp; Semiconductor"/>
    <s v="NewCos"/>
    <n v="552"/>
    <n v="570"/>
    <n v="2520"/>
  </r>
  <r>
    <s v="AVGO"/>
    <x v="5"/>
    <s v="BROADCOM INC"/>
    <x v="3"/>
    <s v="Semiconductors &amp; Semiconductor"/>
    <s v="NewCos"/>
    <n v="263"/>
    <n v="462.4"/>
    <n v="4269"/>
  </r>
  <r>
    <s v="AVGO"/>
    <x v="6"/>
    <s v="BROADCOM INC"/>
    <x v="3"/>
    <s v="Semiconductors &amp; Semiconductor"/>
    <s v="NewCos"/>
    <n v="1364"/>
    <n v="1681.0137999999999"/>
    <n v="6824"/>
  </r>
  <r>
    <s v="AVGO"/>
    <x v="7"/>
    <s v="BROADCOM INC"/>
    <x v="3"/>
    <s v="Semiconductors &amp; Semiconductor"/>
    <s v="NewCos"/>
    <n v="-1739"/>
    <n v="1285.1615999999999"/>
    <n v="13240"/>
  </r>
  <r>
    <s v="AVGO"/>
    <x v="8"/>
    <s v="BROADCOM INC"/>
    <x v="3"/>
    <s v="Semiconductors &amp; Semiconductor"/>
    <s v="NewCos"/>
    <n v="1692"/>
    <n v="2244.3105999999998"/>
    <n v="17636"/>
  </r>
  <r>
    <s v="AVGO"/>
    <x v="9"/>
    <s v="BROADCOM INC"/>
    <x v="3"/>
    <s v="Semiconductors &amp; Semiconductor"/>
    <s v="NewCos"/>
    <n v="12259"/>
    <n v="11888.7714"/>
    <n v="20848"/>
  </r>
  <r>
    <s v="AVGO"/>
    <x v="10"/>
    <s v="BROADCOM INC"/>
    <x v="3"/>
    <s v="Semiconductors &amp; Semiconductor"/>
    <s v="NewCos"/>
    <n v="2695"/>
    <n v="3565.5250000000001"/>
    <n v="22597"/>
  </r>
  <r>
    <s v="AVY"/>
    <x v="0"/>
    <s v="AVERY DENNISON CORP"/>
    <x v="6"/>
    <s v="Containers &amp; Packaging"/>
    <s v="OldCos"/>
    <n v="-746.7"/>
    <n v="93.7"/>
    <n v="5186.2"/>
  </r>
  <r>
    <s v="AVY"/>
    <x v="1"/>
    <s v="AVERY DENNISON CORP"/>
    <x v="6"/>
    <s v="Containers &amp; Packaging"/>
    <s v="OldCos"/>
    <n v="316.89999999999998"/>
    <n v="254.54"/>
    <n v="5782"/>
  </r>
  <r>
    <s v="AVY"/>
    <x v="2"/>
    <s v="AVERY DENNISON CORP"/>
    <x v="6"/>
    <s v="Containers &amp; Packaging"/>
    <s v="OldCos"/>
    <n v="190.1"/>
    <n v="254.54"/>
    <n v="5844.9"/>
  </r>
  <r>
    <s v="AVY"/>
    <x v="3"/>
    <s v="AVERY DENNISON CORP"/>
    <x v="6"/>
    <s v="Containers &amp; Packaging"/>
    <s v="OldCos"/>
    <n v="215.4"/>
    <n v="175.24"/>
    <n v="5863.5"/>
  </r>
  <r>
    <s v="AVY"/>
    <x v="4"/>
    <s v="AVERY DENNISON CORP"/>
    <x v="6"/>
    <s v="Containers &amp; Packaging"/>
    <s v="OldCos"/>
    <n v="213.2"/>
    <n v="258.99"/>
    <n v="6140"/>
  </r>
  <r>
    <s v="AVY"/>
    <x v="5"/>
    <s v="AVERY DENNISON CORP"/>
    <x v="6"/>
    <s v="Containers &amp; Packaging"/>
    <s v="OldCos"/>
    <n v="245.1"/>
    <n v="290.98"/>
    <n v="6330.3"/>
  </r>
  <r>
    <s v="AVY"/>
    <x v="6"/>
    <s v="AVERY DENNISON CORP"/>
    <x v="6"/>
    <s v="Containers &amp; Packaging"/>
    <s v="OldCos"/>
    <n v="274.3"/>
    <n v="317.59500000000003"/>
    <n v="5966.9"/>
  </r>
  <r>
    <s v="AVY"/>
    <x v="7"/>
    <s v="AVERY DENNISON CORP"/>
    <x v="6"/>
    <s v="Containers &amp; Packaging"/>
    <s v="OldCos"/>
    <n v="320.7"/>
    <n v="317.59500000000003"/>
    <n v="6086.5"/>
  </r>
  <r>
    <s v="AVY"/>
    <x v="8"/>
    <s v="AVERY DENNISON CORP"/>
    <x v="6"/>
    <s v="Containers &amp; Packaging"/>
    <s v="OldCos"/>
    <n v="281.8"/>
    <n v="350.51"/>
    <n v="6613.8"/>
  </r>
  <r>
    <s v="AVY"/>
    <x v="9"/>
    <s v="AVERY DENNISON CORP"/>
    <x v="6"/>
    <s v="Containers &amp; Packaging"/>
    <s v="OldCos"/>
    <n v="467.4"/>
    <n v="531.32100000000003"/>
    <n v="7159"/>
  </r>
  <r>
    <s v="AWK"/>
    <x v="0"/>
    <s v="AMERICAN WATER WORKS CO INC"/>
    <x v="5"/>
    <s v="Water Utilities"/>
    <s v="OldCos"/>
    <n v="-233.083"/>
    <n v="209.178"/>
    <n v="2440.703"/>
  </r>
  <r>
    <s v="AWK"/>
    <x v="1"/>
    <s v="AMERICAN WATER WORKS CO INC"/>
    <x v="5"/>
    <s v="Water Utilities"/>
    <s v="OldCos"/>
    <n v="267.827"/>
    <n v="255.18299999999999"/>
    <n v="2555.0349999999999"/>
  </r>
  <r>
    <s v="AWK"/>
    <x v="2"/>
    <s v="AMERICAN WATER WORKS CO INC"/>
    <x v="5"/>
    <s v="Water Utilities"/>
    <s v="OldCos"/>
    <n v="309.613"/>
    <n v="303.93599999999998"/>
    <n v="2666.2359999999999"/>
  </r>
  <r>
    <s v="AWK"/>
    <x v="3"/>
    <s v="AMERICAN WATER WORKS CO INC"/>
    <x v="5"/>
    <s v="Water Utilities"/>
    <s v="OldCos"/>
    <n v="358.07"/>
    <n v="374.81099999999998"/>
    <n v="2876.8890000000001"/>
  </r>
  <r>
    <s v="AWK"/>
    <x v="4"/>
    <s v="AMERICAN WATER WORKS CO INC"/>
    <x v="5"/>
    <s v="Water Utilities"/>
    <s v="OldCos"/>
    <n v="369.26400000000001"/>
    <n v="396.22399999999999"/>
    <n v="2878.9360000000001"/>
  </r>
  <r>
    <s v="AWK"/>
    <x v="5"/>
    <s v="AMERICAN WATER WORKS CO INC"/>
    <x v="5"/>
    <s v="Water Utilities"/>
    <s v="OldCos"/>
    <n v="423"/>
    <n v="428"/>
    <n v="3011"/>
  </r>
  <r>
    <s v="AWK"/>
    <x v="6"/>
    <s v="AMERICAN WATER WORKS CO INC"/>
    <x v="5"/>
    <s v="Water Utilities"/>
    <s v="OldCos"/>
    <n v="476"/>
    <n v="474.05"/>
    <n v="3159"/>
  </r>
  <r>
    <s v="AWK"/>
    <x v="7"/>
    <s v="AMERICAN WATER WORKS CO INC"/>
    <x v="5"/>
    <s v="Water Utilities"/>
    <s v="OldCos"/>
    <n v="468"/>
    <n v="500.88"/>
    <n v="3302"/>
  </r>
  <r>
    <s v="AWK"/>
    <x v="8"/>
    <s v="AMERICAN WATER WORKS CO INC"/>
    <x v="5"/>
    <s v="Water Utilities"/>
    <s v="OldCos"/>
    <n v="426"/>
    <n v="531.17999999999995"/>
    <n v="3357"/>
  </r>
  <r>
    <s v="AWK"/>
    <x v="9"/>
    <s v="AMERICAN WATER WORKS CO INC"/>
    <x v="5"/>
    <s v="Water Utilities"/>
    <s v="OldCos"/>
    <n v="567"/>
    <n v="583.96"/>
    <n v="3440"/>
  </r>
  <r>
    <s v="AZO"/>
    <x v="0"/>
    <s v="AUTOZONE INC"/>
    <x v="2"/>
    <s v="Specialty Retail"/>
    <s v="OldCos"/>
    <n v="657.04899999999998"/>
    <n v="657.04899999999998"/>
    <n v="6816.8239999999996"/>
  </r>
  <r>
    <s v="AZO"/>
    <x v="1"/>
    <s v="AUTOZONE INC"/>
    <x v="2"/>
    <s v="Specialty Retail"/>
    <s v="OldCos"/>
    <n v="738.31100000000004"/>
    <n v="738.31100000000004"/>
    <n v="7362.6180000000004"/>
  </r>
  <r>
    <s v="AZO"/>
    <x v="2"/>
    <s v="AUTOZONE INC"/>
    <x v="2"/>
    <s v="Specialty Retail"/>
    <s v="OldCos"/>
    <n v="848.97400000000005"/>
    <n v="848.97400000000005"/>
    <n v="8072.973"/>
  </r>
  <r>
    <s v="AZO"/>
    <x v="3"/>
    <s v="AUTOZONE INC"/>
    <x v="2"/>
    <s v="Specialty Retail"/>
    <s v="OldCos"/>
    <n v="930.37300000000005"/>
    <n v="930.37300000000005"/>
    <n v="8603.8629999999994"/>
  </r>
  <r>
    <s v="AZO"/>
    <x v="4"/>
    <s v="AUTOZONE INC"/>
    <x v="2"/>
    <s v="Specialty Retail"/>
    <s v="OldCos"/>
    <n v="1016.48"/>
    <n v="1016.48"/>
    <n v="9147.5300000000007"/>
  </r>
  <r>
    <s v="AZO"/>
    <x v="5"/>
    <s v="AUTOZONE INC"/>
    <x v="2"/>
    <s v="Specialty Retail"/>
    <s v="OldCos"/>
    <n v="1069.7439999999999"/>
    <n v="1069.7439999999999"/>
    <n v="9475.3130000000001"/>
  </r>
  <r>
    <s v="AZO"/>
    <x v="6"/>
    <s v="AUTOZONE INC"/>
    <x v="2"/>
    <s v="Specialty Retail"/>
    <s v="OldCos"/>
    <n v="1160.241"/>
    <n v="1156.731"/>
    <n v="10187.34"/>
  </r>
  <r>
    <s v="AZO"/>
    <x v="7"/>
    <s v="AUTOZONE INC"/>
    <x v="2"/>
    <s v="Specialty Retail"/>
    <s v="OldCos"/>
    <n v="1241.0070000000001"/>
    <n v="1241.0070000000001"/>
    <n v="10635.675999999999"/>
  </r>
  <r>
    <s v="AZO"/>
    <x v="8"/>
    <s v="AUTOZONE INC"/>
    <x v="2"/>
    <s v="Specialty Retail"/>
    <s v="OldCos"/>
    <n v="1280.8689999999999"/>
    <n v="1280.8689999999999"/>
    <n v="10888.675999999999"/>
  </r>
  <r>
    <s v="AZO"/>
    <x v="9"/>
    <s v="AUTOZONE INC"/>
    <x v="2"/>
    <s v="Specialty Retail"/>
    <s v="OldCos"/>
    <n v="1337.5360000000001"/>
    <n v="1577.9701"/>
    <n v="11221.076999999999"/>
  </r>
  <r>
    <s v="AZO"/>
    <x v="10"/>
    <s v="AUTOZONE INC"/>
    <x v="2"/>
    <s v="Specialty Retail"/>
    <s v="OldCos"/>
    <n v="1617.221"/>
    <n v="1617.221"/>
    <n v="11863.743"/>
  </r>
  <r>
    <s v="BA"/>
    <x v="0"/>
    <s v="BOEING CO/THE"/>
    <x v="1"/>
    <s v="Aerospace &amp; Defense"/>
    <s v="OldCos"/>
    <n v="1312"/>
    <n v="3811.83"/>
    <n v="68281"/>
  </r>
  <r>
    <s v="BA"/>
    <x v="1"/>
    <s v="BOEING CO/THE"/>
    <x v="1"/>
    <s v="Aerospace &amp; Defense"/>
    <s v="OldCos"/>
    <n v="3307"/>
    <n v="2988.75"/>
    <n v="64306"/>
  </r>
  <r>
    <s v="BA"/>
    <x v="2"/>
    <s v="BOEING CO/THE"/>
    <x v="1"/>
    <s v="Aerospace &amp; Defense"/>
    <s v="OldCos"/>
    <n v="4018"/>
    <n v="3598.4"/>
    <n v="68735"/>
  </r>
  <r>
    <s v="BA"/>
    <x v="3"/>
    <s v="BOEING CO/THE"/>
    <x v="1"/>
    <s v="Aerospace &amp; Defense"/>
    <s v="OldCos"/>
    <n v="3900"/>
    <n v="3979.05"/>
    <n v="81698"/>
  </r>
  <r>
    <s v="BA"/>
    <x v="4"/>
    <s v="BOEING CO/THE"/>
    <x v="1"/>
    <s v="Aerospace &amp; Defense"/>
    <s v="OldCos"/>
    <n v="4585"/>
    <n v="4836.8999999999996"/>
    <n v="86623"/>
  </r>
  <r>
    <s v="BA"/>
    <x v="5"/>
    <s v="BOEING CO/THE"/>
    <x v="1"/>
    <s v="Aerospace &amp; Defense"/>
    <s v="OldCos"/>
    <n v="5446"/>
    <n v="5601.35"/>
    <n v="90762"/>
  </r>
  <r>
    <s v="BA"/>
    <x v="6"/>
    <s v="BOEING CO/THE"/>
    <x v="1"/>
    <s v="Aerospace &amp; Defense"/>
    <s v="OldCos"/>
    <n v="5176"/>
    <n v="6403.2"/>
    <n v="96114"/>
  </r>
  <r>
    <s v="BA"/>
    <x v="7"/>
    <s v="BOEING CO/THE"/>
    <x v="1"/>
    <s v="Aerospace &amp; Defense"/>
    <s v="OldCos"/>
    <n v="5034"/>
    <n v="6819.7759999999998"/>
    <n v="93496"/>
  </r>
  <r>
    <s v="BA"/>
    <x v="8"/>
    <s v="BOEING CO/THE"/>
    <x v="1"/>
    <s v="Aerospace &amp; Defense"/>
    <s v="OldCos"/>
    <n v="8458"/>
    <n v="6535.8"/>
    <n v="94005"/>
  </r>
  <r>
    <s v="BA"/>
    <x v="9"/>
    <s v="BOEING CO/THE"/>
    <x v="1"/>
    <s v="Aerospace &amp; Defense"/>
    <s v="OldCos"/>
    <n v="10460"/>
    <n v="9392.2199999999993"/>
    <n v="101127"/>
  </r>
  <r>
    <s v="BAX"/>
    <x v="0"/>
    <s v="BAXTER INTERNATIONAL INC"/>
    <x v="0"/>
    <s v="Health Care Equipment &amp; Suppli"/>
    <s v="OldCos"/>
    <n v="2205"/>
    <n v="2320.9"/>
    <n v="12562"/>
  </r>
  <r>
    <s v="BAX"/>
    <x v="1"/>
    <s v="BAXTER INTERNATIONAL INC"/>
    <x v="0"/>
    <s v="Health Care Equipment &amp; Suppli"/>
    <s v="OldCos"/>
    <n v="1420"/>
    <n v="2268.8000000000002"/>
    <n v="12843"/>
  </r>
  <r>
    <s v="BAX"/>
    <x v="2"/>
    <s v="BAXTER INTERNATIONAL INC"/>
    <x v="0"/>
    <s v="Health Care Equipment &amp; Suppli"/>
    <s v="OldCos"/>
    <n v="2224"/>
    <n v="2467.8000000000002"/>
    <n v="13893"/>
  </r>
  <r>
    <s v="BAX"/>
    <x v="3"/>
    <s v="BAXTER INTERNATIONAL INC"/>
    <x v="0"/>
    <s v="Health Care Equipment &amp; Suppli"/>
    <s v="OldCos"/>
    <n v="2326"/>
    <n v="2283"/>
    <n v="13936"/>
  </r>
  <r>
    <s v="BAX"/>
    <x v="4"/>
    <s v="BAXTER INTERNATIONAL INC"/>
    <x v="0"/>
    <s v="Health Care Equipment &amp; Suppli"/>
    <s v="OldCos"/>
    <n v="2012"/>
    <n v="502.2"/>
    <n v="9413"/>
  </r>
  <r>
    <s v="BAX"/>
    <x v="5"/>
    <s v="BAXTER INTERNATIONAL INC"/>
    <x v="0"/>
    <s v="Health Care Equipment &amp; Suppli"/>
    <s v="OldCos"/>
    <n v="2497"/>
    <n v="836.25"/>
    <n v="10719"/>
  </r>
  <r>
    <s v="BAX"/>
    <x v="6"/>
    <s v="BAXTER INTERNATIONAL INC"/>
    <x v="0"/>
    <s v="Health Care Equipment &amp; Suppli"/>
    <s v="OldCos"/>
    <n v="968"/>
    <n v="622"/>
    <n v="9968"/>
  </r>
  <r>
    <s v="BAX"/>
    <x v="7"/>
    <s v="BAXTER INTERNATIONAL INC"/>
    <x v="0"/>
    <s v="Health Care Equipment &amp; Suppli"/>
    <s v="OldCos"/>
    <n v="4965"/>
    <n v="995.9"/>
    <n v="10163"/>
  </r>
  <r>
    <s v="BAX"/>
    <x v="8"/>
    <s v="BAXTER INTERNATIONAL INC"/>
    <x v="0"/>
    <s v="Health Care Equipment &amp; Suppli"/>
    <s v="OldCos"/>
    <n v="717"/>
    <n v="1253.05"/>
    <n v="10561"/>
  </r>
  <r>
    <s v="BAX"/>
    <x v="9"/>
    <s v="BAXTER INTERNATIONAL INC"/>
    <x v="0"/>
    <s v="Health Care Equipment &amp; Suppli"/>
    <s v="OldCos"/>
    <n v="1624"/>
    <n v="1528.26"/>
    <n v="11127"/>
  </r>
  <r>
    <s v="BBY"/>
    <x v="0"/>
    <s v="BEST BUY CO INC"/>
    <x v="2"/>
    <s v="Specialty Retail"/>
    <s v="OldCos"/>
    <n v="1003"/>
    <n v="1212.3"/>
    <n v="45015"/>
  </r>
  <r>
    <s v="BBY"/>
    <x v="1"/>
    <s v="BEST BUY CO INC"/>
    <x v="2"/>
    <s v="Specialty Retail"/>
    <s v="OldCos"/>
    <n v="1317"/>
    <n v="1342"/>
    <n v="49694"/>
  </r>
  <r>
    <s v="BBY"/>
    <x v="2"/>
    <s v="BEST BUY CO INC"/>
    <x v="2"/>
    <s v="Specialty Retail"/>
    <s v="OldCos"/>
    <n v="1277"/>
    <n v="1633.1"/>
    <n v="49747"/>
  </r>
  <r>
    <s v="BBY"/>
    <x v="3"/>
    <s v="BEST BUY CO INC"/>
    <x v="2"/>
    <s v="Specialty Retail"/>
    <s v="OldCos"/>
    <n v="-1231"/>
    <n v="146"/>
    <n v="50705"/>
  </r>
  <r>
    <s v="BBY"/>
    <x v="4"/>
    <s v="BEST BUY CO INC"/>
    <x v="2"/>
    <s v="Specialty Retail"/>
    <s v="OldCos"/>
    <n v="-441"/>
    <n v="670"/>
    <n v="39827"/>
  </r>
  <r>
    <s v="BBY"/>
    <x v="5"/>
    <s v="BEST BUY CO INC"/>
    <x v="2"/>
    <s v="Specialty Retail"/>
    <s v="OldCos"/>
    <n v="532"/>
    <n v="730"/>
    <n v="40611"/>
  </r>
  <r>
    <s v="BBY"/>
    <x v="6"/>
    <s v="BEST BUY CO INC"/>
    <x v="2"/>
    <s v="Specialty Retail"/>
    <s v="OldCos"/>
    <n v="1233"/>
    <n v="916"/>
    <n v="40339"/>
  </r>
  <r>
    <s v="BBY"/>
    <x v="7"/>
    <s v="BEST BUY CO INC"/>
    <x v="2"/>
    <s v="Specialty Retail"/>
    <s v="OldCos"/>
    <n v="897"/>
    <n v="935"/>
    <n v="39528"/>
  </r>
  <r>
    <s v="BBY"/>
    <x v="8"/>
    <s v="BEST BUY CO INC"/>
    <x v="2"/>
    <s v="Specialty Retail"/>
    <s v="OldCos"/>
    <n v="1228"/>
    <n v="1132"/>
    <n v="39403"/>
  </r>
  <r>
    <s v="BBY"/>
    <x v="9"/>
    <s v="BEST BUY CO INC"/>
    <x v="2"/>
    <s v="Specialty Retail"/>
    <s v="OldCos"/>
    <n v="1000"/>
    <n v="1098.0143"/>
    <n v="42151"/>
  </r>
  <r>
    <s v="BBY"/>
    <x v="10"/>
    <s v="BEST BUY CO INC"/>
    <x v="2"/>
    <s v="Specialty Retail"/>
    <s v="OldCos"/>
    <n v="1464"/>
    <n v="1488.11"/>
    <n v="42879"/>
  </r>
  <r>
    <s v="BDX"/>
    <x v="0"/>
    <s v="BECTON DICKINSON AND CO"/>
    <x v="0"/>
    <s v="Health Care Equipment &amp; Suppli"/>
    <s v="OldCos"/>
    <n v="1231.6030000000001"/>
    <n v="1240.2018"/>
    <n v="7160.8739999999998"/>
  </r>
  <r>
    <s v="BDX"/>
    <x v="1"/>
    <s v="BECTON DICKINSON AND CO"/>
    <x v="0"/>
    <s v="Health Care Equipment &amp; Suppli"/>
    <s v="OldCos"/>
    <n v="1317.61"/>
    <n v="1117.1092000000001"/>
    <n v="7124.3850000000002"/>
  </r>
  <r>
    <s v="BDX"/>
    <x v="2"/>
    <s v="BECTON DICKINSON AND CO"/>
    <x v="0"/>
    <s v="Health Care Equipment &amp; Suppli"/>
    <s v="OldCos"/>
    <n v="1270.9939999999999"/>
    <n v="1207.7840000000001"/>
    <n v="7584.0370000000003"/>
  </r>
  <r>
    <s v="BDX"/>
    <x v="3"/>
    <s v="BECTON DICKINSON AND CO"/>
    <x v="0"/>
    <s v="Health Care Equipment &amp; Suppli"/>
    <s v="OldCos"/>
    <n v="1170"/>
    <n v="1116.1424999999999"/>
    <n v="7708"/>
  </r>
  <r>
    <s v="BDX"/>
    <x v="4"/>
    <s v="BECTON DICKINSON AND CO"/>
    <x v="0"/>
    <s v="Health Care Equipment &amp; Suppli"/>
    <s v="OldCos"/>
    <n v="1293"/>
    <n v="1155.95"/>
    <n v="8054"/>
  </r>
  <r>
    <s v="BDX"/>
    <x v="5"/>
    <s v="BECTON DICKINSON AND CO"/>
    <x v="0"/>
    <s v="Health Care Equipment &amp; Suppli"/>
    <s v="OldCos"/>
    <n v="1185"/>
    <n v="1234"/>
    <n v="8446"/>
  </r>
  <r>
    <s v="BDX"/>
    <x v="6"/>
    <s v="BECTON DICKINSON AND CO"/>
    <x v="0"/>
    <s v="Health Care Equipment &amp; Suppli"/>
    <s v="OldCos"/>
    <n v="695"/>
    <n v="1029"/>
    <n v="10282"/>
  </r>
  <r>
    <s v="BDX"/>
    <x v="7"/>
    <s v="BECTON DICKINSON AND CO"/>
    <x v="0"/>
    <s v="Health Care Equipment &amp; Suppli"/>
    <s v="OldCos"/>
    <n v="976"/>
    <n v="1868"/>
    <n v="12483"/>
  </r>
  <r>
    <s v="BDX"/>
    <x v="8"/>
    <s v="BECTON DICKINSON AND CO"/>
    <x v="0"/>
    <s v="Health Care Equipment &amp; Suppli"/>
    <s v="OldCos"/>
    <n v="1030"/>
    <n v="2119.9504000000002"/>
    <n v="12093"/>
  </r>
  <r>
    <s v="BDX"/>
    <x v="9"/>
    <s v="BECTON DICKINSON AND CO"/>
    <x v="0"/>
    <s v="Health Care Equipment &amp; Suppli"/>
    <s v="OldCos"/>
    <n v="159"/>
    <n v="2832"/>
    <n v="15983"/>
  </r>
  <r>
    <s v="BDX"/>
    <x v="10"/>
    <s v="BECTON DICKINSON AND CO"/>
    <x v="0"/>
    <s v="Health Care Equipment &amp; Suppli"/>
    <s v="OldCos"/>
    <n v="1081"/>
    <n v="3206"/>
    <n v="17290"/>
  </r>
  <r>
    <s v="BF/B"/>
    <x v="0"/>
    <s v="BROWN-FORMAN CORP-CLASS B"/>
    <x v="4"/>
    <s v="Beverages"/>
    <s v="OldCos"/>
    <n v="436"/>
    <n v="430.55560000000003"/>
    <n v="2481"/>
  </r>
  <r>
    <s v="BF/B"/>
    <x v="1"/>
    <s v="BROWN-FORMAN CORP-CLASS B"/>
    <x v="4"/>
    <s v="Beverages"/>
    <s v="OldCos"/>
    <n v="450"/>
    <n v="464.85750000000002"/>
    <n v="2469"/>
  </r>
  <r>
    <s v="BF/B"/>
    <x v="2"/>
    <s v="BROWN-FORMAN CORP-CLASS B"/>
    <x v="4"/>
    <s v="Beverages"/>
    <s v="OldCos"/>
    <n v="573"/>
    <n v="524.7441"/>
    <n v="2586"/>
  </r>
  <r>
    <s v="BF/B"/>
    <x v="3"/>
    <s v="BROWN-FORMAN CORP-CLASS B"/>
    <x v="4"/>
    <s v="Beverages"/>
    <s v="OldCos"/>
    <n v="513"/>
    <n v="513"/>
    <n v="2723"/>
  </r>
  <r>
    <s v="BF/B"/>
    <x v="4"/>
    <s v="BROWN-FORMAN CORP-CLASS B"/>
    <x v="4"/>
    <s v="Beverages"/>
    <s v="OldCos"/>
    <n v="591"/>
    <n v="591"/>
    <n v="2849"/>
  </r>
  <r>
    <s v="BF/B"/>
    <x v="5"/>
    <s v="BROWN-FORMAN CORP-CLASS B"/>
    <x v="4"/>
    <s v="Beverages"/>
    <s v="OldCos"/>
    <n v="659"/>
    <n v="659"/>
    <n v="2991"/>
  </r>
  <r>
    <s v="BF/B"/>
    <x v="6"/>
    <s v="BROWN-FORMAN CORP-CLASS B"/>
    <x v="4"/>
    <s v="Beverages"/>
    <s v="OldCos"/>
    <n v="684"/>
    <n v="684"/>
    <n v="3134"/>
  </r>
  <r>
    <s v="BF/B"/>
    <x v="7"/>
    <s v="BROWN-FORMAN CORP-CLASS B"/>
    <x v="4"/>
    <s v="Beverages"/>
    <s v="OldCos"/>
    <n v="1067"/>
    <n v="751.75"/>
    <n v="3089"/>
  </r>
  <r>
    <s v="BF/B"/>
    <x v="8"/>
    <s v="BROWN-FORMAN CORP-CLASS B"/>
    <x v="4"/>
    <s v="Beverages"/>
    <s v="OldCos"/>
    <n v="669"/>
    <n v="669"/>
    <n v="2994"/>
  </r>
  <r>
    <s v="BF/B"/>
    <x v="9"/>
    <s v="BROWN-FORMAN CORP-CLASS B"/>
    <x v="4"/>
    <s v="Beverages"/>
    <s v="OldCos"/>
    <n v="717"/>
    <n v="717"/>
    <n v="3248"/>
  </r>
  <r>
    <s v="BF/B"/>
    <x v="10"/>
    <s v="BROWN-FORMAN CORP-CLASS B"/>
    <x v="4"/>
    <s v="Beverages"/>
    <s v="OldCos"/>
    <n v="835"/>
    <n v="835"/>
    <n v="3324"/>
  </r>
  <r>
    <s v="BIIB"/>
    <x v="0"/>
    <s v="BIOGEN INC"/>
    <x v="0"/>
    <s v="Biotechnology"/>
    <s v="OldCos"/>
    <n v="970.13199999999995"/>
    <n v="964.47829999999999"/>
    <n v="4377.348"/>
  </r>
  <r>
    <s v="BIIB"/>
    <x v="1"/>
    <s v="BIOGEN INC"/>
    <x v="0"/>
    <s v="Biotechnology"/>
    <s v="OldCos"/>
    <n v="1005.273"/>
    <n v="1257.8716999999999"/>
    <n v="4716.4229999999998"/>
  </r>
  <r>
    <s v="BIIB"/>
    <x v="2"/>
    <s v="BIOGEN INC"/>
    <x v="0"/>
    <s v="Biotechnology"/>
    <s v="OldCos"/>
    <n v="1234.4280000000001"/>
    <n v="1271.5890999999999"/>
    <n v="5048.634"/>
  </r>
  <r>
    <s v="BIIB"/>
    <x v="3"/>
    <s v="BIOGEN INC"/>
    <x v="0"/>
    <s v="Biotechnology"/>
    <s v="OldCos"/>
    <n v="1380.0329999999999"/>
    <n v="1373.9902999999999"/>
    <n v="5516.4610000000002"/>
  </r>
  <r>
    <s v="BIIB"/>
    <x v="4"/>
    <s v="BIOGEN INC"/>
    <x v="0"/>
    <s v="Biotechnology"/>
    <s v="OldCos"/>
    <n v="1862.3409999999999"/>
    <n v="1853.5487000000001"/>
    <n v="6932.1989999999996"/>
  </r>
  <r>
    <s v="BIIB"/>
    <x v="5"/>
    <s v="BIOGEN INC"/>
    <x v="0"/>
    <s v="Biotechnology"/>
    <s v="OldCos"/>
    <n v="2934.7840000000001"/>
    <n v="2889.4196000000002"/>
    <n v="9703.3240000000005"/>
  </r>
  <r>
    <s v="BIIB"/>
    <x v="6"/>
    <s v="BIOGEN INC"/>
    <x v="0"/>
    <s v="Biotechnology"/>
    <s v="OldCos"/>
    <n v="3547"/>
    <n v="3646.9539"/>
    <n v="10763.8"/>
  </r>
  <r>
    <s v="BIIB"/>
    <x v="7"/>
    <s v="BIOGEN INC"/>
    <x v="0"/>
    <s v="Biotechnology"/>
    <s v="OldCos"/>
    <n v="3702.8"/>
    <n v="4142.0617000000002"/>
    <n v="11448.8"/>
  </r>
  <r>
    <s v="BIIB"/>
    <x v="8"/>
    <s v="BIOGEN INC"/>
    <x v="0"/>
    <s v="Biotechnology"/>
    <s v="OldCos"/>
    <n v="2539.1"/>
    <n v="3995.0484999999999"/>
    <n v="12273.9"/>
  </r>
  <r>
    <s v="BIIB"/>
    <x v="9"/>
    <s v="BIOGEN INC"/>
    <x v="0"/>
    <s v="Biotechnology"/>
    <s v="OldCos"/>
    <n v="4430.7"/>
    <n v="4913.6713"/>
    <n v="13452.9"/>
  </r>
  <r>
    <s v="BKNG"/>
    <x v="0"/>
    <s v="BOOKING HOLDINGS INC"/>
    <x v="2"/>
    <s v="Internet &amp; Direct Marketing Re"/>
    <s v="NewCos"/>
    <n v="489.47199999999998"/>
    <n v="370.9538"/>
    <n v="2338.212"/>
  </r>
  <r>
    <s v="BKNG"/>
    <x v="1"/>
    <s v="BOOKING HOLDINGS INC"/>
    <x v="2"/>
    <s v="Internet &amp; Direct Marketing Re"/>
    <s v="NewCos"/>
    <n v="527.54100000000005"/>
    <n v="615.44029999999998"/>
    <n v="3084.9050000000002"/>
  </r>
  <r>
    <s v="BKNG"/>
    <x v="2"/>
    <s v="BOOKING HOLDINGS INC"/>
    <x v="2"/>
    <s v="Internet &amp; Direct Marketing Re"/>
    <s v="NewCos"/>
    <n v="1056.3710000000001"/>
    <n v="1056.4132"/>
    <n v="4355.6099999999997"/>
  </r>
  <r>
    <s v="BKNG"/>
    <x v="3"/>
    <s v="BOOKING HOLDINGS INC"/>
    <x v="2"/>
    <s v="Internet &amp; Direct Marketing Re"/>
    <s v="NewCos"/>
    <n v="1419.566"/>
    <n v="1439.2455"/>
    <n v="5260.9560000000001"/>
  </r>
  <r>
    <s v="BKNG"/>
    <x v="4"/>
    <s v="BOOKING HOLDINGS INC"/>
    <x v="2"/>
    <s v="Internet &amp; Direct Marketing Re"/>
    <s v="NewCos"/>
    <n v="1892.663"/>
    <n v="1941.0436999999999"/>
    <n v="6793.3059999999996"/>
  </r>
  <r>
    <s v="BKNG"/>
    <x v="5"/>
    <s v="BOOKING HOLDINGS INC"/>
    <x v="2"/>
    <s v="Internet &amp; Direct Marketing Re"/>
    <s v="NewCos"/>
    <n v="2421.7530000000002"/>
    <n v="2421.7530000000002"/>
    <n v="8441.9709999999995"/>
  </r>
  <r>
    <s v="BKNG"/>
    <x v="6"/>
    <s v="BOOKING HOLDINGS INC"/>
    <x v="2"/>
    <s v="Internet &amp; Direct Marketing Re"/>
    <s v="NewCos"/>
    <n v="2551.36"/>
    <n v="2530.3937000000001"/>
    <n v="9223.9869999999992"/>
  </r>
  <r>
    <s v="BKNG"/>
    <x v="7"/>
    <s v="BOOKING HOLDINGS INC"/>
    <x v="2"/>
    <s v="Internet &amp; Direct Marketing Re"/>
    <s v="NewCos"/>
    <n v="2134.9870000000001"/>
    <n v="3119.7231999999999"/>
    <n v="10743.005999999999"/>
  </r>
  <r>
    <s v="BKNG"/>
    <x v="8"/>
    <s v="BOOKING HOLDINGS INC"/>
    <x v="2"/>
    <s v="Internet &amp; Direct Marketing Re"/>
    <s v="NewCos"/>
    <n v="2341"/>
    <n v="2351.9960000000001"/>
    <n v="12681"/>
  </r>
  <r>
    <s v="BKNG"/>
    <x v="9"/>
    <s v="BOOKING HOLDINGS INC"/>
    <x v="2"/>
    <s v="Internet &amp; Direct Marketing Re"/>
    <s v="NewCos"/>
    <n v="3998"/>
    <n v="4334.7828"/>
    <n v="14527"/>
  </r>
  <r>
    <s v="BKR"/>
    <x v="0"/>
    <s v="BAKER HUGHES CO"/>
    <x v="7"/>
    <s v="Energy Equipment &amp; Services"/>
    <s v="OldCos"/>
    <m/>
    <m/>
    <m/>
  </r>
  <r>
    <s v="BKR"/>
    <x v="1"/>
    <s v="BAKER HUGHES CO"/>
    <x v="7"/>
    <s v="Energy Equipment &amp; Services"/>
    <s v="OldCos"/>
    <m/>
    <m/>
    <m/>
  </r>
  <r>
    <s v="BKR"/>
    <x v="2"/>
    <s v="BAKER HUGHES CO"/>
    <x v="7"/>
    <s v="Energy Equipment &amp; Services"/>
    <s v="OldCos"/>
    <m/>
    <m/>
    <m/>
  </r>
  <r>
    <s v="BKR"/>
    <x v="3"/>
    <s v="BAKER HUGHES CO"/>
    <x v="7"/>
    <s v="Energy Equipment &amp; Services"/>
    <s v="OldCos"/>
    <m/>
    <m/>
    <m/>
  </r>
  <r>
    <s v="BKR"/>
    <x v="4"/>
    <s v="BAKER HUGHES CO"/>
    <x v="7"/>
    <s v="Energy Equipment &amp; Services"/>
    <s v="OldCos"/>
    <m/>
    <m/>
    <m/>
  </r>
  <r>
    <s v="BKR"/>
    <x v="5"/>
    <s v="BAKER HUGHES CO"/>
    <x v="7"/>
    <s v="Energy Equipment &amp; Services"/>
    <s v="OldCos"/>
    <m/>
    <m/>
    <m/>
  </r>
  <r>
    <s v="BKR"/>
    <x v="6"/>
    <s v="BAKER HUGHES CO"/>
    <x v="7"/>
    <s v="Energy Equipment &amp; Services"/>
    <s v="OldCos"/>
    <m/>
    <m/>
    <m/>
  </r>
  <r>
    <s v="BKR"/>
    <x v="7"/>
    <s v="BAKER HUGHES CO"/>
    <x v="7"/>
    <s v="Energy Equipment &amp; Services"/>
    <s v="OldCos"/>
    <n v="0"/>
    <n v="356.85"/>
    <n v="13082"/>
  </r>
  <r>
    <s v="BKR"/>
    <x v="8"/>
    <s v="BAKER HUGHES CO"/>
    <x v="7"/>
    <s v="Energy Equipment &amp; Services"/>
    <s v="OldCos"/>
    <n v="-103"/>
    <n v="116.65"/>
    <n v="17179"/>
  </r>
  <r>
    <s v="BKR"/>
    <x v="9"/>
    <s v="BAKER HUGHES CO"/>
    <x v="7"/>
    <s v="Energy Equipment &amp; Services"/>
    <s v="OldCos"/>
    <n v="195"/>
    <n v="401.63"/>
    <n v="22877"/>
  </r>
  <r>
    <s v="BLL"/>
    <x v="0"/>
    <s v="BALL CORP"/>
    <x v="6"/>
    <s v="Containers &amp; Packaging"/>
    <s v="OldCos"/>
    <n v="387.9"/>
    <n v="397.05500000000001"/>
    <n v="6710.4"/>
  </r>
  <r>
    <s v="BLL"/>
    <x v="1"/>
    <s v="BALL CORP"/>
    <x v="6"/>
    <s v="Containers &amp; Packaging"/>
    <s v="OldCos"/>
    <n v="468"/>
    <n v="530.94000000000005"/>
    <n v="7630"/>
  </r>
  <r>
    <s v="BLL"/>
    <x v="2"/>
    <s v="BALL CORP"/>
    <x v="6"/>
    <s v="Containers &amp; Packaging"/>
    <s v="OldCos"/>
    <n v="444"/>
    <n v="469.07499999999999"/>
    <n v="8630.9"/>
  </r>
  <r>
    <s v="BLL"/>
    <x v="3"/>
    <s v="BALL CORP"/>
    <x v="6"/>
    <s v="Containers &amp; Packaging"/>
    <s v="OldCos"/>
    <n v="403.5"/>
    <n v="473.12"/>
    <n v="8735.7000000000007"/>
  </r>
  <r>
    <s v="BLL"/>
    <x v="4"/>
    <s v="BALL CORP"/>
    <x v="6"/>
    <s v="Containers &amp; Packaging"/>
    <s v="OldCos"/>
    <n v="406.8"/>
    <n v="489.6"/>
    <n v="8468.1"/>
  </r>
  <r>
    <s v="BLL"/>
    <x v="5"/>
    <s v="BALL CORP"/>
    <x v="6"/>
    <s v="Containers &amp; Packaging"/>
    <s v="OldCos"/>
    <n v="470"/>
    <n v="552.79999999999995"/>
    <n v="8570"/>
  </r>
  <r>
    <s v="BLL"/>
    <x v="6"/>
    <s v="BALL CORP"/>
    <x v="6"/>
    <s v="Containers &amp; Packaging"/>
    <s v="OldCos"/>
    <n v="281"/>
    <n v="490"/>
    <n v="7997"/>
  </r>
  <r>
    <s v="BLL"/>
    <x v="7"/>
    <s v="BALL CORP"/>
    <x v="6"/>
    <s v="Containers &amp; Packaging"/>
    <s v="OldCos"/>
    <n v="263"/>
    <n v="586.70000000000005"/>
    <n v="9061"/>
  </r>
  <r>
    <s v="BLL"/>
    <x v="8"/>
    <s v="BALL CORP"/>
    <x v="6"/>
    <s v="Containers &amp; Packaging"/>
    <s v="OldCos"/>
    <n v="374"/>
    <n v="601.69380000000001"/>
    <n v="10983"/>
  </r>
  <r>
    <s v="BLL"/>
    <x v="9"/>
    <s v="BALL CORP"/>
    <x v="6"/>
    <s v="Containers &amp; Packaging"/>
    <s v="OldCos"/>
    <n v="454"/>
    <n v="583"/>
    <n v="11635"/>
  </r>
  <r>
    <s v="BMY"/>
    <x v="0"/>
    <s v="BRISTOL-MYERS SQUIBB CO"/>
    <x v="0"/>
    <s v="Pharmaceuticals"/>
    <s v="OldCos"/>
    <n v="5247"/>
    <n v="5247"/>
    <n v="17715"/>
  </r>
  <r>
    <s v="BMY"/>
    <x v="1"/>
    <s v="BRISTOL-MYERS SQUIBB CO"/>
    <x v="0"/>
    <s v="Pharmaceuticals"/>
    <s v="OldCos"/>
    <n v="10612"/>
    <n v="3336.5"/>
    <n v="18808"/>
  </r>
  <r>
    <s v="BMY"/>
    <x v="2"/>
    <s v="BRISTOL-MYERS SQUIBB CO"/>
    <x v="0"/>
    <s v="Pharmaceuticals"/>
    <s v="OldCos"/>
    <n v="3102"/>
    <n v="3412.7"/>
    <n v="19484"/>
  </r>
  <r>
    <s v="BMY"/>
    <x v="3"/>
    <s v="BRISTOL-MYERS SQUIBB CO"/>
    <x v="0"/>
    <s v="Pharmaceuticals"/>
    <s v="OldCos"/>
    <n v="3709"/>
    <n v="3846.15"/>
    <n v="21244"/>
  </r>
  <r>
    <s v="BMY"/>
    <x v="4"/>
    <s v="BRISTOL-MYERS SQUIBB CO"/>
    <x v="0"/>
    <s v="Pharmaceuticals"/>
    <s v="OldCos"/>
    <n v="1960"/>
    <n v="3468.65"/>
    <n v="17621"/>
  </r>
  <r>
    <s v="BMY"/>
    <x v="5"/>
    <s v="BRISTOL-MYERS SQUIBB CO"/>
    <x v="0"/>
    <s v="Pharmaceuticals"/>
    <s v="OldCos"/>
    <n v="2563"/>
    <n v="2748.9"/>
    <n v="16385"/>
  </r>
  <r>
    <s v="BMY"/>
    <x v="6"/>
    <s v="BRISTOL-MYERS SQUIBB CO"/>
    <x v="0"/>
    <s v="Pharmaceuticals"/>
    <s v="OldCos"/>
    <n v="2004"/>
    <n v="2957.7"/>
    <n v="15879"/>
  </r>
  <r>
    <s v="BMY"/>
    <x v="7"/>
    <s v="BRISTOL-MYERS SQUIBB CO"/>
    <x v="0"/>
    <s v="Pharmaceuticals"/>
    <s v="OldCos"/>
    <n v="1565"/>
    <n v="3457.1154999999999"/>
    <n v="16560"/>
  </r>
  <r>
    <s v="BMY"/>
    <x v="8"/>
    <s v="BRISTOL-MYERS SQUIBB CO"/>
    <x v="0"/>
    <s v="Pharmaceuticals"/>
    <s v="OldCos"/>
    <n v="4457"/>
    <n v="4616.7098999999998"/>
    <n v="19427"/>
  </r>
  <r>
    <s v="BMY"/>
    <x v="9"/>
    <s v="BRISTOL-MYERS SQUIBB CO"/>
    <x v="0"/>
    <s v="Pharmaceuticals"/>
    <s v="OldCos"/>
    <n v="1007"/>
    <n v="5131.0117"/>
    <n v="20776"/>
  </r>
  <r>
    <s v="BMY"/>
    <x v="10"/>
    <s v="BRISTOL-MYERS SQUIBB CO"/>
    <x v="0"/>
    <s v="Pharmaceuticals"/>
    <s v="OldCos"/>
    <n v="4920"/>
    <n v="6578.8104000000003"/>
    <n v="22561"/>
  </r>
  <r>
    <s v="BR"/>
    <x v="0"/>
    <s v="BROADRIDGE FINANCIAL SOLUTIO"/>
    <x v="3"/>
    <s v="IT Services"/>
    <s v="NewCos"/>
    <n v="223.3"/>
    <n v="217.64"/>
    <n v="2073"/>
  </r>
  <r>
    <s v="BR"/>
    <x v="1"/>
    <s v="BROADRIDGE FINANCIAL SOLUTIO"/>
    <x v="3"/>
    <s v="IT Services"/>
    <s v="NewCos"/>
    <n v="190"/>
    <n v="225.1"/>
    <n v="2209.1999999999998"/>
  </r>
  <r>
    <s v="BR"/>
    <x v="2"/>
    <s v="BROADRIDGE FINANCIAL SOLUTIO"/>
    <x v="3"/>
    <s v="IT Services"/>
    <s v="NewCos"/>
    <n v="169.6"/>
    <n v="195.755"/>
    <n v="2166.9"/>
  </r>
  <r>
    <s v="BR"/>
    <x v="3"/>
    <s v="BROADRIDGE FINANCIAL SOLUTIO"/>
    <x v="3"/>
    <s v="IT Services"/>
    <s v="NewCos"/>
    <n v="123.6"/>
    <n v="198"/>
    <n v="2303.5"/>
  </r>
  <r>
    <s v="BR"/>
    <x v="4"/>
    <s v="BROADRIDGE FINANCIAL SOLUTIO"/>
    <x v="3"/>
    <s v="IT Services"/>
    <s v="NewCos"/>
    <n v="212.1"/>
    <n v="220.7"/>
    <n v="2430.8000000000002"/>
  </r>
  <r>
    <s v="BR"/>
    <x v="5"/>
    <s v="BROADRIDGE FINANCIAL SOLUTIO"/>
    <x v="3"/>
    <s v="IT Services"/>
    <s v="NewCos"/>
    <n v="263"/>
    <n v="263"/>
    <n v="2558"/>
  </r>
  <r>
    <s v="BR"/>
    <x v="6"/>
    <s v="BROADRIDGE FINANCIAL SOLUTIO"/>
    <x v="3"/>
    <s v="IT Services"/>
    <s v="NewCos"/>
    <n v="287.10000000000002"/>
    <n v="287.10000000000002"/>
    <n v="2694.2"/>
  </r>
  <r>
    <s v="BR"/>
    <x v="7"/>
    <s v="BROADRIDGE FINANCIAL SOLUTIO"/>
    <x v="3"/>
    <s v="IT Services"/>
    <s v="NewCos"/>
    <n v="307.5"/>
    <n v="316.62450000000001"/>
    <n v="2897"/>
  </r>
  <r>
    <s v="BR"/>
    <x v="8"/>
    <s v="BROADRIDGE FINANCIAL SOLUTIO"/>
    <x v="3"/>
    <s v="IT Services"/>
    <s v="NewCos"/>
    <n v="326.8"/>
    <n v="332.92500000000001"/>
    <n v="4142.6000000000004"/>
  </r>
  <r>
    <s v="BR"/>
    <x v="9"/>
    <s v="BROADRIDGE FINANCIAL SOLUTIO"/>
    <x v="3"/>
    <s v="IT Services"/>
    <s v="NewCos"/>
    <n v="427.9"/>
    <n v="445.66879999999998"/>
    <n v="4329.8999999999996"/>
  </r>
  <r>
    <s v="BR"/>
    <x v="10"/>
    <s v="BROADRIDGE FINANCIAL SOLUTIO"/>
    <x v="3"/>
    <s v="IT Services"/>
    <s v="NewCos"/>
    <n v="482.1"/>
    <n v="486.9785"/>
    <n v="4362.2"/>
  </r>
  <r>
    <s v="BSX"/>
    <x v="0"/>
    <s v="BOSTON SCIENTIFIC CORP"/>
    <x v="0"/>
    <s v="Health Care Equipment &amp; Suppli"/>
    <s v="NewCos"/>
    <n v="-1025"/>
    <n v="768.45"/>
    <n v="8188"/>
  </r>
  <r>
    <s v="BSX"/>
    <x v="1"/>
    <s v="BOSTON SCIENTIFIC CORP"/>
    <x v="0"/>
    <s v="Health Care Equipment &amp; Suppli"/>
    <s v="NewCos"/>
    <n v="-1065"/>
    <n v="680.8"/>
    <n v="7806"/>
  </r>
  <r>
    <s v="BSX"/>
    <x v="2"/>
    <s v="BOSTON SCIENTIFIC CORP"/>
    <x v="0"/>
    <s v="Health Care Equipment &amp; Suppli"/>
    <s v="NewCos"/>
    <n v="441"/>
    <n v="678"/>
    <n v="7622"/>
  </r>
  <r>
    <s v="BSX"/>
    <x v="3"/>
    <s v="BOSTON SCIENTIFIC CORP"/>
    <x v="0"/>
    <s v="Health Care Equipment &amp; Suppli"/>
    <s v="NewCos"/>
    <n v="-4068"/>
    <n v="564.35"/>
    <n v="7249"/>
  </r>
  <r>
    <s v="BSX"/>
    <x v="4"/>
    <s v="BOSTON SCIENTIFIC CORP"/>
    <x v="0"/>
    <s v="Health Care Equipment &amp; Suppli"/>
    <s v="NewCos"/>
    <n v="-121"/>
    <n v="584.70000000000005"/>
    <n v="7143"/>
  </r>
  <r>
    <s v="BSX"/>
    <x v="5"/>
    <s v="BOSTON SCIENTIFIC CORP"/>
    <x v="0"/>
    <s v="Health Care Equipment &amp; Suppli"/>
    <s v="NewCos"/>
    <n v="-119"/>
    <n v="663.4"/>
    <n v="7380"/>
  </r>
  <r>
    <s v="BSX"/>
    <x v="6"/>
    <s v="BOSTON SCIENTIFIC CORP"/>
    <x v="0"/>
    <s v="Health Care Equipment &amp; Suppli"/>
    <s v="NewCos"/>
    <n v="-239"/>
    <n v="826.85"/>
    <n v="7477"/>
  </r>
  <r>
    <s v="BSX"/>
    <x v="7"/>
    <s v="BOSTON SCIENTIFIC CORP"/>
    <x v="0"/>
    <s v="Health Care Equipment &amp; Suppli"/>
    <s v="NewCos"/>
    <n v="347"/>
    <n v="1048.8499999999999"/>
    <n v="8386"/>
  </r>
  <r>
    <s v="BSX"/>
    <x v="8"/>
    <s v="BOSTON SCIENTIFIC CORP"/>
    <x v="0"/>
    <s v="Health Care Equipment &amp; Suppli"/>
    <s v="NewCos"/>
    <n v="104"/>
    <n v="1320.8"/>
    <n v="9048"/>
  </r>
  <r>
    <s v="BSX"/>
    <x v="9"/>
    <s v="BOSTON SCIENTIFIC CORP"/>
    <x v="0"/>
    <s v="Health Care Equipment &amp; Suppli"/>
    <s v="NewCos"/>
    <n v="1671"/>
    <n v="1541"/>
    <n v="9823"/>
  </r>
  <r>
    <s v="BWA"/>
    <x v="0"/>
    <s v="BORGWARNER INC"/>
    <x v="2"/>
    <s v="Auto Components"/>
    <s v="OldCos"/>
    <n v="27"/>
    <n v="100.255"/>
    <n v="3961.8"/>
  </r>
  <r>
    <s v="BWA"/>
    <x v="1"/>
    <s v="BORGWARNER INC"/>
    <x v="2"/>
    <s v="Auto Components"/>
    <s v="OldCos"/>
    <n v="377.4"/>
    <n v="474.5"/>
    <n v="5652.8"/>
  </r>
  <r>
    <s v="BWA"/>
    <x v="2"/>
    <s v="BORGWARNER INC"/>
    <x v="2"/>
    <s v="Auto Components"/>
    <s v="OldCos"/>
    <n v="550.1"/>
    <n v="570.44680000000005"/>
    <n v="7114.7"/>
  </r>
  <r>
    <s v="BWA"/>
    <x v="3"/>
    <s v="BORGWARNER INC"/>
    <x v="2"/>
    <s v="Auto Components"/>
    <s v="OldCos"/>
    <n v="500.9"/>
    <n v="565.92999999999995"/>
    <n v="7183.2"/>
  </r>
  <r>
    <s v="BWA"/>
    <x v="4"/>
    <s v="BORGWARNER INC"/>
    <x v="2"/>
    <s v="Auto Components"/>
    <s v="OldCos"/>
    <n v="624.29999999999995"/>
    <n v="670.56740000000002"/>
    <n v="7436.6"/>
  </r>
  <r>
    <s v="BWA"/>
    <x v="5"/>
    <s v="BORGWARNER INC"/>
    <x v="2"/>
    <s v="Auto Components"/>
    <s v="OldCos"/>
    <n v="655.8"/>
    <n v="749.21190000000001"/>
    <n v="8305.1"/>
  </r>
  <r>
    <s v="BWA"/>
    <x v="6"/>
    <s v="BORGWARNER INC"/>
    <x v="2"/>
    <s v="Auto Components"/>
    <s v="OldCos"/>
    <n v="609.70000000000005"/>
    <n v="672.6309"/>
    <n v="8023.2"/>
  </r>
  <r>
    <s v="BWA"/>
    <x v="7"/>
    <s v="BORGWARNER INC"/>
    <x v="2"/>
    <s v="Auto Components"/>
    <s v="OldCos"/>
    <n v="595"/>
    <n v="709.12379999999996"/>
    <n v="9071"/>
  </r>
  <r>
    <s v="BWA"/>
    <x v="8"/>
    <s v="BORGWARNER INC"/>
    <x v="2"/>
    <s v="Auto Components"/>
    <s v="OldCos"/>
    <n v="439.9"/>
    <n v="824.13139999999999"/>
    <n v="9799.2999999999993"/>
  </r>
  <r>
    <s v="BWA"/>
    <x v="9"/>
    <s v="BORGWARNER INC"/>
    <x v="2"/>
    <s v="Auto Components"/>
    <s v="OldCos"/>
    <n v="930.7"/>
    <n v="932.13369999999998"/>
    <n v="10529.6"/>
  </r>
  <r>
    <s v="CAG"/>
    <x v="0"/>
    <s v="CONAGRA BRANDS INC"/>
    <x v="4"/>
    <s v="Food Products"/>
    <s v="OldCos"/>
    <n v="978.4"/>
    <n v="653.75"/>
    <n v="12348.6"/>
  </r>
  <r>
    <s v="CAG"/>
    <x v="1"/>
    <s v="CONAGRA BRANDS INC"/>
    <x v="4"/>
    <s v="Food Products"/>
    <s v="OldCos"/>
    <n v="613.5"/>
    <n v="612.03499999999997"/>
    <n v="12014.9"/>
  </r>
  <r>
    <s v="CAG"/>
    <x v="2"/>
    <s v="CONAGRA BRANDS INC"/>
    <x v="4"/>
    <s v="Food Products"/>
    <s v="OldCos"/>
    <n v="817.6"/>
    <n v="770.38499999999999"/>
    <n v="12386.1"/>
  </r>
  <r>
    <s v="CAG"/>
    <x v="3"/>
    <s v="CONAGRA BRANDS INC"/>
    <x v="4"/>
    <s v="Food Products"/>
    <s v="OldCos"/>
    <n v="467.9"/>
    <n v="766.66200000000003"/>
    <n v="13331.1"/>
  </r>
  <r>
    <s v="CAG"/>
    <x v="4"/>
    <s v="CONAGRA BRANDS INC"/>
    <x v="4"/>
    <s v="Food Products"/>
    <s v="OldCos"/>
    <n v="773.9"/>
    <n v="788.06799999999998"/>
    <n v="13469.3"/>
  </r>
  <r>
    <s v="CAG"/>
    <x v="5"/>
    <s v="CONAGRA BRANDS INC"/>
    <x v="4"/>
    <s v="Food Products"/>
    <s v="OldCos"/>
    <n v="303.10000000000002"/>
    <n v="1270.425"/>
    <n v="11838.2"/>
  </r>
  <r>
    <s v="CAG"/>
    <x v="6"/>
    <s v="CONAGRA BRANDS INC"/>
    <x v="4"/>
    <s v="Food Products"/>
    <s v="OldCos"/>
    <n v="-252.6"/>
    <n v="535.5"/>
    <n v="9034"/>
  </r>
  <r>
    <s v="CAG"/>
    <x v="7"/>
    <s v="CONAGRA BRANDS INC"/>
    <x v="4"/>
    <s v="Food Products"/>
    <s v="OldCos"/>
    <n v="-677"/>
    <n v="565.18499999999995"/>
    <n v="8664.1"/>
  </r>
  <r>
    <s v="CAG"/>
    <x v="8"/>
    <s v="CONAGRA BRANDS INC"/>
    <x v="4"/>
    <s v="Food Products"/>
    <s v="OldCos"/>
    <n v="639.29999999999995"/>
    <n v="834.88"/>
    <n v="7826.9"/>
  </r>
  <r>
    <s v="CAG"/>
    <x v="9"/>
    <s v="CONAGRA BRANDS INC"/>
    <x v="4"/>
    <s v="Food Products"/>
    <s v="OldCos"/>
    <n v="808.4"/>
    <n v="861.1"/>
    <n v="7938.3"/>
  </r>
  <r>
    <s v="CAG"/>
    <x v="10"/>
    <s v="CONAGRA BRANDS INC"/>
    <x v="4"/>
    <s v="Food Products"/>
    <s v="OldCos"/>
    <n v="678.3"/>
    <n v="921.5"/>
    <n v="9538.4"/>
  </r>
  <r>
    <s v="CAH"/>
    <x v="0"/>
    <s v="CARDINAL HEALTH INC"/>
    <x v="0"/>
    <s v="Health Care Providers &amp; Servic"/>
    <s v="OldCos"/>
    <n v="1151.5999999999999"/>
    <n v="815.9"/>
    <n v="95991.5"/>
  </r>
  <r>
    <s v="CAH"/>
    <x v="1"/>
    <s v="CARDINAL HEALTH INC"/>
    <x v="0"/>
    <s v="Health Care Providers &amp; Servic"/>
    <s v="OldCos"/>
    <n v="642.20000000000005"/>
    <n v="636.57000000000005"/>
    <n v="98502.8"/>
  </r>
  <r>
    <s v="CAH"/>
    <x v="2"/>
    <s v="CARDINAL HEALTH INC"/>
    <x v="0"/>
    <s v="Health Care Providers &amp; Servic"/>
    <s v="OldCos"/>
    <n v="959"/>
    <n v="941.1"/>
    <n v="102644.2"/>
  </r>
  <r>
    <s v="CAH"/>
    <x v="3"/>
    <s v="CARDINAL HEALTH INC"/>
    <x v="0"/>
    <s v="Health Care Providers &amp; Servic"/>
    <s v="OldCos"/>
    <n v="1069"/>
    <n v="1120"/>
    <n v="107552"/>
  </r>
  <r>
    <s v="CAH"/>
    <x v="4"/>
    <s v="CARDINAL HEALTH INC"/>
    <x v="0"/>
    <s v="Health Care Providers &amp; Servic"/>
    <s v="OldCos"/>
    <n v="334"/>
    <n v="1210"/>
    <n v="101093"/>
  </r>
  <r>
    <s v="CAH"/>
    <x v="5"/>
    <s v="CARDINAL HEALTH INC"/>
    <x v="0"/>
    <s v="Health Care Providers &amp; Servic"/>
    <s v="OldCos"/>
    <n v="1166"/>
    <n v="1303.2"/>
    <n v="91084"/>
  </r>
  <r>
    <s v="CAH"/>
    <x v="6"/>
    <s v="CARDINAL HEALTH INC"/>
    <x v="0"/>
    <s v="Health Care Providers &amp; Servic"/>
    <s v="OldCos"/>
    <n v="1215"/>
    <n v="1346.5"/>
    <n v="102531"/>
  </r>
  <r>
    <s v="CAH"/>
    <x v="7"/>
    <s v="CARDINAL HEALTH INC"/>
    <x v="0"/>
    <s v="Health Care Providers &amp; Servic"/>
    <s v="OldCos"/>
    <n v="1427"/>
    <n v="1483.6"/>
    <n v="121546"/>
  </r>
  <r>
    <s v="CAH"/>
    <x v="8"/>
    <s v="CARDINAL HEALTH INC"/>
    <x v="0"/>
    <s v="Health Care Providers &amp; Servic"/>
    <s v="OldCos"/>
    <n v="1288"/>
    <n v="1454.7"/>
    <n v="129976"/>
  </r>
  <r>
    <s v="CAH"/>
    <x v="9"/>
    <s v="CARDINAL HEALTH INC"/>
    <x v="0"/>
    <s v="Health Care Providers &amp; Servic"/>
    <s v="OldCos"/>
    <n v="256"/>
    <n v="731.23500000000001"/>
    <n v="136809"/>
  </r>
  <r>
    <s v="CAH"/>
    <x v="10"/>
    <s v="CARDINAL HEALTH INC"/>
    <x v="0"/>
    <s v="Health Care Providers &amp; Servic"/>
    <s v="OldCos"/>
    <n v="1363"/>
    <n v="1118.3699999999999"/>
    <n v="145534"/>
  </r>
  <r>
    <s v="CAT"/>
    <x v="0"/>
    <s v="CATERPILLAR INC"/>
    <x v="1"/>
    <s v="Machinery"/>
    <s v="OldCos"/>
    <n v="895"/>
    <n v="1298.6500000000001"/>
    <n v="32396"/>
  </r>
  <r>
    <s v="CAT"/>
    <x v="1"/>
    <s v="CATERPILLAR INC"/>
    <x v="1"/>
    <s v="Machinery"/>
    <s v="OldCos"/>
    <n v="2700"/>
    <n v="2826.4"/>
    <n v="42588"/>
  </r>
  <r>
    <s v="CAT"/>
    <x v="2"/>
    <s v="CATERPILLAR INC"/>
    <x v="1"/>
    <s v="Machinery"/>
    <s v="OldCos"/>
    <n v="4928"/>
    <n v="5424.6"/>
    <n v="60138"/>
  </r>
  <r>
    <s v="CAT"/>
    <x v="3"/>
    <s v="CATERPILLAR INC"/>
    <x v="1"/>
    <s v="Machinery"/>
    <s v="OldCos"/>
    <n v="5681"/>
    <n v="5727"/>
    <n v="65875"/>
  </r>
  <r>
    <s v="CAT"/>
    <x v="4"/>
    <s v="CATERPILLAR INC"/>
    <x v="1"/>
    <s v="Machinery"/>
    <s v="OldCos"/>
    <n v="3789"/>
    <n v="3680.15"/>
    <n v="55656"/>
  </r>
  <r>
    <s v="CAT"/>
    <x v="5"/>
    <s v="CATERPILLAR INC"/>
    <x v="1"/>
    <s v="Machinery"/>
    <s v="OldCos"/>
    <n v="2452"/>
    <n v="4496.1000000000004"/>
    <n v="55184"/>
  </r>
  <r>
    <s v="CAT"/>
    <x v="6"/>
    <s v="CATERPILLAR INC"/>
    <x v="1"/>
    <s v="Machinery"/>
    <s v="OldCos"/>
    <n v="2512"/>
    <n v="3215.5210000000002"/>
    <n v="47011"/>
  </r>
  <r>
    <s v="CAT"/>
    <x v="7"/>
    <s v="CATERPILLAR INC"/>
    <x v="1"/>
    <s v="Machinery"/>
    <s v="OldCos"/>
    <n v="-67"/>
    <n v="1916.35"/>
    <n v="38537"/>
  </r>
  <r>
    <s v="CAT"/>
    <x v="8"/>
    <s v="CATERPILLAR INC"/>
    <x v="1"/>
    <s v="Machinery"/>
    <s v="OldCos"/>
    <n v="754"/>
    <n v="4122.7049999999999"/>
    <n v="45462"/>
  </r>
  <r>
    <s v="CAT"/>
    <x v="9"/>
    <s v="CATERPILLAR INC"/>
    <x v="1"/>
    <s v="Machinery"/>
    <s v="OldCos"/>
    <n v="6147"/>
    <n v="6817.3159999999998"/>
    <n v="54722"/>
  </r>
  <r>
    <s v="CBS"/>
    <x v="0"/>
    <s v="CBS CORP-CLASS B NON VOTING"/>
    <x v="8"/>
    <s v="Media"/>
    <s v="OldCos"/>
    <n v="227"/>
    <n v="333.59500000000003"/>
    <n v="13015"/>
  </r>
  <r>
    <s v="CBS"/>
    <x v="1"/>
    <s v="CBS CORP-CLASS B NON VOTING"/>
    <x v="8"/>
    <s v="Media"/>
    <s v="OldCos"/>
    <n v="724"/>
    <n v="803.7"/>
    <n v="13466"/>
  </r>
  <r>
    <s v="CBS"/>
    <x v="2"/>
    <s v="CBS CORP-CLASS B NON VOTING"/>
    <x v="8"/>
    <s v="Media"/>
    <s v="OldCos"/>
    <n v="1305"/>
    <n v="1419"/>
    <n v="13637"/>
  </r>
  <r>
    <s v="CBS"/>
    <x v="3"/>
    <s v="CBS CORP-CLASS B NON VOTING"/>
    <x v="8"/>
    <s v="Media"/>
    <s v="OldCos"/>
    <n v="1574"/>
    <n v="1678"/>
    <n v="14089"/>
  </r>
  <r>
    <s v="CBS"/>
    <x v="4"/>
    <s v="CBS CORP-CLASS B NON VOTING"/>
    <x v="8"/>
    <s v="Media"/>
    <s v="OldCos"/>
    <n v="1879"/>
    <n v="1750"/>
    <n v="14005"/>
  </r>
  <r>
    <s v="CBS"/>
    <x v="5"/>
    <s v="CBS CORP-CLASS B NON VOTING"/>
    <x v="8"/>
    <s v="Media"/>
    <s v="OldCos"/>
    <n v="2959"/>
    <n v="1457.4"/>
    <n v="12519"/>
  </r>
  <r>
    <s v="CBS"/>
    <x v="6"/>
    <s v="CBS CORP-CLASS B NON VOTING"/>
    <x v="8"/>
    <s v="Media"/>
    <s v="OldCos"/>
    <n v="1413"/>
    <n v="1769"/>
    <n v="12671"/>
  </r>
  <r>
    <s v="CBS"/>
    <x v="7"/>
    <s v="CBS CORP-CLASS B NON VOTING"/>
    <x v="8"/>
    <s v="Media"/>
    <s v="OldCos"/>
    <n v="1261"/>
    <n v="1757"/>
    <n v="13166"/>
  </r>
  <r>
    <s v="CBS"/>
    <x v="8"/>
    <s v="CBS CORP-CLASS B NON VOTING"/>
    <x v="8"/>
    <s v="Media"/>
    <s v="OldCos"/>
    <n v="357"/>
    <n v="1736.85"/>
    <n v="13692"/>
  </r>
  <r>
    <s v="CBS"/>
    <x v="9"/>
    <s v="CBS CORP-CLASS B NON VOTING"/>
    <x v="8"/>
    <s v="Media"/>
    <s v="OldCos"/>
    <n v="1960"/>
    <n v="1979"/>
    <n v="14514"/>
  </r>
  <r>
    <s v="CCL"/>
    <x v="0"/>
    <s v="CARNIVAL CORP"/>
    <x v="2"/>
    <s v="Hotels, Restaurants &amp; Leisure"/>
    <s v="OldCos"/>
    <n v="1790"/>
    <n v="1790"/>
    <n v="13460"/>
  </r>
  <r>
    <s v="CCL"/>
    <x v="1"/>
    <s v="CARNIVAL CORP"/>
    <x v="2"/>
    <s v="Hotels, Restaurants &amp; Leisure"/>
    <s v="OldCos"/>
    <n v="1978"/>
    <n v="1952.65"/>
    <n v="14469"/>
  </r>
  <r>
    <s v="CCL"/>
    <x v="2"/>
    <s v="CARNIVAL CORP"/>
    <x v="2"/>
    <s v="Hotels, Restaurants &amp; Leisure"/>
    <s v="OldCos"/>
    <n v="1912"/>
    <n v="1929.2"/>
    <n v="15793"/>
  </r>
  <r>
    <s v="CCL"/>
    <x v="3"/>
    <s v="CARNIVAL CORP"/>
    <x v="2"/>
    <s v="Hotels, Restaurants &amp; Leisure"/>
    <s v="OldCos"/>
    <n v="1298"/>
    <n v="1465"/>
    <n v="15382"/>
  </r>
  <r>
    <s v="CCL"/>
    <x v="4"/>
    <s v="CARNIVAL CORP"/>
    <x v="2"/>
    <s v="Hotels, Restaurants &amp; Leisure"/>
    <s v="OldCos"/>
    <n v="1055"/>
    <n v="1199.25"/>
    <n v="15456"/>
  </r>
  <r>
    <s v="CCL"/>
    <x v="5"/>
    <s v="CARNIVAL CORP"/>
    <x v="2"/>
    <s v="Hotels, Restaurants &amp; Leisure"/>
    <s v="OldCos"/>
    <n v="1216"/>
    <n v="1504"/>
    <n v="15884"/>
  </r>
  <r>
    <s v="CCL"/>
    <x v="6"/>
    <s v="CARNIVAL CORP"/>
    <x v="2"/>
    <s v="Hotels, Restaurants &amp; Leisure"/>
    <s v="OldCos"/>
    <n v="1757"/>
    <n v="2106.21"/>
    <n v="15714"/>
  </r>
  <r>
    <s v="CCL"/>
    <x v="7"/>
    <s v="CARNIVAL CORP"/>
    <x v="2"/>
    <s v="Hotels, Restaurants &amp; Leisure"/>
    <s v="OldCos"/>
    <n v="2779"/>
    <n v="2580"/>
    <n v="16389"/>
  </r>
  <r>
    <s v="CCL"/>
    <x v="8"/>
    <s v="CARNIVAL CORP"/>
    <x v="2"/>
    <s v="Hotels, Restaurants &amp; Leisure"/>
    <s v="OldCos"/>
    <n v="2606"/>
    <n v="2828.8"/>
    <n v="17510"/>
  </r>
  <r>
    <s v="CCL"/>
    <x v="9"/>
    <s v="CARNIVAL CORP"/>
    <x v="2"/>
    <s v="Hotels, Restaurants &amp; Leisure"/>
    <s v="OldCos"/>
    <n v="3152"/>
    <n v="3029"/>
    <n v="18881"/>
  </r>
  <r>
    <s v="CDNS"/>
    <x v="0"/>
    <s v="CADENCE DESIGN SYS INC"/>
    <x v="3"/>
    <s v="Software"/>
    <s v="OldCos"/>
    <n v="-149.87100000000001"/>
    <n v="-122.1446"/>
    <n v="852.63199999999995"/>
  </r>
  <r>
    <s v="CDNS"/>
    <x v="1"/>
    <s v="CADENCE DESIGN SYS INC"/>
    <x v="3"/>
    <s v="Software"/>
    <s v="OldCos"/>
    <n v="126.538"/>
    <n v="158.4205"/>
    <n v="935.95399999999995"/>
  </r>
  <r>
    <s v="CDNS"/>
    <x v="2"/>
    <s v="CADENCE DESIGN SYS INC"/>
    <x v="3"/>
    <s v="Software"/>
    <s v="OldCos"/>
    <n v="72.228999999999999"/>
    <n v="158.4205"/>
    <n v="1149.835"/>
  </r>
  <r>
    <s v="CDNS"/>
    <x v="3"/>
    <s v="CADENCE DESIGN SYS INC"/>
    <x v="3"/>
    <s v="Software"/>
    <s v="OldCos"/>
    <n v="439.94799999999998"/>
    <n v="68.89"/>
    <n v="1326.424"/>
  </r>
  <r>
    <s v="CDNS"/>
    <x v="4"/>
    <s v="CADENCE DESIGN SYS INC"/>
    <x v="3"/>
    <s v="Software"/>
    <s v="OldCos"/>
    <n v="164.24299999999999"/>
    <n v="160.10489999999999"/>
    <n v="1460.116"/>
  </r>
  <r>
    <s v="CDNS"/>
    <x v="5"/>
    <s v="CADENCE DESIGN SYS INC"/>
    <x v="3"/>
    <s v="Software"/>
    <s v="OldCos"/>
    <n v="158.898"/>
    <n v="192.3922"/>
    <n v="1580.932"/>
  </r>
  <r>
    <s v="CDNS"/>
    <x v="6"/>
    <s v="CADENCE DESIGN SYS INC"/>
    <x v="3"/>
    <s v="Software"/>
    <s v="OldCos"/>
    <n v="252.417"/>
    <n v="256.80790000000002"/>
    <n v="1702.0909999999999"/>
  </r>
  <r>
    <s v="CDNS"/>
    <x v="7"/>
    <s v="CADENCE DESIGN SYS INC"/>
    <x v="3"/>
    <s v="Software"/>
    <s v="OldCos"/>
    <n v="203.08600000000001"/>
    <n v="256.80790000000002"/>
    <n v="1816.0830000000001"/>
  </r>
  <r>
    <s v="CDNS"/>
    <x v="8"/>
    <s v="CADENCE DESIGN SYS INC"/>
    <x v="3"/>
    <s v="Software"/>
    <s v="OldCos"/>
    <n v="204.101"/>
    <n v="231.5823"/>
    <n v="1943.0319999999999"/>
  </r>
  <r>
    <s v="CDNS"/>
    <x v="9"/>
    <s v="CADENCE DESIGN SYS INC"/>
    <x v="3"/>
    <s v="Software"/>
    <s v="OldCos"/>
    <n v="345.77699999999999"/>
    <n v="368.09609999999998"/>
    <n v="2138.0219999999999"/>
  </r>
  <r>
    <s v="CDW"/>
    <x v="0"/>
    <s v="CDW CORP/DE"/>
    <x v="3"/>
    <s v="Electronic Equipment, Instrume"/>
    <s v="NewCos"/>
    <n v="-373.4"/>
    <n v="-216.23"/>
    <n v="7162.6"/>
  </r>
  <r>
    <s v="CDW"/>
    <x v="1"/>
    <s v="CDW CORP/DE"/>
    <x v="3"/>
    <s v="Electronic Equipment, Instrume"/>
    <s v="NewCos"/>
    <n v="-29.2"/>
    <n v="-30.5"/>
    <n v="8801.2000000000007"/>
  </r>
  <r>
    <s v="CDW"/>
    <x v="2"/>
    <s v="CDW CORP/DE"/>
    <x v="3"/>
    <s v="Electronic Equipment, Instrume"/>
    <s v="NewCos"/>
    <n v="17.100000000000001"/>
    <n v="94.385000000000005"/>
    <n v="9602.4"/>
  </r>
  <r>
    <s v="CDW"/>
    <x v="3"/>
    <s v="CDW CORP/DE"/>
    <x v="3"/>
    <s v="Electronic Equipment, Instrume"/>
    <s v="NewCos"/>
    <n v="119"/>
    <n v="141.88"/>
    <n v="10128.200000000001"/>
  </r>
  <r>
    <s v="CDW"/>
    <x v="4"/>
    <s v="CDW CORP/DE"/>
    <x v="3"/>
    <s v="Electronic Equipment, Instrume"/>
    <s v="NewCos"/>
    <n v="132.80000000000001"/>
    <n v="219.05500000000001"/>
    <n v="10768.6"/>
  </r>
  <r>
    <s v="CDW"/>
    <x v="5"/>
    <s v="CDW CORP/DE"/>
    <x v="3"/>
    <s v="Electronic Equipment, Instrume"/>
    <s v="NewCos"/>
    <n v="244.9"/>
    <n v="303.065"/>
    <n v="12074.5"/>
  </r>
  <r>
    <s v="CDW"/>
    <x v="6"/>
    <s v="CDW CORP/DE"/>
    <x v="3"/>
    <s v="Electronic Equipment, Instrume"/>
    <s v="NewCos"/>
    <n v="403.1"/>
    <n v="489.29"/>
    <n v="12988.7"/>
  </r>
  <r>
    <s v="CDW"/>
    <x v="7"/>
    <s v="CDW CORP/DE"/>
    <x v="3"/>
    <s v="Electronic Equipment, Instrume"/>
    <s v="NewCos"/>
    <n v="424.4"/>
    <n v="422.4923"/>
    <n v="13981.9"/>
  </r>
  <r>
    <s v="CDW"/>
    <x v="8"/>
    <s v="CDW CORP/DE"/>
    <x v="3"/>
    <s v="Electronic Equipment, Instrume"/>
    <s v="NewCos"/>
    <n v="523.1"/>
    <n v="495.6"/>
    <n v="14832.9"/>
  </r>
  <r>
    <s v="CDW"/>
    <x v="9"/>
    <s v="CDW CORP/DE"/>
    <x v="3"/>
    <s v="Electronic Equipment, Instrume"/>
    <s v="NewCos"/>
    <n v="643"/>
    <n v="645.79999999999995"/>
    <n v="16240.5"/>
  </r>
  <r>
    <s v="CE"/>
    <x v="0"/>
    <s v="CELANESE CORP"/>
    <x v="6"/>
    <s v="Chemicals"/>
    <s v="OldCos"/>
    <n v="488"/>
    <n v="547.70000000000005"/>
    <n v="5082"/>
  </r>
  <r>
    <s v="CE"/>
    <x v="1"/>
    <s v="CELANESE CORP"/>
    <x v="6"/>
    <s v="Chemicals"/>
    <s v="OldCos"/>
    <n v="374"/>
    <n v="491.25"/>
    <n v="5918"/>
  </r>
  <r>
    <s v="CE"/>
    <x v="2"/>
    <s v="CELANESE CORP"/>
    <x v="6"/>
    <s v="Chemicals"/>
    <s v="OldCos"/>
    <n v="607"/>
    <n v="670.35"/>
    <n v="6763"/>
  </r>
  <r>
    <s v="CE"/>
    <x v="3"/>
    <s v="CELANESE CORP"/>
    <x v="6"/>
    <s v="Chemicals"/>
    <s v="OldCos"/>
    <n v="372"/>
    <n v="671.75"/>
    <n v="6418"/>
  </r>
  <r>
    <s v="CE"/>
    <x v="4"/>
    <s v="CELANESE CORP"/>
    <x v="6"/>
    <s v="Chemicals"/>
    <s v="OldCos"/>
    <n v="1101"/>
    <n v="629.75"/>
    <n v="6510"/>
  </r>
  <r>
    <s v="CE"/>
    <x v="5"/>
    <s v="CELANESE CORP"/>
    <x v="6"/>
    <s v="Chemicals"/>
    <s v="OldCos"/>
    <n v="624"/>
    <n v="729.8"/>
    <n v="6802"/>
  </r>
  <r>
    <s v="CE"/>
    <x v="6"/>
    <s v="CELANESE CORP"/>
    <x v="6"/>
    <s v="Chemicals"/>
    <s v="OldCos"/>
    <n v="304"/>
    <n v="705.75"/>
    <n v="5674"/>
  </r>
  <r>
    <s v="CE"/>
    <x v="7"/>
    <s v="CELANESE CORP"/>
    <x v="6"/>
    <s v="Chemicals"/>
    <s v="OldCos"/>
    <n v="900"/>
    <n v="991.05"/>
    <n v="5389"/>
  </r>
  <r>
    <s v="CE"/>
    <x v="8"/>
    <s v="CELANESE CORP"/>
    <x v="6"/>
    <s v="Chemicals"/>
    <s v="OldCos"/>
    <n v="843"/>
    <n v="958.85"/>
    <n v="6140"/>
  </r>
  <r>
    <s v="CE"/>
    <x v="9"/>
    <s v="CELANESE CORP"/>
    <x v="6"/>
    <s v="Chemicals"/>
    <s v="OldCos"/>
    <n v="1207"/>
    <n v="1495"/>
    <n v="7155"/>
  </r>
  <r>
    <s v="CELG"/>
    <x v="0"/>
    <s v="CELGENE CORP"/>
    <x v="0"/>
    <s v="Biotechnology"/>
    <s v="OldCos"/>
    <n v="776.74699999999996"/>
    <n v="834.92539999999997"/>
    <n v="2689.893"/>
  </r>
  <r>
    <s v="CELG"/>
    <x v="1"/>
    <s v="CELGENE CORP"/>
    <x v="0"/>
    <s v="Biotechnology"/>
    <s v="OldCos"/>
    <n v="880.51199999999994"/>
    <n v="978.18499999999995"/>
    <n v="3625.7449999999999"/>
  </r>
  <r>
    <s v="CELG"/>
    <x v="2"/>
    <s v="CELGENE CORP"/>
    <x v="0"/>
    <s v="Biotechnology"/>
    <s v="OldCos"/>
    <n v="1318.15"/>
    <n v="1370.2248"/>
    <n v="4842.07"/>
  </r>
  <r>
    <s v="CELG"/>
    <x v="3"/>
    <s v="CELGENE CORP"/>
    <x v="0"/>
    <s v="Biotechnology"/>
    <s v="OldCos"/>
    <n v="1456.18"/>
    <n v="1706.3784000000001"/>
    <n v="5506.7129999999997"/>
  </r>
  <r>
    <s v="CELG"/>
    <x v="4"/>
    <s v="CELGENE CORP"/>
    <x v="0"/>
    <s v="Biotechnology"/>
    <s v="OldCos"/>
    <n v="1449.9"/>
    <n v="1769.0109"/>
    <n v="6493.9"/>
  </r>
  <r>
    <s v="CELG"/>
    <x v="5"/>
    <s v="CELGENE CORP"/>
    <x v="0"/>
    <s v="Biotechnology"/>
    <s v="OldCos"/>
    <n v="1999.9"/>
    <n v="2220.2631999999999"/>
    <n v="7670.4"/>
  </r>
  <r>
    <s v="CELG"/>
    <x v="6"/>
    <s v="CELGENE CORP"/>
    <x v="0"/>
    <s v="Biotechnology"/>
    <s v="OldCos"/>
    <n v="1602"/>
    <n v="2074.0140999999999"/>
    <n v="9256"/>
  </r>
  <r>
    <s v="CELG"/>
    <x v="7"/>
    <s v="CELGENE CORP"/>
    <x v="0"/>
    <s v="Biotechnology"/>
    <s v="OldCos"/>
    <n v="1999"/>
    <n v="3363.3651"/>
    <n v="11229"/>
  </r>
  <r>
    <s v="CELG"/>
    <x v="8"/>
    <s v="CELGENE CORP"/>
    <x v="0"/>
    <s v="Biotechnology"/>
    <s v="OldCos"/>
    <n v="2940"/>
    <n v="4699.0547999999999"/>
    <n v="13003"/>
  </r>
  <r>
    <s v="CELG"/>
    <x v="9"/>
    <s v="CELGENE CORP"/>
    <x v="0"/>
    <s v="Biotechnology"/>
    <s v="OldCos"/>
    <n v="4046"/>
    <n v="4977.1405999999997"/>
    <n v="15281"/>
  </r>
  <r>
    <s v="CERN"/>
    <x v="0"/>
    <s v="CERNER CORP"/>
    <x v="0"/>
    <s v="Health Care Technology"/>
    <s v="OldCos"/>
    <n v="193.465"/>
    <n v="193.465"/>
    <n v="1671.864"/>
  </r>
  <r>
    <s v="CERN"/>
    <x v="1"/>
    <s v="CERNER CORP"/>
    <x v="0"/>
    <s v="Health Care Technology"/>
    <s v="OldCos"/>
    <n v="237.27199999999999"/>
    <n v="236.75200000000001"/>
    <n v="1850.222"/>
  </r>
  <r>
    <s v="CERN"/>
    <x v="2"/>
    <s v="CERNER CORP"/>
    <x v="0"/>
    <s v="Health Care Technology"/>
    <s v="OldCos"/>
    <n v="306.62700000000001"/>
    <n v="236.75200000000001"/>
    <n v="2203.1529999999998"/>
  </r>
  <r>
    <s v="CERN"/>
    <x v="3"/>
    <s v="CERNER CORP"/>
    <x v="0"/>
    <s v="Health Care Technology"/>
    <s v="OldCos"/>
    <n v="397.23200000000003"/>
    <n v="306.62700000000001"/>
    <n v="2665.4360000000001"/>
  </r>
  <r>
    <s v="CERN"/>
    <x v="4"/>
    <s v="CERNER CORP"/>
    <x v="0"/>
    <s v="Health Care Technology"/>
    <s v="OldCos"/>
    <n v="398.35399999999998"/>
    <n v="466.43200000000002"/>
    <n v="2910.748"/>
  </r>
  <r>
    <s v="CERN"/>
    <x v="5"/>
    <s v="CERNER CORP"/>
    <x v="0"/>
    <s v="Health Care Technology"/>
    <s v="OldCos"/>
    <n v="525.43299999999999"/>
    <n v="535.57100000000003"/>
    <n v="3402.703"/>
  </r>
  <r>
    <s v="CERN"/>
    <x v="6"/>
    <s v="CERNER CORP"/>
    <x v="0"/>
    <s v="Health Care Technology"/>
    <s v="OldCos"/>
    <n v="539.36199999999997"/>
    <n v="635.11900000000003"/>
    <n v="4425.2669999999998"/>
  </r>
  <r>
    <s v="CERN"/>
    <x v="7"/>
    <s v="CERNER CORP"/>
    <x v="0"/>
    <s v="Health Care Technology"/>
    <s v="OldCos"/>
    <n v="636.48400000000004"/>
    <n v="635.11900000000003"/>
    <n v="4796.473"/>
  </r>
  <r>
    <s v="CERN"/>
    <x v="8"/>
    <s v="CERNER CORP"/>
    <x v="0"/>
    <s v="Health Care Technology"/>
    <s v="OldCos"/>
    <n v="866.97799999999995"/>
    <n v="678.68669999999997"/>
    <n v="5142.2719999999999"/>
  </r>
  <r>
    <s v="CERN"/>
    <x v="9"/>
    <s v="CERNER CORP"/>
    <x v="0"/>
    <s v="Health Care Technology"/>
    <s v="OldCos"/>
    <n v="630.05899999999997"/>
    <n v="634.92700000000002"/>
    <n v="5366.3249999999998"/>
  </r>
  <r>
    <s v="CF"/>
    <x v="0"/>
    <s v="CF INDUSTRIES HOLDINGS INC"/>
    <x v="6"/>
    <s v="Chemicals"/>
    <s v="OldCos"/>
    <n v="365.6"/>
    <n v="348.69499999999999"/>
    <n v="2608.4"/>
  </r>
  <r>
    <s v="CF"/>
    <x v="1"/>
    <s v="CF INDUSTRIES HOLDINGS INC"/>
    <x v="6"/>
    <s v="Chemicals"/>
    <s v="OldCos"/>
    <n v="349.2"/>
    <n v="498.41"/>
    <n v="3965"/>
  </r>
  <r>
    <s v="CF"/>
    <x v="2"/>
    <s v="CF INDUSTRIES HOLDINGS INC"/>
    <x v="6"/>
    <s v="Chemicals"/>
    <s v="OldCos"/>
    <n v="1539.2"/>
    <n v="1597.8"/>
    <n v="6097.9"/>
  </r>
  <r>
    <s v="CF"/>
    <x v="3"/>
    <s v="CF INDUSTRIES HOLDINGS INC"/>
    <x v="6"/>
    <s v="Chemicals"/>
    <s v="OldCos"/>
    <n v="1848.7"/>
    <n v="1796.9849999999999"/>
    <n v="6104"/>
  </r>
  <r>
    <s v="CF"/>
    <x v="4"/>
    <s v="CF INDUSTRIES HOLDINGS INC"/>
    <x v="6"/>
    <s v="Chemicals"/>
    <s v="OldCos"/>
    <n v="1464.6"/>
    <n v="1417.9"/>
    <n v="5474.7"/>
  </r>
  <r>
    <s v="CF"/>
    <x v="5"/>
    <s v="CF INDUSTRIES HOLDINGS INC"/>
    <x v="6"/>
    <s v="Chemicals"/>
    <s v="OldCos"/>
    <n v="1390"/>
    <n v="978.55"/>
    <n v="4743"/>
  </r>
  <r>
    <s v="CF"/>
    <x v="6"/>
    <s v="CF INDUSTRIES HOLDINGS INC"/>
    <x v="6"/>
    <s v="Chemicals"/>
    <s v="OldCos"/>
    <n v="700"/>
    <n v="961.95820000000003"/>
    <n v="4308"/>
  </r>
  <r>
    <s v="CF"/>
    <x v="7"/>
    <s v="CF INDUSTRIES HOLDINGS INC"/>
    <x v="6"/>
    <s v="Chemicals"/>
    <s v="OldCos"/>
    <n v="-277"/>
    <n v="-199.65"/>
    <n v="3685"/>
  </r>
  <r>
    <s v="CF"/>
    <x v="8"/>
    <s v="CF INDUSTRIES HOLDINGS INC"/>
    <x v="6"/>
    <s v="Chemicals"/>
    <s v="OldCos"/>
    <n v="358"/>
    <n v="-57.4"/>
    <n v="4130"/>
  </r>
  <r>
    <s v="CF"/>
    <x v="9"/>
    <s v="CF INDUSTRIES HOLDINGS INC"/>
    <x v="6"/>
    <s v="Chemicals"/>
    <s v="OldCos"/>
    <n v="290"/>
    <n v="294.26"/>
    <n v="4429"/>
  </r>
  <r>
    <s v="CHD"/>
    <x v="0"/>
    <s v="CHURCH &amp; DWIGHT CO INC"/>
    <x v="4"/>
    <s v="Household Products"/>
    <s v="OldCos"/>
    <n v="243.53299999999999"/>
    <n v="255.55799999999999"/>
    <n v="2520.922"/>
  </r>
  <r>
    <s v="CHD"/>
    <x v="1"/>
    <s v="CHURCH &amp; DWIGHT CO INC"/>
    <x v="4"/>
    <s v="Household Products"/>
    <s v="OldCos"/>
    <n v="270.7"/>
    <n v="278.35759999999999"/>
    <n v="2589.1999999999998"/>
  </r>
  <r>
    <s v="CHD"/>
    <x v="2"/>
    <s v="CHURCH &amp; DWIGHT CO INC"/>
    <x v="4"/>
    <s v="Household Products"/>
    <s v="OldCos"/>
    <n v="309.60000000000002"/>
    <n v="310.185"/>
    <n v="2749.3"/>
  </r>
  <r>
    <s v="CHD"/>
    <x v="3"/>
    <s v="CHURCH &amp; DWIGHT CO INC"/>
    <x v="4"/>
    <s v="Household Products"/>
    <s v="OldCos"/>
    <n v="349.8"/>
    <n v="349.8"/>
    <n v="2921.9"/>
  </r>
  <r>
    <s v="CHD"/>
    <x v="4"/>
    <s v="CHURCH &amp; DWIGHT CO INC"/>
    <x v="4"/>
    <s v="Household Products"/>
    <s v="OldCos"/>
    <n v="394.4"/>
    <n v="400.70499999999998"/>
    <n v="3194.3"/>
  </r>
  <r>
    <s v="CHD"/>
    <x v="5"/>
    <s v="CHURCH &amp; DWIGHT CO INC"/>
    <x v="4"/>
    <s v="Household Products"/>
    <s v="OldCos"/>
    <n v="413.9"/>
    <n v="417.15"/>
    <n v="3297.6"/>
  </r>
  <r>
    <s v="CHD"/>
    <x v="6"/>
    <s v="CHURCH &amp; DWIGHT CO INC"/>
    <x v="4"/>
    <s v="Household Products"/>
    <s v="OldCos"/>
    <n v="410.4"/>
    <n v="422.88"/>
    <n v="3394.8"/>
  </r>
  <r>
    <s v="CHD"/>
    <x v="7"/>
    <s v="CHURCH &amp; DWIGHT CO INC"/>
    <x v="4"/>
    <s v="Household Products"/>
    <s v="OldCos"/>
    <n v="459"/>
    <n v="462.64"/>
    <n v="3493.1"/>
  </r>
  <r>
    <s v="CHD"/>
    <x v="8"/>
    <s v="CHURCH &amp; DWIGHT CO INC"/>
    <x v="4"/>
    <s v="Household Products"/>
    <s v="OldCos"/>
    <n v="743.4"/>
    <n v="505.64"/>
    <n v="3776.2"/>
  </r>
  <r>
    <s v="CHD"/>
    <x v="9"/>
    <s v="CHURCH &amp; DWIGHT CO INC"/>
    <x v="4"/>
    <s v="Household Products"/>
    <s v="OldCos"/>
    <n v="568.6"/>
    <n v="574.20899999999995"/>
    <n v="4145.8999999999996"/>
  </r>
  <r>
    <s v="CHRW"/>
    <x v="0"/>
    <s v="C.H. ROBINSON WORLDWIDE INC"/>
    <x v="1"/>
    <s v="Air Freight &amp; Logistics"/>
    <s v="OldCos"/>
    <n v="360.83"/>
    <n v="360.99509999999998"/>
    <n v="7577.1890000000003"/>
  </r>
  <r>
    <s v="CHRW"/>
    <x v="1"/>
    <s v="C.H. ROBINSON WORLDWIDE INC"/>
    <x v="1"/>
    <s v="Air Freight &amp; Logistics"/>
    <s v="OldCos"/>
    <n v="387.02600000000001"/>
    <n v="387.43810000000002"/>
    <n v="9274.3050000000003"/>
  </r>
  <r>
    <s v="CHRW"/>
    <x v="2"/>
    <s v="C.H. ROBINSON WORLDWIDE INC"/>
    <x v="1"/>
    <s v="Air Freight &amp; Logistics"/>
    <s v="OldCos"/>
    <n v="431.61200000000002"/>
    <n v="436.19319999999999"/>
    <n v="10336.346"/>
  </r>
  <r>
    <s v="CHRW"/>
    <x v="3"/>
    <s v="C.H. ROBINSON WORLDWIDE INC"/>
    <x v="1"/>
    <s v="Air Freight &amp; Logistics"/>
    <s v="OldCos"/>
    <n v="593.80399999999997"/>
    <n v="449.09219999999999"/>
    <n v="11359.112999999999"/>
  </r>
  <r>
    <s v="CHRW"/>
    <x v="4"/>
    <s v="C.H. ROBINSON WORLDWIDE INC"/>
    <x v="1"/>
    <s v="Air Freight &amp; Logistics"/>
    <s v="OldCos"/>
    <n v="415.904"/>
    <n v="419.35809999999998"/>
    <n v="12752.075999999999"/>
  </r>
  <r>
    <s v="CHRW"/>
    <x v="5"/>
    <s v="C.H. ROBINSON WORLDWIDE INC"/>
    <x v="1"/>
    <s v="Air Freight &amp; Logistics"/>
    <s v="OldCos"/>
    <n v="449.71100000000001"/>
    <n v="450.17250000000001"/>
    <n v="13470.066999999999"/>
  </r>
  <r>
    <s v="CHRW"/>
    <x v="6"/>
    <s v="C.H. ROBINSON WORLDWIDE INC"/>
    <x v="1"/>
    <s v="Air Freight &amp; Logistics"/>
    <s v="OldCos"/>
    <n v="509.69900000000001"/>
    <n v="512.90430000000003"/>
    <n v="13476.084000000001"/>
  </r>
  <r>
    <s v="CHRW"/>
    <x v="7"/>
    <s v="C.H. ROBINSON WORLDWIDE INC"/>
    <x v="1"/>
    <s v="Air Freight &amp; Logistics"/>
    <s v="OldCos"/>
    <n v="513.38400000000001"/>
    <n v="513.75189999999998"/>
    <n v="13144.413"/>
  </r>
  <r>
    <s v="CHRW"/>
    <x v="8"/>
    <s v="C.H. ROBINSON WORLDWIDE INC"/>
    <x v="1"/>
    <s v="Air Freight &amp; Logistics"/>
    <s v="OldCos"/>
    <n v="504.89299999999997"/>
    <n v="473.09300000000002"/>
    <n v="14869.38"/>
  </r>
  <r>
    <s v="CHRW"/>
    <x v="9"/>
    <s v="C.H. ROBINSON WORLDWIDE INC"/>
    <x v="1"/>
    <s v="Air Freight &amp; Logistics"/>
    <s v="OldCos"/>
    <n v="664.505"/>
    <n v="668.43269999999995"/>
    <n v="16631.171999999999"/>
  </r>
  <r>
    <s v="CHTR"/>
    <x v="0"/>
    <s v="CHARTER COMMUNICATIONS INC-A"/>
    <x v="8"/>
    <s v="Media"/>
    <s v="OldCos"/>
    <n v="11366"/>
    <n v="3657"/>
    <n v="6755"/>
  </r>
  <r>
    <s v="CHTR"/>
    <x v="1"/>
    <s v="CHARTER COMMUNICATIONS INC-A"/>
    <x v="8"/>
    <s v="Media"/>
    <s v="OldCos"/>
    <n v="-237"/>
    <n v="-161.6"/>
    <n v="7059"/>
  </r>
  <r>
    <s v="CHTR"/>
    <x v="2"/>
    <s v="CHARTER COMMUNICATIONS INC-A"/>
    <x v="8"/>
    <s v="Media"/>
    <s v="OldCos"/>
    <n v="-369"/>
    <n v="-271.5"/>
    <n v="7204"/>
  </r>
  <r>
    <s v="CHTR"/>
    <x v="3"/>
    <s v="CHARTER COMMUNICATIONS INC-A"/>
    <x v="8"/>
    <s v="Media"/>
    <s v="OldCos"/>
    <n v="-304"/>
    <n v="-257.85000000000002"/>
    <n v="7504"/>
  </r>
  <r>
    <s v="CHTR"/>
    <x v="4"/>
    <s v="CHARTER COMMUNICATIONS INC-A"/>
    <x v="8"/>
    <s v="Media"/>
    <s v="OldCos"/>
    <n v="-169"/>
    <n v="-101.65"/>
    <n v="8155"/>
  </r>
  <r>
    <s v="CHTR"/>
    <x v="5"/>
    <s v="CHARTER COMMUNICATIONS INC-A"/>
    <x v="8"/>
    <s v="Media"/>
    <s v="OldCos"/>
    <n v="-183"/>
    <n v="-129.05000000000001"/>
    <n v="9108"/>
  </r>
  <r>
    <s v="CHTR"/>
    <x v="6"/>
    <s v="CHARTER COMMUNICATIONS INC-A"/>
    <x v="8"/>
    <s v="Media"/>
    <s v="OldCos"/>
    <n v="-271"/>
    <n v="-80.55"/>
    <n v="9754"/>
  </r>
  <r>
    <s v="CHTR"/>
    <x v="7"/>
    <s v="CHARTER COMMUNICATIONS INC-A"/>
    <x v="8"/>
    <s v="Media"/>
    <s v="OldCos"/>
    <n v="3522"/>
    <n v="4277.95"/>
    <n v="29003"/>
  </r>
  <r>
    <s v="CHTR"/>
    <x v="8"/>
    <s v="CHARTER COMMUNICATIONS INC-A"/>
    <x v="8"/>
    <s v="Media"/>
    <s v="OldCos"/>
    <n v="9895"/>
    <n v="881.65"/>
    <n v="41581"/>
  </r>
  <r>
    <s v="CHTR"/>
    <x v="9"/>
    <s v="CHARTER COMMUNICATIONS INC-A"/>
    <x v="8"/>
    <s v="Media"/>
    <s v="OldCos"/>
    <n v="1230"/>
    <n v="1502.55"/>
    <n v="43634"/>
  </r>
  <r>
    <s v="CI"/>
    <x v="0"/>
    <s v="CIGNA CORP"/>
    <x v="0"/>
    <s v="Health Care Providers &amp; Servic"/>
    <s v="OldCos"/>
    <n v="1302"/>
    <n v="1366.55"/>
    <n v="18457"/>
  </r>
  <r>
    <s v="CI"/>
    <x v="1"/>
    <s v="CIGNA CORP"/>
    <x v="0"/>
    <s v="Health Care Providers &amp; Servic"/>
    <s v="OldCos"/>
    <n v="1345"/>
    <n v="1253.6500000000001"/>
    <n v="21178"/>
  </r>
  <r>
    <s v="CI"/>
    <x v="2"/>
    <s v="CIGNA CORP"/>
    <x v="0"/>
    <s v="Health Care Providers &amp; Servic"/>
    <s v="OldCos"/>
    <n v="1260"/>
    <n v="1360.3996"/>
    <n v="21803"/>
  </r>
  <r>
    <s v="CI"/>
    <x v="3"/>
    <s v="CIGNA CORP"/>
    <x v="0"/>
    <s v="Health Care Providers &amp; Servic"/>
    <s v="OldCos"/>
    <n v="1623"/>
    <n v="1765.4"/>
    <n v="29075"/>
  </r>
  <r>
    <s v="CI"/>
    <x v="4"/>
    <s v="CIGNA CORP"/>
    <x v="0"/>
    <s v="Health Care Providers &amp; Servic"/>
    <s v="OldCos"/>
    <n v="1476"/>
    <n v="1959.55"/>
    <n v="32167"/>
  </r>
  <r>
    <s v="CI"/>
    <x v="5"/>
    <s v="CIGNA CORP"/>
    <x v="0"/>
    <s v="Health Care Providers &amp; Servic"/>
    <s v="OldCos"/>
    <n v="2102"/>
    <n v="1996.65"/>
    <n v="34760"/>
  </r>
  <r>
    <s v="CI"/>
    <x v="6"/>
    <s v="CIGNA CORP"/>
    <x v="0"/>
    <s v="Health Care Providers &amp; Servic"/>
    <s v="OldCos"/>
    <n v="2094"/>
    <n v="2176"/>
    <n v="37819"/>
  </r>
  <r>
    <s v="CI"/>
    <x v="7"/>
    <s v="CIGNA CORP"/>
    <x v="0"/>
    <s v="Health Care Providers &amp; Servic"/>
    <s v="OldCos"/>
    <n v="1867"/>
    <n v="2010"/>
    <n v="39838"/>
  </r>
  <r>
    <s v="CI"/>
    <x v="8"/>
    <s v="CIGNA CORP"/>
    <x v="0"/>
    <s v="Health Care Providers &amp; Servic"/>
    <s v="OldCos"/>
    <n v="2237"/>
    <n v="2602"/>
    <n v="41806"/>
  </r>
  <r>
    <s v="CI"/>
    <x v="9"/>
    <s v="CIGNA CORP"/>
    <x v="0"/>
    <s v="Health Care Providers &amp; Servic"/>
    <s v="OldCos"/>
    <n v="2637"/>
    <n v="3380"/>
    <n v="48650"/>
  </r>
  <r>
    <s v="CL"/>
    <x v="0"/>
    <s v="COLGATE-PALMOLIVE CO"/>
    <x v="4"/>
    <s v="Household Products"/>
    <s v="OldCos"/>
    <n v="2261"/>
    <n v="2348.75"/>
    <n v="15327"/>
  </r>
  <r>
    <s v="CL"/>
    <x v="1"/>
    <s v="COLGATE-PALMOLIVE CO"/>
    <x v="4"/>
    <s v="Household Products"/>
    <s v="OldCos"/>
    <n v="2169"/>
    <n v="2380.3000000000002"/>
    <n v="15564"/>
  </r>
  <r>
    <s v="CL"/>
    <x v="2"/>
    <s v="COLGATE-PALMOLIVE CO"/>
    <x v="4"/>
    <s v="Household Products"/>
    <s v="OldCos"/>
    <n v="2431"/>
    <n v="2487.9499999999998"/>
    <n v="16734"/>
  </r>
  <r>
    <s v="CL"/>
    <x v="3"/>
    <s v="COLGATE-PALMOLIVE CO"/>
    <x v="4"/>
    <s v="Household Products"/>
    <s v="OldCos"/>
    <n v="2472"/>
    <n v="2564.5500000000002"/>
    <n v="17085"/>
  </r>
  <r>
    <s v="CL"/>
    <x v="4"/>
    <s v="COLGATE-PALMOLIVE CO"/>
    <x v="4"/>
    <s v="Household Products"/>
    <s v="OldCos"/>
    <n v="2241"/>
    <n v="2665"/>
    <n v="17420"/>
  </r>
  <r>
    <s v="CL"/>
    <x v="5"/>
    <s v="COLGATE-PALMOLIVE CO"/>
    <x v="4"/>
    <s v="Household Products"/>
    <s v="OldCos"/>
    <n v="2180"/>
    <n v="2712"/>
    <n v="17277"/>
  </r>
  <r>
    <s v="CL"/>
    <x v="6"/>
    <s v="COLGATE-PALMOLIVE CO"/>
    <x v="4"/>
    <s v="Household Products"/>
    <s v="OldCos"/>
    <n v="1384"/>
    <n v="2556"/>
    <n v="16034"/>
  </r>
  <r>
    <s v="CL"/>
    <x v="7"/>
    <s v="COLGATE-PALMOLIVE CO"/>
    <x v="4"/>
    <s v="Household Products"/>
    <s v="OldCos"/>
    <n v="2441"/>
    <n v="2522"/>
    <n v="15195"/>
  </r>
  <r>
    <s v="CL"/>
    <x v="8"/>
    <s v="COLGATE-PALMOLIVE CO"/>
    <x v="4"/>
    <s v="Household Products"/>
    <s v="OldCos"/>
    <n v="2024"/>
    <n v="2545"/>
    <n v="15454"/>
  </r>
  <r>
    <s v="CL"/>
    <x v="9"/>
    <s v="COLGATE-PALMOLIVE CO"/>
    <x v="4"/>
    <s v="Household Products"/>
    <s v="OldCos"/>
    <n v="2400"/>
    <n v="2590"/>
    <n v="15544"/>
  </r>
  <r>
    <s v="CLX"/>
    <x v="0"/>
    <s v="CLOROX COMPANY"/>
    <x v="4"/>
    <s v="Household Products"/>
    <s v="OldCos"/>
    <n v="537"/>
    <n v="484.35"/>
    <n v="5158"/>
  </r>
  <r>
    <s v="CLX"/>
    <x v="1"/>
    <s v="CLOROX COMPANY"/>
    <x v="4"/>
    <s v="Household Products"/>
    <s v="OldCos"/>
    <n v="603"/>
    <n v="528.6"/>
    <n v="5234"/>
  </r>
  <r>
    <s v="CLX"/>
    <x v="2"/>
    <s v="CLOROX COMPANY"/>
    <x v="4"/>
    <s v="Household Products"/>
    <s v="OldCos"/>
    <n v="557"/>
    <n v="545.08690000000001"/>
    <n v="5231"/>
  </r>
  <r>
    <s v="CLX"/>
    <x v="3"/>
    <s v="CLOROX COMPANY"/>
    <x v="4"/>
    <s v="Household Products"/>
    <s v="OldCos"/>
    <n v="541"/>
    <n v="543"/>
    <n v="5468"/>
  </r>
  <r>
    <s v="CLX"/>
    <x v="4"/>
    <s v="CLOROX COMPANY"/>
    <x v="4"/>
    <s v="Household Products"/>
    <s v="OldCos"/>
    <n v="572"/>
    <n v="571.70000000000005"/>
    <n v="5533"/>
  </r>
  <r>
    <s v="CLX"/>
    <x v="5"/>
    <s v="CLOROX COMPANY"/>
    <x v="4"/>
    <s v="Household Products"/>
    <s v="OldCos"/>
    <n v="558"/>
    <n v="577.70000000000005"/>
    <n v="5514"/>
  </r>
  <r>
    <s v="CLX"/>
    <x v="6"/>
    <s v="CLOROX COMPANY"/>
    <x v="4"/>
    <s v="Household Products"/>
    <s v="OldCos"/>
    <n v="580"/>
    <n v="599.5"/>
    <n v="5655"/>
  </r>
  <r>
    <s v="CLX"/>
    <x v="7"/>
    <s v="CLOROX COMPANY"/>
    <x v="4"/>
    <s v="Household Products"/>
    <s v="OldCos"/>
    <n v="648"/>
    <n v="647.35"/>
    <n v="5761"/>
  </r>
  <r>
    <s v="CLX"/>
    <x v="8"/>
    <s v="CLOROX COMPANY"/>
    <x v="4"/>
    <s v="Household Products"/>
    <s v="OldCos"/>
    <n v="701"/>
    <n v="713.4"/>
    <n v="5973"/>
  </r>
  <r>
    <s v="CLX"/>
    <x v="9"/>
    <s v="CLOROX COMPANY"/>
    <x v="4"/>
    <s v="Household Products"/>
    <s v="OldCos"/>
    <n v="823"/>
    <n v="826.6"/>
    <n v="6124"/>
  </r>
  <r>
    <s v="CLX"/>
    <x v="10"/>
    <s v="CLOROX COMPANY"/>
    <x v="4"/>
    <s v="Household Products"/>
    <s v="OldCos"/>
    <n v="820"/>
    <n v="821.58"/>
    <n v="6214"/>
  </r>
  <r>
    <s v="CMCSA"/>
    <x v="0"/>
    <s v="COMCAST CORP-CLASS A"/>
    <x v="8"/>
    <s v="Media"/>
    <s v="OldCos"/>
    <n v="3638"/>
    <n v="3266.05"/>
    <n v="35756"/>
  </r>
  <r>
    <s v="CMCSA"/>
    <x v="1"/>
    <s v="COMCAST CORP-CLASS A"/>
    <x v="8"/>
    <s v="Media"/>
    <s v="OldCos"/>
    <n v="3635"/>
    <n v="3743.5"/>
    <n v="37937"/>
  </r>
  <r>
    <s v="CMCSA"/>
    <x v="2"/>
    <s v="COMCAST CORP-CLASS A"/>
    <x v="8"/>
    <s v="Media"/>
    <s v="OldCos"/>
    <n v="4160"/>
    <n v="4353.6000000000004"/>
    <n v="55842"/>
  </r>
  <r>
    <s v="CMCSA"/>
    <x v="3"/>
    <s v="COMCAST CORP-CLASS A"/>
    <x v="8"/>
    <s v="Media"/>
    <s v="OldCos"/>
    <n v="6203"/>
    <n v="5332.75"/>
    <n v="62570"/>
  </r>
  <r>
    <s v="CMCSA"/>
    <x v="4"/>
    <s v="COMCAST CORP-CLASS A"/>
    <x v="8"/>
    <s v="Media"/>
    <s v="OldCos"/>
    <n v="6816"/>
    <n v="6650"/>
    <n v="64657"/>
  </r>
  <r>
    <s v="CMCSA"/>
    <x v="5"/>
    <s v="COMCAST CORP-CLASS A"/>
    <x v="8"/>
    <s v="Media"/>
    <s v="OldCos"/>
    <n v="8380"/>
    <n v="7812.3"/>
    <n v="68775"/>
  </r>
  <r>
    <s v="CMCSA"/>
    <x v="6"/>
    <s v="COMCAST CORP-CLASS A"/>
    <x v="8"/>
    <s v="Media"/>
    <s v="OldCos"/>
    <n v="8163"/>
    <n v="8201.5499999999993"/>
    <n v="74510"/>
  </r>
  <r>
    <s v="CMCSA"/>
    <x v="7"/>
    <s v="COMCAST CORP-CLASS A"/>
    <x v="8"/>
    <s v="Media"/>
    <s v="OldCos"/>
    <n v="8678"/>
    <n v="8468"/>
    <n v="80736"/>
  </r>
  <r>
    <s v="CMCSA"/>
    <x v="8"/>
    <s v="COMCAST CORP-CLASS A"/>
    <x v="8"/>
    <s v="Media"/>
    <s v="OldCos"/>
    <n v="22735"/>
    <n v="22399.05"/>
    <n v="85029"/>
  </r>
  <r>
    <s v="CMCSA"/>
    <x v="9"/>
    <s v="COMCAST CORP-CLASS A"/>
    <x v="8"/>
    <s v="Media"/>
    <s v="OldCos"/>
    <n v="11731"/>
    <n v="11330.33"/>
    <n v="94507"/>
  </r>
  <r>
    <s v="CMG"/>
    <x v="0"/>
    <s v="CHIPOTLE MEXICAN GRILL INC"/>
    <x v="2"/>
    <s v="Hotels, Restaurants &amp; Leisure"/>
    <s v="NewCos"/>
    <n v="126.845"/>
    <n v="130.71639999999999"/>
    <n v="1518.4169999999999"/>
  </r>
  <r>
    <s v="CMG"/>
    <x v="1"/>
    <s v="CHIPOTLE MEXICAN GRILL INC"/>
    <x v="2"/>
    <s v="Hotels, Restaurants &amp; Leisure"/>
    <s v="NewCos"/>
    <n v="178.98099999999999"/>
    <n v="183.07339999999999"/>
    <n v="1835.922"/>
  </r>
  <r>
    <s v="CMG"/>
    <x v="2"/>
    <s v="CHIPOTLE MEXICAN GRILL INC"/>
    <x v="2"/>
    <s v="Hotels, Restaurants &amp; Leisure"/>
    <s v="NewCos"/>
    <n v="214.94499999999999"/>
    <n v="218.71889999999999"/>
    <n v="2269.5479999999998"/>
  </r>
  <r>
    <s v="CMG"/>
    <x v="3"/>
    <s v="CHIPOTLE MEXICAN GRILL INC"/>
    <x v="2"/>
    <s v="Hotels, Restaurants &amp; Leisure"/>
    <s v="NewCos"/>
    <n v="278"/>
    <n v="281.26760000000002"/>
    <n v="2731.2240000000002"/>
  </r>
  <r>
    <s v="CMG"/>
    <x v="4"/>
    <s v="CHIPOTLE MEXICAN GRILL INC"/>
    <x v="2"/>
    <s v="Hotels, Restaurants &amp; Leisure"/>
    <s v="NewCos"/>
    <n v="327.43799999999999"/>
    <n v="331.8261"/>
    <n v="3214.5909999999999"/>
  </r>
  <r>
    <s v="CMG"/>
    <x v="5"/>
    <s v="CHIPOTLE MEXICAN GRILL INC"/>
    <x v="2"/>
    <s v="Hotels, Restaurants &amp; Leisure"/>
    <s v="NewCos"/>
    <n v="445.37400000000002"/>
    <n v="449.90839999999997"/>
    <n v="4108.2690000000002"/>
  </r>
  <r>
    <s v="CMG"/>
    <x v="6"/>
    <s v="CHIPOTLE MEXICAN GRILL INC"/>
    <x v="2"/>
    <s v="Hotels, Restaurants &amp; Leisure"/>
    <s v="NewCos"/>
    <n v="475.60199999999998"/>
    <n v="484.17809999999997"/>
    <n v="4501.223"/>
  </r>
  <r>
    <s v="CMG"/>
    <x v="7"/>
    <s v="CHIPOTLE MEXICAN GRILL INC"/>
    <x v="2"/>
    <s v="Hotels, Restaurants &amp; Leisure"/>
    <s v="NewCos"/>
    <n v="22.937999999999999"/>
    <n v="37.043799999999997"/>
    <n v="3904.384"/>
  </r>
  <r>
    <s v="CMG"/>
    <x v="8"/>
    <s v="CHIPOTLE MEXICAN GRILL INC"/>
    <x v="2"/>
    <s v="Hotels, Restaurants &amp; Leisure"/>
    <s v="NewCos"/>
    <n v="176.25299999999999"/>
    <n v="178.9272"/>
    <n v="4476.4120000000003"/>
  </r>
  <r>
    <s v="CMG"/>
    <x v="9"/>
    <s v="CHIPOTLE MEXICAN GRILL INC"/>
    <x v="2"/>
    <s v="Hotels, Restaurants &amp; Leisure"/>
    <s v="NewCos"/>
    <n v="176.553"/>
    <n v="240.3646"/>
    <n v="4864.9849999999997"/>
  </r>
  <r>
    <s v="CMI"/>
    <x v="0"/>
    <s v="CUMMINS INC"/>
    <x v="1"/>
    <s v="Machinery"/>
    <s v="OldCos"/>
    <n v="428"/>
    <n v="490.4"/>
    <n v="10800"/>
  </r>
  <r>
    <s v="CMI"/>
    <x v="1"/>
    <s v="CUMMINS INC"/>
    <x v="1"/>
    <s v="Machinery"/>
    <s v="OldCos"/>
    <n v="1040"/>
    <n v="1022.9"/>
    <n v="13226"/>
  </r>
  <r>
    <s v="CMI"/>
    <x v="2"/>
    <s v="CUMMINS INC"/>
    <x v="1"/>
    <s v="Machinery"/>
    <s v="OldCos"/>
    <n v="1848"/>
    <n v="1760.5"/>
    <n v="18048"/>
  </r>
  <r>
    <s v="CMI"/>
    <x v="3"/>
    <s v="CUMMINS INC"/>
    <x v="1"/>
    <s v="Machinery"/>
    <s v="OldCos"/>
    <n v="1645"/>
    <n v="1627.5"/>
    <n v="17334"/>
  </r>
  <r>
    <s v="CMI"/>
    <x v="4"/>
    <s v="CUMMINS INC"/>
    <x v="1"/>
    <s v="Machinery"/>
    <s v="OldCos"/>
    <n v="1483"/>
    <n v="1410.3"/>
    <n v="17301"/>
  </r>
  <r>
    <s v="CMI"/>
    <x v="5"/>
    <s v="CUMMINS INC"/>
    <x v="1"/>
    <s v="Machinery"/>
    <s v="OldCos"/>
    <n v="1651"/>
    <n v="1608.8"/>
    <n v="19221"/>
  </r>
  <r>
    <s v="CMI"/>
    <x v="6"/>
    <s v="CUMMINS INC"/>
    <x v="1"/>
    <s v="Machinery"/>
    <s v="OldCos"/>
    <n v="1399"/>
    <n v="1654.45"/>
    <n v="19110"/>
  </r>
  <r>
    <s v="CMI"/>
    <x v="7"/>
    <s v="CUMMINS INC"/>
    <x v="1"/>
    <s v="Machinery"/>
    <s v="OldCos"/>
    <n v="1394"/>
    <n v="1474.6"/>
    <n v="17509"/>
  </r>
  <r>
    <s v="CMI"/>
    <x v="8"/>
    <s v="CUMMINS INC"/>
    <x v="1"/>
    <s v="Machinery"/>
    <s v="OldCos"/>
    <n v="999"/>
    <n v="1768.85"/>
    <n v="20428"/>
  </r>
  <r>
    <s v="CMI"/>
    <x v="9"/>
    <s v="CUMMINS INC"/>
    <x v="1"/>
    <s v="Machinery"/>
    <s v="OldCos"/>
    <n v="2141"/>
    <n v="2458.15"/>
    <n v="23771"/>
  </r>
  <r>
    <s v="CMS"/>
    <x v="0"/>
    <s v="CMS ENERGY CORP"/>
    <x v="5"/>
    <s v="Multi-Utilities"/>
    <s v="OldCos"/>
    <n v="218"/>
    <n v="196"/>
    <n v="6205"/>
  </r>
  <r>
    <s v="CMS"/>
    <x v="1"/>
    <s v="CMS ENERGY CORP"/>
    <x v="5"/>
    <s v="Multi-Utilities"/>
    <s v="OldCos"/>
    <n v="324"/>
    <n v="298"/>
    <n v="6432"/>
  </r>
  <r>
    <s v="CMS"/>
    <x v="2"/>
    <s v="CMS ENERGY CORP"/>
    <x v="5"/>
    <s v="Multi-Utilities"/>
    <s v="OldCos"/>
    <n v="415"/>
    <n v="347.75799999999998"/>
    <n v="6503"/>
  </r>
  <r>
    <s v="CMS"/>
    <x v="3"/>
    <s v="CMS ENERGY CORP"/>
    <x v="5"/>
    <s v="Multi-Utilities"/>
    <s v="OldCos"/>
    <n v="382"/>
    <n v="416"/>
    <n v="6253"/>
  </r>
  <r>
    <s v="CMS"/>
    <x v="4"/>
    <s v="CMS ENERGY CORP"/>
    <x v="5"/>
    <s v="Multi-Utilities"/>
    <s v="OldCos"/>
    <n v="452"/>
    <n v="451"/>
    <n v="6566"/>
  </r>
  <r>
    <s v="CMS"/>
    <x v="5"/>
    <s v="CMS ENERGY CORP"/>
    <x v="5"/>
    <s v="Multi-Utilities"/>
    <s v="OldCos"/>
    <n v="477"/>
    <n v="486"/>
    <n v="7179"/>
  </r>
  <r>
    <s v="CMS"/>
    <x v="6"/>
    <s v="CMS ENERGY CORP"/>
    <x v="5"/>
    <s v="Multi-Utilities"/>
    <s v="OldCos"/>
    <n v="523"/>
    <n v="523"/>
    <n v="6456"/>
  </r>
  <r>
    <s v="CMS"/>
    <x v="7"/>
    <s v="CMS ENERGY CORP"/>
    <x v="5"/>
    <s v="Multi-Utilities"/>
    <s v="OldCos"/>
    <n v="551"/>
    <n v="563"/>
    <n v="6399"/>
  </r>
  <r>
    <s v="CMS"/>
    <x v="8"/>
    <s v="CMS ENERGY CORP"/>
    <x v="5"/>
    <s v="Multi-Utilities"/>
    <s v="OldCos"/>
    <n v="460"/>
    <n v="610"/>
    <n v="6583"/>
  </r>
  <r>
    <s v="CMS"/>
    <x v="9"/>
    <s v="CMS ENERGY CORP"/>
    <x v="5"/>
    <s v="Multi-Utilities"/>
    <s v="OldCos"/>
    <n v="657"/>
    <n v="659"/>
    <n v="6873"/>
  </r>
  <r>
    <s v="CNC"/>
    <x v="0"/>
    <s v="CENTENE CORP"/>
    <x v="0"/>
    <s v="Health Care Providers &amp; Servic"/>
    <s v="OldCos"/>
    <n v="83.671000000000006"/>
    <n v="86.093000000000004"/>
    <n v="4102.8639999999996"/>
  </r>
  <r>
    <s v="CNC"/>
    <x v="1"/>
    <s v="CENTENE CORP"/>
    <x v="0"/>
    <s v="Health Care Providers &amp; Servic"/>
    <s v="OldCos"/>
    <n v="94.835999999999999"/>
    <n v="90.947000000000003"/>
    <n v="4448.3230000000003"/>
  </r>
  <r>
    <s v="CNC"/>
    <x v="2"/>
    <s v="CENTENE CORP"/>
    <x v="0"/>
    <s v="Health Care Providers &amp; Servic"/>
    <s v="OldCos"/>
    <n v="111.218"/>
    <n v="120.337"/>
    <n v="5211.4769999999999"/>
  </r>
  <r>
    <s v="CNC"/>
    <x v="3"/>
    <s v="CENTENE CORP"/>
    <x v="0"/>
    <s v="Health Care Providers &amp; Servic"/>
    <s v="OldCos"/>
    <n v="2"/>
    <n v="107.2"/>
    <n v="8110"/>
  </r>
  <r>
    <s v="CNC"/>
    <x v="4"/>
    <s v="CENTENE CORP"/>
    <x v="0"/>
    <s v="Health Care Providers &amp; Servic"/>
    <s v="OldCos"/>
    <n v="165"/>
    <n v="161"/>
    <n v="10863"/>
  </r>
  <r>
    <s v="CNC"/>
    <x v="5"/>
    <s v="CENTENE CORP"/>
    <x v="0"/>
    <s v="Health Care Providers &amp; Servic"/>
    <s v="OldCos"/>
    <n v="271"/>
    <n v="275.22160000000002"/>
    <n v="16560"/>
  </r>
  <r>
    <s v="CNC"/>
    <x v="6"/>
    <s v="CENTENE CORP"/>
    <x v="0"/>
    <s v="Health Care Providers &amp; Servic"/>
    <s v="OldCos"/>
    <n v="355"/>
    <n v="373.22930000000002"/>
    <n v="22760"/>
  </r>
  <r>
    <s v="CNC"/>
    <x v="7"/>
    <s v="CENTENE CORP"/>
    <x v="0"/>
    <s v="Health Care Providers &amp; Servic"/>
    <s v="OldCos"/>
    <n v="562"/>
    <n v="747.25810000000001"/>
    <n v="40607"/>
  </r>
  <r>
    <s v="CNC"/>
    <x v="8"/>
    <s v="CENTENE CORP"/>
    <x v="0"/>
    <s v="Health Care Providers &amp; Servic"/>
    <s v="OldCos"/>
    <n v="828"/>
    <n v="790.30610000000001"/>
    <n v="48382"/>
  </r>
  <r>
    <s v="CNC"/>
    <x v="9"/>
    <s v="CENTENE CORP"/>
    <x v="0"/>
    <s v="Health Care Providers &amp; Servic"/>
    <s v="OldCos"/>
    <n v="900"/>
    <n v="1249.1065000000001"/>
    <n v="60116"/>
  </r>
  <r>
    <s v="CNP"/>
    <x v="0"/>
    <s v="CENTERPOINT ENERGY INC"/>
    <x v="5"/>
    <s v="Multi-Utilities"/>
    <s v="OldCos"/>
    <n v="372"/>
    <n v="371"/>
    <n v="8281"/>
  </r>
  <r>
    <s v="CNP"/>
    <x v="1"/>
    <s v="CENTERPOINT ENERGY INC"/>
    <x v="5"/>
    <s v="Multi-Utilities"/>
    <s v="OldCos"/>
    <n v="442"/>
    <n v="427"/>
    <n v="8785"/>
  </r>
  <r>
    <s v="CNP"/>
    <x v="2"/>
    <s v="CENTERPOINT ENERGY INC"/>
    <x v="5"/>
    <s v="Multi-Utilities"/>
    <s v="OldCos"/>
    <n v="1357"/>
    <n v="511"/>
    <n v="8450"/>
  </r>
  <r>
    <s v="CNP"/>
    <x v="3"/>
    <s v="CENTERPOINT ENERGY INC"/>
    <x v="5"/>
    <s v="Multi-Utilities"/>
    <s v="OldCos"/>
    <n v="417"/>
    <n v="527"/>
    <n v="7452"/>
  </r>
  <r>
    <s v="CNP"/>
    <x v="4"/>
    <s v="CENTERPOINT ENERGY INC"/>
    <x v="5"/>
    <s v="Multi-Utilities"/>
    <s v="OldCos"/>
    <n v="311"/>
    <n v="510"/>
    <n v="8106"/>
  </r>
  <r>
    <s v="CNP"/>
    <x v="5"/>
    <s v="CENTERPOINT ENERGY INC"/>
    <x v="5"/>
    <s v="Multi-Utilities"/>
    <s v="OldCos"/>
    <n v="611"/>
    <n v="532"/>
    <n v="9226"/>
  </r>
  <r>
    <s v="CNP"/>
    <x v="6"/>
    <s v="CENTERPOINT ENERGY INC"/>
    <x v="5"/>
    <s v="Multi-Utilities"/>
    <s v="OldCos"/>
    <n v="-692"/>
    <n v="475"/>
    <n v="7386"/>
  </r>
  <r>
    <s v="CNP"/>
    <x v="7"/>
    <s v="CENTERPOINT ENERGY INC"/>
    <x v="5"/>
    <s v="Multi-Utilities"/>
    <s v="OldCos"/>
    <n v="432"/>
    <n v="501"/>
    <n v="7528"/>
  </r>
  <r>
    <s v="CNP"/>
    <x v="8"/>
    <s v="CENTERPOINT ENERGY INC"/>
    <x v="5"/>
    <s v="Multi-Utilities"/>
    <s v="OldCos"/>
    <n v="1792"/>
    <n v="593"/>
    <n v="9614"/>
  </r>
  <r>
    <s v="CNP"/>
    <x v="9"/>
    <s v="CENTERPOINT ENERGY INC"/>
    <x v="5"/>
    <s v="Multi-Utilities"/>
    <s v="OldCos"/>
    <n v="333"/>
    <n v="698"/>
    <n v="10589"/>
  </r>
  <r>
    <s v="COG"/>
    <x v="0"/>
    <s v="CABOT OIL &amp; GAS CORP"/>
    <x v="7"/>
    <s v="Oil, Gas &amp; Consumable Fuels"/>
    <s v="OldCos"/>
    <n v="211.29"/>
    <n v="211.29"/>
    <n v="945.79100000000005"/>
  </r>
  <r>
    <s v="COG"/>
    <x v="1"/>
    <s v="CABOT OIL &amp; GAS CORP"/>
    <x v="7"/>
    <s v="Oil, Gas &amp; Consumable Fuels"/>
    <s v="OldCos"/>
    <n v="148.34299999999999"/>
    <n v="161.959"/>
    <n v="879.27599999999995"/>
  </r>
  <r>
    <s v="COG"/>
    <x v="2"/>
    <s v="CABOT OIL &amp; GAS CORP"/>
    <x v="7"/>
    <s v="Oil, Gas &amp; Consumable Fuels"/>
    <s v="OldCos"/>
    <n v="103.386"/>
    <n v="66.393000000000001"/>
    <n v="863.10400000000004"/>
  </r>
  <r>
    <s v="COG"/>
    <x v="3"/>
    <s v="CABOT OIL &amp; GAS CORP"/>
    <x v="7"/>
    <s v="Oil, Gas &amp; Consumable Fuels"/>
    <s v="OldCos"/>
    <n v="122.408"/>
    <n v="84.209000000000003"/>
    <n v="979.86400000000003"/>
  </r>
  <r>
    <s v="COG"/>
    <x v="4"/>
    <s v="CABOT OIL &amp; GAS CORP"/>
    <x v="7"/>
    <s v="Oil, Gas &amp; Consumable Fuels"/>
    <s v="OldCos"/>
    <n v="131.72999999999999"/>
    <n v="101.092"/>
    <n v="1204.546"/>
  </r>
  <r>
    <s v="COG"/>
    <x v="5"/>
    <s v="CABOT OIL &amp; GAS CORP"/>
    <x v="7"/>
    <s v="Oil, Gas &amp; Consumable Fuels"/>
    <s v="OldCos"/>
    <n v="279.77300000000002"/>
    <n v="266.90600000000001"/>
    <n v="1746.278"/>
  </r>
  <r>
    <s v="COG"/>
    <x v="6"/>
    <s v="CABOT OIL &amp; GAS CORP"/>
    <x v="7"/>
    <s v="Oil, Gas &amp; Consumable Fuels"/>
    <s v="OldCos"/>
    <n v="104.468"/>
    <n v="505.07209999999998"/>
    <n v="2173.011"/>
  </r>
  <r>
    <s v="COG"/>
    <x v="7"/>
    <s v="CABOT OIL &amp; GAS CORP"/>
    <x v="7"/>
    <s v="Oil, Gas &amp; Consumable Fuels"/>
    <s v="OldCos"/>
    <n v="-113.89100000000001"/>
    <n v="46.742199999999997"/>
    <n v="1357.15"/>
  </r>
  <r>
    <s v="COG"/>
    <x v="8"/>
    <s v="CABOT OIL &amp; GAS CORP"/>
    <x v="7"/>
    <s v="Oil, Gas &amp; Consumable Fuels"/>
    <s v="OldCos"/>
    <n v="-417.12400000000002"/>
    <n v="-113.65479999999999"/>
    <n v="1155.6769999999999"/>
  </r>
  <r>
    <s v="COG"/>
    <x v="9"/>
    <s v="CABOT OIL &amp; GAS CORP"/>
    <x v="7"/>
    <s v="Oil, Gas &amp; Consumable Fuels"/>
    <s v="OldCos"/>
    <n v="100.393"/>
    <n v="223.0557"/>
    <n v="1764.2190000000001"/>
  </r>
  <r>
    <s v="COG"/>
    <x v="10"/>
    <s v="CABOT OIL &amp; GAS CORP"/>
    <x v="7"/>
    <s v="Oil, Gas &amp; Consumable Fuels"/>
    <s v="OldCos"/>
    <n v="557.04300000000001"/>
    <n v="503.2525"/>
    <n v="2188.1480000000001"/>
  </r>
  <r>
    <s v="COO"/>
    <x v="0"/>
    <s v="COOPER COS INC/THE"/>
    <x v="0"/>
    <s v="Health Care Equipment &amp; Suppli"/>
    <s v="OldCos"/>
    <n v="100.548"/>
    <n v="108.3396"/>
    <n v="1080.421"/>
  </r>
  <r>
    <s v="COO"/>
    <x v="1"/>
    <s v="COOPER COS INC/THE"/>
    <x v="0"/>
    <s v="Health Care Equipment &amp; Suppli"/>
    <s v="OldCos"/>
    <n v="112.803"/>
    <n v="141.9555"/>
    <n v="1158.5170000000001"/>
  </r>
  <r>
    <s v="COO"/>
    <x v="2"/>
    <s v="COOPER COS INC/THE"/>
    <x v="0"/>
    <s v="Health Care Equipment &amp; Suppli"/>
    <s v="OldCos"/>
    <n v="175.43"/>
    <n v="193.88159999999999"/>
    <n v="1330.835"/>
  </r>
  <r>
    <s v="COO"/>
    <x v="3"/>
    <s v="COOPER COS INC/THE"/>
    <x v="0"/>
    <s v="Health Care Equipment &amp; Suppli"/>
    <s v="OldCos"/>
    <n v="248.339"/>
    <n v="248.92660000000001"/>
    <n v="1445.136"/>
  </r>
  <r>
    <s v="COO"/>
    <x v="4"/>
    <s v="COOPER COS INC/THE"/>
    <x v="0"/>
    <s v="Health Care Equipment &amp; Suppli"/>
    <s v="OldCos"/>
    <n v="296.15100000000001"/>
    <n v="301.07670000000002"/>
    <n v="1587.7249999999999"/>
  </r>
  <r>
    <s v="COO"/>
    <x v="5"/>
    <s v="COOPER COS INC/THE"/>
    <x v="0"/>
    <s v="Health Care Equipment &amp; Suppli"/>
    <s v="OldCos"/>
    <n v="269.85599999999999"/>
    <n v="309.92720000000003"/>
    <n v="1717.7760000000001"/>
  </r>
  <r>
    <s v="COO"/>
    <x v="6"/>
    <s v="COOPER COS INC/THE"/>
    <x v="0"/>
    <s v="Health Care Equipment &amp; Suppli"/>
    <s v="OldCos"/>
    <n v="203.523"/>
    <n v="367.8553"/>
    <n v="1797.06"/>
  </r>
  <r>
    <s v="COO"/>
    <x v="7"/>
    <s v="COOPER COS INC/THE"/>
    <x v="0"/>
    <s v="Health Care Equipment &amp; Suppli"/>
    <s v="OldCos"/>
    <n v="273.89999999999998"/>
    <n v="335.065"/>
    <n v="1966.8"/>
  </r>
  <r>
    <s v="COO"/>
    <x v="8"/>
    <s v="COOPER COS INC/THE"/>
    <x v="0"/>
    <s v="Health Care Equipment &amp; Suppli"/>
    <s v="OldCos"/>
    <n v="372.9"/>
    <n v="408.84500000000003"/>
    <n v="2139"/>
  </r>
  <r>
    <s v="COO"/>
    <x v="9"/>
    <s v="COOPER COS INC/THE"/>
    <x v="0"/>
    <s v="Health Care Equipment &amp; Suppli"/>
    <s v="OldCos"/>
    <n v="139.9"/>
    <n v="97.884200000000007"/>
    <n v="2532.8000000000002"/>
  </r>
  <r>
    <s v="COO"/>
    <x v="10"/>
    <s v="COOPER COS INC/THE"/>
    <x v="0"/>
    <s v="Health Care Equipment &amp; Suppli"/>
    <s v="OldCos"/>
    <n v="466.7"/>
    <n v="498.45800000000003"/>
    <n v="2653.4"/>
  </r>
  <r>
    <s v="COP"/>
    <x v="0"/>
    <s v="CONOCOPHILLIPS"/>
    <x v="7"/>
    <s v="Oil, Gas &amp; Consumable Fuels"/>
    <s v="OldCos"/>
    <n v="4414"/>
    <n v="4670"/>
    <n v="136016"/>
  </r>
  <r>
    <s v="COP"/>
    <x v="1"/>
    <s v="CONOCOPHILLIPS"/>
    <x v="7"/>
    <s v="Oil, Gas &amp; Consumable Fuels"/>
    <s v="OldCos"/>
    <n v="11358"/>
    <n v="6792.55"/>
    <n v="56215"/>
  </r>
  <r>
    <s v="COP"/>
    <x v="2"/>
    <s v="CONOCOPHILLIPS"/>
    <x v="7"/>
    <s v="Oil, Gas &amp; Consumable Fuels"/>
    <s v="OldCos"/>
    <n v="12436"/>
    <n v="7861.3"/>
    <n v="64196"/>
  </r>
  <r>
    <s v="COP"/>
    <x v="3"/>
    <s v="CONOCOPHILLIPS"/>
    <x v="7"/>
    <s v="Oil, Gas &amp; Consumable Fuels"/>
    <s v="OldCos"/>
    <n v="8428"/>
    <n v="6693"/>
    <n v="57967"/>
  </r>
  <r>
    <s v="COP"/>
    <x v="4"/>
    <s v="CONOCOPHILLIPS"/>
    <x v="7"/>
    <s v="Oil, Gas &amp; Consumable Fuels"/>
    <s v="OldCos"/>
    <n v="9156"/>
    <n v="7102.45"/>
    <n v="54413"/>
  </r>
  <r>
    <s v="COP"/>
    <x v="5"/>
    <s v="CONOCOPHILLIPS"/>
    <x v="7"/>
    <s v="Oil, Gas &amp; Consumable Fuels"/>
    <s v="OldCos"/>
    <n v="6869"/>
    <n v="6597.15"/>
    <n v="52524"/>
  </r>
  <r>
    <s v="COP"/>
    <x v="6"/>
    <s v="CONOCOPHILLIPS"/>
    <x v="7"/>
    <s v="Oil, Gas &amp; Consumable Fuels"/>
    <s v="OldCos"/>
    <n v="-4428"/>
    <n v="-1486.5"/>
    <n v="29564"/>
  </r>
  <r>
    <s v="COP"/>
    <x v="7"/>
    <s v="CONOCOPHILLIPS"/>
    <x v="7"/>
    <s v="Oil, Gas &amp; Consumable Fuels"/>
    <s v="OldCos"/>
    <n v="-3615"/>
    <n v="-3207.15"/>
    <n v="23693"/>
  </r>
  <r>
    <s v="COP"/>
    <x v="8"/>
    <s v="CONOCOPHILLIPS"/>
    <x v="7"/>
    <s v="Oil, Gas &amp; Consumable Fuels"/>
    <s v="OldCos"/>
    <n v="-855"/>
    <n v="901.9"/>
    <n v="29106"/>
  </r>
  <r>
    <s v="COP"/>
    <x v="9"/>
    <s v="CONOCOPHILLIPS"/>
    <x v="7"/>
    <s v="Oil, Gas &amp; Consumable Fuels"/>
    <s v="OldCos"/>
    <n v="6257"/>
    <n v="5327.84"/>
    <n v="36417"/>
  </r>
  <r>
    <s v="COST"/>
    <x v="0"/>
    <s v="COSTCO WHOLESALE CORP"/>
    <x v="4"/>
    <s v="Food &amp; Staples Retailing"/>
    <s v="OldCos"/>
    <n v="1086"/>
    <n v="1089.25"/>
    <n v="71422"/>
  </r>
  <r>
    <s v="COST"/>
    <x v="1"/>
    <s v="COSTCO WHOLESALE CORP"/>
    <x v="4"/>
    <s v="Food &amp; Staples Retailing"/>
    <s v="OldCos"/>
    <n v="1303"/>
    <n v="1304.3"/>
    <n v="77946"/>
  </r>
  <r>
    <s v="COST"/>
    <x v="2"/>
    <s v="COSTCO WHOLESALE CORP"/>
    <x v="4"/>
    <s v="Food &amp; Staples Retailing"/>
    <s v="OldCos"/>
    <n v="1462"/>
    <n v="1462"/>
    <n v="88915"/>
  </r>
  <r>
    <s v="COST"/>
    <x v="3"/>
    <s v="COSTCO WHOLESALE CORP"/>
    <x v="4"/>
    <s v="Food &amp; Staples Retailing"/>
    <s v="OldCos"/>
    <n v="1709"/>
    <n v="1731.4"/>
    <n v="99137"/>
  </r>
  <r>
    <s v="COST"/>
    <x v="4"/>
    <s v="COSTCO WHOLESALE CORP"/>
    <x v="4"/>
    <s v="Food &amp; Staples Retailing"/>
    <s v="OldCos"/>
    <n v="2039"/>
    <n v="1977"/>
    <n v="105156"/>
  </r>
  <r>
    <s v="COST"/>
    <x v="5"/>
    <s v="COSTCO WHOLESALE CORP"/>
    <x v="4"/>
    <s v="Food &amp; Staples Retailing"/>
    <s v="OldCos"/>
    <n v="2058"/>
    <n v="2058"/>
    <n v="112640"/>
  </r>
  <r>
    <s v="COST"/>
    <x v="6"/>
    <s v="COSTCO WHOLESALE CORP"/>
    <x v="4"/>
    <s v="Food &amp; Staples Retailing"/>
    <s v="OldCos"/>
    <n v="2377"/>
    <n v="2377"/>
    <n v="116199"/>
  </r>
  <r>
    <s v="COST"/>
    <x v="7"/>
    <s v="COSTCO WHOLESALE CORP"/>
    <x v="4"/>
    <s v="Food &amp; Staples Retailing"/>
    <s v="OldCos"/>
    <n v="2350"/>
    <n v="2350"/>
    <n v="118719"/>
  </r>
  <r>
    <s v="COST"/>
    <x v="8"/>
    <s v="COSTCO WHOLESALE CORP"/>
    <x v="4"/>
    <s v="Food &amp; Staples Retailing"/>
    <s v="OldCos"/>
    <n v="2679"/>
    <n v="2566.1343999999999"/>
    <n v="129025"/>
  </r>
  <r>
    <s v="COST"/>
    <x v="9"/>
    <s v="COSTCO WHOLESALE CORP"/>
    <x v="4"/>
    <s v="Food &amp; Staples Retailing"/>
    <s v="OldCos"/>
    <n v="3134"/>
    <n v="3134"/>
    <n v="141576"/>
  </r>
  <r>
    <s v="COST"/>
    <x v="10"/>
    <s v="COSTCO WHOLESALE CORP"/>
    <x v="4"/>
    <s v="Food &amp; Staples Retailing"/>
    <s v="OldCos"/>
    <n v="3659"/>
    <n v="3690.0046000000002"/>
    <n v="152703"/>
  </r>
  <r>
    <s v="COTY"/>
    <x v="0"/>
    <s v="COTY INC-CL A"/>
    <x v="4"/>
    <s v="Personal Products"/>
    <s v="OldCos"/>
    <n v="101.7"/>
    <n v="143.23500000000001"/>
    <n v="3379.3"/>
  </r>
  <r>
    <s v="COTY"/>
    <x v="1"/>
    <s v="COTY INC-CL A"/>
    <x v="4"/>
    <s v="Personal Products"/>
    <s v="OldCos"/>
    <n v="61.7"/>
    <n v="105.3509"/>
    <n v="3482.9"/>
  </r>
  <r>
    <s v="COTY"/>
    <x v="2"/>
    <s v="COTY INC-CL A"/>
    <x v="4"/>
    <s v="Personal Products"/>
    <s v="OldCos"/>
    <n v="61.7"/>
    <n v="139.21950000000001"/>
    <n v="4086.1"/>
  </r>
  <r>
    <s v="COTY"/>
    <x v="3"/>
    <s v="COTY INC-CL A"/>
    <x v="4"/>
    <s v="Personal Products"/>
    <s v="OldCos"/>
    <n v="-324.39999999999998"/>
    <n v="203.75399999999999"/>
    <n v="4611.3"/>
  </r>
  <r>
    <s v="COTY"/>
    <x v="4"/>
    <s v="COTY INC-CL A"/>
    <x v="4"/>
    <s v="Personal Products"/>
    <s v="OldCos"/>
    <n v="168"/>
    <n v="218.5444"/>
    <n v="4649.1000000000004"/>
  </r>
  <r>
    <s v="COTY"/>
    <x v="5"/>
    <s v="COTY INC-CL A"/>
    <x v="4"/>
    <s v="Personal Products"/>
    <s v="OldCos"/>
    <n v="-97.4"/>
    <n v="280.08420000000001"/>
    <n v="4551.6000000000004"/>
  </r>
  <r>
    <s v="COTY"/>
    <x v="6"/>
    <s v="COTY INC-CL A"/>
    <x v="4"/>
    <s v="Personal Products"/>
    <s v="OldCos"/>
    <n v="232.5"/>
    <n v="345.48059999999998"/>
    <n v="4395.2"/>
  </r>
  <r>
    <s v="COTY"/>
    <x v="7"/>
    <s v="COTY INC-CL A"/>
    <x v="4"/>
    <s v="Personal Products"/>
    <s v="OldCos"/>
    <n v="156.9"/>
    <n v="397.77690000000001"/>
    <n v="4349.1000000000004"/>
  </r>
  <r>
    <s v="COTY"/>
    <x v="8"/>
    <s v="COTY INC-CL A"/>
    <x v="4"/>
    <s v="Personal Products"/>
    <s v="OldCos"/>
    <n v="-422.2"/>
    <n v="230.84800000000001"/>
    <n v="7650.3"/>
  </r>
  <r>
    <s v="COTY"/>
    <x v="9"/>
    <s v="COTY INC-CL A"/>
    <x v="4"/>
    <s v="Personal Products"/>
    <s v="OldCos"/>
    <n v="-168.8"/>
    <n v="247.63419999999999"/>
    <n v="9398"/>
  </r>
  <r>
    <s v="COTY"/>
    <x v="10"/>
    <s v="COTY INC-CL A"/>
    <x v="4"/>
    <s v="Personal Products"/>
    <s v="OldCos"/>
    <n v="-3784.2"/>
    <n v="218.1934"/>
    <n v="8648.5"/>
  </r>
  <r>
    <s v="CPB"/>
    <x v="0"/>
    <s v="CAMPBELL SOUP CO"/>
    <x v="4"/>
    <s v="Food Products"/>
    <s v="OldCos"/>
    <n v="736"/>
    <n v="790.42"/>
    <n v="7586"/>
  </r>
  <r>
    <s v="CPB"/>
    <x v="1"/>
    <s v="CAMPBELL SOUP CO"/>
    <x v="4"/>
    <s v="Food Products"/>
    <s v="OldCos"/>
    <n v="830"/>
    <n v="848"/>
    <n v="7676"/>
  </r>
  <r>
    <s v="CPB"/>
    <x v="2"/>
    <s v="CAMPBELL SOUP CO"/>
    <x v="4"/>
    <s v="Food Products"/>
    <s v="OldCos"/>
    <n v="796"/>
    <n v="784"/>
    <n v="7143"/>
  </r>
  <r>
    <s v="CPB"/>
    <x v="3"/>
    <s v="CAMPBELL SOUP CO"/>
    <x v="4"/>
    <s v="Food Products"/>
    <s v="OldCos"/>
    <n v="769"/>
    <n v="737.95"/>
    <n v="7175"/>
  </r>
  <r>
    <s v="CPB"/>
    <x v="4"/>
    <s v="CAMPBELL SOUP CO"/>
    <x v="4"/>
    <s v="Food Products"/>
    <s v="OldCos"/>
    <n v="458"/>
    <n v="1169.4000000000001"/>
    <n v="8052"/>
  </r>
  <r>
    <s v="CPB"/>
    <x v="5"/>
    <s v="CAMPBELL SOUP CO"/>
    <x v="4"/>
    <s v="Food Products"/>
    <s v="OldCos"/>
    <n v="866"/>
    <n v="853"/>
    <n v="8268"/>
  </r>
  <r>
    <s v="CPB"/>
    <x v="6"/>
    <s v="CAMPBELL SOUP CO"/>
    <x v="4"/>
    <s v="Food Products"/>
    <s v="OldCos"/>
    <n v="666"/>
    <n v="834.9"/>
    <n v="8082"/>
  </r>
  <r>
    <s v="CPB"/>
    <x v="7"/>
    <s v="CAMPBELL SOUP CO"/>
    <x v="4"/>
    <s v="Food Products"/>
    <s v="OldCos"/>
    <n v="563"/>
    <n v="917"/>
    <n v="7961"/>
  </r>
  <r>
    <s v="CPB"/>
    <x v="8"/>
    <s v="CAMPBELL SOUP CO"/>
    <x v="4"/>
    <s v="Food Products"/>
    <s v="OldCos"/>
    <n v="887"/>
    <n v="961"/>
    <n v="5837"/>
  </r>
  <r>
    <s v="CPB"/>
    <x v="9"/>
    <s v="CAMPBELL SOUP CO"/>
    <x v="4"/>
    <s v="Food Products"/>
    <s v="OldCos"/>
    <n v="261"/>
    <n v="759"/>
    <n v="6615"/>
  </r>
  <r>
    <s v="CPB"/>
    <x v="10"/>
    <s v="CAMPBELL SOUP CO"/>
    <x v="4"/>
    <s v="Food Products"/>
    <s v="OldCos"/>
    <n v="211"/>
    <n v="696"/>
    <n v="8107"/>
  </r>
  <r>
    <s v="CPRI"/>
    <x v="0"/>
    <s v="CAPRI HOLDINGS LTD"/>
    <x v="2"/>
    <s v="Textiles, Apparel &amp; Luxury Goo"/>
    <s v="OldCos"/>
    <n v="10.228"/>
    <n v="12.206"/>
    <n v="397.07400000000001"/>
  </r>
  <r>
    <s v="CPRI"/>
    <x v="1"/>
    <s v="CAPRI HOLDINGS LTD"/>
    <x v="2"/>
    <s v="Textiles, Apparel &amp; Luxury Goo"/>
    <s v="OldCos"/>
    <n v="30.788"/>
    <n v="30.815300000000001"/>
    <n v="508.09899999999999"/>
  </r>
  <r>
    <s v="CPRI"/>
    <x v="2"/>
    <s v="CAPRI HOLDINGS LTD"/>
    <x v="2"/>
    <s v="Textiles, Apparel &amp; Luxury Goo"/>
    <s v="OldCos"/>
    <n v="56.877000000000002"/>
    <n v="59.369100000000003"/>
    <n v="803.33900000000006"/>
  </r>
  <r>
    <s v="CPRI"/>
    <x v="3"/>
    <s v="CAPRI HOLDINGS LTD"/>
    <x v="2"/>
    <s v="Textiles, Apparel &amp; Luxury Goo"/>
    <s v="OldCos"/>
    <n v="126.137"/>
    <n v="130.3211"/>
    <n v="1302.2539999999999"/>
  </r>
  <r>
    <s v="CPRI"/>
    <x v="4"/>
    <s v="CAPRI HOLDINGS LTD"/>
    <x v="2"/>
    <s v="Textiles, Apparel &amp; Luxury Goo"/>
    <s v="OldCos"/>
    <n v="397.60199999999998"/>
    <n v="398.22210000000001"/>
    <n v="2181.732"/>
  </r>
  <r>
    <s v="CPRI"/>
    <x v="5"/>
    <s v="CAPRI HOLDINGS LTD"/>
    <x v="2"/>
    <s v="Textiles, Apparel &amp; Luxury Goo"/>
    <s v="OldCos"/>
    <n v="661.48500000000001"/>
    <n v="666.09929999999997"/>
    <n v="3310.8429999999998"/>
  </r>
  <r>
    <s v="CPRI"/>
    <x v="6"/>
    <s v="CAPRI HOLDINGS LTD"/>
    <x v="2"/>
    <s v="Textiles, Apparel &amp; Luxury Goo"/>
    <s v="OldCos"/>
    <n v="881.02300000000002"/>
    <n v="886.49009999999998"/>
    <n v="4371.4690000000001"/>
  </r>
  <r>
    <s v="CPRI"/>
    <x v="7"/>
    <s v="CAPRI HOLDINGS LTD"/>
    <x v="2"/>
    <s v="Textiles, Apparel &amp; Luxury Goo"/>
    <s v="OldCos"/>
    <n v="839.1"/>
    <n v="847.55"/>
    <n v="4712.1000000000004"/>
  </r>
  <r>
    <s v="CPRI"/>
    <x v="8"/>
    <s v="CAPRI HOLDINGS LTD"/>
    <x v="2"/>
    <s v="Textiles, Apparel &amp; Luxury Goo"/>
    <s v="OldCos"/>
    <n v="552.5"/>
    <n v="714.82"/>
    <n v="4493.7"/>
  </r>
  <r>
    <s v="CPRI"/>
    <x v="9"/>
    <s v="CAPRI HOLDINGS LTD"/>
    <x v="2"/>
    <s v="Textiles, Apparel &amp; Luxury Goo"/>
    <s v="OldCos"/>
    <n v="592"/>
    <n v="701"/>
    <n v="4719"/>
  </r>
  <r>
    <s v="CPRI"/>
    <x v="10"/>
    <s v="CAPRI HOLDINGS LTD"/>
    <x v="2"/>
    <s v="Textiles, Apparel &amp; Luxury Goo"/>
    <s v="OldCos"/>
    <n v="543"/>
    <n v="753"/>
    <n v="5238"/>
  </r>
  <r>
    <s v="CPRT"/>
    <x v="0"/>
    <s v="COPART INC"/>
    <x v="1"/>
    <s v="Commercial Services &amp; Supplies"/>
    <s v="OldCos"/>
    <n v="141.10300000000001"/>
    <n v="138.89599999999999"/>
    <n v="743.08199999999999"/>
  </r>
  <r>
    <s v="CPRT"/>
    <x v="1"/>
    <s v="COPART INC"/>
    <x v="1"/>
    <s v="Commercial Services &amp; Supplies"/>
    <s v="OldCos"/>
    <n v="151.62700000000001"/>
    <n v="155.072"/>
    <n v="772.87900000000002"/>
  </r>
  <r>
    <s v="CPRT"/>
    <x v="2"/>
    <s v="COPART INC"/>
    <x v="1"/>
    <s v="Commercial Services &amp; Supplies"/>
    <s v="OldCos"/>
    <n v="166.375"/>
    <n v="167.285"/>
    <n v="872.24599999999998"/>
  </r>
  <r>
    <s v="CPRT"/>
    <x v="3"/>
    <s v="COPART INC"/>
    <x v="1"/>
    <s v="Commercial Services &amp; Supplies"/>
    <s v="OldCos"/>
    <n v="182.119"/>
    <n v="190.47020000000001"/>
    <n v="924.19100000000003"/>
  </r>
  <r>
    <s v="CPRT"/>
    <x v="4"/>
    <s v="COPART INC"/>
    <x v="1"/>
    <s v="Commercial Services &amp; Supplies"/>
    <s v="OldCos"/>
    <n v="180.02500000000001"/>
    <n v="189.0119"/>
    <n v="1046.386"/>
  </r>
  <r>
    <s v="CPRT"/>
    <x v="5"/>
    <s v="COPART INC"/>
    <x v="1"/>
    <s v="Commercial Services &amp; Supplies"/>
    <s v="OldCos"/>
    <n v="178.68700000000001"/>
    <n v="221.554"/>
    <n v="1163.489"/>
  </r>
  <r>
    <s v="CPRT"/>
    <x v="6"/>
    <s v="COPART INC"/>
    <x v="1"/>
    <s v="Commercial Services &amp; Supplies"/>
    <s v="OldCos"/>
    <n v="219.78299999999999"/>
    <n v="219.56979999999999"/>
    <n v="1146.079"/>
  </r>
  <r>
    <s v="CPRT"/>
    <x v="7"/>
    <s v="COPART INC"/>
    <x v="1"/>
    <s v="Commercial Services &amp; Supplies"/>
    <s v="OldCos"/>
    <n v="270.36"/>
    <n v="257.88490000000002"/>
    <n v="1268.4490000000001"/>
  </r>
  <r>
    <s v="CPRT"/>
    <x v="8"/>
    <s v="COPART INC"/>
    <x v="1"/>
    <s v="Commercial Services &amp; Supplies"/>
    <s v="OldCos"/>
    <n v="394.22699999999998"/>
    <n v="300.74959999999999"/>
    <n v="1447.981"/>
  </r>
  <r>
    <s v="CPRT"/>
    <x v="9"/>
    <s v="COPART INC"/>
    <x v="1"/>
    <s v="Commercial Services &amp; Supplies"/>
    <s v="OldCos"/>
    <n v="417.86700000000002"/>
    <n v="411.17700000000002"/>
    <n v="1805.6949999999999"/>
  </r>
  <r>
    <s v="CPRT"/>
    <x v="10"/>
    <s v="COPART INC"/>
    <x v="1"/>
    <s v="Commercial Services &amp; Supplies"/>
    <s v="OldCos"/>
    <n v="591.69299999999998"/>
    <n v="532.3723"/>
    <n v="2041.9570000000001"/>
  </r>
  <r>
    <s v="CRM"/>
    <x v="0"/>
    <s v="SALESFORCE.COM INC"/>
    <x v="3"/>
    <s v="Software"/>
    <s v="NewCos"/>
    <n v="43.427999999999997"/>
    <n v="43.427999999999997"/>
    <n v="1076.769"/>
  </r>
  <r>
    <s v="CRM"/>
    <x v="1"/>
    <s v="SALESFORCE.COM INC"/>
    <x v="3"/>
    <s v="Software"/>
    <s v="NewCos"/>
    <n v="80.718999999999994"/>
    <n v="74.746200000000002"/>
    <n v="1305.5830000000001"/>
  </r>
  <r>
    <s v="CRM"/>
    <x v="2"/>
    <s v="SALESFORCE.COM INC"/>
    <x v="3"/>
    <s v="Software"/>
    <s v="NewCos"/>
    <n v="64.474000000000004"/>
    <n v="50.323700000000002"/>
    <n v="1657.1389999999999"/>
  </r>
  <r>
    <s v="CRM"/>
    <x v="3"/>
    <s v="SALESFORCE.COM INC"/>
    <x v="3"/>
    <s v="Software"/>
    <s v="NewCos"/>
    <n v="-11.571999999999999"/>
    <n v="-7.77"/>
    <n v="2266.5390000000002"/>
  </r>
  <r>
    <s v="CRM"/>
    <x v="4"/>
    <s v="SALESFORCE.COM INC"/>
    <x v="3"/>
    <s v="Software"/>
    <s v="NewCos"/>
    <n v="-270.44499999999999"/>
    <n v="-96.429400000000001"/>
    <n v="3050.1950000000002"/>
  </r>
  <r>
    <s v="CRM"/>
    <x v="5"/>
    <s v="SALESFORCE.COM INC"/>
    <x v="3"/>
    <s v="Software"/>
    <s v="NewCos"/>
    <n v="-232.17500000000001"/>
    <n v="-232.9537"/>
    <n v="4071.0030000000002"/>
  </r>
  <r>
    <s v="CRM"/>
    <x v="6"/>
    <s v="SALESFORCE.COM INC"/>
    <x v="3"/>
    <s v="Software"/>
    <s v="NewCos"/>
    <n v="-262.68799999999999"/>
    <n v="-275.20089999999999"/>
    <n v="5373.5860000000002"/>
  </r>
  <r>
    <s v="CRM"/>
    <x v="7"/>
    <s v="SALESFORCE.COM INC"/>
    <x v="3"/>
    <s v="Software"/>
    <s v="NewCos"/>
    <n v="-47.426000000000002"/>
    <n v="-121.9195"/>
    <n v="6667.2160000000003"/>
  </r>
  <r>
    <s v="CRM"/>
    <x v="8"/>
    <s v="SALESFORCE.COM INC"/>
    <x v="3"/>
    <s v="Software"/>
    <s v="NewCos"/>
    <n v="323"/>
    <n v="295.65269999999998"/>
    <n v="8437"/>
  </r>
  <r>
    <s v="CRM"/>
    <x v="9"/>
    <s v="SALESFORCE.COM INC"/>
    <x v="3"/>
    <s v="Software"/>
    <s v="NewCos"/>
    <n v="360"/>
    <n v="348.08940000000001"/>
    <n v="10540"/>
  </r>
  <r>
    <s v="CRM"/>
    <x v="10"/>
    <s v="SALESFORCE.COM INC"/>
    <x v="3"/>
    <s v="Software"/>
    <s v="NewCos"/>
    <n v="1110"/>
    <n v="684.98"/>
    <n v="13282"/>
  </r>
  <r>
    <s v="CSCO"/>
    <x v="0"/>
    <s v="CISCO SYSTEMS INC"/>
    <x v="3"/>
    <s v="Communications Equipment"/>
    <s v="OldCos"/>
    <n v="6134"/>
    <n v="6509.4039000000002"/>
    <n v="36117"/>
  </r>
  <r>
    <s v="CSCO"/>
    <x v="1"/>
    <s v="CISCO SYSTEMS INC"/>
    <x v="3"/>
    <s v="Communications Equipment"/>
    <s v="OldCos"/>
    <n v="7767"/>
    <n v="7855.4816000000001"/>
    <n v="40040"/>
  </r>
  <r>
    <s v="CSCO"/>
    <x v="2"/>
    <s v="CISCO SYSTEMS INC"/>
    <x v="3"/>
    <s v="Communications Equipment"/>
    <s v="OldCos"/>
    <n v="6490"/>
    <n v="7211.1130999999996"/>
    <n v="43218"/>
  </r>
  <r>
    <s v="CSCO"/>
    <x v="3"/>
    <s v="CISCO SYSTEMS INC"/>
    <x v="3"/>
    <s v="Communications Equipment"/>
    <s v="OldCos"/>
    <n v="8041"/>
    <n v="8416.4367000000002"/>
    <n v="46061"/>
  </r>
  <r>
    <s v="CSCO"/>
    <x v="4"/>
    <s v="CISCO SYSTEMS INC"/>
    <x v="3"/>
    <s v="Communications Equipment"/>
    <s v="OldCos"/>
    <n v="9983"/>
    <n v="9368.0653999999995"/>
    <n v="48607"/>
  </r>
  <r>
    <s v="CSCO"/>
    <x v="5"/>
    <s v="CISCO SYSTEMS INC"/>
    <x v="3"/>
    <s v="Communications Equipment"/>
    <s v="OldCos"/>
    <n v="7853"/>
    <n v="8861.2674000000006"/>
    <n v="47142"/>
  </r>
  <r>
    <s v="CSCO"/>
    <x v="6"/>
    <s v="CISCO SYSTEMS INC"/>
    <x v="3"/>
    <s v="Communications Equipment"/>
    <s v="OldCos"/>
    <n v="8981"/>
    <n v="9317.3696999999993"/>
    <n v="49161"/>
  </r>
  <r>
    <s v="CSCO"/>
    <x v="7"/>
    <s v="CISCO SYSTEMS INC"/>
    <x v="3"/>
    <s v="Communications Equipment"/>
    <s v="OldCos"/>
    <n v="10739"/>
    <n v="10344.8298"/>
    <n v="49247"/>
  </r>
  <r>
    <s v="CSCO"/>
    <x v="8"/>
    <s v="CISCO SYSTEMS INC"/>
    <x v="3"/>
    <s v="Communications Equipment"/>
    <s v="OldCos"/>
    <n v="9609"/>
    <n v="10486.9746"/>
    <n v="48005"/>
  </r>
  <r>
    <s v="CSCO"/>
    <x v="9"/>
    <s v="CISCO SYSTEMS INC"/>
    <x v="3"/>
    <s v="Communications Equipment"/>
    <s v="OldCos"/>
    <n v="110"/>
    <n v="11009.725200000001"/>
    <n v="49330"/>
  </r>
  <r>
    <s v="CSCO"/>
    <x v="10"/>
    <s v="CISCO SYSTEMS INC"/>
    <x v="3"/>
    <s v="Communications Equipment"/>
    <s v="OldCos"/>
    <n v="11621"/>
    <n v="12217.0155"/>
    <n v="51904"/>
  </r>
  <r>
    <s v="CSX"/>
    <x v="0"/>
    <s v="CSX CORP"/>
    <x v="1"/>
    <s v="Road &amp; Rail"/>
    <s v="OldCos"/>
    <n v="1143"/>
    <n v="1128"/>
    <n v="9041"/>
  </r>
  <r>
    <s v="CSX"/>
    <x v="1"/>
    <s v="CSX CORP"/>
    <x v="1"/>
    <s v="Road &amp; Rail"/>
    <s v="OldCos"/>
    <n v="1563"/>
    <n v="1598.5"/>
    <n v="10636"/>
  </r>
  <r>
    <s v="CSX"/>
    <x v="2"/>
    <s v="CSX CORP"/>
    <x v="1"/>
    <s v="Road &amp; Rail"/>
    <s v="OldCos"/>
    <n v="1822"/>
    <n v="1822"/>
    <n v="11743"/>
  </r>
  <r>
    <s v="CSX"/>
    <x v="3"/>
    <s v="CSX CORP"/>
    <x v="1"/>
    <s v="Road &amp; Rail"/>
    <s v="OldCos"/>
    <n v="1859"/>
    <n v="1754.35"/>
    <n v="11756"/>
  </r>
  <r>
    <s v="CSX"/>
    <x v="4"/>
    <s v="CSX CORP"/>
    <x v="1"/>
    <s v="Road &amp; Rail"/>
    <s v="OldCos"/>
    <n v="1863"/>
    <n v="1807.75"/>
    <n v="12026"/>
  </r>
  <r>
    <s v="CSX"/>
    <x v="5"/>
    <s v="CSX CORP"/>
    <x v="1"/>
    <s v="Road &amp; Rail"/>
    <s v="OldCos"/>
    <n v="1926"/>
    <n v="1961.75"/>
    <n v="12669"/>
  </r>
  <r>
    <s v="CSX"/>
    <x v="6"/>
    <s v="CSX CORP"/>
    <x v="1"/>
    <s v="Road &amp; Rail"/>
    <s v="OldCos"/>
    <n v="1967"/>
    <n v="1908.5"/>
    <n v="11811"/>
  </r>
  <r>
    <s v="CSX"/>
    <x v="7"/>
    <s v="CSX CORP"/>
    <x v="1"/>
    <s v="Road &amp; Rail"/>
    <s v="OldCos"/>
    <n v="1713"/>
    <n v="1704.55"/>
    <n v="11069"/>
  </r>
  <r>
    <s v="CSX"/>
    <x v="8"/>
    <s v="CSX CORP"/>
    <x v="1"/>
    <s v="Road &amp; Rail"/>
    <s v="OldCos"/>
    <n v="5470"/>
    <n v="2084.3000000000002"/>
    <n v="11408"/>
  </r>
  <r>
    <s v="CSX"/>
    <x v="9"/>
    <s v="CSX CORP"/>
    <x v="1"/>
    <s v="Road &amp; Rail"/>
    <s v="OldCos"/>
    <n v="3308"/>
    <n v="3200.34"/>
    <n v="12250"/>
  </r>
  <r>
    <s v="CTAS"/>
    <x v="0"/>
    <s v="CINTAS CORP"/>
    <x v="1"/>
    <s v="Commercial Services &amp; Supplies"/>
    <s v="OldCos"/>
    <n v="226.357"/>
    <n v="264.77010000000001"/>
    <n v="3774.6849999999999"/>
  </r>
  <r>
    <s v="CTAS"/>
    <x v="1"/>
    <s v="CINTAS CORP"/>
    <x v="1"/>
    <s v="Commercial Services &amp; Supplies"/>
    <s v="OldCos"/>
    <n v="215.62"/>
    <n v="229.0419"/>
    <n v="3547.3389999999999"/>
  </r>
  <r>
    <s v="CTAS"/>
    <x v="2"/>
    <s v="CINTAS CORP"/>
    <x v="1"/>
    <s v="Commercial Services &amp; Supplies"/>
    <s v="OldCos"/>
    <n v="246.989"/>
    <n v="246.989"/>
    <n v="3810.384"/>
  </r>
  <r>
    <s v="CTAS"/>
    <x v="3"/>
    <s v="CINTAS CORP"/>
    <x v="1"/>
    <s v="Commercial Services &amp; Supplies"/>
    <s v="OldCos"/>
    <n v="297.637"/>
    <n v="297.637"/>
    <n v="4102"/>
  </r>
  <r>
    <s v="CTAS"/>
    <x v="4"/>
    <s v="CINTAS CORP"/>
    <x v="1"/>
    <s v="Commercial Services &amp; Supplies"/>
    <s v="OldCos"/>
    <n v="315.44200000000001"/>
    <n v="310.95699999999999"/>
    <n v="4316.4709999999995"/>
  </r>
  <r>
    <s v="CTAS"/>
    <x v="5"/>
    <s v="CINTAS CORP"/>
    <x v="1"/>
    <s v="Commercial Services &amp; Supplies"/>
    <s v="OldCos"/>
    <n v="371.36"/>
    <n v="363.68"/>
    <n v="4193.8440000000001"/>
  </r>
  <r>
    <s v="CTAS"/>
    <x v="6"/>
    <s v="CINTAS CORP"/>
    <x v="1"/>
    <s v="Commercial Services &amp; Supplies"/>
    <s v="OldCos"/>
    <n v="426.84699999999998"/>
    <n v="398.78199999999998"/>
    <n v="4369.6769999999997"/>
  </r>
  <r>
    <s v="CTAS"/>
    <x v="7"/>
    <s v="CINTAS CORP"/>
    <x v="1"/>
    <s v="Commercial Services &amp; Supplies"/>
    <s v="OldCos"/>
    <n v="686.38900000000001"/>
    <n v="441.47399999999999"/>
    <n v="4795.7719999999999"/>
  </r>
  <r>
    <s v="CTAS"/>
    <x v="8"/>
    <s v="CINTAS CORP"/>
    <x v="1"/>
    <s v="Commercial Services &amp; Supplies"/>
    <s v="OldCos"/>
    <n v="472.54"/>
    <n v="500.61360000000002"/>
    <n v="5323.3810000000003"/>
  </r>
  <r>
    <s v="CTAS"/>
    <x v="9"/>
    <s v="CINTAS CORP"/>
    <x v="1"/>
    <s v="Commercial Services &amp; Supplies"/>
    <s v="OldCos"/>
    <n v="830.79200000000003"/>
    <n v="652.44510000000002"/>
    <n v="6476.6319999999996"/>
  </r>
  <r>
    <s v="CTAS"/>
    <x v="10"/>
    <s v="CINTAS CORP"/>
    <x v="1"/>
    <s v="Commercial Services &amp; Supplies"/>
    <s v="OldCos"/>
    <n v="884.98099999999999"/>
    <n v="842.12189999999998"/>
    <n v="6892.3029999999999"/>
  </r>
  <r>
    <s v="CTL"/>
    <x v="0"/>
    <s v="CENTURYLINK INC"/>
    <x v="8"/>
    <s v="Diversified Telecommunication"/>
    <s v="OldCos"/>
    <n v="642.69399999999996"/>
    <n v="703.68150000000003"/>
    <n v="4974.2389999999996"/>
  </r>
  <r>
    <s v="CTL"/>
    <x v="1"/>
    <s v="CENTURYLINK INC"/>
    <x v="8"/>
    <s v="Diversified Telecommunication"/>
    <s v="OldCos"/>
    <n v="942.16800000000001"/>
    <n v="1032.0491999999999"/>
    <n v="7041.5339999999997"/>
  </r>
  <r>
    <s v="CTL"/>
    <x v="2"/>
    <s v="CENTURYLINK INC"/>
    <x v="8"/>
    <s v="Diversified Telecommunication"/>
    <s v="OldCos"/>
    <n v="573"/>
    <n v="763.6"/>
    <n v="15351"/>
  </r>
  <r>
    <s v="CTL"/>
    <x v="3"/>
    <s v="CENTURYLINK INC"/>
    <x v="8"/>
    <s v="Diversified Telecommunication"/>
    <s v="OldCos"/>
    <n v="777"/>
    <n v="975.15"/>
    <n v="18376"/>
  </r>
  <r>
    <s v="CTL"/>
    <x v="4"/>
    <s v="CENTURYLINK INC"/>
    <x v="8"/>
    <s v="Diversified Telecommunication"/>
    <s v="OldCos"/>
    <n v="-239"/>
    <n v="980.65"/>
    <n v="18095"/>
  </r>
  <r>
    <s v="CTL"/>
    <x v="5"/>
    <s v="CENTURYLINK INC"/>
    <x v="8"/>
    <s v="Diversified Telecommunication"/>
    <s v="OldCos"/>
    <n v="772"/>
    <n v="833.55"/>
    <n v="18031"/>
  </r>
  <r>
    <s v="CTL"/>
    <x v="6"/>
    <s v="CENTURYLINK INC"/>
    <x v="8"/>
    <s v="Diversified Telecommunication"/>
    <s v="OldCos"/>
    <n v="878"/>
    <n v="929"/>
    <n v="17900"/>
  </r>
  <r>
    <s v="CTL"/>
    <x v="7"/>
    <s v="CENTURYLINK INC"/>
    <x v="8"/>
    <s v="Diversified Telecommunication"/>
    <s v="OldCos"/>
    <n v="626"/>
    <n v="816.31730000000005"/>
    <n v="17470"/>
  </r>
  <r>
    <s v="CTL"/>
    <x v="8"/>
    <s v="CENTURYLINK INC"/>
    <x v="8"/>
    <s v="Diversified Telecommunication"/>
    <s v="OldCos"/>
    <n v="1389"/>
    <n v="587.20000000000005"/>
    <n v="17656"/>
  </r>
  <r>
    <s v="CTL"/>
    <x v="9"/>
    <s v="CENTURYLINK INC"/>
    <x v="8"/>
    <s v="Diversified Telecommunication"/>
    <s v="OldCos"/>
    <n v="-1733"/>
    <n v="1265.0001999999999"/>
    <n v="23443"/>
  </r>
  <r>
    <s v="CTSH"/>
    <x v="0"/>
    <s v="COGNIZANT TECH SOLUTIONS-A"/>
    <x v="3"/>
    <s v="IT Services"/>
    <s v="NewCos"/>
    <n v="534.96299999999997"/>
    <n v="534.42669999999998"/>
    <n v="3278.663"/>
  </r>
  <r>
    <s v="CTSH"/>
    <x v="1"/>
    <s v="COGNIZANT TECH SOLUTIONS-A"/>
    <x v="3"/>
    <s v="IT Services"/>
    <s v="NewCos"/>
    <n v="733.54"/>
    <n v="733.96510000000001"/>
    <n v="4592.3890000000001"/>
  </r>
  <r>
    <s v="CTSH"/>
    <x v="2"/>
    <s v="COGNIZANT TECH SOLUTIONS-A"/>
    <x v="3"/>
    <s v="IT Services"/>
    <s v="NewCos"/>
    <n v="883.61800000000005"/>
    <n v="890.8356"/>
    <n v="6121.1559999999999"/>
  </r>
  <r>
    <s v="CTSH"/>
    <x v="3"/>
    <s v="COGNIZANT TECH SOLUTIONS-A"/>
    <x v="3"/>
    <s v="IT Services"/>
    <s v="NewCos"/>
    <n v="1051.2629999999999"/>
    <n v="1060.2739999999999"/>
    <n v="7346.4719999999998"/>
  </r>
  <r>
    <s v="CTSH"/>
    <x v="4"/>
    <s v="COGNIZANT TECH SOLUTIONS-A"/>
    <x v="3"/>
    <s v="IT Services"/>
    <s v="NewCos"/>
    <n v="1228.578"/>
    <n v="1234.1166000000001"/>
    <n v="8843.1890000000003"/>
  </r>
  <r>
    <s v="CTSH"/>
    <x v="5"/>
    <s v="COGNIZANT TECH SOLUTIONS-A"/>
    <x v="3"/>
    <s v="IT Services"/>
    <s v="NewCos"/>
    <n v="1439.3"/>
    <n v="1469.5861"/>
    <n v="10262.700000000001"/>
  </r>
  <r>
    <s v="CTSH"/>
    <x v="6"/>
    <s v="COGNIZANT TECH SOLUTIONS-A"/>
    <x v="3"/>
    <s v="IT Services"/>
    <s v="NewCos"/>
    <n v="1624"/>
    <n v="1696.35"/>
    <n v="12416"/>
  </r>
  <r>
    <s v="CTSH"/>
    <x v="7"/>
    <s v="COGNIZANT TECH SOLUTIONS-A"/>
    <x v="3"/>
    <s v="IT Services"/>
    <s v="NewCos"/>
    <n v="1553"/>
    <n v="1876.3"/>
    <n v="13487"/>
  </r>
  <r>
    <s v="CTSH"/>
    <x v="8"/>
    <s v="COGNIZANT TECH SOLUTIONS-A"/>
    <x v="3"/>
    <s v="IT Services"/>
    <s v="NewCos"/>
    <n v="1504"/>
    <n v="2227.6999999999998"/>
    <n v="14810"/>
  </r>
  <r>
    <s v="CTSH"/>
    <x v="9"/>
    <s v="COGNIZANT TECH SOLUTIONS-A"/>
    <x v="3"/>
    <s v="IT Services"/>
    <s v="NewCos"/>
    <n v="2101"/>
    <n v="2305.16"/>
    <n v="16125"/>
  </r>
  <r>
    <s v="CTVA"/>
    <x v="0"/>
    <s v="CORTEVA INC"/>
    <x v="6"/>
    <s v="Chemicals"/>
    <s v="OldCos"/>
    <m/>
    <m/>
    <m/>
  </r>
  <r>
    <s v="CTVA"/>
    <x v="1"/>
    <s v="CORTEVA INC"/>
    <x v="6"/>
    <s v="Chemicals"/>
    <s v="OldCos"/>
    <m/>
    <m/>
    <m/>
  </r>
  <r>
    <s v="CTVA"/>
    <x v="2"/>
    <s v="CORTEVA INC"/>
    <x v="6"/>
    <s v="Chemicals"/>
    <s v="OldCos"/>
    <m/>
    <m/>
    <m/>
  </r>
  <r>
    <s v="CTVA"/>
    <x v="3"/>
    <s v="CORTEVA INC"/>
    <x v="6"/>
    <s v="Chemicals"/>
    <s v="OldCos"/>
    <m/>
    <m/>
    <m/>
  </r>
  <r>
    <s v="CTVA"/>
    <x v="4"/>
    <s v="CORTEVA INC"/>
    <x v="6"/>
    <s v="Chemicals"/>
    <s v="OldCos"/>
    <m/>
    <m/>
    <m/>
  </r>
  <r>
    <s v="CTVA"/>
    <x v="5"/>
    <s v="CORTEVA INC"/>
    <x v="6"/>
    <s v="Chemicals"/>
    <s v="OldCos"/>
    <m/>
    <m/>
    <m/>
  </r>
  <r>
    <s v="CTVA"/>
    <x v="6"/>
    <s v="CORTEVA INC"/>
    <x v="6"/>
    <s v="Chemicals"/>
    <s v="OldCos"/>
    <m/>
    <m/>
    <m/>
  </r>
  <r>
    <s v="CTVA"/>
    <x v="7"/>
    <s v="CORTEVA INC"/>
    <x v="6"/>
    <s v="Chemicals"/>
    <s v="OldCos"/>
    <n v="503"/>
    <n v="845.55"/>
    <n v="14041"/>
  </r>
  <r>
    <s v="CTVA"/>
    <x v="8"/>
    <s v="CORTEVA INC"/>
    <x v="6"/>
    <s v="Chemicals"/>
    <s v="OldCos"/>
    <n v="2534"/>
    <n v="2851.2"/>
    <n v="14240"/>
  </r>
  <r>
    <s v="CTVA"/>
    <x v="9"/>
    <s v="CORTEVA INC"/>
    <x v="6"/>
    <s v="Chemicals"/>
    <s v="OldCos"/>
    <n v="-4991"/>
    <n v="511.35"/>
    <n v="14287"/>
  </r>
  <r>
    <s v="CTXS"/>
    <x v="0"/>
    <s v="CITRIX SYSTEMS INC"/>
    <x v="3"/>
    <s v="Software"/>
    <s v="NewCos"/>
    <n v="191.017"/>
    <n v="209.3424"/>
    <n v="1614.088"/>
  </r>
  <r>
    <s v="CTXS"/>
    <x v="1"/>
    <s v="CITRIX SYSTEMS INC"/>
    <x v="3"/>
    <s v="Software"/>
    <s v="NewCos"/>
    <n v="277.065"/>
    <n v="277.74419999999998"/>
    <n v="1874.662"/>
  </r>
  <r>
    <s v="CTXS"/>
    <x v="2"/>
    <s v="CITRIX SYSTEMS INC"/>
    <x v="3"/>
    <s v="Software"/>
    <s v="NewCos"/>
    <n v="356.322"/>
    <n v="358.93900000000002"/>
    <n v="2206.3919999999998"/>
  </r>
  <r>
    <s v="CTXS"/>
    <x v="3"/>
    <s v="CITRIX SYSTEMS INC"/>
    <x v="3"/>
    <s v="Software"/>
    <s v="NewCos"/>
    <n v="352.54700000000003"/>
    <n v="320.92200000000003"/>
    <n v="2586.123"/>
  </r>
  <r>
    <s v="CTXS"/>
    <x v="4"/>
    <s v="CITRIX SYSTEMS INC"/>
    <x v="3"/>
    <s v="Software"/>
    <s v="NewCos"/>
    <n v="339.52300000000002"/>
    <n v="335.81799999999998"/>
    <n v="2918.4340000000002"/>
  </r>
  <r>
    <s v="CTXS"/>
    <x v="5"/>
    <s v="CITRIX SYSTEMS INC"/>
    <x v="3"/>
    <s v="Software"/>
    <s v="NewCos"/>
    <n v="251.72300000000001"/>
    <n v="304.15280000000001"/>
    <n v="3142.8560000000002"/>
  </r>
  <r>
    <s v="CTXS"/>
    <x v="6"/>
    <s v="CITRIX SYSTEMS INC"/>
    <x v="3"/>
    <s v="Software"/>
    <s v="NewCos"/>
    <n v="319.36099999999999"/>
    <n v="454.5634"/>
    <n v="3275.5940000000001"/>
  </r>
  <r>
    <s v="CTXS"/>
    <x v="7"/>
    <s v="CITRIX SYSTEMS INC"/>
    <x v="3"/>
    <s v="Software"/>
    <s v="NewCos"/>
    <n v="536.11199999999997"/>
    <n v="519.12800000000004"/>
    <n v="2736.08"/>
  </r>
  <r>
    <s v="CTXS"/>
    <x v="8"/>
    <s v="CITRIX SYSTEMS INC"/>
    <x v="3"/>
    <s v="Software"/>
    <s v="NewCos"/>
    <n v="-20.719000000000001"/>
    <n v="555.81230000000005"/>
    <n v="2824.6860000000001"/>
  </r>
  <r>
    <s v="CTXS"/>
    <x v="9"/>
    <s v="CITRIX SYSTEMS INC"/>
    <x v="3"/>
    <s v="Software"/>
    <s v="NewCos"/>
    <n v="575.66700000000003"/>
    <n v="561.36109999999996"/>
    <n v="2973.9029999999998"/>
  </r>
  <r>
    <s v="CVS"/>
    <x v="0"/>
    <s v="CVS HEALTH CORP"/>
    <x v="0"/>
    <s v="Health Care Providers &amp; Servic"/>
    <s v="OldCos"/>
    <n v="3696"/>
    <n v="3700"/>
    <n v="98215"/>
  </r>
  <r>
    <s v="CVS"/>
    <x v="1"/>
    <s v="CVS HEALTH CORP"/>
    <x v="0"/>
    <s v="Health Care Providers &amp; Servic"/>
    <s v="OldCos"/>
    <n v="3427"/>
    <n v="3378"/>
    <n v="95778"/>
  </r>
  <r>
    <s v="CVS"/>
    <x v="2"/>
    <s v="CVS HEALTH CORP"/>
    <x v="0"/>
    <s v="Health Care Providers &amp; Servic"/>
    <s v="OldCos"/>
    <n v="3461"/>
    <n v="3492"/>
    <n v="107100"/>
  </r>
  <r>
    <s v="CVS"/>
    <x v="3"/>
    <s v="CVS HEALTH CORP"/>
    <x v="0"/>
    <s v="Health Care Providers &amp; Servic"/>
    <s v="OldCos"/>
    <n v="3864"/>
    <n v="4088.6"/>
    <n v="123120"/>
  </r>
  <r>
    <s v="CVS"/>
    <x v="4"/>
    <s v="CVS HEALTH CORP"/>
    <x v="0"/>
    <s v="Health Care Providers &amp; Servic"/>
    <s v="OldCos"/>
    <n v="4592"/>
    <n v="4550.96"/>
    <n v="126761"/>
  </r>
  <r>
    <s v="CVS"/>
    <x v="5"/>
    <s v="CVS HEALTH CORP"/>
    <x v="0"/>
    <s v="Health Care Providers &amp; Servic"/>
    <s v="OldCos"/>
    <n v="4625"/>
    <n v="4937.7299999999996"/>
    <n v="139367"/>
  </r>
  <r>
    <s v="CVS"/>
    <x v="6"/>
    <s v="CVS HEALTH CORP"/>
    <x v="0"/>
    <s v="Health Care Providers &amp; Servic"/>
    <s v="OldCos"/>
    <n v="5210"/>
    <n v="5436.3"/>
    <n v="153290"/>
  </r>
  <r>
    <s v="CVS"/>
    <x v="7"/>
    <s v="CVS HEALTH CORP"/>
    <x v="0"/>
    <s v="Health Care Providers &amp; Servic"/>
    <s v="OldCos"/>
    <n v="5317"/>
    <n v="5891.95"/>
    <n v="177546"/>
  </r>
  <r>
    <s v="CVS"/>
    <x v="8"/>
    <s v="CVS HEALTH CORP"/>
    <x v="0"/>
    <s v="Health Care Providers &amp; Servic"/>
    <s v="OldCos"/>
    <n v="6622"/>
    <n v="5620.4"/>
    <n v="184786"/>
  </r>
  <r>
    <s v="CVS"/>
    <x v="9"/>
    <s v="CVS HEALTH CORP"/>
    <x v="0"/>
    <s v="Health Care Providers &amp; Servic"/>
    <s v="OldCos"/>
    <n v="-594"/>
    <n v="5520.76"/>
    <n v="194579"/>
  </r>
  <r>
    <s v="CVX"/>
    <x v="0"/>
    <s v="CHEVRON CORP"/>
    <x v="7"/>
    <s v="Oil, Gas &amp; Consumable Fuels"/>
    <s v="OldCos"/>
    <n v="23931"/>
    <n v="23931"/>
    <n v="255112"/>
  </r>
  <r>
    <s v="CVX"/>
    <x v="1"/>
    <s v="CHEVRON CORP"/>
    <x v="7"/>
    <s v="Oil, Gas &amp; Consumable Fuels"/>
    <s v="OldCos"/>
    <n v="10483"/>
    <n v="10028.549999999999"/>
    <n v="159293"/>
  </r>
  <r>
    <s v="CVX"/>
    <x v="2"/>
    <s v="CHEVRON CORP"/>
    <x v="7"/>
    <s v="Oil, Gas &amp; Consumable Fuels"/>
    <s v="OldCos"/>
    <n v="19024"/>
    <n v="19026.75"/>
    <n v="189607"/>
  </r>
  <r>
    <s v="CVX"/>
    <x v="3"/>
    <s v="CHEVRON CORP"/>
    <x v="7"/>
    <s v="Oil, Gas &amp; Consumable Fuels"/>
    <s v="OldCos"/>
    <n v="26895"/>
    <n v="26220.799999999999"/>
    <n v="236286"/>
  </r>
  <r>
    <s v="CVX"/>
    <x v="4"/>
    <s v="CHEVRON CORP"/>
    <x v="7"/>
    <s v="Oil, Gas &amp; Consumable Fuels"/>
    <s v="OldCos"/>
    <n v="26179"/>
    <n v="23822.55"/>
    <n v="222580"/>
  </r>
  <r>
    <s v="CVX"/>
    <x v="5"/>
    <s v="CHEVRON CORP"/>
    <x v="7"/>
    <s v="Oil, Gas &amp; Consumable Fuels"/>
    <s v="OldCos"/>
    <n v="21423"/>
    <n v="21549.1"/>
    <n v="211664"/>
  </r>
  <r>
    <s v="CVX"/>
    <x v="6"/>
    <s v="CHEVRON CORP"/>
    <x v="7"/>
    <s v="Oil, Gas &amp; Consumable Fuels"/>
    <s v="OldCos"/>
    <n v="19241"/>
    <n v="17628.400000000001"/>
    <n v="192308"/>
  </r>
  <r>
    <s v="CVX"/>
    <x v="7"/>
    <s v="CHEVRON CORP"/>
    <x v="7"/>
    <s v="Oil, Gas &amp; Consumable Fuels"/>
    <s v="OldCos"/>
    <n v="4587"/>
    <n v="6189.4"/>
    <n v="122566"/>
  </r>
  <r>
    <s v="CVX"/>
    <x v="8"/>
    <s v="CHEVRON CORP"/>
    <x v="7"/>
    <s v="Oil, Gas &amp; Consumable Fuels"/>
    <s v="OldCos"/>
    <n v="-497"/>
    <n v="1903"/>
    <n v="103310"/>
  </r>
  <r>
    <s v="CVX"/>
    <x v="9"/>
    <s v="CHEVRON CORP"/>
    <x v="7"/>
    <s v="Oil, Gas &amp; Consumable Fuels"/>
    <s v="OldCos"/>
    <n v="9195"/>
    <n v="6655.4"/>
    <n v="127485"/>
  </r>
  <r>
    <s v="CVX"/>
    <x v="10"/>
    <s v="CHEVRON CORP"/>
    <x v="7"/>
    <s v="Oil, Gas &amp; Consumable Fuels"/>
    <s v="OldCos"/>
    <n v="14824"/>
    <n v="15981.05"/>
    <n v="158902"/>
  </r>
  <r>
    <s v="CXO"/>
    <x v="0"/>
    <s v="CONCHO RESOURCES INC"/>
    <x v="7"/>
    <s v="Oil, Gas &amp; Consumable Fuels"/>
    <s v="OldCos"/>
    <n v="-9.8019999999999996"/>
    <n v="140.13040000000001"/>
    <n v="602.01700000000005"/>
  </r>
  <r>
    <s v="CXO"/>
    <x v="1"/>
    <s v="CONCHO RESOURCES INC"/>
    <x v="7"/>
    <s v="Oil, Gas &amp; Consumable Fuels"/>
    <s v="OldCos"/>
    <n v="204.37"/>
    <n v="226.85579999999999"/>
    <n v="926.44299999999998"/>
  </r>
  <r>
    <s v="CXO"/>
    <x v="2"/>
    <s v="CONCHO RESOURCES INC"/>
    <x v="7"/>
    <s v="Oil, Gas &amp; Consumable Fuels"/>
    <s v="OldCos"/>
    <n v="548.13699999999994"/>
    <n v="382.59739999999999"/>
    <n v="1532.9169999999999"/>
  </r>
  <r>
    <s v="CXO"/>
    <x v="3"/>
    <s v="CONCHO RESOURCES INC"/>
    <x v="7"/>
    <s v="Oil, Gas &amp; Consumable Fuels"/>
    <s v="OldCos"/>
    <n v="431.68900000000002"/>
    <n v="344.15390000000002"/>
    <n v="1843.35"/>
  </r>
  <r>
    <s v="CXO"/>
    <x v="4"/>
    <s v="CONCHO RESOURCES INC"/>
    <x v="7"/>
    <s v="Oil, Gas &amp; Consumable Fuels"/>
    <s v="OldCos"/>
    <n v="248.26499999999999"/>
    <n v="342.68700000000001"/>
    <n v="2287.578"/>
  </r>
  <r>
    <s v="CXO"/>
    <x v="5"/>
    <s v="CONCHO RESOURCES INC"/>
    <x v="7"/>
    <s v="Oil, Gas &amp; Consumable Fuels"/>
    <s v="OldCos"/>
    <n v="532.23"/>
    <n v="436.55799999999999"/>
    <n v="2732.13"/>
  </r>
  <r>
    <s v="CXO"/>
    <x v="6"/>
    <s v="CONCHO RESOURCES INC"/>
    <x v="7"/>
    <s v="Oil, Gas &amp; Consumable Fuels"/>
    <s v="OldCos"/>
    <n v="66.533000000000001"/>
    <n v="107.568"/>
    <n v="2436.489"/>
  </r>
  <r>
    <s v="CXO"/>
    <x v="7"/>
    <s v="CONCHO RESOURCES INC"/>
    <x v="7"/>
    <s v="Oil, Gas &amp; Consumable Fuels"/>
    <s v="OldCos"/>
    <n v="-1462"/>
    <n v="109.99979999999999"/>
    <n v="2260"/>
  </r>
  <r>
    <s v="CXO"/>
    <x v="8"/>
    <s v="CONCHO RESOURCES INC"/>
    <x v="7"/>
    <s v="Oil, Gas &amp; Consumable Fuels"/>
    <s v="OldCos"/>
    <n v="949"/>
    <n v="303.99979999999999"/>
    <n v="2665"/>
  </r>
  <r>
    <s v="CXO"/>
    <x v="9"/>
    <s v="CONCHO RESOURCES INC"/>
    <x v="7"/>
    <s v="Oil, Gas &amp; Consumable Fuels"/>
    <s v="OldCos"/>
    <n v="2269"/>
    <n v="774.99990000000003"/>
    <n v="3933"/>
  </r>
  <r>
    <s v="D"/>
    <x v="0"/>
    <s v="DOMINION ENERGY INC"/>
    <x v="5"/>
    <s v="Multi-Utilities"/>
    <s v="OldCos"/>
    <n v="1287"/>
    <n v="1951"/>
    <n v="14798"/>
  </r>
  <r>
    <s v="D"/>
    <x v="1"/>
    <s v="DOMINION ENERGY INC"/>
    <x v="5"/>
    <s v="Multi-Utilities"/>
    <s v="OldCos"/>
    <n v="2808"/>
    <n v="1970"/>
    <n v="15197"/>
  </r>
  <r>
    <s v="D"/>
    <x v="2"/>
    <s v="DOMINION ENERGY INC"/>
    <x v="5"/>
    <s v="Multi-Utilities"/>
    <s v="OldCos"/>
    <n v="1408"/>
    <n v="1764"/>
    <n v="14379"/>
  </r>
  <r>
    <s v="D"/>
    <x v="3"/>
    <s v="DOMINION ENERGY INC"/>
    <x v="5"/>
    <s v="Multi-Utilities"/>
    <s v="OldCos"/>
    <n v="302"/>
    <n v="1749"/>
    <n v="13093"/>
  </r>
  <r>
    <s v="D"/>
    <x v="4"/>
    <s v="DOMINION ENERGY INC"/>
    <x v="5"/>
    <s v="Multi-Utilities"/>
    <s v="OldCos"/>
    <n v="1697"/>
    <n v="1924"/>
    <n v="13120"/>
  </r>
  <r>
    <s v="D"/>
    <x v="5"/>
    <s v="DOMINION ENERGY INC"/>
    <x v="5"/>
    <s v="Multi-Utilities"/>
    <s v="OldCos"/>
    <n v="1310"/>
    <n v="2003"/>
    <n v="12436"/>
  </r>
  <r>
    <s v="D"/>
    <x v="6"/>
    <s v="DOMINION ENERGY INC"/>
    <x v="5"/>
    <s v="Multi-Utilities"/>
    <s v="OldCos"/>
    <n v="1899"/>
    <n v="2094"/>
    <n v="11683"/>
  </r>
  <r>
    <s v="D"/>
    <x v="7"/>
    <s v="DOMINION ENERGY INC"/>
    <x v="5"/>
    <s v="Multi-Utilities"/>
    <s v="OldCos"/>
    <n v="2123"/>
    <n v="2344.35"/>
    <n v="11737"/>
  </r>
  <r>
    <s v="D"/>
    <x v="8"/>
    <s v="DOMINION ENERGY INC"/>
    <x v="5"/>
    <s v="Multi-Utilities"/>
    <s v="OldCos"/>
    <n v="2999"/>
    <n v="2214.9499999999998"/>
    <n v="12586"/>
  </r>
  <r>
    <s v="D"/>
    <x v="9"/>
    <s v="DOMINION ENERGY INC"/>
    <x v="5"/>
    <s v="Multi-Utilities"/>
    <s v="OldCos"/>
    <n v="2447"/>
    <n v="2660.79"/>
    <n v="13366"/>
  </r>
  <r>
    <s v="DAL"/>
    <x v="0"/>
    <s v="DELTA AIR LINES INC"/>
    <x v="1"/>
    <s v="Airlines"/>
    <s v="OldCos"/>
    <n v="-1237"/>
    <n v="-1066.7"/>
    <n v="28063"/>
  </r>
  <r>
    <s v="DAL"/>
    <x v="1"/>
    <s v="DELTA AIR LINES INC"/>
    <x v="1"/>
    <s v="Airlines"/>
    <s v="OldCos"/>
    <n v="593"/>
    <n v="1434"/>
    <n v="31755"/>
  </r>
  <r>
    <s v="DAL"/>
    <x v="2"/>
    <s v="DELTA AIR LINES INC"/>
    <x v="1"/>
    <s v="Airlines"/>
    <s v="OldCos"/>
    <n v="854"/>
    <n v="1190"/>
    <n v="35115"/>
  </r>
  <r>
    <s v="DAL"/>
    <x v="3"/>
    <s v="DELTA AIR LINES INC"/>
    <x v="1"/>
    <s v="Airlines"/>
    <s v="OldCos"/>
    <n v="1009"/>
    <n v="1552"/>
    <n v="36670"/>
  </r>
  <r>
    <s v="DAL"/>
    <x v="4"/>
    <s v="DELTA AIR LINES INC"/>
    <x v="1"/>
    <s v="Airlines"/>
    <s v="OldCos"/>
    <n v="10540"/>
    <n v="2675"/>
    <n v="37773"/>
  </r>
  <r>
    <s v="DAL"/>
    <x v="5"/>
    <s v="DELTA AIR LINES INC"/>
    <x v="1"/>
    <s v="Airlines"/>
    <s v="OldCos"/>
    <n v="659"/>
    <n v="3602"/>
    <n v="40362"/>
  </r>
  <r>
    <s v="DAL"/>
    <x v="6"/>
    <s v="DELTA AIR LINES INC"/>
    <x v="1"/>
    <s v="Airlines"/>
    <s v="OldCos"/>
    <n v="4526"/>
    <n v="3709"/>
    <n v="40704"/>
  </r>
  <r>
    <s v="DAL"/>
    <x v="7"/>
    <s v="DELTA AIR LINES INC"/>
    <x v="1"/>
    <s v="Airlines"/>
    <s v="OldCos"/>
    <n v="4195"/>
    <n v="4562.25"/>
    <n v="39450"/>
  </r>
  <r>
    <s v="DAL"/>
    <x v="8"/>
    <s v="DELTA AIR LINES INC"/>
    <x v="1"/>
    <s v="Airlines"/>
    <s v="OldCos"/>
    <n v="3205"/>
    <n v="3440"/>
    <n v="41138"/>
  </r>
  <r>
    <s v="DAL"/>
    <x v="9"/>
    <s v="DELTA AIR LINES INC"/>
    <x v="1"/>
    <s v="Airlines"/>
    <s v="OldCos"/>
    <n v="3935"/>
    <n v="3916"/>
    <n v="44438"/>
  </r>
  <r>
    <s v="DD"/>
    <x v="0"/>
    <s v="DUPONT DE NEMOURS INC"/>
    <x v="6"/>
    <s v="Chemicals"/>
    <s v="OldCos"/>
    <m/>
    <m/>
    <m/>
  </r>
  <r>
    <s v="DD"/>
    <x v="1"/>
    <s v="DUPONT DE NEMOURS INC"/>
    <x v="6"/>
    <s v="Chemicals"/>
    <s v="OldCos"/>
    <m/>
    <m/>
    <m/>
  </r>
  <r>
    <s v="DD"/>
    <x v="2"/>
    <s v="DUPONT DE NEMOURS INC"/>
    <x v="6"/>
    <s v="Chemicals"/>
    <s v="OldCos"/>
    <m/>
    <m/>
    <m/>
  </r>
  <r>
    <s v="DD"/>
    <x v="3"/>
    <s v="DUPONT DE NEMOURS INC"/>
    <x v="6"/>
    <s v="Chemicals"/>
    <s v="OldCos"/>
    <m/>
    <m/>
    <m/>
  </r>
  <r>
    <s v="DD"/>
    <x v="4"/>
    <s v="DUPONT DE NEMOURS INC"/>
    <x v="6"/>
    <s v="Chemicals"/>
    <s v="OldCos"/>
    <m/>
    <m/>
    <m/>
  </r>
  <r>
    <s v="DD"/>
    <x v="5"/>
    <s v="DUPONT DE NEMOURS INC"/>
    <x v="6"/>
    <s v="Chemicals"/>
    <s v="OldCos"/>
    <m/>
    <m/>
    <m/>
  </r>
  <r>
    <s v="DD"/>
    <x v="6"/>
    <s v="DUPONT DE NEMOURS INC"/>
    <x v="6"/>
    <s v="Chemicals"/>
    <s v="OldCos"/>
    <n v="8535"/>
    <n v="9331.25"/>
    <n v="73836"/>
  </r>
  <r>
    <s v="DD"/>
    <x v="7"/>
    <s v="DUPONT DE NEMOURS INC"/>
    <x v="6"/>
    <s v="Chemicals"/>
    <s v="OldCos"/>
    <n v="5347"/>
    <n v="5547.7889999999998"/>
    <n v="70894"/>
  </r>
  <r>
    <s v="DD"/>
    <x v="8"/>
    <s v="DUPONT DE NEMOURS INC"/>
    <x v="6"/>
    <s v="Chemicals"/>
    <s v="OldCos"/>
    <n v="2753"/>
    <n v="7223"/>
    <n v="79535"/>
  </r>
  <r>
    <s v="DD"/>
    <x v="9"/>
    <s v="DUPONT DE NEMOURS INC"/>
    <x v="6"/>
    <s v="Chemicals"/>
    <s v="OldCos"/>
    <n v="3844"/>
    <n v="8549"/>
    <n v="85977"/>
  </r>
  <r>
    <s v="DE"/>
    <x v="0"/>
    <s v="DEERE &amp; CO"/>
    <x v="1"/>
    <s v="Machinery"/>
    <s v="OldCos"/>
    <n v="873.5"/>
    <n v="900.15"/>
    <n v="23112.400000000001"/>
  </r>
  <r>
    <s v="DE"/>
    <x v="1"/>
    <s v="DEERE &amp; CO"/>
    <x v="1"/>
    <s v="Machinery"/>
    <s v="OldCos"/>
    <n v="1865"/>
    <n v="2029.25"/>
    <n v="26004.6"/>
  </r>
  <r>
    <s v="DE"/>
    <x v="2"/>
    <s v="DEERE &amp; CO"/>
    <x v="1"/>
    <s v="Machinery"/>
    <s v="OldCos"/>
    <n v="2799.9"/>
    <n v="2799.9"/>
    <n v="32012.5"/>
  </r>
  <r>
    <s v="DE"/>
    <x v="3"/>
    <s v="DEERE &amp; CO"/>
    <x v="1"/>
    <s v="Machinery"/>
    <s v="OldCos"/>
    <n v="3064.7"/>
    <n v="3095.7"/>
    <n v="36157.1"/>
  </r>
  <r>
    <s v="DE"/>
    <x v="4"/>
    <s v="DEERE &amp; CO"/>
    <x v="1"/>
    <s v="Machinery"/>
    <s v="OldCos"/>
    <n v="3537.3"/>
    <n v="3633.3"/>
    <n v="37795.4"/>
  </r>
  <r>
    <s v="DE"/>
    <x v="5"/>
    <s v="DEERE &amp; CO"/>
    <x v="1"/>
    <s v="Machinery"/>
    <s v="OldCos"/>
    <n v="3161.7"/>
    <n v="3224.0349999999999"/>
    <n v="36066.9"/>
  </r>
  <r>
    <s v="DE"/>
    <x v="6"/>
    <s v="DEERE &amp; CO"/>
    <x v="1"/>
    <s v="Machinery"/>
    <s v="OldCos"/>
    <n v="1940"/>
    <n v="1962.62"/>
    <n v="28862.799999999999"/>
  </r>
  <r>
    <s v="DE"/>
    <x v="7"/>
    <s v="DEERE &amp; CO"/>
    <x v="1"/>
    <s v="Machinery"/>
    <s v="OldCos"/>
    <n v="1523.9"/>
    <n v="1532.2149999999999"/>
    <n v="26644"/>
  </r>
  <r>
    <s v="DE"/>
    <x v="8"/>
    <s v="DEERE &amp; CO"/>
    <x v="1"/>
    <s v="Machinery"/>
    <s v="OldCos"/>
    <n v="2159.1"/>
    <n v="2015.27"/>
    <n v="29737.7"/>
  </r>
  <r>
    <s v="DE"/>
    <x v="9"/>
    <s v="DEERE &amp; CO"/>
    <x v="1"/>
    <s v="Machinery"/>
    <s v="OldCos"/>
    <n v="2368.4"/>
    <n v="3072.4"/>
    <n v="37357.699999999997"/>
  </r>
  <r>
    <s v="DE"/>
    <x v="10"/>
    <s v="DEERE &amp; CO"/>
    <x v="1"/>
    <s v="Machinery"/>
    <s v="OldCos"/>
    <n v="3253"/>
    <n v="3249.78"/>
    <n v="39258"/>
  </r>
  <r>
    <s v="DG"/>
    <x v="0"/>
    <s v="DOLLAR GENERAL CORP"/>
    <x v="2"/>
    <s v="Multiline Retail"/>
    <s v="OldCos"/>
    <n v="108.182"/>
    <n v="153.61699999999999"/>
    <n v="10457.668"/>
  </r>
  <r>
    <s v="DG"/>
    <x v="1"/>
    <s v="DOLLAR GENERAL CORP"/>
    <x v="2"/>
    <s v="Multiline Retail"/>
    <s v="OldCos"/>
    <n v="339.44200000000001"/>
    <n v="405.66699999999997"/>
    <n v="11796.38"/>
  </r>
  <r>
    <s v="DG"/>
    <x v="2"/>
    <s v="DOLLAR GENERAL CORP"/>
    <x v="2"/>
    <s v="Multiline Retail"/>
    <s v="OldCos"/>
    <n v="627.85699999999997"/>
    <n v="638.17700000000002"/>
    <n v="13035"/>
  </r>
  <r>
    <s v="DG"/>
    <x v="3"/>
    <s v="DOLLAR GENERAL CORP"/>
    <x v="2"/>
    <s v="Multiline Retail"/>
    <s v="OldCos"/>
    <n v="766.68499999999995"/>
    <n v="811.83500000000004"/>
    <n v="14807.188"/>
  </r>
  <r>
    <s v="DG"/>
    <x v="4"/>
    <s v="DOLLAR GENERAL CORP"/>
    <x v="2"/>
    <s v="Multiline Retail"/>
    <s v="OldCos"/>
    <n v="952.66200000000003"/>
    <n v="969.40200000000004"/>
    <n v="16022.128000000001"/>
  </r>
  <r>
    <s v="DG"/>
    <x v="5"/>
    <s v="DOLLAR GENERAL CORP"/>
    <x v="2"/>
    <s v="Multiline Retail"/>
    <s v="OldCos"/>
    <n v="1025.116"/>
    <n v="1043.251"/>
    <n v="17504.167000000001"/>
  </r>
  <r>
    <s v="DG"/>
    <x v="6"/>
    <s v="DOLLAR GENERAL CORP"/>
    <x v="2"/>
    <s v="Multiline Retail"/>
    <s v="OldCos"/>
    <n v="1065.345"/>
    <n v="1070.58"/>
    <n v="18909.588"/>
  </r>
  <r>
    <s v="DG"/>
    <x v="7"/>
    <s v="DOLLAR GENERAL CORP"/>
    <x v="2"/>
    <s v="Multiline Retail"/>
    <s v="OldCos"/>
    <n v="1165.08"/>
    <n v="1169.4519"/>
    <n v="20368.562000000002"/>
  </r>
  <r>
    <s v="DG"/>
    <x v="8"/>
    <s v="DOLLAR GENERAL CORP"/>
    <x v="2"/>
    <s v="Multiline Retail"/>
    <s v="OldCos"/>
    <n v="1251.133"/>
    <n v="1269.3411000000001"/>
    <n v="21986.598000000002"/>
  </r>
  <r>
    <s v="DG"/>
    <x v="9"/>
    <s v="DOLLAR GENERAL CORP"/>
    <x v="2"/>
    <s v="Multiline Retail"/>
    <s v="OldCos"/>
    <n v="1538.96"/>
    <n v="1249.3065999999999"/>
    <n v="23470.967000000001"/>
  </r>
  <r>
    <s v="DG"/>
    <x v="10"/>
    <s v="DOLLAR GENERAL CORP"/>
    <x v="2"/>
    <s v="Multiline Retail"/>
    <s v="OldCos"/>
    <n v="1589.472"/>
    <n v="1593.5160000000001"/>
    <n v="25625.043000000001"/>
  </r>
  <r>
    <s v="DGX"/>
    <x v="0"/>
    <s v="QUEST DIAGNOSTICS INC"/>
    <x v="0"/>
    <s v="Health Care Providers &amp; Servic"/>
    <s v="OldCos"/>
    <n v="729.11099999999999"/>
    <n v="737.85900000000004"/>
    <n v="7455.2430000000004"/>
  </r>
  <r>
    <s v="DGX"/>
    <x v="1"/>
    <s v="QUEST DIAGNOSTICS INC"/>
    <x v="0"/>
    <s v="Health Care Providers &amp; Servic"/>
    <s v="OldCos"/>
    <n v="717.60199999999998"/>
    <n v="726.2654"/>
    <n v="7260.12"/>
  </r>
  <r>
    <s v="DGX"/>
    <x v="2"/>
    <s v="QUEST DIAGNOSTICS INC"/>
    <x v="0"/>
    <s v="Health Care Providers &amp; Servic"/>
    <s v="OldCos"/>
    <n v="468"/>
    <n v="699.12"/>
    <n v="7392"/>
  </r>
  <r>
    <s v="DGX"/>
    <x v="3"/>
    <s v="QUEST DIAGNOSTICS INC"/>
    <x v="0"/>
    <s v="Health Care Providers &amp; Servic"/>
    <s v="OldCos"/>
    <n v="553.21500000000003"/>
    <n v="698.67899999999997"/>
    <n v="7382.5619999999999"/>
  </r>
  <r>
    <s v="DGX"/>
    <x v="4"/>
    <s v="QUEST DIAGNOSTICS INC"/>
    <x v="0"/>
    <s v="Health Care Providers &amp; Servic"/>
    <s v="OldCos"/>
    <n v="846"/>
    <n v="609"/>
    <n v="7146"/>
  </r>
  <r>
    <s v="DGX"/>
    <x v="5"/>
    <s v="QUEST DIAGNOSTICS INC"/>
    <x v="0"/>
    <s v="Health Care Providers &amp; Servic"/>
    <s v="OldCos"/>
    <n v="554"/>
    <n v="599.9"/>
    <n v="7435"/>
  </r>
  <r>
    <s v="DGX"/>
    <x v="6"/>
    <s v="QUEST DIAGNOSTICS INC"/>
    <x v="0"/>
    <s v="Health Care Providers &amp; Servic"/>
    <s v="OldCos"/>
    <n v="706"/>
    <n v="683.1"/>
    <n v="7493"/>
  </r>
  <r>
    <s v="DGX"/>
    <x v="7"/>
    <s v="QUEST DIAGNOSTICS INC"/>
    <x v="0"/>
    <s v="Health Care Providers &amp; Servic"/>
    <s v="OldCos"/>
    <n v="642"/>
    <n v="665.2"/>
    <n v="7515"/>
  </r>
  <r>
    <s v="DGX"/>
    <x v="8"/>
    <s v="QUEST DIAGNOSTICS INC"/>
    <x v="0"/>
    <s v="Health Care Providers &amp; Servic"/>
    <s v="OldCos"/>
    <n v="769"/>
    <n v="738"/>
    <n v="7402"/>
  </r>
  <r>
    <s v="DGX"/>
    <x v="9"/>
    <s v="QUEST DIAGNOSTICS INC"/>
    <x v="0"/>
    <s v="Health Care Providers &amp; Servic"/>
    <s v="OldCos"/>
    <n v="733"/>
    <n v="816"/>
    <n v="7531"/>
  </r>
  <r>
    <s v="DHI"/>
    <x v="0"/>
    <s v="DR HORTON INC"/>
    <x v="2"/>
    <s v="Household Durables"/>
    <s v="OldCos"/>
    <n v="-549.79999999999995"/>
    <n v="-532.9"/>
    <n v="3657.6"/>
  </r>
  <r>
    <s v="DHI"/>
    <x v="1"/>
    <s v="DR HORTON INC"/>
    <x v="2"/>
    <s v="Household Durables"/>
    <s v="OldCos"/>
    <n v="245.1"/>
    <n v="41.545000000000002"/>
    <n v="4400.2"/>
  </r>
  <r>
    <s v="DHI"/>
    <x v="2"/>
    <s v="DR HORTON INC"/>
    <x v="2"/>
    <s v="Household Durables"/>
    <s v="OldCos"/>
    <n v="71.8"/>
    <n v="84.02"/>
    <n v="3636.8"/>
  </r>
  <r>
    <s v="DHI"/>
    <x v="3"/>
    <s v="DR HORTON INC"/>
    <x v="2"/>
    <s v="Household Durables"/>
    <s v="OldCos"/>
    <n v="956.3"/>
    <n v="244.655"/>
    <n v="4354"/>
  </r>
  <r>
    <s v="DHI"/>
    <x v="4"/>
    <s v="DR HORTON INC"/>
    <x v="2"/>
    <s v="Household Durables"/>
    <s v="OldCos"/>
    <n v="462.7"/>
    <n v="482.91500000000002"/>
    <n v="6259.3"/>
  </r>
  <r>
    <s v="DHI"/>
    <x v="5"/>
    <s v="DR HORTON INC"/>
    <x v="2"/>
    <s v="Household Durables"/>
    <s v="OldCos"/>
    <n v="533.5"/>
    <n v="571.59"/>
    <n v="8024.9"/>
  </r>
  <r>
    <s v="DHI"/>
    <x v="6"/>
    <s v="DR HORTON INC"/>
    <x v="2"/>
    <s v="Household Durables"/>
    <s v="OldCos"/>
    <n v="750.7"/>
    <n v="799.69500000000005"/>
    <n v="10824"/>
  </r>
  <r>
    <s v="DHI"/>
    <x v="7"/>
    <s v="DR HORTON INC"/>
    <x v="2"/>
    <s v="Household Durables"/>
    <s v="OldCos"/>
    <n v="886.3"/>
    <n v="910.98500000000001"/>
    <n v="12157.4"/>
  </r>
  <r>
    <s v="DHI"/>
    <x v="8"/>
    <s v="DR HORTON INC"/>
    <x v="2"/>
    <s v="Household Durables"/>
    <s v="OldCos"/>
    <n v="1038.4000000000001"/>
    <n v="1064.53"/>
    <n v="14091"/>
  </r>
  <r>
    <s v="DHI"/>
    <x v="9"/>
    <s v="DR HORTON INC"/>
    <x v="2"/>
    <s v="Household Durables"/>
    <s v="OldCos"/>
    <n v="1460.3"/>
    <n v="1445.2755"/>
    <n v="16068"/>
  </r>
  <r>
    <s v="DHI"/>
    <x v="10"/>
    <s v="DR HORTON INC"/>
    <x v="2"/>
    <s v="Household Durables"/>
    <s v="OldCos"/>
    <n v="1618.5"/>
    <n v="1603.569"/>
    <n v="17592.900000000001"/>
  </r>
  <r>
    <s v="DHR"/>
    <x v="0"/>
    <s v="DANAHER CORP"/>
    <x v="0"/>
    <s v="Health Care Equipment &amp; Suppli"/>
    <s v="OldCos"/>
    <n v="1151.704"/>
    <n v="1270.5926999999999"/>
    <n v="11184.938"/>
  </r>
  <r>
    <s v="DHR"/>
    <x v="1"/>
    <s v="DANAHER CORP"/>
    <x v="0"/>
    <s v="Health Care Equipment &amp; Suppli"/>
    <s v="OldCos"/>
    <n v="1793"/>
    <n v="1548.1913"/>
    <n v="13202.602000000001"/>
  </r>
  <r>
    <s v="DHR"/>
    <x v="2"/>
    <s v="DANAHER CORP"/>
    <x v="0"/>
    <s v="Health Care Equipment &amp; Suppli"/>
    <s v="OldCos"/>
    <n v="2172.2640000000001"/>
    <n v="1870.5340000000001"/>
    <n v="16090.54"/>
  </r>
  <r>
    <s v="DHR"/>
    <x v="3"/>
    <s v="DANAHER CORP"/>
    <x v="0"/>
    <s v="Health Care Equipment &amp; Suppli"/>
    <s v="OldCos"/>
    <n v="2392.1999999999998"/>
    <n v="2292.3000000000002"/>
    <n v="18260.400000000001"/>
  </r>
  <r>
    <s v="DHR"/>
    <x v="4"/>
    <s v="DANAHER CORP"/>
    <x v="0"/>
    <s v="Health Care Equipment &amp; Suppli"/>
    <s v="OldCos"/>
    <n v="2695"/>
    <n v="2493.62"/>
    <n v="19118"/>
  </r>
  <r>
    <s v="DHR"/>
    <x v="5"/>
    <s v="DANAHER CORP"/>
    <x v="0"/>
    <s v="Health Care Equipment &amp; Suppli"/>
    <s v="OldCos"/>
    <n v="2598.4"/>
    <n v="1742.848"/>
    <n v="12866.9"/>
  </r>
  <r>
    <s v="DHR"/>
    <x v="6"/>
    <s v="DANAHER CORP"/>
    <x v="0"/>
    <s v="Health Care Equipment &amp; Suppli"/>
    <s v="OldCos"/>
    <n v="3355.2"/>
    <n v="1852.5"/>
    <n v="14433.7"/>
  </r>
  <r>
    <s v="DHR"/>
    <x v="7"/>
    <s v="DANAHER CORP"/>
    <x v="0"/>
    <s v="Health Care Equipment &amp; Suppli"/>
    <s v="OldCos"/>
    <n v="2551.9"/>
    <n v="2077.6"/>
    <n v="16882.400000000001"/>
  </r>
  <r>
    <s v="DHR"/>
    <x v="8"/>
    <s v="DANAHER CORP"/>
    <x v="0"/>
    <s v="Health Care Equipment &amp; Suppli"/>
    <s v="OldCos"/>
    <n v="2490"/>
    <n v="2318.6999999999998"/>
    <n v="18329.7"/>
  </r>
  <r>
    <s v="DHR"/>
    <x v="9"/>
    <s v="DANAHER CORP"/>
    <x v="0"/>
    <s v="Health Care Equipment &amp; Suppli"/>
    <s v="OldCos"/>
    <n v="2648.7"/>
    <n v="2649.0529999999999"/>
    <n v="19893"/>
  </r>
  <r>
    <s v="DIS"/>
    <x v="0"/>
    <s v="WALT DISNEY CO/THE"/>
    <x v="8"/>
    <s v="Entertainment"/>
    <s v="OldCos"/>
    <n v="3307"/>
    <n v="3404.5"/>
    <n v="36149"/>
  </r>
  <r>
    <s v="DIS"/>
    <x v="1"/>
    <s v="WALT DISNEY CO/THE"/>
    <x v="8"/>
    <s v="Entertainment"/>
    <s v="OldCos"/>
    <n v="3963"/>
    <n v="4047.5"/>
    <n v="38063"/>
  </r>
  <r>
    <s v="DIS"/>
    <x v="2"/>
    <s v="WALT DISNEY CO/THE"/>
    <x v="8"/>
    <s v="Entertainment"/>
    <s v="OldCos"/>
    <n v="4807"/>
    <n v="4847"/>
    <n v="40893"/>
  </r>
  <r>
    <s v="DIS"/>
    <x v="3"/>
    <s v="WALT DISNEY CO/THE"/>
    <x v="8"/>
    <s v="Entertainment"/>
    <s v="OldCos"/>
    <n v="5682"/>
    <n v="5599"/>
    <n v="42278"/>
  </r>
  <r>
    <s v="DIS"/>
    <x v="4"/>
    <s v="WALT DISNEY CO/THE"/>
    <x v="8"/>
    <s v="Entertainment"/>
    <s v="OldCos"/>
    <n v="6136"/>
    <n v="6145.6"/>
    <n v="45041"/>
  </r>
  <r>
    <s v="DIS"/>
    <x v="5"/>
    <s v="WALT DISNEY CO/THE"/>
    <x v="8"/>
    <s v="Entertainment"/>
    <s v="OldCos"/>
    <n v="7501"/>
    <n v="7616"/>
    <n v="48813"/>
  </r>
  <r>
    <s v="DIS"/>
    <x v="6"/>
    <s v="WALT DISNEY CO/THE"/>
    <x v="8"/>
    <s v="Entertainment"/>
    <s v="OldCos"/>
    <n v="8382"/>
    <n v="8834.7999999999993"/>
    <n v="52465"/>
  </r>
  <r>
    <s v="DIS"/>
    <x v="7"/>
    <s v="WALT DISNEY CO/THE"/>
    <x v="8"/>
    <s v="Entertainment"/>
    <s v="OldCos"/>
    <n v="9391"/>
    <n v="9376"/>
    <n v="55632"/>
  </r>
  <r>
    <s v="DIS"/>
    <x v="8"/>
    <s v="WALT DISNEY CO/THE"/>
    <x v="8"/>
    <s v="Entertainment"/>
    <s v="OldCos"/>
    <n v="8980"/>
    <n v="8997"/>
    <n v="55137"/>
  </r>
  <r>
    <s v="DIS"/>
    <x v="9"/>
    <s v="WALT DISNEY CO/THE"/>
    <x v="8"/>
    <s v="Entertainment"/>
    <s v="OldCos"/>
    <n v="12598"/>
    <n v="10641"/>
    <n v="59434"/>
  </r>
  <r>
    <s v="DIS"/>
    <x v="10"/>
    <s v="WALT DISNEY CO/THE"/>
    <x v="8"/>
    <s v="Entertainment"/>
    <s v="OldCos"/>
    <n v="11054"/>
    <n v="8319"/>
    <n v="69570"/>
  </r>
  <r>
    <s v="DISCA"/>
    <x v="0"/>
    <s v="DISCOVERY INC - A"/>
    <x v="8"/>
    <s v="Media"/>
    <s v="NewCos"/>
    <n v="541"/>
    <n v="452.25"/>
    <n v="3458"/>
  </r>
  <r>
    <s v="DISCA"/>
    <x v="1"/>
    <s v="DISCOVERY INC - A"/>
    <x v="8"/>
    <s v="Media"/>
    <s v="NewCos"/>
    <n v="652"/>
    <n v="764.85"/>
    <n v="3773"/>
  </r>
  <r>
    <s v="DISCA"/>
    <x v="2"/>
    <s v="DISCOVERY INC - A"/>
    <x v="8"/>
    <s v="Media"/>
    <s v="NewCos"/>
    <n v="1132"/>
    <n v="1099.8"/>
    <n v="4168"/>
  </r>
  <r>
    <s v="DISCA"/>
    <x v="3"/>
    <s v="DISCOVERY INC - A"/>
    <x v="8"/>
    <s v="Media"/>
    <s v="NewCos"/>
    <n v="943"/>
    <n v="979.35"/>
    <n v="4487"/>
  </r>
  <r>
    <s v="DISCA"/>
    <x v="4"/>
    <s v="DISCOVERY INC - A"/>
    <x v="8"/>
    <s v="Media"/>
    <s v="NewCos"/>
    <n v="729"/>
    <n v="729"/>
    <n v="5535"/>
  </r>
  <r>
    <s v="DISCA"/>
    <x v="5"/>
    <s v="DISCOVERY INC - A"/>
    <x v="8"/>
    <s v="Media"/>
    <s v="NewCos"/>
    <n v="759"/>
    <n v="823.35"/>
    <n v="6265"/>
  </r>
  <r>
    <s v="DISCA"/>
    <x v="6"/>
    <s v="DISCOVERY INC - A"/>
    <x v="8"/>
    <s v="Media"/>
    <s v="NewCos"/>
    <n v="686"/>
    <n v="731.5"/>
    <n v="6394"/>
  </r>
  <r>
    <s v="DISCA"/>
    <x v="7"/>
    <s v="DISCOVERY INC - A"/>
    <x v="8"/>
    <s v="Media"/>
    <s v="NewCos"/>
    <n v="789"/>
    <n v="817.6"/>
    <n v="6497"/>
  </r>
  <r>
    <s v="DISCA"/>
    <x v="8"/>
    <s v="DISCOVERY INC - A"/>
    <x v="8"/>
    <s v="Media"/>
    <s v="NewCos"/>
    <n v="-449"/>
    <n v="1208.2"/>
    <n v="6873"/>
  </r>
  <r>
    <s v="DISCA"/>
    <x v="9"/>
    <s v="DISCOVERY INC - A"/>
    <x v="8"/>
    <s v="Media"/>
    <s v="NewCos"/>
    <n v="429"/>
    <n v="1042.04"/>
    <n v="10553"/>
  </r>
  <r>
    <s v="DISCK"/>
    <x v="0"/>
    <s v="DISCOVERY INC-C"/>
    <x v="8"/>
    <s v="Media"/>
    <s v="OldCos"/>
    <n v="541"/>
    <n v="452.25"/>
    <n v="3458"/>
  </r>
  <r>
    <s v="DISCK"/>
    <x v="1"/>
    <s v="DISCOVERY INC-C"/>
    <x v="8"/>
    <s v="Media"/>
    <s v="OldCos"/>
    <n v="652"/>
    <n v="764.85"/>
    <n v="3773"/>
  </r>
  <r>
    <s v="DISCK"/>
    <x v="2"/>
    <s v="DISCOVERY INC-C"/>
    <x v="8"/>
    <s v="Media"/>
    <s v="OldCos"/>
    <n v="1132"/>
    <n v="1099.8"/>
    <n v="4168"/>
  </r>
  <r>
    <s v="DISCK"/>
    <x v="3"/>
    <s v="DISCOVERY INC-C"/>
    <x v="8"/>
    <s v="Media"/>
    <s v="OldCos"/>
    <n v="943"/>
    <n v="979.35"/>
    <n v="4487"/>
  </r>
  <r>
    <s v="DISCK"/>
    <x v="4"/>
    <s v="DISCOVERY INC-C"/>
    <x v="8"/>
    <s v="Media"/>
    <s v="OldCos"/>
    <n v="729"/>
    <n v="729"/>
    <n v="5535"/>
  </r>
  <r>
    <s v="DISCK"/>
    <x v="5"/>
    <s v="DISCOVERY INC-C"/>
    <x v="8"/>
    <s v="Media"/>
    <s v="OldCos"/>
    <n v="759"/>
    <n v="823.35"/>
    <n v="6265"/>
  </r>
  <r>
    <s v="DISCK"/>
    <x v="6"/>
    <s v="DISCOVERY INC-C"/>
    <x v="8"/>
    <s v="Media"/>
    <s v="OldCos"/>
    <n v="686"/>
    <n v="731.5"/>
    <n v="6394"/>
  </r>
  <r>
    <s v="DISCK"/>
    <x v="7"/>
    <s v="DISCOVERY INC-C"/>
    <x v="8"/>
    <s v="Media"/>
    <s v="OldCos"/>
    <n v="789"/>
    <n v="817.6"/>
    <n v="6497"/>
  </r>
  <r>
    <s v="DISCK"/>
    <x v="8"/>
    <s v="DISCOVERY INC-C"/>
    <x v="8"/>
    <s v="Media"/>
    <s v="OldCos"/>
    <n v="-449"/>
    <n v="1208.2"/>
    <n v="6873"/>
  </r>
  <r>
    <s v="DISCK"/>
    <x v="9"/>
    <s v="DISCOVERY INC-C"/>
    <x v="8"/>
    <s v="Media"/>
    <s v="OldCos"/>
    <n v="429"/>
    <n v="1042.04"/>
    <n v="10553"/>
  </r>
  <r>
    <s v="DISH"/>
    <x v="0"/>
    <s v="DISH NETWORK CORP-A"/>
    <x v="8"/>
    <s v="Media"/>
    <s v="NewCos"/>
    <n v="635.54499999999996"/>
    <n v="879.18780000000004"/>
    <n v="11664.151"/>
  </r>
  <r>
    <s v="DISH"/>
    <x v="1"/>
    <s v="DISH NETWORK CORP-A"/>
    <x v="8"/>
    <s v="Media"/>
    <s v="NewCos"/>
    <n v="984.72900000000004"/>
    <n v="1123.2967000000001"/>
    <n v="12640.744000000001"/>
  </r>
  <r>
    <s v="DISH"/>
    <x v="2"/>
    <s v="DISH NETWORK CORP-A"/>
    <x v="8"/>
    <s v="Media"/>
    <s v="NewCos"/>
    <n v="1515.9069999999999"/>
    <n v="1311.1777999999999"/>
    <n v="14048.393"/>
  </r>
  <r>
    <s v="DISH"/>
    <x v="3"/>
    <s v="DISH NETWORK CORP-A"/>
    <x v="8"/>
    <s v="Media"/>
    <s v="NewCos"/>
    <n v="636.68700000000001"/>
    <n v="1036.6590000000001"/>
    <n v="13181.334000000001"/>
  </r>
  <r>
    <s v="DISH"/>
    <x v="4"/>
    <s v="DISH NETWORK CORP-A"/>
    <x v="8"/>
    <s v="Media"/>
    <s v="NewCos"/>
    <n v="807.49199999999996"/>
    <n v="1021.0263"/>
    <n v="13904.865"/>
  </r>
  <r>
    <s v="DISH"/>
    <x v="5"/>
    <s v="DISH NETWORK CORP-A"/>
    <x v="8"/>
    <s v="Media"/>
    <s v="NewCos"/>
    <n v="944.69299999999998"/>
    <n v="951.81309999999996"/>
    <n v="14643.387000000001"/>
  </r>
  <r>
    <s v="DISH"/>
    <x v="6"/>
    <s v="DISH NETWORK CORP-A"/>
    <x v="8"/>
    <s v="Media"/>
    <s v="NewCos"/>
    <n v="802.37400000000002"/>
    <n v="1158.7859000000001"/>
    <n v="15225.493"/>
  </r>
  <r>
    <s v="DISH"/>
    <x v="7"/>
    <s v="DISH NETWORK CORP-A"/>
    <x v="8"/>
    <s v="Media"/>
    <s v="NewCos"/>
    <n v="1497.9390000000001"/>
    <n v="1437.7886000000001"/>
    <n v="15212.302"/>
  </r>
  <r>
    <s v="DISH"/>
    <x v="8"/>
    <s v="DISH NETWORK CORP-A"/>
    <x v="8"/>
    <s v="Media"/>
    <s v="NewCos"/>
    <n v="2098.6889999999999"/>
    <n v="1127.5565999999999"/>
    <n v="14391.375"/>
  </r>
  <r>
    <s v="DISH"/>
    <x v="9"/>
    <s v="DISH NETWORK CORP-A"/>
    <x v="8"/>
    <s v="Media"/>
    <s v="NewCos"/>
    <n v="1575.0909999999999"/>
    <n v="1565.6837"/>
    <n v="13621.302"/>
  </r>
  <r>
    <s v="DLTR"/>
    <x v="0"/>
    <s v="DOLLAR TREE INC"/>
    <x v="2"/>
    <s v="Multiline Retail"/>
    <s v="OldCos"/>
    <n v="320.5"/>
    <n v="321.34500000000003"/>
    <n v="5231.2"/>
  </r>
  <r>
    <s v="DLTR"/>
    <x v="1"/>
    <s v="DOLLAR TREE INC"/>
    <x v="2"/>
    <s v="Multiline Retail"/>
    <s v="OldCos"/>
    <n v="397.3"/>
    <n v="398.01499999999999"/>
    <n v="5882.4"/>
  </r>
  <r>
    <s v="DLTR"/>
    <x v="2"/>
    <s v="DOLLAR TREE INC"/>
    <x v="2"/>
    <s v="Multiline Retail"/>
    <s v="OldCos"/>
    <n v="488.3"/>
    <n v="488.88499999999999"/>
    <n v="6630.5"/>
  </r>
  <r>
    <s v="DLTR"/>
    <x v="3"/>
    <s v="DOLLAR TREE INC"/>
    <x v="2"/>
    <s v="Multiline Retail"/>
    <s v="OldCos"/>
    <n v="619.29999999999995"/>
    <n v="619.625"/>
    <n v="7394.5"/>
  </r>
  <r>
    <s v="DLTR"/>
    <x v="4"/>
    <s v="DOLLAR TREE INC"/>
    <x v="2"/>
    <s v="Multiline Retail"/>
    <s v="OldCos"/>
    <n v="596.70000000000005"/>
    <n v="597.02499999999998"/>
    <n v="7840.3"/>
  </r>
  <r>
    <s v="DLTR"/>
    <x v="5"/>
    <s v="DOLLAR TREE INC"/>
    <x v="2"/>
    <s v="Multiline Retail"/>
    <s v="OldCos"/>
    <n v="599.20000000000005"/>
    <n v="646.57500000000005"/>
    <n v="8602.2000000000007"/>
  </r>
  <r>
    <s v="DLTR"/>
    <x v="6"/>
    <s v="DOLLAR TREE INC"/>
    <x v="2"/>
    <s v="Multiline Retail"/>
    <s v="OldCos"/>
    <n v="282.39999999999998"/>
    <n v="594.46500000000003"/>
    <n v="15498.4"/>
  </r>
  <r>
    <s v="DLTR"/>
    <x v="7"/>
    <s v="DOLLAR TREE INC"/>
    <x v="2"/>
    <s v="Multiline Retail"/>
    <s v="OldCos"/>
    <n v="896.2"/>
    <n v="896.2"/>
    <n v="20719.2"/>
  </r>
  <r>
    <s v="DLTR"/>
    <x v="8"/>
    <s v="DOLLAR TREE INC"/>
    <x v="2"/>
    <s v="Multiline Retail"/>
    <s v="OldCos"/>
    <n v="1714.3"/>
    <n v="1142.8414"/>
    <n v="22245.5"/>
  </r>
  <r>
    <s v="DLTR"/>
    <x v="9"/>
    <s v="DOLLAR TREE INC"/>
    <x v="2"/>
    <s v="Multiline Retail"/>
    <s v="OldCos"/>
    <n v="-1590.8"/>
    <n v="1301.7"/>
    <n v="22823.3"/>
  </r>
  <r>
    <s v="DOV"/>
    <x v="0"/>
    <s v="DOVER CORP"/>
    <x v="1"/>
    <s v="Machinery"/>
    <s v="OldCos"/>
    <n v="356.43799999999999"/>
    <n v="418.75900000000001"/>
    <n v="5775.6890000000003"/>
  </r>
  <r>
    <s v="DOV"/>
    <x v="1"/>
    <s v="DOVER CORP"/>
    <x v="1"/>
    <s v="Machinery"/>
    <s v="OldCos"/>
    <n v="700.10400000000004"/>
    <n v="587.66930000000002"/>
    <n v="6109.5069999999996"/>
  </r>
  <r>
    <s v="DOV"/>
    <x v="2"/>
    <s v="DOVER CORP"/>
    <x v="1"/>
    <s v="Machinery"/>
    <s v="OldCos"/>
    <n v="895.24300000000005"/>
    <n v="745.84889999999996"/>
    <n v="7369.1540000000005"/>
  </r>
  <r>
    <s v="DOV"/>
    <x v="3"/>
    <s v="DOVER CORP"/>
    <x v="1"/>
    <s v="Machinery"/>
    <s v="OldCos"/>
    <n v="811.07"/>
    <n v="813.03520000000003"/>
    <n v="8104.3389999999999"/>
  </r>
  <r>
    <s v="DOV"/>
    <x v="4"/>
    <s v="DOVER CORP"/>
    <x v="1"/>
    <s v="Machinery"/>
    <s v="OldCos"/>
    <n v="1003.129"/>
    <n v="741.18169999999998"/>
    <n v="7155.0959999999995"/>
  </r>
  <r>
    <s v="DOV"/>
    <x v="5"/>
    <s v="DOVER CORP"/>
    <x v="1"/>
    <s v="Machinery"/>
    <s v="OldCos"/>
    <n v="775.23500000000001"/>
    <n v="792.66020000000003"/>
    <n v="7752.7280000000001"/>
  </r>
  <r>
    <s v="DOV"/>
    <x v="6"/>
    <s v="DOVER CORP"/>
    <x v="1"/>
    <s v="Machinery"/>
    <s v="OldCos"/>
    <n v="869.82899999999995"/>
    <n v="614.25059999999996"/>
    <n v="6956.3109999999997"/>
  </r>
  <r>
    <s v="DOV"/>
    <x v="7"/>
    <s v="DOVER CORP"/>
    <x v="1"/>
    <s v="Machinery"/>
    <s v="OldCos"/>
    <n v="508.892"/>
    <n v="467.29259999999999"/>
    <n v="6794.3419999999996"/>
  </r>
  <r>
    <s v="DOV"/>
    <x v="8"/>
    <s v="DOVER CORP"/>
    <x v="1"/>
    <s v="Machinery"/>
    <s v="OldCos"/>
    <n v="811.66499999999996"/>
    <n v="562.19600000000003"/>
    <n v="6820.8860000000004"/>
  </r>
  <r>
    <s v="DOV"/>
    <x v="9"/>
    <s v="DOVER CORP"/>
    <x v="1"/>
    <s v="Machinery"/>
    <s v="OldCos"/>
    <n v="570.26700000000005"/>
    <n v="656.21400000000006"/>
    <n v="6992.1180000000004"/>
  </r>
  <r>
    <s v="DOW"/>
    <x v="0"/>
    <s v="DOW INC"/>
    <x v="6"/>
    <s v="Chemicals"/>
    <s v="OldCos"/>
    <m/>
    <m/>
    <m/>
  </r>
  <r>
    <s v="DOW"/>
    <x v="1"/>
    <s v="DOW INC"/>
    <x v="6"/>
    <s v="Chemicals"/>
    <s v="OldCos"/>
    <m/>
    <m/>
    <m/>
  </r>
  <r>
    <s v="DOW"/>
    <x v="2"/>
    <s v="DOW INC"/>
    <x v="6"/>
    <s v="Chemicals"/>
    <s v="OldCos"/>
    <m/>
    <m/>
    <m/>
  </r>
  <r>
    <s v="DOW"/>
    <x v="3"/>
    <s v="DOW INC"/>
    <x v="6"/>
    <s v="Chemicals"/>
    <s v="OldCos"/>
    <m/>
    <m/>
    <m/>
  </r>
  <r>
    <s v="DOW"/>
    <x v="4"/>
    <s v="DOW INC"/>
    <x v="6"/>
    <s v="Chemicals"/>
    <s v="OldCos"/>
    <m/>
    <m/>
    <m/>
  </r>
  <r>
    <s v="DOW"/>
    <x v="5"/>
    <s v="DOW INC"/>
    <x v="6"/>
    <s v="Chemicals"/>
    <s v="OldCos"/>
    <m/>
    <m/>
    <m/>
  </r>
  <r>
    <s v="DOW"/>
    <x v="6"/>
    <s v="DOW INC"/>
    <x v="6"/>
    <s v="Chemicals"/>
    <s v="OldCos"/>
    <m/>
    <m/>
    <m/>
  </r>
  <r>
    <s v="DOW"/>
    <x v="7"/>
    <s v="DOW INC"/>
    <x v="6"/>
    <s v="Chemicals"/>
    <s v="OldCos"/>
    <n v="1074"/>
    <n v="2400.65"/>
    <n v="36261"/>
  </r>
  <r>
    <s v="DOW"/>
    <x v="8"/>
    <s v="DOW INC"/>
    <x v="6"/>
    <s v="Chemicals"/>
    <s v="OldCos"/>
    <n v="-672"/>
    <n v="1575.7"/>
    <n v="44772"/>
  </r>
  <r>
    <s v="DOW"/>
    <x v="9"/>
    <s v="DOW INC"/>
    <x v="6"/>
    <s v="Chemicals"/>
    <s v="OldCos"/>
    <n v="2982"/>
    <n v="3986.88"/>
    <n v="49852"/>
  </r>
  <r>
    <s v="DRI"/>
    <x v="0"/>
    <s v="DARDEN RESTAURANTS INC"/>
    <x v="2"/>
    <s v="Hotels, Restaurants &amp; Leisure"/>
    <s v="OldCos"/>
    <n v="372.2"/>
    <n v="380.25"/>
    <n v="7217.5"/>
  </r>
  <r>
    <s v="DRI"/>
    <x v="1"/>
    <s v="DARDEN RESTAURANTS INC"/>
    <x v="2"/>
    <s v="Hotels, Restaurants &amp; Leisure"/>
    <s v="OldCos"/>
    <n v="404.5"/>
    <n v="411.03"/>
    <n v="7113.1"/>
  </r>
  <r>
    <s v="DRI"/>
    <x v="2"/>
    <s v="DARDEN RESTAURANTS INC"/>
    <x v="2"/>
    <s v="Hotels, Restaurants &amp; Leisure"/>
    <s v="OldCos"/>
    <n v="476.3"/>
    <n v="481.755"/>
    <n v="7500.2"/>
  </r>
  <r>
    <s v="DRI"/>
    <x v="3"/>
    <s v="DARDEN RESTAURANTS INC"/>
    <x v="2"/>
    <s v="Hotels, Restaurants &amp; Leisure"/>
    <s v="OldCos"/>
    <n v="475.5"/>
    <n v="476.8"/>
    <n v="7998.7"/>
  </r>
  <r>
    <s v="DRI"/>
    <x v="4"/>
    <s v="DARDEN RESTAURANTS INC"/>
    <x v="2"/>
    <s v="Hotels, Restaurants &amp; Leisure"/>
    <s v="OldCos"/>
    <n v="411.9"/>
    <n v="250"/>
    <n v="5921"/>
  </r>
  <r>
    <s v="DRI"/>
    <x v="5"/>
    <s v="DARDEN RESTAURANTS INC"/>
    <x v="2"/>
    <s v="Hotels, Restaurants &amp; Leisure"/>
    <s v="OldCos"/>
    <n v="286.2"/>
    <n v="230.596"/>
    <n v="6285.6"/>
  </r>
  <r>
    <s v="DRI"/>
    <x v="6"/>
    <s v="DARDEN RESTAURANTS INC"/>
    <x v="2"/>
    <s v="Hotels, Restaurants &amp; Leisure"/>
    <s v="OldCos"/>
    <n v="709.5"/>
    <n v="236.76499999999999"/>
    <n v="6764"/>
  </r>
  <r>
    <s v="DRI"/>
    <x v="7"/>
    <s v="DARDEN RESTAURANTS INC"/>
    <x v="2"/>
    <s v="Hotels, Restaurants &amp; Leisure"/>
    <s v="OldCos"/>
    <n v="375"/>
    <n v="460.44499999999999"/>
    <n v="6933.5"/>
  </r>
  <r>
    <s v="DRI"/>
    <x v="8"/>
    <s v="DARDEN RESTAURANTS INC"/>
    <x v="2"/>
    <s v="Hotels, Restaurants &amp; Leisure"/>
    <s v="OldCos"/>
    <n v="479.1"/>
    <n v="500.84"/>
    <n v="7170.2"/>
  </r>
  <r>
    <s v="DRI"/>
    <x v="9"/>
    <s v="DARDEN RESTAURANTS INC"/>
    <x v="2"/>
    <s v="Hotels, Restaurants &amp; Leisure"/>
    <s v="OldCos"/>
    <n v="596"/>
    <n v="608.60860000000002"/>
    <n v="8080.1"/>
  </r>
  <r>
    <s v="DRI"/>
    <x v="10"/>
    <s v="DARDEN RESTAURANTS INC"/>
    <x v="2"/>
    <s v="Hotels, Restaurants &amp; Leisure"/>
    <s v="OldCos"/>
    <n v="713.4"/>
    <n v="729.20500000000004"/>
    <n v="8510.4"/>
  </r>
  <r>
    <s v="DTE"/>
    <x v="0"/>
    <s v="DTE ENERGY COMPANY"/>
    <x v="5"/>
    <s v="Multi-Utilities"/>
    <s v="OldCos"/>
    <n v="532"/>
    <n v="519"/>
    <n v="8014"/>
  </r>
  <r>
    <s v="DTE"/>
    <x v="1"/>
    <s v="DTE ENERGY COMPANY"/>
    <x v="5"/>
    <s v="Multi-Utilities"/>
    <s v="OldCos"/>
    <n v="630"/>
    <n v="600"/>
    <n v="8557"/>
  </r>
  <r>
    <s v="DTE"/>
    <x v="2"/>
    <s v="DTE ENERGY COMPANY"/>
    <x v="5"/>
    <s v="Multi-Utilities"/>
    <s v="OldCos"/>
    <n v="711"/>
    <n v="628"/>
    <n v="8858"/>
  </r>
  <r>
    <s v="DTE"/>
    <x v="3"/>
    <s v="DTE ENERGY COMPANY"/>
    <x v="5"/>
    <s v="Multi-Utilities"/>
    <s v="OldCos"/>
    <n v="610"/>
    <n v="676"/>
    <n v="8791"/>
  </r>
  <r>
    <s v="DTE"/>
    <x v="4"/>
    <s v="DTE ENERGY COMPANY"/>
    <x v="5"/>
    <s v="Multi-Utilities"/>
    <s v="OldCos"/>
    <n v="661"/>
    <n v="711"/>
    <n v="9661"/>
  </r>
  <r>
    <s v="DTE"/>
    <x v="5"/>
    <s v="DTE ENERGY COMPANY"/>
    <x v="5"/>
    <s v="Multi-Utilities"/>
    <s v="OldCos"/>
    <n v="905"/>
    <n v="893"/>
    <n v="12301"/>
  </r>
  <r>
    <s v="DTE"/>
    <x v="6"/>
    <s v="DTE ENERGY COMPANY"/>
    <x v="5"/>
    <s v="Multi-Utilities"/>
    <s v="OldCos"/>
    <n v="727"/>
    <n v="873"/>
    <n v="10337"/>
  </r>
  <r>
    <s v="DTE"/>
    <x v="7"/>
    <s v="DTE ENERGY COMPANY"/>
    <x v="5"/>
    <s v="Multi-Utilities"/>
    <s v="OldCos"/>
    <n v="868"/>
    <n v="955"/>
    <n v="10630"/>
  </r>
  <r>
    <s v="DTE"/>
    <x v="8"/>
    <s v="DTE ENERGY COMPANY"/>
    <x v="5"/>
    <s v="Multi-Utilities"/>
    <s v="OldCos"/>
    <n v="1134"/>
    <n v="1042"/>
    <n v="12607"/>
  </r>
  <r>
    <s v="DTE"/>
    <x v="9"/>
    <s v="DTE ENERGY COMPANY"/>
    <x v="5"/>
    <s v="Multi-Utilities"/>
    <s v="OldCos"/>
    <n v="1120"/>
    <n v="1157.01"/>
    <n v="14212"/>
  </r>
  <r>
    <s v="DUK"/>
    <x v="0"/>
    <s v="DUKE ENERGY CORP"/>
    <x v="5"/>
    <s v="Electric Utilities"/>
    <s v="OldCos"/>
    <n v="1075"/>
    <n v="1523"/>
    <n v="12731"/>
  </r>
  <r>
    <s v="DUK"/>
    <x v="1"/>
    <s v="DUKE ENERGY CORP"/>
    <x v="5"/>
    <s v="Electric Utilities"/>
    <s v="OldCos"/>
    <n v="1320"/>
    <n v="1320"/>
    <n v="14272"/>
  </r>
  <r>
    <s v="DUK"/>
    <x v="2"/>
    <s v="DUKE ENERGY CORP"/>
    <x v="5"/>
    <s v="Electric Utilities"/>
    <s v="OldCos"/>
    <n v="1706"/>
    <n v="1706"/>
    <n v="14529"/>
  </r>
  <r>
    <s v="DUK"/>
    <x v="3"/>
    <s v="DUKE ENERGY CORP"/>
    <x v="5"/>
    <s v="Electric Utilities"/>
    <s v="OldCos"/>
    <n v="1768"/>
    <n v="2510.6"/>
    <n v="19624"/>
  </r>
  <r>
    <s v="DUK"/>
    <x v="4"/>
    <s v="DUKE ENERGY CORP"/>
    <x v="5"/>
    <s v="Electric Utilities"/>
    <s v="OldCos"/>
    <n v="2665"/>
    <n v="2989"/>
    <n v="22756"/>
  </r>
  <r>
    <s v="DUK"/>
    <x v="5"/>
    <s v="DUKE ENERGY CORP"/>
    <x v="5"/>
    <s v="Electric Utilities"/>
    <s v="OldCos"/>
    <n v="1883"/>
    <n v="3303.12"/>
    <n v="22509"/>
  </r>
  <r>
    <s v="DUK"/>
    <x v="6"/>
    <s v="DUKE ENERGY CORP"/>
    <x v="5"/>
    <s v="Electric Utilities"/>
    <s v="OldCos"/>
    <n v="2816"/>
    <n v="2902"/>
    <n v="22371"/>
  </r>
  <r>
    <s v="DUK"/>
    <x v="7"/>
    <s v="DUKE ENERGY CORP"/>
    <x v="5"/>
    <s v="Electric Utilities"/>
    <s v="OldCos"/>
    <n v="2152"/>
    <n v="2973.45"/>
    <n v="22743"/>
  </r>
  <r>
    <s v="DUK"/>
    <x v="8"/>
    <s v="DUKE ENERGY CORP"/>
    <x v="5"/>
    <s v="Electric Utilities"/>
    <s v="OldCos"/>
    <n v="3059"/>
    <n v="3180.8"/>
    <n v="23565"/>
  </r>
  <r>
    <s v="DUK"/>
    <x v="9"/>
    <s v="DUKE ENERGY CORP"/>
    <x v="5"/>
    <s v="Electric Utilities"/>
    <s v="OldCos"/>
    <n v="2666"/>
    <n v="3339"/>
    <n v="24521"/>
  </r>
  <r>
    <s v="DVA"/>
    <x v="0"/>
    <s v="DAVITA INC"/>
    <x v="0"/>
    <s v="Health Care Providers &amp; Servic"/>
    <s v="OldCos"/>
    <n v="422.68400000000003"/>
    <n v="422.13200000000001"/>
    <n v="6100.6480000000001"/>
  </r>
  <r>
    <s v="DVA"/>
    <x v="1"/>
    <s v="DAVITA INC"/>
    <x v="0"/>
    <s v="Health Care Providers &amp; Servic"/>
    <s v="OldCos"/>
    <n v="405.68299999999999"/>
    <n v="449.28899999999999"/>
    <n v="6219.61"/>
  </r>
  <r>
    <s v="DVA"/>
    <x v="2"/>
    <s v="DAVITA INC"/>
    <x v="0"/>
    <s v="Health Care Providers &amp; Servic"/>
    <s v="OldCos"/>
    <n v="478.00099999999998"/>
    <n v="524.36699999999996"/>
    <n v="6731.8059999999996"/>
  </r>
  <r>
    <s v="DVA"/>
    <x v="3"/>
    <s v="DAVITA INC"/>
    <x v="0"/>
    <s v="Health Care Providers &amp; Servic"/>
    <s v="OldCos"/>
    <n v="536.01700000000005"/>
    <n v="612.56799999999998"/>
    <n v="8186.28"/>
  </r>
  <r>
    <s v="DVA"/>
    <x v="4"/>
    <s v="DAVITA INC"/>
    <x v="0"/>
    <s v="Health Care Providers &amp; Servic"/>
    <s v="OldCos"/>
    <n v="633.44600000000003"/>
    <n v="817.09299999999996"/>
    <n v="11764.05"/>
  </r>
  <r>
    <s v="DVA"/>
    <x v="5"/>
    <s v="DAVITA INC"/>
    <x v="0"/>
    <s v="Health Care Providers &amp; Servic"/>
    <s v="OldCos"/>
    <n v="723.11400000000003"/>
    <n v="801.65440000000001"/>
    <n v="12795.106"/>
  </r>
  <r>
    <s v="DVA"/>
    <x v="6"/>
    <s v="DAVITA INC"/>
    <x v="0"/>
    <s v="Health Care Providers &amp; Servic"/>
    <s v="OldCos"/>
    <n v="269.73200000000003"/>
    <n v="680.26179999999999"/>
    <n v="9982.2450000000008"/>
  </r>
  <r>
    <s v="DVA"/>
    <x v="7"/>
    <s v="DAVITA INC"/>
    <x v="0"/>
    <s v="Health Care Providers &amp; Servic"/>
    <s v="OldCos"/>
    <n v="879.87400000000002"/>
    <n v="835.1259"/>
    <n v="10707.467000000001"/>
  </r>
  <r>
    <s v="DVA"/>
    <x v="8"/>
    <s v="DAVITA INC"/>
    <x v="0"/>
    <s v="Health Care Providers &amp; Servic"/>
    <s v="OldCos"/>
    <n v="663.61800000000005"/>
    <n v="644.80349999999999"/>
    <n v="10876.634"/>
  </r>
  <r>
    <s v="DVA"/>
    <x v="9"/>
    <s v="DAVITA INC"/>
    <x v="0"/>
    <s v="Health Care Providers &amp; Servic"/>
    <s v="OldCos"/>
    <n v="159.39400000000001"/>
    <n v="608.05999999999995"/>
    <n v="11404.851000000001"/>
  </r>
  <r>
    <s v="DVN"/>
    <x v="0"/>
    <s v="DEVON ENERGY CORP"/>
    <x v="7"/>
    <s v="Oil, Gas &amp; Consumable Fuels"/>
    <s v="OldCos"/>
    <n v="-2479"/>
    <n v="1449"/>
    <n v="8176"/>
  </r>
  <r>
    <s v="DVN"/>
    <x v="1"/>
    <s v="DEVON ENERGY CORP"/>
    <x v="7"/>
    <s v="Oil, Gas &amp; Consumable Fuels"/>
    <s v="OldCos"/>
    <n v="4550"/>
    <n v="2450"/>
    <n v="10061"/>
  </r>
  <r>
    <s v="DVN"/>
    <x v="2"/>
    <s v="DEVON ENERGY CORP"/>
    <x v="7"/>
    <s v="Oil, Gas &amp; Consumable Fuels"/>
    <s v="OldCos"/>
    <n v="4704"/>
    <n v="1756.95"/>
    <n v="10965"/>
  </r>
  <r>
    <s v="DVN"/>
    <x v="3"/>
    <s v="DEVON ENERGY CORP"/>
    <x v="7"/>
    <s v="Oil, Gas &amp; Consumable Fuels"/>
    <s v="OldCos"/>
    <n v="-209"/>
    <n v="1275.5999999999999"/>
    <n v="9678"/>
  </r>
  <r>
    <s v="DVN"/>
    <x v="4"/>
    <s v="DEVON ENERGY CORP"/>
    <x v="7"/>
    <s v="Oil, Gas &amp; Consumable Fuels"/>
    <s v="OldCos"/>
    <n v="-20"/>
    <n v="1550.4"/>
    <n v="10783"/>
  </r>
  <r>
    <s v="DVN"/>
    <x v="5"/>
    <s v="DEVON ENERGY CORP"/>
    <x v="7"/>
    <s v="Oil, Gas &amp; Consumable Fuels"/>
    <s v="OldCos"/>
    <n v="1590"/>
    <n v="1952"/>
    <n v="17632"/>
  </r>
  <r>
    <s v="DVN"/>
    <x v="6"/>
    <s v="DEVON ENERGY CORP"/>
    <x v="7"/>
    <s v="Oil, Gas &amp; Consumable Fuels"/>
    <s v="OldCos"/>
    <n v="-12901"/>
    <n v="106"/>
    <n v="13145"/>
  </r>
  <r>
    <s v="DVN"/>
    <x v="7"/>
    <s v="DEVON ENERGY CORP"/>
    <x v="7"/>
    <s v="Oil, Gas &amp; Consumable Fuels"/>
    <s v="OldCos"/>
    <n v="-1058"/>
    <n v="1076.55"/>
    <n v="6753"/>
  </r>
  <r>
    <s v="DVN"/>
    <x v="8"/>
    <s v="DEVON ENERGY CORP"/>
    <x v="7"/>
    <s v="Oil, Gas &amp; Consumable Fuels"/>
    <s v="OldCos"/>
    <n v="890"/>
    <n v="209"/>
    <n v="8774"/>
  </r>
  <r>
    <s v="DVN"/>
    <x v="9"/>
    <s v="DEVON ENERGY CORP"/>
    <x v="7"/>
    <s v="Oil, Gas &amp; Consumable Fuels"/>
    <s v="OldCos"/>
    <n v="3055"/>
    <n v="418"/>
    <n v="10042"/>
  </r>
  <r>
    <s v="DXC"/>
    <x v="0"/>
    <s v="DXC TECHNOLOGY CO"/>
    <x v="3"/>
    <s v="IT Services"/>
    <s v="OldCos"/>
    <m/>
    <m/>
    <m/>
  </r>
  <r>
    <s v="DXC"/>
    <x v="1"/>
    <s v="DXC TECHNOLOGY CO"/>
    <x v="3"/>
    <s v="IT Services"/>
    <s v="OldCos"/>
    <m/>
    <m/>
    <m/>
  </r>
  <r>
    <s v="DXC"/>
    <x v="2"/>
    <s v="DXC TECHNOLOGY CO"/>
    <x v="3"/>
    <s v="IT Services"/>
    <s v="OldCos"/>
    <m/>
    <m/>
    <m/>
  </r>
  <r>
    <s v="DXC"/>
    <x v="3"/>
    <s v="DXC TECHNOLOGY CO"/>
    <x v="3"/>
    <s v="IT Services"/>
    <s v="OldCos"/>
    <m/>
    <m/>
    <m/>
  </r>
  <r>
    <s v="DXC"/>
    <x v="4"/>
    <s v="DXC TECHNOLOGY CO"/>
    <x v="3"/>
    <s v="IT Services"/>
    <s v="OldCos"/>
    <m/>
    <m/>
    <m/>
  </r>
  <r>
    <s v="DXC"/>
    <x v="5"/>
    <s v="DXC TECHNOLOGY CO"/>
    <x v="3"/>
    <s v="IT Services"/>
    <s v="OldCos"/>
    <m/>
    <m/>
    <m/>
  </r>
  <r>
    <s v="DXC"/>
    <x v="6"/>
    <s v="DXC TECHNOLOGY CO"/>
    <x v="3"/>
    <s v="IT Services"/>
    <s v="OldCos"/>
    <m/>
    <m/>
    <m/>
  </r>
  <r>
    <s v="DXC"/>
    <x v="7"/>
    <s v="DXC TECHNOLOGY CO"/>
    <x v="3"/>
    <s v="IT Services"/>
    <s v="OldCos"/>
    <m/>
    <m/>
    <m/>
  </r>
  <r>
    <s v="DXC"/>
    <x v="8"/>
    <s v="DXC TECHNOLOGY CO"/>
    <x v="3"/>
    <s v="IT Services"/>
    <s v="OldCos"/>
    <n v="-426"/>
    <n v="227.25"/>
    <n v="25394"/>
  </r>
  <r>
    <s v="DXC"/>
    <x v="9"/>
    <s v="DXC TECHNOLOGY CO"/>
    <x v="3"/>
    <s v="IT Services"/>
    <s v="OldCos"/>
    <n v="1751"/>
    <n v="1430"/>
    <n v="21733"/>
  </r>
  <r>
    <s v="DXC"/>
    <x v="10"/>
    <s v="DXC TECHNOLOGY CO"/>
    <x v="3"/>
    <s v="IT Services"/>
    <s v="OldCos"/>
    <n v="1257"/>
    <n v="1946"/>
    <n v="20753"/>
  </r>
  <r>
    <s v="EA"/>
    <x v="0"/>
    <s v="ELECTRONIC ARTS INC"/>
    <x v="8"/>
    <s v="Entertainment"/>
    <s v="OldCos"/>
    <n v="-1088"/>
    <n v="-558.15"/>
    <n v="4212"/>
  </r>
  <r>
    <s v="EA"/>
    <x v="1"/>
    <s v="ELECTRONIC ARTS INC"/>
    <x v="8"/>
    <s v="Entertainment"/>
    <s v="OldCos"/>
    <n v="-677"/>
    <n v="-558.70000000000005"/>
    <n v="3654"/>
  </r>
  <r>
    <s v="EA"/>
    <x v="2"/>
    <s v="ELECTRONIC ARTS INC"/>
    <x v="8"/>
    <s v="Entertainment"/>
    <s v="OldCos"/>
    <n v="-276"/>
    <n v="-91.843800000000002"/>
    <n v="3589"/>
  </r>
  <r>
    <s v="EA"/>
    <x v="3"/>
    <s v="ELECTRONIC ARTS INC"/>
    <x v="8"/>
    <s v="Entertainment"/>
    <s v="OldCos"/>
    <n v="76"/>
    <n v="184.97020000000001"/>
    <n v="4143"/>
  </r>
  <r>
    <s v="EA"/>
    <x v="4"/>
    <s v="ELECTRONIC ARTS INC"/>
    <x v="8"/>
    <s v="Entertainment"/>
    <s v="OldCos"/>
    <n v="98"/>
    <n v="108.3456"/>
    <n v="3797"/>
  </r>
  <r>
    <s v="EA"/>
    <x v="5"/>
    <s v="ELECTRONIC ARTS INC"/>
    <x v="8"/>
    <s v="Entertainment"/>
    <s v="OldCos"/>
    <n v="8"/>
    <n v="73.279899999999998"/>
    <n v="3575"/>
  </r>
  <r>
    <s v="EA"/>
    <x v="6"/>
    <s v="ELECTRONIC ARTS INC"/>
    <x v="8"/>
    <s v="Entertainment"/>
    <s v="OldCos"/>
    <n v="875"/>
    <n v="592.95910000000003"/>
    <n v="4515"/>
  </r>
  <r>
    <s v="EA"/>
    <x v="7"/>
    <s v="ELECTRONIC ARTS INC"/>
    <x v="8"/>
    <s v="Entertainment"/>
    <s v="OldCos"/>
    <n v="1156"/>
    <n v="749.15030000000002"/>
    <n v="4396"/>
  </r>
  <r>
    <s v="EA"/>
    <x v="8"/>
    <s v="ELECTRONIC ARTS INC"/>
    <x v="8"/>
    <s v="Entertainment"/>
    <s v="OldCos"/>
    <n v="967"/>
    <n v="998.85"/>
    <n v="4845"/>
  </r>
  <r>
    <s v="EA"/>
    <x v="9"/>
    <s v="ELECTRONIC ARTS INC"/>
    <x v="8"/>
    <s v="Entertainment"/>
    <s v="OldCos"/>
    <n v="1043"/>
    <n v="1050.5350000000001"/>
    <n v="5150"/>
  </r>
  <r>
    <s v="EA"/>
    <x v="10"/>
    <s v="ELECTRONIC ARTS INC"/>
    <x v="8"/>
    <s v="Entertainment"/>
    <s v="OldCos"/>
    <n v="1019"/>
    <n v="1051.3900000000001"/>
    <n v="4950"/>
  </r>
  <r>
    <s v="EBAY"/>
    <x v="0"/>
    <s v="EBAY INC"/>
    <x v="2"/>
    <s v="Internet &amp; Direct Marketing Re"/>
    <s v="NewCos"/>
    <n v="2389.0970000000002"/>
    <n v="1362.3941"/>
    <n v="8727.3619999999992"/>
  </r>
  <r>
    <s v="EBAY"/>
    <x v="1"/>
    <s v="EBAY INC"/>
    <x v="2"/>
    <s v="Internet &amp; Direct Marketing Re"/>
    <s v="NewCos"/>
    <n v="1801"/>
    <n v="1815.3562999999999"/>
    <n v="9156"/>
  </r>
  <r>
    <s v="EBAY"/>
    <x v="2"/>
    <s v="EBAY INC"/>
    <x v="2"/>
    <s v="Internet &amp; Direct Marketing Re"/>
    <s v="NewCos"/>
    <n v="3229"/>
    <n v="1861.5196000000001"/>
    <n v="11652"/>
  </r>
  <r>
    <s v="EBAY"/>
    <x v="3"/>
    <s v="EBAY INC"/>
    <x v="2"/>
    <s v="Internet &amp; Direct Marketing Re"/>
    <s v="NewCos"/>
    <n v="2609"/>
    <n v="2556.3928999999998"/>
    <n v="14072"/>
  </r>
  <r>
    <s v="EBAY"/>
    <x v="4"/>
    <s v="EBAY INC"/>
    <x v="2"/>
    <s v="Internet &amp; Direct Marketing Re"/>
    <s v="NewCos"/>
    <n v="2856"/>
    <n v="2010.1434999999999"/>
    <n v="8257"/>
  </r>
  <r>
    <s v="EBAY"/>
    <x v="5"/>
    <s v="EBAY INC"/>
    <x v="2"/>
    <s v="Internet &amp; Direct Marketing Re"/>
    <s v="NewCos"/>
    <n v="46"/>
    <n v="2181.5378000000001"/>
    <n v="8790"/>
  </r>
  <r>
    <s v="EBAY"/>
    <x v="6"/>
    <s v="EBAY INC"/>
    <x v="2"/>
    <s v="Internet &amp; Direct Marketing Re"/>
    <s v="NewCos"/>
    <n v="1725"/>
    <n v="1902.25"/>
    <n v="8592"/>
  </r>
  <r>
    <s v="EBAY"/>
    <x v="7"/>
    <s v="EBAY INC"/>
    <x v="2"/>
    <s v="Internet &amp; Direct Marketing Re"/>
    <s v="NewCos"/>
    <n v="7266"/>
    <n v="1871.6"/>
    <n v="9298"/>
  </r>
  <r>
    <s v="EBAY"/>
    <x v="8"/>
    <s v="EBAY INC"/>
    <x v="2"/>
    <s v="Internet &amp; Direct Marketing Re"/>
    <s v="NewCos"/>
    <n v="-1017"/>
    <n v="1352.1"/>
    <n v="9927"/>
  </r>
  <r>
    <s v="EBAY"/>
    <x v="9"/>
    <s v="EBAY INC"/>
    <x v="2"/>
    <s v="Internet &amp; Direct Marketing Re"/>
    <s v="NewCos"/>
    <n v="2530"/>
    <n v="1683.12"/>
    <n v="10746"/>
  </r>
  <r>
    <s v="ECL"/>
    <x v="0"/>
    <s v="ECOLAB INC"/>
    <x v="6"/>
    <s v="Chemicals"/>
    <s v="OldCos"/>
    <n v="417.3"/>
    <n v="470.20499999999998"/>
    <n v="5900.6"/>
  </r>
  <r>
    <s v="ECL"/>
    <x v="1"/>
    <s v="ECOLAB INC"/>
    <x v="6"/>
    <s v="Chemicals"/>
    <s v="OldCos"/>
    <n v="530.29999999999995"/>
    <n v="527.17499999999995"/>
    <n v="6089.7"/>
  </r>
  <r>
    <s v="ECL"/>
    <x v="2"/>
    <s v="ECOLAB INC"/>
    <x v="6"/>
    <s v="Chemicals"/>
    <s v="OldCos"/>
    <n v="462.5"/>
    <n v="565.375"/>
    <n v="6798.5"/>
  </r>
  <r>
    <s v="ECL"/>
    <x v="3"/>
    <s v="ECOLAB INC"/>
    <x v="6"/>
    <s v="Chemicals"/>
    <s v="OldCos"/>
    <n v="703.6"/>
    <n v="771.96"/>
    <n v="11838.7"/>
  </r>
  <r>
    <s v="ECL"/>
    <x v="4"/>
    <s v="ECOLAB INC"/>
    <x v="6"/>
    <s v="Chemicals"/>
    <s v="OldCos"/>
    <n v="967.8"/>
    <n v="1004.26"/>
    <n v="13253.4"/>
  </r>
  <r>
    <s v="ECL"/>
    <x v="5"/>
    <s v="ECOLAB INC"/>
    <x v="6"/>
    <s v="Chemicals"/>
    <s v="OldCos"/>
    <n v="1202.8"/>
    <n v="1273.8399999999999"/>
    <n v="14280.5"/>
  </r>
  <r>
    <s v="ECL"/>
    <x v="6"/>
    <s v="ECOLAB INC"/>
    <x v="6"/>
    <s v="Chemicals"/>
    <s v="OldCos"/>
    <n v="1002.1"/>
    <n v="1315.7"/>
    <n v="13545.1"/>
  </r>
  <r>
    <s v="ECL"/>
    <x v="7"/>
    <s v="ECOLAB INC"/>
    <x v="6"/>
    <s v="Chemicals"/>
    <s v="OldCos"/>
    <n v="1229.5999999999999"/>
    <n v="1306.0899999999999"/>
    <n v="13152.8"/>
  </r>
  <r>
    <s v="ECL"/>
    <x v="8"/>
    <s v="ECOLAB INC"/>
    <x v="6"/>
    <s v="Chemicals"/>
    <s v="OldCos"/>
    <n v="1504.6"/>
    <n v="1376.4"/>
    <n v="13835.9"/>
  </r>
  <r>
    <s v="ECL"/>
    <x v="9"/>
    <s v="ECOLAB INC"/>
    <x v="6"/>
    <s v="Chemicals"/>
    <s v="OldCos"/>
    <n v="1429.1"/>
    <n v="1536.6"/>
    <n v="14668.2"/>
  </r>
  <r>
    <s v="ED"/>
    <x v="0"/>
    <s v="CONSOLIDATED EDISON INC"/>
    <x v="5"/>
    <s v="Multi-Utilities"/>
    <s v="OldCos"/>
    <n v="868"/>
    <n v="849"/>
    <n v="13032"/>
  </r>
  <r>
    <s v="ED"/>
    <x v="1"/>
    <s v="CONSOLIDATED EDISON INC"/>
    <x v="5"/>
    <s v="Multi-Utilities"/>
    <s v="OldCos"/>
    <n v="992"/>
    <n v="981"/>
    <n v="13325"/>
  </r>
  <r>
    <s v="ED"/>
    <x v="2"/>
    <s v="CONSOLIDATED EDISON INC"/>
    <x v="5"/>
    <s v="Multi-Utilities"/>
    <s v="OldCos"/>
    <n v="1051"/>
    <n v="1064"/>
    <n v="12886"/>
  </r>
  <r>
    <s v="ED"/>
    <x v="3"/>
    <s v="CONSOLIDATED EDISON INC"/>
    <x v="5"/>
    <s v="Multi-Utilities"/>
    <s v="OldCos"/>
    <n v="1138"/>
    <n v="1098"/>
    <n v="12188"/>
  </r>
  <r>
    <s v="ED"/>
    <x v="4"/>
    <s v="CONSOLIDATED EDISON INC"/>
    <x v="5"/>
    <s v="Multi-Utilities"/>
    <s v="OldCos"/>
    <n v="1062"/>
    <n v="1097"/>
    <n v="12354"/>
  </r>
  <r>
    <s v="ED"/>
    <x v="5"/>
    <s v="CONSOLIDATED EDISON INC"/>
    <x v="5"/>
    <s v="Multi-Utilities"/>
    <s v="OldCos"/>
    <n v="1092"/>
    <n v="1129"/>
    <n v="12919"/>
  </r>
  <r>
    <s v="ED"/>
    <x v="6"/>
    <s v="CONSOLIDATED EDISON INC"/>
    <x v="5"/>
    <s v="Multi-Utilities"/>
    <s v="OldCos"/>
    <n v="1193"/>
    <n v="1195"/>
    <n v="12554"/>
  </r>
  <r>
    <s v="ED"/>
    <x v="7"/>
    <s v="CONSOLIDATED EDISON INC"/>
    <x v="5"/>
    <s v="Multi-Utilities"/>
    <s v="OldCos"/>
    <n v="1245"/>
    <n v="1198"/>
    <n v="12075"/>
  </r>
  <r>
    <s v="ED"/>
    <x v="8"/>
    <s v="CONSOLIDATED EDISON INC"/>
    <x v="5"/>
    <s v="Multi-Utilities"/>
    <s v="OldCos"/>
    <n v="1525"/>
    <n v="1264"/>
    <n v="12033"/>
  </r>
  <r>
    <s v="ED"/>
    <x v="9"/>
    <s v="CONSOLIDATED EDISON INC"/>
    <x v="5"/>
    <s v="Multi-Utilities"/>
    <s v="OldCos"/>
    <n v="1382"/>
    <n v="1349"/>
    <n v="12337"/>
  </r>
  <r>
    <s v="EFX"/>
    <x v="0"/>
    <s v="EQUIFAX INC"/>
    <x v="1"/>
    <s v="Professional Services"/>
    <s v="OldCos"/>
    <n v="233.9"/>
    <n v="232.04"/>
    <n v="1716"/>
  </r>
  <r>
    <s v="EFX"/>
    <x v="1"/>
    <s v="EQUIFAX INC"/>
    <x v="1"/>
    <s v="Professional Services"/>
    <s v="OldCos"/>
    <n v="266.7"/>
    <n v="235.2"/>
    <n v="1859.5"/>
  </r>
  <r>
    <s v="EFX"/>
    <x v="2"/>
    <s v="EQUIFAX INC"/>
    <x v="1"/>
    <s v="Professional Services"/>
    <s v="OldCos"/>
    <n v="232.9"/>
    <n v="238.095"/>
    <n v="1959.8"/>
  </r>
  <r>
    <s v="EFX"/>
    <x v="3"/>
    <s v="EQUIFAX INC"/>
    <x v="1"/>
    <s v="Professional Services"/>
    <s v="OldCos"/>
    <n v="272.10000000000002"/>
    <n v="296.3"/>
    <n v="2073"/>
  </r>
  <r>
    <s v="EFX"/>
    <x v="4"/>
    <s v="EQUIFAX INC"/>
    <x v="1"/>
    <s v="Professional Services"/>
    <s v="OldCos"/>
    <n v="351.8"/>
    <n v="350.5"/>
    <n v="2303.9"/>
  </r>
  <r>
    <s v="EFX"/>
    <x v="5"/>
    <s v="EQUIFAX INC"/>
    <x v="1"/>
    <s v="Professional Services"/>
    <s v="OldCos"/>
    <n v="367.4"/>
    <n v="372.4"/>
    <n v="2436.4"/>
  </r>
  <r>
    <s v="EFX"/>
    <x v="6"/>
    <s v="EQUIFAX INC"/>
    <x v="1"/>
    <s v="Professional Services"/>
    <s v="OldCos"/>
    <n v="429.1"/>
    <n v="438.5"/>
    <n v="2663.6"/>
  </r>
  <r>
    <s v="EFX"/>
    <x v="7"/>
    <s v="EQUIFAX INC"/>
    <x v="1"/>
    <s v="Professional Services"/>
    <s v="OldCos"/>
    <n v="488.8"/>
    <n v="525.70000000000005"/>
    <n v="3144.9"/>
  </r>
  <r>
    <s v="EFX"/>
    <x v="8"/>
    <s v="EQUIFAX INC"/>
    <x v="1"/>
    <s v="Professional Services"/>
    <s v="OldCos"/>
    <n v="587.29999999999995"/>
    <n v="539.70000000000005"/>
    <n v="3362.2"/>
  </r>
  <r>
    <s v="EFX"/>
    <x v="9"/>
    <s v="EQUIFAX INC"/>
    <x v="1"/>
    <s v="Professional Services"/>
    <s v="OldCos"/>
    <n v="299.8"/>
    <n v="578.70000000000005"/>
    <n v="3412.1"/>
  </r>
  <r>
    <s v="EIX"/>
    <x v="0"/>
    <s v="EDISON INTERNATIONAL"/>
    <x v="5"/>
    <s v="Electric Utilities"/>
    <s v="OldCos"/>
    <n v="849"/>
    <n v="1151.5999999999999"/>
    <n v="12361"/>
  </r>
  <r>
    <s v="EIX"/>
    <x v="1"/>
    <s v="EDISON INTERNATIONAL"/>
    <x v="5"/>
    <s v="Electric Utilities"/>
    <s v="OldCos"/>
    <n v="1256"/>
    <n v="1003.45"/>
    <n v="9996"/>
  </r>
  <r>
    <s v="EIX"/>
    <x v="2"/>
    <s v="EDISON INTERNATIONAL"/>
    <x v="5"/>
    <s v="Electric Utilities"/>
    <s v="OldCos"/>
    <n v="-37"/>
    <n v="1149"/>
    <n v="10588"/>
  </r>
  <r>
    <s v="EIX"/>
    <x v="3"/>
    <s v="EDISON INTERNATIONAL"/>
    <x v="5"/>
    <s v="Electric Utilities"/>
    <s v="OldCos"/>
    <n v="-183"/>
    <n v="1272"/>
    <n v="11862"/>
  </r>
  <r>
    <s v="EIX"/>
    <x v="4"/>
    <s v="EDISON INTERNATIONAL"/>
    <x v="5"/>
    <s v="Electric Utilities"/>
    <s v="OldCos"/>
    <n v="915"/>
    <n v="1267.55"/>
    <n v="12581"/>
  </r>
  <r>
    <s v="EIX"/>
    <x v="5"/>
    <s v="EDISON INTERNATIONAL"/>
    <x v="5"/>
    <s v="Electric Utilities"/>
    <s v="OldCos"/>
    <n v="1612"/>
    <n v="1509.71"/>
    <n v="13413"/>
  </r>
  <r>
    <s v="EIX"/>
    <x v="6"/>
    <s v="EDISON INTERNATIONAL"/>
    <x v="5"/>
    <s v="Electric Utilities"/>
    <s v="OldCos"/>
    <n v="1020"/>
    <n v="1336"/>
    <n v="11524"/>
  </r>
  <r>
    <s v="EIX"/>
    <x v="7"/>
    <s v="EDISON INTERNATIONAL"/>
    <x v="5"/>
    <s v="Electric Utilities"/>
    <s v="OldCos"/>
    <n v="1311"/>
    <n v="1315"/>
    <n v="11869"/>
  </r>
  <r>
    <s v="EIX"/>
    <x v="8"/>
    <s v="EDISON INTERNATIONAL"/>
    <x v="5"/>
    <s v="Electric Utilities"/>
    <s v="OldCos"/>
    <n v="565"/>
    <n v="1466"/>
    <n v="12320"/>
  </r>
  <r>
    <s v="EIX"/>
    <x v="9"/>
    <s v="EDISON INTERNATIONAL"/>
    <x v="5"/>
    <s v="Electric Utilities"/>
    <s v="OldCos"/>
    <n v="-423"/>
    <n v="1351"/>
    <n v="12657"/>
  </r>
  <r>
    <s v="EL"/>
    <x v="0"/>
    <s v="ESTEE LAUDER COMPANIES-CL A"/>
    <x v="4"/>
    <s v="Personal Products"/>
    <s v="OldCos"/>
    <n v="218.4"/>
    <n v="350.61"/>
    <n v="7323.8"/>
  </r>
  <r>
    <s v="EL"/>
    <x v="1"/>
    <s v="ESTEE LAUDER COMPANIES-CL A"/>
    <x v="4"/>
    <s v="Personal Products"/>
    <s v="OldCos"/>
    <n v="478.3"/>
    <n v="604.16499999999996"/>
    <n v="7795.8"/>
  </r>
  <r>
    <s v="EL"/>
    <x v="2"/>
    <s v="ESTEE LAUDER COMPANIES-CL A"/>
    <x v="4"/>
    <s v="Personal Products"/>
    <s v="OldCos"/>
    <n v="700.8"/>
    <n v="782.46"/>
    <n v="8810"/>
  </r>
  <r>
    <s v="EL"/>
    <x v="3"/>
    <s v="ESTEE LAUDER COMPANIES-CL A"/>
    <x v="4"/>
    <s v="Personal Products"/>
    <s v="OldCos"/>
    <n v="856.9"/>
    <n v="917.2998"/>
    <n v="9713.6"/>
  </r>
  <r>
    <s v="EL"/>
    <x v="4"/>
    <s v="ESTEE LAUDER COMPANIES-CL A"/>
    <x v="4"/>
    <s v="Personal Products"/>
    <s v="OldCos"/>
    <n v="1019.8"/>
    <n v="1127.7850000000001"/>
    <n v="10181.700000000001"/>
  </r>
  <r>
    <s v="EL"/>
    <x v="5"/>
    <s v="ESTEE LAUDER COMPANIES-CL A"/>
    <x v="4"/>
    <s v="Personal Products"/>
    <s v="OldCos"/>
    <n v="1204.0999999999999"/>
    <n v="1249.2249999999999"/>
    <n v="10968.8"/>
  </r>
  <r>
    <s v="EL"/>
    <x v="6"/>
    <s v="ESTEE LAUDER COMPANIES-CL A"/>
    <x v="4"/>
    <s v="Personal Products"/>
    <s v="OldCos"/>
    <n v="1089"/>
    <n v="1106.117"/>
    <n v="10780"/>
  </r>
  <r>
    <s v="EL"/>
    <x v="7"/>
    <s v="ESTEE LAUDER COMPANIES-CL A"/>
    <x v="4"/>
    <s v="Personal Products"/>
    <s v="OldCos"/>
    <n v="1115"/>
    <n v="1190.05"/>
    <n v="11262"/>
  </r>
  <r>
    <s v="EL"/>
    <x v="8"/>
    <s v="ESTEE LAUDER COMPANIES-CL A"/>
    <x v="4"/>
    <s v="Personal Products"/>
    <s v="OldCos"/>
    <n v="1249"/>
    <n v="1379"/>
    <n v="11824"/>
  </r>
  <r>
    <s v="EL"/>
    <x v="9"/>
    <s v="ESTEE LAUDER COMPANIES-CL A"/>
    <x v="4"/>
    <s v="Personal Products"/>
    <s v="OldCos"/>
    <n v="1108"/>
    <n v="1695"/>
    <n v="13683"/>
  </r>
  <r>
    <s v="EL"/>
    <x v="10"/>
    <s v="ESTEE LAUDER COMPANIES-CL A"/>
    <x v="4"/>
    <s v="Personal Products"/>
    <s v="OldCos"/>
    <n v="1785"/>
    <n v="1977"/>
    <n v="14863"/>
  </r>
  <r>
    <s v="EMN"/>
    <x v="0"/>
    <s v="EASTMAN CHEMICAL CO"/>
    <x v="6"/>
    <s v="Chemicals"/>
    <s v="OldCos"/>
    <n v="136"/>
    <n v="399.4"/>
    <n v="4396"/>
  </r>
  <r>
    <s v="EMN"/>
    <x v="1"/>
    <s v="EASTMAN CHEMICAL CO"/>
    <x v="6"/>
    <s v="Chemicals"/>
    <s v="OldCos"/>
    <n v="425"/>
    <n v="523.85"/>
    <n v="5842"/>
  </r>
  <r>
    <s v="EMN"/>
    <x v="2"/>
    <s v="EASTMAN CHEMICAL CO"/>
    <x v="6"/>
    <s v="Chemicals"/>
    <s v="OldCos"/>
    <n v="646"/>
    <n v="643.92999999999995"/>
    <n v="7178"/>
  </r>
  <r>
    <s v="EMN"/>
    <x v="3"/>
    <s v="EASTMAN CHEMICAL CO"/>
    <x v="6"/>
    <s v="Chemicals"/>
    <s v="OldCos"/>
    <n v="437"/>
    <n v="802"/>
    <n v="8102"/>
  </r>
  <r>
    <s v="EMN"/>
    <x v="4"/>
    <s v="EASTMAN CHEMICAL CO"/>
    <x v="6"/>
    <s v="Chemicals"/>
    <s v="OldCos"/>
    <n v="1165"/>
    <n v="1008"/>
    <n v="9350"/>
  </r>
  <r>
    <s v="EMN"/>
    <x v="5"/>
    <s v="EASTMAN CHEMICAL CO"/>
    <x v="6"/>
    <s v="Chemicals"/>
    <s v="OldCos"/>
    <n v="751"/>
    <n v="1053"/>
    <n v="9527"/>
  </r>
  <r>
    <s v="EMN"/>
    <x v="6"/>
    <s v="EASTMAN CHEMICAL CO"/>
    <x v="6"/>
    <s v="Chemicals"/>
    <s v="OldCos"/>
    <n v="848"/>
    <n v="1087"/>
    <n v="9648"/>
  </r>
  <r>
    <s v="EMN"/>
    <x v="7"/>
    <s v="EASTMAN CHEMICAL CO"/>
    <x v="6"/>
    <s v="Chemicals"/>
    <s v="OldCos"/>
    <n v="854"/>
    <n v="1003"/>
    <n v="9008"/>
  </r>
  <r>
    <s v="EMN"/>
    <x v="8"/>
    <s v="EASTMAN CHEMICAL CO"/>
    <x v="6"/>
    <s v="Chemicals"/>
    <s v="OldCos"/>
    <n v="1384"/>
    <n v="1043.05"/>
    <n v="9549"/>
  </r>
  <r>
    <s v="EMN"/>
    <x v="9"/>
    <s v="EASTMAN CHEMICAL CO"/>
    <x v="6"/>
    <s v="Chemicals"/>
    <s v="OldCos"/>
    <n v="1080"/>
    <n v="1173.43"/>
    <n v="10151"/>
  </r>
  <r>
    <s v="EMR"/>
    <x v="0"/>
    <s v="EMERSON ELECTRIC CO"/>
    <x v="1"/>
    <s v="Electrical Equipment"/>
    <s v="OldCos"/>
    <n v="1724"/>
    <n v="1873.5"/>
    <n v="20102"/>
  </r>
  <r>
    <s v="EMR"/>
    <x v="1"/>
    <s v="EMERSON ELECTRIC CO"/>
    <x v="1"/>
    <s v="Electrical Equipment"/>
    <s v="OldCos"/>
    <n v="2164"/>
    <n v="2057.3000000000002"/>
    <n v="21039"/>
  </r>
  <r>
    <s v="EMR"/>
    <x v="2"/>
    <s v="EMERSON ELECTRIC CO"/>
    <x v="1"/>
    <s v="Electrical Equipment"/>
    <s v="OldCos"/>
    <n v="2480"/>
    <n v="2500.3000000000002"/>
    <n v="24222"/>
  </r>
  <r>
    <s v="EMR"/>
    <x v="3"/>
    <s v="EMERSON ELECTRIC CO"/>
    <x v="1"/>
    <s v="Electrical Equipment"/>
    <s v="OldCos"/>
    <n v="1968"/>
    <n v="2540.85"/>
    <n v="24412"/>
  </r>
  <r>
    <s v="EMR"/>
    <x v="4"/>
    <s v="EMERSON ELECTRIC CO"/>
    <x v="1"/>
    <s v="Electrical Equipment"/>
    <s v="OldCos"/>
    <n v="2004"/>
    <n v="2620.0500000000002"/>
    <n v="24669"/>
  </r>
  <r>
    <s v="EMR"/>
    <x v="5"/>
    <s v="EMERSON ELECTRIC CO"/>
    <x v="1"/>
    <s v="Electrical Equipment"/>
    <s v="OldCos"/>
    <n v="2147"/>
    <n v="2263.4"/>
    <n v="17733"/>
  </r>
  <r>
    <s v="EMR"/>
    <x v="6"/>
    <s v="EMERSON ELECTRIC CO"/>
    <x v="1"/>
    <s v="Electrical Equipment"/>
    <s v="OldCos"/>
    <n v="2710"/>
    <n v="2116.6"/>
    <n v="16249"/>
  </r>
  <r>
    <s v="EMR"/>
    <x v="7"/>
    <s v="EMERSON ELECTRIC CO"/>
    <x v="1"/>
    <s v="Electrical Equipment"/>
    <s v="OldCos"/>
    <n v="1635"/>
    <n v="1676.45"/>
    <n v="14522"/>
  </r>
  <r>
    <s v="EMR"/>
    <x v="8"/>
    <s v="EMERSON ELECTRIC CO"/>
    <x v="1"/>
    <s v="Electrical Equipment"/>
    <s v="OldCos"/>
    <n v="1518"/>
    <n v="1693.7"/>
    <n v="15264"/>
  </r>
  <r>
    <s v="EMR"/>
    <x v="9"/>
    <s v="EMERSON ELECTRIC CO"/>
    <x v="1"/>
    <s v="Electrical Equipment"/>
    <s v="OldCos"/>
    <n v="2203"/>
    <n v="2063.0749999999998"/>
    <n v="17408"/>
  </r>
  <r>
    <s v="EMR"/>
    <x v="10"/>
    <s v="EMERSON ELECTRIC CO"/>
    <x v="1"/>
    <s v="Electrical Equipment"/>
    <s v="OldCos"/>
    <n v="2306"/>
    <n v="2293.5880000000002"/>
    <n v="18372"/>
  </r>
  <r>
    <s v="EOG"/>
    <x v="0"/>
    <s v="EOG RESOURCES INC"/>
    <x v="7"/>
    <s v="Oil, Gas &amp; Consumable Fuels"/>
    <s v="OldCos"/>
    <n v="546.62699999999995"/>
    <n v="815.60299999999995"/>
    <n v="5097.3500000000004"/>
  </r>
  <r>
    <s v="EOG"/>
    <x v="1"/>
    <s v="EOG RESOURCES INC"/>
    <x v="7"/>
    <s v="Oil, Gas &amp; Consumable Fuels"/>
    <s v="OldCos"/>
    <n v="160.654"/>
    <n v="310.91000000000003"/>
    <n v="5821.4790000000003"/>
  </r>
  <r>
    <s v="EOG"/>
    <x v="2"/>
    <s v="EOG RESOURCES INC"/>
    <x v="7"/>
    <s v="Oil, Gas &amp; Consumable Fuels"/>
    <s v="OldCos"/>
    <n v="1091.123"/>
    <n v="1008.499"/>
    <n v="9187.8539999999994"/>
  </r>
  <r>
    <s v="EOG"/>
    <x v="3"/>
    <s v="EOG RESOURCES INC"/>
    <x v="7"/>
    <s v="Oil, Gas &amp; Consumable Fuels"/>
    <s v="OldCos"/>
    <n v="570.279"/>
    <n v="1535.6020000000001"/>
    <n v="11807.710999999999"/>
  </r>
  <r>
    <s v="EOG"/>
    <x v="4"/>
    <s v="EOG RESOURCES INC"/>
    <x v="7"/>
    <s v="Oil, Gas &amp; Consumable Fuels"/>
    <s v="OldCos"/>
    <n v="2197.1089999999999"/>
    <n v="2246.058"/>
    <n v="14572.263000000001"/>
  </r>
  <r>
    <s v="EOG"/>
    <x v="5"/>
    <s v="EOG RESOURCES INC"/>
    <x v="7"/>
    <s v="Oil, Gas &amp; Consumable Fuels"/>
    <s v="OldCos"/>
    <n v="2915.4870000000001"/>
    <n v="2716.2159999999999"/>
    <n v="16727.484"/>
  </r>
  <r>
    <s v="EOG"/>
    <x v="6"/>
    <s v="EOG RESOURCES INC"/>
    <x v="7"/>
    <s v="Oil, Gas &amp; Consumable Fuels"/>
    <s v="OldCos"/>
    <n v="-4524.5150000000003"/>
    <n v="33.880000000000003"/>
    <n v="9434.4159999999993"/>
  </r>
  <r>
    <s v="EOG"/>
    <x v="7"/>
    <s v="EOG RESOURCES INC"/>
    <x v="7"/>
    <s v="Oil, Gas &amp; Consumable Fuels"/>
    <s v="OldCos"/>
    <n v="-1096.6859999999999"/>
    <n v="-892.63900000000001"/>
    <n v="7522.1859999999997"/>
  </r>
  <r>
    <s v="EOG"/>
    <x v="8"/>
    <s v="EOG RESOURCES INC"/>
    <x v="7"/>
    <s v="Oil, Gas &amp; Consumable Fuels"/>
    <s v="OldCos"/>
    <n v="2582.5790000000002"/>
    <n v="648.22500000000002"/>
    <n v="11280.15"/>
  </r>
  <r>
    <s v="EOG"/>
    <x v="9"/>
    <s v="EOG RESOURCES INC"/>
    <x v="7"/>
    <s v="Oil, Gas &amp; Consumable Fuels"/>
    <s v="OldCos"/>
    <n v="3419.04"/>
    <n v="3218.3220000000001"/>
    <n v="17007.571"/>
  </r>
  <r>
    <s v="ES"/>
    <x v="0"/>
    <s v="EVERSOURCE ENERGY"/>
    <x v="5"/>
    <s v="Electric Utilities"/>
    <s v="OldCos"/>
    <n v="330.03300000000002"/>
    <n v="333.233"/>
    <n v="5439.43"/>
  </r>
  <r>
    <s v="ES"/>
    <x v="1"/>
    <s v="EVERSOURCE ENERGY"/>
    <x v="5"/>
    <s v="Electric Utilities"/>
    <s v="OldCos"/>
    <n v="387.94900000000001"/>
    <n v="390.44900000000001"/>
    <n v="4898.1670000000004"/>
  </r>
  <r>
    <s v="ES"/>
    <x v="2"/>
    <s v="EVERSOURCE ENERGY"/>
    <x v="5"/>
    <s v="Electric Utilities"/>
    <s v="OldCos"/>
    <n v="394.69299999999998"/>
    <n v="423.89299999999997"/>
    <n v="4465.6570000000002"/>
  </r>
  <r>
    <s v="ES"/>
    <x v="3"/>
    <s v="EVERSOURCE ENERGY"/>
    <x v="5"/>
    <s v="Electric Utilities"/>
    <s v="OldCos"/>
    <n v="525.94500000000005"/>
    <n v="633.54499999999996"/>
    <n v="6273.7870000000003"/>
  </r>
  <r>
    <s v="ES"/>
    <x v="4"/>
    <s v="EVERSOURCE ENERGY"/>
    <x v="5"/>
    <s v="Electric Utilities"/>
    <s v="OldCos"/>
    <n v="786.00699999999995"/>
    <n v="809.00699999999995"/>
    <n v="7301.2039999999997"/>
  </r>
  <r>
    <s v="ES"/>
    <x v="5"/>
    <s v="EVERSOURCE ENERGY"/>
    <x v="5"/>
    <s v="Electric Utilities"/>
    <s v="OldCos"/>
    <n v="819.54600000000005"/>
    <n v="856.64599999999996"/>
    <n v="7741.8559999999998"/>
  </r>
  <r>
    <s v="ES"/>
    <x v="6"/>
    <s v="EVERSOURCE ENERGY"/>
    <x v="5"/>
    <s v="Electric Utilities"/>
    <s v="OldCos"/>
    <n v="878.48500000000001"/>
    <n v="878.48500000000001"/>
    <n v="7954.8270000000002"/>
  </r>
  <r>
    <s v="ES"/>
    <x v="7"/>
    <s v="EVERSOURCE ENERGY"/>
    <x v="5"/>
    <s v="Electric Utilities"/>
    <s v="OldCos"/>
    <n v="942.30200000000002"/>
    <n v="942.30200000000002"/>
    <n v="7639.1289999999999"/>
  </r>
  <r>
    <s v="ES"/>
    <x v="8"/>
    <s v="EVERSOURCE ENERGY"/>
    <x v="5"/>
    <s v="Electric Utilities"/>
    <s v="OldCos"/>
    <n v="987.99599999999998"/>
    <n v="987.99599999999998"/>
    <n v="7751.9520000000002"/>
  </r>
  <r>
    <s v="ES"/>
    <x v="9"/>
    <s v="EVERSOURCE ENERGY"/>
    <x v="5"/>
    <s v="Electric Utilities"/>
    <s v="OldCos"/>
    <n v="1033"/>
    <n v="1041"/>
    <n v="8448.2009999999991"/>
  </r>
  <r>
    <s v="ETN"/>
    <x v="0"/>
    <s v="EATON CORP PLC"/>
    <x v="1"/>
    <s v="Electrical Equipment"/>
    <s v="OldCos"/>
    <n v="383"/>
    <n v="437"/>
    <n v="11873"/>
  </r>
  <r>
    <s v="ETN"/>
    <x v="1"/>
    <s v="EATON CORP PLC"/>
    <x v="1"/>
    <s v="Electrical Equipment"/>
    <s v="OldCos"/>
    <n v="929"/>
    <n v="956"/>
    <n v="13715"/>
  </r>
  <r>
    <s v="ETN"/>
    <x v="2"/>
    <s v="EATON CORP PLC"/>
    <x v="1"/>
    <s v="Electrical Equipment"/>
    <s v="OldCos"/>
    <n v="1350"/>
    <n v="1360"/>
    <n v="16049"/>
  </r>
  <r>
    <s v="ETN"/>
    <x v="3"/>
    <s v="EATON CORP PLC"/>
    <x v="1"/>
    <s v="Electrical Equipment"/>
    <s v="OldCos"/>
    <n v="1217"/>
    <n v="1384"/>
    <n v="16311"/>
  </r>
  <r>
    <s v="ETN"/>
    <x v="4"/>
    <s v="EATON CORP PLC"/>
    <x v="1"/>
    <s v="Electrical Equipment"/>
    <s v="OldCos"/>
    <n v="1861"/>
    <n v="1971"/>
    <n v="22046"/>
  </r>
  <r>
    <s v="ETN"/>
    <x v="5"/>
    <s v="EATON CORP PLC"/>
    <x v="1"/>
    <s v="Electrical Equipment"/>
    <s v="OldCos"/>
    <n v="1793"/>
    <n v="2238.85"/>
    <n v="22552"/>
  </r>
  <r>
    <s v="ETN"/>
    <x v="6"/>
    <s v="EATON CORP PLC"/>
    <x v="1"/>
    <s v="Electrical Equipment"/>
    <s v="OldCos"/>
    <n v="1972"/>
    <n v="2086.85"/>
    <n v="20855"/>
  </r>
  <r>
    <s v="ETN"/>
    <x v="7"/>
    <s v="EATON CORP PLC"/>
    <x v="1"/>
    <s v="Electrical Equipment"/>
    <s v="OldCos"/>
    <n v="1916"/>
    <n v="2056.15"/>
    <n v="19747"/>
  </r>
  <r>
    <s v="ETN"/>
    <x v="8"/>
    <s v="EATON CORP PLC"/>
    <x v="1"/>
    <s v="Electrical Equipment"/>
    <s v="OldCos"/>
    <n v="2985"/>
    <n v="2169"/>
    <n v="20404"/>
  </r>
  <r>
    <s v="ETN"/>
    <x v="9"/>
    <s v="EATON CORP PLC"/>
    <x v="1"/>
    <s v="Electrical Equipment"/>
    <s v="OldCos"/>
    <n v="2145"/>
    <n v="2362.25"/>
    <n v="21609"/>
  </r>
  <r>
    <s v="ETR"/>
    <x v="0"/>
    <s v="ENTERGY CORP"/>
    <x v="5"/>
    <s v="Electric Utilities"/>
    <s v="OldCos"/>
    <n v="1231.0920000000001"/>
    <n v="1317.1610000000001"/>
    <n v="10745.65"/>
  </r>
  <r>
    <s v="ETR"/>
    <x v="1"/>
    <s v="ENTERGY CORP"/>
    <x v="5"/>
    <s v="Electric Utilities"/>
    <s v="OldCos"/>
    <n v="1250.242"/>
    <n v="1211.347"/>
    <n v="11487.576999999999"/>
  </r>
  <r>
    <s v="ETR"/>
    <x v="2"/>
    <s v="ENTERGY CORP"/>
    <x v="5"/>
    <s v="Electric Utilities"/>
    <s v="OldCos"/>
    <n v="1346.4390000000001"/>
    <n v="1123.579"/>
    <n v="11229.073"/>
  </r>
  <r>
    <s v="ETR"/>
    <x v="3"/>
    <s v="ENTERGY CORP"/>
    <x v="5"/>
    <s v="Electric Utilities"/>
    <s v="OldCos"/>
    <n v="846.673"/>
    <n v="1070.173"/>
    <n v="10302.079"/>
  </r>
  <r>
    <s v="ETR"/>
    <x v="4"/>
    <s v="ENTERGY CORP"/>
    <x v="5"/>
    <s v="Electric Utilities"/>
    <s v="OldCos"/>
    <n v="711.90200000000004"/>
    <n v="957.10199999999998"/>
    <n v="11390.947"/>
  </r>
  <r>
    <s v="ETR"/>
    <x v="5"/>
    <s v="ENTERGY CORP"/>
    <x v="5"/>
    <s v="Electric Utilities"/>
    <s v="OldCos"/>
    <n v="940.721"/>
    <n v="1224.076"/>
    <n v="12494.921"/>
  </r>
  <r>
    <s v="ETR"/>
    <x v="6"/>
    <s v="ENTERGY CORP"/>
    <x v="5"/>
    <s v="Electric Utilities"/>
    <s v="OldCos"/>
    <n v="-176.56200000000001"/>
    <n v="1076.2194999999999"/>
    <n v="11513.251"/>
  </r>
  <r>
    <s v="ETR"/>
    <x v="7"/>
    <s v="ENTERGY CORP"/>
    <x v="5"/>
    <s v="Electric Utilities"/>
    <s v="OldCos"/>
    <n v="-583.61800000000005"/>
    <n v="1271.682"/>
    <n v="10845.645"/>
  </r>
  <r>
    <s v="ETR"/>
    <x v="8"/>
    <s v="ENTERGY CORP"/>
    <x v="5"/>
    <s v="Electric Utilities"/>
    <s v="OldCos"/>
    <n v="411.61200000000002"/>
    <n v="1625.9839999999999"/>
    <n v="11074.481"/>
  </r>
  <r>
    <s v="ETR"/>
    <x v="9"/>
    <s v="ENTERGY CORP"/>
    <x v="5"/>
    <s v="Electric Utilities"/>
    <s v="OldCos"/>
    <n v="848.66099999999994"/>
    <n v="1341.0046"/>
    <n v="11009.451999999999"/>
  </r>
  <r>
    <s v="EVRG"/>
    <x v="0"/>
    <s v="EVERGY INC"/>
    <x v="5"/>
    <s v="Electric Utilities"/>
    <s v="OldCos"/>
    <m/>
    <m/>
    <m/>
  </r>
  <r>
    <s v="EVRG"/>
    <x v="1"/>
    <s v="EVERGY INC"/>
    <x v="5"/>
    <s v="Electric Utilities"/>
    <s v="OldCos"/>
    <m/>
    <m/>
    <m/>
  </r>
  <r>
    <s v="EVRG"/>
    <x v="2"/>
    <s v="EVERGY INC"/>
    <x v="5"/>
    <s v="Electric Utilities"/>
    <s v="OldCos"/>
    <m/>
    <m/>
    <m/>
  </r>
  <r>
    <s v="EVRG"/>
    <x v="3"/>
    <s v="EVERGY INC"/>
    <x v="5"/>
    <s v="Electric Utilities"/>
    <s v="OldCos"/>
    <m/>
    <m/>
    <m/>
  </r>
  <r>
    <s v="EVRG"/>
    <x v="4"/>
    <s v="EVERGY INC"/>
    <x v="5"/>
    <s v="Electric Utilities"/>
    <s v="OldCos"/>
    <m/>
    <m/>
    <m/>
  </r>
  <r>
    <s v="EVRG"/>
    <x v="5"/>
    <s v="EVERGY INC"/>
    <x v="5"/>
    <s v="Electric Utilities"/>
    <s v="OldCos"/>
    <m/>
    <m/>
    <m/>
  </r>
  <r>
    <s v="EVRG"/>
    <x v="6"/>
    <s v="EVERGY INC"/>
    <x v="5"/>
    <s v="Electric Utilities"/>
    <s v="OldCos"/>
    <m/>
    <m/>
    <m/>
  </r>
  <r>
    <s v="EVRG"/>
    <x v="7"/>
    <s v="EVERGY INC"/>
    <x v="5"/>
    <s v="Electric Utilities"/>
    <s v="OldCos"/>
    <m/>
    <m/>
    <m/>
  </r>
  <r>
    <s v="EVRG"/>
    <x v="8"/>
    <s v="EVERGY INC"/>
    <x v="5"/>
    <s v="Electric Utilities"/>
    <s v="OldCos"/>
    <m/>
    <m/>
    <m/>
  </r>
  <r>
    <s v="EVRG"/>
    <x v="9"/>
    <s v="EVERGY INC"/>
    <x v="5"/>
    <s v="Electric Utilities"/>
    <s v="OldCos"/>
    <n v="535.79999999999995"/>
    <n v="535.79999999999995"/>
    <n v="4275.8999999999996"/>
  </r>
  <r>
    <s v="EW"/>
    <x v="0"/>
    <s v="EDWARDS LIFESCIENCES CORP"/>
    <x v="0"/>
    <s v="Health Care Equipment &amp; Suppli"/>
    <s v="OldCos"/>
    <n v="229.1"/>
    <n v="162.8151"/>
    <n v="1321.4"/>
  </r>
  <r>
    <s v="EW"/>
    <x v="1"/>
    <s v="EDWARDS LIFESCIENCES CORP"/>
    <x v="0"/>
    <s v="Health Care Equipment &amp; Suppli"/>
    <s v="OldCos"/>
    <n v="218"/>
    <n v="218.9"/>
    <n v="1447"/>
  </r>
  <r>
    <s v="EW"/>
    <x v="2"/>
    <s v="EDWARDS LIFESCIENCES CORP"/>
    <x v="0"/>
    <s v="Health Care Equipment &amp; Suppli"/>
    <s v="OldCos"/>
    <n v="236.7"/>
    <n v="234.5111"/>
    <n v="1678.6"/>
  </r>
  <r>
    <s v="EW"/>
    <x v="3"/>
    <s v="EDWARDS LIFESCIENCES CORP"/>
    <x v="0"/>
    <s v="Health Care Equipment &amp; Suppli"/>
    <s v="OldCos"/>
    <n v="293.2"/>
    <n v="308.90839999999997"/>
    <n v="1899.6"/>
  </r>
  <r>
    <s v="EW"/>
    <x v="4"/>
    <s v="EDWARDS LIFESCIENCES CORP"/>
    <x v="0"/>
    <s v="Health Care Equipment &amp; Suppli"/>
    <s v="OldCos"/>
    <n v="389.1"/>
    <n v="357.15870000000001"/>
    <n v="2045.5"/>
  </r>
  <r>
    <s v="EW"/>
    <x v="5"/>
    <s v="EDWARDS LIFESCIENCES CORP"/>
    <x v="0"/>
    <s v="Health Care Equipment &amp; Suppli"/>
    <s v="OldCos"/>
    <n v="811.1"/>
    <n v="349.36059999999998"/>
    <n v="2322.9"/>
  </r>
  <r>
    <s v="EW"/>
    <x v="6"/>
    <s v="EDWARDS LIFESCIENCES CORP"/>
    <x v="0"/>
    <s v="Health Care Equipment &amp; Suppli"/>
    <s v="OldCos"/>
    <n v="494.9"/>
    <n v="499.37779999999998"/>
    <n v="2493.6999999999998"/>
  </r>
  <r>
    <s v="EW"/>
    <x v="7"/>
    <s v="EDWARDS LIFESCIENCES CORP"/>
    <x v="0"/>
    <s v="Health Care Equipment &amp; Suppli"/>
    <s v="OldCos"/>
    <n v="569.5"/>
    <n v="627.04679999999996"/>
    <n v="2963.7"/>
  </r>
  <r>
    <s v="EW"/>
    <x v="8"/>
    <s v="EDWARDS LIFESCIENCES CORP"/>
    <x v="0"/>
    <s v="Health Care Equipment &amp; Suppli"/>
    <s v="OldCos"/>
    <n v="583.6"/>
    <n v="836.66930000000002"/>
    <n v="3435.3"/>
  </r>
  <r>
    <s v="EW"/>
    <x v="9"/>
    <s v="EDWARDS LIFESCIENCES CORP"/>
    <x v="0"/>
    <s v="Health Care Equipment &amp; Suppli"/>
    <s v="OldCos"/>
    <n v="722.2"/>
    <n v="939.1585"/>
    <n v="3722.8"/>
  </r>
  <r>
    <s v="EXC"/>
    <x v="0"/>
    <s v="EXELON CORP"/>
    <x v="5"/>
    <s v="Electric Utilities"/>
    <s v="OldCos"/>
    <n v="1146"/>
    <n v="1559"/>
    <n v="23489"/>
  </r>
  <r>
    <s v="EXC"/>
    <x v="1"/>
    <s v="EXELON CORP"/>
    <x v="5"/>
    <s v="Electric Utilities"/>
    <s v="OldCos"/>
    <n v="1705"/>
    <n v="1775"/>
    <n v="24888"/>
  </r>
  <r>
    <s v="EXC"/>
    <x v="2"/>
    <s v="EXELON CORP"/>
    <x v="5"/>
    <s v="Electric Utilities"/>
    <s v="OldCos"/>
    <n v="1610"/>
    <n v="2004"/>
    <n v="27429"/>
  </r>
  <r>
    <s v="EXC"/>
    <x v="3"/>
    <s v="EXELON CORP"/>
    <x v="5"/>
    <s v="Electric Utilities"/>
    <s v="OldCos"/>
    <n v="2256"/>
    <n v="2213.3000000000002"/>
    <n v="29447"/>
  </r>
  <r>
    <s v="EXC"/>
    <x v="4"/>
    <s v="EXELON CORP"/>
    <x v="5"/>
    <s v="Electric Utilities"/>
    <s v="OldCos"/>
    <n v="1121"/>
    <n v="2457.5500000000002"/>
    <n v="31270"/>
  </r>
  <r>
    <s v="EXC"/>
    <x v="5"/>
    <s v="EXELON CORP"/>
    <x v="5"/>
    <s v="Electric Utilities"/>
    <s v="OldCos"/>
    <n v="3786"/>
    <n v="2337.0500000000002"/>
    <n v="33586"/>
  </r>
  <r>
    <s v="EXC"/>
    <x v="6"/>
    <s v="EXELON CORP"/>
    <x v="5"/>
    <s v="Electric Utilities"/>
    <s v="OldCos"/>
    <n v="2010"/>
    <n v="2547.29"/>
    <n v="35985"/>
  </r>
  <r>
    <s v="EXPD"/>
    <x v="0"/>
    <s v="EXPEDITORS INTL WASH INC"/>
    <x v="1"/>
    <s v="Air Freight &amp; Logistics"/>
    <s v="OldCos"/>
    <n v="240.21700000000001"/>
    <n v="240.21700000000001"/>
    <n v="4092.2829999999999"/>
  </r>
  <r>
    <s v="EXPD"/>
    <x v="1"/>
    <s v="EXPEDITORS INTL WASH INC"/>
    <x v="1"/>
    <s v="Air Freight &amp; Logistics"/>
    <s v="OldCos"/>
    <n v="344.17200000000003"/>
    <n v="344.17200000000003"/>
    <n v="5967.5730000000003"/>
  </r>
  <r>
    <s v="EXPD"/>
    <x v="2"/>
    <s v="EXPEDITORS INTL WASH INC"/>
    <x v="1"/>
    <s v="Air Freight &amp; Logistics"/>
    <s v="OldCos"/>
    <n v="385.67899999999997"/>
    <n v="385.67899999999997"/>
    <n v="6161.5370000000003"/>
  </r>
  <r>
    <s v="EXPD"/>
    <x v="3"/>
    <s v="EXPEDITORS INTL WASH INC"/>
    <x v="1"/>
    <s v="Air Freight &amp; Logistics"/>
    <s v="OldCos"/>
    <n v="333.36"/>
    <n v="333.36"/>
    <n v="5992.2150000000001"/>
  </r>
  <r>
    <s v="EXPD"/>
    <x v="4"/>
    <s v="EXPEDITORS INTL WASH INC"/>
    <x v="1"/>
    <s v="Air Freight &amp; Logistics"/>
    <s v="OldCos"/>
    <n v="348.52600000000001"/>
    <n v="348.52600000000001"/>
    <n v="6080.2569999999996"/>
  </r>
  <r>
    <s v="EXPD"/>
    <x v="5"/>
    <s v="EXPEDITORS INTL WASH INC"/>
    <x v="1"/>
    <s v="Air Freight &amp; Logistics"/>
    <s v="OldCos"/>
    <n v="376.88799999999998"/>
    <n v="376.88799999999998"/>
    <n v="6564.7209999999995"/>
  </r>
  <r>
    <s v="EXPD"/>
    <x v="6"/>
    <s v="EXPEDITORS INTL WASH INC"/>
    <x v="1"/>
    <s v="Air Freight &amp; Logistics"/>
    <s v="OldCos"/>
    <n v="457.22300000000001"/>
    <n v="457.22300000000001"/>
    <n v="6616.6319999999996"/>
  </r>
  <r>
    <s v="EXPD"/>
    <x v="7"/>
    <s v="EXPEDITORS INTL WASH INC"/>
    <x v="1"/>
    <s v="Air Freight &amp; Logistics"/>
    <s v="OldCos"/>
    <n v="430.80700000000002"/>
    <n v="430.80700000000002"/>
    <n v="6098.0370000000003"/>
  </r>
  <r>
    <s v="EXPD"/>
    <x v="8"/>
    <s v="EXPEDITORS INTL WASH INC"/>
    <x v="1"/>
    <s v="Air Freight &amp; Logistics"/>
    <s v="OldCos"/>
    <n v="489.34500000000003"/>
    <n v="450.34500000000003"/>
    <n v="6920.9480000000003"/>
  </r>
  <r>
    <s v="EXPD"/>
    <x v="9"/>
    <s v="EXPEDITORS INTL WASH INC"/>
    <x v="1"/>
    <s v="Air Freight &amp; Logistics"/>
    <s v="OldCos"/>
    <n v="618.19899999999996"/>
    <n v="618.19899999999996"/>
    <n v="8138.3649999999998"/>
  </r>
  <r>
    <s v="EXPE"/>
    <x v="0"/>
    <s v="EXPEDIA GROUP INC"/>
    <x v="2"/>
    <s v="Internet &amp; Direct Marketing Re"/>
    <s v="NewCos"/>
    <n v="299.52600000000001"/>
    <n v="280.6103"/>
    <n v="2743.0509999999999"/>
  </r>
  <r>
    <s v="EXPE"/>
    <x v="1"/>
    <s v="EXPEDIA GROUP INC"/>
    <x v="2"/>
    <s v="Internet &amp; Direct Marketing Re"/>
    <s v="NewCos"/>
    <n v="421.5"/>
    <n v="316.18680000000001"/>
    <n v="3033.645"/>
  </r>
  <r>
    <s v="EXPE"/>
    <x v="2"/>
    <s v="EXPEDIA GROUP INC"/>
    <x v="2"/>
    <s v="Internet &amp; Direct Marketing Re"/>
    <s v="NewCos"/>
    <n v="472.29399999999998"/>
    <n v="337.58780000000002"/>
    <n v="3449.009"/>
  </r>
  <r>
    <s v="EXPE"/>
    <x v="3"/>
    <s v="EXPEDIA GROUP INC"/>
    <x v="2"/>
    <s v="Internet &amp; Direct Marketing Re"/>
    <s v="NewCos"/>
    <n v="280.17099999999999"/>
    <n v="378.77629999999999"/>
    <n v="4030.3470000000002"/>
  </r>
  <r>
    <s v="EXPE"/>
    <x v="4"/>
    <s v="EXPEDIA GROUP INC"/>
    <x v="2"/>
    <s v="Internet &amp; Direct Marketing Re"/>
    <s v="NewCos"/>
    <n v="232.85"/>
    <n v="292.64679999999998"/>
    <n v="4771.259"/>
  </r>
  <r>
    <s v="EXPE"/>
    <x v="5"/>
    <s v="EXPEDIA GROUP INC"/>
    <x v="2"/>
    <s v="Internet &amp; Direct Marketing Re"/>
    <s v="NewCos"/>
    <n v="398.09699999999998"/>
    <n v="443.63080000000002"/>
    <n v="5763.4849999999997"/>
  </r>
  <r>
    <s v="EXPE"/>
    <x v="6"/>
    <s v="EXPEDIA GROUP INC"/>
    <x v="2"/>
    <s v="Internet &amp; Direct Marketing Re"/>
    <s v="NewCos"/>
    <n v="764.46500000000003"/>
    <n v="232.37010000000001"/>
    <n v="6672.317"/>
  </r>
  <r>
    <s v="EXPE"/>
    <x v="7"/>
    <s v="EXPEDIA GROUP INC"/>
    <x v="2"/>
    <s v="Internet &amp; Direct Marketing Re"/>
    <s v="NewCos"/>
    <n v="281.84800000000001"/>
    <n v="355.90230000000003"/>
    <n v="8773.5640000000003"/>
  </r>
  <r>
    <s v="EXPE"/>
    <x v="8"/>
    <s v="EXPEDIA GROUP INC"/>
    <x v="2"/>
    <s v="Internet &amp; Direct Marketing Re"/>
    <s v="NewCos"/>
    <n v="378"/>
    <n v="407.12200000000001"/>
    <n v="10060"/>
  </r>
  <r>
    <s v="EXPE"/>
    <x v="9"/>
    <s v="EXPEDIA GROUP INC"/>
    <x v="2"/>
    <s v="Internet &amp; Direct Marketing Re"/>
    <s v="NewCos"/>
    <n v="406"/>
    <n v="538.59339999999997"/>
    <n v="11223"/>
  </r>
  <r>
    <s v="F"/>
    <x v="0"/>
    <s v="FORD MOTOR CO"/>
    <x v="2"/>
    <s v="Automobiles"/>
    <s v="OldCos"/>
    <n v="2717"/>
    <n v="-736.25"/>
    <n v="116283"/>
  </r>
  <r>
    <s v="F"/>
    <x v="1"/>
    <s v="FORD MOTOR CO"/>
    <x v="2"/>
    <s v="Automobiles"/>
    <s v="OldCos"/>
    <n v="6561"/>
    <n v="7915.6"/>
    <n v="128954"/>
  </r>
  <r>
    <s v="F"/>
    <x v="2"/>
    <s v="FORD MOTOR CO"/>
    <x v="2"/>
    <s v="Automobiles"/>
    <s v="OldCos"/>
    <n v="20213"/>
    <n v="7566.65"/>
    <n v="136264"/>
  </r>
  <r>
    <s v="F"/>
    <x v="3"/>
    <s v="FORD MOTOR CO"/>
    <x v="2"/>
    <s v="Automobiles"/>
    <s v="OldCos"/>
    <n v="5613"/>
    <n v="5938.65"/>
    <n v="133559"/>
  </r>
  <r>
    <s v="F"/>
    <x v="4"/>
    <s v="FORD MOTOR CO"/>
    <x v="2"/>
    <s v="Automobiles"/>
    <s v="OldCos"/>
    <n v="11953"/>
    <n v="14694.05"/>
    <n v="146917"/>
  </r>
  <r>
    <s v="F"/>
    <x v="5"/>
    <s v="FORD MOTOR CO"/>
    <x v="2"/>
    <s v="Automobiles"/>
    <s v="OldCos"/>
    <n v="1231"/>
    <n v="5757"/>
    <n v="144077"/>
  </r>
  <r>
    <s v="F"/>
    <x v="6"/>
    <s v="FORD MOTOR CO"/>
    <x v="2"/>
    <s v="Automobiles"/>
    <s v="OldCos"/>
    <n v="7373"/>
    <n v="7627.63"/>
    <n v="149558"/>
  </r>
  <r>
    <s v="F"/>
    <x v="7"/>
    <s v="FORD MOTOR CO"/>
    <x v="2"/>
    <s v="Automobiles"/>
    <s v="OldCos"/>
    <n v="4589"/>
    <n v="6523.7"/>
    <n v="151800"/>
  </r>
  <r>
    <s v="F"/>
    <x v="8"/>
    <s v="FORD MOTOR CO"/>
    <x v="2"/>
    <s v="Automobiles"/>
    <s v="OldCos"/>
    <n v="7731"/>
    <n v="7404.7"/>
    <n v="156776"/>
  </r>
  <r>
    <s v="F"/>
    <x v="9"/>
    <s v="FORD MOTOR CO"/>
    <x v="2"/>
    <s v="Automobiles"/>
    <s v="OldCos"/>
    <n v="3677"/>
    <n v="5069.9706999999999"/>
    <n v="160338"/>
  </r>
  <r>
    <s v="FANG"/>
    <x v="0"/>
    <s v="DIAMONDBACK ENERGY INC"/>
    <x v="7"/>
    <s v="Oil, Gas &amp; Consumable Fuels"/>
    <s v="OldCos"/>
    <n v="-2.7061000000000002"/>
    <n v="-1.8624000000000001"/>
    <n v="9.9459999999999997"/>
  </r>
  <r>
    <s v="FANG"/>
    <x v="1"/>
    <s v="DIAMONDBACK ENERGY INC"/>
    <x v="7"/>
    <s v="Oil, Gas &amp; Consumable Fuels"/>
    <s v="OldCos"/>
    <n v="8.2162000000000006"/>
    <n v="8.2162000000000006"/>
    <n v="27.1052"/>
  </r>
  <r>
    <s v="FANG"/>
    <x v="2"/>
    <s v="DIAMONDBACK ENERGY INC"/>
    <x v="7"/>
    <s v="Oil, Gas &amp; Consumable Fuels"/>
    <s v="OldCos"/>
    <n v="-0.54510000000000003"/>
    <n v="7.9111000000000002"/>
    <n v="48.6342"/>
  </r>
  <r>
    <s v="FANG"/>
    <x v="3"/>
    <s v="DIAMONDBACK ENERGY INC"/>
    <x v="7"/>
    <s v="Oil, Gas &amp; Consumable Fuels"/>
    <s v="OldCos"/>
    <n v="-36.521000000000001"/>
    <n v="-38.222099999999998"/>
    <n v="69.522000000000006"/>
  </r>
  <r>
    <s v="FANG"/>
    <x v="4"/>
    <s v="DIAMONDBACK ENERGY INC"/>
    <x v="7"/>
    <s v="Oil, Gas &amp; Consumable Fuels"/>
    <s v="OldCos"/>
    <n v="54.587000000000003"/>
    <n v="51.207000000000001"/>
    <n v="200.78399999999999"/>
  </r>
  <r>
    <s v="FANG"/>
    <x v="5"/>
    <s v="DIAMONDBACK ENERGY INC"/>
    <x v="7"/>
    <s v="Oil, Gas &amp; Consumable Fuels"/>
    <s v="OldCos"/>
    <n v="193.755"/>
    <n v="121.611"/>
    <n v="506.14800000000002"/>
  </r>
  <r>
    <s v="FANG"/>
    <x v="6"/>
    <s v="DIAMONDBACK ENERGY INC"/>
    <x v="7"/>
    <s v="Oil, Gas &amp; Consumable Fuels"/>
    <s v="OldCos"/>
    <n v="-550.62800000000004"/>
    <n v="74.356700000000004"/>
    <n v="591.60199999999998"/>
  </r>
  <r>
    <s v="FANG"/>
    <x v="7"/>
    <s v="DIAMONDBACK ENERGY INC"/>
    <x v="7"/>
    <s v="Oil, Gas &amp; Consumable Fuels"/>
    <s v="OldCos"/>
    <n v="-165.03399999999999"/>
    <n v="140.648"/>
    <n v="528.28399999999999"/>
  </r>
  <r>
    <s v="FANG"/>
    <x v="8"/>
    <s v="DIAMONDBACK ENERGY INC"/>
    <x v="7"/>
    <s v="Oil, Gas &amp; Consumable Fuels"/>
    <s v="OldCos"/>
    <n v="482.26100000000002"/>
    <n v="508.8424"/>
    <n v="1211.8389999999999"/>
  </r>
  <r>
    <s v="FANG"/>
    <x v="9"/>
    <s v="DIAMONDBACK ENERGY INC"/>
    <x v="7"/>
    <s v="Oil, Gas &amp; Consumable Fuels"/>
    <s v="OldCos"/>
    <n v="845.67200000000003"/>
    <n v="689.19479999999999"/>
    <n v="2046.521"/>
  </r>
  <r>
    <s v="FAST"/>
    <x v="0"/>
    <s v="FASTENAL CO"/>
    <x v="1"/>
    <s v="Trading Companies &amp; Distributo"/>
    <s v="OldCos"/>
    <n v="184.357"/>
    <n v="184.357"/>
    <n v="1930.33"/>
  </r>
  <r>
    <s v="FAST"/>
    <x v="1"/>
    <s v="FASTENAL CO"/>
    <x v="1"/>
    <s v="Trading Companies &amp; Distributo"/>
    <s v="OldCos"/>
    <n v="265.35599999999999"/>
    <n v="265.35599999999999"/>
    <n v="2269.471"/>
  </r>
  <r>
    <s v="FAST"/>
    <x v="2"/>
    <s v="FASTENAL CO"/>
    <x v="1"/>
    <s v="Trading Companies &amp; Distributo"/>
    <s v="OldCos"/>
    <n v="357.92899999999997"/>
    <n v="357.92899999999997"/>
    <n v="2766.8589999999999"/>
  </r>
  <r>
    <s v="FAST"/>
    <x v="3"/>
    <s v="FASTENAL CO"/>
    <x v="1"/>
    <s v="Trading Companies &amp; Distributo"/>
    <s v="OldCos"/>
    <n v="420.536"/>
    <n v="420.536"/>
    <n v="3133.5770000000002"/>
  </r>
  <r>
    <s v="FAST"/>
    <x v="4"/>
    <s v="FASTENAL CO"/>
    <x v="1"/>
    <s v="Trading Companies &amp; Distributo"/>
    <s v="OldCos"/>
    <n v="448.63600000000002"/>
    <n v="448.63600000000002"/>
    <n v="3326.1060000000002"/>
  </r>
  <r>
    <s v="FAST"/>
    <x v="5"/>
    <s v="FASTENAL CO"/>
    <x v="1"/>
    <s v="Trading Companies &amp; Distributo"/>
    <s v="OldCos"/>
    <n v="494.15"/>
    <n v="494.15"/>
    <n v="3733.5070000000001"/>
  </r>
  <r>
    <s v="FAST"/>
    <x v="6"/>
    <s v="FASTENAL CO"/>
    <x v="1"/>
    <s v="Trading Companies &amp; Distributo"/>
    <s v="OldCos"/>
    <n v="516.36099999999999"/>
    <n v="516.36099999999999"/>
    <n v="3869.1869999999999"/>
  </r>
  <r>
    <s v="FAST"/>
    <x v="7"/>
    <s v="FASTENAL CO"/>
    <x v="1"/>
    <s v="Trading Companies &amp; Distributo"/>
    <s v="OldCos"/>
    <n v="499.47800000000001"/>
    <n v="499.47800000000001"/>
    <n v="3962.0360000000001"/>
  </r>
  <r>
    <s v="FAST"/>
    <x v="8"/>
    <s v="FASTENAL CO"/>
    <x v="1"/>
    <s v="Trading Companies &amp; Distributo"/>
    <s v="OldCos"/>
    <n v="578.6"/>
    <n v="554.29999999999995"/>
    <n v="4390.5"/>
  </r>
  <r>
    <s v="FAST"/>
    <x v="9"/>
    <s v="FASTENAL CO"/>
    <x v="1"/>
    <s v="Trading Companies &amp; Distributo"/>
    <s v="OldCos"/>
    <n v="751.9"/>
    <n v="743.5"/>
    <n v="4965.1000000000004"/>
  </r>
  <r>
    <s v="FB"/>
    <x v="0"/>
    <s v="FACEBOOK INC-CLASS A"/>
    <x v="8"/>
    <s v="Interactive Media &amp; Services"/>
    <s v="NewCos"/>
    <n v="122"/>
    <n v="122"/>
    <n v="777"/>
  </r>
  <r>
    <s v="FB"/>
    <x v="1"/>
    <s v="FACEBOOK INC-CLASS A"/>
    <x v="8"/>
    <s v="Interactive Media &amp; Services"/>
    <s v="NewCos"/>
    <n v="372"/>
    <n v="372"/>
    <n v="1974"/>
  </r>
  <r>
    <s v="FB"/>
    <x v="2"/>
    <s v="FACEBOOK INC-CLASS A"/>
    <x v="8"/>
    <s v="Interactive Media &amp; Services"/>
    <s v="NewCos"/>
    <n v="668"/>
    <n v="668"/>
    <n v="3711"/>
  </r>
  <r>
    <s v="FB"/>
    <x v="3"/>
    <s v="FACEBOOK INC-CLASS A"/>
    <x v="8"/>
    <s v="Interactive Media &amp; Services"/>
    <s v="NewCos"/>
    <n v="32"/>
    <n v="32"/>
    <n v="5089"/>
  </r>
  <r>
    <s v="FB"/>
    <x v="4"/>
    <s v="FACEBOOK INC-CLASS A"/>
    <x v="8"/>
    <s v="Interactive Media &amp; Services"/>
    <s v="NewCos"/>
    <n v="1491"/>
    <n v="1491"/>
    <n v="7872"/>
  </r>
  <r>
    <s v="FB"/>
    <x v="5"/>
    <s v="FACEBOOK INC-CLASS A"/>
    <x v="8"/>
    <s v="Interactive Media &amp; Services"/>
    <s v="NewCos"/>
    <n v="2925"/>
    <n v="2925"/>
    <n v="12466"/>
  </r>
  <r>
    <s v="FB"/>
    <x v="6"/>
    <s v="FACEBOOK INC-CLASS A"/>
    <x v="8"/>
    <s v="Interactive Media &amp; Services"/>
    <s v="NewCos"/>
    <n v="3669"/>
    <n v="3669"/>
    <n v="17928"/>
  </r>
  <r>
    <s v="FB"/>
    <x v="7"/>
    <s v="FACEBOOK INC-CLASS A"/>
    <x v="8"/>
    <s v="Interactive Media &amp; Services"/>
    <s v="NewCos"/>
    <n v="10188"/>
    <n v="10188"/>
    <n v="27638"/>
  </r>
  <r>
    <s v="FB"/>
    <x v="8"/>
    <s v="FACEBOOK INC-CLASS A"/>
    <x v="8"/>
    <s v="Interactive Media &amp; Services"/>
    <s v="NewCos"/>
    <n v="15920"/>
    <n v="18193"/>
    <n v="40653"/>
  </r>
  <r>
    <s v="FB"/>
    <x v="9"/>
    <s v="FACEBOOK INC-CLASS A"/>
    <x v="8"/>
    <s v="Interactive Media &amp; Services"/>
    <s v="NewCos"/>
    <n v="22111"/>
    <n v="22111"/>
    <n v="55838"/>
  </r>
  <r>
    <s v="FBHS"/>
    <x v="0"/>
    <s v="FORTUNE BRANDS HOME &amp; SECURI"/>
    <x v="1"/>
    <s v="Building Products"/>
    <s v="OldCos"/>
    <n v="-39"/>
    <n v="-5.2"/>
    <n v="3006.8"/>
  </r>
  <r>
    <s v="FBHS"/>
    <x v="1"/>
    <s v="FORTUNE BRANDS HOME &amp; SECURI"/>
    <x v="1"/>
    <s v="Building Products"/>
    <s v="OldCos"/>
    <n v="63.8"/>
    <n v="146.92500000000001"/>
    <n v="3233.5"/>
  </r>
  <r>
    <s v="FBHS"/>
    <x v="2"/>
    <s v="FORTUNE BRANDS HOME &amp; SECURI"/>
    <x v="1"/>
    <s v="Building Products"/>
    <s v="OldCos"/>
    <n v="-35.6"/>
    <n v="43.905000000000001"/>
    <n v="3328.6"/>
  </r>
  <r>
    <s v="FBHS"/>
    <x v="3"/>
    <s v="FORTUNE BRANDS HOME &amp; SECURI"/>
    <x v="1"/>
    <s v="Building Products"/>
    <s v="OldCos"/>
    <n v="118.7"/>
    <n v="120.321"/>
    <n v="3134.8"/>
  </r>
  <r>
    <s v="FBHS"/>
    <x v="4"/>
    <s v="FORTUNE BRANDS HOME &amp; SECURI"/>
    <x v="1"/>
    <s v="Building Products"/>
    <s v="OldCos"/>
    <n v="229.7"/>
    <n v="234.1"/>
    <n v="3703.6"/>
  </r>
  <r>
    <s v="FBHS"/>
    <x v="5"/>
    <s v="FORTUNE BRANDS HOME &amp; SECURI"/>
    <x v="1"/>
    <s v="Building Products"/>
    <s v="OldCos"/>
    <n v="158.1"/>
    <n v="288.89999999999998"/>
    <n v="4013.6"/>
  </r>
  <r>
    <s v="FBHS"/>
    <x v="6"/>
    <s v="FORTUNE BRANDS HOME &amp; SECURI"/>
    <x v="1"/>
    <s v="Building Products"/>
    <s v="OldCos"/>
    <n v="315"/>
    <n v="337.5"/>
    <n v="4579.3999999999996"/>
  </r>
  <r>
    <s v="FBHS"/>
    <x v="7"/>
    <s v="FORTUNE BRANDS HOME &amp; SECURI"/>
    <x v="1"/>
    <s v="Building Products"/>
    <s v="OldCos"/>
    <n v="413.2"/>
    <n v="434.1"/>
    <n v="4984.8999999999996"/>
  </r>
  <r>
    <s v="FBHS"/>
    <x v="8"/>
    <s v="FORTUNE BRANDS HOME &amp; SECURI"/>
    <x v="1"/>
    <s v="Building Products"/>
    <s v="OldCos"/>
    <n v="472.6"/>
    <n v="479.4"/>
    <n v="5283.3"/>
  </r>
  <r>
    <s v="FBHS"/>
    <x v="9"/>
    <s v="FORTUNE BRANDS HOME &amp; SECURI"/>
    <x v="1"/>
    <s v="Building Products"/>
    <s v="OldCos"/>
    <n v="389.6"/>
    <n v="491.2"/>
    <n v="5485.1"/>
  </r>
  <r>
    <s v="FCX"/>
    <x v="0"/>
    <s v="FREEPORT-MCMORAN INC"/>
    <x v="6"/>
    <s v="Metals &amp; Mining"/>
    <s v="OldCos"/>
    <n v="2527"/>
    <n v="2671.26"/>
    <n v="15040"/>
  </r>
  <r>
    <s v="FCX"/>
    <x v="1"/>
    <s v="FREEPORT-MCMORAN INC"/>
    <x v="6"/>
    <s v="Metals &amp; Mining"/>
    <s v="OldCos"/>
    <n v="4273"/>
    <n v="4356.3500000000004"/>
    <n v="18982"/>
  </r>
  <r>
    <s v="FCX"/>
    <x v="2"/>
    <s v="FREEPORT-MCMORAN INC"/>
    <x v="6"/>
    <s v="Metals &amp; Mining"/>
    <s v="OldCos"/>
    <n v="4560"/>
    <n v="4756.1000000000004"/>
    <n v="20880"/>
  </r>
  <r>
    <s v="FCX"/>
    <x v="3"/>
    <s v="FREEPORT-MCMORAN INC"/>
    <x v="6"/>
    <s v="Metals &amp; Mining"/>
    <s v="OldCos"/>
    <n v="3041"/>
    <n v="3144.7"/>
    <n v="18010"/>
  </r>
  <r>
    <s v="FCX"/>
    <x v="4"/>
    <s v="FREEPORT-MCMORAN INC"/>
    <x v="6"/>
    <s v="Metals &amp; Mining"/>
    <s v="OldCos"/>
    <n v="2658"/>
    <n v="2632.27"/>
    <n v="20921"/>
  </r>
  <r>
    <s v="FCX"/>
    <x v="5"/>
    <s v="FREEPORT-MCMORAN INC"/>
    <x v="6"/>
    <s v="Metals &amp; Mining"/>
    <s v="OldCos"/>
    <n v="-1311"/>
    <n v="2234.35"/>
    <n v="20001"/>
  </r>
  <r>
    <s v="FCX"/>
    <x v="6"/>
    <s v="FREEPORT-MCMORAN INC"/>
    <x v="6"/>
    <s v="Metals &amp; Mining"/>
    <s v="OldCos"/>
    <n v="-12236"/>
    <n v="-3762.48"/>
    <n v="14607"/>
  </r>
  <r>
    <s v="FCX"/>
    <x v="7"/>
    <s v="FREEPORT-MCMORAN INC"/>
    <x v="6"/>
    <s v="Metals &amp; Mining"/>
    <s v="OldCos"/>
    <n v="-4154"/>
    <n v="2318"/>
    <n v="14830"/>
  </r>
  <r>
    <s v="FCX"/>
    <x v="8"/>
    <s v="FREEPORT-MCMORAN INC"/>
    <x v="6"/>
    <s v="Metals &amp; Mining"/>
    <s v="OldCos"/>
    <n v="1817"/>
    <n v="1704"/>
    <n v="16403"/>
  </r>
  <r>
    <s v="FCX"/>
    <x v="9"/>
    <s v="FREEPORT-MCMORAN INC"/>
    <x v="6"/>
    <s v="Metals &amp; Mining"/>
    <s v="OldCos"/>
    <n v="2602"/>
    <n v="2573"/>
    <n v="18628"/>
  </r>
  <r>
    <s v="FDX"/>
    <x v="0"/>
    <s v="FEDEX CORP"/>
    <x v="1"/>
    <s v="Air Freight &amp; Logistics"/>
    <s v="OldCos"/>
    <n v="98"/>
    <n v="1180.5999999999999"/>
    <n v="35497"/>
  </r>
  <r>
    <s v="FDX"/>
    <x v="1"/>
    <s v="FEDEX CORP"/>
    <x v="1"/>
    <s v="Air Freight &amp; Logistics"/>
    <s v="OldCos"/>
    <n v="1184"/>
    <n v="1195.7"/>
    <n v="34734"/>
  </r>
  <r>
    <s v="FDX"/>
    <x v="2"/>
    <s v="FEDEX CORP"/>
    <x v="1"/>
    <s v="Air Freight &amp; Logistics"/>
    <s v="OldCos"/>
    <n v="1452"/>
    <n v="1575.46"/>
    <n v="39304"/>
  </r>
  <r>
    <s v="FDX"/>
    <x v="3"/>
    <s v="FEDEX CORP"/>
    <x v="1"/>
    <s v="Air Freight &amp; Logistics"/>
    <s v="OldCos"/>
    <n v="2032"/>
    <n v="2171.4"/>
    <n v="42680"/>
  </r>
  <r>
    <s v="FDX"/>
    <x v="4"/>
    <s v="FEDEX CORP"/>
    <x v="1"/>
    <s v="Air Freight &amp; Logistics"/>
    <s v="OldCos"/>
    <n v="2716"/>
    <n v="2242.8000000000002"/>
    <n v="44287"/>
  </r>
  <r>
    <s v="FDX"/>
    <x v="5"/>
    <s v="FEDEX CORP"/>
    <x v="1"/>
    <s v="Air Freight &amp; Logistics"/>
    <s v="OldCos"/>
    <n v="2324"/>
    <n v="2333.3000000000002"/>
    <n v="45567"/>
  </r>
  <r>
    <s v="FDX"/>
    <x v="6"/>
    <s v="FEDEX CORP"/>
    <x v="1"/>
    <s v="Air Freight &amp; Logistics"/>
    <s v="OldCos"/>
    <n v="1050"/>
    <n v="2740"/>
    <n v="47453"/>
  </r>
  <r>
    <s v="FDX"/>
    <x v="7"/>
    <s v="FEDEX CORP"/>
    <x v="1"/>
    <s v="Air Freight &amp; Logistics"/>
    <s v="OldCos"/>
    <n v="1820"/>
    <n v="3016"/>
    <n v="50365"/>
  </r>
  <r>
    <s v="FDX"/>
    <x v="8"/>
    <s v="FEDEX CORP"/>
    <x v="1"/>
    <s v="Air Freight &amp; Logistics"/>
    <s v="OldCos"/>
    <n v="2997"/>
    <n v="3250.25"/>
    <n v="60319"/>
  </r>
  <r>
    <s v="FDX"/>
    <x v="9"/>
    <s v="FEDEX CORP"/>
    <x v="1"/>
    <s v="Air Freight &amp; Logistics"/>
    <s v="OldCos"/>
    <n v="4572"/>
    <n v="5050"/>
    <n v="65450"/>
  </r>
  <r>
    <s v="FDX"/>
    <x v="10"/>
    <s v="FEDEX CORP"/>
    <x v="1"/>
    <s v="Air Freight &amp; Logistics"/>
    <s v="OldCos"/>
    <n v="540"/>
    <n v="4125"/>
    <n v="69693"/>
  </r>
  <r>
    <s v="FE"/>
    <x v="0"/>
    <s v="FIRSTENERGY CORP"/>
    <x v="5"/>
    <s v="Electric Utilities"/>
    <s v="OldCos"/>
    <n v="1006"/>
    <n v="1146.76"/>
    <n v="12973"/>
  </r>
  <r>
    <s v="FE"/>
    <x v="1"/>
    <s v="FIRSTENERGY CORP"/>
    <x v="5"/>
    <s v="Electric Utilities"/>
    <s v="OldCos"/>
    <n v="742"/>
    <n v="1187.3"/>
    <n v="13339"/>
  </r>
  <r>
    <s v="FE"/>
    <x v="2"/>
    <s v="FIRSTENERGY CORP"/>
    <x v="5"/>
    <s v="Electric Utilities"/>
    <s v="OldCos"/>
    <n v="885"/>
    <n v="1285"/>
    <n v="16105"/>
  </r>
  <r>
    <s v="FE"/>
    <x v="3"/>
    <s v="FIRSTENERGY CORP"/>
    <x v="5"/>
    <s v="Electric Utilities"/>
    <s v="OldCos"/>
    <n v="770"/>
    <n v="1417.31"/>
    <n v="15255"/>
  </r>
  <r>
    <s v="FE"/>
    <x v="4"/>
    <s v="FIRSTENERGY CORP"/>
    <x v="5"/>
    <s v="Electric Utilities"/>
    <s v="OldCos"/>
    <n v="392"/>
    <n v="2027.38"/>
    <n v="14892"/>
  </r>
  <r>
    <s v="FE"/>
    <x v="5"/>
    <s v="FIRSTENERGY CORP"/>
    <x v="5"/>
    <s v="Electric Utilities"/>
    <s v="OldCos"/>
    <n v="299"/>
    <n v="945.54"/>
    <n v="15049"/>
  </r>
  <r>
    <s v="FE"/>
    <x v="6"/>
    <s v="FIRSTENERGY CORP"/>
    <x v="5"/>
    <s v="Electric Utilities"/>
    <s v="OldCos"/>
    <n v="578"/>
    <n v="1146.1600000000001"/>
    <n v="15026"/>
  </r>
  <r>
    <s v="FE"/>
    <x v="7"/>
    <s v="FIRSTENERGY CORP"/>
    <x v="5"/>
    <s v="Electric Utilities"/>
    <s v="OldCos"/>
    <n v="-6177"/>
    <n v="957"/>
    <n v="10700"/>
  </r>
  <r>
    <s v="FE"/>
    <x v="8"/>
    <s v="FIRSTENERGY CORP"/>
    <x v="5"/>
    <s v="Electric Utilities"/>
    <s v="OldCos"/>
    <n v="-1724"/>
    <n v="1376.28"/>
    <n v="10928"/>
  </r>
  <r>
    <s v="FE"/>
    <x v="9"/>
    <s v="FIRSTENERGY CORP"/>
    <x v="5"/>
    <s v="Electric Utilities"/>
    <s v="OldCos"/>
    <n v="981"/>
    <n v="953.64"/>
    <n v="11261"/>
  </r>
  <r>
    <s v="FFIV"/>
    <x v="0"/>
    <s v="F5 NETWORKS INC"/>
    <x v="3"/>
    <s v="Communications Equipment"/>
    <s v="NewCos"/>
    <n v="91.534999999999997"/>
    <n v="95.399199999999993"/>
    <n v="653.07899999999995"/>
  </r>
  <r>
    <s v="FFIV"/>
    <x v="1"/>
    <s v="F5 NETWORKS INC"/>
    <x v="3"/>
    <s v="Communications Equipment"/>
    <s v="NewCos"/>
    <n v="151.15299999999999"/>
    <n v="152.02180000000001"/>
    <n v="881.97199999999998"/>
  </r>
  <r>
    <s v="FFIV"/>
    <x v="2"/>
    <s v="F5 NETWORKS INC"/>
    <x v="3"/>
    <s v="Communications Equipment"/>
    <s v="NewCos"/>
    <n v="241.39699999999999"/>
    <n v="241.2911"/>
    <n v="1151.8340000000001"/>
  </r>
  <r>
    <s v="FFIV"/>
    <x v="3"/>
    <s v="F5 NETWORKS INC"/>
    <x v="3"/>
    <s v="Communications Equipment"/>
    <s v="NewCos"/>
    <n v="275.18599999999998"/>
    <n v="276.08659999999998"/>
    <n v="1377.2470000000001"/>
  </r>
  <r>
    <s v="FFIV"/>
    <x v="4"/>
    <s v="F5 NETWORKS INC"/>
    <x v="3"/>
    <s v="Communications Equipment"/>
    <s v="NewCos"/>
    <n v="277.31400000000002"/>
    <n v="278.74790000000002"/>
    <n v="1481.3140000000001"/>
  </r>
  <r>
    <s v="FFIV"/>
    <x v="5"/>
    <s v="F5 NETWORKS INC"/>
    <x v="3"/>
    <s v="Communications Equipment"/>
    <s v="NewCos"/>
    <n v="311.18299999999999"/>
    <n v="311.05619999999999"/>
    <n v="1732.046"/>
  </r>
  <r>
    <s v="FFIV"/>
    <x v="6"/>
    <s v="F5 NETWORKS INC"/>
    <x v="3"/>
    <s v="Communications Equipment"/>
    <s v="NewCos"/>
    <n v="365.01400000000001"/>
    <n v="365.19729999999998"/>
    <n v="1919.8230000000001"/>
  </r>
  <r>
    <s v="FFIV"/>
    <x v="7"/>
    <s v="F5 NETWORKS INC"/>
    <x v="3"/>
    <s v="Communications Equipment"/>
    <s v="NewCos"/>
    <n v="365.85500000000002"/>
    <n v="372.86919999999998"/>
    <n v="1995.0340000000001"/>
  </r>
  <r>
    <s v="FFIV"/>
    <x v="8"/>
    <s v="F5 NETWORKS INC"/>
    <x v="3"/>
    <s v="Communications Equipment"/>
    <s v="NewCos"/>
    <n v="420.76100000000002"/>
    <n v="408.827"/>
    <n v="2090.0410000000002"/>
  </r>
  <r>
    <s v="FFIV"/>
    <x v="9"/>
    <s v="F5 NETWORKS INC"/>
    <x v="3"/>
    <s v="Communications Equipment"/>
    <s v="NewCos"/>
    <n v="453.68900000000002"/>
    <n v="487.13650000000001"/>
    <n v="2161.4070000000002"/>
  </r>
  <r>
    <s v="FFIV"/>
    <x v="10"/>
    <s v="F5 NETWORKS INC"/>
    <x v="3"/>
    <s v="Communications Equipment"/>
    <s v="NewCos"/>
    <n v="427.73399999999998"/>
    <n v="489.2253"/>
    <n v="2242.4470000000001"/>
  </r>
  <r>
    <s v="FIS"/>
    <x v="0"/>
    <s v="FIDELITY NATIONAL INFO SERV"/>
    <x v="3"/>
    <s v="IT Services"/>
    <s v="NewCos"/>
    <n v="105.9"/>
    <n v="285.89999999999998"/>
    <n v="3711.1"/>
  </r>
  <r>
    <s v="FIS"/>
    <x v="1"/>
    <s v="FIDELITY NATIONAL INFO SERV"/>
    <x v="3"/>
    <s v="IT Services"/>
    <s v="NewCos"/>
    <n v="404.5"/>
    <n v="577.34"/>
    <n v="5269.5"/>
  </r>
  <r>
    <s v="FIS"/>
    <x v="2"/>
    <s v="FIDELITY NATIONAL INFO SERV"/>
    <x v="3"/>
    <s v="IT Services"/>
    <s v="NewCos"/>
    <n v="469.6"/>
    <n v="516.9"/>
    <n v="5625.6"/>
  </r>
  <r>
    <s v="FIS"/>
    <x v="3"/>
    <s v="FIDELITY NATIONAL INFO SERV"/>
    <x v="3"/>
    <s v="IT Services"/>
    <s v="NewCos"/>
    <n v="461.2"/>
    <n v="552.6"/>
    <n v="5807.6"/>
  </r>
  <r>
    <s v="FIS"/>
    <x v="4"/>
    <s v="FIDELITY NATIONAL INFO SERV"/>
    <x v="3"/>
    <s v="IT Services"/>
    <s v="NewCos"/>
    <n v="493.1"/>
    <n v="674.82"/>
    <n v="6063.4"/>
  </r>
  <r>
    <s v="FIS"/>
    <x v="5"/>
    <s v="FIDELITY NATIONAL INFO SERV"/>
    <x v="3"/>
    <s v="IT Services"/>
    <s v="NewCos"/>
    <n v="679.1"/>
    <n v="748.8"/>
    <n v="6413.8"/>
  </r>
  <r>
    <s v="FIS"/>
    <x v="6"/>
    <s v="FIDELITY NATIONAL INFO SERV"/>
    <x v="3"/>
    <s v="IT Services"/>
    <s v="NewCos"/>
    <n v="632"/>
    <n v="749.16970000000003"/>
    <n v="6596"/>
  </r>
  <r>
    <s v="FIS"/>
    <x v="7"/>
    <s v="FIDELITY NATIONAL INFO SERV"/>
    <x v="3"/>
    <s v="IT Services"/>
    <s v="NewCos"/>
    <n v="525"/>
    <n v="29.219200000000001"/>
    <n v="8831"/>
  </r>
  <r>
    <s v="FIS"/>
    <x v="8"/>
    <s v="FIDELITY NATIONAL INFO SERV"/>
    <x v="3"/>
    <s v="IT Services"/>
    <s v="NewCos"/>
    <n v="1261"/>
    <n v="1526.2192"/>
    <n v="8668"/>
  </r>
  <r>
    <s v="FIS"/>
    <x v="9"/>
    <s v="FIDELITY NATIONAL INFO SERV"/>
    <x v="3"/>
    <s v="IT Services"/>
    <s v="NewCos"/>
    <n v="846"/>
    <n v="1106.3870999999999"/>
    <n v="8423"/>
  </r>
  <r>
    <s v="FISV"/>
    <x v="0"/>
    <s v="FISERV INC"/>
    <x v="3"/>
    <s v="IT Services"/>
    <s v="OldCos"/>
    <n v="476"/>
    <n v="479.0301"/>
    <n v="4077"/>
  </r>
  <r>
    <s v="FISV"/>
    <x v="1"/>
    <s v="FISERV INC"/>
    <x v="3"/>
    <s v="IT Services"/>
    <s v="OldCos"/>
    <n v="496"/>
    <n v="522.13789999999995"/>
    <n v="4133"/>
  </r>
  <r>
    <s v="FISV"/>
    <x v="2"/>
    <s v="FISERV INC"/>
    <x v="3"/>
    <s v="IT Services"/>
    <s v="OldCos"/>
    <n v="472"/>
    <n v="554.8759"/>
    <n v="4289"/>
  </r>
  <r>
    <s v="FISV"/>
    <x v="3"/>
    <s v="FISERV INC"/>
    <x v="3"/>
    <s v="IT Services"/>
    <s v="OldCos"/>
    <n v="611"/>
    <n v="596.56610000000001"/>
    <n v="4436"/>
  </r>
  <r>
    <s v="FISV"/>
    <x v="4"/>
    <s v="FISERV INC"/>
    <x v="3"/>
    <s v="IT Services"/>
    <s v="OldCos"/>
    <n v="648"/>
    <n v="657.24530000000004"/>
    <n v="4814"/>
  </r>
  <r>
    <s v="FISV"/>
    <x v="5"/>
    <s v="FISERV INC"/>
    <x v="3"/>
    <s v="IT Services"/>
    <s v="OldCos"/>
    <n v="754"/>
    <n v="727.9982"/>
    <n v="5066"/>
  </r>
  <r>
    <s v="FISV"/>
    <x v="6"/>
    <s v="FISERV INC"/>
    <x v="3"/>
    <s v="IT Services"/>
    <s v="OldCos"/>
    <n v="712"/>
    <n v="795.20749999999998"/>
    <n v="5254"/>
  </r>
  <r>
    <s v="FISV"/>
    <x v="7"/>
    <s v="FISERV INC"/>
    <x v="3"/>
    <s v="IT Services"/>
    <s v="OldCos"/>
    <n v="930"/>
    <n v="890.40260000000001"/>
    <n v="5505"/>
  </r>
  <r>
    <s v="FISV"/>
    <x v="8"/>
    <s v="FISERV INC"/>
    <x v="3"/>
    <s v="IT Services"/>
    <s v="OldCos"/>
    <n v="1246"/>
    <n v="996.58759999999995"/>
    <n v="5696"/>
  </r>
  <r>
    <s v="FISV"/>
    <x v="9"/>
    <s v="FISERV INC"/>
    <x v="3"/>
    <s v="IT Services"/>
    <s v="OldCos"/>
    <n v="1187"/>
    <n v="1149.2862"/>
    <n v="5823"/>
  </r>
  <r>
    <s v="FLIR"/>
    <x v="0"/>
    <s v="FLIR SYSTEMS INC"/>
    <x v="3"/>
    <s v="Electronic Equipment, Instrume"/>
    <s v="OldCos"/>
    <n v="230.21299999999999"/>
    <n v="228.58799999999999"/>
    <n v="1147.087"/>
  </r>
  <r>
    <s v="FLIR"/>
    <x v="1"/>
    <s v="FLIR SYSTEMS INC"/>
    <x v="3"/>
    <s v="Electronic Equipment, Instrume"/>
    <s v="OldCos"/>
    <n v="248.126"/>
    <n v="256.33449999999999"/>
    <n v="1388.4369999999999"/>
  </r>
  <r>
    <s v="FLIR"/>
    <x v="2"/>
    <s v="FLIR SYSTEMS INC"/>
    <x v="3"/>
    <s v="Electronic Equipment, Instrume"/>
    <s v="OldCos"/>
    <n v="221.47399999999999"/>
    <n v="250.017"/>
    <n v="1544.0619999999999"/>
  </r>
  <r>
    <s v="FLIR"/>
    <x v="3"/>
    <s v="FLIR SYSTEMS INC"/>
    <x v="3"/>
    <s v="Electronic Equipment, Instrume"/>
    <s v="OldCos"/>
    <n v="222.398"/>
    <n v="226.65600000000001"/>
    <n v="1405.3579999999999"/>
  </r>
  <r>
    <s v="FLIR"/>
    <x v="4"/>
    <s v="FLIR SYSTEMS INC"/>
    <x v="3"/>
    <s v="Electronic Equipment, Instrume"/>
    <s v="OldCos"/>
    <n v="177.01499999999999"/>
    <n v="198.01499999999999"/>
    <n v="1496.3720000000001"/>
  </r>
  <r>
    <s v="FLIR"/>
    <x v="5"/>
    <s v="FLIR SYSTEMS INC"/>
    <x v="3"/>
    <s v="Electronic Equipment, Instrume"/>
    <s v="OldCos"/>
    <n v="200.261"/>
    <n v="201.0771"/>
    <n v="1530.654"/>
  </r>
  <r>
    <s v="FLIR"/>
    <x v="6"/>
    <s v="FLIR SYSTEMS INC"/>
    <x v="3"/>
    <s v="Electronic Equipment, Instrume"/>
    <s v="OldCos"/>
    <n v="241.68600000000001"/>
    <n v="255.83840000000001"/>
    <n v="1557.067"/>
  </r>
  <r>
    <s v="FLIR"/>
    <x v="7"/>
    <s v="FLIR SYSTEMS INC"/>
    <x v="3"/>
    <s v="Electronic Equipment, Instrume"/>
    <s v="OldCos"/>
    <n v="166.626"/>
    <n v="216.62100000000001"/>
    <n v="1662.1669999999999"/>
  </r>
  <r>
    <s v="FLIR"/>
    <x v="8"/>
    <s v="FLIR SYSTEMS INC"/>
    <x v="3"/>
    <s v="Electronic Equipment, Instrume"/>
    <s v="OldCos"/>
    <n v="107.223"/>
    <n v="240.14070000000001"/>
    <n v="1800.434"/>
  </r>
  <r>
    <s v="FLIR"/>
    <x v="9"/>
    <s v="FLIR SYSTEMS INC"/>
    <x v="3"/>
    <s v="Electronic Equipment, Instrume"/>
    <s v="OldCos"/>
    <n v="282.42500000000001"/>
    <n v="292.3494"/>
    <n v="1775.6859999999999"/>
  </r>
  <r>
    <s v="FLS"/>
    <x v="0"/>
    <s v="FLOWSERVE CORP"/>
    <x v="1"/>
    <s v="Machinery"/>
    <s v="OldCos"/>
    <n v="427.887"/>
    <n v="472.71359999999999"/>
    <n v="4365.2619999999997"/>
  </r>
  <r>
    <s v="FLS"/>
    <x v="1"/>
    <s v="FLOWSERVE CORP"/>
    <x v="1"/>
    <s v="Machinery"/>
    <s v="OldCos"/>
    <n v="388.29"/>
    <n v="398.86160000000001"/>
    <n v="4032.0360000000001"/>
  </r>
  <r>
    <s v="FLS"/>
    <x v="2"/>
    <s v="FLOWSERVE CORP"/>
    <x v="1"/>
    <s v="Machinery"/>
    <s v="OldCos"/>
    <n v="428.58199999999999"/>
    <n v="438.8202"/>
    <n v="4510.201"/>
  </r>
  <r>
    <s v="FLS"/>
    <x v="3"/>
    <s v="FLOWSERVE CORP"/>
    <x v="1"/>
    <s v="Machinery"/>
    <s v="OldCos"/>
    <n v="448.339"/>
    <n v="442.4194"/>
    <n v="4751.3389999999999"/>
  </r>
  <r>
    <s v="FLS"/>
    <x v="4"/>
    <s v="FLOWSERVE CORP"/>
    <x v="1"/>
    <s v="Machinery"/>
    <s v="OldCos"/>
    <n v="485.53"/>
    <n v="503.4667"/>
    <n v="4954.6189999999997"/>
  </r>
  <r>
    <s v="FLS"/>
    <x v="5"/>
    <s v="FLOWSERVE CORP"/>
    <x v="1"/>
    <s v="Machinery"/>
    <s v="OldCos"/>
    <n v="513.37199999999996"/>
    <n v="504.6601"/>
    <n v="4877.8850000000002"/>
  </r>
  <r>
    <s v="FLS"/>
    <x v="6"/>
    <s v="FLOWSERVE CORP"/>
    <x v="1"/>
    <s v="Machinery"/>
    <s v="OldCos"/>
    <n v="258.411"/>
    <n v="339.16309999999999"/>
    <n v="4557.7910000000002"/>
  </r>
  <r>
    <s v="FLS"/>
    <x v="7"/>
    <s v="FLOWSERVE CORP"/>
    <x v="1"/>
    <s v="Machinery"/>
    <s v="OldCos"/>
    <n v="132.45500000000001"/>
    <n v="261.20830000000001"/>
    <n v="3990.4870000000001"/>
  </r>
  <r>
    <s v="FLS"/>
    <x v="8"/>
    <s v="FLOWSERVE CORP"/>
    <x v="1"/>
    <s v="Machinery"/>
    <s v="OldCos"/>
    <n v="2.6520000000000001"/>
    <n v="510.7525"/>
    <n v="3660.8310000000001"/>
  </r>
  <r>
    <s v="FLS"/>
    <x v="9"/>
    <s v="FLOWSERVE CORP"/>
    <x v="1"/>
    <s v="Machinery"/>
    <s v="OldCos"/>
    <n v="119.67100000000001"/>
    <n v="214.99549999999999"/>
    <n v="3832.6660000000002"/>
  </r>
  <r>
    <s v="FLT"/>
    <x v="0"/>
    <s v="FLEETCOR TECHNOLOGIES INC"/>
    <x v="3"/>
    <s v="IT Services"/>
    <s v="OldCos"/>
    <n v="73.263000000000005"/>
    <n v="78.537800000000004"/>
    <n v="354.07299999999998"/>
  </r>
  <r>
    <s v="FLT"/>
    <x v="1"/>
    <s v="FLEETCOR TECHNOLOGIES INC"/>
    <x v="3"/>
    <s v="IT Services"/>
    <s v="OldCos"/>
    <n v="106.408"/>
    <n v="113.0055"/>
    <n v="433.84100000000001"/>
  </r>
  <r>
    <s v="FLT"/>
    <x v="2"/>
    <s v="FLEETCOR TECHNOLOGIES INC"/>
    <x v="3"/>
    <s v="IT Services"/>
    <s v="OldCos"/>
    <n v="147.33500000000001"/>
    <n v="148.02860000000001"/>
    <n v="519.59100000000001"/>
  </r>
  <r>
    <s v="FLT"/>
    <x v="3"/>
    <s v="FLEETCOR TECHNOLOGIES INC"/>
    <x v="3"/>
    <s v="IT Services"/>
    <s v="OldCos"/>
    <n v="216.19900000000001"/>
    <n v="217.82400000000001"/>
    <n v="707.53399999999999"/>
  </r>
  <r>
    <s v="FLT"/>
    <x v="4"/>
    <s v="FLEETCOR TECHNOLOGIES INC"/>
    <x v="3"/>
    <s v="IT Services"/>
    <s v="OldCos"/>
    <n v="284.50099999999998"/>
    <n v="288.40100000000001"/>
    <n v="895.17100000000005"/>
  </r>
  <r>
    <s v="FLT"/>
    <x v="5"/>
    <s v="FLEETCOR TECHNOLOGIES INC"/>
    <x v="3"/>
    <s v="IT Services"/>
    <s v="OldCos"/>
    <n v="368.70699999999999"/>
    <n v="360.91039999999998"/>
    <n v="1199.3900000000001"/>
  </r>
  <r>
    <s v="FLT"/>
    <x v="6"/>
    <s v="FLEETCOR TECHNOLOGIES INC"/>
    <x v="3"/>
    <s v="IT Services"/>
    <s v="OldCos"/>
    <n v="362.43099999999998"/>
    <n v="417.12450000000001"/>
    <n v="1702.865"/>
  </r>
  <r>
    <s v="FLT"/>
    <x v="7"/>
    <s v="FLEETCOR TECHNOLOGIES INC"/>
    <x v="3"/>
    <s v="IT Services"/>
    <s v="OldCos"/>
    <n v="452.38499999999999"/>
    <n v="471.44380000000001"/>
    <n v="1831.546"/>
  </r>
  <r>
    <s v="FLT"/>
    <x v="8"/>
    <s v="FLEETCOR TECHNOLOGIES INC"/>
    <x v="3"/>
    <s v="IT Services"/>
    <s v="OldCos"/>
    <n v="740.2"/>
    <n v="551.72090000000003"/>
    <n v="2249.538"/>
  </r>
  <r>
    <s v="FLT"/>
    <x v="9"/>
    <s v="FLEETCOR TECHNOLOGIES INC"/>
    <x v="3"/>
    <s v="IT Services"/>
    <s v="OldCos"/>
    <n v="811.48299999999995"/>
    <n v="724.15120000000002"/>
    <n v="2433.4920000000002"/>
  </r>
  <r>
    <s v="FMC"/>
    <x v="0"/>
    <s v="FMC CORP"/>
    <x v="6"/>
    <s v="Chemicals"/>
    <s v="OldCos"/>
    <n v="228.5"/>
    <n v="278.70409999999998"/>
    <n v="2826.2"/>
  </r>
  <r>
    <s v="FMC"/>
    <x v="1"/>
    <s v="FMC CORP"/>
    <x v="6"/>
    <s v="Chemicals"/>
    <s v="OldCos"/>
    <n v="172.5"/>
    <n v="350.52"/>
    <n v="3116.3"/>
  </r>
  <r>
    <s v="FMC"/>
    <x v="2"/>
    <s v="FMC CORP"/>
    <x v="6"/>
    <s v="Chemicals"/>
    <s v="OldCos"/>
    <n v="365.9"/>
    <n v="421.82"/>
    <n v="3036.3"/>
  </r>
  <r>
    <s v="FMC"/>
    <x v="3"/>
    <s v="FMC CORP"/>
    <x v="6"/>
    <s v="Chemicals"/>
    <s v="OldCos"/>
    <n v="416.2"/>
    <n v="448.15499999999997"/>
    <n v="3409.9"/>
  </r>
  <r>
    <s v="FMC"/>
    <x v="4"/>
    <s v="FMC CORP"/>
    <x v="6"/>
    <s v="Chemicals"/>
    <s v="OldCos"/>
    <n v="292.3"/>
    <n v="363.83"/>
    <n v="3130.7"/>
  </r>
  <r>
    <s v="FMC"/>
    <x v="5"/>
    <s v="FMC CORP"/>
    <x v="6"/>
    <s v="Chemicals"/>
    <s v="OldCos"/>
    <n v="306.60000000000002"/>
    <n v="377.88"/>
    <n v="3258.7"/>
  </r>
  <r>
    <s v="FMC"/>
    <x v="6"/>
    <s v="FMC CORP"/>
    <x v="6"/>
    <s v="Chemicals"/>
    <s v="OldCos"/>
    <n v="489"/>
    <n v="193.33170000000001"/>
    <n v="2491"/>
  </r>
  <r>
    <s v="FMC"/>
    <x v="7"/>
    <s v="FMC CORP"/>
    <x v="6"/>
    <s v="Chemicals"/>
    <s v="OldCos"/>
    <n v="208.7"/>
    <n v="227.18809999999999"/>
    <n v="2538.9"/>
  </r>
  <r>
    <s v="FMC"/>
    <x v="8"/>
    <s v="FMC CORP"/>
    <x v="6"/>
    <s v="Chemicals"/>
    <s v="OldCos"/>
    <n v="535.79999999999995"/>
    <n v="272.5"/>
    <n v="2531.1999999999998"/>
  </r>
  <r>
    <s v="FMC"/>
    <x v="9"/>
    <s v="FMC CORP"/>
    <x v="6"/>
    <s v="Chemicals"/>
    <s v="OldCos"/>
    <n v="502.1"/>
    <n v="709.9"/>
    <n v="4285.3"/>
  </r>
  <r>
    <s v="FOX"/>
    <x v="0"/>
    <s v="FOX CORP - CLASS B"/>
    <x v="8"/>
    <s v="Media"/>
    <s v="OldCos"/>
    <m/>
    <m/>
    <m/>
  </r>
  <r>
    <s v="FOX"/>
    <x v="1"/>
    <s v="FOX CORP - CLASS B"/>
    <x v="8"/>
    <s v="Media"/>
    <s v="OldCos"/>
    <m/>
    <m/>
    <m/>
  </r>
  <r>
    <s v="FOX"/>
    <x v="2"/>
    <s v="FOX CORP - CLASS B"/>
    <x v="8"/>
    <s v="Media"/>
    <s v="OldCos"/>
    <m/>
    <m/>
    <m/>
  </r>
  <r>
    <s v="FOX"/>
    <x v="3"/>
    <s v="FOX CORP - CLASS B"/>
    <x v="8"/>
    <s v="Media"/>
    <s v="OldCos"/>
    <m/>
    <m/>
    <m/>
  </r>
  <r>
    <s v="FOX"/>
    <x v="4"/>
    <s v="FOX CORP - CLASS B"/>
    <x v="8"/>
    <s v="Media"/>
    <s v="OldCos"/>
    <m/>
    <m/>
    <m/>
  </r>
  <r>
    <s v="FOX"/>
    <x v="5"/>
    <s v="FOX CORP - CLASS B"/>
    <x v="8"/>
    <s v="Media"/>
    <s v="OldCos"/>
    <m/>
    <m/>
    <m/>
  </r>
  <r>
    <s v="FOX"/>
    <x v="6"/>
    <s v="FOX CORP - CLASS B"/>
    <x v="8"/>
    <s v="Media"/>
    <s v="OldCos"/>
    <m/>
    <m/>
    <m/>
  </r>
  <r>
    <s v="FOX"/>
    <x v="7"/>
    <s v="FOX CORP - CLASS B"/>
    <x v="8"/>
    <s v="Media"/>
    <s v="OldCos"/>
    <n v="1072"/>
    <n v="1107.75"/>
    <n v="8894"/>
  </r>
  <r>
    <s v="FOX"/>
    <x v="8"/>
    <s v="FOX CORP - CLASS B"/>
    <x v="8"/>
    <s v="Media"/>
    <s v="OldCos"/>
    <n v="1372"/>
    <n v="1479.25"/>
    <n v="9921"/>
  </r>
  <r>
    <s v="FOX"/>
    <x v="9"/>
    <s v="FOX CORP - CLASS B"/>
    <x v="8"/>
    <s v="Media"/>
    <s v="OldCos"/>
    <n v="2187"/>
    <n v="2198.52"/>
    <n v="10153"/>
  </r>
  <r>
    <s v="FOX"/>
    <x v="10"/>
    <s v="FOX CORP - CLASS B"/>
    <x v="8"/>
    <s v="Media"/>
    <s v="OldCos"/>
    <n v="1595"/>
    <n v="1635"/>
    <n v="11389"/>
  </r>
  <r>
    <s v="FOXA"/>
    <x v="0"/>
    <s v="FOX CORP - CLASS A"/>
    <x v="8"/>
    <s v="Media"/>
    <s v="OldCos"/>
    <m/>
    <m/>
    <m/>
  </r>
  <r>
    <s v="FOXA"/>
    <x v="1"/>
    <s v="FOX CORP - CLASS A"/>
    <x v="8"/>
    <s v="Media"/>
    <s v="OldCos"/>
    <m/>
    <m/>
    <m/>
  </r>
  <r>
    <s v="FOXA"/>
    <x v="2"/>
    <s v="FOX CORP - CLASS A"/>
    <x v="8"/>
    <s v="Media"/>
    <s v="OldCos"/>
    <m/>
    <m/>
    <m/>
  </r>
  <r>
    <s v="FOXA"/>
    <x v="3"/>
    <s v="FOX CORP - CLASS A"/>
    <x v="8"/>
    <s v="Media"/>
    <s v="OldCos"/>
    <m/>
    <m/>
    <m/>
  </r>
  <r>
    <s v="FOXA"/>
    <x v="4"/>
    <s v="FOX CORP - CLASS A"/>
    <x v="8"/>
    <s v="Media"/>
    <s v="OldCos"/>
    <m/>
    <m/>
    <m/>
  </r>
  <r>
    <s v="FOXA"/>
    <x v="5"/>
    <s v="FOX CORP - CLASS A"/>
    <x v="8"/>
    <s v="Media"/>
    <s v="OldCos"/>
    <m/>
    <m/>
    <m/>
  </r>
  <r>
    <s v="FOXA"/>
    <x v="6"/>
    <s v="FOX CORP - CLASS A"/>
    <x v="8"/>
    <s v="Media"/>
    <s v="OldCos"/>
    <m/>
    <m/>
    <m/>
  </r>
  <r>
    <s v="FOXA"/>
    <x v="7"/>
    <s v="FOX CORP - CLASS A"/>
    <x v="8"/>
    <s v="Media"/>
    <s v="OldCos"/>
    <n v="1072"/>
    <n v="1107.75"/>
    <n v="8894"/>
  </r>
  <r>
    <s v="FOXA"/>
    <x v="8"/>
    <s v="FOX CORP - CLASS A"/>
    <x v="8"/>
    <s v="Media"/>
    <s v="OldCos"/>
    <n v="1372"/>
    <n v="1479.25"/>
    <n v="9921"/>
  </r>
  <r>
    <s v="FOXA"/>
    <x v="9"/>
    <s v="FOX CORP - CLASS A"/>
    <x v="8"/>
    <s v="Media"/>
    <s v="OldCos"/>
    <n v="2187"/>
    <n v="2198.52"/>
    <n v="10153"/>
  </r>
  <r>
    <s v="FOXA"/>
    <x v="10"/>
    <s v="FOX CORP - CLASS A"/>
    <x v="8"/>
    <s v="Media"/>
    <s v="OldCos"/>
    <n v="1595"/>
    <n v="1635"/>
    <n v="11389"/>
  </r>
  <r>
    <s v="FTI"/>
    <x v="0"/>
    <s v="TECHNIPFMC PLC"/>
    <x v="7"/>
    <s v="Energy Equipment &amp; Services"/>
    <s v="NewCos"/>
    <n v="361.8"/>
    <n v="361.3"/>
    <n v="4405.3999999999996"/>
  </r>
  <r>
    <s v="FTI"/>
    <x v="1"/>
    <s v="TECHNIPFMC PLC"/>
    <x v="7"/>
    <s v="Energy Equipment &amp; Services"/>
    <s v="NewCos"/>
    <n v="375.5"/>
    <n v="376.29"/>
    <n v="4125.6000000000004"/>
  </r>
  <r>
    <s v="FTI"/>
    <x v="2"/>
    <s v="TECHNIPFMC PLC"/>
    <x v="7"/>
    <s v="Energy Equipment &amp; Services"/>
    <s v="NewCos"/>
    <n v="399.8"/>
    <n v="394.19"/>
    <n v="5099"/>
  </r>
  <r>
    <s v="FTI"/>
    <x v="3"/>
    <s v="TECHNIPFMC PLC"/>
    <x v="7"/>
    <s v="Energy Equipment &amp; Services"/>
    <s v="NewCos"/>
    <n v="430"/>
    <n v="417.78"/>
    <n v="6151.4"/>
  </r>
  <r>
    <s v="FTI"/>
    <x v="4"/>
    <s v="TECHNIPFMC PLC"/>
    <x v="7"/>
    <s v="Energy Equipment &amp; Services"/>
    <s v="NewCos"/>
    <n v="501.4"/>
    <n v="501.4"/>
    <n v="7126.2"/>
  </r>
  <r>
    <s v="FTI"/>
    <x v="5"/>
    <s v="TECHNIPFMC PLC"/>
    <x v="7"/>
    <s v="Energy Equipment &amp; Services"/>
    <s v="NewCos"/>
    <n v="699.9"/>
    <n v="757.88"/>
    <n v="7942.6"/>
  </r>
  <r>
    <s v="FTI"/>
    <x v="6"/>
    <s v="TECHNIPFMC PLC"/>
    <x v="7"/>
    <s v="Energy Equipment &amp; Services"/>
    <s v="NewCos"/>
    <n v="14.4"/>
    <n v="299.16500000000002"/>
    <n v="11471.9"/>
  </r>
  <r>
    <s v="FTI"/>
    <x v="7"/>
    <s v="TECHNIPFMC PLC"/>
    <x v="7"/>
    <s v="Energy Equipment &amp; Services"/>
    <s v="NewCos"/>
    <n v="393.3"/>
    <n v="680.3"/>
    <n v="9199.6"/>
  </r>
  <r>
    <s v="FTI"/>
    <x v="8"/>
    <s v="TECHNIPFMC PLC"/>
    <x v="7"/>
    <s v="Energy Equipment &amp; Services"/>
    <s v="NewCos"/>
    <n v="113.3"/>
    <n v="604.5"/>
    <n v="15056.9"/>
  </r>
  <r>
    <s v="FTI"/>
    <x v="9"/>
    <s v="TECHNIPFMC PLC"/>
    <x v="7"/>
    <s v="Energy Equipment &amp; Services"/>
    <s v="NewCos"/>
    <n v="-1921.6"/>
    <n v="376.3"/>
    <n v="12552.9"/>
  </r>
  <r>
    <s v="FTNT"/>
    <x v="0"/>
    <s v="FORTINET INC"/>
    <x v="3"/>
    <s v="Software"/>
    <s v="NewCos"/>
    <n v="50.912999999999997"/>
    <n v="52.464599999999997"/>
    <n v="252.11500000000001"/>
  </r>
  <r>
    <s v="FTNT"/>
    <x v="1"/>
    <s v="FORTINET INC"/>
    <x v="3"/>
    <s v="Software"/>
    <s v="NewCos"/>
    <n v="41.244999999999997"/>
    <n v="41.244999999999997"/>
    <n v="324.69600000000003"/>
  </r>
  <r>
    <s v="FTNT"/>
    <x v="2"/>
    <s v="FORTINET INC"/>
    <x v="3"/>
    <s v="Software"/>
    <s v="NewCos"/>
    <n v="62.491999999999997"/>
    <n v="60.802"/>
    <n v="433.57600000000002"/>
  </r>
  <r>
    <s v="FTNT"/>
    <x v="3"/>
    <s v="FORTINET INC"/>
    <x v="3"/>
    <s v="Software"/>
    <s v="NewCos"/>
    <n v="66.835999999999999"/>
    <n v="65.275999999999996"/>
    <n v="533.63900000000001"/>
  </r>
  <r>
    <s v="FTNT"/>
    <x v="4"/>
    <s v="FORTINET INC"/>
    <x v="3"/>
    <s v="Software"/>
    <s v="NewCos"/>
    <n v="44.273000000000003"/>
    <n v="44.267200000000003"/>
    <n v="615.29700000000003"/>
  </r>
  <r>
    <s v="FTNT"/>
    <x v="5"/>
    <s v="FORTINET INC"/>
    <x v="3"/>
    <s v="Software"/>
    <s v="NewCos"/>
    <n v="25.343"/>
    <n v="27.466899999999999"/>
    <n v="770.36400000000003"/>
  </r>
  <r>
    <s v="FTNT"/>
    <x v="6"/>
    <s v="FORTINET INC"/>
    <x v="3"/>
    <s v="Software"/>
    <s v="NewCos"/>
    <n v="7.9870000000000001"/>
    <n v="19.912700000000001"/>
    <n v="1009.268"/>
  </r>
  <r>
    <s v="FTNT"/>
    <x v="7"/>
    <s v="FORTINET INC"/>
    <x v="3"/>
    <s v="Software"/>
    <s v="NewCos"/>
    <n v="32.186999999999998"/>
    <n v="43.603299999999997"/>
    <n v="1275.443"/>
  </r>
  <r>
    <s v="FTNT"/>
    <x v="8"/>
    <s v="FORTINET INC"/>
    <x v="3"/>
    <s v="Software"/>
    <s v="NewCos"/>
    <n v="31.399000000000001"/>
    <n v="96.309899999999999"/>
    <n v="1494.93"/>
  </r>
  <r>
    <s v="FTNT"/>
    <x v="9"/>
    <s v="FORTINET INC"/>
    <x v="3"/>
    <s v="Software"/>
    <s v="NewCos"/>
    <n v="332.2"/>
    <n v="183.899"/>
    <n v="1801.2"/>
  </r>
  <r>
    <s v="FTV"/>
    <x v="0"/>
    <s v="FORTIVE CORP"/>
    <x v="1"/>
    <s v="Machinery"/>
    <s v="OldCos"/>
    <m/>
    <m/>
    <m/>
  </r>
  <r>
    <s v="FTV"/>
    <x v="1"/>
    <s v="FORTIVE CORP"/>
    <x v="1"/>
    <s v="Machinery"/>
    <s v="OldCos"/>
    <m/>
    <m/>
    <m/>
  </r>
  <r>
    <s v="FTV"/>
    <x v="2"/>
    <s v="FORTIVE CORP"/>
    <x v="1"/>
    <s v="Machinery"/>
    <s v="OldCos"/>
    <m/>
    <m/>
    <m/>
  </r>
  <r>
    <s v="FTV"/>
    <x v="3"/>
    <s v="FORTIVE CORP"/>
    <x v="1"/>
    <s v="Machinery"/>
    <s v="OldCos"/>
    <n v="763.7"/>
    <n v="791.39"/>
    <n v="5785.3"/>
  </r>
  <r>
    <s v="FTV"/>
    <x v="4"/>
    <s v="FORTIVE CORP"/>
    <x v="1"/>
    <s v="Machinery"/>
    <s v="OldCos"/>
    <n v="830.9"/>
    <n v="849.29499999999996"/>
    <n v="5961.9"/>
  </r>
  <r>
    <s v="FTV"/>
    <x v="5"/>
    <s v="FORTIVE CORP"/>
    <x v="1"/>
    <s v="Machinery"/>
    <s v="OldCos"/>
    <n v="883.4"/>
    <n v="875.6"/>
    <n v="6337.2"/>
  </r>
  <r>
    <s v="FTV"/>
    <x v="6"/>
    <s v="FORTIVE CORP"/>
    <x v="1"/>
    <s v="Machinery"/>
    <s v="OldCos"/>
    <n v="863.8"/>
    <n v="886.875"/>
    <n v="6178.8"/>
  </r>
  <r>
    <s v="FTV"/>
    <x v="7"/>
    <s v="FORTIVE CORP"/>
    <x v="1"/>
    <s v="Machinery"/>
    <s v="OldCos"/>
    <n v="872.3"/>
    <n v="743.32"/>
    <n v="5378.2"/>
  </r>
  <r>
    <s v="FTV"/>
    <x v="8"/>
    <s v="FORTIVE CORP"/>
    <x v="1"/>
    <s v="Machinery"/>
    <s v="OldCos"/>
    <n v="1044.5"/>
    <n v="811.495"/>
    <n v="5756.1"/>
  </r>
  <r>
    <s v="FTV"/>
    <x v="9"/>
    <s v="FORTIVE CORP"/>
    <x v="1"/>
    <s v="Machinery"/>
    <s v="OldCos"/>
    <n v="2878.9"/>
    <n v="954.9"/>
    <n v="6452.7"/>
  </r>
  <r>
    <s v="GD"/>
    <x v="0"/>
    <s v="GENERAL DYNAMICS CORP"/>
    <x v="1"/>
    <s v="Aerospace &amp; Defense"/>
    <s v="OldCos"/>
    <n v="2394"/>
    <n v="2407"/>
    <n v="31981"/>
  </r>
  <r>
    <s v="GD"/>
    <x v="1"/>
    <s v="GENERAL DYNAMICS CORP"/>
    <x v="1"/>
    <s v="Aerospace &amp; Defense"/>
    <s v="OldCos"/>
    <n v="2624"/>
    <n v="2628"/>
    <n v="32466"/>
  </r>
  <r>
    <s v="GD"/>
    <x v="2"/>
    <s v="GENERAL DYNAMICS CORP"/>
    <x v="1"/>
    <s v="Aerospace &amp; Defense"/>
    <s v="OldCos"/>
    <n v="2526"/>
    <n v="2660.1732999999999"/>
    <n v="32677"/>
  </r>
  <r>
    <s v="GD"/>
    <x v="3"/>
    <s v="GENERAL DYNAMICS CORP"/>
    <x v="1"/>
    <s v="Aerospace &amp; Defense"/>
    <s v="OldCos"/>
    <n v="-332"/>
    <n v="2248.7734999999998"/>
    <n v="31513"/>
  </r>
  <r>
    <s v="GD"/>
    <x v="4"/>
    <s v="GENERAL DYNAMICS CORP"/>
    <x v="1"/>
    <s v="Aerospace &amp; Defense"/>
    <s v="OldCos"/>
    <n v="2357"/>
    <n v="2510.6999999999998"/>
    <n v="30930"/>
  </r>
  <r>
    <s v="GD"/>
    <x v="5"/>
    <s v="GENERAL DYNAMICS CORP"/>
    <x v="1"/>
    <s v="Aerospace &amp; Defense"/>
    <s v="OldCos"/>
    <n v="2533"/>
    <n v="2691.85"/>
    <n v="30852"/>
  </r>
  <r>
    <s v="GD"/>
    <x v="6"/>
    <s v="GENERAL DYNAMICS CORP"/>
    <x v="1"/>
    <s v="Aerospace &amp; Defense"/>
    <s v="OldCos"/>
    <n v="3036"/>
    <n v="3036"/>
    <n v="31781"/>
  </r>
  <r>
    <s v="GD"/>
    <x v="7"/>
    <s v="GENERAL DYNAMICS CORP"/>
    <x v="1"/>
    <s v="Aerospace &amp; Defense"/>
    <s v="OldCos"/>
    <n v="2572"/>
    <n v="2679"/>
    <n v="30561"/>
  </r>
  <r>
    <s v="GD"/>
    <x v="8"/>
    <s v="GENERAL DYNAMICS CORP"/>
    <x v="1"/>
    <s v="Aerospace &amp; Defense"/>
    <s v="OldCos"/>
    <n v="2912"/>
    <n v="3031"/>
    <n v="30973"/>
  </r>
  <r>
    <s v="GD"/>
    <x v="9"/>
    <s v="GENERAL DYNAMICS CORP"/>
    <x v="1"/>
    <s v="Aerospace &amp; Defense"/>
    <s v="OldCos"/>
    <n v="3345"/>
    <n v="3417.25"/>
    <n v="36193"/>
  </r>
  <r>
    <s v="GE"/>
    <x v="0"/>
    <s v="GENERAL ELECTRIC CO"/>
    <x v="1"/>
    <s v="Industrial Conglomerates"/>
    <s v="OldCos"/>
    <n v="10725"/>
    <n v="10368.049999999999"/>
    <n v="154272"/>
  </r>
  <r>
    <s v="GE"/>
    <x v="1"/>
    <s v="GENERAL ELECTRIC CO"/>
    <x v="1"/>
    <s v="Industrial Conglomerates"/>
    <s v="OldCos"/>
    <n v="11344"/>
    <n v="12789"/>
    <n v="148442"/>
  </r>
  <r>
    <s v="GE"/>
    <x v="2"/>
    <s v="GENERAL ELECTRIC CO"/>
    <x v="1"/>
    <s v="Industrial Conglomerates"/>
    <s v="OldCos"/>
    <n v="13120"/>
    <n v="13212.95"/>
    <n v="141479"/>
  </r>
  <r>
    <s v="GE"/>
    <x v="3"/>
    <s v="GENERAL ELECTRIC CO"/>
    <x v="1"/>
    <s v="Industrial Conglomerates"/>
    <s v="OldCos"/>
    <n v="13641"/>
    <n v="15128.8"/>
    <n v="144121"/>
  </r>
  <r>
    <s v="GE"/>
    <x v="4"/>
    <s v="GENERAL ELECTRIC CO"/>
    <x v="1"/>
    <s v="Industrial Conglomerates"/>
    <s v="OldCos"/>
    <n v="13057"/>
    <n v="7567.1"/>
    <n v="110137"/>
  </r>
  <r>
    <s v="GE"/>
    <x v="5"/>
    <s v="GENERAL ELECTRIC CO"/>
    <x v="1"/>
    <s v="Industrial Conglomerates"/>
    <s v="OldCos"/>
    <n v="15233"/>
    <n v="10686.45"/>
    <n v="116406"/>
  </r>
  <r>
    <s v="GE"/>
    <x v="6"/>
    <s v="GENERAL ELECTRIC CO"/>
    <x v="1"/>
    <s v="Industrial Conglomerates"/>
    <s v="OldCos"/>
    <n v="-6144"/>
    <n v="8436.4650000000001"/>
    <n v="115158"/>
  </r>
  <r>
    <s v="GE"/>
    <x v="7"/>
    <s v="GENERAL ELECTRIC CO"/>
    <x v="1"/>
    <s v="Industrial Conglomerates"/>
    <s v="OldCos"/>
    <n v="8175"/>
    <n v="10032.299999999999"/>
    <n v="119687"/>
  </r>
  <r>
    <s v="GE"/>
    <x v="8"/>
    <s v="GENERAL ELECTRIC CO"/>
    <x v="1"/>
    <s v="Industrial Conglomerates"/>
    <s v="OldCos"/>
    <n v="-8920"/>
    <n v="708"/>
    <n v="118243"/>
  </r>
  <r>
    <s v="GE"/>
    <x v="9"/>
    <s v="GENERAL ELECTRIC CO"/>
    <x v="1"/>
    <s v="Industrial Conglomerates"/>
    <s v="OldCos"/>
    <n v="-22802"/>
    <n v="5664"/>
    <n v="121616"/>
  </r>
  <r>
    <s v="GILD"/>
    <x v="0"/>
    <s v="GILEAD SCIENCES INC"/>
    <x v="0"/>
    <s v="Biotechnology"/>
    <s v="NewCos"/>
    <n v="2635.7550000000001"/>
    <n v="2677.0518000000002"/>
    <n v="7011.3829999999998"/>
  </r>
  <r>
    <s v="GILD"/>
    <x v="1"/>
    <s v="GILEAD SCIENCES INC"/>
    <x v="0"/>
    <s v="Biotechnology"/>
    <s v="NewCos"/>
    <n v="2901.2570000000001"/>
    <n v="3011.0039000000002"/>
    <n v="7949.42"/>
  </r>
  <r>
    <s v="GILD"/>
    <x v="2"/>
    <s v="GILEAD SCIENCES INC"/>
    <x v="0"/>
    <s v="Biotechnology"/>
    <s v="NewCos"/>
    <n v="2803.6370000000002"/>
    <n v="2829.49"/>
    <n v="8385.3850000000002"/>
  </r>
  <r>
    <s v="GILD"/>
    <x v="3"/>
    <s v="GILEAD SCIENCES INC"/>
    <x v="0"/>
    <s v="Biotechnology"/>
    <s v="NewCos"/>
    <n v="2591.5659999999998"/>
    <n v="2740.6909999999998"/>
    <n v="9702.5169999999998"/>
  </r>
  <r>
    <s v="GILD"/>
    <x v="4"/>
    <s v="GILEAD SCIENCES INC"/>
    <x v="0"/>
    <s v="Biotechnology"/>
    <s v="NewCos"/>
    <n v="3075"/>
    <n v="3144"/>
    <n v="11202"/>
  </r>
  <r>
    <s v="GILD"/>
    <x v="5"/>
    <s v="GILEAD SCIENCES INC"/>
    <x v="0"/>
    <s v="Biotechnology"/>
    <s v="NewCos"/>
    <n v="12101"/>
    <n v="12203"/>
    <n v="24890"/>
  </r>
  <r>
    <s v="GILD"/>
    <x v="6"/>
    <s v="GILEAD SCIENCES INC"/>
    <x v="0"/>
    <s v="Biotechnology"/>
    <s v="NewCos"/>
    <n v="18108"/>
    <n v="18115"/>
    <n v="32639"/>
  </r>
  <r>
    <s v="GILD"/>
    <x v="7"/>
    <s v="GILEAD SCIENCES INC"/>
    <x v="0"/>
    <s v="Biotechnology"/>
    <s v="NewCos"/>
    <n v="13501"/>
    <n v="14619"/>
    <n v="30390"/>
  </r>
  <r>
    <s v="GILD"/>
    <x v="8"/>
    <s v="GILEAD SCIENCES INC"/>
    <x v="0"/>
    <s v="Biotechnology"/>
    <s v="NewCos"/>
    <n v="4628"/>
    <n v="10434"/>
    <n v="26107"/>
  </r>
  <r>
    <s v="GILD"/>
    <x v="9"/>
    <s v="GILEAD SCIENCES INC"/>
    <x v="0"/>
    <s v="Biotechnology"/>
    <s v="NewCos"/>
    <n v="5455"/>
    <n v="6923"/>
    <n v="22127"/>
  </r>
  <r>
    <s v="GIS"/>
    <x v="0"/>
    <s v="GENERAL MILLS INC"/>
    <x v="4"/>
    <s v="Food Products"/>
    <s v="OldCos"/>
    <n v="1304.4000000000001"/>
    <n v="1393.84"/>
    <n v="14691.3"/>
  </r>
  <r>
    <s v="GIS"/>
    <x v="1"/>
    <s v="GENERAL MILLS INC"/>
    <x v="4"/>
    <s v="Food Products"/>
    <s v="OldCos"/>
    <n v="1530.5"/>
    <n v="1559.7"/>
    <n v="14635.6"/>
  </r>
  <r>
    <s v="GIS"/>
    <x v="2"/>
    <s v="GENERAL MILLS INC"/>
    <x v="4"/>
    <s v="Food Products"/>
    <s v="OldCos"/>
    <n v="1798.3"/>
    <n v="1729.85"/>
    <n v="14880.2"/>
  </r>
  <r>
    <s v="GIS"/>
    <x v="3"/>
    <s v="GENERAL MILLS INC"/>
    <x v="4"/>
    <s v="Food Products"/>
    <s v="OldCos"/>
    <n v="1567.3"/>
    <n v="1706.9"/>
    <n v="16657.900000000001"/>
  </r>
  <r>
    <s v="GIS"/>
    <x v="4"/>
    <s v="GENERAL MILLS INC"/>
    <x v="4"/>
    <s v="Food Products"/>
    <s v="OldCos"/>
    <n v="1855.2"/>
    <n v="1877.1"/>
    <n v="17774.099999999999"/>
  </r>
  <r>
    <s v="GIS"/>
    <x v="5"/>
    <s v="GENERAL MILLS INC"/>
    <x v="4"/>
    <s v="Food Products"/>
    <s v="OldCos"/>
    <n v="1824.4"/>
    <n v="1760.24"/>
    <n v="17909.599999999999"/>
  </r>
  <r>
    <s v="GIS"/>
    <x v="6"/>
    <s v="GENERAL MILLS INC"/>
    <x v="4"/>
    <s v="Food Products"/>
    <s v="OldCos"/>
    <n v="1221.3"/>
    <n v="1691.1"/>
    <n v="17630.3"/>
  </r>
  <r>
    <s v="GIS"/>
    <x v="7"/>
    <s v="GENERAL MILLS INC"/>
    <x v="4"/>
    <s v="Food Products"/>
    <s v="OldCos"/>
    <n v="1697.4"/>
    <n v="1789.4"/>
    <n v="16563.099999999999"/>
  </r>
  <r>
    <s v="GIS"/>
    <x v="8"/>
    <s v="GENERAL MILLS INC"/>
    <x v="4"/>
    <s v="Food Products"/>
    <s v="OldCos"/>
    <n v="1657.5"/>
    <n v="1840"/>
    <n v="15619.8"/>
  </r>
  <r>
    <s v="GIS"/>
    <x v="9"/>
    <s v="GENERAL MILLS INC"/>
    <x v="4"/>
    <s v="Food Products"/>
    <s v="OldCos"/>
    <n v="2131"/>
    <n v="1820.9"/>
    <n v="15740.4"/>
  </r>
  <r>
    <s v="GIS"/>
    <x v="10"/>
    <s v="GENERAL MILLS INC"/>
    <x v="4"/>
    <s v="Food Products"/>
    <s v="OldCos"/>
    <n v="1752.7"/>
    <n v="1946.1"/>
    <n v="16865.2"/>
  </r>
  <r>
    <s v="GLW"/>
    <x v="0"/>
    <s v="CORNING INC"/>
    <x v="3"/>
    <s v="Electronic Equipment, Instrume"/>
    <s v="OldCos"/>
    <n v="5257"/>
    <n v="5257"/>
    <n v="5948"/>
  </r>
  <r>
    <s v="GLW"/>
    <x v="1"/>
    <s v="CORNING INC"/>
    <x v="3"/>
    <s v="Electronic Equipment, Instrume"/>
    <s v="OldCos"/>
    <n v="2008"/>
    <n v="2199.3000000000002"/>
    <n v="5395"/>
  </r>
  <r>
    <s v="GLW"/>
    <x v="2"/>
    <s v="CORNING INC"/>
    <x v="3"/>
    <s v="Electronic Equipment, Instrume"/>
    <s v="OldCos"/>
    <n v="3558"/>
    <n v="3298.65"/>
    <n v="6632"/>
  </r>
  <r>
    <s v="GLW"/>
    <x v="3"/>
    <s v="CORNING INC"/>
    <x v="3"/>
    <s v="Electronic Equipment, Instrume"/>
    <s v="OldCos"/>
    <n v="2817"/>
    <n v="2813.35"/>
    <n v="7890"/>
  </r>
  <r>
    <s v="GLW"/>
    <x v="4"/>
    <s v="CORNING INC"/>
    <x v="3"/>
    <s v="Electronic Equipment, Instrume"/>
    <s v="OldCos"/>
    <n v="1636"/>
    <n v="1878.25"/>
    <n v="8012"/>
  </r>
  <r>
    <s v="GLW"/>
    <x v="5"/>
    <s v="CORNING INC"/>
    <x v="3"/>
    <s v="Electronic Equipment, Instrume"/>
    <s v="OldCos"/>
    <n v="1961"/>
    <n v="1770"/>
    <n v="7819"/>
  </r>
  <r>
    <s v="GLW"/>
    <x v="6"/>
    <s v="CORNING INC"/>
    <x v="3"/>
    <s v="Electronic Equipment, Instrume"/>
    <s v="OldCos"/>
    <n v="2378"/>
    <n v="2002.9"/>
    <n v="9715"/>
  </r>
  <r>
    <s v="GLW"/>
    <x v="7"/>
    <s v="CORNING INC"/>
    <x v="3"/>
    <s v="Electronic Equipment, Instrume"/>
    <s v="OldCos"/>
    <n v="1241"/>
    <n v="1413"/>
    <n v="9111"/>
  </r>
  <r>
    <s v="GLW"/>
    <x v="8"/>
    <s v="CORNING INC"/>
    <x v="3"/>
    <s v="Electronic Equipment, Instrume"/>
    <s v="OldCos"/>
    <n v="3597"/>
    <n v="1488"/>
    <n v="9390"/>
  </r>
  <r>
    <s v="GLW"/>
    <x v="9"/>
    <s v="CORNING INC"/>
    <x v="3"/>
    <s v="Electronic Equipment, Instrume"/>
    <s v="OldCos"/>
    <n v="-595"/>
    <n v="1398"/>
    <n v="10116"/>
  </r>
  <r>
    <s v="GLW"/>
    <x v="10"/>
    <s v="CORNING INC"/>
    <x v="3"/>
    <s v="Electronic Equipment, Instrume"/>
    <s v="OldCos"/>
    <n v="968"/>
    <n v="1448"/>
    <n v="11290"/>
  </r>
  <r>
    <s v="GM"/>
    <x v="0"/>
    <s v="GENERAL MOTORS CO"/>
    <x v="2"/>
    <s v="Automobiles"/>
    <s v="OldCos"/>
    <n v="104690"/>
    <n v="23804"/>
    <n v="104589"/>
  </r>
  <r>
    <s v="GM"/>
    <x v="1"/>
    <s v="GENERAL MOTORS CO"/>
    <x v="2"/>
    <s v="Automobiles"/>
    <s v="OldCos"/>
    <n v="4668"/>
    <n v="5073.6000000000004"/>
    <n v="135592"/>
  </r>
  <r>
    <s v="GM"/>
    <x v="2"/>
    <s v="GENERAL MOTORS CO"/>
    <x v="2"/>
    <s v="Automobiles"/>
    <s v="OldCos"/>
    <n v="7580"/>
    <n v="8000.85"/>
    <n v="150276"/>
  </r>
  <r>
    <s v="GM"/>
    <x v="3"/>
    <s v="GENERAL MOTORS CO"/>
    <x v="2"/>
    <s v="Automobiles"/>
    <s v="OldCos"/>
    <n v="4859"/>
    <n v="6466.55"/>
    <n v="152256"/>
  </r>
  <r>
    <s v="GM"/>
    <x v="4"/>
    <s v="GENERAL MOTORS CO"/>
    <x v="2"/>
    <s v="Automobiles"/>
    <s v="OldCos"/>
    <n v="3770"/>
    <n v="5200.8500000000004"/>
    <n v="155427"/>
  </r>
  <r>
    <s v="GM"/>
    <x v="5"/>
    <s v="GENERAL MOTORS CO"/>
    <x v="2"/>
    <s v="Automobiles"/>
    <s v="OldCos"/>
    <n v="2804"/>
    <n v="4153.1499999999996"/>
    <n v="155929"/>
  </r>
  <r>
    <s v="GM"/>
    <x v="6"/>
    <s v="GENERAL MOTORS CO"/>
    <x v="2"/>
    <s v="Automobiles"/>
    <s v="OldCos"/>
    <n v="9687"/>
    <n v="12391.75"/>
    <n v="135725"/>
  </r>
  <r>
    <s v="GM"/>
    <x v="7"/>
    <s v="GENERAL MOTORS CO"/>
    <x v="2"/>
    <s v="Automobiles"/>
    <s v="OldCos"/>
    <n v="9427"/>
    <n v="9966.4"/>
    <n v="149184"/>
  </r>
  <r>
    <s v="GM"/>
    <x v="8"/>
    <s v="GENERAL MOTORS CO"/>
    <x v="2"/>
    <s v="Automobiles"/>
    <s v="OldCos"/>
    <n v="-3864"/>
    <n v="10564.2"/>
    <n v="145588"/>
  </r>
  <r>
    <s v="GM"/>
    <x v="9"/>
    <s v="GENERAL MOTORS CO"/>
    <x v="2"/>
    <s v="Automobiles"/>
    <s v="OldCos"/>
    <n v="7916"/>
    <n v="9791.3310999999994"/>
    <n v="147049"/>
  </r>
  <r>
    <s v="GOOG"/>
    <x v="0"/>
    <s v="ALPHABET INC-CL C"/>
    <x v="8"/>
    <s v="Interactive Media &amp; Services"/>
    <s v="NewCos"/>
    <n v="6520.4480000000003"/>
    <n v="6457.5682999999999"/>
    <n v="23650.562999999998"/>
  </r>
  <r>
    <s v="GOOG"/>
    <x v="1"/>
    <s v="ALPHABET INC-CL C"/>
    <x v="8"/>
    <s v="Interactive Media &amp; Services"/>
    <s v="NewCos"/>
    <n v="8505"/>
    <n v="8384.75"/>
    <n v="29321"/>
  </r>
  <r>
    <s v="GOOG"/>
    <x v="2"/>
    <s v="ALPHABET INC-CL C"/>
    <x v="8"/>
    <s v="Interactive Media &amp; Services"/>
    <s v="NewCos"/>
    <n v="9737"/>
    <n v="9968.4"/>
    <n v="37905"/>
  </r>
  <r>
    <s v="GOOG"/>
    <x v="3"/>
    <s v="ALPHABET INC-CL C"/>
    <x v="8"/>
    <s v="Interactive Media &amp; Services"/>
    <s v="NewCos"/>
    <n v="10737"/>
    <n v="11247.5"/>
    <n v="46039"/>
  </r>
  <r>
    <s v="GOOG"/>
    <x v="4"/>
    <s v="ALPHABET INC-CL C"/>
    <x v="8"/>
    <s v="Interactive Media &amp; Services"/>
    <s v="NewCos"/>
    <n v="12733"/>
    <n v="13180.8"/>
    <n v="55519"/>
  </r>
  <r>
    <s v="GOOG"/>
    <x v="5"/>
    <s v="ALPHABET INC-CL C"/>
    <x v="8"/>
    <s v="Interactive Media &amp; Services"/>
    <s v="NewCos"/>
    <n v="14136"/>
    <n v="13746.45"/>
    <n v="66001"/>
  </r>
  <r>
    <s v="GOOG"/>
    <x v="6"/>
    <s v="ALPHABET INC-CL C"/>
    <x v="8"/>
    <s v="Interactive Media &amp; Services"/>
    <s v="NewCos"/>
    <n v="15826"/>
    <n v="16073.65"/>
    <n v="74989"/>
  </r>
  <r>
    <s v="GOOG"/>
    <x v="7"/>
    <s v="ALPHABET INC-CL C"/>
    <x v="8"/>
    <s v="Interactive Media &amp; Services"/>
    <s v="NewCos"/>
    <n v="19478"/>
    <n v="19656.75"/>
    <n v="90272"/>
  </r>
  <r>
    <s v="GOOG"/>
    <x v="8"/>
    <s v="ALPHABET INC-CL C"/>
    <x v="8"/>
    <s v="Interactive Media &amp; Services"/>
    <s v="NewCos"/>
    <n v="12662"/>
    <n v="15523.45"/>
    <n v="110855"/>
  </r>
  <r>
    <s v="GOOG"/>
    <x v="9"/>
    <s v="ALPHABET INC-CL C"/>
    <x v="8"/>
    <s v="Interactive Media &amp; Services"/>
    <s v="NewCos"/>
    <n v="30736"/>
    <n v="30414.341100000001"/>
    <n v="136819"/>
  </r>
  <r>
    <s v="GOOGL"/>
    <x v="0"/>
    <s v="ALPHABET INC-CL A"/>
    <x v="8"/>
    <s v="Interactive Media &amp; Services"/>
    <s v="OldCos"/>
    <n v="6520.4480000000003"/>
    <n v="6457.5682999999999"/>
    <n v="23650.562999999998"/>
  </r>
  <r>
    <s v="GOOGL"/>
    <x v="1"/>
    <s v="ALPHABET INC-CL A"/>
    <x v="8"/>
    <s v="Interactive Media &amp; Services"/>
    <s v="OldCos"/>
    <n v="8505"/>
    <n v="8384.75"/>
    <n v="29321"/>
  </r>
  <r>
    <s v="GOOGL"/>
    <x v="2"/>
    <s v="ALPHABET INC-CL A"/>
    <x v="8"/>
    <s v="Interactive Media &amp; Services"/>
    <s v="OldCos"/>
    <n v="9737"/>
    <n v="9968.4"/>
    <n v="37905"/>
  </r>
  <r>
    <s v="GOOGL"/>
    <x v="3"/>
    <s v="ALPHABET INC-CL A"/>
    <x v="8"/>
    <s v="Interactive Media &amp; Services"/>
    <s v="OldCos"/>
    <n v="10737"/>
    <n v="11247.5"/>
    <n v="46039"/>
  </r>
  <r>
    <s v="GOOGL"/>
    <x v="4"/>
    <s v="ALPHABET INC-CL A"/>
    <x v="8"/>
    <s v="Interactive Media &amp; Services"/>
    <s v="OldCos"/>
    <n v="12733"/>
    <n v="13180.8"/>
    <n v="55519"/>
  </r>
  <r>
    <s v="GOOGL"/>
    <x v="5"/>
    <s v="ALPHABET INC-CL A"/>
    <x v="8"/>
    <s v="Interactive Media &amp; Services"/>
    <s v="OldCos"/>
    <n v="14136"/>
    <n v="13746.45"/>
    <n v="66001"/>
  </r>
  <r>
    <s v="GOOGL"/>
    <x v="6"/>
    <s v="ALPHABET INC-CL A"/>
    <x v="8"/>
    <s v="Interactive Media &amp; Services"/>
    <s v="OldCos"/>
    <n v="15826"/>
    <n v="16073.65"/>
    <n v="74989"/>
  </r>
  <r>
    <s v="GOOGL"/>
    <x v="7"/>
    <s v="ALPHABET INC-CL A"/>
    <x v="8"/>
    <s v="Interactive Media &amp; Services"/>
    <s v="OldCos"/>
    <n v="19478"/>
    <n v="19656.75"/>
    <n v="90272"/>
  </r>
  <r>
    <s v="GOOGL"/>
    <x v="8"/>
    <s v="ALPHABET INC-CL A"/>
    <x v="8"/>
    <s v="Interactive Media &amp; Services"/>
    <s v="OldCos"/>
    <n v="12662"/>
    <n v="15523.45"/>
    <n v="110855"/>
  </r>
  <r>
    <s v="GOOGL"/>
    <x v="9"/>
    <s v="ALPHABET INC-CL A"/>
    <x v="8"/>
    <s v="Interactive Media &amp; Services"/>
    <s v="OldCos"/>
    <n v="30736"/>
    <n v="30414.341100000001"/>
    <n v="136819"/>
  </r>
  <r>
    <s v="GPC"/>
    <x v="0"/>
    <s v="GENUINE PARTS CO"/>
    <x v="2"/>
    <s v="Distributors"/>
    <s v="OldCos"/>
    <n v="399.57499999999999"/>
    <n v="-2042.4749999999999"/>
    <n v="10057.512000000001"/>
  </r>
  <r>
    <s v="GPC"/>
    <x v="1"/>
    <s v="GENUINE PARTS CO"/>
    <x v="2"/>
    <s v="Distributors"/>
    <s v="OldCos"/>
    <n v="475.51100000000002"/>
    <n v="475.51100000000002"/>
    <n v="11207.589"/>
  </r>
  <r>
    <s v="GPC"/>
    <x v="2"/>
    <s v="GENUINE PARTS CO"/>
    <x v="2"/>
    <s v="Distributors"/>
    <s v="OldCos"/>
    <n v="565.11599999999999"/>
    <n v="565.11599999999999"/>
    <n v="12458.877"/>
  </r>
  <r>
    <s v="GPC"/>
    <x v="3"/>
    <s v="GENUINE PARTS CO"/>
    <x v="2"/>
    <s v="Distributors"/>
    <s v="OldCos"/>
    <n v="648.04100000000005"/>
    <n v="648.04100000000005"/>
    <n v="13013.868"/>
  </r>
  <r>
    <s v="GPC"/>
    <x v="4"/>
    <s v="GENUINE PARTS CO"/>
    <x v="2"/>
    <s v="Distributors"/>
    <s v="OldCos"/>
    <n v="684.95899999999995"/>
    <n v="652.25909999999999"/>
    <n v="14077.843000000001"/>
  </r>
  <r>
    <s v="GPC"/>
    <x v="5"/>
    <s v="GENUINE PARTS CO"/>
    <x v="2"/>
    <s v="Distributors"/>
    <s v="OldCos"/>
    <n v="711.28599999999994"/>
    <n v="708.86869999999999"/>
    <n v="15341.647000000001"/>
  </r>
  <r>
    <s v="GPC"/>
    <x v="6"/>
    <s v="GENUINE PARTS CO"/>
    <x v="2"/>
    <s v="Distributors"/>
    <s v="OldCos"/>
    <n v="705.67200000000003"/>
    <n v="705.67200000000003"/>
    <n v="15280.044"/>
  </r>
  <r>
    <s v="GPC"/>
    <x v="7"/>
    <s v="GENUINE PARTS CO"/>
    <x v="2"/>
    <s v="Distributors"/>
    <s v="OldCos"/>
    <n v="687.24"/>
    <n v="687.24"/>
    <n v="15339.713"/>
  </r>
  <r>
    <s v="GPC"/>
    <x v="8"/>
    <s v="GENUINE PARTS CO"/>
    <x v="2"/>
    <s v="Distributors"/>
    <s v="OldCos"/>
    <n v="616.75699999999995"/>
    <n v="683.02120000000002"/>
    <n v="16308.800999999999"/>
  </r>
  <r>
    <s v="GPC"/>
    <x v="9"/>
    <s v="GENUINE PARTS CO"/>
    <x v="2"/>
    <s v="Distributors"/>
    <s v="OldCos"/>
    <n v="810.47400000000005"/>
    <n v="837.66099999999994"/>
    <n v="18735.073"/>
  </r>
  <r>
    <s v="GPN"/>
    <x v="0"/>
    <s v="GLOBAL PAYMENTS INC"/>
    <x v="3"/>
    <s v="IT Services"/>
    <s v="NewCos"/>
    <n v="37.216999999999999"/>
    <n v="313.63200000000001"/>
    <n v="1462.306"/>
  </r>
  <r>
    <s v="GPN"/>
    <x v="1"/>
    <s v="GLOBAL PAYMENTS INC"/>
    <x v="3"/>
    <s v="IT Services"/>
    <s v="NewCos"/>
    <n v="203.31700000000001"/>
    <n v="208.85499999999999"/>
    <n v="1642.4680000000001"/>
  </r>
  <r>
    <s v="GPN"/>
    <x v="2"/>
    <s v="GLOBAL PAYMENTS INC"/>
    <x v="3"/>
    <s v="IT Services"/>
    <s v="NewCos"/>
    <n v="209.238"/>
    <n v="220.42500000000001"/>
    <n v="1859.8019999999999"/>
  </r>
  <r>
    <s v="GPN"/>
    <x v="3"/>
    <s v="GLOBAL PAYMENTS INC"/>
    <x v="3"/>
    <s v="IT Services"/>
    <s v="NewCos"/>
    <n v="188.161"/>
    <n v="252.24700000000001"/>
    <n v="2203.8470000000002"/>
  </r>
  <r>
    <s v="GPN"/>
    <x v="4"/>
    <s v="GLOBAL PAYMENTS INC"/>
    <x v="3"/>
    <s v="IT Services"/>
    <s v="NewCos"/>
    <n v="216.125"/>
    <n v="275.76100000000002"/>
    <n v="2375.9229999999998"/>
  </r>
  <r>
    <s v="GPN"/>
    <x v="5"/>
    <s v="GLOBAL PAYMENTS INC"/>
    <x v="3"/>
    <s v="IT Services"/>
    <s v="NewCos"/>
    <n v="245.286"/>
    <n v="244.2039"/>
    <n v="2554.2359999999999"/>
  </r>
  <r>
    <s v="GPN"/>
    <x v="6"/>
    <s v="GLOBAL PAYMENTS INC"/>
    <x v="3"/>
    <s v="IT Services"/>
    <s v="NewCos"/>
    <n v="278.04000000000002"/>
    <n v="284.1524"/>
    <n v="2773.7179999999998"/>
  </r>
  <r>
    <s v="GPN"/>
    <x v="7"/>
    <s v="GLOBAL PAYMENTS INC"/>
    <x v="3"/>
    <s v="IT Services"/>
    <s v="NewCos"/>
    <n v="271.666"/>
    <n v="399.17849999999999"/>
    <n v="2898.15"/>
  </r>
  <r>
    <s v="GPN"/>
    <x v="8"/>
    <s v="GLOBAL PAYMENTS INC"/>
    <x v="3"/>
    <s v="IT Services"/>
    <s v="NewCos"/>
    <n v="468.42500000000001"/>
    <n v="402.77949999999998"/>
    <n v="3975.163"/>
  </r>
  <r>
    <s v="GPN"/>
    <x v="9"/>
    <s v="GLOBAL PAYMENTS INC"/>
    <x v="3"/>
    <s v="IT Services"/>
    <s v="NewCos"/>
    <n v="452.053"/>
    <n v="487.53530000000001"/>
    <n v="3366.366"/>
  </r>
  <r>
    <s v="GPS"/>
    <x v="0"/>
    <s v="GAP INC/THE"/>
    <x v="2"/>
    <s v="Specialty Retail"/>
    <s v="OldCos"/>
    <n v="967"/>
    <n v="967"/>
    <n v="14526"/>
  </r>
  <r>
    <s v="GPS"/>
    <x v="1"/>
    <s v="GAP INC/THE"/>
    <x v="2"/>
    <s v="Specialty Retail"/>
    <s v="OldCos"/>
    <n v="1102"/>
    <n v="1111.0999999999999"/>
    <n v="14197"/>
  </r>
  <r>
    <s v="GPS"/>
    <x v="2"/>
    <s v="GAP INC/THE"/>
    <x v="2"/>
    <s v="Specialty Retail"/>
    <s v="OldCos"/>
    <n v="1204"/>
    <n v="1209.2"/>
    <n v="14664"/>
  </r>
  <r>
    <s v="GPS"/>
    <x v="3"/>
    <s v="GAP INC/THE"/>
    <x v="2"/>
    <s v="Specialty Retail"/>
    <s v="OldCos"/>
    <n v="833"/>
    <n v="843.4"/>
    <n v="14549"/>
  </r>
  <r>
    <s v="GPS"/>
    <x v="4"/>
    <s v="GAP INC/THE"/>
    <x v="2"/>
    <s v="Specialty Retail"/>
    <s v="OldCos"/>
    <n v="1135"/>
    <n v="1140.2"/>
    <n v="15651"/>
  </r>
  <r>
    <s v="GPS"/>
    <x v="5"/>
    <s v="GAP INC/THE"/>
    <x v="2"/>
    <s v="Specialty Retail"/>
    <s v="OldCos"/>
    <n v="1280"/>
    <n v="1300.8"/>
    <n v="16148"/>
  </r>
  <r>
    <s v="GPS"/>
    <x v="6"/>
    <s v="GAP INC/THE"/>
    <x v="2"/>
    <s v="Specialty Retail"/>
    <s v="OldCos"/>
    <n v="1262"/>
    <n v="1243.1500000000001"/>
    <n v="16435"/>
  </r>
  <r>
    <s v="GPS"/>
    <x v="7"/>
    <s v="GAP INC/THE"/>
    <x v="2"/>
    <s v="Specialty Retail"/>
    <s v="OldCos"/>
    <n v="920"/>
    <n v="1002"/>
    <n v="15797"/>
  </r>
  <r>
    <s v="GPS"/>
    <x v="8"/>
    <s v="GAP INC/THE"/>
    <x v="2"/>
    <s v="Specialty Retail"/>
    <s v="OldCos"/>
    <n v="676"/>
    <n v="807"/>
    <n v="15516"/>
  </r>
  <r>
    <s v="GPS"/>
    <x v="9"/>
    <s v="GAP INC/THE"/>
    <x v="2"/>
    <s v="Specialty Retail"/>
    <s v="OldCos"/>
    <n v="848"/>
    <n v="824.17880000000002"/>
    <n v="15855"/>
  </r>
  <r>
    <s v="GPS"/>
    <x v="10"/>
    <s v="GAP INC/THE"/>
    <x v="2"/>
    <s v="Specialty Retail"/>
    <s v="OldCos"/>
    <n v="1003"/>
    <n v="1014.06"/>
    <n v="16580"/>
  </r>
  <r>
    <s v="GRMN"/>
    <x v="0"/>
    <s v="GARMIN LTD"/>
    <x v="2"/>
    <s v="Household Durables"/>
    <s v="NewCos"/>
    <n v="704.71600000000001"/>
    <n v="702.92529999999999"/>
    <n v="2946.44"/>
  </r>
  <r>
    <s v="GRMN"/>
    <x v="1"/>
    <s v="GARMIN LTD"/>
    <x v="2"/>
    <s v="Household Durables"/>
    <s v="NewCos"/>
    <n v="585.63300000000004"/>
    <n v="586.98239999999998"/>
    <n v="2689.9110000000001"/>
  </r>
  <r>
    <s v="GRMN"/>
    <x v="2"/>
    <s v="GARMIN LTD"/>
    <x v="2"/>
    <s v="Household Durables"/>
    <s v="NewCos"/>
    <n v="521.68499999999995"/>
    <n v="520.0009"/>
    <n v="2758.569"/>
  </r>
  <r>
    <s v="GRMN"/>
    <x v="3"/>
    <s v="GARMIN LTD"/>
    <x v="2"/>
    <s v="Household Durables"/>
    <s v="NewCos"/>
    <n v="543.70699999999999"/>
    <n v="541.53139999999996"/>
    <n v="2715.6750000000002"/>
  </r>
  <r>
    <s v="GRMN"/>
    <x v="4"/>
    <s v="GARMIN LTD"/>
    <x v="2"/>
    <s v="Household Durables"/>
    <s v="NewCos"/>
    <n v="613.34"/>
    <n v="540.33339999999998"/>
    <n v="2631.8510000000001"/>
  </r>
  <r>
    <s v="GRMN"/>
    <x v="5"/>
    <s v="GARMIN LTD"/>
    <x v="2"/>
    <s v="Household Durables"/>
    <s v="NewCos"/>
    <n v="363.15199999999999"/>
    <n v="278.72480000000002"/>
    <n v="2870.6579999999999"/>
  </r>
  <r>
    <s v="GRMN"/>
    <x v="6"/>
    <s v="GARMIN LTD"/>
    <x v="2"/>
    <s v="Household Durables"/>
    <s v="NewCos"/>
    <n v="456.22699999999998"/>
    <n v="456.0625"/>
    <n v="2820.27"/>
  </r>
  <r>
    <s v="GRMN"/>
    <x v="7"/>
    <s v="GARMIN LTD"/>
    <x v="2"/>
    <s v="Household Durables"/>
    <s v="NewCos"/>
    <n v="517.72400000000005"/>
    <n v="516.86279999999999"/>
    <n v="3045.797"/>
  </r>
  <r>
    <s v="GRMN"/>
    <x v="8"/>
    <s v="GARMIN LTD"/>
    <x v="2"/>
    <s v="Household Durables"/>
    <s v="NewCos"/>
    <n v="709.00699999999995"/>
    <n v="569.49300000000005"/>
    <n v="3121.56"/>
  </r>
  <r>
    <s v="GRMN"/>
    <x v="9"/>
    <s v="GARMIN LTD"/>
    <x v="2"/>
    <s v="Household Durables"/>
    <s v="NewCos"/>
    <n v="694.08"/>
    <n v="725.35490000000004"/>
    <n v="3347.444"/>
  </r>
  <r>
    <s v="GWW"/>
    <x v="0"/>
    <s v="WW GRAINGER INC"/>
    <x v="1"/>
    <s v="Trading Companies &amp; Distributo"/>
    <s v="OldCos"/>
    <n v="420.51900000000001"/>
    <n v="411.61680000000001"/>
    <n v="6221.991"/>
  </r>
  <r>
    <s v="GWW"/>
    <x v="1"/>
    <s v="WW GRAINGER INC"/>
    <x v="1"/>
    <s v="Trading Companies &amp; Distributo"/>
    <s v="OldCos"/>
    <n v="499.57100000000003"/>
    <n v="513.37099999999998"/>
    <n v="7182.1580000000004"/>
  </r>
  <r>
    <s v="GWW"/>
    <x v="2"/>
    <s v="WW GRAINGER INC"/>
    <x v="1"/>
    <s v="Trading Companies &amp; Distributo"/>
    <s v="OldCos"/>
    <n v="645.76900000000001"/>
    <n v="650.48019999999997"/>
    <n v="8078.1850000000004"/>
  </r>
  <r>
    <s v="GWW"/>
    <x v="3"/>
    <s v="WW GRAINGER INC"/>
    <x v="1"/>
    <s v="Trading Companies &amp; Distributo"/>
    <s v="OldCos"/>
    <n v="677.53599999999994"/>
    <n v="743.89599999999996"/>
    <n v="8950.0450000000001"/>
  </r>
  <r>
    <s v="GWW"/>
    <x v="4"/>
    <s v="WW GRAINGER INC"/>
    <x v="1"/>
    <s v="Trading Companies &amp; Distributo"/>
    <s v="OldCos"/>
    <n v="785.38400000000001"/>
    <n v="813.39099999999996"/>
    <n v="9437.7579999999998"/>
  </r>
  <r>
    <s v="GWW"/>
    <x v="5"/>
    <s v="WW GRAINGER INC"/>
    <x v="1"/>
    <s v="Trading Companies &amp; Distributo"/>
    <s v="OldCos"/>
    <n v="792.20500000000004"/>
    <n v="873.76840000000004"/>
    <n v="9964.9529999999995"/>
  </r>
  <r>
    <s v="GWW"/>
    <x v="6"/>
    <s v="WW GRAINGER INC"/>
    <x v="1"/>
    <s v="Trading Companies &amp; Distributo"/>
    <s v="OldCos"/>
    <n v="761.43799999999999"/>
    <n v="786.47630000000004"/>
    <n v="9973.384"/>
  </r>
  <r>
    <s v="GWW"/>
    <x v="7"/>
    <s v="WW GRAINGER INC"/>
    <x v="1"/>
    <s v="Trading Companies &amp; Distributo"/>
    <s v="OldCos"/>
    <n v="600.52200000000005"/>
    <n v="687.53510000000006"/>
    <n v="10137.204"/>
  </r>
  <r>
    <s v="GWW"/>
    <x v="8"/>
    <s v="WW GRAINGER INC"/>
    <x v="1"/>
    <s v="Trading Companies &amp; Distributo"/>
    <s v="OldCos"/>
    <n v="581"/>
    <n v="665"/>
    <n v="10425"/>
  </r>
  <r>
    <s v="GWW"/>
    <x v="9"/>
    <s v="WW GRAINGER INC"/>
    <x v="1"/>
    <s v="Trading Companies &amp; Distributo"/>
    <s v="OldCos"/>
    <n v="776"/>
    <n v="946"/>
    <n v="11221"/>
  </r>
  <r>
    <s v="HAL"/>
    <x v="0"/>
    <s v="HALLIBURTON CO"/>
    <x v="7"/>
    <s v="Energy Equipment &amp; Services"/>
    <s v="OldCos"/>
    <n v="1145"/>
    <n v="1210.75"/>
    <n v="14675"/>
  </r>
  <r>
    <s v="HAL"/>
    <x v="1"/>
    <s v="HALLIBURTON CO"/>
    <x v="7"/>
    <s v="Energy Equipment &amp; Services"/>
    <s v="OldCos"/>
    <n v="1835"/>
    <n v="1872.5"/>
    <n v="17973"/>
  </r>
  <r>
    <s v="HAL"/>
    <x v="2"/>
    <s v="HALLIBURTON CO"/>
    <x v="7"/>
    <s v="Energy Equipment &amp; Services"/>
    <s v="OldCos"/>
    <n v="2839"/>
    <n v="3093"/>
    <n v="24829"/>
  </r>
  <r>
    <s v="HAL"/>
    <x v="3"/>
    <s v="HALLIBURTON CO"/>
    <x v="7"/>
    <s v="Energy Equipment &amp; Services"/>
    <s v="OldCos"/>
    <n v="2635"/>
    <n v="2785"/>
    <n v="28503"/>
  </r>
  <r>
    <s v="HAL"/>
    <x v="4"/>
    <s v="HALLIBURTON CO"/>
    <x v="7"/>
    <s v="Energy Equipment &amp; Services"/>
    <s v="OldCos"/>
    <n v="2125"/>
    <n v="2809"/>
    <n v="29402"/>
  </r>
  <r>
    <s v="HAL"/>
    <x v="5"/>
    <s v="HALLIBURTON CO"/>
    <x v="7"/>
    <s v="Energy Equipment &amp; Services"/>
    <s v="OldCos"/>
    <n v="3500"/>
    <n v="3419"/>
    <n v="32870"/>
  </r>
  <r>
    <s v="HAL"/>
    <x v="6"/>
    <s v="HALLIBURTON CO"/>
    <x v="7"/>
    <s v="Energy Equipment &amp; Services"/>
    <s v="OldCos"/>
    <n v="-671"/>
    <n v="1332"/>
    <n v="23633"/>
  </r>
  <r>
    <s v="HAL"/>
    <x v="7"/>
    <s v="HALLIBURTON CO"/>
    <x v="7"/>
    <s v="Energy Equipment &amp; Services"/>
    <s v="OldCos"/>
    <n v="-5763"/>
    <n v="2412.5837999999999"/>
    <n v="15887"/>
  </r>
  <r>
    <s v="HAL"/>
    <x v="8"/>
    <s v="HALLIBURTON CO"/>
    <x v="7"/>
    <s v="Energy Equipment &amp; Services"/>
    <s v="OldCos"/>
    <n v="-463"/>
    <n v="1062"/>
    <n v="20620"/>
  </r>
  <r>
    <s v="HAL"/>
    <x v="9"/>
    <s v="HALLIBURTON CO"/>
    <x v="7"/>
    <s v="Energy Equipment &amp; Services"/>
    <s v="OldCos"/>
    <n v="1656"/>
    <n v="1662"/>
    <n v="23995"/>
  </r>
  <r>
    <s v="HAS"/>
    <x v="0"/>
    <s v="HASBRO INC"/>
    <x v="2"/>
    <s v="Leisure Products"/>
    <s v="OldCos"/>
    <n v="374.93"/>
    <n v="374.26769999999999"/>
    <n v="4067.9470000000001"/>
  </r>
  <r>
    <s v="HAS"/>
    <x v="1"/>
    <s v="HASBRO INC"/>
    <x v="2"/>
    <s v="Leisure Products"/>
    <s v="OldCos"/>
    <n v="397.75200000000001"/>
    <n v="372.5428"/>
    <n v="4002.1610000000001"/>
  </r>
  <r>
    <s v="HAS"/>
    <x v="2"/>
    <s v="HASBRO INC"/>
    <x v="2"/>
    <s v="Leisure Products"/>
    <s v="OldCos"/>
    <n v="385.36700000000002"/>
    <n v="374.39609999999999"/>
    <n v="4285.5889999999999"/>
  </r>
  <r>
    <s v="HAS"/>
    <x v="3"/>
    <s v="HASBRO INC"/>
    <x v="2"/>
    <s v="Leisure Products"/>
    <s v="OldCos"/>
    <n v="335.99900000000002"/>
    <n v="369.13339999999999"/>
    <n v="4088.9830000000002"/>
  </r>
  <r>
    <s v="HAS"/>
    <x v="4"/>
    <s v="HASBRO INC"/>
    <x v="2"/>
    <s v="Leisure Products"/>
    <s v="OldCos"/>
    <n v="286.19799999999998"/>
    <n v="372.28719999999998"/>
    <n v="4082.1570000000002"/>
  </r>
  <r>
    <s v="HAS"/>
    <x v="5"/>
    <s v="HASBRO INC"/>
    <x v="2"/>
    <s v="Leisure Products"/>
    <s v="OldCos"/>
    <n v="415.93"/>
    <n v="408.69600000000003"/>
    <n v="4277.2070000000003"/>
  </r>
  <r>
    <s v="HAS"/>
    <x v="6"/>
    <s v="HASBRO INC"/>
    <x v="2"/>
    <s v="Leisure Products"/>
    <s v="OldCos"/>
    <n v="451.83800000000002"/>
    <n v="444.95299999999997"/>
    <n v="4447.509"/>
  </r>
  <r>
    <s v="HAS"/>
    <x v="7"/>
    <s v="HASBRO INC"/>
    <x v="2"/>
    <s v="Leisure Products"/>
    <s v="OldCos"/>
    <n v="551.38"/>
    <n v="566.05399999999997"/>
    <n v="5019.8220000000001"/>
  </r>
  <r>
    <s v="HAS"/>
    <x v="8"/>
    <s v="HASBRO INC"/>
    <x v="2"/>
    <s v="Leisure Products"/>
    <s v="OldCos"/>
    <n v="396.60700000000003"/>
    <n v="693.11900000000003"/>
    <n v="5209.7820000000002"/>
  </r>
  <r>
    <s v="HAS"/>
    <x v="9"/>
    <s v="HASBRO INC"/>
    <x v="2"/>
    <s v="Leisure Products"/>
    <s v="OldCos"/>
    <n v="220.434"/>
    <n v="488.78899999999999"/>
    <n v="4579.6459999999997"/>
  </r>
  <r>
    <s v="HBI"/>
    <x v="0"/>
    <s v="HANESBRANDS INC"/>
    <x v="2"/>
    <s v="Textiles, Apparel &amp; Luxury Goo"/>
    <s v="OldCos"/>
    <n v="51.283000000000001"/>
    <n v="121.4479"/>
    <n v="3891.2750000000001"/>
  </r>
  <r>
    <s v="HBI"/>
    <x v="1"/>
    <s v="HANESBRANDS INC"/>
    <x v="2"/>
    <s v="Textiles, Apparel &amp; Luxury Goo"/>
    <s v="OldCos"/>
    <n v="211.29300000000001"/>
    <n v="205.61199999999999"/>
    <n v="4146.0119999999997"/>
  </r>
  <r>
    <s v="HBI"/>
    <x v="2"/>
    <s v="HANESBRANDS INC"/>
    <x v="2"/>
    <s v="Textiles, Apparel &amp; Luxury Goo"/>
    <s v="OldCos"/>
    <n v="266.68799999999999"/>
    <n v="205.61199999999999"/>
    <n v="4434.2910000000002"/>
  </r>
  <r>
    <s v="HBI"/>
    <x v="3"/>
    <s v="HANESBRANDS INC"/>
    <x v="2"/>
    <s v="Textiles, Apparel &amp; Luxury Goo"/>
    <s v="OldCos"/>
    <n v="164.68100000000001"/>
    <n v="244.51900000000001"/>
    <n v="4525.7209999999995"/>
  </r>
  <r>
    <s v="HBI"/>
    <x v="4"/>
    <s v="HANESBRANDS INC"/>
    <x v="2"/>
    <s v="Textiles, Apparel &amp; Luxury Goo"/>
    <s v="OldCos"/>
    <n v="330.49400000000003"/>
    <n v="407.53989999999999"/>
    <n v="4627.8019999999997"/>
  </r>
  <r>
    <s v="HBI"/>
    <x v="5"/>
    <s v="HANESBRANDS INC"/>
    <x v="2"/>
    <s v="Textiles, Apparel &amp; Luxury Goo"/>
    <s v="OldCos"/>
    <n v="404.51900000000001"/>
    <n v="577.59"/>
    <n v="5324.7460000000001"/>
  </r>
  <r>
    <s v="HBI"/>
    <x v="6"/>
    <s v="HANESBRANDS INC"/>
    <x v="2"/>
    <s v="Textiles, Apparel &amp; Luxury Goo"/>
    <s v="OldCos"/>
    <n v="428.85500000000002"/>
    <n v="669.63900000000001"/>
    <n v="5731.549"/>
  </r>
  <r>
    <s v="HBI"/>
    <x v="7"/>
    <s v="HANESBRANDS INC"/>
    <x v="2"/>
    <s v="Textiles, Apparel &amp; Luxury Goo"/>
    <s v="OldCos"/>
    <n v="539.38199999999995"/>
    <n v="669.63900000000001"/>
    <n v="6028.1989999999996"/>
  </r>
  <r>
    <s v="HBI"/>
    <x v="8"/>
    <s v="HANESBRANDS INC"/>
    <x v="2"/>
    <s v="Textiles, Apparel &amp; Luxury Goo"/>
    <s v="OldCos"/>
    <n v="61.893999999999998"/>
    <n v="711.58900000000006"/>
    <n v="6471.41"/>
  </r>
  <r>
    <s v="HBI"/>
    <x v="9"/>
    <s v="HANESBRANDS INC"/>
    <x v="2"/>
    <s v="Textiles, Apparel &amp; Luxury Goo"/>
    <s v="OldCos"/>
    <n v="553.08399999999995"/>
    <n v="621.62199999999996"/>
    <n v="6803.9549999999999"/>
  </r>
  <r>
    <s v="HCA"/>
    <x v="0"/>
    <s v="HCA HEALTHCARE INC"/>
    <x v="0"/>
    <s v="Health Care Providers &amp; Servic"/>
    <s v="OldCos"/>
    <n v="1054"/>
    <n v="1097"/>
    <n v="26776"/>
  </r>
  <r>
    <s v="HCA"/>
    <x v="1"/>
    <s v="HCA HEALTHCARE INC"/>
    <x v="0"/>
    <s v="Health Care Providers &amp; Servic"/>
    <s v="OldCos"/>
    <n v="1207"/>
    <n v="1282"/>
    <n v="28035"/>
  </r>
  <r>
    <s v="HCA"/>
    <x v="2"/>
    <s v="HCA HEALTHCARE INC"/>
    <x v="0"/>
    <s v="Health Care Providers &amp; Servic"/>
    <s v="OldCos"/>
    <n v="2465"/>
    <n v="1413.325"/>
    <n v="29682"/>
  </r>
  <r>
    <s v="HCA"/>
    <x v="3"/>
    <s v="HCA HEALTHCARE INC"/>
    <x v="0"/>
    <s v="Health Care Providers &amp; Servic"/>
    <s v="OldCos"/>
    <n v="1605"/>
    <n v="1604.9313"/>
    <n v="33013"/>
  </r>
  <r>
    <s v="HCA"/>
    <x v="4"/>
    <s v="HCA HEALTHCARE INC"/>
    <x v="0"/>
    <s v="Health Care Providers &amp; Servic"/>
    <s v="OldCos"/>
    <n v="1556"/>
    <n v="1574"/>
    <n v="34182"/>
  </r>
  <r>
    <s v="HCA"/>
    <x v="5"/>
    <s v="HCA HEALTHCARE INC"/>
    <x v="0"/>
    <s v="Health Care Providers &amp; Servic"/>
    <s v="OldCos"/>
    <n v="1875"/>
    <n v="2166.5387000000001"/>
    <n v="36918"/>
  </r>
  <r>
    <s v="HCA"/>
    <x v="6"/>
    <s v="HCA HEALTHCARE INC"/>
    <x v="0"/>
    <s v="Health Care Providers &amp; Servic"/>
    <s v="OldCos"/>
    <n v="2129"/>
    <n v="2378.25"/>
    <n v="39678"/>
  </r>
  <r>
    <s v="HCA"/>
    <x v="7"/>
    <s v="HCA HEALTHCARE INC"/>
    <x v="0"/>
    <s v="Health Care Providers &amp; Servic"/>
    <s v="OldCos"/>
    <n v="2890"/>
    <n v="2551.1"/>
    <n v="41490"/>
  </r>
  <r>
    <s v="HCA"/>
    <x v="8"/>
    <s v="HCA HEALTHCARE INC"/>
    <x v="0"/>
    <s v="Health Care Providers &amp; Servic"/>
    <s v="OldCos"/>
    <n v="2216"/>
    <n v="2537"/>
    <n v="43614"/>
  </r>
  <r>
    <s v="HCA"/>
    <x v="9"/>
    <s v="HCA HEALTHCARE INC"/>
    <x v="0"/>
    <s v="Health Care Providers &amp; Servic"/>
    <s v="OldCos"/>
    <n v="3787"/>
    <n v="2919"/>
    <n v="46677"/>
  </r>
  <r>
    <s v="HD"/>
    <x v="0"/>
    <s v="HOME DEPOT INC"/>
    <x v="2"/>
    <s v="Specialty Retail"/>
    <s v="OldCos"/>
    <n v="2260"/>
    <n v="3036.1"/>
    <n v="71288"/>
  </r>
  <r>
    <s v="HD"/>
    <x v="1"/>
    <s v="HOME DEPOT INC"/>
    <x v="2"/>
    <s v="Specialty Retail"/>
    <s v="OldCos"/>
    <n v="2661"/>
    <n v="2815.9"/>
    <n v="66176"/>
  </r>
  <r>
    <s v="HD"/>
    <x v="2"/>
    <s v="HOME DEPOT INC"/>
    <x v="2"/>
    <s v="Specialty Retail"/>
    <s v="OldCos"/>
    <n v="3338"/>
    <n v="3338"/>
    <n v="67997"/>
  </r>
  <r>
    <s v="HD"/>
    <x v="3"/>
    <s v="HOME DEPOT INC"/>
    <x v="2"/>
    <s v="Specialty Retail"/>
    <s v="OldCos"/>
    <n v="3883"/>
    <n v="3920.7"/>
    <n v="70395"/>
  </r>
  <r>
    <s v="HD"/>
    <x v="4"/>
    <s v="HOME DEPOT INC"/>
    <x v="2"/>
    <s v="Specialty Retail"/>
    <s v="OldCos"/>
    <n v="4535"/>
    <n v="4588.45"/>
    <n v="74754"/>
  </r>
  <r>
    <s v="HD"/>
    <x v="5"/>
    <s v="HOME DEPOT INC"/>
    <x v="2"/>
    <s v="Specialty Retail"/>
    <s v="OldCos"/>
    <n v="5385"/>
    <n v="5385"/>
    <n v="78812"/>
  </r>
  <r>
    <s v="HD"/>
    <x v="6"/>
    <s v="HOME DEPOT INC"/>
    <x v="2"/>
    <s v="Specialty Retail"/>
    <s v="OldCos"/>
    <n v="6345"/>
    <n v="6161.97"/>
    <n v="83176"/>
  </r>
  <r>
    <s v="HD"/>
    <x v="7"/>
    <s v="HOME DEPOT INC"/>
    <x v="2"/>
    <s v="Specialty Retail"/>
    <s v="OldCos"/>
    <n v="7009"/>
    <n v="7009"/>
    <n v="88519"/>
  </r>
  <r>
    <s v="HD"/>
    <x v="8"/>
    <s v="HOME DEPOT INC"/>
    <x v="2"/>
    <s v="Specialty Retail"/>
    <s v="OldCos"/>
    <n v="7957"/>
    <n v="7957"/>
    <n v="94595"/>
  </r>
  <r>
    <s v="HD"/>
    <x v="9"/>
    <s v="HOME DEPOT INC"/>
    <x v="2"/>
    <s v="Specialty Retail"/>
    <s v="OldCos"/>
    <n v="8630"/>
    <n v="8757"/>
    <n v="100904"/>
  </r>
  <r>
    <s v="HD"/>
    <x v="10"/>
    <s v="HOME DEPOT INC"/>
    <x v="2"/>
    <s v="Specialty Retail"/>
    <s v="OldCos"/>
    <n v="11121"/>
    <n v="11316.13"/>
    <n v="108203"/>
  </r>
  <r>
    <s v="HES"/>
    <x v="0"/>
    <s v="HESS CORP"/>
    <x v="7"/>
    <s v="Oil, Gas &amp; Consumable Fuels"/>
    <s v="OldCos"/>
    <n v="740"/>
    <n v="483.85"/>
    <n v="29614"/>
  </r>
  <r>
    <s v="HES"/>
    <x v="1"/>
    <s v="HESS CORP"/>
    <x v="7"/>
    <s v="Oil, Gas &amp; Consumable Fuels"/>
    <s v="OldCos"/>
    <n v="2125"/>
    <n v="1352.95"/>
    <n v="33862"/>
  </r>
  <r>
    <s v="HES"/>
    <x v="2"/>
    <s v="HESS CORP"/>
    <x v="7"/>
    <s v="Oil, Gas &amp; Consumable Fuels"/>
    <s v="OldCos"/>
    <n v="1703"/>
    <n v="2090.4"/>
    <n v="38466"/>
  </r>
  <r>
    <s v="HES"/>
    <x v="3"/>
    <s v="HESS CORP"/>
    <x v="7"/>
    <s v="Oil, Gas &amp; Consumable Fuels"/>
    <s v="OldCos"/>
    <n v="2025"/>
    <n v="1733.95"/>
    <n v="12245"/>
  </r>
  <r>
    <s v="HES"/>
    <x v="4"/>
    <s v="HESS CORP"/>
    <x v="7"/>
    <s v="Oil, Gas &amp; Consumable Fuels"/>
    <s v="OldCos"/>
    <n v="5052"/>
    <n v="2274.1"/>
    <n v="11905"/>
  </r>
  <r>
    <s v="HES"/>
    <x v="5"/>
    <s v="HESS CORP"/>
    <x v="7"/>
    <s v="Oil, Gas &amp; Consumable Fuels"/>
    <s v="OldCos"/>
    <n v="2317"/>
    <n v="1216.05"/>
    <n v="10737"/>
  </r>
  <r>
    <s v="HES"/>
    <x v="6"/>
    <s v="HESS CORP"/>
    <x v="7"/>
    <s v="Oil, Gas &amp; Consumable Fuels"/>
    <s v="OldCos"/>
    <n v="-3056"/>
    <n v="-1134"/>
    <n v="6636"/>
  </r>
  <r>
    <s v="HES"/>
    <x v="7"/>
    <s v="HESS CORP"/>
    <x v="7"/>
    <s v="Oil, Gas &amp; Consumable Fuels"/>
    <s v="OldCos"/>
    <n v="-6173"/>
    <n v="-5956.55"/>
    <n v="4762"/>
  </r>
  <r>
    <s v="HES"/>
    <x v="8"/>
    <s v="HESS CORP"/>
    <x v="7"/>
    <s v="Oil, Gas &amp; Consumable Fuels"/>
    <s v="OldCos"/>
    <n v="-4120"/>
    <n v="-1269.75"/>
    <n v="5466"/>
  </r>
  <r>
    <s v="HES"/>
    <x v="9"/>
    <s v="HESS CORP"/>
    <x v="7"/>
    <s v="Oil, Gas &amp; Consumable Fuels"/>
    <s v="OldCos"/>
    <n v="-328"/>
    <n v="-275.86"/>
    <n v="6323"/>
  </r>
  <r>
    <s v="HFC"/>
    <x v="0"/>
    <s v="HOLLYFRONTIER CORP"/>
    <x v="7"/>
    <s v="Oil, Gas &amp; Consumable Fuels"/>
    <s v="OldCos"/>
    <n v="103.964"/>
    <n v="104.93899999999999"/>
    <n v="8322.9290000000001"/>
  </r>
  <r>
    <s v="HFC"/>
    <x v="1"/>
    <s v="HOLLYFRONTIER CORP"/>
    <x v="7"/>
    <s v="Oil, Gas &amp; Consumable Fuels"/>
    <s v="OldCos"/>
    <n v="1023.397"/>
    <n v="1040.6220000000001"/>
    <n v="15439.528"/>
  </r>
  <r>
    <s v="HFC"/>
    <x v="2"/>
    <s v="HOLLYFRONTIER CORP"/>
    <x v="7"/>
    <s v="Oil, Gas &amp; Consumable Fuels"/>
    <s v="OldCos"/>
    <n v="1727.172"/>
    <n v="1726.9601"/>
    <n v="20090.723999999998"/>
  </r>
  <r>
    <s v="HFC"/>
    <x v="3"/>
    <s v="HOLLYFRONTIER CORP"/>
    <x v="7"/>
    <s v="Oil, Gas &amp; Consumable Fuels"/>
    <s v="OldCos"/>
    <n v="735.84199999999998"/>
    <n v="743.3229"/>
    <n v="20160.560000000001"/>
  </r>
  <r>
    <s v="HFC"/>
    <x v="4"/>
    <s v="HOLLYFRONTIER CORP"/>
    <x v="7"/>
    <s v="Oil, Gas &amp; Consumable Fuels"/>
    <s v="OldCos"/>
    <n v="280.47199999999998"/>
    <n v="318.04919999999998"/>
    <n v="19764.327000000001"/>
  </r>
  <r>
    <s v="HFC"/>
    <x v="5"/>
    <s v="HOLLYFRONTIER CORP"/>
    <x v="7"/>
    <s v="Oil, Gas &amp; Consumable Fuels"/>
    <s v="OldCos"/>
    <n v="737.79499999999996"/>
    <n v="732.57420000000002"/>
    <n v="13237.92"/>
  </r>
  <r>
    <s v="HFC"/>
    <x v="6"/>
    <s v="HOLLYFRONTIER CORP"/>
    <x v="7"/>
    <s v="Oil, Gas &amp; Consumable Fuels"/>
    <s v="OldCos"/>
    <n v="-261.45600000000002"/>
    <n v="290.5317"/>
    <n v="10535.7"/>
  </r>
  <r>
    <s v="HFC"/>
    <x v="7"/>
    <s v="HOLLYFRONTIER CORP"/>
    <x v="7"/>
    <s v="Oil, Gas &amp; Consumable Fuels"/>
    <s v="OldCos"/>
    <n v="800.34799999999996"/>
    <n v="483.91140000000001"/>
    <n v="14251.299000000001"/>
  </r>
  <r>
    <s v="HFC"/>
    <x v="8"/>
    <s v="HOLLYFRONTIER CORP"/>
    <x v="7"/>
    <s v="Oil, Gas &amp; Consumable Fuels"/>
    <s v="OldCos"/>
    <n v="1094.2460000000001"/>
    <n v="1060.6811"/>
    <n v="17714.666000000001"/>
  </r>
  <r>
    <s v="HII"/>
    <x v="0"/>
    <s v="HUNTINGTON INGALLS INDUSTRIE"/>
    <x v="1"/>
    <s v="Aerospace &amp; Defense"/>
    <s v="OldCos"/>
    <n v="124"/>
    <n v="124"/>
    <n v="6292"/>
  </r>
  <r>
    <s v="HII"/>
    <x v="1"/>
    <s v="HUNTINGTON INGALLS INDUSTRIE"/>
    <x v="1"/>
    <s v="Aerospace &amp; Defense"/>
    <s v="OldCos"/>
    <n v="135"/>
    <n v="135"/>
    <n v="6723"/>
  </r>
  <r>
    <s v="HII"/>
    <x v="2"/>
    <s v="HUNTINGTON INGALLS INDUSTRIE"/>
    <x v="1"/>
    <s v="Aerospace &amp; Defense"/>
    <s v="OldCos"/>
    <n v="-100"/>
    <n v="190"/>
    <n v="6575"/>
  </r>
  <r>
    <s v="HII"/>
    <x v="3"/>
    <s v="HUNTINGTON INGALLS INDUSTRIE"/>
    <x v="1"/>
    <s v="Aerospace &amp; Defense"/>
    <s v="OldCos"/>
    <n v="146"/>
    <n v="146"/>
    <n v="6708"/>
  </r>
  <r>
    <s v="HII"/>
    <x v="4"/>
    <s v="HUNTINGTON INGALLS INDUSTRIE"/>
    <x v="1"/>
    <s v="Aerospace &amp; Defense"/>
    <s v="OldCos"/>
    <n v="261"/>
    <n v="230"/>
    <n v="6820"/>
  </r>
  <r>
    <s v="HII"/>
    <x v="5"/>
    <s v="HUNTINGTON INGALLS INDUSTRIE"/>
    <x v="1"/>
    <s v="Aerospace &amp; Defense"/>
    <s v="OldCos"/>
    <n v="338"/>
    <n v="399"/>
    <n v="6957"/>
  </r>
  <r>
    <s v="HII"/>
    <x v="6"/>
    <s v="HUNTINGTON INGALLS INDUSTRIE"/>
    <x v="1"/>
    <s v="Aerospace &amp; Defense"/>
    <s v="OldCos"/>
    <n v="404"/>
    <n v="422"/>
    <n v="7020"/>
  </r>
  <r>
    <s v="HII"/>
    <x v="7"/>
    <s v="HUNTINGTON INGALLS INDUSTRIE"/>
    <x v="1"/>
    <s v="Aerospace &amp; Defense"/>
    <s v="OldCos"/>
    <n v="573"/>
    <n v="467.05"/>
    <n v="7068"/>
  </r>
  <r>
    <s v="HII"/>
    <x v="8"/>
    <s v="HUNTINGTON INGALLS INDUSTRIE"/>
    <x v="1"/>
    <s v="Aerospace &amp; Defense"/>
    <s v="OldCos"/>
    <n v="479"/>
    <n v="345.75"/>
    <n v="7441"/>
  </r>
  <r>
    <s v="HII"/>
    <x v="9"/>
    <s v="HUNTINGTON INGALLS INDUSTRIE"/>
    <x v="1"/>
    <s v="Aerospace &amp; Defense"/>
    <s v="OldCos"/>
    <n v="836"/>
    <n v="606.9"/>
    <n v="8176"/>
  </r>
  <r>
    <s v="HLT"/>
    <x v="0"/>
    <s v="HILTON WORLDWIDE HOLDINGS IN"/>
    <x v="2"/>
    <s v="Hotels, Restaurants &amp; Leisure"/>
    <s v="OldCos"/>
    <m/>
    <m/>
    <m/>
  </r>
  <r>
    <s v="HLT"/>
    <x v="1"/>
    <s v="HILTON WORLDWIDE HOLDINGS IN"/>
    <x v="2"/>
    <s v="Hotels, Restaurants &amp; Leisure"/>
    <s v="OldCos"/>
    <n v="128"/>
    <n v="-267.85000000000002"/>
    <n v="8068"/>
  </r>
  <r>
    <s v="HLT"/>
    <x v="2"/>
    <s v="HILTON WORLDWIDE HOLDINGS IN"/>
    <x v="2"/>
    <s v="Hotels, Restaurants &amp; Leisure"/>
    <s v="OldCos"/>
    <n v="253"/>
    <n v="266"/>
    <n v="8783"/>
  </r>
  <r>
    <s v="HLT"/>
    <x v="3"/>
    <s v="HILTON WORLDWIDE HOLDINGS IN"/>
    <x v="2"/>
    <s v="Hotels, Restaurants &amp; Leisure"/>
    <s v="OldCos"/>
    <n v="352"/>
    <n v="412"/>
    <n v="9276"/>
  </r>
  <r>
    <s v="HLT"/>
    <x v="4"/>
    <s v="HILTON WORLDWIDE HOLDINGS IN"/>
    <x v="2"/>
    <s v="Hotels, Restaurants &amp; Leisure"/>
    <s v="OldCos"/>
    <n v="415"/>
    <n v="142.82"/>
    <n v="9735"/>
  </r>
  <r>
    <s v="HLT"/>
    <x v="5"/>
    <s v="HILTON WORLDWIDE HOLDINGS IN"/>
    <x v="2"/>
    <s v="Hotels, Restaurants &amp; Leisure"/>
    <s v="OldCos"/>
    <n v="673"/>
    <n v="653.85"/>
    <n v="10502"/>
  </r>
  <r>
    <s v="HLT"/>
    <x v="6"/>
    <s v="HILTON WORLDWIDE HOLDINGS IN"/>
    <x v="2"/>
    <s v="Hotels, Restaurants &amp; Leisure"/>
    <s v="OldCos"/>
    <n v="1404"/>
    <n v="1017.4"/>
    <n v="7133"/>
  </r>
  <r>
    <s v="HLT"/>
    <x v="7"/>
    <s v="HILTON WORLDWIDE HOLDINGS IN"/>
    <x v="2"/>
    <s v="Hotels, Restaurants &amp; Leisure"/>
    <s v="OldCos"/>
    <n v="338"/>
    <n v="360.8"/>
    <n v="6576"/>
  </r>
  <r>
    <s v="HLT"/>
    <x v="8"/>
    <s v="HILTON WORLDWIDE HOLDINGS IN"/>
    <x v="2"/>
    <s v="Hotels, Restaurants &amp; Leisure"/>
    <s v="OldCos"/>
    <n v="1084"/>
    <n v="647"/>
    <n v="8131"/>
  </r>
  <r>
    <s v="HLT"/>
    <x v="9"/>
    <s v="HILTON WORLDWIDE HOLDINGS IN"/>
    <x v="2"/>
    <s v="Hotels, Restaurants &amp; Leisure"/>
    <s v="OldCos"/>
    <n v="764"/>
    <n v="852"/>
    <n v="8906"/>
  </r>
  <r>
    <s v="HOG"/>
    <x v="0"/>
    <s v="HARLEY-DAVIDSON INC"/>
    <x v="2"/>
    <s v="Automobiles"/>
    <s v="OldCos"/>
    <n v="-55.116"/>
    <n v="215.58539999999999"/>
    <n v="4781.9089999999997"/>
  </r>
  <r>
    <s v="HOG"/>
    <x v="1"/>
    <s v="HARLEY-DAVIDSON INC"/>
    <x v="2"/>
    <s v="Automobiles"/>
    <s v="OldCos"/>
    <n v="146.54499999999999"/>
    <n v="383.7901"/>
    <n v="4859.3360000000002"/>
  </r>
  <r>
    <s v="HOG"/>
    <x v="2"/>
    <s v="HARLEY-DAVIDSON INC"/>
    <x v="2"/>
    <s v="Automobiles"/>
    <s v="OldCos"/>
    <n v="599.11400000000003"/>
    <n v="592.27279999999996"/>
    <n v="5311.7129999999997"/>
  </r>
  <r>
    <s v="HOG"/>
    <x v="3"/>
    <s v="HARLEY-DAVIDSON INC"/>
    <x v="2"/>
    <s v="Automobiles"/>
    <s v="OldCos"/>
    <n v="623.92499999999995"/>
    <n v="642.43380000000002"/>
    <n v="5580.5060000000003"/>
  </r>
  <r>
    <s v="HOG"/>
    <x v="4"/>
    <s v="HARLEY-DAVIDSON INC"/>
    <x v="2"/>
    <s v="Automobiles"/>
    <s v="OldCos"/>
    <n v="733.99300000000005"/>
    <n v="732.6078"/>
    <n v="5899.8720000000003"/>
  </r>
  <r>
    <s v="HOG"/>
    <x v="5"/>
    <s v="HARLEY-DAVIDSON INC"/>
    <x v="2"/>
    <s v="Automobiles"/>
    <s v="OldCos"/>
    <n v="844.61099999999999"/>
    <n v="844.61099999999999"/>
    <n v="6228.5079999999998"/>
  </r>
  <r>
    <s v="HOG"/>
    <x v="6"/>
    <s v="HARLEY-DAVIDSON INC"/>
    <x v="2"/>
    <s v="Automobiles"/>
    <s v="OldCos"/>
    <n v="752.20699999999999"/>
    <n v="754.35199999999998"/>
    <n v="5995.402"/>
  </r>
  <r>
    <s v="HOG"/>
    <x v="7"/>
    <s v="HARLEY-DAVIDSON INC"/>
    <x v="2"/>
    <s v="Automobiles"/>
    <s v="OldCos"/>
    <n v="692.16399999999999"/>
    <n v="692.16399999999999"/>
    <n v="5996.4579999999996"/>
  </r>
  <r>
    <s v="HOG"/>
    <x v="8"/>
    <s v="HARLEY-DAVIDSON INC"/>
    <x v="2"/>
    <s v="Automobiles"/>
    <s v="OldCos"/>
    <n v="521.75900000000001"/>
    <n v="593.96900000000005"/>
    <n v="5647.2240000000002"/>
  </r>
  <r>
    <s v="HOG"/>
    <x v="9"/>
    <s v="HARLEY-DAVIDSON INC"/>
    <x v="2"/>
    <s v="Automobiles"/>
    <s v="OldCos"/>
    <n v="531.45100000000002"/>
    <n v="629.91800000000001"/>
    <n v="5716.875"/>
  </r>
  <r>
    <s v="HOLX"/>
    <x v="0"/>
    <s v="HOLOGIC INC"/>
    <x v="0"/>
    <s v="Health Care Equipment &amp; Suppli"/>
    <s v="NewCos"/>
    <n v="-2216.6419999999998"/>
    <n v="127.8426"/>
    <n v="1637.134"/>
  </r>
  <r>
    <s v="HOLX"/>
    <x v="1"/>
    <s v="HOLOGIC INC"/>
    <x v="0"/>
    <s v="Health Care Equipment &amp; Suppli"/>
    <s v="NewCos"/>
    <n v="-62.813000000000002"/>
    <n v="118.3501"/>
    <n v="1679.5519999999999"/>
  </r>
  <r>
    <s v="HOLX"/>
    <x v="2"/>
    <s v="HOLOGIC INC"/>
    <x v="0"/>
    <s v="Health Care Equipment &amp; Suppli"/>
    <s v="NewCos"/>
    <n v="157.15"/>
    <n v="131.40350000000001"/>
    <n v="1789.3489999999999"/>
  </r>
  <r>
    <s v="HOLX"/>
    <x v="3"/>
    <s v="HOLOGIC INC"/>
    <x v="0"/>
    <s v="Health Care Equipment &amp; Suppli"/>
    <s v="NewCos"/>
    <n v="-73.634"/>
    <n v="80.812600000000003"/>
    <n v="2002.652"/>
  </r>
  <r>
    <s v="HOLX"/>
    <x v="4"/>
    <s v="HOLOGIC INC"/>
    <x v="0"/>
    <s v="Health Care Equipment &amp; Suppli"/>
    <s v="NewCos"/>
    <n v="-1172.838"/>
    <n v="14.014699999999999"/>
    <n v="2492.279"/>
  </r>
  <r>
    <s v="HOLX"/>
    <x v="5"/>
    <s v="HOLOGIC INC"/>
    <x v="0"/>
    <s v="Health Care Equipment &amp; Suppli"/>
    <s v="NewCos"/>
    <n v="17.3"/>
    <n v="93.415000000000006"/>
    <n v="2530.6999999999998"/>
  </r>
  <r>
    <s v="HOLX"/>
    <x v="6"/>
    <s v="HOLOGIC INC"/>
    <x v="0"/>
    <s v="Health Care Equipment &amp; Suppli"/>
    <s v="NewCos"/>
    <n v="131.6"/>
    <n v="208.6746"/>
    <n v="2705"/>
  </r>
  <r>
    <s v="HOLX"/>
    <x v="7"/>
    <s v="HOLOGIC INC"/>
    <x v="0"/>
    <s v="Health Care Equipment &amp; Suppli"/>
    <s v="NewCos"/>
    <n v="330.8"/>
    <n v="335.23329999999999"/>
    <n v="2832.7"/>
  </r>
  <r>
    <s v="HOLX"/>
    <x v="8"/>
    <s v="HOLOGIC INC"/>
    <x v="0"/>
    <s v="Health Care Equipment &amp; Suppli"/>
    <s v="NewCos"/>
    <n v="755.5"/>
    <n v="357.62009999999998"/>
    <n v="3058.8"/>
  </r>
  <r>
    <s v="HOLX"/>
    <x v="9"/>
    <s v="HOLOGIC INC"/>
    <x v="0"/>
    <s v="Health Care Equipment &amp; Suppli"/>
    <s v="NewCos"/>
    <n v="-111.3"/>
    <n v="336.44670000000002"/>
    <n v="3217.9"/>
  </r>
  <r>
    <s v="HOLX"/>
    <x v="10"/>
    <s v="HOLOGIC INC"/>
    <x v="0"/>
    <s v="Health Care Equipment &amp; Suppli"/>
    <s v="NewCos"/>
    <n v="-203.6"/>
    <n v="-113.461"/>
    <n v="3367.3"/>
  </r>
  <r>
    <s v="HON"/>
    <x v="0"/>
    <s v="HONEYWELL INTERNATIONAL INC"/>
    <x v="1"/>
    <s v="Industrial Conglomerates"/>
    <s v="OldCos"/>
    <n v="1548"/>
    <n v="1791"/>
    <n v="29951"/>
  </r>
  <r>
    <s v="HON"/>
    <x v="1"/>
    <s v="HONEYWELL INTERNATIONAL INC"/>
    <x v="1"/>
    <s v="Industrial Conglomerates"/>
    <s v="OldCos"/>
    <n v="2022"/>
    <n v="2292.4"/>
    <n v="32350"/>
  </r>
  <r>
    <s v="HON"/>
    <x v="2"/>
    <s v="HONEYWELL INTERNATIONAL INC"/>
    <x v="1"/>
    <s v="Industrial Conglomerates"/>
    <s v="OldCos"/>
    <n v="2067"/>
    <n v="2340.9499999999998"/>
    <n v="36529"/>
  </r>
  <r>
    <s v="HON"/>
    <x v="3"/>
    <s v="HONEYWELL INTERNATIONAL INC"/>
    <x v="1"/>
    <s v="Industrial Conglomerates"/>
    <s v="OldCos"/>
    <n v="2926"/>
    <n v="3213.95"/>
    <n v="37665"/>
  </r>
  <r>
    <s v="HON"/>
    <x v="4"/>
    <s v="HONEYWELL INTERNATIONAL INC"/>
    <x v="1"/>
    <s v="Industrial Conglomerates"/>
    <s v="OldCos"/>
    <n v="3924"/>
    <n v="4227.95"/>
    <n v="39055"/>
  </r>
  <r>
    <s v="HON"/>
    <x v="5"/>
    <s v="HONEYWELL INTERNATIONAL INC"/>
    <x v="1"/>
    <s v="Industrial Conglomerates"/>
    <s v="OldCos"/>
    <n v="4239"/>
    <n v="4585.45"/>
    <n v="40306"/>
  </r>
  <r>
    <s v="HON"/>
    <x v="6"/>
    <s v="HONEYWELL INTERNATIONAL INC"/>
    <x v="1"/>
    <s v="Industrial Conglomerates"/>
    <s v="OldCos"/>
    <n v="4768"/>
    <n v="5123.55"/>
    <n v="38581"/>
  </r>
  <r>
    <s v="HON"/>
    <x v="7"/>
    <s v="HONEYWELL INTERNATIONAL INC"/>
    <x v="1"/>
    <s v="Industrial Conglomerates"/>
    <s v="OldCos"/>
    <n v="4812"/>
    <n v="5291.05"/>
    <n v="39302"/>
  </r>
  <r>
    <s v="HON"/>
    <x v="8"/>
    <s v="HONEYWELL INTERNATIONAL INC"/>
    <x v="1"/>
    <s v="Industrial Conglomerates"/>
    <s v="OldCos"/>
    <n v="1545"/>
    <n v="6171.5"/>
    <n v="40534"/>
  </r>
  <r>
    <s v="HON"/>
    <x v="9"/>
    <s v="HONEYWELL INTERNATIONAL INC"/>
    <x v="1"/>
    <s v="Industrial Conglomerates"/>
    <s v="OldCos"/>
    <n v="6765"/>
    <n v="6926.51"/>
    <n v="41802"/>
  </r>
  <r>
    <s v="HP"/>
    <x v="0"/>
    <s v="HELMERICH &amp; PAYNE"/>
    <x v="7"/>
    <s v="Energy Equipment &amp; Services"/>
    <s v="OldCos"/>
    <n v="353.54500000000002"/>
    <n v="376.98439999999999"/>
    <n v="1843.74"/>
  </r>
  <r>
    <s v="HP"/>
    <x v="1"/>
    <s v="HELMERICH &amp; PAYNE"/>
    <x v="7"/>
    <s v="Energy Equipment &amp; Services"/>
    <s v="OldCos"/>
    <n v="156.31200000000001"/>
    <n v="282.83620000000002"/>
    <n v="1875.162"/>
  </r>
  <r>
    <s v="HP"/>
    <x v="2"/>
    <s v="HELMERICH &amp; PAYNE"/>
    <x v="7"/>
    <s v="Energy Equipment &amp; Services"/>
    <s v="OldCos"/>
    <n v="434.18599999999998"/>
    <n v="427.44060000000002"/>
    <n v="2543.8939999999998"/>
  </r>
  <r>
    <s v="HP"/>
    <x v="3"/>
    <s v="HELMERICH &amp; PAYNE"/>
    <x v="7"/>
    <s v="Energy Equipment &amp; Services"/>
    <s v="OldCos"/>
    <n v="581.04499999999996"/>
    <n v="561.30899999999997"/>
    <n v="3151.8020000000001"/>
  </r>
  <r>
    <s v="HP"/>
    <x v="4"/>
    <s v="HELMERICH &amp; PAYNE"/>
    <x v="7"/>
    <s v="Energy Equipment &amp; Services"/>
    <s v="OldCos"/>
    <n v="732.79700000000003"/>
    <n v="607.51099999999997"/>
    <n v="3387.614"/>
  </r>
  <r>
    <s v="HP"/>
    <x v="5"/>
    <s v="HELMERICH &amp; PAYNE"/>
    <x v="7"/>
    <s v="Energy Equipment &amp; Services"/>
    <s v="OldCos"/>
    <n v="702.43100000000004"/>
    <n v="677.85770000000002"/>
    <n v="3715.9679999999998"/>
  </r>
  <r>
    <s v="HP"/>
    <x v="6"/>
    <s v="HELMERICH &amp; PAYNE"/>
    <x v="7"/>
    <s v="Energy Equipment &amp; Services"/>
    <s v="OldCos"/>
    <n v="418.26400000000001"/>
    <n v="322.02460000000002"/>
    <n v="3161.7020000000002"/>
  </r>
  <r>
    <s v="HP"/>
    <x v="7"/>
    <s v="HELMERICH &amp; PAYNE"/>
    <x v="7"/>
    <s v="Energy Equipment &amp; Services"/>
    <s v="OldCos"/>
    <n v="-58.686"/>
    <n v="-40.325099999999999"/>
    <n v="1624.232"/>
  </r>
  <r>
    <s v="HP"/>
    <x v="8"/>
    <s v="HELMERICH &amp; PAYNE"/>
    <x v="7"/>
    <s v="Energy Equipment &amp; Services"/>
    <s v="OldCos"/>
    <n v="-130.023"/>
    <n v="-143.08150000000001"/>
    <n v="1804.741"/>
  </r>
  <r>
    <s v="HP"/>
    <x v="9"/>
    <s v="HELMERICH &amp; PAYNE"/>
    <x v="7"/>
    <s v="Energy Equipment &amp; Services"/>
    <s v="OldCos"/>
    <n v="487.01799999999997"/>
    <n v="23.709499999999998"/>
    <n v="2487.268"/>
  </r>
  <r>
    <s v="HP"/>
    <x v="10"/>
    <s v="HELMERICH &amp; PAYNE"/>
    <x v="7"/>
    <s v="Energy Equipment &amp; Services"/>
    <s v="OldCos"/>
    <n v="-30.553999999999998"/>
    <n v="217.0677"/>
    <n v="2798.49"/>
  </r>
  <r>
    <s v="HPE"/>
    <x v="0"/>
    <s v="HEWLETT PACKARD ENTERPRISE"/>
    <x v="3"/>
    <s v="Technology Hardware, Storage &amp;"/>
    <s v="OldCos"/>
    <m/>
    <m/>
    <m/>
  </r>
  <r>
    <s v="HPE"/>
    <x v="1"/>
    <s v="HEWLETT PACKARD ENTERPRISE"/>
    <x v="3"/>
    <s v="Technology Hardware, Storage &amp;"/>
    <s v="OldCos"/>
    <n v="3887"/>
    <n v="3887"/>
    <n v="59481"/>
  </r>
  <r>
    <s v="HPE"/>
    <x v="2"/>
    <s v="HEWLETT PACKARD ENTERPRISE"/>
    <x v="3"/>
    <s v="Technology Hardware, Storage &amp;"/>
    <s v="OldCos"/>
    <n v="4119"/>
    <n v="4119"/>
    <n v="62512"/>
  </r>
  <r>
    <s v="HPE"/>
    <x v="3"/>
    <s v="HEWLETT PACKARD ENTERPRISE"/>
    <x v="3"/>
    <s v="Technology Hardware, Storage &amp;"/>
    <s v="OldCos"/>
    <n v="-14761"/>
    <n v="128.35"/>
    <n v="61042"/>
  </r>
  <r>
    <s v="HPE"/>
    <x v="4"/>
    <s v="HEWLETT PACKARD ENTERPRISE"/>
    <x v="3"/>
    <s v="Technology Hardware, Storage &amp;"/>
    <s v="OldCos"/>
    <n v="2051"/>
    <n v="2703.6"/>
    <n v="57371"/>
  </r>
  <r>
    <s v="HPE"/>
    <x v="5"/>
    <s v="HEWLETT PACKARD ENTERPRISE"/>
    <x v="3"/>
    <s v="Technology Hardware, Storage &amp;"/>
    <s v="OldCos"/>
    <n v="1648"/>
    <n v="2611.3000000000002"/>
    <n v="55123"/>
  </r>
  <r>
    <s v="HPE"/>
    <x v="6"/>
    <s v="HEWLETT PACKARD ENTERPRISE"/>
    <x v="3"/>
    <s v="Technology Hardware, Storage &amp;"/>
    <s v="OldCos"/>
    <n v="2461"/>
    <n v="4187"/>
    <n v="52107"/>
  </r>
  <r>
    <s v="HPE"/>
    <x v="7"/>
    <s v="HEWLETT PACKARD ENTERPRISE"/>
    <x v="3"/>
    <s v="Technology Hardware, Storage &amp;"/>
    <s v="OldCos"/>
    <n v="3161"/>
    <n v="1669"/>
    <n v="30280"/>
  </r>
  <r>
    <s v="HPE"/>
    <x v="8"/>
    <s v="HEWLETT PACKARD ENTERPRISE"/>
    <x v="3"/>
    <s v="Technology Hardware, Storage &amp;"/>
    <s v="OldCos"/>
    <n v="344"/>
    <n v="1263"/>
    <n v="28871"/>
  </r>
  <r>
    <s v="HPE"/>
    <x v="9"/>
    <s v="HEWLETT PACKARD ENTERPRISE"/>
    <x v="3"/>
    <s v="Technology Hardware, Storage &amp;"/>
    <s v="OldCos"/>
    <n v="1908"/>
    <n v="1954"/>
    <n v="30852"/>
  </r>
  <r>
    <s v="HPE"/>
    <x v="10"/>
    <s v="HEWLETT PACKARD ENTERPRISE"/>
    <x v="3"/>
    <s v="Technology Hardware, Storage &amp;"/>
    <s v="OldCos"/>
    <n v="1049"/>
    <n v="1876.7527"/>
    <n v="29135"/>
  </r>
  <r>
    <s v="HPQ"/>
    <x v="0"/>
    <s v="HP INC"/>
    <x v="3"/>
    <s v="Technology Hardware, Storage &amp;"/>
    <s v="OldCos"/>
    <n v="7660"/>
    <n v="7554.3438999999998"/>
    <n v="114552"/>
  </r>
  <r>
    <s v="HPQ"/>
    <x v="1"/>
    <s v="HP INC"/>
    <x v="3"/>
    <s v="Technology Hardware, Storage &amp;"/>
    <s v="OldCos"/>
    <n v="8761"/>
    <n v="8980.5648999999994"/>
    <n v="126033"/>
  </r>
  <r>
    <s v="HPQ"/>
    <x v="2"/>
    <s v="HP INC"/>
    <x v="3"/>
    <s v="Technology Hardware, Storage &amp;"/>
    <s v="OldCos"/>
    <n v="7074"/>
    <n v="8194.2512000000006"/>
    <n v="127245"/>
  </r>
  <r>
    <s v="HPQ"/>
    <x v="3"/>
    <s v="HP INC"/>
    <x v="3"/>
    <s v="Technology Hardware, Storage &amp;"/>
    <s v="OldCos"/>
    <n v="-12650"/>
    <n v="5072.8957"/>
    <n v="120357"/>
  </r>
  <r>
    <s v="HPQ"/>
    <x v="4"/>
    <s v="HP INC"/>
    <x v="3"/>
    <s v="Technology Hardware, Storage &amp;"/>
    <s v="OldCos"/>
    <n v="5113"/>
    <n v="5887.3815999999997"/>
    <n v="112298"/>
  </r>
  <r>
    <s v="HPQ"/>
    <x v="5"/>
    <s v="HP INC"/>
    <x v="3"/>
    <s v="Technology Hardware, Storage &amp;"/>
    <s v="OldCos"/>
    <n v="5013"/>
    <n v="4245.3536000000004"/>
    <n v="56651"/>
  </r>
  <r>
    <s v="HPQ"/>
    <x v="6"/>
    <s v="HP INC"/>
    <x v="3"/>
    <s v="Technology Hardware, Storage &amp;"/>
    <s v="OldCos"/>
    <n v="4554"/>
    <n v="3404.4"/>
    <n v="51463"/>
  </r>
  <r>
    <s v="HPQ"/>
    <x v="7"/>
    <s v="HP INC"/>
    <x v="3"/>
    <s v="Technology Hardware, Storage &amp;"/>
    <s v="OldCos"/>
    <n v="2496"/>
    <n v="2582.0100000000002"/>
    <n v="48238"/>
  </r>
  <r>
    <s v="HPQ"/>
    <x v="8"/>
    <s v="HP INC"/>
    <x v="3"/>
    <s v="Technology Hardware, Storage &amp;"/>
    <s v="OldCos"/>
    <n v="2526"/>
    <n v="2776.8"/>
    <n v="52056"/>
  </r>
  <r>
    <s v="HPQ"/>
    <x v="9"/>
    <s v="HP INC"/>
    <x v="3"/>
    <s v="Technology Hardware, Storage &amp;"/>
    <s v="OldCos"/>
    <n v="5327"/>
    <n v="5522.5084999999999"/>
    <n v="58472"/>
  </r>
  <r>
    <s v="HPQ"/>
    <x v="10"/>
    <s v="HP INC"/>
    <x v="3"/>
    <s v="Technology Hardware, Storage &amp;"/>
    <s v="OldCos"/>
    <n v="3152"/>
    <n v="3415.74"/>
    <n v="58756"/>
  </r>
  <r>
    <s v="HRB"/>
    <x v="0"/>
    <s v="H&amp;R BLOCK INC"/>
    <x v="2"/>
    <s v="Diversified Consumer Services"/>
    <s v="OldCos"/>
    <n v="485.673"/>
    <n v="517.6662"/>
    <n v="4083.5770000000002"/>
  </r>
  <r>
    <s v="HRB"/>
    <x v="1"/>
    <s v="H&amp;R BLOCK INC"/>
    <x v="2"/>
    <s v="Diversified Consumer Services"/>
    <s v="OldCos"/>
    <n v="479.24200000000002"/>
    <n v="462.86709999999999"/>
    <n v="3014.835"/>
  </r>
  <r>
    <s v="HRB"/>
    <x v="2"/>
    <s v="H&amp;R BLOCK INC"/>
    <x v="2"/>
    <s v="Diversified Consumer Services"/>
    <s v="OldCos"/>
    <n v="406.11"/>
    <n v="418.03809999999999"/>
    <n v="2944.98"/>
  </r>
  <r>
    <s v="HRB"/>
    <x v="3"/>
    <s v="H&amp;R BLOCK INC"/>
    <x v="2"/>
    <s v="Diversified Consumer Services"/>
    <s v="OldCos"/>
    <n v="265.93200000000002"/>
    <n v="387.5"/>
    <n v="2893.7710000000002"/>
  </r>
  <r>
    <s v="HRB"/>
    <x v="4"/>
    <s v="H&amp;R BLOCK INC"/>
    <x v="2"/>
    <s v="Diversified Consumer Services"/>
    <s v="OldCos"/>
    <n v="433.94799999999998"/>
    <n v="433.23579999999998"/>
    <n v="2905.9430000000002"/>
  </r>
  <r>
    <s v="HRB"/>
    <x v="5"/>
    <s v="H&amp;R BLOCK INC"/>
    <x v="2"/>
    <s v="Diversified Consumer Services"/>
    <s v="OldCos"/>
    <n v="475.15699999999998"/>
    <n v="493.69130000000001"/>
    <n v="3024.2950000000001"/>
  </r>
  <r>
    <s v="HRB"/>
    <x v="6"/>
    <s v="H&amp;R BLOCK INC"/>
    <x v="2"/>
    <s v="Diversified Consumer Services"/>
    <s v="OldCos"/>
    <n v="473.66300000000001"/>
    <n v="488.10480000000001"/>
    <n v="3078.6579999999999"/>
  </r>
  <r>
    <s v="HRB"/>
    <x v="7"/>
    <s v="H&amp;R BLOCK INC"/>
    <x v="2"/>
    <s v="Diversified Consumer Services"/>
    <s v="OldCos"/>
    <n v="374.267"/>
    <n v="385.178"/>
    <n v="3038.1529999999998"/>
  </r>
  <r>
    <s v="HRB"/>
    <x v="8"/>
    <s v="H&amp;R BLOCK INC"/>
    <x v="2"/>
    <s v="Diversified Consumer Services"/>
    <s v="OldCos"/>
    <n v="408.94499999999999"/>
    <n v="420.91699999999997"/>
    <n v="3036.3139999999999"/>
  </r>
  <r>
    <s v="HRB"/>
    <x v="9"/>
    <s v="H&amp;R BLOCK INC"/>
    <x v="2"/>
    <s v="Diversified Consumer Services"/>
    <s v="OldCos"/>
    <n v="613.149"/>
    <n v="626.90899999999999"/>
    <n v="3159.931"/>
  </r>
  <r>
    <s v="HRB"/>
    <x v="10"/>
    <s v="H&amp;R BLOCK INC"/>
    <x v="2"/>
    <s v="Diversified Consumer Services"/>
    <s v="OldCos"/>
    <n v="422.50900000000001"/>
    <n v="445.25599999999997"/>
    <n v="3094.8809999999999"/>
  </r>
  <r>
    <s v="HRL"/>
    <x v="0"/>
    <s v="HORMEL FOODS CORP"/>
    <x v="4"/>
    <s v="Food Products"/>
    <s v="OldCos"/>
    <n v="342.81299999999999"/>
    <n v="330.53379999999999"/>
    <n v="6533.6710000000003"/>
  </r>
  <r>
    <s v="HRL"/>
    <x v="1"/>
    <s v="HORMEL FOODS CORP"/>
    <x v="4"/>
    <s v="Food Products"/>
    <s v="OldCos"/>
    <n v="395.58699999999999"/>
    <n v="403.077"/>
    <n v="7220.7190000000001"/>
  </r>
  <r>
    <s v="HRL"/>
    <x v="2"/>
    <s v="HORMEL FOODS CORP"/>
    <x v="4"/>
    <s v="Food Products"/>
    <s v="OldCos"/>
    <n v="474.19499999999999"/>
    <n v="473.09"/>
    <n v="7895.0889999999999"/>
  </r>
  <r>
    <s v="HRL"/>
    <x v="3"/>
    <s v="HORMEL FOODS CORP"/>
    <x v="4"/>
    <s v="Food Products"/>
    <s v="OldCos"/>
    <n v="500.05"/>
    <n v="496.41"/>
    <n v="8230.67"/>
  </r>
  <r>
    <s v="HRL"/>
    <x v="4"/>
    <s v="HORMEL FOODS CORP"/>
    <x v="4"/>
    <s v="Food Products"/>
    <s v="OldCos"/>
    <n v="526.21100000000001"/>
    <n v="528.096"/>
    <n v="8751.6540000000005"/>
  </r>
  <r>
    <s v="HRL"/>
    <x v="5"/>
    <s v="HORMEL FOODS CORP"/>
    <x v="4"/>
    <s v="Food Products"/>
    <s v="OldCos"/>
    <n v="602.67700000000002"/>
    <n v="602.82839999999999"/>
    <n v="9316.2559999999994"/>
  </r>
  <r>
    <s v="HRL"/>
    <x v="6"/>
    <s v="HORMEL FOODS CORP"/>
    <x v="4"/>
    <s v="Food Products"/>
    <s v="OldCos"/>
    <n v="686.08799999999997"/>
    <n v="709.40599999999995"/>
    <n v="9263.8629999999994"/>
  </r>
  <r>
    <s v="HRL"/>
    <x v="7"/>
    <s v="HORMEL FOODS CORP"/>
    <x v="4"/>
    <s v="Food Products"/>
    <s v="OldCos"/>
    <n v="890.05200000000002"/>
    <n v="875.40499999999997"/>
    <n v="9523.2240000000002"/>
  </r>
  <r>
    <s v="HRL"/>
    <x v="8"/>
    <s v="HORMEL FOODS CORP"/>
    <x v="4"/>
    <s v="Food Products"/>
    <s v="OldCos"/>
    <n v="846.73500000000001"/>
    <n v="846.5127"/>
    <n v="9167.5190000000002"/>
  </r>
  <r>
    <s v="HRL"/>
    <x v="9"/>
    <s v="HORMEL FOODS CORP"/>
    <x v="4"/>
    <s v="Food Products"/>
    <s v="OldCos"/>
    <n v="1012.14"/>
    <n v="1026.08"/>
    <n v="9545.7000000000007"/>
  </r>
  <r>
    <s v="HRL"/>
    <x v="10"/>
    <s v="HORMEL FOODS CORP"/>
    <x v="4"/>
    <s v="Food Products"/>
    <s v="OldCos"/>
    <n v="978.80600000000004"/>
    <n v="974.37009999999998"/>
    <n v="9497.3169999999991"/>
  </r>
  <r>
    <s v="HSIC"/>
    <x v="0"/>
    <s v="HENRY SCHEIN INC"/>
    <x v="0"/>
    <s v="Health Care Providers &amp; Servic"/>
    <s v="OldCos"/>
    <n v="311.15300000000002"/>
    <n v="310.15800000000002"/>
    <n v="6538.3360000000002"/>
  </r>
  <r>
    <s v="HSIC"/>
    <x v="1"/>
    <s v="HENRY SCHEIN INC"/>
    <x v="0"/>
    <s v="Health Care Providers &amp; Servic"/>
    <s v="OldCos"/>
    <n v="325.78899999999999"/>
    <n v="334.04899999999998"/>
    <n v="7526.79"/>
  </r>
  <r>
    <s v="HSIC"/>
    <x v="2"/>
    <s v="HENRY SCHEIN INC"/>
    <x v="0"/>
    <s v="Health Care Providers &amp; Servic"/>
    <s v="OldCos"/>
    <n v="367.661"/>
    <n v="367.661"/>
    <n v="8530.2420000000002"/>
  </r>
  <r>
    <s v="HSIC"/>
    <x v="3"/>
    <s v="HENRY SCHEIN INC"/>
    <x v="0"/>
    <s v="Health Care Providers &amp; Servic"/>
    <s v="OldCos"/>
    <n v="388.07600000000002"/>
    <n v="398.613"/>
    <n v="8939.9670000000006"/>
  </r>
  <r>
    <s v="HSIC"/>
    <x v="4"/>
    <s v="HENRY SCHEIN INC"/>
    <x v="0"/>
    <s v="Health Care Providers &amp; Servic"/>
    <s v="OldCos"/>
    <n v="431.55399999999997"/>
    <n v="431.55399999999997"/>
    <n v="9560.6470000000008"/>
  </r>
  <r>
    <s v="HSIC"/>
    <x v="5"/>
    <s v="HENRY SCHEIN INC"/>
    <x v="0"/>
    <s v="Health Care Providers &amp; Servic"/>
    <s v="OldCos"/>
    <n v="466.077"/>
    <n v="466.077"/>
    <n v="10371.39"/>
  </r>
  <r>
    <s v="HSIC"/>
    <x v="6"/>
    <s v="HENRY SCHEIN INC"/>
    <x v="0"/>
    <s v="Health Care Providers &amp; Servic"/>
    <s v="OldCos"/>
    <n v="479.05799999999999"/>
    <n v="501.45400000000001"/>
    <n v="10629.718999999999"/>
  </r>
  <r>
    <s v="HSIC"/>
    <x v="7"/>
    <s v="HENRY SCHEIN INC"/>
    <x v="0"/>
    <s v="Health Care Providers &amp; Servic"/>
    <s v="OldCos"/>
    <n v="506.77800000000002"/>
    <n v="518.25099999999998"/>
    <n v="11571.668"/>
  </r>
  <r>
    <s v="HSIC"/>
    <x v="8"/>
    <s v="HENRY SCHEIN INC"/>
    <x v="0"/>
    <s v="Health Care Providers &amp; Servic"/>
    <s v="OldCos"/>
    <n v="406.29899999999998"/>
    <n v="552.44600000000003"/>
    <n v="12461.543"/>
  </r>
  <r>
    <s v="HSIC"/>
    <x v="9"/>
    <s v="HENRY SCHEIN INC"/>
    <x v="0"/>
    <s v="Health Care Providers &amp; Servic"/>
    <s v="OldCos"/>
    <n v="535.88099999999997"/>
    <n v="635.26400000000001"/>
    <n v="13201.995000000001"/>
  </r>
  <r>
    <s v="HSY"/>
    <x v="0"/>
    <s v="HERSHEY CO/THE"/>
    <x v="4"/>
    <s v="Food Products"/>
    <s v="OldCos"/>
    <n v="435.99400000000003"/>
    <n v="496.79399999999998"/>
    <n v="5298.6679999999997"/>
  </r>
  <r>
    <s v="HSY"/>
    <x v="1"/>
    <s v="HERSHEY CO/THE"/>
    <x v="4"/>
    <s v="Food Products"/>
    <s v="OldCos"/>
    <n v="509.79899999999998"/>
    <n v="586.73479999999995"/>
    <n v="5671.009"/>
  </r>
  <r>
    <s v="HSY"/>
    <x v="2"/>
    <s v="HERSHEY CO/THE"/>
    <x v="4"/>
    <s v="Food Products"/>
    <s v="OldCos"/>
    <n v="628.96199999999999"/>
    <n v="647.35550000000001"/>
    <n v="6080.7879999999996"/>
  </r>
  <r>
    <s v="HSY"/>
    <x v="3"/>
    <s v="HERSHEY CO/THE"/>
    <x v="4"/>
    <s v="Food Products"/>
    <s v="OldCos"/>
    <n v="660.93100000000004"/>
    <n v="740.84889999999996"/>
    <n v="6644.2520000000004"/>
  </r>
  <r>
    <s v="HSY"/>
    <x v="4"/>
    <s v="HERSHEY CO/THE"/>
    <x v="4"/>
    <s v="Food Products"/>
    <s v="OldCos"/>
    <n v="820.47"/>
    <n v="836.74900000000002"/>
    <n v="7146.0789999999997"/>
  </r>
  <r>
    <s v="HSY"/>
    <x v="5"/>
    <s v="HERSHEY CO/THE"/>
    <x v="4"/>
    <s v="Food Products"/>
    <s v="OldCos"/>
    <n v="846.91200000000003"/>
    <n v="898.48299999999995"/>
    <n v="7421.768"/>
  </r>
  <r>
    <s v="HSY"/>
    <x v="6"/>
    <s v="HERSHEY CO/THE"/>
    <x v="4"/>
    <s v="Food Products"/>
    <s v="OldCos"/>
    <n v="512.95100000000002"/>
    <n v="898.4"/>
    <n v="7386.6260000000002"/>
  </r>
  <r>
    <s v="HSY"/>
    <x v="7"/>
    <s v="HERSHEY CO/THE"/>
    <x v="4"/>
    <s v="Food Products"/>
    <s v="OldCos"/>
    <n v="720.04399999999998"/>
    <n v="949.32349999999997"/>
    <n v="7440.1809999999996"/>
  </r>
  <r>
    <s v="HSY"/>
    <x v="8"/>
    <s v="HERSHEY CO/THE"/>
    <x v="4"/>
    <s v="Food Products"/>
    <s v="OldCos"/>
    <n v="782.98099999999999"/>
    <n v="1028.3330000000001"/>
    <n v="7515.4260000000004"/>
  </r>
  <r>
    <s v="HSY"/>
    <x v="9"/>
    <s v="HERSHEY CO/THE"/>
    <x v="4"/>
    <s v="Food Products"/>
    <s v="OldCos"/>
    <n v="1177.5619999999999"/>
    <n v="1136.42"/>
    <n v="7791.0690000000004"/>
  </r>
  <r>
    <s v="HUM"/>
    <x v="0"/>
    <s v="HUMANA INC"/>
    <x v="0"/>
    <s v="Health Care Providers &amp; Servic"/>
    <s v="OldCos"/>
    <n v="1040"/>
    <n v="1027"/>
    <n v="30743"/>
  </r>
  <r>
    <s v="HUM"/>
    <x v="1"/>
    <s v="HUMANA INC"/>
    <x v="0"/>
    <s v="Health Care Providers &amp; Servic"/>
    <s v="OldCos"/>
    <n v="1099"/>
    <n v="1198.1849999999999"/>
    <n v="33596"/>
  </r>
  <r>
    <s v="HUM"/>
    <x v="2"/>
    <s v="HUMANA INC"/>
    <x v="0"/>
    <s v="Health Care Providers &amp; Servic"/>
    <s v="OldCos"/>
    <n v="1419"/>
    <n v="1411.85"/>
    <n v="36832"/>
  </r>
  <r>
    <s v="HUM"/>
    <x v="3"/>
    <s v="HUMANA INC"/>
    <x v="0"/>
    <s v="Health Care Providers &amp; Servic"/>
    <s v="OldCos"/>
    <n v="1222"/>
    <n v="1247.0999999999999"/>
    <n v="39126"/>
  </r>
  <r>
    <s v="HUM"/>
    <x v="4"/>
    <s v="HUMANA INC"/>
    <x v="0"/>
    <s v="Health Care Providers &amp; Servic"/>
    <s v="OldCos"/>
    <n v="1231"/>
    <n v="1351.9"/>
    <n v="41313"/>
  </r>
  <r>
    <s v="HUM"/>
    <x v="5"/>
    <s v="HUMANA INC"/>
    <x v="0"/>
    <s v="Health Care Providers &amp; Servic"/>
    <s v="OldCos"/>
    <n v="1147"/>
    <n v="1157.3811000000001"/>
    <n v="48500"/>
  </r>
  <r>
    <s v="HUM"/>
    <x v="6"/>
    <s v="HUMANA INC"/>
    <x v="0"/>
    <s v="Health Care Providers &amp; Servic"/>
    <s v="OldCos"/>
    <n v="1276"/>
    <n v="1076.8119999999999"/>
    <n v="54289"/>
  </r>
  <r>
    <s v="HUM"/>
    <x v="7"/>
    <s v="HUMANA INC"/>
    <x v="0"/>
    <s v="Health Care Providers &amp; Servic"/>
    <s v="OldCos"/>
    <n v="614"/>
    <n v="1333.3501000000001"/>
    <n v="54379"/>
  </r>
  <r>
    <s v="HUM"/>
    <x v="8"/>
    <s v="HUMANA INC"/>
    <x v="0"/>
    <s v="Health Care Providers &amp; Servic"/>
    <s v="OldCos"/>
    <n v="2448"/>
    <n v="1614.8888999999999"/>
    <n v="53767"/>
  </r>
  <r>
    <s v="HUM"/>
    <x v="9"/>
    <s v="HUMANA INC"/>
    <x v="0"/>
    <s v="Health Care Providers &amp; Servic"/>
    <s v="OldCos"/>
    <n v="1683"/>
    <n v="2174.38"/>
    <n v="56912"/>
  </r>
  <r>
    <s v="IBM"/>
    <x v="0"/>
    <s v="INTL BUSINESS MACHINES CORP"/>
    <x v="3"/>
    <s v="IT Services"/>
    <s v="OldCos"/>
    <n v="13425"/>
    <n v="13608.95"/>
    <n v="95758"/>
  </r>
  <r>
    <s v="IBM"/>
    <x v="1"/>
    <s v="INTL BUSINESS MACHINES CORP"/>
    <x v="3"/>
    <s v="IT Services"/>
    <s v="OldCos"/>
    <n v="14833"/>
    <n v="14632.65"/>
    <n v="99870"/>
  </r>
  <r>
    <s v="IBM"/>
    <x v="2"/>
    <s v="INTL BUSINESS MACHINES CORP"/>
    <x v="3"/>
    <s v="IT Services"/>
    <s v="OldCos"/>
    <n v="15855"/>
    <n v="15944.55"/>
    <n v="106916"/>
  </r>
  <r>
    <s v="IBM"/>
    <x v="3"/>
    <s v="INTL BUSINESS MACHINES CORP"/>
    <x v="3"/>
    <s v="IT Services"/>
    <s v="OldCos"/>
    <n v="16604"/>
    <n v="17888.95"/>
    <n v="102874"/>
  </r>
  <r>
    <s v="IBM"/>
    <x v="4"/>
    <s v="INTL BUSINESS MACHINES CORP"/>
    <x v="3"/>
    <s v="IT Services"/>
    <s v="OldCos"/>
    <n v="16483"/>
    <n v="18291.2"/>
    <n v="98367"/>
  </r>
  <r>
    <s v="IBM"/>
    <x v="5"/>
    <s v="INTL BUSINESS MACHINES CORP"/>
    <x v="3"/>
    <s v="IT Services"/>
    <s v="OldCos"/>
    <n v="12022"/>
    <n v="18179.599999999999"/>
    <n v="92793"/>
  </r>
  <r>
    <s v="IBM"/>
    <x v="6"/>
    <s v="INTL BUSINESS MACHINES CORP"/>
    <x v="3"/>
    <s v="IT Services"/>
    <s v="OldCos"/>
    <n v="13190"/>
    <n v="14889.05"/>
    <n v="81741"/>
  </r>
  <r>
    <s v="IBM"/>
    <x v="7"/>
    <s v="INTL BUSINESS MACHINES CORP"/>
    <x v="3"/>
    <s v="IT Services"/>
    <s v="OldCos"/>
    <n v="11872"/>
    <n v="13173.5"/>
    <n v="79919"/>
  </r>
  <r>
    <s v="IBM"/>
    <x v="8"/>
    <s v="INTL BUSINESS MACHINES CORP"/>
    <x v="3"/>
    <s v="IT Services"/>
    <s v="OldCos"/>
    <n v="5753"/>
    <n v="12204.05"/>
    <n v="79139"/>
  </r>
  <r>
    <s v="IBM"/>
    <x v="9"/>
    <s v="INTL BUSINESS MACHINES CORP"/>
    <x v="3"/>
    <s v="IT Services"/>
    <s v="OldCos"/>
    <n v="8728"/>
    <n v="12410.9"/>
    <n v="79591"/>
  </r>
  <r>
    <s v="IDXX"/>
    <x v="0"/>
    <s v="IDEXX LABORATORIES INC"/>
    <x v="0"/>
    <s v="Health Care Equipment &amp; Suppli"/>
    <s v="NewCos"/>
    <n v="122.22499999999999"/>
    <n v="122.22499999999999"/>
    <n v="1031.633"/>
  </r>
  <r>
    <s v="IDXX"/>
    <x v="1"/>
    <s v="IDEXX LABORATORIES INC"/>
    <x v="0"/>
    <s v="Health Care Equipment &amp; Suppli"/>
    <s v="NewCos"/>
    <n v="141.28399999999999"/>
    <n v="141.28399999999999"/>
    <n v="1103.3920000000001"/>
  </r>
  <r>
    <s v="IDXX"/>
    <x v="2"/>
    <s v="IDEXX LABORATORIES INC"/>
    <x v="0"/>
    <s v="Health Care Equipment &amp; Suppli"/>
    <s v="NewCos"/>
    <n v="161.786"/>
    <n v="161.786"/>
    <n v="1218.6890000000001"/>
  </r>
  <r>
    <s v="IDXX"/>
    <x v="3"/>
    <s v="IDEXX LABORATORIES INC"/>
    <x v="0"/>
    <s v="Health Care Equipment &amp; Suppli"/>
    <s v="NewCos"/>
    <n v="178.267"/>
    <n v="178.267"/>
    <n v="1293.338"/>
  </r>
  <r>
    <s v="IDXX"/>
    <x v="4"/>
    <s v="IDEXX LABORATORIES INC"/>
    <x v="0"/>
    <s v="Health Care Equipment &amp; Suppli"/>
    <s v="NewCos"/>
    <n v="187.8"/>
    <n v="187.8"/>
    <n v="1377.058"/>
  </r>
  <r>
    <s v="IDXX"/>
    <x v="5"/>
    <s v="IDEXX LABORATORIES INC"/>
    <x v="0"/>
    <s v="Health Care Equipment &amp; Suppli"/>
    <s v="NewCos"/>
    <n v="181.90600000000001"/>
    <n v="181.90600000000001"/>
    <n v="1485.807"/>
  </r>
  <r>
    <s v="IDXX"/>
    <x v="6"/>
    <s v="IDEXX LABORATORIES INC"/>
    <x v="0"/>
    <s v="Health Care Equipment &amp; Suppli"/>
    <s v="NewCos"/>
    <n v="192.078"/>
    <n v="197.6969"/>
    <n v="1601.8920000000001"/>
  </r>
  <r>
    <s v="IDXX"/>
    <x v="7"/>
    <s v="IDEXX LABORATORIES INC"/>
    <x v="0"/>
    <s v="Health Care Equipment &amp; Suppli"/>
    <s v="NewCos"/>
    <n v="222.04499999999999"/>
    <n v="223.47499999999999"/>
    <n v="1775.423"/>
  </r>
  <r>
    <s v="IDXX"/>
    <x v="8"/>
    <s v="IDEXX LABORATORIES INC"/>
    <x v="0"/>
    <s v="Health Care Equipment &amp; Suppli"/>
    <s v="NewCos"/>
    <n v="263.14400000000001"/>
    <n v="294.14400000000001"/>
    <n v="1969.058"/>
  </r>
  <r>
    <s v="IDXX"/>
    <x v="9"/>
    <s v="IDEXX LABORATORIES INC"/>
    <x v="0"/>
    <s v="Health Care Equipment &amp; Suppli"/>
    <s v="NewCos"/>
    <n v="377.03100000000001"/>
    <n v="379.10789999999997"/>
    <n v="2213.2420000000002"/>
  </r>
  <r>
    <s v="IEX"/>
    <x v="0"/>
    <s v="IDEX CORP"/>
    <x v="1"/>
    <s v="Machinery"/>
    <s v="OldCos"/>
    <n v="113.39100000000001"/>
    <n v="121.4637"/>
    <n v="1329.6610000000001"/>
  </r>
  <r>
    <s v="IEX"/>
    <x v="1"/>
    <s v="IDEX CORP"/>
    <x v="1"/>
    <s v="Machinery"/>
    <s v="OldCos"/>
    <n v="157.1"/>
    <n v="165.61179999999999"/>
    <n v="1513.0730000000001"/>
  </r>
  <r>
    <s v="IEX"/>
    <x v="2"/>
    <s v="IDEX CORP"/>
    <x v="1"/>
    <s v="Machinery"/>
    <s v="OldCos"/>
    <n v="193.857"/>
    <n v="203.81110000000001"/>
    <n v="1838.451"/>
  </r>
  <r>
    <s v="IEX"/>
    <x v="3"/>
    <s v="IDEX CORP"/>
    <x v="1"/>
    <s v="Machinery"/>
    <s v="OldCos"/>
    <n v="37.630000000000003"/>
    <n v="225.822"/>
    <n v="1954.258"/>
  </r>
  <r>
    <s v="IEX"/>
    <x v="4"/>
    <s v="IDEX CORP"/>
    <x v="1"/>
    <s v="Machinery"/>
    <s v="OldCos"/>
    <n v="255.215"/>
    <n v="256.125"/>
    <n v="2024.13"/>
  </r>
  <r>
    <s v="IEX"/>
    <x v="5"/>
    <s v="IDEX CORP"/>
    <x v="1"/>
    <s v="Machinery"/>
    <s v="OldCos"/>
    <n v="279.38600000000002"/>
    <n v="289.07339999999999"/>
    <n v="2147.7669999999998"/>
  </r>
  <r>
    <s v="IEX"/>
    <x v="6"/>
    <s v="IDEX CORP"/>
    <x v="1"/>
    <s v="Machinery"/>
    <s v="OldCos"/>
    <n v="282.80700000000002"/>
    <n v="279.36489999999998"/>
    <n v="2020.6679999999999"/>
  </r>
  <r>
    <s v="IEX"/>
    <x v="7"/>
    <s v="IDEX CORP"/>
    <x v="1"/>
    <s v="Machinery"/>
    <s v="OldCos"/>
    <n v="271.10899999999998"/>
    <n v="291.40980000000002"/>
    <n v="2113.0430000000001"/>
  </r>
  <r>
    <s v="IEX"/>
    <x v="8"/>
    <s v="IDEX CORP"/>
    <x v="1"/>
    <s v="Machinery"/>
    <s v="OldCos"/>
    <n v="337.25700000000001"/>
    <n v="334.61680000000001"/>
    <n v="2287.3119999999999"/>
  </r>
  <r>
    <s v="IEX"/>
    <x v="9"/>
    <s v="IDEX CORP"/>
    <x v="1"/>
    <s v="Machinery"/>
    <s v="OldCos"/>
    <n v="410.57299999999998"/>
    <n v="422.74130000000002"/>
    <n v="2483.6660000000002"/>
  </r>
  <r>
    <s v="IFF"/>
    <x v="0"/>
    <s v="INTL FLAVORS &amp; FRAGRANCES"/>
    <x v="6"/>
    <s v="Chemicals"/>
    <s v="OldCos"/>
    <n v="195.52600000000001"/>
    <n v="210.28899999999999"/>
    <n v="2326.1579999999999"/>
  </r>
  <r>
    <s v="IFF"/>
    <x v="1"/>
    <s v="INTL FLAVORS &amp; FRAGRANCES"/>
    <x v="6"/>
    <s v="Chemicals"/>
    <s v="OldCos"/>
    <n v="263.55700000000002"/>
    <n v="272.48500000000001"/>
    <n v="2622.8620000000001"/>
  </r>
  <r>
    <s v="IFF"/>
    <x v="2"/>
    <s v="INTL FLAVORS &amp; FRAGRANCES"/>
    <x v="6"/>
    <s v="Chemicals"/>
    <s v="OldCos"/>
    <n v="266.86599999999999"/>
    <n v="306.15600000000001"/>
    <n v="2788.018"/>
  </r>
  <r>
    <s v="IFF"/>
    <x v="3"/>
    <s v="INTL FLAVORS &amp; FRAGRANCES"/>
    <x v="6"/>
    <s v="Chemicals"/>
    <s v="OldCos"/>
    <n v="254.13399999999999"/>
    <n v="327.54300000000001"/>
    <n v="2821.4459999999999"/>
  </r>
  <r>
    <s v="IFF"/>
    <x v="4"/>
    <s v="INTL FLAVORS &amp; FRAGRANCES"/>
    <x v="6"/>
    <s v="Chemicals"/>
    <s v="OldCos"/>
    <n v="353.54399999999998"/>
    <n v="367.952"/>
    <n v="2952.8960000000002"/>
  </r>
  <r>
    <s v="IFF"/>
    <x v="5"/>
    <s v="INTL FLAVORS &amp; FRAGRANCES"/>
    <x v="6"/>
    <s v="Chemicals"/>
    <s v="OldCos"/>
    <n v="414.54300000000001"/>
    <n v="418.15679999999998"/>
    <n v="3088.5329999999999"/>
  </r>
  <r>
    <s v="IFF"/>
    <x v="6"/>
    <s v="INTL FLAVORS &amp; FRAGRANCES"/>
    <x v="6"/>
    <s v="Chemicals"/>
    <s v="OldCos"/>
    <n v="419.24700000000001"/>
    <n v="436.6977"/>
    <n v="3023.1889999999999"/>
  </r>
  <r>
    <s v="IFF"/>
    <x v="7"/>
    <s v="INTL FLAVORS &amp; FRAGRANCES"/>
    <x v="6"/>
    <s v="Chemicals"/>
    <s v="OldCos"/>
    <n v="405.03100000000001"/>
    <n v="439.52260000000001"/>
    <n v="3116.35"/>
  </r>
  <r>
    <s v="IFF"/>
    <x v="8"/>
    <s v="INTL FLAVORS &amp; FRAGRANCES"/>
    <x v="6"/>
    <s v="Chemicals"/>
    <s v="OldCos"/>
    <n v="295.66500000000002"/>
    <n v="468.26100000000002"/>
    <n v="3398.7190000000001"/>
  </r>
  <r>
    <s v="IFF"/>
    <x v="9"/>
    <s v="INTL FLAVORS &amp; FRAGRANCES"/>
    <x v="6"/>
    <s v="Chemicals"/>
    <s v="OldCos"/>
    <n v="337.30200000000002"/>
    <n v="523.39089999999999"/>
    <n v="3977.5390000000002"/>
  </r>
  <r>
    <s v="ILMN"/>
    <x v="0"/>
    <s v="ILLUMINA INC"/>
    <x v="0"/>
    <s v="Life Sciences Tools &amp; Services"/>
    <s v="OldCos"/>
    <n v="72.281000000000006"/>
    <n v="99.170199999999994"/>
    <n v="666.32399999999996"/>
  </r>
  <r>
    <s v="ILMN"/>
    <x v="1"/>
    <s v="ILLUMINA INC"/>
    <x v="0"/>
    <s v="Life Sciences Tools &amp; Services"/>
    <s v="OldCos"/>
    <n v="124.89100000000001"/>
    <n v="141.14060000000001"/>
    <n v="902.74099999999999"/>
  </r>
  <r>
    <s v="ILMN"/>
    <x v="2"/>
    <s v="ILLUMINA INC"/>
    <x v="0"/>
    <s v="Life Sciences Tools &amp; Services"/>
    <s v="OldCos"/>
    <n v="86.628"/>
    <n v="167.75559999999999"/>
    <n v="1055.5350000000001"/>
  </r>
  <r>
    <s v="ILMN"/>
    <x v="3"/>
    <s v="ILLUMINA INC"/>
    <x v="0"/>
    <s v="Life Sciences Tools &amp; Services"/>
    <s v="OldCos"/>
    <n v="151.25399999999999"/>
    <n v="167.75559999999999"/>
    <n v="1148.5160000000001"/>
  </r>
  <r>
    <s v="ILMN"/>
    <x v="4"/>
    <s v="ILLUMINA INC"/>
    <x v="0"/>
    <s v="Life Sciences Tools &amp; Services"/>
    <s v="OldCos"/>
    <n v="125.30800000000001"/>
    <n v="187.89400000000001"/>
    <n v="1421.1780000000001"/>
  </r>
  <r>
    <s v="ILMN"/>
    <x v="5"/>
    <s v="ILLUMINA INC"/>
    <x v="0"/>
    <s v="Life Sciences Tools &amp; Services"/>
    <s v="OldCos"/>
    <n v="353.351"/>
    <n v="376.3673"/>
    <n v="1861.3579999999999"/>
  </r>
  <r>
    <s v="ILMN"/>
    <x v="6"/>
    <s v="ILLUMINA INC"/>
    <x v="0"/>
    <s v="Life Sciences Tools &amp; Services"/>
    <s v="OldCos"/>
    <n v="461.55900000000003"/>
    <n v="486.3811"/>
    <n v="2219.7620000000002"/>
  </r>
  <r>
    <s v="ILMN"/>
    <x v="7"/>
    <s v="ILLUMINA INC"/>
    <x v="0"/>
    <s v="Life Sciences Tools &amp; Services"/>
    <s v="OldCos"/>
    <n v="462.649"/>
    <n v="478.1619"/>
    <n v="2398.373"/>
  </r>
  <r>
    <s v="ILMN"/>
    <x v="8"/>
    <s v="ILLUMINA INC"/>
    <x v="0"/>
    <s v="Life Sciences Tools &amp; Services"/>
    <s v="OldCos"/>
    <n v="726"/>
    <n v="478.1619"/>
    <n v="2752"/>
  </r>
  <r>
    <s v="ILMN"/>
    <x v="9"/>
    <s v="ILLUMINA INC"/>
    <x v="0"/>
    <s v="Life Sciences Tools &amp; Services"/>
    <s v="OldCos"/>
    <n v="826"/>
    <n v="824.87099999999998"/>
    <n v="3333"/>
  </r>
  <r>
    <s v="INCY"/>
    <x v="0"/>
    <s v="INCYTE CORP"/>
    <x v="0"/>
    <s v="Biotechnology"/>
    <s v="NewCos"/>
    <n v="-211.87"/>
    <n v="-169.6909"/>
    <n v="9.2650000000000006"/>
  </r>
  <r>
    <s v="INCY"/>
    <x v="1"/>
    <s v="INCYTE CORP"/>
    <x v="0"/>
    <s v="Biotechnology"/>
    <s v="NewCos"/>
    <n v="-31.846"/>
    <n v="-29.5002"/>
    <n v="169.87799999999999"/>
  </r>
  <r>
    <s v="INCY"/>
    <x v="2"/>
    <s v="INCYTE CORP"/>
    <x v="0"/>
    <s v="Biotechnology"/>
    <s v="NewCos"/>
    <n v="-186.54"/>
    <n v="-186.51859999999999"/>
    <n v="94.454999999999998"/>
  </r>
  <r>
    <s v="INCY"/>
    <x v="3"/>
    <s v="INCYTE CORP"/>
    <x v="0"/>
    <s v="Biotechnology"/>
    <s v="NewCos"/>
    <n v="-44.32"/>
    <n v="-44.32"/>
    <n v="297.05900000000003"/>
  </r>
  <r>
    <s v="INCY"/>
    <x v="4"/>
    <s v="INCYTE CORP"/>
    <x v="0"/>
    <s v="Biotechnology"/>
    <s v="NewCos"/>
    <n v="-83.147000000000006"/>
    <n v="-64.025300000000001"/>
    <n v="354.947"/>
  </r>
  <r>
    <s v="INCY"/>
    <x v="5"/>
    <s v="INCYTE CORP"/>
    <x v="0"/>
    <s v="Biotechnology"/>
    <s v="NewCos"/>
    <n v="-48.481000000000002"/>
    <n v="-48.308799999999998"/>
    <n v="511.495"/>
  </r>
  <r>
    <s v="INCY"/>
    <x v="6"/>
    <s v="INCYTE CORP"/>
    <x v="0"/>
    <s v="Biotechnology"/>
    <s v="NewCos"/>
    <n v="6.5309999999999997"/>
    <n v="9.5086999999999993"/>
    <n v="753.75099999999998"/>
  </r>
  <r>
    <s v="INCY"/>
    <x v="7"/>
    <s v="INCYTE CORP"/>
    <x v="0"/>
    <s v="Biotechnology"/>
    <s v="NewCos"/>
    <n v="104.22199999999999"/>
    <n v="117.666"/>
    <n v="1105.7190000000001"/>
  </r>
  <r>
    <s v="INCY"/>
    <x v="8"/>
    <s v="INCYTE CORP"/>
    <x v="0"/>
    <s v="Biotechnology"/>
    <s v="NewCos"/>
    <n v="-313.142"/>
    <n v="-92.762299999999996"/>
    <n v="1536.2159999999999"/>
  </r>
  <r>
    <s v="INCY"/>
    <x v="9"/>
    <s v="INCYTE CORP"/>
    <x v="0"/>
    <s v="Biotechnology"/>
    <s v="NewCos"/>
    <n v="109.49299999999999"/>
    <n v="189.88849999999999"/>
    <n v="1881.883"/>
  </r>
  <r>
    <s v="INFO"/>
    <x v="0"/>
    <s v="IHS MARKIT LTD"/>
    <x v="1"/>
    <s v="Professional Services"/>
    <s v="NewCos"/>
    <m/>
    <m/>
    <m/>
  </r>
  <r>
    <s v="INFO"/>
    <x v="1"/>
    <s v="IHS MARKIT LTD"/>
    <x v="1"/>
    <s v="Professional Services"/>
    <s v="NewCos"/>
    <m/>
    <m/>
    <m/>
  </r>
  <r>
    <s v="INFO"/>
    <x v="2"/>
    <s v="IHS MARKIT LTD"/>
    <x v="1"/>
    <s v="Professional Services"/>
    <s v="NewCos"/>
    <n v="125.8"/>
    <n v="140.56"/>
    <n v="762.5"/>
  </r>
  <r>
    <s v="INFO"/>
    <x v="3"/>
    <s v="IHS MARKIT LTD"/>
    <x v="1"/>
    <s v="Professional Services"/>
    <s v="NewCos"/>
    <n v="125"/>
    <n v="159.46619999999999"/>
    <n v="860.6"/>
  </r>
  <r>
    <s v="INFO"/>
    <x v="4"/>
    <s v="IHS MARKIT LTD"/>
    <x v="1"/>
    <s v="Professional Services"/>
    <s v="NewCos"/>
    <n v="139.4"/>
    <n v="196.73079999999999"/>
    <n v="947.9"/>
  </r>
  <r>
    <s v="INFO"/>
    <x v="5"/>
    <s v="IHS MARKIT LTD"/>
    <x v="1"/>
    <s v="Professional Services"/>
    <s v="NewCos"/>
    <n v="165.2"/>
    <n v="218.351"/>
    <n v="1065.0999999999999"/>
  </r>
  <r>
    <s v="INFO"/>
    <x v="6"/>
    <s v="IHS MARKIT LTD"/>
    <x v="1"/>
    <s v="Professional Services"/>
    <s v="NewCos"/>
    <n v="152.5"/>
    <n v="192.83260000000001"/>
    <n v="1113.4000000000001"/>
  </r>
  <r>
    <s v="INFO"/>
    <x v="7"/>
    <s v="IHS MARKIT LTD"/>
    <x v="1"/>
    <s v="Professional Services"/>
    <s v="NewCos"/>
    <n v="152.80000000000001"/>
    <n v="270.29219999999998"/>
    <n v="2734.8"/>
  </r>
  <r>
    <s v="INFO"/>
    <x v="8"/>
    <s v="IHS MARKIT LTD"/>
    <x v="1"/>
    <s v="Professional Services"/>
    <s v="NewCos"/>
    <n v="416.9"/>
    <n v="461.12450000000001"/>
    <n v="3599.7"/>
  </r>
  <r>
    <s v="INFO"/>
    <x v="9"/>
    <s v="IHS MARKIT LTD"/>
    <x v="1"/>
    <s v="Professional Services"/>
    <s v="NewCos"/>
    <n v="542.29999999999995"/>
    <n v="497.39589999999998"/>
    <n v="4009.2"/>
  </r>
  <r>
    <s v="INTC"/>
    <x v="0"/>
    <s v="INTEL CORP"/>
    <x v="3"/>
    <s v="Semiconductors &amp; Semiconductor"/>
    <s v="OldCos"/>
    <n v="4369"/>
    <n v="6778.15"/>
    <n v="35127"/>
  </r>
  <r>
    <s v="INTC"/>
    <x v="1"/>
    <s v="INTEL CORP"/>
    <x v="3"/>
    <s v="Semiconductors &amp; Semiconductor"/>
    <s v="OldCos"/>
    <n v="11464"/>
    <n v="11425"/>
    <n v="43623"/>
  </r>
  <r>
    <s v="INTC"/>
    <x v="2"/>
    <s v="INTEL CORP"/>
    <x v="3"/>
    <s v="Semiconductors &amp; Semiconductor"/>
    <s v="OldCos"/>
    <n v="12942"/>
    <n v="12954.35"/>
    <n v="53999"/>
  </r>
  <r>
    <s v="INTC"/>
    <x v="3"/>
    <s v="INTEL CORP"/>
    <x v="3"/>
    <s v="Semiconductors &amp; Semiconductor"/>
    <s v="OldCos"/>
    <n v="11005"/>
    <n v="11013.45"/>
    <n v="53341"/>
  </r>
  <r>
    <s v="INTC"/>
    <x v="4"/>
    <s v="INTEL CORP"/>
    <x v="3"/>
    <s v="Semiconductors &amp; Semiconductor"/>
    <s v="OldCos"/>
    <n v="9620"/>
    <n v="9521.2000000000007"/>
    <n v="52708"/>
  </r>
  <r>
    <s v="INTC"/>
    <x v="5"/>
    <s v="INTEL CORP"/>
    <x v="3"/>
    <s v="Semiconductors &amp; Semiconductor"/>
    <s v="OldCos"/>
    <n v="11704"/>
    <n v="11628.6"/>
    <n v="55870"/>
  </r>
  <r>
    <s v="INTC"/>
    <x v="6"/>
    <s v="INTEL CORP"/>
    <x v="3"/>
    <s v="Semiconductors &amp; Semiconductor"/>
    <s v="OldCos"/>
    <n v="11420"/>
    <n v="11572.379499999999"/>
    <n v="55355"/>
  </r>
  <r>
    <s v="INTC"/>
    <x v="7"/>
    <s v="INTEL CORP"/>
    <x v="3"/>
    <s v="Semiconductors &amp; Semiconductor"/>
    <s v="OldCos"/>
    <n v="10316"/>
    <n v="11148.527599999999"/>
    <n v="59387"/>
  </r>
  <r>
    <s v="INTC"/>
    <x v="8"/>
    <s v="INTEL CORP"/>
    <x v="3"/>
    <s v="Semiconductors &amp; Semiconductor"/>
    <s v="OldCos"/>
    <n v="9601"/>
    <n v="13471.6747"/>
    <n v="62761"/>
  </r>
  <r>
    <s v="INTC"/>
    <x v="9"/>
    <s v="INTEL CORP"/>
    <x v="3"/>
    <s v="Semiconductors &amp; Semiconductor"/>
    <s v="OldCos"/>
    <n v="21053"/>
    <n v="20364.602500000001"/>
    <n v="70848"/>
  </r>
  <r>
    <s v="INTU"/>
    <x v="0"/>
    <s v="INTUIT INC"/>
    <x v="3"/>
    <s v="Software"/>
    <s v="NewCos"/>
    <n v="447.041"/>
    <n v="478.4316"/>
    <n v="3182.5369999999998"/>
  </r>
  <r>
    <s v="INTU"/>
    <x v="1"/>
    <s v="INTUIT INC"/>
    <x v="3"/>
    <s v="Software"/>
    <s v="NewCos"/>
    <n v="574"/>
    <n v="558.5"/>
    <n v="3455"/>
  </r>
  <r>
    <s v="INTU"/>
    <x v="2"/>
    <s v="INTUIT INC"/>
    <x v="3"/>
    <s v="Software"/>
    <s v="NewCos"/>
    <n v="634"/>
    <n v="678.62819999999999"/>
    <n v="3772"/>
  </r>
  <r>
    <s v="INTU"/>
    <x v="3"/>
    <s v="INTUIT INC"/>
    <x v="3"/>
    <s v="Software"/>
    <s v="NewCos"/>
    <n v="792"/>
    <n v="756.49199999999996"/>
    <n v="3808"/>
  </r>
  <r>
    <s v="INTU"/>
    <x v="4"/>
    <s v="INTUIT INC"/>
    <x v="3"/>
    <s v="Software"/>
    <s v="NewCos"/>
    <n v="858"/>
    <n v="852.28560000000004"/>
    <n v="4171"/>
  </r>
  <r>
    <s v="INTU"/>
    <x v="5"/>
    <s v="INTUIT INC"/>
    <x v="3"/>
    <s v="Software"/>
    <s v="NewCos"/>
    <n v="907"/>
    <n v="843.28570000000002"/>
    <n v="4243"/>
  </r>
  <r>
    <s v="INTU"/>
    <x v="6"/>
    <s v="INTUIT INC"/>
    <x v="3"/>
    <s v="Software"/>
    <s v="NewCos"/>
    <n v="365"/>
    <n v="515.29759999999999"/>
    <n v="4192"/>
  </r>
  <r>
    <s v="INTU"/>
    <x v="7"/>
    <s v="INTUIT INC"/>
    <x v="3"/>
    <s v="Software"/>
    <s v="NewCos"/>
    <n v="979"/>
    <n v="797.73590000000002"/>
    <n v="4694"/>
  </r>
  <r>
    <s v="INTU"/>
    <x v="8"/>
    <s v="INTUIT INC"/>
    <x v="3"/>
    <s v="Software"/>
    <s v="NewCos"/>
    <n v="971"/>
    <n v="975.61599999999999"/>
    <n v="5177"/>
  </r>
  <r>
    <s v="INTU"/>
    <x v="9"/>
    <s v="INTUIT INC"/>
    <x v="3"/>
    <s v="Software"/>
    <s v="NewCos"/>
    <n v="1329"/>
    <n v="1331.0437999999999"/>
    <n v="6025"/>
  </r>
  <r>
    <s v="INTU"/>
    <x v="10"/>
    <s v="INTUIT INC"/>
    <x v="3"/>
    <s v="Software"/>
    <s v="NewCos"/>
    <n v="1557"/>
    <n v="1560.1106"/>
    <n v="6784"/>
  </r>
  <r>
    <s v="IP"/>
    <x v="0"/>
    <s v="INTERNATIONAL PAPER CO"/>
    <x v="6"/>
    <s v="Containers &amp; Packaging"/>
    <s v="OldCos"/>
    <n v="663"/>
    <n v="374.95"/>
    <n v="23366"/>
  </r>
  <r>
    <s v="IP"/>
    <x v="1"/>
    <s v="INTERNATIONAL PAPER CO"/>
    <x v="6"/>
    <s v="Containers &amp; Packaging"/>
    <s v="OldCos"/>
    <n v="691"/>
    <n v="992.75"/>
    <n v="25179"/>
  </r>
  <r>
    <s v="IP"/>
    <x v="2"/>
    <s v="INTERNATIONAL PAPER CO"/>
    <x v="6"/>
    <s v="Containers &amp; Packaging"/>
    <s v="OldCos"/>
    <n v="1322"/>
    <n v="1348.7"/>
    <n v="26034"/>
  </r>
  <r>
    <s v="IP"/>
    <x v="3"/>
    <s v="INTERNATIONAL PAPER CO"/>
    <x v="6"/>
    <s v="Containers &amp; Packaging"/>
    <s v="OldCos"/>
    <n v="794"/>
    <n v="1041"/>
    <n v="27833"/>
  </r>
  <r>
    <s v="IP"/>
    <x v="4"/>
    <s v="INTERNATIONAL PAPER CO"/>
    <x v="6"/>
    <s v="Containers &amp; Packaging"/>
    <s v="OldCos"/>
    <n v="1395"/>
    <n v="1576"/>
    <n v="23483"/>
  </r>
  <r>
    <s v="IP"/>
    <x v="5"/>
    <s v="INTERNATIONAL PAPER CO"/>
    <x v="6"/>
    <s v="Containers &amp; Packaging"/>
    <s v="OldCos"/>
    <n v="555"/>
    <n v="1184"/>
    <n v="23617"/>
  </r>
  <r>
    <s v="IP"/>
    <x v="6"/>
    <s v="INTERNATIONAL PAPER CO"/>
    <x v="6"/>
    <s v="Containers &amp; Packaging"/>
    <s v="OldCos"/>
    <n v="938"/>
    <n v="1265"/>
    <n v="20675"/>
  </r>
  <r>
    <s v="IP"/>
    <x v="7"/>
    <s v="INTERNATIONAL PAPER CO"/>
    <x v="6"/>
    <s v="Containers &amp; Packaging"/>
    <s v="OldCos"/>
    <n v="904"/>
    <n v="1180"/>
    <n v="19495"/>
  </r>
  <r>
    <s v="IP"/>
    <x v="8"/>
    <s v="INTERNATIONAL PAPER CO"/>
    <x v="6"/>
    <s v="Containers &amp; Packaging"/>
    <s v="OldCos"/>
    <n v="2144"/>
    <n v="1403"/>
    <n v="21743"/>
  </r>
  <r>
    <s v="IP"/>
    <x v="9"/>
    <s v="INTERNATIONAL PAPER CO"/>
    <x v="6"/>
    <s v="Containers &amp; Packaging"/>
    <s v="OldCos"/>
    <n v="2012"/>
    <n v="2131"/>
    <n v="23306"/>
  </r>
  <r>
    <s v="IPG"/>
    <x v="0"/>
    <s v="INTERPUBLIC GROUP OF COS INC"/>
    <x v="8"/>
    <s v="Media"/>
    <s v="OldCos"/>
    <n v="265.2"/>
    <n v="265.2"/>
    <n v="6962.7"/>
  </r>
  <r>
    <s v="IPG"/>
    <x v="1"/>
    <s v="INTERPUBLIC GROUP OF COS INC"/>
    <x v="8"/>
    <s v="Media"/>
    <s v="OldCos"/>
    <n v="93.6"/>
    <n v="215.60499999999999"/>
    <n v="6027.6"/>
  </r>
  <r>
    <s v="IPG"/>
    <x v="2"/>
    <s v="INTERPUBLIC GROUP OF COS INC"/>
    <x v="8"/>
    <s v="Media"/>
    <s v="OldCos"/>
    <n v="271.2"/>
    <n v="334.83499999999998"/>
    <n v="6507.3"/>
  </r>
  <r>
    <s v="IPG"/>
    <x v="3"/>
    <s v="INTERPUBLIC GROUP OF COS INC"/>
    <x v="8"/>
    <s v="Media"/>
    <s v="OldCos"/>
    <n v="520.70000000000005"/>
    <n v="469.15499999999997"/>
    <n v="7014.6"/>
  </r>
  <r>
    <s v="IPG"/>
    <x v="4"/>
    <s v="INTERPUBLIC GROUP OF COS INC"/>
    <x v="8"/>
    <s v="Media"/>
    <s v="OldCos"/>
    <n v="435.1"/>
    <n v="377.77"/>
    <n v="6956.2"/>
  </r>
  <r>
    <s v="IPG"/>
    <x v="5"/>
    <s v="INTERPUBLIC GROUP OF COS INC"/>
    <x v="8"/>
    <s v="Media"/>
    <s v="OldCos"/>
    <n v="259.2"/>
    <n v="341.625"/>
    <n v="7122.3"/>
  </r>
  <r>
    <s v="IPG"/>
    <x v="6"/>
    <s v="INTERPUBLIC GROUP OF COS INC"/>
    <x v="8"/>
    <s v="Media"/>
    <s v="OldCos"/>
    <n v="477.1"/>
    <n v="415.77499999999998"/>
    <n v="7537.1"/>
  </r>
  <r>
    <s v="IPG"/>
    <x v="7"/>
    <s v="INTERPUBLIC GROUP OF COS INC"/>
    <x v="8"/>
    <s v="Media"/>
    <s v="OldCos"/>
    <n v="454.6"/>
    <n v="501.7"/>
    <n v="7613.8"/>
  </r>
  <r>
    <s v="IPG"/>
    <x v="8"/>
    <s v="INTERPUBLIC GROUP OF COS INC"/>
    <x v="8"/>
    <s v="Media"/>
    <s v="OldCos"/>
    <n v="608.5"/>
    <n v="556.9"/>
    <n v="7846.6"/>
  </r>
  <r>
    <s v="IPG"/>
    <x v="9"/>
    <s v="INTERPUBLIC GROUP OF COS INC"/>
    <x v="8"/>
    <s v="Media"/>
    <s v="OldCos"/>
    <n v="554.4"/>
    <n v="535.1"/>
    <n v="9047.6"/>
  </r>
  <r>
    <s v="IPG"/>
    <x v="10"/>
    <s v="INTERPUBLIC GROUP OF COS INC"/>
    <x v="8"/>
    <s v="Media"/>
    <s v="OldCos"/>
    <n v="618.9"/>
    <n v="691.7"/>
    <n v="9714.4"/>
  </r>
  <r>
    <s v="IPGP"/>
    <x v="0"/>
    <s v="IPG PHOTONICS CORP"/>
    <x v="3"/>
    <s v="Electronic Equipment, Instrume"/>
    <s v="NewCos"/>
    <n v="5.4189999999999996"/>
    <n v="5.4189999999999996"/>
    <n v="185.89400000000001"/>
  </r>
  <r>
    <s v="IPGP"/>
    <x v="1"/>
    <s v="IPG PHOTONICS CORP"/>
    <x v="3"/>
    <s v="Electronic Equipment, Instrume"/>
    <s v="NewCos"/>
    <n v="53.991"/>
    <n v="53.991"/>
    <n v="299.25599999999997"/>
  </r>
  <r>
    <s v="IPGP"/>
    <x v="2"/>
    <s v="IPG PHOTONICS CORP"/>
    <x v="3"/>
    <s v="Electronic Equipment, Instrume"/>
    <s v="NewCos"/>
    <n v="117.759"/>
    <n v="117.759"/>
    <n v="474.48200000000003"/>
  </r>
  <r>
    <s v="IPGP"/>
    <x v="3"/>
    <s v="IPG PHOTONICS CORP"/>
    <x v="3"/>
    <s v="Electronic Equipment, Instrume"/>
    <s v="NewCos"/>
    <n v="145.00399999999999"/>
    <n v="145.88929999999999"/>
    <n v="562.52800000000002"/>
  </r>
  <r>
    <s v="IPGP"/>
    <x v="4"/>
    <s v="IPG PHOTONICS CORP"/>
    <x v="3"/>
    <s v="Electronic Equipment, Instrume"/>
    <s v="NewCos"/>
    <n v="155.78"/>
    <n v="160.00530000000001"/>
    <n v="648.03399999999999"/>
  </r>
  <r>
    <s v="IPGP"/>
    <x v="5"/>
    <s v="IPG PHOTONICS CORP"/>
    <x v="3"/>
    <s v="Electronic Equipment, Instrume"/>
    <s v="NewCos"/>
    <n v="200.44499999999999"/>
    <n v="200.44499999999999"/>
    <n v="769.83199999999999"/>
  </r>
  <r>
    <s v="IPGP"/>
    <x v="6"/>
    <s v="IPG PHOTONICS CORP"/>
    <x v="3"/>
    <s v="Electronic Equipment, Instrume"/>
    <s v="NewCos"/>
    <n v="242.154"/>
    <n v="245.404"/>
    <n v="901.26499999999999"/>
  </r>
  <r>
    <s v="IPGP"/>
    <x v="7"/>
    <s v="IPG PHOTONICS CORP"/>
    <x v="3"/>
    <s v="Electronic Equipment, Instrume"/>
    <s v="NewCos"/>
    <n v="260.75200000000001"/>
    <n v="263.97399999999999"/>
    <n v="1006.173"/>
  </r>
  <r>
    <s v="IPGP"/>
    <x v="8"/>
    <s v="IPG PHOTONICS CORP"/>
    <x v="3"/>
    <s v="Electronic Equipment, Instrume"/>
    <s v="NewCos"/>
    <n v="347.61399999999998"/>
    <n v="349.39179999999999"/>
    <n v="1408.8889999999999"/>
  </r>
  <r>
    <s v="IPGP"/>
    <x v="9"/>
    <s v="IPG PHOTONICS CORP"/>
    <x v="3"/>
    <s v="Electronic Equipment, Instrume"/>
    <s v="NewCos"/>
    <n v="404.02699999999999"/>
    <n v="404.46620000000001"/>
    <n v="1459.874"/>
  </r>
  <r>
    <s v="IQV"/>
    <x v="0"/>
    <s v="IQVIA HOLDINGS INC"/>
    <x v="0"/>
    <s v="Life Sciences Tools &amp; Services"/>
    <s v="OldCos"/>
    <n v="210.06299999999999"/>
    <n v="219.48009999999999"/>
    <n v="3899.5880000000002"/>
  </r>
  <r>
    <s v="IQV"/>
    <x v="1"/>
    <s v="IQVIA HOLDINGS INC"/>
    <x v="0"/>
    <s v="Life Sciences Tools &amp; Services"/>
    <s v="OldCos"/>
    <n v="160.596"/>
    <n v="176.43940000000001"/>
    <n v="3924.02"/>
  </r>
  <r>
    <s v="IQV"/>
    <x v="2"/>
    <s v="IQVIA HOLDINGS INC"/>
    <x v="0"/>
    <s v="Life Sciences Tools &amp; Services"/>
    <s v="OldCos"/>
    <n v="241.77199999999999"/>
    <n v="195.83609999999999"/>
    <n v="4327.7479999999996"/>
  </r>
  <r>
    <s v="IQV"/>
    <x v="3"/>
    <s v="IQVIA HOLDINGS INC"/>
    <x v="0"/>
    <s v="Life Sciences Tools &amp; Services"/>
    <s v="OldCos"/>
    <n v="177.54599999999999"/>
    <n v="187.03049999999999"/>
    <n v="4865.5129999999999"/>
  </r>
  <r>
    <s v="IQV"/>
    <x v="4"/>
    <s v="IQVIA HOLDINGS INC"/>
    <x v="0"/>
    <s v="Life Sciences Tools &amp; Services"/>
    <s v="OldCos"/>
    <n v="226.59100000000001"/>
    <n v="267.17570000000001"/>
    <n v="5099.5450000000001"/>
  </r>
  <r>
    <s v="IQV"/>
    <x v="5"/>
    <s v="IQVIA HOLDINGS INC"/>
    <x v="0"/>
    <s v="Life Sciences Tools &amp; Services"/>
    <s v="OldCos"/>
    <n v="357"/>
    <n v="353.37689999999998"/>
    <n v="5460"/>
  </r>
  <r>
    <s v="IQV"/>
    <x v="6"/>
    <s v="IQVIA HOLDINGS INC"/>
    <x v="0"/>
    <s v="Life Sciences Tools &amp; Services"/>
    <s v="OldCos"/>
    <n v="387"/>
    <n v="507.9"/>
    <n v="5737"/>
  </r>
  <r>
    <s v="IQV"/>
    <x v="7"/>
    <s v="IQVIA HOLDINGS INC"/>
    <x v="0"/>
    <s v="Life Sciences Tools &amp; Services"/>
    <s v="OldCos"/>
    <n v="72"/>
    <n v="242.95"/>
    <n v="6815"/>
  </r>
  <r>
    <s v="IQV"/>
    <x v="8"/>
    <s v="IQVIA HOLDINGS INC"/>
    <x v="0"/>
    <s v="Life Sciences Tools &amp; Services"/>
    <s v="OldCos"/>
    <n v="1277"/>
    <n v="443.00779999999997"/>
    <n v="9702"/>
  </r>
  <r>
    <s v="IQV"/>
    <x v="9"/>
    <s v="IQVIA HOLDINGS INC"/>
    <x v="0"/>
    <s v="Life Sciences Tools &amp; Services"/>
    <s v="OldCos"/>
    <n v="259"/>
    <n v="420.6"/>
    <n v="10412"/>
  </r>
  <r>
    <s v="IR"/>
    <x v="0"/>
    <s v="INGERSOLL-RAND PLC"/>
    <x v="1"/>
    <s v="Machinery"/>
    <s v="OldCos"/>
    <n v="451.3"/>
    <n v="540.35"/>
    <n v="13195.3"/>
  </r>
  <r>
    <s v="IR"/>
    <x v="1"/>
    <s v="INGERSOLL-RAND PLC"/>
    <x v="1"/>
    <s v="Machinery"/>
    <s v="OldCos"/>
    <n v="642.20000000000005"/>
    <n v="797.59500000000003"/>
    <n v="14001.1"/>
  </r>
  <r>
    <s v="IR"/>
    <x v="2"/>
    <s v="INGERSOLL-RAND PLC"/>
    <x v="1"/>
    <s v="Machinery"/>
    <s v="OldCos"/>
    <n v="343.2"/>
    <n v="911.95500000000004"/>
    <n v="14782"/>
  </r>
  <r>
    <s v="IR"/>
    <x v="3"/>
    <s v="INGERSOLL-RAND PLC"/>
    <x v="1"/>
    <s v="Machinery"/>
    <s v="OldCos"/>
    <n v="1018.6"/>
    <n v="778.49"/>
    <n v="11988.3"/>
  </r>
  <r>
    <s v="IR"/>
    <x v="4"/>
    <s v="INGERSOLL-RAND PLC"/>
    <x v="1"/>
    <s v="Machinery"/>
    <s v="OldCos"/>
    <n v="618.79999999999995"/>
    <n v="937.54499999999996"/>
    <n v="12350.5"/>
  </r>
  <r>
    <s v="IR"/>
    <x v="5"/>
    <s v="INGERSOLL-RAND PLC"/>
    <x v="1"/>
    <s v="Machinery"/>
    <s v="OldCos"/>
    <n v="931.7"/>
    <n v="908.82500000000005"/>
    <n v="12891.4"/>
  </r>
  <r>
    <s v="IR"/>
    <x v="6"/>
    <s v="INGERSOLL-RAND PLC"/>
    <x v="1"/>
    <s v="Machinery"/>
    <s v="OldCos"/>
    <n v="664.6"/>
    <n v="997.5992"/>
    <n v="13300.7"/>
  </r>
  <r>
    <s v="IR"/>
    <x v="7"/>
    <s v="INGERSOLL-RAND PLC"/>
    <x v="1"/>
    <s v="Machinery"/>
    <s v="OldCos"/>
    <n v="1476.2"/>
    <n v="1080.4000000000001"/>
    <n v="13508.9"/>
  </r>
  <r>
    <s v="IR"/>
    <x v="8"/>
    <s v="INGERSOLL-RAND PLC"/>
    <x v="1"/>
    <s v="Machinery"/>
    <s v="OldCos"/>
    <n v="1302.5999999999999"/>
    <n v="1162.8"/>
    <n v="14197.6"/>
  </r>
  <r>
    <s v="IR"/>
    <x v="9"/>
    <s v="INGERSOLL-RAND PLC"/>
    <x v="1"/>
    <s v="Machinery"/>
    <s v="OldCos"/>
    <n v="1337.6"/>
    <n v="1403.1"/>
    <n v="15668.2"/>
  </r>
  <r>
    <s v="ISRG"/>
    <x v="0"/>
    <s v="INTUITIVE SURGICAL INC"/>
    <x v="0"/>
    <s v="Health Care Equipment &amp; Suppli"/>
    <s v="NewCos"/>
    <n v="232.6"/>
    <n v="232.6"/>
    <n v="1052.2"/>
  </r>
  <r>
    <s v="ISRG"/>
    <x v="1"/>
    <s v="INTUITIVE SURGICAL INC"/>
    <x v="0"/>
    <s v="Health Care Equipment &amp; Suppli"/>
    <s v="NewCos"/>
    <n v="381.8"/>
    <n v="381.8"/>
    <n v="1413"/>
  </r>
  <r>
    <s v="ISRG"/>
    <x v="2"/>
    <s v="INTUITIVE SURGICAL INC"/>
    <x v="0"/>
    <s v="Health Care Equipment &amp; Suppli"/>
    <s v="NewCos"/>
    <n v="495.1"/>
    <n v="493.47500000000002"/>
    <n v="1757.3"/>
  </r>
  <r>
    <s v="ISRG"/>
    <x v="3"/>
    <s v="INTUITIVE SURGICAL INC"/>
    <x v="0"/>
    <s v="Health Care Equipment &amp; Suppli"/>
    <s v="NewCos"/>
    <n v="656.6"/>
    <n v="656.6"/>
    <n v="2178.8000000000002"/>
  </r>
  <r>
    <s v="ISRG"/>
    <x v="4"/>
    <s v="INTUITIVE SURGICAL INC"/>
    <x v="0"/>
    <s v="Health Care Equipment &amp; Suppli"/>
    <s v="NewCos"/>
    <n v="671"/>
    <n v="671"/>
    <n v="2265.1"/>
  </r>
  <r>
    <s v="ISRG"/>
    <x v="5"/>
    <s v="INTUITIVE SURGICAL INC"/>
    <x v="0"/>
    <s v="Health Care Equipment &amp; Suppli"/>
    <s v="NewCos"/>
    <n v="418.8"/>
    <n v="461.22129999999999"/>
    <n v="2131.6999999999998"/>
  </r>
  <r>
    <s v="ISRG"/>
    <x v="6"/>
    <s v="INTUITIVE SURGICAL INC"/>
    <x v="0"/>
    <s v="Health Care Equipment &amp; Suppli"/>
    <s v="NewCos"/>
    <n v="588.79999999999995"/>
    <n v="591.51869999999997"/>
    <n v="2384.4"/>
  </r>
  <r>
    <s v="ISRG"/>
    <x v="7"/>
    <s v="INTUITIVE SURGICAL INC"/>
    <x v="0"/>
    <s v="Health Care Equipment &amp; Suppli"/>
    <s v="NewCos"/>
    <n v="735.9"/>
    <n v="728.39520000000005"/>
    <n v="2704.4"/>
  </r>
  <r>
    <s v="ISRG"/>
    <x v="8"/>
    <s v="INTUITIVE SURGICAL INC"/>
    <x v="0"/>
    <s v="Health Care Equipment &amp; Suppli"/>
    <s v="NewCos"/>
    <n v="670.9"/>
    <n v="1027.29"/>
    <n v="3138.2"/>
  </r>
  <r>
    <s v="ISRG"/>
    <x v="9"/>
    <s v="INTUITIVE SURGICAL INC"/>
    <x v="0"/>
    <s v="Health Care Equipment &amp; Suppli"/>
    <s v="NewCos"/>
    <n v="1208"/>
    <n v="1243.3136999999999"/>
    <n v="3724.2"/>
  </r>
  <r>
    <s v="IT"/>
    <x v="0"/>
    <s v="GARTNER INC"/>
    <x v="3"/>
    <s v="IT Services"/>
    <s v="NewCos"/>
    <n v="82.963999999999999"/>
    <n v="84.871099999999998"/>
    <n v="1139.8"/>
  </r>
  <r>
    <s v="IT"/>
    <x v="1"/>
    <s v="GARTNER INC"/>
    <x v="3"/>
    <s v="IT Services"/>
    <s v="NewCos"/>
    <n v="96.284999999999997"/>
    <n v="99.506"/>
    <n v="1288.454"/>
  </r>
  <r>
    <s v="IT"/>
    <x v="2"/>
    <s v="GARTNER INC"/>
    <x v="3"/>
    <s v="IT Services"/>
    <s v="NewCos"/>
    <n v="136.90199999999999"/>
    <n v="137.0274"/>
    <n v="1468.588"/>
  </r>
  <r>
    <s v="IT"/>
    <x v="3"/>
    <s v="GARTNER INC"/>
    <x v="3"/>
    <s v="IT Services"/>
    <s v="NewCos"/>
    <n v="165.90299999999999"/>
    <n v="168.072"/>
    <n v="1615.808"/>
  </r>
  <r>
    <s v="IT"/>
    <x v="4"/>
    <s v="GARTNER INC"/>
    <x v="3"/>
    <s v="IT Services"/>
    <s v="NewCos"/>
    <n v="182.80099999999999"/>
    <n v="183.02010000000001"/>
    <n v="1784.213"/>
  </r>
  <r>
    <s v="IT"/>
    <x v="5"/>
    <s v="GARTNER INC"/>
    <x v="3"/>
    <s v="IT Services"/>
    <s v="NewCos"/>
    <n v="183.76599999999999"/>
    <n v="198.10300000000001"/>
    <n v="2021.441"/>
  </r>
  <r>
    <s v="IT"/>
    <x v="6"/>
    <s v="GARTNER INC"/>
    <x v="3"/>
    <s v="IT Services"/>
    <s v="NewCos"/>
    <n v="175.63499999999999"/>
    <n v="192.64879999999999"/>
    <n v="2163.056"/>
  </r>
  <r>
    <s v="IT"/>
    <x v="7"/>
    <s v="GARTNER INC"/>
    <x v="3"/>
    <s v="IT Services"/>
    <s v="NewCos"/>
    <n v="193.58199999999999"/>
    <n v="221.27070000000001"/>
    <n v="2444.54"/>
  </r>
  <r>
    <s v="IT"/>
    <x v="8"/>
    <s v="GARTNER INC"/>
    <x v="3"/>
    <s v="IT Services"/>
    <s v="NewCos"/>
    <n v="3.2789999999999999"/>
    <n v="157.91290000000001"/>
    <n v="3311.4940000000001"/>
  </r>
  <r>
    <s v="IT"/>
    <x v="9"/>
    <s v="GARTNER INC"/>
    <x v="3"/>
    <s v="IT Services"/>
    <s v="NewCos"/>
    <n v="122.456"/>
    <n v="231.09460000000001"/>
    <n v="3975.4540000000002"/>
  </r>
  <r>
    <s v="ITW"/>
    <x v="0"/>
    <s v="ILLINOIS TOOL WORKS"/>
    <x v="1"/>
    <s v="Machinery"/>
    <s v="OldCos"/>
    <n v="947.00900000000001"/>
    <n v="1026.6081999999999"/>
    <n v="13877.067999999999"/>
  </r>
  <r>
    <s v="ITW"/>
    <x v="1"/>
    <s v="ILLINOIS TOOL WORKS"/>
    <x v="1"/>
    <s v="Machinery"/>
    <s v="OldCos"/>
    <n v="1502.952"/>
    <n v="1482.2809"/>
    <n v="15415.691999999999"/>
  </r>
  <r>
    <s v="ITW"/>
    <x v="2"/>
    <s v="ILLINOIS TOOL WORKS"/>
    <x v="1"/>
    <s v="Machinery"/>
    <s v="OldCos"/>
    <n v="2071"/>
    <n v="1609.0730000000001"/>
    <n v="14515"/>
  </r>
  <r>
    <s v="ITW"/>
    <x v="3"/>
    <s v="ILLINOIS TOOL WORKS"/>
    <x v="1"/>
    <s v="Machinery"/>
    <s v="OldCos"/>
    <n v="2870"/>
    <n v="1573.47"/>
    <n v="14791"/>
  </r>
  <r>
    <s v="ITW"/>
    <x v="4"/>
    <s v="ILLINOIS TOOL WORKS"/>
    <x v="1"/>
    <s v="Machinery"/>
    <s v="OldCos"/>
    <n v="1679"/>
    <n v="1632.585"/>
    <n v="14135"/>
  </r>
  <r>
    <s v="ITW"/>
    <x v="5"/>
    <s v="ILLINOIS TOOL WORKS"/>
    <x v="1"/>
    <s v="Machinery"/>
    <s v="OldCos"/>
    <n v="2946"/>
    <n v="1895.85"/>
    <n v="14484"/>
  </r>
  <r>
    <s v="ITW"/>
    <x v="6"/>
    <s v="ILLINOIS TOOL WORKS"/>
    <x v="1"/>
    <s v="Machinery"/>
    <s v="OldCos"/>
    <n v="1899"/>
    <n v="1886.65"/>
    <n v="13405"/>
  </r>
  <r>
    <s v="ITW"/>
    <x v="7"/>
    <s v="ILLINOIS TOOL WORKS"/>
    <x v="1"/>
    <s v="Machinery"/>
    <s v="OldCos"/>
    <n v="2035"/>
    <n v="2016.19"/>
    <n v="13599"/>
  </r>
  <r>
    <s v="ITW"/>
    <x v="8"/>
    <s v="ILLINOIS TOOL WORKS"/>
    <x v="1"/>
    <s v="Machinery"/>
    <s v="OldCos"/>
    <n v="1687"/>
    <n v="2275.6"/>
    <n v="14314"/>
  </r>
  <r>
    <s v="ITW"/>
    <x v="9"/>
    <s v="ILLINOIS TOOL WORKS"/>
    <x v="1"/>
    <s v="Machinery"/>
    <s v="OldCos"/>
    <n v="2563"/>
    <n v="2536.94"/>
    <n v="14768"/>
  </r>
  <r>
    <s v="JBHT"/>
    <x v="0"/>
    <s v="HUNT (JB) TRANSPRT SVCS INC"/>
    <x v="1"/>
    <s v="Road &amp; Rail"/>
    <s v="OldCos"/>
    <n v="136.435"/>
    <n v="136.435"/>
    <n v="3203.3209999999999"/>
  </r>
  <r>
    <s v="JBHT"/>
    <x v="1"/>
    <s v="HUNT (JB) TRANSPRT SVCS INC"/>
    <x v="1"/>
    <s v="Road &amp; Rail"/>
    <s v="OldCos"/>
    <n v="199.61699999999999"/>
    <n v="202.21700000000001"/>
    <n v="3793.4850000000001"/>
  </r>
  <r>
    <s v="JBHT"/>
    <x v="2"/>
    <s v="HUNT (JB) TRANSPRT SVCS INC"/>
    <x v="1"/>
    <s v="Road &amp; Rail"/>
    <s v="OldCos"/>
    <n v="257.00599999999997"/>
    <n v="247.90600000000001"/>
    <n v="4526.8419999999996"/>
  </r>
  <r>
    <s v="JBHT"/>
    <x v="3"/>
    <s v="HUNT (JB) TRANSPRT SVCS INC"/>
    <x v="1"/>
    <s v="Road &amp; Rail"/>
    <s v="OldCos"/>
    <n v="310.35399999999998"/>
    <n v="299.30399999999997"/>
    <n v="5054.9799999999996"/>
  </r>
  <r>
    <s v="JBHT"/>
    <x v="4"/>
    <s v="HUNT (JB) TRANSPRT SVCS INC"/>
    <x v="1"/>
    <s v="Road &amp; Rail"/>
    <s v="OldCos"/>
    <n v="342.38200000000001"/>
    <n v="344.91699999999997"/>
    <n v="5584.5709999999999"/>
  </r>
  <r>
    <s v="JBHT"/>
    <x v="5"/>
    <s v="HUNT (JB) TRANSPRT SVCS INC"/>
    <x v="1"/>
    <s v="Road &amp; Rail"/>
    <s v="OldCos"/>
    <n v="374.79199999999997"/>
    <n v="370.892"/>
    <n v="6165.4409999999998"/>
  </r>
  <r>
    <s v="JBHT"/>
    <x v="6"/>
    <s v="HUNT (JB) TRANSPRT SVCS INC"/>
    <x v="1"/>
    <s v="Road &amp; Rail"/>
    <s v="OldCos"/>
    <n v="427.23500000000001"/>
    <n v="426.4024"/>
    <n v="6187.6459999999997"/>
  </r>
  <r>
    <s v="JBHT"/>
    <x v="7"/>
    <s v="HUNT (JB) TRANSPRT SVCS INC"/>
    <x v="1"/>
    <s v="Road &amp; Rail"/>
    <s v="OldCos"/>
    <n v="432.09"/>
    <n v="426.1585"/>
    <n v="6555.4589999999998"/>
  </r>
  <r>
    <s v="JBHT"/>
    <x v="8"/>
    <s v="HUNT (JB) TRANSPRT SVCS INC"/>
    <x v="1"/>
    <s v="Road &amp; Rail"/>
    <s v="OldCos"/>
    <n v="686.26300000000003"/>
    <n v="409.08850000000001"/>
    <n v="7189.5680000000002"/>
  </r>
  <r>
    <s v="JBHT"/>
    <x v="9"/>
    <s v="HUNT (JB) TRANSPRT SVCS INC"/>
    <x v="1"/>
    <s v="Road &amp; Rail"/>
    <s v="OldCos"/>
    <n v="489.58499999999998"/>
    <n v="605.0095"/>
    <n v="8614.8739999999998"/>
  </r>
  <r>
    <s v="JCI"/>
    <x v="0"/>
    <s v="JOHNSON CONTROLS INTERNATION"/>
    <x v="1"/>
    <s v="Building Products"/>
    <s v="OldCos"/>
    <n v="-1798"/>
    <n v="1071.6500000000001"/>
    <n v="16882"/>
  </r>
  <r>
    <s v="JCI"/>
    <x v="1"/>
    <s v="JOHNSON CONTROLS INTERNATION"/>
    <x v="1"/>
    <s v="Building Products"/>
    <s v="OldCos"/>
    <n v="1132"/>
    <n v="1276.3"/>
    <n v="17016"/>
  </r>
  <r>
    <s v="JCI"/>
    <x v="2"/>
    <s v="JOHNSON CONTROLS INTERNATION"/>
    <x v="1"/>
    <s v="Building Products"/>
    <s v="OldCos"/>
    <n v="1719"/>
    <n v="503"/>
    <n v="10557"/>
  </r>
  <r>
    <s v="JCI"/>
    <x v="3"/>
    <s v="JOHNSON CONTROLS INTERNATION"/>
    <x v="1"/>
    <s v="Building Products"/>
    <s v="OldCos"/>
    <n v="472"/>
    <n v="564.9"/>
    <n v="10403"/>
  </r>
  <r>
    <s v="JCI"/>
    <x v="4"/>
    <s v="JOHNSON CONTROLS INTERNATION"/>
    <x v="1"/>
    <s v="Building Products"/>
    <s v="OldCos"/>
    <n v="536"/>
    <n v="790.6"/>
    <n v="10058"/>
  </r>
  <r>
    <s v="JCI"/>
    <x v="5"/>
    <s v="JOHNSON CONTROLS INTERNATION"/>
    <x v="1"/>
    <s v="Building Products"/>
    <s v="OldCos"/>
    <n v="1215"/>
    <n v="1503"/>
    <n v="38749"/>
  </r>
  <r>
    <s v="JCI"/>
    <x v="6"/>
    <s v="JOHNSON CONTROLS INTERNATION"/>
    <x v="1"/>
    <s v="Building Products"/>
    <s v="OldCos"/>
    <n v="1563"/>
    <n v="1399.72"/>
    <n v="17100"/>
  </r>
  <r>
    <s v="JCI"/>
    <x v="7"/>
    <s v="JOHNSON CONTROLS INTERNATION"/>
    <x v="1"/>
    <s v="Building Products"/>
    <s v="OldCos"/>
    <n v="-868"/>
    <n v="835.2"/>
    <n v="20837"/>
  </r>
  <r>
    <s v="JCI"/>
    <x v="8"/>
    <s v="JOHNSON CONTROLS INTERNATION"/>
    <x v="1"/>
    <s v="Building Products"/>
    <s v="OldCos"/>
    <n v="1611"/>
    <n v="2688.55"/>
    <n v="30172"/>
  </r>
  <r>
    <s v="JCI"/>
    <x v="9"/>
    <s v="JOHNSON CONTROLS INTERNATION"/>
    <x v="1"/>
    <s v="Building Products"/>
    <s v="OldCos"/>
    <n v="2162"/>
    <n v="1439"/>
    <n v="23400"/>
  </r>
  <r>
    <s v="JCI"/>
    <x v="10"/>
    <s v="JOHNSON CONTROLS INTERNATION"/>
    <x v="1"/>
    <s v="Building Products"/>
    <s v="OldCos"/>
    <n v="5674"/>
    <n v="1686"/>
    <n v="23968"/>
  </r>
  <r>
    <s v="JEC"/>
    <x v="0"/>
    <s v="JACOBS ENGINEERING GROUP INC"/>
    <x v="1"/>
    <s v="Construction &amp; Engineering"/>
    <s v="OldCos"/>
    <n v="399.85399999999998"/>
    <n v="399.14089999999999"/>
    <n v="11467.376"/>
  </r>
  <r>
    <s v="JEC"/>
    <x v="1"/>
    <s v="JACOBS ENGINEERING GROUP INC"/>
    <x v="1"/>
    <s v="Construction &amp; Engineering"/>
    <s v="OldCos"/>
    <n v="245.97399999999999"/>
    <n v="312.28039999999999"/>
    <n v="9915.5169999999998"/>
  </r>
  <r>
    <s v="JEC"/>
    <x v="2"/>
    <s v="JACOBS ENGINEERING GROUP INC"/>
    <x v="1"/>
    <s v="Construction &amp; Engineering"/>
    <s v="OldCos"/>
    <n v="331.029"/>
    <n v="341.5163"/>
    <n v="10381.664000000001"/>
  </r>
  <r>
    <s v="JEC"/>
    <x v="3"/>
    <s v="JACOBS ENGINEERING GROUP INC"/>
    <x v="1"/>
    <s v="Construction &amp; Engineering"/>
    <s v="OldCos"/>
    <n v="378.95400000000001"/>
    <n v="378.72399999999999"/>
    <n v="10893.778"/>
  </r>
  <r>
    <s v="JEC"/>
    <x v="4"/>
    <s v="JACOBS ENGINEERING GROUP INC"/>
    <x v="1"/>
    <s v="Construction &amp; Engineering"/>
    <s v="OldCos"/>
    <n v="423.09300000000002"/>
    <n v="423.09300000000002"/>
    <n v="11818.376"/>
  </r>
  <r>
    <s v="JEC"/>
    <x v="5"/>
    <s v="JACOBS ENGINEERING GROUP INC"/>
    <x v="1"/>
    <s v="Construction &amp; Engineering"/>
    <s v="OldCos"/>
    <n v="328.108"/>
    <n v="452.74930000000001"/>
    <n v="12695.156999999999"/>
  </r>
  <r>
    <s v="JEC"/>
    <x v="6"/>
    <s v="JACOBS ENGINEERING GROUP INC"/>
    <x v="1"/>
    <s v="Construction &amp; Engineering"/>
    <s v="OldCos"/>
    <n v="302.971"/>
    <n v="432.91609999999997"/>
    <n v="12114.832"/>
  </r>
  <r>
    <s v="JEC"/>
    <x v="7"/>
    <s v="JACOBS ENGINEERING GROUP INC"/>
    <x v="1"/>
    <s v="Construction &amp; Engineering"/>
    <s v="OldCos"/>
    <n v="210.46299999999999"/>
    <n v="396.21350000000001"/>
    <n v="10964.156999999999"/>
  </r>
  <r>
    <s v="JEC"/>
    <x v="8"/>
    <s v="JACOBS ENGINEERING GROUP INC"/>
    <x v="1"/>
    <s v="Construction &amp; Engineering"/>
    <s v="OldCos"/>
    <n v="290.64999999999998"/>
    <n v="370.04300000000001"/>
    <n v="10022.788"/>
  </r>
  <r>
    <s v="JEC"/>
    <x v="9"/>
    <s v="JACOBS ENGINEERING GROUP INC"/>
    <x v="1"/>
    <s v="Construction &amp; Engineering"/>
    <s v="OldCos"/>
    <n v="162.62299999999999"/>
    <n v="502.20699999999999"/>
    <n v="10579.772999999999"/>
  </r>
  <r>
    <s v="JEC"/>
    <x v="10"/>
    <s v="JACOBS ENGINEERING GROUP INC"/>
    <x v="1"/>
    <s v="Construction &amp; Engineering"/>
    <s v="OldCos"/>
    <n v="846.76900000000001"/>
    <n v="571.83849999999995"/>
    <n v="12737.868"/>
  </r>
  <r>
    <s v="JKHY"/>
    <x v="0"/>
    <s v="JACK HENRY &amp; ASSOCIATES INC"/>
    <x v="3"/>
    <s v="IT Services"/>
    <s v="OldCos"/>
    <n v="103.102"/>
    <n v="103.102"/>
    <n v="745.59299999999996"/>
  </r>
  <r>
    <s v="JKHY"/>
    <x v="1"/>
    <s v="JACK HENRY &amp; ASSOCIATES INC"/>
    <x v="3"/>
    <s v="IT Services"/>
    <s v="OldCos"/>
    <n v="117.87"/>
    <n v="120.6241"/>
    <n v="836.58600000000001"/>
  </r>
  <r>
    <s v="JKHY"/>
    <x v="2"/>
    <s v="JACK HENRY &amp; ASSOCIATES INC"/>
    <x v="3"/>
    <s v="IT Services"/>
    <s v="OldCos"/>
    <n v="137.471"/>
    <n v="137.471"/>
    <n v="966.89700000000005"/>
  </r>
  <r>
    <s v="JKHY"/>
    <x v="3"/>
    <s v="JACK HENRY &amp; ASSOCIATES INC"/>
    <x v="3"/>
    <s v="IT Services"/>
    <s v="OldCos"/>
    <n v="154.98400000000001"/>
    <n v="154.98400000000001"/>
    <n v="1027.1089999999999"/>
  </r>
  <r>
    <s v="JKHY"/>
    <x v="4"/>
    <s v="JACK HENRY &amp; ASSOCIATES INC"/>
    <x v="3"/>
    <s v="IT Services"/>
    <s v="OldCos"/>
    <n v="176.64500000000001"/>
    <n v="184.75380000000001"/>
    <n v="1129.386"/>
  </r>
  <r>
    <s v="JKHY"/>
    <x v="5"/>
    <s v="JACK HENRY &amp; ASSOCIATES INC"/>
    <x v="3"/>
    <s v="IT Services"/>
    <s v="OldCos"/>
    <n v="186.715"/>
    <n v="204.33"/>
    <n v="1173.173"/>
  </r>
  <r>
    <s v="JKHY"/>
    <x v="6"/>
    <s v="JACK HENRY &amp; ASSOCIATES INC"/>
    <x v="3"/>
    <s v="IT Services"/>
    <s v="OldCos"/>
    <n v="211.221"/>
    <n v="211.221"/>
    <n v="1256.19"/>
  </r>
  <r>
    <s v="JKHY"/>
    <x v="7"/>
    <s v="JACK HENRY &amp; ASSOCIATES INC"/>
    <x v="3"/>
    <s v="IT Services"/>
    <s v="OldCos"/>
    <n v="248.86699999999999"/>
    <n v="225.2499"/>
    <n v="1354.646"/>
  </r>
  <r>
    <s v="JKHY"/>
    <x v="8"/>
    <s v="JACK HENRY &amp; ASSOCIATES INC"/>
    <x v="3"/>
    <s v="IT Services"/>
    <s v="OldCos"/>
    <n v="245.79300000000001"/>
    <n v="243.66749999999999"/>
    <n v="1431.117"/>
  </r>
  <r>
    <s v="JKHY"/>
    <x v="9"/>
    <s v="JACK HENRY &amp; ASSOCIATES INC"/>
    <x v="3"/>
    <s v="IT Services"/>
    <s v="OldCos"/>
    <n v="365.03399999999999"/>
    <n v="362.98630000000003"/>
    <n v="1470.797"/>
  </r>
  <r>
    <s v="JKHY"/>
    <x v="10"/>
    <s v="JACK HENRY &amp; ASSOCIATES INC"/>
    <x v="3"/>
    <s v="IT Services"/>
    <s v="OldCos"/>
    <n v="271.88499999999999"/>
    <n v="280.1207"/>
    <n v="1552.691"/>
  </r>
  <r>
    <s v="JNJ"/>
    <x v="0"/>
    <s v="JOHNSON &amp; JOHNSON"/>
    <x v="0"/>
    <s v="Pharmaceuticals"/>
    <s v="OldCos"/>
    <n v="12266"/>
    <n v="12616.85"/>
    <n v="61897"/>
  </r>
  <r>
    <s v="JNJ"/>
    <x v="1"/>
    <s v="JOHNSON &amp; JOHNSON"/>
    <x v="0"/>
    <s v="Pharmaceuticals"/>
    <s v="OldCos"/>
    <n v="13334"/>
    <n v="13279"/>
    <n v="61587"/>
  </r>
  <r>
    <s v="JNJ"/>
    <x v="2"/>
    <s v="JOHNSON &amp; JOHNSON"/>
    <x v="0"/>
    <s v="Pharmaceuticals"/>
    <s v="OldCos"/>
    <n v="9672"/>
    <n v="13867"/>
    <n v="65030"/>
  </r>
  <r>
    <s v="JNJ"/>
    <x v="3"/>
    <s v="JOHNSON &amp; JOHNSON"/>
    <x v="0"/>
    <s v="Pharmaceuticals"/>
    <s v="OldCos"/>
    <n v="10853"/>
    <n v="13867"/>
    <n v="67224"/>
  </r>
  <r>
    <s v="JNJ"/>
    <x v="4"/>
    <s v="JOHNSON &amp; JOHNSON"/>
    <x v="0"/>
    <s v="Pharmaceuticals"/>
    <s v="OldCos"/>
    <n v="13831"/>
    <n v="14345"/>
    <n v="71312"/>
  </r>
  <r>
    <s v="JNJ"/>
    <x v="5"/>
    <s v="JOHNSON &amp; JOHNSON"/>
    <x v="0"/>
    <s v="Pharmaceuticals"/>
    <s v="OldCos"/>
    <n v="16323"/>
    <n v="15556.05"/>
    <n v="74331"/>
  </r>
  <r>
    <s v="JNJ"/>
    <x v="6"/>
    <s v="JOHNSON &amp; JOHNSON"/>
    <x v="0"/>
    <s v="Pharmaceuticals"/>
    <s v="OldCos"/>
    <n v="15409"/>
    <n v="14979.85"/>
    <n v="70074"/>
  </r>
  <r>
    <s v="JNJ"/>
    <x v="7"/>
    <s v="JOHNSON &amp; JOHNSON"/>
    <x v="0"/>
    <s v="Pharmaceuticals"/>
    <s v="OldCos"/>
    <n v="16540"/>
    <n v="17882.099999999999"/>
    <n v="71890"/>
  </r>
  <r>
    <s v="JNJ"/>
    <x v="8"/>
    <s v="JOHNSON &amp; JOHNSON"/>
    <x v="0"/>
    <s v="Pharmaceuticals"/>
    <s v="OldCos"/>
    <n v="1300"/>
    <n v="17882.099999999999"/>
    <n v="76450"/>
  </r>
  <r>
    <s v="JNJ"/>
    <x v="9"/>
    <s v="JOHNSON &amp; JOHNSON"/>
    <x v="0"/>
    <s v="Pharmaceuticals"/>
    <s v="OldCos"/>
    <n v="15297"/>
    <n v="18427"/>
    <n v="81581"/>
  </r>
  <r>
    <s v="JNPR"/>
    <x v="0"/>
    <s v="JUNIPER NETWORKS INC"/>
    <x v="3"/>
    <s v="Communications Equipment"/>
    <s v="NewCos"/>
    <n v="116.999"/>
    <n v="416.60140000000001"/>
    <n v="3315.9119999999998"/>
  </r>
  <r>
    <s v="JNPR"/>
    <x v="1"/>
    <s v="JUNIPER NETWORKS INC"/>
    <x v="3"/>
    <s v="Communications Equipment"/>
    <s v="NewCos"/>
    <n v="618.40200000000004"/>
    <n v="624.44569999999999"/>
    <n v="4093.2660000000001"/>
  </r>
  <r>
    <s v="JNPR"/>
    <x v="2"/>
    <s v="JUNIPER NETWORKS INC"/>
    <x v="3"/>
    <s v="Communications Equipment"/>
    <s v="NewCos"/>
    <n v="425.1"/>
    <n v="455.04109999999997"/>
    <n v="4448.7"/>
  </r>
  <r>
    <s v="JNPR"/>
    <x v="3"/>
    <s v="JUNIPER NETWORKS INC"/>
    <x v="3"/>
    <s v="Communications Equipment"/>
    <s v="NewCos"/>
    <n v="186.5"/>
    <n v="251.7191"/>
    <n v="4365.3999999999996"/>
  </r>
  <r>
    <s v="JNPR"/>
    <x v="4"/>
    <s v="JUNIPER NETWORKS INC"/>
    <x v="3"/>
    <s v="Communications Equipment"/>
    <s v="NewCos"/>
    <n v="439.8"/>
    <n v="463.45839999999998"/>
    <n v="4669.1000000000004"/>
  </r>
  <r>
    <s v="JNPR"/>
    <x v="5"/>
    <s v="JUNIPER NETWORKS INC"/>
    <x v="3"/>
    <s v="Communications Equipment"/>
    <s v="NewCos"/>
    <n v="-334.3"/>
    <n v="369.64049999999997"/>
    <n v="4627.1000000000004"/>
  </r>
  <r>
    <s v="JNPR"/>
    <x v="6"/>
    <s v="JUNIPER NETWORKS INC"/>
    <x v="3"/>
    <s v="Communications Equipment"/>
    <s v="NewCos"/>
    <n v="633.70000000000005"/>
    <n v="621.71559999999999"/>
    <n v="4857.8"/>
  </r>
  <r>
    <s v="JNPR"/>
    <x v="7"/>
    <s v="JUNIPER NETWORKS INC"/>
    <x v="3"/>
    <s v="Communications Equipment"/>
    <s v="NewCos"/>
    <n v="592.70000000000005"/>
    <n v="607.37609999999995"/>
    <n v="4990.1000000000004"/>
  </r>
  <r>
    <s v="JNPR"/>
    <x v="8"/>
    <s v="JUNIPER NETWORKS INC"/>
    <x v="3"/>
    <s v="Communications Equipment"/>
    <s v="NewCos"/>
    <n v="306.2"/>
    <n v="661.51220000000001"/>
    <n v="5027.2"/>
  </r>
  <r>
    <s v="JNPR"/>
    <x v="9"/>
    <s v="JUNIPER NETWORKS INC"/>
    <x v="3"/>
    <s v="Communications Equipment"/>
    <s v="NewCos"/>
    <n v="566.9"/>
    <n v="583.05100000000004"/>
    <n v="4647.5"/>
  </r>
  <r>
    <s v="JWN"/>
    <x v="0"/>
    <s v="NORDSTROM INC"/>
    <x v="2"/>
    <s v="Multiline Retail"/>
    <s v="OldCos"/>
    <n v="401"/>
    <n v="401"/>
    <n v="8573"/>
  </r>
  <r>
    <s v="JWN"/>
    <x v="1"/>
    <s v="NORDSTROM INC"/>
    <x v="2"/>
    <s v="Multiline Retail"/>
    <s v="OldCos"/>
    <n v="441"/>
    <n v="429"/>
    <n v="8627"/>
  </r>
  <r>
    <s v="JWN"/>
    <x v="2"/>
    <s v="NORDSTROM INC"/>
    <x v="2"/>
    <s v="Multiline Retail"/>
    <s v="OldCos"/>
    <n v="613"/>
    <n v="613"/>
    <n v="9700"/>
  </r>
  <r>
    <s v="JWN"/>
    <x v="3"/>
    <s v="NORDSTROM INC"/>
    <x v="2"/>
    <s v="Multiline Retail"/>
    <s v="OldCos"/>
    <n v="683"/>
    <n v="711.25"/>
    <n v="10860"/>
  </r>
  <r>
    <s v="JWN"/>
    <x v="4"/>
    <s v="NORDSTROM INC"/>
    <x v="2"/>
    <s v="Multiline Retail"/>
    <s v="OldCos"/>
    <n v="735"/>
    <n v="735"/>
    <n v="12134"/>
  </r>
  <r>
    <s v="JWN"/>
    <x v="5"/>
    <s v="NORDSTROM INC"/>
    <x v="2"/>
    <s v="Multiline Retail"/>
    <s v="OldCos"/>
    <n v="734"/>
    <n v="734"/>
    <n v="12540"/>
  </r>
  <r>
    <s v="JWN"/>
    <x v="6"/>
    <s v="NORDSTROM INC"/>
    <x v="2"/>
    <s v="Multiline Retail"/>
    <s v="OldCos"/>
    <n v="720"/>
    <n v="727.8"/>
    <n v="13506"/>
  </r>
  <r>
    <s v="JWN"/>
    <x v="7"/>
    <s v="NORDSTROM INC"/>
    <x v="2"/>
    <s v="Multiline Retail"/>
    <s v="OldCos"/>
    <n v="600"/>
    <n v="638.35"/>
    <n v="14437"/>
  </r>
  <r>
    <s v="JWN"/>
    <x v="8"/>
    <s v="NORDSTROM INC"/>
    <x v="2"/>
    <s v="Multiline Retail"/>
    <s v="OldCos"/>
    <n v="354"/>
    <n v="551"/>
    <n v="14757"/>
  </r>
  <r>
    <s v="JWN"/>
    <x v="9"/>
    <s v="NORDSTROM INC"/>
    <x v="2"/>
    <s v="Multiline Retail"/>
    <s v="OldCos"/>
    <n v="437"/>
    <n v="479"/>
    <n v="15478"/>
  </r>
  <r>
    <s v="JWN"/>
    <x v="10"/>
    <s v="NORDSTROM INC"/>
    <x v="2"/>
    <s v="Multiline Retail"/>
    <s v="OldCos"/>
    <n v="564"/>
    <n v="636"/>
    <n v="15860"/>
  </r>
  <r>
    <s v="K"/>
    <x v="0"/>
    <s v="KELLOGG CO"/>
    <x v="4"/>
    <s v="Food Products"/>
    <s v="OldCos"/>
    <n v="1212"/>
    <n v="1245.8"/>
    <n v="12575"/>
  </r>
  <r>
    <s v="K"/>
    <x v="1"/>
    <s v="KELLOGG CO"/>
    <x v="4"/>
    <s v="Food Products"/>
    <s v="OldCos"/>
    <n v="1247"/>
    <n v="1307.3"/>
    <n v="12397"/>
  </r>
  <r>
    <s v="K"/>
    <x v="2"/>
    <s v="KELLOGG CO"/>
    <x v="4"/>
    <s v="Food Products"/>
    <s v="OldCos"/>
    <n v="866"/>
    <n v="1307.3"/>
    <n v="13198"/>
  </r>
  <r>
    <s v="K"/>
    <x v="3"/>
    <s v="KELLOGG CO"/>
    <x v="4"/>
    <s v="Food Products"/>
    <s v="OldCos"/>
    <n v="961"/>
    <n v="879.65"/>
    <n v="14197"/>
  </r>
  <r>
    <s v="K"/>
    <x v="4"/>
    <s v="KELLOGG CO"/>
    <x v="4"/>
    <s v="Food Products"/>
    <s v="OldCos"/>
    <n v="1807"/>
    <n v="1319.5"/>
    <n v="14792"/>
  </r>
  <r>
    <s v="K"/>
    <x v="5"/>
    <s v="KELLOGG CO"/>
    <x v="4"/>
    <s v="Food Products"/>
    <s v="OldCos"/>
    <n v="632"/>
    <n v="1408.85"/>
    <n v="14580"/>
  </r>
  <r>
    <s v="K"/>
    <x v="6"/>
    <s v="KELLOGG CO"/>
    <x v="4"/>
    <s v="Food Products"/>
    <s v="OldCos"/>
    <n v="614"/>
    <n v="1254.7347"/>
    <n v="13525"/>
  </r>
  <r>
    <s v="K"/>
    <x v="7"/>
    <s v="KELLOGG CO"/>
    <x v="4"/>
    <s v="Food Products"/>
    <s v="OldCos"/>
    <n v="699"/>
    <n v="1254.7347"/>
    <n v="12965"/>
  </r>
  <r>
    <s v="K"/>
    <x v="8"/>
    <s v="KELLOGG CO"/>
    <x v="4"/>
    <s v="Food Products"/>
    <s v="OldCos"/>
    <n v="1254"/>
    <n v="1326.5785000000001"/>
    <n v="12854"/>
  </r>
  <r>
    <s v="K"/>
    <x v="9"/>
    <s v="KELLOGG CO"/>
    <x v="4"/>
    <s v="Food Products"/>
    <s v="OldCos"/>
    <n v="1336"/>
    <n v="1510"/>
    <n v="13547"/>
  </r>
  <r>
    <s v="KEYS"/>
    <x v="0"/>
    <s v="KEYSIGHT TECHNOLOGIES IN"/>
    <x v="3"/>
    <s v="Electronic Equipment, Instrume"/>
    <s v="OldCos"/>
    <m/>
    <m/>
    <m/>
  </r>
  <r>
    <s v="KEYS"/>
    <x v="1"/>
    <s v="KEYSIGHT TECHNOLOGIES IN"/>
    <x v="3"/>
    <s v="Electronic Equipment, Instrume"/>
    <s v="OldCos"/>
    <m/>
    <m/>
    <m/>
  </r>
  <r>
    <s v="KEYS"/>
    <x v="2"/>
    <s v="KEYSIGHT TECHNOLOGIES IN"/>
    <x v="3"/>
    <s v="Electronic Equipment, Instrume"/>
    <s v="OldCos"/>
    <n v="787"/>
    <n v="789.6"/>
    <n v="3316"/>
  </r>
  <r>
    <s v="KEYS"/>
    <x v="3"/>
    <s v="KEYSIGHT TECHNOLOGIES IN"/>
    <x v="3"/>
    <s v="Electronic Equipment, Instrume"/>
    <s v="OldCos"/>
    <n v="841"/>
    <n v="842.95"/>
    <n v="3315"/>
  </r>
  <r>
    <s v="KEYS"/>
    <x v="4"/>
    <s v="KEYSIGHT TECHNOLOGIES IN"/>
    <x v="3"/>
    <s v="Electronic Equipment, Instrume"/>
    <s v="OldCos"/>
    <n v="457"/>
    <n v="473.9"/>
    <n v="2888"/>
  </r>
  <r>
    <s v="KEYS"/>
    <x v="5"/>
    <s v="KEYSIGHT TECHNOLOGIES IN"/>
    <x v="3"/>
    <s v="Electronic Equipment, Instrume"/>
    <s v="OldCos"/>
    <n v="392"/>
    <n v="439.45"/>
    <n v="2933"/>
  </r>
  <r>
    <s v="KEYS"/>
    <x v="6"/>
    <s v="KEYSIGHT TECHNOLOGIES IN"/>
    <x v="3"/>
    <s v="Electronic Equipment, Instrume"/>
    <s v="OldCos"/>
    <n v="513"/>
    <n v="363"/>
    <n v="2856"/>
  </r>
  <r>
    <s v="KEYS"/>
    <x v="7"/>
    <s v="KEYSIGHT TECHNOLOGIES IN"/>
    <x v="3"/>
    <s v="Electronic Equipment, Instrume"/>
    <s v="OldCos"/>
    <n v="335"/>
    <n v="326.5"/>
    <n v="2918"/>
  </r>
  <r>
    <s v="KEYS"/>
    <x v="8"/>
    <s v="KEYSIGHT TECHNOLOGIES IN"/>
    <x v="3"/>
    <s v="Electronic Equipment, Instrume"/>
    <s v="OldCos"/>
    <n v="102"/>
    <n v="144.5197"/>
    <n v="3189"/>
  </r>
  <r>
    <s v="KEYS"/>
    <x v="9"/>
    <s v="KEYSIGHT TECHNOLOGIES IN"/>
    <x v="3"/>
    <s v="Electronic Equipment, Instrume"/>
    <s v="OldCos"/>
    <n v="165"/>
    <n v="824.74580000000003"/>
    <n v="3878"/>
  </r>
  <r>
    <s v="KEYS"/>
    <x v="10"/>
    <s v="KEYSIGHT TECHNOLOGIES IN"/>
    <x v="3"/>
    <s v="Electronic Equipment, Instrume"/>
    <s v="OldCos"/>
    <n v="621"/>
    <n v="623.83579999999995"/>
    <n v="4303"/>
  </r>
  <r>
    <s v="KHC"/>
    <x v="0"/>
    <s v="KRAFT HEINZ CO/THE"/>
    <x v="4"/>
    <s v="Food Products"/>
    <s v="OldCos"/>
    <m/>
    <m/>
    <m/>
  </r>
  <r>
    <s v="KHC"/>
    <x v="1"/>
    <s v="KRAFT HEINZ CO/THE"/>
    <x v="4"/>
    <s v="Food Products"/>
    <s v="OldCos"/>
    <m/>
    <m/>
    <m/>
  </r>
  <r>
    <s v="KHC"/>
    <x v="2"/>
    <s v="KRAFT HEINZ CO/THE"/>
    <x v="4"/>
    <s v="Food Products"/>
    <s v="OldCos"/>
    <m/>
    <m/>
    <m/>
  </r>
  <r>
    <s v="KHC"/>
    <x v="3"/>
    <s v="KRAFT HEINZ CO/THE"/>
    <x v="4"/>
    <s v="Food Products"/>
    <s v="OldCos"/>
    <m/>
    <m/>
    <m/>
  </r>
  <r>
    <s v="KHC"/>
    <x v="4"/>
    <s v="KRAFT HEINZ CO/THE"/>
    <x v="4"/>
    <s v="Food Products"/>
    <s v="OldCos"/>
    <m/>
    <m/>
    <m/>
  </r>
  <r>
    <s v="KHC"/>
    <x v="5"/>
    <s v="KRAFT HEINZ CO/THE"/>
    <x v="4"/>
    <s v="Food Products"/>
    <s v="OldCos"/>
    <n v="1598"/>
    <n v="2411.4"/>
    <n v="29122"/>
  </r>
  <r>
    <s v="KHC"/>
    <x v="6"/>
    <s v="KRAFT HEINZ CO/THE"/>
    <x v="4"/>
    <s v="Food Products"/>
    <s v="OldCos"/>
    <n v="861"/>
    <n v="2503.06"/>
    <n v="27447"/>
  </r>
  <r>
    <s v="KHC"/>
    <x v="7"/>
    <s v="KRAFT HEINZ CO/THE"/>
    <x v="4"/>
    <s v="Food Products"/>
    <s v="OldCos"/>
    <n v="3416"/>
    <n v="2503.06"/>
    <n v="26300"/>
  </r>
  <r>
    <s v="KHC"/>
    <x v="8"/>
    <s v="KRAFT HEINZ CO/THE"/>
    <x v="4"/>
    <s v="Food Products"/>
    <s v="OldCos"/>
    <n v="10941"/>
    <n v="4330"/>
    <n v="26076"/>
  </r>
  <r>
    <s v="KHC"/>
    <x v="9"/>
    <s v="KRAFT HEINZ CO/THE"/>
    <x v="4"/>
    <s v="Food Products"/>
    <s v="OldCos"/>
    <n v="-10192"/>
    <n v="4299"/>
    <n v="26268"/>
  </r>
  <r>
    <s v="KLAC"/>
    <x v="0"/>
    <s v="KLA CORP"/>
    <x v="3"/>
    <s v="Semiconductors &amp; Semiconductor"/>
    <s v="OldCos"/>
    <n v="-523.36800000000005"/>
    <n v="-232.61519999999999"/>
    <n v="1520.2159999999999"/>
  </r>
  <r>
    <s v="KLAC"/>
    <x v="1"/>
    <s v="KLA CORP"/>
    <x v="3"/>
    <s v="Semiconductors &amp; Semiconductor"/>
    <s v="OldCos"/>
    <n v="212.3"/>
    <n v="252.3383"/>
    <n v="1820.76"/>
  </r>
  <r>
    <s v="KLAC"/>
    <x v="2"/>
    <s v="KLA CORP"/>
    <x v="3"/>
    <s v="Semiconductors &amp; Semiconductor"/>
    <s v="OldCos"/>
    <n v="794.48800000000006"/>
    <n v="826.0326"/>
    <n v="3175.1669999999999"/>
  </r>
  <r>
    <s v="KLAC"/>
    <x v="3"/>
    <s v="KLA CORP"/>
    <x v="3"/>
    <s v="Semiconductors &amp; Semiconductor"/>
    <s v="OldCos"/>
    <n v="756.01499999999999"/>
    <n v="777.2029"/>
    <n v="3171.944"/>
  </r>
  <r>
    <s v="KLAC"/>
    <x v="4"/>
    <s v="KLA CORP"/>
    <x v="3"/>
    <s v="Semiconductors &amp; Semiconductor"/>
    <s v="OldCos"/>
    <n v="543.149"/>
    <n v="561.0874"/>
    <n v="2842.7809999999999"/>
  </r>
  <r>
    <s v="KLAC"/>
    <x v="5"/>
    <s v="KLA CORP"/>
    <x v="3"/>
    <s v="Semiconductors &amp; Semiconductor"/>
    <s v="OldCos"/>
    <n v="582.755"/>
    <n v="596.65160000000003"/>
    <n v="2929.4079999999999"/>
  </r>
  <r>
    <s v="KLAC"/>
    <x v="6"/>
    <s v="KLA CORP"/>
    <x v="3"/>
    <s v="Semiconductors &amp; Semiconductor"/>
    <s v="OldCos"/>
    <n v="366.15800000000002"/>
    <n v="485.3186"/>
    <n v="2814.049"/>
  </r>
  <r>
    <s v="KLAC"/>
    <x v="7"/>
    <s v="KLA CORP"/>
    <x v="3"/>
    <s v="Semiconductors &amp; Semiconductor"/>
    <s v="OldCos"/>
    <n v="704.42200000000003"/>
    <n v="727.13890000000004"/>
    <n v="2984.4929999999999"/>
  </r>
  <r>
    <s v="KLAC"/>
    <x v="8"/>
    <s v="KLA CORP"/>
    <x v="3"/>
    <s v="Semiconductors &amp; Semiconductor"/>
    <s v="OldCos"/>
    <n v="926.07600000000002"/>
    <n v="934.34320000000002"/>
    <n v="3480.0140000000001"/>
  </r>
  <r>
    <s v="KLAC"/>
    <x v="9"/>
    <s v="KLA CORP"/>
    <x v="3"/>
    <s v="Semiconductors &amp; Semiconductor"/>
    <s v="OldCos"/>
    <n v="802.26499999999999"/>
    <n v="1259.6904"/>
    <n v="4036.701"/>
  </r>
  <r>
    <s v="KLAC"/>
    <x v="10"/>
    <s v="KLA CORP"/>
    <x v="3"/>
    <s v="Semiconductors &amp; Semiconductor"/>
    <s v="OldCos"/>
    <n v="1175.617"/>
    <n v="1327.962"/>
    <n v="4568.9040000000005"/>
  </r>
  <r>
    <s v="KMB"/>
    <x v="0"/>
    <s v="KIMBERLY-CLARK CORP"/>
    <x v="4"/>
    <s v="Household Products"/>
    <s v="OldCos"/>
    <n v="1884"/>
    <n v="1956.8"/>
    <n v="19115"/>
  </r>
  <r>
    <s v="KMB"/>
    <x v="1"/>
    <s v="KIMBERLY-CLARK CORP"/>
    <x v="4"/>
    <s v="Household Products"/>
    <s v="OldCos"/>
    <n v="1843"/>
    <n v="1939"/>
    <n v="19746"/>
  </r>
  <r>
    <s v="KMB"/>
    <x v="2"/>
    <s v="KIMBERLY-CLARK CORP"/>
    <x v="4"/>
    <s v="Household Products"/>
    <s v="OldCos"/>
    <n v="1591"/>
    <n v="1915"/>
    <n v="20846"/>
  </r>
  <r>
    <s v="KMB"/>
    <x v="3"/>
    <s v="KIMBERLY-CLARK CORP"/>
    <x v="4"/>
    <s v="Household Products"/>
    <s v="OldCos"/>
    <n v="1750"/>
    <n v="1877"/>
    <n v="19467"/>
  </r>
  <r>
    <s v="KMB"/>
    <x v="4"/>
    <s v="KIMBERLY-CLARK CORP"/>
    <x v="4"/>
    <s v="Household Products"/>
    <s v="OldCos"/>
    <n v="2142"/>
    <n v="2031"/>
    <n v="19561"/>
  </r>
  <r>
    <s v="KMB"/>
    <x v="5"/>
    <s v="KIMBERLY-CLARK CORP"/>
    <x v="4"/>
    <s v="Household Products"/>
    <s v="OldCos"/>
    <n v="1526"/>
    <n v="2080"/>
    <n v="19724"/>
  </r>
  <r>
    <s v="KMB"/>
    <x v="6"/>
    <s v="KIMBERLY-CLARK CORP"/>
    <x v="4"/>
    <s v="Household Products"/>
    <s v="OldCos"/>
    <n v="1013"/>
    <n v="2109"/>
    <n v="18591"/>
  </r>
  <r>
    <s v="KMB"/>
    <x v="7"/>
    <s v="KIMBERLY-CLARK CORP"/>
    <x v="4"/>
    <s v="Household Products"/>
    <s v="OldCos"/>
    <n v="2166"/>
    <n v="2182"/>
    <n v="18287"/>
  </r>
  <r>
    <s v="KMB"/>
    <x v="8"/>
    <s v="KIMBERLY-CLARK CORP"/>
    <x v="4"/>
    <s v="Household Products"/>
    <s v="OldCos"/>
    <n v="2278"/>
    <n v="2230.65"/>
    <n v="18348"/>
  </r>
  <r>
    <s v="KMB"/>
    <x v="9"/>
    <s v="KIMBERLY-CLARK CORP"/>
    <x v="4"/>
    <s v="Household Products"/>
    <s v="OldCos"/>
    <n v="1410"/>
    <n v="2409.54"/>
    <n v="18486"/>
  </r>
  <r>
    <s v="KMI"/>
    <x v="0"/>
    <s v="KINDER MORGAN INC"/>
    <x v="7"/>
    <s v="Oil, Gas &amp; Consumable Fuels"/>
    <s v="OldCos"/>
    <n v="495"/>
    <n v="503.47500000000002"/>
    <n v="7185.2"/>
  </r>
  <r>
    <s v="KMI"/>
    <x v="1"/>
    <s v="KINDER MORGAN INC"/>
    <x v="7"/>
    <s v="Oil, Gas &amp; Consumable Fuels"/>
    <s v="OldCos"/>
    <n v="-41"/>
    <n v="-280.25"/>
    <n v="7852"/>
  </r>
  <r>
    <s v="KMI"/>
    <x v="2"/>
    <s v="KINDER MORGAN INC"/>
    <x v="7"/>
    <s v="Oil, Gas &amp; Consumable Fuels"/>
    <s v="OldCos"/>
    <n v="594.4"/>
    <n v="977.44500000000005"/>
    <n v="8264.9"/>
  </r>
  <r>
    <s v="KMI"/>
    <x v="3"/>
    <s v="KINDER MORGAN INC"/>
    <x v="7"/>
    <s v="Oil, Gas &amp; Consumable Fuels"/>
    <s v="OldCos"/>
    <n v="315"/>
    <n v="1467.7"/>
    <n v="9973"/>
  </r>
  <r>
    <s v="KMI"/>
    <x v="4"/>
    <s v="KINDER MORGAN INC"/>
    <x v="7"/>
    <s v="Oil, Gas &amp; Consumable Fuels"/>
    <s v="OldCos"/>
    <n v="1193"/>
    <n v="749.8"/>
    <n v="14070"/>
  </r>
  <r>
    <s v="KMI"/>
    <x v="5"/>
    <s v="KINDER MORGAN INC"/>
    <x v="7"/>
    <s v="Oil, Gas &amp; Consumable Fuels"/>
    <s v="OldCos"/>
    <n v="1015"/>
    <n v="1211.3"/>
    <n v="16226"/>
  </r>
  <r>
    <s v="KMI"/>
    <x v="6"/>
    <s v="KINDER MORGAN INC"/>
    <x v="7"/>
    <s v="Oil, Gas &amp; Consumable Fuels"/>
    <s v="OldCos"/>
    <n v="214"/>
    <n v="1981.5"/>
    <n v="14403"/>
  </r>
  <r>
    <s v="KMI"/>
    <x v="7"/>
    <s v="KINDER MORGAN INC"/>
    <x v="7"/>
    <s v="Oil, Gas &amp; Consumable Fuels"/>
    <s v="OldCos"/>
    <n v="548"/>
    <n v="1245.45"/>
    <n v="13058"/>
  </r>
  <r>
    <s v="KMI"/>
    <x v="8"/>
    <s v="KINDER MORGAN INC"/>
    <x v="7"/>
    <s v="Oil, Gas &amp; Consumable Fuels"/>
    <s v="OldCos"/>
    <n v="22"/>
    <n v="1536.5222000000001"/>
    <n v="13705"/>
  </r>
  <r>
    <s v="KMI"/>
    <x v="9"/>
    <s v="KINDER MORGAN INC"/>
    <x v="7"/>
    <s v="Oil, Gas &amp; Consumable Fuels"/>
    <s v="OldCos"/>
    <n v="1473"/>
    <n v="1834.1092000000001"/>
    <n v="14144"/>
  </r>
  <r>
    <s v="KMX"/>
    <x v="0"/>
    <s v="CARMAX INC"/>
    <x v="2"/>
    <s v="Specialty Retail"/>
    <s v="OldCos"/>
    <n v="59.213000000000001"/>
    <n v="68.173299999999998"/>
    <n v="6973.9660000000003"/>
  </r>
  <r>
    <s v="KMX"/>
    <x v="1"/>
    <s v="CARMAX INC"/>
    <x v="2"/>
    <s v="Specialty Retail"/>
    <s v="OldCos"/>
    <n v="281.66800000000001"/>
    <n v="277.22329999999999"/>
    <n v="7470.1930000000002"/>
  </r>
  <r>
    <s v="KMX"/>
    <x v="2"/>
    <s v="CARMAX INC"/>
    <x v="2"/>
    <s v="Specialty Retail"/>
    <s v="OldCos"/>
    <n v="377.495"/>
    <n v="377.495"/>
    <n v="8975.5540000000001"/>
  </r>
  <r>
    <s v="KMX"/>
    <x v="3"/>
    <s v="CARMAX INC"/>
    <x v="2"/>
    <s v="Specialty Retail"/>
    <s v="OldCos"/>
    <n v="413.79500000000002"/>
    <n v="413.79500000000002"/>
    <n v="10003.599"/>
  </r>
  <r>
    <s v="KMX"/>
    <x v="4"/>
    <s v="CARMAX INC"/>
    <x v="2"/>
    <s v="Specialty Retail"/>
    <s v="OldCos"/>
    <n v="434.28399999999999"/>
    <n v="434.28399999999999"/>
    <n v="10962.817999999999"/>
  </r>
  <r>
    <s v="KMX"/>
    <x v="5"/>
    <s v="CARMAX INC"/>
    <x v="2"/>
    <s v="Specialty Retail"/>
    <s v="OldCos"/>
    <n v="492.58600000000001"/>
    <n v="492.58600000000001"/>
    <n v="12574.299000000001"/>
  </r>
  <r>
    <s v="KMX"/>
    <x v="6"/>
    <s v="CARMAX INC"/>
    <x v="2"/>
    <s v="Specialty Retail"/>
    <s v="OldCos"/>
    <n v="597.35799999999995"/>
    <n v="584.23649999999998"/>
    <n v="14268.716"/>
  </r>
  <r>
    <s v="KMX"/>
    <x v="7"/>
    <s v="CARMAX INC"/>
    <x v="2"/>
    <s v="Specialty Retail"/>
    <s v="OldCos"/>
    <n v="623.428"/>
    <n v="628.62800000000004"/>
    <n v="15149.674999999999"/>
  </r>
  <r>
    <s v="KMX"/>
    <x v="8"/>
    <s v="CARMAX INC"/>
    <x v="2"/>
    <s v="Specialty Retail"/>
    <s v="OldCos"/>
    <n v="626.97"/>
    <n v="626.97"/>
    <n v="15875.118"/>
  </r>
  <r>
    <s v="KMX"/>
    <x v="9"/>
    <s v="CARMAX INC"/>
    <x v="2"/>
    <s v="Specialty Retail"/>
    <s v="OldCos"/>
    <n v="664.11199999999997"/>
    <n v="648.84609999999998"/>
    <n v="17120.208999999999"/>
  </r>
  <r>
    <s v="KMX"/>
    <x v="10"/>
    <s v="CARMAX INC"/>
    <x v="2"/>
    <s v="Specialty Retail"/>
    <s v="OldCos"/>
    <n v="842.41300000000001"/>
    <n v="842.41300000000001"/>
    <n v="18173.099999999999"/>
  </r>
  <r>
    <s v="KO"/>
    <x v="0"/>
    <s v="COCA-COLA CO/THE"/>
    <x v="4"/>
    <s v="Beverages"/>
    <s v="OldCos"/>
    <n v="6824"/>
    <n v="7134"/>
    <n v="30990"/>
  </r>
  <r>
    <s v="KO"/>
    <x v="1"/>
    <s v="COCA-COLA CO/THE"/>
    <x v="4"/>
    <s v="Beverages"/>
    <s v="OldCos"/>
    <n v="11809"/>
    <n v="7847"/>
    <n v="35119"/>
  </r>
  <r>
    <s v="KO"/>
    <x v="2"/>
    <s v="COCA-COLA CO/THE"/>
    <x v="4"/>
    <s v="Beverages"/>
    <s v="OldCos"/>
    <n v="8584"/>
    <n v="8951"/>
    <n v="46542"/>
  </r>
  <r>
    <s v="KO"/>
    <x v="3"/>
    <s v="COCA-COLA CO/THE"/>
    <x v="4"/>
    <s v="Beverages"/>
    <s v="OldCos"/>
    <n v="9019"/>
    <n v="9367"/>
    <n v="48017"/>
  </r>
  <r>
    <s v="KO"/>
    <x v="4"/>
    <s v="COCA-COLA CO/THE"/>
    <x v="4"/>
    <s v="Beverages"/>
    <s v="OldCos"/>
    <n v="8584"/>
    <n v="9409"/>
    <n v="46854"/>
  </r>
  <r>
    <s v="KO"/>
    <x v="5"/>
    <s v="COCA-COLA CO/THE"/>
    <x v="4"/>
    <s v="Beverages"/>
    <s v="OldCos"/>
    <n v="7035"/>
    <n v="9021"/>
    <n v="45998"/>
  </r>
  <r>
    <s v="KO"/>
    <x v="6"/>
    <s v="COCA-COLA CO/THE"/>
    <x v="4"/>
    <s v="Beverages"/>
    <s v="OldCos"/>
    <n v="7351"/>
    <n v="8807"/>
    <n v="44294"/>
  </r>
  <r>
    <s v="KO"/>
    <x v="7"/>
    <s v="COCA-COLA CO/THE"/>
    <x v="4"/>
    <s v="Beverages"/>
    <s v="OldCos"/>
    <n v="6527"/>
    <n v="8354"/>
    <n v="41863"/>
  </r>
  <r>
    <s v="KO"/>
    <x v="8"/>
    <s v="COCA-COLA CO/THE"/>
    <x v="4"/>
    <s v="Beverages"/>
    <s v="OldCos"/>
    <n v="1248"/>
    <n v="8341"/>
    <n v="36212"/>
  </r>
  <r>
    <s v="KO"/>
    <x v="9"/>
    <s v="COCA-COLA CO/THE"/>
    <x v="4"/>
    <s v="Beverages"/>
    <s v="OldCos"/>
    <n v="6434"/>
    <n v="9125"/>
    <n v="34300"/>
  </r>
  <r>
    <s v="KR"/>
    <x v="0"/>
    <s v="KROGER CO"/>
    <x v="4"/>
    <s v="Food &amp; Staples Retailing"/>
    <s v="OldCos"/>
    <n v="1249"/>
    <n v="1281.8"/>
    <n v="76148"/>
  </r>
  <r>
    <s v="KR"/>
    <x v="1"/>
    <s v="KROGER CO"/>
    <x v="4"/>
    <s v="Food &amp; Staples Retailing"/>
    <s v="OldCos"/>
    <n v="70"/>
    <n v="1121.5999999999999"/>
    <n v="76733"/>
  </r>
  <r>
    <s v="KR"/>
    <x v="2"/>
    <s v="KROGER CO"/>
    <x v="4"/>
    <s v="Food &amp; Staples Retailing"/>
    <s v="OldCos"/>
    <n v="1116"/>
    <n v="1144.25"/>
    <n v="82049"/>
  </r>
  <r>
    <s v="KR"/>
    <x v="3"/>
    <s v="KROGER CO"/>
    <x v="4"/>
    <s v="Food &amp; Staples Retailing"/>
    <s v="OldCos"/>
    <n v="602"/>
    <n v="1216.75"/>
    <n v="90374"/>
  </r>
  <r>
    <s v="KR"/>
    <x v="4"/>
    <s v="KROGER CO"/>
    <x v="4"/>
    <s v="Food &amp; Staples Retailing"/>
    <s v="OldCos"/>
    <n v="1485"/>
    <n v="1422.7"/>
    <n v="96619"/>
  </r>
  <r>
    <s v="KR"/>
    <x v="5"/>
    <s v="KROGER CO"/>
    <x v="4"/>
    <s v="Food &amp; Staples Retailing"/>
    <s v="OldCos"/>
    <n v="1507"/>
    <n v="1509.35"/>
    <n v="98375"/>
  </r>
  <r>
    <s v="KR"/>
    <x v="6"/>
    <s v="KROGER CO"/>
    <x v="4"/>
    <s v="Food &amp; Staples Retailing"/>
    <s v="OldCos"/>
    <n v="1711"/>
    <n v="1771.45"/>
    <n v="108465"/>
  </r>
  <r>
    <s v="KR"/>
    <x v="7"/>
    <s v="KROGER CO"/>
    <x v="4"/>
    <s v="Food &amp; Staples Retailing"/>
    <s v="OldCos"/>
    <n v="2021"/>
    <n v="2050.9"/>
    <n v="109830"/>
  </r>
  <r>
    <s v="KR"/>
    <x v="8"/>
    <s v="KROGER CO"/>
    <x v="4"/>
    <s v="Food &amp; Staples Retailing"/>
    <s v="OldCos"/>
    <n v="1959"/>
    <n v="2046.9"/>
    <n v="115337"/>
  </r>
  <r>
    <s v="KR"/>
    <x v="9"/>
    <s v="KROGER CO"/>
    <x v="4"/>
    <s v="Food &amp; Staples Retailing"/>
    <s v="OldCos"/>
    <n v="1890"/>
    <n v="1639.0029999999999"/>
    <n v="122662"/>
  </r>
  <r>
    <s v="KR"/>
    <x v="10"/>
    <s v="KROGER CO"/>
    <x v="4"/>
    <s v="Food &amp; Staples Retailing"/>
    <s v="OldCos"/>
    <n v="3076"/>
    <n v="1853.14"/>
    <n v="121162"/>
  </r>
  <r>
    <s v="KSS"/>
    <x v="0"/>
    <s v="KOHLS CORP"/>
    <x v="2"/>
    <s v="Multiline Retail"/>
    <s v="OldCos"/>
    <n v="885"/>
    <n v="885"/>
    <n v="16389"/>
  </r>
  <r>
    <s v="KSS"/>
    <x v="1"/>
    <s v="KOHLS CORP"/>
    <x v="2"/>
    <s v="Multiline Retail"/>
    <s v="OldCos"/>
    <n v="973"/>
    <n v="973"/>
    <n v="17178"/>
  </r>
  <r>
    <s v="KSS"/>
    <x v="2"/>
    <s v="KOHLS CORP"/>
    <x v="2"/>
    <s v="Multiline Retail"/>
    <s v="OldCos"/>
    <n v="1120"/>
    <n v="1120"/>
    <n v="18391"/>
  </r>
  <r>
    <s v="KSS"/>
    <x v="3"/>
    <s v="KOHLS CORP"/>
    <x v="2"/>
    <s v="Multiline Retail"/>
    <s v="OldCos"/>
    <n v="1167"/>
    <n v="1167"/>
    <n v="18804"/>
  </r>
  <r>
    <s v="KSS"/>
    <x v="4"/>
    <s v="KOHLS CORP"/>
    <x v="2"/>
    <s v="Multiline Retail"/>
    <s v="OldCos"/>
    <n v="986"/>
    <n v="986"/>
    <n v="19279"/>
  </r>
  <r>
    <s v="KSS"/>
    <x v="5"/>
    <s v="KOHLS CORP"/>
    <x v="2"/>
    <s v="Multiline Retail"/>
    <s v="OldCos"/>
    <n v="889"/>
    <n v="889"/>
    <n v="19031"/>
  </r>
  <r>
    <s v="KSS"/>
    <x v="6"/>
    <s v="KOHLS CORP"/>
    <x v="2"/>
    <s v="Multiline Retail"/>
    <s v="OldCos"/>
    <n v="867"/>
    <n v="867"/>
    <n v="19023"/>
  </r>
  <r>
    <s v="KSS"/>
    <x v="7"/>
    <s v="KOHLS CORP"/>
    <x v="2"/>
    <s v="Multiline Retail"/>
    <s v="OldCos"/>
    <n v="673"/>
    <n v="781"/>
    <n v="19204"/>
  </r>
  <r>
    <s v="KSS"/>
    <x v="8"/>
    <s v="KOHLS CORP"/>
    <x v="2"/>
    <s v="Multiline Retail"/>
    <s v="OldCos"/>
    <n v="556"/>
    <n v="616.45000000000005"/>
    <n v="19681"/>
  </r>
  <r>
    <s v="KSS"/>
    <x v="9"/>
    <s v="KOHLS CORP"/>
    <x v="2"/>
    <s v="Multiline Retail"/>
    <s v="OldCos"/>
    <n v="859"/>
    <n v="703"/>
    <n v="20084"/>
  </r>
  <r>
    <s v="KSS"/>
    <x v="10"/>
    <s v="KOHLS CORP"/>
    <x v="2"/>
    <s v="Multiline Retail"/>
    <s v="OldCos"/>
    <n v="801"/>
    <n v="927"/>
    <n v="20229"/>
  </r>
  <r>
    <s v="KSU"/>
    <x v="0"/>
    <s v="KANSAS CITY SOUTHERN"/>
    <x v="1"/>
    <s v="Road &amp; Rail"/>
    <s v="OldCos"/>
    <n v="56.1"/>
    <n v="59.845999999999997"/>
    <n v="1480.2"/>
  </r>
  <r>
    <s v="KSU"/>
    <x v="1"/>
    <s v="KANSAS CITY SOUTHERN"/>
    <x v="1"/>
    <s v="Road &amp; Rail"/>
    <s v="OldCos"/>
    <n v="169.2"/>
    <n v="216.51499999999999"/>
    <n v="1814.8"/>
  </r>
  <r>
    <s v="KSU"/>
    <x v="2"/>
    <s v="KANSAS CITY SOUTHERN"/>
    <x v="1"/>
    <s v="Road &amp; Rail"/>
    <s v="OldCos"/>
    <n v="328.7"/>
    <n v="312.22550000000001"/>
    <n v="2098.3000000000002"/>
  </r>
  <r>
    <s v="KSU"/>
    <x v="3"/>
    <s v="KANSAS CITY SOUTHERN"/>
    <x v="1"/>
    <s v="Road &amp; Rail"/>
    <s v="OldCos"/>
    <n v="377.1"/>
    <n v="359.48719999999997"/>
    <n v="2238.6"/>
  </r>
  <r>
    <s v="KSU"/>
    <x v="4"/>
    <s v="KANSAS CITY SOUTHERN"/>
    <x v="1"/>
    <s v="Road &amp; Rail"/>
    <s v="OldCos"/>
    <n v="351.2"/>
    <n v="240.35499999999999"/>
    <n v="2369.3000000000002"/>
  </r>
  <r>
    <s v="KSU"/>
    <x v="5"/>
    <s v="KANSAS CITY SOUTHERN"/>
    <x v="1"/>
    <s v="Road &amp; Rail"/>
    <s v="OldCos"/>
    <n v="502.4"/>
    <n v="43.674999999999997"/>
    <n v="2577.1"/>
  </r>
  <r>
    <s v="KSU"/>
    <x v="6"/>
    <s v="KANSAS CITY SOUTHERN"/>
    <x v="1"/>
    <s v="Road &amp; Rail"/>
    <s v="OldCos"/>
    <n v="483.3"/>
    <n v="494.48"/>
    <n v="2418.8000000000002"/>
  </r>
  <r>
    <s v="KSU"/>
    <x v="7"/>
    <s v="KANSAS CITY SOUTHERN"/>
    <x v="1"/>
    <s v="Road &amp; Rail"/>
    <s v="OldCos"/>
    <n v="477.9"/>
    <n v="477.9"/>
    <n v="2334.1999999999998"/>
  </r>
  <r>
    <s v="KSU"/>
    <x v="8"/>
    <s v="KANSAS CITY SOUTHERN"/>
    <x v="1"/>
    <s v="Road &amp; Rail"/>
    <s v="OldCos"/>
    <n v="961.8"/>
    <n v="548.79999999999995"/>
    <n v="2582.9"/>
  </r>
  <r>
    <s v="KSU"/>
    <x v="9"/>
    <s v="KANSAS CITY SOUTHERN"/>
    <x v="1"/>
    <s v="Road &amp; Rail"/>
    <s v="OldCos"/>
    <n v="627.20000000000005"/>
    <n v="594.1"/>
    <n v="2714"/>
  </r>
  <r>
    <s v="LB"/>
    <x v="0"/>
    <s v="L BRANDS INC"/>
    <x v="2"/>
    <s v="Specialty Retail"/>
    <s v="OldCos"/>
    <n v="220"/>
    <n v="288.89999999999998"/>
    <n v="9043"/>
  </r>
  <r>
    <s v="LB"/>
    <x v="1"/>
    <s v="L BRANDS INC"/>
    <x v="2"/>
    <s v="Specialty Retail"/>
    <s v="OldCos"/>
    <n v="448"/>
    <n v="444.07530000000003"/>
    <n v="8632"/>
  </r>
  <r>
    <s v="LB"/>
    <x v="2"/>
    <s v="L BRANDS INC"/>
    <x v="2"/>
    <s v="Specialty Retail"/>
    <s v="OldCos"/>
    <n v="805"/>
    <n v="789.9"/>
    <n v="9613"/>
  </r>
  <r>
    <s v="LB"/>
    <x v="3"/>
    <s v="L BRANDS INC"/>
    <x v="2"/>
    <s v="Specialty Retail"/>
    <s v="OldCos"/>
    <n v="850"/>
    <n v="750.4"/>
    <n v="10364"/>
  </r>
  <r>
    <s v="LB"/>
    <x v="4"/>
    <s v="L BRANDS INC"/>
    <x v="2"/>
    <s v="Specialty Retail"/>
    <s v="OldCos"/>
    <n v="753"/>
    <n v="861.7"/>
    <n v="10459"/>
  </r>
  <r>
    <s v="LB"/>
    <x v="5"/>
    <s v="L BRANDS INC"/>
    <x v="2"/>
    <s v="Specialty Retail"/>
    <s v="OldCos"/>
    <n v="903"/>
    <n v="903"/>
    <n v="10773"/>
  </r>
  <r>
    <s v="LB"/>
    <x v="6"/>
    <s v="L BRANDS INC"/>
    <x v="2"/>
    <s v="Specialty Retail"/>
    <s v="OldCos"/>
    <n v="1042"/>
    <n v="1042"/>
    <n v="11454"/>
  </r>
  <r>
    <s v="LB"/>
    <x v="7"/>
    <s v="L BRANDS INC"/>
    <x v="2"/>
    <s v="Specialty Retail"/>
    <s v="OldCos"/>
    <n v="1253"/>
    <n v="1262"/>
    <n v="12154"/>
  </r>
  <r>
    <s v="LB"/>
    <x v="8"/>
    <s v="L BRANDS INC"/>
    <x v="2"/>
    <s v="Specialty Retail"/>
    <s v="OldCos"/>
    <n v="1158"/>
    <n v="1205"/>
    <n v="12574"/>
  </r>
  <r>
    <s v="LB"/>
    <x v="9"/>
    <s v="L BRANDS INC"/>
    <x v="2"/>
    <s v="Specialty Retail"/>
    <s v="OldCos"/>
    <n v="983"/>
    <n v="920"/>
    <n v="12632"/>
  </r>
  <r>
    <s v="LB"/>
    <x v="10"/>
    <s v="L BRANDS INC"/>
    <x v="2"/>
    <s v="Specialty Retail"/>
    <s v="OldCos"/>
    <n v="644"/>
    <n v="786.8"/>
    <n v="13237"/>
  </r>
  <r>
    <s v="LDOS"/>
    <x v="0"/>
    <s v="LEIDOS HOLDINGS INC"/>
    <x v="3"/>
    <s v="IT Services"/>
    <s v="OldCos"/>
    <n v="439"/>
    <n v="454.8"/>
    <n v="10070"/>
  </r>
  <r>
    <s v="LDOS"/>
    <x v="1"/>
    <s v="LEIDOS HOLDINGS INC"/>
    <x v="3"/>
    <s v="IT Services"/>
    <s v="OldCos"/>
    <n v="481"/>
    <n v="460.1"/>
    <n v="10580"/>
  </r>
  <r>
    <s v="LDOS"/>
    <x v="2"/>
    <s v="LEIDOS HOLDINGS INC"/>
    <x v="3"/>
    <s v="IT Services"/>
    <s v="OldCos"/>
    <n v="599"/>
    <n v="519.35"/>
    <n v="10798"/>
  </r>
  <r>
    <s v="LDOS"/>
    <x v="3"/>
    <s v="LEIDOS HOLDINGS INC"/>
    <x v="3"/>
    <s v="IT Services"/>
    <s v="OldCos"/>
    <n v="59"/>
    <n v="-235"/>
    <n v="5836"/>
  </r>
  <r>
    <s v="LDOS"/>
    <x v="4"/>
    <s v="LEIDOS HOLDINGS INC"/>
    <x v="3"/>
    <s v="IT Services"/>
    <s v="OldCos"/>
    <n v="518"/>
    <n v="372.9"/>
    <n v="6469"/>
  </r>
  <r>
    <s v="LDOS"/>
    <x v="5"/>
    <s v="LEIDOS HOLDINGS INC"/>
    <x v="3"/>
    <s v="IT Services"/>
    <s v="OldCos"/>
    <n v="161"/>
    <n v="160.30000000000001"/>
    <n v="5772"/>
  </r>
  <r>
    <s v="LDOS"/>
    <x v="6"/>
    <s v="LEIDOS HOLDINGS INC"/>
    <x v="3"/>
    <s v="IT Services"/>
    <s v="OldCos"/>
    <n v="254"/>
    <n v="214"/>
    <n v="5086"/>
  </r>
  <r>
    <s v="LDOS"/>
    <x v="7"/>
    <s v="LEIDOS HOLDINGS INC"/>
    <x v="3"/>
    <s v="IT Services"/>
    <s v="OldCos"/>
    <n v="244"/>
    <n v="214"/>
    <n v="7043"/>
  </r>
  <r>
    <s v="LDOS"/>
    <x v="8"/>
    <s v="LEIDOS HOLDINGS INC"/>
    <x v="3"/>
    <s v="IT Services"/>
    <s v="OldCos"/>
    <n v="366"/>
    <n v="312.89999999999998"/>
    <n v="10170"/>
  </r>
  <r>
    <s v="LDOS"/>
    <x v="9"/>
    <s v="LEIDOS HOLDINGS INC"/>
    <x v="3"/>
    <s v="IT Services"/>
    <s v="OldCos"/>
    <n v="581"/>
    <n v="530.23"/>
    <n v="10194"/>
  </r>
  <r>
    <s v="LEG"/>
    <x v="0"/>
    <s v="LEGGETT &amp; PLATT INC"/>
    <x v="2"/>
    <s v="Household Durables"/>
    <s v="OldCos"/>
    <n v="111.8"/>
    <n v="129.43360000000001"/>
    <n v="3055.1"/>
  </r>
  <r>
    <s v="LEG"/>
    <x v="1"/>
    <s v="LEGGETT &amp; PLATT INC"/>
    <x v="2"/>
    <s v="Household Durables"/>
    <s v="OldCos"/>
    <n v="176.6"/>
    <n v="173.37"/>
    <n v="3359.1"/>
  </r>
  <r>
    <s v="LEG"/>
    <x v="2"/>
    <s v="LEGGETT &amp; PLATT INC"/>
    <x v="2"/>
    <s v="Household Durables"/>
    <s v="OldCos"/>
    <n v="153.30000000000001"/>
    <n v="173.06"/>
    <n v="3636"/>
  </r>
  <r>
    <s v="LEG"/>
    <x v="3"/>
    <s v="LEGGETT &amp; PLATT INC"/>
    <x v="2"/>
    <s v="Household Durables"/>
    <s v="OldCos"/>
    <n v="248.2"/>
    <n v="200.24809999999999"/>
    <n v="3414.5"/>
  </r>
  <r>
    <s v="LEG"/>
    <x v="4"/>
    <s v="LEGGETT &amp; PLATT INC"/>
    <x v="2"/>
    <s v="Household Durables"/>
    <s v="OldCos"/>
    <n v="197.3"/>
    <n v="234.785"/>
    <n v="3477.2"/>
  </r>
  <r>
    <s v="LEG"/>
    <x v="5"/>
    <s v="LEGGETT &amp; PLATT INC"/>
    <x v="2"/>
    <s v="Household Durables"/>
    <s v="OldCos"/>
    <n v="98"/>
    <n v="360.98599999999999"/>
    <n v="3782.3"/>
  </r>
  <r>
    <s v="LEG"/>
    <x v="6"/>
    <s v="LEGGETT &amp; PLATT INC"/>
    <x v="2"/>
    <s v="Household Durables"/>
    <s v="OldCos"/>
    <n v="325.10000000000002"/>
    <n v="341.2688"/>
    <n v="3917.2"/>
  </r>
  <r>
    <s v="LEG"/>
    <x v="7"/>
    <s v="LEGGETT &amp; PLATT INC"/>
    <x v="2"/>
    <s v="Household Durables"/>
    <s v="OldCos"/>
    <n v="385.8"/>
    <n v="342.32499999999999"/>
    <n v="3749.9"/>
  </r>
  <r>
    <s v="LEG"/>
    <x v="8"/>
    <s v="LEGGETT &amp; PLATT INC"/>
    <x v="2"/>
    <s v="Household Durables"/>
    <s v="OldCos"/>
    <n v="292.60000000000002"/>
    <n v="312.12"/>
    <n v="3943.8"/>
  </r>
  <r>
    <s v="LEG"/>
    <x v="9"/>
    <s v="LEGGETT &amp; PLATT INC"/>
    <x v="2"/>
    <s v="Household Durables"/>
    <s v="OldCos"/>
    <n v="305.89999999999998"/>
    <n v="334.19900000000001"/>
    <n v="4269.5"/>
  </r>
  <r>
    <s v="LEN"/>
    <x v="0"/>
    <s v="LENNAR CORP-A"/>
    <x v="2"/>
    <s v="Household Durables"/>
    <s v="OldCos"/>
    <n v="-417.14699999999999"/>
    <n v="-410.86869999999999"/>
    <n v="3119.3870000000002"/>
  </r>
  <r>
    <s v="LEN"/>
    <x v="1"/>
    <s v="LENNAR CORP-A"/>
    <x v="2"/>
    <s v="Household Durables"/>
    <s v="OldCos"/>
    <n v="95.260999999999996"/>
    <n v="81.492699999999999"/>
    <n v="3074.0219999999999"/>
  </r>
  <r>
    <s v="LEN"/>
    <x v="2"/>
    <s v="LENNAR CORP-A"/>
    <x v="2"/>
    <s v="Household Durables"/>
    <s v="OldCos"/>
    <n v="91.003"/>
    <n v="56.7318"/>
    <n v="3095.3850000000002"/>
  </r>
  <r>
    <s v="LEN"/>
    <x v="3"/>
    <s v="LENNAR CORP-A"/>
    <x v="2"/>
    <s v="Household Durables"/>
    <s v="OldCos"/>
    <n v="668.19600000000003"/>
    <n v="645.02409999999998"/>
    <n v="4105.1319999999996"/>
  </r>
  <r>
    <s v="LEN"/>
    <x v="4"/>
    <s v="LENNAR CORP-A"/>
    <x v="2"/>
    <s v="Household Durables"/>
    <s v="OldCos"/>
    <n v="472.86"/>
    <n v="435.60399999999998"/>
    <n v="5935.0950000000003"/>
  </r>
  <r>
    <s v="LEN"/>
    <x v="5"/>
    <s v="LENNAR CORP-A"/>
    <x v="2"/>
    <s v="Household Durables"/>
    <s v="OldCos"/>
    <n v="616.97699999999998"/>
    <n v="642.67539999999997"/>
    <n v="7779.8119999999999"/>
  </r>
  <r>
    <s v="LEN"/>
    <x v="6"/>
    <s v="LENNAR CORP-A"/>
    <x v="2"/>
    <s v="Household Durables"/>
    <s v="OldCos"/>
    <n v="794.16200000000003"/>
    <n v="835.08079999999995"/>
    <n v="9474.0079999999998"/>
  </r>
  <r>
    <s v="LEN"/>
    <x v="7"/>
    <s v="LENNAR CORP-A"/>
    <x v="2"/>
    <s v="Household Durables"/>
    <s v="OldCos"/>
    <n v="902.65499999999997"/>
    <n v="879.35320000000002"/>
    <n v="10949.999"/>
  </r>
  <r>
    <s v="LEN"/>
    <x v="8"/>
    <s v="LENNAR CORP-A"/>
    <x v="2"/>
    <s v="Household Durables"/>
    <s v="OldCos"/>
    <n v="802.65599999999995"/>
    <n v="909.28530000000001"/>
    <n v="12646.365"/>
  </r>
  <r>
    <s v="LEN"/>
    <x v="9"/>
    <s v="LENNAR CORP-A"/>
    <x v="2"/>
    <s v="Household Durables"/>
    <s v="OldCos"/>
    <n v="1680.9639999999999"/>
    <n v="1935.8905999999999"/>
    <n v="20571.631000000001"/>
  </r>
  <r>
    <s v="LH"/>
    <x v="0"/>
    <s v="LABORATORY CRP OF AMER HLDGS"/>
    <x v="0"/>
    <s v="Health Care Providers &amp; Servic"/>
    <s v="OldCos"/>
    <n v="543.29999999999995"/>
    <n v="552.07500000000005"/>
    <n v="4694.7"/>
  </r>
  <r>
    <s v="LH"/>
    <x v="1"/>
    <s v="LABORATORY CRP OF AMER HLDGS"/>
    <x v="0"/>
    <s v="Health Care Providers &amp; Servic"/>
    <s v="OldCos"/>
    <n v="558.20000000000005"/>
    <n v="566"/>
    <n v="5003.8999999999996"/>
  </r>
  <r>
    <s v="LH"/>
    <x v="2"/>
    <s v="LABORATORY CRP OF AMER HLDGS"/>
    <x v="0"/>
    <s v="Health Care Providers &amp; Servic"/>
    <s v="OldCos"/>
    <n v="519.70000000000005"/>
    <n v="602.51"/>
    <n v="5542.3"/>
  </r>
  <r>
    <s v="LH"/>
    <x v="3"/>
    <s v="LABORATORY CRP OF AMER HLDGS"/>
    <x v="0"/>
    <s v="Health Care Providers &amp; Servic"/>
    <s v="OldCos"/>
    <n v="583.1"/>
    <n v="614.495"/>
    <n v="5671.4"/>
  </r>
  <r>
    <s v="LH"/>
    <x v="4"/>
    <s v="LABORATORY CRP OF AMER HLDGS"/>
    <x v="0"/>
    <s v="Health Care Providers &amp; Servic"/>
    <s v="OldCos"/>
    <n v="573.79999999999995"/>
    <n v="587.97"/>
    <n v="5808.3"/>
  </r>
  <r>
    <s v="LH"/>
    <x v="5"/>
    <s v="LABORATORY CRP OF AMER HLDGS"/>
    <x v="0"/>
    <s v="Health Care Providers &amp; Servic"/>
    <s v="OldCos"/>
    <n v="511.2"/>
    <n v="529.85500000000002"/>
    <n v="6011.6"/>
  </r>
  <r>
    <s v="LH"/>
    <x v="6"/>
    <s v="LABORATORY CRP OF AMER HLDGS"/>
    <x v="0"/>
    <s v="Health Care Providers &amp; Servic"/>
    <s v="OldCos"/>
    <n v="437.6"/>
    <n v="735.26499999999999"/>
    <n v="8680.1"/>
  </r>
  <r>
    <s v="LH"/>
    <x v="7"/>
    <s v="LABORATORY CRP OF AMER HLDGS"/>
    <x v="0"/>
    <s v="Health Care Providers &amp; Servic"/>
    <s v="OldCos"/>
    <n v="711.8"/>
    <n v="893.31500000000005"/>
    <n v="9552.9"/>
  </r>
  <r>
    <s v="LH"/>
    <x v="8"/>
    <s v="LABORATORY CRP OF AMER HLDGS"/>
    <x v="0"/>
    <s v="Health Care Providers &amp; Servic"/>
    <s v="OldCos"/>
    <n v="1227.0999999999999"/>
    <n v="809.63"/>
    <n v="10308"/>
  </r>
  <r>
    <s v="LH"/>
    <x v="9"/>
    <s v="LABORATORY CRP OF AMER HLDGS"/>
    <x v="0"/>
    <s v="Health Care Providers &amp; Servic"/>
    <s v="OldCos"/>
    <n v="883.7"/>
    <n v="916.53399999999999"/>
    <n v="11333.4"/>
  </r>
  <r>
    <s v="LHX"/>
    <x v="0"/>
    <s v="L3HARRIS TECHNOLOGIES INC"/>
    <x v="1"/>
    <s v="Aerospace &amp; Defense"/>
    <s v="OldCos"/>
    <n v="35.799999999999997"/>
    <n v="724.89499999999998"/>
    <n v="5005"/>
  </r>
  <r>
    <s v="LHX"/>
    <x v="1"/>
    <s v="L3HARRIS TECHNOLOGIES INC"/>
    <x v="1"/>
    <s v="Aerospace &amp; Defense"/>
    <s v="OldCos"/>
    <n v="555.5"/>
    <n v="601.16999999999996"/>
    <n v="4725"/>
  </r>
  <r>
    <s v="LHX"/>
    <x v="2"/>
    <s v="L3HARRIS TECHNOLOGIES INC"/>
    <x v="1"/>
    <s v="Aerospace &amp; Defense"/>
    <s v="OldCos"/>
    <n v="580.70000000000005"/>
    <n v="629.55499999999995"/>
    <n v="5418.4"/>
  </r>
  <r>
    <s v="LHX"/>
    <x v="3"/>
    <s v="L3HARRIS TECHNOLOGIES INC"/>
    <x v="1"/>
    <s v="Aerospace &amp; Defense"/>
    <s v="OldCos"/>
    <n v="23.3"/>
    <n v="1004.7"/>
    <n v="5451.3"/>
  </r>
  <r>
    <s v="LHX"/>
    <x v="4"/>
    <s v="L3HARRIS TECHNOLOGIES INC"/>
    <x v="1"/>
    <s v="Aerospace &amp; Defense"/>
    <s v="OldCos"/>
    <n v="110"/>
    <n v="550.68499999999995"/>
    <n v="5112"/>
  </r>
  <r>
    <s v="LHX"/>
    <x v="5"/>
    <s v="L3HARRIS TECHNOLOGIES INC"/>
    <x v="1"/>
    <s v="Aerospace &amp; Defense"/>
    <s v="OldCos"/>
    <n v="531"/>
    <n v="536"/>
    <n v="5012"/>
  </r>
  <r>
    <s v="LHX"/>
    <x v="6"/>
    <s v="L3HARRIS TECHNOLOGIES INC"/>
    <x v="1"/>
    <s v="Aerospace &amp; Defense"/>
    <s v="OldCos"/>
    <n v="333"/>
    <n v="650.75"/>
    <n v="5083"/>
  </r>
  <r>
    <s v="LHX"/>
    <x v="7"/>
    <s v="L3HARRIS TECHNOLOGIES INC"/>
    <x v="1"/>
    <s v="Aerospace &amp; Defense"/>
    <s v="OldCos"/>
    <n v="322"/>
    <n v="490.9"/>
    <n v="5992"/>
  </r>
  <r>
    <s v="LHX"/>
    <x v="8"/>
    <s v="L3HARRIS TECHNOLOGIES INC"/>
    <x v="1"/>
    <s v="Aerospace &amp; Defense"/>
    <s v="OldCos"/>
    <n v="551"/>
    <n v="852.1"/>
    <n v="5900"/>
  </r>
  <r>
    <s v="LHX"/>
    <x v="9"/>
    <s v="L3HARRIS TECHNOLOGIES INC"/>
    <x v="1"/>
    <s v="Aerospace &amp; Defense"/>
    <s v="OldCos"/>
    <n v="716"/>
    <n v="766.29100000000005"/>
    <n v="6182"/>
  </r>
  <r>
    <s v="LHX"/>
    <x v="10"/>
    <s v="L3HARRIS TECHNOLOGIES INC"/>
    <x v="1"/>
    <s v="Aerospace &amp; Defense"/>
    <s v="OldCos"/>
    <n v="947"/>
    <m/>
    <n v="6801"/>
  </r>
  <r>
    <s v="LIN"/>
    <x v="0"/>
    <s v="LINDE PLC"/>
    <x v="6"/>
    <s v="Chemicals"/>
    <s v="OldCos"/>
    <m/>
    <m/>
    <m/>
  </r>
  <r>
    <s v="LIN"/>
    <x v="1"/>
    <s v="LINDE PLC"/>
    <x v="6"/>
    <s v="Chemicals"/>
    <s v="OldCos"/>
    <m/>
    <m/>
    <m/>
  </r>
  <r>
    <s v="LIN"/>
    <x v="2"/>
    <s v="LINDE PLC"/>
    <x v="6"/>
    <s v="Chemicals"/>
    <s v="OldCos"/>
    <m/>
    <m/>
    <m/>
  </r>
  <r>
    <s v="LIN"/>
    <x v="3"/>
    <s v="LINDE PLC"/>
    <x v="6"/>
    <s v="Chemicals"/>
    <s v="OldCos"/>
    <m/>
    <m/>
    <m/>
  </r>
  <r>
    <s v="LIN"/>
    <x v="4"/>
    <s v="LINDE PLC"/>
    <x v="6"/>
    <s v="Chemicals"/>
    <s v="OldCos"/>
    <m/>
    <m/>
    <m/>
  </r>
  <r>
    <s v="LIN"/>
    <x v="5"/>
    <s v="LINDE PLC"/>
    <x v="6"/>
    <s v="Chemicals"/>
    <s v="OldCos"/>
    <m/>
    <m/>
    <m/>
  </r>
  <r>
    <s v="LIN"/>
    <x v="6"/>
    <s v="LINDE PLC"/>
    <x v="6"/>
    <s v="Chemicals"/>
    <s v="OldCos"/>
    <m/>
    <m/>
    <m/>
  </r>
  <r>
    <s v="LIN"/>
    <x v="7"/>
    <s v="LINDE PLC"/>
    <x v="6"/>
    <s v="Chemicals"/>
    <s v="OldCos"/>
    <m/>
    <m/>
    <m/>
  </r>
  <r>
    <s v="LIN"/>
    <x v="8"/>
    <s v="LINDE PLC"/>
    <x v="6"/>
    <s v="Chemicals"/>
    <s v="OldCos"/>
    <n v="1062"/>
    <n v="1062"/>
    <n v="28204"/>
  </r>
  <r>
    <s v="LIN"/>
    <x v="9"/>
    <s v="LINDE PLC"/>
    <x v="6"/>
    <s v="Chemicals"/>
    <s v="OldCos"/>
    <n v="4381"/>
    <n v="1905.85"/>
    <n v="14900"/>
  </r>
  <r>
    <s v="LKQ"/>
    <x v="0"/>
    <s v="LKQ CORP"/>
    <x v="2"/>
    <s v="Distributors"/>
    <s v="OldCos"/>
    <n v="127.521"/>
    <n v="125.9768"/>
    <n v="2047.942"/>
  </r>
  <r>
    <s v="LKQ"/>
    <x v="1"/>
    <s v="LKQ CORP"/>
    <x v="2"/>
    <s v="Distributors"/>
    <s v="OldCos"/>
    <n v="169.071"/>
    <n v="168.98220000000001"/>
    <n v="2469.8809999999999"/>
  </r>
  <r>
    <s v="LKQ"/>
    <x v="2"/>
    <s v="LKQ CORP"/>
    <x v="2"/>
    <s v="Distributors"/>
    <s v="OldCos"/>
    <n v="210.26400000000001"/>
    <n v="224.18180000000001"/>
    <n v="3269.8620000000001"/>
  </r>
  <r>
    <s v="LKQ"/>
    <x v="3"/>
    <s v="LKQ CORP"/>
    <x v="2"/>
    <s v="Distributors"/>
    <s v="OldCos"/>
    <n v="261.22500000000002"/>
    <n v="253.315"/>
    <n v="4122.93"/>
  </r>
  <r>
    <s v="LKQ"/>
    <x v="4"/>
    <s v="LKQ CORP"/>
    <x v="2"/>
    <s v="Distributors"/>
    <s v="OldCos"/>
    <n v="311.62299999999999"/>
    <n v="328.3098"/>
    <n v="5062.5280000000002"/>
  </r>
  <r>
    <s v="LKQ"/>
    <x v="5"/>
    <s v="LKQ CORP"/>
    <x v="2"/>
    <s v="Distributors"/>
    <s v="OldCos"/>
    <n v="381.51900000000001"/>
    <n v="390.15039999999999"/>
    <n v="6740.0640000000003"/>
  </r>
  <r>
    <s v="LKQ"/>
    <x v="6"/>
    <s v="LKQ CORP"/>
    <x v="2"/>
    <s v="Distributors"/>
    <s v="OldCos"/>
    <n v="423.22300000000001"/>
    <n v="437.9205"/>
    <n v="7192.6329999999998"/>
  </r>
  <r>
    <s v="LKQ"/>
    <x v="7"/>
    <s v="LKQ CORP"/>
    <x v="2"/>
    <s v="Distributors"/>
    <s v="OldCos"/>
    <n v="463.97500000000002"/>
    <n v="480.81639999999999"/>
    <n v="8584.0310000000009"/>
  </r>
  <r>
    <s v="LKQ"/>
    <x v="8"/>
    <s v="LKQ CORP"/>
    <x v="2"/>
    <s v="Distributors"/>
    <s v="OldCos"/>
    <n v="533.74400000000003"/>
    <n v="532.101"/>
    <n v="9736.9089999999997"/>
  </r>
  <r>
    <s v="LKQ"/>
    <x v="9"/>
    <s v="LKQ CORP"/>
    <x v="2"/>
    <s v="Distributors"/>
    <s v="OldCos"/>
    <n v="480.11799999999999"/>
    <n v="594.99180000000001"/>
    <n v="11876.674000000001"/>
  </r>
  <r>
    <s v="LLY"/>
    <x v="0"/>
    <s v="ELI LILLY &amp; CO"/>
    <x v="0"/>
    <s v="Pharmaceuticals"/>
    <s v="OldCos"/>
    <n v="4328.8"/>
    <n v="4662.25"/>
    <n v="21836"/>
  </r>
  <r>
    <s v="LLY"/>
    <x v="1"/>
    <s v="ELI LILLY &amp; CO"/>
    <x v="0"/>
    <s v="Pharmaceuticals"/>
    <s v="OldCos"/>
    <n v="5069.5"/>
    <n v="5165.7650000000003"/>
    <n v="23076"/>
  </r>
  <r>
    <s v="LLY"/>
    <x v="2"/>
    <s v="ELI LILLY &amp; CO"/>
    <x v="0"/>
    <s v="Pharmaceuticals"/>
    <s v="OldCos"/>
    <n v="4347.7"/>
    <n v="4842.3977999999997"/>
    <n v="24286.5"/>
  </r>
  <r>
    <s v="LLY"/>
    <x v="3"/>
    <s v="ELI LILLY &amp; CO"/>
    <x v="0"/>
    <s v="Pharmaceuticals"/>
    <s v="OldCos"/>
    <n v="4088.6"/>
    <n v="4354.5150000000003"/>
    <n v="22603.4"/>
  </r>
  <r>
    <s v="LLY"/>
    <x v="4"/>
    <s v="ELI LILLY &amp; CO"/>
    <x v="0"/>
    <s v="Pharmaceuticals"/>
    <s v="OldCos"/>
    <n v="4684.8"/>
    <n v="4449.9363999999996"/>
    <n v="23113.1"/>
  </r>
  <r>
    <s v="LLY"/>
    <x v="5"/>
    <s v="ELI LILLY &amp; CO"/>
    <x v="0"/>
    <s v="Pharmaceuticals"/>
    <s v="OldCos"/>
    <n v="2390.5"/>
    <n v="2614.62"/>
    <n v="19615.599999999999"/>
  </r>
  <r>
    <s v="LLY"/>
    <x v="6"/>
    <s v="ELI LILLY &amp; CO"/>
    <x v="0"/>
    <s v="Pharmaceuticals"/>
    <s v="OldCos"/>
    <n v="2408.4"/>
    <n v="2967.98"/>
    <n v="19958.7"/>
  </r>
  <r>
    <s v="LLY"/>
    <x v="7"/>
    <s v="ELI LILLY &amp; CO"/>
    <x v="0"/>
    <s v="Pharmaceuticals"/>
    <s v="OldCos"/>
    <n v="2737.6"/>
    <n v="3255.835"/>
    <n v="21222.1"/>
  </r>
  <r>
    <s v="LLY"/>
    <x v="8"/>
    <s v="ELI LILLY &amp; CO"/>
    <x v="0"/>
    <s v="Pharmaceuticals"/>
    <s v="OldCos"/>
    <n v="-204.1"/>
    <n v="3948.7"/>
    <n v="22871.3"/>
  </r>
  <r>
    <s v="LLY"/>
    <x v="9"/>
    <s v="ELI LILLY &amp; CO"/>
    <x v="0"/>
    <s v="Pharmaceuticals"/>
    <s v="OldCos"/>
    <n v="3232"/>
    <n v="5295.1"/>
    <n v="24555.7"/>
  </r>
  <r>
    <s v="LMT"/>
    <x v="0"/>
    <s v="LOCKHEED MARTIN CORP"/>
    <x v="1"/>
    <s v="Aerospace &amp; Defense"/>
    <s v="OldCos"/>
    <n v="3024"/>
    <n v="2870.85"/>
    <n v="43995"/>
  </r>
  <r>
    <s v="LMT"/>
    <x v="1"/>
    <s v="LOCKHEED MARTIN CORP"/>
    <x v="1"/>
    <s v="Aerospace &amp; Defense"/>
    <s v="OldCos"/>
    <n v="2878"/>
    <n v="2837.4"/>
    <n v="45671"/>
  </r>
  <r>
    <s v="LMT"/>
    <x v="2"/>
    <s v="LOCKHEED MARTIN CORP"/>
    <x v="1"/>
    <s v="Aerospace &amp; Defense"/>
    <s v="OldCos"/>
    <n v="2655"/>
    <n v="2681.6"/>
    <n v="46499"/>
  </r>
  <r>
    <s v="LMT"/>
    <x v="3"/>
    <s v="LOCKHEED MARTIN CORP"/>
    <x v="1"/>
    <s v="Aerospace &amp; Defense"/>
    <s v="OldCos"/>
    <n v="2745"/>
    <n v="2732.45"/>
    <n v="47182"/>
  </r>
  <r>
    <s v="LMT"/>
    <x v="4"/>
    <s v="LOCKHEED MARTIN CORP"/>
    <x v="1"/>
    <s v="Aerospace &amp; Defense"/>
    <s v="OldCos"/>
    <n v="2981"/>
    <n v="3214.4"/>
    <n v="45358"/>
  </r>
  <r>
    <s v="LMT"/>
    <x v="5"/>
    <s v="LOCKHEED MARTIN CORP"/>
    <x v="1"/>
    <s v="Aerospace &amp; Defense"/>
    <s v="OldCos"/>
    <n v="3614"/>
    <n v="3210.75"/>
    <n v="39946"/>
  </r>
  <r>
    <s v="LMT"/>
    <x v="6"/>
    <s v="LOCKHEED MARTIN CORP"/>
    <x v="1"/>
    <s v="Aerospace &amp; Defense"/>
    <s v="OldCos"/>
    <n v="3605"/>
    <n v="3260.2"/>
    <n v="40536"/>
  </r>
  <r>
    <s v="LMT"/>
    <x v="7"/>
    <s v="LOCKHEED MARTIN CORP"/>
    <x v="1"/>
    <s v="Aerospace &amp; Defense"/>
    <s v="OldCos"/>
    <n v="5173"/>
    <n v="3661"/>
    <n v="47290"/>
  </r>
  <r>
    <s v="LMT"/>
    <x v="8"/>
    <s v="LOCKHEED MARTIN CORP"/>
    <x v="1"/>
    <s v="Aerospace &amp; Defense"/>
    <s v="OldCos"/>
    <n v="1963"/>
    <n v="3801.2339999999999"/>
    <n v="49960"/>
  </r>
  <r>
    <s v="LMT"/>
    <x v="9"/>
    <s v="LOCKHEED MARTIN CORP"/>
    <x v="1"/>
    <s v="Aerospace &amp; Defense"/>
    <s v="OldCos"/>
    <n v="5046"/>
    <n v="5205"/>
    <n v="53762"/>
  </r>
  <r>
    <s v="LNT"/>
    <x v="0"/>
    <s v="ALLIANT ENERGY CORP"/>
    <x v="5"/>
    <s v="Electric Utilities"/>
    <s v="OldCos"/>
    <n v="111"/>
    <n v="107.2176"/>
    <n v="3427.3"/>
  </r>
  <r>
    <s v="LNT"/>
    <x v="1"/>
    <s v="ALLIANT ENERGY CORP"/>
    <x v="5"/>
    <s v="Electric Utilities"/>
    <s v="OldCos"/>
    <n v="287.60000000000002"/>
    <n v="311"/>
    <n v="3416.1"/>
  </r>
  <r>
    <s v="LNT"/>
    <x v="2"/>
    <s v="ALLIANT ENERGY CORP"/>
    <x v="5"/>
    <s v="Electric Utilities"/>
    <s v="OldCos"/>
    <n v="303.60000000000002"/>
    <n v="325.8"/>
    <n v="3221.4"/>
  </r>
  <r>
    <s v="LNT"/>
    <x v="3"/>
    <s v="ALLIANT ENERGY CORP"/>
    <x v="5"/>
    <s v="Electric Utilities"/>
    <s v="OldCos"/>
    <n v="319.8"/>
    <n v="344.9"/>
    <n v="3094.5"/>
  </r>
  <r>
    <s v="LNT"/>
    <x v="4"/>
    <s v="ALLIANT ENERGY CORP"/>
    <x v="5"/>
    <s v="Electric Utilities"/>
    <s v="OldCos"/>
    <n v="358.3"/>
    <n v="363.55200000000002"/>
    <n v="3276.8"/>
  </r>
  <r>
    <s v="LNT"/>
    <x v="5"/>
    <s v="ALLIANT ENERGY CORP"/>
    <x v="5"/>
    <s v="Electric Utilities"/>
    <s v="OldCos"/>
    <n v="383.1"/>
    <n v="385.5"/>
    <n v="3350.3"/>
  </r>
  <r>
    <s v="LNT"/>
    <x v="6"/>
    <s v="ALLIANT ENERGY CORP"/>
    <x v="5"/>
    <s v="Electric Utilities"/>
    <s v="OldCos"/>
    <n v="378.2"/>
    <n v="402.9"/>
    <n v="3253.6"/>
  </r>
  <r>
    <s v="LNT"/>
    <x v="7"/>
    <s v="ALLIANT ENERGY CORP"/>
    <x v="5"/>
    <s v="Electric Utilities"/>
    <s v="OldCos"/>
    <n v="371.5"/>
    <n v="425.1"/>
    <n v="3320"/>
  </r>
  <r>
    <s v="LNT"/>
    <x v="8"/>
    <s v="ALLIANT ENERGY CORP"/>
    <x v="5"/>
    <s v="Electric Utilities"/>
    <s v="OldCos"/>
    <n v="457.3"/>
    <n v="448.8"/>
    <n v="3382.2"/>
  </r>
  <r>
    <s v="LNT"/>
    <x v="9"/>
    <s v="ALLIANT ENERGY CORP"/>
    <x v="5"/>
    <s v="Electric Utilities"/>
    <s v="OldCos"/>
    <n v="512.1"/>
    <n v="506.5"/>
    <n v="3534.5"/>
  </r>
  <r>
    <s v="LOW"/>
    <x v="0"/>
    <s v="LOWE'S COS INC"/>
    <x v="2"/>
    <s v="Specialty Retail"/>
    <s v="OldCos"/>
    <n v="2195"/>
    <n v="2195"/>
    <n v="48230"/>
  </r>
  <r>
    <s v="LOW"/>
    <x v="1"/>
    <s v="LOWE'S COS INC"/>
    <x v="2"/>
    <s v="Specialty Retail"/>
    <s v="OldCos"/>
    <n v="1783"/>
    <n v="1910.71"/>
    <n v="47220"/>
  </r>
  <r>
    <s v="LOW"/>
    <x v="2"/>
    <s v="LOWE'S COS INC"/>
    <x v="2"/>
    <s v="Specialty Retail"/>
    <s v="OldCos"/>
    <n v="2010"/>
    <n v="2055.5"/>
    <n v="48815"/>
  </r>
  <r>
    <s v="LOW"/>
    <x v="3"/>
    <s v="LOWE'S COS INC"/>
    <x v="2"/>
    <s v="Specialty Retail"/>
    <s v="OldCos"/>
    <n v="1839"/>
    <n v="2091.1999999999998"/>
    <n v="50208"/>
  </r>
  <r>
    <s v="LOW"/>
    <x v="4"/>
    <s v="LOWE'S COS INC"/>
    <x v="2"/>
    <s v="Specialty Retail"/>
    <s v="OldCos"/>
    <n v="1959"/>
    <n v="2029.85"/>
    <n v="50521"/>
  </r>
  <r>
    <s v="LOW"/>
    <x v="5"/>
    <s v="LOWE'S COS INC"/>
    <x v="2"/>
    <s v="Specialty Retail"/>
    <s v="OldCos"/>
    <n v="2286"/>
    <n v="2315.9"/>
    <n v="53417"/>
  </r>
  <r>
    <s v="LOW"/>
    <x v="6"/>
    <s v="LOWE'S COS INC"/>
    <x v="2"/>
    <s v="Specialty Retail"/>
    <s v="OldCos"/>
    <n v="2682"/>
    <n v="2716.45"/>
    <n v="56223"/>
  </r>
  <r>
    <s v="LOW"/>
    <x v="7"/>
    <s v="LOWE'S COS INC"/>
    <x v="2"/>
    <s v="Specialty Retail"/>
    <s v="OldCos"/>
    <n v="2534"/>
    <n v="3091.95"/>
    <n v="59074"/>
  </r>
  <r>
    <s v="LOW"/>
    <x v="8"/>
    <s v="LOWE'S COS INC"/>
    <x v="2"/>
    <s v="Specialty Retail"/>
    <s v="OldCos"/>
    <n v="3064"/>
    <n v="3156.95"/>
    <n v="65017"/>
  </r>
  <r>
    <s v="LOW"/>
    <x v="9"/>
    <s v="LOWE'S COS INC"/>
    <x v="2"/>
    <s v="Specialty Retail"/>
    <s v="OldCos"/>
    <n v="3447"/>
    <n v="3725.4679999999998"/>
    <n v="68619"/>
  </r>
  <r>
    <s v="LOW"/>
    <x v="10"/>
    <s v="LOWE'S COS INC"/>
    <x v="2"/>
    <s v="Specialty Retail"/>
    <s v="OldCos"/>
    <n v="2307"/>
    <n v="4653.3500000000004"/>
    <n v="71309"/>
  </r>
  <r>
    <s v="LRCX"/>
    <x v="0"/>
    <s v="LAM RESEARCH CORP"/>
    <x v="3"/>
    <s v="Semiconductors &amp; Semiconductor"/>
    <s v="OldCos"/>
    <n v="-302.14800000000002"/>
    <n v="-163.25319999999999"/>
    <n v="1115.9459999999999"/>
  </r>
  <r>
    <s v="LRCX"/>
    <x v="1"/>
    <s v="LAM RESEARCH CORP"/>
    <x v="3"/>
    <s v="Semiconductors &amp; Semiconductor"/>
    <s v="OldCos"/>
    <n v="346.66899999999998"/>
    <n v="361.17309999999998"/>
    <n v="2133.7759999999998"/>
  </r>
  <r>
    <s v="LRCX"/>
    <x v="2"/>
    <s v="LAM RESEARCH CORP"/>
    <x v="3"/>
    <s v="Semiconductors &amp; Semiconductor"/>
    <s v="OldCos"/>
    <n v="723.74800000000005"/>
    <n v="738.54070000000002"/>
    <n v="3237.6930000000002"/>
  </r>
  <r>
    <s v="LRCX"/>
    <x v="3"/>
    <s v="LAM RESEARCH CORP"/>
    <x v="3"/>
    <s v="Semiconductors &amp; Semiconductor"/>
    <s v="OldCos"/>
    <n v="168.72300000000001"/>
    <n v="218.29329999999999"/>
    <n v="2665.192"/>
  </r>
  <r>
    <s v="LRCX"/>
    <x v="4"/>
    <s v="LAM RESEARCH CORP"/>
    <x v="3"/>
    <s v="Semiconductors &amp; Semiconductor"/>
    <s v="OldCos"/>
    <n v="113.879"/>
    <n v="202.9316"/>
    <n v="3598.9160000000002"/>
  </r>
  <r>
    <s v="LRCX"/>
    <x v="5"/>
    <s v="LAM RESEARCH CORP"/>
    <x v="3"/>
    <s v="Semiconductors &amp; Semiconductor"/>
    <s v="OldCos"/>
    <n v="632.28899999999999"/>
    <n v="600.51769999999999"/>
    <n v="4607.3090000000002"/>
  </r>
  <r>
    <s v="LRCX"/>
    <x v="6"/>
    <s v="LAM RESEARCH CORP"/>
    <x v="3"/>
    <s v="Semiconductors &amp; Semiconductor"/>
    <s v="OldCos"/>
    <n v="655.577"/>
    <n v="740.58500000000004"/>
    <n v="5259.3119999999999"/>
  </r>
  <r>
    <s v="LRCX"/>
    <x v="7"/>
    <s v="LAM RESEARCH CORP"/>
    <x v="3"/>
    <s v="Semiconductors &amp; Semiconductor"/>
    <s v="OldCos"/>
    <n v="914.04899999999998"/>
    <n v="912.41840000000002"/>
    <n v="5885.893"/>
  </r>
  <r>
    <s v="LRCX"/>
    <x v="8"/>
    <s v="LAM RESEARCH CORP"/>
    <x v="3"/>
    <s v="Semiconductors &amp; Semiconductor"/>
    <s v="OldCos"/>
    <n v="1697.7629999999999"/>
    <n v="1659.2099000000001"/>
    <n v="8013.62"/>
  </r>
  <r>
    <s v="LRCX"/>
    <x v="9"/>
    <s v="LAM RESEARCH CORP"/>
    <x v="3"/>
    <s v="Semiconductors &amp; Semiconductor"/>
    <s v="OldCos"/>
    <n v="2380.681"/>
    <n v="2985.0118000000002"/>
    <n v="11076.998"/>
  </r>
  <r>
    <s v="LRCX"/>
    <x v="10"/>
    <s v="LAM RESEARCH CORP"/>
    <x v="3"/>
    <s v="Semiconductors &amp; Semiconductor"/>
    <s v="OldCos"/>
    <n v="2191.4299999999998"/>
    <n v="2221.2937000000002"/>
    <n v="9653.5589999999993"/>
  </r>
  <r>
    <s v="LUV"/>
    <x v="0"/>
    <s v="SOUTHWEST AIRLINES CO"/>
    <x v="1"/>
    <s v="Airlines"/>
    <s v="OldCos"/>
    <n v="99"/>
    <n v="143"/>
    <n v="10350"/>
  </r>
  <r>
    <s v="LUV"/>
    <x v="1"/>
    <s v="SOUTHWEST AIRLINES CO"/>
    <x v="1"/>
    <s v="Airlines"/>
    <s v="OldCos"/>
    <n v="459"/>
    <n v="550"/>
    <n v="12104"/>
  </r>
  <r>
    <s v="LUV"/>
    <x v="2"/>
    <s v="SOUTHWEST AIRLINES CO"/>
    <x v="1"/>
    <s v="Airlines"/>
    <s v="OldCos"/>
    <n v="178"/>
    <n v="330"/>
    <n v="15658"/>
  </r>
  <r>
    <s v="LUV"/>
    <x v="3"/>
    <s v="SOUTHWEST AIRLINES CO"/>
    <x v="1"/>
    <s v="Airlines"/>
    <s v="OldCos"/>
    <n v="421"/>
    <n v="417"/>
    <n v="17088"/>
  </r>
  <r>
    <s v="LUV"/>
    <x v="4"/>
    <s v="SOUTHWEST AIRLINES CO"/>
    <x v="1"/>
    <s v="Airlines"/>
    <s v="OldCos"/>
    <n v="754"/>
    <n v="805"/>
    <n v="17699"/>
  </r>
  <r>
    <s v="LUV"/>
    <x v="5"/>
    <s v="SOUTHWEST AIRLINES CO"/>
    <x v="1"/>
    <s v="Airlines"/>
    <s v="OldCos"/>
    <n v="1136"/>
    <n v="1397"/>
    <n v="18605"/>
  </r>
  <r>
    <s v="LUV"/>
    <x v="6"/>
    <s v="SOUTHWEST AIRLINES CO"/>
    <x v="1"/>
    <s v="Airlines"/>
    <s v="OldCos"/>
    <n v="2181"/>
    <n v="2355"/>
    <n v="19820"/>
  </r>
  <r>
    <s v="LUV"/>
    <x v="7"/>
    <s v="SOUTHWEST AIRLINES CO"/>
    <x v="1"/>
    <s v="Airlines"/>
    <s v="OldCos"/>
    <n v="2244"/>
    <n v="2370"/>
    <n v="20425"/>
  </r>
  <r>
    <s v="LUV"/>
    <x v="8"/>
    <s v="SOUTHWEST AIRLINES CO"/>
    <x v="1"/>
    <s v="Airlines"/>
    <s v="OldCos"/>
    <n v="3357"/>
    <n v="3386"/>
    <n v="21146"/>
  </r>
  <r>
    <s v="LUV"/>
    <x v="9"/>
    <s v="SOUTHWEST AIRLINES CO"/>
    <x v="1"/>
    <s v="Airlines"/>
    <s v="OldCos"/>
    <n v="2465"/>
    <n v="2435"/>
    <n v="21965"/>
  </r>
  <r>
    <s v="LVS"/>
    <x v="0"/>
    <s v="LAS VEGAS SANDS CORP"/>
    <x v="2"/>
    <s v="Hotels, Restaurants &amp; Leisure"/>
    <s v="OldCos"/>
    <n v="-540.04999999999995"/>
    <n v="-152.166"/>
    <n v="4563.1049999999996"/>
  </r>
  <r>
    <s v="LVS"/>
    <x v="1"/>
    <s v="LAS VEGAS SANDS CORP"/>
    <x v="2"/>
    <s v="Hotels, Restaurants &amp; Leisure"/>
    <s v="OldCos"/>
    <n v="407.46300000000002"/>
    <n v="763.53800000000001"/>
    <n v="6853.1819999999998"/>
  </r>
  <r>
    <s v="LVS"/>
    <x v="2"/>
    <s v="LAS VEGAS SANDS CORP"/>
    <x v="2"/>
    <s v="Hotels, Restaurants &amp; Leisure"/>
    <s v="OldCos"/>
    <n v="1269.508"/>
    <n v="1664.9110000000001"/>
    <n v="9410.7450000000008"/>
  </r>
  <r>
    <s v="LVS"/>
    <x v="3"/>
    <s v="LAS VEGAS SANDS CORP"/>
    <x v="2"/>
    <s v="Hotels, Restaurants &amp; Leisure"/>
    <s v="OldCos"/>
    <n v="1524.0930000000001"/>
    <n v="2105.5219999999999"/>
    <n v="11131.132"/>
  </r>
  <r>
    <s v="LVS"/>
    <x v="4"/>
    <s v="LAS VEGAS SANDS CORP"/>
    <x v="2"/>
    <s v="Hotels, Restaurants &amp; Leisure"/>
    <s v="OldCos"/>
    <n v="2305.9969999999998"/>
    <n v="3031.57"/>
    <n v="13769.885"/>
  </r>
  <r>
    <s v="LVS"/>
    <x v="5"/>
    <s v="LAS VEGAS SANDS CORP"/>
    <x v="2"/>
    <s v="Hotels, Restaurants &amp; Leisure"/>
    <s v="OldCos"/>
    <n v="2840.6289999999999"/>
    <n v="2879.7689999999998"/>
    <n v="14583.849"/>
  </r>
  <r>
    <s v="LVS"/>
    <x v="6"/>
    <s v="LAS VEGAS SANDS CORP"/>
    <x v="2"/>
    <s v="Hotels, Restaurants &amp; Leisure"/>
    <s v="OldCos"/>
    <n v="1966.2360000000001"/>
    <n v="2024.365"/>
    <n v="11688.460999999999"/>
  </r>
  <r>
    <s v="LVS"/>
    <x v="7"/>
    <s v="LAS VEGAS SANDS CORP"/>
    <x v="2"/>
    <s v="Hotels, Restaurants &amp; Leisure"/>
    <s v="OldCos"/>
    <n v="1670"/>
    <n v="1851.8"/>
    <n v="11410"/>
  </r>
  <r>
    <s v="LVS"/>
    <x v="8"/>
    <s v="LAS VEGAS SANDS CORP"/>
    <x v="2"/>
    <s v="Hotels, Restaurants &amp; Leisure"/>
    <s v="OldCos"/>
    <n v="2808"/>
    <n v="2314.5286000000001"/>
    <n v="12728"/>
  </r>
  <r>
    <s v="LVS"/>
    <x v="9"/>
    <s v="LAS VEGAS SANDS CORP"/>
    <x v="2"/>
    <s v="Hotels, Restaurants &amp; Leisure"/>
    <s v="OldCos"/>
    <n v="2413"/>
    <n v="2681.4562999999998"/>
    <n v="13729"/>
  </r>
  <r>
    <s v="LW"/>
    <x v="0"/>
    <s v="LAMB WESTON HOLDINGS INC"/>
    <x v="4"/>
    <s v="Food Products"/>
    <s v="OldCos"/>
    <m/>
    <m/>
    <m/>
  </r>
  <r>
    <s v="LW"/>
    <x v="1"/>
    <s v="LAMB WESTON HOLDINGS INC"/>
    <x v="4"/>
    <s v="Food Products"/>
    <s v="OldCos"/>
    <m/>
    <m/>
    <m/>
  </r>
  <r>
    <s v="LW"/>
    <x v="2"/>
    <s v="LAMB WESTON HOLDINGS INC"/>
    <x v="4"/>
    <s v="Food Products"/>
    <s v="OldCos"/>
    <m/>
    <m/>
    <m/>
  </r>
  <r>
    <s v="LW"/>
    <x v="3"/>
    <s v="LAMB WESTON HOLDINGS INC"/>
    <x v="4"/>
    <s v="Food Products"/>
    <s v="OldCos"/>
    <m/>
    <m/>
    <m/>
  </r>
  <r>
    <s v="LW"/>
    <x v="4"/>
    <s v="LAMB WESTON HOLDINGS INC"/>
    <x v="4"/>
    <s v="Food Products"/>
    <s v="OldCos"/>
    <n v="298.3"/>
    <n v="305.06"/>
    <n v="2778.4"/>
  </r>
  <r>
    <s v="LW"/>
    <x v="5"/>
    <s v="LAMB WESTON HOLDINGS INC"/>
    <x v="4"/>
    <s v="Food Products"/>
    <s v="OldCos"/>
    <n v="260.89999999999998"/>
    <n v="273.77"/>
    <n v="2815.2"/>
  </r>
  <r>
    <s v="LW"/>
    <x v="6"/>
    <s v="LAMB WESTON HOLDINGS INC"/>
    <x v="4"/>
    <s v="Food Products"/>
    <s v="OldCos"/>
    <n v="268.3"/>
    <n v="268.755"/>
    <n v="2925"/>
  </r>
  <r>
    <s v="LW"/>
    <x v="7"/>
    <s v="LAMB WESTON HOLDINGS INC"/>
    <x v="4"/>
    <s v="Food Products"/>
    <s v="OldCos"/>
    <n v="285.3"/>
    <n v="326.95999999999998"/>
    <n v="2993.8"/>
  </r>
  <r>
    <s v="LW"/>
    <x v="8"/>
    <s v="LAMB WESTON HOLDINGS INC"/>
    <x v="4"/>
    <s v="Food Products"/>
    <s v="OldCos"/>
    <n v="326.89999999999998"/>
    <n v="341.6"/>
    <n v="3168"/>
  </r>
  <r>
    <s v="LW"/>
    <x v="9"/>
    <s v="LAMB WESTON HOLDINGS INC"/>
    <x v="4"/>
    <s v="Food Products"/>
    <s v="OldCos"/>
    <n v="416.8"/>
    <n v="394.1"/>
    <n v="3423.7"/>
  </r>
  <r>
    <s v="LW"/>
    <x v="10"/>
    <s v="LAMB WESTON HOLDINGS INC"/>
    <x v="4"/>
    <s v="Food Products"/>
    <s v="OldCos"/>
    <n v="467.8"/>
    <n v="465.4"/>
    <n v="3756.5"/>
  </r>
  <r>
    <s v="LYB"/>
    <x v="0"/>
    <s v="LYONDELLBASELL INDU-CL A"/>
    <x v="6"/>
    <s v="Chemicals"/>
    <s v="OldCos"/>
    <n v="-2865"/>
    <n v="-1078.5"/>
    <n v="30828"/>
  </r>
  <r>
    <s v="LYB"/>
    <x v="1"/>
    <s v="LYONDELLBASELL INDU-CL A"/>
    <x v="6"/>
    <s v="Chemicals"/>
    <s v="OldCos"/>
    <n v="10151"/>
    <n v="5232.8500000000004"/>
    <n v="41151"/>
  </r>
  <r>
    <s v="LYB"/>
    <x v="2"/>
    <s v="LYONDELLBASELL INDU-CL A"/>
    <x v="6"/>
    <s v="Chemicals"/>
    <s v="OldCos"/>
    <n v="2133"/>
    <n v="2892.65"/>
    <n v="48183"/>
  </r>
  <r>
    <s v="LYB"/>
    <x v="3"/>
    <s v="LYONDELLBASELL INDU-CL A"/>
    <x v="6"/>
    <s v="Chemicals"/>
    <s v="OldCos"/>
    <n v="2848"/>
    <n v="3054"/>
    <n v="45352"/>
  </r>
  <r>
    <s v="LYB"/>
    <x v="4"/>
    <s v="LYONDELLBASELL INDU-CL A"/>
    <x v="6"/>
    <s v="Chemicals"/>
    <s v="OldCos"/>
    <n v="3857"/>
    <n v="3865.3"/>
    <n v="44062"/>
  </r>
  <r>
    <s v="LYB"/>
    <x v="5"/>
    <s v="LYONDELLBASELL INDU-CL A"/>
    <x v="6"/>
    <s v="Chemicals"/>
    <s v="OldCos"/>
    <n v="4162"/>
    <n v="4597"/>
    <n v="45608"/>
  </r>
  <r>
    <s v="LYB"/>
    <x v="6"/>
    <s v="LYONDELLBASELL INDU-CL A"/>
    <x v="6"/>
    <s v="Chemicals"/>
    <s v="OldCos"/>
    <n v="4468"/>
    <n v="4473"/>
    <n v="32735"/>
  </r>
  <r>
    <s v="LYB"/>
    <x v="7"/>
    <s v="LYONDELLBASELL INDU-CL A"/>
    <x v="6"/>
    <s v="Chemicals"/>
    <s v="OldCos"/>
    <n v="3832"/>
    <n v="3821.85"/>
    <n v="29183"/>
  </r>
  <r>
    <s v="LYB"/>
    <x v="8"/>
    <s v="LYONDELLBASELL INDU-CL A"/>
    <x v="6"/>
    <s v="Chemicals"/>
    <s v="OldCos"/>
    <n v="4874"/>
    <n v="4076"/>
    <n v="34484"/>
  </r>
  <r>
    <s v="LYB"/>
    <x v="9"/>
    <s v="LYONDELLBASELL INDU-CL A"/>
    <x v="6"/>
    <s v="Chemicals"/>
    <s v="OldCos"/>
    <n v="4696"/>
    <n v="4415.67"/>
    <n v="39004"/>
  </r>
  <r>
    <s v="M"/>
    <x v="0"/>
    <s v="MACY'S INC"/>
    <x v="2"/>
    <s v="Multiline Retail"/>
    <s v="OldCos"/>
    <n v="-4803"/>
    <n v="525.4"/>
    <n v="24892"/>
  </r>
  <r>
    <s v="M"/>
    <x v="1"/>
    <s v="MACY'S INC"/>
    <x v="2"/>
    <s v="Multiline Retail"/>
    <s v="OldCos"/>
    <n v="329"/>
    <n v="555"/>
    <n v="23489"/>
  </r>
  <r>
    <s v="M"/>
    <x v="2"/>
    <s v="MACY'S INC"/>
    <x v="2"/>
    <s v="Multiline Retail"/>
    <s v="OldCos"/>
    <n v="847"/>
    <n v="903.55"/>
    <n v="25003"/>
  </r>
  <r>
    <s v="M"/>
    <x v="3"/>
    <s v="MACY'S INC"/>
    <x v="2"/>
    <s v="Multiline Retail"/>
    <s v="OldCos"/>
    <n v="1256"/>
    <n v="1244.55"/>
    <n v="26405"/>
  </r>
  <r>
    <s v="M"/>
    <x v="4"/>
    <s v="MACY'S INC"/>
    <x v="2"/>
    <s v="Multiline Retail"/>
    <s v="OldCos"/>
    <n v="1335"/>
    <n v="1425.65"/>
    <n v="27686"/>
  </r>
  <r>
    <s v="M"/>
    <x v="5"/>
    <s v="MACY'S INC"/>
    <x v="2"/>
    <s v="Multiline Retail"/>
    <s v="OldCos"/>
    <n v="1486"/>
    <n v="1530.2"/>
    <n v="27931"/>
  </r>
  <r>
    <s v="M"/>
    <x v="6"/>
    <s v="MACY'S INC"/>
    <x v="2"/>
    <s v="Multiline Retail"/>
    <s v="OldCos"/>
    <n v="1526"/>
    <n v="1593.6"/>
    <n v="28105"/>
  </r>
  <r>
    <s v="M"/>
    <x v="7"/>
    <s v="MACY'S INC"/>
    <x v="2"/>
    <s v="Multiline Retail"/>
    <s v="OldCos"/>
    <n v="1072"/>
    <n v="1121.4000000000001"/>
    <n v="27079"/>
  </r>
  <r>
    <s v="M"/>
    <x v="8"/>
    <s v="MACY'S INC"/>
    <x v="2"/>
    <s v="Multiline Retail"/>
    <s v="OldCos"/>
    <n v="619"/>
    <n v="853.5"/>
    <n v="25778"/>
  </r>
  <r>
    <s v="M"/>
    <x v="9"/>
    <s v="MACY'S INC"/>
    <x v="2"/>
    <s v="Multiline Retail"/>
    <s v="OldCos"/>
    <n v="1566"/>
    <n v="618"/>
    <n v="25641"/>
  </r>
  <r>
    <s v="M"/>
    <x v="10"/>
    <s v="MACY'S INC"/>
    <x v="2"/>
    <s v="Multiline Retail"/>
    <s v="OldCos"/>
    <n v="1108"/>
    <n v="1014"/>
    <n v="25739"/>
  </r>
  <r>
    <s v="MA"/>
    <x v="0"/>
    <s v="MASTERCARD INC - A"/>
    <x v="3"/>
    <s v="IT Services"/>
    <s v="OldCos"/>
    <n v="1463"/>
    <n v="1559.4549"/>
    <n v="5099"/>
  </r>
  <r>
    <s v="MA"/>
    <x v="1"/>
    <s v="MASTERCARD INC - A"/>
    <x v="3"/>
    <s v="IT Services"/>
    <s v="OldCos"/>
    <n v="1846"/>
    <n v="1873.3"/>
    <n v="5539"/>
  </r>
  <r>
    <s v="MA"/>
    <x v="2"/>
    <s v="MASTERCARD INC - A"/>
    <x v="3"/>
    <s v="IT Services"/>
    <s v="OldCos"/>
    <n v="1906"/>
    <n v="2395.8000000000002"/>
    <n v="6714"/>
  </r>
  <r>
    <s v="MA"/>
    <x v="3"/>
    <s v="MASTERCARD INC - A"/>
    <x v="3"/>
    <s v="IT Services"/>
    <s v="OldCos"/>
    <n v="2759"/>
    <n v="2771.35"/>
    <n v="7391"/>
  </r>
  <r>
    <s v="MA"/>
    <x v="4"/>
    <s v="MASTERCARD INC - A"/>
    <x v="3"/>
    <s v="IT Services"/>
    <s v="OldCos"/>
    <n v="3116"/>
    <n v="3173.75"/>
    <n v="8312"/>
  </r>
  <r>
    <s v="MA"/>
    <x v="5"/>
    <s v="MASTERCARD INC - A"/>
    <x v="3"/>
    <s v="IT Services"/>
    <s v="OldCos"/>
    <n v="3617"/>
    <n v="3720.31"/>
    <n v="9441"/>
  </r>
  <r>
    <s v="MA"/>
    <x v="6"/>
    <s v="MASTERCARD INC - A"/>
    <x v="3"/>
    <s v="IT Services"/>
    <s v="OldCos"/>
    <n v="3808"/>
    <n v="3902"/>
    <n v="9667"/>
  </r>
  <r>
    <s v="MA"/>
    <x v="7"/>
    <s v="MASTERCARD INC - A"/>
    <x v="3"/>
    <s v="IT Services"/>
    <s v="OldCos"/>
    <n v="4059"/>
    <n v="4144"/>
    <n v="10776"/>
  </r>
  <r>
    <s v="MA"/>
    <x v="8"/>
    <s v="MASTERCARD INC - A"/>
    <x v="3"/>
    <s v="IT Services"/>
    <s v="OldCos"/>
    <n v="3915"/>
    <n v="4906"/>
    <n v="12497"/>
  </r>
  <r>
    <s v="MA"/>
    <x v="9"/>
    <s v="MASTERCARD INC - A"/>
    <x v="3"/>
    <s v="IT Services"/>
    <s v="OldCos"/>
    <n v="5859"/>
    <n v="6792"/>
    <n v="14950"/>
  </r>
  <r>
    <s v="MAR"/>
    <x v="0"/>
    <s v="MARRIOTT INTERNATIONAL -CL A"/>
    <x v="2"/>
    <s v="Hotels, Restaurants &amp; Leisure"/>
    <s v="OldCos"/>
    <n v="-346"/>
    <n v="273.64999999999998"/>
    <n v="10908"/>
  </r>
  <r>
    <s v="MAR"/>
    <x v="1"/>
    <s v="MARRIOTT INTERNATIONAL -CL A"/>
    <x v="2"/>
    <s v="Hotels, Restaurants &amp; Leisure"/>
    <s v="OldCos"/>
    <n v="458"/>
    <n v="273.64999999999998"/>
    <n v="11691"/>
  </r>
  <r>
    <s v="MAR"/>
    <x v="2"/>
    <s v="MARRIOTT INTERNATIONAL -CL A"/>
    <x v="2"/>
    <s v="Hotels, Restaurants &amp; Leisure"/>
    <s v="OldCos"/>
    <n v="198"/>
    <n v="595.20000000000005"/>
    <n v="12317"/>
  </r>
  <r>
    <s v="MAR"/>
    <x v="3"/>
    <s v="MARRIOTT INTERNATIONAL -CL A"/>
    <x v="2"/>
    <s v="Hotels, Restaurants &amp; Leisure"/>
    <s v="OldCos"/>
    <n v="571"/>
    <n v="823"/>
    <n v="11814"/>
  </r>
  <r>
    <s v="MAR"/>
    <x v="4"/>
    <s v="MARRIOTT INTERNATIONAL -CL A"/>
    <x v="2"/>
    <s v="Hotels, Restaurants &amp; Leisure"/>
    <s v="OldCos"/>
    <n v="626"/>
    <n v="892.45"/>
    <n v="12784"/>
  </r>
  <r>
    <s v="MAR"/>
    <x v="5"/>
    <s v="MARRIOTT INTERNATIONAL -CL A"/>
    <x v="2"/>
    <s v="Hotels, Restaurants &amp; Leisure"/>
    <s v="OldCos"/>
    <n v="753"/>
    <n v="1108.8"/>
    <n v="13796"/>
  </r>
  <r>
    <s v="MAR"/>
    <x v="6"/>
    <s v="MARRIOTT INTERNATIONAL -CL A"/>
    <x v="2"/>
    <s v="Hotels, Restaurants &amp; Leisure"/>
    <s v="OldCos"/>
    <n v="859"/>
    <n v="833.7"/>
    <n v="14486"/>
  </r>
  <r>
    <s v="MAR"/>
    <x v="7"/>
    <s v="MARRIOTT INTERNATIONAL -CL A"/>
    <x v="2"/>
    <s v="Hotels, Restaurants &amp; Leisure"/>
    <s v="OldCos"/>
    <n v="780"/>
    <n v="1067.5"/>
    <n v="17072"/>
  </r>
  <r>
    <s v="MAR"/>
    <x v="8"/>
    <s v="MARRIOTT INTERNATIONAL -CL A"/>
    <x v="2"/>
    <s v="Hotels, Restaurants &amp; Leisure"/>
    <s v="OldCos"/>
    <n v="1459"/>
    <n v="1707.0454"/>
    <n v="20452"/>
  </r>
  <r>
    <s v="MAR"/>
    <x v="9"/>
    <s v="MARRIOTT INTERNATIONAL -CL A"/>
    <x v="2"/>
    <s v="Hotels, Restaurants &amp; Leisure"/>
    <s v="OldCos"/>
    <n v="1907"/>
    <n v="1823.2916"/>
    <n v="20758"/>
  </r>
  <r>
    <s v="MAS"/>
    <x v="0"/>
    <s v="MASCO CORP"/>
    <x v="1"/>
    <s v="Building Products"/>
    <s v="OldCos"/>
    <n v="-183"/>
    <n v="106.69"/>
    <n v="7792"/>
  </r>
  <r>
    <s v="MAS"/>
    <x v="1"/>
    <s v="MASCO CORP"/>
    <x v="1"/>
    <s v="Building Products"/>
    <s v="OldCos"/>
    <n v="-1043"/>
    <n v="-275.70999999999998"/>
    <n v="7486"/>
  </r>
  <r>
    <s v="MAS"/>
    <x v="2"/>
    <s v="MASCO CORP"/>
    <x v="1"/>
    <s v="Building Products"/>
    <s v="OldCos"/>
    <n v="-575"/>
    <n v="-93.87"/>
    <n v="7467"/>
  </r>
  <r>
    <s v="MAS"/>
    <x v="3"/>
    <s v="MASCO CORP"/>
    <x v="1"/>
    <s v="Building Products"/>
    <s v="OldCos"/>
    <n v="-114"/>
    <n v="54.6"/>
    <n v="7495"/>
  </r>
  <r>
    <s v="MAS"/>
    <x v="4"/>
    <s v="MASCO CORP"/>
    <x v="1"/>
    <s v="Building Products"/>
    <s v="OldCos"/>
    <n v="282"/>
    <n v="253"/>
    <n v="6761"/>
  </r>
  <r>
    <s v="MAS"/>
    <x v="5"/>
    <s v="MASCO CORP"/>
    <x v="1"/>
    <s v="Building Products"/>
    <s v="OldCos"/>
    <n v="841"/>
    <n v="840.15"/>
    <n v="7006"/>
  </r>
  <r>
    <s v="MAS"/>
    <x v="6"/>
    <s v="MASCO CORP"/>
    <x v="1"/>
    <s v="Building Products"/>
    <s v="OldCos"/>
    <n v="350"/>
    <n v="363.7"/>
    <n v="7142"/>
  </r>
  <r>
    <s v="MAS"/>
    <x v="7"/>
    <s v="MASCO CORP"/>
    <x v="1"/>
    <s v="Building Products"/>
    <s v="OldCos"/>
    <n v="487"/>
    <n v="487"/>
    <n v="7361"/>
  </r>
  <r>
    <s v="MAS"/>
    <x v="8"/>
    <s v="MASCO CORP"/>
    <x v="1"/>
    <s v="Building Products"/>
    <s v="OldCos"/>
    <n v="528"/>
    <n v="570.65"/>
    <n v="7642"/>
  </r>
  <r>
    <s v="MAS"/>
    <x v="9"/>
    <s v="MASCO CORP"/>
    <x v="1"/>
    <s v="Building Products"/>
    <s v="OldCos"/>
    <n v="727"/>
    <n v="764.37"/>
    <n v="8359"/>
  </r>
  <r>
    <s v="MCD"/>
    <x v="0"/>
    <s v="MCDONALD'S CORP"/>
    <x v="2"/>
    <s v="Hotels, Restaurants &amp; Leisure"/>
    <s v="OldCos"/>
    <n v="4551"/>
    <n v="4452.4849999999997"/>
    <n v="22744.7"/>
  </r>
  <r>
    <s v="MCD"/>
    <x v="1"/>
    <s v="MCDONALD'S CORP"/>
    <x v="2"/>
    <s v="Hotels, Restaurants &amp; Leisure"/>
    <s v="OldCos"/>
    <n v="4946.3"/>
    <n v="4967.9059999999999"/>
    <n v="24074.6"/>
  </r>
  <r>
    <s v="MCD"/>
    <x v="2"/>
    <s v="MCDONALD'S CORP"/>
    <x v="2"/>
    <s v="Hotels, Restaurants &amp; Leisure"/>
    <s v="OldCos"/>
    <n v="5503.1"/>
    <n v="5500.5649999999996"/>
    <n v="27006"/>
  </r>
  <r>
    <s v="MCD"/>
    <x v="3"/>
    <s v="MCDONALD'S CORP"/>
    <x v="2"/>
    <s v="Hotels, Restaurants &amp; Leisure"/>
    <s v="OldCos"/>
    <n v="5464.8"/>
    <n v="5470"/>
    <n v="27567"/>
  </r>
  <r>
    <s v="MCD"/>
    <x v="4"/>
    <s v="MCDONALD'S CORP"/>
    <x v="2"/>
    <s v="Hotels, Restaurants &amp; Leisure"/>
    <s v="OldCos"/>
    <n v="5585.9"/>
    <n v="5585.9"/>
    <n v="28105.7"/>
  </r>
  <r>
    <s v="MCD"/>
    <x v="5"/>
    <s v="MCDONALD'S CORP"/>
    <x v="2"/>
    <s v="Hotels, Restaurants &amp; Leisure"/>
    <s v="OldCos"/>
    <n v="4757.8"/>
    <n v="4783.085"/>
    <n v="27441.3"/>
  </r>
  <r>
    <s v="MCD"/>
    <x v="6"/>
    <s v="MCDONALD'S CORP"/>
    <x v="2"/>
    <s v="Hotels, Restaurants &amp; Leisure"/>
    <s v="OldCos"/>
    <n v="4529.3"/>
    <n v="4682.1149999999998"/>
    <n v="25413"/>
  </r>
  <r>
    <s v="MCD"/>
    <x v="7"/>
    <s v="MCDONALD'S CORP"/>
    <x v="2"/>
    <s v="Hotels, Restaurants &amp; Leisure"/>
    <s v="OldCos"/>
    <n v="4686.5"/>
    <n v="4908.54"/>
    <n v="24621.9"/>
  </r>
  <r>
    <s v="MCD"/>
    <x v="8"/>
    <s v="MCDONALD'S CORP"/>
    <x v="2"/>
    <s v="Hotels, Restaurants &amp; Leisure"/>
    <s v="OldCos"/>
    <n v="5192.3"/>
    <n v="5435.35"/>
    <n v="22820.400000000001"/>
  </r>
  <r>
    <s v="MCD"/>
    <x v="9"/>
    <s v="MCDONALD'S CORP"/>
    <x v="2"/>
    <s v="Hotels, Restaurants &amp; Leisure"/>
    <s v="OldCos"/>
    <n v="5924.3"/>
    <n v="5856.9129999999996"/>
    <n v="21025.200000000001"/>
  </r>
  <r>
    <s v="MCHP"/>
    <x v="0"/>
    <s v="MICROCHIP TECHNOLOGY INC"/>
    <x v="3"/>
    <s v="Semiconductors &amp; Semiconductor"/>
    <s v="NewCos"/>
    <n v="245.58699999999999"/>
    <n v="212.2551"/>
    <n v="903.29700000000003"/>
  </r>
  <r>
    <s v="MCHP"/>
    <x v="1"/>
    <s v="MICROCHIP TECHNOLOGY INC"/>
    <x v="3"/>
    <s v="Semiconductors &amp; Semiconductor"/>
    <s v="NewCos"/>
    <n v="217.005"/>
    <n v="208.13050000000001"/>
    <n v="947.72900000000004"/>
  </r>
  <r>
    <s v="MCHP"/>
    <x v="2"/>
    <s v="MICROCHIP TECHNOLOGY INC"/>
    <x v="3"/>
    <s v="Semiconductors &amp; Semiconductor"/>
    <s v="NewCos"/>
    <n v="418.95"/>
    <n v="431.41919999999999"/>
    <n v="1487.2049999999999"/>
  </r>
  <r>
    <s v="MCHP"/>
    <x v="3"/>
    <s v="MICROCHIP TECHNOLOGY INC"/>
    <x v="3"/>
    <s v="Semiconductors &amp; Semiconductor"/>
    <s v="NewCos"/>
    <n v="336.70499999999998"/>
    <n v="333.4"/>
    <n v="1383.1759999999999"/>
  </r>
  <r>
    <s v="MCHP"/>
    <x v="4"/>
    <s v="MICROCHIP TECHNOLOGY INC"/>
    <x v="3"/>
    <s v="Semiconductors &amp; Semiconductor"/>
    <s v="NewCos"/>
    <n v="127.389"/>
    <n v="169.80340000000001"/>
    <n v="1581.623"/>
  </r>
  <r>
    <s v="MCHP"/>
    <x v="5"/>
    <s v="MICROCHIP TECHNOLOGY INC"/>
    <x v="3"/>
    <s v="Semiconductors &amp; Semiconductor"/>
    <s v="NewCos"/>
    <n v="395.28100000000001"/>
    <n v="382.99009999999998"/>
    <n v="1931.2170000000001"/>
  </r>
  <r>
    <s v="MCHP"/>
    <x v="6"/>
    <s v="MICROCHIP TECHNOLOGY INC"/>
    <x v="3"/>
    <s v="Semiconductors &amp; Semiconductor"/>
    <s v="NewCos"/>
    <n v="369.00900000000001"/>
    <n v="360.71960000000001"/>
    <n v="2147.0360000000001"/>
  </r>
  <r>
    <s v="MCHP"/>
    <x v="7"/>
    <s v="MICROCHIP TECHNOLOGY INC"/>
    <x v="3"/>
    <s v="Semiconductors &amp; Semiconductor"/>
    <s v="NewCos"/>
    <n v="324.13200000000001"/>
    <n v="308.44920000000002"/>
    <n v="2173.3339999999998"/>
  </r>
  <r>
    <s v="MCHP"/>
    <x v="8"/>
    <s v="MICROCHIP TECHNOLOGY INC"/>
    <x v="3"/>
    <s v="Semiconductors &amp; Semiconductor"/>
    <s v="NewCos"/>
    <n v="164.6"/>
    <n v="401.57499999999999"/>
    <n v="3407.8"/>
  </r>
  <r>
    <s v="MCHP"/>
    <x v="9"/>
    <s v="MICROCHIP TECHNOLOGY INC"/>
    <x v="3"/>
    <s v="Semiconductors &amp; Semiconductor"/>
    <s v="NewCos"/>
    <n v="255.4"/>
    <n v="763.31949999999995"/>
    <n v="3980.8"/>
  </r>
  <r>
    <s v="MCHP"/>
    <x v="10"/>
    <s v="MICROCHIP TECHNOLOGY INC"/>
    <x v="3"/>
    <s v="Semiconductors &amp; Semiconductor"/>
    <s v="NewCos"/>
    <n v="355.9"/>
    <n v="535.66880000000003"/>
    <n v="5349.5"/>
  </r>
  <r>
    <s v="MCK"/>
    <x v="0"/>
    <s v="MCKESSON CORP"/>
    <x v="0"/>
    <s v="Health Care Providers &amp; Servic"/>
    <s v="OldCos"/>
    <n v="823"/>
    <n v="1270.95"/>
    <n v="106632"/>
  </r>
  <r>
    <s v="MCK"/>
    <x v="1"/>
    <s v="MCKESSON CORP"/>
    <x v="0"/>
    <s v="Health Care Providers &amp; Servic"/>
    <s v="OldCos"/>
    <n v="1263"/>
    <n v="1248.3"/>
    <n v="108702"/>
  </r>
  <r>
    <s v="MCK"/>
    <x v="2"/>
    <s v="MCKESSON CORP"/>
    <x v="0"/>
    <s v="Health Care Providers &amp; Servic"/>
    <s v="OldCos"/>
    <n v="1202"/>
    <n v="1328.62"/>
    <n v="112084"/>
  </r>
  <r>
    <s v="MCK"/>
    <x v="3"/>
    <s v="MCKESSON CORP"/>
    <x v="0"/>
    <s v="Health Care Providers &amp; Servic"/>
    <s v="OldCos"/>
    <n v="1403"/>
    <n v="1430.05"/>
    <n v="122321"/>
  </r>
  <r>
    <s v="MCK"/>
    <x v="4"/>
    <s v="MCKESSON CORP"/>
    <x v="0"/>
    <s v="Health Care Providers &amp; Servic"/>
    <s v="OldCos"/>
    <n v="1338"/>
    <n v="1505.5"/>
    <n v="122196"/>
  </r>
  <r>
    <s v="MCK"/>
    <x v="5"/>
    <s v="MCKESSON CORP"/>
    <x v="0"/>
    <s v="Health Care Providers &amp; Servic"/>
    <s v="OldCos"/>
    <n v="1263"/>
    <n v="1633.3"/>
    <n v="137392"/>
  </r>
  <r>
    <s v="MCK"/>
    <x v="6"/>
    <s v="MCKESSON CORP"/>
    <x v="0"/>
    <s v="Health Care Providers &amp; Servic"/>
    <s v="OldCos"/>
    <n v="1476"/>
    <n v="2071"/>
    <n v="179045"/>
  </r>
  <r>
    <s v="MCK"/>
    <x v="7"/>
    <s v="MCKESSON CORP"/>
    <x v="0"/>
    <s v="Health Care Providers &amp; Servic"/>
    <s v="OldCos"/>
    <n v="2258"/>
    <n v="2361.65"/>
    <n v="190884"/>
  </r>
  <r>
    <s v="MCK"/>
    <x v="8"/>
    <s v="MCKESSON CORP"/>
    <x v="0"/>
    <s v="Health Care Providers &amp; Servic"/>
    <s v="OldCos"/>
    <n v="5070"/>
    <n v="2427.6999999999998"/>
    <n v="198533"/>
  </r>
  <r>
    <s v="MCK"/>
    <x v="9"/>
    <s v="MCKESSON CORP"/>
    <x v="0"/>
    <s v="Health Care Providers &amp; Servic"/>
    <s v="OldCos"/>
    <n v="67"/>
    <n v="2186.12"/>
    <n v="208357"/>
  </r>
  <r>
    <s v="MCK"/>
    <x v="10"/>
    <s v="MCKESSON CORP"/>
    <x v="0"/>
    <s v="Health Care Providers &amp; Servic"/>
    <s v="OldCos"/>
    <n v="34"/>
    <n v="2127"/>
    <n v="214319"/>
  </r>
  <r>
    <s v="MDLZ"/>
    <x v="0"/>
    <s v="MONDELEZ INTERNATIONAL INC-A"/>
    <x v="4"/>
    <s v="Food Products"/>
    <s v="OldCos"/>
    <n v="3021"/>
    <n v="3087.05"/>
    <n v="38754"/>
  </r>
  <r>
    <s v="MDLZ"/>
    <x v="1"/>
    <s v="MONDELEZ INTERNATIONAL INC-A"/>
    <x v="4"/>
    <s v="Food Products"/>
    <s v="OldCos"/>
    <n v="4114"/>
    <n v="3270.8"/>
    <n v="49207"/>
  </r>
  <r>
    <s v="MDLZ"/>
    <x v="2"/>
    <s v="MONDELEZ INTERNATIONAL INC-A"/>
    <x v="4"/>
    <s v="Food Products"/>
    <s v="OldCos"/>
    <n v="3554"/>
    <n v="2212.4"/>
    <n v="35810"/>
  </r>
  <r>
    <s v="MDLZ"/>
    <x v="3"/>
    <s v="MONDELEZ INTERNATIONAL INC-A"/>
    <x v="4"/>
    <s v="Food Products"/>
    <s v="OldCos"/>
    <n v="3067"/>
    <n v="2436.33"/>
    <n v="35015"/>
  </r>
  <r>
    <s v="MDLZ"/>
    <x v="4"/>
    <s v="MONDELEZ INTERNATIONAL INC-A"/>
    <x v="4"/>
    <s v="Food Products"/>
    <s v="OldCos"/>
    <n v="3915"/>
    <n v="2692.8"/>
    <n v="35299"/>
  </r>
  <r>
    <s v="MDLZ"/>
    <x v="5"/>
    <s v="MONDELEZ INTERNATIONAL INC-A"/>
    <x v="4"/>
    <s v="Food Products"/>
    <s v="OldCos"/>
    <n v="2184"/>
    <n v="3334"/>
    <n v="34244"/>
  </r>
  <r>
    <s v="MDLZ"/>
    <x v="6"/>
    <s v="MONDELEZ INTERNATIONAL INC-A"/>
    <x v="4"/>
    <s v="Food Products"/>
    <s v="OldCos"/>
    <n v="7267"/>
    <n v="2752"/>
    <n v="29636"/>
  </r>
  <r>
    <s v="MDLZ"/>
    <x v="7"/>
    <s v="MONDELEZ INTERNATIONAL INC-A"/>
    <x v="4"/>
    <s v="Food Products"/>
    <s v="OldCos"/>
    <n v="1659"/>
    <n v="3226"/>
    <n v="25923"/>
  </r>
  <r>
    <s v="MDLZ"/>
    <x v="8"/>
    <s v="MONDELEZ INTERNATIONAL INC-A"/>
    <x v="4"/>
    <s v="Food Products"/>
    <s v="OldCos"/>
    <n v="2828"/>
    <n v="3213"/>
    <n v="25896"/>
  </r>
  <r>
    <s v="MDLZ"/>
    <x v="9"/>
    <s v="MONDELEZ INTERNATIONAL INC-A"/>
    <x v="4"/>
    <s v="Food Products"/>
    <s v="OldCos"/>
    <n v="3381"/>
    <n v="3614"/>
    <n v="25938"/>
  </r>
  <r>
    <s v="MDT"/>
    <x v="0"/>
    <s v="MEDTRONIC PLC"/>
    <x v="0"/>
    <s v="Health Care Equipment &amp; Suppli"/>
    <s v="OldCos"/>
    <n v="2070"/>
    <n v="3071.75"/>
    <n v="14599"/>
  </r>
  <r>
    <s v="MDT"/>
    <x v="1"/>
    <s v="MEDTRONIC PLC"/>
    <x v="0"/>
    <s v="Health Care Equipment &amp; Suppli"/>
    <s v="OldCos"/>
    <n v="3099"/>
    <n v="3464.9"/>
    <n v="15392"/>
  </r>
  <r>
    <s v="MDT"/>
    <x v="2"/>
    <s v="MEDTRONIC PLC"/>
    <x v="0"/>
    <s v="Health Care Equipment &amp; Suppli"/>
    <s v="OldCos"/>
    <n v="3096"/>
    <n v="3717.4"/>
    <n v="15933"/>
  </r>
  <r>
    <s v="MDT"/>
    <x v="3"/>
    <s v="MEDTRONIC PLC"/>
    <x v="0"/>
    <s v="Health Care Equipment &amp; Suppli"/>
    <s v="OldCos"/>
    <n v="3617"/>
    <n v="3522.2"/>
    <n v="16184"/>
  </r>
  <r>
    <s v="MDT"/>
    <x v="4"/>
    <s v="MEDTRONIC PLC"/>
    <x v="0"/>
    <s v="Health Care Equipment &amp; Suppli"/>
    <s v="OldCos"/>
    <n v="3467"/>
    <n v="3725.2"/>
    <n v="16590"/>
  </r>
  <r>
    <s v="MDT"/>
    <x v="5"/>
    <s v="MEDTRONIC PLC"/>
    <x v="0"/>
    <s v="Health Care Equipment &amp; Suppli"/>
    <s v="OldCos"/>
    <n v="3065"/>
    <n v="3821.2"/>
    <n v="17005"/>
  </r>
  <r>
    <s v="MDT"/>
    <x v="6"/>
    <s v="MEDTRONIC PLC"/>
    <x v="0"/>
    <s v="Health Care Equipment &amp; Suppli"/>
    <s v="OldCos"/>
    <n v="2675"/>
    <n v="4111.8500000000004"/>
    <n v="20261"/>
  </r>
  <r>
    <s v="MDT"/>
    <x v="7"/>
    <s v="MEDTRONIC PLC"/>
    <x v="0"/>
    <s v="Health Care Equipment &amp; Suppli"/>
    <s v="OldCos"/>
    <n v="3538"/>
    <n v="4747.3500000000004"/>
    <n v="28833"/>
  </r>
  <r>
    <s v="MDT"/>
    <x v="8"/>
    <s v="MEDTRONIC PLC"/>
    <x v="0"/>
    <s v="Health Care Equipment &amp; Suppli"/>
    <s v="OldCos"/>
    <n v="4028"/>
    <n v="4912.25"/>
    <n v="29710"/>
  </r>
  <r>
    <s v="MDT"/>
    <x v="9"/>
    <s v="MEDTRONIC PLC"/>
    <x v="0"/>
    <s v="Health Care Equipment &amp; Suppli"/>
    <s v="OldCos"/>
    <n v="3104"/>
    <n v="5024.8198000000002"/>
    <n v="29953"/>
  </r>
  <r>
    <s v="MDT"/>
    <x v="10"/>
    <s v="MEDTRONIC PLC"/>
    <x v="0"/>
    <s v="Health Care Equipment &amp; Suppli"/>
    <s v="OldCos"/>
    <n v="4631"/>
    <n v="5626.76"/>
    <n v="30557"/>
  </r>
  <r>
    <s v="MGM"/>
    <x v="0"/>
    <s v="MGM RESORTS INTERNATIONAL"/>
    <x v="2"/>
    <s v="Hotels, Restaurants &amp; Leisure"/>
    <s v="OldCos"/>
    <n v="-1291.682"/>
    <n v="-306.11709999999999"/>
    <n v="5978.5889999999999"/>
  </r>
  <r>
    <s v="MGM"/>
    <x v="1"/>
    <s v="MGM RESORTS INTERNATIONAL"/>
    <x v="2"/>
    <s v="Hotels, Restaurants &amp; Leisure"/>
    <s v="OldCos"/>
    <n v="-1437.3969999999999"/>
    <n v="-458.74689999999998"/>
    <n v="6056.0010000000002"/>
  </r>
  <r>
    <s v="MGM"/>
    <x v="2"/>
    <s v="MGM RESORTS INTERNATIONAL"/>
    <x v="2"/>
    <s v="Hotels, Restaurants &amp; Leisure"/>
    <s v="OldCos"/>
    <n v="3114.6370000000002"/>
    <n v="128.7679"/>
    <n v="7849.3119999999999"/>
  </r>
  <r>
    <s v="MGM"/>
    <x v="3"/>
    <s v="MGM RESORTS INTERNATIONAL"/>
    <x v="2"/>
    <s v="Hotels, Restaurants &amp; Leisure"/>
    <s v="OldCos"/>
    <n v="-1767.691"/>
    <n v="-558.13900000000001"/>
    <n v="9160.8439999999991"/>
  </r>
  <r>
    <s v="MGM"/>
    <x v="4"/>
    <s v="MGM RESORTS INTERNATIONAL"/>
    <x v="2"/>
    <s v="Hotels, Restaurants &amp; Leisure"/>
    <s v="OldCos"/>
    <n v="-171.73400000000001"/>
    <n v="-60.251100000000001"/>
    <n v="9809.6630000000005"/>
  </r>
  <r>
    <s v="MGM"/>
    <x v="5"/>
    <s v="MGM RESORTS INTERNATIONAL"/>
    <x v="2"/>
    <s v="Hotels, Restaurants &amp; Leisure"/>
    <s v="OldCos"/>
    <n v="-149.87299999999999"/>
    <n v="-104.721"/>
    <n v="10081.984"/>
  </r>
  <r>
    <s v="MGM"/>
    <x v="6"/>
    <s v="MGM RESORTS INTERNATIONAL"/>
    <x v="2"/>
    <s v="Hotels, Restaurants &amp; Leisure"/>
    <s v="OldCos"/>
    <n v="-447.72"/>
    <n v="1112.9672"/>
    <n v="9190.0679999999993"/>
  </r>
  <r>
    <s v="MGM"/>
    <x v="7"/>
    <s v="MGM RESORTS INTERNATIONAL"/>
    <x v="2"/>
    <s v="Hotels, Restaurants &amp; Leisure"/>
    <s v="OldCos"/>
    <n v="1101.44"/>
    <n v="700.11810000000003"/>
    <n v="9455.1229999999996"/>
  </r>
  <r>
    <s v="MGM"/>
    <x v="8"/>
    <s v="MGM RESORTS INTERNATIONAL"/>
    <x v="2"/>
    <s v="Hotels, Restaurants &amp; Leisure"/>
    <s v="OldCos"/>
    <n v="1952.0519999999999"/>
    <n v="633.08330000000001"/>
    <n v="10797.478999999999"/>
  </r>
  <r>
    <s v="MGM"/>
    <x v="9"/>
    <s v="MGM RESORTS INTERNATIONAL"/>
    <x v="2"/>
    <s v="Hotels, Restaurants &amp; Leisure"/>
    <s v="OldCos"/>
    <n v="466.77199999999999"/>
    <n v="561.07069999999999"/>
    <n v="11763.096"/>
  </r>
  <r>
    <s v="MHK"/>
    <x v="0"/>
    <s v="MOHAWK INDUSTRIES INC"/>
    <x v="2"/>
    <s v="Household Durables"/>
    <s v="OldCos"/>
    <n v="-5.4989999999999997"/>
    <n v="34.713900000000002"/>
    <n v="5344.0240000000003"/>
  </r>
  <r>
    <s v="MHK"/>
    <x v="1"/>
    <s v="MOHAWK INDUSTRIES INC"/>
    <x v="2"/>
    <s v="Household Durables"/>
    <s v="OldCos"/>
    <n v="182.227"/>
    <n v="167.34450000000001"/>
    <n v="5319.0720000000001"/>
  </r>
  <r>
    <s v="MHK"/>
    <x v="2"/>
    <s v="MOHAWK INDUSTRIES INC"/>
    <x v="2"/>
    <s v="Household Durables"/>
    <s v="OldCos"/>
    <n v="173.922"/>
    <n v="195.71279999999999"/>
    <n v="5642.2579999999998"/>
  </r>
  <r>
    <s v="MHK"/>
    <x v="3"/>
    <s v="MOHAWK INDUSTRIES INC"/>
    <x v="2"/>
    <s v="Household Durables"/>
    <s v="OldCos"/>
    <n v="250.25800000000001"/>
    <n v="257.4597"/>
    <n v="5787.98"/>
  </r>
  <r>
    <s v="MHK"/>
    <x v="4"/>
    <s v="MOHAWK INDUSTRIES INC"/>
    <x v="2"/>
    <s v="Household Durables"/>
    <s v="OldCos"/>
    <n v="348.786"/>
    <n v="456.17230000000001"/>
    <n v="7348.7539999999999"/>
  </r>
  <r>
    <s v="MHK"/>
    <x v="5"/>
    <s v="MOHAWK INDUSTRIES INC"/>
    <x v="2"/>
    <s v="Household Durables"/>
    <s v="OldCos"/>
    <n v="531.96500000000003"/>
    <n v="572.71169999999995"/>
    <n v="7803.4459999999999"/>
  </r>
  <r>
    <s v="MHK"/>
    <x v="6"/>
    <s v="MOHAWK INDUSTRIES INC"/>
    <x v="2"/>
    <s v="Household Durables"/>
    <s v="OldCos"/>
    <n v="615.30200000000002"/>
    <n v="769.93700000000001"/>
    <n v="8071.5630000000001"/>
  </r>
  <r>
    <s v="MHK"/>
    <x v="7"/>
    <s v="MOHAWK INDUSTRIES INC"/>
    <x v="2"/>
    <s v="Household Durables"/>
    <s v="OldCos"/>
    <n v="930.36199999999997"/>
    <n v="942.82740000000001"/>
    <n v="8959.0869999999995"/>
  </r>
  <r>
    <s v="MHK"/>
    <x v="8"/>
    <s v="MOHAWK INDUSTRIES INC"/>
    <x v="2"/>
    <s v="Household Durables"/>
    <s v="OldCos"/>
    <n v="971.63800000000003"/>
    <n v="1018.646"/>
    <n v="9491.2900000000009"/>
  </r>
  <r>
    <s v="MHK"/>
    <x v="9"/>
    <s v="MOHAWK INDUSTRIES INC"/>
    <x v="2"/>
    <s v="Household Durables"/>
    <s v="OldCos"/>
    <n v="861.70399999999995"/>
    <n v="922.01700000000005"/>
    <n v="9983.634"/>
  </r>
  <r>
    <s v="MKC"/>
    <x v="0"/>
    <s v="MCCORMICK &amp; CO-NON VTG SHRS"/>
    <x v="4"/>
    <s v="Food Products"/>
    <s v="OldCos"/>
    <n v="299.8"/>
    <n v="310.7"/>
    <n v="3192.1"/>
  </r>
  <r>
    <s v="MKC"/>
    <x v="1"/>
    <s v="MCCORMICK &amp; CO-NON VTG SHRS"/>
    <x v="4"/>
    <s v="Food Products"/>
    <s v="OldCos"/>
    <n v="370.2"/>
    <n v="370.2"/>
    <n v="3336.8"/>
  </r>
  <r>
    <s v="MKC"/>
    <x v="2"/>
    <s v="MCCORMICK &amp; CO-NON VTG SHRS"/>
    <x v="4"/>
    <s v="Food Products"/>
    <s v="OldCos"/>
    <n v="374.2"/>
    <n v="374.2"/>
    <n v="3697.6"/>
  </r>
  <r>
    <s v="MKC"/>
    <x v="3"/>
    <s v="MCCORMICK &amp; CO-NON VTG SHRS"/>
    <x v="4"/>
    <s v="Food Products"/>
    <s v="OldCos"/>
    <n v="407.8"/>
    <n v="408.90499999999997"/>
    <n v="4014.2"/>
  </r>
  <r>
    <s v="MKC"/>
    <x v="4"/>
    <s v="MCCORMICK &amp; CO-NON VTG SHRS"/>
    <x v="4"/>
    <s v="Food Products"/>
    <s v="OldCos"/>
    <n v="389"/>
    <n v="424.29500000000002"/>
    <n v="4123.3999999999996"/>
  </r>
  <r>
    <s v="MKC"/>
    <x v="5"/>
    <s v="MCCORMICK &amp; CO-NON VTG SHRS"/>
    <x v="4"/>
    <s v="Food Products"/>
    <s v="OldCos"/>
    <n v="437.9"/>
    <n v="441.6"/>
    <n v="4243.2"/>
  </r>
  <r>
    <s v="MKC"/>
    <x v="6"/>
    <s v="MCCORMICK &amp; CO-NON VTG SHRS"/>
    <x v="4"/>
    <s v="Food Products"/>
    <s v="OldCos"/>
    <n v="401.6"/>
    <n v="448.69499999999999"/>
    <n v="4296.3"/>
  </r>
  <r>
    <s v="MKC"/>
    <x v="7"/>
    <s v="MCCORMICK &amp; CO-NON VTG SHRS"/>
    <x v="4"/>
    <s v="Food Products"/>
    <s v="OldCos"/>
    <n v="472.3"/>
    <n v="492.27499999999998"/>
    <n v="4411.5"/>
  </r>
  <r>
    <s v="MKC"/>
    <x v="8"/>
    <s v="MCCORMICK &amp; CO-NON VTG SHRS"/>
    <x v="4"/>
    <s v="Food Products"/>
    <s v="OldCos"/>
    <n v="477.4"/>
    <n v="546.70000000000005"/>
    <n v="4834.1000000000004"/>
  </r>
  <r>
    <s v="MKC"/>
    <x v="9"/>
    <s v="MCCORMICK &amp; CO-NON VTG SHRS"/>
    <x v="4"/>
    <s v="Food Products"/>
    <s v="OldCos"/>
    <n v="933.4"/>
    <n v="662"/>
    <n v="5408.9"/>
  </r>
  <r>
    <s v="MLM"/>
    <x v="0"/>
    <s v="MARTIN MARIETTA MATERIALS"/>
    <x v="6"/>
    <s v="Construction Materials"/>
    <s v="OldCos"/>
    <n v="84.411000000000001"/>
    <n v="83.703000000000003"/>
    <n v="1573.316"/>
  </r>
  <r>
    <s v="MLM"/>
    <x v="1"/>
    <s v="MARTIN MARIETTA MATERIALS"/>
    <x v="6"/>
    <s v="Construction Materials"/>
    <s v="OldCos"/>
    <n v="96.019000000000005"/>
    <n v="93.984200000000001"/>
    <n v="1652.806"/>
  </r>
  <r>
    <s v="MLM"/>
    <x v="2"/>
    <s v="MARTIN MARIETTA MATERIALS"/>
    <x v="6"/>
    <s v="Construction Materials"/>
    <s v="OldCos"/>
    <n v="81.721999999999994"/>
    <n v="79.737700000000004"/>
    <n v="1713.616"/>
  </r>
  <r>
    <s v="MLM"/>
    <x v="3"/>
    <s v="MARTIN MARIETTA MATERIALS"/>
    <x v="6"/>
    <s v="Construction Materials"/>
    <s v="OldCos"/>
    <n v="83.974000000000004"/>
    <n v="107.3656"/>
    <n v="2031.9010000000001"/>
  </r>
  <r>
    <s v="MLM"/>
    <x v="4"/>
    <s v="MARTIN MARIETTA MATERIALS"/>
    <x v="6"/>
    <s v="Construction Materials"/>
    <s v="OldCos"/>
    <n v="120.824"/>
    <n v="120.5369"/>
    <n v="2155.5509999999999"/>
  </r>
  <r>
    <s v="MLM"/>
    <x v="5"/>
    <s v="MARTIN MARIETTA MATERIALS"/>
    <x v="6"/>
    <s v="Construction Materials"/>
    <s v="OldCos"/>
    <n v="154.95400000000001"/>
    <n v="156.10769999999999"/>
    <n v="2957.951"/>
  </r>
  <r>
    <s v="MLM"/>
    <x v="6"/>
    <s v="MARTIN MARIETTA MATERIALS"/>
    <x v="6"/>
    <s v="Construction Materials"/>
    <s v="OldCos"/>
    <n v="287.54000000000002"/>
    <n v="319.47620000000001"/>
    <n v="3539.57"/>
  </r>
  <r>
    <s v="MLM"/>
    <x v="7"/>
    <s v="MARTIN MARIETTA MATERIALS"/>
    <x v="6"/>
    <s v="Construction Materials"/>
    <s v="OldCos"/>
    <n v="423.61099999999999"/>
    <n v="424.46839999999997"/>
    <n v="3818.7489999999998"/>
  </r>
  <r>
    <s v="MLM"/>
    <x v="8"/>
    <s v="MARTIN MARIETTA MATERIALS"/>
    <x v="6"/>
    <s v="Construction Materials"/>
    <s v="OldCos"/>
    <n v="711.31299999999999"/>
    <n v="446.2398"/>
    <n v="3965.5940000000001"/>
  </r>
  <r>
    <s v="MLM"/>
    <x v="9"/>
    <s v="MARTIN MARIETTA MATERIALS"/>
    <x v="6"/>
    <s v="Construction Materials"/>
    <s v="OldCos"/>
    <n v="469.19200000000001"/>
    <n v="448.82499999999999"/>
    <n v="4244.2650000000003"/>
  </r>
  <r>
    <s v="MMM"/>
    <x v="0"/>
    <s v="3M CO"/>
    <x v="1"/>
    <s v="Industrial Conglomerates"/>
    <s v="OldCos"/>
    <n v="3193"/>
    <n v="3320.45"/>
    <n v="23123"/>
  </r>
  <r>
    <s v="MMM"/>
    <x v="1"/>
    <s v="3M CO"/>
    <x v="1"/>
    <s v="Industrial Conglomerates"/>
    <s v="OldCos"/>
    <n v="4085"/>
    <n v="4169"/>
    <n v="26662"/>
  </r>
  <r>
    <s v="MMM"/>
    <x v="2"/>
    <s v="3M CO"/>
    <x v="1"/>
    <s v="Industrial Conglomerates"/>
    <s v="OldCos"/>
    <n v="4283"/>
    <n v="4283"/>
    <n v="29611"/>
  </r>
  <r>
    <s v="MMM"/>
    <x v="3"/>
    <s v="3M CO"/>
    <x v="1"/>
    <s v="Industrial Conglomerates"/>
    <s v="OldCos"/>
    <n v="4444"/>
    <n v="4444"/>
    <n v="29904"/>
  </r>
  <r>
    <s v="MMM"/>
    <x v="4"/>
    <s v="3M CO"/>
    <x v="1"/>
    <s v="Industrial Conglomerates"/>
    <s v="OldCos"/>
    <n v="4659"/>
    <n v="4659"/>
    <n v="30871"/>
  </r>
  <r>
    <s v="MMM"/>
    <x v="5"/>
    <s v="3M CO"/>
    <x v="1"/>
    <s v="Industrial Conglomerates"/>
    <s v="OldCos"/>
    <n v="4956"/>
    <n v="4956"/>
    <n v="31821"/>
  </r>
  <r>
    <s v="MMM"/>
    <x v="6"/>
    <s v="3M CO"/>
    <x v="1"/>
    <s v="Industrial Conglomerates"/>
    <s v="OldCos"/>
    <n v="4833"/>
    <n v="4921"/>
    <n v="30274"/>
  </r>
  <r>
    <s v="MMM"/>
    <x v="7"/>
    <s v="3M CO"/>
    <x v="1"/>
    <s v="Industrial Conglomerates"/>
    <s v="OldCos"/>
    <n v="5050"/>
    <n v="4793.8500000000004"/>
    <n v="30109"/>
  </r>
  <r>
    <s v="MMM"/>
    <x v="8"/>
    <s v="3M CO"/>
    <x v="1"/>
    <s v="Industrial Conglomerates"/>
    <s v="OldCos"/>
    <n v="4858"/>
    <n v="5239.1000000000004"/>
    <n v="31657"/>
  </r>
  <r>
    <s v="MMM"/>
    <x v="9"/>
    <s v="3M CO"/>
    <x v="1"/>
    <s v="Industrial Conglomerates"/>
    <s v="OldCos"/>
    <n v="5349"/>
    <n v="6103.81"/>
    <n v="32765"/>
  </r>
  <r>
    <s v="MNST"/>
    <x v="0"/>
    <s v="MONSTER BEVERAGE CORP"/>
    <x v="4"/>
    <s v="Beverages"/>
    <s v="OldCos"/>
    <n v="208.71600000000001"/>
    <n v="211.24260000000001"/>
    <n v="1143.299"/>
  </r>
  <r>
    <s v="MNST"/>
    <x v="1"/>
    <s v="MONSTER BEVERAGE CORP"/>
    <x v="4"/>
    <s v="Beverages"/>
    <s v="OldCos"/>
    <n v="212.029"/>
    <n v="212.52170000000001"/>
    <n v="1303.942"/>
  </r>
  <r>
    <s v="MNST"/>
    <x v="2"/>
    <s v="MONSTER BEVERAGE CORP"/>
    <x v="4"/>
    <s v="Beverages"/>
    <s v="OldCos"/>
    <n v="286.21899999999999"/>
    <n v="286.7208"/>
    <n v="1703.23"/>
  </r>
  <r>
    <s v="MNST"/>
    <x v="3"/>
    <s v="MONSTER BEVERAGE CORP"/>
    <x v="4"/>
    <s v="Beverages"/>
    <s v="OldCos"/>
    <n v="340.02"/>
    <n v="340.53030000000001"/>
    <n v="2060.7020000000002"/>
  </r>
  <r>
    <s v="MNST"/>
    <x v="4"/>
    <s v="MONSTER BEVERAGE CORP"/>
    <x v="4"/>
    <s v="Beverages"/>
    <s v="OldCos"/>
    <n v="338.661"/>
    <n v="336.8956"/>
    <n v="2246.4279999999999"/>
  </r>
  <r>
    <s v="MNST"/>
    <x v="5"/>
    <s v="MONSTER BEVERAGE CORP"/>
    <x v="4"/>
    <s v="Beverages"/>
    <s v="OldCos"/>
    <n v="483.185"/>
    <n v="487.58679999999998"/>
    <n v="2464.8670000000002"/>
  </r>
  <r>
    <s v="MNST"/>
    <x v="6"/>
    <s v="MONSTER BEVERAGE CORP"/>
    <x v="4"/>
    <s v="Beverages"/>
    <s v="OldCos"/>
    <n v="546.73299999999995"/>
    <n v="586.90729999999996"/>
    <n v="2722.5639999999999"/>
  </r>
  <r>
    <s v="MNST"/>
    <x v="7"/>
    <s v="MONSTER BEVERAGE CORP"/>
    <x v="4"/>
    <s v="Beverages"/>
    <s v="OldCos"/>
    <n v="712.68499999999995"/>
    <n v="764.42240000000004"/>
    <n v="3049.393"/>
  </r>
  <r>
    <s v="MNST"/>
    <x v="8"/>
    <s v="MONSTER BEVERAGE CORP"/>
    <x v="4"/>
    <s v="Beverages"/>
    <s v="OldCos"/>
    <n v="820.678"/>
    <n v="773.73329999999999"/>
    <n v="3369.0450000000001"/>
  </r>
  <r>
    <s v="MNST"/>
    <x v="9"/>
    <s v="MONSTER BEVERAGE CORP"/>
    <x v="4"/>
    <s v="Beverages"/>
    <s v="OldCos"/>
    <n v="993.00400000000002"/>
    <n v="1013.3994"/>
    <n v="3807.183"/>
  </r>
  <r>
    <s v="MO"/>
    <x v="0"/>
    <s v="ALTRIA GROUP INC"/>
    <x v="4"/>
    <s v="Tobacco"/>
    <s v="OldCos"/>
    <n v="3195"/>
    <n v="3702.8"/>
    <n v="16824"/>
  </r>
  <r>
    <s v="MO"/>
    <x v="1"/>
    <s v="ALTRIA GROUP INC"/>
    <x v="4"/>
    <s v="Tobacco"/>
    <s v="OldCos"/>
    <n v="3890"/>
    <n v="3947"/>
    <n v="16892"/>
  </r>
  <r>
    <s v="MO"/>
    <x v="2"/>
    <s v="ALTRIA GROUP INC"/>
    <x v="4"/>
    <s v="Tobacco"/>
    <s v="OldCos"/>
    <n v="3377"/>
    <n v="4230"/>
    <n v="16619"/>
  </r>
  <r>
    <s v="MO"/>
    <x v="3"/>
    <s v="ALTRIA GROUP INC"/>
    <x v="4"/>
    <s v="Tobacco"/>
    <s v="OldCos"/>
    <n v="4180"/>
    <n v="4644"/>
    <n v="17500"/>
  </r>
  <r>
    <s v="MO"/>
    <x v="4"/>
    <s v="ALTRIA GROUP INC"/>
    <x v="4"/>
    <s v="Tobacco"/>
    <s v="OldCos"/>
    <n v="4535"/>
    <n v="4763"/>
    <n v="17663"/>
  </r>
  <r>
    <s v="MO"/>
    <x v="5"/>
    <s v="ALTRIA GROUP INC"/>
    <x v="4"/>
    <s v="Tobacco"/>
    <s v="OldCos"/>
    <n v="5058"/>
    <n v="5075"/>
    <n v="17945"/>
  </r>
  <r>
    <s v="MO"/>
    <x v="6"/>
    <s v="ALTRIA GROUP INC"/>
    <x v="4"/>
    <s v="Tobacco"/>
    <s v="OldCos"/>
    <n v="5231"/>
    <n v="5494"/>
    <n v="18854"/>
  </r>
  <r>
    <s v="MO"/>
    <x v="7"/>
    <s v="ALTRIA GROUP INC"/>
    <x v="4"/>
    <s v="Tobacco"/>
    <s v="OldCos"/>
    <n v="14215"/>
    <n v="5769"/>
    <n v="19337"/>
  </r>
  <r>
    <s v="MO"/>
    <x v="8"/>
    <s v="ALTRIA GROUP INC"/>
    <x v="4"/>
    <s v="Tobacco"/>
    <s v="OldCos"/>
    <n v="10208"/>
    <n v="6563.63"/>
    <n v="19494"/>
  </r>
  <r>
    <s v="MO"/>
    <x v="9"/>
    <s v="ALTRIA GROUP INC"/>
    <x v="4"/>
    <s v="Tobacco"/>
    <s v="OldCos"/>
    <n v="6955"/>
    <n v="7531"/>
    <n v="19627"/>
  </r>
  <r>
    <s v="MOS"/>
    <x v="0"/>
    <s v="MOSAIC CO/THE"/>
    <x v="6"/>
    <s v="Chemicals"/>
    <s v="OldCos"/>
    <n v="2350.1999999999998"/>
    <n v="1608.99"/>
    <n v="10298"/>
  </r>
  <r>
    <s v="MOS"/>
    <x v="1"/>
    <s v="MOSAIC CO/THE"/>
    <x v="6"/>
    <s v="Chemicals"/>
    <s v="OldCos"/>
    <n v="827.1"/>
    <n v="827.1"/>
    <n v="6759.1"/>
  </r>
  <r>
    <s v="MOS"/>
    <x v="2"/>
    <s v="MOSAIC CO/THE"/>
    <x v="6"/>
    <s v="Chemicals"/>
    <s v="OldCos"/>
    <n v="2514.6"/>
    <n v="1986.425"/>
    <n v="9937.7999999999993"/>
  </r>
  <r>
    <s v="MOS"/>
    <x v="3"/>
    <s v="MOSAIC CO/THE"/>
    <x v="6"/>
    <s v="Chemicals"/>
    <s v="OldCos"/>
    <n v="1930.2"/>
    <n v="1934.5650000000001"/>
    <n v="11107.8"/>
  </r>
  <r>
    <s v="MOS"/>
    <x v="4"/>
    <s v="MOSAIC CO/THE"/>
    <x v="6"/>
    <s v="Chemicals"/>
    <s v="OldCos"/>
    <n v="1062.9000000000001"/>
    <n v="1094.55"/>
    <n v="9027.4"/>
  </r>
  <r>
    <s v="MOS"/>
    <x v="5"/>
    <s v="MOSAIC CO/THE"/>
    <x v="6"/>
    <s v="Chemicals"/>
    <s v="OldCos"/>
    <n v="1006.3"/>
    <n v="1015.5"/>
    <n v="9055.7999999999993"/>
  </r>
  <r>
    <s v="MOS"/>
    <x v="6"/>
    <s v="MOSAIC CO/THE"/>
    <x v="6"/>
    <s v="Chemicals"/>
    <s v="OldCos"/>
    <n v="1000.4"/>
    <n v="1114.194"/>
    <n v="8895.2999999999993"/>
  </r>
  <r>
    <s v="MOS"/>
    <x v="7"/>
    <s v="MOSAIC CO/THE"/>
    <x v="6"/>
    <s v="Chemicals"/>
    <s v="OldCos"/>
    <n v="297.8"/>
    <n v="427.31700000000001"/>
    <n v="7162.8"/>
  </r>
  <r>
    <s v="MOS"/>
    <x v="8"/>
    <s v="MOSAIC CO/THE"/>
    <x v="6"/>
    <s v="Chemicals"/>
    <s v="OldCos"/>
    <n v="-107.2"/>
    <n v="421.8"/>
    <n v="7409.4"/>
  </r>
  <r>
    <s v="MOS"/>
    <x v="9"/>
    <s v="MOSAIC CO/THE"/>
    <x v="6"/>
    <s v="Chemicals"/>
    <s v="OldCos"/>
    <n v="470"/>
    <n v="641"/>
    <n v="9587.2999999999993"/>
  </r>
  <r>
    <s v="MPC"/>
    <x v="0"/>
    <s v="MARATHON PETROLEUM CORP"/>
    <x v="7"/>
    <s v="Oil, Gas &amp; Consumable Fuels"/>
    <s v="OldCos"/>
    <n v="449"/>
    <n v="493.2"/>
    <n v="40606"/>
  </r>
  <r>
    <s v="MPC"/>
    <x v="1"/>
    <s v="MARATHON PETROLEUM CORP"/>
    <x v="7"/>
    <s v="Oil, Gas &amp; Consumable Fuels"/>
    <s v="OldCos"/>
    <n v="623"/>
    <n v="530.70000000000005"/>
    <n v="57279"/>
  </r>
  <r>
    <s v="MPC"/>
    <x v="2"/>
    <s v="MARATHON PETROLEUM CORP"/>
    <x v="7"/>
    <s v="Oil, Gas &amp; Consumable Fuels"/>
    <s v="OldCos"/>
    <n v="2389"/>
    <n v="2284.35"/>
    <n v="73524"/>
  </r>
  <r>
    <s v="MPC"/>
    <x v="3"/>
    <s v="MARATHON PETROLEUM CORP"/>
    <x v="7"/>
    <s v="Oil, Gas &amp; Consumable Fuels"/>
    <s v="OldCos"/>
    <n v="3383"/>
    <n v="3220.5"/>
    <n v="76534"/>
  </r>
  <r>
    <s v="MPC"/>
    <x v="4"/>
    <s v="MARATHON PETROLEUM CORP"/>
    <x v="7"/>
    <s v="Oil, Gas &amp; Consumable Fuels"/>
    <s v="OldCos"/>
    <n v="2108"/>
    <n v="2279.6"/>
    <n v="93897"/>
  </r>
  <r>
    <s v="MPC"/>
    <x v="5"/>
    <s v="MARATHON PETROLEUM CORP"/>
    <x v="7"/>
    <s v="Oil, Gas &amp; Consumable Fuels"/>
    <s v="OldCos"/>
    <n v="2520"/>
    <n v="2351"/>
    <n v="91132"/>
  </r>
  <r>
    <s v="MPC"/>
    <x v="6"/>
    <s v="MARATHON PETROLEUM CORP"/>
    <x v="7"/>
    <s v="Oil, Gas &amp; Consumable Fuels"/>
    <s v="OldCos"/>
    <n v="2852"/>
    <n v="2755.15"/>
    <n v="64359"/>
  </r>
  <r>
    <s v="MPC"/>
    <x v="7"/>
    <s v="MARATHON PETROLEUM CORP"/>
    <x v="7"/>
    <s v="Oil, Gas &amp; Consumable Fuels"/>
    <s v="OldCos"/>
    <n v="1174"/>
    <n v="1716.1"/>
    <n v="63339"/>
  </r>
  <r>
    <s v="MPC"/>
    <x v="8"/>
    <s v="MARATHON PETROLEUM CORP"/>
    <x v="7"/>
    <s v="Oil, Gas &amp; Consumable Fuels"/>
    <s v="OldCos"/>
    <n v="3432"/>
    <n v="1943.05"/>
    <n v="74733"/>
  </r>
  <r>
    <s v="MPC"/>
    <x v="9"/>
    <s v="MARATHON PETROLEUM CORP"/>
    <x v="7"/>
    <s v="Oil, Gas &amp; Consumable Fuels"/>
    <s v="OldCos"/>
    <n v="2780"/>
    <n v="2997.25"/>
    <n v="96504"/>
  </r>
  <r>
    <s v="MRK"/>
    <x v="0"/>
    <s v="MERCK &amp; CO. INC."/>
    <x v="0"/>
    <s v="Pharmaceuticals"/>
    <s v="OldCos"/>
    <n v="12899"/>
    <n v="14585.1"/>
    <n v="27428"/>
  </r>
  <r>
    <s v="MRK"/>
    <x v="1"/>
    <s v="MERCK &amp; CO. INC."/>
    <x v="0"/>
    <s v="Pharmaceuticals"/>
    <s v="OldCos"/>
    <n v="861"/>
    <n v="4409.3500000000004"/>
    <n v="45987"/>
  </r>
  <r>
    <s v="MRK"/>
    <x v="2"/>
    <s v="MERCK &amp; CO. INC."/>
    <x v="0"/>
    <s v="Pharmaceuticals"/>
    <s v="OldCos"/>
    <n v="6272"/>
    <n v="8426.75"/>
    <n v="48047"/>
  </r>
  <r>
    <s v="MRK"/>
    <x v="3"/>
    <s v="MERCK &amp; CO. INC."/>
    <x v="0"/>
    <s v="Pharmaceuticals"/>
    <s v="OldCos"/>
    <n v="6168"/>
    <n v="7422.15"/>
    <n v="47267"/>
  </r>
  <r>
    <s v="MRK"/>
    <x v="4"/>
    <s v="MERCK &amp; CO. INC."/>
    <x v="0"/>
    <s v="Pharmaceuticals"/>
    <s v="OldCos"/>
    <n v="4404"/>
    <n v="6189.55"/>
    <n v="44033"/>
  </r>
  <r>
    <s v="MRK"/>
    <x v="5"/>
    <s v="MERCK &amp; CO. INC."/>
    <x v="0"/>
    <s v="Pharmaceuticals"/>
    <s v="OldCos"/>
    <n v="11920"/>
    <n v="5936.85"/>
    <n v="42237"/>
  </r>
  <r>
    <s v="MRK"/>
    <x v="6"/>
    <s v="MERCK &amp; CO. INC."/>
    <x v="0"/>
    <s v="Pharmaceuticals"/>
    <s v="OldCos"/>
    <n v="4442"/>
    <n v="10205.299999999999"/>
    <n v="39498"/>
  </r>
  <r>
    <s v="MRK"/>
    <x v="7"/>
    <s v="MERCK &amp; CO. INC."/>
    <x v="0"/>
    <s v="Pharmaceuticals"/>
    <s v="OldCos"/>
    <n v="3920"/>
    <n v="5796.9152000000004"/>
    <n v="39807"/>
  </r>
  <r>
    <s v="MRK"/>
    <x v="8"/>
    <s v="MERCK &amp; CO. INC."/>
    <x v="0"/>
    <s v="Pharmaceuticals"/>
    <s v="OldCos"/>
    <n v="2394"/>
    <n v="10611"/>
    <n v="40122"/>
  </r>
  <r>
    <s v="MRK"/>
    <x v="9"/>
    <s v="MERCK &amp; CO. INC."/>
    <x v="0"/>
    <s v="Pharmaceuticals"/>
    <s v="OldCos"/>
    <n v="6220"/>
    <n v="11803"/>
    <n v="42294"/>
  </r>
  <r>
    <s v="MRO"/>
    <x v="0"/>
    <s v="MARATHON OIL CORP"/>
    <x v="7"/>
    <s v="Oil, Gas &amp; Consumable Fuels"/>
    <s v="OldCos"/>
    <n v="1463"/>
    <n v="1120.05"/>
    <n v="48529"/>
  </r>
  <r>
    <s v="MRO"/>
    <x v="1"/>
    <s v="MARATHON OIL CORP"/>
    <x v="7"/>
    <s v="Oil, Gas &amp; Consumable Fuels"/>
    <s v="OldCos"/>
    <n v="2568"/>
    <n v="1739.35"/>
    <n v="11763"/>
  </r>
  <r>
    <s v="MRO"/>
    <x v="2"/>
    <s v="MARATHON OIL CORP"/>
    <x v="7"/>
    <s v="Oil, Gas &amp; Consumable Fuels"/>
    <s v="OldCos"/>
    <n v="2946"/>
    <n v="2040.75"/>
    <n v="14717"/>
  </r>
  <r>
    <s v="MRO"/>
    <x v="3"/>
    <s v="MARATHON OIL CORP"/>
    <x v="7"/>
    <s v="Oil, Gas &amp; Consumable Fuels"/>
    <s v="OldCos"/>
    <n v="1582"/>
    <n v="1737.55"/>
    <n v="15724"/>
  </r>
  <r>
    <s v="MRO"/>
    <x v="4"/>
    <s v="MARATHON OIL CORP"/>
    <x v="7"/>
    <s v="Oil, Gas &amp; Consumable Fuels"/>
    <s v="OldCos"/>
    <n v="1753"/>
    <n v="1023"/>
    <n v="11389"/>
  </r>
  <r>
    <s v="MRO"/>
    <x v="5"/>
    <s v="MARATHON OIL CORP"/>
    <x v="7"/>
    <s v="Oil, Gas &amp; Consumable Fuels"/>
    <s v="OldCos"/>
    <n v="3046"/>
    <n v="-348"/>
    <n v="10924"/>
  </r>
  <r>
    <s v="MRO"/>
    <x v="6"/>
    <s v="MARATHON OIL CORP"/>
    <x v="7"/>
    <s v="Oil, Gas &amp; Consumable Fuels"/>
    <s v="OldCos"/>
    <n v="-2204"/>
    <n v="-374"/>
    <n v="4688"/>
  </r>
  <r>
    <s v="MRO"/>
    <x v="7"/>
    <s v="MARATHON OIL CORP"/>
    <x v="7"/>
    <s v="Oil, Gas &amp; Consumable Fuels"/>
    <s v="OldCos"/>
    <n v="-2140"/>
    <n v="-621.57780000000002"/>
    <n v="3223"/>
  </r>
  <r>
    <s v="MRO"/>
    <x v="8"/>
    <s v="MARATHON OIL CORP"/>
    <x v="7"/>
    <s v="Oil, Gas &amp; Consumable Fuels"/>
    <s v="OldCos"/>
    <n v="-5723"/>
    <n v="-332.81900000000002"/>
    <n v="4487"/>
  </r>
  <r>
    <s v="MRO"/>
    <x v="9"/>
    <s v="MARATHON OIL CORP"/>
    <x v="7"/>
    <s v="Oil, Gas &amp; Consumable Fuels"/>
    <s v="OldCos"/>
    <n v="1096"/>
    <n v="601.00009999999997"/>
    <n v="6052"/>
  </r>
  <r>
    <s v="MSFT"/>
    <x v="0"/>
    <s v="MICROSOFT CORP"/>
    <x v="3"/>
    <s v="Software"/>
    <s v="OldCos"/>
    <n v="14569"/>
    <n v="15609"/>
    <n v="58437"/>
  </r>
  <r>
    <s v="MSFT"/>
    <x v="1"/>
    <s v="MICROSOFT CORP"/>
    <x v="3"/>
    <s v="Software"/>
    <s v="OldCos"/>
    <n v="18760"/>
    <n v="18572.150000000001"/>
    <n v="62484"/>
  </r>
  <r>
    <s v="MSFT"/>
    <x v="2"/>
    <s v="MICROSOFT CORP"/>
    <x v="3"/>
    <s v="Software"/>
    <s v="OldCos"/>
    <n v="23150"/>
    <n v="22435"/>
    <n v="69943"/>
  </r>
  <r>
    <s v="MSFT"/>
    <x v="3"/>
    <s v="MICROSOFT CORP"/>
    <x v="3"/>
    <s v="Software"/>
    <s v="OldCos"/>
    <n v="16978"/>
    <n v="22804.400000000001"/>
    <n v="73723"/>
  </r>
  <r>
    <s v="MSFT"/>
    <x v="4"/>
    <s v="MICROSOFT CORP"/>
    <x v="3"/>
    <s v="Software"/>
    <s v="OldCos"/>
    <n v="21863"/>
    <n v="22549.9"/>
    <n v="77849"/>
  </r>
  <r>
    <s v="MSFT"/>
    <x v="5"/>
    <s v="MICROSOFT CORP"/>
    <x v="3"/>
    <s v="Software"/>
    <s v="OldCos"/>
    <n v="22074"/>
    <n v="22083.64"/>
    <n v="86833"/>
  </r>
  <r>
    <s v="MSFT"/>
    <x v="6"/>
    <s v="MICROSOFT CORP"/>
    <x v="3"/>
    <s v="Software"/>
    <s v="OldCos"/>
    <n v="12193"/>
    <n v="20012.599999999999"/>
    <n v="93580"/>
  </r>
  <r>
    <s v="MSFT"/>
    <x v="7"/>
    <s v="MICROSOFT CORP"/>
    <x v="3"/>
    <s v="Software"/>
    <s v="OldCos"/>
    <n v="20539"/>
    <n v="20790.5"/>
    <n v="91154"/>
  </r>
  <r>
    <s v="MSFT"/>
    <x v="8"/>
    <s v="MICROSOFT CORP"/>
    <x v="3"/>
    <s v="Software"/>
    <s v="OldCos"/>
    <n v="25489"/>
    <n v="24053.05"/>
    <n v="96571"/>
  </r>
  <r>
    <s v="MSFT"/>
    <x v="9"/>
    <s v="MICROSOFT CORP"/>
    <x v="3"/>
    <s v="Software"/>
    <s v="OldCos"/>
    <n v="16571"/>
    <n v="28539.72"/>
    <n v="110360"/>
  </r>
  <r>
    <s v="MSFT"/>
    <x v="10"/>
    <s v="MICROSOFT CORP"/>
    <x v="3"/>
    <s v="Software"/>
    <s v="OldCos"/>
    <n v="39240"/>
    <n v="36318.080000000002"/>
    <n v="125843"/>
  </r>
  <r>
    <s v="MSI"/>
    <x v="0"/>
    <s v="MOTOROLA SOLUTIONS INC"/>
    <x v="3"/>
    <s v="Communications Equipment"/>
    <s v="OldCos"/>
    <n v="-51"/>
    <n v="503.25"/>
    <n v="6947"/>
  </r>
  <r>
    <s v="MSI"/>
    <x v="1"/>
    <s v="MOTOROLA SOLUTIONS INC"/>
    <x v="3"/>
    <s v="Communications Equipment"/>
    <s v="OldCos"/>
    <n v="633"/>
    <n v="204.35"/>
    <n v="7617"/>
  </r>
  <r>
    <s v="MSI"/>
    <x v="2"/>
    <s v="MOTOROLA SOLUTIONS INC"/>
    <x v="3"/>
    <s v="Communications Equipment"/>
    <s v="OldCos"/>
    <n v="1158"/>
    <n v="898.65"/>
    <n v="8203"/>
  </r>
  <r>
    <s v="MSI"/>
    <x v="3"/>
    <s v="MOTOROLA SOLUTIONS INC"/>
    <x v="3"/>
    <s v="Communications Equipment"/>
    <s v="OldCos"/>
    <n v="881"/>
    <n v="897.75"/>
    <n v="8698"/>
  </r>
  <r>
    <s v="MSI"/>
    <x v="4"/>
    <s v="MOTOROLA SOLUTIONS INC"/>
    <x v="3"/>
    <s v="Communications Equipment"/>
    <s v="OldCos"/>
    <n v="1099"/>
    <n v="966.8"/>
    <n v="6227"/>
  </r>
  <r>
    <s v="MSI"/>
    <x v="5"/>
    <s v="MOTOROLA SOLUTIONS INC"/>
    <x v="3"/>
    <s v="Communications Equipment"/>
    <s v="OldCos"/>
    <n v="1299"/>
    <n v="565.25"/>
    <n v="5881"/>
  </r>
  <r>
    <s v="MSI"/>
    <x v="6"/>
    <s v="MOTOROLA SOLUTIONS INC"/>
    <x v="3"/>
    <s v="Communications Equipment"/>
    <s v="OldCos"/>
    <n v="610"/>
    <n v="600.25"/>
    <n v="5695"/>
  </r>
  <r>
    <s v="MSI"/>
    <x v="7"/>
    <s v="MOTOROLA SOLUTIONS INC"/>
    <x v="3"/>
    <s v="Communications Equipment"/>
    <s v="OldCos"/>
    <n v="560"/>
    <n v="714.9"/>
    <n v="6038"/>
  </r>
  <r>
    <s v="MSI"/>
    <x v="8"/>
    <s v="MOTOROLA SOLUTIONS INC"/>
    <x v="3"/>
    <s v="Communications Equipment"/>
    <s v="OldCos"/>
    <n v="-155"/>
    <n v="763.05"/>
    <n v="6380"/>
  </r>
  <r>
    <s v="MSI"/>
    <x v="9"/>
    <s v="MOTOROLA SOLUTIONS INC"/>
    <x v="3"/>
    <s v="Communications Equipment"/>
    <s v="OldCos"/>
    <n v="966"/>
    <n v="1027"/>
    <n v="7343"/>
  </r>
  <r>
    <s v="MTD"/>
    <x v="0"/>
    <s v="METTLER-TOLEDO INTERNATIONAL"/>
    <x v="0"/>
    <s v="Life Sciences Tools &amp; Services"/>
    <s v="OldCos"/>
    <n v="172.59299999999999"/>
    <n v="197.15299999999999"/>
    <n v="1728.8530000000001"/>
  </r>
  <r>
    <s v="MTD"/>
    <x v="1"/>
    <s v="METTLER-TOLEDO INTERNATIONAL"/>
    <x v="0"/>
    <s v="Life Sciences Tools &amp; Services"/>
    <s v="OldCos"/>
    <n v="232.148"/>
    <n v="230.62700000000001"/>
    <n v="1968.1780000000001"/>
  </r>
  <r>
    <s v="MTD"/>
    <x v="2"/>
    <s v="METTLER-TOLEDO INTERNATIONAL"/>
    <x v="0"/>
    <s v="Life Sciences Tools &amp; Services"/>
    <s v="OldCos"/>
    <n v="269.49299999999999"/>
    <n v="269.70800000000003"/>
    <n v="2309.328"/>
  </r>
  <r>
    <s v="MTD"/>
    <x v="3"/>
    <s v="METTLER-TOLEDO INTERNATIONAL"/>
    <x v="0"/>
    <s v="Life Sciences Tools &amp; Services"/>
    <s v="OldCos"/>
    <n v="290.84699999999998"/>
    <n v="301.39699999999999"/>
    <n v="2341.5279999999998"/>
  </r>
  <r>
    <s v="MTD"/>
    <x v="4"/>
    <s v="METTLER-TOLEDO INTERNATIONAL"/>
    <x v="0"/>
    <s v="Life Sciences Tools &amp; Services"/>
    <s v="OldCos"/>
    <n v="306.09399999999999"/>
    <n v="320.12900000000002"/>
    <n v="2378.9720000000002"/>
  </r>
  <r>
    <s v="MTD"/>
    <x v="5"/>
    <s v="METTLER-TOLEDO INTERNATIONAL"/>
    <x v="0"/>
    <s v="Life Sciences Tools &amp; Services"/>
    <s v="OldCos"/>
    <n v="338.24099999999999"/>
    <n v="342.74099999999999"/>
    <n v="2485.9830000000002"/>
  </r>
  <r>
    <s v="MTD"/>
    <x v="6"/>
    <s v="METTLER-TOLEDO INTERNATIONAL"/>
    <x v="0"/>
    <s v="Life Sciences Tools &amp; Services"/>
    <s v="OldCos"/>
    <n v="352.82"/>
    <n v="364.76499999999999"/>
    <n v="2395.4470000000001"/>
  </r>
  <r>
    <s v="MTD"/>
    <x v="7"/>
    <s v="METTLER-TOLEDO INTERNATIONAL"/>
    <x v="0"/>
    <s v="Life Sciences Tools &amp; Services"/>
    <s v="OldCos"/>
    <n v="384.37"/>
    <n v="397.11500000000001"/>
    <n v="2508.2570000000001"/>
  </r>
  <r>
    <s v="MTD"/>
    <x v="8"/>
    <s v="METTLER-TOLEDO INTERNATIONAL"/>
    <x v="0"/>
    <s v="Life Sciences Tools &amp; Services"/>
    <s v="OldCos"/>
    <n v="375.97199999999998"/>
    <n v="456.572"/>
    <n v="2725.0529999999999"/>
  </r>
  <r>
    <s v="MTD"/>
    <x v="9"/>
    <s v="METTLER-TOLEDO INTERNATIONAL"/>
    <x v="0"/>
    <s v="Life Sciences Tools &amp; Services"/>
    <s v="OldCos"/>
    <n v="512.61099999999999"/>
    <n v="513.91099999999994"/>
    <n v="2935.5859999999998"/>
  </r>
  <r>
    <s v="MU"/>
    <x v="0"/>
    <s v="MICRON TECHNOLOGY INC"/>
    <x v="3"/>
    <s v="Semiconductors &amp; Semiconductor"/>
    <s v="OldCos"/>
    <n v="-1882"/>
    <n v="-1733.65"/>
    <n v="4803"/>
  </r>
  <r>
    <s v="MU"/>
    <x v="1"/>
    <s v="MICRON TECHNOLOGY INC"/>
    <x v="3"/>
    <s v="Semiconductors &amp; Semiconductor"/>
    <s v="OldCos"/>
    <n v="1850"/>
    <n v="1600.4"/>
    <n v="8482"/>
  </r>
  <r>
    <s v="MU"/>
    <x v="2"/>
    <s v="MICRON TECHNOLOGY INC"/>
    <x v="3"/>
    <s v="Semiconductors &amp; Semiconductor"/>
    <s v="OldCos"/>
    <n v="167"/>
    <n v="13.6"/>
    <n v="8788"/>
  </r>
  <r>
    <s v="MU"/>
    <x v="3"/>
    <s v="MICRON TECHNOLOGY INC"/>
    <x v="3"/>
    <s v="Semiconductors &amp; Semiconductor"/>
    <s v="OldCos"/>
    <n v="-1032"/>
    <n v="-1017.8"/>
    <n v="8234"/>
  </r>
  <r>
    <s v="MU"/>
    <x v="4"/>
    <s v="MICRON TECHNOLOGY INC"/>
    <x v="3"/>
    <s v="Semiconductors &amp; Semiconductor"/>
    <s v="OldCos"/>
    <n v="1190"/>
    <n v="55.58"/>
    <n v="9073"/>
  </r>
  <r>
    <s v="MU"/>
    <x v="5"/>
    <s v="MICRON TECHNOLOGY INC"/>
    <x v="3"/>
    <s v="Semiconductors &amp; Semiconductor"/>
    <s v="OldCos"/>
    <n v="3045"/>
    <n v="3310.85"/>
    <n v="16358"/>
  </r>
  <r>
    <s v="MU"/>
    <x v="6"/>
    <s v="MICRON TECHNOLOGY INC"/>
    <x v="3"/>
    <s v="Semiconductors &amp; Semiconductor"/>
    <s v="OldCos"/>
    <n v="2899"/>
    <n v="2910.5"/>
    <n v="16192"/>
  </r>
  <r>
    <s v="MU"/>
    <x v="7"/>
    <s v="MICRON TECHNOLOGY INC"/>
    <x v="3"/>
    <s v="Semiconductors &amp; Semiconductor"/>
    <s v="OldCos"/>
    <n v="-276"/>
    <n v="-223.75"/>
    <n v="12399"/>
  </r>
  <r>
    <s v="MU"/>
    <x v="8"/>
    <s v="MICRON TECHNOLOGY INC"/>
    <x v="3"/>
    <s v="Semiconductors &amp; Semiconductor"/>
    <s v="OldCos"/>
    <n v="5089"/>
    <n v="5388.75"/>
    <n v="20322"/>
  </r>
  <r>
    <s v="MU"/>
    <x v="9"/>
    <s v="MICRON TECHNOLOGY INC"/>
    <x v="3"/>
    <s v="Semiconductors &amp; Semiconductor"/>
    <s v="OldCos"/>
    <n v="14135"/>
    <n v="14196.657800000001"/>
    <n v="30391"/>
  </r>
  <r>
    <s v="MU"/>
    <x v="10"/>
    <s v="MICRON TECHNOLOGY INC"/>
    <x v="3"/>
    <s v="Semiconductors &amp; Semiconductor"/>
    <s v="OldCos"/>
    <n v="6313"/>
    <n v="6740.08"/>
    <n v="23406"/>
  </r>
  <r>
    <s v="MXIM"/>
    <x v="0"/>
    <s v="MAXIM INTEGRATED PRODUCTS"/>
    <x v="3"/>
    <s v="Semiconductors &amp; Semiconductor"/>
    <s v="OldCos"/>
    <n v="10.455"/>
    <n v="65.923400000000001"/>
    <n v="1646.0150000000001"/>
  </r>
  <r>
    <s v="MXIM"/>
    <x v="1"/>
    <s v="MAXIM INTEGRATED PRODUCTS"/>
    <x v="3"/>
    <s v="Semiconductors &amp; Semiconductor"/>
    <s v="OldCos"/>
    <n v="125.139"/>
    <n v="231.85149999999999"/>
    <n v="1997.6030000000001"/>
  </r>
  <r>
    <s v="MXIM"/>
    <x v="2"/>
    <s v="MAXIM INTEGRATED PRODUCTS"/>
    <x v="3"/>
    <s v="Semiconductors &amp; Semiconductor"/>
    <s v="OldCos"/>
    <n v="489.00900000000001"/>
    <n v="499.1035"/>
    <n v="2472.3409999999999"/>
  </r>
  <r>
    <s v="MXIM"/>
    <x v="3"/>
    <s v="MAXIM INTEGRATED PRODUCTS"/>
    <x v="3"/>
    <s v="Semiconductors &amp; Semiconductor"/>
    <s v="OldCos"/>
    <n v="386.72699999999998"/>
    <n v="377.13499999999999"/>
    <n v="2403.529"/>
  </r>
  <r>
    <s v="MXIM"/>
    <x v="4"/>
    <s v="MAXIM INTEGRATED PRODUCTS"/>
    <x v="3"/>
    <s v="Semiconductors &amp; Semiconductor"/>
    <s v="OldCos"/>
    <n v="454.91199999999998"/>
    <n v="470.35169999999999"/>
    <n v="2441.4589999999998"/>
  </r>
  <r>
    <s v="MXIM"/>
    <x v="5"/>
    <s v="MAXIM INTEGRATED PRODUCTS"/>
    <x v="3"/>
    <s v="Semiconductors &amp; Semiconductor"/>
    <s v="OldCos"/>
    <n v="354.81"/>
    <n v="389.6696"/>
    <n v="2453.663"/>
  </r>
  <r>
    <s v="MXIM"/>
    <x v="6"/>
    <s v="MAXIM INTEGRATED PRODUCTS"/>
    <x v="3"/>
    <s v="Semiconductors &amp; Semiconductor"/>
    <s v="OldCos"/>
    <n v="206.03800000000001"/>
    <n v="280.5933"/>
    <n v="2306.864"/>
  </r>
  <r>
    <s v="MXIM"/>
    <x v="7"/>
    <s v="MAXIM INTEGRATED PRODUCTS"/>
    <x v="3"/>
    <s v="Semiconductors &amp; Semiconductor"/>
    <s v="OldCos"/>
    <n v="227.47499999999999"/>
    <n v="335.94200000000001"/>
    <n v="2194.7190000000001"/>
  </r>
  <r>
    <s v="MXIM"/>
    <x v="8"/>
    <s v="MAXIM INTEGRATED PRODUCTS"/>
    <x v="3"/>
    <s v="Semiconductors &amp; Semiconductor"/>
    <s v="OldCos"/>
    <n v="571.61300000000006"/>
    <n v="607.95960000000002"/>
    <n v="2295.6149999999998"/>
  </r>
  <r>
    <s v="MXIM"/>
    <x v="9"/>
    <s v="MAXIM INTEGRATED PRODUCTS"/>
    <x v="3"/>
    <s v="Semiconductors &amp; Semiconductor"/>
    <s v="OldCos"/>
    <n v="467.31799999999998"/>
    <n v="757.91279999999995"/>
    <n v="2480.0659999999998"/>
  </r>
  <r>
    <s v="MXIM"/>
    <x v="10"/>
    <s v="MAXIM INTEGRATED PRODUCTS"/>
    <x v="3"/>
    <s v="Semiconductors &amp; Semiconductor"/>
    <s v="OldCos"/>
    <n v="827.48599999999999"/>
    <n v="904.50599999999997"/>
    <n v="2314.3290000000002"/>
  </r>
  <r>
    <s v="MYL"/>
    <x v="0"/>
    <s v="MYLAN NV"/>
    <x v="0"/>
    <s v="Pharmaceuticals"/>
    <s v="OldCos"/>
    <n v="93.536000000000001"/>
    <n v="240.25210000000001"/>
    <n v="5092.7849999999999"/>
  </r>
  <r>
    <s v="MYL"/>
    <x v="1"/>
    <s v="MYLAN NV"/>
    <x v="0"/>
    <s v="Pharmaceuticals"/>
    <s v="OldCos"/>
    <n v="223.58"/>
    <n v="321.36270000000002"/>
    <n v="5450.5219999999999"/>
  </r>
  <r>
    <s v="MYL"/>
    <x v="2"/>
    <s v="MYLAN NV"/>
    <x v="0"/>
    <s v="Pharmaceuticals"/>
    <s v="OldCos"/>
    <n v="536.80999999999995"/>
    <n v="601.39139999999998"/>
    <n v="6129.8249999999998"/>
  </r>
  <r>
    <s v="MYL"/>
    <x v="3"/>
    <s v="MYLAN NV"/>
    <x v="0"/>
    <s v="Pharmaceuticals"/>
    <s v="OldCos"/>
    <n v="640.9"/>
    <n v="793.52"/>
    <n v="6796.1"/>
  </r>
  <r>
    <s v="MYL"/>
    <x v="4"/>
    <s v="MYLAN NV"/>
    <x v="0"/>
    <s v="Pharmaceuticals"/>
    <s v="OldCos"/>
    <n v="623.70000000000005"/>
    <n v="848.37019999999995"/>
    <n v="6909.1"/>
  </r>
  <r>
    <s v="MYL"/>
    <x v="5"/>
    <s v="MYLAN NV"/>
    <x v="0"/>
    <s v="Pharmaceuticals"/>
    <s v="OldCos"/>
    <n v="929.4"/>
    <n v="1187.9143999999999"/>
    <n v="7719.6"/>
  </r>
  <r>
    <s v="MYL"/>
    <x v="6"/>
    <s v="MYLAN NV"/>
    <x v="0"/>
    <s v="Pharmaceuticals"/>
    <s v="OldCos"/>
    <n v="847.6"/>
    <n v="1422.2816"/>
    <n v="9429.2999999999993"/>
  </r>
  <r>
    <s v="MYL"/>
    <x v="7"/>
    <s v="MYLAN NV"/>
    <x v="0"/>
    <s v="Pharmaceuticals"/>
    <s v="OldCos"/>
    <n v="480"/>
    <n v="1584.7941000000001"/>
    <n v="11076.9"/>
  </r>
  <r>
    <s v="MYL"/>
    <x v="8"/>
    <s v="MYLAN NV"/>
    <x v="0"/>
    <s v="Pharmaceuticals"/>
    <s v="OldCos"/>
    <n v="696"/>
    <n v="1210.9132999999999"/>
    <n v="11907.7"/>
  </r>
  <r>
    <s v="MYL"/>
    <x v="9"/>
    <s v="MYLAN NV"/>
    <x v="0"/>
    <s v="Pharmaceuticals"/>
    <s v="OldCos"/>
    <n v="352.5"/>
    <n v="932.65290000000005"/>
    <n v="11433.9"/>
  </r>
  <r>
    <s v="NBL"/>
    <x v="0"/>
    <s v="NOBLE ENERGY INC"/>
    <x v="7"/>
    <s v="Oil, Gas &amp; Consumable Fuels"/>
    <s v="OldCos"/>
    <n v="-131"/>
    <n v="649.20619999999997"/>
    <n v="2725"/>
  </r>
  <r>
    <s v="NBL"/>
    <x v="1"/>
    <s v="NOBLE ENERGY INC"/>
    <x v="7"/>
    <s v="Oil, Gas &amp; Consumable Fuels"/>
    <s v="OldCos"/>
    <n v="725"/>
    <n v="692.36320000000001"/>
    <n v="2991"/>
  </r>
  <r>
    <s v="NBL"/>
    <x v="2"/>
    <s v="NOBLE ENERGY INC"/>
    <x v="7"/>
    <s v="Oil, Gas &amp; Consumable Fuels"/>
    <s v="OldCos"/>
    <n v="453"/>
    <n v="894.63080000000002"/>
    <n v="3275"/>
  </r>
  <r>
    <s v="NBL"/>
    <x v="3"/>
    <s v="NOBLE ENERGY INC"/>
    <x v="7"/>
    <s v="Oil, Gas &amp; Consumable Fuels"/>
    <s v="OldCos"/>
    <n v="1027"/>
    <n v="862"/>
    <n v="4003"/>
  </r>
  <r>
    <s v="NBL"/>
    <x v="4"/>
    <s v="NOBLE ENERGY INC"/>
    <x v="7"/>
    <s v="Oil, Gas &amp; Consumable Fuels"/>
    <s v="OldCos"/>
    <n v="978"/>
    <n v="1045.1828"/>
    <n v="4807"/>
  </r>
  <r>
    <s v="NBL"/>
    <x v="5"/>
    <s v="NOBLE ENERGY INC"/>
    <x v="7"/>
    <s v="Oil, Gas &amp; Consumable Fuels"/>
    <s v="OldCos"/>
    <n v="1214"/>
    <n v="865.87199999999996"/>
    <n v="4960"/>
  </r>
  <r>
    <s v="NBL"/>
    <x v="6"/>
    <s v="NOBLE ENERGY INC"/>
    <x v="7"/>
    <s v="Oil, Gas &amp; Consumable Fuels"/>
    <s v="OldCos"/>
    <n v="-2441"/>
    <n v="228"/>
    <n v="4102"/>
  </r>
  <r>
    <s v="NBL"/>
    <x v="7"/>
    <s v="NOBLE ENERGY INC"/>
    <x v="7"/>
    <s v="Oil, Gas &amp; Consumable Fuels"/>
    <s v="OldCos"/>
    <n v="-998"/>
    <n v="-913.99950000000001"/>
    <n v="3958"/>
  </r>
  <r>
    <s v="NBL"/>
    <x v="8"/>
    <s v="NOBLE ENERGY INC"/>
    <x v="7"/>
    <s v="Oil, Gas &amp; Consumable Fuels"/>
    <s v="OldCos"/>
    <n v="-1118"/>
    <n v="210.69990000000001"/>
    <n v="4269"/>
  </r>
  <r>
    <s v="NBL"/>
    <x v="9"/>
    <s v="NOBLE ENERGY INC"/>
    <x v="7"/>
    <s v="Oil, Gas &amp; Consumable Fuels"/>
    <s v="OldCos"/>
    <n v="-66"/>
    <n v="444.31959999999998"/>
    <n v="4825"/>
  </r>
  <r>
    <s v="NCLH"/>
    <x v="0"/>
    <s v="NORWEGIAN CRUISE LINE HOLDIN"/>
    <x v="2"/>
    <s v="Hotels, Restaurants &amp; Leisure"/>
    <s v="OldCos"/>
    <n v="66.951999999999998"/>
    <n v="66.951999999999998"/>
    <n v="1855.204"/>
  </r>
  <r>
    <s v="NCLH"/>
    <x v="1"/>
    <s v="NORWEGIAN CRUISE LINE HOLDIN"/>
    <x v="2"/>
    <s v="Hotels, Restaurants &amp; Leisure"/>
    <s v="OldCos"/>
    <n v="22.986000000000001"/>
    <n v="22.986000000000001"/>
    <n v="2012.1279999999999"/>
  </r>
  <r>
    <s v="NCLH"/>
    <x v="2"/>
    <s v="NORWEGIAN CRUISE LINE HOLDIN"/>
    <x v="2"/>
    <s v="Hotels, Restaurants &amp; Leisure"/>
    <s v="OldCos"/>
    <n v="126.85899999999999"/>
    <n v="126.85899999999999"/>
    <n v="2219.3240000000001"/>
  </r>
  <r>
    <s v="NCLH"/>
    <x v="3"/>
    <s v="NORWEGIAN CRUISE LINE HOLDIN"/>
    <x v="2"/>
    <s v="Hotels, Restaurants &amp; Leisure"/>
    <s v="OldCos"/>
    <n v="168.55600000000001"/>
    <n v="168.55600000000001"/>
    <n v="2276.2460000000001"/>
  </r>
  <r>
    <s v="NCLH"/>
    <x v="4"/>
    <s v="NORWEGIAN CRUISE LINE HOLDIN"/>
    <x v="2"/>
    <s v="Hotels, Restaurants &amp; Leisure"/>
    <s v="OldCos"/>
    <n v="101.714"/>
    <n v="206.0865"/>
    <n v="2570.2939999999999"/>
  </r>
  <r>
    <s v="NCLH"/>
    <x v="5"/>
    <s v="NORWEGIAN CRUISE LINE HOLDIN"/>
    <x v="2"/>
    <s v="Hotels, Restaurants &amp; Leisure"/>
    <s v="OldCos"/>
    <n v="338.35199999999998"/>
    <n v="417.53859999999997"/>
    <n v="3125.8809999999999"/>
  </r>
  <r>
    <s v="NCLH"/>
    <x v="6"/>
    <s v="NORWEGIAN CRUISE LINE HOLDIN"/>
    <x v="2"/>
    <s v="Hotels, Restaurants &amp; Leisure"/>
    <s v="OldCos"/>
    <n v="427.137"/>
    <n v="521.36099999999999"/>
    <n v="4345.0479999999998"/>
  </r>
  <r>
    <s v="NCLH"/>
    <x v="7"/>
    <s v="NORWEGIAN CRUISE LINE HOLDIN"/>
    <x v="2"/>
    <s v="Hotels, Restaurants &amp; Leisure"/>
    <s v="OldCos"/>
    <n v="633.08500000000004"/>
    <n v="678.18010000000004"/>
    <n v="4874.34"/>
  </r>
  <r>
    <s v="NCLH"/>
    <x v="8"/>
    <s v="NORWEGIAN CRUISE LINE HOLDIN"/>
    <x v="2"/>
    <s v="Hotels, Restaurants &amp; Leisure"/>
    <s v="OldCos"/>
    <n v="759.87199999999996"/>
    <n v="786.16200000000003"/>
    <n v="5396.1750000000002"/>
  </r>
  <r>
    <s v="NCLH"/>
    <x v="9"/>
    <s v="NORWEGIAN CRUISE LINE HOLDIN"/>
    <x v="2"/>
    <s v="Hotels, Restaurants &amp; Leisure"/>
    <s v="OldCos"/>
    <n v="954.84299999999996"/>
    <n v="962.601"/>
    <n v="6055.1260000000002"/>
  </r>
  <r>
    <s v="NEE"/>
    <x v="0"/>
    <s v="NEXTERA ENERGY INC"/>
    <x v="5"/>
    <s v="Electric Utilities"/>
    <s v="OldCos"/>
    <n v="1615"/>
    <n v="1646"/>
    <n v="15643"/>
  </r>
  <r>
    <s v="NEE"/>
    <x v="1"/>
    <s v="NEXTERA ENERGY INC"/>
    <x v="5"/>
    <s v="Electric Utilities"/>
    <s v="OldCos"/>
    <n v="1957"/>
    <n v="1622"/>
    <n v="15317"/>
  </r>
  <r>
    <s v="NEE"/>
    <x v="2"/>
    <s v="NEXTERA ENERGY INC"/>
    <x v="5"/>
    <s v="Electric Utilities"/>
    <s v="OldCos"/>
    <n v="1923"/>
    <n v="1887.45"/>
    <n v="15341"/>
  </r>
  <r>
    <s v="NEE"/>
    <x v="3"/>
    <s v="NEXTERA ENERGY INC"/>
    <x v="5"/>
    <s v="Electric Utilities"/>
    <s v="OldCos"/>
    <n v="1911"/>
    <n v="1773"/>
    <n v="14256"/>
  </r>
  <r>
    <s v="NEE"/>
    <x v="4"/>
    <s v="NEXTERA ENERGY INC"/>
    <x v="5"/>
    <s v="Electric Utilities"/>
    <s v="OldCos"/>
    <n v="1908"/>
    <n v="2021"/>
    <n v="15136"/>
  </r>
  <r>
    <s v="NEE"/>
    <x v="5"/>
    <s v="NEXTERA ENERGY INC"/>
    <x v="5"/>
    <s v="Electric Utilities"/>
    <s v="OldCos"/>
    <n v="2465"/>
    <n v="2187"/>
    <n v="17021"/>
  </r>
  <r>
    <s v="NEE"/>
    <x v="6"/>
    <s v="NEXTERA ENERGY INC"/>
    <x v="5"/>
    <s v="Electric Utilities"/>
    <s v="OldCos"/>
    <n v="2752"/>
    <n v="2553"/>
    <n v="17486"/>
  </r>
  <r>
    <s v="NEE"/>
    <x v="7"/>
    <s v="NEXTERA ENERGY INC"/>
    <x v="5"/>
    <s v="Electric Utilities"/>
    <s v="OldCos"/>
    <n v="2906"/>
    <n v="2619"/>
    <n v="16138"/>
  </r>
  <r>
    <s v="NEE"/>
    <x v="8"/>
    <s v="NEXTERA ENERGY INC"/>
    <x v="5"/>
    <s v="Electric Utilities"/>
    <s v="OldCos"/>
    <n v="5380"/>
    <n v="3030"/>
    <n v="17173"/>
  </r>
  <r>
    <s v="NEE"/>
    <x v="9"/>
    <s v="NEXTERA ENERGY INC"/>
    <x v="5"/>
    <s v="Electric Utilities"/>
    <s v="OldCos"/>
    <n v="6638"/>
    <n v="3530.8"/>
    <n v="16727"/>
  </r>
  <r>
    <s v="NEM"/>
    <x v="0"/>
    <s v="NEWMONT GOLDCORP CORP"/>
    <x v="6"/>
    <s v="Metals &amp; Mining"/>
    <s v="OldCos"/>
    <n v="831"/>
    <n v="831"/>
    <n v="6124"/>
  </r>
  <r>
    <s v="NEM"/>
    <x v="1"/>
    <s v="NEWMONT GOLDCORP CORP"/>
    <x v="6"/>
    <s v="Metals &amp; Mining"/>
    <s v="OldCos"/>
    <n v="1297"/>
    <n v="1380.7"/>
    <n v="7705"/>
  </r>
  <r>
    <s v="NEM"/>
    <x v="2"/>
    <s v="NEWMONT GOLDCORP CORP"/>
    <x v="6"/>
    <s v="Metals &amp; Mining"/>
    <s v="OldCos"/>
    <n v="2277"/>
    <n v="1820.6"/>
    <n v="9540"/>
  </r>
  <r>
    <s v="NEM"/>
    <x v="3"/>
    <s v="NEWMONT GOLDCORP CORP"/>
    <x v="6"/>
    <s v="Metals &amp; Mining"/>
    <s v="OldCos"/>
    <n v="366"/>
    <n v="2302.9"/>
    <n v="10358"/>
  </r>
  <r>
    <s v="NEM"/>
    <x v="4"/>
    <s v="NEWMONT GOLDCORP CORP"/>
    <x v="6"/>
    <s v="Metals &amp; Mining"/>
    <s v="OldCos"/>
    <n v="1809"/>
    <n v="1851.3"/>
    <n v="9868"/>
  </r>
  <r>
    <s v="NEM"/>
    <x v="5"/>
    <s v="NEWMONT GOLDCORP CORP"/>
    <x v="6"/>
    <s v="Metals &amp; Mining"/>
    <s v="OldCos"/>
    <n v="-2534"/>
    <n v="1022.19"/>
    <n v="8414"/>
  </r>
  <r>
    <s v="NEM"/>
    <x v="6"/>
    <s v="NEWMONT GOLDCORP CORP"/>
    <x v="6"/>
    <s v="Metals &amp; Mining"/>
    <s v="OldCos"/>
    <n v="508"/>
    <n v="729"/>
    <n v="6819"/>
  </r>
  <r>
    <s v="NEM"/>
    <x v="7"/>
    <s v="NEWMONT GOLDCORP CORP"/>
    <x v="6"/>
    <s v="Metals &amp; Mining"/>
    <s v="OldCos"/>
    <n v="220"/>
    <n v="60.05"/>
    <n v="6085"/>
  </r>
  <r>
    <s v="NEM"/>
    <x v="8"/>
    <s v="NEWMONT GOLDCORP CORP"/>
    <x v="6"/>
    <s v="Metals &amp; Mining"/>
    <s v="OldCos"/>
    <n v="-627"/>
    <n v="328"/>
    <n v="6711"/>
  </r>
  <r>
    <s v="NEM"/>
    <x v="9"/>
    <s v="NEWMONT GOLDCORP CORP"/>
    <x v="6"/>
    <s v="Metals &amp; Mining"/>
    <s v="OldCos"/>
    <n v="-114"/>
    <n v="787.73180000000002"/>
    <n v="7379"/>
  </r>
  <r>
    <s v="NEM"/>
    <x v="10"/>
    <s v="NEWMONT GOLDCORP CORP"/>
    <x v="6"/>
    <s v="Metals &amp; Mining"/>
    <s v="OldCos"/>
    <n v="341"/>
    <n v="691.77369999999996"/>
    <n v="7253"/>
  </r>
  <r>
    <s v="NFLX"/>
    <x v="0"/>
    <s v="NETFLIX INC"/>
    <x v="8"/>
    <s v="Entertainment"/>
    <s v="NewCos"/>
    <n v="115.86"/>
    <n v="112.896"/>
    <n v="1670.269"/>
  </r>
  <r>
    <s v="NFLX"/>
    <x v="1"/>
    <s v="NETFLIX INC"/>
    <x v="8"/>
    <s v="Entertainment"/>
    <s v="NewCos"/>
    <n v="160.85300000000001"/>
    <n v="160.85300000000001"/>
    <n v="2162.625"/>
  </r>
  <r>
    <s v="NFLX"/>
    <x v="2"/>
    <s v="NETFLIX INC"/>
    <x v="8"/>
    <s v="Entertainment"/>
    <s v="NewCos"/>
    <n v="226.126"/>
    <n v="226.126"/>
    <n v="3204.5770000000002"/>
  </r>
  <r>
    <s v="NFLX"/>
    <x v="3"/>
    <s v="NETFLIX INC"/>
    <x v="8"/>
    <s v="Entertainment"/>
    <s v="NewCos"/>
    <n v="17.152000000000001"/>
    <n v="17.152000000000001"/>
    <n v="3609.2820000000002"/>
  </r>
  <r>
    <s v="NFLX"/>
    <x v="4"/>
    <s v="NETFLIX INC"/>
    <x v="8"/>
    <s v="Entertainment"/>
    <s v="NewCos"/>
    <n v="112.40300000000001"/>
    <n v="128.73689999999999"/>
    <n v="4374.5619999999999"/>
  </r>
  <r>
    <s v="NFLX"/>
    <x v="5"/>
    <s v="NETFLIX INC"/>
    <x v="8"/>
    <s v="Entertainment"/>
    <s v="NewCos"/>
    <n v="266.79899999999998"/>
    <n v="266.79899999999998"/>
    <n v="5504.6559999999999"/>
  </r>
  <r>
    <s v="NFLX"/>
    <x v="6"/>
    <s v="NETFLIX INC"/>
    <x v="8"/>
    <s v="Entertainment"/>
    <s v="NewCos"/>
    <n v="122.64100000000001"/>
    <n v="122.64100000000001"/>
    <n v="6779.5110000000004"/>
  </r>
  <r>
    <s v="NFLX"/>
    <x v="7"/>
    <s v="NETFLIX INC"/>
    <x v="8"/>
    <s v="Entertainment"/>
    <s v="NewCos"/>
    <n v="186.678"/>
    <n v="186.678"/>
    <n v="8830.6689999999999"/>
  </r>
  <r>
    <s v="NFLX"/>
    <x v="8"/>
    <s v="NETFLIX INC"/>
    <x v="8"/>
    <s v="Entertainment"/>
    <s v="NewCos"/>
    <n v="558.92899999999997"/>
    <n v="596.87900000000002"/>
    <n v="11692.713"/>
  </r>
  <r>
    <s v="NFLX"/>
    <x v="9"/>
    <s v="NETFLIX INC"/>
    <x v="8"/>
    <s v="Entertainment"/>
    <s v="NewCos"/>
    <n v="1211.242"/>
    <n v="1211.242"/>
    <n v="15794.341"/>
  </r>
  <r>
    <s v="NI"/>
    <x v="0"/>
    <s v="NISOURCE INC"/>
    <x v="5"/>
    <s v="Multi-Utilities"/>
    <s v="OldCos"/>
    <n v="217.7"/>
    <n v="327.10000000000002"/>
    <n v="6650.6"/>
  </r>
  <r>
    <s v="NI"/>
    <x v="1"/>
    <s v="NISOURCE INC"/>
    <x v="5"/>
    <s v="Multi-Utilities"/>
    <s v="OldCos"/>
    <n v="282.60000000000002"/>
    <n v="393"/>
    <n v="6414.6"/>
  </r>
  <r>
    <s v="NI"/>
    <x v="2"/>
    <s v="NISOURCE INC"/>
    <x v="5"/>
    <s v="Multi-Utilities"/>
    <s v="OldCos"/>
    <n v="299.10000000000002"/>
    <n v="394.8"/>
    <n v="5974.7"/>
  </r>
  <r>
    <s v="NI"/>
    <x v="3"/>
    <s v="NISOURCE INC"/>
    <x v="5"/>
    <s v="Multi-Utilities"/>
    <s v="OldCos"/>
    <n v="416.1"/>
    <n v="401.2"/>
    <n v="5030.8999999999996"/>
  </r>
  <r>
    <s v="NI"/>
    <x v="4"/>
    <s v="NISOURCE INC"/>
    <x v="5"/>
    <s v="Multi-Utilities"/>
    <s v="OldCos"/>
    <n v="532.1"/>
    <n v="480.69499999999999"/>
    <n v="5657.3"/>
  </r>
  <r>
    <s v="NI"/>
    <x v="5"/>
    <s v="NISOURCE INC"/>
    <x v="5"/>
    <s v="Multi-Utilities"/>
    <s v="OldCos"/>
    <n v="530"/>
    <n v="262.10000000000002"/>
    <n v="5272.4"/>
  </r>
  <r>
    <s v="NI"/>
    <x v="6"/>
    <s v="NISOURCE INC"/>
    <x v="5"/>
    <s v="Multi-Utilities"/>
    <s v="OldCos"/>
    <n v="286.5"/>
    <n v="312.8"/>
    <n v="4651.8"/>
  </r>
  <r>
    <s v="NI"/>
    <x v="7"/>
    <s v="NISOURCE INC"/>
    <x v="5"/>
    <s v="Multi-Utilities"/>
    <s v="OldCos"/>
    <n v="331.5"/>
    <n v="330.85"/>
    <n v="4492.5"/>
  </r>
  <r>
    <s v="NI"/>
    <x v="8"/>
    <s v="NISOURCE INC"/>
    <x v="5"/>
    <s v="Multi-Utilities"/>
    <s v="OldCos"/>
    <n v="128.5"/>
    <n v="377.09"/>
    <n v="4874.6000000000004"/>
  </r>
  <r>
    <s v="NI"/>
    <x v="9"/>
    <s v="NISOURCE INC"/>
    <x v="5"/>
    <s v="Multi-Utilities"/>
    <s v="OldCos"/>
    <n v="-65.599999999999994"/>
    <n v="496.01"/>
    <n v="5114.5"/>
  </r>
  <r>
    <s v="NKE"/>
    <x v="0"/>
    <s v="NIKE INC -CL B"/>
    <x v="2"/>
    <s v="Textiles, Apparel &amp; Luxury Goo"/>
    <s v="OldCos"/>
    <n v="1486.7"/>
    <n v="1961.8"/>
    <n v="19176.099999999999"/>
  </r>
  <r>
    <s v="NKE"/>
    <x v="1"/>
    <s v="NIKE INC -CL B"/>
    <x v="2"/>
    <s v="Textiles, Apparel &amp; Luxury Goo"/>
    <s v="OldCos"/>
    <n v="1907"/>
    <n v="1907"/>
    <n v="19014"/>
  </r>
  <r>
    <s v="NKE"/>
    <x v="2"/>
    <s v="NIKE INC -CL B"/>
    <x v="2"/>
    <s v="Textiles, Apparel &amp; Luxury Goo"/>
    <s v="OldCos"/>
    <n v="2133"/>
    <n v="2172"/>
    <n v="20117"/>
  </r>
  <r>
    <s v="NKE"/>
    <x v="3"/>
    <s v="NIKE INC -CL B"/>
    <x v="2"/>
    <s v="Textiles, Apparel &amp; Luxury Goo"/>
    <s v="OldCos"/>
    <n v="2211"/>
    <n v="2272.6"/>
    <n v="23331"/>
  </r>
  <r>
    <s v="NKE"/>
    <x v="4"/>
    <s v="NIKE INC -CL B"/>
    <x v="2"/>
    <s v="Textiles, Apparel &amp; Luxury Goo"/>
    <s v="OldCos"/>
    <n v="2472"/>
    <n v="2451"/>
    <n v="25313"/>
  </r>
  <r>
    <s v="NKE"/>
    <x v="5"/>
    <s v="NIKE INC -CL B"/>
    <x v="2"/>
    <s v="Textiles, Apparel &amp; Luxury Goo"/>
    <s v="OldCos"/>
    <n v="2693"/>
    <n v="2693"/>
    <n v="27799"/>
  </r>
  <r>
    <s v="NKE"/>
    <x v="6"/>
    <s v="NIKE INC -CL B"/>
    <x v="2"/>
    <s v="Textiles, Apparel &amp; Luxury Goo"/>
    <s v="OldCos"/>
    <n v="3273"/>
    <n v="3273"/>
    <n v="30601"/>
  </r>
  <r>
    <s v="NKE"/>
    <x v="7"/>
    <s v="NIKE INC -CL B"/>
    <x v="2"/>
    <s v="Textiles, Apparel &amp; Luxury Goo"/>
    <s v="OldCos"/>
    <n v="3760"/>
    <n v="3760"/>
    <n v="32376"/>
  </r>
  <r>
    <s v="NKE"/>
    <x v="8"/>
    <s v="NIKE INC -CL B"/>
    <x v="2"/>
    <s v="Textiles, Apparel &amp; Luxury Goo"/>
    <s v="OldCos"/>
    <n v="4240"/>
    <n v="4240"/>
    <n v="34350"/>
  </r>
  <r>
    <s v="NKE"/>
    <x v="9"/>
    <s v="NIKE INC -CL B"/>
    <x v="2"/>
    <s v="Textiles, Apparel &amp; Luxury Goo"/>
    <s v="OldCos"/>
    <n v="1933"/>
    <n v="3933"/>
    <n v="36397"/>
  </r>
  <r>
    <s v="NKE"/>
    <x v="10"/>
    <s v="NIKE INC -CL B"/>
    <x v="2"/>
    <s v="Textiles, Apparel &amp; Luxury Goo"/>
    <s v="OldCos"/>
    <n v="4029"/>
    <n v="4029"/>
    <n v="39117"/>
  </r>
  <r>
    <s v="NLOK"/>
    <x v="0"/>
    <s v="NORTONLIFELOCK INC"/>
    <x v="3"/>
    <s v="Software"/>
    <s v="NewCos"/>
    <n v="-6786"/>
    <n v="734.4"/>
    <n v="6150"/>
  </r>
  <r>
    <s v="NLOK"/>
    <x v="1"/>
    <s v="NORTONLIFELOCK INC"/>
    <x v="3"/>
    <s v="Software"/>
    <s v="NewCos"/>
    <n v="714"/>
    <n v="764.05"/>
    <n v="5985"/>
  </r>
  <r>
    <s v="NLOK"/>
    <x v="2"/>
    <s v="NORTONLIFELOCK INC"/>
    <x v="3"/>
    <s v="Software"/>
    <s v="NewCos"/>
    <n v="597"/>
    <n v="700.35"/>
    <n v="6190"/>
  </r>
  <r>
    <s v="NLOK"/>
    <x v="3"/>
    <s v="NORTONLIFELOCK INC"/>
    <x v="3"/>
    <s v="Software"/>
    <s v="NewCos"/>
    <n v="1187"/>
    <n v="912.85"/>
    <n v="6730"/>
  </r>
  <r>
    <s v="NLOK"/>
    <x v="4"/>
    <s v="NORTONLIFELOCK INC"/>
    <x v="3"/>
    <s v="Software"/>
    <s v="NewCos"/>
    <n v="755"/>
    <n v="816.6712"/>
    <n v="6906"/>
  </r>
  <r>
    <s v="NLOK"/>
    <x v="5"/>
    <s v="NORTONLIFELOCK INC"/>
    <x v="3"/>
    <s v="Software"/>
    <s v="NewCos"/>
    <n v="898"/>
    <n v="230.75"/>
    <n v="4183"/>
  </r>
  <r>
    <s v="NLOK"/>
    <x v="6"/>
    <s v="NORTONLIFELOCK INC"/>
    <x v="3"/>
    <s v="Software"/>
    <s v="NewCos"/>
    <n v="878"/>
    <n v="215.6"/>
    <n v="3956"/>
  </r>
  <r>
    <s v="NLOK"/>
    <x v="7"/>
    <s v="NORTONLIFELOCK INC"/>
    <x v="3"/>
    <s v="Software"/>
    <s v="NewCos"/>
    <n v="2488"/>
    <n v="458.05"/>
    <n v="3600"/>
  </r>
  <r>
    <s v="NLOK"/>
    <x v="8"/>
    <s v="NORTONLIFELOCK INC"/>
    <x v="3"/>
    <s v="Software"/>
    <s v="NewCos"/>
    <n v="-106"/>
    <n v="650.4606"/>
    <n v="4019"/>
  </r>
  <r>
    <s v="NLOK"/>
    <x v="9"/>
    <s v="NORTONLIFELOCK INC"/>
    <x v="3"/>
    <s v="Software"/>
    <s v="NewCos"/>
    <n v="1138"/>
    <n v="412.55849999999998"/>
    <n v="4834"/>
  </r>
  <r>
    <s v="NLOK"/>
    <x v="10"/>
    <s v="NORTONLIFELOCK INC"/>
    <x v="3"/>
    <s v="Software"/>
    <s v="NewCos"/>
    <n v="31"/>
    <n v="223.32060000000001"/>
    <n v="4731"/>
  </r>
  <r>
    <s v="NLSN"/>
    <x v="0"/>
    <s v="NIELSEN HOLDINGS PLC"/>
    <x v="1"/>
    <s v="Professional Services"/>
    <s v="OldCos"/>
    <n v="-491"/>
    <n v="-47.8"/>
    <n v="4808"/>
  </r>
  <r>
    <s v="NLSN"/>
    <x v="1"/>
    <s v="NIELSEN HOLDINGS PLC"/>
    <x v="1"/>
    <s v="Professional Services"/>
    <s v="OldCos"/>
    <n v="130"/>
    <n v="248.85"/>
    <n v="5126"/>
  </r>
  <r>
    <s v="NLSN"/>
    <x v="2"/>
    <s v="NIELSEN HOLDINGS PLC"/>
    <x v="1"/>
    <s v="Professional Services"/>
    <s v="OldCos"/>
    <n v="84"/>
    <n v="350.6"/>
    <n v="5532"/>
  </r>
  <r>
    <s v="NLSN"/>
    <x v="3"/>
    <s v="NIELSEN HOLDINGS PLC"/>
    <x v="1"/>
    <s v="Professional Services"/>
    <s v="OldCos"/>
    <n v="273"/>
    <n v="374.3"/>
    <n v="5407"/>
  </r>
  <r>
    <s v="NLSN"/>
    <x v="4"/>
    <s v="NIELSEN HOLDINGS PLC"/>
    <x v="1"/>
    <s v="Professional Services"/>
    <s v="OldCos"/>
    <n v="740"/>
    <n v="511.7"/>
    <n v="5703"/>
  </r>
  <r>
    <s v="NLSN"/>
    <x v="5"/>
    <s v="NIELSEN HOLDINGS PLC"/>
    <x v="1"/>
    <s v="Professional Services"/>
    <s v="OldCos"/>
    <n v="384"/>
    <n v="469.15"/>
    <n v="6288"/>
  </r>
  <r>
    <s v="NLSN"/>
    <x v="6"/>
    <s v="NIELSEN HOLDINGS PLC"/>
    <x v="1"/>
    <s v="Professional Services"/>
    <s v="OldCos"/>
    <n v="570"/>
    <n v="662.95"/>
    <n v="6172"/>
  </r>
  <r>
    <s v="NLSN"/>
    <x v="7"/>
    <s v="NIELSEN HOLDINGS PLC"/>
    <x v="1"/>
    <s v="Professional Services"/>
    <s v="OldCos"/>
    <n v="502"/>
    <n v="593.65"/>
    <n v="6309"/>
  </r>
  <r>
    <s v="NLSN"/>
    <x v="8"/>
    <s v="NIELSEN HOLDINGS PLC"/>
    <x v="1"/>
    <s v="Professional Services"/>
    <s v="OldCos"/>
    <n v="429"/>
    <n v="614.25"/>
    <n v="6572"/>
  </r>
  <r>
    <s v="NLSN"/>
    <x v="9"/>
    <s v="NIELSEN HOLDINGS PLC"/>
    <x v="1"/>
    <s v="Professional Services"/>
    <s v="OldCos"/>
    <n v="-712"/>
    <n v="860.58"/>
    <n v="6515"/>
  </r>
  <r>
    <s v="NOC"/>
    <x v="0"/>
    <s v="NORTHROP GRUMMAN CORP"/>
    <x v="1"/>
    <s v="Aerospace &amp; Defense"/>
    <s v="OldCos"/>
    <n v="1686"/>
    <n v="1459.864"/>
    <n v="27650"/>
  </r>
  <r>
    <s v="NOC"/>
    <x v="1"/>
    <s v="NORTHROP GRUMMAN CORP"/>
    <x v="1"/>
    <s v="Aerospace &amp; Defense"/>
    <s v="OldCos"/>
    <n v="2053"/>
    <n v="1535.047"/>
    <n v="28143"/>
  </r>
  <r>
    <s v="NOC"/>
    <x v="2"/>
    <s v="NORTHROP GRUMMAN CORP"/>
    <x v="1"/>
    <s v="Aerospace &amp; Defense"/>
    <s v="OldCos"/>
    <n v="2118"/>
    <n v="2086"/>
    <n v="26412"/>
  </r>
  <r>
    <s v="NOC"/>
    <x v="3"/>
    <s v="NORTHROP GRUMMAN CORP"/>
    <x v="1"/>
    <s v="Aerospace &amp; Defense"/>
    <s v="OldCos"/>
    <n v="1978"/>
    <n v="1978"/>
    <n v="25218"/>
  </r>
  <r>
    <s v="NOC"/>
    <x v="4"/>
    <s v="NORTHROP GRUMMAN CORP"/>
    <x v="1"/>
    <s v="Aerospace &amp; Defense"/>
    <s v="OldCos"/>
    <n v="1952"/>
    <n v="1970.712"/>
    <n v="24661"/>
  </r>
  <r>
    <s v="NOC"/>
    <x v="5"/>
    <s v="NORTHROP GRUMMAN CORP"/>
    <x v="1"/>
    <s v="Aerospace &amp; Defense"/>
    <s v="OldCos"/>
    <n v="2069"/>
    <n v="2018"/>
    <n v="23979"/>
  </r>
  <r>
    <s v="NOC"/>
    <x v="6"/>
    <s v="NORTHROP GRUMMAN CORP"/>
    <x v="1"/>
    <s v="Aerospace &amp; Defense"/>
    <s v="OldCos"/>
    <n v="1990"/>
    <n v="1930"/>
    <n v="23526"/>
  </r>
  <r>
    <s v="NOC"/>
    <x v="7"/>
    <s v="NORTHROP GRUMMAN CORP"/>
    <x v="1"/>
    <s v="Aerospace &amp; Defense"/>
    <s v="OldCos"/>
    <n v="2043"/>
    <n v="2633"/>
    <n v="24706"/>
  </r>
  <r>
    <s v="NOC"/>
    <x v="8"/>
    <s v="NORTHROP GRUMMAN CORP"/>
    <x v="1"/>
    <s v="Aerospace &amp; Defense"/>
    <s v="OldCos"/>
    <n v="2869"/>
    <n v="2465"/>
    <n v="26004"/>
  </r>
  <r>
    <s v="NOC"/>
    <x v="9"/>
    <s v="NORTHROP GRUMMAN CORP"/>
    <x v="1"/>
    <s v="Aerospace &amp; Defense"/>
    <s v="OldCos"/>
    <n v="3229"/>
    <n v="3724"/>
    <n v="30095"/>
  </r>
  <r>
    <s v="NOV"/>
    <x v="0"/>
    <s v="NATIONAL OILWELL VARCO INC"/>
    <x v="7"/>
    <s v="Energy Equipment &amp; Services"/>
    <s v="OldCos"/>
    <n v="1469"/>
    <n v="1589.61"/>
    <n v="12712"/>
  </r>
  <r>
    <s v="NOV"/>
    <x v="1"/>
    <s v="NATIONAL OILWELL VARCO INC"/>
    <x v="7"/>
    <s v="Energy Equipment &amp; Services"/>
    <s v="OldCos"/>
    <n v="1667"/>
    <n v="1666.35"/>
    <n v="12156"/>
  </r>
  <r>
    <s v="NOV"/>
    <x v="2"/>
    <s v="NATIONAL OILWELL VARCO INC"/>
    <x v="7"/>
    <s v="Energy Equipment &amp; Services"/>
    <s v="OldCos"/>
    <n v="1994"/>
    <n v="2046"/>
    <n v="14658"/>
  </r>
  <r>
    <s v="NOV"/>
    <x v="3"/>
    <s v="NATIONAL OILWELL VARCO INC"/>
    <x v="7"/>
    <s v="Energy Equipment &amp; Services"/>
    <s v="OldCos"/>
    <n v="2491"/>
    <n v="2463.6"/>
    <n v="17194"/>
  </r>
  <r>
    <s v="NOV"/>
    <x v="4"/>
    <s v="NATIONAL OILWELL VARCO INC"/>
    <x v="7"/>
    <s v="Energy Equipment &amp; Services"/>
    <s v="OldCos"/>
    <n v="2327"/>
    <n v="2202.54"/>
    <n v="19221"/>
  </r>
  <r>
    <s v="NOV"/>
    <x v="5"/>
    <s v="NATIONAL OILWELL VARCO INC"/>
    <x v="7"/>
    <s v="Energy Equipment &amp; Services"/>
    <s v="OldCos"/>
    <n v="2502"/>
    <n v="2591.0500000000002"/>
    <n v="21440"/>
  </r>
  <r>
    <s v="NOV"/>
    <x v="6"/>
    <s v="NATIONAL OILWELL VARCO INC"/>
    <x v="7"/>
    <s v="Energy Equipment &amp; Services"/>
    <s v="OldCos"/>
    <n v="-769"/>
    <n v="1080.6500000000001"/>
    <n v="14757"/>
  </r>
  <r>
    <s v="NOV"/>
    <x v="7"/>
    <s v="NATIONAL OILWELL VARCO INC"/>
    <x v="7"/>
    <s v="Energy Equipment &amp; Services"/>
    <s v="OldCos"/>
    <n v="-2412"/>
    <n v="-316.95999999999998"/>
    <n v="7251"/>
  </r>
  <r>
    <s v="NOV"/>
    <x v="8"/>
    <s v="NATIONAL OILWELL VARCO INC"/>
    <x v="7"/>
    <s v="Energy Equipment &amp; Services"/>
    <s v="OldCos"/>
    <n v="-237"/>
    <n v="-355.5"/>
    <n v="7304"/>
  </r>
  <r>
    <s v="NOV"/>
    <x v="9"/>
    <s v="NATIONAL OILWELL VARCO INC"/>
    <x v="7"/>
    <s v="Energy Equipment &amp; Services"/>
    <s v="OldCos"/>
    <n v="-31"/>
    <n v="-23.89"/>
    <n v="8453"/>
  </r>
  <r>
    <s v="NRG"/>
    <x v="0"/>
    <s v="NRG ENERGY INC"/>
    <x v="5"/>
    <s v="Independent Power and Renewabl"/>
    <s v="OldCos"/>
    <n v="909"/>
    <n v="501.5"/>
    <n v="8952"/>
  </r>
  <r>
    <s v="NRG"/>
    <x v="1"/>
    <s v="NRG ENERGY INC"/>
    <x v="5"/>
    <s v="Independent Power and Renewabl"/>
    <s v="OldCos"/>
    <n v="468"/>
    <n v="323.05"/>
    <n v="8849"/>
  </r>
  <r>
    <s v="NRG"/>
    <x v="2"/>
    <s v="NRG ENERGY INC"/>
    <x v="5"/>
    <s v="Independent Power and Renewabl"/>
    <s v="OldCos"/>
    <n v="188"/>
    <n v="622.85"/>
    <n v="9079"/>
  </r>
  <r>
    <s v="NRG"/>
    <x v="3"/>
    <s v="NRG ENERGY INC"/>
    <x v="5"/>
    <s v="Independent Power and Renewabl"/>
    <s v="OldCos"/>
    <n v="286"/>
    <n v="408.2"/>
    <n v="8422"/>
  </r>
  <r>
    <s v="NRG"/>
    <x v="4"/>
    <s v="NRG ENERGY INC"/>
    <x v="5"/>
    <s v="Independent Power and Renewabl"/>
    <s v="OldCos"/>
    <n v="-395"/>
    <n v="340.15"/>
    <n v="11295"/>
  </r>
  <r>
    <s v="NRG"/>
    <x v="5"/>
    <s v="NRG ENERGY INC"/>
    <x v="5"/>
    <s v="Independent Power and Renewabl"/>
    <s v="OldCos"/>
    <n v="78"/>
    <n v="244.4"/>
    <n v="15868"/>
  </r>
  <r>
    <s v="NRG"/>
    <x v="6"/>
    <s v="NRG ENERGY INC"/>
    <x v="5"/>
    <s v="Independent Power and Renewabl"/>
    <s v="OldCos"/>
    <n v="-6402"/>
    <n v="-2857.55"/>
    <n v="14674"/>
  </r>
  <r>
    <s v="NRG"/>
    <x v="7"/>
    <s v="NRG ENERGY INC"/>
    <x v="5"/>
    <s v="Independent Power and Renewabl"/>
    <s v="OldCos"/>
    <n v="-701"/>
    <n v="122.2"/>
    <n v="10512"/>
  </r>
  <r>
    <s v="NRG"/>
    <x v="8"/>
    <s v="NRG ENERGY INC"/>
    <x v="5"/>
    <s v="Independent Power and Renewabl"/>
    <s v="OldCos"/>
    <n v="-2153"/>
    <n v="-176.9"/>
    <n v="9074"/>
  </r>
  <r>
    <s v="NRG"/>
    <x v="9"/>
    <s v="NRG ENERGY INC"/>
    <x v="5"/>
    <s v="Independent Power and Renewabl"/>
    <s v="OldCos"/>
    <n v="268"/>
    <n v="684.36"/>
    <n v="9478"/>
  </r>
  <r>
    <s v="NSC"/>
    <x v="0"/>
    <s v="NORFOLK SOUTHERN CORP"/>
    <x v="1"/>
    <s v="Road &amp; Rail"/>
    <s v="OldCos"/>
    <n v="1026"/>
    <n v="1037.7"/>
    <n v="7969"/>
  </r>
  <r>
    <s v="NSC"/>
    <x v="1"/>
    <s v="NORFOLK SOUTHERN CORP"/>
    <x v="1"/>
    <s v="Road &amp; Rail"/>
    <s v="OldCos"/>
    <n v="1488"/>
    <n v="1461.35"/>
    <n v="9516"/>
  </r>
  <r>
    <s v="NSC"/>
    <x v="2"/>
    <s v="NORFOLK SOUTHERN CORP"/>
    <x v="1"/>
    <s v="Road &amp; Rail"/>
    <s v="OldCos"/>
    <n v="1914"/>
    <n v="1930.9"/>
    <n v="11172"/>
  </r>
  <r>
    <s v="NSC"/>
    <x v="3"/>
    <s v="NORFOLK SOUTHERN CORP"/>
    <x v="1"/>
    <s v="Road &amp; Rail"/>
    <s v="OldCos"/>
    <n v="1745"/>
    <n v="1741.75"/>
    <n v="11040"/>
  </r>
  <r>
    <s v="NSC"/>
    <x v="4"/>
    <s v="NORFOLK SOUTHERN CORP"/>
    <x v="1"/>
    <s v="Road &amp; Rail"/>
    <s v="OldCos"/>
    <n v="1906"/>
    <n v="1840.35"/>
    <n v="11245"/>
  </r>
  <r>
    <s v="NSC"/>
    <x v="5"/>
    <s v="NORFOLK SOUTHERN CORP"/>
    <x v="1"/>
    <s v="Road &amp; Rail"/>
    <s v="OldCos"/>
    <n v="1996"/>
    <n v="1979.1"/>
    <n v="11624"/>
  </r>
  <r>
    <s v="NSC"/>
    <x v="6"/>
    <s v="NORFOLK SOUTHERN CORP"/>
    <x v="1"/>
    <s v="Road &amp; Rail"/>
    <s v="OldCos"/>
    <n v="1551"/>
    <n v="1495.75"/>
    <n v="10511"/>
  </r>
  <r>
    <s v="NSC"/>
    <x v="7"/>
    <s v="NORFOLK SOUTHERN CORP"/>
    <x v="1"/>
    <s v="Road &amp; Rail"/>
    <s v="OldCos"/>
    <n v="1664"/>
    <n v="1628.25"/>
    <n v="9888"/>
  </r>
  <r>
    <s v="NSC"/>
    <x v="8"/>
    <s v="NORFOLK SOUTHERN CORP"/>
    <x v="1"/>
    <s v="Road &amp; Rail"/>
    <s v="OldCos"/>
    <n v="5402"/>
    <n v="1851.75"/>
    <n v="10551"/>
  </r>
  <r>
    <s v="NSC"/>
    <x v="9"/>
    <s v="NORFOLK SOUTHERN CORP"/>
    <x v="1"/>
    <s v="Road &amp; Rail"/>
    <s v="OldCos"/>
    <n v="2665"/>
    <n v="2529.91"/>
    <n v="11458"/>
  </r>
  <r>
    <s v="NTAP"/>
    <x v="0"/>
    <s v="NETAPP INC"/>
    <x v="3"/>
    <s v="Technology Hardware, Storage &amp;"/>
    <s v="NewCos"/>
    <n v="64.599999999999994"/>
    <n v="46.433700000000002"/>
    <n v="3406.4"/>
  </r>
  <r>
    <s v="NTAP"/>
    <x v="1"/>
    <s v="NETAPP INC"/>
    <x v="3"/>
    <s v="Technology Hardware, Storage &amp;"/>
    <s v="NewCos"/>
    <n v="400.4"/>
    <n v="373.76170000000002"/>
    <n v="3931.4"/>
  </r>
  <r>
    <s v="NTAP"/>
    <x v="2"/>
    <s v="NETAPP INC"/>
    <x v="3"/>
    <s v="Technology Hardware, Storage &amp;"/>
    <s v="NewCos"/>
    <n v="673.1"/>
    <n v="676.00329999999997"/>
    <n v="5122.6000000000004"/>
  </r>
  <r>
    <s v="NTAP"/>
    <x v="3"/>
    <s v="NETAPP INC"/>
    <x v="3"/>
    <s v="Technology Hardware, Storage &amp;"/>
    <s v="NewCos"/>
    <n v="605.4"/>
    <n v="616.125"/>
    <n v="6233.2"/>
  </r>
  <r>
    <s v="NTAP"/>
    <x v="4"/>
    <s v="NETAPP INC"/>
    <x v="3"/>
    <s v="Technology Hardware, Storage &amp;"/>
    <s v="NewCos"/>
    <n v="505.3"/>
    <n v="506.05700000000002"/>
    <n v="6332.4"/>
  </r>
  <r>
    <s v="NTAP"/>
    <x v="5"/>
    <s v="NETAPP INC"/>
    <x v="3"/>
    <s v="Technology Hardware, Storage &amp;"/>
    <s v="NewCos"/>
    <n v="637.5"/>
    <n v="705.2373"/>
    <n v="6325.1"/>
  </r>
  <r>
    <s v="NTAP"/>
    <x v="6"/>
    <s v="NETAPP INC"/>
    <x v="3"/>
    <s v="Technology Hardware, Storage &amp;"/>
    <s v="NewCos"/>
    <n v="560"/>
    <n v="608.15"/>
    <n v="6123"/>
  </r>
  <r>
    <s v="NTAP"/>
    <x v="7"/>
    <s v="NETAPP INC"/>
    <x v="3"/>
    <s v="Technology Hardware, Storage &amp;"/>
    <s v="NewCos"/>
    <n v="229"/>
    <n v="361.0333"/>
    <n v="5546"/>
  </r>
  <r>
    <s v="NTAP"/>
    <x v="8"/>
    <s v="NETAPP INC"/>
    <x v="3"/>
    <s v="Technology Hardware, Storage &amp;"/>
    <s v="NewCos"/>
    <n v="509"/>
    <n v="610.04999999999995"/>
    <n v="5519"/>
  </r>
  <r>
    <s v="NTAP"/>
    <x v="9"/>
    <s v="NETAPP INC"/>
    <x v="3"/>
    <s v="Technology Hardware, Storage &amp;"/>
    <s v="NewCos"/>
    <n v="116"/>
    <n v="823.96500000000003"/>
    <n v="5919"/>
  </r>
  <r>
    <s v="NTAP"/>
    <x v="10"/>
    <s v="NETAPP INC"/>
    <x v="3"/>
    <s v="Technology Hardware, Storage &amp;"/>
    <s v="NewCos"/>
    <n v="1169"/>
    <n v="1056.98"/>
    <n v="6146"/>
  </r>
  <r>
    <s v="NUE"/>
    <x v="0"/>
    <s v="NUCOR CORP"/>
    <x v="6"/>
    <s v="Metals &amp; Mining"/>
    <s v="OldCos"/>
    <n v="-293.613"/>
    <n v="-291.79300000000001"/>
    <n v="11190.296"/>
  </r>
  <r>
    <s v="NUE"/>
    <x v="1"/>
    <s v="NUCOR CORP"/>
    <x v="6"/>
    <s v="Metals &amp; Mining"/>
    <s v="OldCos"/>
    <n v="134.09200000000001"/>
    <n v="134.09200000000001"/>
    <n v="15844.627"/>
  </r>
  <r>
    <s v="NUE"/>
    <x v="2"/>
    <s v="NUCOR CORP"/>
    <x v="6"/>
    <s v="Metals &amp; Mining"/>
    <s v="OldCos"/>
    <n v="778.18799999999999"/>
    <n v="787.22299999999996"/>
    <n v="20023.563999999998"/>
  </r>
  <r>
    <s v="NUE"/>
    <x v="3"/>
    <s v="NUCOR CORP"/>
    <x v="6"/>
    <s v="Metals &amp; Mining"/>
    <s v="OldCos"/>
    <n v="504.61900000000003"/>
    <n v="568.67259999999999"/>
    <n v="19429.273000000001"/>
  </r>
  <r>
    <s v="NUE"/>
    <x v="4"/>
    <s v="NUCOR CORP"/>
    <x v="6"/>
    <s v="Metals &amp; Mining"/>
    <s v="OldCos"/>
    <n v="488.02499999999998"/>
    <n v="501.67500000000001"/>
    <n v="19052.045999999998"/>
  </r>
  <r>
    <s v="NUE"/>
    <x v="5"/>
    <s v="NUCOR CORP"/>
    <x v="6"/>
    <s v="Metals &amp; Mining"/>
    <s v="OldCos"/>
    <n v="677.01599999999996"/>
    <n v="692.46979999999996"/>
    <n v="21105.141"/>
  </r>
  <r>
    <s v="NUE"/>
    <x v="6"/>
    <s v="NUCOR CORP"/>
    <x v="6"/>
    <s v="Metals &amp; Mining"/>
    <s v="OldCos"/>
    <n v="79.209999999999994"/>
    <n v="284.44459999999998"/>
    <n v="16439.276000000002"/>
  </r>
  <r>
    <s v="NUE"/>
    <x v="7"/>
    <s v="NUCOR CORP"/>
    <x v="6"/>
    <s v="Metals &amp; Mining"/>
    <s v="OldCos"/>
    <n v="793.63900000000001"/>
    <n v="793.63900000000001"/>
    <n v="16208.121999999999"/>
  </r>
  <r>
    <s v="NUE"/>
    <x v="8"/>
    <s v="NUCOR CORP"/>
    <x v="6"/>
    <s v="Metals &amp; Mining"/>
    <s v="OldCos"/>
    <n v="1314.1389999999999"/>
    <n v="1148.1931"/>
    <n v="20252.393"/>
  </r>
  <r>
    <s v="NUE"/>
    <x v="9"/>
    <s v="NUCOR CORP"/>
    <x v="6"/>
    <s v="Metals &amp; Mining"/>
    <s v="OldCos"/>
    <n v="2351.4229999999998"/>
    <n v="2436.8229999999999"/>
    <n v="25067.278999999999"/>
  </r>
  <r>
    <s v="NVDA"/>
    <x v="0"/>
    <s v="NVIDIA CORP"/>
    <x v="3"/>
    <s v="Semiconductors &amp; Semiconductor"/>
    <s v="NewCos"/>
    <n v="-30.041"/>
    <n v="165.35400000000001"/>
    <n v="3424.8589999999999"/>
  </r>
  <r>
    <s v="NVDA"/>
    <x v="1"/>
    <s v="NVIDIA CORP"/>
    <x v="3"/>
    <s v="Semiconductors &amp; Semiconductor"/>
    <s v="NewCos"/>
    <n v="-67.986999999999995"/>
    <n v="140.21299999999999"/>
    <n v="3326.4450000000002"/>
  </r>
  <r>
    <s v="NVDA"/>
    <x v="2"/>
    <s v="NVIDIA CORP"/>
    <x v="3"/>
    <s v="Semiconductors &amp; Semiconductor"/>
    <s v="NewCos"/>
    <n v="253.14599999999999"/>
    <n v="376.2004"/>
    <n v="3543.3090000000002"/>
  </r>
  <r>
    <s v="NVDA"/>
    <x v="3"/>
    <s v="NVIDIA CORP"/>
    <x v="3"/>
    <s v="Semiconductors &amp; Semiconductor"/>
    <s v="NewCos"/>
    <n v="581.09"/>
    <n v="604.1771"/>
    <n v="3997.93"/>
  </r>
  <r>
    <s v="NVDA"/>
    <x v="4"/>
    <s v="NVIDIA CORP"/>
    <x v="3"/>
    <s v="Semiconductors &amp; Semiconductor"/>
    <s v="NewCos"/>
    <n v="562.53599999999994"/>
    <n v="578.54650000000004"/>
    <n v="4280.1589999999997"/>
  </r>
  <r>
    <s v="NVDA"/>
    <x v="5"/>
    <s v="NVIDIA CORP"/>
    <x v="3"/>
    <s v="Semiconductors &amp; Semiconductor"/>
    <s v="NewCos"/>
    <n v="439.99"/>
    <n v="435.77179999999998"/>
    <n v="4130.1620000000003"/>
  </r>
  <r>
    <s v="NVDA"/>
    <x v="6"/>
    <s v="NVIDIA CORP"/>
    <x v="3"/>
    <s v="Semiconductors &amp; Semiconductor"/>
    <s v="NewCos"/>
    <n v="631"/>
    <n v="618.67539999999997"/>
    <n v="4682"/>
  </r>
  <r>
    <s v="NVDA"/>
    <x v="7"/>
    <s v="NVIDIA CORP"/>
    <x v="3"/>
    <s v="Semiconductors &amp; Semiconductor"/>
    <s v="NewCos"/>
    <n v="614"/>
    <n v="772.60299999999995"/>
    <n v="5010"/>
  </r>
  <r>
    <s v="NVDA"/>
    <x v="8"/>
    <s v="NVIDIA CORP"/>
    <x v="3"/>
    <s v="Semiconductors &amp; Semiconductor"/>
    <s v="NewCos"/>
    <n v="1666"/>
    <n v="1686.2431999999999"/>
    <n v="6910"/>
  </r>
  <r>
    <s v="NVDA"/>
    <x v="9"/>
    <s v="NVIDIA CORP"/>
    <x v="3"/>
    <s v="Semiconductors &amp; Semiconductor"/>
    <s v="NewCos"/>
    <n v="3047"/>
    <n v="2926.7849999999999"/>
    <n v="9714"/>
  </r>
  <r>
    <s v="NVDA"/>
    <x v="10"/>
    <s v="NVIDIA CORP"/>
    <x v="3"/>
    <s v="Semiconductors &amp; Semiconductor"/>
    <s v="NewCos"/>
    <n v="4141"/>
    <n v="3809.9005000000002"/>
    <n v="11716"/>
  </r>
  <r>
    <s v="NVR"/>
    <x v="0"/>
    <s v="NVR INC"/>
    <x v="2"/>
    <s v="Household Durables"/>
    <s v="OldCos"/>
    <n v="192.18"/>
    <n v="192.18"/>
    <n v="2743.848"/>
  </r>
  <r>
    <s v="NVR"/>
    <x v="1"/>
    <s v="NVR INC"/>
    <x v="2"/>
    <s v="Household Durables"/>
    <s v="OldCos"/>
    <n v="206.005"/>
    <n v="206.005"/>
    <n v="3041.8919999999998"/>
  </r>
  <r>
    <s v="NVR"/>
    <x v="2"/>
    <s v="NVR INC"/>
    <x v="2"/>
    <s v="Household Durables"/>
    <s v="OldCos"/>
    <n v="129.41999999999999"/>
    <n v="129.41999999999999"/>
    <n v="2659.1489999999999"/>
  </r>
  <r>
    <s v="NVR"/>
    <x v="3"/>
    <s v="NVR INC"/>
    <x v="2"/>
    <s v="Household Durables"/>
    <s v="OldCos"/>
    <n v="180.58799999999999"/>
    <n v="180.58799999999999"/>
    <n v="3184.65"/>
  </r>
  <r>
    <s v="NVR"/>
    <x v="4"/>
    <s v="NVR INC"/>
    <x v="2"/>
    <s v="Household Durables"/>
    <s v="OldCos"/>
    <n v="266.47699999999998"/>
    <n v="287.017"/>
    <n v="4211.2669999999998"/>
  </r>
  <r>
    <s v="NVR"/>
    <x v="5"/>
    <s v="NVR INC"/>
    <x v="2"/>
    <s v="Household Durables"/>
    <s v="OldCos"/>
    <n v="281.63"/>
    <n v="281.63"/>
    <n v="4444.5680000000002"/>
  </r>
  <r>
    <s v="NVR"/>
    <x v="6"/>
    <s v="NVR INC"/>
    <x v="2"/>
    <s v="Household Durables"/>
    <s v="OldCos"/>
    <n v="382.92700000000002"/>
    <n v="382.92700000000002"/>
    <n v="5159.0079999999998"/>
  </r>
  <r>
    <s v="NVR"/>
    <x v="7"/>
    <s v="NVR INC"/>
    <x v="2"/>
    <s v="Household Durables"/>
    <s v="OldCos"/>
    <n v="425.262"/>
    <n v="425.262"/>
    <n v="5822.5439999999999"/>
  </r>
  <r>
    <s v="NVR"/>
    <x v="8"/>
    <s v="NVR INC"/>
    <x v="2"/>
    <s v="Household Durables"/>
    <s v="OldCos"/>
    <n v="537.52099999999996"/>
    <n v="600.22299999999996"/>
    <n v="6305.84"/>
  </r>
  <r>
    <s v="NVR"/>
    <x v="9"/>
    <s v="NVR INC"/>
    <x v="2"/>
    <s v="Household Durables"/>
    <s v="OldCos"/>
    <n v="797.197"/>
    <n v="797.197"/>
    <n v="7163.674"/>
  </r>
  <r>
    <s v="NWL"/>
    <x v="0"/>
    <s v="NEWELL BRANDS INC"/>
    <x v="2"/>
    <s v="Household Durables"/>
    <s v="OldCos"/>
    <n v="285.5"/>
    <n v="355.05"/>
    <n v="5577.6"/>
  </r>
  <r>
    <s v="NWL"/>
    <x v="1"/>
    <s v="NEWELL BRANDS INC"/>
    <x v="2"/>
    <s v="Household Durables"/>
    <s v="OldCos"/>
    <n v="292.8"/>
    <n v="535.9"/>
    <n v="5658.2"/>
  </r>
  <r>
    <s v="NWL"/>
    <x v="2"/>
    <s v="NEWELL BRANDS INC"/>
    <x v="2"/>
    <s v="Household Durables"/>
    <s v="OldCos"/>
    <n v="125.2"/>
    <n v="483.29"/>
    <n v="5864.6"/>
  </r>
  <r>
    <s v="NWL"/>
    <x v="3"/>
    <s v="NEWELL BRANDS INC"/>
    <x v="2"/>
    <s v="Household Durables"/>
    <s v="OldCos"/>
    <n v="401.3"/>
    <n v="491.2"/>
    <n v="5508.5"/>
  </r>
  <r>
    <s v="NWL"/>
    <x v="4"/>
    <s v="NEWELL BRANDS INC"/>
    <x v="2"/>
    <s v="Household Durables"/>
    <s v="OldCos"/>
    <n v="474.6"/>
    <n v="531.1"/>
    <n v="5607"/>
  </r>
  <r>
    <s v="NWL"/>
    <x v="5"/>
    <s v="NEWELL BRANDS INC"/>
    <x v="2"/>
    <s v="Household Durables"/>
    <s v="OldCos"/>
    <n v="377.8"/>
    <n v="514.4"/>
    <n v="5727"/>
  </r>
  <r>
    <s v="NWL"/>
    <x v="6"/>
    <s v="NEWELL BRANDS INC"/>
    <x v="2"/>
    <s v="Household Durables"/>
    <s v="OldCos"/>
    <n v="350"/>
    <n v="585.27"/>
    <n v="5915.7"/>
  </r>
  <r>
    <s v="NWL"/>
    <x v="7"/>
    <s v="NEWELL BRANDS INC"/>
    <x v="2"/>
    <s v="Household Durables"/>
    <s v="OldCos"/>
    <n v="527.79999999999995"/>
    <n v="1121.5999999999999"/>
    <n v="13264"/>
  </r>
  <r>
    <s v="NWL"/>
    <x v="8"/>
    <s v="NEWELL BRANDS INC"/>
    <x v="2"/>
    <s v="Household Durables"/>
    <s v="OldCos"/>
    <n v="2748.8"/>
    <n v="379.245"/>
    <n v="9552"/>
  </r>
  <r>
    <s v="NWL"/>
    <x v="9"/>
    <s v="NEWELL BRANDS INC"/>
    <x v="2"/>
    <s v="Household Durables"/>
    <s v="OldCos"/>
    <n v="-6917.9"/>
    <n v="1676.0509"/>
    <n v="8630.9"/>
  </r>
  <r>
    <s v="NWS"/>
    <x v="0"/>
    <s v="NEWS CORP - CLASS B"/>
    <x v="8"/>
    <s v="Media"/>
    <s v="OldCos"/>
    <n v="-2365"/>
    <n v="-2365"/>
    <n v="8338"/>
  </r>
  <r>
    <s v="NWS"/>
    <x v="1"/>
    <s v="NEWS CORP - CLASS B"/>
    <x v="8"/>
    <s v="Media"/>
    <s v="OldCos"/>
    <n v="243"/>
    <n v="272.315"/>
    <n v="8752"/>
  </r>
  <r>
    <s v="NWS"/>
    <x v="2"/>
    <s v="NEWS CORP - CLASS B"/>
    <x v="8"/>
    <s v="Media"/>
    <s v="OldCos"/>
    <n v="678"/>
    <n v="666.3"/>
    <n v="9095"/>
  </r>
  <r>
    <s v="NWS"/>
    <x v="3"/>
    <s v="NEWS CORP - CLASS B"/>
    <x v="8"/>
    <s v="Media"/>
    <s v="OldCos"/>
    <n v="-2075"/>
    <n v="273.85000000000002"/>
    <n v="8654"/>
  </r>
  <r>
    <s v="NWS"/>
    <x v="4"/>
    <s v="NEWS CORP - CLASS B"/>
    <x v="8"/>
    <s v="Media"/>
    <s v="OldCos"/>
    <n v="506"/>
    <n v="367.94979999999998"/>
    <n v="8891"/>
  </r>
  <r>
    <s v="NWS"/>
    <x v="5"/>
    <s v="NEWS CORP - CLASS B"/>
    <x v="8"/>
    <s v="Media"/>
    <s v="OldCos"/>
    <n v="237"/>
    <n v="470"/>
    <n v="8486"/>
  </r>
  <r>
    <s v="NWS"/>
    <x v="6"/>
    <s v="NEWS CORP - CLASS B"/>
    <x v="8"/>
    <s v="Media"/>
    <s v="OldCos"/>
    <n v="-149"/>
    <n v="374.8263"/>
    <n v="8524"/>
  </r>
  <r>
    <s v="NWS"/>
    <x v="7"/>
    <s v="NEWS CORP - CLASS B"/>
    <x v="8"/>
    <s v="Media"/>
    <s v="OldCos"/>
    <n v="177"/>
    <n v="251.24029999999999"/>
    <n v="8292"/>
  </r>
  <r>
    <s v="NWS"/>
    <x v="8"/>
    <s v="NEWS CORP - CLASS B"/>
    <x v="8"/>
    <s v="Media"/>
    <s v="OldCos"/>
    <n v="-740"/>
    <n v="8.3023000000000007"/>
    <n v="8139"/>
  </r>
  <r>
    <s v="NWS"/>
    <x v="9"/>
    <s v="NEWS CORP - CLASS B"/>
    <x v="8"/>
    <s v="Media"/>
    <s v="OldCos"/>
    <n v="-1516"/>
    <n v="-869.72270000000003"/>
    <n v="9024"/>
  </r>
  <r>
    <s v="NWS"/>
    <x v="10"/>
    <s v="NEWS CORP - CLASS B"/>
    <x v="8"/>
    <s v="Media"/>
    <s v="OldCos"/>
    <n v="155"/>
    <n v="135.59"/>
    <n v="10074"/>
  </r>
  <r>
    <s v="NWSA"/>
    <x v="0"/>
    <s v="NEWS CORP - CLASS A"/>
    <x v="8"/>
    <s v="Media"/>
    <s v="OldCos"/>
    <n v="-2365"/>
    <n v="-2365"/>
    <n v="8338"/>
  </r>
  <r>
    <s v="NWSA"/>
    <x v="1"/>
    <s v="NEWS CORP - CLASS A"/>
    <x v="8"/>
    <s v="Media"/>
    <s v="OldCos"/>
    <n v="243"/>
    <n v="272.315"/>
    <n v="8752"/>
  </r>
  <r>
    <s v="NWSA"/>
    <x v="2"/>
    <s v="NEWS CORP - CLASS A"/>
    <x v="8"/>
    <s v="Media"/>
    <s v="OldCos"/>
    <n v="678"/>
    <n v="666.3"/>
    <n v="9095"/>
  </r>
  <r>
    <s v="NWSA"/>
    <x v="3"/>
    <s v="NEWS CORP - CLASS A"/>
    <x v="8"/>
    <s v="Media"/>
    <s v="OldCos"/>
    <n v="-2075"/>
    <n v="273.85000000000002"/>
    <n v="8654"/>
  </r>
  <r>
    <s v="NWSA"/>
    <x v="4"/>
    <s v="NEWS CORP - CLASS A"/>
    <x v="8"/>
    <s v="Media"/>
    <s v="OldCos"/>
    <n v="506"/>
    <n v="367.94979999999998"/>
    <n v="8891"/>
  </r>
  <r>
    <s v="NWSA"/>
    <x v="5"/>
    <s v="NEWS CORP - CLASS A"/>
    <x v="8"/>
    <s v="Media"/>
    <s v="OldCos"/>
    <n v="237"/>
    <n v="470"/>
    <n v="8486"/>
  </r>
  <r>
    <s v="NWSA"/>
    <x v="6"/>
    <s v="NEWS CORP - CLASS A"/>
    <x v="8"/>
    <s v="Media"/>
    <s v="OldCos"/>
    <n v="-149"/>
    <n v="374.8263"/>
    <n v="8524"/>
  </r>
  <r>
    <s v="NWSA"/>
    <x v="7"/>
    <s v="NEWS CORP - CLASS A"/>
    <x v="8"/>
    <s v="Media"/>
    <s v="OldCos"/>
    <n v="177"/>
    <n v="251.24029999999999"/>
    <n v="8292"/>
  </r>
  <r>
    <s v="NWSA"/>
    <x v="8"/>
    <s v="NEWS CORP - CLASS A"/>
    <x v="8"/>
    <s v="Media"/>
    <s v="OldCos"/>
    <n v="-740"/>
    <n v="8.3023000000000007"/>
    <n v="8139"/>
  </r>
  <r>
    <s v="NWSA"/>
    <x v="9"/>
    <s v="NEWS CORP - CLASS A"/>
    <x v="8"/>
    <s v="Media"/>
    <s v="OldCos"/>
    <n v="-1516"/>
    <n v="-869.72270000000003"/>
    <n v="9024"/>
  </r>
  <r>
    <s v="NWSA"/>
    <x v="10"/>
    <s v="NEWS CORP - CLASS A"/>
    <x v="8"/>
    <s v="Media"/>
    <s v="OldCos"/>
    <n v="155"/>
    <n v="135.59"/>
    <n v="10074"/>
  </r>
  <r>
    <s v="OKE"/>
    <x v="0"/>
    <s v="ONEOK INC"/>
    <x v="7"/>
    <s v="Oil, Gas &amp; Consumable Fuels"/>
    <s v="OldCos"/>
    <n v="305.45100000000002"/>
    <n v="285.5625"/>
    <n v="10805.753000000001"/>
  </r>
  <r>
    <s v="OKE"/>
    <x v="1"/>
    <s v="ONEOK INC"/>
    <x v="7"/>
    <s v="Oil, Gas &amp; Consumable Fuels"/>
    <s v="OldCos"/>
    <n v="334.63200000000001"/>
    <n v="314.04329999999999"/>
    <n v="12678.790999999999"/>
  </r>
  <r>
    <s v="OKE"/>
    <x v="2"/>
    <s v="ONEOK INC"/>
    <x v="7"/>
    <s v="Oil, Gas &amp; Consumable Fuels"/>
    <s v="OldCos"/>
    <n v="360.59399999999999"/>
    <n v="347.30689999999998"/>
    <n v="14805.794"/>
  </r>
  <r>
    <s v="OKE"/>
    <x v="3"/>
    <s v="ONEOK INC"/>
    <x v="7"/>
    <s v="Oil, Gas &amp; Consumable Fuels"/>
    <s v="OldCos"/>
    <n v="360.61900000000003"/>
    <n v="285.0188"/>
    <n v="10184.120999999999"/>
  </r>
  <r>
    <s v="OKE"/>
    <x v="4"/>
    <s v="ONEOK INC"/>
    <x v="7"/>
    <s v="Oil, Gas &amp; Consumable Fuels"/>
    <s v="OldCos"/>
    <n v="266.53300000000002"/>
    <n v="270.9393"/>
    <n v="11871.879000000001"/>
  </r>
  <r>
    <s v="OKE"/>
    <x v="5"/>
    <s v="ONEOK INC"/>
    <x v="7"/>
    <s v="Oil, Gas &amp; Consumable Fuels"/>
    <s v="OldCos"/>
    <n v="314.10700000000003"/>
    <n v="389.40469999999999"/>
    <n v="12195.091"/>
  </r>
  <r>
    <s v="OKE"/>
    <x v="6"/>
    <s v="ONEOK INC"/>
    <x v="7"/>
    <s v="Oil, Gas &amp; Consumable Fuels"/>
    <s v="OldCos"/>
    <n v="244.977"/>
    <n v="419.16559999999998"/>
    <n v="7763.2060000000001"/>
  </r>
  <r>
    <s v="OKE"/>
    <x v="7"/>
    <s v="ONEOK INC"/>
    <x v="7"/>
    <s v="Oil, Gas &amp; Consumable Fuels"/>
    <s v="OldCos"/>
    <n v="352.03899999999999"/>
    <n v="347.8272"/>
    <n v="8920.9339999999993"/>
  </r>
  <r>
    <s v="OKE"/>
    <x v="8"/>
    <s v="ONEOK INC"/>
    <x v="7"/>
    <s v="Oil, Gas &amp; Consumable Fuels"/>
    <s v="OldCos"/>
    <n v="387.07400000000001"/>
    <n v="540.92939999999999"/>
    <n v="12173.906999999999"/>
  </r>
  <r>
    <s v="OKE"/>
    <x v="9"/>
    <s v="ONEOK INC"/>
    <x v="7"/>
    <s v="Oil, Gas &amp; Consumable Fuels"/>
    <s v="OldCos"/>
    <n v="1150.6030000000001"/>
    <n v="1150.1282000000001"/>
    <n v="12593.196"/>
  </r>
  <r>
    <s v="OMC"/>
    <x v="0"/>
    <s v="OMNICOM GROUP"/>
    <x v="8"/>
    <s v="Media"/>
    <s v="OldCos"/>
    <n v="783.9"/>
    <n v="887.64"/>
    <n v="11720.7"/>
  </r>
  <r>
    <s v="OMC"/>
    <x v="1"/>
    <s v="OMNICOM GROUP"/>
    <x v="8"/>
    <s v="Media"/>
    <s v="OldCos"/>
    <n v="819.7"/>
    <n v="811.25"/>
    <n v="12542.5"/>
  </r>
  <r>
    <s v="OMC"/>
    <x v="2"/>
    <s v="OMNICOM GROUP"/>
    <x v="8"/>
    <s v="Media"/>
    <s v="OldCos"/>
    <n v="941.9"/>
    <n v="1017.365"/>
    <n v="13872.5"/>
  </r>
  <r>
    <s v="OMC"/>
    <x v="3"/>
    <s v="OMNICOM GROUP"/>
    <x v="8"/>
    <s v="Media"/>
    <s v="OldCos"/>
    <n v="975.8"/>
    <n v="994.78"/>
    <n v="14219.4"/>
  </r>
  <r>
    <s v="OMC"/>
    <x v="4"/>
    <s v="OMNICOM GROUP"/>
    <x v="8"/>
    <s v="Media"/>
    <s v="OldCos"/>
    <n v="966"/>
    <n v="1000.9"/>
    <n v="14584.5"/>
  </r>
  <r>
    <s v="OMC"/>
    <x v="5"/>
    <s v="OMNICOM GROUP"/>
    <x v="8"/>
    <s v="Media"/>
    <s v="OldCos"/>
    <n v="1083.5999999999999"/>
    <n v="1087.9549999999999"/>
    <n v="15317.8"/>
  </r>
  <r>
    <s v="OMC"/>
    <x v="6"/>
    <s v="OMNICOM GROUP"/>
    <x v="8"/>
    <s v="Media"/>
    <s v="OldCos"/>
    <n v="1081.5"/>
    <n v="1081.5"/>
    <n v="15134.4"/>
  </r>
  <r>
    <s v="OMC"/>
    <x v="7"/>
    <s v="OMNICOM GROUP"/>
    <x v="8"/>
    <s v="Media"/>
    <s v="OldCos"/>
    <n v="1147.3"/>
    <n v="1147.3"/>
    <n v="15416.9"/>
  </r>
  <r>
    <s v="OMC"/>
    <x v="8"/>
    <s v="OMNICOM GROUP"/>
    <x v="8"/>
    <s v="Media"/>
    <s v="OldCos"/>
    <n v="1086.8"/>
    <n v="1193.0999999999999"/>
    <n v="15273.6"/>
  </r>
  <r>
    <s v="OMC"/>
    <x v="9"/>
    <s v="OMNICOM GROUP"/>
    <x v="8"/>
    <s v="Media"/>
    <s v="OldCos"/>
    <n v="1326.3"/>
    <n v="1301.2"/>
    <n v="15290.2"/>
  </r>
  <r>
    <s v="ORCL"/>
    <x v="0"/>
    <s v="ORACLE CORP"/>
    <x v="3"/>
    <s v="Software"/>
    <s v="OldCos"/>
    <n v="5593"/>
    <n v="5759.4822000000004"/>
    <n v="23252"/>
  </r>
  <r>
    <s v="ORCL"/>
    <x v="1"/>
    <s v="ORACLE CORP"/>
    <x v="3"/>
    <s v="Software"/>
    <s v="OldCos"/>
    <n v="6135"/>
    <n v="6671.3563000000004"/>
    <n v="26820"/>
  </r>
  <r>
    <s v="ORCL"/>
    <x v="2"/>
    <s v="ORACLE CORP"/>
    <x v="3"/>
    <s v="Software"/>
    <s v="OldCos"/>
    <n v="8547"/>
    <n v="8982.9860000000008"/>
    <n v="35622"/>
  </r>
  <r>
    <s v="ORCL"/>
    <x v="3"/>
    <s v="ORACLE CORP"/>
    <x v="3"/>
    <s v="Software"/>
    <s v="OldCos"/>
    <n v="9981"/>
    <n v="10235.2173"/>
    <n v="37121"/>
  </r>
  <r>
    <s v="ORCL"/>
    <x v="4"/>
    <s v="ORACLE CORP"/>
    <x v="3"/>
    <s v="Software"/>
    <s v="OldCos"/>
    <n v="10925"/>
    <n v="10551.2148"/>
    <n v="37180"/>
  </r>
  <r>
    <s v="ORCL"/>
    <x v="5"/>
    <s v="ORACLE CORP"/>
    <x v="3"/>
    <s v="Software"/>
    <s v="OldCos"/>
    <n v="10955"/>
    <n v="11106.0496"/>
    <n v="38275"/>
  </r>
  <r>
    <s v="ORCL"/>
    <x v="6"/>
    <s v="ORACLE CORP"/>
    <x v="3"/>
    <s v="Software"/>
    <s v="OldCos"/>
    <n v="9938"/>
    <n v="10240.759099999999"/>
    <n v="38226"/>
  </r>
  <r>
    <s v="ORCL"/>
    <x v="7"/>
    <s v="ORACLE CORP"/>
    <x v="3"/>
    <s v="Software"/>
    <s v="OldCos"/>
    <n v="8901"/>
    <n v="9267.7715000000007"/>
    <n v="37047"/>
  </r>
  <r>
    <s v="ORCL"/>
    <x v="8"/>
    <s v="ORACLE CORP"/>
    <x v="3"/>
    <s v="Software"/>
    <s v="OldCos"/>
    <n v="9335"/>
    <n v="9676.9619000000002"/>
    <n v="37728"/>
  </r>
  <r>
    <s v="ORCL"/>
    <x v="9"/>
    <s v="ORACLE CORP"/>
    <x v="3"/>
    <s v="Software"/>
    <s v="OldCos"/>
    <n v="3587"/>
    <n v="10963.887000000001"/>
    <n v="39383"/>
  </r>
  <r>
    <s v="ORCL"/>
    <x v="10"/>
    <s v="ORACLE CORP"/>
    <x v="3"/>
    <s v="Software"/>
    <s v="OldCos"/>
    <n v="11083"/>
    <n v="11340.5003"/>
    <n v="39506"/>
  </r>
  <r>
    <s v="ORLY"/>
    <x v="0"/>
    <s v="O'REILLY AUTOMOTIVE INC"/>
    <x v="2"/>
    <s v="Specialty Retail"/>
    <s v="OldCos"/>
    <n v="307.49799999999999"/>
    <n v="307.49799999999999"/>
    <n v="4847.0619999999999"/>
  </r>
  <r>
    <s v="ORLY"/>
    <x v="1"/>
    <s v="O'REILLY AUTOMOTIVE INC"/>
    <x v="2"/>
    <s v="Specialty Retail"/>
    <s v="OldCos"/>
    <n v="419.37299999999999"/>
    <n v="425.74299999999999"/>
    <n v="5397.5249999999996"/>
  </r>
  <r>
    <s v="ORLY"/>
    <x v="2"/>
    <s v="O'REILLY AUTOMOTIVE INC"/>
    <x v="2"/>
    <s v="Specialty Retail"/>
    <s v="OldCos"/>
    <n v="507.673"/>
    <n v="524.70339999999999"/>
    <n v="5788.8159999999998"/>
  </r>
  <r>
    <s v="ORLY"/>
    <x v="3"/>
    <s v="O'REILLY AUTOMOTIVE INC"/>
    <x v="2"/>
    <s v="Specialty Retail"/>
    <s v="OldCos"/>
    <n v="585.74599999999998"/>
    <n v="585.74599999999998"/>
    <n v="6182.1840000000002"/>
  </r>
  <r>
    <s v="ORLY"/>
    <x v="4"/>
    <s v="O'REILLY AUTOMOTIVE INC"/>
    <x v="2"/>
    <s v="Specialty Retail"/>
    <s v="OldCos"/>
    <n v="670.29200000000003"/>
    <n v="670.29200000000003"/>
    <n v="6649.2370000000001"/>
  </r>
  <r>
    <s v="ORLY"/>
    <x v="5"/>
    <s v="O'REILLY AUTOMOTIVE INC"/>
    <x v="2"/>
    <s v="Specialty Retail"/>
    <s v="OldCos"/>
    <n v="778.18200000000002"/>
    <n v="778.18200000000002"/>
    <n v="7216.0810000000001"/>
  </r>
  <r>
    <s v="ORLY"/>
    <x v="6"/>
    <s v="O'REILLY AUTOMOTIVE INC"/>
    <x v="2"/>
    <s v="Specialty Retail"/>
    <s v="OldCos"/>
    <n v="931.21600000000001"/>
    <n v="943.56600000000003"/>
    <n v="7966.674"/>
  </r>
  <r>
    <s v="ORLY"/>
    <x v="7"/>
    <s v="O'REILLY AUTOMOTIVE INC"/>
    <x v="2"/>
    <s v="Specialty Retail"/>
    <s v="OldCos"/>
    <n v="1037.691"/>
    <n v="1037.691"/>
    <n v="8593.0959999999995"/>
  </r>
  <r>
    <s v="ORLY"/>
    <x v="8"/>
    <s v="O'REILLY AUTOMOTIVE INC"/>
    <x v="2"/>
    <s v="Specialty Retail"/>
    <s v="OldCos"/>
    <n v="1133.8040000000001"/>
    <n v="1080.8040000000001"/>
    <n v="8977.7260000000006"/>
  </r>
  <r>
    <s v="ORLY"/>
    <x v="9"/>
    <s v="O'REILLY AUTOMOTIVE INC"/>
    <x v="2"/>
    <s v="Specialty Retail"/>
    <s v="OldCos"/>
    <n v="1324.4870000000001"/>
    <n v="1323.1869999999999"/>
    <n v="9536.4279999999999"/>
  </r>
  <r>
    <s v="OXY"/>
    <x v="0"/>
    <s v="OCCIDENTAL PETROLEUM CORP"/>
    <x v="7"/>
    <s v="Oil, Gas &amp; Consumable Fuels"/>
    <s v="OldCos"/>
    <n v="2911"/>
    <n v="3291.5"/>
    <n v="14814"/>
  </r>
  <r>
    <s v="OXY"/>
    <x v="1"/>
    <s v="OCCIDENTAL PETROLEUM CORP"/>
    <x v="7"/>
    <s v="Oil, Gas &amp; Consumable Fuels"/>
    <s v="OldCos"/>
    <n v="4524"/>
    <n v="4737.3500000000004"/>
    <n v="19045"/>
  </r>
  <r>
    <s v="OXY"/>
    <x v="2"/>
    <s v="OCCIDENTAL PETROLEUM CORP"/>
    <x v="7"/>
    <s v="Oil, Gas &amp; Consumable Fuels"/>
    <s v="OldCos"/>
    <n v="6760"/>
    <n v="6747.95"/>
    <n v="23939"/>
  </r>
  <r>
    <s v="OXY"/>
    <x v="3"/>
    <s v="OCCIDENTAL PETROLEUM CORP"/>
    <x v="7"/>
    <s v="Oil, Gas &amp; Consumable Fuels"/>
    <s v="OldCos"/>
    <n v="4590"/>
    <n v="5739.35"/>
    <n v="24172"/>
  </r>
  <r>
    <s v="OXY"/>
    <x v="4"/>
    <s v="OCCIDENTAL PETROLEUM CORP"/>
    <x v="7"/>
    <s v="Oil, Gas &amp; Consumable Fuels"/>
    <s v="OldCos"/>
    <n v="5890"/>
    <n v="4623.25"/>
    <n v="20170"/>
  </r>
  <r>
    <s v="OXY"/>
    <x v="5"/>
    <s v="OCCIDENTAL PETROLEUM CORP"/>
    <x v="7"/>
    <s v="Oil, Gas &amp; Consumable Fuels"/>
    <s v="OldCos"/>
    <n v="616"/>
    <n v="2894.1"/>
    <n v="19312"/>
  </r>
  <r>
    <s v="OXY"/>
    <x v="6"/>
    <s v="OCCIDENTAL PETROLEUM CORP"/>
    <x v="7"/>
    <s v="Oil, Gas &amp; Consumable Fuels"/>
    <s v="OldCos"/>
    <n v="-7829"/>
    <n v="109"/>
    <n v="12480"/>
  </r>
  <r>
    <s v="OXY"/>
    <x v="7"/>
    <s v="OCCIDENTAL PETROLEUM CORP"/>
    <x v="7"/>
    <s v="Oil, Gas &amp; Consumable Fuels"/>
    <s v="OldCos"/>
    <n v="-574"/>
    <n v="-787"/>
    <n v="10090"/>
  </r>
  <r>
    <s v="OXY"/>
    <x v="8"/>
    <s v="OCCIDENTAL PETROLEUM CORP"/>
    <x v="7"/>
    <s v="Oil, Gas &amp; Consumable Fuels"/>
    <s v="OldCos"/>
    <n v="1317"/>
    <n v="692"/>
    <n v="12508"/>
  </r>
  <r>
    <s v="OXY"/>
    <x v="9"/>
    <s v="OCCIDENTAL PETROLEUM CORP"/>
    <x v="7"/>
    <s v="Oil, Gas &amp; Consumable Fuels"/>
    <s v="OldCos"/>
    <n v="4114"/>
    <n v="3821"/>
    <n v="17824"/>
  </r>
  <r>
    <s v="PAYX"/>
    <x v="0"/>
    <s v="PAYCHEX INC"/>
    <x v="3"/>
    <s v="IT Services"/>
    <s v="OldCos"/>
    <n v="533.5"/>
    <n v="532.78499999999997"/>
    <n v="2082.8000000000002"/>
  </r>
  <r>
    <s v="PAYX"/>
    <x v="1"/>
    <s v="PAYCHEX INC"/>
    <x v="3"/>
    <s v="IT Services"/>
    <s v="OldCos"/>
    <n v="477"/>
    <n v="485.77100000000002"/>
    <n v="2000.8"/>
  </r>
  <r>
    <s v="PAYX"/>
    <x v="2"/>
    <s v="PAYCHEX INC"/>
    <x v="3"/>
    <s v="IT Services"/>
    <s v="OldCos"/>
    <n v="515.29999999999995"/>
    <n v="514.45500000000004"/>
    <n v="2084.3000000000002"/>
  </r>
  <r>
    <s v="PAYX"/>
    <x v="3"/>
    <s v="PAYCHEX INC"/>
    <x v="3"/>
    <s v="IT Services"/>
    <s v="OldCos"/>
    <n v="548"/>
    <n v="547.35"/>
    <n v="2229.8000000000002"/>
  </r>
  <r>
    <s v="PAYX"/>
    <x v="4"/>
    <s v="PAYCHEX INC"/>
    <x v="3"/>
    <s v="IT Services"/>
    <s v="OldCos"/>
    <n v="569"/>
    <n v="568.41499999999996"/>
    <n v="2326.1999999999998"/>
  </r>
  <r>
    <s v="PAYX"/>
    <x v="5"/>
    <s v="PAYCHEX INC"/>
    <x v="3"/>
    <s v="IT Services"/>
    <s v="OldCos"/>
    <n v="627.5"/>
    <n v="627.11"/>
    <n v="2518.9"/>
  </r>
  <r>
    <s v="PAYX"/>
    <x v="6"/>
    <s v="PAYCHEX INC"/>
    <x v="3"/>
    <s v="IT Services"/>
    <s v="OldCos"/>
    <n v="674.9"/>
    <n v="674.70500000000004"/>
    <n v="2739.6"/>
  </r>
  <r>
    <s v="PAYX"/>
    <x v="7"/>
    <s v="PAYCHEX INC"/>
    <x v="3"/>
    <s v="IT Services"/>
    <s v="OldCos"/>
    <n v="756.8"/>
    <n v="756.73500000000001"/>
    <n v="2951.9"/>
  </r>
  <r>
    <s v="PAYX"/>
    <x v="8"/>
    <s v="PAYCHEX INC"/>
    <x v="3"/>
    <s v="IT Services"/>
    <s v="OldCos"/>
    <n v="817.3"/>
    <n v="817.23500000000001"/>
    <n v="3151.3"/>
  </r>
  <r>
    <s v="PAYX"/>
    <x v="9"/>
    <s v="PAYCHEX INC"/>
    <x v="3"/>
    <s v="IT Services"/>
    <s v="OldCos"/>
    <n v="994.1"/>
    <n v="935.22919999999999"/>
    <n v="3377.7"/>
  </r>
  <r>
    <s v="PAYX"/>
    <x v="10"/>
    <s v="PAYCHEX INC"/>
    <x v="3"/>
    <s v="IT Services"/>
    <s v="OldCos"/>
    <n v="1034.4000000000001"/>
    <n v="1036.0999999999999"/>
    <n v="3772.5"/>
  </r>
  <r>
    <s v="PCAR"/>
    <x v="0"/>
    <s v="PACCAR INC"/>
    <x v="1"/>
    <s v="Machinery"/>
    <s v="OldCos"/>
    <n v="111.9"/>
    <n v="68.22"/>
    <n v="8086.5"/>
  </r>
  <r>
    <s v="PCAR"/>
    <x v="1"/>
    <s v="PACCAR INC"/>
    <x v="1"/>
    <s v="Machinery"/>
    <s v="OldCos"/>
    <n v="457.6"/>
    <n v="458.38"/>
    <n v="10292.9"/>
  </r>
  <r>
    <s v="PCAR"/>
    <x v="2"/>
    <s v="PACCAR INC"/>
    <x v="1"/>
    <s v="Machinery"/>
    <s v="OldCos"/>
    <n v="1042.3"/>
    <n v="1042.82"/>
    <n v="16355.2"/>
  </r>
  <r>
    <s v="PCAR"/>
    <x v="3"/>
    <s v="PACCAR INC"/>
    <x v="1"/>
    <s v="Machinery"/>
    <s v="OldCos"/>
    <n v="1111.5999999999999"/>
    <n v="1114.72"/>
    <n v="17050.5"/>
  </r>
  <r>
    <s v="PCAR"/>
    <x v="4"/>
    <s v="PACCAR INC"/>
    <x v="1"/>
    <s v="Machinery"/>
    <s v="OldCos"/>
    <n v="1171.3"/>
    <n v="1173.575"/>
    <n v="17123.8"/>
  </r>
  <r>
    <s v="PCAR"/>
    <x v="5"/>
    <s v="PACCAR INC"/>
    <x v="1"/>
    <s v="Machinery"/>
    <s v="OldCos"/>
    <n v="1358.8"/>
    <n v="1359.97"/>
    <n v="18997"/>
  </r>
  <r>
    <s v="PCAR"/>
    <x v="6"/>
    <s v="PACCAR INC"/>
    <x v="1"/>
    <s v="Machinery"/>
    <s v="OldCos"/>
    <n v="1604"/>
    <n v="1604.52"/>
    <n v="19115.099999999999"/>
  </r>
  <r>
    <s v="PCAR"/>
    <x v="7"/>
    <s v="PACCAR INC"/>
    <x v="1"/>
    <s v="Machinery"/>
    <s v="OldCos"/>
    <n v="521.70000000000005"/>
    <n v="1353.53"/>
    <n v="17033.3"/>
  </r>
  <r>
    <s v="PCAR"/>
    <x v="8"/>
    <s v="PACCAR INC"/>
    <x v="1"/>
    <s v="Machinery"/>
    <s v="OldCos"/>
    <n v="1675.2"/>
    <n v="1501.2149999999999"/>
    <n v="19456.400000000001"/>
  </r>
  <r>
    <s v="PCAR"/>
    <x v="9"/>
    <s v="PACCAR INC"/>
    <x v="1"/>
    <s v="Machinery"/>
    <s v="OldCos"/>
    <n v="2195.1"/>
    <n v="2194.8629999999998"/>
    <n v="23495.7"/>
  </r>
  <r>
    <s v="PEG"/>
    <x v="0"/>
    <s v="PUBLIC SERVICE ENTERPRISE GP"/>
    <x v="5"/>
    <s v="Multi-Utilities"/>
    <s v="OldCos"/>
    <n v="1564"/>
    <n v="1523"/>
    <n v="11793"/>
  </r>
  <r>
    <s v="PEG"/>
    <x v="1"/>
    <s v="PUBLIC SERVICE ENTERPRISE GP"/>
    <x v="5"/>
    <s v="Multi-Utilities"/>
    <s v="OldCos"/>
    <n v="1503"/>
    <n v="1322"/>
    <n v="11079"/>
  </r>
  <r>
    <s v="PEG"/>
    <x v="2"/>
    <s v="PUBLIC SERVICE ENTERPRISE GP"/>
    <x v="5"/>
    <s v="Multi-Utilities"/>
    <s v="OldCos"/>
    <n v="1275"/>
    <n v="1303"/>
    <n v="9781"/>
  </r>
  <r>
    <s v="PEG"/>
    <x v="3"/>
    <s v="PUBLIC SERVICE ENTERPRISE GP"/>
    <x v="5"/>
    <s v="Multi-Utilities"/>
    <s v="OldCos"/>
    <n v="1243"/>
    <n v="1141"/>
    <n v="9968"/>
  </r>
  <r>
    <s v="PEG"/>
    <x v="4"/>
    <s v="PUBLIC SERVICE ENTERPRISE GP"/>
    <x v="5"/>
    <s v="Multi-Utilities"/>
    <s v="OldCos"/>
    <n v="1518"/>
    <n v="1420"/>
    <n v="10886"/>
  </r>
  <r>
    <s v="PEG"/>
    <x v="5"/>
    <s v="PUBLIC SERVICE ENTERPRISE GP"/>
    <x v="5"/>
    <s v="Multi-Utilities"/>
    <s v="OldCos"/>
    <n v="1679"/>
    <n v="1537.45"/>
    <n v="10415"/>
  </r>
  <r>
    <s v="PEG"/>
    <x v="6"/>
    <s v="PUBLIC SERVICE ENTERPRISE GP"/>
    <x v="5"/>
    <s v="Multi-Utilities"/>
    <s v="OldCos"/>
    <n v="887"/>
    <n v="1106"/>
    <n v="9061"/>
  </r>
  <r>
    <s v="PEG"/>
    <x v="7"/>
    <s v="PUBLIC SERVICE ENTERPRISE GP"/>
    <x v="5"/>
    <s v="Multi-Utilities"/>
    <s v="OldCos"/>
    <n v="1574"/>
    <n v="2233"/>
    <n v="9094"/>
  </r>
  <r>
    <s v="PEG"/>
    <x v="8"/>
    <s v="PUBLIC SERVICE ENTERPRISE GP"/>
    <x v="5"/>
    <s v="Multi-Utilities"/>
    <s v="OldCos"/>
    <n v="1438"/>
    <n v="1568"/>
    <n v="9696"/>
  </r>
  <r>
    <s v="PEP"/>
    <x v="0"/>
    <s v="PEPSICO INC"/>
    <x v="4"/>
    <s v="Beverages"/>
    <s v="OldCos"/>
    <n v="5939"/>
    <n v="5839"/>
    <n v="43232"/>
  </r>
  <r>
    <s v="PEP"/>
    <x v="1"/>
    <s v="PEPSICO INC"/>
    <x v="4"/>
    <s v="Beverages"/>
    <s v="OldCos"/>
    <n v="6314"/>
    <n v="6152"/>
    <n v="57838"/>
  </r>
  <r>
    <s v="PEP"/>
    <x v="2"/>
    <s v="PEPSICO INC"/>
    <x v="4"/>
    <s v="Beverages"/>
    <s v="OldCos"/>
    <n v="6436"/>
    <n v="7064"/>
    <n v="66504"/>
  </r>
  <r>
    <s v="PEP"/>
    <x v="3"/>
    <s v="PEPSICO INC"/>
    <x v="4"/>
    <s v="Beverages"/>
    <s v="OldCos"/>
    <n v="6183"/>
    <n v="6459"/>
    <n v="65492"/>
  </r>
  <r>
    <s v="PEP"/>
    <x v="4"/>
    <s v="PEPSICO INC"/>
    <x v="4"/>
    <s v="Beverages"/>
    <s v="OldCos"/>
    <n v="6746"/>
    <n v="7038"/>
    <n v="66415"/>
  </r>
  <r>
    <s v="PEP"/>
    <x v="5"/>
    <s v="PEPSICO INC"/>
    <x v="4"/>
    <s v="Beverages"/>
    <s v="OldCos"/>
    <n v="6503"/>
    <n v="7056"/>
    <n v="66683"/>
  </r>
  <r>
    <s v="PEP"/>
    <x v="6"/>
    <s v="PEPSICO INC"/>
    <x v="4"/>
    <s v="Beverages"/>
    <s v="OldCos"/>
    <n v="5446"/>
    <n v="6868"/>
    <n v="63056"/>
  </r>
  <r>
    <s v="PEP"/>
    <x v="7"/>
    <s v="PEPSICO INC"/>
    <x v="4"/>
    <s v="Beverages"/>
    <s v="OldCos"/>
    <n v="6323"/>
    <n v="7034"/>
    <n v="62799"/>
  </r>
  <r>
    <s v="PEP"/>
    <x v="8"/>
    <s v="PEPSICO INC"/>
    <x v="4"/>
    <s v="Beverages"/>
    <s v="OldCos"/>
    <n v="4853"/>
    <n v="7520"/>
    <n v="63525"/>
  </r>
  <r>
    <s v="PEP"/>
    <x v="9"/>
    <s v="PEPSICO INC"/>
    <x v="4"/>
    <s v="Beverages"/>
    <s v="OldCos"/>
    <n v="12513"/>
    <n v="7872"/>
    <n v="64661"/>
  </r>
  <r>
    <s v="PFE"/>
    <x v="0"/>
    <s v="PFIZER INC"/>
    <x v="0"/>
    <s v="Pharmaceuticals"/>
    <s v="OldCos"/>
    <n v="8630"/>
    <n v="11577"/>
    <n v="50009"/>
  </r>
  <r>
    <s v="PFE"/>
    <x v="1"/>
    <s v="PFIZER INC"/>
    <x v="0"/>
    <s v="Pharmaceuticals"/>
    <s v="OldCos"/>
    <n v="8254"/>
    <n v="11854.25"/>
    <n v="67057"/>
  </r>
  <r>
    <s v="PFE"/>
    <x v="2"/>
    <s v="PFIZER INC"/>
    <x v="0"/>
    <s v="Pharmaceuticals"/>
    <s v="OldCos"/>
    <n v="10006"/>
    <n v="12836"/>
    <n v="65259"/>
  </r>
  <r>
    <s v="PFE"/>
    <x v="3"/>
    <s v="PFIZER INC"/>
    <x v="0"/>
    <s v="Pharmaceuticals"/>
    <s v="OldCos"/>
    <n v="14568"/>
    <n v="12185"/>
    <n v="54657"/>
  </r>
  <r>
    <s v="PFE"/>
    <x v="4"/>
    <s v="PFIZER INC"/>
    <x v="0"/>
    <s v="Pharmaceuticals"/>
    <s v="OldCos"/>
    <n v="22001"/>
    <n v="12101"/>
    <n v="51584"/>
  </r>
  <r>
    <s v="PFE"/>
    <x v="5"/>
    <s v="PFIZER INC"/>
    <x v="0"/>
    <s v="Pharmaceuticals"/>
    <s v="OldCos"/>
    <n v="9133"/>
    <n v="11436.7"/>
    <n v="49605"/>
  </r>
  <r>
    <s v="PFE"/>
    <x v="6"/>
    <s v="PFIZER INC"/>
    <x v="0"/>
    <s v="Pharmaceuticals"/>
    <s v="OldCos"/>
    <n v="6958"/>
    <n v="10436.85"/>
    <n v="48851"/>
  </r>
  <r>
    <s v="PFE"/>
    <x v="7"/>
    <s v="PFIZER INC"/>
    <x v="0"/>
    <s v="Pharmaceuticals"/>
    <s v="OldCos"/>
    <n v="7213"/>
    <n v="12907.85"/>
    <n v="52824"/>
  </r>
  <r>
    <s v="PFE"/>
    <x v="8"/>
    <s v="PFIZER INC"/>
    <x v="0"/>
    <s v="Pharmaceuticals"/>
    <s v="OldCos"/>
    <n v="21307"/>
    <n v="12462.457399999999"/>
    <n v="52546"/>
  </r>
  <r>
    <s v="PFE"/>
    <x v="9"/>
    <s v="PFIZER INC"/>
    <x v="0"/>
    <s v="Pharmaceuticals"/>
    <s v="OldCos"/>
    <n v="11152"/>
    <n v="13521.3282"/>
    <n v="53647"/>
  </r>
  <r>
    <s v="PG"/>
    <x v="0"/>
    <s v="PROCTER &amp; GAMBLE CO/THE"/>
    <x v="4"/>
    <s v="Household Products"/>
    <s v="OldCos"/>
    <n v="13244"/>
    <n v="10771.869000000001"/>
    <n v="76694"/>
  </r>
  <r>
    <s v="PG"/>
    <x v="1"/>
    <s v="PROCTER &amp; GAMBLE CO/THE"/>
    <x v="4"/>
    <s v="Household Products"/>
    <s v="OldCos"/>
    <n v="12517"/>
    <n v="10955.902"/>
    <n v="77567"/>
  </r>
  <r>
    <s v="PG"/>
    <x v="2"/>
    <s v="PROCTER &amp; GAMBLE CO/THE"/>
    <x v="4"/>
    <s v="Household Products"/>
    <s v="OldCos"/>
    <n v="11564"/>
    <n v="11624.038"/>
    <n v="82559"/>
  </r>
  <r>
    <s v="PG"/>
    <x v="3"/>
    <s v="PROCTER &amp; GAMBLE CO/THE"/>
    <x v="4"/>
    <s v="Household Products"/>
    <s v="OldCos"/>
    <n v="10500"/>
    <n v="10925.476000000001"/>
    <n v="82006"/>
  </r>
  <r>
    <s v="PG"/>
    <x v="4"/>
    <s v="PROCTER &amp; GAMBLE CO/THE"/>
    <x v="4"/>
    <s v="Household Products"/>
    <s v="OldCos"/>
    <n v="11068"/>
    <n v="11202.06"/>
    <n v="80116"/>
  </r>
  <r>
    <s v="PG"/>
    <x v="5"/>
    <s v="PROCTER &amp; GAMBLE CO/THE"/>
    <x v="4"/>
    <s v="Household Products"/>
    <s v="OldCos"/>
    <n v="11390"/>
    <n v="11074.566999999999"/>
    <n v="74401"/>
  </r>
  <r>
    <s v="PG"/>
    <x v="6"/>
    <s v="PROCTER &amp; GAMBLE CO/THE"/>
    <x v="4"/>
    <s v="Household Products"/>
    <s v="OldCos"/>
    <n v="6777"/>
    <n v="11495.2"/>
    <n v="70749"/>
  </r>
  <r>
    <s v="PG"/>
    <x v="7"/>
    <s v="PROCTER &amp; GAMBLE CO/THE"/>
    <x v="4"/>
    <s v="Household Products"/>
    <s v="OldCos"/>
    <n v="10253"/>
    <n v="10451.85"/>
    <n v="65299"/>
  </r>
  <r>
    <s v="PG"/>
    <x v="8"/>
    <s v="PROCTER &amp; GAMBLE CO/THE"/>
    <x v="4"/>
    <s v="Household Products"/>
    <s v="OldCos"/>
    <n v="15079"/>
    <n v="6845"/>
    <n v="65058"/>
  </r>
  <r>
    <s v="PG"/>
    <x v="9"/>
    <s v="PROCTER &amp; GAMBLE CO/THE"/>
    <x v="4"/>
    <s v="Household Products"/>
    <s v="OldCos"/>
    <n v="9485"/>
    <n v="10813.28"/>
    <n v="66832"/>
  </r>
  <r>
    <s v="PG"/>
    <x v="10"/>
    <s v="PROCTER &amp; GAMBLE CO/THE"/>
    <x v="4"/>
    <s v="Household Products"/>
    <s v="OldCos"/>
    <n v="3634"/>
    <n v="11099.38"/>
    <n v="67684"/>
  </r>
  <r>
    <s v="PH"/>
    <x v="0"/>
    <s v="PARKER HANNIFIN CORP"/>
    <x v="1"/>
    <s v="Machinery"/>
    <s v="OldCos"/>
    <n v="508.51499999999999"/>
    <n v="570.69659999999999"/>
    <n v="10309.014999999999"/>
  </r>
  <r>
    <s v="PH"/>
    <x v="1"/>
    <s v="PARKER HANNIFIN CORP"/>
    <x v="1"/>
    <s v="Machinery"/>
    <s v="OldCos"/>
    <n v="554.06500000000005"/>
    <n v="603.87969999999996"/>
    <n v="9993.1659999999993"/>
  </r>
  <r>
    <s v="PH"/>
    <x v="2"/>
    <s v="PARKER HANNIFIN CORP"/>
    <x v="1"/>
    <s v="Machinery"/>
    <s v="OldCos"/>
    <n v="1049.1300000000001"/>
    <n v="1057.2816"/>
    <n v="12345.87"/>
  </r>
  <r>
    <s v="PH"/>
    <x v="3"/>
    <s v="PARKER HANNIFIN CORP"/>
    <x v="1"/>
    <s v="Machinery"/>
    <s v="OldCos"/>
    <n v="1151.8230000000001"/>
    <n v="1158.6006"/>
    <n v="13145.941999999999"/>
  </r>
  <r>
    <s v="PH"/>
    <x v="4"/>
    <s v="PARKER HANNIFIN CORP"/>
    <x v="1"/>
    <s v="Machinery"/>
    <s v="OldCos"/>
    <n v="948.42700000000002"/>
    <n v="934.53160000000003"/>
    <n v="13015.704"/>
  </r>
  <r>
    <s v="PH"/>
    <x v="5"/>
    <s v="PARKER HANNIFIN CORP"/>
    <x v="1"/>
    <s v="Machinery"/>
    <s v="OldCos"/>
    <n v="1041.048"/>
    <n v="519.60490000000004"/>
    <n v="13215.971"/>
  </r>
  <r>
    <s v="PH"/>
    <x v="6"/>
    <s v="PARKER HANNIFIN CORP"/>
    <x v="1"/>
    <s v="Machinery"/>
    <s v="OldCos"/>
    <n v="1012.14"/>
    <n v="1056.4997000000001"/>
    <n v="12711.744000000001"/>
  </r>
  <r>
    <s v="PH"/>
    <x v="7"/>
    <s v="PARKER HANNIFIN CORP"/>
    <x v="1"/>
    <s v="Machinery"/>
    <s v="OldCos"/>
    <n v="806.84"/>
    <n v="870.33209999999997"/>
    <n v="11360.753000000001"/>
  </r>
  <r>
    <s v="PH"/>
    <x v="8"/>
    <s v="PARKER HANNIFIN CORP"/>
    <x v="1"/>
    <s v="Machinery"/>
    <s v="OldCos"/>
    <n v="983.41200000000003"/>
    <n v="1017.5324000000001"/>
    <n v="12029.312"/>
  </r>
  <r>
    <s v="PH"/>
    <x v="9"/>
    <s v="PARKER HANNIFIN CORP"/>
    <x v="1"/>
    <s v="Machinery"/>
    <s v="OldCos"/>
    <n v="1060.8009999999999"/>
    <n v="1457.5033000000001"/>
    <n v="14302.392"/>
  </r>
  <r>
    <s v="PH"/>
    <x v="10"/>
    <s v="PARKER HANNIFIN CORP"/>
    <x v="1"/>
    <s v="Machinery"/>
    <s v="OldCos"/>
    <n v="1512.364"/>
    <n v="1571.3148000000001"/>
    <n v="14320.324000000001"/>
  </r>
  <r>
    <s v="PHM"/>
    <x v="0"/>
    <s v="PULTEGROUP INC"/>
    <x v="2"/>
    <s v="Household Durables"/>
    <s v="OldCos"/>
    <n v="-1182.567"/>
    <n v="-454.57060000000001"/>
    <n v="4084.3890000000001"/>
  </r>
  <r>
    <s v="PHM"/>
    <x v="1"/>
    <s v="PULTEGROUP INC"/>
    <x v="2"/>
    <s v="Household Durables"/>
    <s v="OldCos"/>
    <n v="-1096.729"/>
    <n v="-371.08249999999998"/>
    <n v="4569.29"/>
  </r>
  <r>
    <s v="PHM"/>
    <x v="2"/>
    <s v="PULTEGROUP INC"/>
    <x v="2"/>
    <s v="Household Durables"/>
    <s v="OldCos"/>
    <n v="-210.38800000000001"/>
    <n v="54.997999999999998"/>
    <n v="4136.6899999999996"/>
  </r>
  <r>
    <s v="PHM"/>
    <x v="3"/>
    <s v="PULTEGROUP INC"/>
    <x v="2"/>
    <s v="Household Durables"/>
    <s v="OldCos"/>
    <n v="206.14500000000001"/>
    <n v="236.42789999999999"/>
    <n v="4819.9979999999996"/>
  </r>
  <r>
    <s v="PHM"/>
    <x v="4"/>
    <s v="PULTEGROUP INC"/>
    <x v="2"/>
    <s v="Household Durables"/>
    <s v="OldCos"/>
    <n v="2600.5079999999998"/>
    <n v="523.10149999999999"/>
    <n v="5679.5950000000003"/>
  </r>
  <r>
    <s v="PHM"/>
    <x v="5"/>
    <s v="PULTEGROUP INC"/>
    <x v="2"/>
    <s v="Household Durables"/>
    <s v="OldCos"/>
    <n v="471.08699999999999"/>
    <n v="497.47179999999997"/>
    <n v="5822.3630000000003"/>
  </r>
  <r>
    <s v="PHM"/>
    <x v="6"/>
    <s v="PULTEGROUP INC"/>
    <x v="2"/>
    <s v="Household Durables"/>
    <s v="OldCos"/>
    <n v="490.887"/>
    <n v="490.35660000000001"/>
    <n v="5981.9639999999999"/>
  </r>
  <r>
    <s v="PHM"/>
    <x v="7"/>
    <s v="PULTEGROUP INC"/>
    <x v="2"/>
    <s v="Household Durables"/>
    <s v="OldCos"/>
    <n v="597.98099999999999"/>
    <n v="658.95100000000002"/>
    <n v="7676.53"/>
  </r>
  <r>
    <s v="PHM"/>
    <x v="8"/>
    <s v="PULTEGROUP INC"/>
    <x v="2"/>
    <s v="Household Durables"/>
    <s v="OldCos"/>
    <n v="442.649"/>
    <n v="678.93529999999998"/>
    <n v="8577.6859999999997"/>
  </r>
  <r>
    <s v="PHM"/>
    <x v="9"/>
    <s v="PULTEGROUP INC"/>
    <x v="2"/>
    <s v="Household Durables"/>
    <s v="OldCos"/>
    <n v="1010.831"/>
    <n v="1051.3713"/>
    <n v="10188.331"/>
  </r>
  <r>
    <s v="PKG"/>
    <x v="0"/>
    <s v="PACKAGING CORP OF AMERICA"/>
    <x v="6"/>
    <s v="Containers &amp; Packaging"/>
    <s v="OldCos"/>
    <n v="265.89499999999998"/>
    <n v="268.11860000000001"/>
    <n v="2147.5889999999999"/>
  </r>
  <r>
    <s v="PKG"/>
    <x v="1"/>
    <s v="PACKAGING CORP OF AMERICA"/>
    <x v="6"/>
    <s v="Containers &amp; Packaging"/>
    <s v="OldCos"/>
    <n v="205.435"/>
    <n v="222.20060000000001"/>
    <n v="2435.6060000000002"/>
  </r>
  <r>
    <s v="PKG"/>
    <x v="2"/>
    <s v="PACKAGING CORP OF AMERICA"/>
    <x v="6"/>
    <s v="Containers &amp; Packaging"/>
    <s v="OldCos"/>
    <n v="158.02699999999999"/>
    <n v="167.8288"/>
    <n v="2620.1109999999999"/>
  </r>
  <r>
    <s v="PKG"/>
    <x v="3"/>
    <s v="PACKAGING CORP OF AMERICA"/>
    <x v="6"/>
    <s v="Containers &amp; Packaging"/>
    <s v="OldCos"/>
    <n v="163.82"/>
    <n v="204.142"/>
    <n v="2843.877"/>
  </r>
  <r>
    <s v="PKG"/>
    <x v="4"/>
    <s v="PACKAGING CORP OF AMERICA"/>
    <x v="6"/>
    <s v="Containers &amp; Packaging"/>
    <s v="OldCos"/>
    <n v="441.3"/>
    <n v="491.02499999999998"/>
    <n v="3665.3"/>
  </r>
  <r>
    <s v="PKG"/>
    <x v="5"/>
    <s v="PACKAGING CORP OF AMERICA"/>
    <x v="6"/>
    <s v="Containers &amp; Packaging"/>
    <s v="OldCos"/>
    <n v="386.9"/>
    <n v="459.46499999999997"/>
    <n v="5852.6"/>
  </r>
  <r>
    <s v="PKG"/>
    <x v="6"/>
    <s v="PACKAGING CORP OF AMERICA"/>
    <x v="6"/>
    <s v="Containers &amp; Packaging"/>
    <s v="OldCos"/>
    <n v="431.6"/>
    <n v="446.5"/>
    <n v="5741.7"/>
  </r>
  <r>
    <s v="PKG"/>
    <x v="7"/>
    <s v="PACKAGING CORP OF AMERICA"/>
    <x v="6"/>
    <s v="Containers &amp; Packaging"/>
    <s v="OldCos"/>
    <n v="445.2"/>
    <n v="464.73500000000001"/>
    <n v="5779"/>
  </r>
  <r>
    <s v="PKG"/>
    <x v="8"/>
    <s v="PACKAGING CORP OF AMERICA"/>
    <x v="6"/>
    <s v="Containers &amp; Packaging"/>
    <s v="OldCos"/>
    <n v="663"/>
    <n v="570.625"/>
    <n v="6444.9"/>
  </r>
  <r>
    <s v="PKG"/>
    <x v="9"/>
    <s v="PACKAGING CORP OF AMERICA"/>
    <x v="6"/>
    <s v="Containers &amp; Packaging"/>
    <s v="OldCos"/>
    <n v="732.3"/>
    <n v="768.36699999999996"/>
    <n v="7014.6"/>
  </r>
  <r>
    <s v="PKI"/>
    <x v="0"/>
    <s v="PERKINELMER INC"/>
    <x v="0"/>
    <s v="Life Sciences Tools &amp; Services"/>
    <s v="OldCos"/>
    <n v="126.40900000000001"/>
    <n v="126.40900000000001"/>
    <n v="1959.991"/>
  </r>
  <r>
    <s v="PKI"/>
    <x v="1"/>
    <s v="PERKINELMER INC"/>
    <x v="0"/>
    <s v="Life Sciences Tools &amp; Services"/>
    <s v="OldCos"/>
    <n v="85.599000000000004"/>
    <n v="88.31"/>
    <n v="1550.7660000000001"/>
  </r>
  <r>
    <s v="PKI"/>
    <x v="2"/>
    <s v="PERKINELMER INC"/>
    <x v="0"/>
    <s v="Life Sciences Tools &amp; Services"/>
    <s v="OldCos"/>
    <n v="390.983"/>
    <n v="139.30709999999999"/>
    <n v="1701.7670000000001"/>
  </r>
  <r>
    <s v="PKI"/>
    <x v="3"/>
    <s v="PERKINELMER INC"/>
    <x v="0"/>
    <s v="Life Sciences Tools &amp; Services"/>
    <s v="OldCos"/>
    <n v="7.6550000000000002"/>
    <n v="85.997"/>
    <n v="1918.508"/>
  </r>
  <r>
    <s v="PKI"/>
    <x v="4"/>
    <s v="PERKINELMER INC"/>
    <x v="0"/>
    <s v="Life Sciences Tools &amp; Services"/>
    <s v="OldCos"/>
    <n v="69.94"/>
    <n v="85.997"/>
    <n v="2105.1880000000001"/>
  </r>
  <r>
    <s v="PKI"/>
    <x v="5"/>
    <s v="PERKINELMER INC"/>
    <x v="0"/>
    <s v="Life Sciences Tools &amp; Services"/>
    <s v="OldCos"/>
    <n v="167.21199999999999"/>
    <n v="177.10249999999999"/>
    <n v="2157.5859999999998"/>
  </r>
  <r>
    <s v="PKI"/>
    <x v="6"/>
    <s v="PERKINELMER INC"/>
    <x v="0"/>
    <s v="Life Sciences Tools &amp; Services"/>
    <s v="OldCos"/>
    <n v="157.77799999999999"/>
    <n v="196.10759999999999"/>
    <n v="2069.88"/>
  </r>
  <r>
    <s v="PKI"/>
    <x v="7"/>
    <s v="PERKINELMER INC"/>
    <x v="0"/>
    <s v="Life Sciences Tools &amp; Services"/>
    <s v="OldCos"/>
    <n v="212.42500000000001"/>
    <n v="211.9588"/>
    <n v="2104.8229999999999"/>
  </r>
  <r>
    <s v="PKI"/>
    <x v="8"/>
    <s v="PERKINELMER INC"/>
    <x v="0"/>
    <s v="Life Sciences Tools &amp; Services"/>
    <s v="OldCos"/>
    <n v="234.29900000000001"/>
    <n v="237.4803"/>
    <n v="2115.5169999999998"/>
  </r>
  <r>
    <s v="PKI"/>
    <x v="9"/>
    <s v="PERKINELMER INC"/>
    <x v="0"/>
    <s v="Life Sciences Tools &amp; Services"/>
    <s v="OldCos"/>
    <n v="292.63299999999998"/>
    <n v="237.4803"/>
    <n v="2256.982"/>
  </r>
  <r>
    <s v="PKI"/>
    <x v="10"/>
    <s v="PERKINELMER INC"/>
    <x v="0"/>
    <s v="Life Sciences Tools &amp; Services"/>
    <s v="OldCos"/>
    <n v="237.92699999999999"/>
    <n v="296.98140000000001"/>
    <n v="2777.9960000000001"/>
  </r>
  <r>
    <s v="PM"/>
    <x v="0"/>
    <s v="PHILIP MORRIS INTERNATIONAL"/>
    <x v="4"/>
    <s v="Tobacco"/>
    <s v="OldCos"/>
    <n v="6342"/>
    <n v="6454"/>
    <n v="25035"/>
  </r>
  <r>
    <s v="PM"/>
    <x v="1"/>
    <s v="PHILIP MORRIS INTERNATIONAL"/>
    <x v="4"/>
    <s v="Tobacco"/>
    <s v="OldCos"/>
    <n v="7226"/>
    <n v="7129"/>
    <n v="27208"/>
  </r>
  <r>
    <s v="PM"/>
    <x v="2"/>
    <s v="PHILIP MORRIS INTERNATIONAL"/>
    <x v="4"/>
    <s v="Tobacco"/>
    <s v="OldCos"/>
    <n v="8542"/>
    <n v="8598"/>
    <n v="31097"/>
  </r>
  <r>
    <s v="PM"/>
    <x v="3"/>
    <s v="PHILIP MORRIS INTERNATIONAL"/>
    <x v="4"/>
    <s v="Tobacco"/>
    <s v="OldCos"/>
    <n v="8752"/>
    <n v="8844.9500000000007"/>
    <n v="31377"/>
  </r>
  <r>
    <s v="PM"/>
    <x v="4"/>
    <s v="PHILIP MORRIS INTERNATIONAL"/>
    <x v="4"/>
    <s v="Tobacco"/>
    <s v="OldCos"/>
    <n v="8531"/>
    <n v="8964.85"/>
    <n v="31217"/>
  </r>
  <r>
    <s v="PM"/>
    <x v="5"/>
    <s v="PHILIP MORRIS INTERNATIONAL"/>
    <x v="4"/>
    <s v="Tobacco"/>
    <s v="OldCos"/>
    <n v="7459"/>
    <n v="8215.75"/>
    <n v="29767"/>
  </r>
  <r>
    <s v="PM"/>
    <x v="6"/>
    <s v="PHILIP MORRIS INTERNATIONAL"/>
    <x v="4"/>
    <s v="Tobacco"/>
    <s v="OldCos"/>
    <n v="6849"/>
    <n v="6901"/>
    <n v="26794"/>
  </r>
  <r>
    <s v="PM"/>
    <x v="7"/>
    <s v="PHILIP MORRIS INTERNATIONAL"/>
    <x v="4"/>
    <s v="Tobacco"/>
    <s v="OldCos"/>
    <n v="6948"/>
    <n v="6948"/>
    <n v="26685"/>
  </r>
  <r>
    <s v="PM"/>
    <x v="8"/>
    <s v="PHILIP MORRIS INTERNATIONAL"/>
    <x v="4"/>
    <s v="Tobacco"/>
    <s v="OldCos"/>
    <n v="6021"/>
    <n v="7621"/>
    <n v="28748"/>
  </r>
  <r>
    <s v="PM"/>
    <x v="9"/>
    <s v="PHILIP MORRIS INTERNATIONAL"/>
    <x v="4"/>
    <s v="Tobacco"/>
    <s v="OldCos"/>
    <n v="7895"/>
    <n v="7926"/>
    <n v="29625"/>
  </r>
  <r>
    <s v="PNR"/>
    <x v="0"/>
    <s v="PENTAIR PLC"/>
    <x v="1"/>
    <s v="Machinery"/>
    <s v="OldCos"/>
    <n v="115.49299999999999"/>
    <n v="129.84059999999999"/>
    <n v="2692.4679999999998"/>
  </r>
  <r>
    <s v="PNR"/>
    <x v="1"/>
    <s v="PENTAIR PLC"/>
    <x v="1"/>
    <s v="Machinery"/>
    <s v="OldCos"/>
    <n v="197.828"/>
    <n v="198.45400000000001"/>
    <n v="3030.7730000000001"/>
  </r>
  <r>
    <s v="PNR"/>
    <x v="2"/>
    <s v="PENTAIR PLC"/>
    <x v="1"/>
    <s v="Machinery"/>
    <s v="OldCos"/>
    <n v="-7.45"/>
    <n v="195.32740000000001"/>
    <n v="3456.6860000000001"/>
  </r>
  <r>
    <s v="PNR"/>
    <x v="3"/>
    <s v="PENTAIR PLC"/>
    <x v="1"/>
    <s v="Machinery"/>
    <s v="OldCos"/>
    <n v="-107.2"/>
    <n v="216.19"/>
    <n v="4306.8"/>
  </r>
  <r>
    <s v="PNR"/>
    <x v="4"/>
    <s v="PENTAIR PLC"/>
    <x v="1"/>
    <s v="Machinery"/>
    <s v="OldCos"/>
    <n v="536.79999999999995"/>
    <n v="666.87"/>
    <n v="7479.7"/>
  </r>
  <r>
    <s v="PNR"/>
    <x v="5"/>
    <s v="PENTAIR PLC"/>
    <x v="1"/>
    <s v="Machinery"/>
    <s v="OldCos"/>
    <n v="214.9"/>
    <n v="426.02"/>
    <n v="4666.8"/>
  </r>
  <r>
    <s v="PNR"/>
    <x v="6"/>
    <s v="PENTAIR PLC"/>
    <x v="1"/>
    <s v="Machinery"/>
    <s v="OldCos"/>
    <n v="-76.400000000000006"/>
    <n v="421.15"/>
    <n v="4616.3999999999996"/>
  </r>
  <r>
    <s v="PNR"/>
    <x v="7"/>
    <s v="PENTAIR PLC"/>
    <x v="1"/>
    <s v="Machinery"/>
    <s v="OldCos"/>
    <n v="522.20000000000005"/>
    <n v="210.79249999999999"/>
    <n v="2780.6"/>
  </r>
  <r>
    <s v="PNR"/>
    <x v="8"/>
    <s v="PENTAIR PLC"/>
    <x v="1"/>
    <s v="Machinery"/>
    <s v="OldCos"/>
    <n v="666.5"/>
    <n v="131.73500000000001"/>
    <n v="2845.7"/>
  </r>
  <r>
    <s v="PNR"/>
    <x v="9"/>
    <s v="PENTAIR PLC"/>
    <x v="1"/>
    <s v="Machinery"/>
    <s v="OldCos"/>
    <n v="347.4"/>
    <n v="388.24"/>
    <n v="2965.1"/>
  </r>
  <r>
    <s v="PNW"/>
    <x v="0"/>
    <s v="PINNACLE WEST CAPITAL"/>
    <x v="5"/>
    <s v="Electric Utilities"/>
    <s v="OldCos"/>
    <n v="68.33"/>
    <n v="251.614"/>
    <n v="3153.6559999999999"/>
  </r>
  <r>
    <s v="PNW"/>
    <x v="1"/>
    <s v="PINNACLE WEST CAPITAL"/>
    <x v="5"/>
    <s v="Electric Utilities"/>
    <s v="OldCos"/>
    <n v="350.053"/>
    <n v="324.69499999999999"/>
    <n v="3189.1990000000001"/>
  </r>
  <r>
    <s v="PNW"/>
    <x v="2"/>
    <s v="PINNACLE WEST CAPITAL"/>
    <x v="5"/>
    <s v="Electric Utilities"/>
    <s v="OldCos"/>
    <n v="339.47300000000001"/>
    <n v="328.16699999999997"/>
    <n v="3241.3789999999999"/>
  </r>
  <r>
    <s v="PNW"/>
    <x v="3"/>
    <s v="PINNACLE WEST CAPITAL"/>
    <x v="5"/>
    <s v="Electric Utilities"/>
    <s v="OldCos"/>
    <n v="381.54199999999997"/>
    <n v="387.37099999999998"/>
    <n v="3301.8040000000001"/>
  </r>
  <r>
    <s v="PNW"/>
    <x v="4"/>
    <s v="PINNACLE WEST CAPITAL"/>
    <x v="5"/>
    <s v="Electric Utilities"/>
    <s v="OldCos"/>
    <n v="406.07400000000001"/>
    <n v="406.07400000000001"/>
    <n v="3454.6280000000002"/>
  </r>
  <r>
    <s v="PNW"/>
    <x v="5"/>
    <s v="PINNACLE WEST CAPITAL"/>
    <x v="5"/>
    <s v="Electric Utilities"/>
    <s v="OldCos"/>
    <n v="397.59500000000003"/>
    <n v="397.59500000000003"/>
    <n v="3491.6320000000001"/>
  </r>
  <r>
    <s v="PNW"/>
    <x v="6"/>
    <s v="PINNACLE WEST CAPITAL"/>
    <x v="5"/>
    <s v="Electric Utilities"/>
    <s v="OldCos"/>
    <n v="437.25700000000001"/>
    <n v="437.25700000000001"/>
    <n v="3495.4430000000002"/>
  </r>
  <r>
    <s v="PNW"/>
    <x v="7"/>
    <s v="PINNACLE WEST CAPITAL"/>
    <x v="5"/>
    <s v="Electric Utilities"/>
    <s v="OldCos"/>
    <n v="442.03399999999999"/>
    <n v="442.03399999999999"/>
    <n v="3498.6819999999998"/>
  </r>
  <r>
    <s v="PNW"/>
    <x v="8"/>
    <s v="PINNACLE WEST CAPITAL"/>
    <x v="5"/>
    <s v="Electric Utilities"/>
    <s v="OldCos"/>
    <n v="488.45600000000002"/>
    <n v="497.75599999999997"/>
    <n v="3565.2959999999998"/>
  </r>
  <r>
    <s v="PNW"/>
    <x v="9"/>
    <s v="PINNACLE WEST CAPITAL"/>
    <x v="5"/>
    <s v="Electric Utilities"/>
    <s v="OldCos"/>
    <n v="511.04700000000003"/>
    <n v="523.40700000000004"/>
    <n v="3691.2469999999998"/>
  </r>
  <r>
    <s v="PPG"/>
    <x v="0"/>
    <s v="PPG INDUSTRIES INC"/>
    <x v="6"/>
    <s v="Chemicals"/>
    <s v="OldCos"/>
    <n v="336"/>
    <n v="471.35"/>
    <n v="12239"/>
  </r>
  <r>
    <s v="PPG"/>
    <x v="1"/>
    <s v="PPG INDUSTRIES INC"/>
    <x v="6"/>
    <s v="Chemicals"/>
    <s v="OldCos"/>
    <n v="769"/>
    <n v="873.7"/>
    <n v="13423"/>
  </r>
  <r>
    <s v="PPG"/>
    <x v="2"/>
    <s v="PPG INDUSTRIES INC"/>
    <x v="6"/>
    <s v="Chemicals"/>
    <s v="OldCos"/>
    <n v="1095"/>
    <n v="1099.55"/>
    <n v="14885"/>
  </r>
  <r>
    <s v="PPG"/>
    <x v="3"/>
    <s v="PPG INDUSTRIES INC"/>
    <x v="6"/>
    <s v="Chemicals"/>
    <s v="OldCos"/>
    <n v="941"/>
    <n v="996.05"/>
    <n v="13512"/>
  </r>
  <r>
    <s v="PPG"/>
    <x v="4"/>
    <s v="PPG INDUSTRIES INC"/>
    <x v="6"/>
    <s v="Chemicals"/>
    <s v="OldCos"/>
    <n v="3231"/>
    <n v="1009.8"/>
    <n v="14265"/>
  </r>
  <r>
    <s v="PPG"/>
    <x v="5"/>
    <s v="PPG INDUSTRIES INC"/>
    <x v="6"/>
    <s v="Chemicals"/>
    <s v="OldCos"/>
    <n v="2102"/>
    <n v="1284.5"/>
    <n v="14791"/>
  </r>
  <r>
    <s v="PPG"/>
    <x v="6"/>
    <s v="PPG INDUSTRIES INC"/>
    <x v="6"/>
    <s v="Chemicals"/>
    <s v="OldCos"/>
    <n v="1406"/>
    <n v="1465.8"/>
    <n v="14241"/>
  </r>
  <r>
    <s v="PPG"/>
    <x v="7"/>
    <s v="PPG INDUSTRIES INC"/>
    <x v="6"/>
    <s v="Chemicals"/>
    <s v="OldCos"/>
    <n v="873"/>
    <n v="1502.25"/>
    <n v="14270"/>
  </r>
  <r>
    <s v="PPG"/>
    <x v="8"/>
    <s v="PPG INDUSTRIES INC"/>
    <x v="6"/>
    <s v="Chemicals"/>
    <s v="OldCos"/>
    <n v="1594"/>
    <n v="1511"/>
    <n v="14748"/>
  </r>
  <r>
    <s v="PPG"/>
    <x v="9"/>
    <s v="PPG INDUSTRIES INC"/>
    <x v="6"/>
    <s v="Chemicals"/>
    <s v="OldCos"/>
    <n v="1341"/>
    <n v="1449"/>
    <n v="15374"/>
  </r>
  <r>
    <s v="PPL"/>
    <x v="0"/>
    <s v="PPL CORP"/>
    <x v="5"/>
    <s v="Electric Utilities"/>
    <s v="OldCos"/>
    <n v="405"/>
    <n v="717"/>
    <n v="7678"/>
  </r>
  <r>
    <s v="PPL"/>
    <x v="1"/>
    <s v="PPL CORP"/>
    <x v="5"/>
    <s v="Electric Utilities"/>
    <s v="OldCos"/>
    <n v="938"/>
    <n v="1374"/>
    <n v="9326"/>
  </r>
  <r>
    <s v="PPL"/>
    <x v="2"/>
    <s v="PPL CORP"/>
    <x v="5"/>
    <s v="Electric Utilities"/>
    <s v="OldCos"/>
    <n v="1495"/>
    <n v="1632"/>
    <n v="11330"/>
  </r>
  <r>
    <s v="PPL"/>
    <x v="3"/>
    <s v="PPL CORP"/>
    <x v="5"/>
    <s v="Electric Utilities"/>
    <s v="OldCos"/>
    <n v="1526"/>
    <n v="1579"/>
    <n v="12597"/>
  </r>
  <r>
    <s v="PPL"/>
    <x v="4"/>
    <s v="PPL CORP"/>
    <x v="5"/>
    <s v="Electric Utilities"/>
    <s v="OldCos"/>
    <n v="1124"/>
    <n v="1873"/>
    <n v="7263"/>
  </r>
  <r>
    <s v="PPL"/>
    <x v="5"/>
    <s v="PPL CORP"/>
    <x v="5"/>
    <s v="Electric Utilities"/>
    <s v="OldCos"/>
    <n v="1728"/>
    <n v="1430"/>
    <n v="7852"/>
  </r>
  <r>
    <s v="PPL"/>
    <x v="6"/>
    <s v="PPL CORP"/>
    <x v="5"/>
    <s v="Electric Utilities"/>
    <s v="OldCos"/>
    <n v="680"/>
    <n v="1487"/>
    <n v="7669"/>
  </r>
  <r>
    <s v="PPL"/>
    <x v="7"/>
    <s v="PPL CORP"/>
    <x v="5"/>
    <s v="Electric Utilities"/>
    <s v="OldCos"/>
    <n v="1896"/>
    <n v="1668"/>
    <n v="7517"/>
  </r>
  <r>
    <s v="PPL"/>
    <x v="8"/>
    <s v="PPL CORP"/>
    <x v="5"/>
    <s v="Electric Utilities"/>
    <s v="OldCos"/>
    <n v="1126"/>
    <n v="1551"/>
    <n v="7447"/>
  </r>
  <r>
    <s v="PPL"/>
    <x v="9"/>
    <s v="PPL CORP"/>
    <x v="5"/>
    <s v="Electric Utilities"/>
    <s v="OldCos"/>
    <n v="1825"/>
    <n v="1703"/>
    <n v="7785"/>
  </r>
  <r>
    <s v="PRGO"/>
    <x v="0"/>
    <s v="PERRIGO CO PLC"/>
    <x v="0"/>
    <s v="Pharmaceuticals"/>
    <s v="NewCos"/>
    <n v="145.53299999999999"/>
    <n v="176.36799999999999"/>
    <n v="2005.59"/>
  </r>
  <r>
    <s v="PRGO"/>
    <x v="1"/>
    <s v="PERRIGO CO PLC"/>
    <x v="0"/>
    <s v="Pharmaceuticals"/>
    <s v="NewCos"/>
    <n v="223.79900000000001"/>
    <n v="262.42149999999998"/>
    <n v="2268.15"/>
  </r>
  <r>
    <s v="PRGO"/>
    <x v="2"/>
    <s v="PERRIGO CO PLC"/>
    <x v="0"/>
    <s v="Pharmaceuticals"/>
    <s v="NewCos"/>
    <n v="339.197"/>
    <n v="344.30489999999998"/>
    <n v="2755.029"/>
  </r>
  <r>
    <s v="PRGO"/>
    <x v="3"/>
    <s v="PERRIGO CO PLC"/>
    <x v="0"/>
    <s v="Pharmaceuticals"/>
    <s v="NewCos"/>
    <n v="401.6"/>
    <n v="448.72789999999998"/>
    <n v="3173.2"/>
  </r>
  <r>
    <s v="PRGO"/>
    <x v="4"/>
    <s v="PERRIGO CO PLC"/>
    <x v="0"/>
    <s v="Pharmaceuticals"/>
    <s v="NewCos"/>
    <n v="441.9"/>
    <n v="458.75029999999998"/>
    <n v="3539.8"/>
  </r>
  <r>
    <s v="PRGO"/>
    <x v="5"/>
    <s v="PERRIGO CO PLC"/>
    <x v="0"/>
    <s v="Pharmaceuticals"/>
    <s v="NewCos"/>
    <n v="346.3"/>
    <n v="431.45"/>
    <n v="4171.6000000000004"/>
  </r>
  <r>
    <s v="PRGO"/>
    <x v="6"/>
    <s v="PERRIGO CO PLC"/>
    <x v="0"/>
    <s v="Pharmaceuticals"/>
    <s v="NewCos"/>
    <n v="-4.2"/>
    <n v="262.23500000000001"/>
    <n v="4442.8999999999996"/>
  </r>
  <r>
    <s v="PRGO"/>
    <x v="7"/>
    <s v="PERRIGO CO PLC"/>
    <x v="0"/>
    <s v="Pharmaceuticals"/>
    <s v="NewCos"/>
    <n v="-4012.8"/>
    <n v="404.4074"/>
    <n v="5280.6"/>
  </r>
  <r>
    <s v="PRGO"/>
    <x v="8"/>
    <s v="PERRIGO CO PLC"/>
    <x v="0"/>
    <s v="Pharmaceuticals"/>
    <s v="NewCos"/>
    <n v="119.6"/>
    <n v="374.88990000000001"/>
    <n v="4946.2"/>
  </r>
  <r>
    <s v="PRGO"/>
    <x v="9"/>
    <s v="PERRIGO CO PLC"/>
    <x v="0"/>
    <s v="Pharmaceuticals"/>
    <s v="NewCos"/>
    <n v="131"/>
    <n v="487.29270000000002"/>
    <n v="4731.7"/>
  </r>
  <r>
    <s v="PSX"/>
    <x v="0"/>
    <s v="PHILLIPS 66"/>
    <x v="7"/>
    <s v="Oil, Gas &amp; Consumable Fuels"/>
    <s v="OldCos"/>
    <n v="476"/>
    <n v="467.55"/>
    <n v="99367"/>
  </r>
  <r>
    <s v="PSX"/>
    <x v="1"/>
    <s v="PHILLIPS 66"/>
    <x v="7"/>
    <s v="Oil, Gas &amp; Consumable Fuels"/>
    <s v="OldCos"/>
    <n v="735"/>
    <n v="-435.65"/>
    <n v="132872"/>
  </r>
  <r>
    <s v="PSX"/>
    <x v="2"/>
    <s v="PHILLIPS 66"/>
    <x v="7"/>
    <s v="Oil, Gas &amp; Consumable Fuels"/>
    <s v="OldCos"/>
    <n v="4775"/>
    <n v="3880.9"/>
    <n v="182133"/>
  </r>
  <r>
    <s v="PSX"/>
    <x v="3"/>
    <s v="PHILLIPS 66"/>
    <x v="7"/>
    <s v="Oil, Gas &amp; Consumable Fuels"/>
    <s v="OldCos"/>
    <n v="4124"/>
    <n v="5287"/>
    <n v="165919"/>
  </r>
  <r>
    <s v="PSX"/>
    <x v="4"/>
    <s v="PHILLIPS 66"/>
    <x v="7"/>
    <s v="Oil, Gas &amp; Consumable Fuels"/>
    <s v="OldCos"/>
    <n v="3726"/>
    <n v="3599.45"/>
    <n v="157730"/>
  </r>
  <r>
    <s v="PSX"/>
    <x v="5"/>
    <s v="PHILLIPS 66"/>
    <x v="7"/>
    <s v="Oil, Gas &amp; Consumable Fuels"/>
    <s v="OldCos"/>
    <n v="4762"/>
    <n v="3180"/>
    <n v="146514"/>
  </r>
  <r>
    <s v="PSX"/>
    <x v="6"/>
    <s v="PHILLIPS 66"/>
    <x v="7"/>
    <s v="Oil, Gas &amp; Consumable Fuels"/>
    <s v="OldCos"/>
    <n v="4227"/>
    <n v="4176.3999999999996"/>
    <n v="85195"/>
  </r>
  <r>
    <s v="PSX"/>
    <x v="7"/>
    <s v="PHILLIPS 66"/>
    <x v="7"/>
    <s v="Oil, Gas &amp; Consumable Fuels"/>
    <s v="OldCos"/>
    <n v="1555"/>
    <n v="1861"/>
    <n v="70898"/>
  </r>
  <r>
    <s v="PSX"/>
    <x v="8"/>
    <s v="PHILLIPS 66"/>
    <x v="7"/>
    <s v="Oil, Gas &amp; Consumable Fuels"/>
    <s v="OldCos"/>
    <n v="5106"/>
    <n v="2437.9499999999998"/>
    <n v="89300"/>
  </r>
  <r>
    <s v="PSX"/>
    <x v="9"/>
    <s v="PHILLIPS 66"/>
    <x v="7"/>
    <s v="Oil, Gas &amp; Consumable Fuels"/>
    <s v="OldCos"/>
    <n v="5595"/>
    <n v="5446.7691999999997"/>
    <n v="111461"/>
  </r>
  <r>
    <s v="PVH"/>
    <x v="0"/>
    <s v="PVH CORP"/>
    <x v="2"/>
    <s v="Textiles, Apparel &amp; Luxury Goo"/>
    <s v="OldCos"/>
    <n v="91.771000000000001"/>
    <n v="153.24279999999999"/>
    <n v="2491.9349999999999"/>
  </r>
  <r>
    <s v="PVH"/>
    <x v="1"/>
    <s v="PVH CORP"/>
    <x v="2"/>
    <s v="Textiles, Apparel &amp; Luxury Goo"/>
    <s v="OldCos"/>
    <n v="161.91"/>
    <n v="169.09139999999999"/>
    <n v="2398.7310000000002"/>
  </r>
  <r>
    <s v="PVH"/>
    <x v="2"/>
    <s v="PVH CORP"/>
    <x v="2"/>
    <s v="Textiles, Apparel &amp; Luxury Goo"/>
    <s v="OldCos"/>
    <n v="51.808"/>
    <n v="287.24119999999999"/>
    <n v="4636.848"/>
  </r>
  <r>
    <s v="PVH"/>
    <x v="3"/>
    <s v="PVH CORP"/>
    <x v="2"/>
    <s v="Textiles, Apparel &amp; Luxury Goo"/>
    <s v="OldCos"/>
    <n v="275.697"/>
    <n v="391.762"/>
    <n v="5890.6239999999998"/>
  </r>
  <r>
    <s v="PVH"/>
    <x v="4"/>
    <s v="PVH CORP"/>
    <x v="2"/>
    <s v="Textiles, Apparel &amp; Luxury Goo"/>
    <s v="OldCos"/>
    <n v="421.29500000000002"/>
    <n v="475.44420000000002"/>
    <n v="6042.9989999999998"/>
  </r>
  <r>
    <s v="PVH"/>
    <x v="5"/>
    <s v="PVH CORP"/>
    <x v="2"/>
    <s v="Textiles, Apparel &amp; Luxury Goo"/>
    <s v="OldCos"/>
    <n v="143.5"/>
    <n v="543.72619999999995"/>
    <n v="8186.4"/>
  </r>
  <r>
    <s v="PVH"/>
    <x v="6"/>
    <s v="PVH CORP"/>
    <x v="2"/>
    <s v="Textiles, Apparel &amp; Luxury Goo"/>
    <s v="OldCos"/>
    <n v="439"/>
    <n v="596.94619999999998"/>
    <n v="8241.2000000000007"/>
  </r>
  <r>
    <s v="PVH"/>
    <x v="7"/>
    <s v="PVH CORP"/>
    <x v="2"/>
    <s v="Textiles, Apparel &amp; Luxury Goo"/>
    <s v="OldCos"/>
    <n v="572.4"/>
    <n v="591.22159999999997"/>
    <n v="8020.3"/>
  </r>
  <r>
    <s v="PVH"/>
    <x v="8"/>
    <s v="PVH CORP"/>
    <x v="2"/>
    <s v="Textiles, Apparel &amp; Luxury Goo"/>
    <s v="OldCos"/>
    <n v="549"/>
    <n v="516.49"/>
    <n v="8203.1"/>
  </r>
  <r>
    <s v="PVH"/>
    <x v="9"/>
    <s v="PVH CORP"/>
    <x v="2"/>
    <s v="Textiles, Apparel &amp; Luxury Goo"/>
    <s v="OldCos"/>
    <n v="537.79999999999995"/>
    <n v="607.33299999999997"/>
    <n v="8914.7999999999993"/>
  </r>
  <r>
    <s v="PVH"/>
    <x v="10"/>
    <s v="PVH CORP"/>
    <x v="2"/>
    <s v="Textiles, Apparel &amp; Luxury Goo"/>
    <s v="OldCos"/>
    <n v="746.4"/>
    <n v="765.10810000000004"/>
    <n v="9656.7999999999993"/>
  </r>
  <r>
    <s v="PWR"/>
    <x v="0"/>
    <s v="QUANTA SERVICES INC"/>
    <x v="1"/>
    <s v="Construction &amp; Engineering"/>
    <s v="OldCos"/>
    <n v="162.16200000000001"/>
    <n v="145.316"/>
    <n v="3318.1260000000002"/>
  </r>
  <r>
    <s v="PWR"/>
    <x v="1"/>
    <s v="QUANTA SERVICES INC"/>
    <x v="1"/>
    <s v="Construction &amp; Engineering"/>
    <s v="OldCos"/>
    <n v="153.17599999999999"/>
    <n v="147.07499999999999"/>
    <n v="3629.433"/>
  </r>
  <r>
    <s v="PWR"/>
    <x v="2"/>
    <s v="QUANTA SERVICES INC"/>
    <x v="1"/>
    <s v="Construction &amp; Engineering"/>
    <s v="OldCos"/>
    <n v="132.51499999999999"/>
    <n v="131.54599999999999"/>
    <n v="4193.7640000000001"/>
  </r>
  <r>
    <s v="PWR"/>
    <x v="3"/>
    <s v="QUANTA SERVICES INC"/>
    <x v="1"/>
    <s v="Construction &amp; Engineering"/>
    <s v="OldCos"/>
    <n v="306.62900000000002"/>
    <n v="282.44439999999997"/>
    <n v="5920.2690000000002"/>
  </r>
  <r>
    <s v="PWR"/>
    <x v="4"/>
    <s v="QUANTA SERVICES INC"/>
    <x v="1"/>
    <s v="Construction &amp; Engineering"/>
    <s v="OldCos"/>
    <n v="401.92099999999999"/>
    <n v="299.13799999999998"/>
    <n v="6411.5770000000002"/>
  </r>
  <r>
    <s v="PWR"/>
    <x v="5"/>
    <s v="QUANTA SERVICES INC"/>
    <x v="1"/>
    <s v="Construction &amp; Engineering"/>
    <s v="OldCos"/>
    <n v="296.714"/>
    <n v="297.54950000000002"/>
    <n v="7747.2290000000003"/>
  </r>
  <r>
    <s v="PWR"/>
    <x v="6"/>
    <s v="QUANTA SERVICES INC"/>
    <x v="1"/>
    <s v="Construction &amp; Engineering"/>
    <s v="OldCos"/>
    <n v="310.90699999999998"/>
    <n v="160.4871"/>
    <n v="7572.4359999999997"/>
  </r>
  <r>
    <s v="PWR"/>
    <x v="7"/>
    <s v="QUANTA SERVICES INC"/>
    <x v="1"/>
    <s v="Construction &amp; Engineering"/>
    <s v="OldCos"/>
    <n v="198.38300000000001"/>
    <n v="184.81290000000001"/>
    <n v="7651.3190000000004"/>
  </r>
  <r>
    <s v="PWR"/>
    <x v="8"/>
    <s v="QUANTA SERVICES INC"/>
    <x v="1"/>
    <s v="Construction &amp; Engineering"/>
    <s v="OldCos"/>
    <n v="314.97800000000001"/>
    <n v="259.11059999999998"/>
    <n v="9466.4779999999992"/>
  </r>
  <r>
    <s v="PWR"/>
    <x v="9"/>
    <s v="QUANTA SERVICES INC"/>
    <x v="1"/>
    <s v="Construction &amp; Engineering"/>
    <s v="OldCos"/>
    <n v="293.346"/>
    <n v="362.68040000000002"/>
    <n v="11171.423000000001"/>
  </r>
  <r>
    <s v="PXD"/>
    <x v="0"/>
    <s v="PIONEER NATURAL RESOURCES CO"/>
    <x v="7"/>
    <s v="Oil, Gas &amp; Consumable Fuels"/>
    <s v="OldCos"/>
    <n v="-52.302"/>
    <n v="1.4790000000000001"/>
    <n v="1398.424"/>
  </r>
  <r>
    <s v="PXD"/>
    <x v="1"/>
    <s v="PIONEER NATURAL RESOURCES CO"/>
    <x v="7"/>
    <s v="Oil, Gas &amp; Consumable Fuels"/>
    <s v="OldCos"/>
    <n v="577.596"/>
    <n v="89.985399999999998"/>
    <n v="1802.3219999999999"/>
  </r>
  <r>
    <s v="PXD"/>
    <x v="2"/>
    <s v="PIONEER NATURAL RESOURCES CO"/>
    <x v="7"/>
    <s v="Oil, Gas &amp; Consumable Fuels"/>
    <s v="OldCos"/>
    <n v="819.69600000000003"/>
    <n v="819.69600000000003"/>
    <n v="2461.3449999999998"/>
  </r>
  <r>
    <s v="PXD"/>
    <x v="3"/>
    <s v="PIONEER NATURAL RESOURCES CO"/>
    <x v="7"/>
    <s v="Oil, Gas &amp; Consumable Fuels"/>
    <s v="OldCos"/>
    <n v="194"/>
    <n v="499.91140000000001"/>
    <n v="3029.4459999999999"/>
  </r>
  <r>
    <s v="PXD"/>
    <x v="4"/>
    <s v="PIONEER NATURAL RESOURCES CO"/>
    <x v="7"/>
    <s v="Oil, Gas &amp; Consumable Fuels"/>
    <s v="OldCos"/>
    <n v="-838"/>
    <n v="582.79999999999995"/>
    <n v="3590"/>
  </r>
  <r>
    <s v="PXD"/>
    <x v="5"/>
    <s v="PIONEER NATURAL RESOURCES CO"/>
    <x v="7"/>
    <s v="Oil, Gas &amp; Consumable Fuels"/>
    <s v="OldCos"/>
    <n v="920"/>
    <n v="642.35"/>
    <n v="4428"/>
  </r>
  <r>
    <s v="PXD"/>
    <x v="6"/>
    <s v="PIONEER NATURAL RESOURCES CO"/>
    <x v="7"/>
    <s v="Oil, Gas &amp; Consumable Fuels"/>
    <s v="OldCos"/>
    <n v="-273"/>
    <n v="-74.900000000000006"/>
    <n v="3754"/>
  </r>
  <r>
    <s v="PXD"/>
    <x v="7"/>
    <s v="PIONEER NATURAL RESOURCES CO"/>
    <x v="7"/>
    <s v="Oil, Gas &amp; Consumable Fuels"/>
    <s v="OldCos"/>
    <n v="-556"/>
    <n v="-53.7"/>
    <n v="4199"/>
  </r>
  <r>
    <s v="PXD"/>
    <x v="8"/>
    <s v="PIONEER NATURAL RESOURCES CO"/>
    <x v="7"/>
    <s v="Oil, Gas &amp; Consumable Fuels"/>
    <s v="OldCos"/>
    <n v="827"/>
    <n v="359.8"/>
    <n v="5368"/>
  </r>
  <r>
    <s v="PXD"/>
    <x v="9"/>
    <s v="PIONEER NATURAL RESOURCES CO"/>
    <x v="7"/>
    <s v="Oil, Gas &amp; Consumable Fuels"/>
    <s v="OldCos"/>
    <n v="973"/>
    <n v="1076"/>
    <n v="8817"/>
  </r>
  <r>
    <s v="PYPL"/>
    <x v="0"/>
    <s v="PAYPAL HOLDINGS INC"/>
    <x v="3"/>
    <s v="IT Services"/>
    <s v="NewCos"/>
    <m/>
    <m/>
    <m/>
  </r>
  <r>
    <s v="PYPL"/>
    <x v="1"/>
    <s v="PAYPAL HOLDINGS INC"/>
    <x v="3"/>
    <s v="IT Services"/>
    <s v="NewCos"/>
    <m/>
    <m/>
    <m/>
  </r>
  <r>
    <s v="PYPL"/>
    <x v="2"/>
    <s v="PAYPAL HOLDINGS INC"/>
    <x v="3"/>
    <s v="IT Services"/>
    <s v="NewCos"/>
    <n v="460"/>
    <n v="460"/>
    <n v="4499"/>
  </r>
  <r>
    <s v="PYPL"/>
    <x v="3"/>
    <s v="PAYPAL HOLDINGS INC"/>
    <x v="3"/>
    <s v="IT Services"/>
    <s v="NewCos"/>
    <n v="778"/>
    <n v="790.11500000000001"/>
    <n v="5662"/>
  </r>
  <r>
    <s v="PYPL"/>
    <x v="4"/>
    <s v="PAYPAL HOLDINGS INC"/>
    <x v="3"/>
    <s v="IT Services"/>
    <s v="NewCos"/>
    <n v="955"/>
    <n v="952.4"/>
    <n v="6727"/>
  </r>
  <r>
    <s v="PYPL"/>
    <x v="5"/>
    <s v="PAYPAL HOLDINGS INC"/>
    <x v="3"/>
    <s v="IT Services"/>
    <s v="NewCos"/>
    <n v="419"/>
    <n v="839.7971"/>
    <n v="8025"/>
  </r>
  <r>
    <s v="PYPL"/>
    <x v="6"/>
    <s v="PAYPAL HOLDINGS INC"/>
    <x v="3"/>
    <s v="IT Services"/>
    <s v="NewCos"/>
    <n v="1228"/>
    <n v="1280.3506"/>
    <n v="9248"/>
  </r>
  <r>
    <s v="PYPL"/>
    <x v="7"/>
    <s v="PAYPAL HOLDINGS INC"/>
    <x v="3"/>
    <s v="IT Services"/>
    <s v="NewCos"/>
    <n v="1401"/>
    <n v="1401"/>
    <n v="10842"/>
  </r>
  <r>
    <s v="PYPL"/>
    <x v="8"/>
    <s v="PAYPAL HOLDINGS INC"/>
    <x v="3"/>
    <s v="IT Services"/>
    <s v="NewCos"/>
    <n v="1795"/>
    <n v="2090.0500000000002"/>
    <n v="13094"/>
  </r>
  <r>
    <s v="PYPL"/>
    <x v="9"/>
    <s v="PAYPAL HOLDINGS INC"/>
    <x v="3"/>
    <s v="IT Services"/>
    <s v="NewCos"/>
    <n v="2057"/>
    <n v="2380.8438999999998"/>
    <n v="15451"/>
  </r>
  <r>
    <s v="QCOM"/>
    <x v="0"/>
    <s v="QUALCOMM INC"/>
    <x v="3"/>
    <s v="Semiconductors &amp; Semiconductor"/>
    <s v="NewCos"/>
    <n v="1592"/>
    <n v="3072.32"/>
    <n v="10387"/>
  </r>
  <r>
    <s v="QCOM"/>
    <x v="1"/>
    <s v="QUALCOMM INC"/>
    <x v="3"/>
    <s v="Semiconductors &amp; Semiconductor"/>
    <s v="NewCos"/>
    <n v="3247"/>
    <n v="3361.05"/>
    <n v="10982"/>
  </r>
  <r>
    <s v="QCOM"/>
    <x v="2"/>
    <s v="QUALCOMM INC"/>
    <x v="3"/>
    <s v="Semiconductors &amp; Semiconductor"/>
    <s v="NewCos"/>
    <n v="4260"/>
    <n v="4522.8999999999996"/>
    <n v="14957"/>
  </r>
  <r>
    <s v="QCOM"/>
    <x v="3"/>
    <s v="QUALCOMM INC"/>
    <x v="3"/>
    <s v="Semiconductors &amp; Semiconductor"/>
    <s v="NewCos"/>
    <n v="6109"/>
    <n v="5159.5"/>
    <n v="19121"/>
  </r>
  <r>
    <s v="QCOM"/>
    <x v="4"/>
    <s v="QUALCOMM INC"/>
    <x v="3"/>
    <s v="Semiconductors &amp; Semiconductor"/>
    <s v="NewCos"/>
    <n v="6853"/>
    <n v="6941.89"/>
    <n v="24866"/>
  </r>
  <r>
    <s v="QCOM"/>
    <x v="5"/>
    <s v="QUALCOMM INC"/>
    <x v="3"/>
    <s v="Semiconductors &amp; Semiconductor"/>
    <s v="NewCos"/>
    <n v="7967"/>
    <n v="7593.55"/>
    <n v="26487"/>
  </r>
  <r>
    <s v="QCOM"/>
    <x v="6"/>
    <s v="QUALCOMM INC"/>
    <x v="3"/>
    <s v="Semiconductors &amp; Semiconductor"/>
    <s v="NewCos"/>
    <n v="5271"/>
    <n v="6290.55"/>
    <n v="25281"/>
  </r>
  <r>
    <s v="QCOM"/>
    <x v="7"/>
    <s v="QUALCOMM INC"/>
    <x v="3"/>
    <s v="Semiconductors &amp; Semiconductor"/>
    <s v="NewCos"/>
    <n v="5705"/>
    <n v="6033.5"/>
    <n v="23554"/>
  </r>
  <r>
    <s v="QCOM"/>
    <x v="8"/>
    <s v="QUALCOMM INC"/>
    <x v="3"/>
    <s v="Semiconductors &amp; Semiconductor"/>
    <s v="NewCos"/>
    <n v="2466"/>
    <n v="4285.6499999999996"/>
    <n v="22291"/>
  </r>
  <r>
    <s v="QCOM"/>
    <x v="9"/>
    <s v="QUALCOMM INC"/>
    <x v="3"/>
    <s v="Semiconductors &amp; Semiconductor"/>
    <s v="NewCos"/>
    <n v="-4964"/>
    <n v="4055.5749999999998"/>
    <n v="22611"/>
  </r>
  <r>
    <s v="QCOM"/>
    <x v="10"/>
    <s v="QUALCOMM INC"/>
    <x v="3"/>
    <s v="Semiconductors &amp; Semiconductor"/>
    <s v="NewCos"/>
    <n v="4386"/>
    <n v="3807"/>
    <n v="24273"/>
  </r>
  <r>
    <s v="QRVO"/>
    <x v="0"/>
    <s v="QORVO INC"/>
    <x v="3"/>
    <s v="Semiconductors &amp; Semiconductor"/>
    <s v="NewCos"/>
    <m/>
    <m/>
    <m/>
  </r>
  <r>
    <s v="QRVO"/>
    <x v="1"/>
    <s v="QORVO INC"/>
    <x v="3"/>
    <s v="Semiconductors &amp; Semiconductor"/>
    <s v="NewCos"/>
    <m/>
    <m/>
    <m/>
  </r>
  <r>
    <s v="QRVO"/>
    <x v="2"/>
    <s v="QORVO INC"/>
    <x v="3"/>
    <s v="Semiconductors &amp; Semiconductor"/>
    <s v="NewCos"/>
    <n v="124.55800000000001"/>
    <n v="124.55800000000001"/>
    <n v="1051.7560000000001"/>
  </r>
  <r>
    <s v="QRVO"/>
    <x v="3"/>
    <s v="QORVO INC"/>
    <x v="3"/>
    <s v="Semiconductors &amp; Semiconductor"/>
    <s v="NewCos"/>
    <n v="0.85699999999999998"/>
    <n v="0.85699999999999998"/>
    <n v="871.35199999999998"/>
  </r>
  <r>
    <s v="QRVO"/>
    <x v="4"/>
    <s v="QORVO INC"/>
    <x v="3"/>
    <s v="Semiconductors &amp; Semiconductor"/>
    <s v="NewCos"/>
    <n v="-52.999000000000002"/>
    <n v="-39.334099999999999"/>
    <n v="964.14700000000005"/>
  </r>
  <r>
    <s v="QRVO"/>
    <x v="5"/>
    <s v="QORVO INC"/>
    <x v="3"/>
    <s v="Semiconductors &amp; Semiconductor"/>
    <s v="NewCos"/>
    <n v="12.641999999999999"/>
    <n v="38.803699999999999"/>
    <n v="1148.231"/>
  </r>
  <r>
    <s v="QRVO"/>
    <x v="6"/>
    <s v="QORVO INC"/>
    <x v="3"/>
    <s v="Semiconductors &amp; Semiconductor"/>
    <s v="NewCos"/>
    <n v="196.303"/>
    <n v="293.94970000000001"/>
    <n v="1710.9659999999999"/>
  </r>
  <r>
    <s v="QRVO"/>
    <x v="7"/>
    <s v="QORVO INC"/>
    <x v="3"/>
    <s v="Semiconductors &amp; Semiconductor"/>
    <s v="NewCos"/>
    <n v="-28.844999999999999"/>
    <n v="9.9610000000000003"/>
    <n v="2610.7260000000001"/>
  </r>
  <r>
    <s v="QRVO"/>
    <x v="8"/>
    <s v="QORVO INC"/>
    <x v="3"/>
    <s v="Semiconductors &amp; Semiconductor"/>
    <s v="NewCos"/>
    <n v="-16.558"/>
    <n v="18.7072"/>
    <n v="3032.5740000000001"/>
  </r>
  <r>
    <s v="QRVO"/>
    <x v="9"/>
    <s v="QORVO INC"/>
    <x v="3"/>
    <s v="Semiconductors &amp; Semiconductor"/>
    <s v="NewCos"/>
    <n v="-40.287999999999997"/>
    <n v="91.865899999999996"/>
    <n v="2973.5360000000001"/>
  </r>
  <r>
    <s v="QRVO"/>
    <x v="10"/>
    <s v="QORVO INC"/>
    <x v="3"/>
    <s v="Semiconductors &amp; Semiconductor"/>
    <s v="NewCos"/>
    <n v="133.125"/>
    <n v="279.65719999999999"/>
    <n v="3090.3249999999998"/>
  </r>
  <r>
    <s v="RCL"/>
    <x v="0"/>
    <s v="ROYAL CARIBBEAN CRUISES LTD"/>
    <x v="2"/>
    <s v="Hotels, Restaurants &amp; Leisure"/>
    <s v="OldCos"/>
    <n v="573.72199999999998"/>
    <n v="573.72199999999998"/>
    <n v="6532.5249999999996"/>
  </r>
  <r>
    <s v="RCL"/>
    <x v="1"/>
    <s v="ROYAL CARIBBEAN CRUISES LTD"/>
    <x v="2"/>
    <s v="Hotels, Restaurants &amp; Leisure"/>
    <s v="OldCos"/>
    <n v="152.48500000000001"/>
    <n v="152.48500000000001"/>
    <n v="5889.826"/>
  </r>
  <r>
    <s v="RCL"/>
    <x v="2"/>
    <s v="ROYAL CARIBBEAN CRUISES LTD"/>
    <x v="2"/>
    <s v="Hotels, Restaurants &amp; Leisure"/>
    <s v="OldCos"/>
    <n v="515.65300000000002"/>
    <n v="457.803"/>
    <n v="6752.5039999999999"/>
  </r>
  <r>
    <s v="RCL"/>
    <x v="3"/>
    <s v="ROYAL CARIBBEAN CRUISES LTD"/>
    <x v="2"/>
    <s v="Hotels, Restaurants &amp; Leisure"/>
    <s v="OldCos"/>
    <n v="607.42100000000005"/>
    <n v="607.42100000000005"/>
    <n v="7537.2629999999999"/>
  </r>
  <r>
    <s v="RCL"/>
    <x v="4"/>
    <s v="ROYAL CARIBBEAN CRUISES LTD"/>
    <x v="2"/>
    <s v="Hotels, Restaurants &amp; Leisure"/>
    <s v="OldCos"/>
    <n v="18.286999999999999"/>
    <n v="437.10669999999999"/>
    <n v="7688.0240000000003"/>
  </r>
  <r>
    <s v="RCL"/>
    <x v="5"/>
    <s v="ROYAL CARIBBEAN CRUISES LTD"/>
    <x v="2"/>
    <s v="Hotels, Restaurants &amp; Leisure"/>
    <s v="OldCos"/>
    <n v="473.69200000000001"/>
    <n v="553.005"/>
    <n v="7959.8940000000002"/>
  </r>
  <r>
    <s v="RCL"/>
    <x v="6"/>
    <s v="ROYAL CARIBBEAN CRUISES LTD"/>
    <x v="2"/>
    <s v="Hotels, Restaurants &amp; Leisure"/>
    <s v="OldCos"/>
    <n v="764.14599999999996"/>
    <n v="752.38199999999995"/>
    <n v="8073.8549999999996"/>
  </r>
  <r>
    <s v="RCL"/>
    <x v="7"/>
    <s v="ROYAL CARIBBEAN CRUISES LTD"/>
    <x v="2"/>
    <s v="Hotels, Restaurants &amp; Leisure"/>
    <s v="OldCos"/>
    <n v="665.78300000000002"/>
    <n v="1065.066"/>
    <n v="8299.0740000000005"/>
  </r>
  <r>
    <s v="RCL"/>
    <x v="8"/>
    <s v="ROYAL CARIBBEAN CRUISES LTD"/>
    <x v="2"/>
    <s v="Hotels, Restaurants &amp; Leisure"/>
    <s v="OldCos"/>
    <n v="1283.3879999999999"/>
    <n v="1314.6890000000001"/>
    <n v="8496.4009999999998"/>
  </r>
  <r>
    <s v="RCL"/>
    <x v="9"/>
    <s v="ROYAL CARIBBEAN CRUISES LTD"/>
    <x v="2"/>
    <s v="Hotels, Restaurants &amp; Leisure"/>
    <s v="OldCos"/>
    <n v="1625.133"/>
    <n v="1605.0467000000001"/>
    <n v="8777.8449999999993"/>
  </r>
  <r>
    <s v="RCL"/>
    <x v="10"/>
    <s v="ROYAL CARIBBEAN CRUISES LTD"/>
    <x v="2"/>
    <s v="Hotels, Restaurants &amp; Leisure"/>
    <s v="OldCos"/>
    <n v="1811.0419999999999"/>
    <n v="1857.3538000000001"/>
    <n v="9493.8490000000002"/>
  </r>
  <r>
    <s v="REGN"/>
    <x v="0"/>
    <s v="REGENERON PHARMACEUTICALS"/>
    <x v="0"/>
    <s v="Biotechnology"/>
    <s v="OldCos"/>
    <n v="-67.83"/>
    <n v="-67.894999999999996"/>
    <n v="379.26799999999997"/>
  </r>
  <r>
    <s v="REGN"/>
    <x v="1"/>
    <s v="REGENERON PHARMACEUTICALS"/>
    <x v="0"/>
    <s v="Biotechnology"/>
    <s v="OldCos"/>
    <n v="-104.468"/>
    <n v="-104.273"/>
    <n v="459.07400000000001"/>
  </r>
  <r>
    <s v="REGN"/>
    <x v="2"/>
    <s v="REGENERON PHARMACEUTICALS"/>
    <x v="0"/>
    <s v="Biotechnology"/>
    <s v="OldCos"/>
    <n v="-221.76"/>
    <n v="-221.76"/>
    <n v="445.82400000000001"/>
  </r>
  <r>
    <s v="REGN"/>
    <x v="3"/>
    <s v="REGENERON PHARMACEUTICALS"/>
    <x v="0"/>
    <s v="Biotechnology"/>
    <s v="OldCos"/>
    <n v="750.26900000000001"/>
    <n v="416.24099999999999"/>
    <n v="1378.4770000000001"/>
  </r>
  <r>
    <s v="REGN"/>
    <x v="4"/>
    <s v="REGENERON PHARMACEUTICALS"/>
    <x v="0"/>
    <s v="Biotechnology"/>
    <s v="OldCos"/>
    <n v="424.36200000000002"/>
    <n v="425.59699999999998"/>
    <n v="2104.7449999999999"/>
  </r>
  <r>
    <s v="REGN"/>
    <x v="5"/>
    <s v="REGENERON PHARMACEUTICALS"/>
    <x v="0"/>
    <s v="Biotechnology"/>
    <s v="OldCos"/>
    <n v="338.12599999999998"/>
    <n v="386.27089999999998"/>
    <n v="2819.5569999999998"/>
  </r>
  <r>
    <s v="REGN"/>
    <x v="6"/>
    <s v="REGENERON PHARMACEUTICALS"/>
    <x v="0"/>
    <s v="Biotechnology"/>
    <s v="OldCos"/>
    <n v="636.05600000000004"/>
    <n v="648.31569999999999"/>
    <n v="4103.7280000000001"/>
  </r>
  <r>
    <s v="REGN"/>
    <x v="7"/>
    <s v="REGENERON PHARMACEUTICALS"/>
    <x v="0"/>
    <s v="Biotechnology"/>
    <s v="OldCos"/>
    <n v="895.5"/>
    <n v="895.5"/>
    <n v="4860.3999999999996"/>
  </r>
  <r>
    <s v="REGN"/>
    <x v="8"/>
    <s v="REGENERON PHARMACEUTICALS"/>
    <x v="0"/>
    <s v="Biotechnology"/>
    <s v="OldCos"/>
    <n v="1198.5"/>
    <n v="1544.8452"/>
    <n v="5872.2"/>
  </r>
  <r>
    <s v="REGN"/>
    <x v="9"/>
    <s v="REGENERON PHARMACEUTICALS"/>
    <x v="0"/>
    <s v="Biotechnology"/>
    <s v="OldCos"/>
    <n v="2444.4"/>
    <n v="2435.0374999999999"/>
    <n v="6710.8"/>
  </r>
  <r>
    <s v="RHI"/>
    <x v="0"/>
    <s v="ROBERT HALF INTL INC"/>
    <x v="1"/>
    <s v="Professional Services"/>
    <s v="OldCos"/>
    <n v="250.18100000000001"/>
    <n v="250.18100000000001"/>
    <n v="4600.5540000000001"/>
  </r>
  <r>
    <s v="RHI"/>
    <x v="1"/>
    <s v="ROBERT HALF INTL INC"/>
    <x v="1"/>
    <s v="Professional Services"/>
    <s v="OldCos"/>
    <n v="35.067"/>
    <n v="35.067"/>
    <n v="3036.547"/>
  </r>
  <r>
    <s v="RHI"/>
    <x v="2"/>
    <s v="ROBERT HALF INTL INC"/>
    <x v="1"/>
    <s v="Professional Services"/>
    <s v="OldCos"/>
    <n v="63.728999999999999"/>
    <n v="63.728999999999999"/>
    <n v="3175.0929999999998"/>
  </r>
  <r>
    <s v="RHI"/>
    <x v="3"/>
    <s v="ROBERT HALF INTL INC"/>
    <x v="1"/>
    <s v="Professional Services"/>
    <s v="OldCos"/>
    <n v="147.77199999999999"/>
    <n v="147.77199999999999"/>
    <n v="3776.9760000000001"/>
  </r>
  <r>
    <s v="RHI"/>
    <x v="4"/>
    <s v="ROBERT HALF INTL INC"/>
    <x v="1"/>
    <s v="Professional Services"/>
    <s v="OldCos"/>
    <n v="208.86699999999999"/>
    <n v="220.267"/>
    <n v="4111.2129999999997"/>
  </r>
  <r>
    <s v="RHI"/>
    <x v="5"/>
    <s v="ROBERT HALF INTL INC"/>
    <x v="1"/>
    <s v="Professional Services"/>
    <s v="OldCos"/>
    <n v="252.19200000000001"/>
    <n v="252.19200000000001"/>
    <n v="4245.8950000000004"/>
  </r>
  <r>
    <s v="RHI"/>
    <x v="6"/>
    <s v="ROBERT HALF INTL INC"/>
    <x v="1"/>
    <s v="Professional Services"/>
    <s v="OldCos"/>
    <n v="305.928"/>
    <n v="305.928"/>
    <n v="4695.0140000000001"/>
  </r>
  <r>
    <s v="RHI"/>
    <x v="7"/>
    <s v="ROBERT HALF INTL INC"/>
    <x v="1"/>
    <s v="Professional Services"/>
    <s v="OldCos"/>
    <n v="357.79599999999999"/>
    <n v="357.79599999999999"/>
    <n v="5094.933"/>
  </r>
  <r>
    <s v="RHI"/>
    <x v="8"/>
    <s v="ROBERT HALF INTL INC"/>
    <x v="1"/>
    <s v="Professional Services"/>
    <s v="OldCos"/>
    <n v="343.38900000000001"/>
    <n v="343.38900000000001"/>
    <n v="5250.3990000000003"/>
  </r>
  <r>
    <s v="RHI"/>
    <x v="9"/>
    <s v="ROBERT HALF INTL INC"/>
    <x v="1"/>
    <s v="Professional Services"/>
    <s v="OldCos"/>
    <n v="290.584"/>
    <n v="324.32100000000003"/>
    <n v="5266.7889999999998"/>
  </r>
  <r>
    <s v="RHI"/>
    <x v="10"/>
    <s v="ROBERT HALF INTL INC"/>
    <x v="1"/>
    <s v="Professional Services"/>
    <s v="OldCos"/>
    <n v="434.28800000000001"/>
    <n v="438.97199999999998"/>
    <n v="5800.2709999999997"/>
  </r>
  <r>
    <s v="RL"/>
    <x v="0"/>
    <s v="RALPH LAUREN CORP"/>
    <x v="2"/>
    <s v="Textiles, Apparel &amp; Luxury Goo"/>
    <s v="OldCos"/>
    <n v="406"/>
    <n v="471.23500000000001"/>
    <n v="5018.8999999999996"/>
  </r>
  <r>
    <s v="RL"/>
    <x v="1"/>
    <s v="RALPH LAUREN CORP"/>
    <x v="2"/>
    <s v="Textiles, Apparel &amp; Luxury Goo"/>
    <s v="OldCos"/>
    <n v="479.5"/>
    <n v="487.82"/>
    <n v="4978.8999999999996"/>
  </r>
  <r>
    <s v="RL"/>
    <x v="2"/>
    <s v="RALPH LAUREN CORP"/>
    <x v="2"/>
    <s v="Textiles, Apparel &amp; Luxury Goo"/>
    <s v="OldCos"/>
    <n v="567.6"/>
    <n v="571.11"/>
    <n v="5660.3"/>
  </r>
  <r>
    <s v="RL"/>
    <x v="3"/>
    <s v="RALPH LAUREN CORP"/>
    <x v="2"/>
    <s v="Textiles, Apparel &amp; Luxury Goo"/>
    <s v="OldCos"/>
    <n v="681"/>
    <n v="690.75"/>
    <n v="6860"/>
  </r>
  <r>
    <s v="RL"/>
    <x v="4"/>
    <s v="RALPH LAUREN CORP"/>
    <x v="2"/>
    <s v="Textiles, Apparel &amp; Luxury Goo"/>
    <s v="OldCos"/>
    <n v="750"/>
    <n v="767.42"/>
    <n v="6945"/>
  </r>
  <r>
    <s v="RL"/>
    <x v="5"/>
    <s v="RALPH LAUREN CORP"/>
    <x v="2"/>
    <s v="Textiles, Apparel &amp; Luxury Goo"/>
    <s v="OldCos"/>
    <n v="776"/>
    <n v="764.95"/>
    <n v="7450"/>
  </r>
  <r>
    <s v="RL"/>
    <x v="6"/>
    <s v="RALPH LAUREN CORP"/>
    <x v="2"/>
    <s v="Textiles, Apparel &amp; Luxury Goo"/>
    <s v="OldCos"/>
    <n v="702.2"/>
    <n v="713.25"/>
    <n v="7620.3"/>
  </r>
  <r>
    <s v="RL"/>
    <x v="7"/>
    <s v="RALPH LAUREN CORP"/>
    <x v="2"/>
    <s v="Textiles, Apparel &amp; Luxury Goo"/>
    <s v="OldCos"/>
    <n v="396.4"/>
    <n v="506.33069999999998"/>
    <n v="7405.2"/>
  </r>
  <r>
    <s v="RL"/>
    <x v="8"/>
    <s v="RALPH LAUREN CORP"/>
    <x v="2"/>
    <s v="Textiles, Apparel &amp; Luxury Goo"/>
    <s v="OldCos"/>
    <n v="-99.3"/>
    <n v="340.5967"/>
    <n v="6652.8"/>
  </r>
  <r>
    <s v="RL"/>
    <x v="9"/>
    <s v="RALPH LAUREN CORP"/>
    <x v="2"/>
    <s v="Textiles, Apparel &amp; Luxury Goo"/>
    <s v="OldCos"/>
    <n v="162.80000000000001"/>
    <n v="482.17380000000003"/>
    <n v="6182.3"/>
  </r>
  <r>
    <s v="RL"/>
    <x v="10"/>
    <s v="RALPH LAUREN CORP"/>
    <x v="2"/>
    <s v="Textiles, Apparel &amp; Luxury Goo"/>
    <s v="OldCos"/>
    <n v="430.9"/>
    <n v="507.5"/>
    <n v="6313"/>
  </r>
  <r>
    <s v="RMD"/>
    <x v="0"/>
    <s v="RESMED INC"/>
    <x v="0"/>
    <s v="Health Care Equipment &amp; Suppli"/>
    <s v="OldCos"/>
    <n v="146.44800000000001"/>
    <n v="147.3014"/>
    <n v="920.73500000000001"/>
  </r>
  <r>
    <s v="RMD"/>
    <x v="1"/>
    <s v="RESMED INC"/>
    <x v="0"/>
    <s v="Health Care Equipment &amp; Suppli"/>
    <s v="OldCos"/>
    <n v="190.08500000000001"/>
    <n v="190.28"/>
    <n v="1092.357"/>
  </r>
  <r>
    <s v="RMD"/>
    <x v="2"/>
    <s v="RESMED INC"/>
    <x v="0"/>
    <s v="Health Care Equipment &amp; Suppli"/>
    <s v="OldCos"/>
    <n v="226.98599999999999"/>
    <n v="228.48099999999999"/>
    <n v="1243.1479999999999"/>
  </r>
  <r>
    <s v="RMD"/>
    <x v="3"/>
    <s v="RESMED INC"/>
    <x v="0"/>
    <s v="Health Care Equipment &amp; Suppli"/>
    <s v="OldCos"/>
    <n v="254.85"/>
    <n v="257.46039999999999"/>
    <n v="1368.5150000000001"/>
  </r>
  <r>
    <s v="RMD"/>
    <x v="4"/>
    <s v="RESMED INC"/>
    <x v="0"/>
    <s v="Health Care Equipment &amp; Suppli"/>
    <s v="OldCos"/>
    <n v="307.13299999999998"/>
    <n v="307.4418"/>
    <n v="1514.4570000000001"/>
  </r>
  <r>
    <s v="RMD"/>
    <x v="5"/>
    <s v="RESMED INC"/>
    <x v="0"/>
    <s v="Health Care Equipment &amp; Suppli"/>
    <s v="OldCos"/>
    <n v="345.27300000000002"/>
    <n v="349.38490000000002"/>
    <n v="1554.973"/>
  </r>
  <r>
    <s v="RMD"/>
    <x v="6"/>
    <s v="RESMED INC"/>
    <x v="0"/>
    <s v="Health Care Equipment &amp; Suppli"/>
    <s v="OldCos"/>
    <n v="352.88600000000002"/>
    <n v="356.40699999999998"/>
    <n v="1678.912"/>
  </r>
  <r>
    <s v="RMD"/>
    <x v="7"/>
    <s v="RESMED INC"/>
    <x v="0"/>
    <s v="Health Care Equipment &amp; Suppli"/>
    <s v="OldCos"/>
    <n v="352.40899999999999"/>
    <n v="362.91030000000001"/>
    <n v="1838.713"/>
  </r>
  <r>
    <s v="RMD"/>
    <x v="8"/>
    <s v="RESMED INC"/>
    <x v="0"/>
    <s v="Health Care Equipment &amp; Suppli"/>
    <s v="OldCos"/>
    <n v="342.28399999999999"/>
    <n v="370.86680000000001"/>
    <n v="2066.7370000000001"/>
  </r>
  <r>
    <s v="RMD"/>
    <x v="9"/>
    <s v="RESMED INC"/>
    <x v="0"/>
    <s v="Health Care Equipment &amp; Suppli"/>
    <s v="OldCos"/>
    <n v="315.58800000000002"/>
    <n v="482.483"/>
    <n v="2340.1959999999999"/>
  </r>
  <r>
    <s v="RMD"/>
    <x v="10"/>
    <s v="RESMED INC"/>
    <x v="0"/>
    <s v="Health Care Equipment &amp; Suppli"/>
    <s v="OldCos"/>
    <n v="404.59199999999998"/>
    <n v="467.61989999999997"/>
    <n v="2606.5720000000001"/>
  </r>
  <r>
    <s v="ROK"/>
    <x v="0"/>
    <s v="ROCKWELL AUTOMATION INC"/>
    <x v="1"/>
    <s v="Electrical Equipment"/>
    <s v="OldCos"/>
    <n v="220.2"/>
    <n v="264.98500000000001"/>
    <n v="4332.5"/>
  </r>
  <r>
    <s v="ROK"/>
    <x v="1"/>
    <s v="ROCKWELL AUTOMATION INC"/>
    <x v="1"/>
    <s v="Electrical Equipment"/>
    <s v="OldCos"/>
    <n v="463.2"/>
    <n v="441.44499999999999"/>
    <n v="4857"/>
  </r>
  <r>
    <s v="ROK"/>
    <x v="2"/>
    <s v="ROCKWELL AUTOMATION INC"/>
    <x v="1"/>
    <s v="Electrical Equipment"/>
    <s v="OldCos"/>
    <n v="696.4"/>
    <n v="695.57"/>
    <n v="6000.4"/>
  </r>
  <r>
    <s v="ROK"/>
    <x v="3"/>
    <s v="ROCKWELL AUTOMATION INC"/>
    <x v="1"/>
    <s v="Electrical Equipment"/>
    <s v="OldCos"/>
    <n v="735.6"/>
    <n v="750.745"/>
    <n v="6259.4"/>
  </r>
  <r>
    <s v="ROK"/>
    <x v="4"/>
    <s v="ROCKWELL AUTOMATION INC"/>
    <x v="1"/>
    <s v="Electrical Equipment"/>
    <s v="OldCos"/>
    <n v="755.2"/>
    <n v="764.3"/>
    <n v="6351.9"/>
  </r>
  <r>
    <s v="ROK"/>
    <x v="5"/>
    <s v="ROCKWELL AUTOMATION INC"/>
    <x v="1"/>
    <s v="Electrical Equipment"/>
    <s v="OldCos"/>
    <n v="825.7"/>
    <n v="829.47"/>
    <n v="6623.5"/>
  </r>
  <r>
    <s v="ROK"/>
    <x v="6"/>
    <s v="ROCKWELL AUTOMATION INC"/>
    <x v="1"/>
    <s v="Electrical Equipment"/>
    <s v="OldCos"/>
    <n v="826.9"/>
    <n v="847.505"/>
    <n v="6307.9"/>
  </r>
  <r>
    <s v="ROK"/>
    <x v="7"/>
    <s v="ROCKWELL AUTOMATION INC"/>
    <x v="1"/>
    <s v="Electrical Equipment"/>
    <s v="OldCos"/>
    <n v="729"/>
    <n v="779.91"/>
    <n v="5879.5"/>
  </r>
  <r>
    <s v="ROK"/>
    <x v="8"/>
    <s v="ROCKWELL AUTOMATION INC"/>
    <x v="1"/>
    <s v="Electrical Equipment"/>
    <s v="OldCos"/>
    <n v="824.8"/>
    <n v="866.29499999999996"/>
    <n v="6311.3"/>
  </r>
  <r>
    <s v="ROK"/>
    <x v="9"/>
    <s v="ROCKWELL AUTOMATION INC"/>
    <x v="1"/>
    <s v="Electrical Equipment"/>
    <s v="OldCos"/>
    <n v="535"/>
    <n v="488.7595"/>
    <n v="6666"/>
  </r>
  <r>
    <s v="ROK"/>
    <x v="10"/>
    <s v="ROCKWELL AUTOMATION INC"/>
    <x v="1"/>
    <s v="Electrical Equipment"/>
    <s v="OldCos"/>
    <n v="695.1"/>
    <n v="1034.5"/>
    <n v="6694.8"/>
  </r>
  <r>
    <s v="ROL"/>
    <x v="0"/>
    <s v="ROLLINS INC"/>
    <x v="1"/>
    <s v="Commercial Services &amp; Supplies"/>
    <s v="OldCos"/>
    <n v="83.983999999999995"/>
    <n v="85.815799999999996"/>
    <n v="1073.9580000000001"/>
  </r>
  <r>
    <s v="ROL"/>
    <x v="1"/>
    <s v="ROLLINS INC"/>
    <x v="1"/>
    <s v="Commercial Services &amp; Supplies"/>
    <s v="OldCos"/>
    <n v="90.001999999999995"/>
    <n v="90.081999999999994"/>
    <n v="1136.8900000000001"/>
  </r>
  <r>
    <s v="ROL"/>
    <x v="2"/>
    <s v="ROLLINS INC"/>
    <x v="1"/>
    <s v="Commercial Services &amp; Supplies"/>
    <s v="OldCos"/>
    <n v="100.711"/>
    <n v="100.9743"/>
    <n v="1205.0640000000001"/>
  </r>
  <r>
    <s v="ROL"/>
    <x v="3"/>
    <s v="ROLLINS INC"/>
    <x v="1"/>
    <s v="Commercial Services &amp; Supplies"/>
    <s v="OldCos"/>
    <n v="111.33199999999999"/>
    <n v="111.0278"/>
    <n v="1270.9090000000001"/>
  </r>
  <r>
    <s v="ROL"/>
    <x v="4"/>
    <s v="ROLLINS INC"/>
    <x v="1"/>
    <s v="Commercial Services &amp; Supplies"/>
    <s v="OldCos"/>
    <n v="123.33"/>
    <n v="123.22280000000001"/>
    <n v="1337.374"/>
  </r>
  <r>
    <s v="ROL"/>
    <x v="5"/>
    <s v="ROLLINS INC"/>
    <x v="1"/>
    <s v="Commercial Services &amp; Supplies"/>
    <s v="OldCos"/>
    <n v="137.66399999999999"/>
    <n v="137.26230000000001"/>
    <n v="1411.566"/>
  </r>
  <r>
    <s v="ROL"/>
    <x v="6"/>
    <s v="ROLLINS INC"/>
    <x v="1"/>
    <s v="Commercial Services &amp; Supplies"/>
    <s v="OldCos"/>
    <n v="152.149"/>
    <n v="150.87960000000001"/>
    <n v="1485.3050000000001"/>
  </r>
  <r>
    <s v="ROL"/>
    <x v="7"/>
    <s v="ROLLINS INC"/>
    <x v="1"/>
    <s v="Commercial Services &amp; Supplies"/>
    <s v="OldCos"/>
    <n v="167.369"/>
    <n v="166.8639"/>
    <n v="1573.4770000000001"/>
  </r>
  <r>
    <s v="ROL"/>
    <x v="8"/>
    <s v="ROLLINS INC"/>
    <x v="1"/>
    <s v="Commercial Services &amp; Supplies"/>
    <s v="OldCos"/>
    <n v="179.124"/>
    <n v="190.5667"/>
    <n v="1673.9570000000001"/>
  </r>
  <r>
    <s v="ROL"/>
    <x v="9"/>
    <s v="ROLLINS INC"/>
    <x v="1"/>
    <s v="Commercial Services &amp; Supplies"/>
    <s v="OldCos"/>
    <n v="231.66300000000001"/>
    <n v="230.9717"/>
    <n v="1821.5650000000001"/>
  </r>
  <r>
    <s v="ROP"/>
    <x v="0"/>
    <s v="ROPER TECHNOLOGIES INC"/>
    <x v="1"/>
    <s v="Industrial Conglomerates"/>
    <s v="OldCos"/>
    <n v="239.48099999999999"/>
    <n v="246.37299999999999"/>
    <n v="2049.6680000000001"/>
  </r>
  <r>
    <s v="ROP"/>
    <x v="1"/>
    <s v="ROPER TECHNOLOGIES INC"/>
    <x v="1"/>
    <s v="Industrial Conglomerates"/>
    <s v="OldCos"/>
    <n v="322.58"/>
    <n v="326.35000000000002"/>
    <n v="2386.1120000000001"/>
  </r>
  <r>
    <s v="ROP"/>
    <x v="2"/>
    <s v="ROPER TECHNOLOGIES INC"/>
    <x v="1"/>
    <s v="Industrial Conglomerates"/>
    <s v="OldCos"/>
    <n v="427.24700000000001"/>
    <n v="428.61200000000002"/>
    <n v="2797.0889999999999"/>
  </r>
  <r>
    <s v="ROP"/>
    <x v="3"/>
    <s v="ROPER TECHNOLOGIES INC"/>
    <x v="1"/>
    <s v="Industrial Conglomerates"/>
    <s v="OldCos"/>
    <n v="483.36"/>
    <n v="488.13799999999998"/>
    <n v="2993.489"/>
  </r>
  <r>
    <s v="ROP"/>
    <x v="4"/>
    <s v="ROPER TECHNOLOGIES INC"/>
    <x v="1"/>
    <s v="Industrial Conglomerates"/>
    <s v="OldCos"/>
    <n v="538.29300000000001"/>
    <n v="571.755"/>
    <n v="3238.1280000000002"/>
  </r>
  <r>
    <s v="ROP"/>
    <x v="5"/>
    <s v="ROPER TECHNOLOGIES INC"/>
    <x v="1"/>
    <s v="Industrial Conglomerates"/>
    <s v="OldCos"/>
    <n v="646.03300000000002"/>
    <n v="648.1"/>
    <n v="3549.4940000000001"/>
  </r>
  <r>
    <s v="ROP"/>
    <x v="6"/>
    <s v="ROPER TECHNOLOGIES INC"/>
    <x v="1"/>
    <s v="Industrial Conglomerates"/>
    <s v="OldCos"/>
    <n v="696.06700000000001"/>
    <n v="687.68299999999999"/>
    <n v="3582.395"/>
  </r>
  <r>
    <s v="ROP"/>
    <x v="7"/>
    <s v="ROPER TECHNOLOGIES INC"/>
    <x v="1"/>
    <s v="Industrial Conglomerates"/>
    <s v="OldCos"/>
    <n v="658.64499999999998"/>
    <n v="673.245"/>
    <n v="3789.9250000000002"/>
  </r>
  <r>
    <s v="ROP"/>
    <x v="8"/>
    <s v="ROPER TECHNOLOGIES INC"/>
    <x v="1"/>
    <s v="Industrial Conglomerates"/>
    <s v="OldCos"/>
    <n v="971.77200000000005"/>
    <n v="785.75819999999999"/>
    <n v="4607.4709999999995"/>
  </r>
  <r>
    <s v="ROP"/>
    <x v="9"/>
    <s v="ROPER TECHNOLOGIES INC"/>
    <x v="1"/>
    <s v="Industrial Conglomerates"/>
    <s v="OldCos"/>
    <n v="944.4"/>
    <n v="985.4"/>
    <n v="5191.2"/>
  </r>
  <r>
    <s v="ROST"/>
    <x v="0"/>
    <s v="ROSS STORES INC"/>
    <x v="2"/>
    <s v="Specialty Retail"/>
    <s v="OldCos"/>
    <n v="305.44099999999997"/>
    <n v="305.44099999999997"/>
    <n v="6486.1390000000001"/>
  </r>
  <r>
    <s v="ROST"/>
    <x v="1"/>
    <s v="ROSS STORES INC"/>
    <x v="2"/>
    <s v="Specialty Retail"/>
    <s v="OldCos"/>
    <n v="442.75700000000001"/>
    <n v="442.85969999999998"/>
    <n v="7184.2129999999997"/>
  </r>
  <r>
    <s v="ROST"/>
    <x v="2"/>
    <s v="ROSS STORES INC"/>
    <x v="2"/>
    <s v="Specialty Retail"/>
    <s v="OldCos"/>
    <n v="554.79700000000003"/>
    <n v="554.89449999999999"/>
    <n v="7866.1"/>
  </r>
  <r>
    <s v="ROST"/>
    <x v="3"/>
    <s v="ROSS STORES INC"/>
    <x v="2"/>
    <s v="Specialty Retail"/>
    <s v="OldCos"/>
    <n v="657.17"/>
    <n v="657.17"/>
    <n v="8608.2909999999993"/>
  </r>
  <r>
    <s v="ROST"/>
    <x v="4"/>
    <s v="ROSS STORES INC"/>
    <x v="2"/>
    <s v="Specialty Retail"/>
    <s v="OldCos"/>
    <n v="786.76300000000003"/>
    <n v="786.76300000000003"/>
    <n v="9721.0650000000005"/>
  </r>
  <r>
    <s v="ROST"/>
    <x v="5"/>
    <s v="ROSS STORES INC"/>
    <x v="2"/>
    <s v="Specialty Retail"/>
    <s v="OldCos"/>
    <n v="837.30399999999997"/>
    <n v="837.30399999999997"/>
    <n v="10230.352999999999"/>
  </r>
  <r>
    <s v="ROST"/>
    <x v="6"/>
    <s v="ROSS STORES INC"/>
    <x v="2"/>
    <s v="Specialty Retail"/>
    <s v="OldCos"/>
    <n v="924.72400000000005"/>
    <n v="924.72400000000005"/>
    <n v="11041.677"/>
  </r>
  <r>
    <s v="ROST"/>
    <x v="7"/>
    <s v="ROSS STORES INC"/>
    <x v="2"/>
    <s v="Specialty Retail"/>
    <s v="OldCos"/>
    <n v="1020.6609999999999"/>
    <n v="1020.6609999999999"/>
    <n v="11939.999"/>
  </r>
  <r>
    <s v="ROST"/>
    <x v="8"/>
    <s v="ROSS STORES INC"/>
    <x v="2"/>
    <s v="Specialty Retail"/>
    <s v="OldCos"/>
    <n v="1117.654"/>
    <n v="1117.654"/>
    <n v="12866.757"/>
  </r>
  <r>
    <s v="ROST"/>
    <x v="9"/>
    <s v="ROSS STORES INC"/>
    <x v="2"/>
    <s v="Specialty Retail"/>
    <s v="OldCos"/>
    <n v="1362.7529999999999"/>
    <n v="1277.8674000000001"/>
    <n v="14134.732"/>
  </r>
  <r>
    <s v="ROST"/>
    <x v="10"/>
    <s v="ROSS STORES INC"/>
    <x v="2"/>
    <s v="Specialty Retail"/>
    <s v="OldCos"/>
    <n v="1587.4570000000001"/>
    <n v="1587.4570000000001"/>
    <n v="14983.540999999999"/>
  </r>
  <r>
    <s v="RSG"/>
    <x v="0"/>
    <s v="REPUBLIC SERVICES INC"/>
    <x v="1"/>
    <s v="Commercial Services &amp; Supplies"/>
    <s v="OldCos"/>
    <n v="495"/>
    <n v="564.6"/>
    <n v="8199.1"/>
  </r>
  <r>
    <s v="RSG"/>
    <x v="1"/>
    <s v="REPUBLIC SERVICES INC"/>
    <x v="1"/>
    <s v="Commercial Services &amp; Supplies"/>
    <s v="OldCos"/>
    <n v="506.5"/>
    <n v="657.8"/>
    <n v="8106.6"/>
  </r>
  <r>
    <s v="RSG"/>
    <x v="2"/>
    <s v="REPUBLIC SERVICES INC"/>
    <x v="1"/>
    <s v="Commercial Services &amp; Supplies"/>
    <s v="OldCos"/>
    <n v="589.20000000000005"/>
    <n v="738.3"/>
    <n v="8192.9"/>
  </r>
  <r>
    <s v="RSG"/>
    <x v="3"/>
    <s v="REPUBLIC SERVICES INC"/>
    <x v="1"/>
    <s v="Commercial Services &amp; Supplies"/>
    <s v="OldCos"/>
    <n v="571.79999999999995"/>
    <n v="686.5"/>
    <n v="8118.3"/>
  </r>
  <r>
    <s v="RSG"/>
    <x v="4"/>
    <s v="REPUBLIC SERVICES INC"/>
    <x v="1"/>
    <s v="Commercial Services &amp; Supplies"/>
    <s v="OldCos"/>
    <n v="588.9"/>
    <n v="617"/>
    <n v="8417.2000000000007"/>
  </r>
  <r>
    <s v="RSG"/>
    <x v="5"/>
    <s v="REPUBLIC SERVICES INC"/>
    <x v="1"/>
    <s v="Commercial Services &amp; Supplies"/>
    <s v="OldCos"/>
    <n v="547.6"/>
    <n v="699.7"/>
    <n v="8803.2999999999993"/>
  </r>
  <r>
    <s v="RSG"/>
    <x v="6"/>
    <s v="REPUBLIC SERVICES INC"/>
    <x v="1"/>
    <s v="Commercial Services &amp; Supplies"/>
    <s v="OldCos"/>
    <n v="749.9"/>
    <n v="719.6"/>
    <n v="9115"/>
  </r>
  <r>
    <s v="RSG"/>
    <x v="7"/>
    <s v="REPUBLIC SERVICES INC"/>
    <x v="1"/>
    <s v="Commercial Services &amp; Supplies"/>
    <s v="OldCos"/>
    <n v="612.6"/>
    <n v="759.83500000000004"/>
    <n v="9387.7000000000007"/>
  </r>
  <r>
    <s v="RSG"/>
    <x v="8"/>
    <s v="REPUBLIC SERVICES INC"/>
    <x v="1"/>
    <s v="Commercial Services &amp; Supplies"/>
    <s v="OldCos"/>
    <n v="1278.4000000000001"/>
    <n v="821.5"/>
    <n v="10041.5"/>
  </r>
  <r>
    <s v="RSG"/>
    <x v="9"/>
    <s v="REPUBLIC SERVICES INC"/>
    <x v="1"/>
    <s v="Commercial Services &amp; Supplies"/>
    <s v="OldCos"/>
    <n v="1036.9000000000001"/>
    <n v="1014.9"/>
    <n v="10040.9"/>
  </r>
  <r>
    <s v="RTN"/>
    <x v="0"/>
    <s v="RAYTHEON COMPANY"/>
    <x v="1"/>
    <s v="Aerospace &amp; Defense"/>
    <s v="OldCos"/>
    <n v="1935"/>
    <n v="1923.65"/>
    <n v="24881"/>
  </r>
  <r>
    <s v="RTN"/>
    <x v="1"/>
    <s v="RAYTHEON COMPANY"/>
    <x v="1"/>
    <s v="Aerospace &amp; Defense"/>
    <s v="OldCos"/>
    <n v="1840"/>
    <n v="1955.45"/>
    <n v="25183"/>
  </r>
  <r>
    <s v="RTN"/>
    <x v="2"/>
    <s v="RAYTHEON COMPANY"/>
    <x v="1"/>
    <s v="Aerospace &amp; Defense"/>
    <s v="OldCos"/>
    <n v="1866"/>
    <n v="1849.3"/>
    <n v="24791"/>
  </r>
  <r>
    <s v="RTN"/>
    <x v="3"/>
    <s v="RAYTHEON COMPANY"/>
    <x v="1"/>
    <s v="Aerospace &amp; Defense"/>
    <s v="OldCos"/>
    <n v="1888"/>
    <n v="1906.05"/>
    <n v="24414"/>
  </r>
  <r>
    <s v="RTN"/>
    <x v="4"/>
    <s v="RAYTHEON COMPANY"/>
    <x v="1"/>
    <s v="Aerospace &amp; Defense"/>
    <s v="OldCos"/>
    <n v="1996"/>
    <n v="1974.9"/>
    <n v="23706"/>
  </r>
  <r>
    <s v="RTN"/>
    <x v="5"/>
    <s v="RAYTHEON COMPANY"/>
    <x v="1"/>
    <s v="Aerospace &amp; Defense"/>
    <s v="OldCos"/>
    <n v="2244"/>
    <n v="2127.6"/>
    <n v="22826"/>
  </r>
  <r>
    <s v="RTN"/>
    <x v="6"/>
    <s v="RAYTHEON COMPANY"/>
    <x v="1"/>
    <s v="Aerospace &amp; Defense"/>
    <s v="OldCos"/>
    <n v="2110"/>
    <n v="1885.25"/>
    <n v="23321"/>
  </r>
  <r>
    <s v="RTN"/>
    <x v="7"/>
    <s v="RAYTHEON COMPANY"/>
    <x v="1"/>
    <s v="Aerospace &amp; Defense"/>
    <s v="OldCos"/>
    <n v="2244"/>
    <n v="2085"/>
    <n v="24124"/>
  </r>
  <r>
    <s v="RTN"/>
    <x v="8"/>
    <s v="RAYTHEON COMPANY"/>
    <x v="1"/>
    <s v="Aerospace &amp; Defense"/>
    <s v="OldCos"/>
    <n v="2024"/>
    <n v="2218"/>
    <n v="25348"/>
  </r>
  <r>
    <s v="RTN"/>
    <x v="9"/>
    <s v="RAYTHEON COMPANY"/>
    <x v="1"/>
    <s v="Aerospace &amp; Defense"/>
    <s v="OldCos"/>
    <n v="2909"/>
    <n v="3138"/>
    <n v="27058"/>
  </r>
  <r>
    <s v="SBUX"/>
    <x v="0"/>
    <s v="STARBUCKS CORP"/>
    <x v="2"/>
    <s v="Hotels, Restaurants &amp; Leisure"/>
    <s v="OldCos"/>
    <n v="390.8"/>
    <n v="613.86"/>
    <n v="9774.6"/>
  </r>
  <r>
    <s v="SBUX"/>
    <x v="1"/>
    <s v="STARBUCKS CORP"/>
    <x v="2"/>
    <s v="Hotels, Restaurants &amp; Leisure"/>
    <s v="OldCos"/>
    <n v="945.6"/>
    <n v="980.05"/>
    <n v="10707.4"/>
  </r>
  <r>
    <s v="SBUX"/>
    <x v="2"/>
    <s v="STARBUCKS CORP"/>
    <x v="2"/>
    <s v="Hotels, Restaurants &amp; Leisure"/>
    <s v="OldCos"/>
    <n v="1245.7"/>
    <n v="1176.4269999999999"/>
    <n v="11700.4"/>
  </r>
  <r>
    <s v="SBUX"/>
    <x v="3"/>
    <s v="STARBUCKS CORP"/>
    <x v="2"/>
    <s v="Hotels, Restaurants &amp; Leisure"/>
    <s v="OldCos"/>
    <n v="1383.8"/>
    <n v="1383.8"/>
    <n v="13299.5"/>
  </r>
  <r>
    <s v="SBUX"/>
    <x v="4"/>
    <s v="STARBUCKS CORP"/>
    <x v="2"/>
    <s v="Hotels, Restaurants &amp; Leisure"/>
    <s v="OldCos"/>
    <n v="8.3000000000000007"/>
    <n v="1677.7370000000001"/>
    <n v="14866.8"/>
  </r>
  <r>
    <s v="SBUX"/>
    <x v="5"/>
    <s v="STARBUCKS CORP"/>
    <x v="2"/>
    <s v="Hotels, Restaurants &amp; Leisure"/>
    <s v="OldCos"/>
    <n v="2068.1"/>
    <n v="1985.8724999999999"/>
    <n v="16447.8"/>
  </r>
  <r>
    <s v="SBUX"/>
    <x v="6"/>
    <s v="STARBUCKS CORP"/>
    <x v="2"/>
    <s v="Hotels, Restaurants &amp; Leisure"/>
    <s v="OldCos"/>
    <n v="2757.4"/>
    <n v="2578.7150000000001"/>
    <n v="19162.7"/>
  </r>
  <r>
    <s v="SBUX"/>
    <x v="7"/>
    <s v="STARBUCKS CORP"/>
    <x v="2"/>
    <s v="Hotels, Restaurants &amp; Leisure"/>
    <s v="OldCos"/>
    <n v="2817.7"/>
    <n v="2814.19"/>
    <n v="21315.9"/>
  </r>
  <r>
    <s v="SBUX"/>
    <x v="8"/>
    <s v="STARBUCKS CORP"/>
    <x v="2"/>
    <s v="Hotels, Restaurants &amp; Leisure"/>
    <s v="OldCos"/>
    <n v="2884.7"/>
    <n v="2995.17"/>
    <n v="22386.799999999999"/>
  </r>
  <r>
    <s v="SBUX"/>
    <x v="9"/>
    <s v="STARBUCKS CORP"/>
    <x v="2"/>
    <s v="Hotels, Restaurants &amp; Leisure"/>
    <s v="OldCos"/>
    <n v="4518.3"/>
    <n v="3754.5655000000002"/>
    <n v="24719.5"/>
  </r>
  <r>
    <s v="SBUX"/>
    <x v="10"/>
    <s v="STARBUCKS CORP"/>
    <x v="2"/>
    <s v="Hotels, Restaurants &amp; Leisure"/>
    <s v="OldCos"/>
    <n v="3599.2"/>
    <n v="3572.5390000000002"/>
    <n v="26508.6"/>
  </r>
  <r>
    <s v="SEE"/>
    <x v="0"/>
    <s v="SEALED AIR CORP"/>
    <x v="6"/>
    <s v="Containers &amp; Packaging"/>
    <s v="OldCos"/>
    <n v="244.3"/>
    <n v="248.97"/>
    <n v="4242.8"/>
  </r>
  <r>
    <s v="SEE"/>
    <x v="1"/>
    <s v="SEALED AIR CORP"/>
    <x v="6"/>
    <s v="Containers &amp; Packaging"/>
    <s v="OldCos"/>
    <n v="255.9"/>
    <n v="278.54599999999999"/>
    <n v="4490.1000000000004"/>
  </r>
  <r>
    <s v="SEE"/>
    <x v="2"/>
    <s v="SEALED AIR CORP"/>
    <x v="6"/>
    <s v="Containers &amp; Packaging"/>
    <s v="OldCos"/>
    <n v="149.1"/>
    <n v="261.185"/>
    <n v="5550.9"/>
  </r>
  <r>
    <s v="SEE"/>
    <x v="3"/>
    <s v="SEALED AIR CORP"/>
    <x v="6"/>
    <s v="Containers &amp; Packaging"/>
    <s v="OldCos"/>
    <n v="-1410.3"/>
    <n v="-209.09"/>
    <n v="7559.2"/>
  </r>
  <r>
    <s v="SEE"/>
    <x v="4"/>
    <s v="SEALED AIR CORP"/>
    <x v="6"/>
    <s v="Containers &amp; Packaging"/>
    <s v="OldCos"/>
    <n v="125.8"/>
    <n v="199.495"/>
    <n v="7690.8"/>
  </r>
  <r>
    <s v="SEE"/>
    <x v="5"/>
    <s v="SEALED AIR CORP"/>
    <x v="6"/>
    <s v="Containers &amp; Packaging"/>
    <s v="OldCos"/>
    <n v="258.10000000000002"/>
    <n v="385.64"/>
    <n v="7750.5"/>
  </r>
  <r>
    <s v="SEE"/>
    <x v="6"/>
    <s v="SEALED AIR CORP"/>
    <x v="6"/>
    <s v="Containers &amp; Packaging"/>
    <s v="OldCos"/>
    <n v="335.4"/>
    <n v="516.73"/>
    <n v="7031.5"/>
  </r>
  <r>
    <s v="SEE"/>
    <x v="7"/>
    <s v="SEALED AIR CORP"/>
    <x v="6"/>
    <s v="Containers &amp; Packaging"/>
    <s v="OldCos"/>
    <n v="486.4"/>
    <n v="334.21"/>
    <n v="4211.3"/>
  </r>
  <r>
    <s v="SEE"/>
    <x v="8"/>
    <s v="SEALED AIR CORP"/>
    <x v="6"/>
    <s v="Containers &amp; Packaging"/>
    <s v="OldCos"/>
    <n v="810"/>
    <n v="337.7"/>
    <n v="4461.6000000000004"/>
  </r>
  <r>
    <s v="SEE"/>
    <x v="9"/>
    <s v="SEALED AIR CORP"/>
    <x v="6"/>
    <s v="Containers &amp; Packaging"/>
    <s v="OldCos"/>
    <n v="192.2"/>
    <n v="400"/>
    <n v="4732.7"/>
  </r>
  <r>
    <s v="SHW"/>
    <x v="0"/>
    <s v="SHERWIN-WILLIAMS CO/THE"/>
    <x v="6"/>
    <s v="Chemicals"/>
    <s v="OldCos"/>
    <n v="431.34399999999999"/>
    <n v="455.4194"/>
    <n v="7094.2489999999998"/>
  </r>
  <r>
    <s v="SHW"/>
    <x v="1"/>
    <s v="SHERWIN-WILLIAMS CO/THE"/>
    <x v="6"/>
    <s v="Chemicals"/>
    <s v="OldCos"/>
    <n v="457.66800000000001"/>
    <n v="475.4049"/>
    <n v="7776.424"/>
  </r>
  <r>
    <s v="SHW"/>
    <x v="2"/>
    <s v="SHERWIN-WILLIAMS CO/THE"/>
    <x v="6"/>
    <s v="Chemicals"/>
    <s v="OldCos"/>
    <n v="437.03500000000003"/>
    <n v="437.05"/>
    <n v="8765.6990000000005"/>
  </r>
  <r>
    <s v="SHW"/>
    <x v="3"/>
    <s v="SHERWIN-WILLIAMS CO/THE"/>
    <x v="6"/>
    <s v="Chemicals"/>
    <s v="OldCos"/>
    <n v="625.91999999999996"/>
    <n v="630.82100000000003"/>
    <n v="9534.4619999999995"/>
  </r>
  <r>
    <s v="SHW"/>
    <x v="4"/>
    <s v="SHERWIN-WILLIAMS CO/THE"/>
    <x v="6"/>
    <s v="Chemicals"/>
    <s v="OldCos"/>
    <n v="747.96500000000003"/>
    <n v="770.00459999999998"/>
    <n v="10185.531999999999"/>
  </r>
  <r>
    <s v="SHW"/>
    <x v="5"/>
    <s v="SHERWIN-WILLIAMS CO/THE"/>
    <x v="6"/>
    <s v="Chemicals"/>
    <s v="OldCos"/>
    <n v="860.995"/>
    <n v="853.78129999999999"/>
    <n v="11129.532999999999"/>
  </r>
  <r>
    <s v="SHW"/>
    <x v="6"/>
    <s v="SHERWIN-WILLIAMS CO/THE"/>
    <x v="6"/>
    <s v="Chemicals"/>
    <s v="OldCos"/>
    <n v="1053.8489999999999"/>
    <n v="1053.3271"/>
    <n v="11339.304"/>
  </r>
  <r>
    <s v="SHW"/>
    <x v="7"/>
    <s v="SHERWIN-WILLIAMS CO/THE"/>
    <x v="6"/>
    <s v="Chemicals"/>
    <s v="OldCos"/>
    <n v="1132.703"/>
    <n v="1226.6705999999999"/>
    <n v="11855.602000000001"/>
  </r>
  <r>
    <s v="SHW"/>
    <x v="8"/>
    <s v="SHERWIN-WILLIAMS CO/THE"/>
    <x v="6"/>
    <s v="Chemicals"/>
    <s v="OldCos"/>
    <n v="1727.9480000000001"/>
    <n v="1437.9575"/>
    <n v="14983.788"/>
  </r>
  <r>
    <s v="SHW"/>
    <x v="9"/>
    <s v="SHERWIN-WILLIAMS CO/THE"/>
    <x v="6"/>
    <s v="Chemicals"/>
    <s v="OldCos"/>
    <n v="1108.7460000000001"/>
    <n v="1756.806"/>
    <n v="17534.492999999999"/>
  </r>
  <r>
    <s v="SJM"/>
    <x v="0"/>
    <s v="JM SMUCKER CO/THE"/>
    <x v="4"/>
    <s v="Food Products"/>
    <s v="OldCos"/>
    <n v="265.95299999999997"/>
    <n v="320.8039"/>
    <n v="3757.933"/>
  </r>
  <r>
    <s v="SJM"/>
    <x v="1"/>
    <s v="JM SMUCKER CO/THE"/>
    <x v="4"/>
    <s v="Food Products"/>
    <s v="OldCos"/>
    <n v="489.81700000000001"/>
    <n v="514.16210000000001"/>
    <n v="4605.2889999999998"/>
  </r>
  <r>
    <s v="SJM"/>
    <x v="2"/>
    <s v="JM SMUCKER CO/THE"/>
    <x v="4"/>
    <s v="Food Products"/>
    <s v="OldCos"/>
    <n v="474.79"/>
    <n v="559.77750000000003"/>
    <n v="4825.7430000000004"/>
  </r>
  <r>
    <s v="SJM"/>
    <x v="3"/>
    <s v="JM SMUCKER CO/THE"/>
    <x v="4"/>
    <s v="Food Products"/>
    <s v="OldCos"/>
    <n v="455.47699999999998"/>
    <n v="540.97280000000001"/>
    <n v="5525.7820000000002"/>
  </r>
  <r>
    <s v="SJM"/>
    <x v="4"/>
    <s v="JM SMUCKER CO/THE"/>
    <x v="4"/>
    <s v="Food Products"/>
    <s v="OldCos"/>
    <n v="544.20000000000005"/>
    <n v="579.495"/>
    <n v="5897.7"/>
  </r>
  <r>
    <s v="SJM"/>
    <x v="5"/>
    <s v="JM SMUCKER CO/THE"/>
    <x v="4"/>
    <s v="Food Products"/>
    <s v="OldCos"/>
    <n v="565.20000000000005"/>
    <n v="584.505"/>
    <n v="5610.6"/>
  </r>
  <r>
    <s v="SJM"/>
    <x v="6"/>
    <s v="JM SMUCKER CO/THE"/>
    <x v="4"/>
    <s v="Food Products"/>
    <s v="OldCos"/>
    <n v="344.9"/>
    <n v="406.4"/>
    <n v="5692.7"/>
  </r>
  <r>
    <s v="SJM"/>
    <x v="7"/>
    <s v="JM SMUCKER CO/THE"/>
    <x v="4"/>
    <s v="Food Products"/>
    <s v="OldCos"/>
    <n v="688.7"/>
    <n v="719.8184"/>
    <n v="7811.2"/>
  </r>
  <r>
    <s v="SJM"/>
    <x v="8"/>
    <s v="JM SMUCKER CO/THE"/>
    <x v="4"/>
    <s v="Food Products"/>
    <s v="OldCos"/>
    <n v="589.5"/>
    <n v="761.21500000000003"/>
    <n v="7392.3"/>
  </r>
  <r>
    <s v="SJM"/>
    <x v="9"/>
    <s v="JM SMUCKER CO/THE"/>
    <x v="4"/>
    <s v="Food Products"/>
    <s v="OldCos"/>
    <n v="1331.8"/>
    <n v="758.32069999999999"/>
    <n v="7357.1"/>
  </r>
  <r>
    <s v="SJM"/>
    <x v="10"/>
    <s v="JM SMUCKER CO/THE"/>
    <x v="4"/>
    <s v="Food Products"/>
    <s v="OldCos"/>
    <n v="511.8"/>
    <n v="731.93499999999995"/>
    <n v="7838"/>
  </r>
  <r>
    <s v="SLB"/>
    <x v="0"/>
    <s v="SCHLUMBERGER LTD"/>
    <x v="7"/>
    <s v="Energy Equipment &amp; Services"/>
    <s v="OldCos"/>
    <n v="3134"/>
    <n v="3363"/>
    <n v="22702"/>
  </r>
  <r>
    <s v="SLB"/>
    <x v="1"/>
    <s v="SCHLUMBERGER LTD"/>
    <x v="7"/>
    <s v="Energy Equipment &amp; Services"/>
    <s v="OldCos"/>
    <n v="4267"/>
    <n v="3604"/>
    <n v="27447"/>
  </r>
  <r>
    <s v="SLB"/>
    <x v="2"/>
    <s v="SCHLUMBERGER LTD"/>
    <x v="7"/>
    <s v="Energy Equipment &amp; Services"/>
    <s v="OldCos"/>
    <n v="4997"/>
    <n v="4915"/>
    <n v="36959"/>
  </r>
  <r>
    <s v="SLB"/>
    <x v="3"/>
    <s v="SCHLUMBERGER LTD"/>
    <x v="7"/>
    <s v="Energy Equipment &amp; Services"/>
    <s v="OldCos"/>
    <n v="5490"/>
    <n v="5369"/>
    <n v="41731"/>
  </r>
  <r>
    <s v="SLB"/>
    <x v="4"/>
    <s v="SCHLUMBERGER LTD"/>
    <x v="7"/>
    <s v="Energy Equipment &amp; Services"/>
    <s v="OldCos"/>
    <n v="6732"/>
    <n v="6210"/>
    <n v="45266"/>
  </r>
  <r>
    <s v="SLB"/>
    <x v="5"/>
    <s v="SCHLUMBERGER LTD"/>
    <x v="7"/>
    <s v="Energy Equipment &amp; Services"/>
    <s v="OldCos"/>
    <n v="5438"/>
    <n v="7282"/>
    <n v="48580"/>
  </r>
  <r>
    <s v="SLB"/>
    <x v="6"/>
    <s v="SCHLUMBERGER LTD"/>
    <x v="7"/>
    <s v="Energy Equipment &amp; Services"/>
    <s v="OldCos"/>
    <n v="2072"/>
    <n v="4290"/>
    <n v="35475"/>
  </r>
  <r>
    <s v="SLB"/>
    <x v="7"/>
    <s v="SCHLUMBERGER LTD"/>
    <x v="7"/>
    <s v="Energy Equipment &amp; Services"/>
    <s v="OldCos"/>
    <n v="-1687"/>
    <n v="1550"/>
    <n v="27810"/>
  </r>
  <r>
    <s v="SLB"/>
    <x v="8"/>
    <s v="SCHLUMBERGER LTD"/>
    <x v="7"/>
    <s v="Energy Equipment &amp; Services"/>
    <s v="OldCos"/>
    <n v="-1505"/>
    <n v="2085"/>
    <n v="30440"/>
  </r>
  <r>
    <s v="SLB"/>
    <x v="9"/>
    <s v="SCHLUMBERGER LTD"/>
    <x v="7"/>
    <s v="Energy Equipment &amp; Services"/>
    <s v="OldCos"/>
    <n v="2138"/>
    <n v="2262"/>
    <n v="32815"/>
  </r>
  <r>
    <s v="SNA"/>
    <x v="0"/>
    <s v="SNAP-ON INC"/>
    <x v="1"/>
    <s v="Machinery"/>
    <s v="OldCos"/>
    <n v="236.7"/>
    <n v="236.7"/>
    <n v="2934.7"/>
  </r>
  <r>
    <s v="SNA"/>
    <x v="1"/>
    <s v="SNAP-ON INC"/>
    <x v="1"/>
    <s v="Machinery"/>
    <s v="OldCos"/>
    <n v="134.19999999999999"/>
    <n v="148.76"/>
    <n v="2420.8000000000002"/>
  </r>
  <r>
    <s v="SNA"/>
    <x v="2"/>
    <s v="SNAP-ON INC"/>
    <x v="1"/>
    <s v="Machinery"/>
    <s v="OldCos"/>
    <n v="186.5"/>
    <n v="195.66499999999999"/>
    <n v="2681.5"/>
  </r>
  <r>
    <s v="SNA"/>
    <x v="3"/>
    <s v="SNAP-ON INC"/>
    <x v="1"/>
    <s v="Machinery"/>
    <s v="OldCos"/>
    <n v="276.3"/>
    <n v="195.66499999999999"/>
    <n v="2978.5"/>
  </r>
  <r>
    <s v="SNA"/>
    <x v="4"/>
    <s v="SNAP-ON INC"/>
    <x v="1"/>
    <s v="Machinery"/>
    <s v="OldCos"/>
    <n v="306.10000000000002"/>
    <n v="305.14"/>
    <n v="3099.2"/>
  </r>
  <r>
    <s v="SNA"/>
    <x v="5"/>
    <s v="SNAP-ON INC"/>
    <x v="1"/>
    <s v="Machinery"/>
    <s v="OldCos"/>
    <n v="350.3"/>
    <n v="343.36"/>
    <n v="3237.5"/>
  </r>
  <r>
    <s v="SNA"/>
    <x v="6"/>
    <s v="SNAP-ON INC"/>
    <x v="1"/>
    <s v="Machinery"/>
    <s v="OldCos"/>
    <n v="421.9"/>
    <n v="412.685"/>
    <n v="3492.6"/>
  </r>
  <r>
    <s v="SNA"/>
    <x v="7"/>
    <s v="SNAP-ON INC"/>
    <x v="1"/>
    <s v="Machinery"/>
    <s v="OldCos"/>
    <n v="478.7"/>
    <n v="479.87"/>
    <n v="3593.1"/>
  </r>
  <r>
    <s v="SNA"/>
    <x v="8"/>
    <s v="SNAP-ON INC"/>
    <x v="1"/>
    <s v="Machinery"/>
    <s v="OldCos"/>
    <n v="546.4"/>
    <n v="479.87"/>
    <n v="3711.8"/>
  </r>
  <r>
    <s v="SNA"/>
    <x v="9"/>
    <s v="SNAP-ON INC"/>
    <x v="1"/>
    <s v="Machinery"/>
    <s v="OldCos"/>
    <n v="557.70000000000005"/>
    <n v="547.11500000000001"/>
    <n v="4000.3"/>
  </r>
  <r>
    <s v="SNA"/>
    <x v="10"/>
    <s v="SNAP-ON INC"/>
    <x v="1"/>
    <s v="Machinery"/>
    <s v="OldCos"/>
    <n v="679.9"/>
    <n v="676.89499999999998"/>
    <n v="4070.4"/>
  </r>
  <r>
    <s v="SNPS"/>
    <x v="0"/>
    <s v="SYNOPSYS INC"/>
    <x v="3"/>
    <s v="Software"/>
    <s v="NewCos"/>
    <n v="167.68100000000001"/>
    <n v="177.7696"/>
    <n v="1360.0450000000001"/>
  </r>
  <r>
    <s v="SNPS"/>
    <x v="1"/>
    <s v="SYNOPSYS INC"/>
    <x v="3"/>
    <s v="Software"/>
    <s v="NewCos"/>
    <n v="237.06299999999999"/>
    <n v="157.41210000000001"/>
    <n v="1380.6610000000001"/>
  </r>
  <r>
    <s v="SNPS"/>
    <x v="2"/>
    <s v="SYNOPSYS INC"/>
    <x v="3"/>
    <s v="Software"/>
    <s v="NewCos"/>
    <n v="221.364"/>
    <n v="189.5034"/>
    <n v="1535.643"/>
  </r>
  <r>
    <s v="SNPS"/>
    <x v="3"/>
    <s v="SYNOPSYS INC"/>
    <x v="3"/>
    <s v="Software"/>
    <s v="NewCos"/>
    <n v="182.40199999999999"/>
    <n v="170.7911"/>
    <n v="1756.0170000000001"/>
  </r>
  <r>
    <s v="SNPS"/>
    <x v="4"/>
    <s v="SYNOPSYS INC"/>
    <x v="3"/>
    <s v="Software"/>
    <s v="NewCos"/>
    <n v="247.8"/>
    <n v="249.99590000000001"/>
    <n v="1962.2139999999999"/>
  </r>
  <r>
    <s v="SNPS"/>
    <x v="5"/>
    <s v="SYNOPSYS INC"/>
    <x v="3"/>
    <s v="Software"/>
    <s v="NewCos"/>
    <n v="259.12400000000002"/>
    <n v="236.74440000000001"/>
    <n v="2057.4720000000002"/>
  </r>
  <r>
    <s v="SNPS"/>
    <x v="6"/>
    <s v="SYNOPSYS INC"/>
    <x v="3"/>
    <s v="Software"/>
    <s v="NewCos"/>
    <n v="225.934"/>
    <n v="247.6369"/>
    <n v="2242.2109999999998"/>
  </r>
  <r>
    <s v="SNPS"/>
    <x v="7"/>
    <s v="SYNOPSYS INC"/>
    <x v="3"/>
    <s v="Software"/>
    <s v="NewCos"/>
    <n v="266.82600000000002"/>
    <n v="282.68439999999998"/>
    <n v="2422.5320000000002"/>
  </r>
  <r>
    <s v="SNPS"/>
    <x v="8"/>
    <s v="SYNOPSYS INC"/>
    <x v="3"/>
    <s v="Software"/>
    <s v="NewCos"/>
    <n v="136.56299999999999"/>
    <n v="348.87900000000002"/>
    <n v="2724.88"/>
  </r>
  <r>
    <s v="SNPS"/>
    <x v="9"/>
    <s v="SYNOPSYS INC"/>
    <x v="3"/>
    <s v="Software"/>
    <s v="NewCos"/>
    <n v="432.51799999999997"/>
    <n v="416.1737"/>
    <n v="3121.058"/>
  </r>
  <r>
    <s v="SNPS"/>
    <x v="10"/>
    <s v="SYNOPSYS INC"/>
    <x v="3"/>
    <s v="Software"/>
    <s v="NewCos"/>
    <n v="532.36699999999996"/>
    <n v="568.12210000000005"/>
    <n v="3360.694"/>
  </r>
  <r>
    <s v="SO"/>
    <x v="0"/>
    <s v="SOUTHERN CO/THE"/>
    <x v="5"/>
    <s v="Electric Utilities"/>
    <s v="OldCos"/>
    <n v="1643"/>
    <n v="1840.884"/>
    <n v="15743"/>
  </r>
  <r>
    <s v="SO"/>
    <x v="1"/>
    <s v="SOUTHERN CO/THE"/>
    <x v="5"/>
    <s v="Electric Utilities"/>
    <s v="OldCos"/>
    <n v="1975"/>
    <n v="1975"/>
    <n v="17456"/>
  </r>
  <r>
    <s v="SO"/>
    <x v="2"/>
    <s v="SOUTHERN CO/THE"/>
    <x v="5"/>
    <s v="Electric Utilities"/>
    <s v="OldCos"/>
    <n v="2203"/>
    <n v="2203"/>
    <n v="17657"/>
  </r>
  <r>
    <s v="SO"/>
    <x v="3"/>
    <s v="SOUTHERN CO/THE"/>
    <x v="5"/>
    <s v="Electric Utilities"/>
    <s v="OldCos"/>
    <n v="2350"/>
    <n v="2329"/>
    <n v="16537"/>
  </r>
  <r>
    <s v="SO"/>
    <x v="4"/>
    <s v="SOUTHERN CO/THE"/>
    <x v="5"/>
    <s v="Electric Utilities"/>
    <s v="OldCos"/>
    <n v="1644"/>
    <n v="2377"/>
    <n v="17087"/>
  </r>
  <r>
    <s v="SO"/>
    <x v="5"/>
    <s v="SOUTHERN CO/THE"/>
    <x v="5"/>
    <s v="Electric Utilities"/>
    <s v="OldCos"/>
    <n v="1963"/>
    <n v="2499"/>
    <n v="18467"/>
  </r>
  <r>
    <s v="SO"/>
    <x v="6"/>
    <s v="SOUTHERN CO/THE"/>
    <x v="5"/>
    <s v="Electric Utilities"/>
    <s v="OldCos"/>
    <n v="2367"/>
    <n v="2628"/>
    <n v="17489"/>
  </r>
  <r>
    <s v="SO"/>
    <x v="7"/>
    <s v="SOUTHERN CO/THE"/>
    <x v="5"/>
    <s v="Electric Utilities"/>
    <s v="OldCos"/>
    <n v="2448"/>
    <n v="2799"/>
    <n v="19896"/>
  </r>
  <r>
    <s v="SO"/>
    <x v="8"/>
    <s v="SOUTHERN CO/THE"/>
    <x v="5"/>
    <s v="Electric Utilities"/>
    <s v="OldCos"/>
    <n v="842"/>
    <n v="3317"/>
    <n v="23031"/>
  </r>
  <r>
    <s v="SO"/>
    <x v="9"/>
    <s v="SOUTHERN CO/THE"/>
    <x v="5"/>
    <s v="Electric Utilities"/>
    <s v="OldCos"/>
    <n v="2226"/>
    <n v="3128"/>
    <n v="23495"/>
  </r>
  <r>
    <s v="SRE"/>
    <x v="0"/>
    <s v="SEMPRA ENERGY"/>
    <x v="5"/>
    <s v="Multi-Utilities"/>
    <s v="OldCos"/>
    <n v="1119"/>
    <n v="1164.1500000000001"/>
    <n v="8106"/>
  </r>
  <r>
    <s v="SRE"/>
    <x v="1"/>
    <s v="SEMPRA ENERGY"/>
    <x v="5"/>
    <s v="Multi-Utilities"/>
    <s v="OldCos"/>
    <n v="709"/>
    <n v="957.85"/>
    <n v="9003"/>
  </r>
  <r>
    <s v="SRE"/>
    <x v="2"/>
    <s v="SEMPRA ENERGY"/>
    <x v="5"/>
    <s v="Multi-Utilities"/>
    <s v="OldCos"/>
    <n v="1331"/>
    <n v="1054"/>
    <n v="10036"/>
  </r>
  <r>
    <s v="SRE"/>
    <x v="3"/>
    <s v="SEMPRA ENERGY"/>
    <x v="5"/>
    <s v="Multi-Utilities"/>
    <s v="OldCos"/>
    <n v="859"/>
    <n v="1099"/>
    <n v="9647"/>
  </r>
  <r>
    <s v="SRE"/>
    <x v="4"/>
    <s v="SEMPRA ENERGY"/>
    <x v="5"/>
    <s v="Multi-Utilities"/>
    <s v="OldCos"/>
    <n v="1001"/>
    <n v="1006"/>
    <n v="10557"/>
  </r>
  <r>
    <s v="SRE"/>
    <x v="5"/>
    <s v="SEMPRA ENERGY"/>
    <x v="5"/>
    <s v="Multi-Utilities"/>
    <s v="OldCos"/>
    <n v="1161"/>
    <n v="1120"/>
    <n v="11035"/>
  </r>
  <r>
    <s v="SRE"/>
    <x v="6"/>
    <s v="SEMPRA ENERGY"/>
    <x v="5"/>
    <s v="Multi-Utilities"/>
    <s v="OldCos"/>
    <n v="1349"/>
    <n v="1262"/>
    <n v="10231"/>
  </r>
  <r>
    <s v="SRE"/>
    <x v="7"/>
    <s v="SEMPRA ENERGY"/>
    <x v="5"/>
    <s v="Multi-Utilities"/>
    <s v="OldCos"/>
    <n v="1370"/>
    <n v="1059"/>
    <n v="10183"/>
  </r>
  <r>
    <s v="SRE"/>
    <x v="8"/>
    <s v="SEMPRA ENERGY"/>
    <x v="5"/>
    <s v="Multi-Utilities"/>
    <s v="OldCos"/>
    <n v="256"/>
    <n v="1170.8499999999999"/>
    <n v="11207"/>
  </r>
  <r>
    <s v="SRE"/>
    <x v="9"/>
    <s v="SEMPRA ENERGY"/>
    <x v="5"/>
    <s v="Multi-Utilities"/>
    <s v="OldCos"/>
    <n v="924"/>
    <n v="1503"/>
    <n v="11687"/>
  </r>
  <r>
    <s v="STX"/>
    <x v="0"/>
    <s v="SEAGATE TECHNOLOGY"/>
    <x v="3"/>
    <s v="Technology Hardware, Storage &amp;"/>
    <s v="OldCos"/>
    <n v="-3125"/>
    <n v="-701.75"/>
    <n v="9805"/>
  </r>
  <r>
    <s v="STX"/>
    <x v="1"/>
    <s v="SEAGATE TECHNOLOGY"/>
    <x v="3"/>
    <s v="Technology Hardware, Storage &amp;"/>
    <s v="OldCos"/>
    <n v="1609"/>
    <n v="1717.35"/>
    <n v="11395"/>
  </r>
  <r>
    <s v="STX"/>
    <x v="2"/>
    <s v="SEAGATE TECHNOLOGY"/>
    <x v="3"/>
    <s v="Technology Hardware, Storage &amp;"/>
    <s v="OldCos"/>
    <n v="511"/>
    <n v="572"/>
    <n v="10971"/>
  </r>
  <r>
    <s v="STX"/>
    <x v="3"/>
    <s v="SEAGATE TECHNOLOGY"/>
    <x v="3"/>
    <s v="Technology Hardware, Storage &amp;"/>
    <s v="OldCos"/>
    <n v="2862"/>
    <n v="2888.1"/>
    <n v="14939"/>
  </r>
  <r>
    <s v="STX"/>
    <x v="4"/>
    <s v="SEAGATE TECHNOLOGY"/>
    <x v="3"/>
    <s v="Technology Hardware, Storage &amp;"/>
    <s v="OldCos"/>
    <n v="1838"/>
    <n v="1898.25"/>
    <n v="14351"/>
  </r>
  <r>
    <s v="STX"/>
    <x v="5"/>
    <s v="SEAGATE TECHNOLOGY"/>
    <x v="3"/>
    <s v="Technology Hardware, Storage &amp;"/>
    <s v="OldCos"/>
    <n v="1570"/>
    <n v="1596.25"/>
    <n v="13724"/>
  </r>
  <r>
    <s v="STX"/>
    <x v="6"/>
    <s v="SEAGATE TECHNOLOGY"/>
    <x v="3"/>
    <s v="Technology Hardware, Storage &amp;"/>
    <s v="OldCos"/>
    <n v="1742"/>
    <n v="1213.375"/>
    <n v="13739"/>
  </r>
  <r>
    <s v="STX"/>
    <x v="7"/>
    <s v="SEAGATE TECHNOLOGY"/>
    <x v="3"/>
    <s v="Technology Hardware, Storage &amp;"/>
    <s v="OldCos"/>
    <n v="248"/>
    <n v="392.75"/>
    <n v="11160"/>
  </r>
  <r>
    <s v="STX"/>
    <x v="8"/>
    <s v="SEAGATE TECHNOLOGY"/>
    <x v="3"/>
    <s v="Technology Hardware, Storage &amp;"/>
    <s v="OldCos"/>
    <n v="772"/>
    <n v="905.5"/>
    <n v="10771"/>
  </r>
  <r>
    <s v="STX"/>
    <x v="9"/>
    <s v="SEAGATE TECHNOLOGY"/>
    <x v="3"/>
    <s v="Technology Hardware, Storage &amp;"/>
    <s v="OldCos"/>
    <n v="1182"/>
    <n v="1457"/>
    <n v="11184"/>
  </r>
  <r>
    <s v="STX"/>
    <x v="10"/>
    <s v="SEAGATE TECHNOLOGY"/>
    <x v="3"/>
    <s v="Technology Hardware, Storage &amp;"/>
    <s v="OldCos"/>
    <n v="2012"/>
    <n v="1303"/>
    <n v="10390"/>
  </r>
  <r>
    <s v="STZ"/>
    <x v="0"/>
    <s v="CONSTELLATION BRANDS INC-A"/>
    <x v="4"/>
    <s v="Beverages"/>
    <s v="OldCos"/>
    <n v="99.3"/>
    <n v="307.81"/>
    <n v="3364.8"/>
  </r>
  <r>
    <s v="STZ"/>
    <x v="1"/>
    <s v="CONSTELLATION BRANDS INC-A"/>
    <x v="4"/>
    <s v="Beverages"/>
    <s v="OldCos"/>
    <n v="559.5"/>
    <n v="361.11500000000001"/>
    <n v="3332"/>
  </r>
  <r>
    <s v="STZ"/>
    <x v="2"/>
    <s v="CONSTELLATION BRANDS INC-A"/>
    <x v="4"/>
    <s v="Beverages"/>
    <s v="OldCos"/>
    <n v="445"/>
    <n v="479.10500000000002"/>
    <n v="2654.3"/>
  </r>
  <r>
    <s v="STZ"/>
    <x v="3"/>
    <s v="CONSTELLATION BRANDS INC-A"/>
    <x v="4"/>
    <s v="Beverages"/>
    <s v="OldCos"/>
    <n v="387.8"/>
    <n v="409.44499999999999"/>
    <n v="2796.1"/>
  </r>
  <r>
    <s v="STZ"/>
    <x v="4"/>
    <s v="CONSTELLATION BRANDS INC-A"/>
    <x v="4"/>
    <s v="Beverages"/>
    <s v="OldCos"/>
    <n v="1943.1"/>
    <n v="619.28"/>
    <n v="4867.7"/>
  </r>
  <r>
    <s v="STZ"/>
    <x v="5"/>
    <s v="CONSTELLATION BRANDS INC-A"/>
    <x v="4"/>
    <s v="Beverages"/>
    <s v="OldCos"/>
    <n v="839.3"/>
    <n v="875.7"/>
    <n v="6028"/>
  </r>
  <r>
    <s v="STZ"/>
    <x v="6"/>
    <s v="CONSTELLATION BRANDS INC-A"/>
    <x v="4"/>
    <s v="Beverages"/>
    <s v="OldCos"/>
    <n v="1054.9000000000001"/>
    <n v="1135.5922"/>
    <n v="6548.4"/>
  </r>
  <r>
    <s v="STZ"/>
    <x v="7"/>
    <s v="CONSTELLATION BRANDS INC-A"/>
    <x v="4"/>
    <s v="Beverages"/>
    <s v="OldCos"/>
    <n v="1535.1"/>
    <n v="1307.0197000000001"/>
    <n v="7331.5"/>
  </r>
  <r>
    <s v="STZ"/>
    <x v="8"/>
    <s v="CONSTELLATION BRANDS INC-A"/>
    <x v="4"/>
    <s v="Beverages"/>
    <s v="OldCos"/>
    <n v="2303.4"/>
    <n v="1745.9"/>
    <n v="7580.3"/>
  </r>
  <r>
    <s v="STZ"/>
    <x v="9"/>
    <s v="CONSTELLATION BRANDS INC-A"/>
    <x v="4"/>
    <s v="Beverages"/>
    <s v="OldCos"/>
    <n v="3435.9"/>
    <n v="1815.2"/>
    <n v="8116"/>
  </r>
  <r>
    <s v="SWK"/>
    <x v="0"/>
    <s v="STANLEY BLACK &amp; DECKER INC"/>
    <x v="1"/>
    <s v="Machinery"/>
    <s v="OldCos"/>
    <n v="306.89999999999998"/>
    <n v="306.89999999999998"/>
    <n v="4426.2"/>
  </r>
  <r>
    <s v="SWK"/>
    <x v="1"/>
    <s v="STANLEY BLACK &amp; DECKER INC"/>
    <x v="1"/>
    <s v="Machinery"/>
    <s v="OldCos"/>
    <n v="224.3"/>
    <n v="243.60749999999999"/>
    <n v="3737.1"/>
  </r>
  <r>
    <s v="SWK"/>
    <x v="2"/>
    <s v="STANLEY BLACK &amp; DECKER INC"/>
    <x v="1"/>
    <s v="Machinery"/>
    <s v="OldCos"/>
    <n v="198.2"/>
    <n v="635.09500000000003"/>
    <n v="8343.9"/>
  </r>
  <r>
    <s v="SWK"/>
    <x v="3"/>
    <s v="STANLEY BLACK &amp; DECKER INC"/>
    <x v="1"/>
    <s v="Machinery"/>
    <s v="OldCos"/>
    <n v="674.6"/>
    <n v="635.09500000000003"/>
    <n v="9435.5"/>
  </r>
  <r>
    <s v="SWK"/>
    <x v="4"/>
    <s v="STANLEY BLACK &amp; DECKER INC"/>
    <x v="1"/>
    <s v="Machinery"/>
    <s v="OldCos"/>
    <n v="883.8"/>
    <n v="791.90499999999997"/>
    <n v="10147.9"/>
  </r>
  <r>
    <s v="SWK"/>
    <x v="5"/>
    <s v="STANLEY BLACK &amp; DECKER INC"/>
    <x v="1"/>
    <s v="Machinery"/>
    <s v="OldCos"/>
    <n v="490.3"/>
    <n v="755.88"/>
    <n v="10889.5"/>
  </r>
  <r>
    <s v="SWK"/>
    <x v="6"/>
    <s v="STANLEY BLACK &amp; DECKER INC"/>
    <x v="1"/>
    <s v="Machinery"/>
    <s v="OldCos"/>
    <n v="760.9"/>
    <n v="897.35500000000002"/>
    <n v="11338.6"/>
  </r>
  <r>
    <s v="SWK"/>
    <x v="7"/>
    <s v="STANLEY BLACK &amp; DECKER INC"/>
    <x v="1"/>
    <s v="Machinery"/>
    <s v="OldCos"/>
    <n v="883.7"/>
    <n v="934.74"/>
    <n v="11171.8"/>
  </r>
  <r>
    <s v="SWK"/>
    <x v="8"/>
    <s v="STANLEY BLACK &amp; DECKER INC"/>
    <x v="1"/>
    <s v="Machinery"/>
    <s v="OldCos"/>
    <n v="968"/>
    <n v="934.74"/>
    <n v="11593.5"/>
  </r>
  <r>
    <s v="SWK"/>
    <x v="9"/>
    <s v="STANLEY BLACK &amp; DECKER INC"/>
    <x v="1"/>
    <s v="Machinery"/>
    <s v="OldCos"/>
    <n v="1227.3"/>
    <n v="1188.76"/>
    <n v="12966.6"/>
  </r>
  <r>
    <s v="SWK"/>
    <x v="10"/>
    <s v="STANLEY BLACK &amp; DECKER INC"/>
    <x v="1"/>
    <s v="Machinery"/>
    <s v="OldCos"/>
    <n v="605.20000000000005"/>
    <n v="1196.432"/>
    <n v="13982.4"/>
  </r>
  <r>
    <s v="SWKS"/>
    <x v="0"/>
    <s v="SKYWORKS SOLUTIONS INC"/>
    <x v="3"/>
    <s v="Semiconductors &amp; Semiconductor"/>
    <s v="OldCos"/>
    <n v="94.983000000000004"/>
    <n v="100.2268"/>
    <n v="802.577"/>
  </r>
  <r>
    <s v="SWKS"/>
    <x v="1"/>
    <s v="SKYWORKS SOLUTIONS INC"/>
    <x v="3"/>
    <s v="Semiconductors &amp; Semiconductor"/>
    <s v="OldCos"/>
    <n v="137.29400000000001"/>
    <n v="135.68279999999999"/>
    <n v="1071.8489999999999"/>
  </r>
  <r>
    <s v="SWKS"/>
    <x v="2"/>
    <s v="SKYWORKS SOLUTIONS INC"/>
    <x v="3"/>
    <s v="Semiconductors &amp; Semiconductor"/>
    <s v="OldCos"/>
    <n v="226.6"/>
    <n v="246.9511"/>
    <n v="1418.9"/>
  </r>
  <r>
    <s v="SWKS"/>
    <x v="3"/>
    <s v="SKYWORKS SOLUTIONS INC"/>
    <x v="3"/>
    <s v="Semiconductors &amp; Semiconductor"/>
    <s v="OldCos"/>
    <n v="202"/>
    <n v="231.43620000000001"/>
    <n v="1568.6"/>
  </r>
  <r>
    <s v="SWKS"/>
    <x v="4"/>
    <s v="SKYWORKS SOLUTIONS INC"/>
    <x v="3"/>
    <s v="Semiconductors &amp; Semiconductor"/>
    <s v="OldCos"/>
    <n v="278.10000000000002"/>
    <n v="291.51949999999999"/>
    <n v="1792"/>
  </r>
  <r>
    <s v="SWKS"/>
    <x v="5"/>
    <s v="SKYWORKS SOLUTIONS INC"/>
    <x v="3"/>
    <s v="Semiconductors &amp; Semiconductor"/>
    <s v="OldCos"/>
    <n v="457.7"/>
    <n v="471.12990000000002"/>
    <n v="2291.5"/>
  </r>
  <r>
    <s v="SWKS"/>
    <x v="6"/>
    <s v="SKYWORKS SOLUTIONS INC"/>
    <x v="3"/>
    <s v="Semiconductors &amp; Semiconductor"/>
    <s v="OldCos"/>
    <n v="798.3"/>
    <n v="821.01440000000002"/>
    <n v="3258.4"/>
  </r>
  <r>
    <s v="SWKS"/>
    <x v="7"/>
    <s v="SKYWORKS SOLUTIONS INC"/>
    <x v="3"/>
    <s v="Semiconductors &amp; Semiconductor"/>
    <s v="OldCos"/>
    <n v="995.2"/>
    <n v="876.37620000000004"/>
    <n v="3289"/>
  </r>
  <r>
    <s v="SWKS"/>
    <x v="8"/>
    <s v="SKYWORKS SOLUTIONS INC"/>
    <x v="3"/>
    <s v="Semiconductors &amp; Semiconductor"/>
    <s v="OldCos"/>
    <n v="1010.2"/>
    <n v="1025.7103"/>
    <n v="3651.4"/>
  </r>
  <r>
    <s v="SWKS"/>
    <x v="9"/>
    <s v="SKYWORKS SOLUTIONS INC"/>
    <x v="3"/>
    <s v="Semiconductors &amp; Semiconductor"/>
    <s v="OldCos"/>
    <n v="918.4"/>
    <n v="1162.5835"/>
    <n v="3868"/>
  </r>
  <r>
    <s v="SWKS"/>
    <x v="10"/>
    <s v="SKYWORKS SOLUTIONS INC"/>
    <x v="3"/>
    <s v="Semiconductors &amp; Semiconductor"/>
    <s v="OldCos"/>
    <n v="853.6"/>
    <n v="978.89800000000002"/>
    <n v="3376.8"/>
  </r>
  <r>
    <s v="SYK"/>
    <x v="0"/>
    <s v="STRYKER CORP"/>
    <x v="0"/>
    <s v="Health Care Equipment &amp; Suppli"/>
    <s v="OldCos"/>
    <n v="1107"/>
    <n v="1189.2"/>
    <n v="6723"/>
  </r>
  <r>
    <s v="SYK"/>
    <x v="1"/>
    <s v="STRYKER CORP"/>
    <x v="0"/>
    <s v="Health Care Equipment &amp; Suppli"/>
    <s v="OldCos"/>
    <n v="1273"/>
    <n v="1340.05"/>
    <n v="7320"/>
  </r>
  <r>
    <s v="SYK"/>
    <x v="2"/>
    <s v="STRYKER CORP"/>
    <x v="0"/>
    <s v="Health Care Equipment &amp; Suppli"/>
    <s v="OldCos"/>
    <n v="1345"/>
    <n v="1448"/>
    <n v="8307"/>
  </r>
  <r>
    <s v="SYK"/>
    <x v="3"/>
    <s v="STRYKER CORP"/>
    <x v="0"/>
    <s v="Health Care Equipment &amp; Suppli"/>
    <s v="OldCos"/>
    <n v="1298"/>
    <n v="1565.2"/>
    <n v="8657"/>
  </r>
  <r>
    <s v="SYK"/>
    <x v="4"/>
    <s v="STRYKER CORP"/>
    <x v="0"/>
    <s v="Health Care Equipment &amp; Suppli"/>
    <s v="OldCos"/>
    <n v="1006"/>
    <n v="1601"/>
    <n v="9021"/>
  </r>
  <r>
    <s v="SYK"/>
    <x v="5"/>
    <s v="STRYKER CORP"/>
    <x v="0"/>
    <s v="Health Care Equipment &amp; Suppli"/>
    <s v="OldCos"/>
    <n v="515"/>
    <n v="1677"/>
    <n v="9675"/>
  </r>
  <r>
    <s v="SYK"/>
    <x v="6"/>
    <s v="STRYKER CORP"/>
    <x v="0"/>
    <s v="Health Care Equipment &amp; Suppli"/>
    <s v="OldCos"/>
    <n v="1439"/>
    <n v="1802"/>
    <n v="9946"/>
  </r>
  <r>
    <s v="SYK"/>
    <x v="7"/>
    <s v="STRYKER CORP"/>
    <x v="0"/>
    <s v="Health Care Equipment &amp; Suppli"/>
    <s v="OldCos"/>
    <n v="1647"/>
    <n v="1973"/>
    <n v="11325"/>
  </r>
  <r>
    <s v="SYK"/>
    <x v="8"/>
    <s v="STRYKER CORP"/>
    <x v="0"/>
    <s v="Health Care Equipment &amp; Suppli"/>
    <s v="OldCos"/>
    <n v="1020"/>
    <n v="2215"/>
    <n v="12444"/>
  </r>
  <r>
    <s v="SYK"/>
    <x v="9"/>
    <s v="STRYKER CORP"/>
    <x v="0"/>
    <s v="Health Care Equipment &amp; Suppli"/>
    <s v="OldCos"/>
    <n v="3553"/>
    <n v="2441"/>
    <n v="13601"/>
  </r>
  <r>
    <s v="SYY"/>
    <x v="0"/>
    <s v="SYSCO CORP"/>
    <x v="4"/>
    <s v="Food &amp; Staples Retailing"/>
    <s v="OldCos"/>
    <n v="1055.9480000000001"/>
    <n v="1055.9480000000001"/>
    <n v="36853.33"/>
  </r>
  <r>
    <s v="SYY"/>
    <x v="1"/>
    <s v="SYSCO CORP"/>
    <x v="4"/>
    <s v="Food &amp; Staples Retailing"/>
    <s v="OldCos"/>
    <n v="1179.9829999999999"/>
    <n v="1179.9829999999999"/>
    <n v="37243.495000000003"/>
  </r>
  <r>
    <s v="SYY"/>
    <x v="2"/>
    <s v="SYSCO CORP"/>
    <x v="4"/>
    <s v="Food &amp; Staples Retailing"/>
    <s v="OldCos"/>
    <n v="1152.03"/>
    <n v="1242.913"/>
    <n v="39323.489000000001"/>
  </r>
  <r>
    <s v="SYY"/>
    <x v="3"/>
    <s v="SYSCO CORP"/>
    <x v="4"/>
    <s v="Food &amp; Staples Retailing"/>
    <s v="OldCos"/>
    <n v="1121.585"/>
    <n v="1260.8019999999999"/>
    <n v="42380.938999999998"/>
  </r>
  <r>
    <s v="SYY"/>
    <x v="4"/>
    <s v="SYSCO CORP"/>
    <x v="4"/>
    <s v="Food &amp; Staples Retailing"/>
    <s v="OldCos"/>
    <n v="992.42700000000002"/>
    <n v="1267.297"/>
    <n v="44411.233"/>
  </r>
  <r>
    <s v="SYY"/>
    <x v="5"/>
    <s v="SYSCO CORP"/>
    <x v="4"/>
    <s v="Food &amp; Staples Retailing"/>
    <s v="OldCos"/>
    <n v="931.53300000000002"/>
    <n v="1013.6832000000001"/>
    <n v="46516.712"/>
  </r>
  <r>
    <s v="SYY"/>
    <x v="6"/>
    <s v="SYSCO CORP"/>
    <x v="4"/>
    <s v="Food &amp; Staples Retailing"/>
    <s v="OldCos"/>
    <n v="686.77300000000002"/>
    <n v="1018.523"/>
    <n v="48680.752"/>
  </r>
  <r>
    <s v="SYY"/>
    <x v="7"/>
    <s v="SYSCO CORP"/>
    <x v="4"/>
    <s v="Food &amp; Staples Retailing"/>
    <s v="OldCos"/>
    <n v="949.62199999999996"/>
    <n v="1179.8739"/>
    <n v="50366.919000000002"/>
  </r>
  <r>
    <s v="SYY"/>
    <x v="8"/>
    <s v="SYSCO CORP"/>
    <x v="4"/>
    <s v="Food &amp; Staples Retailing"/>
    <s v="OldCos"/>
    <n v="1142.5029999999999"/>
    <n v="1297.2253000000001"/>
    <n v="55371.139000000003"/>
  </r>
  <r>
    <s v="SYY"/>
    <x v="9"/>
    <s v="SYSCO CORP"/>
    <x v="4"/>
    <s v="Food &amp; Staples Retailing"/>
    <s v="OldCos"/>
    <n v="1430.7660000000001"/>
    <n v="1659.837"/>
    <n v="58727.324000000001"/>
  </r>
  <r>
    <s v="SYY"/>
    <x v="10"/>
    <s v="SYSCO CORP"/>
    <x v="4"/>
    <s v="Food &amp; Staples Retailing"/>
    <s v="OldCos"/>
    <n v="1674.271"/>
    <n v="1856.8510000000001"/>
    <n v="60113.921999999999"/>
  </r>
  <r>
    <s v="T"/>
    <x v="0"/>
    <s v="AT&amp;T INC"/>
    <x v="8"/>
    <s v="Diversified Telecommunication"/>
    <s v="OldCos"/>
    <n v="12138"/>
    <n v="12860.48"/>
    <n v="122513"/>
  </r>
  <r>
    <s v="T"/>
    <x v="1"/>
    <s v="AT&amp;T INC"/>
    <x v="8"/>
    <s v="Diversified Telecommunication"/>
    <s v="OldCos"/>
    <n v="19864"/>
    <n v="14920.21"/>
    <n v="124280"/>
  </r>
  <r>
    <s v="T"/>
    <x v="2"/>
    <s v="AT&amp;T INC"/>
    <x v="8"/>
    <s v="Diversified Telecommunication"/>
    <s v="OldCos"/>
    <n v="3944"/>
    <n v="10303"/>
    <n v="126723"/>
  </r>
  <r>
    <s v="T"/>
    <x v="3"/>
    <s v="AT&amp;T INC"/>
    <x v="8"/>
    <s v="Diversified Telecommunication"/>
    <s v="OldCos"/>
    <n v="7264"/>
    <n v="13810.8"/>
    <n v="127434"/>
  </r>
  <r>
    <s v="T"/>
    <x v="4"/>
    <s v="AT&amp;T INC"/>
    <x v="8"/>
    <s v="Diversified Telecommunication"/>
    <s v="OldCos"/>
    <n v="18249"/>
    <n v="14071.6"/>
    <n v="128752"/>
  </r>
  <r>
    <s v="T"/>
    <x v="5"/>
    <s v="AT&amp;T INC"/>
    <x v="8"/>
    <s v="Diversified Telecommunication"/>
    <s v="OldCos"/>
    <n v="6429"/>
    <n v="13633.98"/>
    <n v="132447"/>
  </r>
  <r>
    <s v="T"/>
    <x v="6"/>
    <s v="AT&amp;T INC"/>
    <x v="8"/>
    <s v="Diversified Telecommunication"/>
    <s v="OldCos"/>
    <n v="13358"/>
    <n v="13663.58"/>
    <n v="146801"/>
  </r>
  <r>
    <s v="T"/>
    <x v="7"/>
    <s v="AT&amp;T INC"/>
    <x v="8"/>
    <s v="Diversified Telecommunication"/>
    <s v="OldCos"/>
    <n v="12989"/>
    <n v="13486.0833"/>
    <n v="163786"/>
  </r>
  <r>
    <s v="T"/>
    <x v="8"/>
    <s v="AT&amp;T INC"/>
    <x v="8"/>
    <s v="Diversified Telecommunication"/>
    <s v="OldCos"/>
    <n v="29463"/>
    <n v="14297.208699999999"/>
    <n v="160546"/>
  </r>
  <r>
    <s v="T"/>
    <x v="9"/>
    <s v="AT&amp;T INC"/>
    <x v="8"/>
    <s v="Diversified Telecommunication"/>
    <s v="OldCos"/>
    <n v="19389"/>
    <n v="21052.329600000001"/>
    <n v="170756"/>
  </r>
  <r>
    <s v="TAP"/>
    <x v="0"/>
    <s v="MOLSON COORS BREWING CO -B"/>
    <x v="4"/>
    <s v="Beverages"/>
    <s v="OldCos"/>
    <n v="720.4"/>
    <n v="734.73"/>
    <n v="3032.4"/>
  </r>
  <r>
    <s v="TAP"/>
    <x v="1"/>
    <s v="MOLSON COORS BREWING CO -B"/>
    <x v="4"/>
    <s v="Beverages"/>
    <s v="OldCos"/>
    <n v="707.7"/>
    <n v="662.45500000000004"/>
    <n v="3254.4"/>
  </r>
  <r>
    <s v="TAP"/>
    <x v="2"/>
    <s v="MOLSON COORS BREWING CO -B"/>
    <x v="4"/>
    <s v="Beverages"/>
    <s v="OldCos"/>
    <n v="676.3"/>
    <n v="700.72500000000002"/>
    <n v="3515.7"/>
  </r>
  <r>
    <s v="TAP"/>
    <x v="3"/>
    <s v="MOLSON COORS BREWING CO -B"/>
    <x v="4"/>
    <s v="Beverages"/>
    <s v="OldCos"/>
    <n v="443"/>
    <n v="659.68"/>
    <n v="3916.5"/>
  </r>
  <r>
    <s v="TAP"/>
    <x v="4"/>
    <s v="MOLSON COORS BREWING CO -B"/>
    <x v="4"/>
    <s v="Beverages"/>
    <s v="OldCos"/>
    <n v="567.29999999999995"/>
    <n v="678.38499999999999"/>
    <n v="4206.1000000000004"/>
  </r>
  <r>
    <s v="TAP"/>
    <x v="5"/>
    <s v="MOLSON COORS BREWING CO -B"/>
    <x v="4"/>
    <s v="Beverages"/>
    <s v="OldCos"/>
    <n v="514"/>
    <n v="705.005"/>
    <n v="4146.3"/>
  </r>
  <r>
    <s v="TAP"/>
    <x v="6"/>
    <s v="MOLSON COORS BREWING CO -B"/>
    <x v="4"/>
    <s v="Beverages"/>
    <s v="OldCos"/>
    <n v="359.5"/>
    <n v="700.3999"/>
    <n v="3567.5"/>
  </r>
  <r>
    <s v="TAP"/>
    <x v="7"/>
    <s v="MOLSON COORS BREWING CO -B"/>
    <x v="4"/>
    <s v="Beverages"/>
    <s v="OldCos"/>
    <n v="1593.9"/>
    <n v="259.32499999999999"/>
    <n v="4885"/>
  </r>
  <r>
    <s v="TAP"/>
    <x v="8"/>
    <s v="MOLSON COORS BREWING CO -B"/>
    <x v="4"/>
    <s v="Beverages"/>
    <s v="OldCos"/>
    <n v="1565.6"/>
    <n v="1128.06"/>
    <n v="11002.8"/>
  </r>
  <r>
    <s v="TAP"/>
    <x v="9"/>
    <s v="MOLSON COORS BREWING CO -B"/>
    <x v="4"/>
    <s v="Beverages"/>
    <s v="OldCos"/>
    <n v="1116.5"/>
    <n v="1084.327"/>
    <n v="10769.6"/>
  </r>
  <r>
    <s v="TDG"/>
    <x v="0"/>
    <s v="TRANSDIGM GROUP INC"/>
    <x v="1"/>
    <s v="Aerospace &amp; Defense"/>
    <s v="OldCos"/>
    <n v="162.90199999999999"/>
    <n v="166.5949"/>
    <n v="761.55200000000002"/>
  </r>
  <r>
    <s v="TDG"/>
    <x v="1"/>
    <s v="TRANSDIGM GROUP INC"/>
    <x v="1"/>
    <s v="Aerospace &amp; Defense"/>
    <s v="OldCos"/>
    <n v="133.13200000000001"/>
    <n v="140.744"/>
    <n v="827.654"/>
  </r>
  <r>
    <s v="TDG"/>
    <x v="2"/>
    <s v="TRANSDIGM GROUP INC"/>
    <x v="1"/>
    <s v="Aerospace &amp; Defense"/>
    <s v="OldCos"/>
    <n v="169.32300000000001"/>
    <n v="220.68879999999999"/>
    <n v="1206.021"/>
  </r>
  <r>
    <s v="TDG"/>
    <x v="3"/>
    <s v="TRANSDIGM GROUP INC"/>
    <x v="1"/>
    <s v="Aerospace &amp; Defense"/>
    <s v="OldCos"/>
    <n v="321.67"/>
    <n v="334.23669999999998"/>
    <n v="1700.2080000000001"/>
  </r>
  <r>
    <s v="TDG"/>
    <x v="4"/>
    <s v="TRANSDIGM GROUP INC"/>
    <x v="1"/>
    <s v="Aerospace &amp; Defense"/>
    <s v="OldCos"/>
    <n v="131.54599999999999"/>
    <n v="171.17939999999999"/>
    <n v="1924.4"/>
  </r>
  <r>
    <s v="TDG"/>
    <x v="5"/>
    <s v="TRANSDIGM GROUP INC"/>
    <x v="1"/>
    <s v="Aerospace &amp; Defense"/>
    <s v="OldCos"/>
    <n v="180.28399999999999"/>
    <n v="285.9051"/>
    <n v="2372.9059999999999"/>
  </r>
  <r>
    <s v="TDG"/>
    <x v="6"/>
    <s v="TRANSDIGM GROUP INC"/>
    <x v="1"/>
    <s v="Aerospace &amp; Defense"/>
    <s v="OldCos"/>
    <n v="443.84699999999998"/>
    <n v="480.30669999999998"/>
    <n v="2707.1149999999998"/>
  </r>
  <r>
    <s v="TDG"/>
    <x v="7"/>
    <s v="TRANSDIGM GROUP INC"/>
    <x v="1"/>
    <s v="Aerospace &amp; Defense"/>
    <s v="OldCos"/>
    <n v="583.41399999999999"/>
    <n v="592.91359999999997"/>
    <n v="3171.4110000000001"/>
  </r>
  <r>
    <s v="TDG"/>
    <x v="8"/>
    <s v="TRANSDIGM GROUP INC"/>
    <x v="1"/>
    <s v="Aerospace &amp; Defense"/>
    <s v="OldCos"/>
    <n v="437.63"/>
    <n v="478.8039"/>
    <n v="3504.2860000000001"/>
  </r>
  <r>
    <s v="TDG"/>
    <x v="9"/>
    <s v="TRANSDIGM GROUP INC"/>
    <x v="1"/>
    <s v="Aerospace &amp; Defense"/>
    <s v="OldCos"/>
    <n v="900.91399999999999"/>
    <n v="707.27509999999995"/>
    <n v="3811.1260000000002"/>
  </r>
  <r>
    <s v="TDG"/>
    <x v="10"/>
    <s v="TRANSDIGM GROUP INC"/>
    <x v="1"/>
    <s v="Aerospace &amp; Defense"/>
    <s v="OldCos"/>
    <n v="778.74900000000002"/>
    <n v="795.23050000000001"/>
    <n v="5223.2030000000004"/>
  </r>
  <r>
    <s v="TEL"/>
    <x v="0"/>
    <s v="TE CONNECTIVITY LTD"/>
    <x v="3"/>
    <s v="Electronic Equipment, Instrume"/>
    <s v="OldCos"/>
    <n v="-3256"/>
    <n v="373.27370000000002"/>
    <n v="10256"/>
  </r>
  <r>
    <s v="TEL"/>
    <x v="1"/>
    <s v="TE CONNECTIVITY LTD"/>
    <x v="3"/>
    <s v="Electronic Equipment, Instrume"/>
    <s v="OldCos"/>
    <n v="1103"/>
    <n v="1160.19"/>
    <n v="12070"/>
  </r>
  <r>
    <s v="TEL"/>
    <x v="2"/>
    <s v="TE CONNECTIVITY LTD"/>
    <x v="3"/>
    <s v="Electronic Equipment, Instrume"/>
    <s v="OldCos"/>
    <n v="1245"/>
    <n v="1443.4"/>
    <n v="13778"/>
  </r>
  <r>
    <s v="TEL"/>
    <x v="3"/>
    <s v="TE CONNECTIVITY LTD"/>
    <x v="3"/>
    <s v="Electronic Equipment, Instrume"/>
    <s v="OldCos"/>
    <n v="1112"/>
    <n v="1229"/>
    <n v="13282"/>
  </r>
  <r>
    <s v="TEL"/>
    <x v="4"/>
    <s v="TE CONNECTIVITY LTD"/>
    <x v="3"/>
    <s v="Electronic Equipment, Instrume"/>
    <s v="OldCos"/>
    <n v="1276"/>
    <n v="1243"/>
    <n v="11390"/>
  </r>
  <r>
    <s v="TEL"/>
    <x v="5"/>
    <s v="TE CONNECTIVITY LTD"/>
    <x v="3"/>
    <s v="Electronic Equipment, Instrume"/>
    <s v="OldCos"/>
    <n v="1781"/>
    <n v="1379"/>
    <n v="11973"/>
  </r>
  <r>
    <s v="TEL"/>
    <x v="6"/>
    <s v="TE CONNECTIVITY LTD"/>
    <x v="3"/>
    <s v="Electronic Equipment, Instrume"/>
    <s v="OldCos"/>
    <n v="2420"/>
    <n v="1478"/>
    <n v="12233"/>
  </r>
  <r>
    <s v="TEL"/>
    <x v="7"/>
    <s v="TE CONNECTIVITY LTD"/>
    <x v="3"/>
    <s v="Electronic Equipment, Instrume"/>
    <s v="OldCos"/>
    <n v="2009"/>
    <n v="1866.5"/>
    <n v="11352"/>
  </r>
  <r>
    <s v="TEL"/>
    <x v="8"/>
    <s v="TE CONNECTIVITY LTD"/>
    <x v="3"/>
    <s v="Electronic Equipment, Instrume"/>
    <s v="OldCos"/>
    <n v="1683"/>
    <n v="1596"/>
    <n v="12185"/>
  </r>
  <r>
    <s v="TEL"/>
    <x v="9"/>
    <s v="TE CONNECTIVITY LTD"/>
    <x v="3"/>
    <s v="Electronic Equipment, Instrume"/>
    <s v="OldCos"/>
    <n v="2565"/>
    <n v="1979"/>
    <n v="13988"/>
  </r>
  <r>
    <s v="TEL"/>
    <x v="10"/>
    <s v="TE CONNECTIVITY LTD"/>
    <x v="3"/>
    <s v="Electronic Equipment, Instrume"/>
    <s v="OldCos"/>
    <n v="1844"/>
    <n v="1887"/>
    <n v="13448"/>
  </r>
  <r>
    <s v="TFX"/>
    <x v="0"/>
    <s v="TELEFLEX INC"/>
    <x v="0"/>
    <s v="Health Care Equipment &amp; Suppli"/>
    <s v="OldCos"/>
    <n v="302.99400000000003"/>
    <n v="137.91929999999999"/>
    <n v="1766.329"/>
  </r>
  <r>
    <s v="TFX"/>
    <x v="1"/>
    <s v="TELEFLEX INC"/>
    <x v="0"/>
    <s v="Health Care Equipment &amp; Suppli"/>
    <s v="OldCos"/>
    <n v="201.09399999999999"/>
    <n v="121.82940000000001"/>
    <n v="1433.2819999999999"/>
  </r>
  <r>
    <s v="TFX"/>
    <x v="2"/>
    <s v="TELEFLEX INC"/>
    <x v="0"/>
    <s v="Health Care Equipment &amp; Suppli"/>
    <s v="OldCos"/>
    <n v="323.32900000000001"/>
    <n v="124.17359999999999"/>
    <n v="1492.528"/>
  </r>
  <r>
    <s v="TFX"/>
    <x v="3"/>
    <s v="TELEFLEX INC"/>
    <x v="0"/>
    <s v="Health Care Equipment &amp; Suppli"/>
    <s v="OldCos"/>
    <n v="-190.05699999999999"/>
    <n v="147.08420000000001"/>
    <n v="1551.009"/>
  </r>
  <r>
    <s v="TFX"/>
    <x v="4"/>
    <s v="TELEFLEX INC"/>
    <x v="0"/>
    <s v="Health Care Equipment &amp; Suppli"/>
    <s v="OldCos"/>
    <n v="150.881"/>
    <n v="183.09549999999999"/>
    <n v="1696.271"/>
  </r>
  <r>
    <s v="TFX"/>
    <x v="5"/>
    <s v="TELEFLEX INC"/>
    <x v="0"/>
    <s v="Health Care Equipment &amp; Suppli"/>
    <s v="OldCos"/>
    <n v="187.679"/>
    <n v="203.988"/>
    <n v="1839.8320000000001"/>
  </r>
  <r>
    <s v="TFX"/>
    <x v="6"/>
    <s v="TELEFLEX INC"/>
    <x v="0"/>
    <s v="Health Care Equipment &amp; Suppli"/>
    <s v="OldCos"/>
    <n v="244.863"/>
    <n v="230.33779999999999"/>
    <n v="1809.69"/>
  </r>
  <r>
    <s v="TFX"/>
    <x v="7"/>
    <s v="TELEFLEX INC"/>
    <x v="0"/>
    <s v="Health Care Equipment &amp; Suppli"/>
    <s v="OldCos"/>
    <n v="237.37700000000001"/>
    <n v="284.94099999999997"/>
    <n v="1868.027"/>
  </r>
  <r>
    <s v="TFX"/>
    <x v="8"/>
    <s v="TELEFLEX INC"/>
    <x v="0"/>
    <s v="Health Care Equipment &amp; Suppli"/>
    <s v="OldCos"/>
    <n v="152.53"/>
    <n v="317.863"/>
    <n v="2146.3029999999999"/>
  </r>
  <r>
    <s v="TFX"/>
    <x v="9"/>
    <s v="TELEFLEX INC"/>
    <x v="0"/>
    <s v="Health Care Equipment &amp; Suppli"/>
    <s v="OldCos"/>
    <n v="200.80199999999999"/>
    <n v="340.43200000000002"/>
    <n v="2448.3829999999998"/>
  </r>
  <r>
    <s v="TGT"/>
    <x v="0"/>
    <s v="TARGET CORP"/>
    <x v="2"/>
    <s v="Multiline Retail"/>
    <s v="OldCos"/>
    <n v="2214"/>
    <n v="2214"/>
    <n v="64948"/>
  </r>
  <r>
    <s v="TGT"/>
    <x v="1"/>
    <s v="TARGET CORP"/>
    <x v="2"/>
    <s v="Multiline Retail"/>
    <s v="OldCos"/>
    <n v="2488"/>
    <n v="2500.35"/>
    <n v="65357"/>
  </r>
  <r>
    <s v="TGT"/>
    <x v="2"/>
    <s v="TARGET CORP"/>
    <x v="2"/>
    <s v="Multiline Retail"/>
    <s v="OldCos"/>
    <n v="2920"/>
    <n v="2817.884"/>
    <n v="67390"/>
  </r>
  <r>
    <s v="TGT"/>
    <x v="3"/>
    <s v="TARGET CORP"/>
    <x v="2"/>
    <s v="Multiline Retail"/>
    <s v="OldCos"/>
    <n v="2929"/>
    <n v="2985.55"/>
    <n v="69865"/>
  </r>
  <r>
    <s v="TGT"/>
    <x v="4"/>
    <s v="TARGET CORP"/>
    <x v="2"/>
    <s v="Multiline Retail"/>
    <s v="OldCos"/>
    <n v="2999"/>
    <n v="2834.6529999999998"/>
    <n v="73301"/>
  </r>
  <r>
    <s v="TGT"/>
    <x v="5"/>
    <s v="TARGET CORP"/>
    <x v="2"/>
    <s v="Multiline Retail"/>
    <s v="OldCos"/>
    <n v="1971"/>
    <n v="2753.65"/>
    <n v="71279"/>
  </r>
  <r>
    <s v="TGT"/>
    <x v="6"/>
    <s v="TARGET CORP"/>
    <x v="2"/>
    <s v="Multiline Retail"/>
    <s v="OldCos"/>
    <n v="-1636"/>
    <n v="2699"/>
    <n v="72618"/>
  </r>
  <r>
    <s v="TGT"/>
    <x v="7"/>
    <s v="TARGET CORP"/>
    <x v="2"/>
    <s v="Multiline Retail"/>
    <s v="OldCos"/>
    <n v="3363"/>
    <n v="2970"/>
    <n v="73785"/>
  </r>
  <r>
    <s v="TGT"/>
    <x v="8"/>
    <s v="TARGET CORP"/>
    <x v="2"/>
    <s v="Multiline Retail"/>
    <s v="OldCos"/>
    <n v="2737"/>
    <n v="2914.4"/>
    <n v="69495"/>
  </r>
  <r>
    <s v="TGT"/>
    <x v="9"/>
    <s v="TARGET CORP"/>
    <x v="2"/>
    <s v="Multiline Retail"/>
    <s v="OldCos"/>
    <n v="2914"/>
    <n v="2580"/>
    <n v="72714"/>
  </r>
  <r>
    <s v="TGT"/>
    <x v="10"/>
    <s v="TARGET CORP"/>
    <x v="2"/>
    <s v="Multiline Retail"/>
    <s v="OldCos"/>
    <n v="2937"/>
    <n v="2876"/>
    <n v="75356"/>
  </r>
  <r>
    <s v="TIF"/>
    <x v="0"/>
    <s v="TIFFANY &amp; CO"/>
    <x v="2"/>
    <s v="Specialty Retail"/>
    <s v="OldCos"/>
    <n v="220.02199999999999"/>
    <n v="306.39600000000002"/>
    <n v="2848.8589999999999"/>
  </r>
  <r>
    <s v="TIF"/>
    <x v="1"/>
    <s v="TIFFANY &amp; CO"/>
    <x v="2"/>
    <s v="Specialty Retail"/>
    <s v="OldCos"/>
    <n v="264.82299999999998"/>
    <n v="265.67599999999999"/>
    <n v="2709.7040000000002"/>
  </r>
  <r>
    <s v="TIF"/>
    <x v="2"/>
    <s v="TIFFANY &amp; CO"/>
    <x v="2"/>
    <s v="Specialty Retail"/>
    <s v="OldCos"/>
    <n v="368.40300000000002"/>
    <n v="379.17099999999999"/>
    <n v="3085.29"/>
  </r>
  <r>
    <s v="TIF"/>
    <x v="3"/>
    <s v="TIFFANY &amp; CO"/>
    <x v="2"/>
    <s v="Specialty Retail"/>
    <s v="OldCos"/>
    <n v="439.19"/>
    <n v="491.00060000000002"/>
    <n v="3642.9369999999999"/>
  </r>
  <r>
    <s v="TIF"/>
    <x v="4"/>
    <s v="TIFFANY &amp; CO"/>
    <x v="2"/>
    <s v="Specialty Retail"/>
    <s v="OldCos"/>
    <n v="416.15699999999998"/>
    <n v="416.15699999999998"/>
    <n v="3794.2489999999998"/>
  </r>
  <r>
    <s v="TIF"/>
    <x v="5"/>
    <s v="TIFFANY &amp; CO"/>
    <x v="2"/>
    <s v="Specialty Retail"/>
    <s v="OldCos"/>
    <n v="181.369"/>
    <n v="499.2912"/>
    <n v="4031.13"/>
  </r>
  <r>
    <s v="TIF"/>
    <x v="6"/>
    <s v="TIFFANY &amp; CO"/>
    <x v="2"/>
    <s v="Specialty Retail"/>
    <s v="OldCos"/>
    <n v="484.2"/>
    <n v="545.15599999999995"/>
    <n v="4249.8999999999996"/>
  </r>
  <r>
    <s v="TIF"/>
    <x v="7"/>
    <s v="TIFFANY &amp; CO"/>
    <x v="2"/>
    <s v="Specialty Retail"/>
    <s v="OldCos"/>
    <n v="463.9"/>
    <n v="504.2"/>
    <n v="4104.8999999999996"/>
  </r>
  <r>
    <s v="TIF"/>
    <x v="8"/>
    <s v="TIFFANY &amp; CO"/>
    <x v="2"/>
    <s v="Specialty Retail"/>
    <s v="OldCos"/>
    <n v="446.1"/>
    <n v="476"/>
    <n v="4001.8"/>
  </r>
  <r>
    <s v="TIF"/>
    <x v="9"/>
    <s v="TIFFANY &amp; CO"/>
    <x v="2"/>
    <s v="Specialty Retail"/>
    <s v="OldCos"/>
    <n v="370.1"/>
    <n v="516.1"/>
    <n v="4169.8"/>
  </r>
  <r>
    <s v="TIF"/>
    <x v="10"/>
    <s v="TIFFANY &amp; CO"/>
    <x v="2"/>
    <s v="Specialty Retail"/>
    <s v="OldCos"/>
    <n v="586.4"/>
    <n v="589.6"/>
    <n v="4442.1000000000004"/>
  </r>
  <r>
    <s v="TJX"/>
    <x v="0"/>
    <s v="TJX COMPANIES INC"/>
    <x v="2"/>
    <s v="Specialty Retail"/>
    <s v="OldCos"/>
    <n v="880.61699999999996"/>
    <n v="895.59580000000005"/>
    <n v="18999.505000000001"/>
  </r>
  <r>
    <s v="TJX"/>
    <x v="1"/>
    <s v="TJX COMPANIES INC"/>
    <x v="2"/>
    <s v="Specialty Retail"/>
    <s v="OldCos"/>
    <n v="1213.5719999999999"/>
    <n v="1217.8481999999999"/>
    <n v="20288.444"/>
  </r>
  <r>
    <s v="TJX"/>
    <x v="2"/>
    <s v="TJX COMPANIES INC"/>
    <x v="2"/>
    <s v="Specialty Retail"/>
    <s v="OldCos"/>
    <n v="1343.1410000000001"/>
    <n v="1331.4016999999999"/>
    <n v="21942.192999999999"/>
  </r>
  <r>
    <s v="TJX"/>
    <x v="3"/>
    <s v="TJX COMPANIES INC"/>
    <x v="2"/>
    <s v="Specialty Retail"/>
    <s v="OldCos"/>
    <n v="1496.09"/>
    <n v="1503.8277"/>
    <n v="23191.455000000002"/>
  </r>
  <r>
    <s v="TJX"/>
    <x v="4"/>
    <s v="TJX COMPANIES INC"/>
    <x v="2"/>
    <s v="Specialty Retail"/>
    <s v="OldCos"/>
    <n v="1906.6869999999999"/>
    <n v="1906.6869999999999"/>
    <n v="25878.371999999999"/>
  </r>
  <r>
    <s v="TJX"/>
    <x v="5"/>
    <s v="TJX COMPANIES INC"/>
    <x v="2"/>
    <s v="Specialty Retail"/>
    <s v="OldCos"/>
    <n v="2137.3960000000002"/>
    <n v="2057.3960000000002"/>
    <n v="27422.696"/>
  </r>
  <r>
    <s v="TJX"/>
    <x v="6"/>
    <s v="TJX COMPANIES INC"/>
    <x v="2"/>
    <s v="Specialty Retail"/>
    <s v="OldCos"/>
    <n v="2215.1280000000002"/>
    <n v="2224.6965"/>
    <n v="29078.406999999999"/>
  </r>
  <r>
    <s v="TJX"/>
    <x v="7"/>
    <s v="TJX COMPANIES INC"/>
    <x v="2"/>
    <s v="Specialty Retail"/>
    <s v="OldCos"/>
    <n v="2277.6579999999999"/>
    <n v="2279.8569000000002"/>
    <n v="30944.937999999998"/>
  </r>
  <r>
    <s v="TJX"/>
    <x v="8"/>
    <s v="TJX COMPANIES INC"/>
    <x v="2"/>
    <s v="Specialty Retail"/>
    <s v="OldCos"/>
    <n v="2298.2339999999999"/>
    <n v="2355.5333999999998"/>
    <n v="33183.743999999999"/>
  </r>
  <r>
    <s v="TJX"/>
    <x v="9"/>
    <s v="TJX COMPANIES INC"/>
    <x v="2"/>
    <s v="Specialty Retail"/>
    <s v="OldCos"/>
    <n v="2607.9479999999999"/>
    <n v="2531.3353000000002"/>
    <n v="35864.663999999997"/>
  </r>
  <r>
    <s v="TJX"/>
    <x v="10"/>
    <s v="TJX COMPANIES INC"/>
    <x v="2"/>
    <s v="Specialty Retail"/>
    <s v="OldCos"/>
    <n v="3059.7979999999998"/>
    <n v="2660.1887000000002"/>
    <n v="38972.934000000001"/>
  </r>
  <r>
    <s v="TMO"/>
    <x v="0"/>
    <s v="THERMO FISHER SCIENTIFIC INC"/>
    <x v="0"/>
    <s v="Life Sciences Tools &amp; Services"/>
    <s v="OldCos"/>
    <n v="980.9"/>
    <n v="980.9"/>
    <n v="10498"/>
  </r>
  <r>
    <s v="TMO"/>
    <x v="1"/>
    <s v="THERMO FISHER SCIENTIFIC INC"/>
    <x v="0"/>
    <s v="Life Sciences Tools &amp; Services"/>
    <s v="OldCos"/>
    <n v="850.3"/>
    <n v="909.15"/>
    <n v="10109.700000000001"/>
  </r>
  <r>
    <s v="TMO"/>
    <x v="2"/>
    <s v="THERMO FISHER SCIENTIFIC INC"/>
    <x v="0"/>
    <s v="Life Sciences Tools &amp; Services"/>
    <s v="OldCos"/>
    <n v="1035.5999999999999"/>
    <n v="1065.3800000000001"/>
    <n v="10570.2"/>
  </r>
  <r>
    <s v="TMO"/>
    <x v="3"/>
    <s v="THERMO FISHER SCIENTIFIC INC"/>
    <x v="0"/>
    <s v="Life Sciences Tools &amp; Services"/>
    <s v="OldCos"/>
    <n v="1329.9"/>
    <n v="1153.075"/>
    <n v="11558.8"/>
  </r>
  <r>
    <s v="TMO"/>
    <x v="4"/>
    <s v="THERMO FISHER SCIENTIFIC INC"/>
    <x v="0"/>
    <s v="Life Sciences Tools &amp; Services"/>
    <s v="OldCos"/>
    <n v="1177.9000000000001"/>
    <n v="1356.03"/>
    <n v="12509.9"/>
  </r>
  <r>
    <s v="TMO"/>
    <x v="5"/>
    <s v="THERMO FISHER SCIENTIFIC INC"/>
    <x v="0"/>
    <s v="Life Sciences Tools &amp; Services"/>
    <s v="OldCos"/>
    <n v="1273.3"/>
    <n v="1395.5150000000001"/>
    <n v="13090.3"/>
  </r>
  <r>
    <s v="TMO"/>
    <x v="6"/>
    <s v="THERMO FISHER SCIENTIFIC INC"/>
    <x v="0"/>
    <s v="Life Sciences Tools &amp; Services"/>
    <s v="OldCos"/>
    <n v="1894.4"/>
    <n v="1502.1969999999999"/>
    <n v="16889.599999999999"/>
  </r>
  <r>
    <s v="TMO"/>
    <x v="7"/>
    <s v="THERMO FISHER SCIENTIFIC INC"/>
    <x v="0"/>
    <s v="Life Sciences Tools &amp; Services"/>
    <s v="OldCos"/>
    <n v="1975"/>
    <n v="2100.0095999999999"/>
    <n v="16965"/>
  </r>
  <r>
    <s v="TMO"/>
    <x v="8"/>
    <s v="THERMO FISHER SCIENTIFIC INC"/>
    <x v="0"/>
    <s v="Life Sciences Tools &amp; Services"/>
    <s v="OldCos"/>
    <n v="2022"/>
    <n v="2279.3335999999999"/>
    <n v="18274"/>
  </r>
  <r>
    <s v="TMO"/>
    <x v="9"/>
    <s v="THERMO FISHER SCIENTIFIC INC"/>
    <x v="0"/>
    <s v="Life Sciences Tools &amp; Services"/>
    <s v="OldCos"/>
    <n v="2225"/>
    <n v="2536.2613999999999"/>
    <n v="20918"/>
  </r>
  <r>
    <s v="TMO"/>
    <x v="10"/>
    <s v="THERMO FISHER SCIENTIFIC INC"/>
    <x v="0"/>
    <s v="Life Sciences Tools &amp; Services"/>
    <s v="OldCos"/>
    <n v="2938"/>
    <n v="3008.91"/>
    <n v="24358"/>
  </r>
  <r>
    <s v="TMUS"/>
    <x v="0"/>
    <s v="T-MOBILE US INC"/>
    <x v="8"/>
    <s v="Wireless Telecommunication Ser"/>
    <s v="OldCos"/>
    <n v="176.84399999999999"/>
    <n v="164.81950000000001"/>
    <n v="3480.5149999999999"/>
  </r>
  <r>
    <s v="TMUS"/>
    <x v="1"/>
    <s v="T-MOBILE US INC"/>
    <x v="8"/>
    <s v="Wireless Telecommunication Ser"/>
    <s v="OldCos"/>
    <n v="193.41499999999999"/>
    <n v="251.47110000000001"/>
    <n v="4069.3530000000001"/>
  </r>
  <r>
    <s v="TMUS"/>
    <x v="2"/>
    <s v="T-MOBILE US INC"/>
    <x v="8"/>
    <s v="Wireless Telecommunication Ser"/>
    <s v="OldCos"/>
    <n v="301.31"/>
    <n v="309.5403"/>
    <n v="4847.3819999999996"/>
  </r>
  <r>
    <s v="TMUS"/>
    <x v="3"/>
    <s v="T-MOBILE US INC"/>
    <x v="8"/>
    <s v="Wireless Telecommunication Ser"/>
    <s v="OldCos"/>
    <n v="-7336"/>
    <n v="-2161.1140999999998"/>
    <n v="19719"/>
  </r>
  <r>
    <s v="TMUS"/>
    <x v="4"/>
    <s v="T-MOBILE US INC"/>
    <x v="8"/>
    <s v="Wireless Telecommunication Ser"/>
    <s v="OldCos"/>
    <n v="35"/>
    <n v="140.54050000000001"/>
    <n v="24420"/>
  </r>
  <r>
    <s v="TMUS"/>
    <x v="5"/>
    <s v="T-MOBILE US INC"/>
    <x v="8"/>
    <s v="Wireless Telecommunication Ser"/>
    <s v="OldCos"/>
    <n v="247"/>
    <n v="-128.69999999999999"/>
    <n v="29564"/>
  </r>
  <r>
    <s v="TMUS"/>
    <x v="6"/>
    <s v="T-MOBILE US INC"/>
    <x v="8"/>
    <s v="Wireless Telecommunication Ser"/>
    <s v="OldCos"/>
    <n v="678"/>
    <n v="816.45"/>
    <n v="32053"/>
  </r>
  <r>
    <s v="TMUS"/>
    <x v="7"/>
    <s v="T-MOBILE US INC"/>
    <x v="8"/>
    <s v="Wireless Telecommunication Ser"/>
    <s v="OldCos"/>
    <n v="1405"/>
    <n v="929.85"/>
    <n v="37490"/>
  </r>
  <r>
    <s v="TMUS"/>
    <x v="8"/>
    <s v="T-MOBILE US INC"/>
    <x v="8"/>
    <s v="Wireless Telecommunication Ser"/>
    <s v="OldCos"/>
    <n v="4481"/>
    <n v="2128.25"/>
    <n v="40604"/>
  </r>
  <r>
    <s v="TMUS"/>
    <x v="9"/>
    <s v="T-MOBILE US INC"/>
    <x v="8"/>
    <s v="Wireless Telecommunication Ser"/>
    <s v="OldCos"/>
    <n v="2888"/>
    <n v="2966.21"/>
    <n v="43310"/>
  </r>
  <r>
    <s v="TPR"/>
    <x v="0"/>
    <s v="TAPESTRY INC"/>
    <x v="2"/>
    <s v="Textiles, Apparel &amp; Luxury Goo"/>
    <s v="OldCos"/>
    <n v="623.36900000000003"/>
    <n v="623.36900000000003"/>
    <n v="3230.4679999999998"/>
  </r>
  <r>
    <s v="TPR"/>
    <x v="1"/>
    <s v="TAPESTRY INC"/>
    <x v="2"/>
    <s v="Textiles, Apparel &amp; Luxury Goo"/>
    <s v="OldCos"/>
    <n v="734.94"/>
    <n v="734.94"/>
    <n v="3607.636"/>
  </r>
  <r>
    <s v="TPR"/>
    <x v="2"/>
    <s v="TAPESTRY INC"/>
    <x v="2"/>
    <s v="Textiles, Apparel &amp; Luxury Goo"/>
    <s v="OldCos"/>
    <n v="880.8"/>
    <n v="880.8"/>
    <n v="4158.5069999999996"/>
  </r>
  <r>
    <s v="TPR"/>
    <x v="3"/>
    <s v="TAPESTRY INC"/>
    <x v="2"/>
    <s v="Textiles, Apparel &amp; Luxury Goo"/>
    <s v="OldCos"/>
    <n v="1038.9100000000001"/>
    <n v="1014.9930000000001"/>
    <n v="4763.18"/>
  </r>
  <r>
    <s v="TPR"/>
    <x v="4"/>
    <s v="TAPESTRY INC"/>
    <x v="2"/>
    <s v="Textiles, Apparel &amp; Luxury Goo"/>
    <s v="OldCos"/>
    <n v="1034.4000000000001"/>
    <n v="1066.9680000000001"/>
    <n v="5075.3999999999996"/>
  </r>
  <r>
    <s v="TPR"/>
    <x v="5"/>
    <s v="TAPESTRY INC"/>
    <x v="2"/>
    <s v="Textiles, Apparel &amp; Luxury Goo"/>
    <s v="OldCos"/>
    <n v="781.3"/>
    <n v="869.6"/>
    <n v="4806.2"/>
  </r>
  <r>
    <s v="TPR"/>
    <x v="6"/>
    <s v="TAPESTRY INC"/>
    <x v="2"/>
    <s v="Textiles, Apparel &amp; Luxury Goo"/>
    <s v="OldCos"/>
    <n v="402.4"/>
    <n v="531.20000000000005"/>
    <n v="4191.6000000000004"/>
  </r>
  <r>
    <s v="TPR"/>
    <x v="7"/>
    <s v="TAPESTRY INC"/>
    <x v="2"/>
    <s v="Textiles, Apparel &amp; Luxury Goo"/>
    <s v="OldCos"/>
    <n v="460.5"/>
    <n v="551.70000000000005"/>
    <n v="4491.8"/>
  </r>
  <r>
    <s v="TPR"/>
    <x v="8"/>
    <s v="TAPESTRY INC"/>
    <x v="2"/>
    <s v="Textiles, Apparel &amp; Luxury Goo"/>
    <s v="OldCos"/>
    <n v="591"/>
    <n v="609.29999999999995"/>
    <n v="4488.3"/>
  </r>
  <r>
    <s v="TPR"/>
    <x v="9"/>
    <s v="TAPESTRY INC"/>
    <x v="2"/>
    <s v="Textiles, Apparel &amp; Luxury Goo"/>
    <s v="OldCos"/>
    <n v="397.5"/>
    <n v="759.9"/>
    <n v="5880"/>
  </r>
  <r>
    <s v="TPR"/>
    <x v="10"/>
    <s v="TAPESTRY INC"/>
    <x v="2"/>
    <s v="Textiles, Apparel &amp; Luxury Goo"/>
    <s v="OldCos"/>
    <n v="643.4"/>
    <n v="748.7"/>
    <n v="6027.1"/>
  </r>
  <r>
    <s v="TRIP"/>
    <x v="0"/>
    <s v="TRIPADVISOR INC"/>
    <x v="8"/>
    <s v="Interactive Media &amp; Services"/>
    <s v="NewCos"/>
    <n v="102.42700000000001"/>
    <n v="102.42700000000001"/>
    <n v="352.089"/>
  </r>
  <r>
    <s v="TRIP"/>
    <x v="1"/>
    <s v="TRIPADVISOR INC"/>
    <x v="8"/>
    <s v="Interactive Media &amp; Services"/>
    <s v="NewCos"/>
    <n v="138.77600000000001"/>
    <n v="138.77600000000001"/>
    <n v="484.63499999999999"/>
  </r>
  <r>
    <s v="TRIP"/>
    <x v="2"/>
    <s v="TRIPADVISOR INC"/>
    <x v="8"/>
    <s v="Interactive Media &amp; Services"/>
    <s v="NewCos"/>
    <n v="177.67699999999999"/>
    <n v="182.20779999999999"/>
    <n v="637.06299999999999"/>
  </r>
  <r>
    <s v="TRIP"/>
    <x v="3"/>
    <s v="TRIPADVISOR INC"/>
    <x v="8"/>
    <s v="Interactive Media &amp; Services"/>
    <s v="NewCos"/>
    <n v="194"/>
    <n v="194"/>
    <n v="763"/>
  </r>
  <r>
    <s v="TRIP"/>
    <x v="4"/>
    <s v="TRIPADVISOR INC"/>
    <x v="8"/>
    <s v="Interactive Media &amp; Services"/>
    <s v="NewCos"/>
    <n v="205"/>
    <n v="205"/>
    <n v="945"/>
  </r>
  <r>
    <s v="TRIP"/>
    <x v="5"/>
    <s v="TRIPADVISOR INC"/>
    <x v="8"/>
    <s v="Interactive Media &amp; Services"/>
    <s v="NewCos"/>
    <n v="226"/>
    <n v="228.6"/>
    <n v="1246"/>
  </r>
  <r>
    <s v="TRIP"/>
    <x v="6"/>
    <s v="TRIPADVISOR INC"/>
    <x v="8"/>
    <s v="Interactive Media &amp; Services"/>
    <s v="NewCos"/>
    <n v="198"/>
    <n v="186.07640000000001"/>
    <n v="1492"/>
  </r>
  <r>
    <s v="TRIP"/>
    <x v="7"/>
    <s v="TRIPADVISOR INC"/>
    <x v="8"/>
    <s v="Interactive Media &amp; Services"/>
    <s v="NewCos"/>
    <n v="120"/>
    <n v="120"/>
    <n v="1480"/>
  </r>
  <r>
    <s v="TRIP"/>
    <x v="8"/>
    <s v="TRIPADVISOR INC"/>
    <x v="8"/>
    <s v="Interactive Media &amp; Services"/>
    <s v="NewCos"/>
    <n v="-19"/>
    <n v="55.384599999999999"/>
    <n v="1556"/>
  </r>
  <r>
    <s v="TRIP"/>
    <x v="9"/>
    <s v="TRIPADVISOR INC"/>
    <x v="8"/>
    <s v="Interactive Media &amp; Services"/>
    <s v="NewCos"/>
    <n v="113"/>
    <n v="116.2564"/>
    <n v="1615"/>
  </r>
  <r>
    <s v="TSCO"/>
    <x v="0"/>
    <s v="TRACTOR SUPPLY COMPANY"/>
    <x v="2"/>
    <s v="Specialty Retail"/>
    <s v="OldCos"/>
    <n v="119.745"/>
    <n v="120.40349999999999"/>
    <n v="3206.9369999999999"/>
  </r>
  <r>
    <s v="TSCO"/>
    <x v="1"/>
    <s v="TRACTOR SUPPLY COMPANY"/>
    <x v="2"/>
    <s v="Specialty Retail"/>
    <s v="OldCos"/>
    <n v="167.97200000000001"/>
    <n v="169.37729999999999"/>
    <n v="3638.3359999999998"/>
  </r>
  <r>
    <s v="TSCO"/>
    <x v="2"/>
    <s v="TRACTOR SUPPLY COMPANY"/>
    <x v="2"/>
    <s v="Specialty Retail"/>
    <s v="OldCos"/>
    <n v="222.74"/>
    <n v="222.74"/>
    <n v="4232.7430000000004"/>
  </r>
  <r>
    <s v="TSCO"/>
    <x v="3"/>
    <s v="TRACTOR SUPPLY COMPANY"/>
    <x v="2"/>
    <s v="Specialty Retail"/>
    <s v="OldCos"/>
    <n v="276.45699999999999"/>
    <n v="276.45699999999999"/>
    <n v="4664.12"/>
  </r>
  <r>
    <s v="TSCO"/>
    <x v="4"/>
    <s v="TRACTOR SUPPLY COMPANY"/>
    <x v="2"/>
    <s v="Specialty Retail"/>
    <s v="OldCos"/>
    <n v="328.23399999999998"/>
    <n v="328.23399999999998"/>
    <n v="5164.7839999999997"/>
  </r>
  <r>
    <s v="TSCO"/>
    <x v="5"/>
    <s v="TRACTOR SUPPLY COMPANY"/>
    <x v="2"/>
    <s v="Specialty Retail"/>
    <s v="OldCos"/>
    <n v="370.88499999999999"/>
    <n v="370.88499999999999"/>
    <n v="5711.7150000000001"/>
  </r>
  <r>
    <s v="TSCO"/>
    <x v="6"/>
    <s v="TRACTOR SUPPLY COMPANY"/>
    <x v="2"/>
    <s v="Specialty Retail"/>
    <s v="OldCos"/>
    <n v="410.39499999999998"/>
    <n v="410.39499999999998"/>
    <n v="6226.5069999999996"/>
  </r>
  <r>
    <s v="TSCO"/>
    <x v="7"/>
    <s v="TRACTOR SUPPLY COMPANY"/>
    <x v="2"/>
    <s v="Specialty Retail"/>
    <s v="OldCos"/>
    <n v="437.12"/>
    <n v="437.49639999999999"/>
    <n v="6779.5789999999997"/>
  </r>
  <r>
    <s v="TSCO"/>
    <x v="8"/>
    <s v="TRACTOR SUPPLY COMPANY"/>
    <x v="2"/>
    <s v="Specialty Retail"/>
    <s v="OldCos"/>
    <n v="422.59899999999999"/>
    <n v="427.798"/>
    <n v="7256.3819999999996"/>
  </r>
  <r>
    <s v="TSCO"/>
    <x v="9"/>
    <s v="TRACTOR SUPPLY COMPANY"/>
    <x v="2"/>
    <s v="Specialty Retail"/>
    <s v="OldCos"/>
    <n v="532.35699999999997"/>
    <n v="531.90909999999997"/>
    <n v="7911.0460000000003"/>
  </r>
  <r>
    <s v="TSN"/>
    <x v="0"/>
    <s v="TYSON FOODS INC-CL A"/>
    <x v="4"/>
    <s v="Food Products"/>
    <s v="OldCos"/>
    <n v="-547"/>
    <n v="23.05"/>
    <n v="26704"/>
  </r>
  <r>
    <s v="TSN"/>
    <x v="1"/>
    <s v="TYSON FOODS INC-CL A"/>
    <x v="4"/>
    <s v="Food Products"/>
    <s v="OldCos"/>
    <n v="780"/>
    <n v="793.2"/>
    <n v="28430"/>
  </r>
  <r>
    <s v="TSN"/>
    <x v="2"/>
    <s v="TYSON FOODS INC-CL A"/>
    <x v="4"/>
    <s v="Food Products"/>
    <s v="OldCos"/>
    <n v="750"/>
    <n v="717.6"/>
    <n v="32266"/>
  </r>
  <r>
    <s v="TSN"/>
    <x v="3"/>
    <s v="TYSON FOODS INC-CL A"/>
    <x v="4"/>
    <s v="Food Products"/>
    <s v="OldCos"/>
    <n v="583"/>
    <n v="741.95"/>
    <n v="33055"/>
  </r>
  <r>
    <s v="TSN"/>
    <x v="4"/>
    <s v="TYSON FOODS INC-CL A"/>
    <x v="4"/>
    <s v="Food Products"/>
    <s v="OldCos"/>
    <n v="778"/>
    <n v="903.05"/>
    <n v="34374"/>
  </r>
  <r>
    <s v="TSN"/>
    <x v="5"/>
    <s v="TYSON FOODS INC-CL A"/>
    <x v="4"/>
    <s v="Food Products"/>
    <s v="OldCos"/>
    <n v="864"/>
    <n v="1045.0899999999999"/>
    <n v="37580"/>
  </r>
  <r>
    <s v="TSN"/>
    <x v="6"/>
    <s v="TYSON FOODS INC-CL A"/>
    <x v="4"/>
    <s v="Food Products"/>
    <s v="OldCos"/>
    <n v="1220"/>
    <n v="1291.5899999999999"/>
    <n v="41373"/>
  </r>
  <r>
    <s v="TSN"/>
    <x v="7"/>
    <s v="TYSON FOODS INC-CL A"/>
    <x v="4"/>
    <s v="Food Products"/>
    <s v="OldCos"/>
    <n v="1768"/>
    <n v="1744.25"/>
    <n v="36881"/>
  </r>
  <r>
    <s v="TSN"/>
    <x v="8"/>
    <s v="TYSON FOODS INC-CL A"/>
    <x v="4"/>
    <s v="Food Products"/>
    <s v="OldCos"/>
    <n v="1774"/>
    <n v="1966.4"/>
    <n v="38260"/>
  </r>
  <r>
    <s v="TSN"/>
    <x v="9"/>
    <s v="TYSON FOODS INC-CL A"/>
    <x v="4"/>
    <s v="Food Products"/>
    <s v="OldCos"/>
    <n v="3024"/>
    <n v="2404.0450000000001"/>
    <n v="40052"/>
  </r>
  <r>
    <s v="TSN"/>
    <x v="10"/>
    <s v="TYSON FOODS INC-CL A"/>
    <x v="4"/>
    <s v="Food Products"/>
    <s v="OldCos"/>
    <n v="2022"/>
    <n v="2062.4499999999998"/>
    <n v="42405"/>
  </r>
  <r>
    <s v="TTWO"/>
    <x v="0"/>
    <s v="TAKE-TWO INTERACTIVE SOFTWRE"/>
    <x v="8"/>
    <s v="Entertainment"/>
    <s v="NewCos"/>
    <n v="-137.93"/>
    <n v="-115.95099999999999"/>
    <n v="968.48800000000006"/>
  </r>
  <r>
    <s v="TTWO"/>
    <x v="1"/>
    <s v="TAKE-TWO INTERACTIVE SOFTWRE"/>
    <x v="8"/>
    <s v="Entertainment"/>
    <s v="NewCos"/>
    <n v="42.593000000000004"/>
    <n v="51.521999999999998"/>
    <n v="1159.0170000000001"/>
  </r>
  <r>
    <s v="TTWO"/>
    <x v="2"/>
    <s v="TAKE-TWO INTERACTIVE SOFTWRE"/>
    <x v="8"/>
    <s v="Entertainment"/>
    <s v="NewCos"/>
    <n v="45.298999999999999"/>
    <n v="53.252899999999997"/>
    <n v="1136.876"/>
  </r>
  <r>
    <s v="TTWO"/>
    <x v="3"/>
    <s v="TAKE-TWO INTERACTIVE SOFTWRE"/>
    <x v="8"/>
    <s v="Entertainment"/>
    <s v="NewCos"/>
    <n v="-108.816"/>
    <n v="-107.919"/>
    <n v="825.82299999999998"/>
  </r>
  <r>
    <s v="TTWO"/>
    <x v="4"/>
    <s v="TAKE-TWO INTERACTIVE SOFTWRE"/>
    <x v="8"/>
    <s v="Entertainment"/>
    <s v="NewCos"/>
    <n v="-29.491"/>
    <n v="-30.288"/>
    <n v="1214.4829999999999"/>
  </r>
  <r>
    <s v="TTWO"/>
    <x v="5"/>
    <s v="TAKE-TWO INTERACTIVE SOFTWRE"/>
    <x v="8"/>
    <s v="Entertainment"/>
    <s v="NewCos"/>
    <n v="361.60500000000002"/>
    <n v="366.4914"/>
    <n v="2350.5680000000002"/>
  </r>
  <r>
    <s v="TTWO"/>
    <x v="6"/>
    <s v="TAKE-TWO INTERACTIVE SOFTWRE"/>
    <x v="8"/>
    <s v="Entertainment"/>
    <s v="NewCos"/>
    <n v="-279.47000000000003"/>
    <n v="-287.64400000000001"/>
    <n v="1082.9380000000001"/>
  </r>
  <r>
    <s v="TTWO"/>
    <x v="7"/>
    <s v="TAKE-TWO INTERACTIVE SOFTWRE"/>
    <x v="8"/>
    <s v="Entertainment"/>
    <s v="NewCos"/>
    <n v="-8.3019999999999996"/>
    <n v="64.210499999999996"/>
    <n v="1413.6980000000001"/>
  </r>
  <r>
    <s v="TTWO"/>
    <x v="8"/>
    <s v="TAKE-TWO INTERACTIVE SOFTWRE"/>
    <x v="8"/>
    <s v="Entertainment"/>
    <s v="NewCos"/>
    <n v="66.028000000000006"/>
    <n v="79.503799999999998"/>
    <n v="1779.748"/>
  </r>
  <r>
    <s v="TTWO"/>
    <x v="9"/>
    <s v="TAKE-TWO INTERACTIVE SOFTWRE"/>
    <x v="8"/>
    <s v="Entertainment"/>
    <s v="NewCos"/>
    <n v="173.21899999999999"/>
    <n v="186.07660000000001"/>
    <n v="1792.8920000000001"/>
  </r>
  <r>
    <s v="TTWO"/>
    <x v="10"/>
    <s v="TAKE-TWO INTERACTIVE SOFTWRE"/>
    <x v="8"/>
    <s v="Entertainment"/>
    <s v="NewCos"/>
    <n v="333.83699999999999"/>
    <n v="335.7867"/>
    <n v="2668.3939999999998"/>
  </r>
  <r>
    <s v="TWTR"/>
    <x v="0"/>
    <s v="TWITTER INC"/>
    <x v="8"/>
    <s v="Interactive Media &amp; Services"/>
    <s v="NewCos"/>
    <m/>
    <m/>
    <m/>
  </r>
  <r>
    <s v="TWTR"/>
    <x v="1"/>
    <s v="TWITTER INC"/>
    <x v="8"/>
    <s v="Interactive Media &amp; Services"/>
    <s v="NewCos"/>
    <n v="-67.323999999999998"/>
    <n v="-67.323999999999998"/>
    <n v="28.277999999999999"/>
  </r>
  <r>
    <s v="TWTR"/>
    <x v="2"/>
    <s v="TWITTER INC"/>
    <x v="8"/>
    <s v="Interactive Media &amp; Services"/>
    <s v="NewCos"/>
    <n v="-164.11799999999999"/>
    <n v="-164.11799999999999"/>
    <n v="106.313"/>
  </r>
  <r>
    <s v="TWTR"/>
    <x v="3"/>
    <s v="TWITTER INC"/>
    <x v="8"/>
    <s v="Interactive Media &amp; Services"/>
    <s v="NewCos"/>
    <n v="-79.399000000000001"/>
    <n v="-79.399000000000001"/>
    <n v="316.93299999999999"/>
  </r>
  <r>
    <s v="TWTR"/>
    <x v="4"/>
    <s v="TWITTER INC"/>
    <x v="8"/>
    <s v="Interactive Media &amp; Services"/>
    <s v="NewCos"/>
    <n v="-645.32299999999998"/>
    <n v="-651.22699999999998"/>
    <n v="664.89"/>
  </r>
  <r>
    <s v="TWTR"/>
    <x v="5"/>
    <s v="TWITTER INC"/>
    <x v="8"/>
    <s v="Interactive Media &amp; Services"/>
    <s v="NewCos"/>
    <n v="-577.82000000000005"/>
    <n v="-585.91200000000003"/>
    <n v="1403.002"/>
  </r>
  <r>
    <s v="TWTR"/>
    <x v="6"/>
    <s v="TWITTER INC"/>
    <x v="8"/>
    <s v="Interactive Media &amp; Services"/>
    <s v="NewCos"/>
    <n v="-521.03099999999995"/>
    <n v="-529.33299999999997"/>
    <n v="2218.0320000000002"/>
  </r>
  <r>
    <s v="TWTR"/>
    <x v="7"/>
    <s v="TWITTER INC"/>
    <x v="8"/>
    <s v="Interactive Media &amp; Services"/>
    <s v="NewCos"/>
    <n v="-456.87299999999999"/>
    <n v="-353.23500000000001"/>
    <n v="2529.6190000000001"/>
  </r>
  <r>
    <s v="TWTR"/>
    <x v="8"/>
    <s v="TWITTER INC"/>
    <x v="8"/>
    <s v="Interactive Media &amp; Services"/>
    <s v="NewCos"/>
    <n v="-108.063"/>
    <n v="-67.717799999999997"/>
    <n v="2443.299"/>
  </r>
  <r>
    <s v="TWTR"/>
    <x v="9"/>
    <s v="TWITTER INC"/>
    <x v="8"/>
    <s v="Interactive Media &amp; Services"/>
    <s v="NewCos"/>
    <n v="1205.596"/>
    <n v="519.44410000000005"/>
    <n v="3042.3589999999999"/>
  </r>
  <r>
    <s v="TXN"/>
    <x v="0"/>
    <s v="TEXAS INSTRUMENTS INC"/>
    <x v="3"/>
    <s v="Semiconductors &amp; Semiconductor"/>
    <s v="OldCos"/>
    <n v="1456"/>
    <n v="1593.8"/>
    <n v="10427"/>
  </r>
  <r>
    <s v="TXN"/>
    <x v="1"/>
    <s v="TEXAS INSTRUMENTS INC"/>
    <x v="3"/>
    <s v="Semiconductors &amp; Semiconductor"/>
    <s v="OldCos"/>
    <n v="3184"/>
    <n v="3106"/>
    <n v="13966"/>
  </r>
  <r>
    <s v="TXN"/>
    <x v="2"/>
    <s v="TEXAS INSTRUMENTS INC"/>
    <x v="3"/>
    <s v="Semiconductors &amp; Semiconductor"/>
    <s v="OldCos"/>
    <n v="2201"/>
    <n v="2563.0500000000002"/>
    <n v="13735"/>
  </r>
  <r>
    <s v="TXN"/>
    <x v="3"/>
    <s v="TEXAS INSTRUMENTS INC"/>
    <x v="3"/>
    <s v="Semiconductors &amp; Semiconductor"/>
    <s v="OldCos"/>
    <n v="1728"/>
    <n v="2294.15"/>
    <n v="12825"/>
  </r>
  <r>
    <s v="TXN"/>
    <x v="4"/>
    <s v="TEXAS INSTRUMENTS INC"/>
    <x v="3"/>
    <s v="Semiconductors &amp; Semiconductor"/>
    <s v="OldCos"/>
    <n v="2126"/>
    <n v="2007.7"/>
    <n v="12205"/>
  </r>
  <r>
    <s v="TXN"/>
    <x v="5"/>
    <s v="TEXAS INSTRUMENTS INC"/>
    <x v="3"/>
    <s v="Semiconductors &amp; Semiconductor"/>
    <s v="OldCos"/>
    <n v="2778"/>
    <n v="2932.5"/>
    <n v="13045"/>
  </r>
  <r>
    <s v="TXN"/>
    <x v="6"/>
    <s v="TEXAS INSTRUMENTS INC"/>
    <x v="3"/>
    <s v="Semiconductors &amp; Semiconductor"/>
    <s v="OldCos"/>
    <n v="2944"/>
    <n v="3160.45"/>
    <n v="13000"/>
  </r>
  <r>
    <s v="TXN"/>
    <x v="7"/>
    <s v="TEXAS INSTRUMENTS INC"/>
    <x v="3"/>
    <s v="Semiconductors &amp; Semiconductor"/>
    <s v="OldCos"/>
    <n v="3551"/>
    <n v="3594.6"/>
    <n v="13370"/>
  </r>
  <r>
    <s v="TXN"/>
    <x v="8"/>
    <s v="TEXAS INSTRUMENTS INC"/>
    <x v="3"/>
    <s v="Semiconductors &amp; Semiconductor"/>
    <s v="OldCos"/>
    <n v="3649"/>
    <n v="4402.8500000000004"/>
    <n v="14961"/>
  </r>
  <r>
    <s v="TXN"/>
    <x v="9"/>
    <s v="TEXAS INSTRUMENTS INC"/>
    <x v="3"/>
    <s v="Semiconductors &amp; Semiconductor"/>
    <s v="OldCos"/>
    <n v="5538"/>
    <n v="5593.59"/>
    <n v="15784"/>
  </r>
  <r>
    <s v="TXT"/>
    <x v="0"/>
    <s v="TEXTRON INC"/>
    <x v="1"/>
    <s v="Aerospace &amp; Defense"/>
    <s v="OldCos"/>
    <n v="486"/>
    <n v="486"/>
    <n v="14010"/>
  </r>
  <r>
    <s v="TXT"/>
    <x v="1"/>
    <s v="TEXTRON INC"/>
    <x v="1"/>
    <s v="Aerospace &amp; Defense"/>
    <s v="OldCos"/>
    <n v="-31"/>
    <n v="84.3"/>
    <n v="10500"/>
  </r>
  <r>
    <s v="TXT"/>
    <x v="2"/>
    <s v="TEXTRON INC"/>
    <x v="1"/>
    <s v="Aerospace &amp; Defense"/>
    <s v="OldCos"/>
    <n v="86"/>
    <n v="224.35"/>
    <n v="10525"/>
  </r>
  <r>
    <s v="TXT"/>
    <x v="3"/>
    <s v="TEXTRON INC"/>
    <x v="1"/>
    <s v="Aerospace &amp; Defense"/>
    <s v="OldCos"/>
    <n v="242"/>
    <n v="224.35"/>
    <n v="11275"/>
  </r>
  <r>
    <s v="TXT"/>
    <x v="4"/>
    <s v="TEXTRON INC"/>
    <x v="1"/>
    <s v="Aerospace &amp; Defense"/>
    <s v="OldCos"/>
    <n v="589"/>
    <n v="364.85"/>
    <n v="12237"/>
  </r>
  <r>
    <s v="TXT"/>
    <x v="5"/>
    <s v="TEXTRON INC"/>
    <x v="1"/>
    <s v="Aerospace &amp; Defense"/>
    <s v="OldCos"/>
    <n v="498"/>
    <n v="516.20000000000005"/>
    <n v="12104"/>
  </r>
  <r>
    <s v="TXT"/>
    <x v="6"/>
    <s v="TEXTRON INC"/>
    <x v="1"/>
    <s v="Aerospace &amp; Defense"/>
    <s v="OldCos"/>
    <n v="600"/>
    <n v="638.79999999999995"/>
    <n v="13878"/>
  </r>
  <r>
    <s v="TXT"/>
    <x v="7"/>
    <s v="TEXTRON INC"/>
    <x v="1"/>
    <s v="Aerospace &amp; Defense"/>
    <s v="OldCos"/>
    <n v="697"/>
    <n v="698"/>
    <n v="13423"/>
  </r>
  <r>
    <s v="TXT"/>
    <x v="8"/>
    <s v="TEXTRON INC"/>
    <x v="1"/>
    <s v="Aerospace &amp; Defense"/>
    <s v="OldCos"/>
    <n v="962"/>
    <n v="698"/>
    <n v="13788"/>
  </r>
  <r>
    <s v="TXT"/>
    <x v="9"/>
    <s v="TEXTRON INC"/>
    <x v="1"/>
    <s v="Aerospace &amp; Defense"/>
    <s v="OldCos"/>
    <n v="307"/>
    <n v="922.95"/>
    <n v="14198"/>
  </r>
  <r>
    <s v="TXT"/>
    <x v="10"/>
    <s v="TEXTRON INC"/>
    <x v="1"/>
    <s v="Aerospace &amp; Defense"/>
    <s v="OldCos"/>
    <n v="1222"/>
    <n v="845"/>
    <n v="13972"/>
  </r>
  <r>
    <s v="UA"/>
    <x v="0"/>
    <s v="UNDER ARMOUR INC-CLASS C"/>
    <x v="2"/>
    <s v="Textiles, Apparel &amp; Luxury Goo"/>
    <s v="NewCos"/>
    <n v="47.253"/>
    <n v="47.277099999999997"/>
    <n v="856.41099999999994"/>
  </r>
  <r>
    <s v="UA"/>
    <x v="1"/>
    <s v="UNDER ARMOUR INC-CLASS C"/>
    <x v="2"/>
    <s v="Textiles, Apparel &amp; Luxury Goo"/>
    <s v="NewCos"/>
    <n v="69.025000000000006"/>
    <n v="66.9953"/>
    <n v="1063.9269999999999"/>
  </r>
  <r>
    <s v="UA"/>
    <x v="2"/>
    <s v="UNDER ARMOUR INC-CLASS C"/>
    <x v="2"/>
    <s v="Textiles, Apparel &amp; Luxury Goo"/>
    <s v="NewCos"/>
    <n v="97.501000000000005"/>
    <n v="96.614400000000003"/>
    <n v="1472.684"/>
  </r>
  <r>
    <s v="UA"/>
    <x v="3"/>
    <s v="UNDER ARMOUR INC-CLASS C"/>
    <x v="2"/>
    <s v="Textiles, Apparel &amp; Luxury Goo"/>
    <s v="NewCos"/>
    <n v="129.16399999999999"/>
    <n v="129.50460000000001"/>
    <n v="1834.921"/>
  </r>
  <r>
    <s v="UA"/>
    <x v="4"/>
    <s v="UNDER ARMOUR INC-CLASS C"/>
    <x v="2"/>
    <s v="Textiles, Apparel &amp; Luxury Goo"/>
    <s v="NewCos"/>
    <n v="162.33000000000001"/>
    <n v="162.54580000000001"/>
    <n v="2332.0509999999999"/>
  </r>
  <r>
    <s v="UA"/>
    <x v="5"/>
    <s v="UNDER ARMOUR INC-CLASS C"/>
    <x v="2"/>
    <s v="Textiles, Apparel &amp; Luxury Goo"/>
    <s v="NewCos"/>
    <n v="208.042"/>
    <n v="208.2116"/>
    <n v="3084.37"/>
  </r>
  <r>
    <s v="UA"/>
    <x v="6"/>
    <s v="UNDER ARMOUR INC-CLASS C"/>
    <x v="2"/>
    <s v="Textiles, Apparel &amp; Luxury Goo"/>
    <s v="NewCos"/>
    <n v="232.57300000000001"/>
    <n v="237.0248"/>
    <n v="3963.3130000000001"/>
  </r>
  <r>
    <s v="UA"/>
    <x v="7"/>
    <s v="UNDER ARMOUR INC-CLASS C"/>
    <x v="2"/>
    <s v="Textiles, Apparel &amp; Luxury Goo"/>
    <s v="NewCos"/>
    <n v="197.97900000000001"/>
    <n v="212.35140000000001"/>
    <n v="4825.335"/>
  </r>
  <r>
    <s v="UA"/>
    <x v="8"/>
    <s v="UNDER ARMOUR INC-CLASS C"/>
    <x v="2"/>
    <s v="Textiles, Apparel &amp; Luxury Goo"/>
    <s v="NewCos"/>
    <n v="-48.26"/>
    <n v="88.630499999999998"/>
    <n v="4989.2439999999997"/>
  </r>
  <r>
    <s v="UA"/>
    <x v="9"/>
    <s v="UNDER ARMOUR INC-CLASS C"/>
    <x v="2"/>
    <s v="Textiles, Apparel &amp; Luxury Goo"/>
    <s v="NewCos"/>
    <n v="-46.302"/>
    <n v="132.87569999999999"/>
    <n v="5193.1850000000004"/>
  </r>
  <r>
    <s v="UAA"/>
    <x v="0"/>
    <s v="UNDER ARMOUR INC-CLASS A"/>
    <x v="2"/>
    <s v="Textiles, Apparel &amp; Luxury Goo"/>
    <s v="OldCos"/>
    <n v="47.253"/>
    <n v="47.277099999999997"/>
    <n v="856.41099999999994"/>
  </r>
  <r>
    <s v="UAA"/>
    <x v="1"/>
    <s v="UNDER ARMOUR INC-CLASS A"/>
    <x v="2"/>
    <s v="Textiles, Apparel &amp; Luxury Goo"/>
    <s v="OldCos"/>
    <n v="69.025000000000006"/>
    <n v="66.9953"/>
    <n v="1063.9269999999999"/>
  </r>
  <r>
    <s v="UAA"/>
    <x v="2"/>
    <s v="UNDER ARMOUR INC-CLASS A"/>
    <x v="2"/>
    <s v="Textiles, Apparel &amp; Luxury Goo"/>
    <s v="OldCos"/>
    <n v="97.501000000000005"/>
    <n v="96.614400000000003"/>
    <n v="1472.684"/>
  </r>
  <r>
    <s v="UAA"/>
    <x v="3"/>
    <s v="UNDER ARMOUR INC-CLASS A"/>
    <x v="2"/>
    <s v="Textiles, Apparel &amp; Luxury Goo"/>
    <s v="OldCos"/>
    <n v="129.16399999999999"/>
    <n v="129.50460000000001"/>
    <n v="1834.921"/>
  </r>
  <r>
    <s v="UAA"/>
    <x v="4"/>
    <s v="UNDER ARMOUR INC-CLASS A"/>
    <x v="2"/>
    <s v="Textiles, Apparel &amp; Luxury Goo"/>
    <s v="OldCos"/>
    <n v="162.33000000000001"/>
    <n v="162.54580000000001"/>
    <n v="2332.0509999999999"/>
  </r>
  <r>
    <s v="UAA"/>
    <x v="5"/>
    <s v="UNDER ARMOUR INC-CLASS A"/>
    <x v="2"/>
    <s v="Textiles, Apparel &amp; Luxury Goo"/>
    <s v="OldCos"/>
    <n v="208.042"/>
    <n v="208.2116"/>
    <n v="3084.37"/>
  </r>
  <r>
    <s v="UAA"/>
    <x v="6"/>
    <s v="UNDER ARMOUR INC-CLASS A"/>
    <x v="2"/>
    <s v="Textiles, Apparel &amp; Luxury Goo"/>
    <s v="OldCos"/>
    <n v="232.57300000000001"/>
    <n v="237.0248"/>
    <n v="3963.3130000000001"/>
  </r>
  <r>
    <s v="UAA"/>
    <x v="7"/>
    <s v="UNDER ARMOUR INC-CLASS A"/>
    <x v="2"/>
    <s v="Textiles, Apparel &amp; Luxury Goo"/>
    <s v="OldCos"/>
    <n v="197.97900000000001"/>
    <n v="212.35140000000001"/>
    <n v="4825.335"/>
  </r>
  <r>
    <s v="UAA"/>
    <x v="8"/>
    <s v="UNDER ARMOUR INC-CLASS A"/>
    <x v="2"/>
    <s v="Textiles, Apparel &amp; Luxury Goo"/>
    <s v="OldCos"/>
    <n v="-48.26"/>
    <n v="88.630499999999998"/>
    <n v="4989.2439999999997"/>
  </r>
  <r>
    <s v="UAA"/>
    <x v="9"/>
    <s v="UNDER ARMOUR INC-CLASS A"/>
    <x v="2"/>
    <s v="Textiles, Apparel &amp; Luxury Goo"/>
    <s v="OldCos"/>
    <n v="-46.302"/>
    <n v="132.87569999999999"/>
    <n v="5193.1850000000004"/>
  </r>
  <r>
    <s v="UAL"/>
    <x v="0"/>
    <s v="UNITED AIRLINES HOLDINGS INC"/>
    <x v="1"/>
    <s v="Airlines"/>
    <s v="OldCos"/>
    <n v="-651"/>
    <n v="-218.1"/>
    <n v="16335"/>
  </r>
  <r>
    <s v="UAL"/>
    <x v="1"/>
    <s v="UNITED AIRLINES HOLDINGS INC"/>
    <x v="1"/>
    <s v="Airlines"/>
    <s v="OldCos"/>
    <n v="253"/>
    <n v="687.85"/>
    <n v="23325"/>
  </r>
  <r>
    <s v="UAL"/>
    <x v="2"/>
    <s v="UNITED AIRLINES HOLDINGS INC"/>
    <x v="1"/>
    <s v="Airlines"/>
    <s v="OldCos"/>
    <n v="840"/>
    <n v="1430.0001999999999"/>
    <n v="37110"/>
  </r>
  <r>
    <s v="UAL"/>
    <x v="3"/>
    <s v="UNITED AIRLINES HOLDINGS INC"/>
    <x v="1"/>
    <s v="Airlines"/>
    <s v="OldCos"/>
    <n v="-723"/>
    <n v="589.00059999999996"/>
    <n v="37152"/>
  </r>
  <r>
    <s v="UAL"/>
    <x v="4"/>
    <s v="UNITED AIRLINES HOLDINGS INC"/>
    <x v="1"/>
    <s v="Airlines"/>
    <s v="OldCos"/>
    <n v="571"/>
    <n v="1083.9998000000001"/>
    <n v="38279"/>
  </r>
  <r>
    <s v="UAL"/>
    <x v="5"/>
    <s v="UNITED AIRLINES HOLDINGS INC"/>
    <x v="1"/>
    <s v="Airlines"/>
    <s v="OldCos"/>
    <n v="1132"/>
    <n v="1688.4002"/>
    <n v="38901"/>
  </r>
  <r>
    <s v="UAL"/>
    <x v="6"/>
    <s v="UNITED AIRLINES HOLDINGS INC"/>
    <x v="1"/>
    <s v="Airlines"/>
    <s v="OldCos"/>
    <n v="7340"/>
    <n v="4478"/>
    <n v="37864"/>
  </r>
  <r>
    <s v="UAL"/>
    <x v="7"/>
    <s v="UNITED AIRLINES HOLDINGS INC"/>
    <x v="1"/>
    <s v="Airlines"/>
    <s v="OldCos"/>
    <n v="2263"/>
    <n v="2858"/>
    <n v="36556"/>
  </r>
  <r>
    <s v="UAL"/>
    <x v="8"/>
    <s v="UNITED AIRLINES HOLDINGS INC"/>
    <x v="1"/>
    <s v="Airlines"/>
    <s v="OldCos"/>
    <n v="2144"/>
    <n v="2077.4715999999999"/>
    <n v="37784"/>
  </r>
  <r>
    <s v="UAL"/>
    <x v="9"/>
    <s v="UNITED AIRLINES HOLDINGS INC"/>
    <x v="1"/>
    <s v="Airlines"/>
    <s v="OldCos"/>
    <n v="2129"/>
    <n v="2526"/>
    <n v="41303"/>
  </r>
  <r>
    <s v="UHS"/>
    <x v="0"/>
    <s v="UNIVERSAL HEALTH SERVICES-B"/>
    <x v="0"/>
    <s v="Health Care Providers &amp; Servic"/>
    <s v="OldCos"/>
    <n v="260.37299999999999"/>
    <n v="264.70400000000001"/>
    <n v="4693.7759999999998"/>
  </r>
  <r>
    <s v="UHS"/>
    <x v="1"/>
    <s v="UNIVERSAL HEALTH SERVICES-B"/>
    <x v="0"/>
    <s v="Health Care Providers &amp; Servic"/>
    <s v="OldCos"/>
    <n v="230.18299999999999"/>
    <n v="263.22699999999998"/>
    <n v="5021.2759999999998"/>
  </r>
  <r>
    <s v="UHS"/>
    <x v="2"/>
    <s v="UNIVERSAL HEALTH SERVICES-B"/>
    <x v="0"/>
    <s v="Health Care Providers &amp; Servic"/>
    <s v="OldCos"/>
    <n v="397.64600000000002"/>
    <n v="397.64600000000002"/>
    <n v="6760.2219999999998"/>
  </r>
  <r>
    <s v="UHS"/>
    <x v="3"/>
    <s v="UNIVERSAL HEALTH SERVICES-B"/>
    <x v="0"/>
    <s v="Health Care Providers &amp; Servic"/>
    <s v="OldCos"/>
    <n v="443.44600000000003"/>
    <n v="430.11739999999998"/>
    <n v="6961.4"/>
  </r>
  <r>
    <s v="UHS"/>
    <x v="4"/>
    <s v="UNIVERSAL HEALTH SERVICES-B"/>
    <x v="0"/>
    <s v="Health Care Providers &amp; Servic"/>
    <s v="OldCos"/>
    <n v="510.733"/>
    <n v="510.733"/>
    <n v="7283.8220000000001"/>
  </r>
  <r>
    <s v="UHS"/>
    <x v="5"/>
    <s v="UNIVERSAL HEALTH SERVICES-B"/>
    <x v="0"/>
    <s v="Health Care Providers &amp; Servic"/>
    <s v="OldCos"/>
    <n v="545.10699999999997"/>
    <n v="583.42489999999998"/>
    <n v="8205.0879999999997"/>
  </r>
  <r>
    <s v="UHS"/>
    <x v="6"/>
    <s v="UNIVERSAL HEALTH SERVICES-B"/>
    <x v="0"/>
    <s v="Health Care Providers &amp; Servic"/>
    <s v="OldCos"/>
    <n v="680.24699999999996"/>
    <n v="677.89729999999997"/>
    <n v="9043.4509999999991"/>
  </r>
  <r>
    <s v="UHS"/>
    <x v="7"/>
    <s v="UNIVERSAL HEALTH SERVICES-B"/>
    <x v="0"/>
    <s v="Health Care Providers &amp; Servic"/>
    <s v="OldCos"/>
    <n v="702.09500000000003"/>
    <n v="702.09500000000003"/>
    <n v="9766.2099999999991"/>
  </r>
  <r>
    <s v="UHS"/>
    <x v="8"/>
    <s v="UNIVERSAL HEALTH SERVICES-B"/>
    <x v="0"/>
    <s v="Health Care Providers &amp; Servic"/>
    <s v="OldCos"/>
    <n v="751.94100000000003"/>
    <n v="733.19100000000003"/>
    <n v="10409.865"/>
  </r>
  <r>
    <s v="UHS"/>
    <x v="9"/>
    <s v="UNIVERSAL HEALTH SERVICES-B"/>
    <x v="0"/>
    <s v="Health Care Providers &amp; Servic"/>
    <s v="OldCos"/>
    <n v="778.61400000000003"/>
    <n v="903.99810000000002"/>
    <n v="10772.278"/>
  </r>
  <r>
    <s v="ULTA"/>
    <x v="0"/>
    <s v="ULTA BEAUTY INC"/>
    <x v="2"/>
    <s v="Specialty Retail"/>
    <s v="OldCos"/>
    <n v="25.268000000000001"/>
    <n v="25.441600000000001"/>
    <n v="1084.646"/>
  </r>
  <r>
    <s v="ULTA"/>
    <x v="1"/>
    <s v="ULTA BEAUTY INC"/>
    <x v="2"/>
    <s v="Specialty Retail"/>
    <s v="OldCos"/>
    <n v="39.356000000000002"/>
    <n v="39.322899999999997"/>
    <n v="1222.771"/>
  </r>
  <r>
    <s v="ULTA"/>
    <x v="2"/>
    <s v="ULTA BEAUTY INC"/>
    <x v="2"/>
    <s v="Specialty Retail"/>
    <s v="OldCos"/>
    <n v="71.03"/>
    <n v="71.367400000000004"/>
    <n v="1454.838"/>
  </r>
  <r>
    <s v="ULTA"/>
    <x v="3"/>
    <s v="ULTA BEAUTY INC"/>
    <x v="2"/>
    <s v="Specialty Retail"/>
    <s v="OldCos"/>
    <n v="120.264"/>
    <n v="121.1246"/>
    <n v="1776.1510000000001"/>
  </r>
  <r>
    <s v="ULTA"/>
    <x v="4"/>
    <s v="ULTA BEAUTY INC"/>
    <x v="2"/>
    <s v="Specialty Retail"/>
    <s v="OldCos"/>
    <n v="172.54900000000001"/>
    <n v="176.46690000000001"/>
    <n v="2220.2559999999999"/>
  </r>
  <r>
    <s v="ULTA"/>
    <x v="5"/>
    <s v="ULTA BEAUTY INC"/>
    <x v="2"/>
    <s v="Specialty Retail"/>
    <s v="OldCos"/>
    <n v="202.84899999999999"/>
    <n v="205.3853"/>
    <n v="2670.5729999999999"/>
  </r>
  <r>
    <s v="ULTA"/>
    <x v="6"/>
    <s v="ULTA BEAUTY INC"/>
    <x v="2"/>
    <s v="Specialty Retail"/>
    <s v="OldCos"/>
    <n v="257.13499999999999"/>
    <n v="260.03919999999999"/>
    <n v="3241.3690000000001"/>
  </r>
  <r>
    <s v="ULTA"/>
    <x v="7"/>
    <s v="ULTA BEAUTY INC"/>
    <x v="2"/>
    <s v="Specialty Retail"/>
    <s v="OldCos"/>
    <n v="320.00799999999998"/>
    <n v="322.40649999999999"/>
    <n v="3924.116"/>
  </r>
  <r>
    <s v="ULTA"/>
    <x v="8"/>
    <s v="ULTA BEAUTY INC"/>
    <x v="2"/>
    <s v="Specialty Retail"/>
    <s v="OldCos"/>
    <n v="409.76"/>
    <n v="415.70100000000002"/>
    <n v="4854.7370000000001"/>
  </r>
  <r>
    <s v="ULTA"/>
    <x v="9"/>
    <s v="ULTA BEAUTY INC"/>
    <x v="2"/>
    <s v="Specialty Retail"/>
    <s v="OldCos"/>
    <n v="555.23400000000004"/>
    <n v="520.17520000000002"/>
    <n v="5884.5060000000003"/>
  </r>
  <r>
    <s v="ULTA"/>
    <x v="10"/>
    <s v="ULTA BEAUTY INC"/>
    <x v="2"/>
    <s v="Specialty Retail"/>
    <s v="OldCos"/>
    <n v="658.55899999999997"/>
    <n v="660.83820000000003"/>
    <n v="6716.6149999999998"/>
  </r>
  <r>
    <s v="UNH"/>
    <x v="0"/>
    <s v="UNITEDHEALTH GROUP INC"/>
    <x v="0"/>
    <s v="Health Care Providers &amp; Servic"/>
    <s v="OldCos"/>
    <n v="3822"/>
    <n v="3814.85"/>
    <n v="87138"/>
  </r>
  <r>
    <s v="UNH"/>
    <x v="1"/>
    <s v="UNITEDHEALTH GROUP INC"/>
    <x v="0"/>
    <s v="Health Care Providers &amp; Servic"/>
    <s v="OldCos"/>
    <n v="4634"/>
    <n v="4778.05"/>
    <n v="94155"/>
  </r>
  <r>
    <s v="UNH"/>
    <x v="2"/>
    <s v="UNITEDHEALTH GROUP INC"/>
    <x v="0"/>
    <s v="Health Care Providers &amp; Servic"/>
    <s v="OldCos"/>
    <n v="5142"/>
    <n v="5068.55"/>
    <n v="101862"/>
  </r>
  <r>
    <s v="UNH"/>
    <x v="3"/>
    <s v="UNITEDHEALTH GROUP INC"/>
    <x v="0"/>
    <s v="Health Care Providers &amp; Servic"/>
    <s v="OldCos"/>
    <n v="5526"/>
    <n v="5424.6"/>
    <n v="110618"/>
  </r>
  <r>
    <s v="UNH"/>
    <x v="4"/>
    <s v="UNITEDHEALTH GROUP INC"/>
    <x v="0"/>
    <s v="Health Care Providers &amp; Servic"/>
    <s v="OldCos"/>
    <n v="5625"/>
    <n v="5507.35"/>
    <n v="122489"/>
  </r>
  <r>
    <s v="UNH"/>
    <x v="5"/>
    <s v="UNITEDHEALTH GROUP INC"/>
    <x v="0"/>
    <s v="Health Care Providers &amp; Servic"/>
    <s v="OldCos"/>
    <n v="5619"/>
    <n v="5481.85"/>
    <n v="130474"/>
  </r>
  <r>
    <s v="UNH"/>
    <x v="6"/>
    <s v="UNITEDHEALTH GROUP INC"/>
    <x v="0"/>
    <s v="Health Care Providers &amp; Servic"/>
    <s v="OldCos"/>
    <n v="5813"/>
    <n v="5721.35"/>
    <n v="157107"/>
  </r>
  <r>
    <s v="UNH"/>
    <x v="7"/>
    <s v="UNITEDHEALTH GROUP INC"/>
    <x v="0"/>
    <s v="Health Care Providers &amp; Servic"/>
    <s v="OldCos"/>
    <n v="7017"/>
    <n v="6909.1"/>
    <n v="184840"/>
  </r>
  <r>
    <s v="UNH"/>
    <x v="8"/>
    <s v="UNITEDHEALTH GROUP INC"/>
    <x v="0"/>
    <s v="Health Care Providers &amp; Servic"/>
    <s v="OldCos"/>
    <n v="10558"/>
    <n v="9307.0499999999993"/>
    <n v="201159"/>
  </r>
  <r>
    <s v="UNH"/>
    <x v="9"/>
    <s v="UNITEDHEALTH GROUP INC"/>
    <x v="0"/>
    <s v="Health Care Providers &amp; Servic"/>
    <s v="OldCos"/>
    <n v="11986"/>
    <n v="11986"/>
    <n v="226247"/>
  </r>
  <r>
    <s v="UNP"/>
    <x v="0"/>
    <s v="UNION PACIFIC CORP"/>
    <x v="1"/>
    <s v="Road &amp; Rail"/>
    <s v="OldCos"/>
    <n v="1890"/>
    <n v="1784.7"/>
    <n v="14143"/>
  </r>
  <r>
    <s v="UNP"/>
    <x v="1"/>
    <s v="UNION PACIFIC CORP"/>
    <x v="1"/>
    <s v="Road &amp; Rail"/>
    <s v="OldCos"/>
    <n v="2780"/>
    <n v="2777.4"/>
    <n v="16965"/>
  </r>
  <r>
    <s v="UNP"/>
    <x v="2"/>
    <s v="UNION PACIFIC CORP"/>
    <x v="1"/>
    <s v="Road &amp; Rail"/>
    <s v="OldCos"/>
    <n v="3292"/>
    <n v="3267.3"/>
    <n v="19557"/>
  </r>
  <r>
    <s v="UNP"/>
    <x v="3"/>
    <s v="UNION PACIFIC CORP"/>
    <x v="1"/>
    <s v="Road &amp; Rail"/>
    <s v="OldCos"/>
    <n v="3943"/>
    <n v="3924.15"/>
    <n v="20926"/>
  </r>
  <r>
    <s v="UNP"/>
    <x v="4"/>
    <s v="UNION PACIFIC CORP"/>
    <x v="1"/>
    <s v="Road &amp; Rail"/>
    <s v="OldCos"/>
    <n v="4388"/>
    <n v="4367.2"/>
    <n v="21963"/>
  </r>
  <r>
    <s v="UNP"/>
    <x v="5"/>
    <s v="UNION PACIFIC CORP"/>
    <x v="1"/>
    <s v="Road &amp; Rail"/>
    <s v="OldCos"/>
    <n v="5180"/>
    <n v="5135.1499999999996"/>
    <n v="23988"/>
  </r>
  <r>
    <s v="UNP"/>
    <x v="6"/>
    <s v="UNION PACIFIC CORP"/>
    <x v="1"/>
    <s v="Road &amp; Rail"/>
    <s v="OldCos"/>
    <n v="4772"/>
    <n v="4678.3999999999996"/>
    <n v="21813"/>
  </r>
  <r>
    <s v="UNP"/>
    <x v="7"/>
    <s v="UNION PACIFIC CORP"/>
    <x v="1"/>
    <s v="Road &amp; Rail"/>
    <s v="OldCos"/>
    <n v="4233"/>
    <n v="4171.8999999999996"/>
    <n v="19941"/>
  </r>
  <r>
    <s v="UNP"/>
    <x v="8"/>
    <s v="UNION PACIFIC CORP"/>
    <x v="1"/>
    <s v="Road &amp; Rail"/>
    <s v="OldCos"/>
    <n v="10712"/>
    <n v="10605.4"/>
    <n v="21240"/>
  </r>
  <r>
    <s v="UNP"/>
    <x v="9"/>
    <s v="UNION PACIFIC CORP"/>
    <x v="1"/>
    <s v="Road &amp; Rail"/>
    <s v="OldCos"/>
    <n v="5966"/>
    <n v="6027.62"/>
    <n v="22832"/>
  </r>
  <r>
    <s v="UPS"/>
    <x v="0"/>
    <s v="UNITED PARCEL SERVICE-CL B"/>
    <x v="1"/>
    <s v="Air Freight &amp; Logistics"/>
    <s v="OldCos"/>
    <n v="1968"/>
    <n v="2143.0500000000002"/>
    <n v="45297"/>
  </r>
  <r>
    <s v="UPS"/>
    <x v="1"/>
    <s v="UNITED PARCEL SERVICE-CL B"/>
    <x v="1"/>
    <s v="Air Freight &amp; Logistics"/>
    <s v="OldCos"/>
    <n v="3338"/>
    <n v="3433.65"/>
    <n v="49545"/>
  </r>
  <r>
    <s v="UPS"/>
    <x v="2"/>
    <s v="UNITED PARCEL SERVICE-CL B"/>
    <x v="1"/>
    <s v="Air Freight &amp; Logistics"/>
    <s v="OldCos"/>
    <n v="3804"/>
    <n v="4311"/>
    <n v="53105"/>
  </r>
  <r>
    <s v="UPS"/>
    <x v="3"/>
    <s v="UNITED PARCEL SERVICE-CL B"/>
    <x v="1"/>
    <s v="Air Freight &amp; Logistics"/>
    <s v="OldCos"/>
    <n v="807"/>
    <n v="4389"/>
    <n v="54127"/>
  </r>
  <r>
    <s v="UPS"/>
    <x v="4"/>
    <s v="UNITED PARCEL SERVICE-CL B"/>
    <x v="1"/>
    <s v="Air Freight &amp; Logistics"/>
    <s v="OldCos"/>
    <n v="4372"/>
    <n v="4344.45"/>
    <n v="55438"/>
  </r>
  <r>
    <s v="UPS"/>
    <x v="5"/>
    <s v="UNITED PARCEL SERVICE-CL B"/>
    <x v="1"/>
    <s v="Air Freight &amp; Logistics"/>
    <s v="OldCos"/>
    <n v="3032"/>
    <n v="4389"/>
    <n v="58232"/>
  </r>
  <r>
    <s v="UPS"/>
    <x v="6"/>
    <s v="UNITED PARCEL SERVICE-CL B"/>
    <x v="1"/>
    <s v="Air Freight &amp; Logistics"/>
    <s v="OldCos"/>
    <n v="4844"/>
    <n v="4934.05"/>
    <n v="58363"/>
  </r>
  <r>
    <s v="UPS"/>
    <x v="7"/>
    <s v="UNITED PARCEL SERVICE-CL B"/>
    <x v="1"/>
    <s v="Air Freight &amp; Logistics"/>
    <s v="OldCos"/>
    <n v="3431"/>
    <n v="5210.6000000000004"/>
    <n v="60906"/>
  </r>
  <r>
    <s v="UPS"/>
    <x v="8"/>
    <s v="UNITED PARCEL SERVICE-CL B"/>
    <x v="1"/>
    <s v="Air Freight &amp; Logistics"/>
    <s v="OldCos"/>
    <n v="4905"/>
    <n v="5254"/>
    <n v="66585"/>
  </r>
  <r>
    <s v="UPS"/>
    <x v="9"/>
    <s v="UNITED PARCEL SERVICE-CL B"/>
    <x v="1"/>
    <s v="Air Freight &amp; Logistics"/>
    <s v="OldCos"/>
    <n v="4791"/>
    <n v="6301"/>
    <n v="71861"/>
  </r>
  <r>
    <s v="URI"/>
    <x v="0"/>
    <s v="UNITED RENTALS INC"/>
    <x v="1"/>
    <s v="Trading Companies &amp; Distributo"/>
    <s v="OldCos"/>
    <n v="-62"/>
    <n v="-45"/>
    <n v="2358"/>
  </r>
  <r>
    <s v="URI"/>
    <x v="1"/>
    <s v="UNITED RENTALS INC"/>
    <x v="1"/>
    <s v="Trading Companies &amp; Distributo"/>
    <s v="OldCos"/>
    <n v="-26"/>
    <n v="22"/>
    <n v="2237"/>
  </r>
  <r>
    <s v="URI"/>
    <x v="2"/>
    <s v="UNITED RENTALS INC"/>
    <x v="1"/>
    <s v="Trading Companies &amp; Distributo"/>
    <s v="OldCos"/>
    <n v="101"/>
    <n v="137.27119999999999"/>
    <n v="2611"/>
  </r>
  <r>
    <s v="URI"/>
    <x v="3"/>
    <s v="UNITED RENTALS INC"/>
    <x v="1"/>
    <s v="Trading Companies &amp; Distributo"/>
    <s v="OldCos"/>
    <n v="75"/>
    <n v="274"/>
    <n v="4117"/>
  </r>
  <r>
    <s v="URI"/>
    <x v="4"/>
    <s v="UNITED RENTALS INC"/>
    <x v="1"/>
    <s v="Trading Companies &amp; Distributo"/>
    <s v="OldCos"/>
    <n v="387"/>
    <n v="430"/>
    <n v="4955"/>
  </r>
  <r>
    <s v="URI"/>
    <x v="5"/>
    <s v="UNITED RENTALS INC"/>
    <x v="1"/>
    <s v="Trading Companies &amp; Distributo"/>
    <s v="OldCos"/>
    <n v="540"/>
    <n v="616.65"/>
    <n v="5685"/>
  </r>
  <r>
    <s v="URI"/>
    <x v="6"/>
    <s v="UNITED RENTALS INC"/>
    <x v="1"/>
    <s v="Trading Companies &amp; Distributo"/>
    <s v="OldCos"/>
    <n v="585"/>
    <n v="699"/>
    <n v="5817"/>
  </r>
  <r>
    <s v="URI"/>
    <x v="7"/>
    <s v="UNITED RENTALS INC"/>
    <x v="1"/>
    <s v="Trading Companies &amp; Distributo"/>
    <s v="OldCos"/>
    <n v="566"/>
    <n v="661"/>
    <n v="5762"/>
  </r>
  <r>
    <s v="URI"/>
    <x v="8"/>
    <s v="UNITED RENTALS INC"/>
    <x v="1"/>
    <s v="Trading Companies &amp; Distributo"/>
    <s v="OldCos"/>
    <n v="1346"/>
    <n v="803"/>
    <n v="6641"/>
  </r>
  <r>
    <s v="URI"/>
    <x v="9"/>
    <s v="UNITED RENTALS INC"/>
    <x v="1"/>
    <s v="Trading Companies &amp; Distributo"/>
    <s v="OldCos"/>
    <n v="1096"/>
    <n v="1228.412"/>
    <n v="8047"/>
  </r>
  <r>
    <s v="UTX"/>
    <x v="0"/>
    <s v="UNITED TECHNOLOGIES CORP"/>
    <x v="1"/>
    <s v="Aerospace &amp; Defense"/>
    <s v="OldCos"/>
    <n v="3829"/>
    <n v="4232.1000000000004"/>
    <n v="52920"/>
  </r>
  <r>
    <s v="UTX"/>
    <x v="1"/>
    <s v="UNITED TECHNOLOGIES CORP"/>
    <x v="1"/>
    <s v="Aerospace &amp; Defense"/>
    <s v="OldCos"/>
    <n v="4373"/>
    <n v="4340.1000000000004"/>
    <n v="52275"/>
  </r>
  <r>
    <s v="UTX"/>
    <x v="2"/>
    <s v="UNITED TECHNOLOGIES CORP"/>
    <x v="1"/>
    <s v="Aerospace &amp; Defense"/>
    <s v="OldCos"/>
    <n v="4979"/>
    <n v="4828.1000000000004"/>
    <n v="55754"/>
  </r>
  <r>
    <s v="UTX"/>
    <x v="3"/>
    <s v="UNITED TECHNOLOGIES CORP"/>
    <x v="1"/>
    <s v="Aerospace &amp; Defense"/>
    <s v="OldCos"/>
    <n v="5130"/>
    <n v="4867.55"/>
    <n v="57708"/>
  </r>
  <r>
    <s v="UTX"/>
    <x v="4"/>
    <s v="UNITED TECHNOLOGIES CORP"/>
    <x v="1"/>
    <s v="Aerospace &amp; Defense"/>
    <s v="OldCos"/>
    <n v="5721"/>
    <n v="5280.7"/>
    <n v="56600"/>
  </r>
  <r>
    <s v="UTX"/>
    <x v="5"/>
    <s v="UNITED TECHNOLOGIES CORP"/>
    <x v="1"/>
    <s v="Aerospace &amp; Defense"/>
    <s v="OldCos"/>
    <n v="6220"/>
    <n v="5864.85"/>
    <n v="57900"/>
  </r>
  <r>
    <s v="UTX"/>
    <x v="6"/>
    <s v="UNITED TECHNOLOGIES CORP"/>
    <x v="1"/>
    <s v="Aerospace &amp; Defense"/>
    <s v="OldCos"/>
    <n v="7608"/>
    <n v="5580.9"/>
    <n v="56098"/>
  </r>
  <r>
    <s v="UTX"/>
    <x v="7"/>
    <s v="UNITED TECHNOLOGIES CORP"/>
    <x v="1"/>
    <s v="Aerospace &amp; Defense"/>
    <s v="OldCos"/>
    <n v="5055"/>
    <n v="5267.65"/>
    <n v="57244"/>
  </r>
  <r>
    <s v="UTX"/>
    <x v="8"/>
    <s v="UNITED TECHNOLOGIES CORP"/>
    <x v="1"/>
    <s v="Aerospace &amp; Defense"/>
    <s v="OldCos"/>
    <n v="4552"/>
    <n v="5315"/>
    <n v="59837"/>
  </r>
  <r>
    <s v="UTX"/>
    <x v="9"/>
    <s v="UNITED TECHNOLOGIES CORP"/>
    <x v="1"/>
    <s v="Aerospace &amp; Defense"/>
    <s v="OldCos"/>
    <n v="5269"/>
    <n v="6070"/>
    <n v="66501"/>
  </r>
  <r>
    <s v="V"/>
    <x v="0"/>
    <s v="VISA INC-CLASS A SHARES"/>
    <x v="3"/>
    <s v="IT Services"/>
    <s v="OldCos"/>
    <n v="2353"/>
    <n v="2162.15"/>
    <n v="6911"/>
  </r>
  <r>
    <s v="V"/>
    <x v="1"/>
    <s v="VISA INC-CLASS A SHARES"/>
    <x v="3"/>
    <s v="IT Services"/>
    <s v="OldCos"/>
    <n v="2966"/>
    <n v="2936.75"/>
    <n v="8065"/>
  </r>
  <r>
    <s v="V"/>
    <x v="2"/>
    <s v="VISA INC-CLASS A SHARES"/>
    <x v="3"/>
    <s v="IT Services"/>
    <s v="OldCos"/>
    <n v="3650"/>
    <n v="3610.55"/>
    <n v="9188"/>
  </r>
  <r>
    <s v="V"/>
    <x v="3"/>
    <s v="VISA INC-CLASS A SHARES"/>
    <x v="3"/>
    <s v="IT Services"/>
    <s v="OldCos"/>
    <n v="2144"/>
    <n v="4411"/>
    <n v="10421"/>
  </r>
  <r>
    <s v="V"/>
    <x v="4"/>
    <s v="VISA INC-CLASS A SHARES"/>
    <x v="3"/>
    <s v="IT Services"/>
    <s v="OldCos"/>
    <n v="4980"/>
    <n v="4981.95"/>
    <n v="11778"/>
  </r>
  <r>
    <s v="V"/>
    <x v="5"/>
    <s v="VISA INC-CLASS A SHARES"/>
    <x v="3"/>
    <s v="IT Services"/>
    <s v="OldCos"/>
    <n v="5438"/>
    <n v="5457"/>
    <n v="12702"/>
  </r>
  <r>
    <s v="V"/>
    <x v="6"/>
    <s v="VISA INC-CLASS A SHARES"/>
    <x v="3"/>
    <s v="IT Services"/>
    <s v="OldCos"/>
    <n v="6328"/>
    <n v="6151.1"/>
    <n v="13880"/>
  </r>
  <r>
    <s v="V"/>
    <x v="7"/>
    <s v="VISA INC-CLASS A SHARES"/>
    <x v="3"/>
    <s v="IT Services"/>
    <s v="OldCos"/>
    <n v="5991"/>
    <n v="6954.3"/>
    <n v="15082"/>
  </r>
  <r>
    <s v="V"/>
    <x v="8"/>
    <s v="VISA INC-CLASS A SHARES"/>
    <x v="3"/>
    <s v="IT Services"/>
    <s v="OldCos"/>
    <n v="6699"/>
    <n v="8226.35"/>
    <n v="18358"/>
  </r>
  <r>
    <s v="V"/>
    <x v="9"/>
    <s v="VISA INC-CLASS A SHARES"/>
    <x v="3"/>
    <s v="IT Services"/>
    <s v="OldCos"/>
    <n v="10301"/>
    <n v="10778"/>
    <n v="20609"/>
  </r>
  <r>
    <s v="V"/>
    <x v="10"/>
    <s v="VISA INC-CLASS A SHARES"/>
    <x v="3"/>
    <s v="IT Services"/>
    <s v="OldCos"/>
    <n v="12080"/>
    <n v="12367"/>
    <n v="22977"/>
  </r>
  <r>
    <s v="VAR"/>
    <x v="0"/>
    <s v="VARIAN MEDICAL SYSTEMS INC"/>
    <x v="0"/>
    <s v="Health Care Equipment &amp; Suppli"/>
    <s v="OldCos"/>
    <n v="319.02199999999999"/>
    <n v="332.71100000000001"/>
    <n v="2214.06"/>
  </r>
  <r>
    <s v="VAR"/>
    <x v="1"/>
    <s v="VARIAN MEDICAL SYSTEMS INC"/>
    <x v="0"/>
    <s v="Health Care Equipment &amp; Suppli"/>
    <s v="OldCos"/>
    <n v="360.42200000000003"/>
    <n v="368.78100000000001"/>
    <n v="2356.585"/>
  </r>
  <r>
    <s v="VAR"/>
    <x v="2"/>
    <s v="VARIAN MEDICAL SYSTEMS INC"/>
    <x v="0"/>
    <s v="Health Care Equipment &amp; Suppli"/>
    <s v="OldCos"/>
    <n v="398.93299999999999"/>
    <n v="406.67599999999999"/>
    <n v="2596.6660000000002"/>
  </r>
  <r>
    <s v="VAR"/>
    <x v="3"/>
    <s v="VARIAN MEDICAL SYSTEMS INC"/>
    <x v="0"/>
    <s v="Health Care Equipment &amp; Suppli"/>
    <s v="OldCos"/>
    <n v="427.04899999999998"/>
    <n v="429.90899999999999"/>
    <n v="2807.0149999999999"/>
  </r>
  <r>
    <s v="VAR"/>
    <x v="4"/>
    <s v="VARIAN MEDICAL SYSTEMS INC"/>
    <x v="0"/>
    <s v="Health Care Equipment &amp; Suppli"/>
    <s v="OldCos"/>
    <n v="438.24799999999999"/>
    <n v="441.62799999999999"/>
    <n v="2942.8969999999999"/>
  </r>
  <r>
    <s v="VAR"/>
    <x v="5"/>
    <s v="VARIAN MEDICAL SYSTEMS INC"/>
    <x v="0"/>
    <s v="Health Care Equipment &amp; Suppli"/>
    <s v="OldCos"/>
    <n v="403.7"/>
    <n v="426.33949999999999"/>
    <n v="3049.8"/>
  </r>
  <r>
    <s v="VAR"/>
    <x v="6"/>
    <s v="VARIAN MEDICAL SYSTEMS INC"/>
    <x v="0"/>
    <s v="Health Care Equipment &amp; Suppli"/>
    <s v="OldCos"/>
    <n v="411.5"/>
    <n v="326.9117"/>
    <n v="2490.6999999999998"/>
  </r>
  <r>
    <s v="VAR"/>
    <x v="7"/>
    <s v="VARIAN MEDICAL SYSTEMS INC"/>
    <x v="0"/>
    <s v="Health Care Equipment &amp; Suppli"/>
    <s v="OldCos"/>
    <n v="399.3"/>
    <n v="346.53250000000003"/>
    <n v="2593.6999999999998"/>
  </r>
  <r>
    <s v="VAR"/>
    <x v="8"/>
    <s v="VARIAN MEDICAL SYSTEMS INC"/>
    <x v="0"/>
    <s v="Health Care Equipment &amp; Suppli"/>
    <s v="OldCos"/>
    <n v="249.6"/>
    <n v="325.37209999999999"/>
    <n v="2668.2"/>
  </r>
  <r>
    <s v="VAR"/>
    <x v="9"/>
    <s v="VARIAN MEDICAL SYSTEMS INC"/>
    <x v="0"/>
    <s v="Health Care Equipment &amp; Suppli"/>
    <s v="OldCos"/>
    <n v="149.9"/>
    <n v="396.6979"/>
    <n v="2919.1"/>
  </r>
  <r>
    <s v="VAR"/>
    <x v="10"/>
    <s v="VARIAN MEDICAL SYSTEMS INC"/>
    <x v="0"/>
    <s v="Health Care Equipment &amp; Suppli"/>
    <s v="OldCos"/>
    <n v="291.89999999999998"/>
    <n v="390.76690000000002"/>
    <n v="3225.1"/>
  </r>
  <r>
    <s v="VFC"/>
    <x v="0"/>
    <s v="VF CORP"/>
    <x v="2"/>
    <s v="Textiles, Apparel &amp; Luxury Goo"/>
    <s v="OldCos"/>
    <n v="602.74800000000005"/>
    <n v="602.74800000000005"/>
    <n v="7642.6"/>
  </r>
  <r>
    <s v="VFC"/>
    <x v="1"/>
    <s v="VF CORP"/>
    <x v="2"/>
    <s v="Textiles, Apparel &amp; Luxury Goo"/>
    <s v="OldCos"/>
    <n v="461.27100000000002"/>
    <n v="575.476"/>
    <n v="7220.2860000000001"/>
  </r>
  <r>
    <s v="VFC"/>
    <x v="2"/>
    <s v="VF CORP"/>
    <x v="2"/>
    <s v="Textiles, Apparel &amp; Luxury Goo"/>
    <s v="OldCos"/>
    <n v="571.36199999999997"/>
    <n v="719.5865"/>
    <n v="7702.5889999999999"/>
  </r>
  <r>
    <s v="VFC"/>
    <x v="3"/>
    <s v="VF CORP"/>
    <x v="2"/>
    <s v="Textiles, Apparel &amp; Luxury Goo"/>
    <s v="OldCos"/>
    <n v="888.08900000000006"/>
    <n v="719.5865"/>
    <n v="9459.232"/>
  </r>
  <r>
    <s v="VFC"/>
    <x v="4"/>
    <s v="VF CORP"/>
    <x v="2"/>
    <s v="Textiles, Apparel &amp; Luxury Goo"/>
    <s v="OldCos"/>
    <n v="1085.999"/>
    <n v="912.73599999999999"/>
    <n v="10879.855"/>
  </r>
  <r>
    <s v="VFC"/>
    <x v="5"/>
    <s v="VF CORP"/>
    <x v="2"/>
    <s v="Textiles, Apparel &amp; Luxury Goo"/>
    <s v="OldCos"/>
    <n v="1210.1189999999999"/>
    <n v="1218.9449999999999"/>
    <n v="11419.647999999999"/>
  </r>
  <r>
    <s v="VFC"/>
    <x v="6"/>
    <s v="VF CORP"/>
    <x v="2"/>
    <s v="Textiles, Apparel &amp; Luxury Goo"/>
    <s v="OldCos"/>
    <n v="1047.5050000000001"/>
    <n v="1634.58"/>
    <n v="11881.73"/>
  </r>
  <r>
    <s v="VFC"/>
    <x v="7"/>
    <s v="VF CORP"/>
    <x v="2"/>
    <s v="Textiles, Apparel &amp; Luxury Goo"/>
    <s v="OldCos"/>
    <n v="1231.5930000000001"/>
    <n v="1314.1659999999999"/>
    <n v="10996.393"/>
  </r>
  <r>
    <s v="VFC"/>
    <x v="8"/>
    <s v="VF CORP"/>
    <x v="2"/>
    <s v="Textiles, Apparel &amp; Luxury Goo"/>
    <s v="OldCos"/>
    <n v="1074.106"/>
    <n v="1314.1659999999999"/>
    <n v="11026.147000000001"/>
  </r>
  <r>
    <s v="VFC"/>
    <x v="9"/>
    <s v="VF CORP"/>
    <x v="2"/>
    <s v="Textiles, Apparel &amp; Luxury Goo"/>
    <s v="OldCos"/>
    <n v="614.923"/>
    <n v="1240.8860999999999"/>
    <n v="11811.177"/>
  </r>
  <r>
    <s v="VFC"/>
    <x v="10"/>
    <s v="VF CORP"/>
    <x v="2"/>
    <s v="Textiles, Apparel &amp; Luxury Goo"/>
    <s v="OldCos"/>
    <n v="1259.7919999999999"/>
    <n v="1536.29"/>
    <n v="13848.66"/>
  </r>
  <r>
    <s v="VIAB"/>
    <x v="0"/>
    <s v="VIACOM INC-CLASS B"/>
    <x v="8"/>
    <s v="Entertainment"/>
    <s v="OldCos"/>
    <n v="1611"/>
    <n v="1646"/>
    <n v="13257"/>
  </r>
  <r>
    <s v="VIAB"/>
    <x v="1"/>
    <s v="VIACOM INC-CLASS B"/>
    <x v="8"/>
    <s v="Entertainment"/>
    <s v="OldCos"/>
    <n v="2136"/>
    <n v="2247"/>
    <n v="14914"/>
  </r>
  <r>
    <s v="VIAB"/>
    <x v="2"/>
    <s v="VIACOM INC-CLASS B"/>
    <x v="8"/>
    <s v="Entertainment"/>
    <s v="OldCos"/>
    <n v="1981"/>
    <n v="2264"/>
    <n v="13887"/>
  </r>
  <r>
    <s v="VIAB"/>
    <x v="3"/>
    <s v="VIACOM INC-CLASS B"/>
    <x v="8"/>
    <s v="Entertainment"/>
    <s v="OldCos"/>
    <n v="2395"/>
    <n v="2310.9"/>
    <n v="13794"/>
  </r>
  <r>
    <s v="VIAB"/>
    <x v="4"/>
    <s v="VIACOM INC-CLASS B"/>
    <x v="8"/>
    <s v="Entertainment"/>
    <s v="OldCos"/>
    <n v="2391"/>
    <n v="2376"/>
    <n v="13783"/>
  </r>
  <r>
    <s v="VIAB"/>
    <x v="5"/>
    <s v="VIACOM INC-CLASS B"/>
    <x v="8"/>
    <s v="Entertainment"/>
    <s v="OldCos"/>
    <n v="1922"/>
    <n v="2210"/>
    <n v="13268"/>
  </r>
  <r>
    <s v="VIAB"/>
    <x v="6"/>
    <s v="VIACOM INC-CLASS B"/>
    <x v="8"/>
    <s v="Entertainment"/>
    <s v="OldCos"/>
    <n v="1438"/>
    <n v="1465"/>
    <n v="12488"/>
  </r>
  <r>
    <s v="VIAB"/>
    <x v="7"/>
    <s v="VIACOM INC-CLASS B"/>
    <x v="8"/>
    <s v="Entertainment"/>
    <s v="OldCos"/>
    <n v="1874"/>
    <n v="1511"/>
    <n v="13263"/>
  </r>
  <r>
    <s v="VIAB"/>
    <x v="8"/>
    <s v="VIACOM INC-CLASS B"/>
    <x v="8"/>
    <s v="Entertainment"/>
    <s v="OldCos"/>
    <n v="1719"/>
    <n v="1659"/>
    <n v="12943"/>
  </r>
  <r>
    <s v="VIAB"/>
    <x v="9"/>
    <s v="VIACOM INC-CLASS B"/>
    <x v="8"/>
    <s v="Entertainment"/>
    <s v="OldCos"/>
    <n v="1548"/>
    <n v="1641"/>
    <n v="12838"/>
  </r>
  <r>
    <s v="VLO"/>
    <x v="0"/>
    <s v="VALERO ENERGY CORP"/>
    <x v="7"/>
    <s v="Oil, Gas &amp; Consumable Fuels"/>
    <s v="OldCos"/>
    <n v="-1982"/>
    <n v="-121.7"/>
    <n v="63726"/>
  </r>
  <r>
    <s v="VLO"/>
    <x v="1"/>
    <s v="VALERO ENERGY CORP"/>
    <x v="7"/>
    <s v="Oil, Gas &amp; Consumable Fuels"/>
    <s v="OldCos"/>
    <n v="324"/>
    <n v="1047.2"/>
    <n v="81342"/>
  </r>
  <r>
    <s v="VLO"/>
    <x v="2"/>
    <s v="VALERO ENERGY CORP"/>
    <x v="7"/>
    <s v="Oil, Gas &amp; Consumable Fuels"/>
    <s v="OldCos"/>
    <n v="2090"/>
    <n v="2278.35"/>
    <n v="125095"/>
  </r>
  <r>
    <s v="VLO"/>
    <x v="3"/>
    <s v="VALERO ENERGY CORP"/>
    <x v="7"/>
    <s v="Oil, Gas &amp; Consumable Fuels"/>
    <s v="OldCos"/>
    <n v="2083"/>
    <n v="2817.55"/>
    <n v="138286"/>
  </r>
  <r>
    <s v="VLO"/>
    <x v="4"/>
    <s v="VALERO ENERGY CORP"/>
    <x v="7"/>
    <s v="Oil, Gas &amp; Consumable Fuels"/>
    <s v="OldCos"/>
    <n v="2720"/>
    <n v="2282.8000000000002"/>
    <n v="132615"/>
  </r>
  <r>
    <s v="VLO"/>
    <x v="5"/>
    <s v="VALERO ENERGY CORP"/>
    <x v="7"/>
    <s v="Oil, Gas &amp; Consumable Fuels"/>
    <s v="OldCos"/>
    <n v="3630"/>
    <n v="3140.85"/>
    <n v="124943"/>
  </r>
  <r>
    <s v="VLO"/>
    <x v="6"/>
    <s v="VALERO ENERGY CORP"/>
    <x v="7"/>
    <s v="Oil, Gas &amp; Consumable Fuels"/>
    <s v="OldCos"/>
    <n v="3990"/>
    <n v="3984.93"/>
    <n v="81824"/>
  </r>
  <r>
    <s v="VLO"/>
    <x v="7"/>
    <s v="VALERO ENERGY CORP"/>
    <x v="7"/>
    <s v="Oil, Gas &amp; Consumable Fuels"/>
    <s v="OldCos"/>
    <n v="2289"/>
    <n v="2297.7350000000001"/>
    <n v="70166"/>
  </r>
  <r>
    <s v="VLO"/>
    <x v="8"/>
    <s v="VALERO ENERGY CORP"/>
    <x v="7"/>
    <s v="Oil, Gas &amp; Consumable Fuels"/>
    <s v="OldCos"/>
    <n v="4065"/>
    <n v="2203"/>
    <n v="88407"/>
  </r>
  <r>
    <s v="VLO"/>
    <x v="9"/>
    <s v="VALERO ENERGY CORP"/>
    <x v="7"/>
    <s v="Oil, Gas &amp; Consumable Fuels"/>
    <s v="OldCos"/>
    <n v="3122"/>
    <n v="3157"/>
    <n v="111407"/>
  </r>
  <r>
    <s v="VMC"/>
    <x v="0"/>
    <s v="VULCAN MATERIALS CO"/>
    <x v="6"/>
    <s v="Construction Materials"/>
    <s v="OldCos"/>
    <n v="30.314"/>
    <n v="1.0304"/>
    <n v="2690.49"/>
  </r>
  <r>
    <s v="VMC"/>
    <x v="1"/>
    <s v="VULCAN MATERIALS CO"/>
    <x v="6"/>
    <s v="Construction Materials"/>
    <s v="OldCos"/>
    <n v="-96.49"/>
    <n v="-115.08929999999999"/>
    <n v="2558.8620000000001"/>
  </r>
  <r>
    <s v="VMC"/>
    <x v="2"/>
    <s v="VULCAN MATERIALS CO"/>
    <x v="6"/>
    <s v="Construction Materials"/>
    <s v="OldCos"/>
    <n v="-70.778000000000006"/>
    <n v="-126.57769999999999"/>
    <n v="2564.5500000000002"/>
  </r>
  <r>
    <s v="VMC"/>
    <x v="3"/>
    <s v="VULCAN MATERIALS CO"/>
    <x v="6"/>
    <s v="Construction Materials"/>
    <s v="OldCos"/>
    <n v="-52.593000000000004"/>
    <n v="-64.012699999999995"/>
    <n v="2567.31"/>
  </r>
  <r>
    <s v="VMC"/>
    <x v="4"/>
    <s v="VULCAN MATERIALS CO"/>
    <x v="6"/>
    <s v="Construction Materials"/>
    <s v="OldCos"/>
    <n v="24.382000000000001"/>
    <n v="-3.7757000000000001"/>
    <n v="2770.7089999999998"/>
  </r>
  <r>
    <s v="VMC"/>
    <x v="5"/>
    <s v="VULCAN MATERIALS CO"/>
    <x v="6"/>
    <s v="Construction Materials"/>
    <s v="OldCos"/>
    <n v="204.923"/>
    <n v="65.038499999999999"/>
    <n v="2994.1689999999999"/>
  </r>
  <r>
    <s v="VMC"/>
    <x v="6"/>
    <s v="VULCAN MATERIALS CO"/>
    <x v="6"/>
    <s v="Construction Materials"/>
    <s v="OldCos"/>
    <n v="221.17699999999999"/>
    <n v="234.99549999999999"/>
    <n v="3422.181"/>
  </r>
  <r>
    <s v="VMC"/>
    <x v="7"/>
    <s v="VULCAN MATERIALS CO"/>
    <x v="6"/>
    <s v="Construction Materials"/>
    <s v="OldCos"/>
    <n v="419.49099999999999"/>
    <n v="387.19260000000003"/>
    <n v="3592.6669999999999"/>
  </r>
  <r>
    <s v="VMC"/>
    <x v="8"/>
    <s v="VULCAN MATERIALS CO"/>
    <x v="6"/>
    <s v="Construction Materials"/>
    <s v="OldCos"/>
    <n v="601.18499999999995"/>
    <n v="304.95339999999999"/>
    <n v="3890.2959999999998"/>
  </r>
  <r>
    <s v="VMC"/>
    <x v="9"/>
    <s v="VULCAN MATERIALS CO"/>
    <x v="6"/>
    <s v="Construction Materials"/>
    <s v="OldCos"/>
    <n v="515.80499999999995"/>
    <n v="523.73119999999994"/>
    <n v="4382.8689999999997"/>
  </r>
  <r>
    <s v="VRSK"/>
    <x v="0"/>
    <s v="VERISK ANALYTICS INC"/>
    <x v="1"/>
    <s v="Professional Services"/>
    <s v="NewCos"/>
    <n v="126.614"/>
    <n v="130.8228"/>
    <n v="1027.104"/>
  </r>
  <r>
    <s v="VRSK"/>
    <x v="1"/>
    <s v="VERISK ANALYTICS INC"/>
    <x v="1"/>
    <s v="Professional Services"/>
    <s v="NewCos"/>
    <n v="242.55199999999999"/>
    <n v="243.15129999999999"/>
    <n v="1138.3430000000001"/>
  </r>
  <r>
    <s v="VRSK"/>
    <x v="2"/>
    <s v="VERISK ANALYTICS INC"/>
    <x v="1"/>
    <s v="Professional Services"/>
    <s v="NewCos"/>
    <n v="282.75799999999998"/>
    <n v="259.82350000000002"/>
    <n v="1191.393"/>
  </r>
  <r>
    <s v="VRSK"/>
    <x v="3"/>
    <s v="VERISK ANALYTICS INC"/>
    <x v="1"/>
    <s v="Professional Services"/>
    <s v="NewCos"/>
    <n v="329.142"/>
    <n v="317.67880000000002"/>
    <n v="1407.848"/>
  </r>
  <r>
    <s v="VRSK"/>
    <x v="4"/>
    <s v="VERISK ANALYTICS INC"/>
    <x v="1"/>
    <s v="Professional Services"/>
    <s v="NewCos"/>
    <n v="348.38"/>
    <n v="342.37380000000002"/>
    <n v="1595.703"/>
  </r>
  <r>
    <s v="VRSK"/>
    <x v="5"/>
    <s v="VERISK ANALYTICS INC"/>
    <x v="1"/>
    <s v="Professional Services"/>
    <s v="NewCos"/>
    <n v="400"/>
    <n v="354.84500000000003"/>
    <n v="1431.1"/>
  </r>
  <r>
    <s v="VRSK"/>
    <x v="6"/>
    <s v="VERISK ANALYTICS INC"/>
    <x v="1"/>
    <s v="Professional Services"/>
    <s v="NewCos"/>
    <n v="507.6"/>
    <n v="442.69"/>
    <n v="1760.7"/>
  </r>
  <r>
    <s v="VRSK"/>
    <x v="7"/>
    <s v="VERISK ANALYTICS INC"/>
    <x v="1"/>
    <s v="Professional Services"/>
    <s v="NewCos"/>
    <n v="591.20000000000005"/>
    <n v="452.15"/>
    <n v="1995.2"/>
  </r>
  <r>
    <s v="VRSK"/>
    <x v="8"/>
    <s v="VERISK ANALYTICS INC"/>
    <x v="1"/>
    <s v="Professional Services"/>
    <s v="NewCos"/>
    <n v="555.1"/>
    <n v="470.58499999999998"/>
    <n v="2145.1999999999998"/>
  </r>
  <r>
    <s v="VRSK"/>
    <x v="9"/>
    <s v="VERISK ANALYTICS INC"/>
    <x v="1"/>
    <s v="Professional Services"/>
    <s v="NewCos"/>
    <n v="598.70000000000005"/>
    <n v="604.13699999999994"/>
    <n v="2395.1"/>
  </r>
  <r>
    <s v="VRSN"/>
    <x v="0"/>
    <s v="VERISIGN INC"/>
    <x v="3"/>
    <s v="IT Services"/>
    <s v="NewCos"/>
    <n v="245.553"/>
    <n v="95.119500000000002"/>
    <n v="615.947"/>
  </r>
  <r>
    <s v="VRSN"/>
    <x v="1"/>
    <s v="VERISIGN INC"/>
    <x v="3"/>
    <s v="IT Services"/>
    <s v="NewCos"/>
    <n v="830.96699999999998"/>
    <n v="78.621399999999994"/>
    <n v="680.57799999999997"/>
  </r>
  <r>
    <s v="VRSN"/>
    <x v="2"/>
    <s v="VERISIGN INC"/>
    <x v="3"/>
    <s v="IT Services"/>
    <s v="NewCos"/>
    <n v="142.89099999999999"/>
    <n v="148.798"/>
    <n v="771.97799999999995"/>
  </r>
  <r>
    <s v="VRSN"/>
    <x v="3"/>
    <s v="VERISIGN INC"/>
    <x v="3"/>
    <s v="IT Services"/>
    <s v="NewCos"/>
    <n v="320.03199999999998"/>
    <n v="308.52769999999998"/>
    <n v="873.59199999999998"/>
  </r>
  <r>
    <s v="VRSN"/>
    <x v="4"/>
    <s v="VERISIGN INC"/>
    <x v="3"/>
    <s v="IT Services"/>
    <s v="NewCos"/>
    <n v="544.45000000000005"/>
    <n v="556.02070000000003"/>
    <n v="965.08699999999999"/>
  </r>
  <r>
    <s v="VRSN"/>
    <x v="5"/>
    <s v="VERISIGN INC"/>
    <x v="3"/>
    <s v="IT Services"/>
    <s v="NewCos"/>
    <n v="355.26"/>
    <n v="353.83069999999998"/>
    <n v="1010.117"/>
  </r>
  <r>
    <s v="VRSN"/>
    <x v="6"/>
    <s v="VERISIGN INC"/>
    <x v="3"/>
    <s v="IT Services"/>
    <s v="NewCos"/>
    <n v="375.23599999999999"/>
    <n v="382.41309999999999"/>
    <n v="1059.366"/>
  </r>
  <r>
    <s v="VRSN"/>
    <x v="7"/>
    <s v="VERISIGN INC"/>
    <x v="3"/>
    <s v="IT Services"/>
    <s v="NewCos"/>
    <n v="440.64499999999998"/>
    <n v="439.32150000000001"/>
    <n v="1142.1669999999999"/>
  </r>
  <r>
    <s v="VRSN"/>
    <x v="8"/>
    <s v="VERISIGN INC"/>
    <x v="3"/>
    <s v="IT Services"/>
    <s v="NewCos"/>
    <n v="457.24799999999999"/>
    <n v="460.25599999999997"/>
    <n v="1165.095"/>
  </r>
  <r>
    <s v="VRSN"/>
    <x v="9"/>
    <s v="VERISIGN INC"/>
    <x v="3"/>
    <s v="IT Services"/>
    <s v="NewCos"/>
    <n v="582.48900000000003"/>
    <n v="542.83609999999999"/>
    <n v="1214.9690000000001"/>
  </r>
  <r>
    <s v="VRTX"/>
    <x v="0"/>
    <s v="VERTEX PHARMACEUTICALS INC"/>
    <x v="0"/>
    <s v="Biotechnology"/>
    <s v="OldCos"/>
    <n v="-642.178"/>
    <n v="-603.83249999999998"/>
    <n v="101.889"/>
  </r>
  <r>
    <s v="VRTX"/>
    <x v="1"/>
    <s v="VERTEX PHARMACEUTICALS INC"/>
    <x v="0"/>
    <s v="Biotechnology"/>
    <s v="OldCos"/>
    <n v="-754.62599999999998"/>
    <n v="-726.3261"/>
    <n v="143.37"/>
  </r>
  <r>
    <s v="VRTX"/>
    <x v="2"/>
    <s v="VERTEX PHARMACEUTICALS INC"/>
    <x v="0"/>
    <s v="Biotechnology"/>
    <s v="OldCos"/>
    <n v="29.574000000000002"/>
    <n v="185.6267"/>
    <n v="1410.626"/>
  </r>
  <r>
    <s v="VRTX"/>
    <x v="3"/>
    <s v="VERTEX PHARMACEUTICALS INC"/>
    <x v="0"/>
    <s v="Biotechnology"/>
    <s v="OldCos"/>
    <n v="-107.032"/>
    <n v="9.782"/>
    <n v="1527.0419999999999"/>
  </r>
  <r>
    <s v="VRTX"/>
    <x v="4"/>
    <s v="VERTEX PHARMACEUTICALS INC"/>
    <x v="0"/>
    <s v="Biotechnology"/>
    <s v="OldCos"/>
    <n v="-445.02800000000002"/>
    <n v="54.913200000000003"/>
    <n v="1211.9749999999999"/>
  </r>
  <r>
    <s v="VRTX"/>
    <x v="5"/>
    <s v="VERTEX PHARMACEUTICALS INC"/>
    <x v="0"/>
    <s v="Biotechnology"/>
    <s v="OldCos"/>
    <n v="-738.55499999999995"/>
    <n v="-685.21140000000003"/>
    <n v="580.41499999999996"/>
  </r>
  <r>
    <s v="VRTX"/>
    <x v="6"/>
    <s v="VERTEX PHARMACEUTICALS INC"/>
    <x v="0"/>
    <s v="Biotechnology"/>
    <s v="OldCos"/>
    <n v="-556.33399999999995"/>
    <n v="-554.90009999999995"/>
    <n v="1032.336"/>
  </r>
  <r>
    <s v="VRTX"/>
    <x v="7"/>
    <s v="VERTEX PHARMACEUTICALS INC"/>
    <x v="0"/>
    <s v="Biotechnology"/>
    <s v="OldCos"/>
    <n v="-112.05200000000001"/>
    <n v="-146.80850000000001"/>
    <n v="1702.1769999999999"/>
  </r>
  <r>
    <s v="VRTX"/>
    <x v="8"/>
    <s v="VERTEX PHARMACEUTICALS INC"/>
    <x v="0"/>
    <s v="Biotechnology"/>
    <s v="OldCos"/>
    <n v="263.48399999999998"/>
    <n v="566.90089999999998"/>
    <n v="2488.652"/>
  </r>
  <r>
    <s v="VRTX"/>
    <x v="9"/>
    <s v="VERTEX PHARMACEUTICALS INC"/>
    <x v="0"/>
    <s v="Biotechnology"/>
    <s v="OldCos"/>
    <n v="2096.8960000000002"/>
    <n v="635.72370000000001"/>
    <n v="3047.5970000000002"/>
  </r>
  <r>
    <s v="VZ"/>
    <x v="0"/>
    <s v="VERIZON COMMUNICATIONS INC"/>
    <x v="8"/>
    <s v="Diversified Telecommunication"/>
    <s v="OldCos"/>
    <n v="6428"/>
    <n v="6428"/>
    <n v="97354"/>
  </r>
  <r>
    <s v="VZ"/>
    <x v="1"/>
    <s v="VERIZON COMMUNICATIONS INC"/>
    <x v="8"/>
    <s v="Diversified Telecommunication"/>
    <s v="OldCos"/>
    <n v="4894"/>
    <n v="7077.35"/>
    <n v="107808"/>
  </r>
  <r>
    <s v="VZ"/>
    <x v="2"/>
    <s v="VERIZON COMMUNICATIONS INC"/>
    <x v="8"/>
    <s v="Diversified Telecommunication"/>
    <s v="OldCos"/>
    <n v="2549"/>
    <n v="7470.38"/>
    <n v="106565"/>
  </r>
  <r>
    <s v="VZ"/>
    <x v="3"/>
    <s v="VERIZON COMMUNICATIONS INC"/>
    <x v="8"/>
    <s v="Diversified Telecommunication"/>
    <s v="OldCos"/>
    <n v="2404"/>
    <n v="6094.7"/>
    <n v="110875"/>
  </r>
  <r>
    <s v="VZ"/>
    <x v="4"/>
    <s v="VERIZON COMMUNICATIONS INC"/>
    <x v="8"/>
    <s v="Diversified Telecommunication"/>
    <s v="OldCos"/>
    <n v="875"/>
    <n v="6255.06"/>
    <n v="115846"/>
  </r>
  <r>
    <s v="VZ"/>
    <x v="5"/>
    <s v="VERIZON COMMUNICATIONS INC"/>
    <x v="8"/>
    <s v="Diversified Telecommunication"/>
    <s v="OldCos"/>
    <n v="11497"/>
    <n v="8279.52"/>
    <n v="120550"/>
  </r>
  <r>
    <s v="VZ"/>
    <x v="6"/>
    <s v="VERIZON COMMUNICATIONS INC"/>
    <x v="8"/>
    <s v="Diversified Telecommunication"/>
    <s v="OldCos"/>
    <n v="9625"/>
    <n v="13350.21"/>
    <n v="127079"/>
  </r>
  <r>
    <s v="VZ"/>
    <x v="7"/>
    <s v="VERIZON COMMUNICATIONS INC"/>
    <x v="8"/>
    <s v="Diversified Telecommunication"/>
    <s v="OldCos"/>
    <n v="17879"/>
    <n v="16254.6"/>
    <n v="131620"/>
  </r>
  <r>
    <s v="VZ"/>
    <x v="8"/>
    <s v="VERIZON COMMUNICATIONS INC"/>
    <x v="8"/>
    <s v="Diversified Telecommunication"/>
    <s v="OldCos"/>
    <n v="13127"/>
    <n v="15809"/>
    <n v="125980"/>
  </r>
  <r>
    <s v="VZ"/>
    <x v="9"/>
    <s v="VERIZON COMMUNICATIONS INC"/>
    <x v="8"/>
    <s v="Diversified Telecommunication"/>
    <s v="OldCos"/>
    <n v="30101"/>
    <n v="15297"/>
    <n v="126034"/>
  </r>
  <r>
    <s v="VZ"/>
    <x v="10"/>
    <s v="VERIZON COMMUNICATIONS INC"/>
    <x v="8"/>
    <s v="Diversified Telecommunication"/>
    <s v="OldCos"/>
    <n v="15528"/>
    <n v="20929.72"/>
    <n v="130863"/>
  </r>
  <r>
    <s v="WAB"/>
    <x v="0"/>
    <s v="WABTEC CORP"/>
    <x v="1"/>
    <s v="Machinery"/>
    <s v="OldCos"/>
    <n v="115.05500000000001"/>
    <n v="110.75"/>
    <n v="1401.616"/>
  </r>
  <r>
    <s v="WAB"/>
    <x v="1"/>
    <s v="WABTEC CORP"/>
    <x v="1"/>
    <s v="Machinery"/>
    <s v="OldCos"/>
    <n v="123.099"/>
    <n v="123.099"/>
    <n v="1507.0119999999999"/>
  </r>
  <r>
    <s v="WAB"/>
    <x v="2"/>
    <s v="WABTEC CORP"/>
    <x v="1"/>
    <s v="Machinery"/>
    <s v="OldCos"/>
    <n v="170.149"/>
    <n v="202.47399999999999"/>
    <n v="1967.6369999999999"/>
  </r>
  <r>
    <s v="WAB"/>
    <x v="3"/>
    <s v="WABTEC CORP"/>
    <x v="1"/>
    <s v="Machinery"/>
    <s v="OldCos"/>
    <n v="250.47300000000001"/>
    <n v="257.233"/>
    <n v="2391.1219999999998"/>
  </r>
  <r>
    <s v="WAB"/>
    <x v="4"/>
    <s v="WABTEC CORP"/>
    <x v="1"/>
    <s v="Machinery"/>
    <s v="OldCos"/>
    <n v="292.23500000000001"/>
    <n v="303.88"/>
    <n v="2566.3919999999998"/>
  </r>
  <r>
    <s v="WAB"/>
    <x v="5"/>
    <s v="WABTEC CORP"/>
    <x v="1"/>
    <s v="Machinery"/>
    <s v="OldCos"/>
    <n v="351.68"/>
    <n v="367.41"/>
    <n v="3044.4540000000002"/>
  </r>
  <r>
    <s v="WAB"/>
    <x v="6"/>
    <s v="WABTEC CORP"/>
    <x v="1"/>
    <s v="Machinery"/>
    <s v="OldCos"/>
    <n v="398.62799999999999"/>
    <n v="416.95800000000003"/>
    <n v="3307.998"/>
  </r>
  <r>
    <s v="WAB"/>
    <x v="7"/>
    <s v="WABTEC CORP"/>
    <x v="1"/>
    <s v="Machinery"/>
    <s v="OldCos"/>
    <n v="304.887"/>
    <n v="340.7878"/>
    <n v="2931.1880000000001"/>
  </r>
  <r>
    <s v="WAB"/>
    <x v="8"/>
    <s v="WABTEC CORP"/>
    <x v="1"/>
    <s v="Machinery"/>
    <s v="OldCos"/>
    <n v="262.26100000000002"/>
    <n v="334.3005"/>
    <n v="3881.7559999999999"/>
  </r>
  <r>
    <s v="WAB"/>
    <x v="9"/>
    <s v="WABTEC CORP"/>
    <x v="1"/>
    <s v="Machinery"/>
    <s v="OldCos"/>
    <n v="294.94400000000002"/>
    <n v="388.35340000000002"/>
    <n v="4363.5469999999996"/>
  </r>
  <r>
    <s v="WAT"/>
    <x v="0"/>
    <s v="WATERS CORP"/>
    <x v="0"/>
    <s v="Life Sciences Tools &amp; Services"/>
    <s v="OldCos"/>
    <n v="323.31299999999999"/>
    <n v="326.23500000000001"/>
    <n v="1498.7"/>
  </r>
  <r>
    <s v="WAT"/>
    <x v="1"/>
    <s v="WATERS CORP"/>
    <x v="0"/>
    <s v="Life Sciences Tools &amp; Services"/>
    <s v="OldCos"/>
    <n v="381.76299999999998"/>
    <n v="385.04399999999998"/>
    <n v="1643.3710000000001"/>
  </r>
  <r>
    <s v="WAT"/>
    <x v="2"/>
    <s v="WATERS CORP"/>
    <x v="0"/>
    <s v="Life Sciences Tools &amp; Services"/>
    <s v="OldCos"/>
    <n v="432.96800000000002"/>
    <n v="436.94900000000001"/>
    <n v="1851.184"/>
  </r>
  <r>
    <s v="WAT"/>
    <x v="3"/>
    <s v="WATERS CORP"/>
    <x v="0"/>
    <s v="Life Sciences Tools &amp; Services"/>
    <s v="OldCos"/>
    <n v="461.44299999999998"/>
    <n v="430.22489999999999"/>
    <n v="1843.6410000000001"/>
  </r>
  <r>
    <s v="WAT"/>
    <x v="4"/>
    <s v="WATERS CORP"/>
    <x v="0"/>
    <s v="Life Sciences Tools &amp; Services"/>
    <s v="OldCos"/>
    <n v="450.00299999999999"/>
    <n v="428.84899999999999"/>
    <n v="1904.2180000000001"/>
  </r>
  <r>
    <s v="WAT"/>
    <x v="5"/>
    <s v="WATERS CORP"/>
    <x v="0"/>
    <s v="Life Sciences Tools &amp; Services"/>
    <s v="OldCos"/>
    <n v="431.62"/>
    <n v="458.85399999999998"/>
    <n v="1989.3440000000001"/>
  </r>
  <r>
    <s v="WAT"/>
    <x v="6"/>
    <s v="WATERS CORP"/>
    <x v="0"/>
    <s v="Life Sciences Tools &amp; Services"/>
    <s v="OldCos"/>
    <n v="469.053"/>
    <n v="481.09199999999998"/>
    <n v="2042.3320000000001"/>
  </r>
  <r>
    <s v="WAT"/>
    <x v="7"/>
    <s v="WATERS CORP"/>
    <x v="0"/>
    <s v="Life Sciences Tools &amp; Services"/>
    <s v="OldCos"/>
    <n v="521.50300000000004"/>
    <n v="526.64"/>
    <n v="2167.4229999999998"/>
  </r>
  <r>
    <s v="WAT"/>
    <x v="8"/>
    <s v="WATERS CORP"/>
    <x v="0"/>
    <s v="Life Sciences Tools &amp; Services"/>
    <s v="OldCos"/>
    <n v="20.311"/>
    <n v="596.06799999999998"/>
    <n v="2309.078"/>
  </r>
  <r>
    <s v="WAT"/>
    <x v="9"/>
    <s v="WATERS CORP"/>
    <x v="0"/>
    <s v="Life Sciences Tools &amp; Services"/>
    <s v="OldCos"/>
    <n v="593.79399999999998"/>
    <n v="636.91099999999994"/>
    <n v="2419.9290000000001"/>
  </r>
  <r>
    <s v="WBA"/>
    <x v="0"/>
    <s v="WALGREENS BOOTS ALLIANCE INC"/>
    <x v="4"/>
    <s v="Food &amp; Staples Retailing"/>
    <s v="OldCos"/>
    <n v="2006"/>
    <n v="2175"/>
    <n v="63335"/>
  </r>
  <r>
    <s v="WBA"/>
    <x v="1"/>
    <s v="WALGREENS BOOTS ALLIANCE INC"/>
    <x v="4"/>
    <s v="Food &amp; Staples Retailing"/>
    <s v="OldCos"/>
    <n v="2091"/>
    <n v="2273.4769999999999"/>
    <n v="67420"/>
  </r>
  <r>
    <s v="WBA"/>
    <x v="2"/>
    <s v="WALGREENS BOOTS ALLIANCE INC"/>
    <x v="4"/>
    <s v="Food &amp; Staples Retailing"/>
    <s v="OldCos"/>
    <n v="2714"/>
    <n v="2611.3000000000002"/>
    <n v="72184"/>
  </r>
  <r>
    <s v="WBA"/>
    <x v="3"/>
    <s v="WALGREENS BOOTS ALLIANCE INC"/>
    <x v="4"/>
    <s v="Food &amp; Staples Retailing"/>
    <s v="OldCos"/>
    <n v="2127"/>
    <n v="2248"/>
    <n v="71633"/>
  </r>
  <r>
    <s v="WBA"/>
    <x v="4"/>
    <s v="WALGREENS BOOTS ALLIANCE INC"/>
    <x v="4"/>
    <s v="Food &amp; Staples Retailing"/>
    <s v="OldCos"/>
    <n v="2450"/>
    <n v="2595.5"/>
    <n v="72217"/>
  </r>
  <r>
    <s v="WBA"/>
    <x v="5"/>
    <s v="WALGREENS BOOTS ALLIANCE INC"/>
    <x v="4"/>
    <s v="Food &amp; Staples Retailing"/>
    <s v="OldCos"/>
    <n v="1932"/>
    <n v="2994.55"/>
    <n v="76392"/>
  </r>
  <r>
    <s v="WBA"/>
    <x v="6"/>
    <s v="WALGREENS BOOTS ALLIANCE INC"/>
    <x v="4"/>
    <s v="Food &amp; Staples Retailing"/>
    <s v="OldCos"/>
    <n v="4220"/>
    <n v="4399.1000000000004"/>
    <n v="103444"/>
  </r>
  <r>
    <s v="WBA"/>
    <x v="7"/>
    <s v="WALGREENS BOOTS ALLIANCE INC"/>
    <x v="4"/>
    <s v="Food &amp; Staples Retailing"/>
    <s v="OldCos"/>
    <n v="4173"/>
    <n v="4402.8335999999999"/>
    <n v="117351"/>
  </r>
  <r>
    <s v="WBA"/>
    <x v="8"/>
    <s v="WALGREENS BOOTS ALLIANCE INC"/>
    <x v="4"/>
    <s v="Food &amp; Staples Retailing"/>
    <s v="OldCos"/>
    <n v="4078"/>
    <n v="4892.1072000000004"/>
    <n v="118214"/>
  </r>
  <r>
    <s v="WBA"/>
    <x v="9"/>
    <s v="WALGREENS BOOTS ALLIANCE INC"/>
    <x v="4"/>
    <s v="Food &amp; Staples Retailing"/>
    <s v="OldCos"/>
    <n v="5024"/>
    <n v="5252.6666999999998"/>
    <n v="131537"/>
  </r>
  <r>
    <s v="WBA"/>
    <x v="10"/>
    <s v="WALGREENS BOOTS ALLIANCE INC"/>
    <x v="4"/>
    <s v="Food &amp; Staples Retailing"/>
    <s v="OldCos"/>
    <n v="3982"/>
    <n v="4687.3356000000003"/>
    <n v="136866"/>
  </r>
  <r>
    <s v="WCG"/>
    <x v="0"/>
    <s v="WELLCARE HEALTH PLANS INC"/>
    <x v="0"/>
    <s v="Health Care Providers &amp; Servic"/>
    <s v="OldCos"/>
    <n v="39.871000000000002"/>
    <n v="126.551"/>
    <n v="6878.1639999999998"/>
  </r>
  <r>
    <s v="WCG"/>
    <x v="1"/>
    <s v="WELLCARE HEALTH PLANS INC"/>
    <x v="0"/>
    <s v="Health Care Providers &amp; Servic"/>
    <s v="OldCos"/>
    <n v="-53.4"/>
    <n v="114.21299999999999"/>
    <n v="5440.2250000000004"/>
  </r>
  <r>
    <s v="WCG"/>
    <x v="2"/>
    <s v="WELLCARE HEALTH PLANS INC"/>
    <x v="0"/>
    <s v="Health Care Providers &amp; Servic"/>
    <s v="OldCos"/>
    <n v="264.24599999999998"/>
    <n v="284.3965"/>
    <n v="6106.8680000000004"/>
  </r>
  <r>
    <s v="WCG"/>
    <x v="3"/>
    <s v="WELLCARE HEALTH PLANS INC"/>
    <x v="0"/>
    <s v="Health Care Providers &amp; Servic"/>
    <s v="OldCos"/>
    <n v="184.7"/>
    <n v="215.6"/>
    <n v="7409"/>
  </r>
  <r>
    <s v="WCG"/>
    <x v="4"/>
    <s v="WELLCARE HEALTH PLANS INC"/>
    <x v="0"/>
    <s v="Health Care Providers &amp; Servic"/>
    <s v="OldCos"/>
    <n v="175.3"/>
    <n v="211.37"/>
    <n v="9527.9"/>
  </r>
  <r>
    <s v="WCG"/>
    <x v="5"/>
    <s v="WELLCARE HEALTH PLANS INC"/>
    <x v="0"/>
    <s v="Health Care Providers &amp; Servic"/>
    <s v="OldCos"/>
    <n v="63.7"/>
    <n v="87.39"/>
    <n v="12959.9"/>
  </r>
  <r>
    <s v="WCG"/>
    <x v="6"/>
    <s v="WELLCARE HEALTH PLANS INC"/>
    <x v="0"/>
    <s v="Health Care Providers &amp; Servic"/>
    <s v="OldCos"/>
    <n v="118.6"/>
    <n v="114.63500000000001"/>
    <n v="13890.2"/>
  </r>
  <r>
    <s v="WCG"/>
    <x v="7"/>
    <s v="WELLCARE HEALTH PLANS INC"/>
    <x v="0"/>
    <s v="Health Care Providers &amp; Servic"/>
    <s v="OldCos"/>
    <n v="242.1"/>
    <n v="259.4932"/>
    <n v="14237.1"/>
  </r>
  <r>
    <s v="WCG"/>
    <x v="8"/>
    <s v="WELLCARE HEALTH PLANS INC"/>
    <x v="0"/>
    <s v="Health Care Providers &amp; Servic"/>
    <s v="OldCos"/>
    <n v="373.7"/>
    <n v="362.61340000000001"/>
    <n v="17007.2"/>
  </r>
  <r>
    <s v="WCG"/>
    <x v="9"/>
    <s v="WELLCARE HEALTH PLANS INC"/>
    <x v="0"/>
    <s v="Health Care Providers &amp; Servic"/>
    <s v="OldCos"/>
    <n v="439.8"/>
    <n v="465.82400000000001"/>
    <n v="20414.099999999999"/>
  </r>
  <r>
    <s v="WDC"/>
    <x v="0"/>
    <s v="WESTERN DIGITAL CORP"/>
    <x v="3"/>
    <s v="Technology Hardware, Storage &amp;"/>
    <s v="OldCos"/>
    <n v="470"/>
    <n v="540.20000000000005"/>
    <n v="7453"/>
  </r>
  <r>
    <s v="WDC"/>
    <x v="1"/>
    <s v="WESTERN DIGITAL CORP"/>
    <x v="3"/>
    <s v="Technology Hardware, Storage &amp;"/>
    <s v="OldCos"/>
    <n v="1382"/>
    <n v="1382"/>
    <n v="9850"/>
  </r>
  <r>
    <s v="WDC"/>
    <x v="2"/>
    <s v="WESTERN DIGITAL CORP"/>
    <x v="3"/>
    <s v="Technology Hardware, Storage &amp;"/>
    <s v="OldCos"/>
    <n v="726"/>
    <n v="753.3"/>
    <n v="9526"/>
  </r>
  <r>
    <s v="WDC"/>
    <x v="3"/>
    <s v="WESTERN DIGITAL CORP"/>
    <x v="3"/>
    <s v="Technology Hardware, Storage &amp;"/>
    <s v="OldCos"/>
    <n v="1612"/>
    <n v="1847.3"/>
    <n v="12478"/>
  </r>
  <r>
    <s v="WDC"/>
    <x v="4"/>
    <s v="WESTERN DIGITAL CORP"/>
    <x v="3"/>
    <s v="Technology Hardware, Storage &amp;"/>
    <s v="OldCos"/>
    <n v="980"/>
    <n v="1069.7"/>
    <n v="15351"/>
  </r>
  <r>
    <s v="WDC"/>
    <x v="5"/>
    <s v="WESTERN DIGITAL CORP"/>
    <x v="3"/>
    <s v="Technology Hardware, Storage &amp;"/>
    <s v="OldCos"/>
    <n v="1617"/>
    <n v="1689.15"/>
    <n v="15130"/>
  </r>
  <r>
    <s v="WDC"/>
    <x v="6"/>
    <s v="WESTERN DIGITAL CORP"/>
    <x v="3"/>
    <s v="Technology Hardware, Storage &amp;"/>
    <s v="OldCos"/>
    <n v="1465"/>
    <n v="1633.05"/>
    <n v="14572"/>
  </r>
  <r>
    <s v="WDC"/>
    <x v="7"/>
    <s v="WESTERN DIGITAL CORP"/>
    <x v="3"/>
    <s v="Technology Hardware, Storage &amp;"/>
    <s v="OldCos"/>
    <n v="242"/>
    <n v="1066.7008000000001"/>
    <n v="12994"/>
  </r>
  <r>
    <s v="WDC"/>
    <x v="8"/>
    <s v="WESTERN DIGITAL CORP"/>
    <x v="3"/>
    <s v="Technology Hardware, Storage &amp;"/>
    <s v="OldCos"/>
    <n v="397"/>
    <n v="907.9"/>
    <n v="19093"/>
  </r>
  <r>
    <s v="WDC"/>
    <x v="9"/>
    <s v="WESTERN DIGITAL CORP"/>
    <x v="3"/>
    <s v="Technology Hardware, Storage &amp;"/>
    <s v="OldCos"/>
    <n v="675"/>
    <n v="2314.1642999999999"/>
    <n v="20647"/>
  </r>
  <r>
    <s v="WDC"/>
    <x v="10"/>
    <s v="WESTERN DIGITAL CORP"/>
    <x v="3"/>
    <s v="Technology Hardware, Storage &amp;"/>
    <s v="OldCos"/>
    <n v="-754"/>
    <n v="29.181100000000001"/>
    <n v="16569"/>
  </r>
  <r>
    <s v="WEC"/>
    <x v="0"/>
    <s v="WEC ENERGY GROUP INC"/>
    <x v="5"/>
    <s v="Multi-Utilities"/>
    <s v="OldCos"/>
    <n v="382.4"/>
    <n v="375.7"/>
    <n v="4100.8999999999996"/>
  </r>
  <r>
    <s v="WEC"/>
    <x v="1"/>
    <s v="WEC ENERGY GROUP INC"/>
    <x v="5"/>
    <s v="Multi-Utilities"/>
    <s v="OldCos"/>
    <n v="456.5"/>
    <n v="454.4"/>
    <n v="4202.5"/>
  </r>
  <r>
    <s v="WEC"/>
    <x v="2"/>
    <s v="WEC ENERGY GROUP INC"/>
    <x v="5"/>
    <s v="Multi-Utilities"/>
    <s v="OldCos"/>
    <n v="526.20000000000005"/>
    <n v="512.79999999999995"/>
    <n v="4486.3999999999996"/>
  </r>
  <r>
    <s v="WEC"/>
    <x v="3"/>
    <s v="WEC ENERGY GROUP INC"/>
    <x v="5"/>
    <s v="Multi-Utilities"/>
    <s v="OldCos"/>
    <n v="546.29999999999995"/>
    <n v="546.29999999999995"/>
    <n v="4246.3999999999996"/>
  </r>
  <r>
    <s v="WEC"/>
    <x v="4"/>
    <s v="WEC ENERGY GROUP INC"/>
    <x v="5"/>
    <s v="Multi-Utilities"/>
    <s v="OldCos"/>
    <n v="577.4"/>
    <n v="577.4"/>
    <n v="4519"/>
  </r>
  <r>
    <s v="WEC"/>
    <x v="5"/>
    <s v="WEC ENERGY GROUP INC"/>
    <x v="5"/>
    <s v="Multi-Utilities"/>
    <s v="OldCos"/>
    <n v="588.29999999999995"/>
    <n v="591.4"/>
    <n v="4997.1000000000004"/>
  </r>
  <r>
    <s v="WEC"/>
    <x v="6"/>
    <s v="WEC ENERGY GROUP INC"/>
    <x v="5"/>
    <s v="Multi-Utilities"/>
    <s v="OldCos"/>
    <n v="638.5"/>
    <n v="707.05160000000001"/>
    <n v="5926.1"/>
  </r>
  <r>
    <s v="WEC"/>
    <x v="7"/>
    <s v="WEC ENERGY GROUP INC"/>
    <x v="5"/>
    <s v="Multi-Utilities"/>
    <s v="OldCos"/>
    <n v="939"/>
    <n v="914.14319999999998"/>
    <n v="7472.3"/>
  </r>
  <r>
    <s v="WEC"/>
    <x v="8"/>
    <s v="WEC ENERGY GROUP INC"/>
    <x v="5"/>
    <s v="Multi-Utilities"/>
    <s v="OldCos"/>
    <n v="1203.7"/>
    <n v="995.55790000000002"/>
    <n v="7648.5"/>
  </r>
  <r>
    <s v="WEC"/>
    <x v="9"/>
    <s v="WEC ENERGY GROUP INC"/>
    <x v="5"/>
    <s v="Multi-Utilities"/>
    <s v="OldCos"/>
    <n v="1059.3"/>
    <n v="1059.3"/>
    <n v="7679.5"/>
  </r>
  <r>
    <s v="WHR"/>
    <x v="0"/>
    <s v="WHIRLPOOL CORP"/>
    <x v="2"/>
    <s v="Household Durables"/>
    <s v="OldCos"/>
    <n v="418"/>
    <n v="418"/>
    <n v="18907"/>
  </r>
  <r>
    <s v="WHR"/>
    <x v="1"/>
    <s v="WHIRLPOOL CORP"/>
    <x v="2"/>
    <s v="Household Durables"/>
    <s v="OldCos"/>
    <n v="328"/>
    <n v="409.9"/>
    <n v="17099"/>
  </r>
  <r>
    <s v="WHR"/>
    <x v="2"/>
    <s v="WHIRLPOOL CORP"/>
    <x v="2"/>
    <s v="Household Durables"/>
    <s v="OldCos"/>
    <n v="619"/>
    <n v="837.86199999999997"/>
    <n v="18366"/>
  </r>
  <r>
    <s v="WHR"/>
    <x v="3"/>
    <s v="WHIRLPOOL CORP"/>
    <x v="2"/>
    <s v="Household Durables"/>
    <s v="OldCos"/>
    <n v="390"/>
    <n v="812"/>
    <n v="18666"/>
  </r>
  <r>
    <s v="WHR"/>
    <x v="4"/>
    <s v="WHIRLPOOL CORP"/>
    <x v="2"/>
    <s v="Household Durables"/>
    <s v="OldCos"/>
    <n v="401"/>
    <n v="613.45699999999999"/>
    <n v="18143"/>
  </r>
  <r>
    <s v="WHR"/>
    <x v="5"/>
    <s v="WHIRLPOOL CORP"/>
    <x v="2"/>
    <s v="Household Durables"/>
    <s v="OldCos"/>
    <n v="827"/>
    <n v="1088.95"/>
    <n v="18769"/>
  </r>
  <r>
    <s v="WHR"/>
    <x v="6"/>
    <s v="WHIRLPOOL CORP"/>
    <x v="2"/>
    <s v="Household Durables"/>
    <s v="OldCos"/>
    <n v="650"/>
    <n v="921.8"/>
    <n v="19872"/>
  </r>
  <r>
    <s v="WHR"/>
    <x v="7"/>
    <s v="WHIRLPOOL CORP"/>
    <x v="2"/>
    <s v="Household Durables"/>
    <s v="OldCos"/>
    <n v="783"/>
    <n v="922"/>
    <n v="20891"/>
  </r>
  <r>
    <s v="WHR"/>
    <x v="8"/>
    <s v="WHIRLPOOL CORP"/>
    <x v="2"/>
    <s v="Household Durables"/>
    <s v="OldCos"/>
    <n v="888"/>
    <n v="1045.3"/>
    <n v="20718"/>
  </r>
  <r>
    <s v="WHR"/>
    <x v="9"/>
    <s v="WHIRLPOOL CORP"/>
    <x v="2"/>
    <s v="Household Durables"/>
    <s v="OldCos"/>
    <n v="350"/>
    <n v="1070.152"/>
    <n v="21253"/>
  </r>
  <r>
    <s v="WHR"/>
    <x v="10"/>
    <s v="WHIRLPOOL CORP"/>
    <x v="2"/>
    <s v="Household Durables"/>
    <s v="OldCos"/>
    <n v="-183"/>
    <n v="940.51"/>
    <n v="21037"/>
  </r>
  <r>
    <s v="WM"/>
    <x v="0"/>
    <s v="WASTE MANAGEMENT INC"/>
    <x v="1"/>
    <s v="Commercial Services &amp; Supplies"/>
    <s v="OldCos"/>
    <n v="994"/>
    <n v="980"/>
    <n v="11791"/>
  </r>
  <r>
    <s v="WM"/>
    <x v="1"/>
    <s v="WASTE MANAGEMENT INC"/>
    <x v="1"/>
    <s v="Commercial Services &amp; Supplies"/>
    <s v="OldCos"/>
    <n v="953"/>
    <n v="990.75"/>
    <n v="12515"/>
  </r>
  <r>
    <s v="WM"/>
    <x v="2"/>
    <s v="WASTE MANAGEMENT INC"/>
    <x v="1"/>
    <s v="Commercial Services &amp; Supplies"/>
    <s v="OldCos"/>
    <n v="961"/>
    <n v="1006.864"/>
    <n v="13378"/>
  </r>
  <r>
    <s v="WM"/>
    <x v="3"/>
    <s v="WASTE MANAGEMENT INC"/>
    <x v="1"/>
    <s v="Commercial Services &amp; Supplies"/>
    <s v="OldCos"/>
    <n v="817"/>
    <n v="982.89400000000001"/>
    <n v="13649"/>
  </r>
  <r>
    <s v="WM"/>
    <x v="4"/>
    <s v="WASTE MANAGEMENT INC"/>
    <x v="1"/>
    <s v="Commercial Services &amp; Supplies"/>
    <s v="OldCos"/>
    <n v="98"/>
    <n v="927.4"/>
    <n v="13983"/>
  </r>
  <r>
    <s v="WM"/>
    <x v="5"/>
    <s v="WASTE MANAGEMENT INC"/>
    <x v="1"/>
    <s v="Commercial Services &amp; Supplies"/>
    <s v="OldCos"/>
    <n v="1298"/>
    <n v="1131.7"/>
    <n v="13996"/>
  </r>
  <r>
    <s v="WM"/>
    <x v="6"/>
    <s v="WASTE MANAGEMENT INC"/>
    <x v="1"/>
    <s v="Commercial Services &amp; Supplies"/>
    <s v="OldCos"/>
    <n v="753"/>
    <n v="1217.0999999999999"/>
    <n v="12961"/>
  </r>
  <r>
    <s v="WM"/>
    <x v="7"/>
    <s v="WASTE MANAGEMENT INC"/>
    <x v="1"/>
    <s v="Commercial Services &amp; Supplies"/>
    <s v="OldCos"/>
    <n v="1182"/>
    <n v="1272"/>
    <n v="13609"/>
  </r>
  <r>
    <s v="WM"/>
    <x v="8"/>
    <s v="WASTE MANAGEMENT INC"/>
    <x v="1"/>
    <s v="Commercial Services &amp; Supplies"/>
    <s v="OldCos"/>
    <n v="1949"/>
    <n v="1447.6"/>
    <n v="14485"/>
  </r>
  <r>
    <s v="WM"/>
    <x v="9"/>
    <s v="WASTE MANAGEMENT INC"/>
    <x v="1"/>
    <s v="Commercial Services &amp; Supplies"/>
    <s v="OldCos"/>
    <n v="1925"/>
    <n v="1813"/>
    <n v="14914"/>
  </r>
  <r>
    <s v="WMB"/>
    <x v="0"/>
    <s v="WILLIAMS COS INC"/>
    <x v="7"/>
    <s v="Oil, Gas &amp; Consumable Fuels"/>
    <s v="OldCos"/>
    <n v="1418"/>
    <n v="1418"/>
    <n v="11890"/>
  </r>
  <r>
    <s v="WMB"/>
    <x v="1"/>
    <s v="WILLIAMS COS INC"/>
    <x v="7"/>
    <s v="Oil, Gas &amp; Consumable Fuels"/>
    <s v="OldCos"/>
    <n v="285"/>
    <n v="347.2713"/>
    <n v="5278"/>
  </r>
  <r>
    <s v="WMB"/>
    <x v="2"/>
    <s v="WILLIAMS COS INC"/>
    <x v="7"/>
    <s v="Oil, Gas &amp; Consumable Fuels"/>
    <s v="OldCos"/>
    <n v="-1097"/>
    <n v="751.23490000000004"/>
    <n v="9616"/>
  </r>
  <r>
    <s v="WMB"/>
    <x v="3"/>
    <s v="WILLIAMS COS INC"/>
    <x v="7"/>
    <s v="Oil, Gas &amp; Consumable Fuels"/>
    <s v="OldCos"/>
    <n v="376"/>
    <n v="735.82349999999997"/>
    <n v="7930"/>
  </r>
  <r>
    <s v="WMB"/>
    <x v="4"/>
    <s v="WILLIAMS COS INC"/>
    <x v="7"/>
    <s v="Oil, Gas &amp; Consumable Fuels"/>
    <s v="OldCos"/>
    <n v="859"/>
    <n v="739.33330000000001"/>
    <n v="7486"/>
  </r>
  <r>
    <s v="WMB"/>
    <x v="5"/>
    <s v="WILLIAMS COS INC"/>
    <x v="7"/>
    <s v="Oil, Gas &amp; Consumable Fuels"/>
    <s v="OldCos"/>
    <n v="430"/>
    <n v="636.64520000000005"/>
    <n v="6860"/>
  </r>
  <r>
    <s v="WMB"/>
    <x v="6"/>
    <s v="WILLIAMS COS INC"/>
    <x v="7"/>
    <s v="Oil, Gas &amp; Consumable Fuels"/>
    <s v="OldCos"/>
    <n v="2114"/>
    <n v="414.11950000000002"/>
    <n v="7637"/>
  </r>
  <r>
    <s v="WMB"/>
    <x v="7"/>
    <s v="WILLIAMS COS INC"/>
    <x v="7"/>
    <s v="Oil, Gas &amp; Consumable Fuels"/>
    <s v="OldCos"/>
    <n v="-571"/>
    <n v="1403.1659999999999"/>
    <n v="7360"/>
  </r>
  <r>
    <s v="WMB"/>
    <x v="8"/>
    <s v="WILLIAMS COS INC"/>
    <x v="7"/>
    <s v="Oil, Gas &amp; Consumable Fuels"/>
    <s v="OldCos"/>
    <n v="-424"/>
    <n v="838.15260000000001"/>
    <n v="7499"/>
  </r>
  <r>
    <s v="WMB"/>
    <x v="9"/>
    <s v="WILLIAMS COS INC"/>
    <x v="7"/>
    <s v="Oil, Gas &amp; Consumable Fuels"/>
    <s v="OldCos"/>
    <n v="2174"/>
    <n v="374.1"/>
    <n v="8031"/>
  </r>
  <r>
    <s v="WMB"/>
    <x v="10"/>
    <s v="WILLIAMS COS INC"/>
    <x v="7"/>
    <s v="Oil, Gas &amp; Consumable Fuels"/>
    <s v="OldCos"/>
    <n v="-156"/>
    <n v="724"/>
    <n v="8686"/>
  </r>
  <r>
    <s v="WMT"/>
    <x v="0"/>
    <s v="WALMART INC"/>
    <x v="4"/>
    <s v="Food &amp; Staples Retailing"/>
    <s v="OldCos"/>
    <n v="13381"/>
    <n v="13734.3"/>
    <n v="404254"/>
  </r>
  <r>
    <s v="WMT"/>
    <x v="1"/>
    <s v="WALMART INC"/>
    <x v="4"/>
    <s v="Food &amp; Staples Retailing"/>
    <s v="OldCos"/>
    <n v="14370"/>
    <n v="14239"/>
    <n v="408085"/>
  </r>
  <r>
    <s v="WMT"/>
    <x v="2"/>
    <s v="WALMART INC"/>
    <x v="4"/>
    <s v="Food &amp; Staples Retailing"/>
    <s v="OldCos"/>
    <n v="16389"/>
    <n v="14921"/>
    <n v="421849"/>
  </r>
  <r>
    <s v="WMT"/>
    <x v="3"/>
    <s v="WALMART INC"/>
    <x v="4"/>
    <s v="Food &amp; Staples Retailing"/>
    <s v="OldCos"/>
    <n v="15699"/>
    <n v="15935.95"/>
    <n v="446509"/>
  </r>
  <r>
    <s v="WMT"/>
    <x v="4"/>
    <s v="WALMART INC"/>
    <x v="4"/>
    <s v="Food &amp; Staples Retailing"/>
    <s v="OldCos"/>
    <n v="16999"/>
    <n v="16947"/>
    <n v="468651"/>
  </r>
  <r>
    <s v="WMT"/>
    <x v="5"/>
    <s v="WALMART INC"/>
    <x v="4"/>
    <s v="Food &amp; Staples Retailing"/>
    <s v="OldCos"/>
    <n v="16022"/>
    <n v="16534.599999999999"/>
    <n v="476294"/>
  </r>
  <r>
    <s v="WMT"/>
    <x v="6"/>
    <s v="WALMART INC"/>
    <x v="4"/>
    <s v="Food &amp; Staples Retailing"/>
    <s v="OldCos"/>
    <n v="16363"/>
    <n v="16240.15"/>
    <n v="485651"/>
  </r>
  <r>
    <s v="WMT"/>
    <x v="7"/>
    <s v="WALMART INC"/>
    <x v="4"/>
    <s v="Food &amp; Staples Retailing"/>
    <s v="OldCos"/>
    <n v="14694"/>
    <n v="14143.62"/>
    <n v="482130"/>
  </r>
  <r>
    <s v="WMT"/>
    <x v="8"/>
    <s v="WALMART INC"/>
    <x v="4"/>
    <s v="Food &amp; Staples Retailing"/>
    <s v="OldCos"/>
    <n v="13643"/>
    <n v="13456.28"/>
    <n v="485873"/>
  </r>
  <r>
    <s v="WMT"/>
    <x v="9"/>
    <s v="WALMART INC"/>
    <x v="4"/>
    <s v="Food &amp; Staples Retailing"/>
    <s v="OldCos"/>
    <n v="9862"/>
    <n v="13293.4"/>
    <n v="500343"/>
  </r>
  <r>
    <s v="WMT"/>
    <x v="10"/>
    <s v="WALMART INC"/>
    <x v="4"/>
    <s v="Food &amp; Staples Retailing"/>
    <s v="OldCos"/>
    <n v="6670"/>
    <n v="14474.25"/>
    <n v="514405"/>
  </r>
  <r>
    <s v="WRK"/>
    <x v="0"/>
    <s v="WESTROCK CO"/>
    <x v="6"/>
    <s v="Containers &amp; Packaging"/>
    <s v="OldCos"/>
    <n v="222.3"/>
    <n v="235.82"/>
    <n v="2812.3"/>
  </r>
  <r>
    <s v="WRK"/>
    <x v="1"/>
    <s v="WESTROCK CO"/>
    <x v="6"/>
    <s v="Containers &amp; Packaging"/>
    <s v="OldCos"/>
    <n v="223.1"/>
    <n v="229.9"/>
    <n v="3001.4"/>
  </r>
  <r>
    <s v="WRK"/>
    <x v="2"/>
    <s v="WESTROCK CO"/>
    <x v="6"/>
    <s v="Containers &amp; Packaging"/>
    <s v="OldCos"/>
    <n v="139.69999999999999"/>
    <n v="271.14499999999998"/>
    <n v="5399.6"/>
  </r>
  <r>
    <s v="WRK"/>
    <x v="3"/>
    <s v="WESTROCK CO"/>
    <x v="6"/>
    <s v="Containers &amp; Packaging"/>
    <s v="OldCos"/>
    <n v="248.3"/>
    <n v="322.89999999999998"/>
    <n v="9207.6"/>
  </r>
  <r>
    <s v="WRK"/>
    <x v="4"/>
    <s v="WESTROCK CO"/>
    <x v="6"/>
    <s v="Containers &amp; Packaging"/>
    <s v="OldCos"/>
    <n v="727.1"/>
    <n v="533.5"/>
    <n v="9545.4"/>
  </r>
  <r>
    <s v="WRK"/>
    <x v="5"/>
    <s v="WESTROCK CO"/>
    <x v="6"/>
    <s v="Containers &amp; Packaging"/>
    <s v="OldCos"/>
    <n v="479.7"/>
    <n v="549.39499999999998"/>
    <n v="9895.1"/>
  </r>
  <r>
    <s v="WRK"/>
    <x v="6"/>
    <s v="WESTROCK CO"/>
    <x v="6"/>
    <s v="Containers &amp; Packaging"/>
    <s v="OldCos"/>
    <n v="507.1"/>
    <n v="649.95000000000005"/>
    <n v="11124.8"/>
  </r>
  <r>
    <s v="WRK"/>
    <x v="7"/>
    <s v="WESTROCK CO"/>
    <x v="6"/>
    <s v="Containers &amp; Packaging"/>
    <s v="OldCos"/>
    <n v="-396.3"/>
    <n v="871.755"/>
    <n v="14171.8"/>
  </r>
  <r>
    <s v="WRK"/>
    <x v="8"/>
    <s v="WESTROCK CO"/>
    <x v="6"/>
    <s v="Containers &amp; Packaging"/>
    <s v="OldCos"/>
    <n v="708.2"/>
    <n v="698.9"/>
    <n v="14859.7"/>
  </r>
  <r>
    <s v="WRK"/>
    <x v="9"/>
    <s v="WESTROCK CO"/>
    <x v="6"/>
    <s v="Containers &amp; Packaging"/>
    <s v="OldCos"/>
    <n v="1906.1"/>
    <n v="933.92550000000006"/>
    <n v="16285.1"/>
  </r>
  <r>
    <s v="WRK"/>
    <x v="10"/>
    <s v="WESTROCK CO"/>
    <x v="6"/>
    <s v="Containers &amp; Packaging"/>
    <s v="OldCos"/>
    <n v="862.8"/>
    <n v="1005.852"/>
    <n v="18289"/>
  </r>
  <r>
    <s v="WU"/>
    <x v="0"/>
    <s v="WESTERN UNION CO"/>
    <x v="3"/>
    <s v="IT Services"/>
    <s v="OldCos"/>
    <n v="848.8"/>
    <n v="848.8"/>
    <n v="5083.6000000000004"/>
  </r>
  <r>
    <s v="WU"/>
    <x v="1"/>
    <s v="WESTERN UNION CO"/>
    <x v="3"/>
    <s v="IT Services"/>
    <s v="OldCos"/>
    <n v="909.9"/>
    <n v="949.2"/>
    <n v="5192.7"/>
  </r>
  <r>
    <s v="WU"/>
    <x v="2"/>
    <s v="WESTERN UNION CO"/>
    <x v="3"/>
    <s v="IT Services"/>
    <s v="OldCos"/>
    <n v="1165.4000000000001"/>
    <n v="992.7"/>
    <n v="5491.4"/>
  </r>
  <r>
    <s v="WU"/>
    <x v="3"/>
    <s v="WESTERN UNION CO"/>
    <x v="3"/>
    <s v="IT Services"/>
    <s v="OldCos"/>
    <n v="1025.9000000000001"/>
    <n v="1073.92"/>
    <n v="5664.8"/>
  </r>
  <r>
    <s v="WU"/>
    <x v="4"/>
    <s v="WESTERN UNION CO"/>
    <x v="3"/>
    <s v="IT Services"/>
    <s v="OldCos"/>
    <n v="798.4"/>
    <n v="810.94500000000005"/>
    <n v="5542"/>
  </r>
  <r>
    <s v="WU"/>
    <x v="5"/>
    <s v="WESTERN UNION CO"/>
    <x v="3"/>
    <s v="IT Services"/>
    <s v="OldCos"/>
    <n v="852.4"/>
    <n v="852.4"/>
    <n v="5607.2"/>
  </r>
  <r>
    <s v="WU"/>
    <x v="6"/>
    <s v="WESTERN UNION CO"/>
    <x v="3"/>
    <s v="IT Services"/>
    <s v="OldCos"/>
    <n v="837.8"/>
    <n v="862"/>
    <n v="5483.7"/>
  </r>
  <r>
    <s v="WU"/>
    <x v="7"/>
    <s v="WESTERN UNION CO"/>
    <x v="3"/>
    <s v="IT Services"/>
    <s v="OldCos"/>
    <n v="253.2"/>
    <n v="861.7"/>
    <n v="5422.9"/>
  </r>
  <r>
    <s v="WU"/>
    <x v="8"/>
    <s v="WESTERN UNION CO"/>
    <x v="3"/>
    <s v="IT Services"/>
    <s v="OldCos"/>
    <n v="-557.1"/>
    <n v="786.4"/>
    <n v="5524.3"/>
  </r>
  <r>
    <s v="WU"/>
    <x v="9"/>
    <s v="WESTERN UNION CO"/>
    <x v="3"/>
    <s v="IT Services"/>
    <s v="OldCos"/>
    <n v="851.9"/>
    <n v="874.4"/>
    <n v="5589.9"/>
  </r>
  <r>
    <s v="WYNN"/>
    <x v="0"/>
    <s v="WYNN RESORTS LTD"/>
    <x v="2"/>
    <s v="Hotels, Restaurants &amp; Leisure"/>
    <s v="OldCos"/>
    <n v="20.654"/>
    <n v="32.340000000000003"/>
    <n v="3045.6109999999999"/>
  </r>
  <r>
    <s v="WYNN"/>
    <x v="1"/>
    <s v="WYNN RESORTS LTD"/>
    <x v="2"/>
    <s v="Hotels, Restaurants &amp; Leisure"/>
    <s v="OldCos"/>
    <n v="160.12700000000001"/>
    <n v="221.28489999999999"/>
    <n v="4184.6980000000003"/>
  </r>
  <r>
    <s v="WYNN"/>
    <x v="2"/>
    <s v="WYNN RESORTS LTD"/>
    <x v="2"/>
    <s v="Hotels, Restaurants &amp; Leisure"/>
    <s v="OldCos"/>
    <n v="613.37099999999998"/>
    <n v="689.09469999999999"/>
    <n v="5269.7920000000004"/>
  </r>
  <r>
    <s v="WYNN"/>
    <x v="3"/>
    <s v="WYNN RESORTS LTD"/>
    <x v="2"/>
    <s v="Hotels, Restaurants &amp; Leisure"/>
    <s v="OldCos"/>
    <n v="502.036"/>
    <n v="544.02859999999998"/>
    <n v="5154.2839999999997"/>
  </r>
  <r>
    <s v="WYNN"/>
    <x v="4"/>
    <s v="WYNN RESORTS LTD"/>
    <x v="2"/>
    <s v="Hotels, Restaurants &amp; Leisure"/>
    <s v="OldCos"/>
    <n v="728.65200000000004"/>
    <n v="758.88149999999996"/>
    <n v="5620.9359999999997"/>
  </r>
  <r>
    <s v="WYNN"/>
    <x v="5"/>
    <s v="WYNN RESORTS LTD"/>
    <x v="2"/>
    <s v="Hotels, Restaurants &amp; Leisure"/>
    <s v="OldCos"/>
    <n v="731.55399999999997"/>
    <n v="767.00819999999999"/>
    <n v="5433.6610000000001"/>
  </r>
  <r>
    <s v="WYNN"/>
    <x v="6"/>
    <s v="WYNN RESORTS LTD"/>
    <x v="2"/>
    <s v="Hotels, Restaurants &amp; Leisure"/>
    <s v="OldCos"/>
    <n v="195.29"/>
    <n v="392.55599999999998"/>
    <n v="4075.8829999999998"/>
  </r>
  <r>
    <s v="WYNN"/>
    <x v="7"/>
    <s v="WYNN RESORTS LTD"/>
    <x v="2"/>
    <s v="Hotels, Restaurants &amp; Leisure"/>
    <s v="OldCos"/>
    <n v="241.97499999999999"/>
    <n v="446.70769999999999"/>
    <n v="4466.2969999999996"/>
  </r>
  <r>
    <s v="WYNN"/>
    <x v="8"/>
    <s v="WYNN RESORTS LTD"/>
    <x v="2"/>
    <s v="Hotels, Restaurants &amp; Leisure"/>
    <s v="OldCos"/>
    <n v="747.18100000000004"/>
    <n v="501.78030000000001"/>
    <n v="6070.16"/>
  </r>
  <r>
    <s v="WYNN"/>
    <x v="9"/>
    <s v="WYNN RESORTS LTD"/>
    <x v="2"/>
    <s v="Hotels, Restaurants &amp; Leisure"/>
    <s v="OldCos"/>
    <n v="572.42999999999995"/>
    <n v="640.76430000000005"/>
    <n v="6717.66"/>
  </r>
  <r>
    <s v="XEC"/>
    <x v="0"/>
    <s v="CIMAREX ENERGY CO"/>
    <x v="7"/>
    <s v="Oil, Gas &amp; Consumable Fuels"/>
    <s v="OldCos"/>
    <n v="-311.94299999999998"/>
    <n v="201.3682"/>
    <n v="1011.188"/>
  </r>
  <r>
    <s v="XEC"/>
    <x v="1"/>
    <s v="CIMAREX ENERGY CO"/>
    <x v="7"/>
    <s v="Oil, Gas &amp; Consumable Fuels"/>
    <s v="OldCos"/>
    <n v="574.78200000000004"/>
    <n v="565.43889999999999"/>
    <n v="1665.7809999999999"/>
  </r>
  <r>
    <s v="XEC"/>
    <x v="2"/>
    <s v="CIMAREX ENERGY CO"/>
    <x v="7"/>
    <s v="Oil, Gas &amp; Consumable Fuels"/>
    <s v="OldCos"/>
    <n v="529.93200000000002"/>
    <n v="527.58479999999997"/>
    <n v="1764.6"/>
  </r>
  <r>
    <s v="XEC"/>
    <x v="3"/>
    <s v="CIMAREX ENERGY CO"/>
    <x v="7"/>
    <s v="Oil, Gas &amp; Consumable Fuels"/>
    <s v="OldCos"/>
    <n v="353.82299999999998"/>
    <n v="374.40690000000001"/>
    <n v="1623.9380000000001"/>
  </r>
  <r>
    <s v="XEC"/>
    <x v="4"/>
    <s v="CIMAREX ENERGY CO"/>
    <x v="7"/>
    <s v="Oil, Gas &amp; Consumable Fuels"/>
    <s v="OldCos"/>
    <n v="553.61300000000006"/>
    <n v="548.3836"/>
    <n v="1993.963"/>
  </r>
  <r>
    <s v="XEC"/>
    <x v="5"/>
    <s v="CIMAREX ENERGY CO"/>
    <x v="7"/>
    <s v="Oil, Gas &amp; Consumable Fuels"/>
    <s v="OldCos"/>
    <n v="497.298"/>
    <n v="495.54329999999999"/>
    <n v="2431.817"/>
  </r>
  <r>
    <s v="XEC"/>
    <x v="6"/>
    <s v="CIMAREX ENERGY CO"/>
    <x v="7"/>
    <s v="Oil, Gas &amp; Consumable Fuels"/>
    <s v="OldCos"/>
    <n v="-2408.9479999999999"/>
    <n v="-54.706000000000003"/>
    <n v="1452.6189999999999"/>
  </r>
  <r>
    <s v="XEC"/>
    <x v="7"/>
    <s v="CIMAREX ENERGY CO"/>
    <x v="7"/>
    <s v="Oil, Gas &amp; Consumable Fuels"/>
    <s v="OldCos"/>
    <n v="-408.803"/>
    <n v="113.18600000000001"/>
    <n v="1264.7819999999999"/>
  </r>
  <r>
    <s v="XEC"/>
    <x v="8"/>
    <s v="CIMAREX ENERGY CO"/>
    <x v="7"/>
    <s v="Oil, Gas &amp; Consumable Fuels"/>
    <s v="OldCos"/>
    <n v="494.32900000000001"/>
    <n v="436.57659999999998"/>
    <n v="1916.616"/>
  </r>
  <r>
    <s v="XEC"/>
    <x v="9"/>
    <s v="CIMAREX ENERGY CO"/>
    <x v="7"/>
    <s v="Oil, Gas &amp; Consumable Fuels"/>
    <s v="OldCos"/>
    <n v="791.851"/>
    <n v="706.41099999999994"/>
    <n v="2314.5880000000002"/>
  </r>
  <r>
    <s v="XEL"/>
    <x v="0"/>
    <s v="XCEL ENERGY INC"/>
    <x v="5"/>
    <s v="Electric Utilities"/>
    <s v="OldCos"/>
    <n v="676.64599999999996"/>
    <n v="681.28300000000002"/>
    <n v="9644.3029999999999"/>
  </r>
  <r>
    <s v="XEL"/>
    <x v="1"/>
    <s v="XCEL ENERGY INC"/>
    <x v="5"/>
    <s v="Electric Utilities"/>
    <s v="OldCos"/>
    <n v="751.59299999999996"/>
    <n v="747.71500000000003"/>
    <n v="10310.947"/>
  </r>
  <r>
    <s v="XEL"/>
    <x v="2"/>
    <s v="XCEL ENERGY INC"/>
    <x v="5"/>
    <s v="Electric Utilities"/>
    <s v="OldCos"/>
    <n v="834.37800000000004"/>
    <n v="834.58"/>
    <n v="10654.77"/>
  </r>
  <r>
    <s v="XEL"/>
    <x v="3"/>
    <s v="XCEL ENERGY INC"/>
    <x v="5"/>
    <s v="Electric Utilities"/>
    <s v="OldCos"/>
    <n v="905.22900000000004"/>
    <n v="905.22900000000004"/>
    <n v="10128.223"/>
  </r>
  <r>
    <s v="XEL"/>
    <x v="4"/>
    <s v="XCEL ENERGY INC"/>
    <x v="5"/>
    <s v="Electric Utilities"/>
    <s v="OldCos"/>
    <n v="948.23400000000004"/>
    <n v="948.23400000000004"/>
    <n v="10914.922"/>
  </r>
  <r>
    <s v="XEL"/>
    <x v="5"/>
    <s v="XCEL ENERGY INC"/>
    <x v="5"/>
    <s v="Electric Utilities"/>
    <s v="OldCos"/>
    <n v="1021.306"/>
    <n v="1021.306"/>
    <n v="11686.135"/>
  </r>
  <r>
    <s v="XEL"/>
    <x v="6"/>
    <s v="XCEL ENERGY INC"/>
    <x v="5"/>
    <s v="Electric Utilities"/>
    <s v="OldCos"/>
    <n v="984"/>
    <n v="1067.8499999999999"/>
    <n v="11024"/>
  </r>
  <r>
    <s v="XEL"/>
    <x v="7"/>
    <s v="XCEL ENERGY INC"/>
    <x v="5"/>
    <s v="Electric Utilities"/>
    <s v="OldCos"/>
    <n v="1123"/>
    <n v="1123"/>
    <n v="11107"/>
  </r>
  <r>
    <s v="XEL"/>
    <x v="8"/>
    <s v="XCEL ENERGY INC"/>
    <x v="5"/>
    <s v="Electric Utilities"/>
    <s v="OldCos"/>
    <n v="1148"/>
    <n v="1171"/>
    <n v="11404"/>
  </r>
  <r>
    <s v="XEL"/>
    <x v="9"/>
    <s v="XCEL ENERGY INC"/>
    <x v="5"/>
    <s v="Electric Utilities"/>
    <s v="OldCos"/>
    <n v="1261"/>
    <n v="1261"/>
    <n v="11537"/>
  </r>
  <r>
    <s v="XLNX"/>
    <x v="0"/>
    <s v="XILINX INC"/>
    <x v="3"/>
    <s v="Semiconductors &amp; Semiconductor"/>
    <s v="NewCos"/>
    <n v="361.71899999999999"/>
    <n v="362.44499999999999"/>
    <n v="1825.184"/>
  </r>
  <r>
    <s v="XLNX"/>
    <x v="1"/>
    <s v="XILINX INC"/>
    <x v="3"/>
    <s v="Semiconductors &amp; Semiconductor"/>
    <s v="NewCos"/>
    <n v="357.48399999999998"/>
    <n v="356.2989"/>
    <n v="1833.5540000000001"/>
  </r>
  <r>
    <s v="XLNX"/>
    <x v="2"/>
    <s v="XILINX INC"/>
    <x v="3"/>
    <s v="Semiconductors &amp; Semiconductor"/>
    <s v="NewCos"/>
    <n v="641.875"/>
    <n v="654.9212"/>
    <n v="2369.4450000000002"/>
  </r>
  <r>
    <s v="XLNX"/>
    <x v="3"/>
    <s v="XILINX INC"/>
    <x v="3"/>
    <s v="Semiconductors &amp; Semiconductor"/>
    <s v="NewCos"/>
    <n v="530.07899999999995"/>
    <n v="524.7441"/>
    <n v="2240.7359999999999"/>
  </r>
  <r>
    <s v="XLNX"/>
    <x v="4"/>
    <s v="XILINX INC"/>
    <x v="3"/>
    <s v="Semiconductors &amp; Semiconductor"/>
    <s v="NewCos"/>
    <n v="487.536"/>
    <n v="485.7063"/>
    <n v="2168.652"/>
  </r>
  <r>
    <s v="XLNX"/>
    <x v="5"/>
    <s v="XILINX INC"/>
    <x v="3"/>
    <s v="Semiconductors &amp; Semiconductor"/>
    <s v="NewCos"/>
    <n v="630.38800000000003"/>
    <n v="643.12149999999997"/>
    <n v="2382.5309999999999"/>
  </r>
  <r>
    <s v="XLNX"/>
    <x v="6"/>
    <s v="XILINX INC"/>
    <x v="3"/>
    <s v="Semiconductors &amp; Semiconductor"/>
    <s v="NewCos"/>
    <n v="648.21600000000001"/>
    <n v="656.4144"/>
    <n v="2377.3440000000001"/>
  </r>
  <r>
    <s v="XLNX"/>
    <x v="7"/>
    <s v="XILINX INC"/>
    <x v="3"/>
    <s v="Semiconductors &amp; Semiconductor"/>
    <s v="NewCos"/>
    <n v="550.86699999999996"/>
    <n v="550.62649999999996"/>
    <n v="2213.8809999999999"/>
  </r>
  <r>
    <s v="XLNX"/>
    <x v="8"/>
    <s v="XILINX INC"/>
    <x v="3"/>
    <s v="Semiconductors &amp; Semiconductor"/>
    <s v="NewCos"/>
    <n v="622.51199999999994"/>
    <n v="620.21619999999996"/>
    <n v="2349.33"/>
  </r>
  <r>
    <s v="XLNX"/>
    <x v="9"/>
    <s v="XILINX INC"/>
    <x v="3"/>
    <s v="Semiconductors &amp; Semiconductor"/>
    <s v="NewCos"/>
    <n v="463.98099999999999"/>
    <n v="677.80139999999994"/>
    <n v="2467.0230000000001"/>
  </r>
  <r>
    <s v="XLNX"/>
    <x v="10"/>
    <s v="XILINX INC"/>
    <x v="3"/>
    <s v="Semiconductors &amp; Semiconductor"/>
    <s v="NewCos"/>
    <n v="889.75"/>
    <n v="888.89949999999999"/>
    <n v="3059.04"/>
  </r>
  <r>
    <s v="XOM"/>
    <x v="0"/>
    <s v="EXXON MOBIL CORP"/>
    <x v="7"/>
    <s v="Oil, Gas &amp; Consumable Fuels"/>
    <s v="OldCos"/>
    <n v="19280"/>
    <n v="19420"/>
    <n v="275564"/>
  </r>
  <r>
    <s v="XOM"/>
    <x v="1"/>
    <s v="EXXON MOBIL CORP"/>
    <x v="7"/>
    <s v="Oil, Gas &amp; Consumable Fuels"/>
    <s v="OldCos"/>
    <n v="30460"/>
    <n v="30671.7"/>
    <n v="341578"/>
  </r>
  <r>
    <s v="XOM"/>
    <x v="2"/>
    <s v="EXXON MOBIL CORP"/>
    <x v="7"/>
    <s v="Oil, Gas &amp; Consumable Fuels"/>
    <s v="OldCos"/>
    <n v="41060"/>
    <n v="41060"/>
    <n v="433526"/>
  </r>
  <r>
    <s v="XOM"/>
    <x v="3"/>
    <s v="EXXON MOBIL CORP"/>
    <x v="7"/>
    <s v="Oil, Gas &amp; Consumable Fuels"/>
    <s v="OldCos"/>
    <n v="44880"/>
    <n v="37255"/>
    <n v="419100"/>
  </r>
  <r>
    <s v="XOM"/>
    <x v="4"/>
    <s v="EXXON MOBIL CORP"/>
    <x v="7"/>
    <s v="Oil, Gas &amp; Consumable Fuels"/>
    <s v="OldCos"/>
    <n v="32580"/>
    <n v="32580"/>
    <n v="390247"/>
  </r>
  <r>
    <s v="XOM"/>
    <x v="5"/>
    <s v="EXXON MOBIL CORP"/>
    <x v="7"/>
    <s v="Oil, Gas &amp; Consumable Fuels"/>
    <s v="OldCos"/>
    <n v="32520"/>
    <n v="32251"/>
    <n v="364763"/>
  </r>
  <r>
    <s v="XOM"/>
    <x v="6"/>
    <s v="EXXON MOBIL CORP"/>
    <x v="7"/>
    <s v="Oil, Gas &amp; Consumable Fuels"/>
    <s v="OldCos"/>
    <n v="16150"/>
    <n v="16410"/>
    <n v="236810"/>
  </r>
  <r>
    <s v="XOM"/>
    <x v="7"/>
    <s v="EXXON MOBIL CORP"/>
    <x v="7"/>
    <s v="Oil, Gas &amp; Consumable Fuels"/>
    <s v="OldCos"/>
    <n v="7840"/>
    <n v="10066"/>
    <n v="200628"/>
  </r>
  <r>
    <s v="XOM"/>
    <x v="8"/>
    <s v="EXXON MOBIL CORP"/>
    <x v="7"/>
    <s v="Oil, Gas &amp; Consumable Fuels"/>
    <s v="OldCos"/>
    <n v="19710"/>
    <n v="15289"/>
    <n v="237162"/>
  </r>
  <r>
    <s v="XOM"/>
    <x v="9"/>
    <s v="EXXON MOBIL CORP"/>
    <x v="7"/>
    <s v="Oil, Gas &amp; Consumable Fuels"/>
    <s v="OldCos"/>
    <n v="20840"/>
    <n v="21038"/>
    <n v="279332"/>
  </r>
  <r>
    <s v="XRAY"/>
    <x v="0"/>
    <s v="DENTSPLY SIRONA INC"/>
    <x v="0"/>
    <s v="Health Care Equipment &amp; Suppli"/>
    <s v="OldCos"/>
    <n v="274.25799999999998"/>
    <n v="276"/>
    <n v="2159.3780000000002"/>
  </r>
  <r>
    <s v="XRAY"/>
    <x v="1"/>
    <s v="DENTSPLY SIRONA INC"/>
    <x v="0"/>
    <s v="Health Care Equipment &amp; Suppli"/>
    <s v="OldCos"/>
    <n v="265.70800000000003"/>
    <n v="276.803"/>
    <n v="2221.0140000000001"/>
  </r>
  <r>
    <s v="XRAY"/>
    <x v="2"/>
    <s v="DENTSPLY SIRONA INC"/>
    <x v="0"/>
    <s v="Health Care Equipment &amp; Suppli"/>
    <s v="OldCos"/>
    <n v="244.52"/>
    <n v="276.84699999999998"/>
    <n v="2537.7179999999998"/>
  </r>
  <r>
    <s v="XRAY"/>
    <x v="3"/>
    <s v="DENTSPLY SIRONA INC"/>
    <x v="0"/>
    <s v="Health Care Equipment &amp; Suppli"/>
    <s v="OldCos"/>
    <n v="314.21300000000002"/>
    <n v="282.06900000000002"/>
    <n v="2928.4290000000001"/>
  </r>
  <r>
    <s v="XRAY"/>
    <x v="4"/>
    <s v="DENTSPLY SIRONA INC"/>
    <x v="0"/>
    <s v="Health Care Equipment &amp; Suppli"/>
    <s v="OldCos"/>
    <n v="313.19200000000001"/>
    <n v="310.08800000000002"/>
    <n v="2950.77"/>
  </r>
  <r>
    <s v="XRAY"/>
    <x v="5"/>
    <s v="DENTSPLY SIRONA INC"/>
    <x v="0"/>
    <s v="Health Care Equipment &amp; Suppli"/>
    <s v="OldCos"/>
    <n v="322.89999999999998"/>
    <n v="328.50259999999997"/>
    <n v="2922.6"/>
  </r>
  <r>
    <s v="XRAY"/>
    <x v="6"/>
    <s v="DENTSPLY SIRONA INC"/>
    <x v="0"/>
    <s v="Health Care Equipment &amp; Suppli"/>
    <s v="OldCos"/>
    <n v="251.2"/>
    <n v="342.7371"/>
    <n v="2674.3"/>
  </r>
  <r>
    <s v="XRAY"/>
    <x v="7"/>
    <s v="DENTSPLY SIRONA INC"/>
    <x v="0"/>
    <s v="Health Care Equipment &amp; Suppli"/>
    <s v="OldCos"/>
    <n v="429.9"/>
    <n v="508.62"/>
    <n v="3745.3"/>
  </r>
  <r>
    <s v="XRAY"/>
    <x v="8"/>
    <s v="DENTSPLY SIRONA INC"/>
    <x v="0"/>
    <s v="Health Care Equipment &amp; Suppli"/>
    <s v="OldCos"/>
    <n v="-1550"/>
    <n v="510.28899999999999"/>
    <n v="3993.4"/>
  </r>
  <r>
    <s v="XRAY"/>
    <x v="9"/>
    <s v="DENTSPLY SIRONA INC"/>
    <x v="0"/>
    <s v="Health Care Equipment &amp; Suppli"/>
    <s v="OldCos"/>
    <n v="-1011"/>
    <n v="316.41829999999999"/>
    <n v="3986.3"/>
  </r>
  <r>
    <s v="XRX"/>
    <x v="0"/>
    <s v="XEROX HOLDINGS CORP"/>
    <x v="3"/>
    <s v="Technology Hardware, Storage &amp;"/>
    <s v="OldCos"/>
    <n v="485"/>
    <n v="570.25"/>
    <n v="15179"/>
  </r>
  <r>
    <s v="XRX"/>
    <x v="1"/>
    <s v="XEROX HOLDINGS CORP"/>
    <x v="3"/>
    <s v="Technology Hardware, Storage &amp;"/>
    <s v="OldCos"/>
    <n v="606"/>
    <n v="1021.75"/>
    <n v="21633"/>
  </r>
  <r>
    <s v="XRX"/>
    <x v="2"/>
    <s v="XEROX HOLDINGS CORP"/>
    <x v="3"/>
    <s v="Technology Hardware, Storage &amp;"/>
    <s v="OldCos"/>
    <n v="1295"/>
    <n v="1259.55"/>
    <n v="21900"/>
  </r>
  <r>
    <s v="XRX"/>
    <x v="3"/>
    <s v="XEROX HOLDINGS CORP"/>
    <x v="3"/>
    <s v="Technology Hardware, Storage &amp;"/>
    <s v="OldCos"/>
    <n v="1195"/>
    <n v="1062.95"/>
    <n v="20421"/>
  </r>
  <r>
    <s v="XRX"/>
    <x v="4"/>
    <s v="XEROX HOLDINGS CORP"/>
    <x v="3"/>
    <s v="Technology Hardware, Storage &amp;"/>
    <s v="OldCos"/>
    <n v="1159"/>
    <n v="1155.9000000000001"/>
    <n v="20006"/>
  </r>
  <r>
    <s v="XRX"/>
    <x v="5"/>
    <s v="XEROX HOLDINGS CORP"/>
    <x v="3"/>
    <s v="Technology Hardware, Storage &amp;"/>
    <s v="OldCos"/>
    <n v="1013"/>
    <n v="1032.3"/>
    <n v="12679"/>
  </r>
  <r>
    <s v="XRX"/>
    <x v="6"/>
    <s v="XEROX HOLDINGS CORP"/>
    <x v="3"/>
    <s v="Technology Hardware, Storage &amp;"/>
    <s v="OldCos"/>
    <n v="448"/>
    <n v="807.7"/>
    <n v="11465"/>
  </r>
  <r>
    <s v="XRX"/>
    <x v="7"/>
    <s v="XEROX HOLDINGS CORP"/>
    <x v="3"/>
    <s v="Technology Hardware, Storage &amp;"/>
    <s v="OldCos"/>
    <n v="-471"/>
    <n v="789.85"/>
    <n v="10771"/>
  </r>
  <r>
    <s v="XRX"/>
    <x v="8"/>
    <s v="XEROX HOLDINGS CORP"/>
    <x v="3"/>
    <s v="Technology Hardware, Storage &amp;"/>
    <s v="OldCos"/>
    <n v="181"/>
    <n v="821.62980000000005"/>
    <n v="10265"/>
  </r>
  <r>
    <s v="XRX"/>
    <x v="9"/>
    <s v="XEROX HOLDINGS CORP"/>
    <x v="3"/>
    <s v="Technology Hardware, Storage &amp;"/>
    <s v="OldCos"/>
    <n v="347"/>
    <n v="760.28129999999999"/>
    <n v="9830"/>
  </r>
  <r>
    <s v="XYL"/>
    <x v="0"/>
    <s v="XYLEM INC"/>
    <x v="1"/>
    <s v="Machinery"/>
    <s v="OldCos"/>
    <n v="263"/>
    <n v="283.14999999999998"/>
    <n v="2849"/>
  </r>
  <r>
    <s v="XYL"/>
    <x v="1"/>
    <s v="XYLEM INC"/>
    <x v="1"/>
    <s v="Machinery"/>
    <s v="OldCos"/>
    <n v="329"/>
    <n v="338.75"/>
    <n v="3202"/>
  </r>
  <r>
    <s v="XYL"/>
    <x v="2"/>
    <s v="XYLEM INC"/>
    <x v="1"/>
    <s v="Machinery"/>
    <s v="OldCos"/>
    <n v="279"/>
    <n v="359.3"/>
    <n v="3803"/>
  </r>
  <r>
    <s v="XYL"/>
    <x v="3"/>
    <s v="XYLEM INC"/>
    <x v="1"/>
    <s v="Machinery"/>
    <s v="OldCos"/>
    <n v="297"/>
    <n v="322.35000000000002"/>
    <n v="3791"/>
  </r>
  <r>
    <s v="XYL"/>
    <x v="4"/>
    <s v="XYLEM INC"/>
    <x v="1"/>
    <s v="Machinery"/>
    <s v="OldCos"/>
    <n v="228"/>
    <n v="290.39999999999998"/>
    <n v="3837"/>
  </r>
  <r>
    <s v="XYL"/>
    <x v="5"/>
    <s v="XYLEM INC"/>
    <x v="1"/>
    <s v="Machinery"/>
    <s v="OldCos"/>
    <n v="337"/>
    <n v="362"/>
    <n v="3916"/>
  </r>
  <r>
    <s v="XYL"/>
    <x v="6"/>
    <s v="XYLEM INC"/>
    <x v="1"/>
    <s v="Machinery"/>
    <s v="OldCos"/>
    <n v="340"/>
    <n v="336"/>
    <n v="3653"/>
  </r>
  <r>
    <s v="XYL"/>
    <x v="7"/>
    <s v="XYLEM INC"/>
    <x v="1"/>
    <s v="Machinery"/>
    <s v="OldCos"/>
    <n v="260"/>
    <n v="362.35"/>
    <n v="3771"/>
  </r>
  <r>
    <s v="XYL"/>
    <x v="8"/>
    <s v="XYLEM INC"/>
    <x v="1"/>
    <s v="Machinery"/>
    <s v="OldCos"/>
    <n v="331"/>
    <n v="348"/>
    <n v="4707"/>
  </r>
  <r>
    <s v="XYL"/>
    <x v="9"/>
    <s v="XYLEM INC"/>
    <x v="1"/>
    <s v="Machinery"/>
    <s v="OldCos"/>
    <n v="549"/>
    <n v="671"/>
    <n v="5207"/>
  </r>
  <r>
    <s v="YUM"/>
    <x v="0"/>
    <s v="YUM! BRANDS INC"/>
    <x v="2"/>
    <s v="Hotels, Restaurants &amp; Leisure"/>
    <s v="OldCos"/>
    <n v="1071"/>
    <n v="1208.8"/>
    <n v="10836"/>
  </r>
  <r>
    <s v="YUM"/>
    <x v="1"/>
    <s v="YUM! BRANDS INC"/>
    <x v="2"/>
    <s v="Hotels, Restaurants &amp; Leisure"/>
    <s v="OldCos"/>
    <n v="1158"/>
    <n v="1225.45"/>
    <n v="11343"/>
  </r>
  <r>
    <s v="YUM"/>
    <x v="2"/>
    <s v="YUM! BRANDS INC"/>
    <x v="2"/>
    <s v="Hotels, Restaurants &amp; Leisure"/>
    <s v="OldCos"/>
    <n v="1319"/>
    <n v="1535.45"/>
    <n v="12626"/>
  </r>
  <r>
    <s v="YUM"/>
    <x v="3"/>
    <s v="YUM! BRANDS INC"/>
    <x v="2"/>
    <s v="Hotels, Restaurants &amp; Leisure"/>
    <s v="OldCos"/>
    <n v="1597"/>
    <n v="1595.05"/>
    <n v="13633"/>
  </r>
  <r>
    <s v="YUM"/>
    <x v="4"/>
    <s v="YUM! BRANDS INC"/>
    <x v="2"/>
    <s v="Hotels, Restaurants &amp; Leisure"/>
    <s v="OldCos"/>
    <n v="1091"/>
    <n v="1463.8"/>
    <n v="13084"/>
  </r>
  <r>
    <s v="YUM"/>
    <x v="5"/>
    <s v="YUM! BRANDS INC"/>
    <x v="2"/>
    <s v="Hotels, Restaurants &amp; Leisure"/>
    <s v="OldCos"/>
    <n v="1051"/>
    <n v="1469.55"/>
    <n v="6587"/>
  </r>
  <r>
    <s v="YUM"/>
    <x v="6"/>
    <s v="YUM! BRANDS INC"/>
    <x v="2"/>
    <s v="Hotels, Restaurants &amp; Leisure"/>
    <s v="OldCos"/>
    <n v="1293"/>
    <n v="1461.35"/>
    <n v="13105"/>
  </r>
  <r>
    <s v="YUM"/>
    <x v="7"/>
    <s v="YUM! BRANDS INC"/>
    <x v="2"/>
    <s v="Hotels, Restaurants &amp; Leisure"/>
    <s v="OldCos"/>
    <n v="1643"/>
    <n v="995.25"/>
    <n v="6356"/>
  </r>
  <r>
    <s v="YUM"/>
    <x v="8"/>
    <s v="YUM! BRANDS INC"/>
    <x v="2"/>
    <s v="Hotels, Restaurants &amp; Leisure"/>
    <s v="OldCos"/>
    <n v="1340"/>
    <n v="1502.9"/>
    <n v="5878"/>
  </r>
  <r>
    <s v="YUM"/>
    <x v="9"/>
    <s v="YUM! BRANDS INC"/>
    <x v="2"/>
    <s v="Hotels, Restaurants &amp; Leisure"/>
    <s v="OldCos"/>
    <n v="1542"/>
    <n v="559.66999999999996"/>
    <n v="5688"/>
  </r>
  <r>
    <s v="ZBH"/>
    <x v="0"/>
    <s v="ZIMMER BIOMET HOLDINGS INC"/>
    <x v="0"/>
    <s v="Health Care Equipment &amp; Suppli"/>
    <s v="OldCos"/>
    <n v="717.4"/>
    <n v="838.43499999999995"/>
    <n v="4095.4"/>
  </r>
  <r>
    <s v="ZBH"/>
    <x v="1"/>
    <s v="ZIMMER BIOMET HOLDINGS INC"/>
    <x v="0"/>
    <s v="Health Care Equipment &amp; Suppli"/>
    <s v="OldCos"/>
    <n v="596.9"/>
    <n v="823.32500000000005"/>
    <n v="4220.2"/>
  </r>
  <r>
    <s v="ZBH"/>
    <x v="2"/>
    <s v="ZIMMER BIOMET HOLDINGS INC"/>
    <x v="0"/>
    <s v="Health Care Equipment &amp; Suppli"/>
    <s v="OldCos"/>
    <n v="760.8"/>
    <n v="809.68"/>
    <n v="4451.8"/>
  </r>
  <r>
    <s v="ZBH"/>
    <x v="3"/>
    <s v="ZIMMER BIOMET HOLDINGS INC"/>
    <x v="0"/>
    <s v="Health Care Equipment &amp; Suppli"/>
    <s v="OldCos"/>
    <n v="755"/>
    <n v="949.08500000000004"/>
    <n v="4471.7"/>
  </r>
  <r>
    <s v="ZBH"/>
    <x v="4"/>
    <s v="ZIMMER BIOMET HOLDINGS INC"/>
    <x v="0"/>
    <s v="Health Care Equipment &amp; Suppli"/>
    <s v="OldCos"/>
    <n v="780.4"/>
    <n v="828.60559999999998"/>
    <n v="4623.3999999999996"/>
  </r>
  <r>
    <s v="ZBH"/>
    <x v="5"/>
    <s v="ZIMMER BIOMET HOLDINGS INC"/>
    <x v="0"/>
    <s v="Health Care Equipment &amp; Suppli"/>
    <s v="OldCos"/>
    <n v="720.3"/>
    <n v="1006.3846"/>
    <n v="4673.3"/>
  </r>
  <r>
    <s v="ZBH"/>
    <x v="6"/>
    <s v="ZIMMER BIOMET HOLDINGS INC"/>
    <x v="0"/>
    <s v="Health Care Equipment &amp; Suppli"/>
    <s v="OldCos"/>
    <n v="147"/>
    <n v="832.31219999999996"/>
    <n v="5997.8"/>
  </r>
  <r>
    <s v="ZBH"/>
    <x v="7"/>
    <s v="ZIMMER BIOMET HOLDINGS INC"/>
    <x v="0"/>
    <s v="Health Care Equipment &amp; Suppli"/>
    <s v="OldCos"/>
    <n v="305.89999999999998"/>
    <n v="857.72839999999997"/>
    <n v="7668.4"/>
  </r>
  <r>
    <s v="ZBH"/>
    <x v="8"/>
    <s v="ZIMMER BIOMET HOLDINGS INC"/>
    <x v="0"/>
    <s v="Health Care Equipment &amp; Suppli"/>
    <s v="OldCos"/>
    <n v="1813.8"/>
    <n v="1233.5893000000001"/>
    <n v="7803.3"/>
  </r>
  <r>
    <s v="ZBH"/>
    <x v="9"/>
    <s v="ZIMMER BIOMET HOLDINGS INC"/>
    <x v="0"/>
    <s v="Health Care Equipment &amp; Suppli"/>
    <s v="OldCos"/>
    <n v="-379.2"/>
    <n v="1067.7"/>
    <n v="7932.9"/>
  </r>
  <r>
    <s v="ZTS"/>
    <x v="0"/>
    <s v="ZOETIS INC"/>
    <x v="0"/>
    <s v="Pharmaceuticals"/>
    <s v="OldCos"/>
    <n v="-100"/>
    <n v="200.3"/>
    <n v="2760"/>
  </r>
  <r>
    <s v="ZTS"/>
    <x v="1"/>
    <s v="ZOETIS INC"/>
    <x v="0"/>
    <s v="Pharmaceuticals"/>
    <s v="OldCos"/>
    <n v="110"/>
    <n v="294.95"/>
    <n v="3582"/>
  </r>
  <r>
    <s v="ZTS"/>
    <x v="2"/>
    <s v="ZOETIS INC"/>
    <x v="0"/>
    <s v="Pharmaceuticals"/>
    <s v="OldCos"/>
    <n v="245"/>
    <n v="482"/>
    <n v="4233"/>
  </r>
  <r>
    <s v="ZTS"/>
    <x v="3"/>
    <s v="ZOETIS INC"/>
    <x v="0"/>
    <s v="Pharmaceuticals"/>
    <s v="OldCos"/>
    <n v="436"/>
    <n v="567.4"/>
    <n v="4336"/>
  </r>
  <r>
    <s v="ZTS"/>
    <x v="4"/>
    <s v="ZOETIS INC"/>
    <x v="0"/>
    <s v="Pharmaceuticals"/>
    <s v="OldCos"/>
    <n v="504"/>
    <n v="705.75"/>
    <n v="4561"/>
  </r>
  <r>
    <s v="ZTS"/>
    <x v="5"/>
    <s v="ZOETIS INC"/>
    <x v="0"/>
    <s v="Pharmaceuticals"/>
    <s v="OldCos"/>
    <n v="583"/>
    <n v="790"/>
    <n v="4785"/>
  </r>
  <r>
    <s v="ZTS"/>
    <x v="6"/>
    <s v="ZOETIS INC"/>
    <x v="0"/>
    <s v="Pharmaceuticals"/>
    <s v="OldCos"/>
    <n v="339"/>
    <n v="880"/>
    <n v="4765"/>
  </r>
  <r>
    <s v="ZTS"/>
    <x v="7"/>
    <s v="ZOETIS INC"/>
    <x v="0"/>
    <s v="Pharmaceuticals"/>
    <s v="OldCos"/>
    <n v="821"/>
    <n v="978.6"/>
    <n v="4888"/>
  </r>
  <r>
    <s v="ZTS"/>
    <x v="8"/>
    <s v="ZOETIS INC"/>
    <x v="0"/>
    <s v="Pharmaceuticals"/>
    <s v="OldCos"/>
    <n v="864"/>
    <n v="1417.3069"/>
    <n v="5307"/>
  </r>
  <r>
    <s v="ZTS"/>
    <x v="9"/>
    <s v="ZOETIS INC"/>
    <x v="0"/>
    <s v="Pharmaceuticals"/>
    <s v="OldCos"/>
    <n v="1428"/>
    <n v="1695"/>
    <n v="5825"/>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9">
  <r>
    <s v="2e250dcd-5710-4854-a8f8-437839ead1a4"/>
    <d v="2019-06-02T17:22:11"/>
    <d v="2019-06-02T00:00:00"/>
    <s v="4:34PM"/>
    <d v="2019-06-02T00:00:00"/>
    <s v="12:34PM"/>
    <d v="2019-06-02T00:00:00"/>
    <s v="5:21PM"/>
    <d v="2019-06-02T00:00:00"/>
    <s v="1:21PM"/>
    <s v="-05:00"/>
    <s v="Blade"/>
    <s v="Employee12"/>
    <s v="Employee12@blyblade.com"/>
    <x v="0"/>
    <s v="--"/>
    <s v="Travel | UberX Diamond"/>
    <x v="0"/>
    <x v="0"/>
    <n v="42"/>
    <s v="10038, USA"/>
    <s v="11430, USA"/>
    <x v="0"/>
    <s v="CORP - Employee Rides"/>
    <s v="DEPT - OPS - NY"/>
    <s v="Monthly Billing"/>
    <s v="Fare"/>
    <n v="58.04"/>
    <n v="0"/>
    <n v="0"/>
    <n v="58.04"/>
    <s v="USD"/>
    <n v="58.04"/>
    <n v="0"/>
    <n v="0"/>
    <n v="58.04"/>
    <n v="5.8"/>
  </r>
  <r>
    <s v="b929e30a-edb1-4be0-8d8e-2c3299d3a53f"/>
    <d v="2019-06-02T19:04:59"/>
    <d v="2019-06-02T00:00:00"/>
    <s v="6:54PM"/>
    <d v="2019-06-02T00:00:00"/>
    <s v="2:54PM"/>
    <s v="--"/>
    <s v="--"/>
    <s v="--"/>
    <s v="--"/>
    <s v="-05:00"/>
    <s v="Blade"/>
    <s v="Employee4"/>
    <s v="Employee4@blyblade.com"/>
    <x v="1"/>
    <s v="--"/>
    <s v="Travel | UberX"/>
    <x v="0"/>
    <x v="1"/>
    <n v="4"/>
    <s v="10004, USA"/>
    <s v="10004, USA"/>
    <x v="0"/>
    <s v="CORP - Employee Rides"/>
    <s v="DEPT - CX"/>
    <s v="Monthly Billing"/>
    <s v="Fare"/>
    <n v="9.56"/>
    <n v="0"/>
    <n v="0"/>
    <n v="9.56"/>
    <s v="USD"/>
    <n v="9.56"/>
    <n v="0"/>
    <n v="0"/>
    <n v="9.56"/>
    <n v="0.96"/>
  </r>
  <r>
    <s v="d76cea77-c739-4d2d-aabb-9037c61b0e2e"/>
    <d v="2019-06-02T19:26:22"/>
    <d v="2019-06-02T00:00:00"/>
    <s v="6:44PM"/>
    <d v="2019-06-02T00:00:00"/>
    <s v="2:44PM"/>
    <d v="2019-06-02T00:00:00"/>
    <s v="7:26PM"/>
    <d v="2019-06-02T00:00:00"/>
    <s v="3:26PM"/>
    <s v="-05:00"/>
    <s v="Blade"/>
    <s v="Employee2"/>
    <s v="Employee2@blyblade.com"/>
    <x v="2"/>
    <s v="--"/>
    <s v="Travel | Black SUV"/>
    <x v="0"/>
    <x v="2"/>
    <n v="39"/>
    <s v="11430, USA"/>
    <s v="11430, USA"/>
    <x v="0"/>
    <s v="CORP - Employee Rides"/>
    <s v="DEPT - OPS - NY"/>
    <s v="Monthly Billing"/>
    <s v="Fare"/>
    <n v="90.77"/>
    <n v="0"/>
    <n v="0"/>
    <n v="90.77"/>
    <s v="USD"/>
    <n v="90.77"/>
    <n v="0"/>
    <n v="0"/>
    <n v="90.77"/>
    <n v="9.08"/>
  </r>
  <r>
    <s v="105fc5ee-41e7-4b30-ae7b-27555128200c"/>
    <d v="2019-06-02T22:44:08"/>
    <d v="2019-06-02T00:00:00"/>
    <s v="10:35PM"/>
    <d v="2019-06-02T00:00:00"/>
    <s v="6:35PM"/>
    <s v="--"/>
    <s v="--"/>
    <s v="--"/>
    <s v="--"/>
    <s v="-05:00"/>
    <s v="Blade"/>
    <s v="Employee12"/>
    <s v="Employee12@blyblade.com"/>
    <x v="0"/>
    <s v="--"/>
    <s v="Travel | Black SUV"/>
    <x v="0"/>
    <x v="3"/>
    <s v="--"/>
    <s v="11430, USA"/>
    <s v="11430, USA"/>
    <x v="0"/>
    <s v="CORP - Employee Rides"/>
    <s v="DEPT - OPS - NY"/>
    <s v="Monthly Billing"/>
    <s v="Fare"/>
    <n v="10.89"/>
    <n v="0"/>
    <n v="0"/>
    <n v="10.89"/>
    <s v="USD"/>
    <n v="10.89"/>
    <n v="0"/>
    <n v="0"/>
    <n v="10.89"/>
    <n v="1.0900000000000001"/>
  </r>
  <r>
    <s v="a8968cc6-8161-4a25-8bbe-0ba443288cbf"/>
    <d v="2019-06-02T23:31:06"/>
    <d v="2019-06-02T00:00:00"/>
    <s v="10:04PM"/>
    <d v="2019-06-02T00:00:00"/>
    <s v="6:04PM"/>
    <d v="2019-06-02T00:00:00"/>
    <s v="11:30PM"/>
    <d v="2019-06-02T00:00:00"/>
    <s v="7:30PM"/>
    <s v="-05:00"/>
    <s v="Blade"/>
    <s v="Employee4"/>
    <s v="Employee4@blyblade.com"/>
    <x v="1"/>
    <s v="--"/>
    <s v="Travel | UberX"/>
    <x v="0"/>
    <x v="4"/>
    <n v="81"/>
    <s v="10038, USA"/>
    <s v="10604, USA"/>
    <x v="0"/>
    <s v="CORP - Employee Rides"/>
    <s v="DEPT - CX"/>
    <s v="Monthly Billing"/>
    <s v="Fare"/>
    <n v="146.85"/>
    <n v="0"/>
    <n v="0"/>
    <n v="146.85"/>
    <s v="USD"/>
    <n v="146.85"/>
    <n v="0"/>
    <n v="0"/>
    <n v="146.85"/>
    <n v="14.69"/>
  </r>
  <r>
    <s v="0f1cc64e-5353-4a71-b950-17bb22f51f9d"/>
    <d v="2019-06-01T14:29:04"/>
    <d v="2019-06-01T00:00:00"/>
    <s v="10:47AM"/>
    <d v="2019-06-01T00:00:00"/>
    <s v="6:47AM"/>
    <d v="2019-06-01T00:00:00"/>
    <s v="11:02AM"/>
    <d v="2019-06-01T00:00:00"/>
    <s v="7:02AM"/>
    <s v="-05:00"/>
    <s v="Blade"/>
    <s v="Employee4"/>
    <s v="Employee4@blyblade.com"/>
    <x v="1"/>
    <s v="--"/>
    <s v="Travel | UberX"/>
    <x v="0"/>
    <x v="5"/>
    <n v="10"/>
    <s v="10038, USA"/>
    <s v="10010, USA"/>
    <x v="1"/>
    <s v="CORP - Employee Rides"/>
    <s v="DEPT - CX"/>
    <s v="Monthly Billing"/>
    <s v="Tip"/>
    <n v="0"/>
    <n v="0"/>
    <n v="1.03"/>
    <n v="1.03"/>
    <s v="USD"/>
    <n v="0"/>
    <n v="0"/>
    <n v="1.03"/>
    <n v="1.03"/>
    <n v="0"/>
  </r>
  <r>
    <s v="05c08466-5224-46f3-b331-b92977ad802c"/>
    <d v="2019-06-03T01:01:54"/>
    <d v="2019-06-03T00:00:00"/>
    <s v="12:04AM"/>
    <d v="2019-06-02T00:00:00"/>
    <s v="8:04PM"/>
    <d v="2019-06-03T00:00:00"/>
    <s v="1:01AM"/>
    <d v="2019-06-02T00:00:00"/>
    <s v="9:01PM"/>
    <s v="-05:00"/>
    <s v="Blade"/>
    <s v="Employee4"/>
    <s v="Employee4@blyblade.com"/>
    <x v="1"/>
    <s v="--"/>
    <s v="Travel | UberX"/>
    <x v="1"/>
    <x v="6"/>
    <n v="47"/>
    <s v="10604, USA"/>
    <s v="10038, USA"/>
    <x v="0"/>
    <s v="CORP - Employee Rides"/>
    <s v="DEPT - CX"/>
    <s v="Monthly Billing"/>
    <s v="Fare"/>
    <n v="62.11"/>
    <n v="0"/>
    <n v="0"/>
    <n v="62.11"/>
    <s v="USD"/>
    <n v="62.11"/>
    <n v="0"/>
    <n v="0"/>
    <n v="62.11"/>
    <n v="6.21"/>
  </r>
  <r>
    <s v="a2ec05d2-5f66-4a30-a486-3e44b806bafe"/>
    <d v="2019-06-06T18:18:23"/>
    <d v="2019-06-06T00:00:00"/>
    <s v="5:31PM"/>
    <d v="2019-06-06T00:00:00"/>
    <s v="1:31PM"/>
    <d v="2019-06-06T00:00:00"/>
    <s v="6:18PM"/>
    <d v="2019-06-06T00:00:00"/>
    <s v="2:18PM"/>
    <s v="-05:00"/>
    <s v="Blade"/>
    <s v="Employee2"/>
    <s v="Employee2@blyblade.com"/>
    <x v="2"/>
    <s v="--"/>
    <s v="Travel | Black SUV"/>
    <x v="2"/>
    <x v="7"/>
    <n v="9"/>
    <s v="07114, USA"/>
    <s v="07114, USA"/>
    <x v="0"/>
    <s v="CORP - Employee Rides"/>
    <s v="DEPT - OPS - NY"/>
    <s v="Monthly Billing"/>
    <s v="Fare"/>
    <n v="81.73"/>
    <n v="0"/>
    <n v="0"/>
    <n v="81.73"/>
    <s v="USD"/>
    <n v="81.73"/>
    <n v="0"/>
    <n v="0"/>
    <n v="81.73"/>
    <n v="8.17"/>
  </r>
  <r>
    <s v="897b2ca5-2b3c-4ab6-acc7-bc7d8c59f9cc"/>
    <d v="2019-06-06T21:03:05"/>
    <d v="2019-06-06T00:00:00"/>
    <s v="8:46PM"/>
    <d v="2019-06-06T00:00:00"/>
    <s v="4:46PM"/>
    <d v="2019-06-06T00:00:00"/>
    <s v="9:02PM"/>
    <d v="2019-06-06T00:00:00"/>
    <s v="5:02PM"/>
    <s v="-05:00"/>
    <s v="Blade"/>
    <s v="Employee2"/>
    <s v="Employee2@blyblade.com"/>
    <x v="2"/>
    <s v="--"/>
    <s v="Travel | Black SUV"/>
    <x v="0"/>
    <x v="8"/>
    <n v="12"/>
    <s v="11430, USA"/>
    <s v="11430, USA"/>
    <x v="0"/>
    <s v="CORP - Employee Rides"/>
    <s v="DEPT - OPS - NY"/>
    <s v="Monthly Billing"/>
    <s v="Fare"/>
    <n v="46.92"/>
    <n v="0"/>
    <n v="0"/>
    <n v="46.92"/>
    <s v="USD"/>
    <n v="46.92"/>
    <n v="0"/>
    <n v="0"/>
    <n v="46.92"/>
    <n v="4.6900000000000004"/>
  </r>
  <r>
    <s v="72eec0cc-053c-4e79-80c8-57d8504c819f"/>
    <d v="2019-06-09T19:17:10"/>
    <d v="2019-06-09T00:00:00"/>
    <s v="6:33PM"/>
    <d v="2019-06-09T00:00:00"/>
    <s v="2:33PM"/>
    <d v="2019-06-09T00:00:00"/>
    <s v="7:17PM"/>
    <d v="2019-06-09T00:00:00"/>
    <s v="3:17PM"/>
    <s v="-05:00"/>
    <s v="Blade"/>
    <s v="Employee2"/>
    <s v="Employee2@blyblade.com"/>
    <x v="2"/>
    <s v="--"/>
    <s v="Travel | Black SUV"/>
    <x v="2"/>
    <x v="9"/>
    <n v="16"/>
    <s v="07114, USA"/>
    <s v="07114, USA"/>
    <x v="0"/>
    <s v="CORP - Employee Rides"/>
    <s v="DEPT - OPS - NY"/>
    <s v="Monthly Billing"/>
    <s v="Fare"/>
    <n v="37.729999999999997"/>
    <n v="0"/>
    <n v="0"/>
    <n v="37.729999999999997"/>
    <s v="USD"/>
    <n v="37.729999999999997"/>
    <n v="0"/>
    <n v="0"/>
    <n v="37.729999999999997"/>
    <n v="3.77"/>
  </r>
  <r>
    <s v="aa3cb737-60ad-4a3e-b262-bbb6e9a02ec3"/>
    <d v="2019-06-16T18:43:50"/>
    <d v="2019-06-16T00:00:00"/>
    <s v="6:35PM"/>
    <d v="2019-06-16T00:00:00"/>
    <s v="2:35PM"/>
    <s v="--"/>
    <s v="--"/>
    <s v="--"/>
    <s v="--"/>
    <s v="-05:00"/>
    <s v="Blade"/>
    <s v="Employee2"/>
    <s v="Employee2@blyblade.com"/>
    <x v="2"/>
    <s v="--"/>
    <s v="Travel | Black SUV"/>
    <x v="0"/>
    <x v="3"/>
    <s v="--"/>
    <s v="11371, USA"/>
    <s v="11371, USA"/>
    <x v="0"/>
    <s v="CORP - Employee Rides"/>
    <s v="DEPT - OPS - NY"/>
    <s v="Monthly Billing"/>
    <s v="Fare"/>
    <n v="10.89"/>
    <n v="0"/>
    <n v="0"/>
    <n v="10.89"/>
    <s v="USD"/>
    <n v="10.89"/>
    <n v="0"/>
    <n v="0"/>
    <n v="10.89"/>
    <n v="1.0900000000000001"/>
  </r>
  <r>
    <s v="e1e5ca97-4687-42f2-aed5-f6ad2d1cb811"/>
    <d v="2019-06-23T21:59:36"/>
    <d v="2019-06-23T00:00:00"/>
    <s v="9:37PM"/>
    <d v="2019-06-23T00:00:00"/>
    <s v="5:37PM"/>
    <d v="2019-06-23T00:00:00"/>
    <s v="9:59PM"/>
    <d v="2019-06-23T00:00:00"/>
    <s v="5:59PM"/>
    <s v="-05:00"/>
    <s v="Blade"/>
    <s v="Employee2"/>
    <s v="Employee2@blyblade.com"/>
    <x v="2"/>
    <s v="--"/>
    <s v="Travel | Black SUV"/>
    <x v="0"/>
    <x v="10"/>
    <n v="13"/>
    <s v="11430, USA"/>
    <s v="11430, USA"/>
    <x v="0"/>
    <s v="CORP - Employee Rides"/>
    <s v="DEPT - OPS - NY"/>
    <s v="Monthly Billing"/>
    <s v="Fare"/>
    <n v="29.84"/>
    <n v="0"/>
    <n v="0"/>
    <n v="29.84"/>
    <s v="USD"/>
    <n v="29.84"/>
    <n v="0"/>
    <n v="0"/>
    <n v="29.84"/>
    <n v="2.98"/>
  </r>
  <r>
    <s v="fbe8d1ba-17bf-4a5b-81ef-f7380e76ddd6"/>
    <d v="2019-06-24T18:36:58"/>
    <d v="2019-06-24T00:00:00"/>
    <s v="5:49PM"/>
    <d v="2019-06-24T00:00:00"/>
    <s v="1:49PM"/>
    <d v="2019-06-24T00:00:00"/>
    <s v="6:36PM"/>
    <d v="2019-06-24T00:00:00"/>
    <s v="2:36PM"/>
    <s v="-05:00"/>
    <s v="Blade"/>
    <s v="Employee6"/>
    <s v="Employee6@blyblade.com"/>
    <x v="3"/>
    <s v="--"/>
    <s v="Travel | UberX"/>
    <x v="0"/>
    <x v="11"/>
    <n v="39"/>
    <s v="11371, USA"/>
    <s v="11430, USA"/>
    <x v="0"/>
    <s v="CORP - Employee Rides"/>
    <s v="DEPT - OPS - NY"/>
    <s v="Monthly Billing"/>
    <s v="Fare"/>
    <n v="46.67"/>
    <n v="0"/>
    <n v="0"/>
    <n v="46.67"/>
    <s v="USD"/>
    <n v="46.67"/>
    <n v="0"/>
    <n v="0"/>
    <n v="46.67"/>
    <n v="4.67"/>
  </r>
  <r>
    <s v="5e34ebac-a9f9-482a-aa00-a80ac1d1a9c5"/>
    <d v="2019-07-02T20:09:21"/>
    <d v="2019-07-02T00:00:00"/>
    <s v="7:37PM"/>
    <d v="2019-07-02T00:00:00"/>
    <s v="3:37PM"/>
    <d v="2019-07-02T00:00:00"/>
    <s v="8:09PM"/>
    <d v="2019-07-02T00:00:00"/>
    <s v="4:09PM"/>
    <s v="-05:00"/>
    <s v="Blade"/>
    <s v="Employee2"/>
    <s v="Employee2@blyblade.com"/>
    <x v="2"/>
    <s v="--"/>
    <s v="Travel | Black SUV"/>
    <x v="2"/>
    <x v="12"/>
    <n v="24"/>
    <s v="07114, USA"/>
    <s v="07114, USA"/>
    <x v="0"/>
    <s v="CORP - Employee Rides"/>
    <s v="DEPT - OPS - NY"/>
    <s v="Monthly Billing"/>
    <s v="Fare"/>
    <n v="63.08"/>
    <n v="0"/>
    <n v="0"/>
    <n v="63.08"/>
    <s v="USD"/>
    <n v="63.08"/>
    <n v="0"/>
    <n v="0"/>
    <n v="63.08"/>
    <n v="6.31"/>
  </r>
  <r>
    <s v="20323583-aa50-4d61-8012-b0bdb557c5df"/>
    <d v="2019-07-03T20:08:47"/>
    <d v="2019-07-03T00:00:00"/>
    <s v="7:41PM"/>
    <d v="2019-07-03T00:00:00"/>
    <s v="3:41PM"/>
    <d v="2019-07-03T00:00:00"/>
    <s v="8:08PM"/>
    <d v="2019-07-03T00:00:00"/>
    <s v="4:08PM"/>
    <s v="-05:00"/>
    <s v="Blade"/>
    <s v="Employee2"/>
    <s v="Employee2@blyblade.com"/>
    <x v="2"/>
    <s v="--"/>
    <s v="Travel | Black SUV"/>
    <x v="2"/>
    <x v="13"/>
    <n v="17"/>
    <s v="07114, USA"/>
    <s v="07114, USA"/>
    <x v="0"/>
    <s v="CORP - Employee Rides"/>
    <s v="DEPT - OPS - NY"/>
    <s v="Monthly Billing"/>
    <s v="Fare"/>
    <n v="38.49"/>
    <n v="0"/>
    <n v="0"/>
    <n v="38.49"/>
    <s v="USD"/>
    <n v="38.49"/>
    <n v="0"/>
    <n v="0"/>
    <n v="38.49"/>
    <n v="3.85"/>
  </r>
  <r>
    <s v="d8d39e67-7f04-412b-a377-d7633e0e8e59"/>
    <d v="2019-07-11T21:44:10"/>
    <d v="2019-07-11T00:00:00"/>
    <s v="9:25PM"/>
    <d v="2019-07-11T00:00:00"/>
    <s v="5:25PM"/>
    <d v="2019-07-11T00:00:00"/>
    <s v="9:43PM"/>
    <d v="2019-07-11T00:00:00"/>
    <s v="5:43PM"/>
    <s v="-05:00"/>
    <s v="Blade"/>
    <s v="Employee28"/>
    <s v="Employee28@blyblade.com"/>
    <x v="4"/>
    <s v="--"/>
    <s v="Travel | Black SUV"/>
    <x v="0"/>
    <x v="14"/>
    <n v="14"/>
    <s v="11430, USA"/>
    <s v="11430, USA"/>
    <x v="0"/>
    <s v="CORP - Employee Rides"/>
    <s v="DEPT - OPS - NY"/>
    <s v="Monthly Billing"/>
    <s v="Fare"/>
    <n v="54.06"/>
    <n v="0"/>
    <n v="0"/>
    <n v="54.06"/>
    <s v="USD"/>
    <n v="54.06"/>
    <n v="0"/>
    <n v="0"/>
    <n v="54.06"/>
    <n v="5.41"/>
  </r>
  <r>
    <s v="7d0640ff-11ce-44b0-bcbc-95212555b8d2"/>
    <d v="2019-07-12T18:41:46"/>
    <d v="2019-07-12T00:00:00"/>
    <s v="6:23PM"/>
    <d v="2019-07-12T00:00:00"/>
    <s v="2:23PM"/>
    <d v="2019-07-12T00:00:00"/>
    <s v="6:41PM"/>
    <d v="2019-07-12T00:00:00"/>
    <s v="2:41PM"/>
    <s v="-05:00"/>
    <s v="Blade"/>
    <s v="Employee14"/>
    <s v="Employee14@blyblade.com"/>
    <x v="5"/>
    <s v="--"/>
    <s v="Travel | Black SUV"/>
    <x v="0"/>
    <x v="15"/>
    <n v="11"/>
    <s v="11430, USA"/>
    <s v="11430, USA"/>
    <x v="0"/>
    <s v="CORP - Employee Rides"/>
    <s v="DEPT - OPS - NY"/>
    <s v="Monthly Billing"/>
    <s v="Fare"/>
    <n v="31.1"/>
    <n v="0"/>
    <n v="0"/>
    <n v="31.1"/>
    <s v="USD"/>
    <n v="31.1"/>
    <n v="0"/>
    <n v="0"/>
    <n v="31.1"/>
    <n v="3.11"/>
  </r>
  <r>
    <s v="c27575b1-0f56-40da-afe2-c3e53836ce23"/>
    <d v="2019-07-12T21:03:15"/>
    <d v="2019-07-12T00:00:00"/>
    <s v="8:22PM"/>
    <d v="2019-07-12T00:00:00"/>
    <s v="4:22PM"/>
    <d v="2019-07-12T00:00:00"/>
    <s v="9:03PM"/>
    <d v="2019-07-12T00:00:00"/>
    <s v="5:03PM"/>
    <s v="-05:00"/>
    <s v="Blade"/>
    <s v="Employee14"/>
    <s v="Employee14@blyblade.com"/>
    <x v="5"/>
    <s v="--"/>
    <s v="Travel | Black SUV"/>
    <x v="0"/>
    <x v="16"/>
    <n v="35"/>
    <s v="11430, USA"/>
    <s v="11430, USA"/>
    <x v="0"/>
    <s v="CORP - Employee Rides"/>
    <s v="DEPT - OPS - NY"/>
    <s v="Monthly Billing"/>
    <s v="Fare"/>
    <n v="99.92"/>
    <n v="0"/>
    <n v="0"/>
    <n v="99.92"/>
    <s v="USD"/>
    <n v="99.92"/>
    <n v="0"/>
    <n v="0"/>
    <n v="99.92"/>
    <n v="9.99"/>
  </r>
  <r>
    <s v="20153b28-a710-42aa-9e98-c62667ca8a5f"/>
    <d v="2019-07-12T22:21:42"/>
    <d v="2019-07-12T00:00:00"/>
    <s v="9:01PM"/>
    <d v="2019-07-12T00:00:00"/>
    <s v="5:01PM"/>
    <d v="2019-07-12T00:00:00"/>
    <s v="10:21PM"/>
    <d v="2019-07-12T00:00:00"/>
    <s v="6:21PM"/>
    <s v="-05:00"/>
    <s v="Blade"/>
    <s v="Employee40"/>
    <s v="Employee40@blyblade.com"/>
    <x v="6"/>
    <s v="--"/>
    <s v="Travel | Black SUV"/>
    <x v="0"/>
    <x v="17"/>
    <n v="65"/>
    <s v="11371, USA"/>
    <s v="11371, USA"/>
    <x v="0"/>
    <s v="CORP - Employee Rides"/>
    <s v="DEPT - CX"/>
    <s v="Monthly Billing"/>
    <s v="Fare"/>
    <n v="132.13999999999999"/>
    <n v="0"/>
    <n v="0"/>
    <n v="132.13999999999999"/>
    <s v="USD"/>
    <n v="132.13999999999999"/>
    <n v="0"/>
    <n v="0"/>
    <n v="132.13999999999999"/>
    <n v="13.21"/>
  </r>
  <r>
    <s v="c4d4cb5f-1cd1-4f6a-813c-374ec4f2ccb5"/>
    <d v="2019-07-14T17:09:16"/>
    <d v="2019-07-14T00:00:00"/>
    <s v="4:31PM"/>
    <d v="2019-07-14T00:00:00"/>
    <s v="12:31PM"/>
    <d v="2019-07-14T00:00:00"/>
    <s v="5:09PM"/>
    <d v="2019-07-14T00:00:00"/>
    <s v="1:09PM"/>
    <s v="-05:00"/>
    <s v="Blade"/>
    <s v="Employee14"/>
    <s v="Employee14@blyblade.com"/>
    <x v="5"/>
    <s v="--"/>
    <s v="Travel | Black SUV"/>
    <x v="0"/>
    <x v="18"/>
    <n v="30"/>
    <s v="11430, USA"/>
    <s v="11430, USA"/>
    <x v="0"/>
    <s v="CORP - Employee Rides"/>
    <s v="DEPT - OPS - NY"/>
    <s v="Monthly Billing"/>
    <s v="Fare"/>
    <n v="84.01"/>
    <n v="0"/>
    <n v="0"/>
    <n v="84.01"/>
    <s v="USD"/>
    <n v="84.01"/>
    <n v="0"/>
    <n v="0"/>
    <n v="84.01"/>
    <n v="8.4"/>
  </r>
  <r>
    <s v="154d56c8-f076-472a-8518-483959356b94"/>
    <d v="2019-07-14T20:47:56"/>
    <d v="2019-07-14T00:00:00"/>
    <s v="8:25PM"/>
    <d v="2019-07-14T00:00:00"/>
    <s v="4:25PM"/>
    <d v="2019-07-14T00:00:00"/>
    <s v="8:47PM"/>
    <d v="2019-07-14T00:00:00"/>
    <s v="4:47PM"/>
    <s v="-05:00"/>
    <s v="Blade"/>
    <s v="Employee14"/>
    <s v="Employee14@blyblade.com"/>
    <x v="5"/>
    <s v="--"/>
    <s v="Travel | Black SUV"/>
    <x v="0"/>
    <x v="19"/>
    <n v="18"/>
    <s v="11430, USA"/>
    <s v="11430, USA"/>
    <x v="0"/>
    <s v="CORP - Employee Rides"/>
    <s v="DEPT - OPS - NY"/>
    <s v="Monthly Billing"/>
    <s v="Fare"/>
    <n v="58.53"/>
    <n v="0"/>
    <n v="0"/>
    <n v="58.53"/>
    <s v="USD"/>
    <n v="58.53"/>
    <n v="0"/>
    <n v="0"/>
    <n v="58.53"/>
    <n v="5.85"/>
  </r>
  <r>
    <s v="29a68490-2bc1-4d81-a900-e962c8cdc8df"/>
    <d v="2019-07-15T21:20:58"/>
    <d v="2019-07-15T00:00:00"/>
    <s v="9:03PM"/>
    <d v="2019-07-15T00:00:00"/>
    <s v="5:03PM"/>
    <d v="2019-07-15T00:00:00"/>
    <s v="9:20PM"/>
    <d v="2019-07-15T00:00:00"/>
    <s v="5:20PM"/>
    <s v="-05:00"/>
    <s v="Blade"/>
    <s v="Employee14"/>
    <s v="Employee14@blyblade.com"/>
    <x v="5"/>
    <s v="--"/>
    <s v="Travel | Black SUV"/>
    <x v="0"/>
    <x v="20"/>
    <n v="5"/>
    <s v="11430, USA"/>
    <s v="11430, USA"/>
    <x v="0"/>
    <s v="CORP - Employee Rides"/>
    <s v="DEPT - OPS - NY"/>
    <s v="Monthly Billing"/>
    <s v="Fare"/>
    <n v="35.07"/>
    <n v="0"/>
    <n v="0"/>
    <n v="35.07"/>
    <s v="USD"/>
    <n v="35.07"/>
    <n v="0"/>
    <n v="0"/>
    <n v="35.07"/>
    <n v="3.51"/>
  </r>
  <r>
    <s v="49feacf3-c38a-4ec0-ace9-0dc3adaf689f"/>
    <d v="2019-07-17T15:55:02"/>
    <d v="2019-07-17T00:00:00"/>
    <s v="2:53PM"/>
    <d v="2019-07-17T00:00:00"/>
    <s v="10:53AM"/>
    <d v="2019-07-17T00:00:00"/>
    <s v="3:54PM"/>
    <d v="2019-07-17T00:00:00"/>
    <s v="11:54AM"/>
    <s v="-05:00"/>
    <s v="Blade"/>
    <s v="Employee40"/>
    <s v="Employee40@blyblade.com"/>
    <x v="6"/>
    <s v="--"/>
    <s v="Travel | Black SUV"/>
    <x v="0"/>
    <x v="21"/>
    <n v="55"/>
    <s v="11371, USA"/>
    <s v="11371, USA"/>
    <x v="0"/>
    <s v="CORP - Employee Rides"/>
    <s v="DEPT - CX"/>
    <s v="Monthly Billing"/>
    <s v="Fare"/>
    <n v="108.87"/>
    <n v="0"/>
    <n v="0"/>
    <n v="108.87"/>
    <s v="USD"/>
    <n v="108.87"/>
    <n v="0"/>
    <n v="0"/>
    <n v="108.87"/>
    <n v="10.89"/>
  </r>
  <r>
    <s v="e624133c-fcc8-4357-a1cc-317af5cc87df"/>
    <d v="2019-07-23T17:02:11"/>
    <d v="2019-07-23T00:00:00"/>
    <s v="4:22PM"/>
    <d v="2019-07-23T00:00:00"/>
    <s v="12:22PM"/>
    <d v="2019-07-23T00:00:00"/>
    <s v="5:02PM"/>
    <d v="2019-07-23T00:00:00"/>
    <s v="1:02PM"/>
    <s v="-05:00"/>
    <s v="Blade"/>
    <s v="Employee29"/>
    <s v="Employee29@blyblade.com"/>
    <x v="7"/>
    <s v="--"/>
    <s v="Travel | UberX Diamond"/>
    <x v="0"/>
    <x v="22"/>
    <n v="33"/>
    <s v="10011, USA"/>
    <s v="10065, USA"/>
    <x v="0"/>
    <s v="I'M RIDING"/>
    <s v="DEPT - OPS - NY"/>
    <s v="Monthly Billing"/>
    <s v="Fare"/>
    <n v="34.909999999999997"/>
    <n v="0"/>
    <n v="0"/>
    <n v="34.909999999999997"/>
    <s v="USD"/>
    <n v="34.909999999999997"/>
    <n v="0"/>
    <n v="0"/>
    <n v="34.909999999999997"/>
    <n v="3.49"/>
  </r>
  <r>
    <s v="8559a7fe-6f7c-4963-bb34-3c994a3ed443"/>
    <d v="2019-07-23T19:04:43"/>
    <d v="2019-07-23T00:00:00"/>
    <s v="6:44PM"/>
    <d v="2019-07-23T00:00:00"/>
    <s v="2:44PM"/>
    <d v="2019-07-23T00:00:00"/>
    <s v="7:04PM"/>
    <d v="2019-07-23T00:00:00"/>
    <s v="3:04PM"/>
    <s v="-05:00"/>
    <s v="Blade"/>
    <s v="Employee9"/>
    <s v="Employee9@blyblade.com"/>
    <x v="8"/>
    <s v="--"/>
    <s v="Travel | UberX"/>
    <x v="0"/>
    <x v="23"/>
    <n v="15"/>
    <s v="10065, USA"/>
    <s v="10016, USA"/>
    <x v="0"/>
    <s v="I'M RIDING"/>
    <s v="DEPT - FR - NY"/>
    <s v="Monthly Billing"/>
    <s v="Fare"/>
    <n v="17.600000000000001"/>
    <n v="0"/>
    <n v="0"/>
    <n v="17.600000000000001"/>
    <s v="USD"/>
    <n v="17.600000000000001"/>
    <n v="0"/>
    <n v="0"/>
    <n v="17.600000000000001"/>
    <n v="1.76"/>
  </r>
  <r>
    <s v="c670776a-1923-4025-93fd-aeaab234c7d7"/>
    <d v="2019-07-23T19:09:28"/>
    <d v="2019-07-23T00:00:00"/>
    <s v="6:41PM"/>
    <d v="2019-07-23T00:00:00"/>
    <s v="2:41PM"/>
    <d v="2019-07-23T00:00:00"/>
    <s v="7:09PM"/>
    <d v="2019-07-23T00:00:00"/>
    <s v="3:09PM"/>
    <s v="-05:00"/>
    <s v="Blade"/>
    <s v="Employee29"/>
    <s v="Employee29@blyblade.com"/>
    <x v="7"/>
    <s v="--"/>
    <s v="Travel | UberX Diamond"/>
    <x v="0"/>
    <x v="24"/>
    <n v="26"/>
    <s v="10065, USA"/>
    <s v="10011, USA"/>
    <x v="0"/>
    <s v="I'M RIDING"/>
    <s v="DEPT - OPS - NY"/>
    <s v="Monthly Billing"/>
    <s v="Fare"/>
    <n v="28.97"/>
    <n v="0"/>
    <n v="0"/>
    <n v="28.97"/>
    <s v="USD"/>
    <n v="28.97"/>
    <n v="0"/>
    <n v="0"/>
    <n v="28.97"/>
    <n v="2.9"/>
  </r>
  <r>
    <s v="1a84df31-d815-4260-a8b7-2bfbae02abc0"/>
    <d v="2019-07-24T11:31:13"/>
    <d v="2019-07-24T00:00:00"/>
    <s v="10:57AM"/>
    <d v="2019-07-24T00:00:00"/>
    <s v="6:57AM"/>
    <d v="2019-07-24T00:00:00"/>
    <s v="11:31AM"/>
    <d v="2019-07-24T00:00:00"/>
    <s v="7:31AM"/>
    <s v="-05:00"/>
    <s v="Blade"/>
    <s v="Employee40"/>
    <s v="Employee40@blyblade.com"/>
    <x v="6"/>
    <s v="--"/>
    <s v="Travel | Black SUV"/>
    <x v="0"/>
    <x v="25"/>
    <n v="27"/>
    <s v="11371, USA"/>
    <s v="11371, USA"/>
    <x v="0"/>
    <s v="PAX TRAVEL"/>
    <s v="DEPT - CX"/>
    <s v="Monthly Billing"/>
    <s v="Fare"/>
    <n v="65.84"/>
    <n v="0"/>
    <n v="0"/>
    <n v="65.84"/>
    <s v="USD"/>
    <n v="65.84"/>
    <n v="0"/>
    <n v="0"/>
    <n v="65.84"/>
    <n v="6.58"/>
  </r>
  <r>
    <s v="b8a1bbf9-a5d9-447b-a7af-76a536a40d26"/>
    <d v="2019-07-24T12:38:41"/>
    <d v="2019-07-24T00:00:00"/>
    <s v="11:55AM"/>
    <d v="2019-07-24T00:00:00"/>
    <s v="7:55AM"/>
    <d v="2019-07-24T00:00:00"/>
    <s v="12:38PM"/>
    <d v="2019-07-24T00:00:00"/>
    <s v="8:38AM"/>
    <s v="-05:00"/>
    <s v="Blade"/>
    <s v="Employee5"/>
    <s v="Employee5@blyblade.com"/>
    <x v="9"/>
    <s v="--"/>
    <s v="Travel | UberX"/>
    <x v="0"/>
    <x v="26"/>
    <n v="37"/>
    <s v="11374, USA"/>
    <s v="10001, USA"/>
    <x v="0"/>
    <s v="I'M RIDING"/>
    <s v="DEPT - OPS - NY"/>
    <s v="Monthly Billing"/>
    <s v="Fare"/>
    <n v="59.9"/>
    <n v="0"/>
    <n v="0"/>
    <n v="59.9"/>
    <s v="USD"/>
    <n v="59.9"/>
    <n v="0"/>
    <n v="0"/>
    <n v="59.9"/>
    <n v="5.99"/>
  </r>
  <r>
    <s v="635079f7-cea9-49cb-9672-9bd1a9bd23b2"/>
    <d v="2019-07-24T22:26:49"/>
    <d v="2019-07-24T00:00:00"/>
    <s v="9:55PM"/>
    <d v="2019-07-24T00:00:00"/>
    <s v="5:55PM"/>
    <d v="2019-07-24T00:00:00"/>
    <s v="10:26PM"/>
    <d v="2019-07-24T00:00:00"/>
    <s v="6:26PM"/>
    <s v="-05:00"/>
    <s v="Blade"/>
    <s v="Employee40"/>
    <s v="Employee40@blyblade.com"/>
    <x v="6"/>
    <s v="--"/>
    <s v="Travel | Black SUV"/>
    <x v="0"/>
    <x v="27"/>
    <n v="9"/>
    <s v="11371, USA"/>
    <s v="11371, USA"/>
    <x v="0"/>
    <s v="PAX TRAVEL"/>
    <s v="DEPT - CX"/>
    <s v="Monthly Billing"/>
    <s v="Fare"/>
    <n v="34.1"/>
    <n v="0"/>
    <n v="0"/>
    <n v="34.1"/>
    <s v="USD"/>
    <n v="34.1"/>
    <n v="0"/>
    <n v="0"/>
    <n v="34.1"/>
    <n v="3.41"/>
  </r>
  <r>
    <s v="7428b0ea-c816-43cb-a91b-db27ab408039"/>
    <d v="2019-07-24T22:35:13"/>
    <d v="2019-07-24T00:00:00"/>
    <s v="10:25PM"/>
    <d v="2019-07-24T00:00:00"/>
    <s v="6:25PM"/>
    <s v="--"/>
    <s v="--"/>
    <s v="--"/>
    <s v="--"/>
    <s v="-05:00"/>
    <s v="Blade"/>
    <s v="Employee19"/>
    <s v="Employee19@blyblade.com"/>
    <x v="10"/>
    <s v="--"/>
    <s v="Travel | UberX"/>
    <x v="0"/>
    <x v="3"/>
    <s v="--"/>
    <s v="10018, USA"/>
    <s v="10001, USA"/>
    <x v="0"/>
    <s v="I'M RIDING"/>
    <s v="DEPT - CORP - NY"/>
    <s v="Monthly Billing"/>
    <s v="Fare"/>
    <n v="5.44"/>
    <n v="0"/>
    <n v="0"/>
    <n v="5.44"/>
    <s v="USD"/>
    <n v="5.44"/>
    <n v="0"/>
    <n v="0"/>
    <n v="5.44"/>
    <n v="0.54"/>
  </r>
  <r>
    <s v="d0d73787-f01d-472b-b978-bc3304bf38f4"/>
    <d v="2019-07-24T22:56:00"/>
    <d v="2019-07-24T00:00:00"/>
    <s v="10:36PM"/>
    <d v="2019-07-24T00:00:00"/>
    <s v="6:36PM"/>
    <d v="2019-07-24T00:00:00"/>
    <s v="10:55PM"/>
    <d v="2019-07-24T00:00:00"/>
    <s v="6:55PM"/>
    <s v="-05:00"/>
    <s v="Blade"/>
    <s v="Employee19"/>
    <s v="Employee19@blyblade.com"/>
    <x v="10"/>
    <s v="--"/>
    <s v="Travel | UberX"/>
    <x v="0"/>
    <x v="28"/>
    <n v="13"/>
    <s v="10001, USA"/>
    <s v="10024, USA"/>
    <x v="0"/>
    <s v="I'M RIDING"/>
    <s v="DEPT - CORP - NY"/>
    <s v="Monthly Billing"/>
    <s v="Fare"/>
    <n v="18.97"/>
    <n v="0"/>
    <n v="0"/>
    <n v="18.97"/>
    <s v="USD"/>
    <n v="18.97"/>
    <n v="0"/>
    <n v="0"/>
    <n v="18.97"/>
    <n v="1.9"/>
  </r>
  <r>
    <s v="5f1dbf95-8e4a-4b2d-9ef1-b260775340bc"/>
    <d v="2019-07-26T01:12:32"/>
    <d v="2019-07-26T00:00:00"/>
    <s v="1:08AM"/>
    <d v="2019-07-25T00:00:00"/>
    <s v="9:08PM"/>
    <s v="--"/>
    <s v="--"/>
    <s v="--"/>
    <s v="--"/>
    <s v="-05:00"/>
    <s v="Blade"/>
    <s v="Employee8"/>
    <s v="Employee8@blyblade.com"/>
    <x v="11"/>
    <s v="--"/>
    <s v="Travel | UberX"/>
    <x v="0"/>
    <x v="3"/>
    <s v="--"/>
    <s v="10036, USA"/>
    <s v="10011, USA"/>
    <x v="0"/>
    <s v="I'M RIDING"/>
    <s v="--"/>
    <s v="Monthly Billing"/>
    <s v="Fare"/>
    <n v="5.44"/>
    <n v="0"/>
    <n v="0"/>
    <n v="5.44"/>
    <s v="USD"/>
    <n v="5.44"/>
    <n v="0"/>
    <n v="0"/>
    <n v="5.44"/>
    <n v="0.54"/>
  </r>
  <r>
    <s v="d0180cd9-867a-4236-8fd3-dd02798eca04"/>
    <d v="2019-06-03T00:51:18"/>
    <d v="2019-06-02T00:00:00"/>
    <s v="11:43PM"/>
    <d v="2019-06-02T00:00:00"/>
    <s v="7:43PM"/>
    <d v="2019-06-03T00:00:00"/>
    <s v="12:49AM"/>
    <d v="2019-06-02T00:00:00"/>
    <s v="8:49PM"/>
    <s v="-05:00"/>
    <s v="Blade"/>
    <s v="Employee6"/>
    <s v="Employee6@blyblade.com"/>
    <x v="3"/>
    <s v="--"/>
    <s v="Travel | Premium SUV"/>
    <x v="1"/>
    <x v="29"/>
    <n v="49"/>
    <s v="10604, USA"/>
    <s v="10003, USA"/>
    <x v="1"/>
    <s v="CORP - Employee Rides"/>
    <s v="DEPT - OPS - NY"/>
    <s v="Monthly Billing"/>
    <s v="Tip"/>
    <n v="0"/>
    <n v="0"/>
    <n v="20.010000000000002"/>
    <n v="20.010000000000002"/>
    <s v="USD"/>
    <n v="0"/>
    <n v="0"/>
    <n v="20.010000000000002"/>
    <n v="20.010000000000002"/>
    <n v="0"/>
  </r>
  <r>
    <s v="a8968cc6-8161-4a25-8bbe-0ba443288cbf"/>
    <d v="2019-06-03T00:56:11"/>
    <d v="2019-06-02T00:00:00"/>
    <s v="10:04PM"/>
    <d v="2019-06-02T00:00:00"/>
    <s v="6:04PM"/>
    <d v="2019-06-02T00:00:00"/>
    <s v="11:30PM"/>
    <d v="2019-06-02T00:00:00"/>
    <s v="7:30PM"/>
    <s v="-05:00"/>
    <s v="Blade"/>
    <s v="Employee4"/>
    <s v="Employee4@blyblade.com"/>
    <x v="1"/>
    <s v="--"/>
    <s v="Travel | UberX"/>
    <x v="0"/>
    <x v="4"/>
    <n v="81"/>
    <s v="10038, USA"/>
    <s v="10604, USA"/>
    <x v="0"/>
    <s v="CORP - Employee Rides"/>
    <s v="DEPT - CX"/>
    <s v="Monthly Billing"/>
    <s v="Tip"/>
    <n v="0"/>
    <n v="0"/>
    <n v="22.57"/>
    <n v="22.57"/>
    <s v="USD"/>
    <n v="0"/>
    <n v="0"/>
    <n v="22.57"/>
    <n v="22.57"/>
    <n v="0"/>
  </r>
  <r>
    <s v="f9cfd837-7974-4b40-bd42-ddfb6df921e8"/>
    <d v="2019-07-26T12:21:45"/>
    <d v="2019-07-26T00:00:00"/>
    <s v="11:53AM"/>
    <d v="2019-07-26T00:00:00"/>
    <s v="7:53AM"/>
    <d v="2019-07-26T00:00:00"/>
    <s v="12:21PM"/>
    <d v="2019-07-26T00:00:00"/>
    <s v="8:21AM"/>
    <s v="-05:00"/>
    <s v="Blade"/>
    <s v="Employee17"/>
    <s v="Employee17@blyblade.com"/>
    <x v="12"/>
    <s v="--"/>
    <s v="Travel | UberX"/>
    <x v="0"/>
    <x v="30"/>
    <n v="24"/>
    <s v="10017, USA"/>
    <s v="10011, USA"/>
    <x v="0"/>
    <s v="I'M RIDING"/>
    <s v="DEPT - OPS - NY"/>
    <s v="Monthly Billing"/>
    <s v="Fare"/>
    <n v="24.03"/>
    <n v="0"/>
    <n v="0"/>
    <n v="24.03"/>
    <s v="USD"/>
    <n v="24.03"/>
    <n v="0"/>
    <n v="0"/>
    <n v="24.03"/>
    <n v="2.4"/>
  </r>
  <r>
    <s v="8877e75c-d6fd-4196-991c-fdf23d9d0083"/>
    <d v="2019-07-28T21:47:23"/>
    <d v="2019-07-28T00:00:00"/>
    <s v="8:45PM"/>
    <d v="2019-07-28T00:00:00"/>
    <s v="4:45PM"/>
    <d v="2019-07-28T00:00:00"/>
    <s v="9:47PM"/>
    <d v="2019-07-28T00:00:00"/>
    <s v="5:47PM"/>
    <s v="-05:00"/>
    <s v="Blade"/>
    <s v="Employee40"/>
    <s v="Employee40@blyblade.com"/>
    <x v="6"/>
    <s v="--"/>
    <s v="Travel | Black SUV"/>
    <x v="0"/>
    <x v="31"/>
    <n v="42"/>
    <s v="11371, USA"/>
    <s v="11371, USA"/>
    <x v="0"/>
    <s v="PAX TRAVEL"/>
    <s v="DEPT - CX"/>
    <s v="Monthly Billing"/>
    <s v="Fare"/>
    <n v="60.56"/>
    <n v="0"/>
    <n v="0"/>
    <n v="60.56"/>
    <s v="USD"/>
    <n v="60.56"/>
    <n v="0"/>
    <n v="0"/>
    <n v="60.56"/>
    <n v="6.06"/>
  </r>
  <r>
    <s v="ecadc01a-ce32-41e4-9ad8-36b7d313c3dd"/>
    <d v="2019-07-29T12:08:37"/>
    <d v="2019-07-29T00:00:00"/>
    <s v="11:45AM"/>
    <d v="2019-07-29T00:00:00"/>
    <s v="7:45AM"/>
    <d v="2019-07-29T00:00:00"/>
    <s v="12:08PM"/>
    <d v="2019-07-29T00:00:00"/>
    <s v="8:08AM"/>
    <s v="-05:00"/>
    <s v="Blade"/>
    <s v="Employee40"/>
    <s v="Employee40@blyblade.com"/>
    <x v="6"/>
    <s v="--"/>
    <s v="Travel | Black SUV"/>
    <x v="0"/>
    <x v="32"/>
    <n v="16"/>
    <s v="11371, USA"/>
    <s v="11371, USA"/>
    <x v="0"/>
    <s v="PAX TRAVEL"/>
    <s v="DEPT - CX"/>
    <s v="Monthly Billing"/>
    <s v="Fare"/>
    <n v="49.04"/>
    <n v="0"/>
    <n v="0"/>
    <n v="49.04"/>
    <s v="USD"/>
    <n v="49.04"/>
    <n v="0"/>
    <n v="0"/>
    <n v="49.04"/>
    <n v="4.9000000000000004"/>
  </r>
  <r>
    <s v="f29f34f1-e5e1-4f63-b2c8-70709526eec1"/>
    <d v="2019-07-30T00:00:03"/>
    <d v="2019-07-29T00:00:00"/>
    <s v="11:48PM"/>
    <d v="2019-07-29T00:00:00"/>
    <s v="7:48PM"/>
    <d v="2019-07-29T00:00:00"/>
    <s v="11:59PM"/>
    <d v="2019-07-29T00:00:00"/>
    <s v="7:59PM"/>
    <s v="-05:00"/>
    <s v="Blade"/>
    <s v="Employee19"/>
    <s v="Employee19@blyblade.com"/>
    <x v="10"/>
    <s v="--"/>
    <s v="Travel | UberX"/>
    <x v="0"/>
    <x v="33"/>
    <n v="8"/>
    <s v="10011, USA"/>
    <s v="10003, USA"/>
    <x v="0"/>
    <s v="I'M RIDING"/>
    <s v="DEPT - CORP - NY"/>
    <s v="Monthly Billing"/>
    <s v="Fare"/>
    <n v="12.83"/>
    <n v="0"/>
    <n v="0"/>
    <n v="12.83"/>
    <s v="USD"/>
    <n v="12.83"/>
    <n v="0"/>
    <n v="0"/>
    <n v="12.83"/>
    <n v="1.28"/>
  </r>
  <r>
    <s v="f88bb87f-4f52-454d-b6e5-e751d4eb5a60"/>
    <d v="2019-08-01T12:31:06"/>
    <d v="2019-08-01T00:00:00"/>
    <s v="11:54AM"/>
    <d v="2019-08-01T00:00:00"/>
    <s v="7:54AM"/>
    <d v="2019-08-01T00:00:00"/>
    <s v="12:30PM"/>
    <d v="2019-08-01T00:00:00"/>
    <s v="8:30AM"/>
    <s v="-05:00"/>
    <s v="Blade"/>
    <s v="Employee40"/>
    <s v="Employee40@blyblade.com"/>
    <x v="6"/>
    <s v="--"/>
    <s v="Travel | Black SUV"/>
    <x v="0"/>
    <x v="34"/>
    <n v="25"/>
    <s v="11370, USA"/>
    <s v="11369, USA"/>
    <x v="0"/>
    <s v="PAX TRAVEL"/>
    <s v="DEPT - CX"/>
    <s v="Monthly Billing"/>
    <s v="Fare"/>
    <n v="68.56"/>
    <n v="0"/>
    <n v="0"/>
    <n v="68.56"/>
    <s v="USD"/>
    <n v="68.56"/>
    <n v="0"/>
    <n v="0"/>
    <n v="68.56"/>
    <n v="6.86"/>
  </r>
  <r>
    <s v="e564aa07-77b2-4a67-aee3-396916b939ae"/>
    <d v="2019-08-02T20:25:21"/>
    <d v="2019-08-02T00:00:00"/>
    <s v="7:55PM"/>
    <d v="2019-08-02T00:00:00"/>
    <s v="3:55PM"/>
    <d v="2019-08-02T00:00:00"/>
    <s v="8:25PM"/>
    <d v="2019-08-02T00:00:00"/>
    <s v="4:25PM"/>
    <s v="-05:00"/>
    <s v="Blade"/>
    <s v="Employee40"/>
    <s v="Employee40@blyblade.com"/>
    <x v="6"/>
    <s v="--"/>
    <s v="Travel | Black SUV"/>
    <x v="0"/>
    <x v="35"/>
    <n v="13"/>
    <s v="11371, USA"/>
    <s v="11371, USA"/>
    <x v="0"/>
    <s v="PAX TRAVEL"/>
    <s v="DEPT - CX"/>
    <s v="Monthly Billing"/>
    <s v="Fare"/>
    <n v="63.12"/>
    <n v="0"/>
    <n v="0"/>
    <n v="63.12"/>
    <s v="USD"/>
    <n v="63.12"/>
    <n v="0"/>
    <n v="0"/>
    <n v="63.12"/>
    <n v="6.31"/>
  </r>
  <r>
    <s v="ccb7cfdc-8655-4cf3-b053-3a5d14855e37"/>
    <d v="2019-08-06T03:08:19"/>
    <d v="2019-08-06T00:00:00"/>
    <s v="2:49AM"/>
    <d v="2019-08-05T00:00:00"/>
    <s v="10:49PM"/>
    <d v="2019-08-06T00:00:00"/>
    <s v="3:08AM"/>
    <d v="2019-08-05T00:00:00"/>
    <s v="11:08PM"/>
    <s v="-05:00"/>
    <s v="Blade"/>
    <s v="Employee16"/>
    <s v="Employee16@blyblade.com"/>
    <x v="13"/>
    <s v="--"/>
    <s v="Travel | UberXL"/>
    <x v="1"/>
    <x v="36"/>
    <n v="14"/>
    <s v="11963, USA"/>
    <s v="11975, USA"/>
    <x v="0"/>
    <s v="I'M RIDING"/>
    <s v="DEPT - OPS - NY"/>
    <s v="Monthly Billing"/>
    <s v="Fare"/>
    <n v="39.520000000000003"/>
    <n v="0"/>
    <n v="0"/>
    <n v="39.520000000000003"/>
    <s v="USD"/>
    <n v="39.520000000000003"/>
    <n v="0"/>
    <n v="0"/>
    <n v="39.520000000000003"/>
    <n v="3.95"/>
  </r>
  <r>
    <s v="05c08466-5224-46f3-b331-b92977ad802c"/>
    <d v="2019-06-03T10:50:22"/>
    <d v="2019-06-03T00:00:00"/>
    <s v="12:04AM"/>
    <d v="2019-06-02T00:00:00"/>
    <s v="8:04PM"/>
    <d v="2019-06-03T00:00:00"/>
    <s v="1:01AM"/>
    <d v="2019-06-02T00:00:00"/>
    <s v="9:01PM"/>
    <s v="-05:00"/>
    <s v="Blade"/>
    <s v="Employee4"/>
    <s v="Employee4@blyblade.com"/>
    <x v="1"/>
    <s v="--"/>
    <s v="Travel | UberX"/>
    <x v="1"/>
    <x v="6"/>
    <n v="47"/>
    <s v="10604, USA"/>
    <s v="10038, USA"/>
    <x v="0"/>
    <s v="CORP - Employee Rides"/>
    <s v="DEPT - CX"/>
    <s v="Monthly Billing"/>
    <s v="Tip"/>
    <n v="0"/>
    <n v="0"/>
    <n v="8.1999999999999993"/>
    <n v="8.1999999999999993"/>
    <s v="USD"/>
    <n v="0"/>
    <n v="0"/>
    <n v="8.1999999999999993"/>
    <n v="8.1999999999999993"/>
    <n v="0"/>
  </r>
  <r>
    <s v="7785ef25-7eca-4efb-83b0-618b00dabc11"/>
    <d v="2019-08-07T18:15:20"/>
    <d v="2019-08-07T00:00:00"/>
    <s v="5:40PM"/>
    <d v="2019-08-07T00:00:00"/>
    <s v="1:40PM"/>
    <d v="2019-08-07T00:00:00"/>
    <s v="6:15PM"/>
    <d v="2019-08-07T00:00:00"/>
    <s v="2:15PM"/>
    <s v="-05:00"/>
    <s v="Blade"/>
    <s v="Employee19"/>
    <s v="Employee19@blyblade.com"/>
    <x v="10"/>
    <s v="--"/>
    <s v="Travel | UberX"/>
    <x v="0"/>
    <x v="37"/>
    <n v="31"/>
    <s v="10011, USA"/>
    <s v="10022, USA"/>
    <x v="0"/>
    <s v="I'M RIDING"/>
    <s v="DEPT - CORP - NY"/>
    <s v="Monthly Billing"/>
    <s v="Fare"/>
    <n v="31.45"/>
    <n v="0"/>
    <n v="0"/>
    <n v="31.45"/>
    <s v="USD"/>
    <n v="31.45"/>
    <n v="0"/>
    <n v="0"/>
    <n v="31.45"/>
    <n v="3.15"/>
  </r>
  <r>
    <s v="51b5f7a4-ba78-4a57-b7a6-7fce035fbbbd"/>
    <d v="2019-06-03T11:05:45"/>
    <d v="2019-06-03T00:00:00"/>
    <s v="10:54AM"/>
    <d v="2019-06-03T00:00:00"/>
    <s v="6:54AM"/>
    <d v="2019-06-03T00:00:00"/>
    <s v="11:05AM"/>
    <d v="2019-06-03T00:00:00"/>
    <s v="7:05AM"/>
    <s v="-05:00"/>
    <s v="Blade"/>
    <s v="Employee4"/>
    <s v="Employee4@blyblade.com"/>
    <x v="1"/>
    <s v="--"/>
    <s v="Travel | UberX"/>
    <x v="0"/>
    <x v="38"/>
    <n v="7"/>
    <s v="10038, USA"/>
    <s v="10016, USA"/>
    <x v="1"/>
    <s v="CORP - Employee Rides"/>
    <s v="DEPT - CX"/>
    <s v="Monthly Billing"/>
    <s v="Tip"/>
    <n v="0"/>
    <n v="0"/>
    <n v="1.03"/>
    <n v="1.03"/>
    <s v="USD"/>
    <n v="0"/>
    <n v="0"/>
    <n v="1.03"/>
    <n v="1.03"/>
    <n v="0"/>
  </r>
  <r>
    <s v="9cd72e92-14c4-43d5-9f9d-6548d2c43b4f"/>
    <d v="2019-08-13T16:51:25"/>
    <d v="2019-08-13T00:00:00"/>
    <s v="4:45PM"/>
    <d v="2019-08-13T00:00:00"/>
    <s v="11:45AM"/>
    <d v="2019-08-13T00:00:00"/>
    <s v="4:51PM"/>
    <d v="2019-08-13T00:00:00"/>
    <s v="11:51AM"/>
    <s v="-06:00"/>
    <s v="Blade"/>
    <s v="Employee24"/>
    <s v="Employee24@blyblade.com"/>
    <x v="14"/>
    <s v="--"/>
    <s v="Travel | UberX"/>
    <x v="3"/>
    <x v="39"/>
    <n v="3"/>
    <s v="63108, USA"/>
    <s v="63110, USA"/>
    <x v="0"/>
    <s v="I'M RIDING"/>
    <s v="DEPT - CORP - NY"/>
    <s v="Monthly Billing"/>
    <s v="Fare"/>
    <n v="6.63"/>
    <n v="0"/>
    <n v="0"/>
    <n v="6.63"/>
    <s v="USD"/>
    <n v="6.63"/>
    <n v="0"/>
    <n v="0"/>
    <n v="6.63"/>
    <n v="0.66"/>
  </r>
  <r>
    <s v="9c9c30a5-2ecf-4ada-b6f2-2a20d0e45c60"/>
    <d v="2019-08-13T19:36:57"/>
    <d v="2019-08-13T00:00:00"/>
    <s v="6:45PM"/>
    <d v="2019-08-13T00:00:00"/>
    <s v="2:45PM"/>
    <d v="2019-08-13T00:00:00"/>
    <s v="7:36PM"/>
    <d v="2019-08-13T00:00:00"/>
    <s v="3:36PM"/>
    <s v="-05:00"/>
    <s v="Blade"/>
    <s v="Employee12"/>
    <s v="Employee12@blyblade.com"/>
    <x v="0"/>
    <s v="--"/>
    <s v="Travel | UberX"/>
    <x v="0"/>
    <x v="40"/>
    <n v="49"/>
    <s v="10011, USA"/>
    <s v="11371, USA"/>
    <x v="0"/>
    <s v="I'M RIDING"/>
    <s v="DEPT - OPS - NY"/>
    <s v="Monthly Billing"/>
    <s v="Fare"/>
    <n v="61.69"/>
    <n v="0"/>
    <n v="0"/>
    <n v="61.69"/>
    <s v="USD"/>
    <n v="61.69"/>
    <n v="0"/>
    <n v="0"/>
    <n v="61.69"/>
    <n v="6.17"/>
  </r>
  <r>
    <s v="cfe8e3f3-7e14-48d5-828b-68b57cd36aaf"/>
    <d v="2019-08-14T15:09:40"/>
    <d v="2019-08-14T00:00:00"/>
    <s v="2:45PM"/>
    <d v="2019-08-14T00:00:00"/>
    <s v="10:45AM"/>
    <d v="2019-08-14T00:00:00"/>
    <s v="3:09PM"/>
    <d v="2019-08-14T00:00:00"/>
    <s v="11:09AM"/>
    <s v="-05:00"/>
    <s v="Blade"/>
    <s v="Employee39"/>
    <s v="Employee39@blyblade.com"/>
    <x v="15"/>
    <s v="--"/>
    <s v="Travel | UberX"/>
    <x v="0"/>
    <x v="41"/>
    <n v="21"/>
    <s v="10031, USA"/>
    <s v="10011, USA"/>
    <x v="0"/>
    <s v="I'M RIDING"/>
    <s v="--"/>
    <s v="Monthly Billing"/>
    <s v="Fare"/>
    <n v="27.09"/>
    <n v="0"/>
    <n v="0"/>
    <n v="27.09"/>
    <s v="USD"/>
    <n v="27.09"/>
    <n v="0"/>
    <n v="0"/>
    <n v="27.09"/>
    <n v="2.71"/>
  </r>
  <r>
    <s v="7ab38713-e5cc-4730-b7f6-06beafe65d5b"/>
    <d v="2019-08-14T18:42:38"/>
    <d v="2019-08-14T00:00:00"/>
    <s v="6:18PM"/>
    <d v="2019-08-14T00:00:00"/>
    <s v="1:18PM"/>
    <d v="2019-08-14T00:00:00"/>
    <s v="6:42PM"/>
    <d v="2019-08-14T00:00:00"/>
    <s v="1:42PM"/>
    <s v="-06:00"/>
    <s v="Blade"/>
    <s v="Employee24"/>
    <s v="Employee24@blyblade.com"/>
    <x v="14"/>
    <s v="--"/>
    <s v="Travel | UberXL"/>
    <x v="3"/>
    <x v="42"/>
    <n v="20"/>
    <s v="63110, USA"/>
    <s v="63145, USA"/>
    <x v="0"/>
    <s v="I'M RIDING"/>
    <s v="DEPT - CORP - NY"/>
    <s v="Monthly Billing"/>
    <s v="Fare"/>
    <n v="43.82"/>
    <n v="0"/>
    <n v="0"/>
    <n v="43.82"/>
    <s v="USD"/>
    <n v="43.82"/>
    <n v="0"/>
    <n v="0"/>
    <n v="43.82"/>
    <n v="4.38"/>
  </r>
  <r>
    <s v="8b773caf-4cd3-4b29-8ff5-d46d18f991ed"/>
    <d v="2019-06-03T12:39:06"/>
    <d v="2019-06-03T00:00:00"/>
    <s v="12:13PM"/>
    <d v="2019-06-03T00:00:00"/>
    <s v="8:13AM"/>
    <d v="2019-06-03T00:00:00"/>
    <s v="12:38PM"/>
    <d v="2019-06-03T00:00:00"/>
    <s v="8:38AM"/>
    <s v="-05:00"/>
    <s v="Blade"/>
    <s v="Employee2"/>
    <s v="Employee2@blyblade.com"/>
    <x v="2"/>
    <s v="--"/>
    <s v="Travel | Black SUV"/>
    <x v="0"/>
    <x v="13"/>
    <n v="18"/>
    <s v="10011, USA"/>
    <s v="10282, USA"/>
    <x v="1"/>
    <s v="CORP - Employee Rides"/>
    <s v="DEPT - OPS - NY"/>
    <s v="Monthly Billing"/>
    <s v="Tip"/>
    <n v="0"/>
    <n v="0"/>
    <n v="20.5"/>
    <n v="20.5"/>
    <s v="USD"/>
    <n v="0"/>
    <n v="0"/>
    <n v="20.5"/>
    <n v="20.5"/>
    <n v="0"/>
  </r>
  <r>
    <s v="72024942-bbbe-42c7-ae50-95ae75ae8413"/>
    <d v="2019-08-15T00:54:49"/>
    <d v="2019-08-15T00:00:00"/>
    <s v="12:35AM"/>
    <d v="2019-08-14T00:00:00"/>
    <s v="8:35PM"/>
    <d v="2019-08-15T00:00:00"/>
    <s v="12:53AM"/>
    <d v="2019-08-14T00:00:00"/>
    <s v="8:53PM"/>
    <s v="-05:00"/>
    <s v="Blade"/>
    <s v="Employee24"/>
    <s v="Employee24@blyblade.com"/>
    <x v="14"/>
    <s v="--"/>
    <s v="Travel | UberX Diamond"/>
    <x v="0"/>
    <x v="43"/>
    <n v="9"/>
    <s v="10011, USA"/>
    <s v="10001, USA"/>
    <x v="0"/>
    <s v="I'M RIDING"/>
    <s v="DEPT - CORP - NY"/>
    <s v="Monthly Billing"/>
    <s v="Fare"/>
    <n v="15.27"/>
    <n v="0"/>
    <n v="0"/>
    <n v="15.27"/>
    <s v="USD"/>
    <n v="15.27"/>
    <n v="0"/>
    <n v="0"/>
    <n v="15.27"/>
    <n v="1.53"/>
  </r>
  <r>
    <s v="d00fa38e-7afe-423b-b508-8427d5c3d181"/>
    <d v="2019-08-15T15:35:39"/>
    <d v="2019-08-15T00:00:00"/>
    <s v="2:49PM"/>
    <d v="2019-08-15T00:00:00"/>
    <s v="10:49AM"/>
    <d v="2019-08-15T00:00:00"/>
    <s v="3:35PM"/>
    <d v="2019-08-15T00:00:00"/>
    <s v="11:35AM"/>
    <s v="-05:00"/>
    <s v="Blade"/>
    <s v="Employee22"/>
    <s v="Employee22@blyblade.com"/>
    <x v="16"/>
    <s v="--"/>
    <s v="Travel | UberX Diamond"/>
    <x v="0"/>
    <x v="44"/>
    <n v="34"/>
    <s v="10011, USA"/>
    <s v="10017, USA"/>
    <x v="0"/>
    <s v="I'M RIDING"/>
    <s v="DEPT - OPS - NY"/>
    <s v="Monthly Billing"/>
    <s v="Fare"/>
    <n v="33.42"/>
    <n v="0"/>
    <n v="0"/>
    <n v="33.42"/>
    <s v="USD"/>
    <n v="33.42"/>
    <n v="0"/>
    <n v="0"/>
    <n v="33.42"/>
    <n v="3.34"/>
  </r>
  <r>
    <s v="24cde8e2-65a4-4d68-8bcd-36913f268f9c"/>
    <d v="2019-06-03T13:57:22"/>
    <d v="2019-06-03T00:00:00"/>
    <s v="12:46PM"/>
    <d v="2019-06-03T00:00:00"/>
    <s v="8:46AM"/>
    <d v="2019-06-03T00:00:00"/>
    <s v="1:56PM"/>
    <d v="2019-06-03T00:00:00"/>
    <s v="9:56AM"/>
    <s v="-05:00"/>
    <s v="Blade"/>
    <s v="Employee3"/>
    <s v="Employee3@blyblade.com"/>
    <x v="17"/>
    <s v="--"/>
    <s v="Travel | UberX"/>
    <x v="0"/>
    <x v="45"/>
    <n v="56"/>
    <s v="10011, USA"/>
    <s v="10011, USA"/>
    <x v="2"/>
    <s v="CORP - Employee Rides"/>
    <s v="DEPT - CX"/>
    <s v="Monthly Billing"/>
    <s v="Tip"/>
    <n v="0"/>
    <n v="0"/>
    <n v="3.96"/>
    <n v="3.96"/>
    <s v="USD"/>
    <n v="0"/>
    <n v="0"/>
    <n v="3.96"/>
    <n v="3.96"/>
    <n v="0"/>
  </r>
  <r>
    <s v="4d2b51b0-85d7-4a9b-893a-acbc35856f83"/>
    <d v="2019-08-18T12:47:42"/>
    <d v="2019-08-18T00:00:00"/>
    <s v="11:47AM"/>
    <d v="2019-08-18T00:00:00"/>
    <s v="7:47AM"/>
    <d v="2019-08-18T00:00:00"/>
    <s v="12:47PM"/>
    <d v="2019-08-18T00:00:00"/>
    <s v="8:47AM"/>
    <s v="-05:00"/>
    <s v="Blade"/>
    <s v="Employee17"/>
    <s v="Employee17@blyblade.com"/>
    <x v="12"/>
    <s v="--"/>
    <s v="Travel | UberX"/>
    <x v="2"/>
    <x v="46"/>
    <n v="48"/>
    <s v="07417, USA"/>
    <s v="11430, USA"/>
    <x v="0"/>
    <s v="I'M RIDING"/>
    <s v="DEPT - OPS - NY"/>
    <s v="Monthly Billing"/>
    <s v="Fare"/>
    <n v="82.7"/>
    <n v="0"/>
    <n v="0"/>
    <n v="82.7"/>
    <s v="USD"/>
    <n v="82.7"/>
    <n v="0"/>
    <n v="0"/>
    <n v="82.7"/>
    <n v="8.27"/>
  </r>
  <r>
    <s v="79d16948-d13a-4962-8841-f06c6a24d4ff"/>
    <d v="2019-08-19T18:56:06"/>
    <d v="2019-08-19T00:00:00"/>
    <s v="6:18PM"/>
    <d v="2019-08-19T00:00:00"/>
    <s v="2:18PM"/>
    <d v="2019-08-19T00:00:00"/>
    <s v="6:55PM"/>
    <d v="2019-08-19T00:00:00"/>
    <s v="2:55PM"/>
    <s v="-05:00"/>
    <s v="Blade"/>
    <s v="Employee6"/>
    <s v="Employee6@blyblade.com"/>
    <x v="3"/>
    <s v="--"/>
    <s v="Travel | UberX"/>
    <x v="0"/>
    <x v="47"/>
    <n v="32"/>
    <s v="10011, USA"/>
    <s v="07608, USA"/>
    <x v="0"/>
    <s v="I'M RIDING"/>
    <s v="DEPT - OPS - NY"/>
    <s v="Monthly Billing"/>
    <s v="Fare"/>
    <n v="68.900000000000006"/>
    <n v="0"/>
    <n v="0"/>
    <n v="68.900000000000006"/>
    <s v="USD"/>
    <n v="68.900000000000006"/>
    <n v="0"/>
    <n v="0"/>
    <n v="68.900000000000006"/>
    <n v="6.89"/>
  </r>
  <r>
    <s v="806489fd-4c73-4c50-9d82-7b20c9611670"/>
    <d v="2019-08-19T21:06:40"/>
    <d v="2019-08-19T00:00:00"/>
    <s v="8:22PM"/>
    <d v="2019-08-19T00:00:00"/>
    <s v="4:22PM"/>
    <d v="2019-08-19T00:00:00"/>
    <s v="9:06PM"/>
    <d v="2019-08-19T00:00:00"/>
    <s v="5:06PM"/>
    <s v="-05:00"/>
    <s v="Blade"/>
    <s v="Employee6"/>
    <s v="Employee6@blyblade.com"/>
    <x v="3"/>
    <s v="--"/>
    <s v="Travel | UberX"/>
    <x v="2"/>
    <x v="48"/>
    <n v="33"/>
    <s v="07608, USA"/>
    <s v="10011, USA"/>
    <x v="0"/>
    <s v="I'M RIDING"/>
    <s v="DEPT - OPS - NY"/>
    <s v="Monthly Billing"/>
    <s v="Fare"/>
    <n v="42.24"/>
    <n v="0"/>
    <n v="0"/>
    <n v="42.24"/>
    <s v="USD"/>
    <n v="42.24"/>
    <n v="0"/>
    <n v="0"/>
    <n v="42.24"/>
    <n v="4.22"/>
  </r>
  <r>
    <s v="7717cc74-ad25-490a-b1d1-1bd6a89ee31b"/>
    <d v="2019-08-20T14:08:48"/>
    <d v="2019-08-20T00:00:00"/>
    <s v="1:51PM"/>
    <d v="2019-08-20T00:00:00"/>
    <s v="9:51AM"/>
    <d v="2019-08-20T00:00:00"/>
    <s v="2:08PM"/>
    <d v="2019-08-20T00:00:00"/>
    <s v="10:08AM"/>
    <s v="-05:00"/>
    <s v="Blade"/>
    <s v="Employee38"/>
    <s v="Employee38@blyblade.com"/>
    <x v="18"/>
    <s v="--"/>
    <s v="Travel | UberX Diamond"/>
    <x v="0"/>
    <x v="37"/>
    <n v="14"/>
    <s v="10128, USA"/>
    <s v="10016, USA"/>
    <x v="0"/>
    <s v="I'M RIDING"/>
    <s v="BLADE - CORP"/>
    <s v="Monthly Billing"/>
    <s v="Fare"/>
    <n v="20.34"/>
    <n v="0"/>
    <n v="0"/>
    <n v="20.34"/>
    <s v="USD"/>
    <n v="20.34"/>
    <n v="0"/>
    <n v="0"/>
    <n v="20.34"/>
    <n v="2.0299999999999998"/>
  </r>
  <r>
    <s v="2ed4fba0-3b9a-45ff-af61-f7c1c797903f"/>
    <d v="2019-06-03T16:35:57"/>
    <d v="2019-06-03T00:00:00"/>
    <s v="1:49PM"/>
    <d v="2019-06-03T00:00:00"/>
    <s v="9:49AM"/>
    <d v="2019-06-03T00:00:00"/>
    <s v="2:23PM"/>
    <d v="2019-06-03T00:00:00"/>
    <s v="10:23AM"/>
    <s v="-05:00"/>
    <s v="Blade"/>
    <s v="Employee4"/>
    <s v="Employee4@blyblade.com"/>
    <x v="1"/>
    <s v="--"/>
    <s v="Travel | UberX"/>
    <x v="0"/>
    <x v="49"/>
    <n v="19"/>
    <s v="10016, USA"/>
    <s v="10004, USA"/>
    <x v="3"/>
    <s v="CORP - Employee Rides"/>
    <s v="DEPT - CX"/>
    <s v="Monthly Billing"/>
    <s v="Tip"/>
    <n v="0"/>
    <n v="0"/>
    <n v="3.67"/>
    <n v="3.67"/>
    <s v="USD"/>
    <n v="0"/>
    <n v="0"/>
    <n v="3.67"/>
    <n v="3.67"/>
    <n v="0"/>
  </r>
  <r>
    <s v="f4380097-e99b-4570-b262-d0d9c06aa9e4"/>
    <d v="2019-06-03T17:10:27"/>
    <d v="2019-06-03T00:00:00"/>
    <s v="4:36PM"/>
    <d v="2019-06-03T00:00:00"/>
    <s v="12:36PM"/>
    <d v="2019-06-03T00:00:00"/>
    <s v="5:10PM"/>
    <d v="2019-06-03T00:00:00"/>
    <s v="1:10PM"/>
    <s v="-05:00"/>
    <s v="Blade"/>
    <s v="Employee4"/>
    <s v="Employee4@blyblade.com"/>
    <x v="1"/>
    <s v="--"/>
    <s v="Travel | UberX"/>
    <x v="0"/>
    <x v="35"/>
    <n v="26"/>
    <s v="10016, USA"/>
    <s v="10011, USA"/>
    <x v="3"/>
    <s v="CORP - Employee Rides"/>
    <s v="DEPT - CX"/>
    <s v="Monthly Billing"/>
    <s v="Tip"/>
    <n v="0"/>
    <n v="0"/>
    <n v="1.03"/>
    <n v="1.03"/>
    <s v="USD"/>
    <n v="0"/>
    <n v="0"/>
    <n v="1.03"/>
    <n v="1.03"/>
    <n v="0"/>
  </r>
  <r>
    <s v="55b3a558-46dd-40f5-8522-beb76ac7f062"/>
    <d v="2019-08-20T22:39:55"/>
    <d v="2019-08-20T00:00:00"/>
    <s v="10:18PM"/>
    <d v="2019-08-20T00:00:00"/>
    <s v="6:18PM"/>
    <d v="2019-08-20T00:00:00"/>
    <s v="10:39PM"/>
    <d v="2019-08-20T00:00:00"/>
    <s v="6:39PM"/>
    <s v="-05:00"/>
    <s v="Blade"/>
    <s v="Employee38"/>
    <s v="Employee38@blyblade.com"/>
    <x v="18"/>
    <s v="--"/>
    <s v="Travel | UberX Diamond"/>
    <x v="0"/>
    <x v="50"/>
    <n v="20"/>
    <s v="10003, USA"/>
    <s v="10075, USA"/>
    <x v="0"/>
    <s v="I'M RIDING"/>
    <s v="BLADE - CORP"/>
    <s v="Monthly Billing"/>
    <s v="Fare"/>
    <n v="23.97"/>
    <n v="0"/>
    <n v="0"/>
    <n v="23.97"/>
    <s v="USD"/>
    <n v="23.97"/>
    <n v="0"/>
    <n v="0"/>
    <n v="23.97"/>
    <n v="2.4"/>
  </r>
  <r>
    <s v="8b19ff9f-2355-40a8-9296-01bf838104fc"/>
    <d v="2019-08-22T12:28:37"/>
    <d v="2019-08-22T00:00:00"/>
    <s v="11:42AM"/>
    <d v="2019-08-22T00:00:00"/>
    <s v="7:42AM"/>
    <d v="2019-08-22T00:00:00"/>
    <s v="12:28PM"/>
    <d v="2019-08-22T00:00:00"/>
    <s v="8:28AM"/>
    <s v="-05:00"/>
    <s v="Blade"/>
    <s v="Employee12"/>
    <s v="Employee12@blyblade.com"/>
    <x v="0"/>
    <s v="--"/>
    <s v="Travel | UberX"/>
    <x v="0"/>
    <x v="51"/>
    <n v="43"/>
    <s v="10014, USA"/>
    <s v="11430, USA"/>
    <x v="0"/>
    <s v="PRODUCT RIDING"/>
    <s v="DEPT - OPS - NY"/>
    <s v="Monthly Billing"/>
    <s v="Fare"/>
    <n v="62.11"/>
    <n v="0"/>
    <n v="0"/>
    <n v="62.11"/>
    <s v="USD"/>
    <n v="62.11"/>
    <n v="0"/>
    <n v="0"/>
    <n v="62.11"/>
    <n v="6.21"/>
  </r>
  <r>
    <s v="3154f828-7776-43af-a75a-48c52d2ba388"/>
    <d v="2019-08-23T11:22:50"/>
    <d v="2019-08-23T00:00:00"/>
    <s v="10:53AM"/>
    <d v="2019-08-23T00:00:00"/>
    <s v="6:53AM"/>
    <d v="2019-08-23T00:00:00"/>
    <s v="11:22AM"/>
    <d v="2019-08-23T00:00:00"/>
    <s v="7:22AM"/>
    <s v="-05:00"/>
    <s v="Blade"/>
    <s v="Employee22"/>
    <s v="Employee22@blyblade.com"/>
    <x v="16"/>
    <s v="--"/>
    <s v="Travel | UberX Diamond"/>
    <x v="0"/>
    <x v="52"/>
    <n v="26"/>
    <s v="11221, USA"/>
    <s v="10016, USA"/>
    <x v="0"/>
    <s v="I'M RIDING EARLY/LATE"/>
    <s v="DEPT - OPS - NY"/>
    <s v="Monthly Billing"/>
    <s v="Fare"/>
    <n v="66.52"/>
    <n v="0"/>
    <n v="0"/>
    <n v="66.52"/>
    <s v="USD"/>
    <n v="66.52"/>
    <n v="0"/>
    <n v="0"/>
    <n v="66.52"/>
    <n v="6.65"/>
  </r>
  <r>
    <s v="c256c037-a808-41c7-b321-c114a7c5a042"/>
    <d v="2019-06-03T18:39:14"/>
    <d v="2019-06-03T00:00:00"/>
    <s v="6:14PM"/>
    <d v="2019-06-03T00:00:00"/>
    <s v="2:14PM"/>
    <d v="2019-06-03T00:00:00"/>
    <s v="6:27PM"/>
    <d v="2019-06-03T00:00:00"/>
    <s v="2:27PM"/>
    <s v="-05:00"/>
    <s v="Blade"/>
    <s v="Employee19"/>
    <s v="Employee19@blyblade.com"/>
    <x v="10"/>
    <s v="--"/>
    <s v="Travel | UberX"/>
    <x v="0"/>
    <x v="53"/>
    <n v="10"/>
    <s v="10016, USA"/>
    <s v="10016, USA"/>
    <x v="4"/>
    <s v="CORP - Employee Rides"/>
    <s v="DEPT - CORP - NY"/>
    <s v="Monthly Billing"/>
    <s v="Tip"/>
    <n v="0"/>
    <n v="0"/>
    <n v="1.03"/>
    <n v="1.03"/>
    <s v="USD"/>
    <n v="0"/>
    <n v="0"/>
    <n v="1.03"/>
    <n v="1.03"/>
    <n v="0"/>
  </r>
  <r>
    <s v="36b538c0-b5e8-4bd2-b668-54bc5ccfad7a"/>
    <d v="2019-08-23T14:44:22"/>
    <d v="2019-08-23T00:00:00"/>
    <s v="2:07PM"/>
    <d v="2019-08-23T00:00:00"/>
    <s v="10:07AM"/>
    <d v="2019-08-23T00:00:00"/>
    <s v="2:44PM"/>
    <d v="2019-08-23T00:00:00"/>
    <s v="10:44AM"/>
    <s v="-05:00"/>
    <s v="Blade"/>
    <s v="Employee17"/>
    <s v="Employee17@blyblade.com"/>
    <x v="12"/>
    <s v="--"/>
    <s v="Travel | UberX"/>
    <x v="0"/>
    <x v="54"/>
    <n v="35"/>
    <s v="10011, USA"/>
    <s v="10017, USA"/>
    <x v="0"/>
    <s v="I'M RIDING"/>
    <s v="DEPT - OPS - NY"/>
    <s v="Monthly Billing"/>
    <s v="Fare"/>
    <n v="21.62"/>
    <n v="0"/>
    <n v="0"/>
    <n v="21.62"/>
    <s v="USD"/>
    <n v="21.62"/>
    <n v="0"/>
    <n v="0"/>
    <n v="21.62"/>
    <n v="2.16"/>
  </r>
  <r>
    <s v="9f9f9fda-0ab6-4450-bf08-ff9953707485"/>
    <d v="2019-06-03T18:57:13"/>
    <d v="2019-06-03T00:00:00"/>
    <s v="6:27PM"/>
    <d v="2019-06-03T00:00:00"/>
    <s v="2:27PM"/>
    <s v="--"/>
    <s v="--"/>
    <s v="--"/>
    <s v="--"/>
    <s v="-05:00"/>
    <s v="Blade"/>
    <s v="Employee8"/>
    <s v="Employee8@blyblade.com"/>
    <x v="11"/>
    <s v="--"/>
    <s v="Travel | UberX"/>
    <x v="0"/>
    <x v="3"/>
    <s v="--"/>
    <s v="10016, USA"/>
    <s v="10010, USA"/>
    <x v="5"/>
    <s v="CORP - Employee Rides"/>
    <s v="--"/>
    <s v="Monthly Billing"/>
    <s v="Adjustment"/>
    <n v="-6.34"/>
    <n v="0"/>
    <n v="0"/>
    <n v="-6.34"/>
    <s v="USD"/>
    <n v="-6.34"/>
    <n v="0"/>
    <n v="0"/>
    <n v="-6.34"/>
    <n v="-0.63"/>
  </r>
  <r>
    <s v="5d867c58-23b4-4221-a6de-3d3d19bf4a64"/>
    <d v="2019-08-23T16:57:05"/>
    <d v="2019-08-23T00:00:00"/>
    <s v="4:34PM"/>
    <d v="2019-08-23T00:00:00"/>
    <s v="12:34PM"/>
    <d v="2019-08-23T00:00:00"/>
    <s v="4:56PM"/>
    <d v="2019-08-23T00:00:00"/>
    <s v="12:56PM"/>
    <s v="-05:00"/>
    <s v="Blade"/>
    <s v="Employee9"/>
    <s v="Employee9@blyblade.com"/>
    <x v="8"/>
    <s v="--"/>
    <s v="Travel | UberX"/>
    <x v="0"/>
    <x v="55"/>
    <n v="19"/>
    <s v="10011, USA"/>
    <s v="10018, USA"/>
    <x v="0"/>
    <s v="I'M RIDING"/>
    <s v="DEPT - FR - NY"/>
    <s v="Monthly Billing"/>
    <s v="Fare"/>
    <n v="19.690000000000001"/>
    <n v="0"/>
    <n v="0"/>
    <n v="19.690000000000001"/>
    <s v="USD"/>
    <n v="19.690000000000001"/>
    <n v="0"/>
    <n v="0"/>
    <n v="19.690000000000001"/>
    <n v="1.97"/>
  </r>
  <r>
    <s v="eb4f9582-bb99-4532-bcb2-7ce8144003c9"/>
    <d v="2019-08-26T19:38:43"/>
    <d v="2019-08-26T00:00:00"/>
    <s v="7:31PM"/>
    <d v="2019-08-26T00:00:00"/>
    <s v="3:31PM"/>
    <s v="--"/>
    <s v="--"/>
    <s v="--"/>
    <s v="--"/>
    <s v="-05:00"/>
    <s v="Blade"/>
    <s v="Employee9"/>
    <s v="Employee9@blyblade.com"/>
    <x v="8"/>
    <s v="--"/>
    <s v="Travel | UberX"/>
    <x v="0"/>
    <x v="3"/>
    <s v="--"/>
    <s v="10001, USA"/>
    <s v="10001, USA"/>
    <x v="0"/>
    <s v="I'M RIDING"/>
    <s v="DEPT - FR - NY"/>
    <s v="Monthly Billing"/>
    <s v="Fare"/>
    <n v="5.44"/>
    <n v="0"/>
    <n v="0"/>
    <n v="5.44"/>
    <s v="USD"/>
    <n v="5.44"/>
    <n v="0"/>
    <n v="0"/>
    <n v="5.44"/>
    <n v="0.54"/>
  </r>
  <r>
    <s v="119ecd64-61b4-4b00-be9c-8710c8b3a713"/>
    <d v="2019-06-03T19:12:03"/>
    <d v="2019-06-03T00:00:00"/>
    <s v="6:52PM"/>
    <d v="2019-06-03T00:00:00"/>
    <s v="2:52PM"/>
    <d v="2019-06-03T00:00:00"/>
    <s v="7:11PM"/>
    <d v="2019-06-03T00:00:00"/>
    <s v="3:11PM"/>
    <s v="-05:00"/>
    <s v="Blade"/>
    <s v="Employee20"/>
    <s v="Employee20@blyblade.com"/>
    <x v="19"/>
    <s v="--"/>
    <s v="Travel | UberX"/>
    <x v="0"/>
    <x v="56"/>
    <n v="14"/>
    <s v="10001, USA"/>
    <s v="10004, USA"/>
    <x v="3"/>
    <s v="CORP - Employee Rides"/>
    <s v="BLADE - CORP"/>
    <s v="Monthly Billing"/>
    <s v="Tip"/>
    <n v="0"/>
    <n v="0"/>
    <n v="5.19"/>
    <n v="5.19"/>
    <s v="USD"/>
    <n v="0"/>
    <n v="0"/>
    <n v="5.19"/>
    <n v="5.19"/>
    <n v="0"/>
  </r>
  <r>
    <s v="80331e5c-5588-42b7-aa57-c14ac7177150"/>
    <d v="2019-08-26T19:54:48"/>
    <d v="2019-08-26T00:00:00"/>
    <s v="7:40PM"/>
    <d v="2019-08-26T00:00:00"/>
    <s v="3:40PM"/>
    <d v="2019-08-26T00:00:00"/>
    <s v="7:54PM"/>
    <d v="2019-08-26T00:00:00"/>
    <s v="3:54PM"/>
    <s v="-05:00"/>
    <s v="Blade"/>
    <s v="Employee9"/>
    <s v="Employee9@blyblade.com"/>
    <x v="8"/>
    <s v="--"/>
    <s v="Travel | UberX"/>
    <x v="0"/>
    <x v="57"/>
    <n v="9"/>
    <s v="10011, USA"/>
    <s v="10013, USA"/>
    <x v="0"/>
    <s v="I'M RIDING"/>
    <s v="DEPT - FR - NY"/>
    <s v="Monthly Billing"/>
    <s v="Fare"/>
    <n v="15.17"/>
    <n v="0"/>
    <n v="0"/>
    <n v="15.17"/>
    <s v="USD"/>
    <n v="15.17"/>
    <n v="0"/>
    <n v="0"/>
    <n v="15.17"/>
    <n v="1.52"/>
  </r>
  <r>
    <s v="5019b2da-1b8f-497f-a99c-c9ec0b62044c"/>
    <d v="2019-08-28T13:51:49"/>
    <d v="2019-08-28T00:00:00"/>
    <s v="1:33PM"/>
    <d v="2019-08-28T00:00:00"/>
    <s v="9:33AM"/>
    <d v="2019-08-28T00:00:00"/>
    <s v="1:51PM"/>
    <d v="2019-08-28T00:00:00"/>
    <s v="9:51AM"/>
    <s v="-05:00"/>
    <s v="Blade"/>
    <s v="Employee38"/>
    <s v="Employee38@blyblade.com"/>
    <x v="18"/>
    <s v="--"/>
    <s v="Travel | UberX VIP"/>
    <x v="0"/>
    <x v="58"/>
    <n v="15"/>
    <s v="10028, USA"/>
    <s v="10111, USA"/>
    <x v="0"/>
    <s v="I'M RIDING"/>
    <s v="BLADE - CORP"/>
    <s v="Monthly Billing"/>
    <s v="Fare"/>
    <n v="17.5"/>
    <n v="0"/>
    <n v="0"/>
    <n v="17.5"/>
    <s v="USD"/>
    <n v="17.5"/>
    <n v="0"/>
    <n v="0"/>
    <n v="17.5"/>
    <n v="1.75"/>
  </r>
  <r>
    <s v="a2f73699-1b5e-4c79-b528-8df0f838c296"/>
    <d v="2019-06-02T15:53:11"/>
    <d v="2019-06-02T00:00:00"/>
    <s v="3:37PM"/>
    <d v="2019-06-02T00:00:00"/>
    <s v="11:37AM"/>
    <d v="2019-06-02T00:00:00"/>
    <s v="3:53PM"/>
    <d v="2019-06-02T00:00:00"/>
    <s v="11:53AM"/>
    <s v="-05:00"/>
    <s v="Blade"/>
    <s v="Employee9"/>
    <s v="Employee9@blyblade.com"/>
    <x v="8"/>
    <s v="--"/>
    <s v="Travel | UberX"/>
    <x v="0"/>
    <x v="59"/>
    <n v="8"/>
    <s v="10065, USA"/>
    <s v="10016, USA"/>
    <x v="6"/>
    <s v="CORP - Employee Rides"/>
    <s v="DEPT - FR - NY"/>
    <s v="Monthly Billing"/>
    <s v="Fare"/>
    <n v="16.170000000000002"/>
    <n v="0"/>
    <n v="0"/>
    <n v="16.170000000000002"/>
    <s v="USD"/>
    <n v="16.170000000000002"/>
    <n v="0"/>
    <n v="0"/>
    <n v="16.170000000000002"/>
    <n v="1.62"/>
  </r>
  <r>
    <s v="178ffebe-ed6b-4de7-b85c-db525904c893"/>
    <d v="2019-06-02T16:13:02"/>
    <d v="2019-06-02T00:00:00"/>
    <s v="3:59PM"/>
    <d v="2019-06-02T00:00:00"/>
    <s v="11:59AM"/>
    <d v="2019-06-02T00:00:00"/>
    <s v="4:12PM"/>
    <d v="2019-06-02T00:00:00"/>
    <s v="12:12PM"/>
    <s v="-05:00"/>
    <s v="Blade"/>
    <s v="Employee9"/>
    <s v="Employee9@blyblade.com"/>
    <x v="8"/>
    <s v="--"/>
    <s v="Travel | UberX"/>
    <x v="0"/>
    <x v="60"/>
    <n v="9"/>
    <s v="10016, USA"/>
    <s v="10022, USA"/>
    <x v="6"/>
    <s v="CORP - Employee Rides"/>
    <s v="DEPT - FR - NY"/>
    <s v="Monthly Billing"/>
    <s v="Fare"/>
    <n v="19.77"/>
    <n v="0"/>
    <n v="0"/>
    <n v="19.77"/>
    <s v="USD"/>
    <n v="19.77"/>
    <n v="0"/>
    <n v="0"/>
    <n v="19.77"/>
    <n v="1.98"/>
  </r>
  <r>
    <s v="999160eb-2fce-4c84-a9d3-9af1118e6394"/>
    <d v="2019-06-04T01:06:44"/>
    <d v="2019-06-03T00:00:00"/>
    <s v="6:40PM"/>
    <d v="2019-06-03T00:00:00"/>
    <s v="2:40PM"/>
    <d v="2019-06-03T00:00:00"/>
    <s v="7:05PM"/>
    <d v="2019-06-03T00:00:00"/>
    <s v="3:05PM"/>
    <s v="-05:00"/>
    <s v="Blade"/>
    <s v="Employee19"/>
    <s v="Employee19@blyblade.com"/>
    <x v="10"/>
    <s v="--"/>
    <s v="Travel | UberX"/>
    <x v="0"/>
    <x v="61"/>
    <n v="21"/>
    <s v="10016, USA"/>
    <s v="10001, USA"/>
    <x v="7"/>
    <s v="CORP - Employee Rides"/>
    <s v="DEPT - CORP - NY"/>
    <s v="Monthly Billing"/>
    <s v="Tip"/>
    <n v="0"/>
    <n v="0"/>
    <n v="1.03"/>
    <n v="1.03"/>
    <s v="USD"/>
    <n v="0"/>
    <n v="0"/>
    <n v="1.03"/>
    <n v="1.03"/>
    <n v="0"/>
  </r>
  <r>
    <s v="bf36d7b5-a177-4d65-9f48-edad33c82f3e"/>
    <d v="2019-06-03T11:19:56"/>
    <d v="2019-06-03T00:00:00"/>
    <s v="10:47AM"/>
    <d v="2019-06-03T00:00:00"/>
    <s v="6:47AM"/>
    <d v="2019-06-03T00:00:00"/>
    <s v="11:19AM"/>
    <d v="2019-06-03T00:00:00"/>
    <s v="7:19AM"/>
    <s v="-05:00"/>
    <s v="Blade"/>
    <s v="Employee5"/>
    <s v="Employee5@blyblade.com"/>
    <x v="9"/>
    <s v="--"/>
    <s v="Travel | UberX Diamond"/>
    <x v="0"/>
    <x v="62"/>
    <n v="28"/>
    <s v="11374, USA"/>
    <s v="10001, USA"/>
    <x v="6"/>
    <s v="CORP - Employee Rides"/>
    <s v="DEPT - OPS - NY"/>
    <s v="Monthly Billing"/>
    <s v="Fare"/>
    <n v="47.38"/>
    <n v="0"/>
    <n v="0"/>
    <n v="47.38"/>
    <s v="USD"/>
    <n v="47.38"/>
    <n v="0"/>
    <n v="0"/>
    <n v="47.38"/>
    <n v="4.74"/>
  </r>
  <r>
    <s v="c90b3ca1-9374-4f99-a54f-3322ef87de6e"/>
    <d v="2019-06-03T11:22:09"/>
    <d v="2019-06-03T00:00:00"/>
    <s v="10:45AM"/>
    <d v="2019-06-03T00:00:00"/>
    <s v="6:45AM"/>
    <d v="2019-06-03T00:00:00"/>
    <s v="11:21AM"/>
    <d v="2019-06-03T00:00:00"/>
    <s v="7:21AM"/>
    <s v="-05:00"/>
    <s v="Blade"/>
    <s v="Employee3"/>
    <s v="Employee3@blyblade.com"/>
    <x v="17"/>
    <s v="--"/>
    <s v="Travel | UberX"/>
    <x v="0"/>
    <x v="63"/>
    <n v="32"/>
    <s v="11214, USA"/>
    <s v="10001, USA"/>
    <x v="6"/>
    <s v="CORP - Employee Rides"/>
    <s v="DEPT - CX"/>
    <s v="Monthly Billing"/>
    <s v="Fare"/>
    <n v="58.81"/>
    <n v="0"/>
    <n v="0"/>
    <n v="58.81"/>
    <s v="USD"/>
    <n v="58.81"/>
    <n v="0"/>
    <n v="0"/>
    <n v="58.81"/>
    <n v="5.88"/>
  </r>
  <r>
    <s v="4e044483-0487-4692-9223-6e6257c6694b"/>
    <d v="2019-06-04T02:44:21"/>
    <d v="2019-06-04T00:00:00"/>
    <s v="1:55AM"/>
    <d v="2019-06-03T00:00:00"/>
    <s v="9:55PM"/>
    <d v="2019-06-04T00:00:00"/>
    <s v="2:44AM"/>
    <d v="2019-06-03T00:00:00"/>
    <s v="10:44PM"/>
    <s v="-05:00"/>
    <s v="Blade"/>
    <s v="Employee10"/>
    <s v="Employee10@blyblade.com"/>
    <x v="20"/>
    <s v="--"/>
    <s v="Travel | UberX VIP"/>
    <x v="0"/>
    <x v="64"/>
    <n v="43"/>
    <s v="10014, USA"/>
    <s v="11430, USA"/>
    <x v="6"/>
    <s v="CORP - Employee Rides"/>
    <s v="DEPT - OPS - CA"/>
    <s v="Monthly Billing"/>
    <s v="Fare"/>
    <n v="85.29"/>
    <n v="0"/>
    <n v="0"/>
    <n v="85.29"/>
    <s v="USD"/>
    <n v="85.29"/>
    <n v="0"/>
    <n v="0"/>
    <n v="85.29"/>
    <n v="8.5299999999999994"/>
  </r>
  <r>
    <s v="a585d943-953b-49a5-800b-73196b451aac"/>
    <d v="2019-06-04T20:29:41"/>
    <d v="2019-06-04T00:00:00"/>
    <s v="7:58PM"/>
    <d v="2019-06-04T00:00:00"/>
    <s v="3:58PM"/>
    <d v="2019-06-04T00:00:00"/>
    <s v="8:29PM"/>
    <d v="2019-06-04T00:00:00"/>
    <s v="4:29PM"/>
    <s v="-05:00"/>
    <s v="Blade"/>
    <s v="Employee20"/>
    <s v="Employee20@blyblade.com"/>
    <x v="19"/>
    <s v="--"/>
    <s v="Travel | UberX"/>
    <x v="0"/>
    <x v="65"/>
    <n v="24"/>
    <s v="10011, USA"/>
    <s v="10016, USA"/>
    <x v="6"/>
    <s v="CORP - Employee Rides"/>
    <s v="BLADE - CORP"/>
    <s v="Monthly Billing"/>
    <s v="Fare"/>
    <n v="54.67"/>
    <n v="0"/>
    <n v="0"/>
    <n v="54.67"/>
    <s v="USD"/>
    <n v="54.67"/>
    <n v="0"/>
    <n v="0"/>
    <n v="54.67"/>
    <n v="5.47"/>
  </r>
  <r>
    <s v="0a13e628-6286-4a37-896d-c6ea99f8ad1c"/>
    <d v="2019-06-04T21:27:43"/>
    <d v="2019-06-04T00:00:00"/>
    <s v="8:48PM"/>
    <d v="2019-06-04T00:00:00"/>
    <s v="4:48PM"/>
    <d v="2019-06-04T00:00:00"/>
    <s v="9:27PM"/>
    <d v="2019-06-04T00:00:00"/>
    <s v="5:27PM"/>
    <s v="-05:00"/>
    <s v="Blade"/>
    <s v="Employee20"/>
    <s v="Employee20@blyblade.com"/>
    <x v="19"/>
    <s v="--"/>
    <s v="Travel | UberX"/>
    <x v="0"/>
    <x v="66"/>
    <n v="29"/>
    <s v="10016, USA"/>
    <s v="10001, USA"/>
    <x v="6"/>
    <s v="CORP - Employee Rides"/>
    <s v="BLADE - CORP"/>
    <s v="Monthly Billing"/>
    <s v="Fare"/>
    <n v="22.64"/>
    <n v="0"/>
    <n v="0"/>
    <n v="22.64"/>
    <s v="USD"/>
    <n v="22.64"/>
    <n v="0"/>
    <n v="0"/>
    <n v="22.64"/>
    <n v="2.2599999999999998"/>
  </r>
  <r>
    <s v="cc4388e9-7e53-46f1-ac04-a36cff57b832"/>
    <d v="2019-06-05T19:06:44"/>
    <d v="2019-06-05T00:00:00"/>
    <s v="6:27PM"/>
    <d v="2019-06-05T00:00:00"/>
    <s v="2:27PM"/>
    <d v="2019-06-05T00:00:00"/>
    <s v="7:06PM"/>
    <d v="2019-06-05T00:00:00"/>
    <s v="3:06PM"/>
    <s v="-05:00"/>
    <s v="Blade"/>
    <s v="Employee20"/>
    <s v="Employee20@blyblade.com"/>
    <x v="19"/>
    <s v="--"/>
    <s v="Travel | UberX"/>
    <x v="0"/>
    <x v="67"/>
    <n v="38"/>
    <s v="10011, USA"/>
    <s v="10019, USA"/>
    <x v="6"/>
    <s v="CORP - Employee Rides"/>
    <s v="BLADE - CORP"/>
    <s v="Monthly Billing"/>
    <s v="Fare"/>
    <n v="38"/>
    <n v="0"/>
    <n v="0"/>
    <n v="38"/>
    <s v="USD"/>
    <n v="38"/>
    <n v="0"/>
    <n v="0"/>
    <n v="38"/>
    <n v="3.8"/>
  </r>
  <r>
    <s v="d39e3e7f-0b7f-4b20-b5c9-3d16679e57d2"/>
    <d v="2019-06-06T13:52:28"/>
    <d v="2019-06-06T00:00:00"/>
    <s v="1:44PM"/>
    <d v="2019-06-06T00:00:00"/>
    <s v="9:44AM"/>
    <d v="2019-06-06T00:00:00"/>
    <s v="1:52PM"/>
    <d v="2019-06-06T00:00:00"/>
    <s v="9:52AM"/>
    <s v="-05:00"/>
    <s v="Blade"/>
    <s v="Employee25"/>
    <s v="Employee25@blyblade.com"/>
    <x v="21"/>
    <s v="--"/>
    <s v="Travel | UberX Diamond"/>
    <x v="0"/>
    <x v="68"/>
    <n v="6"/>
    <s v="10009, USA"/>
    <s v="10016, USA"/>
    <x v="6"/>
    <s v="CORP - Employee Rides"/>
    <s v="DEPT - CX"/>
    <s v="Monthly Billing"/>
    <s v="Fare"/>
    <n v="10.76"/>
    <n v="0"/>
    <n v="0"/>
    <n v="10.76"/>
    <s v="USD"/>
    <n v="10.76"/>
    <n v="0"/>
    <n v="0"/>
    <n v="10.76"/>
    <n v="1.08"/>
  </r>
  <r>
    <s v="06b30ced-8df3-4ac4-9d11-f2f4aeaeaae7"/>
    <d v="2019-06-06T14:56:15"/>
    <d v="2019-06-06T00:00:00"/>
    <s v="2:20PM"/>
    <d v="2019-06-06T00:00:00"/>
    <s v="10:20AM"/>
    <d v="2019-06-06T00:00:00"/>
    <s v="2:56PM"/>
    <d v="2019-06-06T00:00:00"/>
    <s v="10:56AM"/>
    <s v="-05:00"/>
    <s v="Blade"/>
    <s v="Employee20"/>
    <s v="Employee20@blyblade.com"/>
    <x v="19"/>
    <s v="--"/>
    <s v="Travel | UberX"/>
    <x v="0"/>
    <x v="69"/>
    <n v="33"/>
    <s v="10011, USA"/>
    <s v="10016, USA"/>
    <x v="6"/>
    <s v="CORP - Employee Rides"/>
    <s v="BLADE - CORP"/>
    <s v="Monthly Billing"/>
    <s v="Fare"/>
    <n v="28.25"/>
    <n v="0"/>
    <n v="0"/>
    <n v="28.25"/>
    <s v="USD"/>
    <n v="28.25"/>
    <n v="0"/>
    <n v="0"/>
    <n v="28.25"/>
    <n v="2.83"/>
  </r>
  <r>
    <s v="6f1c025c-c0a8-41de-a42a-f135b536abf6"/>
    <d v="2019-06-04T13:56:19"/>
    <d v="2019-06-04T00:00:00"/>
    <s v="1:25PM"/>
    <d v="2019-06-04T00:00:00"/>
    <s v="9:25AM"/>
    <d v="2019-06-04T00:00:00"/>
    <s v="1:56PM"/>
    <d v="2019-06-04T00:00:00"/>
    <s v="9:56AM"/>
    <s v="-05:00"/>
    <s v="Blade"/>
    <s v="Employee6"/>
    <s v="Employee6@blyblade.com"/>
    <x v="3"/>
    <s v="--"/>
    <s v="Travel | Black"/>
    <x v="0"/>
    <x v="55"/>
    <n v="20"/>
    <s v="10016, USA"/>
    <s v="10001, USA"/>
    <x v="1"/>
    <s v="CORP - Employee Rides"/>
    <s v="DEPT - OPS - NY"/>
    <s v="Monthly Billing"/>
    <s v="Tip"/>
    <n v="0"/>
    <n v="0"/>
    <n v="6.91"/>
    <n v="6.91"/>
    <s v="USD"/>
    <n v="0"/>
    <n v="0"/>
    <n v="6.91"/>
    <n v="6.91"/>
    <n v="0"/>
  </r>
  <r>
    <s v="fa22229b-22c5-42a0-a1d6-bf067d2126b4"/>
    <d v="2019-06-07T12:00:43"/>
    <d v="2019-06-07T00:00:00"/>
    <s v="11:20AM"/>
    <d v="2019-06-07T00:00:00"/>
    <s v="7:20AM"/>
    <d v="2019-06-07T00:00:00"/>
    <s v="12:00PM"/>
    <d v="2019-06-07T00:00:00"/>
    <s v="8:00AM"/>
    <s v="-05:00"/>
    <s v="Blade"/>
    <s v="Employee6"/>
    <s v="Employee6@blyblade.com"/>
    <x v="3"/>
    <s v="--"/>
    <s v="Travel | UberX"/>
    <x v="0"/>
    <x v="70"/>
    <n v="29"/>
    <s v="10019, USA"/>
    <s v="10016, USA"/>
    <x v="6"/>
    <s v="CORP - Employee Rides"/>
    <s v="DEPT - OPS - NY"/>
    <s v="Monthly Billing"/>
    <s v="Fare"/>
    <n v="26.28"/>
    <n v="0"/>
    <n v="0"/>
    <n v="26.28"/>
    <s v="USD"/>
    <n v="26.28"/>
    <n v="0"/>
    <n v="0"/>
    <n v="26.28"/>
    <n v="2.63"/>
  </r>
  <r>
    <s v="ad1d9958-dbfa-4e3d-9024-54e877286299"/>
    <d v="2019-06-07T13:47:07"/>
    <d v="2019-06-07T00:00:00"/>
    <s v="1:33PM"/>
    <d v="2019-06-07T00:00:00"/>
    <s v="9:33AM"/>
    <d v="2019-06-07T00:00:00"/>
    <s v="1:46PM"/>
    <d v="2019-06-07T00:00:00"/>
    <s v="9:46AM"/>
    <s v="-05:00"/>
    <s v="Blade"/>
    <s v="Employee29"/>
    <s v="Employee29@blyblade.com"/>
    <x v="7"/>
    <s v="--"/>
    <s v="Travel | UberX"/>
    <x v="0"/>
    <x v="71"/>
    <n v="9"/>
    <s v="10014, USA"/>
    <s v="10001, USA"/>
    <x v="6"/>
    <s v="CORP - Employee Rides"/>
    <s v="DEPT - OPS - NY"/>
    <s v="Monthly Billing"/>
    <s v="Fare"/>
    <n v="10.3"/>
    <n v="0"/>
    <n v="0"/>
    <n v="10.3"/>
    <s v="USD"/>
    <n v="10.3"/>
    <n v="0"/>
    <n v="0"/>
    <n v="10.3"/>
    <n v="1.03"/>
  </r>
  <r>
    <s v="33763da0-7b00-4cff-95ad-38ec22a8b201"/>
    <d v="2019-06-04T14:08:02"/>
    <d v="2019-06-04T00:00:00"/>
    <s v="1:47PM"/>
    <d v="2019-06-04T00:00:00"/>
    <s v="9:47AM"/>
    <s v="--"/>
    <s v="--"/>
    <s v="--"/>
    <s v="--"/>
    <s v="-05:00"/>
    <s v="Blade"/>
    <s v="Employee8"/>
    <s v="Employee8@blyblade.com"/>
    <x v="11"/>
    <s v="--"/>
    <s v="Travel | UberX"/>
    <x v="0"/>
    <x v="3"/>
    <s v="--"/>
    <s v="10016, USA"/>
    <s v="10016, USA"/>
    <x v="3"/>
    <s v="CORP - Employee Rides"/>
    <s v="--"/>
    <s v="Monthly Billing"/>
    <s v="Adjustment"/>
    <n v="-5.44"/>
    <n v="0"/>
    <n v="0"/>
    <n v="-5.44"/>
    <s v="USD"/>
    <n v="-5.44"/>
    <n v="0"/>
    <n v="0"/>
    <n v="-5.44"/>
    <n v="-0.54"/>
  </r>
  <r>
    <s v="2e9ca2ab-0997-4cbb-b0b6-6bea7d27a99a"/>
    <d v="2019-06-10T00:19:42"/>
    <d v="2019-06-10T00:00:00"/>
    <s v="12:06AM"/>
    <d v="2019-06-09T00:00:00"/>
    <s v="8:06PM"/>
    <d v="2019-06-10T00:00:00"/>
    <s v="12:19AM"/>
    <d v="2019-06-09T00:00:00"/>
    <s v="8:19PM"/>
    <s v="-05:00"/>
    <s v="Blade"/>
    <s v="Employee6"/>
    <s v="Employee6@blyblade.com"/>
    <x v="3"/>
    <s v="--"/>
    <s v="Travel | UberX"/>
    <x v="1"/>
    <x v="72"/>
    <n v="8"/>
    <s v="11975, USA"/>
    <s v="11937, USA"/>
    <x v="6"/>
    <s v="CORP - Employee Rides"/>
    <s v="DEPT - OPS - NY"/>
    <s v="Monthly Billing"/>
    <s v="Fare"/>
    <n v="19.43"/>
    <n v="0"/>
    <n v="0"/>
    <n v="19.43"/>
    <s v="USD"/>
    <n v="19.43"/>
    <n v="0"/>
    <n v="0"/>
    <n v="19.43"/>
    <n v="1.94"/>
  </r>
  <r>
    <s v="a4b5ed98-7a73-41cd-8cdb-a12250f32fff"/>
    <d v="2019-06-10T10:24:35"/>
    <d v="2019-06-10T00:00:00"/>
    <s v="9:53AM"/>
    <d v="2019-06-10T00:00:00"/>
    <s v="5:53AM"/>
    <d v="2019-06-10T00:00:00"/>
    <s v="10:24AM"/>
    <d v="2019-06-10T00:00:00"/>
    <s v="6:24AM"/>
    <s v="-05:00"/>
    <s v="Blade"/>
    <s v="Employee3"/>
    <s v="Employee3@blyblade.com"/>
    <x v="17"/>
    <s v="--"/>
    <s v="Travel | UberX"/>
    <x v="0"/>
    <x v="73"/>
    <n v="24"/>
    <s v="11214, USA"/>
    <s v="10001, USA"/>
    <x v="6"/>
    <s v="CORP - Employee Rides"/>
    <s v="DEPT - CX"/>
    <s v="Monthly Billing"/>
    <s v="Fare"/>
    <n v="55.38"/>
    <n v="0"/>
    <n v="0"/>
    <n v="55.38"/>
    <s v="USD"/>
    <n v="55.38"/>
    <n v="0"/>
    <n v="0"/>
    <n v="55.38"/>
    <n v="5.54"/>
  </r>
  <r>
    <s v="12ee2e64-5f43-4b36-8398-5c7b6265b64c"/>
    <d v="2019-06-04T15:08:41"/>
    <d v="2019-06-04T00:00:00"/>
    <s v="1:59PM"/>
    <d v="2019-06-04T00:00:00"/>
    <s v="9:59AM"/>
    <s v="--"/>
    <s v="--"/>
    <s v="--"/>
    <s v="--"/>
    <s v="-05:00"/>
    <s v="Blade"/>
    <s v="Employee4"/>
    <s v="Employee4@blyblade.com"/>
    <x v="1"/>
    <s v="--"/>
    <s v="Travel | UberX"/>
    <x v="0"/>
    <x v="1"/>
    <n v="0"/>
    <s v="10016, USA"/>
    <s v="10016, USA"/>
    <x v="3"/>
    <s v="CORP - Employee Rides"/>
    <s v="DEPT - CX"/>
    <s v="Monthly Billing"/>
    <s v="Adjustment"/>
    <n v="-4.8"/>
    <n v="0"/>
    <n v="0"/>
    <n v="-4.8"/>
    <s v="USD"/>
    <n v="-4.8"/>
    <n v="0"/>
    <n v="0"/>
    <n v="-4.8"/>
    <n v="-0.48"/>
  </r>
  <r>
    <s v="25646c7b-1431-4785-a661-df2020c710d2"/>
    <d v="2019-06-10T10:42:09"/>
    <d v="2019-06-10T00:00:00"/>
    <s v="10:26AM"/>
    <d v="2019-06-10T00:00:00"/>
    <s v="6:26AM"/>
    <d v="2019-06-10T00:00:00"/>
    <s v="10:42AM"/>
    <d v="2019-06-10T00:00:00"/>
    <s v="6:42AM"/>
    <s v="-05:00"/>
    <s v="Blade"/>
    <s v="Employee17"/>
    <s v="Employee17@blyblade.com"/>
    <x v="12"/>
    <s v="--"/>
    <s v="Travel | UberX"/>
    <x v="1"/>
    <x v="74"/>
    <n v="5"/>
    <s v="11975, USA"/>
    <s v="11937, USA"/>
    <x v="6"/>
    <s v="CORP - Employee Rides"/>
    <s v="DEPT - OPS - NY"/>
    <s v="Monthly Billing"/>
    <s v="Fare"/>
    <n v="15.94"/>
    <n v="0"/>
    <n v="0"/>
    <n v="15.94"/>
    <s v="USD"/>
    <n v="15.94"/>
    <n v="0"/>
    <n v="0"/>
    <n v="15.94"/>
    <n v="1.59"/>
  </r>
  <r>
    <s v="cf2b2e97-6062-4c10-a5de-69b206e3972b"/>
    <d v="2019-06-04T15:42:54"/>
    <d v="2019-06-04T00:00:00"/>
    <s v="2:51PM"/>
    <d v="2019-06-04T00:00:00"/>
    <s v="10:51AM"/>
    <d v="2019-06-04T00:00:00"/>
    <s v="3:34PM"/>
    <d v="2019-06-04T00:00:00"/>
    <s v="11:34AM"/>
    <s v="-05:00"/>
    <s v="Blade"/>
    <s v="Employee4"/>
    <s v="Employee4@blyblade.com"/>
    <x v="1"/>
    <s v="--"/>
    <s v="Travel | UberX"/>
    <x v="0"/>
    <x v="31"/>
    <n v="35"/>
    <s v="10016, USA"/>
    <s v="10011, USA"/>
    <x v="3"/>
    <s v="CORP - Employee Rides"/>
    <s v="DEPT - CX"/>
    <s v="Monthly Billing"/>
    <s v="Tip"/>
    <n v="0"/>
    <n v="0"/>
    <n v="1.03"/>
    <n v="1.03"/>
    <s v="USD"/>
    <n v="0"/>
    <n v="0"/>
    <n v="1.03"/>
    <n v="1.03"/>
    <n v="0"/>
  </r>
  <r>
    <s v="6b06593f-aae0-4fe7-9889-498bd3d3c2a8"/>
    <d v="2019-06-10T11:08:44"/>
    <d v="2019-06-10T00:00:00"/>
    <s v="10:56AM"/>
    <d v="2019-06-10T00:00:00"/>
    <s v="6:56AM"/>
    <d v="2019-06-10T00:00:00"/>
    <s v="11:08AM"/>
    <d v="2019-06-10T00:00:00"/>
    <s v="7:08AM"/>
    <s v="-05:00"/>
    <s v="Blade"/>
    <s v="Employee32"/>
    <s v="Employee32@blyblade.com"/>
    <x v="22"/>
    <s v="--"/>
    <s v="Travel | UberX"/>
    <x v="1"/>
    <x v="60"/>
    <n v="5"/>
    <s v="11975, USA"/>
    <s v="11937, USA"/>
    <x v="6"/>
    <s v="CORP - Employee Rides"/>
    <s v="--"/>
    <s v="Monthly Billing"/>
    <s v="Fare"/>
    <n v="15.5"/>
    <n v="0"/>
    <n v="0"/>
    <n v="15.5"/>
    <s v="USD"/>
    <n v="15.5"/>
    <n v="0"/>
    <n v="0"/>
    <n v="15.5"/>
    <n v="1.55"/>
  </r>
  <r>
    <s v="79fd3d77-b692-4ab9-ad53-7662923e27a3"/>
    <d v="2019-06-10T11:23:04"/>
    <d v="2019-06-10T00:00:00"/>
    <s v="10:30AM"/>
    <d v="2019-06-10T00:00:00"/>
    <s v="6:30AM"/>
    <d v="2019-06-10T00:00:00"/>
    <s v="11:22AM"/>
    <d v="2019-06-10T00:00:00"/>
    <s v="7:22AM"/>
    <s v="-05:00"/>
    <s v="Blade"/>
    <s v="Employee25"/>
    <s v="Employee25@blyblade.com"/>
    <x v="21"/>
    <s v="--"/>
    <s v="Travel | UberX Diamond"/>
    <x v="2"/>
    <x v="75"/>
    <n v="44"/>
    <s v="07087, USA"/>
    <s v="10016, USA"/>
    <x v="6"/>
    <s v="CORP - Employee Rides"/>
    <s v="DEPT - CX"/>
    <s v="Monthly Billing"/>
    <s v="Fare"/>
    <n v="38.56"/>
    <n v="0"/>
    <n v="0"/>
    <n v="38.56"/>
    <s v="USD"/>
    <n v="38.56"/>
    <n v="0"/>
    <n v="0"/>
    <n v="38.56"/>
    <n v="3.86"/>
  </r>
  <r>
    <s v="10b45ec7-771d-43f6-bc4f-1ee3b07245c1"/>
    <d v="2019-06-04T17:19:35"/>
    <d v="2019-06-04T00:00:00"/>
    <s v="4:43PM"/>
    <d v="2019-06-04T00:00:00"/>
    <s v="12:43PM"/>
    <d v="2019-06-04T00:00:00"/>
    <s v="5:19PM"/>
    <d v="2019-06-04T00:00:00"/>
    <s v="1:19PM"/>
    <s v="-05:00"/>
    <s v="Blade"/>
    <s v="Employee4"/>
    <s v="Employee4@blyblade.com"/>
    <x v="1"/>
    <s v="--"/>
    <s v="Travel | UberX"/>
    <x v="0"/>
    <x v="76"/>
    <n v="31"/>
    <s v="10016, USA"/>
    <s v="10011, USA"/>
    <x v="3"/>
    <s v="CORP - Employee Rides"/>
    <s v="DEPT - CX"/>
    <s v="Monthly Billing"/>
    <s v="Tip"/>
    <n v="0"/>
    <n v="0"/>
    <n v="1.03"/>
    <n v="1.03"/>
    <s v="USD"/>
    <n v="0"/>
    <n v="0"/>
    <n v="1.03"/>
    <n v="1.03"/>
    <n v="0"/>
  </r>
  <r>
    <s v="d0b3ca50-a951-4a1a-9a17-98117b969d92"/>
    <d v="2019-06-10T12:22:31"/>
    <d v="2019-06-10T00:00:00"/>
    <s v="11:38AM"/>
    <d v="2019-06-10T00:00:00"/>
    <s v="7:38AM"/>
    <d v="2019-06-10T00:00:00"/>
    <s v="12:22PM"/>
    <d v="2019-06-10T00:00:00"/>
    <s v="8:22AM"/>
    <s v="-05:00"/>
    <s v="Blade"/>
    <s v="Employee5"/>
    <s v="Employee5@blyblade.com"/>
    <x v="9"/>
    <s v="--"/>
    <s v="Travel | UberX Diamond"/>
    <x v="0"/>
    <x v="77"/>
    <n v="39"/>
    <s v="11374, USA"/>
    <s v="10001, USA"/>
    <x v="6"/>
    <s v="CORP - Employee Rides"/>
    <s v="DEPT - OPS - NY"/>
    <s v="Monthly Billing"/>
    <s v="Fare"/>
    <n v="51.05"/>
    <n v="0"/>
    <n v="0"/>
    <n v="51.05"/>
    <s v="USD"/>
    <n v="51.05"/>
    <n v="0"/>
    <n v="0"/>
    <n v="51.05"/>
    <n v="5.1100000000000003"/>
  </r>
  <r>
    <s v="7c11b2ad-69ec-4556-8875-290289e1d5cb"/>
    <d v="2019-06-10T13:27:07"/>
    <d v="2019-06-10T00:00:00"/>
    <s v="1:16PM"/>
    <d v="2019-06-10T00:00:00"/>
    <s v="9:16AM"/>
    <d v="2019-06-10T00:00:00"/>
    <s v="1:26PM"/>
    <d v="2019-06-10T00:00:00"/>
    <s v="9:26AM"/>
    <s v="-05:00"/>
    <s v="Blade"/>
    <s v="Employee29"/>
    <s v="Employee29@blyblade.com"/>
    <x v="7"/>
    <s v="--"/>
    <s v="Travel | UberX"/>
    <x v="0"/>
    <x v="78"/>
    <n v="6"/>
    <s v="10014, USA"/>
    <s v="10001, USA"/>
    <x v="6"/>
    <s v="CORP - Employee Rides"/>
    <s v="DEPT - OPS - NY"/>
    <s v="Monthly Billing"/>
    <s v="Fare"/>
    <n v="15.27"/>
    <n v="0"/>
    <n v="0"/>
    <n v="15.27"/>
    <s v="USD"/>
    <n v="15.27"/>
    <n v="0"/>
    <n v="0"/>
    <n v="15.27"/>
    <n v="1.53"/>
  </r>
  <r>
    <s v="e8a08ae8-b39c-46d0-af10-dea1c60fcd71"/>
    <d v="2019-06-11T12:12:28"/>
    <d v="2019-06-11T00:00:00"/>
    <s v="11:25AM"/>
    <d v="2019-06-11T00:00:00"/>
    <s v="7:25AM"/>
    <d v="2019-06-11T00:00:00"/>
    <s v="12:12PM"/>
    <d v="2019-06-11T00:00:00"/>
    <s v="8:12AM"/>
    <s v="-05:00"/>
    <s v="Blade"/>
    <s v="Employee5"/>
    <s v="Employee5@blyblade.com"/>
    <x v="9"/>
    <s v="--"/>
    <s v="Travel | UberX Diamond"/>
    <x v="0"/>
    <x v="79"/>
    <n v="42"/>
    <s v="11374, USA"/>
    <s v="10001, USA"/>
    <x v="6"/>
    <s v="CORP - Employee Rides"/>
    <s v="DEPT - OPS - NY"/>
    <s v="Monthly Billing"/>
    <s v="Fare"/>
    <n v="51.86"/>
    <n v="0"/>
    <n v="0"/>
    <n v="51.86"/>
    <s v="USD"/>
    <n v="51.86"/>
    <n v="0"/>
    <n v="0"/>
    <n v="51.86"/>
    <n v="5.19"/>
  </r>
  <r>
    <s v="f2b835f4-27cf-4846-b86b-f8d0d3ae9273"/>
    <d v="2019-06-11T22:38:43"/>
    <d v="2019-06-11T00:00:00"/>
    <s v="8:55PM"/>
    <d v="2019-06-11T00:00:00"/>
    <s v="4:55PM"/>
    <d v="2019-06-11T00:00:00"/>
    <s v="10:38PM"/>
    <d v="2019-06-11T00:00:00"/>
    <s v="6:38PM"/>
    <s v="-05:00"/>
    <s v="Blade"/>
    <s v="Employee20"/>
    <s v="Employee20@blyblade.com"/>
    <x v="19"/>
    <s v="--"/>
    <s v="Travel | Premium SUV"/>
    <x v="1"/>
    <x v="80"/>
    <n v="93"/>
    <s v="10604, USA"/>
    <s v="10014, USA"/>
    <x v="6"/>
    <s v="CORP - Employee Rides"/>
    <s v="BLADE - CORP"/>
    <s v="Monthly Billing"/>
    <s v="Fare"/>
    <n v="140.27000000000001"/>
    <n v="0"/>
    <n v="0"/>
    <n v="140.27000000000001"/>
    <s v="USD"/>
    <n v="140.27000000000001"/>
    <n v="0"/>
    <n v="0"/>
    <n v="140.27000000000001"/>
    <n v="14.03"/>
  </r>
  <r>
    <s v="368f29b8-9bcc-4f8c-a7a4-9aa26a375723"/>
    <d v="2019-06-13T14:03:05"/>
    <d v="2019-06-13T00:00:00"/>
    <s v="1:45PM"/>
    <d v="2019-06-13T00:00:00"/>
    <s v="9:45AM"/>
    <d v="2019-06-13T00:00:00"/>
    <s v="2:00PM"/>
    <d v="2019-06-13T00:00:00"/>
    <s v="10:00AM"/>
    <s v="-05:00"/>
    <s v="Blade"/>
    <s v="Employee20"/>
    <s v="Employee20@blyblade.com"/>
    <x v="19"/>
    <s v="--"/>
    <s v="Travel | UberX"/>
    <x v="0"/>
    <x v="81"/>
    <n v="9"/>
    <s v="10016, USA"/>
    <s v="10016, USA"/>
    <x v="6"/>
    <s v="CORP - Employee Rides"/>
    <s v="BLADE - CORP"/>
    <s v="Monthly Billing"/>
    <s v="Fare"/>
    <n v="18.77"/>
    <n v="0"/>
    <n v="0"/>
    <n v="18.77"/>
    <s v="USD"/>
    <n v="18.77"/>
    <n v="0"/>
    <n v="0"/>
    <n v="18.77"/>
    <n v="1.88"/>
  </r>
  <r>
    <s v="8fc4ce51-bfb0-40fd-9ef9-876fcd68debf"/>
    <d v="2019-06-04T21:25:01"/>
    <d v="2019-06-04T00:00:00"/>
    <s v="5:21PM"/>
    <d v="2019-06-04T00:00:00"/>
    <s v="1:21PM"/>
    <d v="2019-06-04T00:00:00"/>
    <s v="9:21PM"/>
    <d v="2019-06-04T00:00:00"/>
    <s v="5:21PM"/>
    <s v="-05:00"/>
    <s v="Blade"/>
    <s v="Employee6"/>
    <s v="Employee6@blyblade.com"/>
    <x v="3"/>
    <s v="--"/>
    <s v="Travel | UberX"/>
    <x v="1"/>
    <x v="82"/>
    <n v="227"/>
    <s v="11954, USA"/>
    <s v="10016, USA"/>
    <x v="8"/>
    <s v="CORP - Employee Rides"/>
    <s v="DEPT - OPS - NY"/>
    <s v="Monthly Billing"/>
    <s v="Tip"/>
    <n v="0"/>
    <n v="0"/>
    <n v="50.55"/>
    <n v="50.55"/>
    <s v="USD"/>
    <n v="0"/>
    <n v="0"/>
    <n v="50.55"/>
    <n v="50.55"/>
    <n v="0"/>
  </r>
  <r>
    <s v="9f6d9616-2492-44e3-9a2e-fec29acf6b8c"/>
    <d v="2019-06-13T16:04:50"/>
    <d v="2019-06-13T00:00:00"/>
    <s v="3:35PM"/>
    <d v="2019-06-13T00:00:00"/>
    <s v="11:35AM"/>
    <d v="2019-06-13T00:00:00"/>
    <s v="4:04PM"/>
    <d v="2019-06-13T00:00:00"/>
    <s v="12:04PM"/>
    <s v="-05:00"/>
    <s v="Blade"/>
    <s v="Employee20"/>
    <s v="Employee20@blyblade.com"/>
    <x v="19"/>
    <s v="--"/>
    <s v="Travel | UberX"/>
    <x v="0"/>
    <x v="83"/>
    <n v="20"/>
    <s v="10016, USA"/>
    <s v="10004, USA"/>
    <x v="6"/>
    <s v="CORP - Employee Rides"/>
    <s v="BLADE - CORP"/>
    <s v="Monthly Billing"/>
    <s v="Fare"/>
    <n v="27.51"/>
    <n v="0"/>
    <n v="0"/>
    <n v="27.51"/>
    <s v="USD"/>
    <n v="27.51"/>
    <n v="0"/>
    <n v="0"/>
    <n v="27.51"/>
    <n v="2.75"/>
  </r>
  <r>
    <s v="2c35770a-0402-4bdf-9739-763b86f2c13e"/>
    <d v="2019-06-04T22:12:12"/>
    <d v="2019-06-04T00:00:00"/>
    <s v="7:14PM"/>
    <d v="2019-06-04T00:00:00"/>
    <s v="3:14PM"/>
    <d v="2019-06-04T00:00:00"/>
    <s v="7:46PM"/>
    <d v="2019-06-04T00:00:00"/>
    <s v="3:46PM"/>
    <s v="-05:00"/>
    <s v="Blade"/>
    <s v="Employee4"/>
    <s v="Employee4@blyblade.com"/>
    <x v="1"/>
    <s v="--"/>
    <s v="Travel | UberX"/>
    <x v="0"/>
    <x v="84"/>
    <n v="14"/>
    <s v="10016, USA"/>
    <s v="10004, USA"/>
    <x v="3"/>
    <s v="CORP - Employee Rides"/>
    <s v="DEPT - CX"/>
    <s v="Monthly Billing"/>
    <s v="Tip"/>
    <n v="0"/>
    <n v="0"/>
    <n v="3.8"/>
    <n v="3.8"/>
    <s v="USD"/>
    <n v="0"/>
    <n v="0"/>
    <n v="3.8"/>
    <n v="3.8"/>
    <n v="0"/>
  </r>
  <r>
    <s v="abe4d9b9-a294-4144-b0d7-af4894a8070a"/>
    <d v="2019-06-13T17:26:25"/>
    <d v="2019-06-13T00:00:00"/>
    <s v="4:21PM"/>
    <d v="2019-06-13T00:00:00"/>
    <s v="12:21PM"/>
    <d v="2019-06-13T00:00:00"/>
    <s v="5:26PM"/>
    <d v="2019-06-13T00:00:00"/>
    <s v="1:26PM"/>
    <s v="-05:00"/>
    <s v="Blade"/>
    <s v="Employee20"/>
    <s v="Employee20@blyblade.com"/>
    <x v="19"/>
    <s v="--"/>
    <s v="Travel | UberX"/>
    <x v="0"/>
    <x v="85"/>
    <n v="60"/>
    <s v="10004, USA"/>
    <s v="10011, USA"/>
    <x v="6"/>
    <s v="CORP - Employee Rides"/>
    <s v="BLADE - CORP"/>
    <s v="Monthly Billing"/>
    <s v="Fare"/>
    <n v="44.84"/>
    <n v="0"/>
    <n v="0"/>
    <n v="44.84"/>
    <s v="USD"/>
    <n v="44.84"/>
    <n v="0"/>
    <n v="0"/>
    <n v="44.84"/>
    <n v="4.4800000000000004"/>
  </r>
  <r>
    <s v="06b8c75f-4277-4c60-ac69-6e7decbec9d1"/>
    <d v="2019-06-13T17:47:07"/>
    <d v="2019-06-13T00:00:00"/>
    <s v="5:07PM"/>
    <d v="2019-06-13T00:00:00"/>
    <s v="1:07PM"/>
    <d v="2019-06-13T00:00:00"/>
    <s v="5:46PM"/>
    <d v="2019-06-13T00:00:00"/>
    <s v="1:46PM"/>
    <s v="-05:00"/>
    <s v="Blade"/>
    <s v="Employee6"/>
    <s v="Employee6@blyblade.com"/>
    <x v="3"/>
    <s v="--"/>
    <s v="Travel | UberX"/>
    <x v="0"/>
    <x v="86"/>
    <n v="33"/>
    <s v="10011, USA"/>
    <s v="10016, USA"/>
    <x v="6"/>
    <s v="CORP - Employee Rides"/>
    <s v="DEPT - OPS - NY"/>
    <s v="Monthly Billing"/>
    <s v="Fare"/>
    <n v="19.77"/>
    <n v="0"/>
    <n v="0"/>
    <n v="19.77"/>
    <s v="USD"/>
    <n v="19.77"/>
    <n v="0"/>
    <n v="0"/>
    <n v="19.77"/>
    <n v="1.98"/>
  </r>
  <r>
    <s v="2edb54ff-ef85-461d-90b6-4efc9dec793c"/>
    <d v="2019-06-13T20:48:45"/>
    <d v="2019-06-13T00:00:00"/>
    <s v="8:23PM"/>
    <d v="2019-06-13T00:00:00"/>
    <s v="4:23PM"/>
    <d v="2019-06-13T00:00:00"/>
    <s v="8:48PM"/>
    <d v="2019-06-13T00:00:00"/>
    <s v="4:48PM"/>
    <s v="-05:00"/>
    <s v="Blade"/>
    <s v="Employee3"/>
    <s v="Employee3@blyblade.com"/>
    <x v="17"/>
    <s v="--"/>
    <s v="Travel | UberX"/>
    <x v="0"/>
    <x v="87"/>
    <n v="21"/>
    <s v="10030, USA"/>
    <s v="10011, USA"/>
    <x v="6"/>
    <s v="CORP - Employee Rides"/>
    <s v="DEPT - CX"/>
    <s v="Monthly Billing"/>
    <s v="Fare"/>
    <n v="36.229999999999997"/>
    <n v="0"/>
    <n v="0"/>
    <n v="36.229999999999997"/>
    <s v="USD"/>
    <n v="36.229999999999997"/>
    <n v="0"/>
    <n v="0"/>
    <n v="36.229999999999997"/>
    <n v="3.62"/>
  </r>
  <r>
    <s v="9efa5225-9b3a-4ac4-be3e-325d3145a3e3"/>
    <d v="2019-06-14T12:47:44"/>
    <d v="2019-06-14T00:00:00"/>
    <s v="12:05PM"/>
    <d v="2019-06-14T00:00:00"/>
    <s v="8:05AM"/>
    <d v="2019-06-14T00:00:00"/>
    <s v="12:47PM"/>
    <d v="2019-06-14T00:00:00"/>
    <s v="8:47AM"/>
    <s v="-05:00"/>
    <s v="Blade"/>
    <s v="Employee5"/>
    <s v="Employee5@blyblade.com"/>
    <x v="9"/>
    <s v="--"/>
    <s v="Travel | UberX Diamond"/>
    <x v="0"/>
    <x v="88"/>
    <n v="39"/>
    <s v="11374, USA"/>
    <s v="10001, USA"/>
    <x v="6"/>
    <s v="CORP - Employee Rides"/>
    <s v="DEPT - OPS - NY"/>
    <s v="Monthly Billing"/>
    <s v="Fare"/>
    <n v="52.91"/>
    <n v="0"/>
    <n v="0"/>
    <n v="52.91"/>
    <s v="USD"/>
    <n v="52.91"/>
    <n v="0"/>
    <n v="0"/>
    <n v="52.91"/>
    <n v="5.29"/>
  </r>
  <r>
    <s v="0930f883-c292-5286-b21d-e51acde18232"/>
    <d v="2019-06-05T01:49:28"/>
    <d v="2019-06-05T00:00:00"/>
    <s v="1:02AM"/>
    <d v="2019-06-04T00:00:00"/>
    <s v="9:02PM"/>
    <d v="2019-06-05T00:00:00"/>
    <s v="1:49AM"/>
    <d v="2019-06-04T00:00:00"/>
    <s v="9:49PM"/>
    <s v="-05:00"/>
    <s v="Blade"/>
    <s v="Employee4"/>
    <s v="Employee4@blyblade.com"/>
    <x v="1"/>
    <s v="--"/>
    <s v="Eats"/>
    <x v="0"/>
    <x v="89"/>
    <n v="46"/>
    <s v="10011, USA"/>
    <s v="10011, USA"/>
    <x v="9"/>
    <s v="Blade - Dinner Policy"/>
    <s v="DEPT - CX"/>
    <s v="Monthly Billing"/>
    <s v="Fare and Tip"/>
    <n v="20.82"/>
    <n v="0"/>
    <n v="4"/>
    <n v="20.82"/>
    <s v="USD"/>
    <n v="20.82"/>
    <n v="0"/>
    <n v="4"/>
    <n v="20.82"/>
    <n v="2.08"/>
  </r>
  <r>
    <s v="91837736-78cc-46d3-af67-857ade8fc72c"/>
    <d v="2019-06-05T02:13:38"/>
    <d v="2019-06-04T00:00:00"/>
    <s v="10:27PM"/>
    <d v="2019-06-04T00:00:00"/>
    <s v="6:27PM"/>
    <d v="2019-06-04T00:00:00"/>
    <s v="10:50PM"/>
    <d v="2019-06-04T00:00:00"/>
    <s v="6:50PM"/>
    <s v="-05:00"/>
    <s v="Blade"/>
    <s v="Employee4"/>
    <s v="Employee4@blyblade.com"/>
    <x v="1"/>
    <s v="--"/>
    <s v="Travel | UberX"/>
    <x v="0"/>
    <x v="90"/>
    <n v="17"/>
    <s v="10016, USA"/>
    <s v="10011, USA"/>
    <x v="5"/>
    <s v="CORP - Employee Rides"/>
    <s v="DEPT - CX"/>
    <s v="Monthly Billing"/>
    <s v="Tip"/>
    <n v="0"/>
    <n v="0"/>
    <n v="3.94"/>
    <n v="3.94"/>
    <s v="USD"/>
    <n v="0"/>
    <n v="0"/>
    <n v="3.94"/>
    <n v="3.94"/>
    <n v="0"/>
  </r>
  <r>
    <s v="3d5400aa-fa8d-41a5-8f8b-78aa09010ddb"/>
    <d v="2019-06-05T02:14:54"/>
    <d v="2019-06-04T00:00:00"/>
    <s v="1:07AM"/>
    <d v="2019-06-03T00:00:00"/>
    <s v="9:07PM"/>
    <d v="2019-06-04T00:00:00"/>
    <s v="1:23AM"/>
    <d v="2019-06-03T00:00:00"/>
    <s v="9:23PM"/>
    <s v="-05:00"/>
    <s v="Blade"/>
    <s v="Employee19"/>
    <s v="Employee19@blyblade.com"/>
    <x v="10"/>
    <s v="--"/>
    <s v="Travel | UberX"/>
    <x v="0"/>
    <x v="91"/>
    <n v="9"/>
    <s v="10001, USA"/>
    <s v="10011, USA"/>
    <x v="10"/>
    <s v="Late Night Rides"/>
    <s v="DEPT - CORP - NY"/>
    <s v="Monthly Billing"/>
    <s v="Tip"/>
    <n v="0"/>
    <n v="0"/>
    <n v="1.03"/>
    <n v="1.03"/>
    <s v="USD"/>
    <n v="0"/>
    <n v="0"/>
    <n v="1.03"/>
    <n v="1.03"/>
    <n v="0"/>
  </r>
  <r>
    <s v="e34f6d70-9fd3-49ab-adc5-8b82a0debab9"/>
    <d v="2019-06-14T16:51:16"/>
    <d v="2019-06-14T00:00:00"/>
    <s v="3:45PM"/>
    <d v="2019-06-14T00:00:00"/>
    <s v="11:45AM"/>
    <d v="2019-06-14T00:00:00"/>
    <s v="4:51PM"/>
    <d v="2019-06-14T00:00:00"/>
    <s v="12:51PM"/>
    <s v="-05:00"/>
    <s v="Blade"/>
    <s v="Employee20"/>
    <s v="Employee20@blyblade.com"/>
    <x v="19"/>
    <s v="--"/>
    <s v="Travel | UberX"/>
    <x v="0"/>
    <x v="92"/>
    <n v="60"/>
    <s v="10016, USA"/>
    <s v="10011, USA"/>
    <x v="6"/>
    <s v="CORP - Employee Rides"/>
    <s v="BLADE - CORP"/>
    <s v="Monthly Billing"/>
    <s v="Fare"/>
    <n v="28.89"/>
    <n v="0"/>
    <n v="0"/>
    <n v="28.89"/>
    <s v="USD"/>
    <n v="28.89"/>
    <n v="0"/>
    <n v="0"/>
    <n v="28.89"/>
    <n v="2.89"/>
  </r>
  <r>
    <s v="7678244c-dd4b-4ca7-8d79-e70ffb93bda5"/>
    <d v="2019-06-14T19:23:01"/>
    <d v="2019-06-14T00:00:00"/>
    <s v="6:59PM"/>
    <d v="2019-06-14T00:00:00"/>
    <s v="2:59PM"/>
    <d v="2019-06-14T00:00:00"/>
    <s v="7:22PM"/>
    <d v="2019-06-14T00:00:00"/>
    <s v="3:22PM"/>
    <s v="-05:00"/>
    <s v="Blade"/>
    <s v="Employee20"/>
    <s v="Employee20@blyblade.com"/>
    <x v="19"/>
    <s v="--"/>
    <s v="Travel | UberX"/>
    <x v="0"/>
    <x v="93"/>
    <n v="18"/>
    <s v="10016, USA"/>
    <s v="10009, USA"/>
    <x v="6"/>
    <s v="CORP - Employee Rides"/>
    <s v="BLADE - CORP"/>
    <s v="Monthly Billing"/>
    <s v="Fare"/>
    <n v="12.85"/>
    <n v="0"/>
    <n v="0"/>
    <n v="12.85"/>
    <s v="USD"/>
    <n v="12.85"/>
    <n v="0"/>
    <n v="0"/>
    <n v="12.85"/>
    <n v="1.29"/>
  </r>
  <r>
    <s v="e00f3b49-0d4e-4a96-8adc-14c547c2f36c"/>
    <d v="2019-06-14T19:54:30"/>
    <d v="2019-06-14T00:00:00"/>
    <s v="7:39PM"/>
    <d v="2019-06-14T00:00:00"/>
    <s v="3:39PM"/>
    <d v="2019-06-14T00:00:00"/>
    <s v="7:54PM"/>
    <d v="2019-06-14T00:00:00"/>
    <s v="3:54PM"/>
    <s v="-05:00"/>
    <s v="Blade"/>
    <s v="Employee20"/>
    <s v="Employee20@blyblade.com"/>
    <x v="19"/>
    <s v="--"/>
    <s v="Travel | UberX"/>
    <x v="0"/>
    <x v="56"/>
    <n v="11"/>
    <s v="10009, USA"/>
    <s v="10004, USA"/>
    <x v="6"/>
    <s v="CORP - Employee Rides"/>
    <s v="BLADE - CORP"/>
    <s v="Monthly Billing"/>
    <s v="Fare"/>
    <n v="20.43"/>
    <n v="0"/>
    <n v="0"/>
    <n v="20.43"/>
    <s v="USD"/>
    <n v="20.43"/>
    <n v="0"/>
    <n v="0"/>
    <n v="20.43"/>
    <n v="2.04"/>
  </r>
  <r>
    <s v="98c856b9-2ca6-4fd3-a5ac-c5d88fb3637c"/>
    <d v="2019-06-14T20:28:30"/>
    <d v="2019-06-14T00:00:00"/>
    <s v="8:14PM"/>
    <d v="2019-06-14T00:00:00"/>
    <s v="4:14PM"/>
    <d v="2019-06-14T00:00:00"/>
    <s v="8:28PM"/>
    <d v="2019-06-14T00:00:00"/>
    <s v="4:28PM"/>
    <s v="-05:00"/>
    <s v="Blade"/>
    <s v="Employee20"/>
    <s v="Employee20@blyblade.com"/>
    <x v="19"/>
    <s v="--"/>
    <s v="Travel | UberX"/>
    <x v="0"/>
    <x v="94"/>
    <n v="11"/>
    <s v="10004, USA"/>
    <s v="10009, USA"/>
    <x v="6"/>
    <s v="CORP - Employee Rides"/>
    <s v="BLADE - CORP"/>
    <s v="Monthly Billing"/>
    <s v="Fare"/>
    <n v="24.76"/>
    <n v="0"/>
    <n v="0"/>
    <n v="24.76"/>
    <s v="USD"/>
    <n v="24.76"/>
    <n v="0"/>
    <n v="0"/>
    <n v="24.76"/>
    <n v="2.48"/>
  </r>
  <r>
    <s v="f378f657-6ebe-4985-98bf-1edc6902d1a1"/>
    <d v="2019-06-14T20:50:50"/>
    <d v="2019-06-14T00:00:00"/>
    <s v="7:37PM"/>
    <d v="2019-06-14T00:00:00"/>
    <s v="3:37PM"/>
    <d v="2019-06-14T00:00:00"/>
    <s v="8:50PM"/>
    <d v="2019-06-14T00:00:00"/>
    <s v="4:50PM"/>
    <s v="-05:00"/>
    <s v="Blade"/>
    <s v="Employee3"/>
    <s v="Employee3@blyblade.com"/>
    <x v="17"/>
    <s v="--"/>
    <s v="Travel | UberX"/>
    <x v="0"/>
    <x v="95"/>
    <n v="61"/>
    <s v="10011, USA"/>
    <s v="07608, USA"/>
    <x v="6"/>
    <s v="CORP - Employee Rides"/>
    <s v="DEPT - CX"/>
    <s v="Monthly Billing"/>
    <s v="Fare"/>
    <n v="82.55"/>
    <n v="0"/>
    <n v="0"/>
    <n v="82.55"/>
    <s v="USD"/>
    <n v="82.55"/>
    <n v="0"/>
    <n v="0"/>
    <n v="82.55"/>
    <n v="8.26"/>
  </r>
  <r>
    <s v="aa121b61-94f6-4357-b0f5-07b8b949bdea"/>
    <d v="2019-06-16T03:33:03"/>
    <d v="2019-06-16T00:00:00"/>
    <s v="3:06AM"/>
    <d v="2019-06-15T00:00:00"/>
    <s v="11:06PM"/>
    <d v="2019-06-16T00:00:00"/>
    <s v="3:32AM"/>
    <d v="2019-06-15T00:00:00"/>
    <s v="11:32PM"/>
    <s v="-05:00"/>
    <s v="Blade"/>
    <s v="Employee5"/>
    <s v="Employee5@blyblade.com"/>
    <x v="9"/>
    <s v="--"/>
    <s v="Travel | UberX Diamond"/>
    <x v="0"/>
    <x v="96"/>
    <n v="23"/>
    <s v="11374, USA"/>
    <s v="10011, USA"/>
    <x v="6"/>
    <s v="CORP - Employee Rides"/>
    <s v="DEPT - OPS - NY"/>
    <s v="Monthly Billing"/>
    <s v="Fare"/>
    <n v="48.02"/>
    <n v="0"/>
    <n v="0"/>
    <n v="48.02"/>
    <s v="USD"/>
    <n v="48.02"/>
    <n v="0"/>
    <n v="0"/>
    <n v="48.02"/>
    <n v="4.8"/>
  </r>
  <r>
    <s v="13b110c3-d072-485b-b3bb-4953c91c8c06"/>
    <d v="2019-06-17T10:43:51"/>
    <d v="2019-06-17T00:00:00"/>
    <s v="10:32AM"/>
    <d v="2019-06-17T00:00:00"/>
    <s v="6:32AM"/>
    <d v="2019-06-17T00:00:00"/>
    <s v="10:43AM"/>
    <d v="2019-06-17T00:00:00"/>
    <s v="6:43AM"/>
    <s v="-05:00"/>
    <s v="Blade"/>
    <s v="Employee17"/>
    <s v="Employee17@blyblade.com"/>
    <x v="12"/>
    <s v="--"/>
    <s v="Travel | UberX"/>
    <x v="1"/>
    <x v="97"/>
    <n v="4"/>
    <s v="11975, USA"/>
    <s v="11937, USA"/>
    <x v="6"/>
    <s v="CORP - Employee Rides"/>
    <s v="DEPT - OPS - NY"/>
    <s v="Monthly Billing"/>
    <s v="Fare"/>
    <n v="23.55"/>
    <n v="0"/>
    <n v="0"/>
    <n v="23.55"/>
    <s v="USD"/>
    <n v="23.55"/>
    <n v="0"/>
    <n v="0"/>
    <n v="23.55"/>
    <n v="2.36"/>
  </r>
  <r>
    <s v="35902801-aa18-4b3f-ad33-a2f4793f26df"/>
    <d v="2019-06-05T16:37:07"/>
    <d v="2019-06-05T00:00:00"/>
    <s v="4:12PM"/>
    <d v="2019-06-05T00:00:00"/>
    <s v="12:12PM"/>
    <d v="2019-06-05T00:00:00"/>
    <s v="4:34PM"/>
    <d v="2019-06-05T00:00:00"/>
    <s v="12:34PM"/>
    <s v="-05:00"/>
    <s v="Blade"/>
    <s v="Employee22"/>
    <s v="Employee22@blyblade.com"/>
    <x v="16"/>
    <s v="--"/>
    <s v="Travel | Black"/>
    <x v="0"/>
    <x v="98"/>
    <n v="17"/>
    <s v="10011, USA"/>
    <s v="10013, USA"/>
    <x v="2"/>
    <s v="CORP - Employee Rides"/>
    <s v="DEPT - OPS - NY"/>
    <s v="Monthly Billing"/>
    <s v="Tip"/>
    <n v="0"/>
    <n v="0"/>
    <n v="6.03"/>
    <n v="6.03"/>
    <s v="USD"/>
    <n v="0"/>
    <n v="0"/>
    <n v="6.03"/>
    <n v="6.03"/>
    <n v="0"/>
  </r>
  <r>
    <s v="56c6bee2-479e-41a0-80cb-1af063808eb4"/>
    <d v="2019-06-18T01:02:35"/>
    <d v="2019-06-18T00:00:00"/>
    <s v="12:37AM"/>
    <d v="2019-06-17T00:00:00"/>
    <s v="8:37PM"/>
    <d v="2019-06-18T00:00:00"/>
    <s v="1:02AM"/>
    <d v="2019-06-17T00:00:00"/>
    <s v="9:02PM"/>
    <s v="-05:00"/>
    <s v="Blade"/>
    <s v="Employee9"/>
    <s v="Employee9@blyblade.com"/>
    <x v="8"/>
    <s v="--"/>
    <s v="Travel | UberX"/>
    <x v="0"/>
    <x v="99"/>
    <n v="19"/>
    <s v="10011, USA"/>
    <s v="10065, USA"/>
    <x v="6"/>
    <s v="CORP - Employee Rides"/>
    <s v="DEPT - FR - NY"/>
    <s v="Monthly Billing"/>
    <s v="Fare"/>
    <n v="23.07"/>
    <n v="0"/>
    <n v="0"/>
    <n v="23.07"/>
    <s v="USD"/>
    <n v="23.07"/>
    <n v="0"/>
    <n v="0"/>
    <n v="23.07"/>
    <n v="2.31"/>
  </r>
  <r>
    <s v="a5942a38-0161-4c48-b40e-f9d487738b7f"/>
    <d v="2019-06-05T17:15:55"/>
    <d v="2019-06-01T00:00:00"/>
    <s v="9:06PM"/>
    <d v="2019-06-01T00:00:00"/>
    <s v="5:06PM"/>
    <d v="2019-06-01T00:00:00"/>
    <s v="10:29PM"/>
    <d v="2019-06-01T00:00:00"/>
    <s v="6:29PM"/>
    <s v="-05:00"/>
    <s v="Blade"/>
    <s v="Employee8"/>
    <s v="Employee8@blyblade.com"/>
    <x v="11"/>
    <s v="--"/>
    <s v="Central | Premium SUV"/>
    <x v="1"/>
    <x v="100"/>
    <n v="54"/>
    <s v="11978, USA"/>
    <s v="11930, USA"/>
    <x v="9"/>
    <s v="OPS/FR/CX - PAX Rides"/>
    <s v="--"/>
    <s v="Monthly Billing"/>
    <s v="Adjustment"/>
    <n v="-76.39"/>
    <n v="0"/>
    <n v="0"/>
    <n v="-76.39"/>
    <s v="USD"/>
    <n v="-76.39"/>
    <n v="0"/>
    <n v="0"/>
    <n v="-76.39"/>
    <n v="-26.92"/>
  </r>
  <r>
    <s v="60f4b6ae-ba27-419e-a4f5-55c461ea4cf8"/>
    <d v="2019-06-18T13:46:18"/>
    <d v="2019-06-18T00:00:00"/>
    <s v="12:44PM"/>
    <d v="2019-06-18T00:00:00"/>
    <s v="8:44AM"/>
    <d v="2019-06-18T00:00:00"/>
    <s v="1:46PM"/>
    <d v="2019-06-18T00:00:00"/>
    <s v="9:46AM"/>
    <s v="-05:00"/>
    <s v="Blade"/>
    <s v="Employee5"/>
    <s v="Employee5@blyblade.com"/>
    <x v="9"/>
    <s v="--"/>
    <s v="Travel | UberX Diamond"/>
    <x v="0"/>
    <x v="101"/>
    <n v="57"/>
    <s v="11374, USA"/>
    <s v="10001, USA"/>
    <x v="6"/>
    <s v="CORP - Employee Rides"/>
    <s v="DEPT - OPS - NY"/>
    <s v="Monthly Billing"/>
    <s v="Fare"/>
    <n v="61.57"/>
    <n v="0"/>
    <n v="0"/>
    <n v="61.57"/>
    <s v="USD"/>
    <n v="61.57"/>
    <n v="0"/>
    <n v="0"/>
    <n v="61.57"/>
    <n v="6.16"/>
  </r>
  <r>
    <s v="63f1e780-9f43-4a79-a1f4-a926233abb3b"/>
    <d v="2019-06-18T16:34:51"/>
    <d v="2019-06-18T00:00:00"/>
    <s v="3:56PM"/>
    <d v="2019-06-18T00:00:00"/>
    <s v="11:56AM"/>
    <d v="2019-06-18T00:00:00"/>
    <s v="4:34PM"/>
    <d v="2019-06-18T00:00:00"/>
    <s v="12:34PM"/>
    <s v="-05:00"/>
    <s v="Blade"/>
    <s v="Employee22"/>
    <s v="Employee22@blyblade.com"/>
    <x v="16"/>
    <s v="--"/>
    <s v="Travel | Black"/>
    <x v="0"/>
    <x v="102"/>
    <n v="24"/>
    <s v="10011, USA"/>
    <s v="10017, USA"/>
    <x v="6"/>
    <s v="CORP - Employee Rides"/>
    <s v="DEPT - OPS - NY"/>
    <s v="Monthly Billing"/>
    <s v="Fare"/>
    <n v="49.95"/>
    <n v="0"/>
    <n v="0"/>
    <n v="49.95"/>
    <s v="USD"/>
    <n v="49.95"/>
    <n v="0"/>
    <n v="0"/>
    <n v="49.95"/>
    <n v="5"/>
  </r>
  <r>
    <s v="edfb97e7-b064-4725-b2b6-be734e538d57"/>
    <d v="2019-06-20T11:21:38"/>
    <d v="2019-06-20T00:00:00"/>
    <s v="10:36AM"/>
    <d v="2019-06-20T00:00:00"/>
    <s v="6:36AM"/>
    <d v="2019-06-20T00:00:00"/>
    <s v="11:21AM"/>
    <d v="2019-06-20T00:00:00"/>
    <s v="7:21AM"/>
    <s v="-05:00"/>
    <s v="Blade"/>
    <s v="Employee5"/>
    <s v="Employee5@blyblade.com"/>
    <x v="9"/>
    <s v="--"/>
    <s v="Travel | UberX Diamond"/>
    <x v="0"/>
    <x v="103"/>
    <n v="40"/>
    <s v="11374, USA"/>
    <s v="10011, USA"/>
    <x v="6"/>
    <s v="CORP - Employee Rides"/>
    <s v="DEPT - OPS - NY"/>
    <s v="Monthly Billing"/>
    <s v="Fare"/>
    <n v="44.27"/>
    <n v="0"/>
    <n v="0"/>
    <n v="44.27"/>
    <s v="USD"/>
    <n v="44.27"/>
    <n v="0"/>
    <n v="0"/>
    <n v="44.27"/>
    <n v="4.43"/>
  </r>
  <r>
    <s v="fedd3329-f352-48a5-b06a-76e02ff9e83a"/>
    <d v="2019-06-20T12:10:30"/>
    <d v="2019-06-20T00:00:00"/>
    <s v="11:31AM"/>
    <d v="2019-06-20T00:00:00"/>
    <s v="7:31AM"/>
    <d v="2019-06-20T00:00:00"/>
    <s v="12:10PM"/>
    <d v="2019-06-20T00:00:00"/>
    <s v="8:10AM"/>
    <s v="-05:00"/>
    <s v="Blade"/>
    <s v="Employee9"/>
    <s v="Employee9@blyblade.com"/>
    <x v="8"/>
    <s v="--"/>
    <s v="Travel | UberX"/>
    <x v="0"/>
    <x v="104"/>
    <n v="27"/>
    <s v="10065, USA"/>
    <s v="10011, USA"/>
    <x v="6"/>
    <s v="CORP - Employee Rides"/>
    <s v="DEPT - FR - NY"/>
    <s v="Monthly Billing"/>
    <s v="Fare"/>
    <n v="30.25"/>
    <n v="0"/>
    <n v="0"/>
    <n v="30.25"/>
    <s v="USD"/>
    <n v="30.25"/>
    <n v="0"/>
    <n v="0"/>
    <n v="30.25"/>
    <n v="3.03"/>
  </r>
  <r>
    <s v="559669b4-c71d-4275-acbb-bd814c78ab10"/>
    <d v="2019-06-21T13:35:02"/>
    <d v="2019-06-21T00:00:00"/>
    <s v="12:54PM"/>
    <d v="2019-06-21T00:00:00"/>
    <s v="8:54AM"/>
    <d v="2019-06-21T00:00:00"/>
    <s v="1:34PM"/>
    <d v="2019-06-21T00:00:00"/>
    <s v="9:34AM"/>
    <s v="-05:00"/>
    <s v="Blade"/>
    <s v="Employee9"/>
    <s v="Employee9@blyblade.com"/>
    <x v="8"/>
    <s v="--"/>
    <s v="Travel | UberX"/>
    <x v="0"/>
    <x v="105"/>
    <n v="29"/>
    <s v="10065, USA"/>
    <s v="10001, USA"/>
    <x v="6"/>
    <s v="CORP - Employee Rides"/>
    <s v="DEPT - FR - NY"/>
    <s v="Monthly Billing"/>
    <s v="Fare"/>
    <n v="33.200000000000003"/>
    <n v="0"/>
    <n v="0"/>
    <n v="33.200000000000003"/>
    <s v="USD"/>
    <n v="33.200000000000003"/>
    <n v="0"/>
    <n v="0"/>
    <n v="33.200000000000003"/>
    <n v="3.32"/>
  </r>
  <r>
    <s v="995b710b-66d3-4c58-9cac-c4f2ed56ab57"/>
    <d v="2019-06-21T14:51:38"/>
    <d v="2019-06-21T00:00:00"/>
    <s v="2:20PM"/>
    <d v="2019-06-21T00:00:00"/>
    <s v="10:20AM"/>
    <d v="2019-06-21T00:00:00"/>
    <s v="2:51PM"/>
    <d v="2019-06-21T00:00:00"/>
    <s v="10:51AM"/>
    <s v="-05:00"/>
    <s v="Blade"/>
    <s v="Employee32"/>
    <s v="Employee32@blyblade.com"/>
    <x v="22"/>
    <s v="--"/>
    <s v="Travel | UberX"/>
    <x v="0"/>
    <x v="106"/>
    <n v="25"/>
    <s v="10011, USA"/>
    <s v="10016, USA"/>
    <x v="6"/>
    <s v="CORP - Employee Rides"/>
    <s v="--"/>
    <s v="Monthly Billing"/>
    <s v="Fare"/>
    <n v="31.27"/>
    <n v="0"/>
    <n v="0"/>
    <n v="31.27"/>
    <s v="USD"/>
    <n v="31.27"/>
    <n v="0"/>
    <n v="0"/>
    <n v="31.27"/>
    <n v="3.13"/>
  </r>
  <r>
    <s v="a69e55a1-fa3f-4357-ae52-a7facfeb5449"/>
    <d v="2019-06-21T16:27:38"/>
    <d v="2019-06-21T00:00:00"/>
    <s v="3:40PM"/>
    <d v="2019-06-21T00:00:00"/>
    <s v="11:40AM"/>
    <d v="2019-06-21T00:00:00"/>
    <s v="4:27PM"/>
    <d v="2019-06-21T00:00:00"/>
    <s v="12:27PM"/>
    <s v="-05:00"/>
    <s v="Blade"/>
    <s v="Employee5"/>
    <s v="Employee5@blyblade.com"/>
    <x v="9"/>
    <s v="--"/>
    <s v="Travel | UberX"/>
    <x v="0"/>
    <x v="107"/>
    <n v="42"/>
    <s v="11374, USA"/>
    <s v="10011, USA"/>
    <x v="6"/>
    <s v="CORP - Employee Rides"/>
    <s v="DEPT - OPS - NY"/>
    <s v="Monthly Billing"/>
    <s v="Fare"/>
    <n v="60.21"/>
    <n v="0"/>
    <n v="0"/>
    <n v="60.21"/>
    <s v="USD"/>
    <n v="60.21"/>
    <n v="0"/>
    <n v="0"/>
    <n v="60.21"/>
    <n v="6.02"/>
  </r>
  <r>
    <s v="2dd50631-86fa-4a0e-9c75-bb0ab431ac03"/>
    <d v="2019-06-23T23:25:01"/>
    <d v="2019-06-23T00:00:00"/>
    <s v="11:07PM"/>
    <d v="2019-06-23T00:00:00"/>
    <s v="7:07PM"/>
    <s v="--"/>
    <s v="--"/>
    <s v="--"/>
    <s v="--"/>
    <s v="-05:00"/>
    <s v="Blade"/>
    <s v="Employee6"/>
    <s v="Employee6@blyblade.com"/>
    <x v="3"/>
    <s v="--"/>
    <s v="Travel | UberX"/>
    <x v="1"/>
    <x v="60"/>
    <n v="10"/>
    <s v="11937, USA"/>
    <s v="11975, USA"/>
    <x v="6"/>
    <s v="CORP - Employee Rides"/>
    <s v="DEPT - OPS - NY"/>
    <s v="Monthly Billing"/>
    <s v="Fare"/>
    <n v="13.43"/>
    <n v="0"/>
    <n v="0"/>
    <n v="13.43"/>
    <s v="USD"/>
    <n v="13.43"/>
    <n v="0"/>
    <n v="0"/>
    <n v="13.43"/>
    <n v="1.34"/>
  </r>
  <r>
    <s v="7c26c0c2-1f7d-4c5e-a15f-683a83eb574f"/>
    <d v="2019-06-24T14:55:58"/>
    <d v="2019-06-24T00:00:00"/>
    <s v="2:16PM"/>
    <d v="2019-06-24T00:00:00"/>
    <s v="10:16AM"/>
    <d v="2019-06-24T00:00:00"/>
    <s v="2:55PM"/>
    <d v="2019-06-24T00:00:00"/>
    <s v="10:55AM"/>
    <s v="-05:00"/>
    <s v="Blade"/>
    <s v="Employee7"/>
    <s v="Employee7@blyblade.com"/>
    <x v="23"/>
    <s v="--"/>
    <s v="Travel | UberX"/>
    <x v="0"/>
    <x v="108"/>
    <n v="35"/>
    <s v="10010, USA"/>
    <s v="10011, USA"/>
    <x v="6"/>
    <s v="CORP - Employee Rides"/>
    <s v="DEPT - OPS - NY"/>
    <s v="Monthly Billing"/>
    <s v="Fare"/>
    <n v="27.48"/>
    <n v="0"/>
    <n v="0"/>
    <n v="27.48"/>
    <s v="USD"/>
    <n v="27.48"/>
    <n v="0"/>
    <n v="0"/>
    <n v="27.48"/>
    <n v="2.75"/>
  </r>
  <r>
    <s v="a9292ca5-69b7-4a46-abc5-edaf7f065e09"/>
    <d v="2019-06-24T19:45:12"/>
    <d v="2019-06-24T00:00:00"/>
    <s v="7:14PM"/>
    <d v="2019-06-24T00:00:00"/>
    <s v="3:14PM"/>
    <d v="2019-06-24T00:00:00"/>
    <s v="7:45PM"/>
    <d v="2019-06-24T00:00:00"/>
    <s v="3:45PM"/>
    <s v="-05:00"/>
    <s v="Blade"/>
    <s v="Employee20"/>
    <s v="Employee20@blyblade.com"/>
    <x v="19"/>
    <s v="--"/>
    <s v="Travel | UberX"/>
    <x v="0"/>
    <x v="7"/>
    <n v="25"/>
    <s v="10001, USA"/>
    <s v="10016, USA"/>
    <x v="6"/>
    <s v="CORP - Employee Rides"/>
    <s v="BLADE - CORP"/>
    <s v="Monthly Billing"/>
    <s v="Fare"/>
    <n v="27.99"/>
    <n v="0"/>
    <n v="0"/>
    <n v="27.99"/>
    <s v="USD"/>
    <n v="27.99"/>
    <n v="0"/>
    <n v="0"/>
    <n v="27.99"/>
    <n v="2.8"/>
  </r>
  <r>
    <s v="2f4e4d41-63f1-46d7-8fc1-557612b6388f"/>
    <d v="2019-06-25T15:42:50"/>
    <d v="2019-06-25T00:00:00"/>
    <s v="2:53PM"/>
    <d v="2019-06-25T00:00:00"/>
    <s v="10:53AM"/>
    <d v="2019-06-25T00:00:00"/>
    <s v="3:42PM"/>
    <d v="2019-06-25T00:00:00"/>
    <s v="11:42AM"/>
    <s v="-05:00"/>
    <s v="Blade"/>
    <s v="Employee5"/>
    <s v="Employee5@blyblade.com"/>
    <x v="9"/>
    <s v="--"/>
    <s v="Travel | UberX Diamond"/>
    <x v="0"/>
    <x v="109"/>
    <n v="44"/>
    <s v="11374, USA"/>
    <s v="10011, USA"/>
    <x v="6"/>
    <s v="CORP - Employee Rides"/>
    <s v="DEPT - OPS - NY"/>
    <s v="Monthly Billing"/>
    <s v="Fare"/>
    <n v="61.83"/>
    <n v="0"/>
    <n v="0"/>
    <n v="61.83"/>
    <s v="USD"/>
    <n v="61.83"/>
    <n v="0"/>
    <n v="0"/>
    <n v="61.83"/>
    <n v="6.18"/>
  </r>
  <r>
    <s v="e4418853-f5cb-4fd4-8280-31bb9fe20eb1"/>
    <d v="2019-06-26T18:34:08"/>
    <d v="2019-06-26T00:00:00"/>
    <s v="5:50PM"/>
    <d v="2019-06-26T00:00:00"/>
    <s v="1:50PM"/>
    <d v="2019-06-26T00:00:00"/>
    <s v="6:33PM"/>
    <d v="2019-06-26T00:00:00"/>
    <s v="2:33PM"/>
    <s v="-05:00"/>
    <s v="Blade"/>
    <s v="Employee7"/>
    <s v="Employee7@blyblade.com"/>
    <x v="23"/>
    <s v="--"/>
    <s v="Travel | Black SUV"/>
    <x v="0"/>
    <x v="110"/>
    <n v="35"/>
    <s v="10011, USA"/>
    <s v="10016, USA"/>
    <x v="6"/>
    <s v="CORP - Employee Rides"/>
    <s v="DEPT - OPS - NY"/>
    <s v="Monthly Billing"/>
    <s v="Fare"/>
    <n v="67.63"/>
    <n v="0"/>
    <n v="0"/>
    <n v="67.63"/>
    <s v="USD"/>
    <n v="67.63"/>
    <n v="0"/>
    <n v="0"/>
    <n v="67.63"/>
    <n v="6.76"/>
  </r>
  <r>
    <s v="dd6f5a29-1063-46d5-aaa0-1c949b3d470f"/>
    <d v="2019-06-26T20:27:58"/>
    <d v="2019-06-26T00:00:00"/>
    <s v="8:17PM"/>
    <d v="2019-06-26T00:00:00"/>
    <s v="4:17PM"/>
    <s v="--"/>
    <s v="--"/>
    <s v="--"/>
    <s v="--"/>
    <s v="-05:00"/>
    <s v="Blade"/>
    <s v="Employee7"/>
    <s v="Employee7@blyblade.com"/>
    <x v="23"/>
    <s v="--"/>
    <s v="Travel | Black"/>
    <x v="0"/>
    <x v="3"/>
    <s v="--"/>
    <s v="10016, USA"/>
    <s v="10016, USA"/>
    <x v="6"/>
    <s v="CORP - Employee Rides"/>
    <s v="DEPT - OPS - NY"/>
    <s v="Monthly Billing"/>
    <s v="Fare"/>
    <n v="10.89"/>
    <n v="0"/>
    <n v="0"/>
    <n v="10.89"/>
    <s v="USD"/>
    <n v="10.89"/>
    <n v="0"/>
    <n v="0"/>
    <n v="10.89"/>
    <n v="1.0900000000000001"/>
  </r>
  <r>
    <s v="d8821440-40cd-4982-a91d-6ec19939ade9"/>
    <d v="2019-06-26T21:15:50"/>
    <d v="2019-06-26T00:00:00"/>
    <s v="8:37PM"/>
    <d v="2019-06-26T00:00:00"/>
    <s v="4:37PM"/>
    <d v="2019-06-26T00:00:00"/>
    <s v="9:15PM"/>
    <d v="2019-06-26T00:00:00"/>
    <s v="5:15PM"/>
    <s v="-05:00"/>
    <s v="Blade"/>
    <s v="Employee7"/>
    <s v="Employee7@blyblade.com"/>
    <x v="23"/>
    <s v="--"/>
    <s v="Travel | Black"/>
    <x v="0"/>
    <x v="111"/>
    <n v="33"/>
    <s v="10016, USA"/>
    <s v="10011, USA"/>
    <x v="6"/>
    <s v="CORP - Employee Rides"/>
    <s v="DEPT - OPS - NY"/>
    <s v="Monthly Billing"/>
    <s v="Fare"/>
    <n v="43.93"/>
    <n v="0"/>
    <n v="0"/>
    <n v="43.93"/>
    <s v="USD"/>
    <n v="43.93"/>
    <n v="0"/>
    <n v="0"/>
    <n v="43.93"/>
    <n v="4.3899999999999997"/>
  </r>
  <r>
    <s v="fec3b4bb-a42c-4728-9fb5-0bcb65c7cfb8"/>
    <d v="2019-06-27T15:27:31"/>
    <d v="2019-06-27T00:00:00"/>
    <s v="2:33PM"/>
    <d v="2019-06-27T00:00:00"/>
    <s v="10:33AM"/>
    <d v="2019-06-27T00:00:00"/>
    <s v="3:27PM"/>
    <d v="2019-06-27T00:00:00"/>
    <s v="11:27AM"/>
    <s v="-05:00"/>
    <s v="Blade"/>
    <s v="Employee5"/>
    <s v="Employee5@blyblade.com"/>
    <x v="9"/>
    <s v="--"/>
    <s v="Travel | UberX"/>
    <x v="0"/>
    <x v="112"/>
    <n v="51"/>
    <s v="11374, USA"/>
    <s v="10011, USA"/>
    <x v="6"/>
    <s v="CORP - Employee Rides"/>
    <s v="DEPT - OPS - NY"/>
    <s v="Monthly Billing"/>
    <s v="Fare"/>
    <n v="60.51"/>
    <n v="0"/>
    <n v="0"/>
    <n v="60.51"/>
    <s v="USD"/>
    <n v="60.51"/>
    <n v="0"/>
    <n v="0"/>
    <n v="60.51"/>
    <n v="6.05"/>
  </r>
  <r>
    <s v="b3f06a02-d7d6-445c-b6d5-9e0a179b4caa"/>
    <d v="2019-06-06T13:21:37"/>
    <d v="2019-06-06T00:00:00"/>
    <s v="11:45AM"/>
    <d v="2019-06-06T00:00:00"/>
    <s v="7:45AM"/>
    <d v="2019-06-06T00:00:00"/>
    <s v="1:03PM"/>
    <d v="2019-06-06T00:00:00"/>
    <s v="9:03AM"/>
    <s v="-05:00"/>
    <s v="Blade"/>
    <s v="Employee6"/>
    <s v="Employee6@blyblade.com"/>
    <x v="3"/>
    <s v="--"/>
    <s v="Travel | UberX"/>
    <x v="0"/>
    <x v="113"/>
    <n v="66"/>
    <s v="10019, USA"/>
    <s v="10577, USA"/>
    <x v="4"/>
    <s v="CORP - Employee Rides"/>
    <s v="DEPT - OPS - NY"/>
    <s v="Monthly Billing"/>
    <s v="Tip"/>
    <n v="0"/>
    <n v="0"/>
    <n v="23.58"/>
    <n v="23.58"/>
    <s v="USD"/>
    <n v="0"/>
    <n v="0"/>
    <n v="23.58"/>
    <n v="23.58"/>
    <n v="0"/>
  </r>
  <r>
    <s v="dbd9d0bb-d391-4e85-bb32-5ea1759cb105"/>
    <d v="2019-06-27T15:46:52"/>
    <d v="2019-06-27T00:00:00"/>
    <s v="3:11PM"/>
    <d v="2019-06-27T00:00:00"/>
    <s v="11:11AM"/>
    <d v="2019-06-27T00:00:00"/>
    <s v="3:46PM"/>
    <d v="2019-06-27T00:00:00"/>
    <s v="11:46AM"/>
    <s v="-05:00"/>
    <s v="Blade"/>
    <s v="Employee6"/>
    <s v="Employee6@blyblade.com"/>
    <x v="3"/>
    <s v="--"/>
    <s v="Travel | UberX Diamond"/>
    <x v="0"/>
    <x v="114"/>
    <n v="33"/>
    <s v="10011, USA"/>
    <s v="10016, USA"/>
    <x v="6"/>
    <s v="CORP - Employee Rides"/>
    <s v="DEPT - OPS - NY"/>
    <s v="Monthly Billing"/>
    <s v="Fare"/>
    <n v="29.9"/>
    <n v="0"/>
    <n v="0"/>
    <n v="29.9"/>
    <s v="USD"/>
    <n v="29.9"/>
    <n v="0"/>
    <n v="0"/>
    <n v="29.9"/>
    <n v="2.99"/>
  </r>
  <r>
    <s v="b793d833-abfc-449b-b6a5-85a3ee4bd083"/>
    <d v="2019-06-27T22:06:44"/>
    <d v="2019-06-27T00:00:00"/>
    <s v="9:26PM"/>
    <d v="2019-06-27T00:00:00"/>
    <s v="5:26PM"/>
    <d v="2019-06-27T00:00:00"/>
    <s v="10:06PM"/>
    <d v="2019-06-27T00:00:00"/>
    <s v="6:06PM"/>
    <s v="-05:00"/>
    <s v="Blade"/>
    <s v="Employee20"/>
    <s v="Employee20@blyblade.com"/>
    <x v="19"/>
    <s v="--"/>
    <s v="Travel | UberX"/>
    <x v="0"/>
    <x v="115"/>
    <n v="30"/>
    <s v="10011, USA"/>
    <s v="10016, USA"/>
    <x v="6"/>
    <s v="CORP - Employee Rides"/>
    <s v="BLADE - CORP"/>
    <s v="Monthly Billing"/>
    <s v="Fare"/>
    <n v="29.05"/>
    <n v="0"/>
    <n v="0"/>
    <n v="29.05"/>
    <s v="USD"/>
    <n v="29.05"/>
    <n v="0"/>
    <n v="0"/>
    <n v="29.05"/>
    <n v="2.91"/>
  </r>
  <r>
    <s v="6988b4c4-4a04-4894-98e7-7e4692f73a14"/>
    <d v="2019-06-28T00:43:42"/>
    <d v="2019-06-28T00:00:00"/>
    <s v="12:08AM"/>
    <d v="2019-06-27T00:00:00"/>
    <s v="8:08PM"/>
    <d v="2019-06-28T00:00:00"/>
    <s v="12:43AM"/>
    <d v="2019-06-27T00:00:00"/>
    <s v="8:43PM"/>
    <s v="-05:00"/>
    <s v="Blade"/>
    <s v="Employee7"/>
    <s v="Employee7@blyblade.com"/>
    <x v="23"/>
    <s v="--"/>
    <s v="Travel | Black SUV"/>
    <x v="0"/>
    <x v="116"/>
    <n v="31"/>
    <s v="10001, USA"/>
    <s v="10016, USA"/>
    <x v="6"/>
    <s v="CORP - Employee Rides"/>
    <s v="DEPT - OPS - NY"/>
    <s v="Monthly Billing"/>
    <s v="Fare"/>
    <n v="94.61"/>
    <n v="0"/>
    <n v="0"/>
    <n v="94.61"/>
    <s v="USD"/>
    <n v="94.61"/>
    <n v="0"/>
    <n v="0"/>
    <n v="94.61"/>
    <n v="9.4600000000000009"/>
  </r>
  <r>
    <s v="ca13c4d8-a2ce-428c-aad7-990c8aa3455c"/>
    <d v="2019-06-28T01:15:37"/>
    <d v="2019-06-28T00:00:00"/>
    <s v="1:09AM"/>
    <d v="2019-06-27T00:00:00"/>
    <s v="9:09PM"/>
    <s v="--"/>
    <s v="--"/>
    <s v="--"/>
    <s v="--"/>
    <s v="-05:00"/>
    <s v="Blade"/>
    <s v="Employee5"/>
    <s v="Employee5@blyblade.com"/>
    <x v="9"/>
    <s v="--"/>
    <s v="Travel | UberX Diamond"/>
    <x v="0"/>
    <x v="3"/>
    <s v="--"/>
    <s v="10016, USA"/>
    <s v="10016, USA"/>
    <x v="6"/>
    <s v="CORP - Employee Rides"/>
    <s v="DEPT - OPS - NY"/>
    <s v="Monthly Billing"/>
    <s v="Fare"/>
    <n v="5.44"/>
    <n v="0"/>
    <n v="0"/>
    <n v="5.44"/>
    <s v="USD"/>
    <n v="5.44"/>
    <n v="0"/>
    <n v="0"/>
    <n v="5.44"/>
    <n v="0.54"/>
  </r>
  <r>
    <s v="da2de8c9-045d-4995-8100-e50b7b1d9e46"/>
    <d v="2019-06-28T04:29:44"/>
    <d v="2019-06-28T00:00:00"/>
    <s v="3:58AM"/>
    <d v="2019-06-27T00:00:00"/>
    <s v="11:58PM"/>
    <d v="2019-06-28T00:00:00"/>
    <s v="4:29AM"/>
    <d v="2019-06-28T00:00:00"/>
    <s v="12:29AM"/>
    <s v="-05:00"/>
    <s v="Blade"/>
    <s v="Employee20"/>
    <s v="Employee20@blyblade.com"/>
    <x v="19"/>
    <s v="--"/>
    <s v="Travel | UberX"/>
    <x v="0"/>
    <x v="117"/>
    <n v="23"/>
    <s v="10016, USA"/>
    <s v="11201, USA"/>
    <x v="6"/>
    <s v="Late Night Rides"/>
    <s v="BLADE - CORP"/>
    <s v="Monthly Billing"/>
    <s v="Fare"/>
    <n v="33.99"/>
    <n v="0"/>
    <n v="0"/>
    <n v="33.99"/>
    <s v="USD"/>
    <n v="33.99"/>
    <n v="0"/>
    <n v="0"/>
    <n v="33.99"/>
    <n v="3.4"/>
  </r>
  <r>
    <s v="d39e3e7f-0b7f-4b20-b5c9-3d16679e57d2"/>
    <d v="2019-06-06T15:58:41"/>
    <d v="2019-06-06T00:00:00"/>
    <s v="1:44PM"/>
    <d v="2019-06-06T00:00:00"/>
    <s v="9:44AM"/>
    <d v="2019-06-06T00:00:00"/>
    <s v="1:52PM"/>
    <d v="2019-06-06T00:00:00"/>
    <s v="9:52AM"/>
    <s v="-05:00"/>
    <s v="Blade"/>
    <s v="Employee25"/>
    <s v="Employee25@blyblade.com"/>
    <x v="21"/>
    <s v="--"/>
    <s v="Travel | UberX Diamond"/>
    <x v="0"/>
    <x v="68"/>
    <n v="6"/>
    <s v="10009, USA"/>
    <s v="10016, USA"/>
    <x v="6"/>
    <s v="CORP - Employee Rides"/>
    <s v="DEPT - CX"/>
    <s v="Monthly Billing"/>
    <s v="Adjustment"/>
    <n v="-10.76"/>
    <n v="0"/>
    <n v="0"/>
    <n v="-10.76"/>
    <s v="USD"/>
    <n v="-10.76"/>
    <n v="0"/>
    <n v="0"/>
    <n v="-10.76"/>
    <n v="-1.08"/>
  </r>
  <r>
    <s v="75cd9964-c8ec-55df-8c58-353f519a861e"/>
    <d v="2019-06-06T16:45:52"/>
    <d v="2019-06-06T00:00:00"/>
    <s v="4:16PM"/>
    <d v="2019-06-06T00:00:00"/>
    <s v="12:16PM"/>
    <d v="2019-06-06T00:00:00"/>
    <s v="4:45PM"/>
    <d v="2019-06-06T00:00:00"/>
    <s v="12:45PM"/>
    <s v="-05:00"/>
    <s v="Blade"/>
    <s v="Employee26"/>
    <s v="Employee26@blyblade.com"/>
    <x v="24"/>
    <s v="--"/>
    <s v="Eats"/>
    <x v="0"/>
    <x v="118"/>
    <n v="29"/>
    <s v="10010, USA"/>
    <s v="10010, USA"/>
    <x v="9"/>
    <s v="Blade - Lunch Policy"/>
    <s v="DEPT - OPS - NY"/>
    <s v="Monthly Billing"/>
    <s v="Fare and Tip"/>
    <n v="20.07"/>
    <n v="0"/>
    <n v="2"/>
    <n v="20"/>
    <s v="USD"/>
    <n v="20.07"/>
    <n v="0"/>
    <n v="2"/>
    <n v="20"/>
    <n v="2"/>
  </r>
  <r>
    <s v="d0903f58-b2e5-4e48-be9f-dc03f15f8aa6"/>
    <d v="2019-06-28T12:15:25"/>
    <d v="2019-06-28T00:00:00"/>
    <s v="11:40AM"/>
    <d v="2019-06-28T00:00:00"/>
    <s v="7:40AM"/>
    <d v="2019-06-28T00:00:00"/>
    <s v="12:15PM"/>
    <d v="2019-06-28T00:00:00"/>
    <s v="8:15AM"/>
    <s v="-05:00"/>
    <s v="Blade"/>
    <s v="Employee6"/>
    <s v="Employee6@blyblade.com"/>
    <x v="3"/>
    <s v="--"/>
    <s v="Travel | UberX Diamond"/>
    <x v="0"/>
    <x v="119"/>
    <n v="30"/>
    <s v="10019, USA"/>
    <s v="10016, USA"/>
    <x v="6"/>
    <s v="CORP - Employee Rides"/>
    <s v="DEPT - OPS - NY"/>
    <s v="Monthly Billing"/>
    <s v="Fare"/>
    <n v="26.18"/>
    <n v="0"/>
    <n v="0"/>
    <n v="26.18"/>
    <s v="USD"/>
    <n v="26.18"/>
    <n v="0"/>
    <n v="0"/>
    <n v="26.18"/>
    <n v="2.62"/>
  </r>
  <r>
    <s v="cf80808b-00d2-5ffe-b1cb-18f12f5d96bc"/>
    <d v="2019-06-06T17:10:06"/>
    <d v="2019-06-06T00:00:00"/>
    <s v="4:52PM"/>
    <d v="2019-06-06T00:00:00"/>
    <s v="12:52PM"/>
    <d v="2019-06-06T00:00:00"/>
    <s v="5:10PM"/>
    <d v="2019-06-06T00:00:00"/>
    <s v="1:10PM"/>
    <s v="-05:00"/>
    <s v="Blade"/>
    <s v="Employee27"/>
    <s v="Employee27@blyblade.com"/>
    <x v="25"/>
    <s v="--"/>
    <s v="Eats"/>
    <x v="0"/>
    <x v="118"/>
    <n v="17"/>
    <s v="10010, USA"/>
    <s v="10010, USA"/>
    <x v="9"/>
    <s v="Blade - Lunch Policy"/>
    <s v="DEPT - OPS - NY"/>
    <s v="Monthly Billing"/>
    <s v="Fare and Tip"/>
    <n v="21.06"/>
    <n v="0"/>
    <n v="1"/>
    <n v="20"/>
    <s v="USD"/>
    <n v="21.06"/>
    <n v="0"/>
    <n v="1"/>
    <n v="20"/>
    <n v="2"/>
  </r>
  <r>
    <s v="bb41ea4a-5dc4-4384-b97f-68330b8909b3"/>
    <d v="2019-06-28T13:37:10"/>
    <d v="2019-06-28T00:00:00"/>
    <s v="12:51PM"/>
    <d v="2019-06-28T00:00:00"/>
    <s v="8:51AM"/>
    <d v="2019-06-28T00:00:00"/>
    <s v="1:37PM"/>
    <d v="2019-06-28T00:00:00"/>
    <s v="9:37AM"/>
    <s v="-05:00"/>
    <s v="Blade"/>
    <s v="Employee32"/>
    <s v="Employee32@blyblade.com"/>
    <x v="22"/>
    <s v="--"/>
    <s v="Travel | UberX"/>
    <x v="0"/>
    <x v="120"/>
    <n v="38"/>
    <s v="10018, USA"/>
    <s v="10016, USA"/>
    <x v="6"/>
    <s v="CORP - Employee Rides"/>
    <s v="--"/>
    <s v="Monthly Billing"/>
    <s v="Fare"/>
    <n v="31.64"/>
    <n v="0"/>
    <n v="0"/>
    <n v="31.64"/>
    <s v="USD"/>
    <n v="31.64"/>
    <n v="0"/>
    <n v="0"/>
    <n v="31.64"/>
    <n v="3.16"/>
  </r>
  <r>
    <s v="2ffb27bc-fa2b-5654-ad2f-6699beebbe7d"/>
    <d v="2019-06-06T17:42:24"/>
    <d v="2019-06-06T00:00:00"/>
    <s v="5:21PM"/>
    <d v="2019-06-06T00:00:00"/>
    <s v="1:21PM"/>
    <d v="2019-06-06T00:00:00"/>
    <s v="5:42PM"/>
    <d v="2019-06-06T00:00:00"/>
    <s v="1:42PM"/>
    <s v="-05:00"/>
    <s v="Blade"/>
    <s v="Employee20"/>
    <s v="Employee20@blyblade.com"/>
    <x v="19"/>
    <s v="--"/>
    <s v="Eats"/>
    <x v="0"/>
    <x v="118"/>
    <n v="20"/>
    <s v="10010, USA"/>
    <s v="10010, USA"/>
    <x v="9"/>
    <s v="Blade - Lunch Policy"/>
    <s v="BLADE - CORP"/>
    <s v="Monthly Billing"/>
    <s v="Fare and Tip"/>
    <n v="18.309999999999999"/>
    <n v="0"/>
    <n v="2"/>
    <n v="18.309999999999999"/>
    <s v="USD"/>
    <n v="18.309999999999999"/>
    <n v="0"/>
    <n v="2"/>
    <n v="18.309999999999999"/>
    <n v="1.83"/>
  </r>
  <r>
    <s v="d9289bf2-9803-442c-b27c-10ab09c742f7"/>
    <d v="2019-06-28T15:24:27"/>
    <d v="2019-06-28T00:00:00"/>
    <s v="2:31PM"/>
    <d v="2019-06-28T00:00:00"/>
    <s v="10:31AM"/>
    <d v="2019-06-28T00:00:00"/>
    <s v="3:24PM"/>
    <d v="2019-06-28T00:00:00"/>
    <s v="11:24AM"/>
    <s v="-05:00"/>
    <s v="Blade"/>
    <s v="Employee5"/>
    <s v="Employee5@blyblade.com"/>
    <x v="9"/>
    <s v="--"/>
    <s v="Travel | UberX Diamond"/>
    <x v="0"/>
    <x v="121"/>
    <n v="48"/>
    <s v="11374, USA"/>
    <s v="10011, USA"/>
    <x v="6"/>
    <s v="CORP - Employee Rides"/>
    <s v="DEPT - OPS - NY"/>
    <s v="Monthly Billing"/>
    <s v="Fare"/>
    <n v="54.82"/>
    <n v="0"/>
    <n v="0"/>
    <n v="54.82"/>
    <s v="USD"/>
    <n v="54.82"/>
    <n v="0"/>
    <n v="0"/>
    <n v="54.82"/>
    <n v="5.48"/>
  </r>
  <r>
    <s v="d03fcf4c-2d8f-42eb-8e11-9332026406e9"/>
    <d v="2019-06-28T16:18:14"/>
    <d v="2019-06-28T00:00:00"/>
    <s v="4:06PM"/>
    <d v="2019-06-28T00:00:00"/>
    <s v="12:06PM"/>
    <d v="2019-06-28T00:00:00"/>
    <s v="4:18PM"/>
    <d v="2019-06-28T00:00:00"/>
    <s v="12:18PM"/>
    <s v="-05:00"/>
    <s v="Blade"/>
    <s v="Employee20"/>
    <s v="Employee20@blyblade.com"/>
    <x v="19"/>
    <s v="--"/>
    <s v="Travel | UberX"/>
    <x v="0"/>
    <x v="122"/>
    <n v="9"/>
    <s v="10011, USA"/>
    <s v="10001, USA"/>
    <x v="6"/>
    <s v="CORP - Employee Rides"/>
    <s v="BLADE - CORP"/>
    <s v="Monthly Billing"/>
    <s v="Fare"/>
    <n v="11.76"/>
    <n v="0"/>
    <n v="0"/>
    <n v="11.76"/>
    <s v="USD"/>
    <n v="11.76"/>
    <n v="0"/>
    <n v="0"/>
    <n v="11.76"/>
    <n v="1.18"/>
  </r>
  <r>
    <s v="dfab61d0-acee-40d5-80c5-192fd41b05f1"/>
    <d v="2019-06-28T17:12:49"/>
    <d v="2019-06-28T00:00:00"/>
    <s v="4:42PM"/>
    <d v="2019-06-28T00:00:00"/>
    <s v="12:42PM"/>
    <d v="2019-06-28T00:00:00"/>
    <s v="5:12PM"/>
    <d v="2019-06-28T00:00:00"/>
    <s v="1:12PM"/>
    <s v="-05:00"/>
    <s v="Blade"/>
    <s v="Employee20"/>
    <s v="Employee20@blyblade.com"/>
    <x v="19"/>
    <s v="--"/>
    <s v="Travel | UberX"/>
    <x v="0"/>
    <x v="123"/>
    <n v="21"/>
    <s v="10001, USA"/>
    <s v="10016, USA"/>
    <x v="6"/>
    <s v="CORP - Employee Rides"/>
    <s v="BLADE - CORP"/>
    <s v="Monthly Billing"/>
    <s v="Fare"/>
    <n v="23.82"/>
    <n v="0"/>
    <n v="0"/>
    <n v="23.82"/>
    <s v="USD"/>
    <n v="23.82"/>
    <n v="0"/>
    <n v="0"/>
    <n v="23.82"/>
    <n v="2.38"/>
  </r>
  <r>
    <s v="9884227d-2399-4bde-8d66-e69d83b9d4a9"/>
    <d v="2019-06-28T22:02:31"/>
    <d v="2019-06-28T00:00:00"/>
    <s v="9:17PM"/>
    <d v="2019-06-28T00:00:00"/>
    <s v="5:17PM"/>
    <d v="2019-06-28T00:00:00"/>
    <s v="10:02PM"/>
    <d v="2019-06-28T00:00:00"/>
    <s v="6:02PM"/>
    <s v="-05:00"/>
    <s v="Blade"/>
    <s v="Employee20"/>
    <s v="Employee20@blyblade.com"/>
    <x v="19"/>
    <s v="--"/>
    <s v="Travel | UberX"/>
    <x v="0"/>
    <x v="124"/>
    <n v="38"/>
    <s v="10016, USA"/>
    <s v="10001, USA"/>
    <x v="6"/>
    <s v="CORP - Employee Rides"/>
    <s v="BLADE - CORP"/>
    <s v="Monthly Billing"/>
    <s v="Fare"/>
    <n v="36.869999999999997"/>
    <n v="0"/>
    <n v="0"/>
    <n v="36.869999999999997"/>
    <s v="USD"/>
    <n v="36.869999999999997"/>
    <n v="0"/>
    <n v="0"/>
    <n v="36.869999999999997"/>
    <n v="3.69"/>
  </r>
  <r>
    <s v="4c41d90e-f7ba-4cf8-bea8-b5ac00ef26c8"/>
    <d v="2019-06-30T18:22:44"/>
    <d v="2019-06-30T00:00:00"/>
    <s v="5:58PM"/>
    <d v="2019-06-30T00:00:00"/>
    <s v="1:58PM"/>
    <d v="2019-06-30T00:00:00"/>
    <s v="6:22PM"/>
    <d v="2019-06-30T00:00:00"/>
    <s v="2:22PM"/>
    <s v="-05:00"/>
    <s v="Blade"/>
    <s v="Employee6"/>
    <s v="Employee6@blyblade.com"/>
    <x v="3"/>
    <s v="--"/>
    <s v="Travel | UberX Diamond"/>
    <x v="0"/>
    <x v="125"/>
    <n v="20"/>
    <s v="10036, USA"/>
    <s v="10011, USA"/>
    <x v="6"/>
    <s v="CORP - Employee Rides"/>
    <s v="DEPT - OPS - NY"/>
    <s v="Monthly Billing"/>
    <s v="Fare"/>
    <n v="18.25"/>
    <n v="0"/>
    <n v="0"/>
    <n v="18.25"/>
    <s v="USD"/>
    <n v="18.25"/>
    <n v="0"/>
    <n v="0"/>
    <n v="18.25"/>
    <n v="1.83"/>
  </r>
  <r>
    <s v="69c4a2c8-4b9d-4fd3-9a9a-1cee8ae30342"/>
    <d v="2019-07-01T11:20:20"/>
    <d v="2019-07-01T00:00:00"/>
    <s v="10:29AM"/>
    <d v="2019-07-01T00:00:00"/>
    <s v="6:29AM"/>
    <d v="2019-07-01T00:00:00"/>
    <s v="11:20AM"/>
    <d v="2019-07-01T00:00:00"/>
    <s v="7:20AM"/>
    <s v="-05:00"/>
    <s v="Blade"/>
    <s v="Employee25"/>
    <s v="Employee25@blyblade.com"/>
    <x v="21"/>
    <s v="--"/>
    <s v="Travel | UberX Diamond"/>
    <x v="2"/>
    <x v="126"/>
    <n v="43"/>
    <s v="07087, USA"/>
    <s v="10016, USA"/>
    <x v="6"/>
    <s v="CORP - Employee Rides"/>
    <s v="DEPT - CX"/>
    <s v="Monthly Billing"/>
    <s v="Fare"/>
    <n v="39.31"/>
    <n v="0"/>
    <n v="0"/>
    <n v="39.31"/>
    <s v="USD"/>
    <n v="39.31"/>
    <n v="0"/>
    <n v="0"/>
    <n v="39.31"/>
    <n v="3.93"/>
  </r>
  <r>
    <s v="44d08d31-3426-471d-81f4-b1df90d2af80"/>
    <d v="2019-06-06T20:14:56"/>
    <d v="2019-06-06T00:00:00"/>
    <s v="7:41PM"/>
    <d v="2019-06-06T00:00:00"/>
    <s v="3:41PM"/>
    <d v="2019-06-06T00:00:00"/>
    <s v="8:08PM"/>
    <d v="2019-06-06T00:00:00"/>
    <s v="4:08PM"/>
    <s v="-05:00"/>
    <s v="Blade"/>
    <s v="Employee28"/>
    <s v="Employee28@blyblade.com"/>
    <x v="4"/>
    <s v="--"/>
    <s v="Travel | Black SUV"/>
    <x v="0"/>
    <x v="127"/>
    <n v="19"/>
    <s v="11430, USA"/>
    <s v="11430, USA"/>
    <x v="1"/>
    <s v="CORP - Employee Rides"/>
    <s v="DEPT - OPS - NY"/>
    <s v="Monthly Billing"/>
    <s v="Tip"/>
    <n v="0"/>
    <n v="0"/>
    <n v="8.57"/>
    <n v="8.57"/>
    <s v="USD"/>
    <n v="0"/>
    <n v="0"/>
    <n v="8.57"/>
    <n v="8.57"/>
    <n v="0"/>
  </r>
  <r>
    <s v="4c84bff9-a11a-42bf-b5fe-f2e45169fc64"/>
    <d v="2019-07-01T12:53:43"/>
    <d v="2019-07-01T00:00:00"/>
    <s v="12:06PM"/>
    <d v="2019-07-01T00:00:00"/>
    <s v="8:06AM"/>
    <d v="2019-07-01T00:00:00"/>
    <s v="12:53PM"/>
    <d v="2019-07-01T00:00:00"/>
    <s v="8:53AM"/>
    <s v="-05:00"/>
    <s v="Blade"/>
    <s v="Employee5"/>
    <s v="Employee5@blyblade.com"/>
    <x v="9"/>
    <s v="--"/>
    <s v="Travel | UberX"/>
    <x v="0"/>
    <x v="103"/>
    <n v="41"/>
    <s v="11374, USA"/>
    <s v="10011, USA"/>
    <x v="6"/>
    <s v="CORP - Employee Rides"/>
    <s v="DEPT - OPS - NY"/>
    <s v="Monthly Billing"/>
    <s v="Fare"/>
    <n v="53.56"/>
    <n v="0"/>
    <n v="0"/>
    <n v="53.56"/>
    <s v="USD"/>
    <n v="53.56"/>
    <n v="0"/>
    <n v="0"/>
    <n v="53.56"/>
    <n v="5.36"/>
  </r>
  <r>
    <s v="b2552d3e-dc99-4083-938b-d5fa160648ac"/>
    <d v="2019-07-01T14:43:30"/>
    <d v="2019-07-01T00:00:00"/>
    <s v="2:16PM"/>
    <d v="2019-07-01T00:00:00"/>
    <s v="10:16AM"/>
    <d v="2019-07-01T00:00:00"/>
    <s v="2:43PM"/>
    <d v="2019-07-01T00:00:00"/>
    <s v="10:43AM"/>
    <s v="-05:00"/>
    <s v="Blade"/>
    <s v="Employee7"/>
    <s v="Employee7@blyblade.com"/>
    <x v="23"/>
    <s v="--"/>
    <s v="Travel | UberX"/>
    <x v="0"/>
    <x v="27"/>
    <n v="22"/>
    <s v="10016, USA"/>
    <s v="10011, USA"/>
    <x v="6"/>
    <s v="CORP - Employee Rides"/>
    <s v="DEPT - OPS - NY"/>
    <s v="Monthly Billing"/>
    <s v="Fare"/>
    <n v="27.09"/>
    <n v="0"/>
    <n v="0"/>
    <n v="27.09"/>
    <s v="USD"/>
    <n v="27.09"/>
    <n v="0"/>
    <n v="0"/>
    <n v="27.09"/>
    <n v="2.71"/>
  </r>
  <r>
    <s v="c27098fb-9838-4926-8d1a-b6167667b7b4"/>
    <d v="2019-07-02T15:44:41"/>
    <d v="2019-07-02T00:00:00"/>
    <s v="3:10PM"/>
    <d v="2019-07-02T00:00:00"/>
    <s v="11:10AM"/>
    <d v="2019-07-02T00:00:00"/>
    <s v="3:44PM"/>
    <d v="2019-07-02T00:00:00"/>
    <s v="11:44AM"/>
    <s v="-05:00"/>
    <s v="Blade"/>
    <s v="Employee5"/>
    <s v="Employee5@blyblade.com"/>
    <x v="9"/>
    <s v="--"/>
    <s v="Travel | UberX"/>
    <x v="0"/>
    <x v="107"/>
    <n v="30"/>
    <s v="11374, USA"/>
    <s v="10011, USA"/>
    <x v="6"/>
    <s v="CORP - Employee Rides"/>
    <s v="DEPT - OPS - NY"/>
    <s v="Monthly Billing"/>
    <s v="Fare"/>
    <n v="53.28"/>
    <n v="0"/>
    <n v="0"/>
    <n v="53.28"/>
    <s v="USD"/>
    <n v="53.28"/>
    <n v="0"/>
    <n v="0"/>
    <n v="53.28"/>
    <n v="5.33"/>
  </r>
  <r>
    <s v="f3bdb6bc-cf8e-4893-b3c9-3e5954394e92"/>
    <d v="2019-07-02T23:18:25"/>
    <d v="2019-07-02T00:00:00"/>
    <s v="11:13PM"/>
    <d v="2019-07-02T00:00:00"/>
    <s v="7:13PM"/>
    <d v="2019-07-02T00:00:00"/>
    <s v="11:18PM"/>
    <d v="2019-07-02T00:00:00"/>
    <s v="7:18PM"/>
    <s v="-05:00"/>
    <s v="Blade"/>
    <s v="Employee6"/>
    <s v="Employee6@blyblade.com"/>
    <x v="3"/>
    <s v="--"/>
    <s v="Travel | UberX Diamond"/>
    <x v="0"/>
    <x v="128"/>
    <n v="2"/>
    <s v="10010, USA"/>
    <s v="10016, USA"/>
    <x v="6"/>
    <s v="CORP - Employee Rides"/>
    <s v="DEPT - OPS - NY"/>
    <s v="Monthly Billing"/>
    <s v="Fare"/>
    <n v="10.76"/>
    <n v="0"/>
    <n v="0"/>
    <n v="10.76"/>
    <s v="USD"/>
    <n v="10.76"/>
    <n v="0"/>
    <n v="0"/>
    <n v="10.76"/>
    <n v="1.08"/>
  </r>
  <r>
    <s v="014d80f8-6649-4082-bb6e-7974c0c54018"/>
    <d v="2019-07-03T14:40:16"/>
    <d v="2019-07-03T00:00:00"/>
    <s v="2:02PM"/>
    <d v="2019-07-03T00:00:00"/>
    <s v="10:02AM"/>
    <d v="2019-07-03T00:00:00"/>
    <s v="2:40PM"/>
    <d v="2019-07-03T00:00:00"/>
    <s v="10:40AM"/>
    <s v="-05:00"/>
    <s v="Blade"/>
    <s v="Employee5"/>
    <s v="Employee5@blyblade.com"/>
    <x v="9"/>
    <s v="--"/>
    <s v="Travel | UberX"/>
    <x v="0"/>
    <x v="96"/>
    <n v="33"/>
    <s v="11374, USA"/>
    <s v="10011, USA"/>
    <x v="6"/>
    <s v="CORP - Employee Rides"/>
    <s v="DEPT - OPS - NY"/>
    <s v="Monthly Billing"/>
    <s v="Fare"/>
    <n v="49.25"/>
    <n v="0"/>
    <n v="0"/>
    <n v="49.25"/>
    <s v="USD"/>
    <n v="49.25"/>
    <n v="0"/>
    <n v="0"/>
    <n v="49.25"/>
    <n v="4.93"/>
  </r>
  <r>
    <s v="415dd2bc-82cd-45fa-8783-e460b23d98ec"/>
    <d v="2019-07-04T15:52:39"/>
    <d v="2019-07-04T00:00:00"/>
    <s v="3:21PM"/>
    <d v="2019-07-04T00:00:00"/>
    <s v="11:21AM"/>
    <d v="2019-07-04T00:00:00"/>
    <s v="3:52PM"/>
    <d v="2019-07-04T00:00:00"/>
    <s v="11:52AM"/>
    <s v="-05:00"/>
    <s v="Blade"/>
    <s v="Employee5"/>
    <s v="Employee5@blyblade.com"/>
    <x v="9"/>
    <s v="--"/>
    <s v="Travel | UberX Diamond"/>
    <x v="0"/>
    <x v="129"/>
    <n v="25"/>
    <s v="11374, USA"/>
    <s v="10011, USA"/>
    <x v="6"/>
    <s v="CORP - Employee Rides"/>
    <s v="DEPT - OPS - NY"/>
    <s v="Monthly Billing"/>
    <s v="Fare"/>
    <n v="49.86"/>
    <n v="0"/>
    <n v="0"/>
    <n v="49.86"/>
    <s v="USD"/>
    <n v="49.86"/>
    <n v="0"/>
    <n v="0"/>
    <n v="49.86"/>
    <n v="4.99"/>
  </r>
  <r>
    <s v="bbdbff38-90d6-4751-b550-d54ef736be27"/>
    <d v="2019-07-04T21:37:30"/>
    <d v="2019-07-04T00:00:00"/>
    <s v="9:13PM"/>
    <d v="2019-07-04T00:00:00"/>
    <s v="5:13PM"/>
    <d v="2019-07-04T00:00:00"/>
    <s v="9:37PM"/>
    <d v="2019-07-04T00:00:00"/>
    <s v="5:37PM"/>
    <s v="-05:00"/>
    <s v="Blade"/>
    <s v="Employee5"/>
    <s v="Employee5@blyblade.com"/>
    <x v="9"/>
    <s v="--"/>
    <s v="Travel | UberX Diamond"/>
    <x v="0"/>
    <x v="130"/>
    <n v="18"/>
    <s v="10031, USA"/>
    <s v="10001, USA"/>
    <x v="6"/>
    <s v="CORP - Employee Rides"/>
    <s v="DEPT - OPS - NY"/>
    <s v="Monthly Billing"/>
    <s v="Fare"/>
    <n v="28.02"/>
    <n v="0"/>
    <n v="0"/>
    <n v="28.02"/>
    <s v="USD"/>
    <n v="28.02"/>
    <n v="0"/>
    <n v="0"/>
    <n v="28.02"/>
    <n v="2.8"/>
  </r>
  <r>
    <s v="ae4cb7c0-af37-48cb-8832-9533cb48dee7"/>
    <d v="2019-06-06T21:35:54"/>
    <d v="2019-06-06T00:00:00"/>
    <s v="8:47PM"/>
    <d v="2019-06-06T00:00:00"/>
    <s v="4:47PM"/>
    <d v="2019-06-06T00:00:00"/>
    <s v="9:30PM"/>
    <d v="2019-06-06T00:00:00"/>
    <s v="5:30PM"/>
    <s v="-05:00"/>
    <s v="Blade"/>
    <s v="Employee28"/>
    <s v="Employee28@blyblade.com"/>
    <x v="4"/>
    <s v="--"/>
    <s v="Travel | Black SUV"/>
    <x v="0"/>
    <x v="131"/>
    <n v="11"/>
    <s v="11430, USA"/>
    <s v="11430, USA"/>
    <x v="1"/>
    <s v="CORP - Employee Rides"/>
    <s v="DEPT - OPS - NY"/>
    <s v="Monthly Billing"/>
    <s v="Tip"/>
    <n v="0"/>
    <n v="0"/>
    <n v="20.5"/>
    <n v="20.5"/>
    <s v="USD"/>
    <n v="0"/>
    <n v="0"/>
    <n v="20.5"/>
    <n v="20.5"/>
    <n v="0"/>
  </r>
  <r>
    <s v="6be8ffab-9835-4731-99da-634ad7202719"/>
    <d v="2019-07-05T17:14:50"/>
    <d v="2019-07-05T00:00:00"/>
    <s v="4:39PM"/>
    <d v="2019-07-05T00:00:00"/>
    <s v="12:39PM"/>
    <d v="2019-07-05T00:00:00"/>
    <s v="5:14PM"/>
    <d v="2019-07-05T00:00:00"/>
    <s v="1:14PM"/>
    <s v="-05:00"/>
    <s v="Blade"/>
    <s v="Employee5"/>
    <s v="Employee5@blyblade.com"/>
    <x v="9"/>
    <s v="--"/>
    <s v="Travel | UberX Diamond"/>
    <x v="0"/>
    <x v="132"/>
    <n v="31"/>
    <s v="11374, USA"/>
    <s v="10001, USA"/>
    <x v="6"/>
    <s v="CORP - Employee Rides"/>
    <s v="DEPT - OPS - NY"/>
    <s v="Monthly Billing"/>
    <s v="Fare"/>
    <n v="50.42"/>
    <n v="0"/>
    <n v="0"/>
    <n v="50.42"/>
    <s v="USD"/>
    <n v="50.42"/>
    <n v="0"/>
    <n v="0"/>
    <n v="50.42"/>
    <n v="5.04"/>
  </r>
  <r>
    <s v="180ec74a-f5c4-490d-b0a0-cfc0f0d81ccd"/>
    <d v="2019-06-06T21:41:39"/>
    <d v="2019-06-06T00:00:00"/>
    <s v="9:30PM"/>
    <d v="2019-06-06T00:00:00"/>
    <s v="5:30PM"/>
    <s v="--"/>
    <s v="--"/>
    <s v="--"/>
    <s v="--"/>
    <s v="-05:00"/>
    <s v="Blade"/>
    <s v="Employee8"/>
    <s v="Employee8@blyblade.com"/>
    <x v="11"/>
    <s v="--"/>
    <s v="Travel | UberX"/>
    <x v="0"/>
    <x v="3"/>
    <s v="--"/>
    <s v="10010, USA"/>
    <s v="10009, USA"/>
    <x v="3"/>
    <s v="CORP - Employee Rides"/>
    <s v="--"/>
    <s v="Monthly Billing"/>
    <s v="Adjustment"/>
    <n v="-5"/>
    <n v="0"/>
    <n v="0"/>
    <n v="-5"/>
    <s v="USD"/>
    <n v="-5"/>
    <n v="0"/>
    <n v="0"/>
    <n v="-5"/>
    <n v="-0.5"/>
  </r>
  <r>
    <s v="8bf2eebb-394d-454d-be3c-ad55bd4fa429"/>
    <d v="2019-07-08T11:28:28"/>
    <d v="2019-07-08T00:00:00"/>
    <s v="11:19AM"/>
    <d v="2019-07-08T00:00:00"/>
    <s v="7:19AM"/>
    <s v="--"/>
    <s v="--"/>
    <s v="--"/>
    <s v="--"/>
    <s v="-05:00"/>
    <s v="Blade"/>
    <s v="Employee5"/>
    <s v="Employee5@blyblade.com"/>
    <x v="9"/>
    <s v="--"/>
    <s v="Travel | UberX Diamond"/>
    <x v="0"/>
    <x v="133"/>
    <n v="7"/>
    <s v="11374, USA"/>
    <s v="11374, USA"/>
    <x v="6"/>
    <s v="CORP - Employee Rides"/>
    <s v="DEPT - OPS - NY"/>
    <s v="Monthly Billing"/>
    <s v="Fare"/>
    <n v="8.01"/>
    <n v="0"/>
    <n v="0"/>
    <n v="8.01"/>
    <s v="USD"/>
    <n v="8.01"/>
    <n v="0"/>
    <n v="0"/>
    <n v="8.01"/>
    <n v="0.8"/>
  </r>
  <r>
    <s v="b4cba5d0-f2b7-4a9c-9061-afdb53f74d14"/>
    <d v="2019-07-08T12:12:30"/>
    <d v="2019-07-08T00:00:00"/>
    <s v="11:28AM"/>
    <d v="2019-07-08T00:00:00"/>
    <s v="7:28AM"/>
    <d v="2019-07-08T00:00:00"/>
    <s v="12:12PM"/>
    <d v="2019-07-08T00:00:00"/>
    <s v="8:12AM"/>
    <s v="-05:00"/>
    <s v="Blade"/>
    <s v="Employee5"/>
    <s v="Employee5@blyblade.com"/>
    <x v="9"/>
    <s v="--"/>
    <s v="Travel | UberX Diamond"/>
    <x v="0"/>
    <x v="121"/>
    <n v="39"/>
    <s v="11374, USA"/>
    <s v="10011, USA"/>
    <x v="6"/>
    <s v="CORP - Employee Rides"/>
    <s v="DEPT - OPS - NY"/>
    <s v="Monthly Billing"/>
    <s v="Fare"/>
    <n v="49.34"/>
    <n v="0"/>
    <n v="0"/>
    <n v="49.34"/>
    <s v="USD"/>
    <n v="49.34"/>
    <n v="0"/>
    <n v="0"/>
    <n v="49.34"/>
    <n v="4.93"/>
  </r>
  <r>
    <s v="2dba5949-614c-4269-9a44-54235a1253ba"/>
    <d v="2019-07-08T17:08:38"/>
    <d v="2019-07-08T00:00:00"/>
    <s v="4:42PM"/>
    <d v="2019-07-08T00:00:00"/>
    <s v="12:42PM"/>
    <d v="2019-07-08T00:00:00"/>
    <s v="5:08PM"/>
    <d v="2019-07-08T00:00:00"/>
    <s v="1:08PM"/>
    <s v="-05:00"/>
    <s v="Blade"/>
    <s v="Employee17"/>
    <s v="Employee17@blyblade.com"/>
    <x v="12"/>
    <s v="--"/>
    <s v="Travel | Black SUV"/>
    <x v="0"/>
    <x v="32"/>
    <n v="21"/>
    <s v="10010, USA"/>
    <s v="10011, USA"/>
    <x v="6"/>
    <s v="CORP - Employee Rides"/>
    <s v="DEPT - OPS - NY"/>
    <s v="Monthly Billing"/>
    <s v="Fare"/>
    <n v="61.76"/>
    <n v="0"/>
    <n v="0"/>
    <n v="61.76"/>
    <s v="USD"/>
    <n v="61.76"/>
    <n v="0"/>
    <n v="0"/>
    <n v="61.76"/>
    <n v="6.18"/>
  </r>
  <r>
    <s v="60e7b57e-94a5-4df8-b96c-218cae2cd387"/>
    <d v="2019-07-08T19:41:05"/>
    <d v="2019-07-08T00:00:00"/>
    <s v="7:29PM"/>
    <d v="2019-07-08T00:00:00"/>
    <s v="3:29PM"/>
    <d v="2019-07-08T00:00:00"/>
    <s v="7:40PM"/>
    <d v="2019-07-08T00:00:00"/>
    <s v="3:40PM"/>
    <s v="-05:00"/>
    <s v="Blade"/>
    <s v="Employee20"/>
    <s v="Employee20@blyblade.com"/>
    <x v="19"/>
    <s v="--"/>
    <s v="Travel | UberX"/>
    <x v="0"/>
    <x v="134"/>
    <n v="10"/>
    <s v="10001, USA"/>
    <s v="10011, USA"/>
    <x v="6"/>
    <s v="CORP - Employee Rides"/>
    <s v="BLADE - CORP"/>
    <s v="Monthly Billing"/>
    <s v="Fare"/>
    <n v="14.34"/>
    <n v="0"/>
    <n v="0"/>
    <n v="14.34"/>
    <s v="USD"/>
    <n v="14.34"/>
    <n v="0"/>
    <n v="0"/>
    <n v="14.34"/>
    <n v="1.43"/>
  </r>
  <r>
    <s v="5c777f7f-6dfe-44eb-bef6-72dea5c2c580"/>
    <d v="2019-07-08T23:49:20"/>
    <d v="2019-07-08T00:00:00"/>
    <s v="11:26PM"/>
    <d v="2019-07-08T00:00:00"/>
    <s v="7:26PM"/>
    <d v="2019-07-08T00:00:00"/>
    <s v="11:49PM"/>
    <d v="2019-07-08T00:00:00"/>
    <s v="7:49PM"/>
    <s v="-05:00"/>
    <s v="Blade"/>
    <s v="Employee22"/>
    <s v="Employee22@blyblade.com"/>
    <x v="16"/>
    <s v="--"/>
    <s v="Travel | UberX"/>
    <x v="0"/>
    <x v="135"/>
    <n v="16"/>
    <s v="10011, USA"/>
    <s v="10016, USA"/>
    <x v="6"/>
    <s v="CORP - Employee Rides"/>
    <s v="DEPT - OPS - NY"/>
    <s v="Monthly Billing"/>
    <s v="Fare"/>
    <n v="21.4"/>
    <n v="0"/>
    <n v="0"/>
    <n v="21.4"/>
    <s v="USD"/>
    <n v="21.4"/>
    <n v="0"/>
    <n v="0"/>
    <n v="21.4"/>
    <n v="2.14"/>
  </r>
  <r>
    <s v="669e6ae4-2559-4084-93f1-cf373ab91cef"/>
    <d v="2019-07-09T12:13:11"/>
    <d v="2019-07-09T00:00:00"/>
    <s v="11:28AM"/>
    <d v="2019-07-09T00:00:00"/>
    <s v="7:28AM"/>
    <d v="2019-07-09T00:00:00"/>
    <s v="12:13PM"/>
    <d v="2019-07-09T00:00:00"/>
    <s v="8:13AM"/>
    <s v="-05:00"/>
    <s v="Blade"/>
    <s v="Employee5"/>
    <s v="Employee5@blyblade.com"/>
    <x v="9"/>
    <s v="--"/>
    <s v="Travel | UberX Diamond"/>
    <x v="0"/>
    <x v="101"/>
    <n v="40"/>
    <s v="11374, USA"/>
    <s v="10011, USA"/>
    <x v="6"/>
    <s v="CORP - Employee Rides"/>
    <s v="DEPT - OPS - NY"/>
    <s v="Monthly Billing"/>
    <s v="Fare"/>
    <n v="50.77"/>
    <n v="0"/>
    <n v="0"/>
    <n v="50.77"/>
    <s v="USD"/>
    <n v="50.77"/>
    <n v="0"/>
    <n v="0"/>
    <n v="50.77"/>
    <n v="5.08"/>
  </r>
  <r>
    <s v="1fe0a769-a59d-46b1-a52e-aed3f4481db9"/>
    <d v="2019-07-09T19:36:27"/>
    <d v="2019-07-09T00:00:00"/>
    <s v="6:24PM"/>
    <d v="2019-07-09T00:00:00"/>
    <s v="2:24PM"/>
    <d v="2019-07-09T00:00:00"/>
    <s v="7:36PM"/>
    <d v="2019-07-09T00:00:00"/>
    <s v="3:36PM"/>
    <s v="-05:00"/>
    <s v="Blade"/>
    <s v="Employee6"/>
    <s v="Employee6@blyblade.com"/>
    <x v="3"/>
    <s v="--"/>
    <s v="Travel | UberX"/>
    <x v="0"/>
    <x v="136"/>
    <n v="70"/>
    <s v="11430, USA"/>
    <s v="10011, USA"/>
    <x v="6"/>
    <s v="CORP - Employee Rides"/>
    <s v="DEPT - OPS - NY"/>
    <s v="Monthly Billing"/>
    <s v="Fare"/>
    <n v="93.38"/>
    <n v="0"/>
    <n v="0"/>
    <n v="93.38"/>
    <s v="USD"/>
    <n v="93.38"/>
    <n v="0"/>
    <n v="0"/>
    <n v="93.38"/>
    <n v="9.34"/>
  </r>
  <r>
    <s v="8a701b3c-b1ee-4d7a-94f6-0c85d9345818"/>
    <d v="2019-06-06T22:53:50"/>
    <d v="2019-06-06T00:00:00"/>
    <s v="10:22PM"/>
    <d v="2019-06-06T00:00:00"/>
    <s v="6:22PM"/>
    <d v="2019-06-06T00:00:00"/>
    <s v="10:49PM"/>
    <d v="2019-06-06T00:00:00"/>
    <s v="6:49PM"/>
    <s v="-05:00"/>
    <s v="Blade"/>
    <s v="Employee22"/>
    <s v="Employee22@blyblade.com"/>
    <x v="16"/>
    <s v="--"/>
    <s v="Travel | Black"/>
    <x v="0"/>
    <x v="137"/>
    <n v="8"/>
    <s v="10011, USA"/>
    <s v="10019, USA"/>
    <x v="2"/>
    <s v="CORP - Employee Rides"/>
    <s v="DEPT - OPS - NY"/>
    <s v="Monthly Billing"/>
    <s v="Tip"/>
    <n v="0"/>
    <n v="0"/>
    <n v="6.93"/>
    <n v="6.93"/>
    <s v="USD"/>
    <n v="0"/>
    <n v="0"/>
    <n v="6.93"/>
    <n v="6.93"/>
    <n v="0"/>
  </r>
  <r>
    <s v="e71e1d3d-33b0-453d-9906-cea0e68ddd59"/>
    <d v="2019-07-10T15:20:50"/>
    <d v="2019-07-10T00:00:00"/>
    <s v="2:25PM"/>
    <d v="2019-07-10T00:00:00"/>
    <s v="10:25AM"/>
    <d v="2019-07-10T00:00:00"/>
    <s v="3:20PM"/>
    <d v="2019-07-10T00:00:00"/>
    <s v="11:20AM"/>
    <s v="-05:00"/>
    <s v="Blade"/>
    <s v="Employee5"/>
    <s v="Employee5@blyblade.com"/>
    <x v="9"/>
    <s v="--"/>
    <s v="Travel | UberX Diamond"/>
    <x v="0"/>
    <x v="138"/>
    <n v="51"/>
    <s v="11374, USA"/>
    <s v="10001, USA"/>
    <x v="6"/>
    <s v="CORP - Employee Rides"/>
    <s v="DEPT - OPS - NY"/>
    <s v="Monthly Billing"/>
    <s v="Fare"/>
    <n v="49.31"/>
    <n v="0"/>
    <n v="0"/>
    <n v="49.31"/>
    <s v="USD"/>
    <n v="49.31"/>
    <n v="0"/>
    <n v="0"/>
    <n v="49.31"/>
    <n v="4.93"/>
  </r>
  <r>
    <s v="419b1525-eca3-4632-ac0b-90a44fe9c2de"/>
    <d v="2019-07-11T18:38:07"/>
    <d v="2019-07-11T00:00:00"/>
    <s v="5:58PM"/>
    <d v="2019-07-11T00:00:00"/>
    <s v="1:58PM"/>
    <d v="2019-07-11T00:00:00"/>
    <s v="6:37PM"/>
    <d v="2019-07-11T00:00:00"/>
    <s v="2:37PM"/>
    <s v="-05:00"/>
    <s v="Blade"/>
    <s v="Employee20"/>
    <s v="Employee20@blyblade.com"/>
    <x v="19"/>
    <s v="--"/>
    <s v="Travel | UberX"/>
    <x v="0"/>
    <x v="139"/>
    <n v="33"/>
    <s v="10011, USA"/>
    <s v="10016, USA"/>
    <x v="6"/>
    <s v="CORP - Employee Rides"/>
    <s v="BLADE - CORP"/>
    <s v="Monthly Billing"/>
    <s v="Fare"/>
    <n v="28.88"/>
    <n v="0"/>
    <n v="0"/>
    <n v="28.88"/>
    <s v="USD"/>
    <n v="28.88"/>
    <n v="0"/>
    <n v="0"/>
    <n v="28.88"/>
    <n v="2.89"/>
  </r>
  <r>
    <s v="38dec24d-cf6b-4d4a-a741-43ac04ae0704"/>
    <d v="2019-07-11T21:26:08"/>
    <d v="2019-07-11T00:00:00"/>
    <s v="8:52PM"/>
    <d v="2019-07-11T00:00:00"/>
    <s v="4:52PM"/>
    <d v="2019-07-11T00:00:00"/>
    <s v="9:25PM"/>
    <d v="2019-07-11T00:00:00"/>
    <s v="5:25PM"/>
    <s v="-05:00"/>
    <s v="Blade"/>
    <s v="Employee6"/>
    <s v="Employee6@blyblade.com"/>
    <x v="3"/>
    <s v="--"/>
    <s v="Travel | UberX Diamond"/>
    <x v="0"/>
    <x v="140"/>
    <n v="30"/>
    <s v="10010, USA"/>
    <s v="10011, USA"/>
    <x v="6"/>
    <s v="CORP - Employee Rides"/>
    <s v="DEPT - OPS - NY"/>
    <s v="Monthly Billing"/>
    <s v="Fare"/>
    <n v="31.15"/>
    <n v="0"/>
    <n v="0"/>
    <n v="31.15"/>
    <s v="USD"/>
    <n v="31.15"/>
    <n v="0"/>
    <n v="0"/>
    <n v="31.15"/>
    <n v="3.12"/>
  </r>
  <r>
    <s v="c5af7d38-f307-4780-acf9-cf4662aab480"/>
    <d v="2019-07-12T12:35:00"/>
    <d v="2019-07-12T00:00:00"/>
    <s v="12:04PM"/>
    <d v="2019-07-12T00:00:00"/>
    <s v="8:04AM"/>
    <d v="2019-07-12T00:00:00"/>
    <s v="12:34PM"/>
    <d v="2019-07-12T00:00:00"/>
    <s v="8:34AM"/>
    <s v="-05:00"/>
    <s v="Blade"/>
    <s v="Employee6"/>
    <s v="Employee6@blyblade.com"/>
    <x v="3"/>
    <s v="--"/>
    <s v="Travel | UberX Diamond"/>
    <x v="0"/>
    <x v="141"/>
    <n v="28"/>
    <s v="10019, USA"/>
    <s v="10016, USA"/>
    <x v="6"/>
    <s v="CORP - Employee Rides"/>
    <s v="DEPT - OPS - NY"/>
    <s v="Monthly Billing"/>
    <s v="Fare"/>
    <n v="25.46"/>
    <n v="0"/>
    <n v="0"/>
    <n v="25.46"/>
    <s v="USD"/>
    <n v="25.46"/>
    <n v="0"/>
    <n v="0"/>
    <n v="25.46"/>
    <n v="2.5499999999999998"/>
  </r>
  <r>
    <s v="a0a9dc77-b91d-4cd8-ab84-dda1e72abd14"/>
    <d v="2019-06-07T01:38:20"/>
    <d v="2019-06-07T00:00:00"/>
    <s v="1:22AM"/>
    <d v="2019-06-06T00:00:00"/>
    <s v="9:22PM"/>
    <d v="2019-06-07T00:00:00"/>
    <s v="1:37AM"/>
    <d v="2019-06-06T00:00:00"/>
    <s v="9:37PM"/>
    <s v="-05:00"/>
    <s v="Blade"/>
    <s v="Employee29"/>
    <s v="Employee29@blyblade.com"/>
    <x v="7"/>
    <s v="--"/>
    <s v="Travel | UberX"/>
    <x v="0"/>
    <x v="142"/>
    <n v="11"/>
    <s v="10011, USA"/>
    <s v="10014, USA"/>
    <x v="10"/>
    <s v="CORP - Employee Rides"/>
    <s v="DEPT - OPS - NY"/>
    <s v="Monthly Billing"/>
    <s v="Tip"/>
    <n v="0"/>
    <n v="0"/>
    <n v="1.03"/>
    <n v="1.03"/>
    <s v="USD"/>
    <n v="0"/>
    <n v="0"/>
    <n v="1.03"/>
    <n v="1.03"/>
    <n v="0"/>
  </r>
  <r>
    <s v="c20d57c4-a701-4d59-9151-231468052a99"/>
    <d v="2019-07-12T14:00:00"/>
    <d v="2019-07-12T00:00:00"/>
    <s v="1:45PM"/>
    <d v="2019-07-12T00:00:00"/>
    <s v="9:45AM"/>
    <d v="2019-07-12T00:00:00"/>
    <s v="1:59PM"/>
    <d v="2019-07-12T00:00:00"/>
    <s v="9:59AM"/>
    <s v="-05:00"/>
    <s v="Blade"/>
    <s v="Employee29"/>
    <s v="Employee29@blyblade.com"/>
    <x v="7"/>
    <s v="--"/>
    <s v="Travel | UberX"/>
    <x v="0"/>
    <x v="143"/>
    <n v="7"/>
    <s v="10014, USA"/>
    <s v="10011, USA"/>
    <x v="6"/>
    <s v="CORP - Employee Rides"/>
    <s v="DEPT - OPS - NY"/>
    <s v="Monthly Billing"/>
    <s v="Fare"/>
    <n v="14.72"/>
    <n v="0"/>
    <n v="0"/>
    <n v="14.72"/>
    <s v="USD"/>
    <n v="14.72"/>
    <n v="0"/>
    <n v="0"/>
    <n v="14.72"/>
    <n v="1.47"/>
  </r>
  <r>
    <s v="d2f6a41d-e25e-4cea-b80d-700e329ee2cf"/>
    <d v="2019-07-12T17:37:34"/>
    <d v="2019-07-12T00:00:00"/>
    <s v="4:50PM"/>
    <d v="2019-07-12T00:00:00"/>
    <s v="12:50PM"/>
    <d v="2019-07-12T00:00:00"/>
    <s v="5:37PM"/>
    <d v="2019-07-12T00:00:00"/>
    <s v="1:37PM"/>
    <s v="-05:00"/>
    <s v="Blade"/>
    <s v="Employee20"/>
    <s v="Employee20@blyblade.com"/>
    <x v="19"/>
    <s v="--"/>
    <s v="Travel | UberX"/>
    <x v="0"/>
    <x v="69"/>
    <n v="39"/>
    <s v="10016, USA"/>
    <s v="10011, USA"/>
    <x v="6"/>
    <s v="CORP - Employee Rides"/>
    <s v="BLADE - CORP"/>
    <s v="Monthly Billing"/>
    <s v="Fare"/>
    <n v="30.14"/>
    <n v="0"/>
    <n v="0"/>
    <n v="30.14"/>
    <s v="USD"/>
    <n v="30.14"/>
    <n v="0"/>
    <n v="0"/>
    <n v="30.14"/>
    <n v="3.01"/>
  </r>
  <r>
    <s v="f001f4ec-ce00-4c2a-9635-9e01147f18da"/>
    <d v="2019-06-07T02:04:59"/>
    <d v="2019-06-06T00:00:00"/>
    <s v="10:37PM"/>
    <d v="2019-06-06T00:00:00"/>
    <s v="6:37PM"/>
    <d v="2019-06-06T00:00:00"/>
    <s v="11:48PM"/>
    <d v="2019-06-06T00:00:00"/>
    <s v="7:48PM"/>
    <s v="-05:00"/>
    <s v="Blade"/>
    <s v="Employee11"/>
    <s v="Employee11@blyblade.com"/>
    <x v="26"/>
    <s v="--"/>
    <s v="Travel | Premium SUV"/>
    <x v="1"/>
    <x v="144"/>
    <n v="60"/>
    <s v="11937, USA"/>
    <s v="11975, USA"/>
    <x v="1"/>
    <s v="CORP - Employee Rides"/>
    <s v="DEPT - CX"/>
    <s v="Monthly Billing"/>
    <s v="Tip"/>
    <n v="0"/>
    <n v="0"/>
    <n v="15.42"/>
    <n v="15.42"/>
    <s v="USD"/>
    <n v="0"/>
    <n v="0"/>
    <n v="15.42"/>
    <n v="15.42"/>
    <n v="0"/>
  </r>
  <r>
    <s v="7c253df5-62eb-4b54-a56c-afdc75a4fa7e"/>
    <d v="2019-07-14T20:26:59"/>
    <d v="2019-07-14T00:00:00"/>
    <s v="7:41PM"/>
    <d v="2019-07-14T00:00:00"/>
    <s v="3:41PM"/>
    <d v="2019-07-14T00:00:00"/>
    <s v="8:26PM"/>
    <d v="2019-07-14T00:00:00"/>
    <s v="4:26PM"/>
    <s v="-05:00"/>
    <s v="Blade"/>
    <s v="Employee5"/>
    <s v="Employee5@blyblade.com"/>
    <x v="9"/>
    <s v="--"/>
    <s v="Travel | UberX Diamond"/>
    <x v="0"/>
    <x v="145"/>
    <n v="40"/>
    <s v="11374, USA"/>
    <s v="10011, USA"/>
    <x v="6"/>
    <s v="CORP - Employee Rides"/>
    <s v="DEPT - OPS - NY"/>
    <s v="Monthly Billing"/>
    <s v="Fare"/>
    <n v="54.67"/>
    <n v="0"/>
    <n v="0"/>
    <n v="54.67"/>
    <s v="USD"/>
    <n v="54.67"/>
    <n v="0"/>
    <n v="0"/>
    <n v="54.67"/>
    <n v="5.47"/>
  </r>
  <r>
    <s v="5b8b8e88-0708-4cab-bb09-3e822fe07f17"/>
    <d v="2019-07-15T11:44:48"/>
    <d v="2019-07-15T00:00:00"/>
    <s v="10:36AM"/>
    <d v="2019-07-15T00:00:00"/>
    <s v="6:36AM"/>
    <d v="2019-07-15T00:00:00"/>
    <s v="11:44AM"/>
    <d v="2019-07-15T00:00:00"/>
    <s v="7:44AM"/>
    <s v="-05:00"/>
    <s v="Blade"/>
    <s v="Employee26"/>
    <s v="Employee26@blyblade.com"/>
    <x v="24"/>
    <s v="--"/>
    <s v="Travel | UberX"/>
    <x v="0"/>
    <x v="146"/>
    <n v="62"/>
    <s v="10010, USA"/>
    <s v="11735, USA"/>
    <x v="6"/>
    <s v="CORP - Employee Rides"/>
    <s v="DEPT - OPS - NY"/>
    <s v="Monthly Billing"/>
    <s v="Fare"/>
    <n v="122.51"/>
    <n v="0"/>
    <n v="0"/>
    <n v="122.51"/>
    <s v="USD"/>
    <n v="122.51"/>
    <n v="0"/>
    <n v="0"/>
    <n v="122.51"/>
    <n v="12.25"/>
  </r>
  <r>
    <s v="9038cf28-c08b-4bb8-b75d-347b0ae59e02"/>
    <d v="2019-07-15T14:03:01"/>
    <d v="2019-07-15T00:00:00"/>
    <s v="1:18PM"/>
    <d v="2019-07-15T00:00:00"/>
    <s v="9:18AM"/>
    <d v="2019-07-15T00:00:00"/>
    <s v="2:02PM"/>
    <d v="2019-07-15T00:00:00"/>
    <s v="10:02AM"/>
    <s v="-05:00"/>
    <s v="Blade"/>
    <s v="Employee5"/>
    <s v="Employee5@blyblade.com"/>
    <x v="9"/>
    <s v="--"/>
    <s v="Travel | UberX Diamond"/>
    <x v="0"/>
    <x v="147"/>
    <n v="39"/>
    <s v="11374, USA"/>
    <s v="10011, USA"/>
    <x v="6"/>
    <s v="CORP - Employee Rides"/>
    <s v="DEPT - OPS - NY"/>
    <s v="Monthly Billing"/>
    <s v="Fare"/>
    <n v="56.06"/>
    <n v="0"/>
    <n v="0"/>
    <n v="56.06"/>
    <s v="USD"/>
    <n v="56.06"/>
    <n v="0"/>
    <n v="0"/>
    <n v="56.06"/>
    <n v="5.61"/>
  </r>
  <r>
    <s v="9d9fe7d4-4691-44bc-bfcf-6fd464db5a62"/>
    <d v="2019-07-15T16:38:43"/>
    <d v="2019-07-15T00:00:00"/>
    <s v="4:08PM"/>
    <d v="2019-07-15T00:00:00"/>
    <s v="12:08PM"/>
    <d v="2019-07-15T00:00:00"/>
    <s v="4:38PM"/>
    <d v="2019-07-15T00:00:00"/>
    <s v="12:38PM"/>
    <s v="-05:00"/>
    <s v="Blade"/>
    <s v="Employee7"/>
    <s v="Employee7@blyblade.com"/>
    <x v="23"/>
    <s v="--"/>
    <s v="Travel | UberX"/>
    <x v="0"/>
    <x v="148"/>
    <n v="26"/>
    <s v="10010, USA"/>
    <s v="10011, USA"/>
    <x v="6"/>
    <s v="CORP - Employee Rides"/>
    <s v="DEPT - OPS - NY"/>
    <s v="Monthly Billing"/>
    <s v="Fare"/>
    <n v="28.89"/>
    <n v="0"/>
    <n v="0"/>
    <n v="28.89"/>
    <s v="USD"/>
    <n v="28.89"/>
    <n v="0"/>
    <n v="0"/>
    <n v="28.89"/>
    <n v="2.89"/>
  </r>
  <r>
    <s v="7a294eac-a252-4577-975b-7f2b0012546a"/>
    <d v="2019-07-15T21:07:59"/>
    <d v="2019-07-15T00:00:00"/>
    <s v="7:26PM"/>
    <d v="2019-07-15T00:00:00"/>
    <s v="3:26PM"/>
    <d v="2019-07-15T00:00:00"/>
    <s v="9:07PM"/>
    <d v="2019-07-15T00:00:00"/>
    <s v="5:07PM"/>
    <s v="-05:00"/>
    <s v="Blade"/>
    <s v="Employee26"/>
    <s v="Employee26@blyblade.com"/>
    <x v="24"/>
    <s v="--"/>
    <s v="Travel | UberX"/>
    <x v="1"/>
    <x v="149"/>
    <n v="93"/>
    <s v="11735, USA"/>
    <s v="10010, USA"/>
    <x v="6"/>
    <s v="CORP - Employee Rides"/>
    <s v="DEPT - OPS - NY"/>
    <s v="Monthly Billing"/>
    <s v="Fare"/>
    <n v="68.55"/>
    <n v="0"/>
    <n v="0"/>
    <n v="68.55"/>
    <s v="USD"/>
    <n v="68.55"/>
    <n v="0"/>
    <n v="0"/>
    <n v="68.55"/>
    <n v="6.86"/>
  </r>
  <r>
    <s v="46995f6d-c599-42cf-a9d4-89a85aa3b229"/>
    <d v="2019-07-17T16:58:04"/>
    <d v="2019-07-17T00:00:00"/>
    <s v="4:29PM"/>
    <d v="2019-07-17T00:00:00"/>
    <s v="12:29PM"/>
    <d v="2019-07-17T00:00:00"/>
    <s v="4:57PM"/>
    <d v="2019-07-17T00:00:00"/>
    <s v="12:57PM"/>
    <s v="-05:00"/>
    <s v="Blade"/>
    <s v="Employee7"/>
    <s v="Employee7@blyblade.com"/>
    <x v="23"/>
    <s v="--"/>
    <s v="Travel | UberX"/>
    <x v="4"/>
    <x v="150"/>
    <n v="25"/>
    <s v="06830, USA"/>
    <s v="10604, USA"/>
    <x v="6"/>
    <s v="CORP - Employee Rides"/>
    <s v="DEPT - OPS - NY"/>
    <s v="Monthly Billing"/>
    <s v="Fare"/>
    <n v="19.010000000000002"/>
    <n v="0"/>
    <n v="0"/>
    <n v="19.010000000000002"/>
    <s v="USD"/>
    <n v="19.010000000000002"/>
    <n v="0"/>
    <n v="0"/>
    <n v="19.010000000000002"/>
    <n v="1.9"/>
  </r>
  <r>
    <s v="ef38f3ae-4b8a-4634-a108-ceb217ba42be"/>
    <d v="2019-07-18T00:22:41"/>
    <d v="2019-07-17T00:00:00"/>
    <s v="11:09PM"/>
    <d v="2019-07-17T00:00:00"/>
    <s v="7:09PM"/>
    <d v="2019-07-18T00:00:00"/>
    <s v="12:22AM"/>
    <d v="2019-07-17T00:00:00"/>
    <s v="8:22PM"/>
    <s v="-05:00"/>
    <s v="Blade"/>
    <s v="Employee26"/>
    <s v="Employee26@blyblade.com"/>
    <x v="24"/>
    <s v="--"/>
    <s v="Travel | UberX"/>
    <x v="1"/>
    <x v="151"/>
    <n v="64"/>
    <s v="10604, USA"/>
    <s v="10010, USA"/>
    <x v="6"/>
    <s v="CORP - Employee Rides"/>
    <s v="DEPT - OPS - NY"/>
    <s v="Monthly Billing"/>
    <s v="Fare"/>
    <n v="47.71"/>
    <n v="0"/>
    <n v="0"/>
    <n v="47.71"/>
    <s v="USD"/>
    <n v="47.71"/>
    <n v="0"/>
    <n v="0"/>
    <n v="47.71"/>
    <n v="4.7699999999999996"/>
  </r>
  <r>
    <s v="67b75ac3-8103-4eaa-b80b-ec8867fe250b"/>
    <d v="2019-07-18T14:16:41"/>
    <d v="2019-07-18T00:00:00"/>
    <s v="12:58PM"/>
    <d v="2019-07-18T00:00:00"/>
    <s v="8:58AM"/>
    <d v="2019-07-18T00:00:00"/>
    <s v="2:16PM"/>
    <d v="2019-07-18T00:00:00"/>
    <s v="10:16AM"/>
    <s v="-05:00"/>
    <s v="Blade"/>
    <s v="Employee20"/>
    <s v="Employee20@blyblade.com"/>
    <x v="19"/>
    <s v="--"/>
    <s v="Travel | UberX"/>
    <x v="0"/>
    <x v="152"/>
    <n v="68"/>
    <s v="11201, USA"/>
    <s v="10001, USA"/>
    <x v="6"/>
    <s v="CORP - Employee Rides"/>
    <s v="BLADE - CORP"/>
    <s v="Monthly Billing"/>
    <s v="Fare"/>
    <n v="100.22"/>
    <n v="0"/>
    <n v="0"/>
    <n v="100.22"/>
    <s v="USD"/>
    <n v="100.22"/>
    <n v="0"/>
    <n v="0"/>
    <n v="100.22"/>
    <n v="10.02"/>
  </r>
  <r>
    <s v="f085588c-6ba3-4930-8ba6-526418f71a59"/>
    <d v="2019-07-18T14:53:05"/>
    <d v="2019-07-18T00:00:00"/>
    <s v="2:29PM"/>
    <d v="2019-07-18T00:00:00"/>
    <s v="10:29AM"/>
    <d v="2019-07-18T00:00:00"/>
    <s v="2:52PM"/>
    <d v="2019-07-18T00:00:00"/>
    <s v="10:52AM"/>
    <s v="-05:00"/>
    <s v="Blade"/>
    <s v="Employee20"/>
    <s v="Employee20@blyblade.com"/>
    <x v="19"/>
    <s v="--"/>
    <s v="Travel | UberX"/>
    <x v="0"/>
    <x v="153"/>
    <n v="20"/>
    <s v="10001, USA"/>
    <s v="10001, USA"/>
    <x v="6"/>
    <s v="CORP - Employee Rides"/>
    <s v="BLADE - CORP"/>
    <s v="Monthly Billing"/>
    <s v="Fare"/>
    <n v="9.14"/>
    <n v="0"/>
    <n v="0"/>
    <n v="9.14"/>
    <s v="USD"/>
    <n v="9.14"/>
    <n v="0"/>
    <n v="0"/>
    <n v="9.14"/>
    <n v="0.91"/>
  </r>
  <r>
    <s v="53455a43-758d-4990-8cc4-7e9712375660"/>
    <d v="2019-07-18T16:24:01"/>
    <d v="2019-07-18T00:00:00"/>
    <s v="3:29PM"/>
    <d v="2019-07-18T00:00:00"/>
    <s v="11:29AM"/>
    <d v="2019-07-18T00:00:00"/>
    <s v="4:23PM"/>
    <d v="2019-07-18T00:00:00"/>
    <s v="12:23PM"/>
    <s v="-05:00"/>
    <s v="Blade"/>
    <s v="Employee5"/>
    <s v="Employee5@blyblade.com"/>
    <x v="9"/>
    <s v="--"/>
    <s v="Travel | UberX Diamond"/>
    <x v="0"/>
    <x v="101"/>
    <n v="51"/>
    <s v="11374, USA"/>
    <s v="10011, USA"/>
    <x v="6"/>
    <s v="CORP - Employee Rides"/>
    <s v="DEPT - OPS - NY"/>
    <s v="Monthly Billing"/>
    <s v="Fare"/>
    <n v="63.43"/>
    <n v="0"/>
    <n v="0"/>
    <n v="63.43"/>
    <s v="USD"/>
    <n v="63.43"/>
    <n v="0"/>
    <n v="0"/>
    <n v="63.43"/>
    <n v="6.34"/>
  </r>
  <r>
    <s v="3410278e-e1b9-4ef2-ad96-e2eb5be3f0df"/>
    <d v="2019-07-18T18:04:30"/>
    <d v="2019-07-18T00:00:00"/>
    <s v="4:57PM"/>
    <d v="2019-07-18T00:00:00"/>
    <s v="12:57PM"/>
    <d v="2019-07-18T00:00:00"/>
    <s v="6:04PM"/>
    <d v="2019-07-18T00:00:00"/>
    <s v="2:04PM"/>
    <s v="-05:00"/>
    <s v="Blade"/>
    <s v="Employee20"/>
    <s v="Employee20@blyblade.com"/>
    <x v="19"/>
    <s v="--"/>
    <s v="Travel | UberX"/>
    <x v="0"/>
    <x v="154"/>
    <n v="63"/>
    <s v="10011, USA"/>
    <s v="11430, USA"/>
    <x v="6"/>
    <s v="CORP - Employee Rides"/>
    <s v="BLADE - CORP"/>
    <s v="Monthly Billing"/>
    <s v="Fare"/>
    <n v="84.09"/>
    <n v="0"/>
    <n v="0"/>
    <n v="84.09"/>
    <s v="USD"/>
    <n v="84.09"/>
    <n v="0"/>
    <n v="0"/>
    <n v="84.09"/>
    <n v="8.41"/>
  </r>
  <r>
    <s v="f23cfc5c-39c8-4c06-9c75-ff802e08b08c"/>
    <d v="2019-07-18T23:33:39"/>
    <d v="2019-07-18T00:00:00"/>
    <s v="11:27PM"/>
    <d v="2019-07-18T00:00:00"/>
    <s v="7:27PM"/>
    <s v="--"/>
    <s v="--"/>
    <s v="--"/>
    <s v="--"/>
    <s v="-05:00"/>
    <s v="Blade"/>
    <s v="Employee19"/>
    <s v="Employee19@blyblade.com"/>
    <x v="10"/>
    <s v="--"/>
    <s v="Travel | UberX"/>
    <x v="0"/>
    <x v="3"/>
    <s v="--"/>
    <s v="10001, USA"/>
    <s v="10011, USA"/>
    <x v="6"/>
    <s v="I'M RIDING"/>
    <s v="DEPT - CORP - NY"/>
    <s v="Monthly Billing"/>
    <s v="Fare"/>
    <n v="5.44"/>
    <n v="0"/>
    <n v="0"/>
    <n v="5.44"/>
    <s v="USD"/>
    <n v="5.44"/>
    <n v="0"/>
    <n v="0"/>
    <n v="5.44"/>
    <n v="0.54"/>
  </r>
  <r>
    <s v="4eee383b-fec9-4603-9b3f-8a8485386a70"/>
    <d v="2019-07-18T23:52:03"/>
    <d v="2019-07-18T00:00:00"/>
    <s v="11:36PM"/>
    <d v="2019-07-18T00:00:00"/>
    <s v="7:36PM"/>
    <d v="2019-07-18T00:00:00"/>
    <s v="11:51PM"/>
    <d v="2019-07-18T00:00:00"/>
    <s v="7:51PM"/>
    <s v="-05:00"/>
    <s v="Blade"/>
    <s v="Employee19"/>
    <s v="Employee19@blyblade.com"/>
    <x v="10"/>
    <s v="--"/>
    <s v="Travel | UberX"/>
    <x v="0"/>
    <x v="155"/>
    <n v="12"/>
    <s v="10001, USA"/>
    <s v="10013, USA"/>
    <x v="6"/>
    <s v="I'M RIDING"/>
    <s v="DEPT - CORP - NY"/>
    <s v="Monthly Billing"/>
    <s v="Fare"/>
    <n v="16.510000000000002"/>
    <n v="0"/>
    <n v="0"/>
    <n v="16.510000000000002"/>
    <s v="USD"/>
    <n v="16.510000000000002"/>
    <n v="0"/>
    <n v="0"/>
    <n v="16.510000000000002"/>
    <n v="1.65"/>
  </r>
  <r>
    <s v="d4aca7d2-2c55-4966-8a50-6411c0fcd9ce"/>
    <d v="2019-07-19T01:25:42"/>
    <d v="2019-07-19T00:00:00"/>
    <s v="12:51AM"/>
    <d v="2019-07-18T00:00:00"/>
    <s v="8:51PM"/>
    <d v="2019-07-19T00:00:00"/>
    <s v="1:25AM"/>
    <d v="2019-07-18T00:00:00"/>
    <s v="9:25PM"/>
    <s v="-05:00"/>
    <s v="Blade"/>
    <s v="Employee5"/>
    <s v="Employee5@blyblade.com"/>
    <x v="9"/>
    <s v="--"/>
    <s v="Travel | UberX Diamond"/>
    <x v="0"/>
    <x v="156"/>
    <n v="33"/>
    <s v="10011, USA"/>
    <s v="11374, USA"/>
    <x v="6"/>
    <s v="I'M RIDING EARLY/LATE"/>
    <s v="DEPT - OPS - NY"/>
    <s v="Monthly Billing"/>
    <s v="Fare"/>
    <n v="52.47"/>
    <n v="0"/>
    <n v="0"/>
    <n v="52.47"/>
    <s v="USD"/>
    <n v="52.47"/>
    <n v="0"/>
    <n v="0"/>
    <n v="52.47"/>
    <n v="5.25"/>
  </r>
  <r>
    <s v="38c64a18-a708-4503-b5c8-3f3fed5ece82"/>
    <d v="2019-07-20T05:02:10"/>
    <d v="2019-07-20T00:00:00"/>
    <s v="3:51AM"/>
    <d v="2019-07-19T00:00:00"/>
    <s v="11:51PM"/>
    <d v="2019-07-20T00:00:00"/>
    <s v="5:01AM"/>
    <d v="2019-07-20T00:00:00"/>
    <s v="1:01AM"/>
    <s v="-05:00"/>
    <s v="Blade"/>
    <s v="Employee17"/>
    <s v="Employee17@blyblade.com"/>
    <x v="12"/>
    <s v="--"/>
    <s v="Travel | UberX"/>
    <x v="0"/>
    <x v="157"/>
    <n v="65"/>
    <s v="10019, USA"/>
    <s v="07417, USA"/>
    <x v="6"/>
    <s v="I'M RIDING"/>
    <s v="DEPT - OPS - NY"/>
    <s v="Monthly Billing"/>
    <s v="Fare"/>
    <n v="122.23"/>
    <n v="0"/>
    <n v="0"/>
    <n v="122.23"/>
    <s v="USD"/>
    <n v="122.23"/>
    <n v="0"/>
    <n v="0"/>
    <n v="122.23"/>
    <n v="12.22"/>
  </r>
  <r>
    <s v="c17cfdb5-fe7b-4367-8d41-4f9dfb40786e"/>
    <d v="2019-07-20T05:50:43"/>
    <d v="2019-07-20T00:00:00"/>
    <s v="5:22AM"/>
    <d v="2019-07-20T00:00:00"/>
    <s v="1:22AM"/>
    <d v="2019-07-20T00:00:00"/>
    <s v="5:50AM"/>
    <d v="2019-07-20T00:00:00"/>
    <s v="1:50AM"/>
    <s v="-05:00"/>
    <s v="Blade"/>
    <s v="Employee5"/>
    <s v="Employee5@blyblade.com"/>
    <x v="9"/>
    <s v="--"/>
    <s v="Travel | UberX"/>
    <x v="0"/>
    <x v="158"/>
    <n v="23"/>
    <s v="10011, USA"/>
    <s v="11374, USA"/>
    <x v="6"/>
    <s v="I'M RIDING"/>
    <s v="DEPT - OPS - NY"/>
    <s v="Monthly Billing"/>
    <s v="Fare"/>
    <n v="44.99"/>
    <n v="0"/>
    <n v="0"/>
    <n v="44.99"/>
    <s v="USD"/>
    <n v="44.99"/>
    <n v="0"/>
    <n v="0"/>
    <n v="44.99"/>
    <n v="4.5"/>
  </r>
  <r>
    <s v="c55da896-a0ff-4560-854d-f7a18b630ac8"/>
    <d v="2019-07-23T15:00:21"/>
    <d v="2019-07-23T00:00:00"/>
    <s v="2:42PM"/>
    <d v="2019-07-23T00:00:00"/>
    <s v="10:42AM"/>
    <d v="2019-07-23T00:00:00"/>
    <s v="3:00PM"/>
    <d v="2019-07-23T00:00:00"/>
    <s v="11:00AM"/>
    <s v="-05:00"/>
    <s v="Blade"/>
    <s v="Employee48"/>
    <s v="Employee48@blyblade.com"/>
    <x v="27"/>
    <s v="--"/>
    <s v="Travel | UberX"/>
    <x v="0"/>
    <x v="159"/>
    <n v="14"/>
    <s v="10011, USA"/>
    <s v="10014, USA"/>
    <x v="6"/>
    <s v="I'M RIDING"/>
    <s v="--"/>
    <s v="Monthly Billing"/>
    <s v="Fare"/>
    <n v="10.34"/>
    <n v="0"/>
    <n v="0"/>
    <n v="10.34"/>
    <s v="USD"/>
    <n v="10.34"/>
    <n v="0"/>
    <n v="0"/>
    <n v="10.34"/>
    <n v="1.03"/>
  </r>
  <r>
    <s v="8019a1a1-0d65-4b1e-b7d0-d94e444c1eb4"/>
    <d v="2019-07-23T15:40:50"/>
    <d v="2019-07-23T00:00:00"/>
    <s v="3:15PM"/>
    <d v="2019-07-23T00:00:00"/>
    <s v="11:15AM"/>
    <d v="2019-07-23T00:00:00"/>
    <s v="3:40PM"/>
    <d v="2019-07-23T00:00:00"/>
    <s v="11:40AM"/>
    <s v="-05:00"/>
    <s v="Blade"/>
    <s v="Employee48"/>
    <s v="Employee48@blyblade.com"/>
    <x v="27"/>
    <s v="--"/>
    <s v="Travel | UberX"/>
    <x v="0"/>
    <x v="160"/>
    <n v="14"/>
    <s v="10014, USA"/>
    <s v="10001, USA"/>
    <x v="6"/>
    <s v="I'M RIDING"/>
    <s v="--"/>
    <s v="Monthly Billing"/>
    <s v="Fare"/>
    <n v="12.73"/>
    <n v="0"/>
    <n v="0"/>
    <n v="12.73"/>
    <s v="USD"/>
    <n v="12.73"/>
    <n v="0"/>
    <n v="0"/>
    <n v="12.73"/>
    <n v="1.27"/>
  </r>
  <r>
    <s v="158a47b2-ef4f-4f5a-b77e-769f2696e5e8"/>
    <d v="2019-07-23T16:14:04"/>
    <d v="2019-07-23T00:00:00"/>
    <s v="3:41PM"/>
    <d v="2019-07-23T00:00:00"/>
    <s v="11:41AM"/>
    <d v="2019-07-23T00:00:00"/>
    <s v="4:13PM"/>
    <d v="2019-07-23T00:00:00"/>
    <s v="12:13PM"/>
    <s v="-05:00"/>
    <s v="Blade"/>
    <s v="Employee20"/>
    <s v="Employee20@blyblade.com"/>
    <x v="19"/>
    <s v="--"/>
    <s v="Travel | UberX"/>
    <x v="0"/>
    <x v="161"/>
    <n v="21"/>
    <s v="10016, USA"/>
    <s v="10011, USA"/>
    <x v="6"/>
    <s v="I'M RIDING"/>
    <s v="BLADE - CORP"/>
    <s v="Monthly Billing"/>
    <s v="Fare"/>
    <n v="24.72"/>
    <n v="0"/>
    <n v="0"/>
    <n v="24.72"/>
    <s v="USD"/>
    <n v="24.72"/>
    <n v="0"/>
    <n v="0"/>
    <n v="24.72"/>
    <n v="2.4700000000000002"/>
  </r>
  <r>
    <s v="5e1137d7-fefb-4f0e-ba44-d4a4618c50dc"/>
    <d v="2019-06-07T16:08:05"/>
    <d v="2019-06-07T00:00:00"/>
    <s v="2:59PM"/>
    <d v="2019-06-07T00:00:00"/>
    <s v="10:59AM"/>
    <d v="2019-06-07T00:00:00"/>
    <s v="4:03PM"/>
    <d v="2019-06-07T00:00:00"/>
    <s v="12:03PM"/>
    <s v="-05:00"/>
    <s v="Blade"/>
    <s v="Employee8"/>
    <s v="Employee8@blyblade.com"/>
    <x v="11"/>
    <s v="--"/>
    <s v="Travel | UberX Diamond"/>
    <x v="0"/>
    <x v="162"/>
    <n v="60"/>
    <s v="10016, USA"/>
    <s v="11430, USA"/>
    <x v="11"/>
    <s v="CORP - Employee Rides"/>
    <s v="--"/>
    <s v="Monthly Billing"/>
    <s v="Adjustment"/>
    <n v="-44.66"/>
    <n v="0"/>
    <n v="0"/>
    <n v="-44.66"/>
    <s v="USD"/>
    <n v="-44.66"/>
    <n v="0"/>
    <n v="0"/>
    <n v="-44.66"/>
    <n v="-10.37"/>
  </r>
  <r>
    <s v="ceacfd3f-b9e8-44c1-a75d-6c111260f4c9"/>
    <d v="2019-07-23T16:38:27"/>
    <d v="2019-07-23T00:00:00"/>
    <s v="4:14PM"/>
    <d v="2019-07-23T00:00:00"/>
    <s v="12:14PM"/>
    <d v="2019-07-23T00:00:00"/>
    <s v="4:38PM"/>
    <d v="2019-07-23T00:00:00"/>
    <s v="12:38PM"/>
    <s v="-05:00"/>
    <s v="Blade"/>
    <s v="Employee21"/>
    <s v="Employee21@blyblade.com"/>
    <x v="28"/>
    <s v="--"/>
    <s v="Travel | UberX"/>
    <x v="0"/>
    <x v="163"/>
    <n v="20"/>
    <s v="10001, USA"/>
    <s v="10001, USA"/>
    <x v="6"/>
    <s v="I'M RIDING"/>
    <s v="--"/>
    <s v="Monthly Billing"/>
    <s v="Fare"/>
    <n v="13.62"/>
    <n v="0"/>
    <n v="0"/>
    <n v="13.62"/>
    <s v="USD"/>
    <n v="13.62"/>
    <n v="0"/>
    <n v="0"/>
    <n v="13.62"/>
    <n v="1.36"/>
  </r>
  <r>
    <s v="710db947-81b0-4c24-b244-7da5ad547101"/>
    <d v="2019-07-23T21:53:15"/>
    <d v="2019-07-23T00:00:00"/>
    <s v="9:25PM"/>
    <d v="2019-07-23T00:00:00"/>
    <s v="5:25PM"/>
    <d v="2019-07-23T00:00:00"/>
    <s v="9:53PM"/>
    <d v="2019-07-23T00:00:00"/>
    <s v="5:53PM"/>
    <s v="-05:00"/>
    <s v="Blade"/>
    <s v="Employee9"/>
    <s v="Employee9@blyblade.com"/>
    <x v="8"/>
    <s v="--"/>
    <s v="Travel | UberX"/>
    <x v="0"/>
    <x v="164"/>
    <n v="24"/>
    <s v="10011, USA"/>
    <s v="10016, USA"/>
    <x v="6"/>
    <s v="I'M RIDING"/>
    <s v="DEPT - FR - NY"/>
    <s v="Monthly Billing"/>
    <s v="Fare"/>
    <n v="25.3"/>
    <n v="0"/>
    <n v="0"/>
    <n v="25.3"/>
    <s v="USD"/>
    <n v="25.3"/>
    <n v="0"/>
    <n v="0"/>
    <n v="25.3"/>
    <n v="2.5299999999999998"/>
  </r>
  <r>
    <s v="3e366ccc-3be4-476d-8c2a-b52c1c624230"/>
    <d v="2019-07-23T22:45:34"/>
    <d v="2019-07-23T00:00:00"/>
    <s v="10:31PM"/>
    <d v="2019-07-23T00:00:00"/>
    <s v="6:31PM"/>
    <d v="2019-07-23T00:00:00"/>
    <s v="10:45PM"/>
    <d v="2019-07-23T00:00:00"/>
    <s v="6:45PM"/>
    <s v="-05:00"/>
    <s v="Blade"/>
    <s v="Employee20"/>
    <s v="Employee20@blyblade.com"/>
    <x v="19"/>
    <s v="--"/>
    <s v="Travel | UberX"/>
    <x v="0"/>
    <x v="165"/>
    <n v="11"/>
    <s v="10010, USA"/>
    <s v="10001, USA"/>
    <x v="6"/>
    <s v="I'M RIDING"/>
    <s v="BLADE - CORP"/>
    <s v="Monthly Billing"/>
    <s v="Fare"/>
    <n v="18.05"/>
    <n v="0"/>
    <n v="0"/>
    <n v="18.05"/>
    <s v="USD"/>
    <n v="18.05"/>
    <n v="0"/>
    <n v="0"/>
    <n v="18.05"/>
    <n v="1.81"/>
  </r>
  <r>
    <s v="5a6bb060-7253-444f-b6b2-c3b06c6fb4f2"/>
    <d v="2019-07-24T00:06:18"/>
    <d v="2019-07-24T00:00:00"/>
    <s v="12:02AM"/>
    <d v="2019-07-23T00:00:00"/>
    <s v="8:02PM"/>
    <s v="--"/>
    <s v="--"/>
    <s v="--"/>
    <s v="--"/>
    <s v="-05:00"/>
    <s v="Blade"/>
    <s v="Employee8"/>
    <s v="Employee8@blyblade.com"/>
    <x v="11"/>
    <s v="--"/>
    <s v="Travel | UberXL"/>
    <x v="0"/>
    <x v="3"/>
    <s v="--"/>
    <s v="10016, USA"/>
    <s v="10016, USA"/>
    <x v="6"/>
    <s v="I'M RIDING"/>
    <s v="--"/>
    <s v="Monthly Billing"/>
    <s v="Fare"/>
    <n v="5.44"/>
    <n v="0"/>
    <n v="0"/>
    <n v="5.44"/>
    <s v="USD"/>
    <n v="5.44"/>
    <n v="0"/>
    <n v="0"/>
    <n v="5.44"/>
    <n v="0.54"/>
  </r>
  <r>
    <s v="813a81dd-ff77-4b3f-a634-728407d67417"/>
    <d v="2019-07-24T00:10:21"/>
    <d v="2019-07-23T00:00:00"/>
    <s v="11:52PM"/>
    <d v="2019-07-23T00:00:00"/>
    <s v="7:52PM"/>
    <d v="2019-07-24T00:00:00"/>
    <s v="12:10AM"/>
    <d v="2019-07-23T00:00:00"/>
    <s v="8:10PM"/>
    <s v="-05:00"/>
    <s v="Blade"/>
    <s v="Employee22"/>
    <s v="Employee22@blyblade.com"/>
    <x v="16"/>
    <s v="--"/>
    <s v="Travel | UberX"/>
    <x v="0"/>
    <x v="160"/>
    <n v="15"/>
    <s v="10011, USA"/>
    <s v="10016, USA"/>
    <x v="6"/>
    <s v="I'M RIDING"/>
    <s v="DEPT - OPS - NY"/>
    <s v="Monthly Billing"/>
    <s v="Fare"/>
    <n v="21.92"/>
    <n v="0"/>
    <n v="0"/>
    <n v="21.92"/>
    <s v="USD"/>
    <n v="21.92"/>
    <n v="0"/>
    <n v="0"/>
    <n v="21.92"/>
    <n v="2.19"/>
  </r>
  <r>
    <s v="54c974b3-0e77-403d-b502-6043005f6710"/>
    <d v="2019-06-07T16:55:43"/>
    <d v="2019-06-07T00:00:00"/>
    <s v="4:22PM"/>
    <d v="2019-06-07T00:00:00"/>
    <s v="12:22PM"/>
    <d v="2019-06-07T00:00:00"/>
    <s v="4:55PM"/>
    <d v="2019-06-07T00:00:00"/>
    <s v="12:55PM"/>
    <s v="-05:00"/>
    <s v="Blade"/>
    <s v="Employee22"/>
    <s v="Employee22@blyblade.com"/>
    <x v="16"/>
    <s v="--"/>
    <s v="Travel | Black"/>
    <x v="0"/>
    <x v="111"/>
    <n v="16"/>
    <s v="10016, USA"/>
    <s v="10003, USA"/>
    <x v="2"/>
    <s v="CORP - Employee Rides"/>
    <s v="DEPT - OPS - NY"/>
    <s v="Monthly Billing"/>
    <s v="Tip"/>
    <n v="0"/>
    <n v="0"/>
    <n v="10.25"/>
    <n v="10.25"/>
    <s v="USD"/>
    <n v="0"/>
    <n v="0"/>
    <n v="10.25"/>
    <n v="10.25"/>
    <n v="0"/>
  </r>
  <r>
    <s v="d51bf666-aae6-4d93-a213-76ff410365bf"/>
    <d v="2019-07-24T00:20:04"/>
    <d v="2019-07-24T00:00:00"/>
    <s v="12:06AM"/>
    <d v="2019-07-23T00:00:00"/>
    <s v="8:06PM"/>
    <d v="2019-07-24T00:00:00"/>
    <s v="12:19AM"/>
    <d v="2019-07-23T00:00:00"/>
    <s v="8:19PM"/>
    <s v="-05:00"/>
    <s v="Blade"/>
    <s v="Employee37"/>
    <s v="Employee37@blyblade.com"/>
    <x v="29"/>
    <s v="--"/>
    <s v="Travel | UberXL"/>
    <x v="0"/>
    <x v="166"/>
    <n v="10"/>
    <s v="10016, USA"/>
    <s v="10016, USA"/>
    <x v="6"/>
    <s v="I'M RIDING"/>
    <s v="--"/>
    <s v="Monthly Billing"/>
    <s v="Fare"/>
    <n v="10.71"/>
    <n v="0"/>
    <n v="0"/>
    <n v="10.71"/>
    <s v="USD"/>
    <n v="10.71"/>
    <n v="0"/>
    <n v="0"/>
    <n v="10.71"/>
    <n v="1.07"/>
  </r>
  <r>
    <s v="961070bd-cb08-47ee-93dc-99718187d1ed"/>
    <d v="2019-07-24T03:31:07"/>
    <d v="2019-07-24T00:00:00"/>
    <s v="3:18AM"/>
    <d v="2019-07-23T00:00:00"/>
    <s v="11:18PM"/>
    <d v="2019-07-24T00:00:00"/>
    <s v="3:31AM"/>
    <d v="2019-07-23T00:00:00"/>
    <s v="11:31PM"/>
    <s v="-05:00"/>
    <s v="Blade"/>
    <s v="Employee34"/>
    <s v="Employee34@blyblade.com"/>
    <x v="30"/>
    <s v="--"/>
    <s v="Travel | UberX"/>
    <x v="0"/>
    <x v="167"/>
    <n v="10"/>
    <s v="10016, USA"/>
    <s v="10001, USA"/>
    <x v="6"/>
    <s v="I'M RIDING"/>
    <s v="DEPT - CORP - NY"/>
    <s v="Monthly Billing"/>
    <s v="Fare"/>
    <n v="16.64"/>
    <n v="0"/>
    <n v="0"/>
    <n v="16.64"/>
    <s v="USD"/>
    <n v="16.64"/>
    <n v="0"/>
    <n v="0"/>
    <n v="16.64"/>
    <n v="1.66"/>
  </r>
  <r>
    <s v="92a90323-60fe-4089-a259-392c22d225a5"/>
    <d v="2019-06-07T17:58:34"/>
    <d v="2019-06-07T00:00:00"/>
    <s v="5:33PM"/>
    <d v="2019-06-07T00:00:00"/>
    <s v="1:33PM"/>
    <d v="2019-06-07T00:00:00"/>
    <s v="5:55PM"/>
    <d v="2019-06-07T00:00:00"/>
    <s v="1:55PM"/>
    <s v="-05:00"/>
    <s v="Blade"/>
    <s v="Employee22"/>
    <s v="Employee22@blyblade.com"/>
    <x v="16"/>
    <s v="--"/>
    <s v="Travel | Black"/>
    <x v="0"/>
    <x v="168"/>
    <n v="17"/>
    <s v="10003, USA"/>
    <s v="10016, USA"/>
    <x v="2"/>
    <s v="CORP - Employee Rides"/>
    <s v="DEPT - OPS - NY"/>
    <s v="Monthly Billing"/>
    <s v="Tip"/>
    <n v="0"/>
    <n v="0"/>
    <n v="7.5"/>
    <n v="7.5"/>
    <s v="USD"/>
    <n v="0"/>
    <n v="0"/>
    <n v="7.5"/>
    <n v="7.5"/>
    <n v="0"/>
  </r>
  <r>
    <s v="baf3216f-a452-4685-812e-0155ad07fa2b"/>
    <d v="2019-07-24T04:04:26"/>
    <d v="2019-07-24T00:00:00"/>
    <s v="3:50AM"/>
    <d v="2019-07-23T00:00:00"/>
    <s v="11:50PM"/>
    <d v="2019-07-24T00:00:00"/>
    <s v="4:04AM"/>
    <d v="2019-07-24T00:00:00"/>
    <s v="12:04AM"/>
    <s v="-05:00"/>
    <s v="Blade"/>
    <s v="Employee37"/>
    <s v="Employee37@blyblade.com"/>
    <x v="29"/>
    <s v="--"/>
    <s v="Travel | UberX"/>
    <x v="0"/>
    <x v="169"/>
    <n v="12"/>
    <s v="10016, USA"/>
    <s v="10025, USA"/>
    <x v="6"/>
    <s v="I'M RIDING"/>
    <s v="--"/>
    <s v="Monthly Billing"/>
    <s v="Fare"/>
    <n v="16.82"/>
    <n v="0"/>
    <n v="0"/>
    <n v="16.82"/>
    <s v="USD"/>
    <n v="16.82"/>
    <n v="0"/>
    <n v="0"/>
    <n v="16.82"/>
    <n v="1.68"/>
  </r>
  <r>
    <s v="1f571449-d86e-4db6-bda7-1c45f176e4b0"/>
    <d v="2019-07-24T04:05:51"/>
    <d v="2019-07-24T00:00:00"/>
    <s v="3:44AM"/>
    <d v="2019-07-23T00:00:00"/>
    <s v="11:44PM"/>
    <d v="2019-07-24T00:00:00"/>
    <s v="4:05AM"/>
    <d v="2019-07-24T00:00:00"/>
    <s v="12:05AM"/>
    <s v="-05:00"/>
    <s v="Blade"/>
    <s v="Employee20"/>
    <s v="Employee20@blyblade.com"/>
    <x v="19"/>
    <s v="--"/>
    <s v="Travel | UberX"/>
    <x v="0"/>
    <x v="170"/>
    <n v="16"/>
    <s v="10016, USA"/>
    <s v="11201, USA"/>
    <x v="6"/>
    <s v="I'M RIDING"/>
    <s v="BLADE - CORP"/>
    <s v="Monthly Billing"/>
    <s v="Fare"/>
    <n v="27.84"/>
    <n v="0"/>
    <n v="0"/>
    <n v="27.84"/>
    <s v="USD"/>
    <n v="27.84"/>
    <n v="0"/>
    <n v="0"/>
    <n v="27.84"/>
    <n v="2.78"/>
  </r>
  <r>
    <s v="50500c84-dda5-48ae-98e0-cf5e427a8aa5"/>
    <d v="2019-07-24T04:43:20"/>
    <d v="2019-07-24T00:00:00"/>
    <s v="3:34AM"/>
    <d v="2019-07-23T00:00:00"/>
    <s v="11:34PM"/>
    <d v="2019-07-24T00:00:00"/>
    <s v="4:43AM"/>
    <d v="2019-07-24T00:00:00"/>
    <s v="12:43AM"/>
    <s v="-05:00"/>
    <s v="Blade"/>
    <s v="Employee42"/>
    <s v="Employee42@blyblade.com"/>
    <x v="31"/>
    <s v="--"/>
    <s v="Travel | UberX"/>
    <x v="0"/>
    <x v="171"/>
    <n v="51"/>
    <s v="10016, USA"/>
    <s v="10458, USA"/>
    <x v="6"/>
    <s v="I'M RIDING"/>
    <s v="--"/>
    <s v="Monthly Billing"/>
    <s v="Fare"/>
    <n v="47.04"/>
    <n v="0"/>
    <n v="0"/>
    <n v="47.04"/>
    <s v="USD"/>
    <n v="47.04"/>
    <n v="0"/>
    <n v="0"/>
    <n v="47.04"/>
    <n v="4.7"/>
  </r>
  <r>
    <s v="65fbe6a5-2ce9-4775-a7e8-a4630720f01d"/>
    <d v="2019-07-24T04:48:55"/>
    <d v="2019-07-24T00:00:00"/>
    <s v="4:42AM"/>
    <d v="2019-07-24T00:00:00"/>
    <s v="12:42AM"/>
    <d v="2019-07-24T00:00:00"/>
    <s v="4:48AM"/>
    <d v="2019-07-24T00:00:00"/>
    <s v="12:48AM"/>
    <s v="-05:00"/>
    <s v="Blade"/>
    <s v="Employee34"/>
    <s v="Employee34@blyblade.com"/>
    <x v="30"/>
    <s v="--"/>
    <s v="Travel | UberX"/>
    <x v="2"/>
    <x v="172"/>
    <n v="2"/>
    <s v="07202, USA"/>
    <s v="07202, USA"/>
    <x v="6"/>
    <s v="I'M RIDING"/>
    <s v="DEPT - CORP - NY"/>
    <s v="Monthly Billing"/>
    <s v="Fare"/>
    <n v="8.3000000000000007"/>
    <n v="0"/>
    <n v="0"/>
    <n v="8.3000000000000007"/>
    <s v="USD"/>
    <n v="8.3000000000000007"/>
    <n v="0"/>
    <n v="0"/>
    <n v="8.3000000000000007"/>
    <n v="0.83"/>
  </r>
  <r>
    <s v="ef71a903-a042-48ef-bf77-e52146f1486e"/>
    <d v="2019-07-24T18:44:37"/>
    <d v="2019-07-24T00:00:00"/>
    <s v="6:03PM"/>
    <d v="2019-07-24T00:00:00"/>
    <s v="2:03PM"/>
    <d v="2019-07-24T00:00:00"/>
    <s v="6:44PM"/>
    <d v="2019-07-24T00:00:00"/>
    <s v="2:44PM"/>
    <s v="-05:00"/>
    <s v="Blade"/>
    <s v="Employee20"/>
    <s v="Employee20@blyblade.com"/>
    <x v="19"/>
    <s v="--"/>
    <s v="Travel | UberX"/>
    <x v="0"/>
    <x v="173"/>
    <n v="34"/>
    <s v="10011, USA"/>
    <s v="10002, USA"/>
    <x v="6"/>
    <s v="I'M RIDING"/>
    <s v="BLADE - CORP"/>
    <s v="Monthly Billing"/>
    <s v="Fare"/>
    <n v="36.369999999999997"/>
    <n v="0"/>
    <n v="0"/>
    <n v="36.369999999999997"/>
    <s v="USD"/>
    <n v="36.369999999999997"/>
    <n v="0"/>
    <n v="0"/>
    <n v="36.369999999999997"/>
    <n v="3.64"/>
  </r>
  <r>
    <s v="721a6848-08ac-4371-8d82-1c22a022fef9"/>
    <d v="2019-06-07T21:55:58"/>
    <d v="2019-06-07T00:00:00"/>
    <s v="7:08PM"/>
    <d v="2019-06-07T00:00:00"/>
    <s v="3:08PM"/>
    <d v="2019-06-07T00:00:00"/>
    <s v="9:53PM"/>
    <d v="2019-06-07T00:00:00"/>
    <s v="5:53PM"/>
    <s v="-05:00"/>
    <s v="Blade"/>
    <s v="Employee6"/>
    <s v="Employee6@blyblade.com"/>
    <x v="3"/>
    <s v="--"/>
    <s v="Travel | UberX"/>
    <x v="0"/>
    <x v="174"/>
    <n v="144"/>
    <s v="10016, USA"/>
    <s v="07114, USA"/>
    <x v="2"/>
    <s v="CORP - Employee Rides"/>
    <s v="DEPT - OPS - NY"/>
    <s v="Monthly Billing"/>
    <s v="Tip"/>
    <n v="0"/>
    <n v="0"/>
    <n v="22.69"/>
    <n v="22.69"/>
    <s v="USD"/>
    <n v="0"/>
    <n v="0"/>
    <n v="22.69"/>
    <n v="22.69"/>
    <n v="0"/>
  </r>
  <r>
    <s v="50cddacb-7382-4820-bca4-dc8d0c59a73b"/>
    <d v="2019-07-24T19:49:48"/>
    <d v="2019-07-24T00:00:00"/>
    <s v="7:00PM"/>
    <d v="2019-07-24T00:00:00"/>
    <s v="3:00PM"/>
    <d v="2019-07-24T00:00:00"/>
    <s v="7:49PM"/>
    <d v="2019-07-24T00:00:00"/>
    <s v="3:49PM"/>
    <s v="-05:00"/>
    <s v="Blade"/>
    <s v="Employee20"/>
    <s v="Employee20@blyblade.com"/>
    <x v="19"/>
    <s v="--"/>
    <s v="Travel | UberXL"/>
    <x v="0"/>
    <x v="175"/>
    <n v="45"/>
    <s v="10002, USA"/>
    <s v="10026, USA"/>
    <x v="6"/>
    <s v="I'M RIDING"/>
    <s v="BLADE - CORP"/>
    <s v="Monthly Billing"/>
    <s v="Fare"/>
    <n v="62.41"/>
    <n v="0"/>
    <n v="0"/>
    <n v="62.41"/>
    <s v="USD"/>
    <n v="62.41"/>
    <n v="0"/>
    <n v="0"/>
    <n v="62.41"/>
    <n v="6.24"/>
  </r>
  <r>
    <s v="1da3153e-53ad-4ae1-b4be-a39cbf4fde41"/>
    <d v="2019-07-24T23:05:04"/>
    <d v="2019-07-24T00:00:00"/>
    <s v="10:45PM"/>
    <d v="2019-07-24T00:00:00"/>
    <s v="6:45PM"/>
    <d v="2019-07-24T00:00:00"/>
    <s v="11:04PM"/>
    <d v="2019-07-24T00:00:00"/>
    <s v="7:04PM"/>
    <s v="-05:00"/>
    <s v="Blade"/>
    <s v="Employee9"/>
    <s v="Employee9@blyblade.com"/>
    <x v="8"/>
    <s v="--"/>
    <s v="Travel | Black SUV"/>
    <x v="0"/>
    <x v="176"/>
    <n v="17"/>
    <s v="10011, USA"/>
    <s v="10018, USA"/>
    <x v="6"/>
    <s v="PAX TRAVEL"/>
    <s v="DEPT - FR - NY"/>
    <s v="Monthly Billing"/>
    <s v="Fare"/>
    <n v="41"/>
    <n v="0"/>
    <n v="0"/>
    <n v="41"/>
    <s v="USD"/>
    <n v="41"/>
    <n v="0"/>
    <n v="0"/>
    <n v="41"/>
    <n v="4.0999999999999996"/>
  </r>
  <r>
    <s v="e394f23d-4e41-44be-95a1-1e138e2a396c"/>
    <d v="2019-07-25T01:53:03"/>
    <d v="2019-07-25T00:00:00"/>
    <s v="1:45AM"/>
    <d v="2019-07-24T00:00:00"/>
    <s v="9:45PM"/>
    <s v="--"/>
    <s v="--"/>
    <s v="--"/>
    <s v="--"/>
    <s v="-05:00"/>
    <s v="Blade"/>
    <s v="Employee16"/>
    <s v="Employee16@blyblade.com"/>
    <x v="13"/>
    <s v="--"/>
    <s v="Travel | UberX Diamond"/>
    <x v="0"/>
    <x v="1"/>
    <n v="0"/>
    <s v="10018, USA"/>
    <s v="10001, USA"/>
    <x v="6"/>
    <s v="I'M RIDING EARLY/LATE"/>
    <s v="DEPT - OPS - NY"/>
    <s v="Monthly Billing"/>
    <s v="Fare"/>
    <n v="5.44"/>
    <n v="0"/>
    <n v="0"/>
    <n v="5.44"/>
    <s v="USD"/>
    <n v="5.44"/>
    <n v="0"/>
    <n v="0"/>
    <n v="5.44"/>
    <n v="0.54"/>
  </r>
  <r>
    <s v="52336c6b-b985-4982-aea9-e5910d5e1c99"/>
    <d v="2019-07-25T02:02:06"/>
    <d v="2019-07-25T00:00:00"/>
    <s v="1:47AM"/>
    <d v="2019-07-24T00:00:00"/>
    <s v="9:47PM"/>
    <s v="--"/>
    <s v="--"/>
    <s v="--"/>
    <s v="--"/>
    <s v="-05:00"/>
    <s v="Blade"/>
    <s v="Employee8"/>
    <s v="Employee8@blyblade.com"/>
    <x v="11"/>
    <s v="--"/>
    <s v="Travel | UberX"/>
    <x v="0"/>
    <x v="3"/>
    <s v="--"/>
    <s v="10036, USA"/>
    <s v="10001, USA"/>
    <x v="6"/>
    <s v="I'M RIDING EARLY/LATE"/>
    <s v="--"/>
    <s v="Monthly Billing"/>
    <s v="Fare"/>
    <n v="5.51"/>
    <n v="0"/>
    <n v="0"/>
    <n v="5.51"/>
    <s v="USD"/>
    <n v="5.51"/>
    <n v="0"/>
    <n v="0"/>
    <n v="5.51"/>
    <n v="0.55000000000000004"/>
  </r>
  <r>
    <s v="2e838537-42b6-43f1-91eb-0ac7c92028b4"/>
    <d v="2019-06-08T01:13:36"/>
    <d v="2019-06-08T00:00:00"/>
    <s v="12:37AM"/>
    <d v="2019-06-07T00:00:00"/>
    <s v="8:37PM"/>
    <d v="2019-06-08T00:00:00"/>
    <s v="12:58AM"/>
    <d v="2019-06-07T00:00:00"/>
    <s v="8:58PM"/>
    <s v="-05:00"/>
    <s v="Blade"/>
    <s v="Employee6"/>
    <s v="Employee6@blyblade.com"/>
    <x v="3"/>
    <s v="--"/>
    <s v="Travel | UberX"/>
    <x v="0"/>
    <x v="177"/>
    <n v="8"/>
    <s v="10016, USA"/>
    <s v="10017, USA"/>
    <x v="10"/>
    <s v="Late Night Rides"/>
    <s v="DEPT - OPS - NY"/>
    <s v="Monthly Billing"/>
    <s v="Tip"/>
    <n v="0"/>
    <n v="0"/>
    <n v="3.08"/>
    <n v="3.08"/>
    <s v="USD"/>
    <n v="0"/>
    <n v="0"/>
    <n v="3.08"/>
    <n v="3.08"/>
    <n v="0"/>
  </r>
  <r>
    <s v="374f3d21-827b-4dc2-a790-594850c01c92"/>
    <d v="2019-07-25T02:16:32"/>
    <d v="2019-07-25T00:00:00"/>
    <s v="2:02AM"/>
    <d v="2019-07-24T00:00:00"/>
    <s v="10:02PM"/>
    <d v="2019-07-25T00:00:00"/>
    <s v="2:16AM"/>
    <d v="2019-07-24T00:00:00"/>
    <s v="10:16PM"/>
    <s v="-05:00"/>
    <s v="Blade"/>
    <s v="Employee22"/>
    <s v="Employee22@blyblade.com"/>
    <x v="16"/>
    <s v="--"/>
    <s v="Travel | UberX"/>
    <x v="0"/>
    <x v="178"/>
    <n v="10"/>
    <s v="10001, USA"/>
    <s v="10016, USA"/>
    <x v="6"/>
    <s v="I'M RIDING EARLY/LATE"/>
    <s v="DEPT - OPS - NY"/>
    <s v="Monthly Billing"/>
    <s v="Fare"/>
    <n v="17.03"/>
    <n v="0"/>
    <n v="0"/>
    <n v="17.03"/>
    <s v="USD"/>
    <n v="17.03"/>
    <n v="0"/>
    <n v="0"/>
    <n v="17.03"/>
    <n v="1.7"/>
  </r>
  <r>
    <s v="5df628a2-9208-4ad3-81ca-440919e20888"/>
    <d v="2019-07-25T02:17:54"/>
    <d v="2019-07-25T00:00:00"/>
    <s v="1:53AM"/>
    <d v="2019-07-24T00:00:00"/>
    <s v="9:53PM"/>
    <d v="2019-07-25T00:00:00"/>
    <s v="2:17AM"/>
    <d v="2019-07-24T00:00:00"/>
    <s v="10:17PM"/>
    <s v="-05:00"/>
    <s v="Blade"/>
    <s v="Employee16"/>
    <s v="Employee16@blyblade.com"/>
    <x v="13"/>
    <s v="--"/>
    <s v="Travel | UberX Diamond"/>
    <x v="0"/>
    <x v="179"/>
    <n v="15"/>
    <s v="10011, USA"/>
    <s v="07086, USA"/>
    <x v="6"/>
    <s v="I'M RIDING EARLY/LATE"/>
    <s v="DEPT - OPS - NY"/>
    <s v="Monthly Billing"/>
    <s v="Fare"/>
    <n v="43.4"/>
    <n v="0"/>
    <n v="0"/>
    <n v="43.4"/>
    <s v="USD"/>
    <n v="43.4"/>
    <n v="0"/>
    <n v="0"/>
    <n v="43.4"/>
    <n v="4.34"/>
  </r>
  <r>
    <s v="0b4ddb9d-cbbe-490f-b99c-8a434dbb6dc5"/>
    <d v="2019-07-25T14:23:58"/>
    <d v="2019-07-25T00:00:00"/>
    <s v="2:03PM"/>
    <d v="2019-07-25T00:00:00"/>
    <s v="10:03AM"/>
    <d v="2019-07-25T00:00:00"/>
    <s v="2:23PM"/>
    <d v="2019-07-25T00:00:00"/>
    <s v="10:23AM"/>
    <s v="-05:00"/>
    <s v="Blade"/>
    <s v="Employee20"/>
    <s v="Employee20@blyblade.com"/>
    <x v="19"/>
    <s v="--"/>
    <s v="Travel | UberXL"/>
    <x v="0"/>
    <x v="180"/>
    <n v="17"/>
    <s v="10001, USA"/>
    <s v="10036, USA"/>
    <x v="6"/>
    <s v="I'M RIDING"/>
    <s v="BLADE - CORP"/>
    <s v="Monthly Billing"/>
    <s v="Fare"/>
    <n v="23.39"/>
    <n v="0"/>
    <n v="0"/>
    <n v="23.39"/>
    <s v="USD"/>
    <n v="23.39"/>
    <n v="0"/>
    <n v="0"/>
    <n v="23.39"/>
    <n v="2.34"/>
  </r>
  <r>
    <s v="14639f31-c231-4678-9bdc-5161b3590a4a"/>
    <d v="2019-07-25T15:51:37"/>
    <d v="2019-07-25T00:00:00"/>
    <s v="3:21PM"/>
    <d v="2019-07-25T00:00:00"/>
    <s v="11:21AM"/>
    <d v="2019-07-25T00:00:00"/>
    <s v="3:51PM"/>
    <d v="2019-07-25T00:00:00"/>
    <s v="11:51AM"/>
    <s v="-05:00"/>
    <s v="Blade"/>
    <s v="Employee22"/>
    <s v="Employee22@blyblade.com"/>
    <x v="16"/>
    <s v="--"/>
    <s v="Travel | UberX"/>
    <x v="0"/>
    <x v="181"/>
    <n v="22"/>
    <s v="10011, USA"/>
    <s v="10020, USA"/>
    <x v="6"/>
    <s v="I'M RIDING"/>
    <s v="DEPT - OPS - NY"/>
    <s v="Monthly Billing"/>
    <s v="Fare"/>
    <n v="24.65"/>
    <n v="0"/>
    <n v="0"/>
    <n v="24.65"/>
    <s v="USD"/>
    <n v="24.65"/>
    <n v="0"/>
    <n v="0"/>
    <n v="24.65"/>
    <n v="2.4700000000000002"/>
  </r>
  <r>
    <s v="aa48643b-f893-4997-aa21-26b73e14e575"/>
    <d v="2019-07-25T16:37:30"/>
    <d v="2019-07-25T00:00:00"/>
    <s v="4:21PM"/>
    <d v="2019-07-25T00:00:00"/>
    <s v="12:21PM"/>
    <d v="2019-07-25T00:00:00"/>
    <s v="4:37PM"/>
    <d v="2019-07-25T00:00:00"/>
    <s v="12:37PM"/>
    <s v="-05:00"/>
    <s v="Blade"/>
    <s v="Employee22"/>
    <s v="Employee22@blyblade.com"/>
    <x v="16"/>
    <s v="--"/>
    <s v="Travel | UberX"/>
    <x v="0"/>
    <x v="55"/>
    <n v="14"/>
    <s v="10020, USA"/>
    <s v="10011, USA"/>
    <x v="6"/>
    <s v="I'M RIDING"/>
    <s v="DEPT - OPS - NY"/>
    <s v="Monthly Billing"/>
    <s v="Fare"/>
    <n v="17.36"/>
    <n v="0"/>
    <n v="0"/>
    <n v="17.36"/>
    <s v="USD"/>
    <n v="17.36"/>
    <n v="0"/>
    <n v="0"/>
    <n v="17.36"/>
    <n v="1.74"/>
  </r>
  <r>
    <s v="bf547422-9d54-4ba3-8dd8-2e246a5bbe4b"/>
    <d v="2019-07-25T17:05:59"/>
    <d v="2019-07-25T00:00:00"/>
    <s v="4:57PM"/>
    <d v="2019-07-25T00:00:00"/>
    <s v="12:57PM"/>
    <s v="--"/>
    <s v="--"/>
    <s v="--"/>
    <s v="--"/>
    <s v="-05:00"/>
    <s v="Blade"/>
    <s v="Employee22"/>
    <s v="Employee22@blyblade.com"/>
    <x v="16"/>
    <s v="--"/>
    <s v="Travel | UberX"/>
    <x v="0"/>
    <x v="3"/>
    <s v="--"/>
    <s v="10001, USA"/>
    <s v="10011, USA"/>
    <x v="6"/>
    <s v="I'M RIDING"/>
    <s v="DEPT - OPS - NY"/>
    <s v="Monthly Billing"/>
    <s v="Fare"/>
    <n v="5.44"/>
    <n v="0"/>
    <n v="0"/>
    <n v="5.44"/>
    <s v="USD"/>
    <n v="5.44"/>
    <n v="0"/>
    <n v="0"/>
    <n v="5.44"/>
    <n v="0.54"/>
  </r>
  <r>
    <s v="6660ef54-7681-453c-87af-c3178c2d40f1"/>
    <d v="2019-07-26T00:14:49"/>
    <d v="2019-07-25T00:00:00"/>
    <s v="11:51PM"/>
    <d v="2019-07-25T00:00:00"/>
    <s v="7:51PM"/>
    <d v="2019-07-26T00:00:00"/>
    <s v="12:14AM"/>
    <d v="2019-07-25T00:00:00"/>
    <s v="8:14PM"/>
    <s v="-05:00"/>
    <s v="Blade"/>
    <s v="Employee22"/>
    <s v="Employee22@blyblade.com"/>
    <x v="16"/>
    <s v="--"/>
    <s v="Travel | UberX"/>
    <x v="0"/>
    <x v="182"/>
    <n v="12"/>
    <s v="10011, USA"/>
    <s v="10003, USA"/>
    <x v="6"/>
    <s v="I'M RIDING"/>
    <s v="DEPT - OPS - NY"/>
    <s v="Monthly Billing"/>
    <s v="Fare"/>
    <n v="15.93"/>
    <n v="0"/>
    <n v="0"/>
    <n v="15.93"/>
    <s v="USD"/>
    <n v="15.93"/>
    <n v="0"/>
    <n v="0"/>
    <n v="15.93"/>
    <n v="1.59"/>
  </r>
  <r>
    <s v="97b1588b-ae9a-46f8-b151-8775b4b2f7ce"/>
    <d v="2019-07-26T15:14:55"/>
    <d v="2019-07-26T00:00:00"/>
    <s v="3:02PM"/>
    <d v="2019-07-26T00:00:00"/>
    <s v="11:02AM"/>
    <d v="2019-07-26T00:00:00"/>
    <s v="3:14PM"/>
    <d v="2019-07-26T00:00:00"/>
    <s v="11:14AM"/>
    <s v="-05:00"/>
    <s v="Blade"/>
    <s v="Employee47"/>
    <s v="Employee47@blyblade.com"/>
    <x v="32"/>
    <s v="--"/>
    <s v="Travel | UberX"/>
    <x v="0"/>
    <x v="180"/>
    <n v="10"/>
    <s v="10036, USA"/>
    <s v="10018, USA"/>
    <x v="6"/>
    <s v="I'M RIDING"/>
    <s v="DEPT - CX"/>
    <s v="Monthly Billing"/>
    <s v="Fare"/>
    <n v="8.1199999999999992"/>
    <n v="0"/>
    <n v="0"/>
    <n v="8.1199999999999992"/>
    <s v="USD"/>
    <n v="8.1199999999999992"/>
    <n v="0"/>
    <n v="0"/>
    <n v="8.1199999999999992"/>
    <n v="0.81"/>
  </r>
  <r>
    <s v="024ec049-c8b2-4463-8940-36de7054897c"/>
    <d v="2019-07-26T19:46:38"/>
    <d v="2019-07-26T00:00:00"/>
    <s v="7:12PM"/>
    <d v="2019-07-26T00:00:00"/>
    <s v="3:12PM"/>
    <d v="2019-07-26T00:00:00"/>
    <s v="7:46PM"/>
    <d v="2019-07-26T00:00:00"/>
    <s v="3:46PM"/>
    <s v="-05:00"/>
    <s v="Blade"/>
    <s v="Employee5"/>
    <s v="Employee5@blyblade.com"/>
    <x v="9"/>
    <s v="--"/>
    <s v="Travel | UberX"/>
    <x v="0"/>
    <x v="183"/>
    <n v="24"/>
    <s v="10011, USA"/>
    <s v="10011, USA"/>
    <x v="6"/>
    <s v="I'M RIDING"/>
    <s v="DEPT - OPS - NY"/>
    <s v="Monthly Billing"/>
    <s v="Fare"/>
    <n v="23.61"/>
    <n v="0"/>
    <n v="0"/>
    <n v="23.61"/>
    <s v="USD"/>
    <n v="23.61"/>
    <n v="0"/>
    <n v="0"/>
    <n v="23.61"/>
    <n v="2.36"/>
  </r>
  <r>
    <s v="b2457cc4-35e9-4a63-b3b9-78e13838c4ca"/>
    <d v="2019-07-26T23:47:22"/>
    <d v="2019-07-26T00:00:00"/>
    <s v="11:26PM"/>
    <d v="2019-07-26T00:00:00"/>
    <s v="7:26PM"/>
    <d v="2019-07-26T00:00:00"/>
    <s v="11:47PM"/>
    <d v="2019-07-26T00:00:00"/>
    <s v="7:47PM"/>
    <s v="-05:00"/>
    <s v="Blade"/>
    <s v="Employee48"/>
    <s v="Employee48@blyblade.com"/>
    <x v="27"/>
    <s v="--"/>
    <s v="Travel | UberX"/>
    <x v="0"/>
    <x v="114"/>
    <n v="16"/>
    <s v="10011, USA"/>
    <s v="10152, USA"/>
    <x v="6"/>
    <s v="I'M RIDING"/>
    <s v="--"/>
    <s v="Monthly Billing"/>
    <s v="Fare"/>
    <n v="22.31"/>
    <n v="0"/>
    <n v="0"/>
    <n v="22.31"/>
    <s v="USD"/>
    <n v="22.31"/>
    <n v="0"/>
    <n v="0"/>
    <n v="22.31"/>
    <n v="2.23"/>
  </r>
  <r>
    <s v="ff3ed290-5243-4cce-aba0-bc66d18f6458"/>
    <d v="2019-07-27T00:55:56"/>
    <d v="2019-07-27T00:00:00"/>
    <s v="12:48AM"/>
    <d v="2019-07-26T00:00:00"/>
    <s v="8:48PM"/>
    <s v="--"/>
    <s v="--"/>
    <s v="--"/>
    <s v="--"/>
    <s v="-05:00"/>
    <s v="Blade"/>
    <s v="Employee17"/>
    <s v="Employee17@blyblade.com"/>
    <x v="12"/>
    <s v="--"/>
    <s v="Travel | UberX"/>
    <x v="0"/>
    <x v="3"/>
    <s v="--"/>
    <s v="10010, USA"/>
    <s v="10016, USA"/>
    <x v="6"/>
    <s v="I'M RIDING"/>
    <s v="DEPT - OPS - NY"/>
    <s v="Monthly Billing"/>
    <s v="Fare"/>
    <n v="5.44"/>
    <n v="0"/>
    <n v="0"/>
    <n v="5.44"/>
    <s v="USD"/>
    <n v="5.44"/>
    <n v="0"/>
    <n v="0"/>
    <n v="5.44"/>
    <n v="0.54"/>
  </r>
  <r>
    <s v="f3a412c1-3b55-4594-8bba-2bf77c4ab080"/>
    <d v="2019-07-27T15:41:25"/>
    <d v="2019-07-27T00:00:00"/>
    <s v="3:33PM"/>
    <d v="2019-07-27T00:00:00"/>
    <s v="11:33AM"/>
    <d v="2019-07-27T00:00:00"/>
    <s v="3:41PM"/>
    <d v="2019-07-27T00:00:00"/>
    <s v="11:41AM"/>
    <s v="-05:00"/>
    <s v="Blade"/>
    <s v="Employee5"/>
    <s v="Employee5@blyblade.com"/>
    <x v="9"/>
    <s v="--"/>
    <s v="Travel | UberX"/>
    <x v="0"/>
    <x v="184"/>
    <n v="7"/>
    <s v="10001, USA"/>
    <s v="10018, USA"/>
    <x v="6"/>
    <s v="PRODUCT RIDING"/>
    <s v="DEPT - OPS - NY"/>
    <s v="Monthly Billing"/>
    <s v="Fare"/>
    <n v="10.76"/>
    <n v="0"/>
    <n v="0"/>
    <n v="10.76"/>
    <s v="USD"/>
    <n v="10.76"/>
    <n v="0"/>
    <n v="0"/>
    <n v="10.76"/>
    <n v="1.08"/>
  </r>
  <r>
    <s v="c5e4f3fd-3cba-490b-a8a3-e622102d66f4"/>
    <d v="2019-07-27T15:59:01"/>
    <d v="2019-07-27T00:00:00"/>
    <s v="3:46PM"/>
    <d v="2019-07-27T00:00:00"/>
    <s v="11:46AM"/>
    <d v="2019-07-27T00:00:00"/>
    <s v="3:58PM"/>
    <d v="2019-07-27T00:00:00"/>
    <s v="11:58AM"/>
    <s v="-05:00"/>
    <s v="Blade"/>
    <s v="Employee5"/>
    <s v="Employee5@blyblade.com"/>
    <x v="9"/>
    <s v="--"/>
    <s v="Travel | UberX"/>
    <x v="0"/>
    <x v="91"/>
    <n v="10"/>
    <s v="10018, USA"/>
    <s v="10001, USA"/>
    <x v="6"/>
    <s v="I'M RIDING"/>
    <s v="DEPT - OPS - NY"/>
    <s v="Monthly Billing"/>
    <s v="Fare"/>
    <n v="14.54"/>
    <n v="0"/>
    <n v="0"/>
    <n v="14.54"/>
    <s v="USD"/>
    <n v="14.54"/>
    <n v="0"/>
    <n v="0"/>
    <n v="14.54"/>
    <n v="1.45"/>
  </r>
  <r>
    <s v="cf54cc03-3d47-4772-b61b-1e2a3024bdc6"/>
    <d v="2019-07-29T15:25:09"/>
    <d v="2019-07-29T00:00:00"/>
    <s v="3:19PM"/>
    <d v="2019-07-29T00:00:00"/>
    <s v="11:19AM"/>
    <s v="--"/>
    <s v="--"/>
    <s v="--"/>
    <s v="--"/>
    <s v="-05:00"/>
    <s v="Blade"/>
    <s v="Employee8"/>
    <s v="Employee8@blyblade.com"/>
    <x v="11"/>
    <s v="--"/>
    <s v="Travel | UberX"/>
    <x v="0"/>
    <x v="3"/>
    <s v="--"/>
    <s v="10001, USA"/>
    <s v="10018, USA"/>
    <x v="6"/>
    <s v="I'M RIDING"/>
    <s v="--"/>
    <s v="Monthly Billing"/>
    <s v="Fare"/>
    <n v="5.44"/>
    <n v="0"/>
    <n v="0"/>
    <n v="5.44"/>
    <s v="USD"/>
    <n v="5.44"/>
    <n v="0"/>
    <n v="0"/>
    <n v="5.44"/>
    <n v="0.54"/>
  </r>
  <r>
    <s v="1d2541e7-5dd7-4abb-a3a6-da151868a1aa"/>
    <d v="2019-07-29T15:59:49"/>
    <d v="2019-07-29T00:00:00"/>
    <s v="3:25PM"/>
    <d v="2019-07-29T00:00:00"/>
    <s v="11:25AM"/>
    <d v="2019-07-29T00:00:00"/>
    <s v="3:59PM"/>
    <d v="2019-07-29T00:00:00"/>
    <s v="11:59AM"/>
    <s v="-05:00"/>
    <s v="Blade"/>
    <s v="Employee21"/>
    <s v="Employee21@blyblade.com"/>
    <x v="28"/>
    <s v="--"/>
    <s v="Travel | UberX"/>
    <x v="0"/>
    <x v="185"/>
    <n v="31"/>
    <s v="10011, USA"/>
    <s v="10011, USA"/>
    <x v="6"/>
    <s v="I'M RIDING"/>
    <s v="--"/>
    <s v="Monthly Billing"/>
    <s v="Fare"/>
    <n v="10.27"/>
    <n v="0"/>
    <n v="0"/>
    <n v="10.27"/>
    <s v="USD"/>
    <n v="10.27"/>
    <n v="0"/>
    <n v="0"/>
    <n v="10.27"/>
    <n v="1.03"/>
  </r>
  <r>
    <s v="834f7b0e-07bd-4795-9348-6801471d4878"/>
    <d v="2019-07-29T19:16:31"/>
    <d v="2019-07-29T00:00:00"/>
    <s v="6:50PM"/>
    <d v="2019-07-29T00:00:00"/>
    <s v="2:50PM"/>
    <d v="2019-07-29T00:00:00"/>
    <s v="7:16PM"/>
    <d v="2019-07-29T00:00:00"/>
    <s v="3:16PM"/>
    <s v="-05:00"/>
    <s v="Blade"/>
    <s v="Employee22"/>
    <s v="Employee22@blyblade.com"/>
    <x v="16"/>
    <s v="--"/>
    <s v="Travel | UberX"/>
    <x v="0"/>
    <x v="59"/>
    <n v="20"/>
    <s v="10011, USA"/>
    <s v="10022, USA"/>
    <x v="6"/>
    <s v="I'M RIDING"/>
    <s v="DEPT - OPS - NY"/>
    <s v="Monthly Billing"/>
    <s v="Fare"/>
    <n v="27.19"/>
    <n v="0"/>
    <n v="0"/>
    <n v="27.19"/>
    <s v="USD"/>
    <n v="27.19"/>
    <n v="0"/>
    <n v="0"/>
    <n v="27.19"/>
    <n v="2.72"/>
  </r>
  <r>
    <s v="6ac003d9-28b8-4ad2-9810-55c97a90cd80"/>
    <d v="2019-07-29T20:00:29"/>
    <d v="2019-07-29T00:00:00"/>
    <s v="7:43PM"/>
    <d v="2019-07-29T00:00:00"/>
    <s v="3:43PM"/>
    <d v="2019-07-29T00:00:00"/>
    <s v="8:00PM"/>
    <d v="2019-07-29T00:00:00"/>
    <s v="4:00PM"/>
    <s v="-05:00"/>
    <s v="Blade"/>
    <s v="Employee13"/>
    <s v="Employee13@blyblade.com"/>
    <x v="33"/>
    <s v="--"/>
    <s v="Travel | UberX Diamond"/>
    <x v="0"/>
    <x v="180"/>
    <n v="12"/>
    <s v="10016, USA"/>
    <s v="10010, USA"/>
    <x v="6"/>
    <s v="I'M RIDING"/>
    <s v="DEPT - CX"/>
    <s v="Monthly Billing"/>
    <s v="Fare"/>
    <n v="15.34"/>
    <n v="0"/>
    <n v="0"/>
    <n v="15.34"/>
    <s v="USD"/>
    <n v="15.34"/>
    <n v="0"/>
    <n v="0"/>
    <n v="15.34"/>
    <n v="1.53"/>
  </r>
  <r>
    <s v="fdc0d051-5afa-446d-b88f-da8c7165a72b"/>
    <d v="2019-07-30T00:43:19"/>
    <d v="2019-07-30T00:00:00"/>
    <s v="12:30AM"/>
    <d v="2019-07-29T00:00:00"/>
    <s v="8:30PM"/>
    <d v="2019-07-30T00:00:00"/>
    <s v="12:42AM"/>
    <d v="2019-07-29T00:00:00"/>
    <s v="8:42PM"/>
    <s v="-05:00"/>
    <s v="Blade"/>
    <s v="Employee22"/>
    <s v="Employee22@blyblade.com"/>
    <x v="16"/>
    <s v="--"/>
    <s v="Travel | UberX"/>
    <x v="0"/>
    <x v="186"/>
    <n v="8"/>
    <s v="10011, USA"/>
    <s v="10016, USA"/>
    <x v="6"/>
    <s v="I'M RIDING EARLY/LATE"/>
    <s v="DEPT - OPS - NY"/>
    <s v="Monthly Billing"/>
    <s v="Fare"/>
    <n v="16.690000000000001"/>
    <n v="0"/>
    <n v="0"/>
    <n v="16.690000000000001"/>
    <s v="USD"/>
    <n v="16.690000000000001"/>
    <n v="0"/>
    <n v="0"/>
    <n v="16.690000000000001"/>
    <n v="1.67"/>
  </r>
  <r>
    <s v="339ff67c-c448-4d07-8c96-7c7e38ce1b13"/>
    <d v="2019-07-30T01:25:44"/>
    <d v="2019-07-30T00:00:00"/>
    <s v="1:02AM"/>
    <d v="2019-07-29T00:00:00"/>
    <s v="9:02PM"/>
    <d v="2019-07-30T00:00:00"/>
    <s v="1:25AM"/>
    <d v="2019-07-29T00:00:00"/>
    <s v="9:25PM"/>
    <s v="-05:00"/>
    <s v="Blade"/>
    <s v="Employee18"/>
    <s v="Employee18@blyblade.com"/>
    <x v="34"/>
    <s v="--"/>
    <s v="Travel | UberX Diamond"/>
    <x v="0"/>
    <x v="125"/>
    <n v="13"/>
    <s v="10011, USA"/>
    <s v="10016, USA"/>
    <x v="6"/>
    <s v="I'M RIDING"/>
    <s v="DEPT - CX"/>
    <s v="Monthly Billing"/>
    <s v="Fare"/>
    <n v="17.53"/>
    <n v="0"/>
    <n v="0"/>
    <n v="17.53"/>
    <s v="USD"/>
    <n v="17.53"/>
    <n v="0"/>
    <n v="0"/>
    <n v="17.53"/>
    <n v="1.75"/>
  </r>
  <r>
    <s v="41976d43-ea3b-433d-a7ac-365d0b089d1c"/>
    <d v="2019-07-31T14:32:07"/>
    <d v="2019-07-31T00:00:00"/>
    <s v="2:27PM"/>
    <d v="2019-07-31T00:00:00"/>
    <s v="10:27AM"/>
    <s v="--"/>
    <s v="--"/>
    <s v="--"/>
    <s v="--"/>
    <s v="-05:00"/>
    <s v="Blade"/>
    <s v="Employee8"/>
    <s v="Employee8@blyblade.com"/>
    <x v="11"/>
    <s v="--"/>
    <s v="Travel | UberX"/>
    <x v="0"/>
    <x v="3"/>
    <s v="--"/>
    <s v="10001, USA"/>
    <s v="10011, USA"/>
    <x v="6"/>
    <s v="I'M RIDING"/>
    <s v="--"/>
    <s v="Monthly Billing"/>
    <s v="Fare"/>
    <n v="5.44"/>
    <n v="0"/>
    <n v="0"/>
    <n v="5.44"/>
    <s v="USD"/>
    <n v="5.44"/>
    <n v="0"/>
    <n v="0"/>
    <n v="5.44"/>
    <n v="0.54"/>
  </r>
  <r>
    <s v="7c7c95f4-ca97-46b7-92a8-386c1cc9afdb"/>
    <d v="2019-06-09T04:11:50"/>
    <d v="2019-06-09T00:00:00"/>
    <s v="3:51AM"/>
    <d v="2019-06-08T00:00:00"/>
    <s v="11:51PM"/>
    <d v="2019-06-09T00:00:00"/>
    <s v="4:11AM"/>
    <d v="2019-06-09T00:00:00"/>
    <s v="12:11AM"/>
    <s v="-05:00"/>
    <s v="Blade"/>
    <s v="Employee6"/>
    <s v="Employee6@blyblade.com"/>
    <x v="3"/>
    <s v="--"/>
    <s v="Travel | UberXL"/>
    <x v="5"/>
    <x v="44"/>
    <n v="10"/>
    <s v="02554, USA"/>
    <s v="02554, USA"/>
    <x v="1"/>
    <s v="CORP - Employee Rides"/>
    <s v="DEPT - OPS - NY"/>
    <s v="Monthly Billing"/>
    <s v="Tip"/>
    <n v="0"/>
    <n v="0"/>
    <n v="15"/>
    <n v="15"/>
    <s v="USD"/>
    <n v="0"/>
    <n v="0"/>
    <n v="15"/>
    <n v="15"/>
    <n v="0"/>
  </r>
  <r>
    <s v="9e21fee7-c670-4199-8658-f993889c9818"/>
    <d v="2019-07-31T15:03:36"/>
    <d v="2019-07-31T00:00:00"/>
    <s v="2:32PM"/>
    <d v="2019-07-31T00:00:00"/>
    <s v="10:32AM"/>
    <d v="2019-07-31T00:00:00"/>
    <s v="3:03PM"/>
    <d v="2019-07-31T00:00:00"/>
    <s v="11:03AM"/>
    <s v="-05:00"/>
    <s v="Blade"/>
    <s v="Employee21"/>
    <s v="Employee21@blyblade.com"/>
    <x v="28"/>
    <s v="--"/>
    <s v="Travel | UberX"/>
    <x v="0"/>
    <x v="25"/>
    <n v="26"/>
    <s v="10011, USA"/>
    <s v="10013, USA"/>
    <x v="6"/>
    <s v="I'M RIDING"/>
    <s v="--"/>
    <s v="Monthly Billing"/>
    <s v="Fare"/>
    <n v="23.68"/>
    <n v="0"/>
    <n v="0"/>
    <n v="23.68"/>
    <s v="USD"/>
    <n v="23.68"/>
    <n v="0"/>
    <n v="0"/>
    <n v="23.68"/>
    <n v="2.37"/>
  </r>
  <r>
    <s v="0b2f37aa-d482-4008-be03-74314650b4c7"/>
    <d v="2019-07-31T15:12:12"/>
    <d v="2019-07-31T00:00:00"/>
    <s v="2:32PM"/>
    <d v="2019-07-31T00:00:00"/>
    <s v="10:32AM"/>
    <d v="2019-07-31T00:00:00"/>
    <s v="3:12PM"/>
    <d v="2019-07-31T00:00:00"/>
    <s v="11:12AM"/>
    <s v="-05:00"/>
    <s v="Blade"/>
    <s v="Employee22"/>
    <s v="Employee22@blyblade.com"/>
    <x v="16"/>
    <s v="--"/>
    <s v="Travel | UberX"/>
    <x v="0"/>
    <x v="59"/>
    <n v="35"/>
    <s v="10011, USA"/>
    <s v="10022, USA"/>
    <x v="6"/>
    <s v="I'M RIDING"/>
    <s v="DEPT - OPS - NY"/>
    <s v="Monthly Billing"/>
    <s v="Fare"/>
    <n v="29.52"/>
    <n v="0"/>
    <n v="0"/>
    <n v="29.52"/>
    <s v="USD"/>
    <n v="29.52"/>
    <n v="0"/>
    <n v="0"/>
    <n v="29.52"/>
    <n v="2.95"/>
  </r>
  <r>
    <s v="8ac84ae3-3f2e-48d2-8250-340bf7c55b68"/>
    <d v="2019-08-01T00:55:03"/>
    <d v="2019-08-01T00:00:00"/>
    <s v="12:34AM"/>
    <d v="2019-07-31T00:00:00"/>
    <s v="8:34PM"/>
    <d v="2019-08-01T00:00:00"/>
    <s v="12:54AM"/>
    <d v="2019-07-31T00:00:00"/>
    <s v="8:54PM"/>
    <s v="-05:00"/>
    <s v="Blade"/>
    <s v="Employee21"/>
    <s v="Employee21@blyblade.com"/>
    <x v="28"/>
    <s v="--"/>
    <s v="Travel | UberX"/>
    <x v="0"/>
    <x v="187"/>
    <n v="15"/>
    <s v="10011, USA"/>
    <s v="10128, USA"/>
    <x v="6"/>
    <s v="I'M RIDING"/>
    <s v="--"/>
    <s v="Monthly Billing"/>
    <s v="Fare"/>
    <n v="23"/>
    <n v="0"/>
    <n v="0"/>
    <n v="23"/>
    <s v="USD"/>
    <n v="23"/>
    <n v="0"/>
    <n v="0"/>
    <n v="23"/>
    <n v="2.2999999999999998"/>
  </r>
  <r>
    <s v="9a2de7f9-da4b-4de7-98de-8bbec7388674"/>
    <d v="2019-08-01T21:02:52"/>
    <d v="2019-08-01T00:00:00"/>
    <s v="8:46PM"/>
    <d v="2019-08-01T00:00:00"/>
    <s v="4:46PM"/>
    <d v="2019-08-01T00:00:00"/>
    <s v="9:02PM"/>
    <d v="2019-08-01T00:00:00"/>
    <s v="5:02PM"/>
    <s v="-05:00"/>
    <s v="Blade"/>
    <s v="Employee47"/>
    <s v="Employee47@blyblade.com"/>
    <x v="32"/>
    <s v="--"/>
    <s v="Travel | UberX"/>
    <x v="0"/>
    <x v="188"/>
    <n v="14"/>
    <s v="10016, USA"/>
    <s v="10018, USA"/>
    <x v="6"/>
    <s v="I'M RIDING"/>
    <s v="DEPT - CX"/>
    <s v="Monthly Billing"/>
    <s v="Fare"/>
    <n v="6.59"/>
    <n v="0"/>
    <n v="0"/>
    <n v="6.59"/>
    <s v="USD"/>
    <n v="6.59"/>
    <n v="0"/>
    <n v="0"/>
    <n v="6.59"/>
    <n v="0.66"/>
  </r>
  <r>
    <s v="e9a5747f-cbd2-49a1-b4a6-2908fd302f5c"/>
    <d v="2019-08-02T00:08:18"/>
    <d v="2019-08-01T00:00:00"/>
    <s v="11:56PM"/>
    <d v="2019-08-01T00:00:00"/>
    <s v="7:56PM"/>
    <d v="2019-08-02T00:00:00"/>
    <s v="12:08AM"/>
    <d v="2019-08-01T00:00:00"/>
    <s v="8:08PM"/>
    <s v="-05:00"/>
    <s v="Blade"/>
    <s v="Employee6"/>
    <s v="Employee6@blyblade.com"/>
    <x v="3"/>
    <s v="--"/>
    <s v="Travel | UberX"/>
    <x v="0"/>
    <x v="189"/>
    <n v="9"/>
    <s v="10016, USA"/>
    <s v="10017, USA"/>
    <x v="6"/>
    <s v="PAX TRAVEL"/>
    <s v="DEPT - OPS - NY"/>
    <s v="Monthly Billing"/>
    <s v="Fare"/>
    <n v="10.76"/>
    <n v="0"/>
    <n v="0"/>
    <n v="10.76"/>
    <s v="USD"/>
    <n v="10.76"/>
    <n v="0"/>
    <n v="0"/>
    <n v="10.76"/>
    <n v="1.08"/>
  </r>
  <r>
    <s v="2338a2c4-e67f-43e9-80b5-f2ab4029dcf3"/>
    <d v="2019-08-02T01:09:34"/>
    <d v="2019-08-02T00:00:00"/>
    <s v="12:50AM"/>
    <d v="2019-08-01T00:00:00"/>
    <s v="8:50PM"/>
    <d v="2019-08-02T00:00:00"/>
    <s v="1:09AM"/>
    <d v="2019-08-01T00:00:00"/>
    <s v="9:09PM"/>
    <s v="-05:00"/>
    <s v="Blade"/>
    <s v="Employee22"/>
    <s v="Employee22@blyblade.com"/>
    <x v="16"/>
    <s v="--"/>
    <s v="Travel | UberX"/>
    <x v="0"/>
    <x v="168"/>
    <n v="16"/>
    <s v="10011, USA"/>
    <s v="10016, USA"/>
    <x v="6"/>
    <s v="I'M RIDING"/>
    <s v="DEPT - OPS - NY"/>
    <s v="Monthly Billing"/>
    <s v="Fare"/>
    <n v="17.260000000000002"/>
    <n v="0"/>
    <n v="0"/>
    <n v="17.260000000000002"/>
    <s v="USD"/>
    <n v="17.260000000000002"/>
    <n v="0"/>
    <n v="0"/>
    <n v="17.260000000000002"/>
    <n v="1.73"/>
  </r>
  <r>
    <s v="7bb77f96-1e37-44e8-a8c6-c05f8ee037c4"/>
    <d v="2019-08-02T02:50:35"/>
    <d v="2019-08-02T00:00:00"/>
    <s v="2:23AM"/>
    <d v="2019-08-01T00:00:00"/>
    <s v="10:23PM"/>
    <d v="2019-08-02T00:00:00"/>
    <s v="2:50AM"/>
    <d v="2019-08-01T00:00:00"/>
    <s v="10:50PM"/>
    <s v="-05:00"/>
    <s v="Blade"/>
    <s v="Employee18"/>
    <s v="Employee18@blyblade.com"/>
    <x v="34"/>
    <s v="--"/>
    <s v="Travel | UberX Diamond"/>
    <x v="0"/>
    <x v="61"/>
    <n v="14"/>
    <s v="10011, USA"/>
    <s v="10016, USA"/>
    <x v="6"/>
    <s v="I'M RIDING EARLY/LATE"/>
    <s v="DEPT - CX"/>
    <s v="Monthly Billing"/>
    <s v="Fare"/>
    <n v="26.28"/>
    <n v="0"/>
    <n v="0"/>
    <n v="26.28"/>
    <s v="USD"/>
    <n v="26.28"/>
    <n v="0"/>
    <n v="0"/>
    <n v="26.28"/>
    <n v="2.63"/>
  </r>
  <r>
    <s v="a1c14deb-891f-46da-9108-fb2e030bf2d0"/>
    <d v="2019-08-02T11:59:07"/>
    <d v="2019-08-02T00:00:00"/>
    <s v="11:44AM"/>
    <d v="2019-08-02T00:00:00"/>
    <s v="7:44AM"/>
    <d v="2019-08-02T00:00:00"/>
    <s v="11:58AM"/>
    <d v="2019-08-02T00:00:00"/>
    <s v="7:58AM"/>
    <s v="-05:00"/>
    <s v="Blade"/>
    <s v="Employee6"/>
    <s v="Employee6@blyblade.com"/>
    <x v="3"/>
    <s v="--"/>
    <s v="Travel | UberX"/>
    <x v="0"/>
    <x v="190"/>
    <n v="8"/>
    <s v="10017, USA"/>
    <s v="10016, USA"/>
    <x v="6"/>
    <s v="I'M RIDING"/>
    <s v="DEPT - OPS - NY"/>
    <s v="Monthly Billing"/>
    <s v="Fare"/>
    <n v="15.97"/>
    <n v="0"/>
    <n v="0"/>
    <n v="15.97"/>
    <s v="USD"/>
    <n v="15.97"/>
    <n v="0"/>
    <n v="0"/>
    <n v="15.97"/>
    <n v="1.6"/>
  </r>
  <r>
    <s v="4e5880fb-bf1f-45d2-a767-167001b509a5"/>
    <d v="2019-08-02T17:32:06"/>
    <d v="2019-08-02T00:00:00"/>
    <s v="5:24PM"/>
    <d v="2019-08-02T00:00:00"/>
    <s v="1:24PM"/>
    <d v="2019-08-02T00:00:00"/>
    <s v="5:31PM"/>
    <d v="2019-08-02T00:00:00"/>
    <s v="1:31PM"/>
    <s v="-05:00"/>
    <s v="Blade"/>
    <s v="Employee15"/>
    <s v="Employee15@blyblade.com"/>
    <x v="35"/>
    <s v="--"/>
    <s v="Travel | UberX"/>
    <x v="2"/>
    <x v="184"/>
    <n v="3"/>
    <s v="07608, USA"/>
    <s v="07608, USA"/>
    <x v="6"/>
    <s v="I'M RIDING"/>
    <s v="DEPT - CX"/>
    <s v="Monthly Billing"/>
    <s v="Fare"/>
    <n v="7.8"/>
    <n v="0"/>
    <n v="0"/>
    <n v="7.8"/>
    <s v="USD"/>
    <n v="7.8"/>
    <n v="0"/>
    <n v="0"/>
    <n v="7.8"/>
    <n v="0.78"/>
  </r>
  <r>
    <s v="1adc5432-956c-4ccb-b728-ccefa9de2701"/>
    <d v="2019-08-02T23:22:53"/>
    <d v="2019-08-02T00:00:00"/>
    <s v="9:52PM"/>
    <d v="2019-08-02T00:00:00"/>
    <s v="5:52PM"/>
    <d v="2019-08-02T00:00:00"/>
    <s v="11:22PM"/>
    <d v="2019-08-02T00:00:00"/>
    <s v="7:22PM"/>
    <s v="-05:00"/>
    <s v="Blade"/>
    <s v="Employee22"/>
    <s v="Employee22@blyblade.com"/>
    <x v="16"/>
    <s v="--"/>
    <s v="Travel | UberX"/>
    <x v="0"/>
    <x v="191"/>
    <n v="86"/>
    <s v="10016, USA"/>
    <s v="07114, USA"/>
    <x v="6"/>
    <s v="I'M RIDING"/>
    <s v="DEPT - OPS - NY"/>
    <s v="Monthly Billing"/>
    <s v="Fare"/>
    <n v="132.32"/>
    <n v="0"/>
    <n v="0"/>
    <n v="132.32"/>
    <s v="USD"/>
    <n v="132.32"/>
    <n v="0"/>
    <n v="0"/>
    <n v="132.32"/>
    <n v="13.23"/>
  </r>
  <r>
    <s v="9a140244-96a7-4bf8-9930-c19c24e70e82"/>
    <d v="2019-08-03T15:02:55"/>
    <d v="2019-08-03T00:00:00"/>
    <s v="2:45PM"/>
    <d v="2019-08-03T00:00:00"/>
    <s v="10:45AM"/>
    <d v="2019-08-03T00:00:00"/>
    <s v="3:02PM"/>
    <d v="2019-08-03T00:00:00"/>
    <s v="11:02AM"/>
    <s v="-05:00"/>
    <s v="Blade"/>
    <s v="Employee15"/>
    <s v="Employee15@blyblade.com"/>
    <x v="35"/>
    <s v="--"/>
    <s v="Travel | UberX"/>
    <x v="0"/>
    <x v="192"/>
    <n v="11"/>
    <s v="10016, USA"/>
    <s v="10014, USA"/>
    <x v="6"/>
    <s v="PRODUCT RIDING"/>
    <s v="DEPT - CX"/>
    <s v="Monthly Billing"/>
    <s v="Fare"/>
    <n v="25.36"/>
    <n v="0"/>
    <n v="0"/>
    <n v="25.36"/>
    <s v="USD"/>
    <n v="25.36"/>
    <n v="0"/>
    <n v="0"/>
    <n v="25.36"/>
    <n v="2.54"/>
  </r>
  <r>
    <s v="aa2c9a5f-f683-43ba-9819-abf82eb18b55"/>
    <d v="2019-08-05T00:44:52"/>
    <d v="2019-08-05T00:00:00"/>
    <s v="12:38AM"/>
    <d v="2019-08-04T00:00:00"/>
    <s v="8:38PM"/>
    <d v="2019-08-05T00:00:00"/>
    <s v="12:44AM"/>
    <d v="2019-08-04T00:00:00"/>
    <s v="8:44PM"/>
    <s v="-05:00"/>
    <s v="Blade"/>
    <s v="Employee22"/>
    <s v="Employee22@blyblade.com"/>
    <x v="16"/>
    <s v="--"/>
    <s v="Travel | UberX"/>
    <x v="0"/>
    <x v="190"/>
    <n v="5"/>
    <s v="10017, USA"/>
    <s v="10016, USA"/>
    <x v="6"/>
    <s v="I'M RIDING"/>
    <s v="DEPT - OPS - NY"/>
    <s v="Monthly Billing"/>
    <s v="Fare"/>
    <n v="11.14"/>
    <n v="0"/>
    <n v="0"/>
    <n v="11.14"/>
    <s v="USD"/>
    <n v="11.14"/>
    <n v="0"/>
    <n v="0"/>
    <n v="11.14"/>
    <n v="1.1100000000000001"/>
  </r>
  <r>
    <s v="96a799cf-f83b-41d9-8137-d3b997ff92c2"/>
    <d v="2019-08-05T02:25:00"/>
    <d v="2019-08-05T00:00:00"/>
    <s v="2:13AM"/>
    <d v="2019-08-04T00:00:00"/>
    <s v="10:13PM"/>
    <d v="2019-08-05T00:00:00"/>
    <s v="2:24AM"/>
    <d v="2019-08-04T00:00:00"/>
    <s v="10:24PM"/>
    <s v="-05:00"/>
    <s v="Blade"/>
    <s v="Employee6"/>
    <s v="Employee6@blyblade.com"/>
    <x v="3"/>
    <s v="--"/>
    <s v="Travel | UberX"/>
    <x v="1"/>
    <x v="193"/>
    <n v="5"/>
    <s v="11937, USA"/>
    <s v="11975, USA"/>
    <x v="6"/>
    <s v="I'M RIDING"/>
    <s v="DEPT - OPS - NY"/>
    <s v="Monthly Billing"/>
    <s v="Fare"/>
    <n v="12.95"/>
    <n v="0"/>
    <n v="0"/>
    <n v="12.95"/>
    <s v="USD"/>
    <n v="12.95"/>
    <n v="0"/>
    <n v="0"/>
    <n v="12.95"/>
    <n v="1.3"/>
  </r>
  <r>
    <s v="61a1ca6f-d226-4f09-b61e-1a7ee68cccae"/>
    <d v="2019-08-05T16:41:35"/>
    <d v="2019-08-05T00:00:00"/>
    <s v="4:15PM"/>
    <d v="2019-08-05T00:00:00"/>
    <s v="12:15PM"/>
    <d v="2019-08-05T00:00:00"/>
    <s v="4:41PM"/>
    <d v="2019-08-05T00:00:00"/>
    <s v="12:41PM"/>
    <s v="-05:00"/>
    <s v="Blade"/>
    <s v="Employee20"/>
    <s v="Employee20@blyblade.com"/>
    <x v="19"/>
    <s v="--"/>
    <s v="Travel | UberX"/>
    <x v="0"/>
    <x v="57"/>
    <n v="24"/>
    <s v="10010, USA"/>
    <s v="10011, USA"/>
    <x v="6"/>
    <s v="I'M RIDING"/>
    <s v="BLADE - CORP"/>
    <s v="Monthly Billing"/>
    <s v="Fare"/>
    <n v="18.84"/>
    <n v="0"/>
    <n v="0"/>
    <n v="18.84"/>
    <s v="USD"/>
    <n v="18.84"/>
    <n v="0"/>
    <n v="0"/>
    <n v="18.84"/>
    <n v="1.88"/>
  </r>
  <r>
    <s v="2c6066e7-d56a-44f8-9d97-5961c31f79f6"/>
    <d v="2019-08-05T22:21:35"/>
    <d v="2019-08-05T00:00:00"/>
    <s v="10:16PM"/>
    <d v="2019-08-05T00:00:00"/>
    <s v="6:16PM"/>
    <s v="--"/>
    <s v="--"/>
    <s v="--"/>
    <s v="--"/>
    <s v="-05:00"/>
    <s v="Blade"/>
    <s v="Employee8"/>
    <s v="Employee8@blyblade.com"/>
    <x v="11"/>
    <s v="--"/>
    <s v="Travel | UberXL"/>
    <x v="0"/>
    <x v="3"/>
    <s v="--"/>
    <s v="10001, USA"/>
    <s v="10011, USA"/>
    <x v="6"/>
    <s v="I'M RIDING"/>
    <s v="--"/>
    <s v="Monthly Billing"/>
    <s v="Fare"/>
    <n v="5.44"/>
    <n v="0"/>
    <n v="0"/>
    <n v="5.44"/>
    <s v="USD"/>
    <n v="5.44"/>
    <n v="0"/>
    <n v="0"/>
    <n v="5.44"/>
    <n v="0.54"/>
  </r>
  <r>
    <s v="58c97db3-25fc-4929-b240-cd0ae4f85c81"/>
    <d v="2019-08-05T22:39:19"/>
    <d v="2019-08-05T00:00:00"/>
    <s v="10:22PM"/>
    <d v="2019-08-05T00:00:00"/>
    <s v="6:22PM"/>
    <d v="2019-08-05T00:00:00"/>
    <s v="10:39PM"/>
    <d v="2019-08-05T00:00:00"/>
    <s v="6:39PM"/>
    <s v="-05:00"/>
    <s v="Blade"/>
    <s v="Employee22"/>
    <s v="Employee22@blyblade.com"/>
    <x v="16"/>
    <s v="--"/>
    <s v="Travel | Black SUV"/>
    <x v="0"/>
    <x v="194"/>
    <n v="14"/>
    <s v="10011, USA"/>
    <s v="10282, USA"/>
    <x v="6"/>
    <s v="PAX TRAVEL"/>
    <s v="DEPT - OPS - NY"/>
    <s v="Monthly Billing"/>
    <s v="Fare"/>
    <n v="46.34"/>
    <n v="0"/>
    <n v="0"/>
    <n v="46.34"/>
    <s v="USD"/>
    <n v="46.34"/>
    <n v="0"/>
    <n v="0"/>
    <n v="46.34"/>
    <n v="4.63"/>
  </r>
  <r>
    <s v="c7b606f8-d902-4963-9ce2-fdd731638304"/>
    <d v="2019-08-05T23:02:21"/>
    <d v="2019-08-05T00:00:00"/>
    <s v="10:50PM"/>
    <d v="2019-08-05T00:00:00"/>
    <s v="6:50PM"/>
    <s v="--"/>
    <s v="--"/>
    <s v="--"/>
    <s v="--"/>
    <s v="-05:00"/>
    <s v="Blade"/>
    <s v="Employee22"/>
    <s v="Employee22@blyblade.com"/>
    <x v="16"/>
    <s v="--"/>
    <s v="Travel | UberX Diamond"/>
    <x v="0"/>
    <x v="3"/>
    <s v="--"/>
    <s v="10018, USA"/>
    <s v="10011, USA"/>
    <x v="6"/>
    <s v="I'M RIDING"/>
    <s v="DEPT - OPS - NY"/>
    <s v="Monthly Billing"/>
    <s v="Fare"/>
    <n v="5.44"/>
    <n v="0"/>
    <n v="0"/>
    <n v="5.44"/>
    <s v="USD"/>
    <n v="5.44"/>
    <n v="0"/>
    <n v="0"/>
    <n v="5.44"/>
    <n v="0.54"/>
  </r>
  <r>
    <s v="640a3195-4d7f-444d-8cf0-52ae210d102b"/>
    <d v="2019-08-05T23:44:47"/>
    <d v="2019-08-05T00:00:00"/>
    <s v="11:03PM"/>
    <d v="2019-08-05T00:00:00"/>
    <s v="7:03PM"/>
    <d v="2019-08-05T00:00:00"/>
    <s v="11:44PM"/>
    <d v="2019-08-05T00:00:00"/>
    <s v="7:44PM"/>
    <s v="-05:00"/>
    <s v="Blade"/>
    <s v="Employee22"/>
    <s v="Employee22@blyblade.com"/>
    <x v="16"/>
    <s v="--"/>
    <s v="Travel | UberX Diamond"/>
    <x v="0"/>
    <x v="7"/>
    <n v="20"/>
    <s v="10011, USA"/>
    <s v="10016, USA"/>
    <x v="6"/>
    <s v="I'M RIDING"/>
    <s v="DEPT - OPS - NY"/>
    <s v="Monthly Billing"/>
    <s v="Fare"/>
    <n v="23.73"/>
    <n v="0"/>
    <n v="0"/>
    <n v="23.73"/>
    <s v="USD"/>
    <n v="23.73"/>
    <n v="0"/>
    <n v="0"/>
    <n v="23.73"/>
    <n v="2.37"/>
  </r>
  <r>
    <s v="885cd220-f6ad-4010-b212-3ef2bedc602e"/>
    <d v="2019-08-06T12:08:07"/>
    <d v="2019-08-06T00:00:00"/>
    <s v="11:55AM"/>
    <d v="2019-08-06T00:00:00"/>
    <s v="7:55AM"/>
    <d v="2019-08-06T00:00:00"/>
    <s v="12:08PM"/>
    <d v="2019-08-06T00:00:00"/>
    <s v="8:08AM"/>
    <s v="-05:00"/>
    <s v="Blade"/>
    <s v="Employee22"/>
    <s v="Employee22@blyblade.com"/>
    <x v="16"/>
    <s v="--"/>
    <s v="Travel | UberX Diamond"/>
    <x v="0"/>
    <x v="60"/>
    <n v="11"/>
    <s v="10016, USA"/>
    <s v="10011, USA"/>
    <x v="6"/>
    <s v="I'M RIDING"/>
    <s v="DEPT - OPS - NY"/>
    <s v="Monthly Billing"/>
    <s v="Fare"/>
    <n v="16.649999999999999"/>
    <n v="0"/>
    <n v="0"/>
    <n v="16.649999999999999"/>
    <s v="USD"/>
    <n v="16.649999999999999"/>
    <n v="0"/>
    <n v="0"/>
    <n v="16.649999999999999"/>
    <n v="1.67"/>
  </r>
  <r>
    <s v="6dd7c132-ef32-4b72-bea1-572943438a91"/>
    <d v="2019-08-06T13:37:15"/>
    <d v="2019-08-06T00:00:00"/>
    <s v="12:58PM"/>
    <d v="2019-08-06T00:00:00"/>
    <s v="8:58AM"/>
    <d v="2019-08-06T00:00:00"/>
    <s v="1:37PM"/>
    <d v="2019-08-06T00:00:00"/>
    <s v="9:37AM"/>
    <s v="-05:00"/>
    <s v="Blade"/>
    <s v="Employee22"/>
    <s v="Employee22@blyblade.com"/>
    <x v="16"/>
    <s v="--"/>
    <s v="Travel | UberX Diamond"/>
    <x v="0"/>
    <x v="195"/>
    <n v="35"/>
    <s v="10011, USA"/>
    <s v="10016, USA"/>
    <x v="6"/>
    <s v="I'M RIDING"/>
    <s v="DEPT - OPS - NY"/>
    <s v="Monthly Billing"/>
    <s v="Fare"/>
    <n v="27.41"/>
    <n v="0"/>
    <n v="0"/>
    <n v="27.41"/>
    <s v="USD"/>
    <n v="27.41"/>
    <n v="0"/>
    <n v="0"/>
    <n v="27.41"/>
    <n v="2.74"/>
  </r>
  <r>
    <s v="6b112404-eb68-4574-aaca-78f8dee892f1"/>
    <d v="2019-08-06T19:38:04"/>
    <d v="2019-08-06T00:00:00"/>
    <s v="5:16PM"/>
    <d v="2019-08-06T00:00:00"/>
    <s v="1:16PM"/>
    <d v="2019-08-06T00:00:00"/>
    <s v="7:37PM"/>
    <d v="2019-08-06T00:00:00"/>
    <s v="3:37PM"/>
    <s v="-05:00"/>
    <s v="Blade"/>
    <s v="Employee16"/>
    <s v="Employee16@blyblade.com"/>
    <x v="13"/>
    <s v="--"/>
    <s v="Travel | UberX"/>
    <x v="1"/>
    <x v="196"/>
    <n v="137"/>
    <s v="11968, USA"/>
    <s v="10011, USA"/>
    <x v="6"/>
    <s v="I'M RIDING"/>
    <s v="DEPT - OPS - NY"/>
    <s v="Monthly Billing"/>
    <s v="Fare"/>
    <n v="263.26"/>
    <n v="0"/>
    <n v="0"/>
    <n v="263.26"/>
    <s v="USD"/>
    <n v="263.26"/>
    <n v="0"/>
    <n v="0"/>
    <n v="263.26"/>
    <n v="26.33"/>
  </r>
  <r>
    <s v="cd559260-e121-4bc7-8a89-af78f676a7f3"/>
    <d v="2019-08-07T13:50:22"/>
    <d v="2019-08-07T00:00:00"/>
    <s v="1:40PM"/>
    <d v="2019-08-07T00:00:00"/>
    <s v="9:40AM"/>
    <d v="2019-08-07T00:00:00"/>
    <s v="1:50PM"/>
    <d v="2019-08-07T00:00:00"/>
    <s v="9:50AM"/>
    <s v="-05:00"/>
    <s v="Blade"/>
    <s v="Employee16"/>
    <s v="Employee16@blyblade.com"/>
    <x v="13"/>
    <s v="--"/>
    <s v="Travel | UberX"/>
    <x v="2"/>
    <x v="197"/>
    <n v="6"/>
    <s v="07086, USA"/>
    <s v="07086, USA"/>
    <x v="6"/>
    <s v="I'M RIDING"/>
    <s v="DEPT - OPS - NY"/>
    <s v="Monthly Billing"/>
    <s v="Fare"/>
    <n v="7.8"/>
    <n v="0"/>
    <n v="0"/>
    <n v="7.8"/>
    <s v="USD"/>
    <n v="7.8"/>
    <n v="0"/>
    <n v="0"/>
    <n v="7.8"/>
    <n v="0.78"/>
  </r>
  <r>
    <s v="c9e0e42e-d263-4be8-ba07-b10ecd4b9ba7"/>
    <d v="2019-08-07T16:43:21"/>
    <d v="2019-08-07T00:00:00"/>
    <s v="4:20PM"/>
    <d v="2019-08-07T00:00:00"/>
    <s v="12:20PM"/>
    <d v="2019-08-07T00:00:00"/>
    <s v="4:43PM"/>
    <d v="2019-08-07T00:00:00"/>
    <s v="12:43PM"/>
    <s v="-05:00"/>
    <s v="Blade"/>
    <s v="Employee22"/>
    <s v="Employee22@blyblade.com"/>
    <x v="16"/>
    <s v="--"/>
    <s v="Travel | UberX Diamond"/>
    <x v="0"/>
    <x v="178"/>
    <n v="15"/>
    <s v="10011, USA"/>
    <s v="10011, USA"/>
    <x v="6"/>
    <s v="I'M RIDING"/>
    <s v="DEPT - OPS - NY"/>
    <s v="Monthly Billing"/>
    <s v="Fare"/>
    <n v="17.989999999999998"/>
    <n v="0"/>
    <n v="0"/>
    <n v="17.989999999999998"/>
    <s v="USD"/>
    <n v="17.989999999999998"/>
    <n v="0"/>
    <n v="0"/>
    <n v="17.989999999999998"/>
    <n v="1.8"/>
  </r>
  <r>
    <s v="0c2ae4dd-b2ef-4dd1-88b4-12b17e5e21fa"/>
    <d v="2019-08-07T23:52:54"/>
    <d v="2019-08-07T00:00:00"/>
    <s v="11:36PM"/>
    <d v="2019-08-07T00:00:00"/>
    <s v="7:36PM"/>
    <d v="2019-08-07T00:00:00"/>
    <s v="11:52PM"/>
    <d v="2019-08-07T00:00:00"/>
    <s v="7:52PM"/>
    <s v="-05:00"/>
    <s v="Blade"/>
    <s v="Employee16"/>
    <s v="Employee16@blyblade.com"/>
    <x v="13"/>
    <s v="--"/>
    <s v="Travel | UberX Diamond"/>
    <x v="0"/>
    <x v="198"/>
    <n v="10"/>
    <s v="10011, USA"/>
    <s v="10010, USA"/>
    <x v="6"/>
    <s v="I'M RIDING"/>
    <s v="DEPT - OPS - NY"/>
    <s v="Monthly Billing"/>
    <s v="Fare"/>
    <n v="18.8"/>
    <n v="0"/>
    <n v="0"/>
    <n v="18.8"/>
    <s v="USD"/>
    <n v="18.8"/>
    <n v="0"/>
    <n v="0"/>
    <n v="18.8"/>
    <n v="1.88"/>
  </r>
  <r>
    <s v="69fa2f96-a25f-495f-a5ba-0d0c45557a58"/>
    <d v="2019-08-08T12:34:42"/>
    <d v="2019-08-08T00:00:00"/>
    <s v="12:16PM"/>
    <d v="2019-08-08T00:00:00"/>
    <s v="8:16AM"/>
    <d v="2019-08-08T00:00:00"/>
    <s v="12:34PM"/>
    <d v="2019-08-08T00:00:00"/>
    <s v="8:34AM"/>
    <s v="-05:00"/>
    <s v="Blade"/>
    <s v="Employee16"/>
    <s v="Employee16@blyblade.com"/>
    <x v="13"/>
    <s v="--"/>
    <s v="Travel | UberX"/>
    <x v="2"/>
    <x v="197"/>
    <n v="8"/>
    <s v="07086, USA"/>
    <s v="07086, USA"/>
    <x v="6"/>
    <s v="I'M RIDING"/>
    <s v="DEPT - OPS - NY"/>
    <s v="Monthly Billing"/>
    <s v="Fare"/>
    <n v="7.8"/>
    <n v="0"/>
    <n v="0"/>
    <n v="7.8"/>
    <s v="USD"/>
    <n v="7.8"/>
    <n v="0"/>
    <n v="0"/>
    <n v="7.8"/>
    <n v="0.78"/>
  </r>
  <r>
    <s v="cc6c60e9-6431-4f70-89db-c70dcd1ce988"/>
    <d v="2019-08-08T14:08:46"/>
    <d v="2019-08-08T00:00:00"/>
    <s v="1:37PM"/>
    <d v="2019-08-08T00:00:00"/>
    <s v="9:37AM"/>
    <d v="2019-08-08T00:00:00"/>
    <s v="2:08PM"/>
    <d v="2019-08-08T00:00:00"/>
    <s v="10:08AM"/>
    <s v="-05:00"/>
    <s v="Blade"/>
    <s v="Employee9"/>
    <s v="Employee9@blyblade.com"/>
    <x v="8"/>
    <s v="--"/>
    <s v="Travel | UberX"/>
    <x v="0"/>
    <x v="199"/>
    <n v="29"/>
    <s v="10065, USA"/>
    <s v="10011, USA"/>
    <x v="6"/>
    <s v="I'M RIDING"/>
    <s v="DEPT - FR - NY"/>
    <s v="Monthly Billing"/>
    <s v="Fare"/>
    <n v="27.02"/>
    <n v="0"/>
    <n v="0"/>
    <n v="27.02"/>
    <s v="USD"/>
    <n v="27.02"/>
    <n v="0"/>
    <n v="0"/>
    <n v="27.02"/>
    <n v="2.7"/>
  </r>
  <r>
    <s v="9c04a757-135c-4944-b322-91c19027eb76"/>
    <d v="2019-08-08T14:30:52"/>
    <d v="2019-08-08T00:00:00"/>
    <s v="2:18PM"/>
    <d v="2019-08-08T00:00:00"/>
    <s v="10:18AM"/>
    <d v="2019-08-08T00:00:00"/>
    <s v="2:30PM"/>
    <d v="2019-08-08T00:00:00"/>
    <s v="10:30AM"/>
    <s v="-05:00"/>
    <s v="Blade"/>
    <s v="Employee37"/>
    <s v="Employee37@blyblade.com"/>
    <x v="29"/>
    <s v="--"/>
    <s v="Travel | UberX"/>
    <x v="0"/>
    <x v="200"/>
    <n v="8"/>
    <s v="10011, USA"/>
    <s v="10011, USA"/>
    <x v="6"/>
    <s v="I'M RIDING"/>
    <s v="--"/>
    <s v="Monthly Billing"/>
    <s v="Fare"/>
    <n v="12.68"/>
    <n v="0"/>
    <n v="0"/>
    <n v="12.68"/>
    <s v="USD"/>
    <n v="12.68"/>
    <n v="0"/>
    <n v="0"/>
    <n v="12.68"/>
    <n v="1.27"/>
  </r>
  <r>
    <s v="8474cb5a-e951-4c37-8bea-ace0dd12c3a7"/>
    <d v="2019-08-08T18:56:42"/>
    <d v="2019-08-08T00:00:00"/>
    <s v="6:27PM"/>
    <d v="2019-08-08T00:00:00"/>
    <s v="2:27PM"/>
    <d v="2019-08-08T00:00:00"/>
    <s v="6:56PM"/>
    <d v="2019-08-08T00:00:00"/>
    <s v="2:56PM"/>
    <s v="-05:00"/>
    <s v="Blade"/>
    <s v="Employee34"/>
    <s v="Employee34@blyblade.com"/>
    <x v="30"/>
    <s v="--"/>
    <s v="Travel | UberX"/>
    <x v="0"/>
    <x v="201"/>
    <n v="26"/>
    <s v="10011, USA"/>
    <s v="10016, USA"/>
    <x v="6"/>
    <s v="I'M RIDING"/>
    <s v="DEPT - CORP - NY"/>
    <s v="Monthly Billing"/>
    <s v="Fare"/>
    <n v="27.7"/>
    <n v="0"/>
    <n v="0"/>
    <n v="27.7"/>
    <s v="USD"/>
    <n v="27.7"/>
    <n v="0"/>
    <n v="0"/>
    <n v="27.7"/>
    <n v="2.77"/>
  </r>
  <r>
    <s v="b47c11ba-64fb-4bd7-823e-6357920a5434"/>
    <d v="2019-08-09T15:39:26"/>
    <d v="2019-08-09T00:00:00"/>
    <s v="3:23PM"/>
    <d v="2019-08-09T00:00:00"/>
    <s v="11:23AM"/>
    <d v="2019-08-09T00:00:00"/>
    <s v="3:39PM"/>
    <d v="2019-08-09T00:00:00"/>
    <s v="11:39AM"/>
    <s v="-05:00"/>
    <s v="Blade"/>
    <s v="Employee9"/>
    <s v="Employee9@blyblade.com"/>
    <x v="8"/>
    <s v="--"/>
    <s v="Travel | UberX"/>
    <x v="0"/>
    <x v="202"/>
    <n v="10"/>
    <s v="10011, USA"/>
    <s v="10001, USA"/>
    <x v="6"/>
    <s v="I'M RIDING"/>
    <s v="DEPT - FR - NY"/>
    <s v="Monthly Billing"/>
    <s v="Fare"/>
    <n v="13.58"/>
    <n v="0"/>
    <n v="0"/>
    <n v="13.58"/>
    <s v="USD"/>
    <n v="13.58"/>
    <n v="0"/>
    <n v="0"/>
    <n v="13.58"/>
    <n v="1.36"/>
  </r>
  <r>
    <s v="f93f9e05-fcc7-451a-8d0e-2e55568ca176"/>
    <d v="2019-08-09T15:47:42"/>
    <d v="2019-08-09T00:00:00"/>
    <s v="3:02PM"/>
    <d v="2019-08-09T00:00:00"/>
    <s v="11:02AM"/>
    <d v="2019-08-09T00:00:00"/>
    <s v="3:47PM"/>
    <d v="2019-08-09T00:00:00"/>
    <s v="11:47AM"/>
    <s v="-05:00"/>
    <s v="Blade"/>
    <s v="Employee51"/>
    <s v="Employee51@blyblade.com"/>
    <x v="36"/>
    <s v="--"/>
    <s v="Travel | UberX"/>
    <x v="0"/>
    <x v="203"/>
    <n v="42"/>
    <s v="10001, USA"/>
    <s v="10011, USA"/>
    <x v="6"/>
    <s v="I'M RIDING"/>
    <s v="DEPT - CX"/>
    <s v="Monthly Billing"/>
    <s v="Fare"/>
    <n v="40.49"/>
    <n v="0"/>
    <n v="0"/>
    <n v="40.49"/>
    <s v="USD"/>
    <n v="40.49"/>
    <n v="0"/>
    <n v="0"/>
    <n v="40.49"/>
    <n v="4.05"/>
  </r>
  <r>
    <s v="dc87501f-cada-427c-980d-547075623565"/>
    <d v="2019-06-10T12:07:31"/>
    <d v="2019-06-10T00:00:00"/>
    <s v="11:24AM"/>
    <d v="2019-06-10T00:00:00"/>
    <s v="7:24AM"/>
    <d v="2019-06-10T00:00:00"/>
    <s v="12:07PM"/>
    <d v="2019-06-10T00:00:00"/>
    <s v="8:07AM"/>
    <s v="-05:00"/>
    <s v="Blade"/>
    <s v="Employee2"/>
    <s v="Employee2@blyblade.com"/>
    <x v="2"/>
    <s v="--"/>
    <s v="Travel | Black SUV"/>
    <x v="0"/>
    <x v="204"/>
    <n v="36"/>
    <s v="10010, USA"/>
    <s v="10282, USA"/>
    <x v="1"/>
    <s v="CORP - Employee Rides"/>
    <s v="DEPT - OPS - NY"/>
    <s v="Monthly Billing"/>
    <s v="Tip"/>
    <n v="0"/>
    <n v="0"/>
    <n v="10.25"/>
    <n v="10.25"/>
    <s v="USD"/>
    <n v="0"/>
    <n v="0"/>
    <n v="10.25"/>
    <n v="10.25"/>
    <n v="0"/>
  </r>
  <r>
    <s v="e404eaee-4977-4f39-826c-648d1c300c50"/>
    <d v="2019-08-09T15:56:16"/>
    <d v="2019-08-09T00:00:00"/>
    <s v="3:49PM"/>
    <d v="2019-08-09T00:00:00"/>
    <s v="11:49AM"/>
    <s v="--"/>
    <s v="--"/>
    <s v="--"/>
    <s v="--"/>
    <s v="-05:00"/>
    <s v="Blade"/>
    <s v="Employee9"/>
    <s v="Employee9@blyblade.com"/>
    <x v="8"/>
    <s v="--"/>
    <s v="Travel | UberX"/>
    <x v="0"/>
    <x v="3"/>
    <s v="--"/>
    <s v="10119, USA"/>
    <s v="10001, USA"/>
    <x v="6"/>
    <s v="I'M RIDING"/>
    <s v="DEPT - FR - NY"/>
    <s v="Monthly Billing"/>
    <s v="Fare"/>
    <n v="5.44"/>
    <n v="0"/>
    <n v="0"/>
    <n v="5.44"/>
    <s v="USD"/>
    <n v="5.44"/>
    <n v="0"/>
    <n v="0"/>
    <n v="5.44"/>
    <n v="0.54"/>
  </r>
  <r>
    <s v="1b872442-5a0d-4524-ac1d-25416e718a1b"/>
    <d v="2019-08-09T16:09:28"/>
    <d v="2019-08-09T00:00:00"/>
    <s v="3:56PM"/>
    <d v="2019-08-09T00:00:00"/>
    <s v="11:56AM"/>
    <d v="2019-08-09T00:00:00"/>
    <s v="4:09PM"/>
    <d v="2019-08-09T00:00:00"/>
    <s v="12:09PM"/>
    <s v="-05:00"/>
    <s v="Blade"/>
    <s v="Employee9"/>
    <s v="Employee9@blyblade.com"/>
    <x v="8"/>
    <s v="--"/>
    <s v="Travel | UberX"/>
    <x v="0"/>
    <x v="189"/>
    <n v="11"/>
    <s v="10001, USA"/>
    <s v="10011, USA"/>
    <x v="6"/>
    <s v="I'M RIDING"/>
    <s v="DEPT - FR - NY"/>
    <s v="Monthly Billing"/>
    <s v="Fare"/>
    <n v="11.82"/>
    <n v="0"/>
    <n v="0"/>
    <n v="11.82"/>
    <s v="USD"/>
    <n v="11.82"/>
    <n v="0"/>
    <n v="0"/>
    <n v="11.82"/>
    <n v="1.18"/>
  </r>
  <r>
    <s v="ec4dff89-637f-4bb8-8f9b-539eb74d1892"/>
    <d v="2019-08-09T18:34:54"/>
    <d v="2019-08-09T00:00:00"/>
    <s v="5:36PM"/>
    <d v="2019-08-09T00:00:00"/>
    <s v="1:36PM"/>
    <d v="2019-08-09T00:00:00"/>
    <s v="6:34PM"/>
    <d v="2019-08-09T00:00:00"/>
    <s v="2:34PM"/>
    <s v="-05:00"/>
    <s v="Blade"/>
    <s v="Employee22"/>
    <s v="Employee22@blyblade.com"/>
    <x v="16"/>
    <s v="--"/>
    <s v="Travel | UberX Diamond"/>
    <x v="0"/>
    <x v="205"/>
    <n v="50"/>
    <s v="10016, USA"/>
    <s v="10016, USA"/>
    <x v="6"/>
    <s v="I'M RIDING"/>
    <s v="DEPT - OPS - NY"/>
    <s v="Monthly Billing"/>
    <s v="Fare"/>
    <n v="46.58"/>
    <n v="0"/>
    <n v="0"/>
    <n v="46.58"/>
    <s v="USD"/>
    <n v="46.58"/>
    <n v="0"/>
    <n v="0"/>
    <n v="46.58"/>
    <n v="4.66"/>
  </r>
  <r>
    <s v="c6693807-c633-4e22-9520-1f6e069e59b1"/>
    <d v="2019-08-10T00:55:14"/>
    <d v="2019-08-10T00:00:00"/>
    <s v="12:44AM"/>
    <d v="2019-08-09T00:00:00"/>
    <s v="8:44PM"/>
    <d v="2019-08-10T00:00:00"/>
    <s v="12:55AM"/>
    <d v="2019-08-09T00:00:00"/>
    <s v="8:55PM"/>
    <s v="-05:00"/>
    <s v="Blade"/>
    <s v="Employee6"/>
    <s v="Employee6@blyblade.com"/>
    <x v="3"/>
    <s v="--"/>
    <s v="Travel | UberX"/>
    <x v="0"/>
    <x v="206"/>
    <n v="6"/>
    <s v="10016, USA"/>
    <s v="10168, USA"/>
    <x v="6"/>
    <s v="I'M RIDING EARLY/LATE"/>
    <s v="DEPT - OPS - NY"/>
    <s v="Monthly Billing"/>
    <s v="Fare"/>
    <n v="10.87"/>
    <n v="0"/>
    <n v="0"/>
    <n v="10.87"/>
    <s v="USD"/>
    <n v="10.87"/>
    <n v="0"/>
    <n v="0"/>
    <n v="10.87"/>
    <n v="1.0900000000000001"/>
  </r>
  <r>
    <s v="8f06195d-5e94-4c21-81be-20a640484197"/>
    <d v="2019-08-10T02:13:26"/>
    <d v="2019-08-10T00:00:00"/>
    <s v="1:58AM"/>
    <d v="2019-08-09T00:00:00"/>
    <s v="9:58PM"/>
    <d v="2019-08-10T00:00:00"/>
    <s v="2:13AM"/>
    <d v="2019-08-09T00:00:00"/>
    <s v="10:13PM"/>
    <s v="-05:00"/>
    <s v="Blade"/>
    <s v="Employee18"/>
    <s v="Employee18@blyblade.com"/>
    <x v="34"/>
    <s v="--"/>
    <s v="Travel | UberX Diamond"/>
    <x v="0"/>
    <x v="207"/>
    <n v="11"/>
    <s v="10011, USA"/>
    <s v="10010, USA"/>
    <x v="6"/>
    <s v="I'M RIDING EARLY/LATE"/>
    <s v="DEPT - CX"/>
    <s v="Monthly Billing"/>
    <s v="Fare"/>
    <n v="17.850000000000001"/>
    <n v="0"/>
    <n v="0"/>
    <n v="17.850000000000001"/>
    <s v="USD"/>
    <n v="17.850000000000001"/>
    <n v="0"/>
    <n v="0"/>
    <n v="17.850000000000001"/>
    <n v="1.79"/>
  </r>
  <r>
    <s v="4d0f59b0-d041-451b-8c2b-7997f1e88cfe"/>
    <d v="2019-08-10T06:21:21"/>
    <d v="2019-08-10T00:00:00"/>
    <s v="5:13AM"/>
    <d v="2019-08-10T00:00:00"/>
    <s v="1:13AM"/>
    <d v="2019-08-10T00:00:00"/>
    <s v="5:29AM"/>
    <d v="2019-08-10T00:00:00"/>
    <s v="1:29AM"/>
    <s v="-05:00"/>
    <s v="Blade"/>
    <s v="Employee22"/>
    <s v="Employee22@blyblade.com"/>
    <x v="16"/>
    <s v="--"/>
    <s v="Travel | UberX"/>
    <x v="1"/>
    <x v="208"/>
    <n v="14"/>
    <s v="11930, USA"/>
    <s v="11975, USA"/>
    <x v="6"/>
    <s v="I'M RIDING"/>
    <s v="DEPT - OPS - NY"/>
    <s v="Monthly Billing"/>
    <s v="Fare"/>
    <n v="29.79"/>
    <n v="0"/>
    <n v="0"/>
    <n v="29.79"/>
    <s v="USD"/>
    <n v="29.79"/>
    <n v="0"/>
    <n v="0"/>
    <n v="29.79"/>
    <n v="2.98"/>
  </r>
  <r>
    <s v="6cadbf8e-b0a0-4285-9eee-8721d9c01986"/>
    <d v="2019-08-10T18:55:28"/>
    <d v="2019-08-10T00:00:00"/>
    <s v="6:45PM"/>
    <d v="2019-08-10T00:00:00"/>
    <s v="2:45PM"/>
    <d v="2019-08-10T00:00:00"/>
    <s v="6:55PM"/>
    <d v="2019-08-10T00:00:00"/>
    <s v="2:55PM"/>
    <s v="-05:00"/>
    <s v="Blade"/>
    <s v="Employee16"/>
    <s v="Employee16@blyblade.com"/>
    <x v="13"/>
    <s v="--"/>
    <s v="Travel | UberX"/>
    <x v="1"/>
    <x v="209"/>
    <n v="3"/>
    <s v="11975, USA"/>
    <s v="11975, USA"/>
    <x v="6"/>
    <s v="I'M RIDING"/>
    <s v="DEPT - OPS - NY"/>
    <s v="Monthly Billing"/>
    <s v="Fare"/>
    <n v="8.9"/>
    <n v="0"/>
    <n v="0"/>
    <n v="8.9"/>
    <s v="USD"/>
    <n v="8.9"/>
    <n v="0"/>
    <n v="0"/>
    <n v="8.9"/>
    <n v="0.89"/>
  </r>
  <r>
    <s v="0c36c495-10c8-448d-a7d1-9b9ac0859a03"/>
    <d v="2019-08-10T20:01:15"/>
    <d v="2019-08-10T00:00:00"/>
    <s v="7:33PM"/>
    <d v="2019-08-10T00:00:00"/>
    <s v="3:33PM"/>
    <d v="2019-08-10T00:00:00"/>
    <s v="8:01PM"/>
    <d v="2019-08-10T00:00:00"/>
    <s v="4:01PM"/>
    <s v="-05:00"/>
    <s v="Blade"/>
    <s v="Employee16"/>
    <s v="Employee16@blyblade.com"/>
    <x v="13"/>
    <s v="--"/>
    <s v="Travel | UberX"/>
    <x v="1"/>
    <x v="67"/>
    <n v="21"/>
    <s v="11975, USA"/>
    <s v="11937, USA"/>
    <x v="6"/>
    <s v="I'M RIDING"/>
    <s v="DEPT - OPS - NY"/>
    <s v="Monthly Billing"/>
    <s v="Fare"/>
    <n v="26.91"/>
    <n v="0"/>
    <n v="0"/>
    <n v="26.91"/>
    <s v="USD"/>
    <n v="26.91"/>
    <n v="0"/>
    <n v="0"/>
    <n v="26.91"/>
    <n v="2.69"/>
  </r>
  <r>
    <s v="7b0d9541-d7fd-4df3-89d4-36ff8781256d"/>
    <d v="2019-08-12T01:00:44"/>
    <d v="2019-08-12T00:00:00"/>
    <s v="12:20AM"/>
    <d v="2019-08-11T00:00:00"/>
    <s v="8:20PM"/>
    <d v="2019-08-12T00:00:00"/>
    <s v="1:00AM"/>
    <d v="2019-08-11T00:00:00"/>
    <s v="9:00PM"/>
    <s v="-05:00"/>
    <s v="Blade"/>
    <s v="Employee15"/>
    <s v="Employee15@blyblade.com"/>
    <x v="35"/>
    <s v="--"/>
    <s v="Travel | UberX Diamond"/>
    <x v="0"/>
    <x v="210"/>
    <n v="36"/>
    <s v="10011, USA"/>
    <s v="10280, USA"/>
    <x v="6"/>
    <s v="I'M RIDING"/>
    <s v="DEPT - CX"/>
    <s v="Monthly Billing"/>
    <s v="Fare"/>
    <n v="50.56"/>
    <n v="0"/>
    <n v="0"/>
    <n v="50.56"/>
    <s v="USD"/>
    <n v="50.56"/>
    <n v="0"/>
    <n v="0"/>
    <n v="50.56"/>
    <n v="5.0599999999999996"/>
  </r>
  <r>
    <s v="1ef1d411-f7e7-4353-92dc-ea227c0052a9"/>
    <d v="2019-08-12T15:35:57"/>
    <d v="2019-08-12T00:00:00"/>
    <s v="3:04PM"/>
    <d v="2019-08-12T00:00:00"/>
    <s v="11:04AM"/>
    <d v="2019-08-12T00:00:00"/>
    <s v="3:35PM"/>
    <d v="2019-08-12T00:00:00"/>
    <s v="11:35AM"/>
    <s v="-05:00"/>
    <s v="Blade"/>
    <s v="Employee22"/>
    <s v="Employee22@blyblade.com"/>
    <x v="16"/>
    <s v="--"/>
    <s v="Travel | UberX Diamond"/>
    <x v="0"/>
    <x v="7"/>
    <n v="26"/>
    <s v="10010, USA"/>
    <s v="10011, USA"/>
    <x v="6"/>
    <s v="I'M RIDING"/>
    <s v="DEPT - OPS - NY"/>
    <s v="Monthly Billing"/>
    <s v="Fare"/>
    <n v="28.02"/>
    <n v="0"/>
    <n v="0"/>
    <n v="28.02"/>
    <s v="USD"/>
    <n v="28.02"/>
    <n v="0"/>
    <n v="0"/>
    <n v="28.02"/>
    <n v="2.8"/>
  </r>
  <r>
    <s v="9335eeb0-2563-43dd-9aa0-e74917f78a80"/>
    <d v="2019-08-12T23:19:01"/>
    <d v="2019-08-12T00:00:00"/>
    <s v="10:57PM"/>
    <d v="2019-08-12T00:00:00"/>
    <s v="6:57PM"/>
    <d v="2019-08-12T00:00:00"/>
    <s v="11:18PM"/>
    <d v="2019-08-12T00:00:00"/>
    <s v="7:18PM"/>
    <s v="-05:00"/>
    <s v="Blade"/>
    <s v="Employee22"/>
    <s v="Employee22@blyblade.com"/>
    <x v="16"/>
    <s v="--"/>
    <s v="Travel | UberX Diamond"/>
    <x v="0"/>
    <x v="90"/>
    <n v="16"/>
    <s v="10011, USA"/>
    <s v="10016, USA"/>
    <x v="6"/>
    <s v="I'M RIDING"/>
    <s v="DEPT - OPS - NY"/>
    <s v="Monthly Billing"/>
    <s v="Fare"/>
    <n v="21.49"/>
    <n v="0"/>
    <n v="0"/>
    <n v="21.49"/>
    <s v="USD"/>
    <n v="21.49"/>
    <n v="0"/>
    <n v="0"/>
    <n v="21.49"/>
    <n v="2.15"/>
  </r>
  <r>
    <s v="56751df4-cf74-466d-8c23-c742f697a798"/>
    <d v="2019-08-13T17:33:35"/>
    <d v="2019-08-13T00:00:00"/>
    <s v="5:08PM"/>
    <d v="2019-08-13T00:00:00"/>
    <s v="1:08PM"/>
    <d v="2019-08-13T00:00:00"/>
    <s v="5:33PM"/>
    <d v="2019-08-13T00:00:00"/>
    <s v="1:33PM"/>
    <s v="-05:00"/>
    <s v="Blade"/>
    <s v="Employee22"/>
    <s v="Employee22@blyblade.com"/>
    <x v="16"/>
    <s v="--"/>
    <s v="Travel | UberX Diamond"/>
    <x v="0"/>
    <x v="111"/>
    <n v="19"/>
    <s v="10011, USA"/>
    <s v="10112, USA"/>
    <x v="6"/>
    <s v="I'M RIDING"/>
    <s v="DEPT - OPS - NY"/>
    <s v="Monthly Billing"/>
    <s v="Fare"/>
    <n v="23.61"/>
    <n v="0"/>
    <n v="0"/>
    <n v="23.61"/>
    <s v="USD"/>
    <n v="23.61"/>
    <n v="0"/>
    <n v="0"/>
    <n v="23.61"/>
    <n v="2.36"/>
  </r>
  <r>
    <s v="86db920e-f5bf-456a-83db-fc4e9d549d0e"/>
    <d v="2019-08-13T18:07:24"/>
    <d v="2019-08-13T00:00:00"/>
    <s v="5:42PM"/>
    <d v="2019-08-13T00:00:00"/>
    <s v="1:42PM"/>
    <d v="2019-08-13T00:00:00"/>
    <s v="6:07PM"/>
    <d v="2019-08-13T00:00:00"/>
    <s v="2:07PM"/>
    <s v="-05:00"/>
    <s v="Blade"/>
    <s v="Employee22"/>
    <s v="Employee22@blyblade.com"/>
    <x v="16"/>
    <s v="--"/>
    <s v="Travel | UberX Diamond"/>
    <x v="0"/>
    <x v="28"/>
    <n v="23"/>
    <s v="10022, USA"/>
    <s v="10012, USA"/>
    <x v="6"/>
    <s v="I'M RIDING"/>
    <s v="DEPT - OPS - NY"/>
    <s v="Monthly Billing"/>
    <s v="Fare"/>
    <n v="26.01"/>
    <n v="0"/>
    <n v="0"/>
    <n v="26.01"/>
    <s v="USD"/>
    <n v="26.01"/>
    <n v="0"/>
    <n v="0"/>
    <n v="26.01"/>
    <n v="2.6"/>
  </r>
  <r>
    <s v="560f8161-23fe-480c-9061-22e7f7f0894b"/>
    <d v="2019-08-14T02:44:58"/>
    <d v="2019-08-14T00:00:00"/>
    <s v="2:21AM"/>
    <d v="2019-08-13T00:00:00"/>
    <s v="10:21PM"/>
    <d v="2019-08-14T00:00:00"/>
    <s v="2:44AM"/>
    <d v="2019-08-13T00:00:00"/>
    <s v="10:44PM"/>
    <s v="-05:00"/>
    <s v="Blade"/>
    <s v="Employee18"/>
    <s v="Employee18@blyblade.com"/>
    <x v="34"/>
    <s v="--"/>
    <s v="Travel | UberX"/>
    <x v="0"/>
    <x v="211"/>
    <n v="11"/>
    <s v="10011, USA"/>
    <s v="10016, USA"/>
    <x v="6"/>
    <s v="I'M RIDING"/>
    <s v="DEPT - CX"/>
    <s v="Monthly Billing"/>
    <s v="Fare"/>
    <n v="15.31"/>
    <n v="0"/>
    <n v="0"/>
    <n v="15.31"/>
    <s v="USD"/>
    <n v="15.31"/>
    <n v="0"/>
    <n v="0"/>
    <n v="15.31"/>
    <n v="1.53"/>
  </r>
  <r>
    <s v="4c3c6ccb-808f-4c24-b845-e45f51850026"/>
    <d v="2019-08-14T02:51:32"/>
    <d v="2019-08-14T00:00:00"/>
    <s v="2:22AM"/>
    <d v="2019-08-13T00:00:00"/>
    <s v="10:22PM"/>
    <d v="2019-08-14T00:00:00"/>
    <s v="2:51AM"/>
    <d v="2019-08-13T00:00:00"/>
    <s v="10:51PM"/>
    <s v="-05:00"/>
    <s v="Blade"/>
    <s v="Employee52"/>
    <s v="Employee52@blyblade.com"/>
    <x v="37"/>
    <s v="--"/>
    <s v="Travel | UberX"/>
    <x v="0"/>
    <x v="212"/>
    <n v="18"/>
    <s v="États-Unis"/>
    <s v="États-Unis"/>
    <x v="6"/>
    <s v="I'M RIDING EARLY/LATE"/>
    <s v="DEPT - CX"/>
    <s v="Monthly Billing"/>
    <s v="Fare"/>
    <n v="24.38"/>
    <n v="0"/>
    <n v="0"/>
    <n v="24.38"/>
    <s v="USD"/>
    <n v="24.38"/>
    <n v="0"/>
    <n v="0"/>
    <n v="24.38"/>
    <n v="2.44"/>
  </r>
  <r>
    <s v="12c19941-859c-4d52-9c8b-ce34d2f8bc88"/>
    <d v="2019-08-14T15:32:31"/>
    <d v="2019-08-14T00:00:00"/>
    <s v="3:14PM"/>
    <d v="2019-08-14T00:00:00"/>
    <s v="11:14AM"/>
    <d v="2019-08-14T00:00:00"/>
    <s v="3:32PM"/>
    <d v="2019-08-14T00:00:00"/>
    <s v="11:32AM"/>
    <s v="-05:00"/>
    <s v="Blade"/>
    <s v="Employee43"/>
    <s v="Employee43@blyblade.com"/>
    <x v="38"/>
    <s v="--"/>
    <s v="Travel | UberX"/>
    <x v="0"/>
    <x v="213"/>
    <n v="15"/>
    <s v="10011, USA"/>
    <s v="10010, USA"/>
    <x v="6"/>
    <s v="I'M RIDING"/>
    <s v="DEPT - FR - NY"/>
    <s v="Monthly Billing"/>
    <s v="Fare"/>
    <n v="10.84"/>
    <n v="0"/>
    <n v="0"/>
    <n v="10.84"/>
    <s v="USD"/>
    <n v="10.84"/>
    <n v="0"/>
    <n v="0"/>
    <n v="10.84"/>
    <n v="1.08"/>
  </r>
  <r>
    <s v="6e371583-849f-407d-a90c-1ee5d8f8a98b"/>
    <d v="2019-08-14T16:16:55"/>
    <d v="2019-08-14T00:00:00"/>
    <s v="4:01PM"/>
    <d v="2019-08-14T00:00:00"/>
    <s v="12:01PM"/>
    <d v="2019-08-14T00:00:00"/>
    <s v="4:16PM"/>
    <d v="2019-08-14T00:00:00"/>
    <s v="12:16PM"/>
    <s v="-05:00"/>
    <s v="Blade"/>
    <s v="Employee43"/>
    <s v="Employee43@blyblade.com"/>
    <x v="38"/>
    <s v="--"/>
    <s v="Travel | UberX"/>
    <x v="0"/>
    <x v="214"/>
    <n v="12"/>
    <s v="10010, USA"/>
    <s v="10011, USA"/>
    <x v="6"/>
    <s v="I'M RIDING"/>
    <s v="DEPT - FR - NY"/>
    <s v="Monthly Billing"/>
    <s v="Fare"/>
    <n v="14.02"/>
    <n v="0"/>
    <n v="0"/>
    <n v="14.02"/>
    <s v="USD"/>
    <n v="14.02"/>
    <n v="0"/>
    <n v="0"/>
    <n v="14.02"/>
    <n v="1.4"/>
  </r>
  <r>
    <s v="38650113-490a-4b21-a4a5-1f4cab652852"/>
    <d v="2019-08-14T18:54:32"/>
    <d v="2019-08-14T00:00:00"/>
    <s v="6:22PM"/>
    <d v="2019-08-14T00:00:00"/>
    <s v="2:22PM"/>
    <d v="2019-08-14T00:00:00"/>
    <s v="6:54PM"/>
    <d v="2019-08-14T00:00:00"/>
    <s v="2:54PM"/>
    <s v="-05:00"/>
    <s v="Blade"/>
    <s v="Employee23"/>
    <s v="Employee23@blyblade.com"/>
    <x v="39"/>
    <s v="--"/>
    <s v="Travel | UberX"/>
    <x v="0"/>
    <x v="215"/>
    <n v="27"/>
    <s v="10001, USA"/>
    <s v="10016, USA"/>
    <x v="6"/>
    <s v="I'M RIDING"/>
    <s v="DEPT - FR - NY"/>
    <s v="Monthly Billing"/>
    <s v="Fare"/>
    <n v="29.4"/>
    <n v="0"/>
    <n v="0"/>
    <n v="29.4"/>
    <s v="USD"/>
    <n v="29.4"/>
    <n v="0"/>
    <n v="0"/>
    <n v="29.4"/>
    <n v="2.94"/>
  </r>
  <r>
    <s v="9bd53b43-4676-4ce2-9af7-315296c40897"/>
    <d v="2019-08-15T01:10:21"/>
    <d v="2019-08-15T00:00:00"/>
    <s v="12:53AM"/>
    <d v="2019-08-14T00:00:00"/>
    <s v="8:53PM"/>
    <d v="2019-08-15T00:00:00"/>
    <s v="1:10AM"/>
    <d v="2019-08-14T00:00:00"/>
    <s v="9:10PM"/>
    <s v="-05:00"/>
    <s v="Blade"/>
    <s v="Employee22"/>
    <s v="Employee22@blyblade.com"/>
    <x v="16"/>
    <s v="--"/>
    <s v="Travel | UberX Diamond"/>
    <x v="0"/>
    <x v="216"/>
    <n v="15"/>
    <s v="10011, USA"/>
    <s v="10016, USA"/>
    <x v="6"/>
    <s v="I'M RIDING EARLY/LATE"/>
    <s v="DEPT - OPS - NY"/>
    <s v="Monthly Billing"/>
    <s v="Fare"/>
    <n v="16.82"/>
    <n v="0"/>
    <n v="0"/>
    <n v="16.82"/>
    <s v="USD"/>
    <n v="16.82"/>
    <n v="0"/>
    <n v="0"/>
    <n v="16.82"/>
    <n v="1.68"/>
  </r>
  <r>
    <s v="459ae1f7-0137-45c7-baee-71131fe1a56f"/>
    <d v="2019-08-16T02:37:46"/>
    <d v="2019-08-16T00:00:00"/>
    <s v="2:16AM"/>
    <d v="2019-08-15T00:00:00"/>
    <s v="10:16PM"/>
    <d v="2019-08-16T00:00:00"/>
    <s v="2:37AM"/>
    <d v="2019-08-15T00:00:00"/>
    <s v="10:37PM"/>
    <s v="-05:00"/>
    <s v="Blade"/>
    <s v="Employee18"/>
    <s v="Employee18@blyblade.com"/>
    <x v="34"/>
    <s v="--"/>
    <s v="Travel | UberX"/>
    <x v="0"/>
    <x v="111"/>
    <n v="15"/>
    <s v="10011, USA"/>
    <s v="10016, USA"/>
    <x v="6"/>
    <s v="I'M RIDING"/>
    <s v="DEPT - CX"/>
    <s v="Monthly Billing"/>
    <s v="Fare"/>
    <n v="18.79"/>
    <n v="0"/>
    <n v="0"/>
    <n v="18.79"/>
    <s v="USD"/>
    <n v="18.79"/>
    <n v="0"/>
    <n v="0"/>
    <n v="18.79"/>
    <n v="1.88"/>
  </r>
  <r>
    <s v="ed539456-a981-4eab-a9ed-13e75b6f29c6"/>
    <d v="2019-08-16T03:37:02"/>
    <d v="2019-08-16T00:00:00"/>
    <s v="3:17AM"/>
    <d v="2019-08-15T00:00:00"/>
    <s v="11:17PM"/>
    <d v="2019-08-16T00:00:00"/>
    <s v="3:36AM"/>
    <d v="2019-08-15T00:00:00"/>
    <s v="11:36PM"/>
    <s v="-05:00"/>
    <s v="Blade"/>
    <s v="Employee22"/>
    <s v="Employee22@blyblade.com"/>
    <x v="16"/>
    <s v="--"/>
    <s v="Travel | UberX Diamond"/>
    <x v="0"/>
    <x v="217"/>
    <n v="11"/>
    <s v="10001, USA"/>
    <s v="10016, USA"/>
    <x v="6"/>
    <s v="I'M RIDING EARLY/LATE"/>
    <s v="DEPT - OPS - NY"/>
    <s v="Monthly Billing"/>
    <s v="Fare"/>
    <n v="15.18"/>
    <n v="0"/>
    <n v="0"/>
    <n v="15.18"/>
    <s v="USD"/>
    <n v="15.18"/>
    <n v="0"/>
    <n v="0"/>
    <n v="15.18"/>
    <n v="1.52"/>
  </r>
  <r>
    <s v="ddb28224-a418-453d-b577-536f97991d52"/>
    <d v="2019-08-17T00:20:00"/>
    <d v="2019-08-16T00:00:00"/>
    <s v="11:58PM"/>
    <d v="2019-08-16T00:00:00"/>
    <s v="7:58PM"/>
    <d v="2019-08-17T00:00:00"/>
    <s v="12:14AM"/>
    <d v="2019-08-16T00:00:00"/>
    <s v="8:14PM"/>
    <s v="-05:00"/>
    <s v="Blade"/>
    <s v="Employee48"/>
    <s v="Employee48@blyblade.com"/>
    <x v="27"/>
    <s v="--"/>
    <s v="Travel | UberX"/>
    <x v="1"/>
    <x v="218"/>
    <n v="10"/>
    <s v="11937, USA"/>
    <s v="11937, USA"/>
    <x v="6"/>
    <s v="I'M RIDING"/>
    <s v="--"/>
    <s v="Monthly Billing"/>
    <s v="Fare"/>
    <n v="17.670000000000002"/>
    <n v="0"/>
    <n v="0"/>
    <n v="17.670000000000002"/>
    <s v="USD"/>
    <n v="17.670000000000002"/>
    <n v="0"/>
    <n v="0"/>
    <n v="17.670000000000002"/>
    <n v="1.77"/>
  </r>
  <r>
    <s v="2753c86a-69b8-4a1c-9306-987fd2d57372"/>
    <d v="2019-08-17T00:27:36"/>
    <d v="2019-08-17T00:00:00"/>
    <s v="12:18AM"/>
    <d v="2019-08-16T00:00:00"/>
    <s v="8:18PM"/>
    <d v="2019-08-17T00:00:00"/>
    <s v="12:25AM"/>
    <d v="2019-08-16T00:00:00"/>
    <s v="8:25PM"/>
    <s v="-05:00"/>
    <s v="Blade"/>
    <s v="Employee6"/>
    <s v="Employee6@blyblade.com"/>
    <x v="3"/>
    <s v="--"/>
    <s v="Travel | UberX Diamond"/>
    <x v="0"/>
    <x v="219"/>
    <n v="5"/>
    <s v="10016, USA"/>
    <s v="10022, USA"/>
    <x v="6"/>
    <s v="I'M RIDING"/>
    <s v="DEPT - OPS - NY"/>
    <s v="Monthly Billing"/>
    <s v="Fare"/>
    <n v="13.93"/>
    <n v="0"/>
    <n v="0"/>
    <n v="13.93"/>
    <s v="USD"/>
    <n v="13.93"/>
    <n v="0"/>
    <n v="0"/>
    <n v="13.93"/>
    <n v="1.39"/>
  </r>
  <r>
    <s v="c9b4da7e-1ed0-4bf3-a386-f2ca010481b1"/>
    <d v="2019-08-18T18:12:28"/>
    <d v="2019-08-18T00:00:00"/>
    <s v="5:58PM"/>
    <d v="2019-08-18T00:00:00"/>
    <s v="1:58PM"/>
    <d v="2019-08-18T00:00:00"/>
    <s v="6:12PM"/>
    <d v="2019-08-18T00:00:00"/>
    <s v="2:12PM"/>
    <s v="-05:00"/>
    <s v="Blade"/>
    <s v="Employee6"/>
    <s v="Employee6@blyblade.com"/>
    <x v="3"/>
    <s v="--"/>
    <s v="Travel | UberX"/>
    <x v="0"/>
    <x v="220"/>
    <n v="11"/>
    <s v="10017, USA"/>
    <s v="10004, USA"/>
    <x v="6"/>
    <s v="I'M RIDING"/>
    <s v="DEPT - OPS - NY"/>
    <s v="Monthly Billing"/>
    <s v="Fare"/>
    <n v="21.78"/>
    <n v="0"/>
    <n v="0"/>
    <n v="21.78"/>
    <s v="USD"/>
    <n v="21.78"/>
    <n v="0"/>
    <n v="0"/>
    <n v="21.78"/>
    <n v="2.1800000000000002"/>
  </r>
  <r>
    <s v="e95c589f-beff-43f6-b1dd-561982cf7b3b"/>
    <d v="2019-08-19T00:29:51"/>
    <d v="2019-08-18T00:00:00"/>
    <s v="10:24PM"/>
    <d v="2019-08-18T00:00:00"/>
    <s v="6:24PM"/>
    <d v="2019-08-19T00:00:00"/>
    <s v="12:29AM"/>
    <d v="2019-08-18T00:00:00"/>
    <s v="8:29PM"/>
    <s v="-05:00"/>
    <s v="Blade"/>
    <s v="Employee22"/>
    <s v="Employee22@blyblade.com"/>
    <x v="16"/>
    <s v="--"/>
    <s v="Travel | Premium"/>
    <x v="1"/>
    <x v="221"/>
    <n v="112"/>
    <s v="11779, USA"/>
    <s v="10128, USA"/>
    <x v="6"/>
    <s v="PAX TRAVEL"/>
    <s v="DEPT - OPS - NY"/>
    <s v="Monthly Billing"/>
    <s v="Fare"/>
    <n v="197.1"/>
    <n v="0"/>
    <n v="0"/>
    <n v="197.1"/>
    <s v="USD"/>
    <n v="197.1"/>
    <n v="0"/>
    <n v="0"/>
    <n v="197.1"/>
    <n v="19.71"/>
  </r>
  <r>
    <s v="fc1a26e1-d5d2-40d4-9618-29142580810e"/>
    <d v="2019-08-19T03:49:04"/>
    <d v="2019-08-19T00:00:00"/>
    <s v="3:18AM"/>
    <d v="2019-08-18T00:00:00"/>
    <s v="11:18PM"/>
    <d v="2019-08-19T00:00:00"/>
    <s v="3:48AM"/>
    <d v="2019-08-18T00:00:00"/>
    <s v="11:48PM"/>
    <s v="-05:00"/>
    <s v="Blade"/>
    <s v="Employee22"/>
    <s v="Employee22@blyblade.com"/>
    <x v="16"/>
    <s v="--"/>
    <s v="Travel | UberX Diamond"/>
    <x v="0"/>
    <x v="222"/>
    <n v="22"/>
    <s v="11363, USA"/>
    <s v="10016, USA"/>
    <x v="6"/>
    <s v="I'M RIDING"/>
    <s v="DEPT - OPS - NY"/>
    <s v="Monthly Billing"/>
    <s v="Fare"/>
    <n v="56.38"/>
    <n v="0"/>
    <n v="0"/>
    <n v="56.38"/>
    <s v="USD"/>
    <n v="56.38"/>
    <n v="0"/>
    <n v="0"/>
    <n v="56.38"/>
    <n v="5.64"/>
  </r>
  <r>
    <s v="ead8c8c2-9ce1-452f-8a57-6dc8294ad17f"/>
    <d v="2019-08-19T11:49:22"/>
    <d v="2019-08-19T00:00:00"/>
    <s v="11:35AM"/>
    <d v="2019-08-19T00:00:00"/>
    <s v="7:35AM"/>
    <d v="2019-08-19T00:00:00"/>
    <s v="11:49AM"/>
    <d v="2019-08-19T00:00:00"/>
    <s v="7:49AM"/>
    <s v="-05:00"/>
    <s v="Blade"/>
    <s v="Employee48"/>
    <s v="Employee48@blyblade.com"/>
    <x v="27"/>
    <s v="--"/>
    <s v="Travel | UberX"/>
    <x v="0"/>
    <x v="195"/>
    <n v="10"/>
    <s v="10007, USA"/>
    <s v="10001, USA"/>
    <x v="6"/>
    <s v="I'M RIDING"/>
    <s v="--"/>
    <s v="Monthly Billing"/>
    <s v="Fare"/>
    <n v="17.260000000000002"/>
    <n v="0"/>
    <n v="0"/>
    <n v="17.260000000000002"/>
    <s v="USD"/>
    <n v="17.260000000000002"/>
    <n v="0"/>
    <n v="0"/>
    <n v="17.260000000000002"/>
    <n v="1.73"/>
  </r>
  <r>
    <s v="baebf65a-95b9-4fb1-bcce-a389d7458e13"/>
    <d v="2019-08-20T01:12:23"/>
    <d v="2019-08-20T00:00:00"/>
    <s v="12:56AM"/>
    <d v="2019-08-19T00:00:00"/>
    <s v="8:56PM"/>
    <d v="2019-08-20T00:00:00"/>
    <s v="1:12AM"/>
    <d v="2019-08-19T00:00:00"/>
    <s v="9:12PM"/>
    <s v="-05:00"/>
    <s v="Blade"/>
    <s v="Employee18"/>
    <s v="Employee18@blyblade.com"/>
    <x v="34"/>
    <s v="--"/>
    <s v="Travel | UberX"/>
    <x v="0"/>
    <x v="223"/>
    <n v="12"/>
    <s v="10011, USA"/>
    <s v="10016, USA"/>
    <x v="6"/>
    <s v="I'M RIDING EARLY/LATE"/>
    <s v="DEPT - CX"/>
    <s v="Monthly Billing"/>
    <s v="Fare"/>
    <n v="16.04"/>
    <n v="0"/>
    <n v="0"/>
    <n v="16.04"/>
    <s v="USD"/>
    <n v="16.04"/>
    <n v="0"/>
    <n v="0"/>
    <n v="16.04"/>
    <n v="1.6"/>
  </r>
  <r>
    <s v="98a7f0eb-df52-4a5c-9b30-c98807e24209"/>
    <d v="2019-08-20T13:26:32"/>
    <d v="2019-08-20T00:00:00"/>
    <s v="12:55PM"/>
    <d v="2019-08-20T00:00:00"/>
    <s v="8:55AM"/>
    <d v="2019-08-20T00:00:00"/>
    <s v="1:26PM"/>
    <d v="2019-08-20T00:00:00"/>
    <s v="9:26AM"/>
    <s v="-05:00"/>
    <s v="Blade"/>
    <s v="Employee22"/>
    <s v="Employee22@blyblade.com"/>
    <x v="16"/>
    <s v="--"/>
    <s v="Travel | UberX Diamond"/>
    <x v="0"/>
    <x v="27"/>
    <n v="25"/>
    <s v="10016, USA"/>
    <s v="10011, USA"/>
    <x v="6"/>
    <s v="I'M RIDING"/>
    <s v="DEPT - OPS - NY"/>
    <s v="Monthly Billing"/>
    <s v="Fare"/>
    <n v="25.35"/>
    <n v="0"/>
    <n v="0"/>
    <n v="25.35"/>
    <s v="USD"/>
    <n v="25.35"/>
    <n v="0"/>
    <n v="0"/>
    <n v="25.35"/>
    <n v="2.54"/>
  </r>
  <r>
    <s v="79b29350-7ff9-4aa0-aa85-07b243373ba7"/>
    <d v="2019-08-20T22:19:23"/>
    <d v="2019-08-20T00:00:00"/>
    <s v="9:51PM"/>
    <d v="2019-08-20T00:00:00"/>
    <s v="5:51PM"/>
    <d v="2019-08-20T00:00:00"/>
    <s v="10:19PM"/>
    <d v="2019-08-20T00:00:00"/>
    <s v="6:19PM"/>
    <s v="-05:00"/>
    <s v="Blade"/>
    <s v="Employee18"/>
    <s v="Employee18@blyblade.com"/>
    <x v="34"/>
    <s v="--"/>
    <s v="Travel | UberX"/>
    <x v="0"/>
    <x v="35"/>
    <n v="23"/>
    <s v="10011, USA"/>
    <s v="10016, USA"/>
    <x v="6"/>
    <s v="I'M RIDING"/>
    <s v="DEPT - CX"/>
    <s v="Monthly Billing"/>
    <s v="Fare"/>
    <n v="18.12"/>
    <n v="0"/>
    <n v="0"/>
    <n v="18.12"/>
    <s v="USD"/>
    <n v="18.12"/>
    <n v="0"/>
    <n v="0"/>
    <n v="18.12"/>
    <n v="1.81"/>
  </r>
  <r>
    <s v="09ba3399-6d47-49c0-a6c4-918095f8b5a9"/>
    <d v="2019-08-20T23:59:00"/>
    <d v="2019-08-20T00:00:00"/>
    <s v="11:26PM"/>
    <d v="2019-08-20T00:00:00"/>
    <s v="7:26PM"/>
    <d v="2019-08-20T00:00:00"/>
    <s v="11:58PM"/>
    <d v="2019-08-20T00:00:00"/>
    <s v="7:58PM"/>
    <s v="-05:00"/>
    <s v="Blade"/>
    <s v="Employee22"/>
    <s v="Employee22@blyblade.com"/>
    <x v="16"/>
    <s v="--"/>
    <s v="Travel | UberX Diamond"/>
    <x v="0"/>
    <x v="201"/>
    <n v="26"/>
    <s v="10001, USA"/>
    <s v="10016, USA"/>
    <x v="6"/>
    <s v="I'M RIDING"/>
    <s v="DEPT - OPS - NY"/>
    <s v="Monthly Billing"/>
    <s v="Fare"/>
    <n v="24.8"/>
    <n v="0"/>
    <n v="0"/>
    <n v="24.8"/>
    <s v="USD"/>
    <n v="24.8"/>
    <n v="0"/>
    <n v="0"/>
    <n v="24.8"/>
    <n v="2.48"/>
  </r>
  <r>
    <s v="b4de982d-92e3-4d06-8eac-8678290413e4"/>
    <d v="2019-08-21T13:30:04"/>
    <d v="2019-08-21T00:00:00"/>
    <s v="12:42PM"/>
    <d v="2019-08-21T00:00:00"/>
    <s v="8:42AM"/>
    <d v="2019-08-21T00:00:00"/>
    <s v="1:29PM"/>
    <d v="2019-08-21T00:00:00"/>
    <s v="9:29AM"/>
    <s v="-05:00"/>
    <s v="Blade"/>
    <s v="Employee45"/>
    <s v="Employee45@blyblade.com"/>
    <x v="40"/>
    <s v="--"/>
    <s v="Travel | UberX"/>
    <x v="0"/>
    <x v="224"/>
    <n v="44"/>
    <s v="11222, USA"/>
    <s v="10001, USA"/>
    <x v="6"/>
    <s v="I'M RIDING"/>
    <s v="DEPT - CORP - NY"/>
    <s v="Monthly Billing"/>
    <s v="Fare"/>
    <n v="37.44"/>
    <n v="0"/>
    <n v="0"/>
    <n v="37.44"/>
    <s v="USD"/>
    <n v="37.44"/>
    <n v="0"/>
    <n v="0"/>
    <n v="37.44"/>
    <n v="3.74"/>
  </r>
  <r>
    <s v="f9ed7545-16f9-4058-a92c-553f1f7160f8"/>
    <d v="2019-08-21T18:01:41"/>
    <d v="2019-08-21T00:00:00"/>
    <s v="5:36PM"/>
    <d v="2019-08-21T00:00:00"/>
    <s v="1:36PM"/>
    <d v="2019-08-21T00:00:00"/>
    <s v="6:01PM"/>
    <d v="2019-08-21T00:00:00"/>
    <s v="2:01PM"/>
    <s v="-05:00"/>
    <s v="Blade"/>
    <s v="Employee34"/>
    <s v="Employee34@blyblade.com"/>
    <x v="30"/>
    <s v="--"/>
    <s v="Travel | UberX"/>
    <x v="0"/>
    <x v="24"/>
    <n v="23"/>
    <s v="10011, USA"/>
    <s v="10016, USA"/>
    <x v="6"/>
    <s v="I'M RIDING"/>
    <s v="DEPT - CORP - NY"/>
    <s v="Monthly Billing"/>
    <s v="Fare"/>
    <n v="27.24"/>
    <n v="0"/>
    <n v="0"/>
    <n v="27.24"/>
    <s v="USD"/>
    <n v="27.24"/>
    <n v="0"/>
    <n v="0"/>
    <n v="27.24"/>
    <n v="2.72"/>
  </r>
  <r>
    <s v="77aa1785-f9a3-4fd0-8a71-8c08a52b4651"/>
    <d v="2019-08-21T18:51:25"/>
    <d v="2019-08-21T00:00:00"/>
    <s v="6:31PM"/>
    <d v="2019-08-21T00:00:00"/>
    <s v="2:31PM"/>
    <d v="2019-08-21T00:00:00"/>
    <s v="6:51PM"/>
    <d v="2019-08-21T00:00:00"/>
    <s v="2:51PM"/>
    <s v="-05:00"/>
    <s v="Blade"/>
    <s v="Employee34"/>
    <s v="Employee34@blyblade.com"/>
    <x v="30"/>
    <s v="--"/>
    <s v="Travel | UberX"/>
    <x v="0"/>
    <x v="225"/>
    <n v="17"/>
    <s v="10016, USA"/>
    <s v="10011, USA"/>
    <x v="6"/>
    <s v="I'M RIDING"/>
    <s v="DEPT - CORP - NY"/>
    <s v="Monthly Billing"/>
    <s v="Fare"/>
    <n v="22.4"/>
    <n v="0"/>
    <n v="0"/>
    <n v="22.4"/>
    <s v="USD"/>
    <n v="22.4"/>
    <n v="0"/>
    <n v="0"/>
    <n v="22.4"/>
    <n v="2.2400000000000002"/>
  </r>
  <r>
    <s v="19a85e55-57a7-42af-a84d-9766d9951b46"/>
    <d v="2019-08-22T12:12:16"/>
    <d v="2019-08-22T00:00:00"/>
    <s v="11:57AM"/>
    <d v="2019-08-22T00:00:00"/>
    <s v="7:57AM"/>
    <d v="2019-08-22T00:00:00"/>
    <s v="12:12PM"/>
    <d v="2019-08-22T00:00:00"/>
    <s v="8:12AM"/>
    <s v="-05:00"/>
    <s v="Blade"/>
    <s v="Employee48"/>
    <s v="Employee48@blyblade.com"/>
    <x v="27"/>
    <s v="--"/>
    <s v="Travel | UberX"/>
    <x v="0"/>
    <x v="226"/>
    <n v="11"/>
    <s v="10007, USA"/>
    <s v="10011, USA"/>
    <x v="6"/>
    <s v="I'M RIDING"/>
    <s v="--"/>
    <s v="Monthly Billing"/>
    <s v="Fare"/>
    <n v="18.64"/>
    <n v="0"/>
    <n v="0"/>
    <n v="18.64"/>
    <s v="USD"/>
    <n v="18.64"/>
    <n v="0"/>
    <n v="0"/>
    <n v="18.64"/>
    <n v="1.86"/>
  </r>
  <r>
    <s v="3a4ca33f-ec05-4aab-8021-a7018cd482fd"/>
    <d v="2019-08-22T23:53:13"/>
    <d v="2019-08-22T00:00:00"/>
    <s v="11:40PM"/>
    <d v="2019-08-22T00:00:00"/>
    <s v="7:40PM"/>
    <d v="2019-08-22T00:00:00"/>
    <s v="11:53PM"/>
    <d v="2019-08-22T00:00:00"/>
    <s v="7:53PM"/>
    <s v="-05:00"/>
    <s v="Blade"/>
    <s v="Employee6"/>
    <s v="Employee6@blyblade.com"/>
    <x v="3"/>
    <s v="--"/>
    <s v="Travel | UberX"/>
    <x v="0"/>
    <x v="227"/>
    <n v="6"/>
    <s v="10016, USA"/>
    <s v="10017, USA"/>
    <x v="6"/>
    <s v="I'M RIDING"/>
    <s v="DEPT - OPS - NY"/>
    <s v="Monthly Billing"/>
    <s v="Fare"/>
    <n v="10.88"/>
    <n v="0"/>
    <n v="0"/>
    <n v="10.88"/>
    <s v="USD"/>
    <n v="10.88"/>
    <n v="0"/>
    <n v="0"/>
    <n v="10.88"/>
    <n v="1.0900000000000001"/>
  </r>
  <r>
    <s v="70df3ccc-7a8c-48fa-860f-235c3f1f88f1"/>
    <d v="2019-08-23T01:21:16"/>
    <d v="2019-08-23T00:00:00"/>
    <s v="1:05AM"/>
    <d v="2019-08-22T00:00:00"/>
    <s v="9:05PM"/>
    <d v="2019-08-23T00:00:00"/>
    <s v="1:21AM"/>
    <d v="2019-08-22T00:00:00"/>
    <s v="9:21PM"/>
    <s v="-05:00"/>
    <s v="Blade"/>
    <s v="Employee51"/>
    <s v="Employee51@blyblade.com"/>
    <x v="36"/>
    <s v="--"/>
    <s v="Travel | UberX"/>
    <x v="1"/>
    <x v="183"/>
    <n v="5"/>
    <s v="11963, USA"/>
    <s v="11963, USA"/>
    <x v="6"/>
    <s v="PAX TRAVEL"/>
    <s v="DEPT - CX"/>
    <s v="Monthly Billing"/>
    <s v="Fare"/>
    <n v="11.96"/>
    <n v="0"/>
    <n v="0"/>
    <n v="11.96"/>
    <s v="USD"/>
    <n v="11.96"/>
    <n v="0"/>
    <n v="0"/>
    <n v="11.96"/>
    <n v="1.2"/>
  </r>
  <r>
    <s v="6449ce59-d4b8-47d5-8e40-80279be65f12"/>
    <d v="2019-08-23T02:37:26"/>
    <d v="2019-08-23T00:00:00"/>
    <s v="2:14AM"/>
    <d v="2019-08-22T00:00:00"/>
    <s v="10:14PM"/>
    <d v="2019-08-23T00:00:00"/>
    <s v="2:37AM"/>
    <d v="2019-08-22T00:00:00"/>
    <s v="10:37PM"/>
    <s v="-05:00"/>
    <s v="Blade"/>
    <s v="Employee18"/>
    <s v="Employee18@blyblade.com"/>
    <x v="34"/>
    <s v="--"/>
    <s v="Travel | UberX Diamond"/>
    <x v="0"/>
    <x v="211"/>
    <n v="17"/>
    <s v="10011, USA"/>
    <s v="10016, USA"/>
    <x v="6"/>
    <s v="I'M RIDING EARLY/LATE"/>
    <s v="DEPT - CX"/>
    <s v="Monthly Billing"/>
    <s v="Fare"/>
    <n v="28.17"/>
    <n v="0"/>
    <n v="0"/>
    <n v="28.17"/>
    <s v="USD"/>
    <n v="28.17"/>
    <n v="0"/>
    <n v="0"/>
    <n v="28.17"/>
    <n v="2.82"/>
  </r>
  <r>
    <s v="bb9acbfb-c39b-491f-8fa2-808aea9b05bf"/>
    <d v="2019-08-24T00:48:13"/>
    <d v="2019-08-24T00:00:00"/>
    <s v="12:39AM"/>
    <d v="2019-08-23T00:00:00"/>
    <s v="8:39PM"/>
    <d v="2019-08-24T00:00:00"/>
    <s v="12:48AM"/>
    <d v="2019-08-23T00:00:00"/>
    <s v="8:48PM"/>
    <s v="-05:00"/>
    <s v="Blade"/>
    <s v="Employee6"/>
    <s v="Employee6@blyblade.com"/>
    <x v="3"/>
    <s v="--"/>
    <s v="Travel | UberX"/>
    <x v="0"/>
    <x v="166"/>
    <n v="4"/>
    <s v="10016, USA"/>
    <s v="10170, USA"/>
    <x v="6"/>
    <s v="I'M RIDING EARLY/LATE"/>
    <s v="DEPT - OPS - NY"/>
    <s v="Monthly Billing"/>
    <s v="Fare"/>
    <n v="11.63"/>
    <n v="0"/>
    <n v="0"/>
    <n v="11.63"/>
    <s v="USD"/>
    <n v="11.63"/>
    <n v="0"/>
    <n v="0"/>
    <n v="11.63"/>
    <n v="1.1599999999999999"/>
  </r>
  <r>
    <s v="35015d45-ef9a-4418-8469-93ebd52167e3"/>
    <d v="2019-08-24T02:45:26"/>
    <d v="2019-08-24T00:00:00"/>
    <s v="2:21AM"/>
    <d v="2019-08-23T00:00:00"/>
    <s v="10:21PM"/>
    <d v="2019-08-24T00:00:00"/>
    <s v="2:45AM"/>
    <d v="2019-08-23T00:00:00"/>
    <s v="10:45PM"/>
    <s v="-05:00"/>
    <s v="Blade"/>
    <s v="Employee18"/>
    <s v="Employee18@blyblade.com"/>
    <x v="34"/>
    <s v="--"/>
    <s v="Travel | UberX Diamond"/>
    <x v="0"/>
    <x v="228"/>
    <n v="14"/>
    <s v="10011, USA"/>
    <s v="10016, USA"/>
    <x v="6"/>
    <s v="I'M RIDING EARLY/LATE"/>
    <s v="DEPT - CX"/>
    <s v="Monthly Billing"/>
    <s v="Fare"/>
    <n v="20.03"/>
    <n v="0"/>
    <n v="0"/>
    <n v="20.03"/>
    <s v="USD"/>
    <n v="20.03"/>
    <n v="0"/>
    <n v="0"/>
    <n v="20.03"/>
    <n v="2"/>
  </r>
  <r>
    <s v="efb71f69-a859-40d7-8491-fa72f77b4cc5"/>
    <d v="2019-08-26T05:34:39"/>
    <d v="2019-08-26T00:00:00"/>
    <s v="5:21AM"/>
    <d v="2019-08-26T00:00:00"/>
    <s v="1:21AM"/>
    <s v="--"/>
    <s v="--"/>
    <s v="--"/>
    <s v="--"/>
    <s v="-05:00"/>
    <s v="Blade"/>
    <s v="Employee18"/>
    <s v="Employee18@blyblade.com"/>
    <x v="34"/>
    <s v="--"/>
    <s v="Travel | UberX Diamond"/>
    <x v="0"/>
    <x v="3"/>
    <s v="--"/>
    <s v="10001, USA"/>
    <s v="10011, USA"/>
    <x v="6"/>
    <s v="I'M RIDING"/>
    <s v="DEPT - CX"/>
    <s v="Monthly Billing"/>
    <s v="Fare"/>
    <n v="5.44"/>
    <n v="0"/>
    <n v="0"/>
    <n v="5.44"/>
    <s v="USD"/>
    <n v="5.44"/>
    <n v="0"/>
    <n v="0"/>
    <n v="5.44"/>
    <n v="0.54"/>
  </r>
  <r>
    <s v="b730f6e6-a6cd-41f1-9f00-9e24793f231f"/>
    <d v="2019-08-26T05:50:31"/>
    <d v="2019-08-26T00:00:00"/>
    <s v="5:35AM"/>
    <d v="2019-08-26T00:00:00"/>
    <s v="1:35AM"/>
    <d v="2019-08-26T00:00:00"/>
    <s v="5:50AM"/>
    <d v="2019-08-26T00:00:00"/>
    <s v="1:50AM"/>
    <s v="-05:00"/>
    <s v="Blade"/>
    <s v="Employee18"/>
    <s v="Employee18@blyblade.com"/>
    <x v="34"/>
    <s v="--"/>
    <s v="Travel | UberX Diamond"/>
    <x v="0"/>
    <x v="57"/>
    <n v="10"/>
    <s v="10011, USA"/>
    <s v="10016, USA"/>
    <x v="6"/>
    <s v="I'M RIDING"/>
    <s v="DEPT - CX"/>
    <s v="Monthly Billing"/>
    <s v="Fare"/>
    <n v="14.46"/>
    <n v="0"/>
    <n v="0"/>
    <n v="14.46"/>
    <s v="USD"/>
    <n v="14.46"/>
    <n v="0"/>
    <n v="0"/>
    <n v="14.46"/>
    <n v="1.45"/>
  </r>
  <r>
    <s v="fb3da1d8-f7a8-4ef5-a044-7bdf7ce2412b"/>
    <d v="2019-08-26T16:48:44"/>
    <d v="2019-08-26T00:00:00"/>
    <s v="4:36PM"/>
    <d v="2019-08-26T00:00:00"/>
    <s v="12:36PM"/>
    <d v="2019-08-26T00:00:00"/>
    <s v="4:48PM"/>
    <d v="2019-08-26T00:00:00"/>
    <s v="12:48PM"/>
    <s v="-05:00"/>
    <s v="Blade"/>
    <s v="Employee29"/>
    <s v="Employee29@blyblade.com"/>
    <x v="7"/>
    <s v="--"/>
    <s v="Travel | UberX"/>
    <x v="0"/>
    <x v="229"/>
    <n v="8"/>
    <s v="10011, USA"/>
    <s v="10011, USA"/>
    <x v="6"/>
    <s v="I'M RIDING"/>
    <s v="DEPT - OPS - NY"/>
    <s v="Monthly Billing"/>
    <s v="Fare"/>
    <n v="11.64"/>
    <n v="0"/>
    <n v="0"/>
    <n v="11.64"/>
    <s v="USD"/>
    <n v="11.64"/>
    <n v="0"/>
    <n v="0"/>
    <n v="11.64"/>
    <n v="1.1599999999999999"/>
  </r>
  <r>
    <s v="b50c2369-3aae-42ef-a925-010a33d4416c"/>
    <d v="2019-06-12T21:45:54"/>
    <d v="2019-06-12T00:00:00"/>
    <s v="9:37PM"/>
    <d v="2019-06-12T00:00:00"/>
    <s v="5:37PM"/>
    <s v="--"/>
    <s v="--"/>
    <s v="--"/>
    <s v="--"/>
    <s v="-05:00"/>
    <s v="Blade"/>
    <s v="Employee2"/>
    <s v="Employee2@blyblade.com"/>
    <x v="2"/>
    <s v="--"/>
    <s v="Travel | Black SUV"/>
    <x v="0"/>
    <x v="3"/>
    <s v="--"/>
    <s v="10004, USA"/>
    <s v="10004, USA"/>
    <x v="1"/>
    <s v="CORP - Employee Rides"/>
    <s v="DEPT - OPS - NY"/>
    <s v="Monthly Billing"/>
    <s v="Adjustment"/>
    <n v="-10.89"/>
    <n v="0"/>
    <n v="0"/>
    <n v="-10.89"/>
    <s v="USD"/>
    <n v="-10.89"/>
    <n v="0"/>
    <n v="0"/>
    <n v="-10.89"/>
    <n v="-1.0900000000000001"/>
  </r>
  <r>
    <s v="bd7e78e0-3d7b-44a2-83a3-6aa25aaa7cb5"/>
    <d v="2019-08-26T17:11:46"/>
    <d v="2019-08-26T00:00:00"/>
    <s v="4:56PM"/>
    <d v="2019-08-26T00:00:00"/>
    <s v="12:56PM"/>
    <d v="2019-08-26T00:00:00"/>
    <s v="5:10PM"/>
    <d v="2019-08-26T00:00:00"/>
    <s v="1:10PM"/>
    <s v="-05:00"/>
    <s v="Blade"/>
    <s v="Employee29"/>
    <s v="Employee29@blyblade.com"/>
    <x v="7"/>
    <s v="--"/>
    <s v="Travel | UberX"/>
    <x v="0"/>
    <x v="230"/>
    <n v="12"/>
    <s v="10011, USA"/>
    <s v="10011, USA"/>
    <x v="6"/>
    <s v="I'M RIDING"/>
    <s v="DEPT - OPS - NY"/>
    <s v="Monthly Billing"/>
    <s v="Fare"/>
    <n v="15.11"/>
    <n v="0"/>
    <n v="0"/>
    <n v="15.11"/>
    <s v="USD"/>
    <n v="15.11"/>
    <n v="0"/>
    <n v="0"/>
    <n v="15.11"/>
    <n v="1.51"/>
  </r>
  <r>
    <s v="1f226018-628c-4ee4-a6cf-893e129204cd"/>
    <d v="2019-08-27T19:19:04"/>
    <d v="2019-08-27T00:00:00"/>
    <s v="7:00PM"/>
    <d v="2019-08-27T00:00:00"/>
    <s v="3:00PM"/>
    <d v="2019-08-27T00:00:00"/>
    <s v="7:18PM"/>
    <d v="2019-08-27T00:00:00"/>
    <s v="3:18PM"/>
    <s v="-05:00"/>
    <s v="Blade"/>
    <s v="Employee5"/>
    <s v="Employee5@blyblade.com"/>
    <x v="9"/>
    <s v="--"/>
    <s v="Travel | UberX Diamond"/>
    <x v="0"/>
    <x v="32"/>
    <n v="9"/>
    <s v="10001, USA"/>
    <s v="10282, USA"/>
    <x v="6"/>
    <s v="I'M RIDING"/>
    <s v="DEPT - OPS - NY"/>
    <s v="Monthly Billing"/>
    <s v="Fare"/>
    <n v="17.93"/>
    <n v="0"/>
    <n v="0"/>
    <n v="17.93"/>
    <s v="USD"/>
    <n v="17.93"/>
    <n v="0"/>
    <n v="0"/>
    <n v="17.93"/>
    <n v="1.79"/>
  </r>
  <r>
    <s v="917170bf-0032-4c33-aae6-d36dbdcf212c"/>
    <d v="2019-08-28T02:34:03"/>
    <d v="2019-08-28T00:00:00"/>
    <s v="2:20AM"/>
    <d v="2019-08-27T00:00:00"/>
    <s v="10:20PM"/>
    <d v="2019-08-28T00:00:00"/>
    <s v="2:33AM"/>
    <d v="2019-08-27T00:00:00"/>
    <s v="10:33PM"/>
    <s v="-05:00"/>
    <s v="Blade"/>
    <s v="Employee34"/>
    <s v="Employee34@blyblade.com"/>
    <x v="30"/>
    <s v="--"/>
    <s v="Travel | UberX"/>
    <x v="2"/>
    <x v="231"/>
    <n v="4"/>
    <s v="07201, USA"/>
    <s v="07202, USA"/>
    <x v="6"/>
    <s v="I'M RIDING"/>
    <s v="DEPT - CORP - NY"/>
    <s v="Monthly Billing"/>
    <s v="Fare"/>
    <n v="8.3000000000000007"/>
    <n v="0"/>
    <n v="0"/>
    <n v="8.3000000000000007"/>
    <s v="USD"/>
    <n v="8.3000000000000007"/>
    <n v="0"/>
    <n v="0"/>
    <n v="8.3000000000000007"/>
    <n v="0.83"/>
  </r>
  <r>
    <s v="517b4966-89d9-4cd8-a72a-b93600a10d95"/>
    <d v="2019-08-28T15:06:32"/>
    <d v="2019-08-28T00:00:00"/>
    <s v="2:53PM"/>
    <d v="2019-08-28T00:00:00"/>
    <s v="10:53AM"/>
    <d v="2019-08-28T00:00:00"/>
    <s v="3:06PM"/>
    <d v="2019-08-28T00:00:00"/>
    <s v="11:06AM"/>
    <s v="-05:00"/>
    <s v="Blade"/>
    <s v="Employee10"/>
    <s v="Employee10@blyblade.com"/>
    <x v="20"/>
    <s v="--"/>
    <s v="Travel | UberX"/>
    <x v="0"/>
    <x v="232"/>
    <n v="11"/>
    <s v="10038, USA"/>
    <s v="10016, USA"/>
    <x v="6"/>
    <s v="I'M RIDING"/>
    <s v="DEPT - OPS - CA"/>
    <s v="Monthly Billing"/>
    <s v="Fare"/>
    <n v="22.51"/>
    <n v="0"/>
    <n v="0"/>
    <n v="22.51"/>
    <s v="USD"/>
    <n v="22.51"/>
    <n v="0"/>
    <n v="0"/>
    <n v="22.51"/>
    <n v="2.25"/>
  </r>
  <r>
    <s v="987126fc-345b-4249-824c-28ccf9bcb6cd"/>
    <d v="2019-08-30T15:58:45"/>
    <d v="2019-08-30T00:00:00"/>
    <s v="1:58AM"/>
    <d v="2019-08-29T00:00:00"/>
    <s v="9:58PM"/>
    <d v="2019-08-30T00:00:00"/>
    <s v="2:15AM"/>
    <d v="2019-08-29T00:00:00"/>
    <s v="10:15PM"/>
    <s v="-05:00"/>
    <s v="Blade"/>
    <s v="Employee8"/>
    <s v="Employee8@blyblade.com"/>
    <x v="11"/>
    <s v="--"/>
    <s v="Travel | UberX Diamond"/>
    <x v="0"/>
    <x v="233"/>
    <n v="12"/>
    <s v="10011, USA"/>
    <s v="10016, USA"/>
    <x v="6"/>
    <s v="--"/>
    <s v="--"/>
    <s v="Monthly Billing"/>
    <s v="Fare"/>
    <n v="15.78"/>
    <n v="0"/>
    <n v="0"/>
    <n v="15.78"/>
    <s v="USD"/>
    <n v="15.78"/>
    <n v="0"/>
    <n v="0"/>
    <n v="15.78"/>
    <n v="1.58"/>
  </r>
  <r>
    <s v="e3b13df3-47c5-4c6d-9d5a-94956e4f4110"/>
    <d v="2019-08-30T20:09:51"/>
    <d v="2019-08-30T00:00:00"/>
    <s v="7:57PM"/>
    <d v="2019-08-30T00:00:00"/>
    <s v="3:57PM"/>
    <d v="2019-08-30T00:00:00"/>
    <s v="8:09PM"/>
    <d v="2019-08-30T00:00:00"/>
    <s v="4:09PM"/>
    <s v="-05:00"/>
    <s v="Blade"/>
    <s v="Employee15"/>
    <s v="Employee15@blyblade.com"/>
    <x v="35"/>
    <s v="--"/>
    <s v="Travel | UberX Diamond"/>
    <x v="2"/>
    <x v="20"/>
    <n v="7"/>
    <s v="07608, USA"/>
    <s v="07608, USA"/>
    <x v="6"/>
    <s v="I'M RIDING"/>
    <s v="DEPT - CX"/>
    <s v="Monthly Billing"/>
    <s v="Fare"/>
    <n v="8.07"/>
    <n v="0"/>
    <n v="0"/>
    <n v="8.07"/>
    <s v="USD"/>
    <n v="8.07"/>
    <n v="0"/>
    <n v="0"/>
    <n v="8.07"/>
    <n v="0.81"/>
  </r>
  <r>
    <s v="b22e8230-0ed3-4a56-8a13-830134b8554d"/>
    <d v="2019-08-30T22:36:17"/>
    <d v="2019-08-30T00:00:00"/>
    <s v="10:12PM"/>
    <d v="2019-08-30T00:00:00"/>
    <s v="6:12PM"/>
    <d v="2019-08-30T00:00:00"/>
    <s v="10:36PM"/>
    <d v="2019-08-30T00:00:00"/>
    <s v="6:36PM"/>
    <s v="-05:00"/>
    <s v="Blade"/>
    <s v="Employee1"/>
    <s v="Employee1@blyblade.com"/>
    <x v="41"/>
    <s v="--"/>
    <s v="Travel | UberX"/>
    <x v="1"/>
    <x v="234"/>
    <n v="12"/>
    <s v="11937, USA"/>
    <s v="11963, USA"/>
    <x v="6"/>
    <s v="I'M RIDING"/>
    <s v="DEPT - CX"/>
    <s v="Monthly Billing"/>
    <s v="Fare"/>
    <n v="21.52"/>
    <n v="0"/>
    <n v="0"/>
    <n v="21.52"/>
    <s v="USD"/>
    <n v="21.52"/>
    <n v="0"/>
    <n v="0"/>
    <n v="21.52"/>
    <n v="2.15"/>
  </r>
  <r>
    <s v="1367ba5d-74b5-4c7e-ad6e-2eacabd92302"/>
    <d v="2019-08-31T01:04:44"/>
    <d v="2019-08-31T00:00:00"/>
    <s v="12:46AM"/>
    <d v="2019-08-30T00:00:00"/>
    <s v="8:46PM"/>
    <d v="2019-08-31T00:00:00"/>
    <s v="1:04AM"/>
    <d v="2019-08-30T00:00:00"/>
    <s v="9:04PM"/>
    <s v="-05:00"/>
    <s v="Blade"/>
    <s v="Employee18"/>
    <s v="Employee18@blyblade.com"/>
    <x v="34"/>
    <s v="--"/>
    <s v="Travel | UberX Diamond"/>
    <x v="0"/>
    <x v="223"/>
    <n v="14"/>
    <s v="10011, USA"/>
    <s v="10016, USA"/>
    <x v="6"/>
    <s v="I'M RIDING EARLY/LATE"/>
    <s v="DEPT - CX"/>
    <s v="Monthly Billing"/>
    <s v="Fare"/>
    <n v="18.690000000000001"/>
    <n v="0"/>
    <n v="0"/>
    <n v="18.690000000000001"/>
    <s v="USD"/>
    <n v="18.690000000000001"/>
    <n v="0"/>
    <n v="0"/>
    <n v="18.690000000000001"/>
    <n v="1.87"/>
  </r>
  <r>
    <s v="2ad43631-a4eb-4235-be15-99a8a6871dbc"/>
    <d v="2019-08-31T01:11:17"/>
    <d v="2019-08-31T00:00:00"/>
    <s v="1:01AM"/>
    <d v="2019-08-30T00:00:00"/>
    <s v="9:01PM"/>
    <d v="2019-08-31T00:00:00"/>
    <s v="1:11AM"/>
    <d v="2019-08-30T00:00:00"/>
    <s v="9:11PM"/>
    <s v="-05:00"/>
    <s v="Blade"/>
    <s v="Employee47"/>
    <s v="Employee47@blyblade.com"/>
    <x v="32"/>
    <s v="--"/>
    <s v="Travel | UberX"/>
    <x v="0"/>
    <x v="207"/>
    <n v="7"/>
    <s v="10024, USA"/>
    <s v="10025, USA"/>
    <x v="6"/>
    <s v="I'M RIDING"/>
    <s v="DEPT - CX"/>
    <s v="Monthly Billing"/>
    <s v="Fare"/>
    <n v="5.38"/>
    <n v="0"/>
    <n v="0"/>
    <n v="5.38"/>
    <s v="USD"/>
    <n v="5.38"/>
    <n v="0"/>
    <n v="0"/>
    <n v="5.38"/>
    <n v="0.54"/>
  </r>
  <r>
    <s v="340864d9-3185-48de-8862-abdc6ac0c3b1"/>
    <d v="2019-08-31T01:39:44"/>
    <d v="2019-08-31T00:00:00"/>
    <s v="1:25AM"/>
    <d v="2019-08-30T00:00:00"/>
    <s v="9:25PM"/>
    <d v="2019-08-31T00:00:00"/>
    <s v="1:39AM"/>
    <d v="2019-08-30T00:00:00"/>
    <s v="9:39PM"/>
    <s v="-05:00"/>
    <s v="Blade"/>
    <s v="Employee47"/>
    <s v="Employee47@blyblade.com"/>
    <x v="32"/>
    <s v="--"/>
    <s v="Travel | UberX"/>
    <x v="0"/>
    <x v="235"/>
    <n v="12"/>
    <s v="10025, USA"/>
    <s v="10036, USA"/>
    <x v="6"/>
    <s v="I'M RIDING"/>
    <s v="DEPT - CX"/>
    <s v="Monthly Billing"/>
    <s v="Fare"/>
    <n v="9.85"/>
    <n v="0"/>
    <n v="0"/>
    <n v="9.85"/>
    <s v="USD"/>
    <n v="9.85"/>
    <n v="0"/>
    <n v="0"/>
    <n v="9.85"/>
    <n v="0.99"/>
  </r>
  <r>
    <s v="6c3fb1bb-5044-49b0-b1cc-17b40807aa8a"/>
    <d v="2019-06-13T02:22:43"/>
    <d v="2019-06-13T00:00:00"/>
    <s v="2:04AM"/>
    <d v="2019-06-12T00:00:00"/>
    <s v="10:04PM"/>
    <d v="2019-06-13T00:00:00"/>
    <s v="2:20AM"/>
    <d v="2019-06-12T00:00:00"/>
    <s v="10:20PM"/>
    <s v="-05:00"/>
    <s v="Blade"/>
    <s v="Employee16"/>
    <s v="Employee16@blyblade.com"/>
    <x v="13"/>
    <s v="--"/>
    <s v="Travel | UberX"/>
    <x v="0"/>
    <x v="236"/>
    <n v="11"/>
    <s v="10001, USA"/>
    <s v="07086, USA"/>
    <x v="10"/>
    <s v="CORP - Employee Rides"/>
    <s v="DEPT - OPS - NY"/>
    <s v="Monthly Billing"/>
    <s v="Tip"/>
    <n v="0"/>
    <n v="0"/>
    <n v="5.93"/>
    <n v="5.93"/>
    <s v="USD"/>
    <n v="0"/>
    <n v="0"/>
    <n v="5.93"/>
    <n v="5.93"/>
    <n v="0"/>
  </r>
  <r>
    <s v="b27286b3-1cd6-422d-afd2-cfe3da959154"/>
    <d v="2019-06-03T15:26:39"/>
    <d v="2019-06-03T00:00:00"/>
    <s v="2:59PM"/>
    <d v="2019-06-03T00:00:00"/>
    <s v="10:59AM"/>
    <d v="2019-06-03T00:00:00"/>
    <s v="3:26PM"/>
    <d v="2019-06-03T00:00:00"/>
    <s v="11:26AM"/>
    <s v="-05:00"/>
    <s v="Blade"/>
    <s v="Employee12"/>
    <s v="Employee12@blyblade.com"/>
    <x v="0"/>
    <s v="--"/>
    <s v="Travel | UberX Diamond"/>
    <x v="0"/>
    <x v="237"/>
    <n v="21"/>
    <s v="10038, USA"/>
    <s v="10001, USA"/>
    <x v="11"/>
    <s v="CORP - Employee Rides"/>
    <s v="DEPT - OPS - NY"/>
    <s v="Monthly Billing"/>
    <s v="Fare"/>
    <n v="27.32"/>
    <n v="0"/>
    <n v="0"/>
    <n v="27.32"/>
    <s v="USD"/>
    <n v="27.32"/>
    <n v="0"/>
    <n v="0"/>
    <n v="27.32"/>
    <n v="2.73"/>
  </r>
  <r>
    <s v="a1bd272a-ad83-4fcf-ad7c-43e87c97d7f2"/>
    <d v="2019-06-06T20:14:47"/>
    <d v="2019-06-06T00:00:00"/>
    <s v="7:53PM"/>
    <d v="2019-06-06T00:00:00"/>
    <s v="3:53PM"/>
    <d v="2019-06-06T00:00:00"/>
    <s v="8:14PM"/>
    <d v="2019-06-06T00:00:00"/>
    <s v="4:14PM"/>
    <s v="-05:00"/>
    <s v="Blade"/>
    <s v="Employee5"/>
    <s v="Employee5@blyblade.com"/>
    <x v="9"/>
    <s v="--"/>
    <s v="Travel | UberX Diamond"/>
    <x v="0"/>
    <x v="238"/>
    <n v="16"/>
    <s v="10011, USA"/>
    <s v="10281, USA"/>
    <x v="11"/>
    <s v="CORP - Employee Rides"/>
    <s v="DEPT - OPS - NY"/>
    <s v="Monthly Billing"/>
    <s v="Fare"/>
    <n v="30.88"/>
    <n v="0"/>
    <n v="0"/>
    <n v="30.88"/>
    <s v="USD"/>
    <n v="30.88"/>
    <n v="0"/>
    <n v="0"/>
    <n v="30.88"/>
    <n v="3.09"/>
  </r>
  <r>
    <s v="6c37b922-d8db-4050-aa77-862523d860fb"/>
    <d v="2019-06-06T20:41:40"/>
    <d v="2019-06-06T00:00:00"/>
    <s v="8:26PM"/>
    <d v="2019-06-06T00:00:00"/>
    <s v="4:26PM"/>
    <d v="2019-06-06T00:00:00"/>
    <s v="8:41PM"/>
    <d v="2019-06-06T00:00:00"/>
    <s v="4:41PM"/>
    <s v="-05:00"/>
    <s v="Blade"/>
    <s v="Employee5"/>
    <s v="Employee5@blyblade.com"/>
    <x v="9"/>
    <s v="--"/>
    <s v="Travel | UberX Diamond"/>
    <x v="0"/>
    <x v="123"/>
    <n v="12"/>
    <s v="10282, USA"/>
    <s v="10001, USA"/>
    <x v="11"/>
    <s v="CORP - Employee Rides"/>
    <s v="DEPT - OPS - NY"/>
    <s v="Monthly Billing"/>
    <s v="Fare"/>
    <n v="22.44"/>
    <n v="0"/>
    <n v="0"/>
    <n v="22.44"/>
    <s v="USD"/>
    <n v="22.44"/>
    <n v="0"/>
    <n v="0"/>
    <n v="22.44"/>
    <n v="2.2400000000000002"/>
  </r>
  <r>
    <s v="b8fd3a6f-ce59-467a-9e84-1bc45d133369"/>
    <d v="2019-06-06T22:21:44"/>
    <d v="2019-06-06T00:00:00"/>
    <s v="10:05PM"/>
    <d v="2019-06-06T00:00:00"/>
    <s v="6:05PM"/>
    <d v="2019-06-06T00:00:00"/>
    <s v="10:21PM"/>
    <d v="2019-06-06T00:00:00"/>
    <s v="6:21PM"/>
    <s v="-05:00"/>
    <s v="Blade"/>
    <s v="Employee6"/>
    <s v="Employee6@blyblade.com"/>
    <x v="3"/>
    <s v="--"/>
    <s v="Travel | UberX"/>
    <x v="0"/>
    <x v="200"/>
    <n v="8"/>
    <s v="10016, USA"/>
    <s v="10016, USA"/>
    <x v="11"/>
    <s v="CORP - Employee Rides"/>
    <s v="DEPT - OPS - NY"/>
    <s v="Monthly Billing"/>
    <s v="Fare"/>
    <n v="27.87"/>
    <n v="0"/>
    <n v="0"/>
    <n v="27.87"/>
    <s v="USD"/>
    <n v="27.87"/>
    <n v="0"/>
    <n v="0"/>
    <n v="27.87"/>
    <n v="2.79"/>
  </r>
  <r>
    <s v="5e1137d7-fefb-4f0e-ba44-d4a4618c50dc"/>
    <d v="2019-06-07T16:03:35"/>
    <d v="2019-06-07T00:00:00"/>
    <s v="2:59PM"/>
    <d v="2019-06-07T00:00:00"/>
    <s v="10:59AM"/>
    <d v="2019-06-07T00:00:00"/>
    <s v="4:03PM"/>
    <d v="2019-06-07T00:00:00"/>
    <s v="12:03PM"/>
    <s v="-05:00"/>
    <s v="Blade"/>
    <s v="Employee8"/>
    <s v="Employee8@blyblade.com"/>
    <x v="11"/>
    <s v="--"/>
    <s v="Travel | UberX Diamond"/>
    <x v="0"/>
    <x v="162"/>
    <n v="60"/>
    <s v="10016, USA"/>
    <s v="11430, USA"/>
    <x v="11"/>
    <s v="CORP - Employee Rides"/>
    <s v="--"/>
    <s v="Monthly Billing"/>
    <s v="Fare"/>
    <n v="103.73"/>
    <n v="0"/>
    <n v="0"/>
    <n v="103.73"/>
    <s v="USD"/>
    <n v="103.73"/>
    <n v="0"/>
    <n v="0"/>
    <n v="103.73"/>
    <n v="10.37"/>
  </r>
  <r>
    <s v="faa49f35-01d0-40c2-85b5-c4e06e165691"/>
    <d v="2019-06-07T17:31:46"/>
    <d v="2019-06-07T00:00:00"/>
    <s v="4:54PM"/>
    <d v="2019-06-07T00:00:00"/>
    <s v="12:54PM"/>
    <d v="2019-06-07T00:00:00"/>
    <s v="5:31PM"/>
    <d v="2019-06-07T00:00:00"/>
    <s v="1:31PM"/>
    <s v="-05:00"/>
    <s v="Blade"/>
    <s v="Employee5"/>
    <s v="Employee5@blyblade.com"/>
    <x v="9"/>
    <s v="--"/>
    <s v="Travel | UberX Diamond"/>
    <x v="0"/>
    <x v="160"/>
    <n v="31"/>
    <s v="10016, USA"/>
    <s v="10011, USA"/>
    <x v="11"/>
    <s v="CORP - Employee Rides"/>
    <s v="DEPT - OPS - NY"/>
    <s v="Monthly Billing"/>
    <s v="Fare"/>
    <n v="28.98"/>
    <n v="0"/>
    <n v="0"/>
    <n v="28.98"/>
    <s v="USD"/>
    <n v="28.98"/>
    <n v="0"/>
    <n v="0"/>
    <n v="28.98"/>
    <n v="2.9"/>
  </r>
  <r>
    <s v="aceaf7a8-86b0-4ca0-a283-b70c864c2dbf"/>
    <d v="2019-06-08T04:15:15"/>
    <d v="2019-06-08T00:00:00"/>
    <s v="3:52AM"/>
    <d v="2019-06-07T00:00:00"/>
    <s v="11:52PM"/>
    <d v="2019-06-08T00:00:00"/>
    <s v="4:15AM"/>
    <d v="2019-06-08T00:00:00"/>
    <s v="12:15AM"/>
    <s v="-05:00"/>
    <s v="Blade"/>
    <s v="Employee5"/>
    <s v="Employee5@blyblade.com"/>
    <x v="9"/>
    <s v="--"/>
    <s v="Travel | UberX Diamond"/>
    <x v="0"/>
    <x v="239"/>
    <n v="18"/>
    <s v="10011, USA"/>
    <s v="10016, USA"/>
    <x v="11"/>
    <s v="CORP - Employee Rides"/>
    <s v="DEPT - OPS - NY"/>
    <s v="Monthly Billing"/>
    <s v="Fare"/>
    <n v="22.42"/>
    <n v="0"/>
    <n v="0"/>
    <n v="22.42"/>
    <s v="USD"/>
    <n v="22.42"/>
    <n v="0"/>
    <n v="0"/>
    <n v="22.42"/>
    <n v="2.2400000000000002"/>
  </r>
  <r>
    <s v="0e9b0a65-14e1-4864-b7e0-c14877532fe2"/>
    <d v="2019-06-09T18:29:11"/>
    <d v="2019-06-09T00:00:00"/>
    <s v="6:12PM"/>
    <d v="2019-06-09T00:00:00"/>
    <s v="2:12PM"/>
    <d v="2019-06-09T00:00:00"/>
    <s v="6:29PM"/>
    <d v="2019-06-09T00:00:00"/>
    <s v="2:29PM"/>
    <s v="-05:00"/>
    <s v="Blade"/>
    <s v="Employee6"/>
    <s v="Employee6@blyblade.com"/>
    <x v="3"/>
    <s v="--"/>
    <s v="Travel | UberX"/>
    <x v="1"/>
    <x v="240"/>
    <n v="12"/>
    <s v="11937, USA"/>
    <s v="11975, USA"/>
    <x v="11"/>
    <s v="CORP - Employee Rides"/>
    <s v="DEPT - OPS - NY"/>
    <s v="Monthly Billing"/>
    <s v="Fare"/>
    <n v="25.35"/>
    <n v="0"/>
    <n v="0"/>
    <n v="25.35"/>
    <s v="USD"/>
    <n v="25.35"/>
    <n v="0"/>
    <n v="0"/>
    <n v="25.35"/>
    <n v="2.54"/>
  </r>
  <r>
    <s v="73326f46-aef2-4d71-93c5-11725678ed0a"/>
    <d v="2019-06-10T17:39:52"/>
    <d v="2019-06-10T00:00:00"/>
    <s v="5:08PM"/>
    <d v="2019-06-10T00:00:00"/>
    <s v="1:08PM"/>
    <d v="2019-06-10T00:00:00"/>
    <s v="5:39PM"/>
    <d v="2019-06-10T00:00:00"/>
    <s v="1:39PM"/>
    <s v="-05:00"/>
    <s v="Blade"/>
    <s v="Employee20"/>
    <s v="Employee20@blyblade.com"/>
    <x v="19"/>
    <s v="--"/>
    <s v="Travel | UberX"/>
    <x v="0"/>
    <x v="241"/>
    <n v="24"/>
    <s v="10011, USA"/>
    <s v="10016, USA"/>
    <x v="11"/>
    <s v="CORP - Employee Rides"/>
    <s v="BLADE - CORP"/>
    <s v="Monthly Billing"/>
    <s v="Fare"/>
    <n v="22.54"/>
    <n v="0"/>
    <n v="0"/>
    <n v="22.54"/>
    <s v="USD"/>
    <n v="22.54"/>
    <n v="0"/>
    <n v="0"/>
    <n v="22.54"/>
    <n v="2.25"/>
  </r>
  <r>
    <s v="36940fe7-02fb-4428-b81f-d02175b7270e"/>
    <d v="2019-06-12T23:46:32"/>
    <d v="2019-06-12T00:00:00"/>
    <s v="10:41PM"/>
    <d v="2019-06-12T00:00:00"/>
    <s v="3:41PM"/>
    <d v="2019-06-12T00:00:00"/>
    <s v="11:46PM"/>
    <d v="2019-06-12T00:00:00"/>
    <s v="4:46PM"/>
    <s v="-08:00"/>
    <s v="Blade"/>
    <s v="Employee33"/>
    <s v="Employee33@blyblade.com"/>
    <x v="42"/>
    <s v="--"/>
    <s v="Travel | UberX"/>
    <x v="6"/>
    <x v="242"/>
    <n v="60"/>
    <s v="94025, USA"/>
    <s v="95133, USA"/>
    <x v="11"/>
    <s v="CORP - Employee Rides"/>
    <s v="DEPT - OPS - CA"/>
    <s v="Monthly Billing"/>
    <s v="Fare"/>
    <n v="45.01"/>
    <n v="0"/>
    <n v="0"/>
    <n v="45.01"/>
    <s v="USD"/>
    <n v="45.01"/>
    <n v="0"/>
    <n v="0"/>
    <n v="45.01"/>
    <n v="4.5"/>
  </r>
  <r>
    <s v="06b8c75f-4277-4c60-ac69-6e7decbec9d1"/>
    <d v="2019-06-13T17:49:27"/>
    <d v="2019-06-13T00:00:00"/>
    <s v="5:07PM"/>
    <d v="2019-06-13T00:00:00"/>
    <s v="1:07PM"/>
    <d v="2019-06-13T00:00:00"/>
    <s v="5:46PM"/>
    <d v="2019-06-13T00:00:00"/>
    <s v="1:46PM"/>
    <s v="-05:00"/>
    <s v="Blade"/>
    <s v="Employee6"/>
    <s v="Employee6@blyblade.com"/>
    <x v="3"/>
    <s v="--"/>
    <s v="Travel | UberX"/>
    <x v="0"/>
    <x v="86"/>
    <n v="33"/>
    <s v="10011, USA"/>
    <s v="10016, USA"/>
    <x v="6"/>
    <s v="CORP - Employee Rides"/>
    <s v="DEPT - OPS - NY"/>
    <s v="Monthly Billing"/>
    <s v="Tip"/>
    <n v="0"/>
    <n v="0"/>
    <n v="5.13"/>
    <n v="5.13"/>
    <s v="USD"/>
    <n v="0"/>
    <n v="0"/>
    <n v="5.13"/>
    <n v="5.13"/>
    <n v="0"/>
  </r>
  <r>
    <s v="88052135-1534-4dff-9613-e7f8418463b8"/>
    <d v="2019-06-13T21:21:36"/>
    <d v="2019-06-13T00:00:00"/>
    <s v="8:39PM"/>
    <d v="2019-06-13T00:00:00"/>
    <s v="4:39PM"/>
    <d v="2019-06-13T00:00:00"/>
    <s v="9:21PM"/>
    <d v="2019-06-13T00:00:00"/>
    <s v="5:21PM"/>
    <s v="-05:00"/>
    <s v="Blade"/>
    <s v="Employee34"/>
    <s v="Employee34@blyblade.com"/>
    <x v="30"/>
    <s v="--"/>
    <s v="Travel | UberX"/>
    <x v="0"/>
    <x v="243"/>
    <n v="37"/>
    <s v="10016, USA"/>
    <s v="10011, USA"/>
    <x v="11"/>
    <s v="CORP - Employee Rides"/>
    <s v="DEPT - CORP - NY"/>
    <s v="Monthly Billing"/>
    <s v="Fare"/>
    <n v="23.67"/>
    <n v="0"/>
    <n v="0"/>
    <n v="23.67"/>
    <s v="USD"/>
    <n v="23.67"/>
    <n v="0"/>
    <n v="0"/>
    <n v="23.67"/>
    <n v="2.37"/>
  </r>
  <r>
    <s v="a4266d08-0ce1-5a2d-b099-88c45c6ab471"/>
    <d v="2019-06-13T18:12:05"/>
    <d v="2019-06-13T00:00:00"/>
    <s v="5:40PM"/>
    <d v="2019-06-13T00:00:00"/>
    <s v="1:40PM"/>
    <d v="2019-06-13T00:00:00"/>
    <s v="6:11PM"/>
    <d v="2019-06-13T00:00:00"/>
    <s v="2:11PM"/>
    <s v="-05:00"/>
    <s v="Blade"/>
    <s v="Employee26"/>
    <s v="Employee26@blyblade.com"/>
    <x v="24"/>
    <s v="--"/>
    <s v="Eats"/>
    <x v="0"/>
    <x v="118"/>
    <n v="31"/>
    <s v="10010, USA"/>
    <s v="10010, USA"/>
    <x v="9"/>
    <s v="Blade - Lunch Policy"/>
    <s v="DEPT - OPS - NY"/>
    <s v="Monthly Billing"/>
    <s v="Fare and Tip"/>
    <n v="23.79"/>
    <n v="0"/>
    <n v="2"/>
    <n v="20"/>
    <s v="USD"/>
    <n v="23.79"/>
    <n v="0"/>
    <n v="2"/>
    <n v="20"/>
    <n v="2"/>
  </r>
  <r>
    <s v="a851db84-c6ff-4117-ac52-f3e00558638e"/>
    <d v="2019-06-17T05:56:01"/>
    <d v="2019-06-17T00:00:00"/>
    <s v="5:19AM"/>
    <d v="2019-06-16T00:00:00"/>
    <s v="10:19PM"/>
    <d v="2019-06-17T00:00:00"/>
    <s v="5:55AM"/>
    <d v="2019-06-16T00:00:00"/>
    <s v="10:55PM"/>
    <s v="-08:00"/>
    <s v="Blade"/>
    <s v="Employee33"/>
    <s v="Employee33@blyblade.com"/>
    <x v="42"/>
    <s v="--"/>
    <s v="Travel | UberX"/>
    <x v="6"/>
    <x v="244"/>
    <n v="28"/>
    <s v="95133, USA"/>
    <s v="94025, USA"/>
    <x v="11"/>
    <s v="CORP - Employee Rides"/>
    <s v="DEPT - OPS - CA"/>
    <s v="Monthly Billing"/>
    <s v="Fare"/>
    <n v="36.729999999999997"/>
    <n v="0"/>
    <n v="0"/>
    <n v="36.729999999999997"/>
    <s v="USD"/>
    <n v="36.729999999999997"/>
    <n v="0"/>
    <n v="0"/>
    <n v="36.729999999999997"/>
    <n v="3.67"/>
  </r>
  <r>
    <s v="8edce60f-b3be-4fab-bbbf-e67a2b5b9415"/>
    <d v="2019-06-20T18:26:19"/>
    <d v="2019-06-20T00:00:00"/>
    <s v="5:54PM"/>
    <d v="2019-06-20T00:00:00"/>
    <s v="1:54PM"/>
    <d v="2019-06-20T00:00:00"/>
    <s v="6:26PM"/>
    <d v="2019-06-20T00:00:00"/>
    <s v="2:26PM"/>
    <s v="-05:00"/>
    <s v="Blade"/>
    <s v="Employee25"/>
    <s v="Employee25@blyblade.com"/>
    <x v="21"/>
    <s v="--"/>
    <s v="Travel | UberX Diamond"/>
    <x v="0"/>
    <x v="245"/>
    <n v="28"/>
    <s v="10016, USA"/>
    <s v="10011, USA"/>
    <x v="11"/>
    <s v="CORP - Employee Rides"/>
    <s v="DEPT - CX"/>
    <s v="Monthly Billing"/>
    <s v="Fare"/>
    <n v="25.14"/>
    <n v="0"/>
    <n v="0"/>
    <n v="25.14"/>
    <s v="USD"/>
    <n v="25.14"/>
    <n v="0"/>
    <n v="0"/>
    <n v="25.14"/>
    <n v="2.5099999999999998"/>
  </r>
  <r>
    <s v="adc40467-32c4-46a8-b487-0f6126597a1a"/>
    <d v="2019-06-13T20:36:52"/>
    <d v="2019-06-11T00:00:00"/>
    <s v="5:42AM"/>
    <d v="2019-06-11T00:00:00"/>
    <s v="1:42AM"/>
    <d v="2019-06-11T00:00:00"/>
    <s v="5:55AM"/>
    <d v="2019-06-11T00:00:00"/>
    <s v="1:55AM"/>
    <s v="-05:00"/>
    <s v="Blade"/>
    <s v="Employee19"/>
    <s v="Employee19@blyblade.com"/>
    <x v="10"/>
    <s v="--"/>
    <s v="Travel | UberX"/>
    <x v="0"/>
    <x v="246"/>
    <n v="7"/>
    <s v="10011, USA"/>
    <s v="10011, USA"/>
    <x v="10"/>
    <s v="Late Night Rides"/>
    <s v="DEPT - CORP - NY"/>
    <s v="Monthly Billing"/>
    <s v="Tip"/>
    <n v="0"/>
    <n v="0"/>
    <n v="1.03"/>
    <n v="1.03"/>
    <s v="USD"/>
    <n v="0"/>
    <n v="0"/>
    <n v="1.03"/>
    <n v="1.03"/>
    <n v="0"/>
  </r>
  <r>
    <s v="bbefbd2b-6cad-4dde-93e0-3f7eaa0b1d53"/>
    <d v="2019-06-20T21:45:09"/>
    <d v="2019-06-20T00:00:00"/>
    <s v="9:25PM"/>
    <d v="2019-06-20T00:00:00"/>
    <s v="5:25PM"/>
    <d v="2019-06-20T00:00:00"/>
    <s v="9:45PM"/>
    <d v="2019-06-20T00:00:00"/>
    <s v="5:45PM"/>
    <s v="-05:00"/>
    <s v="Blade"/>
    <s v="Employee20"/>
    <s v="Employee20@blyblade.com"/>
    <x v="19"/>
    <s v="--"/>
    <s v="Travel | UberX"/>
    <x v="0"/>
    <x v="241"/>
    <n v="16"/>
    <s v="10016, USA"/>
    <s v="10010, USA"/>
    <x v="11"/>
    <s v="CORP - Employee Rides"/>
    <s v="BLADE - CORP"/>
    <s v="Monthly Billing"/>
    <s v="Fare"/>
    <n v="16.760000000000002"/>
    <n v="0"/>
    <n v="0"/>
    <n v="16.760000000000002"/>
    <s v="USD"/>
    <n v="16.760000000000002"/>
    <n v="0"/>
    <n v="0"/>
    <n v="16.760000000000002"/>
    <n v="1.68"/>
  </r>
  <r>
    <s v="d06b60c8-1f2a-4604-88f3-d213a59ef9af"/>
    <d v="2019-06-21T15:05:20"/>
    <d v="2019-06-21T00:00:00"/>
    <s v="2:34PM"/>
    <d v="2019-06-21T00:00:00"/>
    <s v="10:34AM"/>
    <d v="2019-06-21T00:00:00"/>
    <s v="3:05PM"/>
    <d v="2019-06-21T00:00:00"/>
    <s v="11:05AM"/>
    <s v="-05:00"/>
    <s v="Blade"/>
    <s v="Employee20"/>
    <s v="Employee20@blyblade.com"/>
    <x v="19"/>
    <s v="--"/>
    <s v="Travel | UberX"/>
    <x v="0"/>
    <x v="70"/>
    <n v="26"/>
    <s v="10001, USA"/>
    <s v="10016, USA"/>
    <x v="11"/>
    <s v="CORP - Employee Rides"/>
    <s v="BLADE - CORP"/>
    <s v="Monthly Billing"/>
    <s v="Fare"/>
    <n v="23.52"/>
    <n v="0"/>
    <n v="0"/>
    <n v="23.52"/>
    <s v="USD"/>
    <n v="23.52"/>
    <n v="0"/>
    <n v="0"/>
    <n v="23.52"/>
    <n v="2.35"/>
  </r>
  <r>
    <s v="f45b1bdf-a612-4695-a902-169da5e99513"/>
    <d v="2019-06-21T15:29:48"/>
    <d v="2019-06-21T00:00:00"/>
    <s v="2:36PM"/>
    <d v="2019-06-21T00:00:00"/>
    <s v="10:36AM"/>
    <d v="2019-06-21T00:00:00"/>
    <s v="3:29PM"/>
    <d v="2019-06-21T00:00:00"/>
    <s v="11:29AM"/>
    <s v="-05:00"/>
    <s v="Blade"/>
    <s v="Employee25"/>
    <s v="Employee25@blyblade.com"/>
    <x v="21"/>
    <s v="--"/>
    <s v="Travel | UberX"/>
    <x v="2"/>
    <x v="247"/>
    <n v="47"/>
    <s v="07087, USA"/>
    <s v="10016, USA"/>
    <x v="11"/>
    <s v="CORP - Employee Rides"/>
    <s v="DEPT - CX"/>
    <s v="Monthly Billing"/>
    <s v="Fare"/>
    <n v="41.51"/>
    <n v="0"/>
    <n v="0"/>
    <n v="41.51"/>
    <s v="USD"/>
    <n v="41.51"/>
    <n v="0"/>
    <n v="0"/>
    <n v="41.51"/>
    <n v="4.1500000000000004"/>
  </r>
  <r>
    <s v="d6d5e076-34e4-4b79-9a6d-28d7f0a6ac4d"/>
    <d v="2019-06-21T16:51:14"/>
    <d v="2019-06-21T00:00:00"/>
    <s v="4:39PM"/>
    <d v="2019-06-21T00:00:00"/>
    <s v="12:39PM"/>
    <d v="2019-06-21T00:00:00"/>
    <s v="4:51PM"/>
    <d v="2019-06-21T00:00:00"/>
    <s v="12:51PM"/>
    <s v="-05:00"/>
    <s v="Blade"/>
    <s v="Employee20"/>
    <s v="Employee20@blyblade.com"/>
    <x v="19"/>
    <s v="--"/>
    <s v="Travel | UberX"/>
    <x v="0"/>
    <x v="248"/>
    <n v="5"/>
    <s v="10016, USA"/>
    <s v="10016, USA"/>
    <x v="11"/>
    <s v="CORP - Employee Rides"/>
    <s v="BLADE - CORP"/>
    <s v="Monthly Billing"/>
    <s v="Fare"/>
    <n v="12.67"/>
    <n v="0"/>
    <n v="0"/>
    <n v="12.67"/>
    <s v="USD"/>
    <n v="12.67"/>
    <n v="0"/>
    <n v="0"/>
    <n v="12.67"/>
    <n v="1.27"/>
  </r>
  <r>
    <s v="316a6254-44eb-4901-a51e-b9a1a4804140"/>
    <d v="2019-06-23T23:59:28"/>
    <d v="2019-06-23T00:00:00"/>
    <s v="11:25PM"/>
    <d v="2019-06-23T00:00:00"/>
    <s v="7:25PM"/>
    <d v="2019-06-23T00:00:00"/>
    <s v="11:59PM"/>
    <d v="2019-06-23T00:00:00"/>
    <s v="7:59PM"/>
    <s v="-05:00"/>
    <s v="Blade"/>
    <s v="Employee6"/>
    <s v="Employee6@blyblade.com"/>
    <x v="3"/>
    <s v="--"/>
    <s v="Travel | UberX"/>
    <x v="1"/>
    <x v="249"/>
    <n v="29"/>
    <s v="11975, USA"/>
    <s v="11954, USA"/>
    <x v="11"/>
    <s v="CORP - Employee Rides"/>
    <s v="DEPT - OPS - NY"/>
    <s v="Monthly Billing"/>
    <s v="Fare"/>
    <n v="48.8"/>
    <n v="0"/>
    <n v="0"/>
    <n v="48.8"/>
    <s v="USD"/>
    <n v="48.8"/>
    <n v="0"/>
    <n v="0"/>
    <n v="48.8"/>
    <n v="4.88"/>
  </r>
  <r>
    <s v="1826ad37-21a3-47ca-a072-75bd3fcf5fc5"/>
    <d v="2019-06-24T02:22:25"/>
    <d v="2019-06-24T00:00:00"/>
    <s v="1:53AM"/>
    <d v="2019-06-23T00:00:00"/>
    <s v="9:53PM"/>
    <d v="2019-06-24T00:00:00"/>
    <s v="2:22AM"/>
    <d v="2019-06-23T00:00:00"/>
    <s v="10:22PM"/>
    <s v="-05:00"/>
    <s v="Blade"/>
    <s v="Employee6"/>
    <s v="Employee6@blyblade.com"/>
    <x v="3"/>
    <s v="--"/>
    <s v="Travel | UberX"/>
    <x v="1"/>
    <x v="250"/>
    <n v="27"/>
    <s v="11954, USA"/>
    <s v="11975, USA"/>
    <x v="11"/>
    <s v="CORP - Employee Rides"/>
    <s v="DEPT - OPS - NY"/>
    <s v="Monthly Billing"/>
    <s v="Fare"/>
    <n v="59.47"/>
    <n v="0"/>
    <n v="0"/>
    <n v="59.47"/>
    <s v="USD"/>
    <n v="59.47"/>
    <n v="0"/>
    <n v="0"/>
    <n v="59.47"/>
    <n v="5.95"/>
  </r>
  <r>
    <s v="1683ba5b-53b7-41cd-970f-2eb2d9077a28"/>
    <d v="2019-06-27T17:14:51"/>
    <d v="2019-06-27T00:00:00"/>
    <s v="4:47PM"/>
    <d v="2019-06-27T00:00:00"/>
    <s v="12:47PM"/>
    <d v="2019-06-27T00:00:00"/>
    <s v="5:14PM"/>
    <d v="2019-06-27T00:00:00"/>
    <s v="1:14PM"/>
    <s v="-05:00"/>
    <s v="Blade"/>
    <s v="Employee34"/>
    <s v="Employee34@blyblade.com"/>
    <x v="30"/>
    <s v="--"/>
    <s v="Travel | UberX"/>
    <x v="0"/>
    <x v="251"/>
    <n v="23"/>
    <s v="10018, USA"/>
    <s v="10016, USA"/>
    <x v="11"/>
    <s v="CORP - Employee Rides"/>
    <s v="DEPT - CORP - NY"/>
    <s v="Monthly Billing"/>
    <s v="Fare"/>
    <n v="29.84"/>
    <n v="0"/>
    <n v="0"/>
    <n v="29.84"/>
    <s v="USD"/>
    <n v="29.84"/>
    <n v="0"/>
    <n v="0"/>
    <n v="29.84"/>
    <n v="2.98"/>
  </r>
  <r>
    <s v="67482778-a104-486c-9527-7a81547e8e9b"/>
    <d v="2019-06-27T18:31:19"/>
    <d v="2019-06-27T00:00:00"/>
    <s v="5:40PM"/>
    <d v="2019-06-27T00:00:00"/>
    <s v="1:40PM"/>
    <d v="2019-06-27T00:00:00"/>
    <s v="6:31PM"/>
    <d v="2019-06-27T00:00:00"/>
    <s v="2:31PM"/>
    <s v="-05:00"/>
    <s v="Blade"/>
    <s v="Employee34"/>
    <s v="Employee34@blyblade.com"/>
    <x v="30"/>
    <s v="--"/>
    <s v="Travel | UberX"/>
    <x v="0"/>
    <x v="252"/>
    <n v="42"/>
    <s v="10016, USA"/>
    <s v="10001, USA"/>
    <x v="11"/>
    <s v="CORP - Employee Rides"/>
    <s v="DEPT - CORP - NY"/>
    <s v="Monthly Billing"/>
    <s v="Fare"/>
    <n v="24.76"/>
    <n v="0"/>
    <n v="0"/>
    <n v="24.76"/>
    <s v="USD"/>
    <n v="24.76"/>
    <n v="0"/>
    <n v="0"/>
    <n v="24.76"/>
    <n v="2.48"/>
  </r>
  <r>
    <s v="9c632175-ed24-40e4-9ab5-89441995c30e"/>
    <d v="2019-06-28T22:39:45"/>
    <d v="2019-06-28T00:00:00"/>
    <s v="9:51PM"/>
    <d v="2019-06-28T00:00:00"/>
    <s v="5:51PM"/>
    <d v="2019-06-28T00:00:00"/>
    <s v="10:39PM"/>
    <d v="2019-06-28T00:00:00"/>
    <s v="6:39PM"/>
    <s v="-05:00"/>
    <s v="Blade"/>
    <s v="Employee3"/>
    <s v="Employee3@blyblade.com"/>
    <x v="17"/>
    <s v="--"/>
    <s v="Travel | UberX"/>
    <x v="0"/>
    <x v="253"/>
    <n v="39"/>
    <s v="10011, USA"/>
    <s v="10016, USA"/>
    <x v="11"/>
    <s v="CORP - Employee Rides"/>
    <s v="DEPT - CX"/>
    <s v="Monthly Billing"/>
    <s v="Fare"/>
    <n v="30.97"/>
    <n v="0"/>
    <n v="0"/>
    <n v="30.97"/>
    <s v="USD"/>
    <n v="30.97"/>
    <n v="0"/>
    <n v="0"/>
    <n v="30.97"/>
    <n v="3.1"/>
  </r>
  <r>
    <s v="a6bedb02-dcf0-4e67-93ed-28adf5e0f6e5"/>
    <d v="2019-06-28T23:10:51"/>
    <d v="2019-06-28T00:00:00"/>
    <s v="11:06PM"/>
    <d v="2019-06-28T00:00:00"/>
    <s v="7:06PM"/>
    <s v="--"/>
    <s v="--"/>
    <s v="--"/>
    <s v="--"/>
    <s v="-05:00"/>
    <s v="Blade"/>
    <s v="Employee8"/>
    <s v="Employee8@blyblade.com"/>
    <x v="11"/>
    <s v="--"/>
    <s v="Travel | UberX"/>
    <x v="0"/>
    <x v="3"/>
    <s v="--"/>
    <s v="10018, USA"/>
    <s v="10001, USA"/>
    <x v="11"/>
    <s v="CORP - Employee Rides"/>
    <s v="--"/>
    <s v="Monthly Billing"/>
    <s v="Fare"/>
    <n v="5.44"/>
    <n v="0"/>
    <n v="0"/>
    <n v="5.44"/>
    <s v="USD"/>
    <n v="5.44"/>
    <n v="0"/>
    <n v="0"/>
    <n v="5.44"/>
    <n v="0.54"/>
  </r>
  <r>
    <s v="ad2a3a1c-b9f1-429c-8239-39e953c03a1c"/>
    <d v="2019-06-28T23:43:36"/>
    <d v="2019-06-28T00:00:00"/>
    <s v="11:11PM"/>
    <d v="2019-06-28T00:00:00"/>
    <s v="7:11PM"/>
    <d v="2019-06-28T00:00:00"/>
    <s v="11:43PM"/>
    <d v="2019-06-28T00:00:00"/>
    <s v="7:43PM"/>
    <s v="-05:00"/>
    <s v="Blade"/>
    <s v="Employee9"/>
    <s v="Employee9@blyblade.com"/>
    <x v="8"/>
    <s v="--"/>
    <s v="Travel | UberX"/>
    <x v="0"/>
    <x v="254"/>
    <n v="28"/>
    <s v="10001, USA"/>
    <s v="10065, USA"/>
    <x v="11"/>
    <s v="CORP - Employee Rides"/>
    <s v="DEPT - FR - NY"/>
    <s v="Monthly Billing"/>
    <s v="Fare"/>
    <n v="29.75"/>
    <n v="0"/>
    <n v="0"/>
    <n v="29.75"/>
    <s v="USD"/>
    <n v="29.75"/>
    <n v="0"/>
    <n v="0"/>
    <n v="29.75"/>
    <n v="2.98"/>
  </r>
  <r>
    <s v="a96a3aac-58b2-45f1-9dc6-e02ea5ec99f0"/>
    <d v="2019-07-03T01:55:01"/>
    <d v="2019-07-03T00:00:00"/>
    <s v="1:09AM"/>
    <d v="2019-07-02T00:00:00"/>
    <s v="6:09PM"/>
    <d v="2019-07-03T00:00:00"/>
    <s v="1:54AM"/>
    <d v="2019-07-02T00:00:00"/>
    <s v="6:54PM"/>
    <s v="-08:00"/>
    <s v="Blade"/>
    <s v="Employee33"/>
    <s v="Employee33@blyblade.com"/>
    <x v="42"/>
    <s v="--"/>
    <s v="Travel | UberX"/>
    <x v="6"/>
    <x v="255"/>
    <n v="41"/>
    <s v="94621, USA"/>
    <s v="94303, USA"/>
    <x v="11"/>
    <s v="CORP - Employee Rides"/>
    <s v="DEPT - OPS - CA"/>
    <s v="Monthly Billing"/>
    <s v="Fare"/>
    <n v="49.31"/>
    <n v="0"/>
    <n v="0"/>
    <n v="49.31"/>
    <s v="USD"/>
    <n v="49.31"/>
    <n v="0"/>
    <n v="0"/>
    <n v="49.31"/>
    <n v="4.93"/>
  </r>
  <r>
    <s v="e31124ec-3a03-42dd-bbe0-f017f9c0622d"/>
    <d v="2019-07-08T18:19:05"/>
    <d v="2019-07-08T00:00:00"/>
    <s v="5:40PM"/>
    <d v="2019-07-08T00:00:00"/>
    <s v="1:40PM"/>
    <d v="2019-07-08T00:00:00"/>
    <s v="6:18PM"/>
    <d v="2019-07-08T00:00:00"/>
    <s v="2:18PM"/>
    <s v="-05:00"/>
    <s v="Blade"/>
    <s v="Employee20"/>
    <s v="Employee20@blyblade.com"/>
    <x v="19"/>
    <s v="--"/>
    <s v="Travel | UberX"/>
    <x v="0"/>
    <x v="256"/>
    <n v="25"/>
    <s v="10011, USA"/>
    <s v="10002, USA"/>
    <x v="11"/>
    <s v="CORP - Employee Rides"/>
    <s v="BLADE - CORP"/>
    <s v="Monthly Billing"/>
    <s v="Fare"/>
    <n v="29.65"/>
    <n v="0"/>
    <n v="0"/>
    <n v="29.65"/>
    <s v="USD"/>
    <n v="29.65"/>
    <n v="0"/>
    <n v="0"/>
    <n v="29.65"/>
    <n v="2.97"/>
  </r>
  <r>
    <s v="d20a6bd6-a1c3-4a51-be37-cb5794ee33b5"/>
    <d v="2019-07-08T19:18:06"/>
    <d v="2019-07-08T00:00:00"/>
    <s v="6:51PM"/>
    <d v="2019-07-08T00:00:00"/>
    <s v="2:51PM"/>
    <d v="2019-07-08T00:00:00"/>
    <s v="7:17PM"/>
    <d v="2019-07-08T00:00:00"/>
    <s v="3:17PM"/>
    <s v="-05:00"/>
    <s v="Blade"/>
    <s v="Employee20"/>
    <s v="Employee20@blyblade.com"/>
    <x v="19"/>
    <s v="--"/>
    <s v="Travel | UberX"/>
    <x v="0"/>
    <x v="66"/>
    <n v="25"/>
    <s v="10002, USA"/>
    <s v="10001, USA"/>
    <x v="11"/>
    <s v="CORP - Employee Rides"/>
    <s v="BLADE - CORP"/>
    <s v="Monthly Billing"/>
    <s v="Fare"/>
    <n v="25.66"/>
    <n v="0"/>
    <n v="0"/>
    <n v="25.66"/>
    <s v="USD"/>
    <n v="25.66"/>
    <n v="0"/>
    <n v="0"/>
    <n v="25.66"/>
    <n v="2.57"/>
  </r>
  <r>
    <s v="869777f3-44ac-4715-8319-0e83a8edd6c8"/>
    <d v="2019-07-10T14:55:43"/>
    <d v="2019-07-10T00:00:00"/>
    <s v="2:36PM"/>
    <d v="2019-07-10T00:00:00"/>
    <s v="10:36AM"/>
    <d v="2019-07-10T00:00:00"/>
    <s v="2:55PM"/>
    <d v="2019-07-10T00:00:00"/>
    <s v="10:55AM"/>
    <s v="-05:00"/>
    <s v="Blade"/>
    <s v="Employee20"/>
    <s v="Employee20@blyblade.com"/>
    <x v="19"/>
    <s v="--"/>
    <s v="Travel | UberX"/>
    <x v="0"/>
    <x v="257"/>
    <n v="17"/>
    <s v="10011, USA"/>
    <s v="10014, USA"/>
    <x v="11"/>
    <s v="CORP - Employee Rides"/>
    <s v="BLADE - CORP"/>
    <s v="Monthly Billing"/>
    <s v="Fare"/>
    <n v="17.239999999999998"/>
    <n v="0"/>
    <n v="0"/>
    <n v="17.239999999999998"/>
    <s v="USD"/>
    <n v="17.239999999999998"/>
    <n v="0"/>
    <n v="0"/>
    <n v="17.239999999999998"/>
    <n v="1.72"/>
  </r>
  <r>
    <s v="3b6543ce-849e-41cd-a419-8e9a2f69818d"/>
    <d v="2019-07-10T15:25:41"/>
    <d v="2019-07-10T00:00:00"/>
    <s v="3:05PM"/>
    <d v="2019-07-10T00:00:00"/>
    <s v="11:05AM"/>
    <d v="2019-07-10T00:00:00"/>
    <s v="3:25PM"/>
    <d v="2019-07-10T00:00:00"/>
    <s v="11:25AM"/>
    <s v="-05:00"/>
    <s v="Blade"/>
    <s v="Employee20"/>
    <s v="Employee20@blyblade.com"/>
    <x v="19"/>
    <s v="--"/>
    <s v="Travel | UberX"/>
    <x v="0"/>
    <x v="258"/>
    <n v="16"/>
    <s v="10014, USA"/>
    <s v="10002, USA"/>
    <x v="11"/>
    <s v="CORP - Employee Rides"/>
    <s v="BLADE - CORP"/>
    <s v="Monthly Billing"/>
    <s v="Fare"/>
    <n v="19.18"/>
    <n v="0"/>
    <n v="0"/>
    <n v="19.18"/>
    <s v="USD"/>
    <n v="19.18"/>
    <n v="0"/>
    <n v="0"/>
    <n v="19.18"/>
    <n v="1.92"/>
  </r>
  <r>
    <s v="402b4e6c-b702-4a98-b4a5-5c5d6aca010a"/>
    <d v="2019-07-10T16:43:50"/>
    <d v="2019-07-10T00:00:00"/>
    <s v="4:14PM"/>
    <d v="2019-07-10T00:00:00"/>
    <s v="12:14PM"/>
    <d v="2019-07-10T00:00:00"/>
    <s v="4:43PM"/>
    <d v="2019-07-10T00:00:00"/>
    <s v="12:43PM"/>
    <s v="-05:00"/>
    <s v="Blade"/>
    <s v="Employee20"/>
    <s v="Employee20@blyblade.com"/>
    <x v="19"/>
    <s v="--"/>
    <s v="Travel | UberX"/>
    <x v="0"/>
    <x v="259"/>
    <n v="26"/>
    <s v="10002, USA"/>
    <s v="10001, USA"/>
    <x v="11"/>
    <s v="CORP - Employee Rides"/>
    <s v="BLADE - CORP"/>
    <s v="Monthly Billing"/>
    <s v="Fare"/>
    <n v="33.409999999999997"/>
    <n v="0"/>
    <n v="0"/>
    <n v="33.409999999999997"/>
    <s v="USD"/>
    <n v="33.409999999999997"/>
    <n v="0"/>
    <n v="0"/>
    <n v="33.409999999999997"/>
    <n v="3.34"/>
  </r>
  <r>
    <s v="6ca43ff4-e45e-4047-84c8-fa7b85fd5eca"/>
    <d v="2019-06-14T14:10:56"/>
    <d v="2019-06-14T00:00:00"/>
    <s v="10:41AM"/>
    <d v="2019-06-14T00:00:00"/>
    <s v="6:41AM"/>
    <d v="2019-06-14T00:00:00"/>
    <s v="11:22AM"/>
    <d v="2019-06-14T00:00:00"/>
    <s v="7:22AM"/>
    <s v="-05:00"/>
    <s v="Blade"/>
    <s v="Employee25"/>
    <s v="Employee25@blyblade.com"/>
    <x v="21"/>
    <s v="--"/>
    <s v="Travel | UberX"/>
    <x v="2"/>
    <x v="260"/>
    <n v="36"/>
    <s v="07087, USA"/>
    <s v="10016, USA"/>
    <x v="5"/>
    <s v="CORP - Employee Rides"/>
    <s v="DEPT - CX"/>
    <s v="Monthly Billing"/>
    <s v="Tip"/>
    <n v="0"/>
    <n v="0"/>
    <n v="5.74"/>
    <n v="5.74"/>
    <s v="USD"/>
    <n v="0"/>
    <n v="0"/>
    <n v="5.74"/>
    <n v="5.74"/>
    <n v="0"/>
  </r>
  <r>
    <s v="0ad767b1-36c3-4b72-bfe2-0204f5a9eda3"/>
    <d v="2019-07-11T17:47:29"/>
    <d v="2019-07-11T00:00:00"/>
    <s v="5:11PM"/>
    <d v="2019-07-11T00:00:00"/>
    <s v="1:11PM"/>
    <d v="2019-07-11T00:00:00"/>
    <s v="5:47PM"/>
    <d v="2019-07-11T00:00:00"/>
    <s v="1:47PM"/>
    <s v="-05:00"/>
    <s v="Blade"/>
    <s v="Employee34"/>
    <s v="Employee34@blyblade.com"/>
    <x v="30"/>
    <s v="--"/>
    <s v="Travel | UberX"/>
    <x v="0"/>
    <x v="261"/>
    <n v="33"/>
    <s v="10018, USA"/>
    <s v="10016, USA"/>
    <x v="11"/>
    <s v="CORP - Employee Rides"/>
    <s v="DEPT - CORP - NY"/>
    <s v="Monthly Billing"/>
    <s v="Fare"/>
    <n v="23.78"/>
    <n v="0"/>
    <n v="0"/>
    <n v="23.78"/>
    <s v="USD"/>
    <n v="23.78"/>
    <n v="0"/>
    <n v="0"/>
    <n v="23.78"/>
    <n v="2.38"/>
  </r>
  <r>
    <s v="f8b0e491-eeac-4292-978d-d85a56aea954"/>
    <d v="2019-07-11T19:06:41"/>
    <d v="2019-07-11T00:00:00"/>
    <s v="6:34PM"/>
    <d v="2019-07-11T00:00:00"/>
    <s v="2:34PM"/>
    <d v="2019-07-11T00:00:00"/>
    <s v="7:06PM"/>
    <d v="2019-07-11T00:00:00"/>
    <s v="3:06PM"/>
    <s v="-05:00"/>
    <s v="Blade"/>
    <s v="Employee34"/>
    <s v="Employee34@blyblade.com"/>
    <x v="30"/>
    <s v="--"/>
    <s v="Travel | UberX"/>
    <x v="0"/>
    <x v="108"/>
    <n v="30"/>
    <s v="10010, USA"/>
    <s v="10011, USA"/>
    <x v="11"/>
    <s v="CORP - Employee Rides"/>
    <s v="DEPT - CORP - NY"/>
    <s v="Monthly Billing"/>
    <s v="Fare"/>
    <n v="22.93"/>
    <n v="0"/>
    <n v="0"/>
    <n v="22.93"/>
    <s v="USD"/>
    <n v="22.93"/>
    <n v="0"/>
    <n v="0"/>
    <n v="22.93"/>
    <n v="2.29"/>
  </r>
  <r>
    <s v="65e6d091-7d82-5f9c-a5eb-b45627283d24"/>
    <d v="2019-06-14T16:17:02"/>
    <d v="2019-06-14T00:00:00"/>
    <s v="4:03PM"/>
    <d v="2019-06-14T00:00:00"/>
    <s v="12:03PM"/>
    <d v="2019-06-14T00:00:00"/>
    <s v="4:16PM"/>
    <d v="2019-06-14T00:00:00"/>
    <s v="12:16PM"/>
    <s v="-05:00"/>
    <s v="Blade"/>
    <s v="Employee26"/>
    <s v="Employee26@blyblade.com"/>
    <x v="24"/>
    <s v="--"/>
    <s v="Eats"/>
    <x v="0"/>
    <x v="118"/>
    <n v="13"/>
    <s v="10010, USA"/>
    <s v="10010, USA"/>
    <x v="9"/>
    <s v="Blade - Lunch Policy"/>
    <s v="DEPT - OPS - NY"/>
    <s v="Monthly Billing"/>
    <s v="Fare and Tip"/>
    <n v="20.07"/>
    <n v="0"/>
    <n v="2"/>
    <n v="20"/>
    <s v="USD"/>
    <n v="20.07"/>
    <n v="0"/>
    <n v="2"/>
    <n v="20"/>
    <n v="2"/>
  </r>
  <r>
    <s v="b42061f3-45ca-4b07-9afc-0e7b4fbfa720"/>
    <d v="2019-07-18T19:31:08"/>
    <d v="2019-07-18T00:00:00"/>
    <s v="6:57PM"/>
    <d v="2019-07-18T00:00:00"/>
    <s v="2:57PM"/>
    <d v="2019-07-18T00:00:00"/>
    <s v="7:31PM"/>
    <d v="2019-07-18T00:00:00"/>
    <s v="3:31PM"/>
    <s v="-05:00"/>
    <s v="Blade"/>
    <s v="Employee9"/>
    <s v="Employee9@blyblade.com"/>
    <x v="8"/>
    <s v="--"/>
    <s v="Travel | UberX"/>
    <x v="0"/>
    <x v="262"/>
    <n v="29"/>
    <s v="10011, USA"/>
    <s v="10065, USA"/>
    <x v="11"/>
    <s v="I'M RIDING"/>
    <s v="DEPT - FR - NY"/>
    <s v="Monthly Billing"/>
    <s v="Fare"/>
    <n v="27.04"/>
    <n v="0"/>
    <n v="0"/>
    <n v="27.04"/>
    <s v="USD"/>
    <n v="27.04"/>
    <n v="0"/>
    <n v="0"/>
    <n v="27.04"/>
    <n v="2.7"/>
  </r>
  <r>
    <s v="1fbc4419-e30c-4c5e-94c7-6164d36cffe1"/>
    <d v="2019-07-18T20:19:15"/>
    <d v="2019-07-18T00:00:00"/>
    <s v="7:37PM"/>
    <d v="2019-07-18T00:00:00"/>
    <s v="3:37PM"/>
    <d v="2019-07-18T00:00:00"/>
    <s v="8:19PM"/>
    <d v="2019-07-18T00:00:00"/>
    <s v="4:19PM"/>
    <s v="-05:00"/>
    <s v="Blade"/>
    <s v="Employee9"/>
    <s v="Employee9@blyblade.com"/>
    <x v="8"/>
    <s v="--"/>
    <s v="Travel | UberX"/>
    <x v="0"/>
    <x v="34"/>
    <n v="38"/>
    <s v="10065, USA"/>
    <s v="10001, USA"/>
    <x v="11"/>
    <s v="I'M RIDING"/>
    <s v="DEPT - FR - NY"/>
    <s v="Monthly Billing"/>
    <s v="Fare"/>
    <n v="27.02"/>
    <n v="0"/>
    <n v="0"/>
    <n v="27.02"/>
    <s v="USD"/>
    <n v="27.02"/>
    <n v="0"/>
    <n v="0"/>
    <n v="27.02"/>
    <n v="2.7"/>
  </r>
  <r>
    <s v="56f8810e-825a-4568-8ee7-087bf20df5c4"/>
    <d v="2019-07-18T20:29:08"/>
    <d v="2019-07-18T00:00:00"/>
    <s v="7:25PM"/>
    <d v="2019-07-18T00:00:00"/>
    <s v="3:25PM"/>
    <d v="2019-07-18T00:00:00"/>
    <s v="8:28PM"/>
    <d v="2019-07-18T00:00:00"/>
    <s v="4:28PM"/>
    <s v="-05:00"/>
    <s v="Blade"/>
    <s v="Employee20"/>
    <s v="Employee20@blyblade.com"/>
    <x v="19"/>
    <s v="--"/>
    <s v="Travel | UberX"/>
    <x v="0"/>
    <x v="263"/>
    <n v="60"/>
    <s v="11430, USA"/>
    <s v="11201, USA"/>
    <x v="11"/>
    <s v="I'M RIDING"/>
    <s v="BLADE - CORP"/>
    <s v="Monthly Billing"/>
    <s v="Fare"/>
    <n v="73.33"/>
    <n v="0"/>
    <n v="0"/>
    <n v="73.33"/>
    <s v="USD"/>
    <n v="73.33"/>
    <n v="0"/>
    <n v="0"/>
    <n v="73.33"/>
    <n v="7.33"/>
  </r>
  <r>
    <s v="60a25e51-0ff8-4edc-bf49-ed842b97e4a0"/>
    <d v="2019-07-18T22:55:25"/>
    <d v="2019-07-18T00:00:00"/>
    <s v="10:48PM"/>
    <d v="2019-07-18T00:00:00"/>
    <s v="6:48PM"/>
    <s v="--"/>
    <s v="--"/>
    <s v="--"/>
    <s v="--"/>
    <s v="-05:00"/>
    <s v="Blade"/>
    <s v="Employee7"/>
    <s v="Employee7@blyblade.com"/>
    <x v="23"/>
    <s v="--"/>
    <s v="Travel | UberX"/>
    <x v="0"/>
    <x v="3"/>
    <s v="--"/>
    <s v="10010, USA"/>
    <s v="10010, USA"/>
    <x v="11"/>
    <s v="I'M RIDING"/>
    <s v="DEPT - OPS - NY"/>
    <s v="Monthly Billing"/>
    <s v="Fare"/>
    <n v="5.44"/>
    <n v="0"/>
    <n v="0"/>
    <n v="5.44"/>
    <s v="USD"/>
    <n v="5.44"/>
    <n v="0"/>
    <n v="0"/>
    <n v="5.44"/>
    <n v="0.54"/>
  </r>
  <r>
    <s v="9dadea22-568f-4cd1-8f70-d0025cf5b75a"/>
    <d v="2019-07-19T01:33:10"/>
    <d v="2019-07-19T00:00:00"/>
    <s v="1:06AM"/>
    <d v="2019-07-18T00:00:00"/>
    <s v="9:06PM"/>
    <d v="2019-07-19T00:00:00"/>
    <s v="1:33AM"/>
    <d v="2019-07-18T00:00:00"/>
    <s v="9:33PM"/>
    <s v="-05:00"/>
    <s v="Blade"/>
    <s v="Employee7"/>
    <s v="Employee7@blyblade.com"/>
    <x v="23"/>
    <s v="--"/>
    <s v="Travel | UberX"/>
    <x v="0"/>
    <x v="264"/>
    <n v="22"/>
    <s v="10011, USA"/>
    <s v="10017, USA"/>
    <x v="11"/>
    <s v="I'M RIDING EARLY/LATE"/>
    <s v="DEPT - OPS - NY"/>
    <s v="Monthly Billing"/>
    <s v="Fare"/>
    <n v="22.41"/>
    <n v="0"/>
    <n v="0"/>
    <n v="22.41"/>
    <s v="USD"/>
    <n v="22.41"/>
    <n v="0"/>
    <n v="0"/>
    <n v="22.41"/>
    <n v="2.2400000000000002"/>
  </r>
  <r>
    <s v="7c2c20cd-8fdd-4ee6-b370-5f898cdc65a9"/>
    <d v="2019-07-19T14:54:29"/>
    <d v="2019-07-19T00:00:00"/>
    <s v="2:27PM"/>
    <d v="2019-07-19T00:00:00"/>
    <s v="10:27AM"/>
    <d v="2019-07-19T00:00:00"/>
    <s v="2:54PM"/>
    <d v="2019-07-19T00:00:00"/>
    <s v="10:54AM"/>
    <s v="-05:00"/>
    <s v="Blade"/>
    <s v="Employee22"/>
    <s v="Employee22@blyblade.com"/>
    <x v="16"/>
    <s v="--"/>
    <s v="Travel | UberX"/>
    <x v="0"/>
    <x v="265"/>
    <n v="17"/>
    <s v="10016, USA"/>
    <s v="10065, USA"/>
    <x v="11"/>
    <s v="I'M RIDING"/>
    <s v="DEPT - OPS - NY"/>
    <s v="Monthly Billing"/>
    <s v="Fare"/>
    <n v="17.559999999999999"/>
    <n v="0"/>
    <n v="0"/>
    <n v="17.559999999999999"/>
    <s v="USD"/>
    <n v="17.559999999999999"/>
    <n v="0"/>
    <n v="0"/>
    <n v="17.559999999999999"/>
    <n v="1.76"/>
  </r>
  <r>
    <s v="4d2c0f80-0f34-41ad-a463-355e568f1ea3"/>
    <d v="2019-07-20T00:58:28"/>
    <d v="2019-07-20T00:00:00"/>
    <s v="12:40AM"/>
    <d v="2019-07-19T00:00:00"/>
    <s v="8:40PM"/>
    <d v="2019-07-20T00:00:00"/>
    <s v="12:58AM"/>
    <d v="2019-07-19T00:00:00"/>
    <s v="8:58PM"/>
    <s v="-05:00"/>
    <s v="Blade"/>
    <s v="Employee29"/>
    <s v="Employee29@blyblade.com"/>
    <x v="7"/>
    <s v="--"/>
    <s v="Travel | UberX"/>
    <x v="0"/>
    <x v="197"/>
    <n v="14"/>
    <s v="10011, USA"/>
    <s v="10165, USA"/>
    <x v="11"/>
    <s v="I'M RIDING"/>
    <s v="DEPT - OPS - NY"/>
    <s v="Monthly Billing"/>
    <s v="Fare"/>
    <n v="15.09"/>
    <n v="0"/>
    <n v="0"/>
    <n v="15.09"/>
    <s v="USD"/>
    <n v="15.09"/>
    <n v="0"/>
    <n v="0"/>
    <n v="15.09"/>
    <n v="1.51"/>
  </r>
  <r>
    <s v="b45cca43-178f-4ab5-a030-5a1e23facfae"/>
    <d v="2019-07-20T01:15:52"/>
    <d v="2019-07-20T00:00:00"/>
    <s v="12:56AM"/>
    <d v="2019-07-19T00:00:00"/>
    <s v="8:56PM"/>
    <d v="2019-07-20T00:00:00"/>
    <s v="1:15AM"/>
    <d v="2019-07-19T00:00:00"/>
    <s v="9:15PM"/>
    <s v="-05:00"/>
    <s v="Blade"/>
    <s v="Employee2"/>
    <s v="Employee2@blyblade.com"/>
    <x v="2"/>
    <s v="--"/>
    <s v="Travel | UberX Diamond"/>
    <x v="0"/>
    <x v="186"/>
    <n v="13"/>
    <s v="10011, USA"/>
    <s v="10010, USA"/>
    <x v="11"/>
    <s v="I'M RIDING"/>
    <s v="DEPT - OPS - NY"/>
    <s v="Monthly Billing"/>
    <s v="Fare"/>
    <n v="15.82"/>
    <n v="0"/>
    <n v="0"/>
    <n v="15.82"/>
    <s v="USD"/>
    <n v="15.82"/>
    <n v="0"/>
    <n v="0"/>
    <n v="15.82"/>
    <n v="1.58"/>
  </r>
  <r>
    <s v="352ce328-a9f5-446d-9b4f-e23e98dade46"/>
    <d v="2019-07-20T01:33:38"/>
    <d v="2019-07-20T00:00:00"/>
    <s v="1:07AM"/>
    <d v="2019-07-19T00:00:00"/>
    <s v="9:07PM"/>
    <d v="2019-07-20T00:00:00"/>
    <s v="1:33AM"/>
    <d v="2019-07-19T00:00:00"/>
    <s v="9:33PM"/>
    <s v="-05:00"/>
    <s v="Blade"/>
    <s v="Employee6"/>
    <s v="Employee6@blyblade.com"/>
    <x v="3"/>
    <s v="--"/>
    <s v="Travel | UberX Diamond"/>
    <x v="0"/>
    <x v="266"/>
    <n v="22"/>
    <s v="10016, USA"/>
    <s v="10019, USA"/>
    <x v="11"/>
    <s v="I'M RIDING EARLY/LATE"/>
    <s v="DEPT - OPS - NY"/>
    <s v="Monthly Billing"/>
    <s v="Fare"/>
    <n v="21.65"/>
    <n v="0"/>
    <n v="0"/>
    <n v="21.65"/>
    <s v="USD"/>
    <n v="21.65"/>
    <n v="0"/>
    <n v="0"/>
    <n v="21.65"/>
    <n v="2.17"/>
  </r>
  <r>
    <s v="1d36e0fc-dd6e-4003-ba53-0a27941b0003"/>
    <d v="2019-07-20T02:16:09"/>
    <d v="2019-07-20T00:00:00"/>
    <s v="1:40AM"/>
    <d v="2019-07-19T00:00:00"/>
    <s v="9:40PM"/>
    <d v="2019-07-20T00:00:00"/>
    <s v="2:16AM"/>
    <d v="2019-07-19T00:00:00"/>
    <s v="10:16PM"/>
    <s v="-05:00"/>
    <s v="Blade"/>
    <s v="Employee3"/>
    <s v="Employee3@blyblade.com"/>
    <x v="17"/>
    <s v="--"/>
    <s v="Travel | UberX Diamond"/>
    <x v="0"/>
    <x v="267"/>
    <n v="29"/>
    <s v="10011, USA"/>
    <s v="11214, USA"/>
    <x v="11"/>
    <s v="I'M RIDING EARLY/LATE"/>
    <s v="DEPT - CX"/>
    <s v="Monthly Billing"/>
    <s v="Fare"/>
    <n v="48.64"/>
    <n v="0"/>
    <n v="0"/>
    <n v="48.64"/>
    <s v="USD"/>
    <n v="48.64"/>
    <n v="0"/>
    <n v="0"/>
    <n v="48.64"/>
    <n v="4.8600000000000003"/>
  </r>
  <r>
    <s v="36b66f10-a5a4-485e-82b6-1fdcbdb53261"/>
    <d v="2019-07-20T04:09:14"/>
    <d v="2019-07-20T00:00:00"/>
    <s v="3:55AM"/>
    <d v="2019-07-19T00:00:00"/>
    <s v="11:55PM"/>
    <d v="2019-07-20T00:00:00"/>
    <s v="4:09AM"/>
    <d v="2019-07-20T00:00:00"/>
    <s v="12:09AM"/>
    <s v="-05:00"/>
    <s v="Blade"/>
    <s v="Employee22"/>
    <s v="Employee22@blyblade.com"/>
    <x v="16"/>
    <s v="--"/>
    <s v="Travel | UberX"/>
    <x v="0"/>
    <x v="268"/>
    <n v="7"/>
    <s v="10019, USA"/>
    <s v="10022, USA"/>
    <x v="11"/>
    <s v="I'M RIDING"/>
    <s v="DEPT - OPS - NY"/>
    <s v="Monthly Billing"/>
    <s v="Fare"/>
    <n v="10.15"/>
    <n v="0"/>
    <n v="0"/>
    <n v="10.15"/>
    <s v="USD"/>
    <n v="10.15"/>
    <n v="0"/>
    <n v="0"/>
    <n v="10.15"/>
    <n v="1.02"/>
  </r>
  <r>
    <s v="04622fb5-2864-474b-98e7-c407f1d9ff08"/>
    <d v="2019-07-20T21:04:26"/>
    <d v="2019-07-20T00:00:00"/>
    <s v="8:35PM"/>
    <d v="2019-07-20T00:00:00"/>
    <s v="4:35PM"/>
    <d v="2019-07-20T00:00:00"/>
    <s v="9:04PM"/>
    <d v="2019-07-20T00:00:00"/>
    <s v="5:04PM"/>
    <s v="-05:00"/>
    <s v="Blade"/>
    <s v="Employee46"/>
    <s v="Employee46@blyblade.com"/>
    <x v="43"/>
    <s v="--"/>
    <s v="Travel | UberX"/>
    <x v="0"/>
    <x v="269"/>
    <n v="24"/>
    <s v="10030, USA"/>
    <s v="10011, USA"/>
    <x v="11"/>
    <s v="I'M RIDING"/>
    <s v="BLADE - CX + SR CX"/>
    <s v="Monthly Billing"/>
    <s v="Fare"/>
    <n v="25.52"/>
    <n v="0"/>
    <n v="0"/>
    <n v="25.52"/>
    <s v="USD"/>
    <n v="25.52"/>
    <n v="0"/>
    <n v="0"/>
    <n v="25.52"/>
    <n v="2.5499999999999998"/>
  </r>
  <r>
    <s v="e2738ba4-85b6-498b-8692-535a51c79e19"/>
    <d v="2019-07-21T16:09:21"/>
    <d v="2019-07-21T00:00:00"/>
    <s v="3:51PM"/>
    <d v="2019-07-21T00:00:00"/>
    <s v="11:51AM"/>
    <d v="2019-07-21T00:00:00"/>
    <s v="4:09PM"/>
    <d v="2019-07-21T00:00:00"/>
    <s v="12:09PM"/>
    <s v="-05:00"/>
    <s v="Blade"/>
    <s v="Employee6"/>
    <s v="Employee6@blyblade.com"/>
    <x v="3"/>
    <s v="--"/>
    <s v="Travel | UberX Diamond"/>
    <x v="0"/>
    <x v="270"/>
    <n v="11"/>
    <s v="10017, USA"/>
    <s v="10011, USA"/>
    <x v="11"/>
    <s v="I'M RIDING"/>
    <s v="DEPT - OPS - NY"/>
    <s v="Monthly Billing"/>
    <s v="Fare"/>
    <n v="14.39"/>
    <n v="0"/>
    <n v="0"/>
    <n v="14.39"/>
    <s v="USD"/>
    <n v="14.39"/>
    <n v="0"/>
    <n v="0"/>
    <n v="14.39"/>
    <n v="1.44"/>
  </r>
  <r>
    <s v="23fe5ade-3602-4cde-b32b-94f05e71f670"/>
    <d v="2019-07-22T00:57:41"/>
    <d v="2019-07-22T00:00:00"/>
    <s v="12:45AM"/>
    <d v="2019-07-21T00:00:00"/>
    <s v="8:45PM"/>
    <d v="2019-07-22T00:00:00"/>
    <s v="12:57AM"/>
    <d v="2019-07-21T00:00:00"/>
    <s v="8:57PM"/>
    <s v="-05:00"/>
    <s v="Blade"/>
    <s v="Employee6"/>
    <s v="Employee6@blyblade.com"/>
    <x v="3"/>
    <s v="--"/>
    <s v="Travel | UberX"/>
    <x v="1"/>
    <x v="271"/>
    <n v="10"/>
    <s v="11937, USA"/>
    <s v="11963, USA"/>
    <x v="11"/>
    <s v="I'M RIDING"/>
    <s v="DEPT - OPS - NY"/>
    <s v="Monthly Billing"/>
    <s v="Fare"/>
    <n v="23.06"/>
    <n v="0"/>
    <n v="0"/>
    <n v="23.06"/>
    <s v="USD"/>
    <n v="23.06"/>
    <n v="0"/>
    <n v="0"/>
    <n v="23.06"/>
    <n v="2.31"/>
  </r>
  <r>
    <s v="c650a2d3-cc80-4fc4-97a5-18ca22810bb8"/>
    <d v="2019-06-14T20:09:08"/>
    <d v="2019-06-14T00:00:00"/>
    <s v="7:10PM"/>
    <d v="2019-06-14T00:00:00"/>
    <s v="3:10PM"/>
    <d v="2019-06-14T00:00:00"/>
    <s v="8:08PM"/>
    <d v="2019-06-14T00:00:00"/>
    <s v="4:08PM"/>
    <s v="-05:00"/>
    <s v="Blade"/>
    <s v="Employee28"/>
    <s v="Employee28@blyblade.com"/>
    <x v="4"/>
    <s v="--"/>
    <s v="Travel | Black SUV"/>
    <x v="0"/>
    <x v="272"/>
    <n v="46"/>
    <s v="11430, USA"/>
    <s v="11430, USA"/>
    <x v="1"/>
    <s v="CORP - Employee Rides"/>
    <s v="DEPT - OPS - NY"/>
    <s v="Monthly Billing"/>
    <s v="Tip"/>
    <n v="0"/>
    <n v="0"/>
    <n v="12.66"/>
    <n v="12.66"/>
    <s v="USD"/>
    <n v="0"/>
    <n v="0"/>
    <n v="12.66"/>
    <n v="12.66"/>
    <n v="0"/>
  </r>
  <r>
    <s v="21ffc51c-7d45-42a1-96bc-8f301e88a406"/>
    <d v="2019-07-22T02:40:50"/>
    <d v="2019-07-22T00:00:00"/>
    <s v="2:19AM"/>
    <d v="2019-07-21T00:00:00"/>
    <s v="10:19PM"/>
    <d v="2019-07-22T00:00:00"/>
    <s v="2:40AM"/>
    <d v="2019-07-21T00:00:00"/>
    <s v="10:40PM"/>
    <s v="-05:00"/>
    <s v="Blade"/>
    <s v="Employee6"/>
    <s v="Employee6@blyblade.com"/>
    <x v="3"/>
    <s v="--"/>
    <s v="Travel | UberX"/>
    <x v="1"/>
    <x v="273"/>
    <n v="13"/>
    <s v="11963, USA"/>
    <s v="11975, USA"/>
    <x v="11"/>
    <s v="I'M RIDING"/>
    <s v="DEPT - OPS - NY"/>
    <s v="Monthly Billing"/>
    <s v="Fare"/>
    <n v="28.1"/>
    <n v="0"/>
    <n v="0"/>
    <n v="28.1"/>
    <s v="USD"/>
    <n v="28.1"/>
    <n v="0"/>
    <n v="0"/>
    <n v="28.1"/>
    <n v="2.81"/>
  </r>
  <r>
    <s v="36a123b4-1353-4f44-a139-f16e00c667cb"/>
    <d v="2019-07-22T11:02:41"/>
    <d v="2019-07-22T00:00:00"/>
    <s v="10:31AM"/>
    <d v="2019-07-22T00:00:00"/>
    <s v="6:31AM"/>
    <d v="2019-07-22T00:00:00"/>
    <s v="11:02AM"/>
    <d v="2019-07-22T00:00:00"/>
    <s v="7:02AM"/>
    <s v="-05:00"/>
    <s v="Blade"/>
    <s v="Employee5"/>
    <s v="Employee5@blyblade.com"/>
    <x v="9"/>
    <s v="--"/>
    <s v="Travel | UberX"/>
    <x v="0"/>
    <x v="274"/>
    <n v="28"/>
    <s v="11374, USA"/>
    <s v="10011, USA"/>
    <x v="11"/>
    <s v="I'M RIDING"/>
    <s v="DEPT - OPS - NY"/>
    <s v="Monthly Billing"/>
    <s v="Fare"/>
    <n v="49.09"/>
    <n v="0"/>
    <n v="0"/>
    <n v="49.09"/>
    <s v="USD"/>
    <n v="49.09"/>
    <n v="0"/>
    <n v="0"/>
    <n v="49.09"/>
    <n v="4.91"/>
  </r>
  <r>
    <s v="85cdfbdb-0f4c-4be7-8769-0745bb0599f5"/>
    <d v="2019-06-14T20:21:39"/>
    <d v="2019-06-14T00:00:00"/>
    <s v="7:34PM"/>
    <d v="2019-06-14T00:00:00"/>
    <s v="3:34PM"/>
    <d v="2019-06-14T00:00:00"/>
    <s v="8:04PM"/>
    <d v="2019-06-14T00:00:00"/>
    <s v="4:04PM"/>
    <s v="-05:00"/>
    <s v="Blade"/>
    <s v="Employee21"/>
    <s v="Employee21@blyblade.com"/>
    <x v="28"/>
    <s v="--"/>
    <s v="Travel | UberX"/>
    <x v="0"/>
    <x v="176"/>
    <n v="22"/>
    <s v="10016, USA"/>
    <s v="10011, USA"/>
    <x v="5"/>
    <s v="CORP - Employee Rides"/>
    <s v="--"/>
    <s v="Monthly Billing"/>
    <s v="Tip"/>
    <n v="0"/>
    <n v="0"/>
    <n v="1.03"/>
    <n v="1.03"/>
    <s v="USD"/>
    <n v="0"/>
    <n v="0"/>
    <n v="1.03"/>
    <n v="1.03"/>
    <n v="0"/>
  </r>
  <r>
    <s v="6549f563-5ab0-476a-b73a-cfc2d5abc7e4"/>
    <d v="2019-07-22T17:50:10"/>
    <d v="2019-07-22T00:00:00"/>
    <s v="5:11PM"/>
    <d v="2019-07-22T00:00:00"/>
    <s v="1:11PM"/>
    <d v="2019-07-22T00:00:00"/>
    <s v="5:49PM"/>
    <d v="2019-07-22T00:00:00"/>
    <s v="1:49PM"/>
    <s v="-05:00"/>
    <s v="Blade"/>
    <s v="Employee22"/>
    <s v="Employee22@blyblade.com"/>
    <x v="16"/>
    <s v="--"/>
    <s v="Travel | Black"/>
    <x v="0"/>
    <x v="275"/>
    <n v="29"/>
    <s v="10011, USA"/>
    <s v="10075, USA"/>
    <x v="11"/>
    <s v="I'M RIDING"/>
    <s v="DEPT - OPS - NY"/>
    <s v="Monthly Billing"/>
    <s v="Fare"/>
    <n v="57.49"/>
    <n v="0"/>
    <n v="0"/>
    <n v="57.49"/>
    <s v="USD"/>
    <n v="57.49"/>
    <n v="0"/>
    <n v="0"/>
    <n v="57.49"/>
    <n v="5.75"/>
  </r>
  <r>
    <s v="1bda1aad-43a3-4750-8461-8aec0813ea18"/>
    <d v="2019-07-22T23:31:29"/>
    <d v="2019-07-22T00:00:00"/>
    <s v="11:17PM"/>
    <d v="2019-07-22T00:00:00"/>
    <s v="7:17PM"/>
    <d v="2019-07-22T00:00:00"/>
    <s v="11:31PM"/>
    <d v="2019-07-22T00:00:00"/>
    <s v="7:31PM"/>
    <s v="-05:00"/>
    <s v="Blade"/>
    <s v="Employee6"/>
    <s v="Employee6@blyblade.com"/>
    <x v="3"/>
    <s v="--"/>
    <s v="Travel | UberX Diamond"/>
    <x v="0"/>
    <x v="276"/>
    <n v="5"/>
    <s v="10011, USA"/>
    <s v="10019, USA"/>
    <x v="11"/>
    <s v="I'M RIDING"/>
    <s v="DEPT - OPS - NY"/>
    <s v="Monthly Billing"/>
    <s v="Fare"/>
    <n v="21.97"/>
    <n v="0"/>
    <n v="0"/>
    <n v="21.97"/>
    <s v="USD"/>
    <n v="21.97"/>
    <n v="0"/>
    <n v="0"/>
    <n v="21.97"/>
    <n v="2.2000000000000002"/>
  </r>
  <r>
    <s v="135dce6b-05ad-4422-a81f-39d2829d8231"/>
    <d v="2019-07-23T17:48:03"/>
    <d v="2019-07-23T00:00:00"/>
    <s v="5:26PM"/>
    <d v="2019-07-23T00:00:00"/>
    <s v="1:26PM"/>
    <d v="2019-07-23T00:00:00"/>
    <s v="5:47PM"/>
    <d v="2019-07-23T00:00:00"/>
    <s v="1:47PM"/>
    <s v="-05:00"/>
    <s v="Blade"/>
    <s v="Employee20"/>
    <s v="Employee20@blyblade.com"/>
    <x v="19"/>
    <s v="--"/>
    <s v="Travel | UberX"/>
    <x v="0"/>
    <x v="277"/>
    <n v="18"/>
    <s v="10011, USA"/>
    <s v="10002, USA"/>
    <x v="11"/>
    <s v="I'M RIDING"/>
    <s v="BLADE - CORP"/>
    <s v="Monthly Billing"/>
    <s v="Fare"/>
    <n v="27.11"/>
    <n v="0"/>
    <n v="0"/>
    <n v="27.11"/>
    <s v="USD"/>
    <n v="27.11"/>
    <n v="0"/>
    <n v="0"/>
    <n v="27.11"/>
    <n v="2.71"/>
  </r>
  <r>
    <s v="804aaafd-afcc-458e-8256-8b882e36f3bb"/>
    <d v="2019-06-14T20:55:24"/>
    <d v="2019-06-14T00:00:00"/>
    <s v="2:36AM"/>
    <d v="2019-06-13T00:00:00"/>
    <s v="10:36PM"/>
    <d v="2019-06-14T00:00:00"/>
    <s v="2:55AM"/>
    <d v="2019-06-13T00:00:00"/>
    <s v="10:55PM"/>
    <s v="-05:00"/>
    <s v="Blade"/>
    <s v="Employee19"/>
    <s v="Employee19@blyblade.com"/>
    <x v="10"/>
    <s v="--"/>
    <s v="Travel | UberX"/>
    <x v="0"/>
    <x v="233"/>
    <n v="13"/>
    <s v="10011, USA"/>
    <s v="10011, USA"/>
    <x v="10"/>
    <s v="Late Night Rides"/>
    <s v="DEPT - CORP - NY"/>
    <s v="Monthly Billing"/>
    <s v="Tip"/>
    <n v="0"/>
    <n v="0"/>
    <n v="1.03"/>
    <n v="1.03"/>
    <s v="USD"/>
    <n v="0"/>
    <n v="0"/>
    <n v="1.03"/>
    <n v="1.03"/>
    <n v="0"/>
  </r>
  <r>
    <s v="875feb92-af9f-4a6f-8f40-9a50d5a8d37e"/>
    <d v="2019-07-23T19:16:51"/>
    <d v="2019-07-23T00:00:00"/>
    <s v="6:53PM"/>
    <d v="2019-07-23T00:00:00"/>
    <s v="2:53PM"/>
    <d v="2019-07-23T00:00:00"/>
    <s v="7:16PM"/>
    <d v="2019-07-23T00:00:00"/>
    <s v="3:16PM"/>
    <s v="-05:00"/>
    <s v="Blade"/>
    <s v="Employee20"/>
    <s v="Employee20@blyblade.com"/>
    <x v="19"/>
    <s v="--"/>
    <s v="Travel | UberX"/>
    <x v="0"/>
    <x v="155"/>
    <n v="20"/>
    <s v="10002, USA"/>
    <s v="10010, USA"/>
    <x v="11"/>
    <s v="I'M RIDING"/>
    <s v="BLADE - CORP"/>
    <s v="Monthly Billing"/>
    <s v="Fare"/>
    <n v="23.25"/>
    <n v="0"/>
    <n v="0"/>
    <n v="23.25"/>
    <s v="USD"/>
    <n v="23.25"/>
    <n v="0"/>
    <n v="0"/>
    <n v="23.25"/>
    <n v="2.33"/>
  </r>
  <r>
    <s v="a8703feb-25a6-418f-94d8-8d767884c3ca"/>
    <d v="2019-07-23T23:46:33"/>
    <d v="2019-07-23T00:00:00"/>
    <s v="11:43PM"/>
    <d v="2019-07-23T00:00:00"/>
    <s v="7:43PM"/>
    <s v="--"/>
    <s v="--"/>
    <s v="--"/>
    <s v="--"/>
    <s v="-05:00"/>
    <s v="Blade"/>
    <s v="Employee6"/>
    <s v="Employee6@blyblade.com"/>
    <x v="3"/>
    <s v="--"/>
    <s v="Travel | UberX Diamond"/>
    <x v="0"/>
    <x v="3"/>
    <s v="--"/>
    <s v="10001, USA"/>
    <s v="10011, USA"/>
    <x v="11"/>
    <s v="I'M RIDING"/>
    <s v="DEPT - OPS - NY"/>
    <s v="Monthly Billing"/>
    <s v="Fare"/>
    <n v="5.44"/>
    <n v="0"/>
    <n v="0"/>
    <n v="5.44"/>
    <s v="USD"/>
    <n v="5.44"/>
    <n v="0"/>
    <n v="0"/>
    <n v="5.44"/>
    <n v="0.54"/>
  </r>
  <r>
    <s v="3c47d04e-9256-44df-b665-c6bbf02afe1b"/>
    <d v="2019-07-23T23:56:55"/>
    <d v="2019-07-23T00:00:00"/>
    <s v="11:36PM"/>
    <d v="2019-07-23T00:00:00"/>
    <s v="7:36PM"/>
    <d v="2019-07-23T00:00:00"/>
    <s v="11:56PM"/>
    <d v="2019-07-23T00:00:00"/>
    <s v="7:56PM"/>
    <s v="-05:00"/>
    <s v="Blade"/>
    <s v="Employee34"/>
    <s v="Employee34@blyblade.com"/>
    <x v="30"/>
    <s v="--"/>
    <s v="Travel | UberX"/>
    <x v="0"/>
    <x v="27"/>
    <n v="16"/>
    <s v="10011, USA"/>
    <s v="10016, USA"/>
    <x v="11"/>
    <s v="I'M RIDING"/>
    <s v="DEPT - CORP - NY"/>
    <s v="Monthly Billing"/>
    <s v="Fare"/>
    <n v="32.61"/>
    <n v="0"/>
    <n v="0"/>
    <n v="32.61"/>
    <s v="USD"/>
    <n v="32.61"/>
    <n v="0"/>
    <n v="0"/>
    <n v="32.61"/>
    <n v="3.26"/>
  </r>
  <r>
    <s v="14e76f83-62b0-4098-8c7a-b6acb79ebe9b"/>
    <d v="2019-06-14T22:12:14"/>
    <d v="2019-06-14T00:00:00"/>
    <s v="9:42PM"/>
    <d v="2019-06-14T00:00:00"/>
    <s v="5:42PM"/>
    <d v="2019-06-14T00:00:00"/>
    <s v="10:08PM"/>
    <d v="2019-06-14T00:00:00"/>
    <s v="6:08PM"/>
    <s v="-05:00"/>
    <s v="Blade"/>
    <s v="Employee26"/>
    <s v="Employee26@blyblade.com"/>
    <x v="24"/>
    <s v="--"/>
    <s v="Travel | Black"/>
    <x v="0"/>
    <x v="278"/>
    <n v="11"/>
    <s v="10016, USA"/>
    <s v="10010, USA"/>
    <x v="8"/>
    <s v="CORP - Employee Rides"/>
    <s v="DEPT - OPS - NY"/>
    <s v="Monthly Billing"/>
    <s v="Tip"/>
    <n v="0"/>
    <n v="0"/>
    <n v="6.52"/>
    <n v="6.52"/>
    <s v="USD"/>
    <n v="0"/>
    <n v="0"/>
    <n v="6.52"/>
    <n v="6.52"/>
    <n v="0"/>
  </r>
  <r>
    <s v="99ccca34-635a-4889-ab91-6ac345d85013"/>
    <d v="2019-06-14T22:57:51"/>
    <d v="2019-06-14T00:00:00"/>
    <s v="10:49PM"/>
    <d v="2019-06-14T00:00:00"/>
    <s v="6:49PM"/>
    <d v="2019-06-14T00:00:00"/>
    <s v="10:57PM"/>
    <d v="2019-06-14T00:00:00"/>
    <s v="6:57PM"/>
    <s v="-05:00"/>
    <s v="Blade"/>
    <s v="Employee7"/>
    <s v="Employee7@blyblade.com"/>
    <x v="23"/>
    <s v="--"/>
    <s v="Travel | Black SUV"/>
    <x v="0"/>
    <x v="279"/>
    <n v="1"/>
    <s v="10016, USA"/>
    <s v="10016, USA"/>
    <x v="1"/>
    <s v="CORP - Employee Rides"/>
    <s v="DEPT - OPS - NY"/>
    <s v="Monthly Billing"/>
    <s v="Tip"/>
    <n v="0"/>
    <n v="0"/>
    <n v="10.51"/>
    <n v="10.51"/>
    <s v="USD"/>
    <n v="0"/>
    <n v="0"/>
    <n v="10.51"/>
    <n v="10.51"/>
    <n v="0"/>
  </r>
  <r>
    <s v="39b7eef5-e81c-4cc3-8e3a-dbec9b069b75"/>
    <d v="2019-07-24T01:19:33"/>
    <d v="2019-07-24T00:00:00"/>
    <s v="12:44AM"/>
    <d v="2019-07-23T00:00:00"/>
    <s v="8:44PM"/>
    <d v="2019-07-24T00:00:00"/>
    <s v="1:19AM"/>
    <d v="2019-07-23T00:00:00"/>
    <s v="9:19PM"/>
    <s v="-05:00"/>
    <s v="Blade"/>
    <s v="Employee3"/>
    <s v="Employee3@blyblade.com"/>
    <x v="17"/>
    <s v="--"/>
    <s v="Travel | UberX Diamond"/>
    <x v="0"/>
    <x v="280"/>
    <n v="29"/>
    <s v="10011, USA"/>
    <s v="11214, USA"/>
    <x v="11"/>
    <s v="I'M RIDING EARLY/LATE"/>
    <s v="DEPT - CX"/>
    <s v="Monthly Billing"/>
    <s v="Fare"/>
    <n v="53.69"/>
    <n v="0"/>
    <n v="0"/>
    <n v="53.69"/>
    <s v="USD"/>
    <n v="53.69"/>
    <n v="0"/>
    <n v="0"/>
    <n v="53.69"/>
    <n v="5.37"/>
  </r>
  <r>
    <s v="7a6acf22-a0ab-4def-a5a8-7005892e8e3e"/>
    <d v="2019-07-26T00:15:42"/>
    <d v="2019-07-25T00:00:00"/>
    <s v="11:43PM"/>
    <d v="2019-07-25T00:00:00"/>
    <s v="7:43PM"/>
    <d v="2019-07-26T00:00:00"/>
    <s v="12:15AM"/>
    <d v="2019-07-25T00:00:00"/>
    <s v="8:15PM"/>
    <s v="-05:00"/>
    <s v="Blade"/>
    <s v="Employee23"/>
    <s v="Employee23@blyblade.com"/>
    <x v="39"/>
    <s v="--"/>
    <s v="Travel | UberX"/>
    <x v="0"/>
    <x v="22"/>
    <n v="22"/>
    <s v="10010, USA"/>
    <s v="10011, USA"/>
    <x v="11"/>
    <s v="I'M RIDING"/>
    <s v="DEPT - FR - NY"/>
    <s v="Monthly Billing"/>
    <s v="Fare"/>
    <n v="25.9"/>
    <n v="0"/>
    <n v="0"/>
    <n v="25.9"/>
    <s v="USD"/>
    <n v="25.9"/>
    <n v="0"/>
    <n v="0"/>
    <n v="25.9"/>
    <n v="2.59"/>
  </r>
  <r>
    <s v="f4ea0806-1de5-4371-a0a1-0ac70feb8aa8"/>
    <d v="2019-07-26T03:24:41"/>
    <d v="2019-07-26T00:00:00"/>
    <s v="2:40AM"/>
    <d v="2019-07-25T00:00:00"/>
    <s v="10:40PM"/>
    <d v="2019-07-26T00:00:00"/>
    <s v="3:24AM"/>
    <d v="2019-07-25T00:00:00"/>
    <s v="11:24PM"/>
    <s v="-05:00"/>
    <s v="Blade"/>
    <s v="Employee3"/>
    <s v="Employee3@blyblade.com"/>
    <x v="17"/>
    <s v="--"/>
    <s v="Travel | UberX Diamond"/>
    <x v="0"/>
    <x v="267"/>
    <n v="38"/>
    <s v="10011, USA"/>
    <s v="11214, USA"/>
    <x v="11"/>
    <s v="I'M RIDING EARLY/LATE"/>
    <s v="DEPT - CX"/>
    <s v="Monthly Billing"/>
    <s v="Fare"/>
    <n v="54.81"/>
    <n v="0"/>
    <n v="0"/>
    <n v="54.81"/>
    <s v="USD"/>
    <n v="54.81"/>
    <n v="0"/>
    <n v="0"/>
    <n v="54.81"/>
    <n v="5.48"/>
  </r>
  <r>
    <s v="453076e6-87c7-4c8c-a8cd-55e2b624a12d"/>
    <d v="2019-07-29T13:04:38"/>
    <d v="2019-07-29T00:00:00"/>
    <s v="12:24PM"/>
    <d v="2019-07-29T00:00:00"/>
    <s v="8:24AM"/>
    <d v="2019-07-29T00:00:00"/>
    <s v="1:04PM"/>
    <d v="2019-07-29T00:00:00"/>
    <s v="9:04AM"/>
    <s v="-05:00"/>
    <s v="Blade"/>
    <s v="Employee1"/>
    <s v="Employee1@blyblade.com"/>
    <x v="41"/>
    <s v="--"/>
    <s v="Travel | UberX"/>
    <x v="0"/>
    <x v="281"/>
    <n v="32"/>
    <s v="10011, USA"/>
    <s v="10016, USA"/>
    <x v="11"/>
    <s v="PAX TRAVEL"/>
    <s v="DEPT - CX"/>
    <s v="Monthly Billing"/>
    <s v="Fare"/>
    <n v="25.54"/>
    <n v="0"/>
    <n v="0"/>
    <n v="25.54"/>
    <s v="USD"/>
    <n v="25.54"/>
    <n v="0"/>
    <n v="0"/>
    <n v="25.54"/>
    <n v="2.5499999999999998"/>
  </r>
  <r>
    <s v="2ada243c-d08a-4870-923e-22c6cac788ce"/>
    <d v="2019-07-29T20:56:41"/>
    <d v="2019-07-29T00:00:00"/>
    <s v="8:43PM"/>
    <d v="2019-07-29T00:00:00"/>
    <s v="4:43PM"/>
    <s v="--"/>
    <s v="--"/>
    <s v="--"/>
    <s v="--"/>
    <s v="-05:00"/>
    <s v="Blade"/>
    <s v="Employee1"/>
    <s v="Employee1@blyblade.com"/>
    <x v="41"/>
    <s v="--"/>
    <s v="Travel | UberX VIP"/>
    <x v="0"/>
    <x v="3"/>
    <s v="--"/>
    <s v="10010, USA"/>
    <s v="10016, USA"/>
    <x v="11"/>
    <s v="PRODUCT RIDING"/>
    <s v="DEPT - CX"/>
    <s v="Monthly Billing"/>
    <s v="Fare"/>
    <n v="5.44"/>
    <n v="0"/>
    <n v="0"/>
    <n v="5.44"/>
    <s v="USD"/>
    <n v="5.44"/>
    <n v="0"/>
    <n v="0"/>
    <n v="5.44"/>
    <n v="0.54"/>
  </r>
  <r>
    <s v="d325853f-c689-4f09-813f-c5f5ac7b940b"/>
    <d v="2019-07-29T21:29:10"/>
    <d v="2019-07-29T00:00:00"/>
    <s v="8:59PM"/>
    <d v="2019-07-29T00:00:00"/>
    <s v="4:59PM"/>
    <d v="2019-07-29T00:00:00"/>
    <s v="9:29PM"/>
    <d v="2019-07-29T00:00:00"/>
    <s v="5:29PM"/>
    <s v="-05:00"/>
    <s v="Blade"/>
    <s v="Employee1"/>
    <s v="Employee1@blyblade.com"/>
    <x v="41"/>
    <s v="--"/>
    <s v="Travel | UberX VIP"/>
    <x v="0"/>
    <x v="123"/>
    <n v="21"/>
    <s v="10016, USA"/>
    <s v="10012, USA"/>
    <x v="11"/>
    <s v="PRODUCT RIDING"/>
    <s v="DEPT - CX"/>
    <s v="Monthly Billing"/>
    <s v="Fare"/>
    <n v="20.5"/>
    <n v="0"/>
    <n v="0"/>
    <n v="20.5"/>
    <s v="USD"/>
    <n v="20.5"/>
    <n v="0"/>
    <n v="0"/>
    <n v="20.5"/>
    <n v="2.0499999999999998"/>
  </r>
  <r>
    <s v="83b70ea3-4b7b-4244-ad45-01f21cd96164"/>
    <d v="2019-08-01T09:12:50"/>
    <d v="2019-08-01T00:00:00"/>
    <s v="8:45AM"/>
    <d v="2019-08-01T00:00:00"/>
    <s v="4:45AM"/>
    <d v="2019-08-01T00:00:00"/>
    <s v="9:12AM"/>
    <d v="2019-08-01T00:00:00"/>
    <s v="5:12AM"/>
    <s v="-05:00"/>
    <s v="Blade"/>
    <s v="Employee3"/>
    <s v="Employee3@blyblade.com"/>
    <x v="17"/>
    <s v="--"/>
    <s v="Travel | UberX Diamond"/>
    <x v="0"/>
    <x v="282"/>
    <n v="25"/>
    <s v="11214, USA"/>
    <s v="10001, USA"/>
    <x v="11"/>
    <s v="I'M RIDING EARLY/LATE"/>
    <s v="DEPT - CX"/>
    <s v="Monthly Billing"/>
    <s v="Fare"/>
    <n v="52.02"/>
    <n v="0"/>
    <n v="0"/>
    <n v="52.02"/>
    <s v="USD"/>
    <n v="52.02"/>
    <n v="0"/>
    <n v="0"/>
    <n v="52.02"/>
    <n v="5.2"/>
  </r>
  <r>
    <s v="953af1f3-44dd-48ba-b0a1-dd77f2bb3e09"/>
    <d v="2019-08-02T10:06:48"/>
    <d v="2019-08-02T00:00:00"/>
    <s v="9:47AM"/>
    <d v="2019-08-02T00:00:00"/>
    <s v="5:47AM"/>
    <d v="2019-08-02T00:00:00"/>
    <s v="10:06AM"/>
    <d v="2019-08-02T00:00:00"/>
    <s v="6:06AM"/>
    <s v="-05:00"/>
    <s v="Blade"/>
    <s v="Employee46"/>
    <s v="Employee46@blyblade.com"/>
    <x v="43"/>
    <s v="--"/>
    <s v="Travel | UberX"/>
    <x v="0"/>
    <x v="283"/>
    <n v="15"/>
    <s v="10030, USA"/>
    <s v="10011, USA"/>
    <x v="11"/>
    <s v="I'M RIDING EARLY/LATE"/>
    <s v="BLADE - CX + SR CX"/>
    <s v="Monthly Billing"/>
    <s v="Fare"/>
    <n v="20.93"/>
    <n v="0"/>
    <n v="0"/>
    <n v="20.93"/>
    <s v="USD"/>
    <n v="20.93"/>
    <n v="0"/>
    <n v="0"/>
    <n v="20.93"/>
    <n v="2.09"/>
  </r>
  <r>
    <s v="8938dc21-07a5-4653-83ff-e94a12345a02"/>
    <d v="2019-08-02T19:16:16"/>
    <d v="2019-08-02T00:00:00"/>
    <s v="7:03PM"/>
    <d v="2019-08-02T00:00:00"/>
    <s v="3:03PM"/>
    <d v="2019-08-02T00:00:00"/>
    <s v="7:16PM"/>
    <d v="2019-08-02T00:00:00"/>
    <s v="3:16PM"/>
    <s v="-05:00"/>
    <s v="Blade"/>
    <s v="Employee11"/>
    <s v="Employee11@blyblade.com"/>
    <x v="26"/>
    <s v="--"/>
    <s v="Travel | UberX"/>
    <x v="1"/>
    <x v="186"/>
    <n v="7"/>
    <s v="11937, USA"/>
    <s v="11937, USA"/>
    <x v="11"/>
    <s v="PAX TRAVEL"/>
    <s v="DEPT - CX"/>
    <s v="Monthly Billing"/>
    <s v="Fare"/>
    <n v="14.97"/>
    <n v="0"/>
    <n v="0"/>
    <n v="14.97"/>
    <s v="USD"/>
    <n v="14.97"/>
    <n v="0"/>
    <n v="0"/>
    <n v="14.97"/>
    <n v="1.5"/>
  </r>
  <r>
    <s v="d1704b79-8c9c-488d-84fd-c9c24d5d6f9b"/>
    <d v="2019-08-03T00:18:41"/>
    <d v="2019-08-02T00:00:00"/>
    <s v="11:51PM"/>
    <d v="2019-08-02T00:00:00"/>
    <s v="7:51PM"/>
    <d v="2019-08-03T00:00:00"/>
    <s v="12:13AM"/>
    <d v="2019-08-02T00:00:00"/>
    <s v="8:13PM"/>
    <s v="-05:00"/>
    <s v="Blade"/>
    <s v="Employee13"/>
    <s v="Employee13@blyblade.com"/>
    <x v="33"/>
    <s v="--"/>
    <s v="Travel | UberXL"/>
    <x v="0"/>
    <x v="284"/>
    <n v="16"/>
    <s v="10010, USA"/>
    <s v="10019, USA"/>
    <x v="11"/>
    <s v="PRODUCT RIDING"/>
    <s v="DEPT - CX"/>
    <s v="Monthly Billing"/>
    <s v="Fare"/>
    <n v="26.29"/>
    <n v="0"/>
    <n v="0"/>
    <n v="26.29"/>
    <s v="USD"/>
    <n v="26.29"/>
    <n v="0"/>
    <n v="0"/>
    <n v="26.29"/>
    <n v="2.63"/>
  </r>
  <r>
    <s v="7f9ca6ea-68c0-4611-bb7a-d24f220f4a7d"/>
    <d v="2019-06-15T03:32:59"/>
    <d v="2019-06-15T00:00:00"/>
    <s v="3:10AM"/>
    <d v="2019-06-14T00:00:00"/>
    <s v="11:10PM"/>
    <d v="2019-06-15T00:00:00"/>
    <s v="3:32AM"/>
    <d v="2019-06-14T00:00:00"/>
    <s v="11:32PM"/>
    <s v="-05:00"/>
    <s v="Blade"/>
    <s v="Employee6"/>
    <s v="Employee6@blyblade.com"/>
    <x v="3"/>
    <s v="--"/>
    <s v="Travel | UberX"/>
    <x v="0"/>
    <x v="285"/>
    <n v="14"/>
    <s v="10011, USA"/>
    <s v="10165, USA"/>
    <x v="10"/>
    <s v="Late Night Rides"/>
    <s v="DEPT - OPS - NY"/>
    <s v="Monthly Billing"/>
    <s v="Tip"/>
    <n v="0"/>
    <n v="0"/>
    <n v="5.13"/>
    <n v="5.13"/>
    <s v="USD"/>
    <n v="0"/>
    <n v="0"/>
    <n v="5.13"/>
    <n v="5.13"/>
    <n v="0"/>
  </r>
  <r>
    <s v="dbb584d9-66d1-438a-9105-701f58347d02"/>
    <d v="2019-08-05T01:05:50"/>
    <d v="2019-08-05T00:00:00"/>
    <s v="12:27AM"/>
    <d v="2019-08-04T00:00:00"/>
    <s v="8:27PM"/>
    <d v="2019-08-05T00:00:00"/>
    <s v="1:05AM"/>
    <d v="2019-08-04T00:00:00"/>
    <s v="9:05PM"/>
    <s v="-05:00"/>
    <s v="Blade"/>
    <s v="Employee2"/>
    <s v="Employee2@blyblade.com"/>
    <x v="2"/>
    <s v="--"/>
    <s v="Travel | UberXL"/>
    <x v="0"/>
    <x v="286"/>
    <n v="29"/>
    <s v="10011, USA"/>
    <s v="10280, USA"/>
    <x v="11"/>
    <s v="PRODUCT RIDING"/>
    <s v="DEPT - OPS - NY"/>
    <s v="Monthly Billing"/>
    <s v="Fare"/>
    <n v="39.57"/>
    <n v="0"/>
    <n v="0"/>
    <n v="39.57"/>
    <s v="USD"/>
    <n v="39.57"/>
    <n v="0"/>
    <n v="0"/>
    <n v="39.57"/>
    <n v="3.96"/>
  </r>
  <r>
    <s v="386ab85e-25be-4742-8c91-0dd589a7584e"/>
    <d v="2019-08-06T01:02:19"/>
    <d v="2019-08-06T00:00:00"/>
    <s v="12:25AM"/>
    <d v="2019-08-05T00:00:00"/>
    <s v="8:25PM"/>
    <d v="2019-08-06T00:00:00"/>
    <s v="1:02AM"/>
    <d v="2019-08-05T00:00:00"/>
    <s v="9:02PM"/>
    <s v="-05:00"/>
    <s v="Blade"/>
    <s v="Employee47"/>
    <s v="Employee47@blyblade.com"/>
    <x v="32"/>
    <s v="--"/>
    <s v="Travel | UberX"/>
    <x v="0"/>
    <x v="287"/>
    <n v="27"/>
    <s v="10016, USA"/>
    <s v="10036, USA"/>
    <x v="11"/>
    <s v="I'M RIDING"/>
    <s v="DEPT - CX"/>
    <s v="Monthly Billing"/>
    <s v="Fare"/>
    <n v="28.06"/>
    <n v="0"/>
    <n v="0"/>
    <n v="28.06"/>
    <s v="USD"/>
    <n v="28.06"/>
    <n v="0"/>
    <n v="0"/>
    <n v="28.06"/>
    <n v="2.81"/>
  </r>
  <r>
    <s v="0f4ce6c0-ce6d-4e27-9a5c-18d30175e42a"/>
    <d v="2019-08-06T20:24:40"/>
    <d v="2019-08-06T00:00:00"/>
    <s v="8:03PM"/>
    <d v="2019-08-06T00:00:00"/>
    <s v="4:03PM"/>
    <d v="2019-08-06T00:00:00"/>
    <s v="8:24PM"/>
    <d v="2019-08-06T00:00:00"/>
    <s v="4:24PM"/>
    <s v="-05:00"/>
    <s v="Blade"/>
    <s v="Employee2"/>
    <s v="Employee2@blyblade.com"/>
    <x v="2"/>
    <s v="--"/>
    <s v="Travel | UberX Diamond"/>
    <x v="0"/>
    <x v="181"/>
    <n v="18"/>
    <s v="10011, USA"/>
    <s v="10019, USA"/>
    <x v="11"/>
    <s v="PRODUCT RIDING"/>
    <s v="DEPT - OPS - NY"/>
    <s v="Monthly Billing"/>
    <s v="Fare"/>
    <n v="19.09"/>
    <n v="0"/>
    <n v="0"/>
    <n v="19.09"/>
    <s v="USD"/>
    <n v="19.09"/>
    <n v="0"/>
    <n v="0"/>
    <n v="19.09"/>
    <n v="1.91"/>
  </r>
  <r>
    <s v="4a9f6402-1dfb-48c8-9a8c-fa1dc3864f90"/>
    <d v="2019-08-08T19:43:57"/>
    <d v="2019-08-08T00:00:00"/>
    <s v="7:14PM"/>
    <d v="2019-08-08T00:00:00"/>
    <s v="3:14PM"/>
    <d v="2019-08-08T00:00:00"/>
    <s v="7:43PM"/>
    <d v="2019-08-08T00:00:00"/>
    <s v="3:43PM"/>
    <s v="-05:00"/>
    <s v="Blade"/>
    <s v="Employee34"/>
    <s v="Employee34@blyblade.com"/>
    <x v="30"/>
    <s v="--"/>
    <s v="Travel | UberX"/>
    <x v="0"/>
    <x v="35"/>
    <n v="21"/>
    <s v="10016, USA"/>
    <s v="10001, USA"/>
    <x v="11"/>
    <s v="I'M RIDING"/>
    <s v="DEPT - CORP - NY"/>
    <s v="Monthly Billing"/>
    <s v="Fare"/>
    <n v="25.74"/>
    <n v="0"/>
    <n v="0"/>
    <n v="25.74"/>
    <s v="USD"/>
    <n v="25.74"/>
    <n v="0"/>
    <n v="0"/>
    <n v="25.74"/>
    <n v="2.57"/>
  </r>
  <r>
    <s v="bf66401f-61dd-440e-be96-0a8fcfb05f35"/>
    <d v="2019-08-09T13:18:45"/>
    <d v="2019-08-09T00:00:00"/>
    <s v="12:23PM"/>
    <d v="2019-08-09T00:00:00"/>
    <s v="8:23AM"/>
    <d v="2019-08-09T00:00:00"/>
    <s v="1:18PM"/>
    <d v="2019-08-09T00:00:00"/>
    <s v="9:18AM"/>
    <s v="-05:00"/>
    <s v="Blade"/>
    <s v="Employee12"/>
    <s v="Employee12@blyblade.com"/>
    <x v="0"/>
    <s v="--"/>
    <s v="Travel | Black"/>
    <x v="2"/>
    <x v="288"/>
    <n v="46"/>
    <s v="07114, USA"/>
    <s v="10004, USA"/>
    <x v="11"/>
    <s v="PAX TRAVEL"/>
    <s v="DEPT - OPS - NY"/>
    <s v="Monthly Billing"/>
    <s v="Fare"/>
    <n v="126.79"/>
    <n v="0"/>
    <n v="0"/>
    <n v="126.79"/>
    <s v="USD"/>
    <n v="126.79"/>
    <n v="0"/>
    <n v="0"/>
    <n v="126.79"/>
    <n v="12.68"/>
  </r>
  <r>
    <s v="c2024ee3-b87d-4669-a076-e0553f42758d"/>
    <d v="2019-08-09T16:17:24"/>
    <d v="2019-08-09T00:00:00"/>
    <s v="1:14PM"/>
    <d v="2019-08-09T00:00:00"/>
    <s v="9:14AM"/>
    <d v="2019-08-09T00:00:00"/>
    <s v="4:17PM"/>
    <d v="2019-08-09T00:00:00"/>
    <s v="12:17PM"/>
    <s v="-05:00"/>
    <s v="Blade"/>
    <s v="Employee5"/>
    <s v="Employee5@blyblade.com"/>
    <x v="9"/>
    <s v="--"/>
    <s v="Travel | UberX Diamond"/>
    <x v="0"/>
    <x v="289"/>
    <n v="177"/>
    <s v="10011, USA"/>
    <s v="11937, USA"/>
    <x v="11"/>
    <s v="PAX TRAVEL"/>
    <s v="DEPT - OPS - NY"/>
    <s v="Monthly Billing"/>
    <s v="Fare"/>
    <n v="293.32"/>
    <n v="0"/>
    <n v="0"/>
    <n v="293.32"/>
    <s v="USD"/>
    <n v="293.32"/>
    <n v="0"/>
    <n v="0"/>
    <n v="293.32"/>
    <n v="29.33"/>
  </r>
  <r>
    <s v="0f78f62b-0925-4a4f-85e8-35738ba7868f"/>
    <d v="2019-08-10T00:30:27"/>
    <d v="2019-08-10T00:00:00"/>
    <s v="12:10AM"/>
    <d v="2019-08-09T00:00:00"/>
    <s v="8:10PM"/>
    <d v="2019-08-10T00:00:00"/>
    <s v="12:30AM"/>
    <d v="2019-08-09T00:00:00"/>
    <s v="8:30PM"/>
    <s v="-05:00"/>
    <s v="Blade"/>
    <s v="Employee26"/>
    <s v="Employee26@blyblade.com"/>
    <x v="24"/>
    <s v="--"/>
    <s v="Travel | UberX"/>
    <x v="5"/>
    <x v="9"/>
    <n v="8"/>
    <s v="02554, USA"/>
    <s v="02554, USA"/>
    <x v="11"/>
    <s v="PRODUCT RIDING"/>
    <s v="DEPT - OPS - NY"/>
    <s v="Monthly Billing"/>
    <s v="Fare"/>
    <n v="42.48"/>
    <n v="0"/>
    <n v="0"/>
    <n v="42.48"/>
    <s v="USD"/>
    <n v="42.48"/>
    <n v="0"/>
    <n v="0"/>
    <n v="42.48"/>
    <n v="4.25"/>
  </r>
  <r>
    <s v="cd638d4c-19dd-4ded-8db7-971073f11da8"/>
    <d v="2019-08-10T01:19:44"/>
    <d v="2019-08-10T00:00:00"/>
    <s v="1:01AM"/>
    <d v="2019-08-09T00:00:00"/>
    <s v="9:01PM"/>
    <d v="2019-08-10T00:00:00"/>
    <s v="1:19AM"/>
    <d v="2019-08-09T00:00:00"/>
    <s v="9:19PM"/>
    <s v="-05:00"/>
    <s v="Blade"/>
    <s v="Employee26"/>
    <s v="Employee26@blyblade.com"/>
    <x v="24"/>
    <s v="--"/>
    <s v="Travel | UberX"/>
    <x v="5"/>
    <x v="290"/>
    <n v="11"/>
    <s v="02554, USA"/>
    <s v="02554, USA"/>
    <x v="11"/>
    <s v="PRODUCT RIDING"/>
    <s v="DEPT - OPS - NY"/>
    <s v="Monthly Billing"/>
    <s v="Fare"/>
    <n v="17.27"/>
    <n v="0"/>
    <n v="0"/>
    <n v="17.27"/>
    <s v="USD"/>
    <n v="17.27"/>
    <n v="0"/>
    <n v="0"/>
    <n v="17.27"/>
    <n v="1.73"/>
  </r>
  <r>
    <s v="84ed8ee9-899b-4200-b818-a0fc5ab17d94"/>
    <d v="2019-08-11T20:21:24"/>
    <d v="2019-08-11T00:00:00"/>
    <s v="8:05PM"/>
    <d v="2019-08-11T00:00:00"/>
    <s v="4:05PM"/>
    <s v="--"/>
    <s v="--"/>
    <s v="--"/>
    <s v="--"/>
    <s v="-05:00"/>
    <s v="Blade"/>
    <s v="Employee8"/>
    <s v="Employee8@blyblade.com"/>
    <x v="11"/>
    <s v="--"/>
    <s v="Travel | UberX"/>
    <x v="2"/>
    <x v="3"/>
    <s v="--"/>
    <s v="07114, USA"/>
    <s v="07114, USA"/>
    <x v="11"/>
    <s v="PAX TRAVEL"/>
    <s v="--"/>
    <s v="Monthly Billing"/>
    <s v="Fare"/>
    <n v="5"/>
    <n v="0"/>
    <n v="0"/>
    <n v="5"/>
    <s v="USD"/>
    <n v="5"/>
    <n v="0"/>
    <n v="0"/>
    <n v="5"/>
    <n v="0.5"/>
  </r>
  <r>
    <s v="02030dd3-9c8a-4918-bd07-a8a6f66412fd"/>
    <d v="2019-06-15T20:37:06"/>
    <d v="2019-06-15T00:00:00"/>
    <s v="7:53PM"/>
    <d v="2019-06-15T00:00:00"/>
    <s v="3:53PM"/>
    <d v="2019-06-15T00:00:00"/>
    <s v="8:36PM"/>
    <d v="2019-06-15T00:00:00"/>
    <s v="4:36PM"/>
    <s v="-05:00"/>
    <s v="Blade"/>
    <s v="Employee2"/>
    <s v="Employee2@blyblade.com"/>
    <x v="2"/>
    <s v="--"/>
    <s v="Travel | Black SUV"/>
    <x v="0"/>
    <x v="291"/>
    <n v="34"/>
    <s v="10010, USA"/>
    <s v="10010, USA"/>
    <x v="1"/>
    <s v="CORP - Employee Rides"/>
    <s v="DEPT - OPS - NY"/>
    <s v="Monthly Billing"/>
    <s v="Tip"/>
    <n v="0"/>
    <n v="0"/>
    <n v="5.13"/>
    <n v="5.13"/>
    <s v="USD"/>
    <n v="0"/>
    <n v="0"/>
    <n v="5.13"/>
    <n v="5.13"/>
    <n v="0"/>
  </r>
  <r>
    <s v="dbf7fb8e-eb72-4559-b31e-025bf3db13bf"/>
    <d v="2019-06-15T21:40:27"/>
    <d v="2019-06-15T00:00:00"/>
    <s v="11:37AM"/>
    <d v="2019-06-15T00:00:00"/>
    <s v="7:37AM"/>
    <d v="2019-06-15T00:00:00"/>
    <s v="12:01PM"/>
    <d v="2019-06-15T00:00:00"/>
    <s v="8:01AM"/>
    <s v="-05:00"/>
    <s v="Blade"/>
    <s v="Employee25"/>
    <s v="Employee25@blyblade.com"/>
    <x v="21"/>
    <s v="--"/>
    <s v="Travel | UberX"/>
    <x v="2"/>
    <x v="271"/>
    <n v="17"/>
    <s v="07087, USA"/>
    <s v="10011, USA"/>
    <x v="5"/>
    <s v="CORP - Employee Rides"/>
    <s v="DEPT - CX"/>
    <s v="Monthly Billing"/>
    <s v="Tip"/>
    <n v="0"/>
    <n v="0"/>
    <n v="4.93"/>
    <n v="4.93"/>
    <s v="USD"/>
    <n v="0"/>
    <n v="0"/>
    <n v="4.93"/>
    <n v="4.93"/>
    <n v="0"/>
  </r>
  <r>
    <s v="3d6bc875-b2cd-419b-803a-f8c46e0e0b11"/>
    <d v="2019-08-11T20:47:23"/>
    <d v="2019-08-11T00:00:00"/>
    <s v="8:30PM"/>
    <d v="2019-08-11T00:00:00"/>
    <s v="4:30PM"/>
    <s v="--"/>
    <s v="--"/>
    <s v="--"/>
    <s v="--"/>
    <s v="-05:00"/>
    <s v="Blade"/>
    <s v="Employee48"/>
    <s v="Employee48@blyblade.com"/>
    <x v="27"/>
    <s v="--"/>
    <s v="Travel | UberX"/>
    <x v="0"/>
    <x v="3"/>
    <s v="--"/>
    <s v="10010, USA"/>
    <s v="10010, USA"/>
    <x v="11"/>
    <s v="PAX TRAVEL"/>
    <s v="--"/>
    <s v="Monthly Billing"/>
    <s v="Fare"/>
    <n v="7.97"/>
    <n v="0"/>
    <n v="0"/>
    <n v="7.97"/>
    <s v="USD"/>
    <n v="7.97"/>
    <n v="0"/>
    <n v="0"/>
    <n v="7.97"/>
    <n v="0.8"/>
  </r>
  <r>
    <s v="06b5c128-ccab-466c-89dc-62085affe931"/>
    <d v="2019-08-11T20:56:55"/>
    <d v="2019-08-11T00:00:00"/>
    <s v="8:25PM"/>
    <d v="2019-08-11T00:00:00"/>
    <s v="4:25PM"/>
    <d v="2019-08-11T00:00:00"/>
    <s v="8:56PM"/>
    <d v="2019-08-11T00:00:00"/>
    <s v="4:56PM"/>
    <s v="-05:00"/>
    <s v="Blade"/>
    <s v="Employee2"/>
    <s v="Employee2@blyblade.com"/>
    <x v="2"/>
    <s v="--"/>
    <s v="Travel | UberX Diamond"/>
    <x v="0"/>
    <x v="69"/>
    <n v="19"/>
    <s v="10010, USA"/>
    <s v="10003, USA"/>
    <x v="11"/>
    <s v="PRODUCT RIDING"/>
    <s v="DEPT - OPS - NY"/>
    <s v="Monthly Billing"/>
    <s v="Fare"/>
    <n v="21.29"/>
    <n v="0"/>
    <n v="0"/>
    <n v="21.29"/>
    <s v="USD"/>
    <n v="21.29"/>
    <n v="0"/>
    <n v="0"/>
    <n v="21.29"/>
    <n v="2.13"/>
  </r>
  <r>
    <s v="af8d315a-1f14-4da3-895c-9a36bf579ae1"/>
    <d v="2019-06-16T05:16:34"/>
    <d v="2019-06-16T00:00:00"/>
    <s v="4:34AM"/>
    <d v="2019-06-16T00:00:00"/>
    <s v="12:34AM"/>
    <d v="2019-06-16T00:00:00"/>
    <s v="5:05AM"/>
    <d v="2019-06-16T00:00:00"/>
    <s v="1:05AM"/>
    <s v="-05:00"/>
    <s v="Blade"/>
    <s v="Employee5"/>
    <s v="Employee5@blyblade.com"/>
    <x v="9"/>
    <s v="--"/>
    <s v="Travel | UberX Diamond"/>
    <x v="0"/>
    <x v="158"/>
    <n v="28"/>
    <s v="10011, USA"/>
    <s v="11374, USA"/>
    <x v="10"/>
    <s v="CORP - Employee Rides"/>
    <s v="DEPT - OPS - NY"/>
    <s v="Monthly Billing"/>
    <s v="Tip"/>
    <n v="0"/>
    <n v="0"/>
    <n v="6.78"/>
    <n v="6.78"/>
    <s v="USD"/>
    <n v="0"/>
    <n v="0"/>
    <n v="6.78"/>
    <n v="6.78"/>
    <n v="0"/>
  </r>
  <r>
    <s v="36940fe7-02fb-4428-b81f-d02175b7270e"/>
    <d v="2019-06-16T15:54:06"/>
    <d v="2019-06-12T00:00:00"/>
    <s v="10:41PM"/>
    <d v="2019-06-12T00:00:00"/>
    <s v="3:41PM"/>
    <d v="2019-06-12T00:00:00"/>
    <s v="11:46PM"/>
    <d v="2019-06-12T00:00:00"/>
    <s v="4:46PM"/>
    <s v="-08:00"/>
    <s v="Blade"/>
    <s v="Employee33"/>
    <s v="Employee33@blyblade.com"/>
    <x v="42"/>
    <s v="--"/>
    <s v="Travel | UberX"/>
    <x v="6"/>
    <x v="242"/>
    <n v="60"/>
    <s v="94025, USA"/>
    <s v="95133, USA"/>
    <x v="11"/>
    <s v="CORP - Employee Rides"/>
    <s v="DEPT - OPS - CA"/>
    <s v="Monthly Billing"/>
    <s v="Tip"/>
    <n v="0"/>
    <n v="0"/>
    <n v="6.75"/>
    <n v="6.75"/>
    <s v="USD"/>
    <n v="0"/>
    <n v="0"/>
    <n v="6.75"/>
    <n v="6.75"/>
    <n v="0"/>
  </r>
  <r>
    <s v="79c5f243-16a2-468b-9c5e-f097ea34a9f2"/>
    <d v="2019-08-11T21:10:29"/>
    <d v="2019-08-11T00:00:00"/>
    <s v="8:48PM"/>
    <d v="2019-08-11T00:00:00"/>
    <s v="4:48PM"/>
    <d v="2019-08-11T00:00:00"/>
    <s v="9:10PM"/>
    <d v="2019-08-11T00:00:00"/>
    <s v="5:10PM"/>
    <s v="-05:00"/>
    <s v="Blade"/>
    <s v="Employee5"/>
    <s v="Employee5@blyblade.com"/>
    <x v="9"/>
    <s v="--"/>
    <s v="Travel | UberX Diamond"/>
    <x v="0"/>
    <x v="264"/>
    <n v="14"/>
    <s v="10010, USA"/>
    <s v="10011, USA"/>
    <x v="11"/>
    <s v="PAX TRAVEL"/>
    <s v="DEPT - OPS - NY"/>
    <s v="Monthly Billing"/>
    <s v="Fare"/>
    <n v="26.96"/>
    <n v="0"/>
    <n v="0"/>
    <n v="26.96"/>
    <s v="USD"/>
    <n v="26.96"/>
    <n v="0"/>
    <n v="0"/>
    <n v="26.96"/>
    <n v="2.7"/>
  </r>
  <r>
    <s v="129321ca-d89f-4399-9a9a-1c4bfa64c1ee"/>
    <d v="2019-08-11T21:39:38"/>
    <d v="2019-08-11T00:00:00"/>
    <s v="8:23PM"/>
    <d v="2019-08-11T00:00:00"/>
    <s v="4:23PM"/>
    <d v="2019-08-11T00:00:00"/>
    <s v="9:39PM"/>
    <d v="2019-08-11T00:00:00"/>
    <s v="5:39PM"/>
    <s v="-05:00"/>
    <s v="Blade"/>
    <s v="Employee12"/>
    <s v="Employee12@blyblade.com"/>
    <x v="0"/>
    <s v="--"/>
    <s v="Travel | UberXL"/>
    <x v="2"/>
    <x v="292"/>
    <n v="69"/>
    <s v="07114, USA"/>
    <s v="11430, USA"/>
    <x v="11"/>
    <s v="I'M RIDING"/>
    <s v="DEPT - OPS - NY"/>
    <s v="Monthly Billing"/>
    <s v="Fare"/>
    <n v="113.03"/>
    <n v="0"/>
    <n v="0"/>
    <n v="113.03"/>
    <s v="USD"/>
    <n v="113.03"/>
    <n v="0"/>
    <n v="0"/>
    <n v="113.03"/>
    <n v="11.3"/>
  </r>
  <r>
    <s v="c985bbe7-c2ec-4eaf-8a07-3e4559dc0a30"/>
    <d v="2019-08-19T01:04:46"/>
    <d v="2019-08-18T00:00:00"/>
    <s v="10:35PM"/>
    <d v="2019-08-18T00:00:00"/>
    <s v="6:35PM"/>
    <d v="2019-08-19T00:00:00"/>
    <s v="1:04AM"/>
    <d v="2019-08-18T00:00:00"/>
    <s v="9:04PM"/>
    <s v="-05:00"/>
    <s v="Blade"/>
    <s v="Employee11"/>
    <s v="Employee11@blyblade.com"/>
    <x v="26"/>
    <s v="--"/>
    <s v="Travel | UberX"/>
    <x v="1"/>
    <x v="293"/>
    <n v="135"/>
    <s v="11779, USA"/>
    <s v="10013, USA"/>
    <x v="11"/>
    <s v="PAX TRAVEL"/>
    <s v="DEPT - CX"/>
    <s v="Monthly Billing"/>
    <s v="Fare"/>
    <n v="106.1"/>
    <n v="0"/>
    <n v="0"/>
    <n v="106.1"/>
    <s v="USD"/>
    <n v="106.1"/>
    <n v="0"/>
    <n v="0"/>
    <n v="106.1"/>
    <n v="10.61"/>
  </r>
  <r>
    <s v="4f6ad267-6cb0-4df9-b860-42a8d7181ba5"/>
    <d v="2019-08-23T17:08:25"/>
    <d v="2019-08-23T00:00:00"/>
    <s v="4:38PM"/>
    <d v="2019-08-23T00:00:00"/>
    <s v="12:38PM"/>
    <d v="2019-08-23T00:00:00"/>
    <s v="5:08PM"/>
    <d v="2019-08-23T00:00:00"/>
    <s v="1:08PM"/>
    <s v="-05:00"/>
    <s v="Blade"/>
    <s v="Employee11"/>
    <s v="Employee11@blyblade.com"/>
    <x v="26"/>
    <s v="--"/>
    <s v="Travel | UberX"/>
    <x v="1"/>
    <x v="294"/>
    <n v="14"/>
    <s v="11937, USA"/>
    <s v="11937, USA"/>
    <x v="11"/>
    <s v="PAX TRAVEL"/>
    <s v="DEPT - CX"/>
    <s v="Monthly Billing"/>
    <s v="Fare"/>
    <n v="18.18"/>
    <n v="0"/>
    <n v="0"/>
    <n v="18.18"/>
    <s v="USD"/>
    <n v="18.18"/>
    <n v="0"/>
    <n v="0"/>
    <n v="18.18"/>
    <n v="1.82"/>
  </r>
  <r>
    <s v="9d3e3654-844d-46c3-9012-0ac1ca88138b"/>
    <d v="2019-08-29T21:08:39"/>
    <d v="2019-08-29T00:00:00"/>
    <s v="8:22PM"/>
    <d v="2019-08-29T00:00:00"/>
    <s v="4:22PM"/>
    <d v="2019-08-29T00:00:00"/>
    <s v="9:07PM"/>
    <d v="2019-08-29T00:00:00"/>
    <s v="5:07PM"/>
    <s v="-05:00"/>
    <s v="Blade"/>
    <s v="Employee11"/>
    <s v="Employee11@blyblade.com"/>
    <x v="26"/>
    <s v="--"/>
    <s v="Travel | UberX"/>
    <x v="1"/>
    <x v="295"/>
    <n v="33"/>
    <s v="11968, USA"/>
    <s v="11976, USA"/>
    <x v="11"/>
    <s v="PAX TRAVEL"/>
    <s v="DEPT - CX"/>
    <s v="Monthly Billing"/>
    <s v="Fare"/>
    <n v="32.1"/>
    <n v="0"/>
    <n v="0"/>
    <n v="32.1"/>
    <s v="USD"/>
    <n v="32.1"/>
    <n v="0"/>
    <n v="0"/>
    <n v="32.1"/>
    <n v="3.21"/>
  </r>
  <r>
    <s v="a52bda4b-5380-4562-84ce-f4eec716afbb"/>
    <d v="2019-08-29T22:30:38"/>
    <d v="2019-08-29T00:00:00"/>
    <s v="10:12PM"/>
    <d v="2019-08-29T00:00:00"/>
    <s v="6:12PM"/>
    <d v="2019-08-29T00:00:00"/>
    <s v="10:30PM"/>
    <d v="2019-08-29T00:00:00"/>
    <s v="6:30PM"/>
    <s v="-05:00"/>
    <s v="Blade"/>
    <s v="Employee11"/>
    <s v="Employee11@blyblade.com"/>
    <x v="26"/>
    <s v="--"/>
    <s v="Travel | UberX"/>
    <x v="1"/>
    <x v="296"/>
    <n v="15"/>
    <s v="11937, USA"/>
    <s v="11937, USA"/>
    <x v="11"/>
    <s v="PAX TRAVEL"/>
    <s v="DEPT - CX"/>
    <s v="Monthly Billing"/>
    <s v="Fare"/>
    <n v="24.76"/>
    <n v="0"/>
    <n v="0"/>
    <n v="24.76"/>
    <s v="USD"/>
    <n v="24.76"/>
    <n v="0"/>
    <n v="0"/>
    <n v="24.76"/>
    <n v="2.48"/>
  </r>
  <r>
    <s v="06fca621-0ae2-4ad9-84a4-8ca9669f75f8"/>
    <d v="2019-08-30T22:35:56"/>
    <d v="2019-08-30T00:00:00"/>
    <s v="10:03PM"/>
    <d v="2019-08-30T00:00:00"/>
    <s v="6:03PM"/>
    <d v="2019-08-30T00:00:00"/>
    <s v="10:35PM"/>
    <d v="2019-08-30T00:00:00"/>
    <s v="6:35PM"/>
    <s v="-05:00"/>
    <s v="Blade"/>
    <s v="Employee15"/>
    <s v="Employee15@blyblade.com"/>
    <x v="35"/>
    <s v="--"/>
    <s v="Travel | UberX Diamond"/>
    <x v="0"/>
    <x v="297"/>
    <n v="25"/>
    <s v="10004, USA"/>
    <s v="10016, USA"/>
    <x v="11"/>
    <s v="PRODUCT RIDING"/>
    <s v="DEPT - CX"/>
    <s v="Monthly Billing"/>
    <s v="Fare"/>
    <n v="25.2"/>
    <n v="0"/>
    <n v="0"/>
    <n v="25.2"/>
    <s v="USD"/>
    <n v="25.2"/>
    <n v="0"/>
    <n v="0"/>
    <n v="25.2"/>
    <n v="2.52"/>
  </r>
  <r>
    <s v="33614378-2d1f-405c-8990-4762d6fb0d92"/>
    <d v="2019-08-31T22:39:15"/>
    <d v="2019-08-31T00:00:00"/>
    <s v="9:30PM"/>
    <d v="2019-08-31T00:00:00"/>
    <s v="5:30PM"/>
    <d v="2019-08-31T00:00:00"/>
    <s v="10:38PM"/>
    <d v="2019-08-31T00:00:00"/>
    <s v="6:38PM"/>
    <s v="-05:00"/>
    <s v="Blade"/>
    <s v="Employee2"/>
    <s v="Employee2@blyblade.com"/>
    <x v="2"/>
    <s v="--"/>
    <s v="Travel | UberX"/>
    <x v="1"/>
    <x v="298"/>
    <n v="57"/>
    <s v="11937, USA"/>
    <s v="11968, USA"/>
    <x v="11"/>
    <s v="PAX TRAVEL"/>
    <s v="DEPT - OPS - NY"/>
    <s v="Monthly Billing"/>
    <s v="Fare"/>
    <n v="50.43"/>
    <n v="0"/>
    <n v="0"/>
    <n v="50.43"/>
    <s v="USD"/>
    <n v="50.43"/>
    <n v="0"/>
    <n v="0"/>
    <n v="50.43"/>
    <n v="5.04"/>
  </r>
  <r>
    <s v="770116f4-acd0-4d8d-bafb-92928b72a543"/>
    <d v="2019-06-03T14:55:51"/>
    <d v="2019-06-03T00:00:00"/>
    <s v="2:30PM"/>
    <d v="2019-06-03T00:00:00"/>
    <s v="10:30AM"/>
    <d v="2019-06-03T00:00:00"/>
    <s v="2:55PM"/>
    <d v="2019-06-03T00:00:00"/>
    <s v="10:55AM"/>
    <s v="-05:00"/>
    <s v="Blade"/>
    <s v="Employee5"/>
    <s v="Employee5@blyblade.com"/>
    <x v="9"/>
    <s v="--"/>
    <s v="Travel | UberX Diamond"/>
    <x v="0"/>
    <x v="15"/>
    <n v="14"/>
    <s v="10011, USA"/>
    <s v="10010, USA"/>
    <x v="4"/>
    <s v="CORP - Employee Rides"/>
    <s v="DEPT - OPS - NY"/>
    <s v="Monthly Billing"/>
    <s v="Fare"/>
    <n v="17.239999999999998"/>
    <n v="0"/>
    <n v="0"/>
    <n v="17.239999999999998"/>
    <s v="USD"/>
    <n v="17.239999999999998"/>
    <n v="0"/>
    <n v="0"/>
    <n v="17.239999999999998"/>
    <n v="1.72"/>
  </r>
  <r>
    <s v="8e0b24f4-4278-4ac2-9639-3c117666d308"/>
    <d v="2019-06-03T15:59:10"/>
    <d v="2019-06-03T00:00:00"/>
    <s v="3:35PM"/>
    <d v="2019-06-03T00:00:00"/>
    <s v="11:35AM"/>
    <d v="2019-06-03T00:00:00"/>
    <s v="3:59PM"/>
    <d v="2019-06-03T00:00:00"/>
    <s v="11:59AM"/>
    <s v="-05:00"/>
    <s v="Blade"/>
    <s v="Employee5"/>
    <s v="Employee5@blyblade.com"/>
    <x v="9"/>
    <s v="--"/>
    <s v="Travel | UberX Diamond"/>
    <x v="0"/>
    <x v="20"/>
    <n v="20"/>
    <s v="10010, USA"/>
    <s v="10011, USA"/>
    <x v="4"/>
    <s v="CORP - Employee Rides"/>
    <s v="DEPT - OPS - NY"/>
    <s v="Monthly Billing"/>
    <s v="Fare"/>
    <n v="19"/>
    <n v="0"/>
    <n v="0"/>
    <n v="19"/>
    <s v="USD"/>
    <n v="19"/>
    <n v="0"/>
    <n v="0"/>
    <n v="19"/>
    <n v="1.9"/>
  </r>
  <r>
    <s v="c256c037-a808-41c7-b321-c114a7c5a042"/>
    <d v="2019-06-03T18:28:56"/>
    <d v="2019-06-03T00:00:00"/>
    <s v="6:14PM"/>
    <d v="2019-06-03T00:00:00"/>
    <s v="2:14PM"/>
    <d v="2019-06-03T00:00:00"/>
    <s v="6:27PM"/>
    <d v="2019-06-03T00:00:00"/>
    <s v="2:27PM"/>
    <s v="-05:00"/>
    <s v="Blade"/>
    <s v="Employee19"/>
    <s v="Employee19@blyblade.com"/>
    <x v="10"/>
    <s v="--"/>
    <s v="Travel | UberX"/>
    <x v="0"/>
    <x v="53"/>
    <n v="10"/>
    <s v="10016, USA"/>
    <s v="10016, USA"/>
    <x v="4"/>
    <s v="CORP - Employee Rides"/>
    <s v="DEPT - CORP - NY"/>
    <s v="Monthly Billing"/>
    <s v="Fare"/>
    <n v="18.510000000000002"/>
    <n v="0"/>
    <n v="0"/>
    <n v="18.510000000000002"/>
    <s v="USD"/>
    <n v="18.510000000000002"/>
    <n v="0"/>
    <n v="0"/>
    <n v="18.510000000000002"/>
    <n v="1.85"/>
  </r>
  <r>
    <s v="c32605b9-00a1-45b3-b8c2-d23b70ae622c"/>
    <d v="2019-06-05T18:36:22"/>
    <d v="2019-06-05T00:00:00"/>
    <s v="6:10PM"/>
    <d v="2019-06-05T00:00:00"/>
    <s v="2:10PM"/>
    <d v="2019-06-05T00:00:00"/>
    <s v="6:36PM"/>
    <d v="2019-06-05T00:00:00"/>
    <s v="2:36PM"/>
    <s v="-05:00"/>
    <s v="Blade"/>
    <s v="Employee24"/>
    <s v="Employee24@blyblade.com"/>
    <x v="14"/>
    <s v="--"/>
    <s v="Travel | UberX"/>
    <x v="0"/>
    <x v="299"/>
    <n v="17"/>
    <s v="10011, USA"/>
    <s v="10006, USA"/>
    <x v="4"/>
    <s v="CORP - Employee Rides"/>
    <s v="DEPT - CORP - NY"/>
    <s v="Monthly Billing"/>
    <s v="Fare"/>
    <n v="29.36"/>
    <n v="0"/>
    <n v="0"/>
    <n v="29.36"/>
    <s v="USD"/>
    <n v="29.36"/>
    <n v="0"/>
    <n v="0"/>
    <n v="29.36"/>
    <n v="2.94"/>
  </r>
  <r>
    <s v="0116e48e-f247-48a5-ab2e-1fd9ed845399"/>
    <d v="2019-06-17T14:57:04"/>
    <d v="2019-06-17T00:00:00"/>
    <s v="2:14PM"/>
    <d v="2019-06-17T00:00:00"/>
    <s v="10:14AM"/>
    <d v="2019-06-17T00:00:00"/>
    <s v="2:54PM"/>
    <d v="2019-06-17T00:00:00"/>
    <s v="10:54AM"/>
    <s v="-05:00"/>
    <s v="Blade"/>
    <s v="Employee22"/>
    <s v="Employee22@blyblade.com"/>
    <x v="16"/>
    <s v="--"/>
    <s v="Travel | Black"/>
    <x v="0"/>
    <x v="300"/>
    <n v="24"/>
    <s v="10011, USA"/>
    <s v="10128, USA"/>
    <x v="2"/>
    <s v="CORP - Employee Rides"/>
    <s v="DEPT - OPS - NY"/>
    <s v="Monthly Billing"/>
    <s v="Tip"/>
    <n v="0"/>
    <n v="0"/>
    <n v="8.27"/>
    <n v="8.27"/>
    <s v="USD"/>
    <n v="0"/>
    <n v="0"/>
    <n v="8.27"/>
    <n v="8.27"/>
    <n v="0"/>
  </r>
  <r>
    <s v="8185c045-30d3-419e-bf69-03319e3c9c87"/>
    <d v="2019-06-05T19:56:35"/>
    <d v="2019-06-05T00:00:00"/>
    <s v="7:37PM"/>
    <d v="2019-06-05T00:00:00"/>
    <s v="3:37PM"/>
    <d v="2019-06-05T00:00:00"/>
    <s v="7:56PM"/>
    <d v="2019-06-05T00:00:00"/>
    <s v="3:56PM"/>
    <s v="-05:00"/>
    <s v="Blade"/>
    <s v="Employee24"/>
    <s v="Employee24@blyblade.com"/>
    <x v="14"/>
    <s v="--"/>
    <s v="Travel | UberX"/>
    <x v="0"/>
    <x v="301"/>
    <n v="13"/>
    <s v="10281, USA"/>
    <s v="10001, USA"/>
    <x v="4"/>
    <s v="CORP - Employee Rides"/>
    <s v="DEPT - CORP - NY"/>
    <s v="Monthly Billing"/>
    <s v="Fare"/>
    <n v="21.4"/>
    <n v="0"/>
    <n v="0"/>
    <n v="21.4"/>
    <s v="USD"/>
    <n v="21.4"/>
    <n v="0"/>
    <n v="0"/>
    <n v="21.4"/>
    <n v="2.14"/>
  </r>
  <r>
    <s v="b3f06a02-d7d6-445c-b6d5-9e0a179b4caa"/>
    <d v="2019-06-06T13:03:46"/>
    <d v="2019-06-06T00:00:00"/>
    <s v="11:45AM"/>
    <d v="2019-06-06T00:00:00"/>
    <s v="7:45AM"/>
    <d v="2019-06-06T00:00:00"/>
    <s v="1:03PM"/>
    <d v="2019-06-06T00:00:00"/>
    <s v="9:03AM"/>
    <s v="-05:00"/>
    <s v="Blade"/>
    <s v="Employee6"/>
    <s v="Employee6@blyblade.com"/>
    <x v="3"/>
    <s v="--"/>
    <s v="Travel | UberX"/>
    <x v="0"/>
    <x v="113"/>
    <n v="66"/>
    <s v="10019, USA"/>
    <s v="10577, USA"/>
    <x v="4"/>
    <s v="CORP - Employee Rides"/>
    <s v="DEPT - OPS - NY"/>
    <s v="Monthly Billing"/>
    <s v="Fare"/>
    <n v="153.38"/>
    <n v="0"/>
    <n v="0"/>
    <n v="153.38"/>
    <s v="USD"/>
    <n v="153.38"/>
    <n v="0"/>
    <n v="0"/>
    <n v="153.38"/>
    <n v="15.34"/>
  </r>
  <r>
    <s v="233d43aa-a087-4232-910b-6b1dbb80ce51"/>
    <d v="2019-06-17T20:53:22"/>
    <d v="2019-06-17T00:00:00"/>
    <s v="2:14PM"/>
    <d v="2019-06-17T00:00:00"/>
    <s v="10:14AM"/>
    <d v="2019-06-17T00:00:00"/>
    <s v="2:34PM"/>
    <d v="2019-06-17T00:00:00"/>
    <s v="10:34AM"/>
    <s v="-05:00"/>
    <s v="Blade"/>
    <s v="Employee21"/>
    <s v="Employee21@blyblade.com"/>
    <x v="28"/>
    <s v="--"/>
    <s v="Travel | UberX"/>
    <x v="0"/>
    <x v="302"/>
    <n v="16"/>
    <s v="10128, USA"/>
    <s v="10011, USA"/>
    <x v="5"/>
    <s v="CORP - Employee Rides"/>
    <s v="--"/>
    <s v="Monthly Billing"/>
    <s v="Tip"/>
    <n v="0"/>
    <n v="0"/>
    <n v="1.03"/>
    <n v="1.03"/>
    <s v="USD"/>
    <n v="0"/>
    <n v="0"/>
    <n v="1.03"/>
    <n v="1.03"/>
    <n v="0"/>
  </r>
  <r>
    <s v="3f84c579-4a78-48a3-8ee5-85529956d33e"/>
    <d v="2019-06-06T16:46:17"/>
    <d v="2019-06-06T00:00:00"/>
    <s v="3:56PM"/>
    <d v="2019-06-06T00:00:00"/>
    <s v="11:56AM"/>
    <d v="2019-06-06T00:00:00"/>
    <s v="4:46PM"/>
    <d v="2019-06-06T00:00:00"/>
    <s v="12:46PM"/>
    <s v="-05:00"/>
    <s v="Blade"/>
    <s v="Employee6"/>
    <s v="Employee6@blyblade.com"/>
    <x v="3"/>
    <s v="--"/>
    <s v="Travel | UberX"/>
    <x v="1"/>
    <x v="303"/>
    <n v="45"/>
    <s v="10604, USA"/>
    <s v="10011, USA"/>
    <x v="4"/>
    <s v="CORP - Employee Rides"/>
    <s v="DEPT - OPS - NY"/>
    <s v="Monthly Billing"/>
    <s v="Fare"/>
    <n v="58.62"/>
    <n v="0"/>
    <n v="0"/>
    <n v="58.62"/>
    <s v="USD"/>
    <n v="58.62"/>
    <n v="0"/>
    <n v="0"/>
    <n v="58.62"/>
    <n v="5.86"/>
  </r>
  <r>
    <s v="d971b161-ea80-4f92-8d64-e11e4dbcdcfb"/>
    <d v="2019-06-06T21:52:29"/>
    <d v="2019-06-06T00:00:00"/>
    <s v="9:16PM"/>
    <d v="2019-06-06T00:00:00"/>
    <s v="5:16PM"/>
    <d v="2019-06-06T00:00:00"/>
    <s v="9:52PM"/>
    <d v="2019-06-06T00:00:00"/>
    <s v="5:52PM"/>
    <s v="-05:00"/>
    <s v="Blade"/>
    <s v="Employee24"/>
    <s v="Employee24@blyblade.com"/>
    <x v="14"/>
    <s v="--"/>
    <s v="Travel | Black"/>
    <x v="0"/>
    <x v="304"/>
    <n v="29"/>
    <s v="10011, USA"/>
    <s v="10017, USA"/>
    <x v="4"/>
    <s v="CORP - Employee Rides"/>
    <s v="DEPT - CORP - NY"/>
    <s v="Monthly Billing"/>
    <s v="Fare"/>
    <n v="40.21"/>
    <n v="0"/>
    <n v="0"/>
    <n v="40.21"/>
    <s v="USD"/>
    <n v="40.21"/>
    <n v="0"/>
    <n v="0"/>
    <n v="40.21"/>
    <n v="4.0199999999999996"/>
  </r>
  <r>
    <s v="bf2aee9d-f4e5-4521-b1a9-1ff19ceea98c"/>
    <d v="2019-06-10T19:49:46"/>
    <d v="2019-06-10T00:00:00"/>
    <s v="7:06PM"/>
    <d v="2019-06-10T00:00:00"/>
    <s v="3:06PM"/>
    <d v="2019-06-10T00:00:00"/>
    <s v="7:49PM"/>
    <d v="2019-06-10T00:00:00"/>
    <s v="3:49PM"/>
    <s v="-05:00"/>
    <s v="Blade"/>
    <s v="Employee5"/>
    <s v="Employee5@blyblade.com"/>
    <x v="9"/>
    <s v="--"/>
    <s v="Travel | Black SUV"/>
    <x v="0"/>
    <x v="54"/>
    <n v="36"/>
    <s v="10011, USA"/>
    <s v="10016, USA"/>
    <x v="4"/>
    <s v="CORP - Employee Rides"/>
    <s v="DEPT - OPS - NY"/>
    <s v="Monthly Billing"/>
    <s v="Fare"/>
    <n v="65.84"/>
    <n v="0"/>
    <n v="0"/>
    <n v="65.84"/>
    <s v="USD"/>
    <n v="65.84"/>
    <n v="0"/>
    <n v="0"/>
    <n v="65.84"/>
    <n v="6.58"/>
  </r>
  <r>
    <s v="a251b576-5efa-40d3-8fc6-d96ad45bf54c"/>
    <d v="2019-06-10T20:58:56"/>
    <d v="2019-06-10T00:00:00"/>
    <s v="8:28PM"/>
    <d v="2019-06-10T00:00:00"/>
    <s v="4:28PM"/>
    <d v="2019-06-10T00:00:00"/>
    <s v="8:58PM"/>
    <d v="2019-06-10T00:00:00"/>
    <s v="4:58PM"/>
    <s v="-05:00"/>
    <s v="Blade"/>
    <s v="Employee5"/>
    <s v="Employee5@blyblade.com"/>
    <x v="9"/>
    <s v="--"/>
    <s v="Travel | Black SUV"/>
    <x v="0"/>
    <x v="90"/>
    <n v="20"/>
    <s v="10016, USA"/>
    <s v="10011, USA"/>
    <x v="4"/>
    <s v="CORP - Employee Rides"/>
    <s v="DEPT - OPS - NY"/>
    <s v="Monthly Billing"/>
    <s v="Fare"/>
    <n v="62.8"/>
    <n v="0"/>
    <n v="0"/>
    <n v="62.8"/>
    <s v="USD"/>
    <n v="62.8"/>
    <n v="0"/>
    <n v="0"/>
    <n v="62.8"/>
    <n v="6.28"/>
  </r>
  <r>
    <s v="fedb5502-1a4f-44ac-b4a1-11da4d89526e"/>
    <d v="2019-06-18T00:58:17"/>
    <d v="2019-06-18T00:00:00"/>
    <s v="12:38AM"/>
    <d v="2019-06-17T00:00:00"/>
    <s v="8:38PM"/>
    <d v="2019-06-18T00:00:00"/>
    <s v="12:57AM"/>
    <d v="2019-06-17T00:00:00"/>
    <s v="8:57PM"/>
    <s v="-05:00"/>
    <s v="Blade"/>
    <s v="Employee2"/>
    <s v="Employee2@blyblade.com"/>
    <x v="2"/>
    <s v="--"/>
    <s v="Travel | UberX Diamond"/>
    <x v="0"/>
    <x v="305"/>
    <n v="15"/>
    <s v="10011, USA"/>
    <s v="10027, USA"/>
    <x v="10"/>
    <s v="CORP - Employee Rides"/>
    <s v="DEPT - OPS - NY"/>
    <s v="Monthly Billing"/>
    <s v="Tip"/>
    <n v="0"/>
    <n v="0"/>
    <n v="5.13"/>
    <n v="5.13"/>
    <s v="USD"/>
    <n v="0"/>
    <n v="0"/>
    <n v="5.13"/>
    <n v="5.13"/>
    <n v="0"/>
  </r>
  <r>
    <s v="68d548a2-db98-475c-a62d-2ead75e57cee"/>
    <d v="2019-06-10T22:17:37"/>
    <d v="2019-06-10T00:00:00"/>
    <s v="8:38PM"/>
    <d v="2019-06-10T00:00:00"/>
    <s v="3:38PM"/>
    <d v="2019-06-10T00:00:00"/>
    <s v="9:17PM"/>
    <d v="2019-06-10T00:00:00"/>
    <s v="4:17PM"/>
    <s v="-06:00"/>
    <s v="Blade"/>
    <s v="Employee24"/>
    <s v="Employee24@blyblade.com"/>
    <x v="14"/>
    <s v="--"/>
    <s v="Travel | UberX"/>
    <x v="3"/>
    <x v="306"/>
    <n v="31"/>
    <s v="63110, USA"/>
    <s v="63145, USA"/>
    <x v="4"/>
    <s v="CORP - Employee Rides"/>
    <s v="DEPT - CORP - NY"/>
    <s v="Monthly Billing"/>
    <s v="Fare"/>
    <n v="34.1"/>
    <n v="0"/>
    <n v="0"/>
    <n v="34.1"/>
    <s v="USD"/>
    <n v="34.1"/>
    <n v="0"/>
    <n v="0"/>
    <n v="34.1"/>
    <n v="3.41"/>
  </r>
  <r>
    <s v="4458d1ea-9361-4441-8a6f-79144a588a2d"/>
    <d v="2019-06-11T03:52:53"/>
    <d v="2019-06-11T00:00:00"/>
    <s v="3:14AM"/>
    <d v="2019-06-10T00:00:00"/>
    <s v="11:14PM"/>
    <d v="2019-06-11T00:00:00"/>
    <s v="3:52AM"/>
    <d v="2019-06-10T00:00:00"/>
    <s v="11:52PM"/>
    <s v="-05:00"/>
    <s v="Blade"/>
    <s v="Employee24"/>
    <s v="Employee24@blyblade.com"/>
    <x v="14"/>
    <s v="--"/>
    <s v="Travel | UberX"/>
    <x v="0"/>
    <x v="62"/>
    <n v="18"/>
    <s v="11371, USA"/>
    <s v="10001, USA"/>
    <x v="4"/>
    <s v="CORP - Employee Rides"/>
    <s v="DEPT - CORP - NY"/>
    <s v="Monthly Billing"/>
    <s v="Fare"/>
    <n v="41.04"/>
    <n v="0"/>
    <n v="0"/>
    <n v="41.04"/>
    <s v="USD"/>
    <n v="41.04"/>
    <n v="0"/>
    <n v="0"/>
    <n v="41.04"/>
    <n v="4.0999999999999996"/>
  </r>
  <r>
    <s v="ea573bae-ce4e-4cc9-8a6c-e008ce36ad6d"/>
    <d v="2019-06-11T23:36:31"/>
    <d v="2019-06-11T00:00:00"/>
    <s v="11:10PM"/>
    <d v="2019-06-11T00:00:00"/>
    <s v="7:10PM"/>
    <d v="2019-06-11T00:00:00"/>
    <s v="11:36PM"/>
    <d v="2019-06-11T00:00:00"/>
    <s v="7:36PM"/>
    <s v="-05:00"/>
    <s v="Blade"/>
    <s v="Employee24"/>
    <s v="Employee24@blyblade.com"/>
    <x v="14"/>
    <s v="--"/>
    <s v="Travel | UberX"/>
    <x v="7"/>
    <x v="76"/>
    <n v="22"/>
    <s v="20002, USA"/>
    <s v="20008, USA"/>
    <x v="4"/>
    <s v="CORP - Employee Rides"/>
    <s v="DEPT - CORP - NY"/>
    <s v="Monthly Billing"/>
    <s v="Fare"/>
    <n v="12.27"/>
    <n v="0"/>
    <n v="0"/>
    <n v="12.27"/>
    <s v="USD"/>
    <n v="12.27"/>
    <n v="0"/>
    <n v="0"/>
    <n v="12.27"/>
    <n v="1.23"/>
  </r>
  <r>
    <s v="3415b371-e86a-4180-9ee5-d28882713ecb"/>
    <d v="2019-06-12T00:01:02"/>
    <d v="2019-06-11T00:00:00"/>
    <s v="11:49PM"/>
    <d v="2019-06-11T00:00:00"/>
    <s v="7:49PM"/>
    <d v="2019-06-12T00:00:00"/>
    <s v="12:00AM"/>
    <d v="2019-06-11T00:00:00"/>
    <s v="8:00PM"/>
    <s v="-05:00"/>
    <s v="Blade"/>
    <s v="Employee24"/>
    <s v="Employee24@blyblade.com"/>
    <x v="14"/>
    <s v="--"/>
    <s v="Travel | UberX"/>
    <x v="7"/>
    <x v="307"/>
    <n v="8"/>
    <s v="20008, USA"/>
    <s v="20007, USA"/>
    <x v="4"/>
    <s v="CORP - Employee Rides"/>
    <s v="DEPT - CORP - NY"/>
    <s v="Monthly Billing"/>
    <s v="Fare"/>
    <n v="7.42"/>
    <n v="0"/>
    <n v="0"/>
    <n v="7.42"/>
    <s v="USD"/>
    <n v="7.42"/>
    <n v="0"/>
    <n v="0"/>
    <n v="7.42"/>
    <n v="0.74"/>
  </r>
  <r>
    <s v="20feac5e-c4de-4391-af41-8f793004dd11"/>
    <d v="2019-06-12T02:31:51"/>
    <d v="2019-06-12T00:00:00"/>
    <s v="2:20AM"/>
    <d v="2019-06-11T00:00:00"/>
    <s v="10:20PM"/>
    <d v="2019-06-12T00:00:00"/>
    <s v="2:31AM"/>
    <d v="2019-06-11T00:00:00"/>
    <s v="10:31PM"/>
    <s v="-05:00"/>
    <s v="Blade"/>
    <s v="Employee24"/>
    <s v="Employee24@blyblade.com"/>
    <x v="14"/>
    <s v="--"/>
    <s v="Travel | UberX"/>
    <x v="7"/>
    <x v="308"/>
    <n v="6"/>
    <s v="20007, USA"/>
    <s v="20008, USA"/>
    <x v="4"/>
    <s v="CORP - Employee Rides"/>
    <s v="DEPT - CORP - NY"/>
    <s v="Monthly Billing"/>
    <s v="Fare"/>
    <n v="9.5399999999999991"/>
    <n v="0"/>
    <n v="0"/>
    <n v="9.5399999999999991"/>
    <s v="USD"/>
    <n v="9.5399999999999991"/>
    <n v="0"/>
    <n v="0"/>
    <n v="9.5399999999999991"/>
    <n v="0.95"/>
  </r>
  <r>
    <s v="d5cea4bf-244f-4eff-a27e-44477c24a21f"/>
    <d v="2019-06-13T15:07:20"/>
    <d v="2019-06-13T00:00:00"/>
    <s v="2:03PM"/>
    <d v="2019-06-13T00:00:00"/>
    <s v="10:03AM"/>
    <d v="2019-06-13T00:00:00"/>
    <s v="3:07PM"/>
    <d v="2019-06-13T00:00:00"/>
    <s v="11:07AM"/>
    <s v="-05:00"/>
    <s v="Blade"/>
    <s v="Employee5"/>
    <s v="Employee5@blyblade.com"/>
    <x v="9"/>
    <s v="--"/>
    <s v="Travel | UberX Diamond"/>
    <x v="0"/>
    <x v="309"/>
    <n v="53"/>
    <s v="11374, USA"/>
    <s v="10001, USA"/>
    <x v="4"/>
    <s v="CORP - Employee Rides"/>
    <s v="DEPT - OPS - NY"/>
    <s v="Monthly Billing"/>
    <s v="Fare"/>
    <n v="61.16"/>
    <n v="0"/>
    <n v="0"/>
    <n v="61.16"/>
    <s v="USD"/>
    <n v="61.16"/>
    <n v="0"/>
    <n v="0"/>
    <n v="61.16"/>
    <n v="6.12"/>
  </r>
  <r>
    <s v="df13a102-eee6-44ad-886b-4dac5820c330"/>
    <d v="2019-06-14T01:54:17"/>
    <d v="2019-06-14T00:00:00"/>
    <s v="1:41AM"/>
    <d v="2019-06-13T00:00:00"/>
    <s v="9:41PM"/>
    <d v="2019-06-14T00:00:00"/>
    <s v="1:54AM"/>
    <d v="2019-06-13T00:00:00"/>
    <s v="9:54PM"/>
    <s v="-05:00"/>
    <s v="Blade"/>
    <s v="Employee24"/>
    <s v="Employee24@blyblade.com"/>
    <x v="14"/>
    <s v="--"/>
    <s v="Travel | UberX"/>
    <x v="0"/>
    <x v="310"/>
    <n v="10"/>
    <s v="10017, USA"/>
    <s v="10001, USA"/>
    <x v="4"/>
    <s v="CORP - Employee Rides"/>
    <s v="DEPT - CORP - NY"/>
    <s v="Monthly Billing"/>
    <s v="Fare"/>
    <n v="14.83"/>
    <n v="0"/>
    <n v="0"/>
    <n v="14.83"/>
    <s v="USD"/>
    <n v="14.83"/>
    <n v="0"/>
    <n v="0"/>
    <n v="14.83"/>
    <n v="1.48"/>
  </r>
  <r>
    <s v="784da3ab-eb10-45dd-b030-57538a795cee"/>
    <d v="2019-06-18T21:28:11"/>
    <d v="2019-06-18T00:00:00"/>
    <s v="9:21PM"/>
    <d v="2019-06-18T00:00:00"/>
    <s v="5:21PM"/>
    <s v="--"/>
    <s v="--"/>
    <s v="--"/>
    <s v="--"/>
    <s v="-05:00"/>
    <s v="Blade"/>
    <s v="Employee17"/>
    <s v="Employee17@blyblade.com"/>
    <x v="12"/>
    <s v="--"/>
    <s v="Travel | Black SUV"/>
    <x v="0"/>
    <x v="3"/>
    <s v="--"/>
    <s v="10016, USA"/>
    <s v="10016, USA"/>
    <x v="4"/>
    <s v="CORP - Employee Rides"/>
    <s v="DEPT - OPS - NY"/>
    <s v="Monthly Billing"/>
    <s v="Fare"/>
    <n v="10.89"/>
    <n v="0"/>
    <n v="0"/>
    <n v="10.89"/>
    <s v="USD"/>
    <n v="10.89"/>
    <n v="0"/>
    <n v="0"/>
    <n v="10.89"/>
    <n v="1.0900000000000001"/>
  </r>
  <r>
    <s v="41306b94-31ed-4f59-ab58-d9f49595de89"/>
    <d v="2019-06-18T22:55:22"/>
    <d v="2019-06-18T00:00:00"/>
    <s v="10:30PM"/>
    <d v="2019-06-18T00:00:00"/>
    <s v="6:30PM"/>
    <d v="2019-06-18T00:00:00"/>
    <s v="10:55PM"/>
    <d v="2019-06-18T00:00:00"/>
    <s v="6:55PM"/>
    <s v="-05:00"/>
    <s v="Blade"/>
    <s v="Employee24"/>
    <s v="Employee24@blyblade.com"/>
    <x v="14"/>
    <s v="--"/>
    <s v="Travel | UberX"/>
    <x v="0"/>
    <x v="228"/>
    <n v="20"/>
    <s v="10016, USA"/>
    <s v="10018, USA"/>
    <x v="4"/>
    <s v="CORP - Employee Rides"/>
    <s v="DEPT - CORP - NY"/>
    <s v="Monthly Billing"/>
    <s v="Fare"/>
    <n v="16"/>
    <n v="0"/>
    <n v="0"/>
    <n v="16"/>
    <s v="USD"/>
    <n v="16"/>
    <n v="0"/>
    <n v="0"/>
    <n v="16"/>
    <n v="1.6"/>
  </r>
  <r>
    <s v="ac3e5038-8177-492b-b7ff-db8c6dc3f93c"/>
    <d v="2019-06-18T23:50:18"/>
    <d v="2019-06-18T00:00:00"/>
    <s v="11:23PM"/>
    <d v="2019-06-18T00:00:00"/>
    <s v="7:23PM"/>
    <d v="2019-06-18T00:00:00"/>
    <s v="11:50PM"/>
    <d v="2019-06-18T00:00:00"/>
    <s v="7:50PM"/>
    <s v="-05:00"/>
    <s v="Blade"/>
    <s v="Employee5"/>
    <s v="Employee5@blyblade.com"/>
    <x v="9"/>
    <s v="--"/>
    <s v="Travel | Black SUV"/>
    <x v="0"/>
    <x v="142"/>
    <n v="20"/>
    <s v="10001, USA"/>
    <s v="10001, USA"/>
    <x v="4"/>
    <s v="CORP - Employee Rides"/>
    <s v="DEPT - OPS - NY"/>
    <s v="Monthly Billing"/>
    <s v="Fare"/>
    <n v="31.64"/>
    <n v="0"/>
    <n v="0"/>
    <n v="31.64"/>
    <s v="USD"/>
    <n v="31.64"/>
    <n v="0"/>
    <n v="0"/>
    <n v="31.64"/>
    <n v="3.16"/>
  </r>
  <r>
    <s v="60a82f04-dd4b-418b-ab04-4923e372c9a0"/>
    <d v="2019-06-21T17:51:26"/>
    <d v="2019-06-21T00:00:00"/>
    <s v="5:27PM"/>
    <d v="2019-06-21T00:00:00"/>
    <s v="1:27PM"/>
    <d v="2019-06-21T00:00:00"/>
    <s v="5:51PM"/>
    <d v="2019-06-21T00:00:00"/>
    <s v="1:51PM"/>
    <s v="-05:00"/>
    <s v="Blade"/>
    <s v="Employee5"/>
    <s v="Employee5@blyblade.com"/>
    <x v="9"/>
    <s v="--"/>
    <s v="Travel | UberX"/>
    <x v="0"/>
    <x v="311"/>
    <n v="15"/>
    <s v="10011, USA"/>
    <s v="10007, USA"/>
    <x v="4"/>
    <s v="CORP - Employee Rides"/>
    <s v="DEPT - OPS - NY"/>
    <s v="Monthly Billing"/>
    <s v="Fare"/>
    <n v="23.35"/>
    <n v="0"/>
    <n v="0"/>
    <n v="23.35"/>
    <s v="USD"/>
    <n v="23.35"/>
    <n v="0"/>
    <n v="0"/>
    <n v="23.35"/>
    <n v="2.34"/>
  </r>
  <r>
    <s v="17cac042-fe19-429c-b932-3e56e46ad59b"/>
    <d v="2019-06-18T19:58:36"/>
    <d v="2019-06-18T00:00:00"/>
    <s v="7:27PM"/>
    <d v="2019-06-18T00:00:00"/>
    <s v="3:27PM"/>
    <d v="2019-06-18T00:00:00"/>
    <s v="7:58PM"/>
    <d v="2019-06-18T00:00:00"/>
    <s v="3:58PM"/>
    <s v="-05:00"/>
    <s v="Blade"/>
    <s v="Employee22"/>
    <s v="Employee22@blyblade.com"/>
    <x v="16"/>
    <s v="--"/>
    <s v="Travel | Black"/>
    <x v="0"/>
    <x v="27"/>
    <n v="22"/>
    <s v="10011, USA"/>
    <s v="10016, USA"/>
    <x v="2"/>
    <s v="CORP - Employee Rides"/>
    <s v="DEPT - OPS - NY"/>
    <s v="Monthly Billing"/>
    <s v="Tip"/>
    <n v="0"/>
    <n v="0"/>
    <n v="8.7200000000000006"/>
    <n v="8.7200000000000006"/>
    <s v="USD"/>
    <n v="0"/>
    <n v="0"/>
    <n v="8.7200000000000006"/>
    <n v="8.7200000000000006"/>
    <n v="0"/>
  </r>
  <r>
    <s v="0568dc51-a9ec-49c7-9840-4158588fc027"/>
    <d v="2019-06-21T19:07:25"/>
    <d v="2019-06-21T00:00:00"/>
    <s v="6:33PM"/>
    <d v="2019-06-21T00:00:00"/>
    <s v="2:33PM"/>
    <d v="2019-06-21T00:00:00"/>
    <s v="7:07PM"/>
    <d v="2019-06-21T00:00:00"/>
    <s v="3:07PM"/>
    <s v="-05:00"/>
    <s v="Blade"/>
    <s v="Employee5"/>
    <s v="Employee5@blyblade.com"/>
    <x v="9"/>
    <s v="--"/>
    <s v="Travel | UberX"/>
    <x v="0"/>
    <x v="201"/>
    <n v="29"/>
    <s v="10007, USA"/>
    <s v="10011, USA"/>
    <x v="4"/>
    <s v="CORP - Employee Rides"/>
    <s v="DEPT - OPS - NY"/>
    <s v="Monthly Billing"/>
    <s v="Fare"/>
    <n v="29.1"/>
    <n v="0"/>
    <n v="0"/>
    <n v="29.1"/>
    <s v="USD"/>
    <n v="29.1"/>
    <n v="0"/>
    <n v="0"/>
    <n v="29.1"/>
    <n v="2.91"/>
  </r>
  <r>
    <s v="516e795b-7b71-444c-a281-938dd049655e"/>
    <d v="2019-06-25T13:52:38"/>
    <d v="2019-06-25T00:00:00"/>
    <s v="1:13PM"/>
    <d v="2019-06-25T00:00:00"/>
    <s v="9:13AM"/>
    <d v="2019-06-25T00:00:00"/>
    <s v="1:52PM"/>
    <d v="2019-06-25T00:00:00"/>
    <s v="9:52AM"/>
    <s v="-05:00"/>
    <s v="Blade"/>
    <s v="Employee38"/>
    <s v="Employee38@blyblade.com"/>
    <x v="18"/>
    <s v="--"/>
    <s v="Travel | UberX"/>
    <x v="0"/>
    <x v="312"/>
    <n v="33"/>
    <s v="10128, USA"/>
    <s v="10010, USA"/>
    <x v="4"/>
    <s v="CORP - Employee Rides"/>
    <s v="BLADE - CORP"/>
    <s v="Monthly Billing"/>
    <s v="Fare"/>
    <n v="20.73"/>
    <n v="0"/>
    <n v="0"/>
    <n v="20.73"/>
    <s v="USD"/>
    <n v="20.73"/>
    <n v="0"/>
    <n v="0"/>
    <n v="20.73"/>
    <n v="2.0699999999999998"/>
  </r>
  <r>
    <s v="5e1137d7-fefb-4f0e-ba44-d4a4618c50dc"/>
    <d v="2019-06-18T22:00:25"/>
    <d v="2019-06-07T00:00:00"/>
    <s v="2:59PM"/>
    <d v="2019-06-07T00:00:00"/>
    <s v="10:59AM"/>
    <d v="2019-06-07T00:00:00"/>
    <s v="4:03PM"/>
    <d v="2019-06-07T00:00:00"/>
    <s v="12:03PM"/>
    <s v="-05:00"/>
    <s v="Blade"/>
    <s v="Employee8"/>
    <s v="Employee8@blyblade.com"/>
    <x v="11"/>
    <s v="--"/>
    <s v="Travel | UberX Diamond"/>
    <x v="0"/>
    <x v="162"/>
    <n v="60"/>
    <s v="10016, USA"/>
    <s v="11430, USA"/>
    <x v="11"/>
    <s v="CORP - Employee Rides"/>
    <s v="--"/>
    <s v="Monthly Billing"/>
    <s v="Adjustment"/>
    <n v="-33.520000000000003"/>
    <n v="0"/>
    <n v="0"/>
    <n v="-33.520000000000003"/>
    <s v="USD"/>
    <n v="-33.520000000000003"/>
    <n v="0"/>
    <n v="0"/>
    <n v="-33.520000000000003"/>
    <n v="-10.37"/>
  </r>
  <r>
    <s v="42c704bf-a6e7-4e1a-a3af-1937f8b5897d"/>
    <d v="2019-06-25T15:31:54"/>
    <d v="2019-06-25T00:00:00"/>
    <s v="3:11PM"/>
    <d v="2019-06-25T00:00:00"/>
    <s v="11:11AM"/>
    <d v="2019-06-25T00:00:00"/>
    <s v="3:31PM"/>
    <d v="2019-06-25T00:00:00"/>
    <s v="11:31AM"/>
    <s v="-05:00"/>
    <s v="Blade"/>
    <s v="Employee38"/>
    <s v="Employee38@blyblade.com"/>
    <x v="18"/>
    <s v="--"/>
    <s v="Travel | UberX"/>
    <x v="0"/>
    <x v="313"/>
    <n v="14"/>
    <s v="10010, USA"/>
    <s v="10001, USA"/>
    <x v="4"/>
    <s v="CORP - Employee Rides"/>
    <s v="BLADE - CORP"/>
    <s v="Monthly Billing"/>
    <s v="Fare"/>
    <n v="15.03"/>
    <n v="0"/>
    <n v="0"/>
    <n v="15.03"/>
    <s v="USD"/>
    <n v="15.03"/>
    <n v="0"/>
    <n v="0"/>
    <n v="15.03"/>
    <n v="1.5"/>
  </r>
  <r>
    <s v="b8cdbe60-dd21-4309-a23b-65b14c0e2d2e"/>
    <d v="2019-06-26T02:58:46"/>
    <d v="2019-06-26T00:00:00"/>
    <s v="2:40AM"/>
    <d v="2019-06-25T00:00:00"/>
    <s v="10:40PM"/>
    <d v="2019-06-26T00:00:00"/>
    <s v="2:58AM"/>
    <d v="2019-06-25T00:00:00"/>
    <s v="10:58PM"/>
    <s v="-05:00"/>
    <s v="Blade"/>
    <s v="Employee17"/>
    <s v="Employee17@blyblade.com"/>
    <x v="12"/>
    <s v="--"/>
    <s v="Travel | UberX"/>
    <x v="0"/>
    <x v="314"/>
    <n v="13"/>
    <s v="10014, USA"/>
    <s v="10016, USA"/>
    <x v="4"/>
    <s v="CORP - Employee Rides"/>
    <s v="DEPT - OPS - NY"/>
    <s v="Monthly Billing"/>
    <s v="Fare"/>
    <n v="20.41"/>
    <n v="0"/>
    <n v="0"/>
    <n v="20.41"/>
    <s v="USD"/>
    <n v="20.41"/>
    <n v="0"/>
    <n v="0"/>
    <n v="20.41"/>
    <n v="2.04"/>
  </r>
  <r>
    <s v="42269f27-a234-4ffe-bbd4-3a7318e2e85a"/>
    <d v="2019-06-26T18:26:19"/>
    <d v="2019-06-26T00:00:00"/>
    <s v="5:49PM"/>
    <d v="2019-06-26T00:00:00"/>
    <s v="1:49PM"/>
    <d v="2019-06-26T00:00:00"/>
    <s v="6:26PM"/>
    <d v="2019-06-26T00:00:00"/>
    <s v="2:26PM"/>
    <s v="-05:00"/>
    <s v="Blade"/>
    <s v="Employee5"/>
    <s v="Employee5@blyblade.com"/>
    <x v="9"/>
    <s v="--"/>
    <s v="Travel | Black SUV"/>
    <x v="0"/>
    <x v="114"/>
    <n v="31"/>
    <s v="10011, USA"/>
    <s v="10016, USA"/>
    <x v="4"/>
    <s v="CORP - Employee Rides"/>
    <s v="DEPT - OPS - NY"/>
    <s v="Monthly Billing"/>
    <s v="Fare"/>
    <n v="67.63"/>
    <n v="0"/>
    <n v="0"/>
    <n v="67.63"/>
    <s v="USD"/>
    <n v="67.63"/>
    <n v="0"/>
    <n v="0"/>
    <n v="67.63"/>
    <n v="6.76"/>
  </r>
  <r>
    <s v="898a218b-18b5-4fb5-894c-7b7598349875"/>
    <d v="2019-06-26T20:52:09"/>
    <d v="2019-06-26T00:00:00"/>
    <s v="8:18PM"/>
    <d v="2019-06-26T00:00:00"/>
    <s v="4:18PM"/>
    <d v="2019-06-26T00:00:00"/>
    <s v="8:52PM"/>
    <d v="2019-06-26T00:00:00"/>
    <s v="4:52PM"/>
    <s v="-05:00"/>
    <s v="Blade"/>
    <s v="Employee5"/>
    <s v="Employee5@blyblade.com"/>
    <x v="9"/>
    <s v="--"/>
    <s v="Travel | Black SUV"/>
    <x v="0"/>
    <x v="315"/>
    <n v="29"/>
    <s v="10016, USA"/>
    <s v="10001, USA"/>
    <x v="4"/>
    <s v="CORP - Employee Rides"/>
    <s v="DEPT - OPS - NY"/>
    <s v="Monthly Billing"/>
    <s v="Fare"/>
    <n v="66.790000000000006"/>
    <n v="0"/>
    <n v="0"/>
    <n v="66.790000000000006"/>
    <s v="USD"/>
    <n v="66.790000000000006"/>
    <n v="0"/>
    <n v="0"/>
    <n v="66.790000000000006"/>
    <n v="6.68"/>
  </r>
  <r>
    <s v="9a7f74ac-808e-4059-af42-14ae2a9a7e44"/>
    <d v="2019-06-26T21:38:26"/>
    <d v="2019-06-26T00:00:00"/>
    <s v="9:20PM"/>
    <d v="2019-06-26T00:00:00"/>
    <s v="5:20PM"/>
    <d v="2019-06-26T00:00:00"/>
    <s v="9:38PM"/>
    <d v="2019-06-26T00:00:00"/>
    <s v="5:38PM"/>
    <s v="-05:00"/>
    <s v="Blade"/>
    <s v="Employee38"/>
    <s v="Employee38@blyblade.com"/>
    <x v="18"/>
    <s v="--"/>
    <s v="Travel | UberX"/>
    <x v="0"/>
    <x v="15"/>
    <n v="14"/>
    <s v="10011, USA"/>
    <s v="10016, USA"/>
    <x v="4"/>
    <s v="CORP - Employee Rides"/>
    <s v="BLADE - CORP"/>
    <s v="Monthly Billing"/>
    <s v="Fare"/>
    <n v="14.98"/>
    <n v="0"/>
    <n v="0"/>
    <n v="14.98"/>
    <s v="USD"/>
    <n v="14.98"/>
    <n v="0"/>
    <n v="0"/>
    <n v="14.98"/>
    <n v="1.5"/>
  </r>
  <r>
    <s v="55e3317e-05aa-4c2d-8a0c-fddd28a64fd0"/>
    <d v="2019-06-27T00:18:38"/>
    <d v="2019-06-26T00:00:00"/>
    <s v="11:55PM"/>
    <d v="2019-06-26T00:00:00"/>
    <s v="7:55PM"/>
    <d v="2019-06-27T00:00:00"/>
    <s v="12:18AM"/>
    <d v="2019-06-26T00:00:00"/>
    <s v="8:18PM"/>
    <s v="-05:00"/>
    <s v="Blade"/>
    <s v="Employee38"/>
    <s v="Employee38@blyblade.com"/>
    <x v="18"/>
    <s v="--"/>
    <s v="Travel | UberX"/>
    <x v="0"/>
    <x v="106"/>
    <n v="16"/>
    <s v="10016, USA"/>
    <s v="10128, USA"/>
    <x v="4"/>
    <s v="CORP - Employee Rides"/>
    <s v="BLADE - CORP"/>
    <s v="Monthly Billing"/>
    <s v="Fare"/>
    <n v="16.739999999999998"/>
    <n v="0"/>
    <n v="0"/>
    <n v="16.739999999999998"/>
    <s v="USD"/>
    <n v="16.739999999999998"/>
    <n v="0"/>
    <n v="0"/>
    <n v="16.739999999999998"/>
    <n v="1.67"/>
  </r>
  <r>
    <s v="b338af29-d303-4965-87a1-089387b2378a"/>
    <d v="2019-06-28T00:10:27"/>
    <d v="2019-06-27T00:00:00"/>
    <s v="11:55PM"/>
    <d v="2019-06-27T00:00:00"/>
    <s v="7:55PM"/>
    <d v="2019-06-28T00:00:00"/>
    <s v="12:10AM"/>
    <d v="2019-06-27T00:00:00"/>
    <s v="8:10PM"/>
    <s v="-05:00"/>
    <s v="Blade"/>
    <s v="Employee5"/>
    <s v="Employee5@blyblade.com"/>
    <x v="9"/>
    <s v="--"/>
    <s v="Travel | Black SUV"/>
    <x v="0"/>
    <x v="316"/>
    <n v="7"/>
    <s v="10011, USA"/>
    <s v="10001, USA"/>
    <x v="4"/>
    <s v="CORP - Employee Rides"/>
    <s v="DEPT - OPS - NY"/>
    <s v="Monthly Billing"/>
    <s v="Fare"/>
    <n v="28.51"/>
    <n v="0"/>
    <n v="0"/>
    <n v="28.51"/>
    <s v="USD"/>
    <n v="28.51"/>
    <n v="0"/>
    <n v="0"/>
    <n v="28.51"/>
    <n v="2.85"/>
  </r>
  <r>
    <s v="558c9b92-1127-482e-ae9c-7803a7531b5e"/>
    <d v="2019-07-02T02:30:41"/>
    <d v="2019-07-02T00:00:00"/>
    <s v="2:08AM"/>
    <d v="2019-07-01T00:00:00"/>
    <s v="9:08PM"/>
    <d v="2019-07-02T00:00:00"/>
    <s v="2:30AM"/>
    <d v="2019-07-01T00:00:00"/>
    <s v="9:30PM"/>
    <s v="-06:00"/>
    <s v="Blade"/>
    <s v="Employee24"/>
    <s v="Employee24@blyblade.com"/>
    <x v="14"/>
    <s v="--"/>
    <s v="Travel | UberX"/>
    <x v="3"/>
    <x v="317"/>
    <n v="17"/>
    <s v="63105, USA"/>
    <s v="63102, USA"/>
    <x v="4"/>
    <s v="CORP - Employee Rides"/>
    <s v="DEPT - CORP - NY"/>
    <s v="Monthly Billing"/>
    <s v="Fare"/>
    <n v="19.12"/>
    <n v="0"/>
    <n v="0"/>
    <n v="19.12"/>
    <s v="USD"/>
    <n v="19.12"/>
    <n v="0"/>
    <n v="0"/>
    <n v="19.12"/>
    <n v="1.91"/>
  </r>
  <r>
    <s v="ec4f1be6-527b-4958-9145-16207ec00ef0"/>
    <d v="2019-07-02T02:49:33"/>
    <d v="2019-07-02T00:00:00"/>
    <s v="2:33AM"/>
    <d v="2019-07-01T00:00:00"/>
    <s v="9:33PM"/>
    <d v="2019-07-02T00:00:00"/>
    <s v="2:49AM"/>
    <d v="2019-07-01T00:00:00"/>
    <s v="9:49PM"/>
    <s v="-06:00"/>
    <s v="Blade"/>
    <s v="Employee24"/>
    <s v="Employee24@blyblade.com"/>
    <x v="14"/>
    <s v="--"/>
    <s v="Travel | UberX"/>
    <x v="3"/>
    <x v="318"/>
    <n v="14"/>
    <s v="63102, USA"/>
    <s v="63105, USA"/>
    <x v="4"/>
    <s v="CORP - Employee Rides"/>
    <s v="DEPT - CORP - NY"/>
    <s v="Monthly Billing"/>
    <s v="Fare"/>
    <n v="17.399999999999999"/>
    <n v="0"/>
    <n v="0"/>
    <n v="17.399999999999999"/>
    <s v="USD"/>
    <n v="17.399999999999999"/>
    <n v="0"/>
    <n v="0"/>
    <n v="17.399999999999999"/>
    <n v="1.74"/>
  </r>
  <r>
    <s v="64b4186c-deb7-43de-906f-f6fdeedff32d"/>
    <d v="2019-07-02T12:57:31"/>
    <d v="2019-07-02T00:00:00"/>
    <s v="12:47PM"/>
    <d v="2019-07-02T00:00:00"/>
    <s v="7:47AM"/>
    <s v="--"/>
    <s v="--"/>
    <s v="--"/>
    <s v="--"/>
    <s v="-06:00"/>
    <s v="Blade"/>
    <s v="Employee24"/>
    <s v="Employee24@blyblade.com"/>
    <x v="14"/>
    <s v="--"/>
    <s v="Travel | UberX"/>
    <x v="3"/>
    <x v="3"/>
    <s v="--"/>
    <s v="63105, USA"/>
    <s v="63105, USA"/>
    <x v="4"/>
    <s v="CORP - Employee Rides"/>
    <s v="DEPT - CORP - NY"/>
    <s v="Monthly Billing"/>
    <s v="Fare"/>
    <n v="5"/>
    <n v="0"/>
    <n v="0"/>
    <n v="5"/>
    <s v="USD"/>
    <n v="5"/>
    <n v="0"/>
    <n v="0"/>
    <n v="5"/>
    <n v="0.5"/>
  </r>
  <r>
    <s v="a9a57f63-e4a2-43d7-b72c-1e97181983d3"/>
    <d v="2019-07-02T13:12:56"/>
    <d v="2019-07-02T00:00:00"/>
    <s v="12:57PM"/>
    <d v="2019-07-02T00:00:00"/>
    <s v="7:57AM"/>
    <d v="2019-07-02T00:00:00"/>
    <s v="1:12PM"/>
    <d v="2019-07-02T00:00:00"/>
    <s v="8:12AM"/>
    <s v="-06:00"/>
    <s v="Blade"/>
    <s v="Employee24"/>
    <s v="Employee24@blyblade.com"/>
    <x v="14"/>
    <s v="--"/>
    <s v="Travel | UberX"/>
    <x v="3"/>
    <x v="117"/>
    <n v="14"/>
    <s v="63105, USA"/>
    <s v="63110, USA"/>
    <x v="4"/>
    <s v="CORP - Employee Rides"/>
    <s v="DEPT - CORP - NY"/>
    <s v="Monthly Billing"/>
    <s v="Fare"/>
    <n v="12.78"/>
    <n v="0"/>
    <n v="0"/>
    <n v="12.78"/>
    <s v="USD"/>
    <n v="12.78"/>
    <n v="0"/>
    <n v="0"/>
    <n v="12.78"/>
    <n v="1.28"/>
  </r>
  <r>
    <s v="4e660287-7f69-47fb-8cae-4c6e63352ceb"/>
    <d v="2019-07-02T16:34:31"/>
    <d v="2019-07-02T00:00:00"/>
    <s v="4:05PM"/>
    <d v="2019-07-02T00:00:00"/>
    <s v="11:05AM"/>
    <d v="2019-07-02T00:00:00"/>
    <s v="4:34PM"/>
    <d v="2019-07-02T00:00:00"/>
    <s v="11:34AM"/>
    <s v="-06:00"/>
    <s v="Blade"/>
    <s v="Employee24"/>
    <s v="Employee24@blyblade.com"/>
    <x v="14"/>
    <s v="--"/>
    <s v="Travel | UberX"/>
    <x v="3"/>
    <x v="319"/>
    <n v="21"/>
    <s v="63110, USA"/>
    <s v="63145, USA"/>
    <x v="4"/>
    <s v="CORP - Employee Rides"/>
    <s v="DEPT - CORP - NY"/>
    <s v="Monthly Billing"/>
    <s v="Fare"/>
    <n v="28.1"/>
    <n v="0"/>
    <n v="0"/>
    <n v="28.1"/>
    <s v="USD"/>
    <n v="28.1"/>
    <n v="0"/>
    <n v="0"/>
    <n v="28.1"/>
    <n v="2.81"/>
  </r>
  <r>
    <s v="7d1d47ff-a544-4296-84d0-3e1ec3c80f0d"/>
    <d v="2019-07-03T17:22:50"/>
    <d v="2019-07-03T00:00:00"/>
    <s v="5:04PM"/>
    <d v="2019-07-03T00:00:00"/>
    <s v="1:04PM"/>
    <d v="2019-07-03T00:00:00"/>
    <s v="5:22PM"/>
    <d v="2019-07-03T00:00:00"/>
    <s v="1:22PM"/>
    <s v="-05:00"/>
    <s v="Blade"/>
    <s v="Employee38"/>
    <s v="Employee38@blyblade.com"/>
    <x v="18"/>
    <s v="--"/>
    <s v="Travel | UberX"/>
    <x v="0"/>
    <x v="320"/>
    <n v="12"/>
    <s v="10012, USA"/>
    <s v="10016, USA"/>
    <x v="4"/>
    <s v="CORP - Employee Rides"/>
    <s v="BLADE - CORP"/>
    <s v="Monthly Billing"/>
    <s v="Fare"/>
    <n v="12.71"/>
    <n v="0"/>
    <n v="0"/>
    <n v="12.71"/>
    <s v="USD"/>
    <n v="12.71"/>
    <n v="0"/>
    <n v="0"/>
    <n v="12.71"/>
    <n v="1.27"/>
  </r>
  <r>
    <s v="696f45f0-b78a-44ec-a7d3-a275198cbae1"/>
    <d v="2019-07-16T15:10:14"/>
    <d v="2019-07-16T00:00:00"/>
    <s v="2:28PM"/>
    <d v="2019-07-16T00:00:00"/>
    <s v="7:28AM"/>
    <d v="2019-07-16T00:00:00"/>
    <s v="3:10PM"/>
    <d v="2019-07-16T00:00:00"/>
    <s v="8:10AM"/>
    <s v="-08:00"/>
    <s v="Blade"/>
    <s v="Employee10"/>
    <s v="Employee10@blyblade.com"/>
    <x v="20"/>
    <s v="--"/>
    <s v="Travel | UberX"/>
    <x v="8"/>
    <x v="321"/>
    <n v="35"/>
    <s v="90049, USA"/>
    <s v="91352, USA"/>
    <x v="4"/>
    <s v="CORP - Employee Rides"/>
    <s v="DEPT - OPS - CA"/>
    <s v="Monthly Billing"/>
    <s v="Fare"/>
    <n v="27.11"/>
    <n v="0"/>
    <n v="0"/>
    <n v="27.11"/>
    <s v="USD"/>
    <n v="27.11"/>
    <n v="0"/>
    <n v="0"/>
    <n v="27.11"/>
    <n v="2.71"/>
  </r>
  <r>
    <s v="af458514-1422-4278-a87d-25f92f2fdfff"/>
    <d v="2019-07-16T19:15:06"/>
    <d v="2019-07-16T00:00:00"/>
    <s v="6:30PM"/>
    <d v="2019-07-16T00:00:00"/>
    <s v="11:30AM"/>
    <d v="2019-07-16T00:00:00"/>
    <s v="7:14PM"/>
    <d v="2019-07-16T00:00:00"/>
    <s v="12:14PM"/>
    <s v="-08:00"/>
    <s v="Blade"/>
    <s v="Employee10"/>
    <s v="Employee10@blyblade.com"/>
    <x v="20"/>
    <s v="--"/>
    <s v="Travel | UberX"/>
    <x v="6"/>
    <x v="322"/>
    <n v="39"/>
    <s v="95110, USA"/>
    <s v="94621, USA"/>
    <x v="4"/>
    <s v="CORP - Employee Rides"/>
    <s v="DEPT - OPS - CA"/>
    <s v="Monthly Billing"/>
    <s v="Fare"/>
    <n v="53.76"/>
    <n v="0"/>
    <n v="0"/>
    <n v="53.76"/>
    <s v="USD"/>
    <n v="53.76"/>
    <n v="0"/>
    <n v="0"/>
    <n v="53.76"/>
    <n v="5.38"/>
  </r>
  <r>
    <s v="3e704a90-8dc1-40b8-9aba-1be0193cab04"/>
    <d v="2019-07-16T22:16:27"/>
    <d v="2019-07-16T00:00:00"/>
    <s v="9:58PM"/>
    <d v="2019-07-16T00:00:00"/>
    <s v="5:58PM"/>
    <d v="2019-07-16T00:00:00"/>
    <s v="10:16PM"/>
    <d v="2019-07-16T00:00:00"/>
    <s v="6:16PM"/>
    <s v="-05:00"/>
    <s v="Blade"/>
    <s v="Employee38"/>
    <s v="Employee38@blyblade.com"/>
    <x v="18"/>
    <s v="--"/>
    <s v="Travel | UberX Diamond"/>
    <x v="0"/>
    <x v="323"/>
    <n v="12"/>
    <s v="10011, USA"/>
    <s v="10001, USA"/>
    <x v="4"/>
    <s v="CORP - Employee Rides"/>
    <s v="BLADE - CORP"/>
    <s v="Monthly Billing"/>
    <s v="Fare"/>
    <n v="15.25"/>
    <n v="0"/>
    <n v="0"/>
    <n v="15.25"/>
    <s v="USD"/>
    <n v="15.25"/>
    <n v="0"/>
    <n v="0"/>
    <n v="15.25"/>
    <n v="1.53"/>
  </r>
  <r>
    <s v="85a34bc4-e31e-43e9-9977-0d0e07390347"/>
    <d v="2019-07-16T22:37:04"/>
    <d v="2019-07-16T00:00:00"/>
    <s v="10:07PM"/>
    <d v="2019-07-16T00:00:00"/>
    <s v="3:07PM"/>
    <d v="2019-07-16T00:00:00"/>
    <s v="10:36PM"/>
    <d v="2019-07-16T00:00:00"/>
    <s v="3:36PM"/>
    <s v="-08:00"/>
    <s v="Blade"/>
    <s v="Employee10"/>
    <s v="Employee10@blyblade.com"/>
    <x v="20"/>
    <s v="--"/>
    <s v="Travel | UberX"/>
    <x v="6"/>
    <x v="324"/>
    <n v="21"/>
    <s v="94130, USA"/>
    <s v="94618, USA"/>
    <x v="4"/>
    <s v="CORP - Employee Rides"/>
    <s v="DEPT - OPS - CA"/>
    <s v="Monthly Billing"/>
    <s v="Fare"/>
    <n v="20.02"/>
    <n v="0"/>
    <n v="0"/>
    <n v="20.02"/>
    <s v="USD"/>
    <n v="20.02"/>
    <n v="0"/>
    <n v="0"/>
    <n v="20.02"/>
    <n v="2"/>
  </r>
  <r>
    <s v="ca6a9393-2264-4418-a4b6-279780c7be9d"/>
    <d v="2019-07-17T00:16:05"/>
    <d v="2019-07-16T00:00:00"/>
    <s v="11:40PM"/>
    <d v="2019-07-16T00:00:00"/>
    <s v="4:40PM"/>
    <d v="2019-07-17T00:00:00"/>
    <s v="12:15AM"/>
    <d v="2019-07-16T00:00:00"/>
    <s v="5:15PM"/>
    <s v="-08:00"/>
    <s v="Blade"/>
    <s v="Employee10"/>
    <s v="Employee10@blyblade.com"/>
    <x v="20"/>
    <s v="--"/>
    <s v="Travel | UberX"/>
    <x v="6"/>
    <x v="325"/>
    <n v="32"/>
    <s v="94618, USA"/>
    <s v="94621, USA"/>
    <x v="4"/>
    <s v="CORP - Employee Rides"/>
    <s v="DEPT - OPS - CA"/>
    <s v="Monthly Billing"/>
    <s v="Fare"/>
    <n v="25.99"/>
    <n v="0"/>
    <n v="0"/>
    <n v="25.99"/>
    <s v="USD"/>
    <n v="25.99"/>
    <n v="0"/>
    <n v="0"/>
    <n v="25.99"/>
    <n v="2.6"/>
  </r>
  <r>
    <s v="85a34bc4-e31e-43e9-9977-0d0e07390347"/>
    <d v="2019-07-17T00:21:06"/>
    <d v="2019-07-16T00:00:00"/>
    <s v="10:07PM"/>
    <d v="2019-07-16T00:00:00"/>
    <s v="3:07PM"/>
    <d v="2019-07-16T00:00:00"/>
    <s v="10:36PM"/>
    <d v="2019-07-16T00:00:00"/>
    <s v="3:36PM"/>
    <s v="-08:00"/>
    <s v="Blade"/>
    <s v="Employee10"/>
    <s v="Employee10@blyblade.com"/>
    <x v="20"/>
    <s v="--"/>
    <s v="Travel | UberX"/>
    <x v="6"/>
    <x v="324"/>
    <n v="21"/>
    <s v="94130, USA"/>
    <s v="94618, USA"/>
    <x v="4"/>
    <s v="CORP - Employee Rides"/>
    <s v="DEPT - OPS - CA"/>
    <s v="Monthly Billing"/>
    <s v="Fare"/>
    <n v="6"/>
    <n v="0"/>
    <n v="0"/>
    <n v="6"/>
    <s v="USD"/>
    <n v="6"/>
    <n v="0"/>
    <n v="0"/>
    <n v="6"/>
    <n v="0.6"/>
  </r>
  <r>
    <s v="bcbb702e-4fe4-4ce0-8d3e-dee25f1e7f30"/>
    <d v="2019-07-17T14:27:55"/>
    <d v="2019-07-17T00:00:00"/>
    <s v="1:39PM"/>
    <d v="2019-07-17T00:00:00"/>
    <s v="9:39AM"/>
    <d v="2019-07-17T00:00:00"/>
    <s v="2:27PM"/>
    <d v="2019-07-17T00:00:00"/>
    <s v="10:27AM"/>
    <s v="-05:00"/>
    <s v="Blade"/>
    <s v="Employee19"/>
    <s v="Employee19@blyblade.com"/>
    <x v="10"/>
    <s v="--"/>
    <s v="Travel | UberX"/>
    <x v="0"/>
    <x v="194"/>
    <n v="39"/>
    <s v="10011, USA"/>
    <s v="10017, USA"/>
    <x v="4"/>
    <s v="CORP - Employee Rides"/>
    <s v="DEPT - CORP - NY"/>
    <s v="Monthly Billing"/>
    <s v="Fare"/>
    <n v="30.24"/>
    <n v="0"/>
    <n v="0"/>
    <n v="30.24"/>
    <s v="USD"/>
    <n v="30.24"/>
    <n v="0"/>
    <n v="0"/>
    <n v="30.24"/>
    <n v="3.02"/>
  </r>
  <r>
    <s v="466c9e5e-5920-4c77-8919-6e88cb595634"/>
    <d v="2019-07-17T17:38:19"/>
    <d v="2019-07-17T00:00:00"/>
    <s v="5:31PM"/>
    <d v="2019-07-17T00:00:00"/>
    <s v="1:31PM"/>
    <s v="--"/>
    <s v="--"/>
    <s v="--"/>
    <s v="--"/>
    <s v="-05:00"/>
    <s v="Blade"/>
    <s v="Employee8"/>
    <s v="Employee8@blyblade.com"/>
    <x v="11"/>
    <s v="--"/>
    <s v="Travel | UberX"/>
    <x v="0"/>
    <x v="3"/>
    <s v="--"/>
    <s v="10017, USA"/>
    <s v="10017, USA"/>
    <x v="4"/>
    <s v="CORP - Employee Rides"/>
    <s v="--"/>
    <s v="Monthly Billing"/>
    <s v="Fare"/>
    <n v="5.44"/>
    <n v="0"/>
    <n v="0"/>
    <n v="5.44"/>
    <s v="USD"/>
    <n v="5.44"/>
    <n v="0"/>
    <n v="0"/>
    <n v="5.44"/>
    <n v="0.54"/>
  </r>
  <r>
    <s v="1dcc9868-816b-42b2-9852-2b1a57dbf620"/>
    <d v="2019-07-17T18:10:51"/>
    <d v="2019-07-17T00:00:00"/>
    <s v="5:41PM"/>
    <d v="2019-07-17T00:00:00"/>
    <s v="1:41PM"/>
    <d v="2019-07-17T00:00:00"/>
    <s v="6:10PM"/>
    <d v="2019-07-17T00:00:00"/>
    <s v="2:10PM"/>
    <s v="-05:00"/>
    <s v="Blade"/>
    <s v="Employee19"/>
    <s v="Employee19@blyblade.com"/>
    <x v="10"/>
    <s v="--"/>
    <s v="Travel | UberX"/>
    <x v="0"/>
    <x v="265"/>
    <n v="21"/>
    <s v="10017, USA"/>
    <s v="10011, USA"/>
    <x v="4"/>
    <s v="CORP - Employee Rides"/>
    <s v="DEPT - CORP - NY"/>
    <s v="Monthly Billing"/>
    <s v="Fare"/>
    <n v="29.87"/>
    <n v="0"/>
    <n v="0"/>
    <n v="29.87"/>
    <s v="USD"/>
    <n v="29.87"/>
    <n v="0"/>
    <n v="0"/>
    <n v="29.87"/>
    <n v="2.99"/>
  </r>
  <r>
    <s v="efd51056-b5bf-4d3e-abe9-ab576da953f9"/>
    <d v="2019-07-22T22:37:06"/>
    <d v="2019-07-22T00:00:00"/>
    <s v="10:16PM"/>
    <d v="2019-07-22T00:00:00"/>
    <s v="6:16PM"/>
    <d v="2019-07-22T00:00:00"/>
    <s v="10:36PM"/>
    <d v="2019-07-22T00:00:00"/>
    <s v="6:36PM"/>
    <s v="-05:00"/>
    <s v="Blade"/>
    <s v="Employee38"/>
    <s v="Employee38@blyblade.com"/>
    <x v="18"/>
    <s v="--"/>
    <s v="Travel | UberX Diamond"/>
    <x v="0"/>
    <x v="326"/>
    <n v="16"/>
    <s v="10011, USA"/>
    <s v="10011, USA"/>
    <x v="4"/>
    <s v="I'M RIDING"/>
    <s v="BLADE - CORP"/>
    <s v="Monthly Billing"/>
    <s v="Fare"/>
    <n v="23.61"/>
    <n v="0"/>
    <n v="0"/>
    <n v="23.61"/>
    <s v="USD"/>
    <n v="23.61"/>
    <n v="0"/>
    <n v="0"/>
    <n v="23.61"/>
    <n v="2.36"/>
  </r>
  <r>
    <s v="675385d4-4e32-48ed-b04c-3e97d02a46fb"/>
    <d v="2019-07-22T22:49:50"/>
    <d v="2019-07-22T00:00:00"/>
    <s v="10:38PM"/>
    <d v="2019-07-22T00:00:00"/>
    <s v="6:38PM"/>
    <s v="--"/>
    <s v="--"/>
    <s v="--"/>
    <s v="--"/>
    <s v="-05:00"/>
    <s v="Blade"/>
    <s v="Employee38"/>
    <s v="Employee38@blyblade.com"/>
    <x v="18"/>
    <s v="--"/>
    <s v="Travel | UberX Diamond"/>
    <x v="0"/>
    <x v="3"/>
    <s v="--"/>
    <s v="10036, USA"/>
    <s v="10011, USA"/>
    <x v="4"/>
    <s v="I'M RIDING"/>
    <s v="BLADE - CORP"/>
    <s v="Monthly Billing"/>
    <s v="Fare"/>
    <n v="5.51"/>
    <n v="0"/>
    <n v="0"/>
    <n v="5.51"/>
    <s v="USD"/>
    <n v="5.51"/>
    <n v="0"/>
    <n v="0"/>
    <n v="5.51"/>
    <n v="0.55000000000000004"/>
  </r>
  <r>
    <s v="e62bfca4-2121-4001-a663-f814d5a31cf6"/>
    <d v="2019-07-22T23:06:03"/>
    <d v="2019-07-22T00:00:00"/>
    <s v="10:51PM"/>
    <d v="2019-07-22T00:00:00"/>
    <s v="6:51PM"/>
    <d v="2019-07-22T00:00:00"/>
    <s v="11:05PM"/>
    <d v="2019-07-22T00:00:00"/>
    <s v="7:05PM"/>
    <s v="-05:00"/>
    <s v="Blade"/>
    <s v="Employee38"/>
    <s v="Employee38@blyblade.com"/>
    <x v="18"/>
    <s v="--"/>
    <s v="Travel | UberX Diamond"/>
    <x v="0"/>
    <x v="327"/>
    <n v="13"/>
    <s v="10001, USA"/>
    <s v="10019, USA"/>
    <x v="4"/>
    <s v="I'M RIDING"/>
    <s v="BLADE - CORP"/>
    <s v="Monthly Billing"/>
    <s v="Fare"/>
    <n v="26.78"/>
    <n v="0"/>
    <n v="0"/>
    <n v="26.78"/>
    <s v="USD"/>
    <n v="26.78"/>
    <n v="0"/>
    <n v="0"/>
    <n v="26.78"/>
    <n v="2.68"/>
  </r>
  <r>
    <s v="5080b0e8-b88e-4a3f-9951-19bd9d964315"/>
    <d v="2019-07-25T12:58:44"/>
    <d v="2019-07-25T00:00:00"/>
    <s v="12:20PM"/>
    <d v="2019-07-25T00:00:00"/>
    <s v="8:20AM"/>
    <d v="2019-07-25T00:00:00"/>
    <s v="12:58PM"/>
    <d v="2019-07-25T00:00:00"/>
    <s v="8:58AM"/>
    <s v="-05:00"/>
    <s v="Blade"/>
    <s v="Employee38"/>
    <s v="Employee38@blyblade.com"/>
    <x v="18"/>
    <s v="--"/>
    <s v="Travel | UberX Diamond"/>
    <x v="0"/>
    <x v="328"/>
    <n v="30"/>
    <s v="10128, USA"/>
    <s v="10003, USA"/>
    <x v="4"/>
    <s v="I'M RIDING"/>
    <s v="BLADE - CORP"/>
    <s v="Monthly Billing"/>
    <s v="Fare"/>
    <n v="24.42"/>
    <n v="0"/>
    <n v="0"/>
    <n v="24.42"/>
    <s v="USD"/>
    <n v="24.42"/>
    <n v="0"/>
    <n v="0"/>
    <n v="24.42"/>
    <n v="2.44"/>
  </r>
  <r>
    <s v="afa39947-d6ee-4081-9b32-2554b35f9ed3"/>
    <d v="2019-07-28T23:38:27"/>
    <d v="2019-07-28T00:00:00"/>
    <s v="11:08PM"/>
    <d v="2019-07-28T00:00:00"/>
    <s v="7:08PM"/>
    <d v="2019-07-28T00:00:00"/>
    <s v="11:38PM"/>
    <d v="2019-07-28T00:00:00"/>
    <s v="7:38PM"/>
    <s v="-05:00"/>
    <s v="Blade"/>
    <s v="Employee5"/>
    <s v="Employee5@blyblade.com"/>
    <x v="9"/>
    <s v="--"/>
    <s v="Travel | Premium SUV"/>
    <x v="1"/>
    <x v="329"/>
    <n v="17"/>
    <s v="11954, USA"/>
    <s v="11954, USA"/>
    <x v="4"/>
    <s v="PAX TRAVEL"/>
    <s v="DEPT - OPS - NY"/>
    <s v="Monthly Billing"/>
    <s v="Fare"/>
    <n v="73.55"/>
    <n v="0"/>
    <n v="0"/>
    <n v="73.55"/>
    <s v="USD"/>
    <n v="73.55"/>
    <n v="0"/>
    <n v="0"/>
    <n v="73.55"/>
    <n v="7.36"/>
  </r>
  <r>
    <s v="7e8dee9b-fa9b-4a9e-9b69-f3811bf6792a"/>
    <d v="2019-06-19T20:36:28"/>
    <d v="2019-06-19T00:00:00"/>
    <s v="7:59PM"/>
    <d v="2019-06-19T00:00:00"/>
    <s v="3:59PM"/>
    <d v="2019-06-19T00:00:00"/>
    <s v="8:35PM"/>
    <d v="2019-06-19T00:00:00"/>
    <s v="4:35PM"/>
    <s v="-05:00"/>
    <s v="Blade"/>
    <s v="Employee2"/>
    <s v="Employee2@blyblade.com"/>
    <x v="2"/>
    <s v="--"/>
    <s v="Travel | Black SUV"/>
    <x v="0"/>
    <x v="330"/>
    <n v="21"/>
    <s v="10016, USA"/>
    <s v="10016, USA"/>
    <x v="1"/>
    <s v="CORP - Employee Rides"/>
    <s v="DEPT - OPS - NY"/>
    <s v="Monthly Billing"/>
    <s v="Tip"/>
    <n v="0"/>
    <n v="0"/>
    <n v="10.25"/>
    <n v="10.25"/>
    <s v="USD"/>
    <n v="0"/>
    <n v="0"/>
    <n v="10.25"/>
    <n v="10.25"/>
    <n v="0"/>
  </r>
  <r>
    <s v="3c3de2eb-2629-45be-bb07-32709ec6225c"/>
    <d v="2019-07-30T18:02:44"/>
    <d v="2019-07-30T00:00:00"/>
    <s v="5:34PM"/>
    <d v="2019-07-30T00:00:00"/>
    <s v="1:34PM"/>
    <d v="2019-07-30T00:00:00"/>
    <s v="6:02PM"/>
    <d v="2019-07-30T00:00:00"/>
    <s v="2:02PM"/>
    <s v="-05:00"/>
    <s v="Blade"/>
    <s v="Employee38"/>
    <s v="Employee38@blyblade.com"/>
    <x v="18"/>
    <s v="--"/>
    <s v="Travel | UberX"/>
    <x v="0"/>
    <x v="111"/>
    <n v="22"/>
    <s v="10011, USA"/>
    <s v="10036, USA"/>
    <x v="4"/>
    <s v="I'M RIDING"/>
    <s v="BLADE - CORP"/>
    <s v="Monthly Billing"/>
    <s v="Fare"/>
    <n v="13.55"/>
    <n v="0"/>
    <n v="0"/>
    <n v="13.55"/>
    <s v="USD"/>
    <n v="13.55"/>
    <n v="0"/>
    <n v="0"/>
    <n v="13.55"/>
    <n v="1.36"/>
  </r>
  <r>
    <s v="bb3aa0c9-8673-4b08-a64f-fc070132a216"/>
    <d v="2019-06-19T21:19:04"/>
    <d v="2019-06-19T00:00:00"/>
    <s v="8:07PM"/>
    <d v="2019-06-19T00:00:00"/>
    <s v="4:07PM"/>
    <d v="2019-06-19T00:00:00"/>
    <s v="9:16PM"/>
    <d v="2019-06-19T00:00:00"/>
    <s v="5:16PM"/>
    <s v="-05:00"/>
    <s v="Blade"/>
    <s v="Employee6"/>
    <s v="Employee6@blyblade.com"/>
    <x v="3"/>
    <s v="--"/>
    <s v="Travel | Black SUV"/>
    <x v="0"/>
    <x v="331"/>
    <n v="64"/>
    <s v="10004, USA"/>
    <s v="11371, USA"/>
    <x v="7"/>
    <s v="CORP - Employee Rides"/>
    <s v="DEPT - OPS - NY"/>
    <s v="Monthly Billing"/>
    <s v="Tip"/>
    <n v="0"/>
    <n v="0"/>
    <n v="24.67"/>
    <n v="24.67"/>
    <s v="USD"/>
    <n v="0"/>
    <n v="0"/>
    <n v="24.67"/>
    <n v="24.67"/>
    <n v="0"/>
  </r>
  <r>
    <s v="c2c3f704-0379-483e-8e9c-006b67760227"/>
    <d v="2019-07-30T23:51:25"/>
    <d v="2019-07-30T00:00:00"/>
    <s v="11:27PM"/>
    <d v="2019-07-30T00:00:00"/>
    <s v="7:27PM"/>
    <d v="2019-07-30T00:00:00"/>
    <s v="11:51PM"/>
    <d v="2019-07-30T00:00:00"/>
    <s v="7:51PM"/>
    <s v="-05:00"/>
    <s v="Blade"/>
    <s v="Employee24"/>
    <s v="Employee24@blyblade.com"/>
    <x v="14"/>
    <s v="--"/>
    <s v="Travel | UberX Diamond"/>
    <x v="0"/>
    <x v="332"/>
    <n v="18"/>
    <s v="10001, USA"/>
    <s v="10016, USA"/>
    <x v="4"/>
    <s v="I'M RIDING"/>
    <s v="DEPT - CORP - NY"/>
    <s v="Monthly Billing"/>
    <s v="Fare"/>
    <n v="19.260000000000002"/>
    <n v="0"/>
    <n v="0"/>
    <n v="19.260000000000002"/>
    <s v="USD"/>
    <n v="19.260000000000002"/>
    <n v="0"/>
    <n v="0"/>
    <n v="19.260000000000002"/>
    <n v="1.93"/>
  </r>
  <r>
    <s v="f467885a-d026-46d8-99c1-5be91ab0ddb9"/>
    <d v="2019-08-03T14:38:04"/>
    <d v="2019-08-03T00:00:00"/>
    <s v="2:25PM"/>
    <d v="2019-08-03T00:00:00"/>
    <s v="10:25AM"/>
    <d v="2019-08-03T00:00:00"/>
    <s v="2:37PM"/>
    <d v="2019-08-03T00:00:00"/>
    <s v="10:37AM"/>
    <s v="-05:00"/>
    <s v="Blade"/>
    <s v="Employee24"/>
    <s v="Employee24@blyblade.com"/>
    <x v="14"/>
    <s v="--"/>
    <s v="Travel | UberX Diamond"/>
    <x v="0"/>
    <x v="333"/>
    <n v="11"/>
    <s v="10001, USA"/>
    <s v="10001, USA"/>
    <x v="4"/>
    <s v="I'M RIDING"/>
    <s v="DEPT - CORP - NY"/>
    <s v="Monthly Billing"/>
    <s v="Fare"/>
    <n v="12.74"/>
    <n v="0"/>
    <n v="0"/>
    <n v="12.74"/>
    <s v="USD"/>
    <n v="12.74"/>
    <n v="0"/>
    <n v="0"/>
    <n v="12.74"/>
    <n v="1.27"/>
  </r>
  <r>
    <s v="56e3e7c8-00b4-4028-afe7-999e5c2e98ee"/>
    <d v="2019-08-07T21:54:16"/>
    <d v="2019-08-07T00:00:00"/>
    <s v="8:56PM"/>
    <d v="2019-08-07T00:00:00"/>
    <s v="4:56PM"/>
    <d v="2019-08-07T00:00:00"/>
    <s v="9:54PM"/>
    <d v="2019-08-07T00:00:00"/>
    <s v="5:54PM"/>
    <s v="-05:00"/>
    <s v="Blade"/>
    <s v="Employee12"/>
    <s v="Employee12@blyblade.com"/>
    <x v="0"/>
    <s v="--"/>
    <s v="Travel | Black SUV"/>
    <x v="0"/>
    <x v="334"/>
    <n v="45"/>
    <s v="10011, USA"/>
    <s v="11371, USA"/>
    <x v="4"/>
    <s v="PAX TRAVEL"/>
    <s v="DEPT - OPS - NY"/>
    <s v="Monthly Billing"/>
    <s v="Fare"/>
    <n v="142.69999999999999"/>
    <n v="0"/>
    <n v="0"/>
    <n v="142.69999999999999"/>
    <s v="USD"/>
    <n v="142.69999999999999"/>
    <n v="0"/>
    <n v="0"/>
    <n v="142.69999999999999"/>
    <n v="14.27"/>
  </r>
  <r>
    <s v="ae11b09c-0aac-41a6-adde-a71767adcff8"/>
    <d v="2019-08-08T14:00:13"/>
    <d v="2019-08-08T00:00:00"/>
    <s v="1:14PM"/>
    <d v="2019-08-08T00:00:00"/>
    <s v="9:14AM"/>
    <d v="2019-08-08T00:00:00"/>
    <s v="2:00PM"/>
    <d v="2019-08-08T00:00:00"/>
    <s v="10:00AM"/>
    <s v="-05:00"/>
    <s v="Blade"/>
    <s v="Employee17"/>
    <s v="Employee17@blyblade.com"/>
    <x v="12"/>
    <s v="--"/>
    <s v="Travel | UberX"/>
    <x v="0"/>
    <x v="335"/>
    <n v="37"/>
    <s v="10017, USA"/>
    <s v="10001, USA"/>
    <x v="4"/>
    <s v="PRODUCT RIDING"/>
    <s v="DEPT - OPS - NY"/>
    <s v="Monthly Billing"/>
    <s v="Fare"/>
    <n v="30.52"/>
    <n v="0"/>
    <n v="0"/>
    <n v="30.52"/>
    <s v="USD"/>
    <n v="30.52"/>
    <n v="0"/>
    <n v="0"/>
    <n v="30.52"/>
    <n v="3.05"/>
  </r>
  <r>
    <s v="43ecf1a5-a14a-4eda-9b29-519f2cb6ca02"/>
    <d v="2019-08-08T22:21:37"/>
    <d v="2019-08-08T00:00:00"/>
    <s v="9:57PM"/>
    <d v="2019-08-08T00:00:00"/>
    <s v="5:57PM"/>
    <d v="2019-08-08T00:00:00"/>
    <s v="10:21PM"/>
    <d v="2019-08-08T00:00:00"/>
    <s v="6:21PM"/>
    <s v="-05:00"/>
    <s v="Blade"/>
    <s v="Employee7"/>
    <s v="Employee7@blyblade.com"/>
    <x v="23"/>
    <s v="--"/>
    <s v="Travel | Black"/>
    <x v="0"/>
    <x v="71"/>
    <n v="19"/>
    <s v="10011, USA"/>
    <s v="10016, USA"/>
    <x v="4"/>
    <s v="PAX TRAVEL"/>
    <s v="DEPT - OPS - NY"/>
    <s v="Monthly Billing"/>
    <s v="Fare"/>
    <n v="29.42"/>
    <n v="0"/>
    <n v="0"/>
    <n v="29.42"/>
    <s v="USD"/>
    <n v="29.42"/>
    <n v="0"/>
    <n v="0"/>
    <n v="29.42"/>
    <n v="2.94"/>
  </r>
  <r>
    <s v="c3269a1b-08bb-46bd-b438-431dfbac8dd4"/>
    <d v="2019-08-09T03:00:34"/>
    <d v="2019-08-08T00:00:00"/>
    <s v="11:59PM"/>
    <d v="2019-08-08T00:00:00"/>
    <s v="7:59PM"/>
    <d v="2019-08-09T00:00:00"/>
    <s v="3:00AM"/>
    <d v="2019-08-08T00:00:00"/>
    <s v="11:00PM"/>
    <s v="-05:00"/>
    <s v="Blade"/>
    <s v="Employee29"/>
    <s v="Employee29@blyblade.com"/>
    <x v="7"/>
    <s v="--"/>
    <s v="Travel | Black SUV"/>
    <x v="0"/>
    <x v="336"/>
    <n v="169"/>
    <s v="10011, USA"/>
    <s v="11976, USA"/>
    <x v="4"/>
    <s v="PAX TRAVEL"/>
    <s v="DEPT - OPS - NY"/>
    <s v="Monthly Billing"/>
    <s v="Fare"/>
    <n v="668.51"/>
    <n v="0"/>
    <n v="0"/>
    <n v="668.51"/>
    <s v="USD"/>
    <n v="668.51"/>
    <n v="0"/>
    <n v="0"/>
    <n v="668.51"/>
    <n v="66.849999999999994"/>
  </r>
  <r>
    <s v="38b5b5a9-d662-4a6a-9ab4-15d051527544"/>
    <d v="2019-08-09T19:51:41"/>
    <d v="2019-08-09T00:00:00"/>
    <s v="7:43PM"/>
    <d v="2019-08-09T00:00:00"/>
    <s v="3:43PM"/>
    <s v="--"/>
    <s v="--"/>
    <s v="--"/>
    <s v="--"/>
    <s v="-05:00"/>
    <s v="Blade"/>
    <s v="Employee2"/>
    <s v="Employee2@blyblade.com"/>
    <x v="2"/>
    <s v="--"/>
    <s v="Travel | Premium"/>
    <x v="1"/>
    <x v="3"/>
    <s v="--"/>
    <s v="11954, USA"/>
    <s v="11954, USA"/>
    <x v="4"/>
    <s v="PAX TRAVEL"/>
    <s v="DEPT - OPS - NY"/>
    <s v="Monthly Billing"/>
    <s v="Fare"/>
    <n v="10"/>
    <n v="0"/>
    <n v="0"/>
    <n v="10"/>
    <s v="USD"/>
    <n v="10"/>
    <n v="0"/>
    <n v="0"/>
    <n v="10"/>
    <n v="1"/>
  </r>
  <r>
    <s v="e1f4db61-429f-4d4e-b53c-23a97937842b"/>
    <d v="2019-06-19T22:50:49"/>
    <d v="2019-06-19T00:00:00"/>
    <s v="1:31PM"/>
    <d v="2019-06-19T00:00:00"/>
    <s v="9:31AM"/>
    <d v="2019-06-19T00:00:00"/>
    <s v="1:55PM"/>
    <d v="2019-06-19T00:00:00"/>
    <s v="9:55AM"/>
    <s v="-05:00"/>
    <s v="Blade"/>
    <s v="Employee21"/>
    <s v="Employee21@blyblade.com"/>
    <x v="28"/>
    <s v="--"/>
    <s v="Travel | UberX"/>
    <x v="0"/>
    <x v="337"/>
    <n v="19"/>
    <s v="10128, USA"/>
    <s v="10001, USA"/>
    <x v="5"/>
    <s v="CORP - Employee Rides"/>
    <s v="--"/>
    <s v="Monthly Billing"/>
    <s v="Tip"/>
    <n v="0"/>
    <n v="0"/>
    <n v="3.98"/>
    <n v="3.98"/>
    <s v="USD"/>
    <n v="0"/>
    <n v="0"/>
    <n v="3.98"/>
    <n v="3.98"/>
    <n v="0"/>
  </r>
  <r>
    <s v="af352cc3-5cbc-4301-b968-ef3c8815ac9b"/>
    <d v="2019-08-09T19:51:47"/>
    <d v="2019-08-09T00:00:00"/>
    <s v="7:40PM"/>
    <d v="2019-08-09T00:00:00"/>
    <s v="3:40PM"/>
    <s v="--"/>
    <s v="--"/>
    <s v="--"/>
    <s v="--"/>
    <s v="-05:00"/>
    <s v="Blade"/>
    <s v="Employee44"/>
    <s v="Employee44@blyblade.com"/>
    <x v="44"/>
    <s v="--"/>
    <s v="Travel | Premium"/>
    <x v="1"/>
    <x v="3"/>
    <s v="--"/>
    <s v="11954, USA"/>
    <s v="11954, USA"/>
    <x v="4"/>
    <s v="PAX TRAVEL"/>
    <s v="DEPT - FR - NY"/>
    <s v="Monthly Billing"/>
    <s v="Fare"/>
    <n v="20"/>
    <n v="0"/>
    <n v="0"/>
    <n v="20"/>
    <s v="USD"/>
    <n v="20"/>
    <n v="0"/>
    <n v="0"/>
    <n v="20"/>
    <n v="2"/>
  </r>
  <r>
    <s v="5a32e318-b6af-4559-a7f2-9c8b374917b1"/>
    <d v="2019-08-09T19:52:05"/>
    <d v="2019-08-09T00:00:00"/>
    <s v="7:41PM"/>
    <d v="2019-08-09T00:00:00"/>
    <s v="3:41PM"/>
    <s v="--"/>
    <s v="--"/>
    <s v="--"/>
    <s v="--"/>
    <s v="-05:00"/>
    <s v="Blade"/>
    <s v="Employee9"/>
    <s v="Employee9@blyblade.com"/>
    <x v="8"/>
    <s v="--"/>
    <s v="Travel | Premium SUV"/>
    <x v="1"/>
    <x v="3"/>
    <s v="--"/>
    <s v="11954, USA"/>
    <s v="11954, USA"/>
    <x v="4"/>
    <s v="PAX TRAVEL"/>
    <s v="DEPT - FR - NY"/>
    <s v="Monthly Billing"/>
    <s v="Fare"/>
    <n v="20"/>
    <n v="0"/>
    <n v="0"/>
    <n v="20"/>
    <s v="USD"/>
    <n v="20"/>
    <n v="0"/>
    <n v="0"/>
    <n v="20"/>
    <n v="2"/>
  </r>
  <r>
    <s v="1b4c43d5-ec86-4a7b-a05d-0779bcf20daf"/>
    <d v="2019-08-09T19:52:06"/>
    <d v="2019-08-09T00:00:00"/>
    <s v="7:40PM"/>
    <d v="2019-08-09T00:00:00"/>
    <s v="3:40PM"/>
    <s v="--"/>
    <s v="--"/>
    <s v="--"/>
    <s v="--"/>
    <s v="-05:00"/>
    <s v="Blade"/>
    <s v="Employee48"/>
    <s v="Employee48@blyblade.com"/>
    <x v="27"/>
    <s v="--"/>
    <s v="Travel | Premium SUV"/>
    <x v="1"/>
    <x v="3"/>
    <s v="--"/>
    <s v="11954, USA"/>
    <s v="11954, USA"/>
    <x v="4"/>
    <s v="PAX TRAVEL"/>
    <s v="--"/>
    <s v="Monthly Billing"/>
    <s v="Fare"/>
    <n v="20"/>
    <n v="0"/>
    <n v="0"/>
    <n v="20"/>
    <s v="USD"/>
    <n v="20"/>
    <n v="0"/>
    <n v="0"/>
    <n v="20"/>
    <n v="2"/>
  </r>
  <r>
    <s v="5f472b68-cc01-40ed-ae64-8af0f0724328"/>
    <d v="2019-08-09T20:59:59"/>
    <d v="2019-08-09T00:00:00"/>
    <s v="8:23PM"/>
    <d v="2019-08-09T00:00:00"/>
    <s v="4:23PM"/>
    <s v="--"/>
    <s v="--"/>
    <s v="--"/>
    <s v="--"/>
    <s v="-05:00"/>
    <s v="Blade"/>
    <s v="Employee8"/>
    <s v="Employee8@blyblade.com"/>
    <x v="11"/>
    <s v="--"/>
    <s v="Travel | Premium SUV"/>
    <x v="1"/>
    <x v="3"/>
    <s v="--"/>
    <s v="11954, USA"/>
    <s v="11954, USA"/>
    <x v="4"/>
    <s v="PAX TRAVEL"/>
    <s v="--"/>
    <s v="Monthly Billing"/>
    <s v="Fare"/>
    <n v="20"/>
    <n v="0"/>
    <n v="0"/>
    <n v="20"/>
    <s v="USD"/>
    <n v="20"/>
    <n v="0"/>
    <n v="0"/>
    <n v="20"/>
    <n v="2"/>
  </r>
  <r>
    <s v="7eaf2eaf-6086-441d-9f80-0974905a0a1b"/>
    <d v="2019-08-09T21:00:10"/>
    <d v="2019-08-09T00:00:00"/>
    <s v="8:22PM"/>
    <d v="2019-08-09T00:00:00"/>
    <s v="4:22PM"/>
    <s v="--"/>
    <s v="--"/>
    <s v="--"/>
    <s v="--"/>
    <s v="-05:00"/>
    <s v="Blade"/>
    <s v="Employee8"/>
    <s v="Employee8@blyblade.com"/>
    <x v="11"/>
    <s v="--"/>
    <s v="Travel | Premium"/>
    <x v="1"/>
    <x v="3"/>
    <s v="--"/>
    <s v="11954, USA"/>
    <s v="11954, USA"/>
    <x v="4"/>
    <s v="PAX TRAVEL"/>
    <s v="--"/>
    <s v="Monthly Billing"/>
    <s v="Fare"/>
    <n v="20"/>
    <n v="0"/>
    <n v="0"/>
    <n v="20"/>
    <s v="USD"/>
    <n v="20"/>
    <n v="0"/>
    <n v="0"/>
    <n v="20"/>
    <n v="2"/>
  </r>
  <r>
    <s v="398d614c-efc0-430f-b1e1-df6d54aa727a"/>
    <d v="2019-06-20T02:30:30"/>
    <d v="2019-06-20T00:00:00"/>
    <s v="2:10AM"/>
    <d v="2019-06-19T00:00:00"/>
    <s v="10:10PM"/>
    <d v="2019-06-20T00:00:00"/>
    <s v="2:29AM"/>
    <d v="2019-06-19T00:00:00"/>
    <s v="10:29PM"/>
    <s v="-05:00"/>
    <s v="Blade"/>
    <s v="Employee19"/>
    <s v="Employee19@blyblade.com"/>
    <x v="10"/>
    <s v="--"/>
    <s v="Travel | UberX"/>
    <x v="0"/>
    <x v="27"/>
    <n v="10"/>
    <s v="10011, USA"/>
    <s v="10011, USA"/>
    <x v="10"/>
    <s v="Late Night Rides"/>
    <s v="DEPT - CORP - NY"/>
    <s v="Monthly Billing"/>
    <s v="Tip"/>
    <n v="0"/>
    <n v="0"/>
    <n v="1.03"/>
    <n v="1.03"/>
    <s v="USD"/>
    <n v="0"/>
    <n v="0"/>
    <n v="1.03"/>
    <n v="1.03"/>
    <n v="0"/>
  </r>
  <r>
    <s v="e0e79111-1393-4621-be61-51a88b8b7c91"/>
    <d v="2019-08-09T21:16:25"/>
    <d v="2019-08-09T00:00:00"/>
    <s v="8:52PM"/>
    <d v="2019-08-09T00:00:00"/>
    <s v="4:52PM"/>
    <d v="2019-08-09T00:00:00"/>
    <s v="9:16PM"/>
    <d v="2019-08-09T00:00:00"/>
    <s v="5:16PM"/>
    <s v="-05:00"/>
    <s v="Blade"/>
    <s v="Employee36"/>
    <s v="Employee36@blyblade.com"/>
    <x v="45"/>
    <s v="--"/>
    <s v="Travel | Premium"/>
    <x v="1"/>
    <x v="338"/>
    <n v="10"/>
    <s v="11937, USA"/>
    <s v="11963, USA"/>
    <x v="4"/>
    <s v="PAX TRAVEL"/>
    <s v="DEPT - FR - NY"/>
    <s v="Monthly Billing"/>
    <s v="Fare"/>
    <n v="41.06"/>
    <n v="0"/>
    <n v="0"/>
    <n v="41.06"/>
    <s v="USD"/>
    <n v="41.06"/>
    <n v="0"/>
    <n v="0"/>
    <n v="41.06"/>
    <n v="4.1100000000000003"/>
  </r>
  <r>
    <s v="9a11644d-1475-474e-a28f-3951e3320836"/>
    <d v="2019-08-09T21:40:27"/>
    <d v="2019-08-09T00:00:00"/>
    <s v="8:19PM"/>
    <d v="2019-08-09T00:00:00"/>
    <s v="4:19PM"/>
    <d v="2019-08-09T00:00:00"/>
    <s v="9:40PM"/>
    <d v="2019-08-09T00:00:00"/>
    <s v="5:40PM"/>
    <s v="-05:00"/>
    <s v="Blade"/>
    <s v="Employee48"/>
    <s v="Employee48@blyblade.com"/>
    <x v="27"/>
    <s v="--"/>
    <s v="Travel | Premium SUV"/>
    <x v="1"/>
    <x v="339"/>
    <n v="46"/>
    <s v="11954, USA"/>
    <s v="11962, USA"/>
    <x v="4"/>
    <s v="PAX TRAVEL"/>
    <s v="--"/>
    <s v="Monthly Billing"/>
    <s v="Fare"/>
    <n v="217.59"/>
    <n v="0"/>
    <n v="0"/>
    <n v="217.59"/>
    <s v="USD"/>
    <n v="217.59"/>
    <n v="0"/>
    <n v="0"/>
    <n v="217.59"/>
    <n v="21.76"/>
  </r>
  <r>
    <s v="90445422-239a-415a-bd97-835cc3a67789"/>
    <d v="2019-08-09T21:55:34"/>
    <d v="2019-08-09T00:00:00"/>
    <s v="9:16PM"/>
    <d v="2019-08-09T00:00:00"/>
    <s v="5:16PM"/>
    <d v="2019-08-09T00:00:00"/>
    <s v="9:55PM"/>
    <d v="2019-08-09T00:00:00"/>
    <s v="5:55PM"/>
    <s v="-05:00"/>
    <s v="Blade"/>
    <s v="Employee9"/>
    <s v="Employee9@blyblade.com"/>
    <x v="8"/>
    <s v="--"/>
    <s v="Travel | Premium SUV"/>
    <x v="1"/>
    <x v="340"/>
    <n v="32"/>
    <s v="11937, USA"/>
    <s v="11968, USA"/>
    <x v="4"/>
    <s v="PAX TRAVEL"/>
    <s v="DEPT - FR - NY"/>
    <s v="Monthly Billing"/>
    <s v="Fare"/>
    <n v="119.34"/>
    <n v="0"/>
    <n v="0"/>
    <n v="119.34"/>
    <s v="USD"/>
    <n v="119.34"/>
    <n v="0"/>
    <n v="0"/>
    <n v="119.34"/>
    <n v="11.93"/>
  </r>
  <r>
    <s v="25b4f683-de4a-4d7d-ac3a-85f6fc02d88a"/>
    <d v="2019-08-09T22:10:27"/>
    <d v="2019-08-09T00:00:00"/>
    <s v="9:59PM"/>
    <d v="2019-08-09T00:00:00"/>
    <s v="5:59PM"/>
    <s v="--"/>
    <s v="--"/>
    <s v="--"/>
    <s v="--"/>
    <s v="-05:00"/>
    <s v="Blade"/>
    <s v="Employee37"/>
    <s v="Employee37@blyblade.com"/>
    <x v="29"/>
    <s v="--"/>
    <s v="Travel | Black SUV"/>
    <x v="0"/>
    <x v="3"/>
    <s v="--"/>
    <s v="10010, USA"/>
    <s v="10016, USA"/>
    <x v="4"/>
    <s v="PAX TRAVEL"/>
    <s v="--"/>
    <s v="Monthly Billing"/>
    <s v="Fare"/>
    <n v="10.89"/>
    <n v="0"/>
    <n v="0"/>
    <n v="10.89"/>
    <s v="USD"/>
    <n v="10.89"/>
    <n v="0"/>
    <n v="0"/>
    <n v="10.89"/>
    <n v="1.0900000000000001"/>
  </r>
  <r>
    <s v="a57e377d-0278-4011-b7e8-58d99c7064f5"/>
    <d v="2019-08-10T00:08:25"/>
    <d v="2019-08-09T00:00:00"/>
    <s v="9:49PM"/>
    <d v="2019-08-09T00:00:00"/>
    <s v="5:49PM"/>
    <d v="2019-08-10T00:00:00"/>
    <s v="12:08AM"/>
    <d v="2019-08-09T00:00:00"/>
    <s v="8:08PM"/>
    <s v="-05:00"/>
    <s v="Blade"/>
    <s v="Employee25"/>
    <s v="Employee25@blyblade.com"/>
    <x v="21"/>
    <s v="--"/>
    <s v="Travel | Black SUV"/>
    <x v="0"/>
    <x v="341"/>
    <n v="133"/>
    <s v="10016, USA"/>
    <s v="11976, USA"/>
    <x v="4"/>
    <s v="PAX TRAVEL"/>
    <s v="DEPT - CX"/>
    <s v="Monthly Billing"/>
    <s v="Fare"/>
    <n v="558.89"/>
    <n v="0"/>
    <n v="0"/>
    <n v="558.89"/>
    <s v="USD"/>
    <n v="558.89"/>
    <n v="0"/>
    <n v="0"/>
    <n v="558.89"/>
    <n v="55.89"/>
  </r>
  <r>
    <s v="780d3d37-b753-45e3-9c55-8b9aaaee9b28"/>
    <d v="2019-08-10T00:23:18"/>
    <d v="2019-08-09T00:00:00"/>
    <s v="9:50PM"/>
    <d v="2019-08-09T00:00:00"/>
    <s v="5:50PM"/>
    <d v="2019-08-10T00:00:00"/>
    <s v="12:22AM"/>
    <d v="2019-08-09T00:00:00"/>
    <s v="8:22PM"/>
    <s v="-05:00"/>
    <s v="Blade"/>
    <s v="Employee17"/>
    <s v="Employee17@blyblade.com"/>
    <x v="12"/>
    <s v="--"/>
    <s v="Travel | Black"/>
    <x v="0"/>
    <x v="342"/>
    <n v="143"/>
    <s v="10016, USA"/>
    <s v="11937, USA"/>
    <x v="4"/>
    <s v="PAX TRAVEL"/>
    <s v="DEPT - OPS - NY"/>
    <s v="Monthly Billing"/>
    <s v="Fare"/>
    <n v="421.14"/>
    <n v="0"/>
    <n v="0"/>
    <n v="421.14"/>
    <s v="USD"/>
    <n v="421.14"/>
    <n v="0"/>
    <n v="0"/>
    <n v="421.14"/>
    <n v="42.11"/>
  </r>
  <r>
    <s v="6aec10dd-d6df-41a1-aeeb-8544c83e6d49"/>
    <d v="2019-08-10T00:30:07"/>
    <d v="2019-08-09T00:00:00"/>
    <s v="9:47PM"/>
    <d v="2019-08-09T00:00:00"/>
    <s v="5:47PM"/>
    <d v="2019-08-10T00:00:00"/>
    <s v="12:29AM"/>
    <d v="2019-08-09T00:00:00"/>
    <s v="8:29PM"/>
    <s v="-05:00"/>
    <s v="Blade"/>
    <s v="Employee2"/>
    <s v="Employee2@blyblade.com"/>
    <x v="2"/>
    <s v="--"/>
    <s v="Travel | Black"/>
    <x v="0"/>
    <x v="343"/>
    <n v="154"/>
    <s v="10016, USA"/>
    <s v="11937, USA"/>
    <x v="4"/>
    <s v="PAX TRAVEL"/>
    <s v="DEPT - OPS - NY"/>
    <s v="Monthly Billing"/>
    <s v="Fare"/>
    <n v="472.68"/>
    <n v="0"/>
    <n v="0"/>
    <n v="472.68"/>
    <s v="USD"/>
    <n v="472.68"/>
    <n v="0"/>
    <n v="0"/>
    <n v="472.68"/>
    <n v="47.27"/>
  </r>
  <r>
    <s v="ac116455-0c9b-46e4-a421-1568e099020d"/>
    <d v="2019-08-10T01:16:49"/>
    <d v="2019-08-09T00:00:00"/>
    <s v="10:02PM"/>
    <d v="2019-08-09T00:00:00"/>
    <s v="6:02PM"/>
    <d v="2019-08-10T00:00:00"/>
    <s v="1:16AM"/>
    <d v="2019-08-09T00:00:00"/>
    <s v="9:16PM"/>
    <s v="-05:00"/>
    <s v="Blade"/>
    <s v="Employee19"/>
    <s v="Employee19@blyblade.com"/>
    <x v="10"/>
    <s v="--"/>
    <s v="Travel | Black SUV"/>
    <x v="0"/>
    <x v="344"/>
    <n v="187"/>
    <s v="10016, USA"/>
    <s v="11954, USA"/>
    <x v="4"/>
    <s v="PAX TRAVEL"/>
    <s v="DEPT - CORP - NY"/>
    <s v="Monthly Billing"/>
    <s v="Fare"/>
    <n v="653.27"/>
    <n v="0"/>
    <n v="0"/>
    <n v="653.27"/>
    <s v="USD"/>
    <n v="653.27"/>
    <n v="0"/>
    <n v="0"/>
    <n v="653.27"/>
    <n v="65.33"/>
  </r>
  <r>
    <s v="28888a42-8403-423e-b2fd-6e218cb621c1"/>
    <d v="2019-06-20T21:29:00"/>
    <d v="2019-06-20T00:00:00"/>
    <s v="8:22PM"/>
    <d v="2019-06-20T00:00:00"/>
    <s v="4:22PM"/>
    <d v="2019-06-20T00:00:00"/>
    <s v="9:27PM"/>
    <d v="2019-06-20T00:00:00"/>
    <s v="5:27PM"/>
    <s v="-05:00"/>
    <s v="Blade"/>
    <s v="Employee4"/>
    <s v="Employee4@blyblade.com"/>
    <x v="1"/>
    <s v="--"/>
    <s v="Travel | UberX"/>
    <x v="0"/>
    <x v="345"/>
    <n v="62"/>
    <s v="10010, USA"/>
    <s v="07608, USA"/>
    <x v="5"/>
    <s v="CORP - Employee Rides"/>
    <s v="DEPT - CX"/>
    <s v="Monthly Billing"/>
    <s v="Tip"/>
    <n v="0"/>
    <n v="0"/>
    <n v="13.96"/>
    <n v="13.96"/>
    <s v="USD"/>
    <n v="0"/>
    <n v="0"/>
    <n v="13.96"/>
    <n v="13.96"/>
    <n v="0"/>
  </r>
  <r>
    <s v="a2fbdeea-e69a-45dc-8836-3257037f34b6"/>
    <d v="2019-08-10T01:33:48"/>
    <d v="2019-08-09T00:00:00"/>
    <s v="9:46PM"/>
    <d v="2019-08-09T00:00:00"/>
    <s v="5:46PM"/>
    <d v="2019-08-10T00:00:00"/>
    <s v="1:33AM"/>
    <d v="2019-08-09T00:00:00"/>
    <s v="9:33PM"/>
    <s v="-05:00"/>
    <s v="Blade"/>
    <s v="Employee51"/>
    <s v="Employee51@blyblade.com"/>
    <x v="36"/>
    <s v="--"/>
    <s v="Travel | Black"/>
    <x v="0"/>
    <x v="346"/>
    <n v="209"/>
    <s v="10016, USA"/>
    <s v="11954, USA"/>
    <x v="4"/>
    <s v="PAX TRAVEL"/>
    <s v="DEPT - CX"/>
    <s v="Monthly Billing"/>
    <s v="Fare"/>
    <n v="468.35"/>
    <n v="0"/>
    <n v="0"/>
    <n v="468.35"/>
    <s v="USD"/>
    <n v="468.35"/>
    <n v="0"/>
    <n v="0"/>
    <n v="468.35"/>
    <n v="46.84"/>
  </r>
  <r>
    <s v="8737406e-b843-4dfe-a549-148020c513bd"/>
    <d v="2019-08-13T22:51:22"/>
    <d v="2019-08-13T00:00:00"/>
    <s v="10:23PM"/>
    <d v="2019-08-13T00:00:00"/>
    <s v="6:23PM"/>
    <s v="--"/>
    <s v="--"/>
    <s v="--"/>
    <s v="--"/>
    <s v="-05:00"/>
    <s v="Blade"/>
    <s v="Employee2"/>
    <s v="Employee2@blyblade.com"/>
    <x v="2"/>
    <s v="--"/>
    <s v="Travel | UberXL"/>
    <x v="1"/>
    <x v="3"/>
    <s v="--"/>
    <s v="11946, USA"/>
    <s v="11978, USA"/>
    <x v="4"/>
    <s v="PAX TRAVEL"/>
    <s v="DEPT - OPS - NY"/>
    <s v="Monthly Billing"/>
    <s v="Fare"/>
    <n v="20"/>
    <n v="0"/>
    <n v="0"/>
    <n v="20"/>
    <s v="USD"/>
    <n v="20"/>
    <n v="0"/>
    <n v="0"/>
    <n v="20"/>
    <n v="2"/>
  </r>
  <r>
    <s v="6052987b-a535-4d88-8a5b-fcfd911dbe8c"/>
    <d v="2019-08-13T22:51:34"/>
    <d v="2019-08-13T00:00:00"/>
    <s v="10:17PM"/>
    <d v="2019-08-13T00:00:00"/>
    <s v="6:17PM"/>
    <d v="2019-08-13T00:00:00"/>
    <s v="10:51PM"/>
    <d v="2019-08-13T00:00:00"/>
    <s v="6:51PM"/>
    <s v="-05:00"/>
    <s v="Blade"/>
    <s v="Employee17"/>
    <s v="Employee17@blyblade.com"/>
    <x v="12"/>
    <s v="--"/>
    <s v="Travel | Premium"/>
    <x v="1"/>
    <x v="347"/>
    <n v="24"/>
    <s v="11978, USA"/>
    <s v="11976, USA"/>
    <x v="4"/>
    <s v="PAX TRAVEL"/>
    <s v="DEPT - OPS - NY"/>
    <s v="Monthly Billing"/>
    <s v="Fare"/>
    <n v="108.92"/>
    <n v="0"/>
    <n v="0"/>
    <n v="108.92"/>
    <s v="USD"/>
    <n v="108.92"/>
    <n v="0"/>
    <n v="0"/>
    <n v="108.92"/>
    <n v="10.89"/>
  </r>
  <r>
    <s v="9d9c4859-a341-4beb-8ed8-c69f053d9e5f"/>
    <d v="2019-08-13T23:06:19"/>
    <d v="2019-08-13T00:00:00"/>
    <s v="10:15PM"/>
    <d v="2019-08-13T00:00:00"/>
    <s v="6:15PM"/>
    <d v="2019-08-13T00:00:00"/>
    <s v="11:06PM"/>
    <d v="2019-08-13T00:00:00"/>
    <s v="7:06PM"/>
    <s v="-05:00"/>
    <s v="Blade"/>
    <s v="Employee29"/>
    <s v="Employee29@blyblade.com"/>
    <x v="7"/>
    <s v="--"/>
    <s v="Travel | Premium SUV"/>
    <x v="1"/>
    <x v="348"/>
    <n v="34"/>
    <s v="11978, USA"/>
    <s v="11963, USA"/>
    <x v="4"/>
    <s v="PAX TRAVEL"/>
    <s v="DEPT - OPS - NY"/>
    <s v="Monthly Billing"/>
    <s v="Fare"/>
    <n v="196.41"/>
    <n v="0"/>
    <n v="0"/>
    <n v="196.41"/>
    <s v="USD"/>
    <n v="196.41"/>
    <n v="0"/>
    <n v="0"/>
    <n v="196.41"/>
    <n v="19.64"/>
  </r>
  <r>
    <s v="222ee48c-7ce2-4077-9647-289ac9874c4c"/>
    <d v="2019-08-13T23:13:38"/>
    <d v="2019-08-13T00:00:00"/>
    <s v="10:22PM"/>
    <d v="2019-08-13T00:00:00"/>
    <s v="6:22PM"/>
    <d v="2019-08-13T00:00:00"/>
    <s v="11:13PM"/>
    <d v="2019-08-13T00:00:00"/>
    <s v="7:13PM"/>
    <s v="-05:00"/>
    <s v="Blade"/>
    <s v="Employee48"/>
    <s v="Employee48@blyblade.com"/>
    <x v="27"/>
    <s v="--"/>
    <s v="Travel | UberXL"/>
    <x v="1"/>
    <x v="349"/>
    <n v="39"/>
    <s v="11978, USA"/>
    <s v="11937, USA"/>
    <x v="4"/>
    <s v="PAX TRAVEL"/>
    <s v="--"/>
    <s v="Monthly Billing"/>
    <s v="Fare"/>
    <n v="115.02"/>
    <n v="0"/>
    <n v="0"/>
    <n v="115.02"/>
    <s v="USD"/>
    <n v="115.02"/>
    <n v="0"/>
    <n v="0"/>
    <n v="115.02"/>
    <n v="11.5"/>
  </r>
  <r>
    <s v="94432677-23ac-46a2-baf0-0aec0a3f00b5"/>
    <d v="2019-08-14T18:39:46"/>
    <d v="2019-08-14T00:00:00"/>
    <s v="6:09PM"/>
    <d v="2019-08-14T00:00:00"/>
    <s v="2:09PM"/>
    <d v="2019-08-14T00:00:00"/>
    <s v="6:39PM"/>
    <d v="2019-08-14T00:00:00"/>
    <s v="2:39PM"/>
    <s v="-05:00"/>
    <s v="Blade"/>
    <s v="Employee38"/>
    <s v="Employee38@blyblade.com"/>
    <x v="18"/>
    <s v="--"/>
    <s v="Travel | UberX Diamond"/>
    <x v="0"/>
    <x v="350"/>
    <n v="26"/>
    <s v="10128, USA"/>
    <s v="ted States"/>
    <x v="4"/>
    <s v="PRODUCT RIDING"/>
    <s v="BLADE - CORP"/>
    <s v="Monthly Billing"/>
    <s v="Fare"/>
    <n v="20.95"/>
    <n v="0"/>
    <n v="0"/>
    <n v="20.95"/>
    <s v="USD"/>
    <n v="20.95"/>
    <n v="0"/>
    <n v="0"/>
    <n v="20.95"/>
    <n v="2.1"/>
  </r>
  <r>
    <s v="c9708a4d-95bb-474f-b087-95aa5bcf8da3"/>
    <d v="2019-08-14T22:19:09"/>
    <d v="2019-08-14T00:00:00"/>
    <s v="8:48PM"/>
    <d v="2019-08-14T00:00:00"/>
    <s v="4:48PM"/>
    <d v="2019-08-14T00:00:00"/>
    <s v="10:18PM"/>
    <d v="2019-08-14T00:00:00"/>
    <s v="6:18PM"/>
    <s v="-05:00"/>
    <s v="Blade"/>
    <s v="Employee7"/>
    <s v="Employee7@blyblade.com"/>
    <x v="23"/>
    <s v="--"/>
    <s v="Travel | Black"/>
    <x v="0"/>
    <x v="351"/>
    <n v="85"/>
    <s v="10011, USA"/>
    <s v="11430, USA"/>
    <x v="4"/>
    <s v="PAX TRAVEL"/>
    <s v="DEPT - OPS - NY"/>
    <s v="Monthly Billing"/>
    <s v="Fare"/>
    <n v="142.69"/>
    <n v="0"/>
    <n v="0"/>
    <n v="142.69"/>
    <s v="USD"/>
    <n v="142.69"/>
    <n v="0"/>
    <n v="0"/>
    <n v="142.69"/>
    <n v="14.27"/>
  </r>
  <r>
    <s v="713d390a-1efc-454a-abf3-1d84a7b256d2"/>
    <d v="2019-08-14T22:21:32"/>
    <d v="2019-08-14T00:00:00"/>
    <s v="9:08PM"/>
    <d v="2019-08-14T00:00:00"/>
    <s v="5:08PM"/>
    <d v="2019-08-14T00:00:00"/>
    <s v="10:21PM"/>
    <d v="2019-08-14T00:00:00"/>
    <s v="6:21PM"/>
    <s v="-05:00"/>
    <s v="Blade"/>
    <s v="Employee28"/>
    <s v="Employee28@blyblade.com"/>
    <x v="4"/>
    <s v="--"/>
    <s v="Travel | Black SUV"/>
    <x v="0"/>
    <x v="352"/>
    <n v="65"/>
    <s v="11430, USA"/>
    <s v="10001, USA"/>
    <x v="4"/>
    <s v="PAX TRAVEL"/>
    <s v="DEPT - OPS - NY"/>
    <s v="Monthly Billing"/>
    <s v="Fare"/>
    <n v="179.06"/>
    <n v="0"/>
    <n v="0"/>
    <n v="179.06"/>
    <s v="USD"/>
    <n v="179.06"/>
    <n v="0"/>
    <n v="0"/>
    <n v="179.06"/>
    <n v="17.91"/>
  </r>
  <r>
    <s v="58d9d921-7302-4c58-9123-9b3d0f70dbba"/>
    <d v="2019-06-21T03:09:49"/>
    <d v="2019-06-21T00:00:00"/>
    <s v="2:24AM"/>
    <d v="2019-06-20T00:00:00"/>
    <s v="10:24PM"/>
    <d v="2019-06-21T00:00:00"/>
    <s v="3:03AM"/>
    <d v="2019-06-20T00:00:00"/>
    <s v="11:03PM"/>
    <s v="-05:00"/>
    <s v="Blade"/>
    <s v="Employee32"/>
    <s v="Employee32@blyblade.com"/>
    <x v="22"/>
    <s v="--"/>
    <s v="Travel | Black SUV"/>
    <x v="0"/>
    <x v="89"/>
    <n v="25"/>
    <s v="10011, USA"/>
    <s v="10036, USA"/>
    <x v="1"/>
    <s v="CORP - Employee Rides"/>
    <s v="--"/>
    <s v="Monthly Billing"/>
    <s v="Tip"/>
    <n v="0"/>
    <n v="0"/>
    <n v="5.73"/>
    <n v="5.73"/>
    <s v="USD"/>
    <n v="0"/>
    <n v="0"/>
    <n v="5.73"/>
    <n v="5.73"/>
    <n v="0"/>
  </r>
  <r>
    <s v="4b5d2b2e-27b0-4f7f-8580-9488d1459f81"/>
    <d v="2019-06-21T10:46:03"/>
    <d v="2019-06-21T00:00:00"/>
    <s v="1:00AM"/>
    <d v="2019-06-20T00:00:00"/>
    <s v="9:00PM"/>
    <d v="2019-06-21T00:00:00"/>
    <s v="1:51AM"/>
    <d v="2019-06-20T00:00:00"/>
    <s v="9:51PM"/>
    <s v="-05:00"/>
    <s v="Blade"/>
    <s v="Employee4"/>
    <s v="Employee4@blyblade.com"/>
    <x v="1"/>
    <s v="--"/>
    <s v="Travel | UberX"/>
    <x v="2"/>
    <x v="353"/>
    <n v="47"/>
    <s v="07608, USA"/>
    <s v="10004, USA"/>
    <x v="10"/>
    <s v="Late Night Rides"/>
    <s v="DEPT - CX"/>
    <s v="Monthly Billing"/>
    <s v="Tip"/>
    <n v="0"/>
    <n v="0"/>
    <n v="7.54"/>
    <n v="7.54"/>
    <s v="USD"/>
    <n v="0"/>
    <n v="0"/>
    <n v="7.54"/>
    <n v="7.54"/>
    <n v="0"/>
  </r>
  <r>
    <s v="81721f5b-1f34-4168-b42d-62bcefaf7332"/>
    <d v="2019-08-14T22:25:34"/>
    <d v="2019-08-14T00:00:00"/>
    <s v="8:49PM"/>
    <d v="2019-08-14T00:00:00"/>
    <s v="4:49PM"/>
    <d v="2019-08-14T00:00:00"/>
    <s v="10:24PM"/>
    <d v="2019-08-14T00:00:00"/>
    <s v="6:24PM"/>
    <s v="-05:00"/>
    <s v="Blade"/>
    <s v="Employee6"/>
    <s v="Employee6@blyblade.com"/>
    <x v="3"/>
    <s v="--"/>
    <s v="Travel | Black SUV"/>
    <x v="0"/>
    <x v="354"/>
    <n v="88"/>
    <s v="10011, USA"/>
    <s v="11430, USA"/>
    <x v="4"/>
    <s v="PAX TRAVEL"/>
    <s v="DEPT - OPS - NY"/>
    <s v="Monthly Billing"/>
    <s v="Fare"/>
    <n v="206.72"/>
    <n v="0"/>
    <n v="0"/>
    <n v="206.72"/>
    <s v="USD"/>
    <n v="206.72"/>
    <n v="0"/>
    <n v="0"/>
    <n v="206.72"/>
    <n v="20.67"/>
  </r>
  <r>
    <s v="22f87d8f-afd0-487f-b167-41a0f6ce5ee6"/>
    <d v="2019-08-15T16:06:25"/>
    <d v="2019-08-15T00:00:00"/>
    <s v="3:25PM"/>
    <d v="2019-08-15T00:00:00"/>
    <s v="11:25AM"/>
    <d v="2019-08-15T00:00:00"/>
    <s v="4:06PM"/>
    <d v="2019-08-15T00:00:00"/>
    <s v="12:06PM"/>
    <s v="-05:00"/>
    <s v="Blade"/>
    <s v="Employee12"/>
    <s v="Employee12@blyblade.com"/>
    <x v="0"/>
    <s v="--"/>
    <s v="Travel | UberX Diamond"/>
    <x v="0"/>
    <x v="355"/>
    <n v="35"/>
    <s v="10004, USA"/>
    <s v="07114, USA"/>
    <x v="4"/>
    <s v="PRODUCT RIDING"/>
    <s v="DEPT - OPS - NY"/>
    <s v="Monthly Billing"/>
    <s v="Fare"/>
    <n v="82.36"/>
    <n v="0"/>
    <n v="0"/>
    <n v="82.36"/>
    <s v="USD"/>
    <n v="82.36"/>
    <n v="0"/>
    <n v="0"/>
    <n v="82.36"/>
    <n v="8.24"/>
  </r>
  <r>
    <s v="94f95031-0e13-4b66-ad59-a13dc3744659"/>
    <d v="2019-08-16T20:14:21"/>
    <d v="2019-08-16T00:00:00"/>
    <s v="8:09PM"/>
    <d v="2019-08-16T00:00:00"/>
    <s v="4:09PM"/>
    <s v="--"/>
    <s v="--"/>
    <s v="--"/>
    <s v="--"/>
    <s v="-05:00"/>
    <s v="Blade"/>
    <s v="Employee2"/>
    <s v="Employee2@blyblade.com"/>
    <x v="2"/>
    <s v="--"/>
    <s v="Travel | Premium"/>
    <x v="1"/>
    <x v="1"/>
    <n v="2"/>
    <s v="11937, USA"/>
    <s v="11937, USA"/>
    <x v="4"/>
    <s v="PAX TRAVEL"/>
    <s v="DEPT - OPS - NY"/>
    <s v="Monthly Billing"/>
    <s v="Fare"/>
    <n v="15.52"/>
    <n v="0"/>
    <n v="0"/>
    <n v="15.52"/>
    <s v="USD"/>
    <n v="15.52"/>
    <n v="0"/>
    <n v="0"/>
    <n v="15.52"/>
    <n v="1.55"/>
  </r>
  <r>
    <s v="b1ce0ba0-3354-41a9-832d-bfa16f52d7cd"/>
    <d v="2019-08-16T20:14:53"/>
    <d v="2019-08-16T00:00:00"/>
    <s v="8:08PM"/>
    <d v="2019-08-16T00:00:00"/>
    <s v="4:08PM"/>
    <s v="--"/>
    <s v="--"/>
    <s v="--"/>
    <s v="--"/>
    <s v="-05:00"/>
    <s v="Blade"/>
    <s v="Employee36"/>
    <s v="Employee36@blyblade.com"/>
    <x v="45"/>
    <s v="--"/>
    <s v="Travel | Premium SUV"/>
    <x v="1"/>
    <x v="1"/>
    <n v="3"/>
    <s v="11937, USA"/>
    <s v="11937, USA"/>
    <x v="4"/>
    <s v="PAX TRAVEL"/>
    <s v="DEPT - FR - NY"/>
    <s v="Monthly Billing"/>
    <s v="Fare"/>
    <n v="20.34"/>
    <n v="0"/>
    <n v="0"/>
    <n v="20.34"/>
    <s v="USD"/>
    <n v="20.34"/>
    <n v="0"/>
    <n v="0"/>
    <n v="20.34"/>
    <n v="2.0299999999999998"/>
  </r>
  <r>
    <s v="7a790eae-ec72-4be2-b8c3-1bd9e6b6ed9e"/>
    <d v="2019-08-16T20:15:30"/>
    <d v="2019-08-16T00:00:00"/>
    <s v="8:08PM"/>
    <d v="2019-08-16T00:00:00"/>
    <s v="4:08PM"/>
    <s v="--"/>
    <s v="--"/>
    <s v="--"/>
    <s v="--"/>
    <s v="-05:00"/>
    <s v="Blade"/>
    <s v="Employee29"/>
    <s v="Employee29@blyblade.com"/>
    <x v="7"/>
    <s v="--"/>
    <s v="Travel | Premium SUV"/>
    <x v="1"/>
    <x v="1"/>
    <n v="4"/>
    <s v="11937, USA"/>
    <s v="11937, USA"/>
    <x v="4"/>
    <s v="PAX TRAVEL"/>
    <s v="DEPT - OPS - NY"/>
    <s v="Monthly Billing"/>
    <s v="Fare"/>
    <n v="20.65"/>
    <n v="0"/>
    <n v="0"/>
    <n v="20.65"/>
    <s v="USD"/>
    <n v="20.65"/>
    <n v="0"/>
    <n v="0"/>
    <n v="20.65"/>
    <n v="2.0699999999999998"/>
  </r>
  <r>
    <s v="8fe9b274-2588-40ca-adea-0b9be75358c0"/>
    <d v="2019-06-21T13:04:30"/>
    <d v="2019-06-21T00:00:00"/>
    <s v="11:09AM"/>
    <d v="2019-06-21T00:00:00"/>
    <s v="7:09AM"/>
    <d v="2019-06-21T00:00:00"/>
    <s v="11:54AM"/>
    <d v="2019-06-21T00:00:00"/>
    <s v="7:54AM"/>
    <s v="-05:00"/>
    <s v="Blade"/>
    <s v="Employee4"/>
    <s v="Employee4@blyblade.com"/>
    <x v="1"/>
    <s v="--"/>
    <s v="Travel | UberX"/>
    <x v="0"/>
    <x v="356"/>
    <n v="41"/>
    <s v="10004, USA"/>
    <s v="07608, USA"/>
    <x v="5"/>
    <s v="CORP - Employee Rides"/>
    <s v="DEPT - CX"/>
    <s v="Monthly Billing"/>
    <s v="Tip"/>
    <n v="0"/>
    <n v="0"/>
    <n v="12.7"/>
    <n v="12.7"/>
    <s v="USD"/>
    <n v="0"/>
    <n v="0"/>
    <n v="12.7"/>
    <n v="12.7"/>
    <n v="0"/>
  </r>
  <r>
    <s v="81c88e6a-b132-46c8-a51f-d4d2058de9de"/>
    <d v="2019-08-16T20:50:29"/>
    <d v="2019-08-16T00:00:00"/>
    <s v="8:09PM"/>
    <d v="2019-08-16T00:00:00"/>
    <s v="4:09PM"/>
    <d v="2019-08-16T00:00:00"/>
    <s v="8:50PM"/>
    <d v="2019-08-16T00:00:00"/>
    <s v="4:50PM"/>
    <s v="-05:00"/>
    <s v="Blade"/>
    <s v="Employee42"/>
    <s v="Employee42@blyblade.com"/>
    <x v="31"/>
    <s v="--"/>
    <s v="Travel | Premium SUV"/>
    <x v="1"/>
    <x v="357"/>
    <n v="40"/>
    <s v="11937, USA"/>
    <s v="11930, USA"/>
    <x v="4"/>
    <s v="PAX TRAVEL"/>
    <s v="--"/>
    <s v="Monthly Billing"/>
    <s v="Fare"/>
    <n v="104.92"/>
    <n v="0"/>
    <n v="0"/>
    <n v="104.92"/>
    <s v="USD"/>
    <n v="104.92"/>
    <n v="0"/>
    <n v="0"/>
    <n v="104.92"/>
    <n v="10.49"/>
  </r>
  <r>
    <s v="be52ab5d-2d7c-44d8-a22d-227de4041210"/>
    <d v="2019-08-16T21:01:22"/>
    <d v="2019-08-16T00:00:00"/>
    <s v="8:12PM"/>
    <d v="2019-08-16T00:00:00"/>
    <s v="4:12PM"/>
    <d v="2019-08-16T00:00:00"/>
    <s v="9:01PM"/>
    <d v="2019-08-16T00:00:00"/>
    <s v="5:01PM"/>
    <s v="-05:00"/>
    <s v="Blade"/>
    <s v="Employee11"/>
    <s v="Employee11@blyblade.com"/>
    <x v="26"/>
    <s v="--"/>
    <s v="Travel | Premium SUV"/>
    <x v="1"/>
    <x v="358"/>
    <n v="38"/>
    <s v="11937, USA"/>
    <s v="11954, USA"/>
    <x v="4"/>
    <s v="PAX TRAVEL"/>
    <s v="DEPT - CX"/>
    <s v="Monthly Billing"/>
    <s v="Fare"/>
    <n v="176.02"/>
    <n v="0"/>
    <n v="0"/>
    <n v="176.02"/>
    <s v="USD"/>
    <n v="176.02"/>
    <n v="0"/>
    <n v="0"/>
    <n v="176.02"/>
    <n v="17.600000000000001"/>
  </r>
  <r>
    <s v="d6583b27-64ed-4cb4-a050-dddb09234d7d"/>
    <d v="2019-08-17T00:05:56"/>
    <d v="2019-08-16T00:00:00"/>
    <s v="11:52PM"/>
    <d v="2019-08-16T00:00:00"/>
    <s v="7:52PM"/>
    <s v="--"/>
    <s v="--"/>
    <s v="--"/>
    <s v="--"/>
    <s v="-05:00"/>
    <s v="Blade"/>
    <s v="Employee8"/>
    <s v="Employee8@blyblade.com"/>
    <x v="11"/>
    <s v="--"/>
    <s v="Travel | Premium SUV"/>
    <x v="1"/>
    <x v="3"/>
    <s v="--"/>
    <s v="11937, USA"/>
    <s v="11937, USA"/>
    <x v="4"/>
    <s v="PAX TRAVEL"/>
    <s v="--"/>
    <s v="Monthly Billing"/>
    <s v="Fare"/>
    <n v="10"/>
    <n v="0"/>
    <n v="0"/>
    <n v="10"/>
    <s v="USD"/>
    <n v="10"/>
    <n v="0"/>
    <n v="0"/>
    <n v="10"/>
    <n v="1"/>
  </r>
  <r>
    <s v="c4634c59-3fe1-44d4-9ecb-d71a438ad28a"/>
    <d v="2019-08-17T00:21:25"/>
    <d v="2019-08-17T00:00:00"/>
    <s v="12:06AM"/>
    <d v="2019-08-16T00:00:00"/>
    <s v="8:06PM"/>
    <s v="--"/>
    <s v="--"/>
    <s v="--"/>
    <s v="--"/>
    <s v="-05:00"/>
    <s v="Blade"/>
    <s v="Employee2"/>
    <s v="Employee2@blyblade.com"/>
    <x v="2"/>
    <s v="--"/>
    <s v="Travel | Premium"/>
    <x v="1"/>
    <x v="3"/>
    <s v="--"/>
    <s v="11937, USA"/>
    <s v="11937, USA"/>
    <x v="4"/>
    <s v="PAX TRAVEL"/>
    <s v="DEPT - OPS - NY"/>
    <s v="Monthly Billing"/>
    <s v="Fare"/>
    <n v="10"/>
    <n v="0"/>
    <n v="0"/>
    <n v="10"/>
    <s v="USD"/>
    <n v="10"/>
    <n v="0"/>
    <n v="0"/>
    <n v="10"/>
    <n v="1"/>
  </r>
  <r>
    <s v="5e2a8dfb-4335-4c47-9528-4e86777f3255"/>
    <d v="2019-08-17T00:30:26"/>
    <d v="2019-08-17T00:00:00"/>
    <s v="12:06AM"/>
    <d v="2019-08-16T00:00:00"/>
    <s v="8:06PM"/>
    <s v="--"/>
    <s v="--"/>
    <s v="--"/>
    <s v="--"/>
    <s v="-05:00"/>
    <s v="Blade"/>
    <s v="Employee29"/>
    <s v="Employee29@blyblade.com"/>
    <x v="7"/>
    <s v="--"/>
    <s v="Travel | Premium"/>
    <x v="1"/>
    <x v="359"/>
    <n v="19"/>
    <s v="11937, USA"/>
    <s v="11937, USA"/>
    <x v="4"/>
    <s v="PAX TRAVEL"/>
    <s v="DEPT - OPS - NY"/>
    <s v="Monthly Billing"/>
    <s v="Fare"/>
    <n v="27.18"/>
    <n v="0"/>
    <n v="0"/>
    <n v="27.18"/>
    <s v="USD"/>
    <n v="27.18"/>
    <n v="0"/>
    <n v="0"/>
    <n v="27.18"/>
    <n v="2.72"/>
  </r>
  <r>
    <s v="22bcdf46-a99f-4fb9-9752-a74a8b073b6a"/>
    <d v="2019-08-17T00:59:13"/>
    <d v="2019-08-17T00:00:00"/>
    <s v="12:06AM"/>
    <d v="2019-08-16T00:00:00"/>
    <s v="8:06PM"/>
    <d v="2019-08-17T00:00:00"/>
    <s v="12:59AM"/>
    <d v="2019-08-16T00:00:00"/>
    <s v="8:59PM"/>
    <s v="-05:00"/>
    <s v="Blade"/>
    <s v="Employee42"/>
    <s v="Employee42@blyblade.com"/>
    <x v="31"/>
    <s v="--"/>
    <s v="Travel | Premium"/>
    <x v="1"/>
    <x v="360"/>
    <n v="34"/>
    <s v="11937, USA"/>
    <s v="11954, USA"/>
    <x v="4"/>
    <s v="PAX TRAVEL"/>
    <s v="--"/>
    <s v="Monthly Billing"/>
    <s v="Fare"/>
    <n v="130.25"/>
    <n v="0"/>
    <n v="0"/>
    <n v="130.25"/>
    <s v="USD"/>
    <n v="130.25"/>
    <n v="0"/>
    <n v="0"/>
    <n v="130.25"/>
    <n v="13.03"/>
  </r>
  <r>
    <s v="fc785e25-5ccf-4433-9635-18e6b0eed184"/>
    <d v="2019-08-17T01:05:03"/>
    <d v="2019-08-17T00:00:00"/>
    <s v="12:06AM"/>
    <d v="2019-08-16T00:00:00"/>
    <s v="8:06PM"/>
    <d v="2019-08-17T00:00:00"/>
    <s v="1:04AM"/>
    <d v="2019-08-16T00:00:00"/>
    <s v="9:04PM"/>
    <s v="-05:00"/>
    <s v="Blade"/>
    <s v="Employee7"/>
    <s v="Employee7@blyblade.com"/>
    <x v="23"/>
    <s v="--"/>
    <s v="Travel | Premium"/>
    <x v="1"/>
    <x v="361"/>
    <n v="37"/>
    <s v="11937, USA"/>
    <s v="11954, USA"/>
    <x v="4"/>
    <s v="PAX TRAVEL"/>
    <s v="DEPT - OPS - NY"/>
    <s v="Monthly Billing"/>
    <s v="Fare"/>
    <n v="142.76"/>
    <n v="0"/>
    <n v="0"/>
    <n v="142.76"/>
    <s v="USD"/>
    <n v="142.76"/>
    <n v="0"/>
    <n v="0"/>
    <n v="142.76"/>
    <n v="14.28"/>
  </r>
  <r>
    <s v="d6b135ee-6d14-4d90-914c-865f8dc97c0e"/>
    <d v="2019-08-17T15:17:19"/>
    <d v="2019-08-17T00:00:00"/>
    <s v="2:47PM"/>
    <d v="2019-08-17T00:00:00"/>
    <s v="10:47AM"/>
    <d v="2019-08-17T00:00:00"/>
    <s v="3:17PM"/>
    <d v="2019-08-17T00:00:00"/>
    <s v="11:17AM"/>
    <s v="-05:00"/>
    <s v="Blade"/>
    <s v="Employee52"/>
    <s v="Employee52@blyblade.com"/>
    <x v="37"/>
    <s v="--"/>
    <s v="Travel | Black SUV"/>
    <x v="0"/>
    <x v="362"/>
    <n v="22"/>
    <s v="États-Unis"/>
    <s v="États-Unis"/>
    <x v="4"/>
    <s v="PAX TRAVEL"/>
    <s v="DEPT - CX"/>
    <s v="Monthly Billing"/>
    <s v="Fare"/>
    <n v="52.72"/>
    <n v="0"/>
    <n v="0"/>
    <n v="52.72"/>
    <s v="USD"/>
    <n v="52.72"/>
    <n v="0"/>
    <n v="0"/>
    <n v="52.72"/>
    <n v="5.27"/>
  </r>
  <r>
    <s v="c3a9caf4-576e-4820-986d-61225697ef67"/>
    <d v="2019-08-18T21:19:05"/>
    <d v="2019-08-18T00:00:00"/>
    <s v="9:07PM"/>
    <d v="2019-08-18T00:00:00"/>
    <s v="5:07PM"/>
    <s v="--"/>
    <s v="--"/>
    <s v="--"/>
    <s v="--"/>
    <s v="-05:00"/>
    <s v="Blade"/>
    <s v="Employee2"/>
    <s v="Employee2@blyblade.com"/>
    <x v="2"/>
    <s v="--"/>
    <s v="Travel | Black"/>
    <x v="0"/>
    <x v="3"/>
    <s v="--"/>
    <s v="10001, USA"/>
    <s v="10011, USA"/>
    <x v="4"/>
    <s v="PAX TRAVEL"/>
    <s v="DEPT - OPS - NY"/>
    <s v="Monthly Billing"/>
    <s v="Fare"/>
    <n v="10.89"/>
    <n v="0"/>
    <n v="0"/>
    <n v="10.89"/>
    <s v="USD"/>
    <n v="10.89"/>
    <n v="0"/>
    <n v="0"/>
    <n v="10.89"/>
    <n v="1.0900000000000001"/>
  </r>
  <r>
    <s v="4a256e4b-d88d-483b-bbe6-f737b62227f0"/>
    <d v="2019-08-18T22:17:52"/>
    <d v="2019-08-18T00:00:00"/>
    <s v="9:11PM"/>
    <d v="2019-08-18T00:00:00"/>
    <s v="5:11PM"/>
    <d v="2019-08-18T00:00:00"/>
    <s v="10:17PM"/>
    <d v="2019-08-18T00:00:00"/>
    <s v="6:17PM"/>
    <s v="-05:00"/>
    <s v="Blade"/>
    <s v="Employee29"/>
    <s v="Employee29@blyblade.com"/>
    <x v="7"/>
    <s v="--"/>
    <s v="Travel | Black SUV"/>
    <x v="0"/>
    <x v="363"/>
    <n v="59"/>
    <s v="10011, USA"/>
    <s v="11430, USA"/>
    <x v="4"/>
    <s v="PAX TRAVEL"/>
    <s v="DEPT - OPS - NY"/>
    <s v="Monthly Billing"/>
    <s v="Fare"/>
    <n v="181.38"/>
    <n v="0"/>
    <n v="0"/>
    <n v="181.38"/>
    <s v="USD"/>
    <n v="181.38"/>
    <n v="0"/>
    <n v="0"/>
    <n v="181.38"/>
    <n v="18.14"/>
  </r>
  <r>
    <s v="94538303-83f9-4ad1-bb19-de976478f536"/>
    <d v="2019-08-18T22:36:26"/>
    <d v="2019-08-18T00:00:00"/>
    <s v="10:05PM"/>
    <d v="2019-08-18T00:00:00"/>
    <s v="6:05PM"/>
    <s v="--"/>
    <s v="--"/>
    <s v="--"/>
    <s v="--"/>
    <s v="-05:00"/>
    <s v="Blade"/>
    <s v="Employee42"/>
    <s v="Employee42@blyblade.com"/>
    <x v="31"/>
    <s v="--"/>
    <s v="Travel | Black SUV"/>
    <x v="0"/>
    <x v="1"/>
    <n v="0"/>
    <s v="11371, USA"/>
    <s v="11371, USA"/>
    <x v="4"/>
    <s v="PAX TRAVEL"/>
    <s v="--"/>
    <s v="Monthly Billing"/>
    <s v="Fare"/>
    <n v="39.729999999999997"/>
    <n v="0"/>
    <n v="0"/>
    <n v="39.729999999999997"/>
    <s v="USD"/>
    <n v="39.729999999999997"/>
    <n v="0"/>
    <n v="0"/>
    <n v="39.729999999999997"/>
    <n v="3.97"/>
  </r>
  <r>
    <s v="2f100a05-5167-4dfc-8e01-2367ba45ba64"/>
    <d v="2019-08-18T22:39:23"/>
    <d v="2019-08-18T00:00:00"/>
    <s v="9:14PM"/>
    <d v="2019-08-18T00:00:00"/>
    <s v="5:14PM"/>
    <d v="2019-08-18T00:00:00"/>
    <s v="10:39PM"/>
    <d v="2019-08-18T00:00:00"/>
    <s v="6:39PM"/>
    <s v="-05:00"/>
    <s v="Blade"/>
    <s v="Employee28"/>
    <s v="Employee28@blyblade.com"/>
    <x v="4"/>
    <s v="--"/>
    <s v="Travel | Black SUV"/>
    <x v="0"/>
    <x v="364"/>
    <n v="66"/>
    <s v="11430, USA"/>
    <s v="10003, USA"/>
    <x v="4"/>
    <s v="PAX TRAVEL"/>
    <s v="DEPT - OPS - NY"/>
    <s v="Monthly Billing"/>
    <s v="Fare"/>
    <n v="223.92"/>
    <n v="0"/>
    <n v="0"/>
    <n v="223.92"/>
    <s v="USD"/>
    <n v="223.92"/>
    <n v="0"/>
    <n v="0"/>
    <n v="223.92"/>
    <n v="22.39"/>
  </r>
  <r>
    <s v="e353c281-bb16-4982-8532-677d14e9baff"/>
    <d v="2019-08-18T22:47:36"/>
    <d v="2019-08-18T00:00:00"/>
    <s v="10:36PM"/>
    <d v="2019-08-18T00:00:00"/>
    <s v="6:36PM"/>
    <s v="--"/>
    <s v="--"/>
    <s v="--"/>
    <s v="--"/>
    <s v="-05:00"/>
    <s v="Blade"/>
    <s v="Employee26"/>
    <s v="Employee26@blyblade.com"/>
    <x v="24"/>
    <s v="--"/>
    <s v="Travel | Premium SUV"/>
    <x v="1"/>
    <x v="3"/>
    <s v="--"/>
    <s v="ted States"/>
    <s v="11779, USA"/>
    <x v="4"/>
    <s v="PAX TRAVEL"/>
    <s v="DEPT - OPS - NY"/>
    <s v="Monthly Billing"/>
    <s v="Fare"/>
    <n v="10"/>
    <n v="0"/>
    <n v="0"/>
    <n v="10"/>
    <s v="USD"/>
    <n v="10"/>
    <n v="0"/>
    <n v="0"/>
    <n v="10"/>
    <n v="1"/>
  </r>
  <r>
    <s v="b3b8c205-c0b8-4bc4-b0ee-255ba8a8cbc2"/>
    <d v="2019-08-18T22:52:26"/>
    <d v="2019-08-18T00:00:00"/>
    <s v="9:28PM"/>
    <d v="2019-08-18T00:00:00"/>
    <s v="5:28PM"/>
    <d v="2019-08-18T00:00:00"/>
    <s v="10:52PM"/>
    <d v="2019-08-18T00:00:00"/>
    <s v="6:52PM"/>
    <s v="-05:00"/>
    <s v="Blade"/>
    <s v="Employee2"/>
    <s v="Employee2@blyblade.com"/>
    <x v="2"/>
    <s v="--"/>
    <s v="Travel | Black SUV"/>
    <x v="0"/>
    <x v="365"/>
    <n v="74"/>
    <s v="11430, USA"/>
    <s v="10003, USA"/>
    <x v="4"/>
    <s v="PAX TRAVEL"/>
    <s v="DEPT - OPS - NY"/>
    <s v="Monthly Billing"/>
    <s v="Fare"/>
    <n v="164.54"/>
    <n v="0"/>
    <n v="0"/>
    <n v="164.54"/>
    <s v="USD"/>
    <n v="164.54"/>
    <n v="0"/>
    <n v="0"/>
    <n v="164.54"/>
    <n v="16.45"/>
  </r>
  <r>
    <s v="aa1ce030-afd3-413a-a79b-e2d434822c84"/>
    <d v="2019-08-18T22:58:06"/>
    <d v="2019-08-18T00:00:00"/>
    <s v="10:50PM"/>
    <d v="2019-08-18T00:00:00"/>
    <s v="6:50PM"/>
    <s v="--"/>
    <s v="--"/>
    <s v="--"/>
    <s v="--"/>
    <s v="-05:00"/>
    <s v="Blade"/>
    <s v="Employee26"/>
    <s v="Employee26@blyblade.com"/>
    <x v="24"/>
    <s v="--"/>
    <s v="Travel | Premium SUV"/>
    <x v="1"/>
    <x v="3"/>
    <s v="--"/>
    <s v="11779, USA"/>
    <s v="11779, USA"/>
    <x v="4"/>
    <s v="PAX TRAVEL"/>
    <s v="DEPT - OPS - NY"/>
    <s v="Monthly Billing"/>
    <s v="Fare"/>
    <n v="10"/>
    <n v="0"/>
    <n v="0"/>
    <n v="10"/>
    <s v="USD"/>
    <n v="10"/>
    <n v="0"/>
    <n v="0"/>
    <n v="10"/>
    <n v="1"/>
  </r>
  <r>
    <s v="7ad5eace-ce50-43a6-90d8-4a3ae51a2983"/>
    <d v="2019-08-18T23:04:02"/>
    <d v="2019-08-18T00:00:00"/>
    <s v="10:52PM"/>
    <d v="2019-08-18T00:00:00"/>
    <s v="6:52PM"/>
    <s v="--"/>
    <s v="--"/>
    <s v="--"/>
    <s v="--"/>
    <s v="-05:00"/>
    <s v="Blade"/>
    <s v="Employee6"/>
    <s v="Employee6@blyblade.com"/>
    <x v="3"/>
    <s v="--"/>
    <s v="Travel | Premium SUV"/>
    <x v="1"/>
    <x v="3"/>
    <s v="--"/>
    <s v="10580, USA"/>
    <s v="10604, USA"/>
    <x v="4"/>
    <s v="PAX TRAVEL"/>
    <s v="DEPT - OPS - NY"/>
    <s v="Monthly Billing"/>
    <s v="Fare"/>
    <n v="15.13"/>
    <n v="0"/>
    <n v="0"/>
    <n v="15.13"/>
    <s v="USD"/>
    <n v="15.13"/>
    <n v="0"/>
    <n v="0"/>
    <n v="15.13"/>
    <n v="1.51"/>
  </r>
  <r>
    <s v="0fe3563c-62e2-441d-b90d-5d2786de4664"/>
    <d v="2019-06-21T17:06:11"/>
    <d v="2019-06-21T00:00:00"/>
    <s v="2:43PM"/>
    <d v="2019-06-21T00:00:00"/>
    <s v="10:43AM"/>
    <d v="2019-06-21T00:00:00"/>
    <s v="2:57PM"/>
    <d v="2019-06-21T00:00:00"/>
    <s v="10:57AM"/>
    <s v="-05:00"/>
    <s v="Blade"/>
    <s v="Employee4"/>
    <s v="Employee4@blyblade.com"/>
    <x v="1"/>
    <s v="--"/>
    <s v="Travel | UberX"/>
    <x v="2"/>
    <x v="366"/>
    <n v="13"/>
    <s v="07652, USA"/>
    <s v="07608, USA"/>
    <x v="2"/>
    <s v="CORP - Employee Rides"/>
    <s v="DEPT - CX"/>
    <s v="Monthly Billing"/>
    <s v="Tip"/>
    <n v="0"/>
    <n v="0"/>
    <n v="1"/>
    <n v="1"/>
    <s v="USD"/>
    <n v="0"/>
    <n v="0"/>
    <n v="1"/>
    <n v="1"/>
    <n v="0"/>
  </r>
  <r>
    <s v="250778e3-39ba-42b0-8319-248493c72e9b"/>
    <d v="2019-08-18T23:04:04"/>
    <d v="2019-08-18T00:00:00"/>
    <s v="10:56PM"/>
    <d v="2019-08-18T00:00:00"/>
    <s v="6:56PM"/>
    <s v="--"/>
    <s v="--"/>
    <s v="--"/>
    <s v="--"/>
    <s v="-05:00"/>
    <s v="Blade"/>
    <s v="Employee7"/>
    <s v="Employee7@blyblade.com"/>
    <x v="23"/>
    <s v="--"/>
    <s v="Travel | Premium SUV"/>
    <x v="1"/>
    <x v="3"/>
    <s v="--"/>
    <s v="10573, USA"/>
    <s v="10577, USA"/>
    <x v="4"/>
    <s v="PAX TRAVEL"/>
    <s v="DEPT - OPS - NY"/>
    <s v="Monthly Billing"/>
    <s v="Fare"/>
    <n v="13.29"/>
    <n v="0"/>
    <n v="0"/>
    <n v="13.29"/>
    <s v="USD"/>
    <n v="13.29"/>
    <n v="0"/>
    <n v="0"/>
    <n v="13.29"/>
    <n v="1.33"/>
  </r>
  <r>
    <s v="59e3885a-4aa4-536c-979c-b065970d3e8b"/>
    <d v="2019-06-21T17:33:00"/>
    <d v="2019-06-21T00:00:00"/>
    <s v="5:03PM"/>
    <d v="2019-06-21T00:00:00"/>
    <s v="1:03PM"/>
    <d v="2019-06-21T00:00:00"/>
    <s v="5:32PM"/>
    <d v="2019-06-21T00:00:00"/>
    <s v="1:32PM"/>
    <s v="-05:00"/>
    <s v="Blade"/>
    <s v="Employee20"/>
    <s v="Employee20@blyblade.com"/>
    <x v="19"/>
    <s v="--"/>
    <s v="Eats"/>
    <x v="0"/>
    <x v="367"/>
    <n v="28"/>
    <s v="10016, USA"/>
    <s v="10016, USA"/>
    <x v="9"/>
    <s v="Blade - Lunch Policy"/>
    <s v="BLADE - CORP"/>
    <s v="Monthly Billing"/>
    <s v="Fare and Tip"/>
    <n v="15.46"/>
    <n v="0"/>
    <n v="2"/>
    <n v="15.46"/>
    <s v="USD"/>
    <n v="15.46"/>
    <n v="0"/>
    <n v="2"/>
    <n v="15.46"/>
    <n v="1.55"/>
  </r>
  <r>
    <s v="0fefa251-9215-4adc-a21b-c7cfd189c327"/>
    <d v="2019-08-18T23:12:01"/>
    <d v="2019-08-18T00:00:00"/>
    <s v="10:18PM"/>
    <d v="2019-08-18T00:00:00"/>
    <s v="6:18PM"/>
    <d v="2019-08-18T00:00:00"/>
    <s v="11:11PM"/>
    <d v="2019-08-18T00:00:00"/>
    <s v="7:11PM"/>
    <s v="-05:00"/>
    <s v="Blade"/>
    <s v="Employee29"/>
    <s v="Employee29@blyblade.com"/>
    <x v="7"/>
    <s v="--"/>
    <s v="Travel | Black SUV"/>
    <x v="0"/>
    <x v="368"/>
    <n v="45"/>
    <s v="11371, USA"/>
    <s v="10011, USA"/>
    <x v="4"/>
    <s v="PAX TRAVEL"/>
    <s v="DEPT - OPS - NY"/>
    <s v="Monthly Billing"/>
    <s v="Fare"/>
    <n v="129.19999999999999"/>
    <n v="0"/>
    <n v="0"/>
    <n v="129.19999999999999"/>
    <s v="USD"/>
    <n v="129.19999999999999"/>
    <n v="0"/>
    <n v="0"/>
    <n v="129.19999999999999"/>
    <n v="12.92"/>
  </r>
  <r>
    <s v="febf6dfb-e169-4fde-b04d-af7b1fa1776a"/>
    <d v="2019-08-18T23:16:33"/>
    <d v="2019-08-18T00:00:00"/>
    <s v="10:30PM"/>
    <d v="2019-08-18T00:00:00"/>
    <s v="6:30PM"/>
    <d v="2019-08-18T00:00:00"/>
    <s v="11:16PM"/>
    <d v="2019-08-18T00:00:00"/>
    <s v="7:16PM"/>
    <s v="-05:00"/>
    <s v="Blade"/>
    <s v="Employee36"/>
    <s v="Employee36@blyblade.com"/>
    <x v="45"/>
    <s v="--"/>
    <s v="Travel | Black"/>
    <x v="0"/>
    <x v="107"/>
    <n v="34"/>
    <s v="11371, USA"/>
    <s v="10013, USA"/>
    <x v="4"/>
    <s v="PAX TRAVEL"/>
    <s v="DEPT - FR - NY"/>
    <s v="Monthly Billing"/>
    <s v="Fare"/>
    <n v="75.42"/>
    <n v="0"/>
    <n v="0"/>
    <n v="75.42"/>
    <s v="USD"/>
    <n v="75.42"/>
    <n v="0"/>
    <n v="0"/>
    <n v="75.42"/>
    <n v="7.54"/>
  </r>
  <r>
    <s v="a5c439be-8bfc-4508-bbeb-afb828ee4bbe"/>
    <d v="2019-06-21T18:11:18"/>
    <d v="2019-06-21T00:00:00"/>
    <s v="5:07PM"/>
    <d v="2019-06-21T00:00:00"/>
    <s v="1:07PM"/>
    <d v="2019-06-21T00:00:00"/>
    <s v="6:10PM"/>
    <d v="2019-06-21T00:00:00"/>
    <s v="2:10PM"/>
    <s v="-05:00"/>
    <s v="Blade"/>
    <s v="Employee4"/>
    <s v="Employee4@blyblade.com"/>
    <x v="1"/>
    <s v="--"/>
    <s v="Travel | UberX"/>
    <x v="2"/>
    <x v="369"/>
    <n v="50"/>
    <s v="07608, USA"/>
    <s v="10038, USA"/>
    <x v="5"/>
    <s v="CORP - Employee Rides"/>
    <s v="DEPT - CX"/>
    <s v="Monthly Billing"/>
    <s v="Tip"/>
    <n v="0"/>
    <n v="0"/>
    <n v="7.52"/>
    <n v="7.52"/>
    <s v="USD"/>
    <n v="0"/>
    <n v="0"/>
    <n v="7.52"/>
    <n v="7.52"/>
    <n v="0"/>
  </r>
  <r>
    <s v="62a7d406-7054-4df1-829c-4d7a9982d2a9"/>
    <d v="2019-08-18T23:20:58"/>
    <d v="2019-08-18T00:00:00"/>
    <s v="11:05PM"/>
    <d v="2019-08-18T00:00:00"/>
    <s v="7:05PM"/>
    <s v="--"/>
    <s v="--"/>
    <s v="--"/>
    <s v="--"/>
    <s v="-05:00"/>
    <s v="Blade"/>
    <s v="Employee5"/>
    <s v="Employee5@blyblade.com"/>
    <x v="9"/>
    <s v="--"/>
    <s v="Travel | Premium SUV"/>
    <x v="1"/>
    <x v="3"/>
    <s v="--"/>
    <s v="11779, USA"/>
    <s v="11779, USA"/>
    <x v="4"/>
    <s v="PAX TRAVEL"/>
    <s v="DEPT - OPS - NY"/>
    <s v="Monthly Billing"/>
    <s v="Fare"/>
    <n v="13.34"/>
    <n v="0"/>
    <n v="0"/>
    <n v="13.34"/>
    <s v="USD"/>
    <n v="13.34"/>
    <n v="0"/>
    <n v="0"/>
    <n v="13.34"/>
    <n v="1.33"/>
  </r>
  <r>
    <s v="45b4a2b2-1cad-4e70-b81d-2eae5eacc18a"/>
    <d v="2019-08-18T23:40:12"/>
    <d v="2019-08-18T00:00:00"/>
    <s v="10:42PM"/>
    <d v="2019-08-18T00:00:00"/>
    <s v="6:42PM"/>
    <d v="2019-08-18T00:00:00"/>
    <s v="11:39PM"/>
    <d v="2019-08-18T00:00:00"/>
    <s v="7:39PM"/>
    <s v="-05:00"/>
    <s v="Blade"/>
    <s v="Employee14"/>
    <s v="Employee14@blyblade.com"/>
    <x v="5"/>
    <s v="--"/>
    <s v="Travel | Black SUV"/>
    <x v="0"/>
    <x v="370"/>
    <n v="51"/>
    <s v="10011, USA"/>
    <s v="11430, USA"/>
    <x v="4"/>
    <s v="PAX TRAVEL"/>
    <s v="DEPT - OPS - NY"/>
    <s v="Monthly Billing"/>
    <s v="Fare"/>
    <n v="166.57"/>
    <n v="0"/>
    <n v="0"/>
    <n v="166.57"/>
    <s v="USD"/>
    <n v="166.57"/>
    <n v="0"/>
    <n v="0"/>
    <n v="166.57"/>
    <n v="16.66"/>
  </r>
  <r>
    <s v="d5dd6578-8944-4463-94e9-45fa03b68d8e"/>
    <d v="2019-08-18T23:50:02"/>
    <d v="2019-08-18T00:00:00"/>
    <s v="11:47PM"/>
    <d v="2019-08-18T00:00:00"/>
    <s v="7:47PM"/>
    <s v="--"/>
    <s v="--"/>
    <s v="--"/>
    <s v="--"/>
    <s v="-05:00"/>
    <s v="Blade"/>
    <s v="Employee7"/>
    <s v="Employee7@blyblade.com"/>
    <x v="23"/>
    <s v="--"/>
    <s v="Travel | Premium SUV"/>
    <x v="1"/>
    <x v="3"/>
    <s v="--"/>
    <s v="11954, USA"/>
    <s v="11954, USA"/>
    <x v="4"/>
    <s v="PAX TRAVEL"/>
    <s v="DEPT - OPS - NY"/>
    <s v="Monthly Billing"/>
    <s v="Fare"/>
    <n v="10"/>
    <n v="0"/>
    <n v="0"/>
    <n v="10"/>
    <s v="USD"/>
    <n v="10"/>
    <n v="0"/>
    <n v="0"/>
    <n v="10"/>
    <n v="1"/>
  </r>
  <r>
    <s v="79c294ec-83eb-4f9b-a0ca-bda0c5a3de92"/>
    <d v="2019-06-21T20:13:52"/>
    <d v="2019-06-21T00:00:00"/>
    <s v="7:44PM"/>
    <d v="2019-06-21T00:00:00"/>
    <s v="3:44PM"/>
    <d v="2019-06-21T00:00:00"/>
    <s v="8:10PM"/>
    <d v="2019-06-21T00:00:00"/>
    <s v="4:10PM"/>
    <s v="-05:00"/>
    <s v="Blade"/>
    <s v="Employee28"/>
    <s v="Employee28@blyblade.com"/>
    <x v="4"/>
    <s v="--"/>
    <s v="Travel | Black SUV"/>
    <x v="0"/>
    <x v="371"/>
    <n v="22"/>
    <s v="11430, USA"/>
    <s v="11430, USA"/>
    <x v="1"/>
    <s v="CORP - Employee Rides"/>
    <s v="DEPT - OPS - NY"/>
    <s v="Monthly Billing"/>
    <s v="Tip"/>
    <n v="0"/>
    <n v="0"/>
    <n v="9.43"/>
    <n v="9.43"/>
    <s v="USD"/>
    <n v="0"/>
    <n v="0"/>
    <n v="9.43"/>
    <n v="9.43"/>
    <n v="0"/>
  </r>
  <r>
    <s v="accf8a60-53b6-4001-a280-60ce8b2365cb"/>
    <d v="2019-08-18T23:53:20"/>
    <d v="2019-08-18T00:00:00"/>
    <s v="11:17PM"/>
    <d v="2019-08-18T00:00:00"/>
    <s v="7:17PM"/>
    <s v="--"/>
    <s v="--"/>
    <s v="--"/>
    <s v="--"/>
    <s v="-05:00"/>
    <s v="Blade"/>
    <s v="Employee2"/>
    <s v="Employee2@blyblade.com"/>
    <x v="2"/>
    <s v="--"/>
    <s v="Travel | Car Seat"/>
    <x v="0"/>
    <x v="3"/>
    <s v="--"/>
    <s v="10036, USA"/>
    <s v="10011, USA"/>
    <x v="4"/>
    <s v="PAX TRAVEL"/>
    <s v="DEPT - OPS - NY"/>
    <s v="Monthly Billing"/>
    <s v="Fare"/>
    <n v="8.3000000000000007"/>
    <n v="0"/>
    <n v="0"/>
    <n v="8.3000000000000007"/>
    <s v="USD"/>
    <n v="8.3000000000000007"/>
    <n v="0"/>
    <n v="0"/>
    <n v="8.3000000000000007"/>
    <n v="0.83"/>
  </r>
  <r>
    <s v="480de184-0bba-4846-8f32-ac5c74df834b"/>
    <d v="2019-08-18T23:55:43"/>
    <d v="2019-08-18T00:00:00"/>
    <s v="11:49PM"/>
    <d v="2019-08-18T00:00:00"/>
    <s v="7:49PM"/>
    <s v="--"/>
    <s v="--"/>
    <s v="--"/>
    <s v="--"/>
    <s v="-05:00"/>
    <s v="Blade"/>
    <s v="Employee8"/>
    <s v="Employee8@blyblade.com"/>
    <x v="11"/>
    <s v="--"/>
    <s v="Travel | Premium SUV"/>
    <x v="1"/>
    <x v="3"/>
    <s v="--"/>
    <s v="11954, USA"/>
    <s v="11954, USA"/>
    <x v="4"/>
    <s v="PAX TRAVEL"/>
    <s v="--"/>
    <s v="Monthly Billing"/>
    <s v="Fare"/>
    <n v="20"/>
    <n v="0"/>
    <n v="0"/>
    <n v="20"/>
    <s v="USD"/>
    <n v="20"/>
    <n v="0"/>
    <n v="0"/>
    <n v="20"/>
    <n v="2"/>
  </r>
  <r>
    <s v="d3437cd8-4c9c-4043-a389-a951ec973a6d"/>
    <d v="2019-08-19T00:04:30"/>
    <d v="2019-08-18T00:00:00"/>
    <s v="10:05PM"/>
    <d v="2019-08-18T00:00:00"/>
    <s v="6:05PM"/>
    <d v="2019-08-19T00:00:00"/>
    <s v="12:04AM"/>
    <d v="2019-08-18T00:00:00"/>
    <s v="8:04PM"/>
    <s v="-05:00"/>
    <s v="Blade"/>
    <s v="Employee9"/>
    <s v="Employee9@blyblade.com"/>
    <x v="8"/>
    <s v="--"/>
    <s v="Travel | Premium SUV"/>
    <x v="1"/>
    <x v="372"/>
    <n v="80"/>
    <s v="11779, USA"/>
    <s v="10028, USA"/>
    <x v="4"/>
    <s v="PAX TRAVEL"/>
    <s v="DEPT - FR - NY"/>
    <s v="Monthly Billing"/>
    <s v="Fare"/>
    <n v="182.71"/>
    <n v="0"/>
    <n v="0"/>
    <n v="182.71"/>
    <s v="USD"/>
    <n v="182.71"/>
    <n v="0"/>
    <n v="0"/>
    <n v="182.71"/>
    <n v="18.27"/>
  </r>
  <r>
    <s v="060cf23d-017e-41a9-a50d-66f8b69dd56c"/>
    <d v="2019-08-19T00:26:41"/>
    <d v="2019-08-18T00:00:00"/>
    <s v="10:25PM"/>
    <d v="2019-08-18T00:00:00"/>
    <s v="6:25PM"/>
    <d v="2019-08-19T00:00:00"/>
    <s v="12:26AM"/>
    <d v="2019-08-18T00:00:00"/>
    <s v="8:26PM"/>
    <s v="-05:00"/>
    <s v="Blade"/>
    <s v="Employee43"/>
    <s v="Employee43@blyblade.com"/>
    <x v="38"/>
    <s v="--"/>
    <s v="Travel | Premium"/>
    <x v="1"/>
    <x v="373"/>
    <n v="100"/>
    <s v="11779, USA"/>
    <s v="10023, USA"/>
    <x v="4"/>
    <s v="PAX TRAVEL"/>
    <s v="DEPT - FR - NY"/>
    <s v="Monthly Billing"/>
    <s v="Fare"/>
    <n v="169.68"/>
    <n v="0"/>
    <n v="0"/>
    <n v="169.68"/>
    <s v="USD"/>
    <n v="169.68"/>
    <n v="0"/>
    <n v="0"/>
    <n v="169.68"/>
    <n v="16.97"/>
  </r>
  <r>
    <s v="ef0ed8db-1f83-4c62-98c8-175bf5119e8a"/>
    <d v="2019-08-19T00:38:27"/>
    <d v="2019-08-18T00:00:00"/>
    <s v="10:52PM"/>
    <d v="2019-08-18T00:00:00"/>
    <s v="6:52PM"/>
    <d v="2019-08-19T00:00:00"/>
    <s v="12:38AM"/>
    <d v="2019-08-18T00:00:00"/>
    <s v="8:38PM"/>
    <s v="-05:00"/>
    <s v="Blade"/>
    <s v="Employee42"/>
    <s v="Employee42@blyblade.com"/>
    <x v="31"/>
    <s v="--"/>
    <s v="Travel | Premium SUV"/>
    <x v="1"/>
    <x v="374"/>
    <n v="96"/>
    <s v="11779, USA"/>
    <s v="10025, USA"/>
    <x v="4"/>
    <s v="PAX TRAVEL"/>
    <s v="--"/>
    <s v="Monthly Billing"/>
    <s v="Fare"/>
    <n v="297.33"/>
    <n v="0"/>
    <n v="0"/>
    <n v="297.33"/>
    <s v="USD"/>
    <n v="297.33"/>
    <n v="0"/>
    <n v="0"/>
    <n v="297.33"/>
    <n v="29.73"/>
  </r>
  <r>
    <s v="5d92db83-5e2e-4814-aaee-4e3221b80fe1"/>
    <d v="2019-08-19T00:42:27"/>
    <d v="2019-08-18T00:00:00"/>
    <s v="11:56PM"/>
    <d v="2019-08-18T00:00:00"/>
    <s v="7:56PM"/>
    <d v="2019-08-19T00:00:00"/>
    <s v="12:42AM"/>
    <d v="2019-08-18T00:00:00"/>
    <s v="8:42PM"/>
    <s v="-05:00"/>
    <s v="Blade"/>
    <s v="Employee6"/>
    <s v="Employee6@blyblade.com"/>
    <x v="3"/>
    <s v="--"/>
    <s v="Travel | Premium SUV"/>
    <x v="1"/>
    <x v="375"/>
    <n v="43"/>
    <s v="11954, USA"/>
    <s v="11937, USA"/>
    <x v="4"/>
    <s v="PAX TRAVEL"/>
    <s v="DEPT - OPS - NY"/>
    <s v="Monthly Billing"/>
    <s v="Fare"/>
    <n v="178.77"/>
    <n v="0"/>
    <n v="0"/>
    <n v="178.77"/>
    <s v="USD"/>
    <n v="178.77"/>
    <n v="0"/>
    <n v="0"/>
    <n v="178.77"/>
    <n v="17.88"/>
  </r>
  <r>
    <s v="c63732b8-42f9-4427-a29f-c88ef38158e7"/>
    <d v="2019-08-19T00:46:21"/>
    <d v="2019-08-18T00:00:00"/>
    <s v="11:56PM"/>
    <d v="2019-08-18T00:00:00"/>
    <s v="7:56PM"/>
    <d v="2019-08-19T00:00:00"/>
    <s v="12:46AM"/>
    <d v="2019-08-18T00:00:00"/>
    <s v="8:46PM"/>
    <s v="-05:00"/>
    <s v="Blade"/>
    <s v="Employee1"/>
    <s v="Employee1@blyblade.com"/>
    <x v="41"/>
    <s v="--"/>
    <s v="Travel | Premium SUV"/>
    <x v="1"/>
    <x v="376"/>
    <n v="47"/>
    <s v="11954, USA"/>
    <s v="11937, USA"/>
    <x v="4"/>
    <s v="PAX TRAVEL"/>
    <s v="DEPT - CX"/>
    <s v="Monthly Billing"/>
    <s v="Fare"/>
    <n v="183.14"/>
    <n v="0"/>
    <n v="0"/>
    <n v="183.14"/>
    <s v="USD"/>
    <n v="183.14"/>
    <n v="0"/>
    <n v="0"/>
    <n v="183.14"/>
    <n v="18.309999999999999"/>
  </r>
  <r>
    <s v="c7466e5c-d1bf-45c4-a624-9b0930b02e13"/>
    <d v="2019-08-19T00:48:18"/>
    <d v="2019-08-18T00:00:00"/>
    <s v="9:56PM"/>
    <d v="2019-08-18T00:00:00"/>
    <s v="5:56PM"/>
    <d v="2019-08-19T00:00:00"/>
    <s v="12:47AM"/>
    <d v="2019-08-18T00:00:00"/>
    <s v="8:47PM"/>
    <s v="-05:00"/>
    <s v="Blade"/>
    <s v="Employee44"/>
    <s v="Employee44@blyblade.com"/>
    <x v="44"/>
    <s v="--"/>
    <s v="Travel | Premium SUV"/>
    <x v="1"/>
    <x v="377"/>
    <n v="146"/>
    <s v="11779, USA"/>
    <s v="10010, USA"/>
    <x v="4"/>
    <s v="PAX TRAVEL"/>
    <s v="DEPT - FR - NY"/>
    <s v="Monthly Billing"/>
    <s v="Fare"/>
    <n v="224.98"/>
    <n v="0"/>
    <n v="0"/>
    <n v="224.98"/>
    <s v="USD"/>
    <n v="224.98"/>
    <n v="0"/>
    <n v="0"/>
    <n v="224.98"/>
    <n v="22.5"/>
  </r>
  <r>
    <s v="8298aa5d-2c6f-47d0-ae93-dc8f94fc6a6a"/>
    <d v="2019-08-19T00:49:39"/>
    <d v="2019-08-18T00:00:00"/>
    <s v="9:57PM"/>
    <d v="2019-08-18T00:00:00"/>
    <s v="5:57PM"/>
    <d v="2019-08-19T00:00:00"/>
    <s v="12:49AM"/>
    <d v="2019-08-18T00:00:00"/>
    <s v="8:49PM"/>
    <s v="-05:00"/>
    <s v="Blade"/>
    <s v="Employee51"/>
    <s v="Employee51@blyblade.com"/>
    <x v="36"/>
    <s v="--"/>
    <s v="Travel | Premium SUV"/>
    <x v="1"/>
    <x v="378"/>
    <n v="121"/>
    <s v="11779, USA"/>
    <s v="10001, USA"/>
    <x v="4"/>
    <s v="PAX TRAVEL"/>
    <s v="DEPT - CX"/>
    <s v="Monthly Billing"/>
    <s v="Fare"/>
    <n v="166.45"/>
    <n v="0"/>
    <n v="0"/>
    <n v="166.45"/>
    <s v="USD"/>
    <n v="166.45"/>
    <n v="0"/>
    <n v="0"/>
    <n v="166.45"/>
    <n v="16.649999999999999"/>
  </r>
  <r>
    <s v="d098d171-9961-48a6-9ac9-6c6aac29ee82"/>
    <d v="2019-08-19T01:04:32"/>
    <d v="2019-08-19T00:00:00"/>
    <s v="12:41AM"/>
    <d v="2019-08-18T00:00:00"/>
    <s v="8:41PM"/>
    <s v="--"/>
    <s v="--"/>
    <s v="--"/>
    <s v="--"/>
    <s v="-05:00"/>
    <s v="Blade"/>
    <s v="Employee9"/>
    <s v="Employee9@blyblade.com"/>
    <x v="8"/>
    <s v="--"/>
    <s v="Travel | Premium SUV"/>
    <x v="1"/>
    <x v="3"/>
    <s v="--"/>
    <s v="11937, USA"/>
    <s v="11937, USA"/>
    <x v="4"/>
    <s v="PAX TRAVEL"/>
    <s v="DEPT - FR - NY"/>
    <s v="Monthly Billing"/>
    <s v="Fare"/>
    <n v="10"/>
    <n v="0"/>
    <n v="0"/>
    <n v="10"/>
    <s v="USD"/>
    <n v="10"/>
    <n v="0"/>
    <n v="0"/>
    <n v="10"/>
    <n v="1"/>
  </r>
  <r>
    <s v="7ec2b165-202c-41d8-9646-1b56f932ee0d"/>
    <d v="2019-08-19T01:09:20"/>
    <d v="2019-08-19T00:00:00"/>
    <s v="12:05AM"/>
    <d v="2019-08-18T00:00:00"/>
    <s v="8:05PM"/>
    <d v="2019-08-19T00:00:00"/>
    <s v="1:09AM"/>
    <d v="2019-08-18T00:00:00"/>
    <s v="9:09PM"/>
    <s v="-05:00"/>
    <s v="Blade"/>
    <s v="Employee49"/>
    <s v="Employee49@blyblade.com"/>
    <x v="46"/>
    <s v="--"/>
    <s v="Travel | UberXL"/>
    <x v="1"/>
    <x v="379"/>
    <n v="56"/>
    <s v="11954, USA"/>
    <s v="11937, USA"/>
    <x v="4"/>
    <s v="I'M RIDING"/>
    <s v="BLADE - CX + SR CX"/>
    <s v="Monthly Billing"/>
    <s v="Fare"/>
    <n v="110.89"/>
    <n v="0"/>
    <n v="0"/>
    <n v="110.89"/>
    <s v="USD"/>
    <n v="110.89"/>
    <n v="0"/>
    <n v="0"/>
    <n v="110.89"/>
    <n v="11.09"/>
  </r>
  <r>
    <s v="dc6f03b7-d091-4c95-9ed5-c16a0f107b9c"/>
    <d v="2019-08-19T03:16:43"/>
    <d v="2019-08-19T00:00:00"/>
    <s v="12:48AM"/>
    <d v="2019-08-18T00:00:00"/>
    <s v="8:48PM"/>
    <d v="2019-08-19T00:00:00"/>
    <s v="3:16AM"/>
    <d v="2019-08-18T00:00:00"/>
    <s v="11:16PM"/>
    <s v="-05:00"/>
    <s v="Blade"/>
    <s v="Employee1"/>
    <s v="Employee1@blyblade.com"/>
    <x v="41"/>
    <s v="--"/>
    <s v="Travel | Premium SUV"/>
    <x v="1"/>
    <x v="380"/>
    <n v="138"/>
    <s v="11937, USA"/>
    <s v="10014, USA"/>
    <x v="4"/>
    <s v="PRODUCT RIDING"/>
    <s v="DEPT - CX"/>
    <s v="Monthly Billing"/>
    <s v="Fare"/>
    <n v="739.68"/>
    <n v="0"/>
    <n v="0"/>
    <n v="739.68"/>
    <s v="USD"/>
    <n v="739.68"/>
    <n v="0"/>
    <n v="0"/>
    <n v="739.68"/>
    <n v="73.97"/>
  </r>
  <r>
    <s v="baff655f-d727-49b9-9633-582af4cc7df4"/>
    <d v="2019-08-19T03:37:47"/>
    <d v="2019-08-19T00:00:00"/>
    <s v="12:41AM"/>
    <d v="2019-08-18T00:00:00"/>
    <s v="8:41PM"/>
    <d v="2019-08-19T00:00:00"/>
    <s v="3:37AM"/>
    <d v="2019-08-18T00:00:00"/>
    <s v="11:37PM"/>
    <s v="-05:00"/>
    <s v="Blade"/>
    <s v="Employee5"/>
    <s v="Employee5@blyblade.com"/>
    <x v="9"/>
    <s v="--"/>
    <s v="Travel | Premium SUV"/>
    <x v="1"/>
    <x v="381"/>
    <n v="160"/>
    <s v="11954, USA"/>
    <s v="10011, USA"/>
    <x v="4"/>
    <s v="PAX TRAVEL"/>
    <s v="DEPT - OPS - NY"/>
    <s v="Monthly Billing"/>
    <s v="Fare"/>
    <n v="874.77"/>
    <n v="0"/>
    <n v="0"/>
    <n v="874.77"/>
    <s v="USD"/>
    <n v="874.77"/>
    <n v="0"/>
    <n v="0"/>
    <n v="874.77"/>
    <n v="87.48"/>
  </r>
  <r>
    <s v="33baca83-8417-4933-ad4e-d6a5ed35c19a"/>
    <d v="2019-08-19T03:50:58"/>
    <d v="2019-08-19T00:00:00"/>
    <s v="12:42AM"/>
    <d v="2019-08-18T00:00:00"/>
    <s v="8:42PM"/>
    <d v="2019-08-19T00:00:00"/>
    <s v="3:50AM"/>
    <d v="2019-08-18T00:00:00"/>
    <s v="11:50PM"/>
    <s v="-05:00"/>
    <s v="Blade"/>
    <s v="Employee36"/>
    <s v="Employee36@blyblade.com"/>
    <x v="45"/>
    <s v="--"/>
    <s v="Travel | Premium SUV"/>
    <x v="1"/>
    <x v="382"/>
    <n v="181"/>
    <s v="11937, USA"/>
    <s v="o, NJ, USA"/>
    <x v="4"/>
    <s v="PAX TRAVEL"/>
    <s v="DEPT - FR - NY"/>
    <s v="Monthly Billing"/>
    <s v="Fare"/>
    <n v="807.78"/>
    <n v="0"/>
    <n v="0"/>
    <n v="807.78"/>
    <s v="USD"/>
    <n v="807.78"/>
    <n v="0"/>
    <n v="0"/>
    <n v="807.78"/>
    <n v="80.78"/>
  </r>
  <r>
    <s v="5d9c5e3e-957c-45cc-b7dd-bf49bb0dd5ad"/>
    <d v="2019-06-22T00:51:24"/>
    <d v="2019-06-22T00:00:00"/>
    <s v="12:36AM"/>
    <d v="2019-06-21T00:00:00"/>
    <s v="8:36PM"/>
    <d v="2019-06-22T00:00:00"/>
    <s v="12:51AM"/>
    <d v="2019-06-21T00:00:00"/>
    <s v="8:51PM"/>
    <s v="-05:00"/>
    <s v="Blade"/>
    <s v="Employee6"/>
    <s v="Employee6@blyblade.com"/>
    <x v="3"/>
    <s v="--"/>
    <s v="Travel | UberX"/>
    <x v="0"/>
    <x v="227"/>
    <n v="7"/>
    <s v="10016, USA"/>
    <s v="10170, USA"/>
    <x v="10"/>
    <s v="Late Night Rides"/>
    <s v="DEPT - OPS - NY"/>
    <s v="Monthly Billing"/>
    <s v="Tip"/>
    <n v="0"/>
    <n v="0"/>
    <n v="5.13"/>
    <n v="5.13"/>
    <s v="USD"/>
    <n v="0"/>
    <n v="0"/>
    <n v="5.13"/>
    <n v="5.13"/>
    <n v="0"/>
  </r>
  <r>
    <s v="b2a4e771-ba79-4cf8-8cce-6622d7a1ddc1"/>
    <d v="2019-08-19T04:09:32"/>
    <d v="2019-08-19T00:00:00"/>
    <s v="1:41AM"/>
    <d v="2019-08-18T00:00:00"/>
    <s v="9:41PM"/>
    <d v="2019-08-19T00:00:00"/>
    <s v="4:09AM"/>
    <d v="2019-08-19T00:00:00"/>
    <s v="12:09AM"/>
    <s v="-05:00"/>
    <s v="Blade"/>
    <s v="Employee51"/>
    <s v="Employee51@blyblade.com"/>
    <x v="36"/>
    <s v="--"/>
    <s v="Travel | Premium"/>
    <x v="1"/>
    <x v="383"/>
    <n v="135"/>
    <s v="11930, USA"/>
    <s v="10001, USA"/>
    <x v="4"/>
    <s v="PAX TRAVEL"/>
    <s v="DEPT - CX"/>
    <s v="Monthly Billing"/>
    <s v="Fare"/>
    <n v="595.08000000000004"/>
    <n v="0"/>
    <n v="0"/>
    <n v="595.08000000000004"/>
    <s v="USD"/>
    <n v="595.08000000000004"/>
    <n v="0"/>
    <n v="0"/>
    <n v="595.08000000000004"/>
    <n v="59.51"/>
  </r>
  <r>
    <s v="bde48805-4f6e-4686-a043-07d574aa4ffc"/>
    <d v="2019-08-19T04:10:02"/>
    <d v="2019-08-19T00:00:00"/>
    <s v="12:53AM"/>
    <d v="2019-08-18T00:00:00"/>
    <s v="8:53PM"/>
    <d v="2019-08-19T00:00:00"/>
    <s v="4:09AM"/>
    <d v="2019-08-19T00:00:00"/>
    <s v="12:09AM"/>
    <s v="-05:00"/>
    <s v="Blade"/>
    <s v="Employee16"/>
    <s v="Employee16@blyblade.com"/>
    <x v="13"/>
    <s v="--"/>
    <s v="Travel | Premium SUV"/>
    <x v="1"/>
    <x v="384"/>
    <n v="192"/>
    <s v="11937, USA"/>
    <s v="07114, USA"/>
    <x v="4"/>
    <s v="PAX TRAVEL"/>
    <s v="DEPT - OPS - NY"/>
    <s v="Monthly Billing"/>
    <s v="Fare"/>
    <n v="942.66"/>
    <n v="0"/>
    <n v="0"/>
    <n v="942.66"/>
    <s v="USD"/>
    <n v="942.66"/>
    <n v="0"/>
    <n v="0"/>
    <n v="942.66"/>
    <n v="94.27"/>
  </r>
  <r>
    <s v="bd606b4d-5aa3-4a66-b05e-5dcd7016f9e5"/>
    <d v="2019-08-19T12:46:13"/>
    <d v="2019-08-19T00:00:00"/>
    <s v="12:00PM"/>
    <d v="2019-08-19T00:00:00"/>
    <s v="8:00AM"/>
    <d v="2019-08-19T00:00:00"/>
    <s v="12:45PM"/>
    <d v="2019-08-19T00:00:00"/>
    <s v="8:45AM"/>
    <s v="-05:00"/>
    <s v="Blade"/>
    <s v="Employee6"/>
    <s v="Employee6@blyblade.com"/>
    <x v="3"/>
    <s v="--"/>
    <s v="Travel | Premium SUV"/>
    <x v="1"/>
    <x v="385"/>
    <n v="31"/>
    <s v="11968, USA"/>
    <s v="11978, USA"/>
    <x v="4"/>
    <s v="PAX TRAVEL"/>
    <s v="DEPT - OPS - NY"/>
    <s v="Monthly Billing"/>
    <s v="Fare"/>
    <n v="152.53"/>
    <n v="0"/>
    <n v="0"/>
    <n v="152.53"/>
    <s v="USD"/>
    <n v="152.53"/>
    <n v="0"/>
    <n v="0"/>
    <n v="152.53"/>
    <n v="15.25"/>
  </r>
  <r>
    <s v="0894b6d3-6455-4c0e-ab75-8b720ec99ee1"/>
    <d v="2019-08-19T12:56:21"/>
    <d v="2019-08-19T00:00:00"/>
    <s v="12:02PM"/>
    <d v="2019-08-19T00:00:00"/>
    <s v="8:02AM"/>
    <d v="2019-08-19T00:00:00"/>
    <s v="12:56PM"/>
    <d v="2019-08-19T00:00:00"/>
    <s v="8:56AM"/>
    <s v="-05:00"/>
    <s v="Blade"/>
    <s v="Employee48"/>
    <s v="Employee48@blyblade.com"/>
    <x v="27"/>
    <s v="--"/>
    <s v="Travel | Premium SUV"/>
    <x v="1"/>
    <x v="386"/>
    <n v="31"/>
    <s v="11968, USA"/>
    <s v="11978, USA"/>
    <x v="4"/>
    <s v="PAX TRAVEL"/>
    <s v="--"/>
    <s v="Monthly Billing"/>
    <s v="Fare"/>
    <n v="157.29"/>
    <n v="0"/>
    <n v="0"/>
    <n v="157.29"/>
    <s v="USD"/>
    <n v="157.29"/>
    <n v="0"/>
    <n v="0"/>
    <n v="157.29"/>
    <n v="15.73"/>
  </r>
  <r>
    <s v="62941a87-1997-400b-8f81-f22449901aa4"/>
    <d v="2019-08-19T12:56:25"/>
    <d v="2019-08-19T00:00:00"/>
    <s v="12:01PM"/>
    <d v="2019-08-19T00:00:00"/>
    <s v="8:01AM"/>
    <d v="2019-08-19T00:00:00"/>
    <s v="12:56PM"/>
    <d v="2019-08-19T00:00:00"/>
    <s v="8:56AM"/>
    <s v="-05:00"/>
    <s v="Blade"/>
    <s v="Employee7"/>
    <s v="Employee7@blyblade.com"/>
    <x v="23"/>
    <s v="--"/>
    <s v="Travel | Premium SUV"/>
    <x v="1"/>
    <x v="387"/>
    <n v="38"/>
    <s v="11968, USA"/>
    <s v="11978, USA"/>
    <x v="4"/>
    <s v="PAX TRAVEL"/>
    <s v="DEPT - OPS - NY"/>
    <s v="Monthly Billing"/>
    <s v="Fare"/>
    <n v="152.53"/>
    <n v="0"/>
    <n v="0"/>
    <n v="152.53"/>
    <s v="USD"/>
    <n v="152.53"/>
    <n v="0"/>
    <n v="0"/>
    <n v="152.53"/>
    <n v="15.25"/>
  </r>
  <r>
    <s v="50ad0886-cdc1-4167-a426-3f8896068ddf"/>
    <d v="2019-08-19T21:39:16"/>
    <d v="2019-08-19T00:00:00"/>
    <s v="9:16PM"/>
    <d v="2019-08-19T00:00:00"/>
    <s v="5:16PM"/>
    <d v="2019-08-19T00:00:00"/>
    <s v="9:39PM"/>
    <d v="2019-08-19T00:00:00"/>
    <s v="5:39PM"/>
    <s v="-05:00"/>
    <s v="Blade"/>
    <s v="Employee28"/>
    <s v="Employee28@blyblade.com"/>
    <x v="4"/>
    <s v="--"/>
    <s v="Travel | Black SUV"/>
    <x v="0"/>
    <x v="15"/>
    <n v="11"/>
    <s v="11430, USA"/>
    <s v="11430, USA"/>
    <x v="4"/>
    <s v="PAX TRAVEL"/>
    <s v="DEPT - OPS - NY"/>
    <s v="Monthly Billing"/>
    <s v="Fare"/>
    <n v="34.020000000000003"/>
    <n v="0"/>
    <n v="0"/>
    <n v="34.020000000000003"/>
    <s v="USD"/>
    <n v="34.020000000000003"/>
    <n v="0"/>
    <n v="0"/>
    <n v="34.020000000000003"/>
    <n v="3.4"/>
  </r>
  <r>
    <s v="01030d65-8a7b-4531-9ab9-19030f4e9e05"/>
    <d v="2019-08-21T22:50:11"/>
    <d v="2019-08-21T00:00:00"/>
    <s v="10:40PM"/>
    <d v="2019-08-21T00:00:00"/>
    <s v="6:40PM"/>
    <s v="--"/>
    <s v="--"/>
    <s v="--"/>
    <s v="--"/>
    <s v="-05:00"/>
    <s v="Blade"/>
    <s v="Employee8"/>
    <s v="Employee8@blyblade.com"/>
    <x v="11"/>
    <s v="--"/>
    <s v="Travel | Black SUV"/>
    <x v="0"/>
    <x v="3"/>
    <s v="--"/>
    <s v="11430, USA"/>
    <s v="11430, USA"/>
    <x v="4"/>
    <s v="PAX TRAVEL"/>
    <s v="--"/>
    <s v="Monthly Billing"/>
    <s v="Fare"/>
    <n v="10.89"/>
    <n v="0"/>
    <n v="0"/>
    <n v="10.89"/>
    <s v="USD"/>
    <n v="10.89"/>
    <n v="0"/>
    <n v="0"/>
    <n v="10.89"/>
    <n v="1.0900000000000001"/>
  </r>
  <r>
    <s v="d7744b91-43c3-457a-8a24-a07331c4cd29"/>
    <d v="2019-08-28T16:05:27"/>
    <d v="2019-08-28T00:00:00"/>
    <s v="2:52PM"/>
    <d v="2019-08-28T00:00:00"/>
    <s v="10:52AM"/>
    <d v="2019-08-28T00:00:00"/>
    <s v="4:05PM"/>
    <d v="2019-08-28T00:00:00"/>
    <s v="12:05PM"/>
    <s v="-05:00"/>
    <s v="Blade"/>
    <s v="Employee11"/>
    <s v="Employee11@blyblade.com"/>
    <x v="26"/>
    <s v="--"/>
    <s v="Travel | Premium"/>
    <x v="1"/>
    <x v="388"/>
    <n v="56"/>
    <s v="11954, USA"/>
    <s v="11937, USA"/>
    <x v="4"/>
    <s v="PAX TRAVEL"/>
    <s v="DEPT - CX"/>
    <s v="Monthly Billing"/>
    <s v="Fare"/>
    <n v="148.24"/>
    <n v="0"/>
    <n v="0"/>
    <n v="148.24"/>
    <s v="USD"/>
    <n v="148.24"/>
    <n v="0"/>
    <n v="0"/>
    <n v="148.24"/>
    <n v="14.82"/>
  </r>
  <r>
    <s v="15b310b5-b350-43ef-8b12-069e6f547517"/>
    <d v="2019-08-28T20:05:12"/>
    <d v="2019-08-28T00:00:00"/>
    <s v="7:59PM"/>
    <d v="2019-08-28T00:00:00"/>
    <s v="3:59PM"/>
    <s v="--"/>
    <s v="--"/>
    <s v="--"/>
    <s v="--"/>
    <s v="-05:00"/>
    <s v="Blade"/>
    <s v="Employee5"/>
    <s v="Employee5@blyblade.com"/>
    <x v="9"/>
    <s v="--"/>
    <s v="Travel | Black SUV"/>
    <x v="0"/>
    <x v="3"/>
    <s v="--"/>
    <s v="10009, USA"/>
    <s v="10010, USA"/>
    <x v="4"/>
    <s v="PAX TRAVEL"/>
    <s v="DEPT - OPS - NY"/>
    <s v="Monthly Billing"/>
    <s v="Fare"/>
    <n v="10.89"/>
    <n v="0"/>
    <n v="0"/>
    <n v="10.89"/>
    <s v="USD"/>
    <n v="10.89"/>
    <n v="0"/>
    <n v="0"/>
    <n v="10.89"/>
    <n v="1.0900000000000001"/>
  </r>
  <r>
    <s v="2ed4fba0-3b9a-45ff-af61-f7c1c797903f"/>
    <d v="2019-06-03T14:23:23"/>
    <d v="2019-06-03T00:00:00"/>
    <s v="1:49PM"/>
    <d v="2019-06-03T00:00:00"/>
    <s v="9:49AM"/>
    <d v="2019-06-03T00:00:00"/>
    <s v="2:23PM"/>
    <d v="2019-06-03T00:00:00"/>
    <s v="10:23AM"/>
    <s v="-05:00"/>
    <s v="Blade"/>
    <s v="Employee4"/>
    <s v="Employee4@blyblade.com"/>
    <x v="1"/>
    <s v="--"/>
    <s v="Travel | UberX"/>
    <x v="0"/>
    <x v="49"/>
    <n v="19"/>
    <s v="10016, USA"/>
    <s v="10004, USA"/>
    <x v="3"/>
    <s v="CORP - Employee Rides"/>
    <s v="DEPT - CX"/>
    <s v="Monthly Billing"/>
    <s v="Fare"/>
    <n v="23.9"/>
    <n v="0"/>
    <n v="0"/>
    <n v="23.9"/>
    <s v="USD"/>
    <n v="23.9"/>
    <n v="0"/>
    <n v="0"/>
    <n v="23.9"/>
    <n v="2.39"/>
  </r>
  <r>
    <s v="f45b1bdf-a612-4695-a902-169da5e99513"/>
    <d v="2019-06-22T17:29:21"/>
    <d v="2019-06-21T00:00:00"/>
    <s v="2:36PM"/>
    <d v="2019-06-21T00:00:00"/>
    <s v="10:36AM"/>
    <d v="2019-06-21T00:00:00"/>
    <s v="3:29PM"/>
    <d v="2019-06-21T00:00:00"/>
    <s v="11:29AM"/>
    <s v="-05:00"/>
    <s v="Blade"/>
    <s v="Employee25"/>
    <s v="Employee25@blyblade.com"/>
    <x v="21"/>
    <s v="--"/>
    <s v="Travel | UberX"/>
    <x v="2"/>
    <x v="247"/>
    <n v="47"/>
    <s v="07087, USA"/>
    <s v="10016, USA"/>
    <x v="11"/>
    <s v="CORP - Employee Rides"/>
    <s v="DEPT - CX"/>
    <s v="Monthly Billing"/>
    <s v="Tip"/>
    <n v="0"/>
    <n v="0"/>
    <n v="3.08"/>
    <n v="3.08"/>
    <s v="USD"/>
    <n v="0"/>
    <n v="0"/>
    <n v="3.08"/>
    <n v="3.08"/>
    <n v="0"/>
  </r>
  <r>
    <s v="f4380097-e99b-4570-b262-d0d9c06aa9e4"/>
    <d v="2019-06-03T17:10:27"/>
    <d v="2019-06-03T00:00:00"/>
    <s v="4:36PM"/>
    <d v="2019-06-03T00:00:00"/>
    <s v="12:36PM"/>
    <d v="2019-06-03T00:00:00"/>
    <s v="5:10PM"/>
    <d v="2019-06-03T00:00:00"/>
    <s v="1:10PM"/>
    <s v="-05:00"/>
    <s v="Blade"/>
    <s v="Employee4"/>
    <s v="Employee4@blyblade.com"/>
    <x v="1"/>
    <s v="--"/>
    <s v="Travel | UberX"/>
    <x v="0"/>
    <x v="35"/>
    <n v="26"/>
    <s v="10016, USA"/>
    <s v="10011, USA"/>
    <x v="3"/>
    <s v="CORP - Employee Rides"/>
    <s v="DEPT - CX"/>
    <s v="Monthly Billing"/>
    <s v="Fare"/>
    <n v="15.76"/>
    <n v="0"/>
    <n v="0"/>
    <n v="15.76"/>
    <s v="USD"/>
    <n v="15.76"/>
    <n v="0"/>
    <n v="0"/>
    <n v="15.76"/>
    <n v="1.58"/>
  </r>
  <r>
    <s v="c55813e8-3e4d-4a48-a7dc-8780d101c029"/>
    <d v="2019-06-03T17:23:36"/>
    <d v="2019-06-03T00:00:00"/>
    <s v="4:48PM"/>
    <d v="2019-06-03T00:00:00"/>
    <s v="12:48PM"/>
    <d v="2019-06-03T00:00:00"/>
    <s v="5:23PM"/>
    <d v="2019-06-03T00:00:00"/>
    <s v="1:23PM"/>
    <s v="-05:00"/>
    <s v="Blade"/>
    <s v="Employee18"/>
    <s v="Employee18@blyblade.com"/>
    <x v="34"/>
    <s v="--"/>
    <s v="Travel | UberX Diamond"/>
    <x v="0"/>
    <x v="389"/>
    <n v="29"/>
    <s v="10016, USA"/>
    <s v="10011, USA"/>
    <x v="3"/>
    <s v="CORP - Employee Rides"/>
    <s v="DEPT - CX"/>
    <s v="Monthly Billing"/>
    <s v="Fare"/>
    <n v="23.16"/>
    <n v="0"/>
    <n v="0"/>
    <n v="23.16"/>
    <s v="USD"/>
    <n v="23.16"/>
    <n v="0"/>
    <n v="0"/>
    <n v="23.16"/>
    <n v="2.3199999999999998"/>
  </r>
  <r>
    <s v="119ecd64-61b4-4b00-be9c-8710c8b3a713"/>
    <d v="2019-06-03T19:12:03"/>
    <d v="2019-06-03T00:00:00"/>
    <s v="6:52PM"/>
    <d v="2019-06-03T00:00:00"/>
    <s v="2:52PM"/>
    <d v="2019-06-03T00:00:00"/>
    <s v="7:11PM"/>
    <d v="2019-06-03T00:00:00"/>
    <s v="3:11PM"/>
    <s v="-05:00"/>
    <s v="Blade"/>
    <s v="Employee20"/>
    <s v="Employee20@blyblade.com"/>
    <x v="19"/>
    <s v="--"/>
    <s v="Travel | UberX"/>
    <x v="0"/>
    <x v="56"/>
    <n v="14"/>
    <s v="10001, USA"/>
    <s v="10004, USA"/>
    <x v="3"/>
    <s v="CORP - Employee Rides"/>
    <s v="BLADE - CORP"/>
    <s v="Monthly Billing"/>
    <s v="Fare"/>
    <n v="25.3"/>
    <n v="0"/>
    <n v="0"/>
    <n v="25.3"/>
    <s v="USD"/>
    <n v="25.3"/>
    <n v="0"/>
    <n v="0"/>
    <n v="25.3"/>
    <n v="2.5299999999999998"/>
  </r>
  <r>
    <s v="33763da0-7b00-4cff-95ad-38ec22a8b201"/>
    <d v="2019-06-04T13:58:59"/>
    <d v="2019-06-04T00:00:00"/>
    <s v="1:47PM"/>
    <d v="2019-06-04T00:00:00"/>
    <s v="9:47AM"/>
    <s v="--"/>
    <s v="--"/>
    <s v="--"/>
    <s v="--"/>
    <s v="-05:00"/>
    <s v="Blade"/>
    <s v="Employee8"/>
    <s v="Employee8@blyblade.com"/>
    <x v="11"/>
    <s v="--"/>
    <s v="Travel | UberX"/>
    <x v="0"/>
    <x v="3"/>
    <s v="--"/>
    <s v="10016, USA"/>
    <s v="10016, USA"/>
    <x v="3"/>
    <s v="CORP - Employee Rides"/>
    <s v="--"/>
    <s v="Monthly Billing"/>
    <s v="Fare"/>
    <n v="5.44"/>
    <n v="0"/>
    <n v="0"/>
    <n v="5.44"/>
    <s v="USD"/>
    <n v="5.44"/>
    <n v="0"/>
    <n v="0"/>
    <n v="5.44"/>
    <n v="0.54"/>
  </r>
  <r>
    <s v="12ee2e64-5f43-4b36-8398-5c7b6265b64c"/>
    <d v="2019-06-04T14:08:54"/>
    <d v="2019-06-04T00:00:00"/>
    <s v="1:59PM"/>
    <d v="2019-06-04T00:00:00"/>
    <s v="9:59AM"/>
    <s v="--"/>
    <s v="--"/>
    <s v="--"/>
    <s v="--"/>
    <s v="-05:00"/>
    <s v="Blade"/>
    <s v="Employee4"/>
    <s v="Employee4@blyblade.com"/>
    <x v="1"/>
    <s v="--"/>
    <s v="Travel | UberX"/>
    <x v="0"/>
    <x v="1"/>
    <n v="0"/>
    <s v="10016, USA"/>
    <s v="10016, USA"/>
    <x v="3"/>
    <s v="CORP - Employee Rides"/>
    <s v="DEPT - CX"/>
    <s v="Monthly Billing"/>
    <s v="Fare"/>
    <n v="4.8"/>
    <n v="0"/>
    <n v="0"/>
    <n v="4.8"/>
    <s v="USD"/>
    <n v="4.8"/>
    <n v="0"/>
    <n v="0"/>
    <n v="4.8"/>
    <n v="0.48"/>
  </r>
  <r>
    <s v="8482a4ce-25dd-47c4-8d8d-95ff8649fb47"/>
    <d v="2019-06-04T14:23:36"/>
    <d v="2019-06-04T00:00:00"/>
    <s v="2:09PM"/>
    <d v="2019-06-04T00:00:00"/>
    <s v="10:09AM"/>
    <d v="2019-06-04T00:00:00"/>
    <s v="2:23PM"/>
    <d v="2019-06-04T00:00:00"/>
    <s v="10:23AM"/>
    <s v="-05:00"/>
    <s v="Blade"/>
    <s v="Employee4"/>
    <s v="Employee4@blyblade.com"/>
    <x v="1"/>
    <s v="--"/>
    <s v="Travel | UberX"/>
    <x v="0"/>
    <x v="278"/>
    <n v="8"/>
    <s v="10016, USA"/>
    <s v="10010, USA"/>
    <x v="3"/>
    <s v="CORP - Employee Rides"/>
    <s v="DEPT - CX"/>
    <s v="Monthly Billing"/>
    <s v="Fare"/>
    <n v="8.43"/>
    <n v="0"/>
    <n v="0"/>
    <n v="8.43"/>
    <s v="USD"/>
    <n v="8.43"/>
    <n v="0"/>
    <n v="0"/>
    <n v="8.43"/>
    <n v="0.84"/>
  </r>
  <r>
    <s v="cf2b2e97-6062-4c10-a5de-69b206e3972b"/>
    <d v="2019-06-04T15:34:51"/>
    <d v="2019-06-04T00:00:00"/>
    <s v="2:51PM"/>
    <d v="2019-06-04T00:00:00"/>
    <s v="10:51AM"/>
    <d v="2019-06-04T00:00:00"/>
    <s v="3:34PM"/>
    <d v="2019-06-04T00:00:00"/>
    <s v="11:34AM"/>
    <s v="-05:00"/>
    <s v="Blade"/>
    <s v="Employee4"/>
    <s v="Employee4@blyblade.com"/>
    <x v="1"/>
    <s v="--"/>
    <s v="Travel | UberX"/>
    <x v="0"/>
    <x v="31"/>
    <n v="35"/>
    <s v="10016, USA"/>
    <s v="10011, USA"/>
    <x v="3"/>
    <s v="CORP - Employee Rides"/>
    <s v="DEPT - CX"/>
    <s v="Monthly Billing"/>
    <s v="Fare"/>
    <n v="17.579999999999998"/>
    <n v="0"/>
    <n v="0"/>
    <n v="17.579999999999998"/>
    <s v="USD"/>
    <n v="17.579999999999998"/>
    <n v="0"/>
    <n v="0"/>
    <n v="17.579999999999998"/>
    <n v="1.76"/>
  </r>
  <r>
    <s v="300963c0-d6fe-4111-b5ea-733eef51423a"/>
    <d v="2019-06-04T16:44:28"/>
    <d v="2019-06-04T00:00:00"/>
    <s v="4:00PM"/>
    <d v="2019-06-04T00:00:00"/>
    <s v="12:00PM"/>
    <d v="2019-06-04T00:00:00"/>
    <s v="4:44PM"/>
    <d v="2019-06-04T00:00:00"/>
    <s v="12:44PM"/>
    <s v="-05:00"/>
    <s v="Blade"/>
    <s v="Employee20"/>
    <s v="Employee20@blyblade.com"/>
    <x v="19"/>
    <s v="--"/>
    <s v="Travel | UberX"/>
    <x v="0"/>
    <x v="390"/>
    <n v="34"/>
    <s v="10011, USA"/>
    <s v="10004, USA"/>
    <x v="3"/>
    <s v="CORP - Employee Rides"/>
    <s v="BLADE - CORP"/>
    <s v="Monthly Billing"/>
    <s v="Fare"/>
    <n v="23.35"/>
    <n v="0"/>
    <n v="0"/>
    <n v="23.35"/>
    <s v="USD"/>
    <n v="23.35"/>
    <n v="0"/>
    <n v="0"/>
    <n v="23.35"/>
    <n v="2.34"/>
  </r>
  <r>
    <s v="10b45ec7-771d-43f6-bc4f-1ee3b07245c1"/>
    <d v="2019-06-04T17:19:36"/>
    <d v="2019-06-04T00:00:00"/>
    <s v="4:43PM"/>
    <d v="2019-06-04T00:00:00"/>
    <s v="12:43PM"/>
    <d v="2019-06-04T00:00:00"/>
    <s v="5:19PM"/>
    <d v="2019-06-04T00:00:00"/>
    <s v="1:19PM"/>
    <s v="-05:00"/>
    <s v="Blade"/>
    <s v="Employee4"/>
    <s v="Employee4@blyblade.com"/>
    <x v="1"/>
    <s v="--"/>
    <s v="Travel | UberX"/>
    <x v="0"/>
    <x v="76"/>
    <n v="31"/>
    <s v="10016, USA"/>
    <s v="10011, USA"/>
    <x v="3"/>
    <s v="CORP - Employee Rides"/>
    <s v="DEPT - CX"/>
    <s v="Monthly Billing"/>
    <s v="Fare"/>
    <n v="14.7"/>
    <n v="0"/>
    <n v="0"/>
    <n v="14.7"/>
    <s v="USD"/>
    <n v="14.7"/>
    <n v="0"/>
    <n v="0"/>
    <n v="14.7"/>
    <n v="1.47"/>
  </r>
  <r>
    <s v="2c35770a-0402-4bdf-9739-763b86f2c13e"/>
    <d v="2019-06-04T19:46:49"/>
    <d v="2019-06-04T00:00:00"/>
    <s v="7:14PM"/>
    <d v="2019-06-04T00:00:00"/>
    <s v="3:14PM"/>
    <d v="2019-06-04T00:00:00"/>
    <s v="7:46PM"/>
    <d v="2019-06-04T00:00:00"/>
    <s v="3:46PM"/>
    <s v="-05:00"/>
    <s v="Blade"/>
    <s v="Employee4"/>
    <s v="Employee4@blyblade.com"/>
    <x v="1"/>
    <s v="--"/>
    <s v="Travel | UberX"/>
    <x v="0"/>
    <x v="84"/>
    <n v="14"/>
    <s v="10016, USA"/>
    <s v="10004, USA"/>
    <x v="3"/>
    <s v="CORP - Employee Rides"/>
    <s v="DEPT - CX"/>
    <s v="Monthly Billing"/>
    <s v="Fare"/>
    <n v="26.45"/>
    <n v="0"/>
    <n v="0"/>
    <n v="26.45"/>
    <s v="USD"/>
    <n v="26.45"/>
    <n v="0"/>
    <n v="0"/>
    <n v="26.45"/>
    <n v="2.65"/>
  </r>
  <r>
    <s v="180ec74a-f5c4-490d-b0a0-cfc0f0d81ccd"/>
    <d v="2019-06-06T21:33:38"/>
    <d v="2019-06-06T00:00:00"/>
    <s v="9:30PM"/>
    <d v="2019-06-06T00:00:00"/>
    <s v="5:30PM"/>
    <s v="--"/>
    <s v="--"/>
    <s v="--"/>
    <s v="--"/>
    <s v="-05:00"/>
    <s v="Blade"/>
    <s v="Employee8"/>
    <s v="Employee8@blyblade.com"/>
    <x v="11"/>
    <s v="--"/>
    <s v="Travel | UberX"/>
    <x v="0"/>
    <x v="3"/>
    <s v="--"/>
    <s v="10010, USA"/>
    <s v="10009, USA"/>
    <x v="3"/>
    <s v="CORP - Employee Rides"/>
    <s v="--"/>
    <s v="Monthly Billing"/>
    <s v="Fare"/>
    <n v="5"/>
    <n v="0"/>
    <n v="0"/>
    <n v="5"/>
    <s v="USD"/>
    <n v="5"/>
    <n v="0"/>
    <n v="0"/>
    <n v="5"/>
    <n v="0.5"/>
  </r>
  <r>
    <s v="ccbbe131-5cf7-427f-b796-38c923aaf305"/>
    <d v="2019-06-06T21:55:35"/>
    <d v="2019-06-06T00:00:00"/>
    <s v="9:33PM"/>
    <d v="2019-06-06T00:00:00"/>
    <s v="5:33PM"/>
    <d v="2019-06-06T00:00:00"/>
    <s v="9:55PM"/>
    <d v="2019-06-06T00:00:00"/>
    <s v="5:55PM"/>
    <s v="-05:00"/>
    <s v="Blade"/>
    <s v="Employee6"/>
    <s v="Employee6@blyblade.com"/>
    <x v="3"/>
    <s v="--"/>
    <s v="Travel | UberX"/>
    <x v="0"/>
    <x v="93"/>
    <n v="13"/>
    <s v="10010, USA"/>
    <s v="10018, USA"/>
    <x v="3"/>
    <s v="CORP - Employee Rides"/>
    <s v="DEPT - OPS - NY"/>
    <s v="Monthly Billing"/>
    <s v="Fare"/>
    <n v="28.86"/>
    <n v="0"/>
    <n v="0"/>
    <n v="28.86"/>
    <s v="USD"/>
    <n v="28.86"/>
    <n v="0"/>
    <n v="0"/>
    <n v="28.86"/>
    <n v="2.89"/>
  </r>
  <r>
    <s v="8b93a92d-f3dd-4132-a50b-8a19212e4a01"/>
    <d v="2019-06-07T11:26:12"/>
    <d v="2019-06-07T00:00:00"/>
    <s v="10:58AM"/>
    <d v="2019-06-07T00:00:00"/>
    <s v="6:58AM"/>
    <d v="2019-06-07T00:00:00"/>
    <s v="11:26AM"/>
    <d v="2019-06-07T00:00:00"/>
    <s v="7:26AM"/>
    <s v="-05:00"/>
    <s v="Blade"/>
    <s v="Employee5"/>
    <s v="Employee5@blyblade.com"/>
    <x v="9"/>
    <s v="--"/>
    <s v="Travel | UberX Diamond"/>
    <x v="0"/>
    <x v="262"/>
    <n v="18"/>
    <s v="10001, USA"/>
    <s v="10019, USA"/>
    <x v="3"/>
    <s v="CORP - Employee Rides"/>
    <s v="DEPT - OPS - NY"/>
    <s v="Monthly Billing"/>
    <s v="Fare"/>
    <n v="22.61"/>
    <n v="0"/>
    <n v="0"/>
    <n v="22.61"/>
    <s v="USD"/>
    <n v="22.61"/>
    <n v="0"/>
    <n v="0"/>
    <n v="22.61"/>
    <n v="2.2599999999999998"/>
  </r>
  <r>
    <s v="633a3b8c-2166-4662-93f8-364fcdf9ff5b"/>
    <d v="2019-06-07T13:51:33"/>
    <d v="2019-06-07T00:00:00"/>
    <s v="1:13PM"/>
    <d v="2019-06-07T00:00:00"/>
    <s v="9:13AM"/>
    <d v="2019-06-07T00:00:00"/>
    <s v="1:51PM"/>
    <d v="2019-06-07T00:00:00"/>
    <s v="9:51AM"/>
    <s v="-05:00"/>
    <s v="Blade"/>
    <s v="Employee30"/>
    <s v="Employee30@blyblade.com"/>
    <x v="47"/>
    <s v="--"/>
    <s v="Travel | UberX"/>
    <x v="0"/>
    <x v="281"/>
    <n v="32"/>
    <s v="10011, USA"/>
    <s v="10016, USA"/>
    <x v="3"/>
    <s v="CORP - Employee Rides"/>
    <s v="BLADE - CX + SR CX"/>
    <s v="Monthly Billing"/>
    <s v="Fare"/>
    <n v="38.78"/>
    <n v="0"/>
    <n v="0"/>
    <n v="38.78"/>
    <s v="USD"/>
    <n v="38.78"/>
    <n v="0"/>
    <n v="0"/>
    <n v="38.78"/>
    <n v="3.88"/>
  </r>
  <r>
    <s v="91b5496d-9dce-425f-abd8-8140f0dc3ecb"/>
    <d v="2019-06-08T05:06:56"/>
    <d v="2019-06-08T00:00:00"/>
    <s v="4:57AM"/>
    <d v="2019-06-08T00:00:00"/>
    <s v="12:57AM"/>
    <d v="2019-06-08T00:00:00"/>
    <s v="5:06AM"/>
    <d v="2019-06-08T00:00:00"/>
    <s v="1:06AM"/>
    <s v="-05:00"/>
    <s v="Blade"/>
    <s v="Employee5"/>
    <s v="Employee5@blyblade.com"/>
    <x v="9"/>
    <s v="--"/>
    <s v="Travel | UberX Diamond"/>
    <x v="0"/>
    <x v="391"/>
    <n v="4"/>
    <s v="10011, USA"/>
    <s v="10001, USA"/>
    <x v="3"/>
    <s v="CORP - Employee Rides"/>
    <s v="DEPT - OPS - NY"/>
    <s v="Monthly Billing"/>
    <s v="Fare"/>
    <n v="11.29"/>
    <n v="0"/>
    <n v="0"/>
    <n v="11.29"/>
    <s v="USD"/>
    <n v="11.29"/>
    <n v="0"/>
    <n v="0"/>
    <n v="11.29"/>
    <n v="1.1299999999999999"/>
  </r>
  <r>
    <s v="bdf9179a-ba5e-4329-b6be-bcb455689f54"/>
    <d v="2019-06-08T18:05:54"/>
    <d v="2019-06-08T00:00:00"/>
    <s v="5:48PM"/>
    <d v="2019-06-08T00:00:00"/>
    <s v="1:48PM"/>
    <s v="--"/>
    <s v="--"/>
    <s v="--"/>
    <s v="--"/>
    <s v="-05:00"/>
    <s v="Blade"/>
    <s v="Employee25"/>
    <s v="Employee25@blyblade.com"/>
    <x v="21"/>
    <s v="--"/>
    <s v="Travel | UberX Diamond"/>
    <x v="0"/>
    <x v="3"/>
    <s v="--"/>
    <s v="10010, USA"/>
    <s v="10016, USA"/>
    <x v="3"/>
    <s v="CORP - Employee Rides"/>
    <s v="DEPT - CX"/>
    <s v="Monthly Billing"/>
    <s v="Fare"/>
    <n v="5.44"/>
    <n v="0"/>
    <n v="0"/>
    <n v="5.44"/>
    <s v="USD"/>
    <n v="5.44"/>
    <n v="0"/>
    <n v="0"/>
    <n v="5.44"/>
    <n v="0.54"/>
  </r>
  <r>
    <s v="42c55320-3e34-4b5b-99d8-95bf88f092bf"/>
    <d v="2019-06-24T12:27:34"/>
    <d v="2019-06-24T00:00:00"/>
    <s v="11:44AM"/>
    <d v="2019-06-24T00:00:00"/>
    <s v="7:44AM"/>
    <d v="2019-06-24T00:00:00"/>
    <s v="12:26PM"/>
    <d v="2019-06-24T00:00:00"/>
    <s v="8:26AM"/>
    <s v="-05:00"/>
    <s v="Blade"/>
    <s v="Employee2"/>
    <s v="Employee2@blyblade.com"/>
    <x v="2"/>
    <s v="--"/>
    <s v="Travel | Black SUV"/>
    <x v="0"/>
    <x v="182"/>
    <n v="17"/>
    <s v="10016, USA"/>
    <s v="10022, USA"/>
    <x v="1"/>
    <s v="CORP - Employee Rides"/>
    <s v="DEPT - OPS - NY"/>
    <s v="Monthly Billing"/>
    <s v="Tip"/>
    <n v="0"/>
    <n v="0"/>
    <n v="10.25"/>
    <n v="10.25"/>
    <s v="USD"/>
    <n v="0"/>
    <n v="0"/>
    <n v="10.25"/>
    <n v="10.25"/>
    <n v="0"/>
  </r>
  <r>
    <s v="8acbfcff-5840-4ea1-a9d6-7d47f7bdd30d"/>
    <d v="2019-06-08T18:26:01"/>
    <d v="2019-06-08T00:00:00"/>
    <s v="6:07PM"/>
    <d v="2019-06-08T00:00:00"/>
    <s v="2:07PM"/>
    <d v="2019-06-08T00:00:00"/>
    <s v="6:25PM"/>
    <d v="2019-06-08T00:00:00"/>
    <s v="2:25PM"/>
    <s v="-05:00"/>
    <s v="Blade"/>
    <s v="Employee25"/>
    <s v="Employee25@blyblade.com"/>
    <x v="21"/>
    <s v="--"/>
    <s v="Travel | UberX Diamond"/>
    <x v="0"/>
    <x v="297"/>
    <n v="15"/>
    <s v="10016, USA"/>
    <s v="10004, USA"/>
    <x v="3"/>
    <s v="CORP - Employee Rides"/>
    <s v="DEPT - CX"/>
    <s v="Monthly Billing"/>
    <s v="Fare"/>
    <n v="25.93"/>
    <n v="0"/>
    <n v="0"/>
    <n v="25.93"/>
    <s v="USD"/>
    <n v="25.93"/>
    <n v="0"/>
    <n v="0"/>
    <n v="25.93"/>
    <n v="2.59"/>
  </r>
  <r>
    <s v="7b46bf50-da9d-4874-86ea-5590c14f9a0d"/>
    <d v="2019-06-09T20:17:08"/>
    <d v="2019-06-09T00:00:00"/>
    <s v="7:49PM"/>
    <d v="2019-06-09T00:00:00"/>
    <s v="3:49PM"/>
    <d v="2019-06-09T00:00:00"/>
    <s v="8:16PM"/>
    <d v="2019-06-09T00:00:00"/>
    <s v="4:16PM"/>
    <s v="-05:00"/>
    <s v="Blade"/>
    <s v="Employee17"/>
    <s v="Employee17@blyblade.com"/>
    <x v="12"/>
    <s v="--"/>
    <s v="Travel | UberX"/>
    <x v="1"/>
    <x v="392"/>
    <n v="24"/>
    <s v="11930, USA"/>
    <s v="11975, USA"/>
    <x v="3"/>
    <s v="CORP - Employee Rides"/>
    <s v="DEPT - OPS - NY"/>
    <s v="Monthly Billing"/>
    <s v="Fare"/>
    <n v="36.08"/>
    <n v="0"/>
    <n v="0"/>
    <n v="36.08"/>
    <s v="USD"/>
    <n v="36.08"/>
    <n v="0"/>
    <n v="0"/>
    <n v="36.08"/>
    <n v="3.61"/>
  </r>
  <r>
    <s v="9831c819-9029-4816-9894-e0c4d99b89c9"/>
    <d v="2019-06-10T00:36:47"/>
    <d v="2019-06-10T00:00:00"/>
    <s v="12:09AM"/>
    <d v="2019-06-09T00:00:00"/>
    <s v="8:09PM"/>
    <d v="2019-06-10T00:00:00"/>
    <s v="12:36AM"/>
    <d v="2019-06-09T00:00:00"/>
    <s v="8:36PM"/>
    <s v="-05:00"/>
    <s v="Blade"/>
    <s v="Employee31"/>
    <s v="Employee31@blyblade.com"/>
    <x v="48"/>
    <s v="--"/>
    <s v="Travel | UberX"/>
    <x v="1"/>
    <x v="393"/>
    <n v="19"/>
    <s v="11937, USA"/>
    <s v="11963, USA"/>
    <x v="3"/>
    <s v="CORP - Employee Rides"/>
    <s v="BLADE - CX + SR CX"/>
    <s v="Monthly Billing"/>
    <s v="Fare"/>
    <n v="35.049999999999997"/>
    <n v="0"/>
    <n v="0"/>
    <n v="35.049999999999997"/>
    <s v="USD"/>
    <n v="35.049999999999997"/>
    <n v="0"/>
    <n v="0"/>
    <n v="35.049999999999997"/>
    <n v="3.51"/>
  </r>
  <r>
    <s v="60ed716a-80ea-4a78-a7f4-66bf6d0e3af4"/>
    <d v="2019-06-10T03:28:39"/>
    <d v="2019-06-10T00:00:00"/>
    <s v="2:57AM"/>
    <d v="2019-06-09T00:00:00"/>
    <s v="10:57PM"/>
    <d v="2019-06-10T00:00:00"/>
    <s v="3:28AM"/>
    <d v="2019-06-09T00:00:00"/>
    <s v="11:28PM"/>
    <s v="-05:00"/>
    <s v="Blade"/>
    <s v="Employee31"/>
    <s v="Employee31@blyblade.com"/>
    <x v="48"/>
    <s v="--"/>
    <s v="Travel | UberX"/>
    <x v="1"/>
    <x v="394"/>
    <n v="20"/>
    <s v="11963, USA"/>
    <s v="11937, USA"/>
    <x v="3"/>
    <s v="CORP - Employee Rides"/>
    <s v="BLADE - CX + SR CX"/>
    <s v="Monthly Billing"/>
    <s v="Fare"/>
    <n v="36.11"/>
    <n v="0"/>
    <n v="0"/>
    <n v="36.11"/>
    <s v="USD"/>
    <n v="36.11"/>
    <n v="0"/>
    <n v="0"/>
    <n v="36.11"/>
    <n v="3.61"/>
  </r>
  <r>
    <s v="da840563-c893-492e-9f43-9abc9fd1be95"/>
    <d v="2019-06-10T14:33:44"/>
    <d v="2019-06-10T00:00:00"/>
    <s v="2:01PM"/>
    <d v="2019-06-10T00:00:00"/>
    <s v="10:01AM"/>
    <d v="2019-06-10T00:00:00"/>
    <s v="2:33PM"/>
    <d v="2019-06-10T00:00:00"/>
    <s v="10:33AM"/>
    <s v="-05:00"/>
    <s v="Blade"/>
    <s v="Employee25"/>
    <s v="Employee25@blyblade.com"/>
    <x v="21"/>
    <s v="--"/>
    <s v="Travel | UberX Diamond"/>
    <x v="0"/>
    <x v="395"/>
    <n v="25"/>
    <s v="10016, USA"/>
    <s v="10011, USA"/>
    <x v="3"/>
    <s v="CORP - Employee Rides"/>
    <s v="DEPT - CX"/>
    <s v="Monthly Billing"/>
    <s v="Fare"/>
    <n v="29.08"/>
    <n v="0"/>
    <n v="0"/>
    <n v="29.08"/>
    <s v="USD"/>
    <n v="29.08"/>
    <n v="0"/>
    <n v="0"/>
    <n v="29.08"/>
    <n v="2.91"/>
  </r>
  <r>
    <s v="f1491835-eee8-4f74-aef7-271334739592"/>
    <d v="2019-06-10T19:11:58"/>
    <d v="2019-06-10T00:00:00"/>
    <s v="6:48PM"/>
    <d v="2019-06-10T00:00:00"/>
    <s v="2:48PM"/>
    <d v="2019-06-10T00:00:00"/>
    <s v="7:11PM"/>
    <d v="2019-06-10T00:00:00"/>
    <s v="3:11PM"/>
    <s v="-05:00"/>
    <s v="Blade"/>
    <s v="Employee31"/>
    <s v="Employee31@blyblade.com"/>
    <x v="48"/>
    <s v="--"/>
    <s v="Travel | UberX"/>
    <x v="1"/>
    <x v="396"/>
    <n v="10"/>
    <s v="11937, USA"/>
    <s v="11937, USA"/>
    <x v="3"/>
    <s v="CORP - Employee Rides"/>
    <s v="BLADE - CX + SR CX"/>
    <s v="Monthly Billing"/>
    <s v="Fare"/>
    <n v="22.17"/>
    <n v="0"/>
    <n v="0"/>
    <n v="22.17"/>
    <s v="USD"/>
    <n v="22.17"/>
    <n v="0"/>
    <n v="0"/>
    <n v="22.17"/>
    <n v="2.2200000000000002"/>
  </r>
  <r>
    <s v="fbe8d1ba-17bf-4a5b-81ef-f7380e76ddd6"/>
    <d v="2019-06-24T18:38:07"/>
    <d v="2019-06-24T00:00:00"/>
    <s v="5:49PM"/>
    <d v="2019-06-24T00:00:00"/>
    <s v="1:49PM"/>
    <d v="2019-06-24T00:00:00"/>
    <s v="6:36PM"/>
    <d v="2019-06-24T00:00:00"/>
    <s v="2:36PM"/>
    <s v="-05:00"/>
    <s v="Blade"/>
    <s v="Employee6"/>
    <s v="Employee6@blyblade.com"/>
    <x v="3"/>
    <s v="--"/>
    <s v="Travel | UberX"/>
    <x v="0"/>
    <x v="11"/>
    <n v="39"/>
    <s v="11371, USA"/>
    <s v="11430, USA"/>
    <x v="0"/>
    <s v="CORP - Employee Rides"/>
    <s v="DEPT - OPS - NY"/>
    <s v="Monthly Billing"/>
    <s v="Tip"/>
    <n v="0"/>
    <n v="0"/>
    <n v="5.13"/>
    <n v="5.13"/>
    <s v="USD"/>
    <n v="0"/>
    <n v="0"/>
    <n v="5.13"/>
    <n v="5.13"/>
    <n v="0"/>
  </r>
  <r>
    <s v="7afb387a-a634-44a6-b105-c69adb093679"/>
    <d v="2019-06-10T19:41:08"/>
    <d v="2019-06-10T00:00:00"/>
    <s v="7:32PM"/>
    <d v="2019-06-10T00:00:00"/>
    <s v="3:32PM"/>
    <d v="2019-06-10T00:00:00"/>
    <s v="7:41PM"/>
    <d v="2019-06-10T00:00:00"/>
    <s v="3:41PM"/>
    <s v="-05:00"/>
    <s v="Blade"/>
    <s v="Employee15"/>
    <s v="Employee15@blyblade.com"/>
    <x v="35"/>
    <s v="--"/>
    <s v="Travel | UberX Diamond"/>
    <x v="0"/>
    <x v="397"/>
    <n v="5"/>
    <s v="10004, USA"/>
    <s v="10004, USA"/>
    <x v="3"/>
    <s v="CORP - Employee Rides"/>
    <s v="DEPT - CX"/>
    <s v="Monthly Billing"/>
    <s v="Fare"/>
    <n v="13.16"/>
    <n v="0"/>
    <n v="0"/>
    <n v="13.16"/>
    <s v="USD"/>
    <n v="13.16"/>
    <n v="0"/>
    <n v="0"/>
    <n v="13.16"/>
    <n v="1.32"/>
  </r>
  <r>
    <s v="66636d78-f2e0-44bc-baf7-6347797d3d7c"/>
    <d v="2019-06-12T14:45:09"/>
    <d v="2019-06-12T00:00:00"/>
    <s v="2:07PM"/>
    <d v="2019-06-12T00:00:00"/>
    <s v="10:07AM"/>
    <d v="2019-06-12T00:00:00"/>
    <s v="2:44PM"/>
    <d v="2019-06-12T00:00:00"/>
    <s v="10:44AM"/>
    <s v="-05:00"/>
    <s v="Blade"/>
    <s v="Employee13"/>
    <s v="Employee13@blyblade.com"/>
    <x v="33"/>
    <s v="--"/>
    <s v="Travel | UberX Diamond"/>
    <x v="0"/>
    <x v="398"/>
    <n v="34"/>
    <s v="11211, USA"/>
    <s v="10016, USA"/>
    <x v="3"/>
    <s v="CORP - Employee Rides"/>
    <s v="DEPT - CX"/>
    <s v="Monthly Billing"/>
    <s v="Fare"/>
    <n v="29.25"/>
    <n v="0"/>
    <n v="0"/>
    <n v="29.25"/>
    <s v="USD"/>
    <n v="29.25"/>
    <n v="0"/>
    <n v="0"/>
    <n v="29.25"/>
    <n v="2.93"/>
  </r>
  <r>
    <s v="9962aadc-2443-400e-9749-d47db5605ac0"/>
    <d v="2019-06-24T20:47:11"/>
    <d v="2019-06-24T00:00:00"/>
    <s v="8:25PM"/>
    <d v="2019-06-24T00:00:00"/>
    <s v="4:25PM"/>
    <d v="2019-06-24T00:00:00"/>
    <s v="8:42PM"/>
    <d v="2019-06-24T00:00:00"/>
    <s v="4:42PM"/>
    <s v="-05:00"/>
    <s v="Blade"/>
    <s v="Employee28"/>
    <s v="Employee28@blyblade.com"/>
    <x v="4"/>
    <s v="--"/>
    <s v="Travel | Black SUV"/>
    <x v="0"/>
    <x v="183"/>
    <n v="14"/>
    <s v="11430, USA"/>
    <s v="11430, USA"/>
    <x v="1"/>
    <s v="CORP - Employee Rides"/>
    <s v="DEPT - OPS - NY"/>
    <s v="Monthly Billing"/>
    <s v="Tip"/>
    <n v="0"/>
    <n v="0"/>
    <n v="6.21"/>
    <n v="6.21"/>
    <s v="USD"/>
    <n v="0"/>
    <n v="0"/>
    <n v="6.21"/>
    <n v="6.21"/>
    <n v="0"/>
  </r>
  <r>
    <s v="cab9bf36-8125-48db-913e-d537fb8ce68f"/>
    <d v="2019-06-12T15:11:40"/>
    <d v="2019-06-12T00:00:00"/>
    <s v="2:51PM"/>
    <d v="2019-06-12T00:00:00"/>
    <s v="10:51AM"/>
    <d v="2019-06-12T00:00:00"/>
    <s v="3:11PM"/>
    <d v="2019-06-12T00:00:00"/>
    <s v="11:11AM"/>
    <s v="-05:00"/>
    <s v="Blade"/>
    <s v="Employee13"/>
    <s v="Employee13@blyblade.com"/>
    <x v="33"/>
    <s v="--"/>
    <s v="Travel | UberX Diamond"/>
    <x v="0"/>
    <x v="399"/>
    <n v="18"/>
    <s v="10016, USA"/>
    <s v="11211, USA"/>
    <x v="3"/>
    <s v="CORP - Employee Rides"/>
    <s v="DEPT - CX"/>
    <s v="Monthly Billing"/>
    <s v="Fare"/>
    <n v="19.82"/>
    <n v="0"/>
    <n v="0"/>
    <n v="19.82"/>
    <s v="USD"/>
    <n v="19.82"/>
    <n v="0"/>
    <n v="0"/>
    <n v="19.82"/>
    <n v="1.98"/>
  </r>
  <r>
    <s v="d17dde21-0677-4d00-a3c0-0dc734fe7723"/>
    <d v="2019-06-12T17:37:22"/>
    <d v="2019-06-12T00:00:00"/>
    <s v="5:09PM"/>
    <d v="2019-06-12T00:00:00"/>
    <s v="1:09PM"/>
    <d v="2019-06-12T00:00:00"/>
    <s v="5:37PM"/>
    <d v="2019-06-12T00:00:00"/>
    <s v="1:37PM"/>
    <s v="-05:00"/>
    <s v="Blade"/>
    <s v="Employee18"/>
    <s v="Employee18@blyblade.com"/>
    <x v="34"/>
    <s v="--"/>
    <s v="Travel | UberX Diamond"/>
    <x v="0"/>
    <x v="285"/>
    <n v="23"/>
    <s v="10016, USA"/>
    <s v="10011, USA"/>
    <x v="3"/>
    <s v="CORP - Employee Rides"/>
    <s v="DEPT - CX"/>
    <s v="Monthly Billing"/>
    <s v="Fare"/>
    <n v="24.06"/>
    <n v="0"/>
    <n v="0"/>
    <n v="24.06"/>
    <s v="USD"/>
    <n v="24.06"/>
    <n v="0"/>
    <n v="0"/>
    <n v="24.06"/>
    <n v="2.41"/>
  </r>
  <r>
    <s v="15c9c889-09fb-443d-9f78-f05a1e3a58dc"/>
    <d v="2019-06-24T22:19:30"/>
    <d v="2019-06-24T00:00:00"/>
    <s v="9:58PM"/>
    <d v="2019-06-24T00:00:00"/>
    <s v="5:58PM"/>
    <d v="2019-06-24T00:00:00"/>
    <s v="10:19PM"/>
    <d v="2019-06-24T00:00:00"/>
    <s v="6:19PM"/>
    <s v="-05:00"/>
    <s v="Blade"/>
    <s v="Employee22"/>
    <s v="Employee22@blyblade.com"/>
    <x v="16"/>
    <s v="--"/>
    <s v="Travel | UberX"/>
    <x v="0"/>
    <x v="400"/>
    <n v="16"/>
    <s v="10011, USA"/>
    <s v="10014, USA"/>
    <x v="2"/>
    <s v="CORP - Employee Rides"/>
    <s v="DEPT - OPS - NY"/>
    <s v="Monthly Billing"/>
    <s v="Tip"/>
    <n v="0"/>
    <n v="0"/>
    <n v="10.25"/>
    <n v="10.25"/>
    <s v="USD"/>
    <n v="0"/>
    <n v="0"/>
    <n v="10.25"/>
    <n v="10.25"/>
    <n v="0"/>
  </r>
  <r>
    <s v="58f5799c-b403-4a7a-a06b-636a5156764d"/>
    <d v="2019-06-13T15:22:36"/>
    <d v="2019-06-13T00:00:00"/>
    <s v="2:53PM"/>
    <d v="2019-06-13T00:00:00"/>
    <s v="10:53AM"/>
    <d v="2019-06-13T00:00:00"/>
    <s v="3:22PM"/>
    <d v="2019-06-13T00:00:00"/>
    <s v="11:22AM"/>
    <s v="-05:00"/>
    <s v="Blade"/>
    <s v="Employee13"/>
    <s v="Employee13@blyblade.com"/>
    <x v="33"/>
    <s v="--"/>
    <s v="Travel | UberX Diamond"/>
    <x v="0"/>
    <x v="259"/>
    <n v="25"/>
    <s v="11211, USA"/>
    <s v="10010, USA"/>
    <x v="3"/>
    <s v="CORP - Employee Rides"/>
    <s v="DEPT - CX"/>
    <s v="Monthly Billing"/>
    <s v="Fare"/>
    <n v="26.53"/>
    <n v="0"/>
    <n v="0"/>
    <n v="26.53"/>
    <s v="USD"/>
    <n v="26.53"/>
    <n v="0"/>
    <n v="0"/>
    <n v="26.53"/>
    <n v="2.65"/>
  </r>
  <r>
    <s v="331580a8-112e-4015-bded-a4501c1c732f"/>
    <d v="2019-06-13T17:06:56"/>
    <d v="2019-06-13T00:00:00"/>
    <s v="4:39PM"/>
    <d v="2019-06-13T00:00:00"/>
    <s v="12:39PM"/>
    <d v="2019-06-13T00:00:00"/>
    <s v="5:06PM"/>
    <d v="2019-06-13T00:00:00"/>
    <s v="1:06PM"/>
    <s v="-05:00"/>
    <s v="Blade"/>
    <s v="Employee13"/>
    <s v="Employee13@blyblade.com"/>
    <x v="33"/>
    <s v="--"/>
    <s v="Travel | UberX Diamond"/>
    <x v="0"/>
    <x v="308"/>
    <n v="21"/>
    <s v="10010, USA"/>
    <s v="10010, USA"/>
    <x v="3"/>
    <s v="CORP - Employee Rides"/>
    <s v="DEPT - CX"/>
    <s v="Monthly Billing"/>
    <s v="Fare"/>
    <n v="21.16"/>
    <n v="0"/>
    <n v="0"/>
    <n v="21.16"/>
    <s v="USD"/>
    <n v="21.16"/>
    <n v="0"/>
    <n v="0"/>
    <n v="21.16"/>
    <n v="2.12"/>
  </r>
  <r>
    <s v="e2889f66-14c8-462b-85c1-fa086aa07081"/>
    <d v="2019-06-14T13:53:42"/>
    <d v="2019-06-14T00:00:00"/>
    <s v="1:39PM"/>
    <d v="2019-06-14T00:00:00"/>
    <s v="9:39AM"/>
    <d v="2019-06-14T00:00:00"/>
    <s v="1:53PM"/>
    <d v="2019-06-14T00:00:00"/>
    <s v="9:53AM"/>
    <s v="-05:00"/>
    <s v="Blade"/>
    <s v="Employee15"/>
    <s v="Employee15@blyblade.com"/>
    <x v="35"/>
    <s v="--"/>
    <s v="Travel | UberX Diamond"/>
    <x v="0"/>
    <x v="229"/>
    <n v="9"/>
    <s v="ted States"/>
    <s v="10004, USA"/>
    <x v="3"/>
    <s v="CORP - Employee Rides"/>
    <s v="DEPT - CX"/>
    <s v="Monthly Billing"/>
    <s v="Fare"/>
    <n v="14.13"/>
    <n v="0"/>
    <n v="0"/>
    <n v="14.13"/>
    <s v="USD"/>
    <n v="14.13"/>
    <n v="0"/>
    <n v="0"/>
    <n v="14.13"/>
    <n v="1.41"/>
  </r>
  <r>
    <s v="ac4430f4-4ff3-4c60-897e-865af18a9d51"/>
    <d v="2019-06-14T17:12:23"/>
    <d v="2019-06-14T00:00:00"/>
    <s v="4:55PM"/>
    <d v="2019-06-14T00:00:00"/>
    <s v="12:55PM"/>
    <d v="2019-06-14T00:00:00"/>
    <s v="5:12PM"/>
    <d v="2019-06-14T00:00:00"/>
    <s v="1:12PM"/>
    <s v="-05:00"/>
    <s v="Blade"/>
    <s v="Employee15"/>
    <s v="Employee15@blyblade.com"/>
    <x v="35"/>
    <s v="--"/>
    <s v="Travel | UberX"/>
    <x v="2"/>
    <x v="133"/>
    <n v="13"/>
    <s v="07608, USA"/>
    <s v="07608, USA"/>
    <x v="3"/>
    <s v="CORP - Employee Rides"/>
    <s v="DEPT - CX"/>
    <s v="Monthly Billing"/>
    <s v="Fare"/>
    <n v="7.8"/>
    <n v="0"/>
    <n v="0"/>
    <n v="7.8"/>
    <s v="USD"/>
    <n v="7.8"/>
    <n v="0"/>
    <n v="0"/>
    <n v="7.8"/>
    <n v="0.78"/>
  </r>
  <r>
    <s v="f745e89d-5c7e-4881-9917-1736a2f45b63"/>
    <d v="2019-06-14T20:41:44"/>
    <d v="2019-06-14T00:00:00"/>
    <s v="7:58PM"/>
    <d v="2019-06-14T00:00:00"/>
    <s v="3:58PM"/>
    <d v="2019-06-14T00:00:00"/>
    <s v="8:41PM"/>
    <d v="2019-06-14T00:00:00"/>
    <s v="4:41PM"/>
    <s v="-05:00"/>
    <s v="Blade"/>
    <s v="Employee18"/>
    <s v="Employee18@blyblade.com"/>
    <x v="34"/>
    <s v="--"/>
    <s v="Travel | UberX Diamond"/>
    <x v="0"/>
    <x v="401"/>
    <n v="39"/>
    <s v="10026, USA"/>
    <s v="10011, USA"/>
    <x v="3"/>
    <s v="CORP - Employee Rides"/>
    <s v="DEPT - CX"/>
    <s v="Monthly Billing"/>
    <s v="Fare"/>
    <n v="36.54"/>
    <n v="0"/>
    <n v="0"/>
    <n v="36.54"/>
    <s v="USD"/>
    <n v="36.54"/>
    <n v="0"/>
    <n v="0"/>
    <n v="36.54"/>
    <n v="3.65"/>
  </r>
  <r>
    <s v="442e5759-5fc1-47c6-85e2-dfab131f390f"/>
    <d v="2019-06-17T14:31:36"/>
    <d v="2019-06-17T00:00:00"/>
    <s v="2:15PM"/>
    <d v="2019-06-17T00:00:00"/>
    <s v="10:15AM"/>
    <d v="2019-06-17T00:00:00"/>
    <s v="2:31PM"/>
    <d v="2019-06-17T00:00:00"/>
    <s v="10:31AM"/>
    <s v="-05:00"/>
    <s v="Blade"/>
    <s v="Employee13"/>
    <s v="Employee13@blyblade.com"/>
    <x v="33"/>
    <s v="--"/>
    <s v="Travel | UberX Diamond"/>
    <x v="0"/>
    <x v="402"/>
    <n v="15"/>
    <s v="10010, USA"/>
    <s v="10010, USA"/>
    <x v="3"/>
    <s v="CORP - Employee Rides"/>
    <s v="DEPT - CX"/>
    <s v="Monthly Billing"/>
    <s v="Fare"/>
    <n v="19.37"/>
    <n v="0"/>
    <n v="0"/>
    <n v="19.37"/>
    <s v="USD"/>
    <n v="19.37"/>
    <n v="0"/>
    <n v="0"/>
    <n v="19.37"/>
    <n v="1.94"/>
  </r>
  <r>
    <s v="ca3c4196-ca8c-4943-b32d-1665b107a199"/>
    <d v="2019-06-17T17:27:40"/>
    <d v="2019-06-17T00:00:00"/>
    <s v="5:10PM"/>
    <d v="2019-06-17T00:00:00"/>
    <s v="1:10PM"/>
    <d v="2019-06-17T00:00:00"/>
    <s v="5:27PM"/>
    <d v="2019-06-17T00:00:00"/>
    <s v="1:27PM"/>
    <s v="-05:00"/>
    <s v="Blade"/>
    <s v="Employee18"/>
    <s v="Employee18@blyblade.com"/>
    <x v="34"/>
    <s v="--"/>
    <s v="Travel | UberX Diamond"/>
    <x v="0"/>
    <x v="403"/>
    <n v="14"/>
    <s v="10016, USA"/>
    <s v="10001, USA"/>
    <x v="3"/>
    <s v="CORP - Employee Rides"/>
    <s v="DEPT - CX"/>
    <s v="Monthly Billing"/>
    <s v="Fare"/>
    <n v="15.44"/>
    <n v="0"/>
    <n v="0"/>
    <n v="15.44"/>
    <s v="USD"/>
    <n v="15.44"/>
    <n v="0"/>
    <n v="0"/>
    <n v="15.44"/>
    <n v="1.54"/>
  </r>
  <r>
    <s v="dd401d84-f3f4-4028-a828-7f794656ba6c"/>
    <d v="2019-06-17T20:59:50"/>
    <d v="2019-06-17T00:00:00"/>
    <s v="8:20PM"/>
    <d v="2019-06-17T00:00:00"/>
    <s v="4:20PM"/>
    <d v="2019-06-17T00:00:00"/>
    <s v="8:59PM"/>
    <d v="2019-06-17T00:00:00"/>
    <s v="4:59PM"/>
    <s v="-05:00"/>
    <s v="Blade"/>
    <s v="Employee25"/>
    <s v="Employee25@blyblade.com"/>
    <x v="21"/>
    <s v="--"/>
    <s v="Travel | UberX Diamond"/>
    <x v="0"/>
    <x v="404"/>
    <n v="35"/>
    <s v="10016, USA"/>
    <s v="10011, USA"/>
    <x v="3"/>
    <s v="CORP - Employee Rides"/>
    <s v="DEPT - CX"/>
    <s v="Monthly Billing"/>
    <s v="Fare"/>
    <n v="24.71"/>
    <n v="0"/>
    <n v="0"/>
    <n v="24.71"/>
    <s v="USD"/>
    <n v="24.71"/>
    <n v="0"/>
    <n v="0"/>
    <n v="24.71"/>
    <n v="2.4700000000000002"/>
  </r>
  <r>
    <s v="a93f9b8d-95d4-4817-a049-69a6f1d1eb7d"/>
    <d v="2019-06-18T15:38:35"/>
    <d v="2019-06-18T00:00:00"/>
    <s v="2:54PM"/>
    <d v="2019-06-18T00:00:00"/>
    <s v="10:54AM"/>
    <d v="2019-06-18T00:00:00"/>
    <s v="3:38PM"/>
    <d v="2019-06-18T00:00:00"/>
    <s v="11:38AM"/>
    <s v="-05:00"/>
    <s v="Blade"/>
    <s v="Employee15"/>
    <s v="Employee15@blyblade.com"/>
    <x v="35"/>
    <s v="--"/>
    <s v="Travel | UberX Diamond"/>
    <x v="0"/>
    <x v="396"/>
    <n v="38"/>
    <s v="ted States"/>
    <s v="10016, USA"/>
    <x v="3"/>
    <s v="CORP - Employee Rides"/>
    <s v="DEPT - CX"/>
    <s v="Monthly Billing"/>
    <s v="Fare"/>
    <n v="41.73"/>
    <n v="0"/>
    <n v="0"/>
    <n v="41.73"/>
    <s v="USD"/>
    <n v="41.73"/>
    <n v="0"/>
    <n v="0"/>
    <n v="41.73"/>
    <n v="4.17"/>
  </r>
  <r>
    <s v="9fdde029-cc5f-4de1-bbff-1881b1f77a9e"/>
    <d v="2019-06-18T16:16:51"/>
    <d v="2019-06-18T00:00:00"/>
    <s v="4:01PM"/>
    <d v="2019-06-18T00:00:00"/>
    <s v="12:01PM"/>
    <d v="2019-06-18T00:00:00"/>
    <s v="4:16PM"/>
    <d v="2019-06-18T00:00:00"/>
    <s v="12:16PM"/>
    <s v="-05:00"/>
    <s v="Blade"/>
    <s v="Employee15"/>
    <s v="Employee15@blyblade.com"/>
    <x v="35"/>
    <s v="--"/>
    <s v="Travel | UberX Diamond"/>
    <x v="0"/>
    <x v="209"/>
    <n v="11"/>
    <s v="10016, USA"/>
    <s v="10016, USA"/>
    <x v="3"/>
    <s v="CORP - Employee Rides"/>
    <s v="DEPT - CX"/>
    <s v="Monthly Billing"/>
    <s v="Fare"/>
    <n v="10.76"/>
    <n v="0"/>
    <n v="0"/>
    <n v="10.76"/>
    <s v="USD"/>
    <n v="10.76"/>
    <n v="0"/>
    <n v="0"/>
    <n v="10.76"/>
    <n v="1.08"/>
  </r>
  <r>
    <s v="1c559d4f-a76f-4fbc-a747-38406f0039ae"/>
    <d v="2019-06-18T17:22:38"/>
    <d v="2019-06-18T00:00:00"/>
    <s v="4:53PM"/>
    <d v="2019-06-18T00:00:00"/>
    <s v="12:53PM"/>
    <d v="2019-06-18T00:00:00"/>
    <s v="5:22PM"/>
    <d v="2019-06-18T00:00:00"/>
    <s v="1:22PM"/>
    <s v="-05:00"/>
    <s v="Blade"/>
    <s v="Employee15"/>
    <s v="Employee15@blyblade.com"/>
    <x v="35"/>
    <s v="--"/>
    <s v="Travel | UberX Diamond"/>
    <x v="0"/>
    <x v="405"/>
    <n v="21"/>
    <s v="10016, USA"/>
    <s v="ted States"/>
    <x v="3"/>
    <s v="CORP - Employee Rides"/>
    <s v="DEPT - CX"/>
    <s v="Monthly Billing"/>
    <s v="Fare"/>
    <n v="30.57"/>
    <n v="0"/>
    <n v="0"/>
    <n v="30.57"/>
    <s v="USD"/>
    <n v="30.57"/>
    <n v="0"/>
    <n v="0"/>
    <n v="30.57"/>
    <n v="3.06"/>
  </r>
  <r>
    <s v="600ac51a-4a55-4e16-a8e9-82f4f973c6d5"/>
    <d v="2019-06-18T23:16:07"/>
    <d v="2019-06-18T00:00:00"/>
    <s v="10:58PM"/>
    <d v="2019-06-18T00:00:00"/>
    <s v="6:58PM"/>
    <d v="2019-06-18T00:00:00"/>
    <s v="11:15PM"/>
    <d v="2019-06-18T00:00:00"/>
    <s v="7:15PM"/>
    <s v="-05:00"/>
    <s v="Blade"/>
    <s v="Employee5"/>
    <s v="Employee5@blyblade.com"/>
    <x v="9"/>
    <s v="--"/>
    <s v="Travel | Black SUV"/>
    <x v="0"/>
    <x v="406"/>
    <n v="7"/>
    <s v="10011, USA"/>
    <s v="10001, USA"/>
    <x v="3"/>
    <s v="CORP - Employee Rides"/>
    <s v="DEPT - OPS - NY"/>
    <s v="Monthly Billing"/>
    <s v="Fare"/>
    <n v="32.65"/>
    <n v="0"/>
    <n v="0"/>
    <n v="32.65"/>
    <s v="USD"/>
    <n v="32.65"/>
    <n v="0"/>
    <n v="0"/>
    <n v="32.65"/>
    <n v="3.27"/>
  </r>
  <r>
    <s v="0f482a7d-339a-42c1-abfb-4fb11f40e4cd"/>
    <d v="2019-06-25T21:56:42"/>
    <d v="2019-06-25T00:00:00"/>
    <s v="9:35PM"/>
    <d v="2019-06-25T00:00:00"/>
    <s v="5:35PM"/>
    <d v="2019-06-25T00:00:00"/>
    <s v="9:56PM"/>
    <d v="2019-06-25T00:00:00"/>
    <s v="5:56PM"/>
    <s v="-05:00"/>
    <s v="Blade"/>
    <s v="Employee28"/>
    <s v="Employee28@blyblade.com"/>
    <x v="4"/>
    <s v="--"/>
    <s v="Travel | Black SUV"/>
    <x v="0"/>
    <x v="211"/>
    <n v="4"/>
    <s v="11430, USA"/>
    <s v="11430, USA"/>
    <x v="1"/>
    <s v="CORP - Employee Rides"/>
    <s v="DEPT - OPS - NY"/>
    <s v="Monthly Billing"/>
    <s v="Tip"/>
    <n v="0"/>
    <n v="0"/>
    <n v="4.84"/>
    <n v="4.84"/>
    <s v="USD"/>
    <n v="0"/>
    <n v="0"/>
    <n v="4.84"/>
    <n v="4.84"/>
    <n v="0"/>
  </r>
  <r>
    <s v="86af4343-a6f0-4afd-a5ee-b9e35ea79bc5"/>
    <d v="2019-06-19T15:14:03"/>
    <d v="2019-06-19T00:00:00"/>
    <s v="3:04PM"/>
    <d v="2019-06-19T00:00:00"/>
    <s v="11:04AM"/>
    <d v="2019-06-19T00:00:00"/>
    <s v="3:11PM"/>
    <d v="2019-06-19T00:00:00"/>
    <s v="11:11AM"/>
    <s v="-05:00"/>
    <s v="Blade"/>
    <s v="Employee5"/>
    <s v="Employee5@blyblade.com"/>
    <x v="9"/>
    <s v="--"/>
    <s v="Travel | UberX Diamond"/>
    <x v="0"/>
    <x v="407"/>
    <n v="5"/>
    <s v="10001, USA"/>
    <s v="10011, USA"/>
    <x v="3"/>
    <s v="CORP - Employee Rides"/>
    <s v="DEPT - OPS - NY"/>
    <s v="Monthly Billing"/>
    <s v="Fare"/>
    <n v="11.84"/>
    <n v="0"/>
    <n v="0"/>
    <n v="11.84"/>
    <s v="USD"/>
    <n v="11.84"/>
    <n v="0"/>
    <n v="0"/>
    <n v="11.84"/>
    <n v="1.18"/>
  </r>
  <r>
    <s v="dc5de547-708f-4a68-9692-533e0ac0dfad"/>
    <d v="2019-06-19T15:54:02"/>
    <d v="2019-06-19T00:00:00"/>
    <s v="3:40PM"/>
    <d v="2019-06-19T00:00:00"/>
    <s v="11:40AM"/>
    <d v="2019-06-19T00:00:00"/>
    <s v="3:53PM"/>
    <d v="2019-06-19T00:00:00"/>
    <s v="11:53AM"/>
    <s v="-05:00"/>
    <s v="Blade"/>
    <s v="Employee5"/>
    <s v="Employee5@blyblade.com"/>
    <x v="9"/>
    <s v="--"/>
    <s v="Travel | UberX Diamond"/>
    <x v="0"/>
    <x v="128"/>
    <n v="5"/>
    <s v="10018, USA"/>
    <s v="10001, USA"/>
    <x v="3"/>
    <s v="CORP - Employee Rides"/>
    <s v="DEPT - OPS - NY"/>
    <s v="Monthly Billing"/>
    <s v="Fare"/>
    <n v="10.86"/>
    <n v="0"/>
    <n v="0"/>
    <n v="10.86"/>
    <s v="USD"/>
    <n v="10.86"/>
    <n v="0"/>
    <n v="0"/>
    <n v="10.86"/>
    <n v="1.0900000000000001"/>
  </r>
  <r>
    <s v="4d6c9062-5f2e-4b88-8e32-7565352eb0be"/>
    <d v="2019-06-19T17:36:19"/>
    <d v="2019-06-19T00:00:00"/>
    <s v="5:10PM"/>
    <d v="2019-06-19T00:00:00"/>
    <s v="1:10PM"/>
    <d v="2019-06-19T00:00:00"/>
    <s v="5:36PM"/>
    <d v="2019-06-19T00:00:00"/>
    <s v="1:36PM"/>
    <s v="-05:00"/>
    <s v="Blade"/>
    <s v="Employee18"/>
    <s v="Employee18@blyblade.com"/>
    <x v="34"/>
    <s v="--"/>
    <s v="Travel | UberX Diamond"/>
    <x v="0"/>
    <x v="408"/>
    <n v="22"/>
    <s v="10016, USA"/>
    <s v="10001, USA"/>
    <x v="3"/>
    <s v="CORP - Employee Rides"/>
    <s v="DEPT - CX"/>
    <s v="Monthly Billing"/>
    <s v="Fare"/>
    <n v="14.16"/>
    <n v="0"/>
    <n v="0"/>
    <n v="14.16"/>
    <s v="USD"/>
    <n v="14.16"/>
    <n v="0"/>
    <n v="0"/>
    <n v="14.16"/>
    <n v="1.42"/>
  </r>
  <r>
    <s v="9f3f405d-8b1c-4edc-a6c8-fae1be02993d"/>
    <d v="2019-06-19T22:02:57"/>
    <d v="2019-06-19T00:00:00"/>
    <s v="9:53PM"/>
    <d v="2019-06-19T00:00:00"/>
    <s v="5:53PM"/>
    <d v="2019-06-19T00:00:00"/>
    <s v="10:02PM"/>
    <d v="2019-06-19T00:00:00"/>
    <s v="6:02PM"/>
    <s v="-05:00"/>
    <s v="Blade"/>
    <s v="Employee5"/>
    <s v="Employee5@blyblade.com"/>
    <x v="9"/>
    <s v="--"/>
    <s v="Travel | UberX Diamond"/>
    <x v="0"/>
    <x v="409"/>
    <n v="6"/>
    <s v="10011, USA"/>
    <s v="10001, USA"/>
    <x v="3"/>
    <s v="CORP - Employee Rides"/>
    <s v="DEPT - OPS - NY"/>
    <s v="Monthly Billing"/>
    <s v="Fare"/>
    <n v="10.89"/>
    <n v="0"/>
    <n v="0"/>
    <n v="10.89"/>
    <s v="USD"/>
    <n v="10.89"/>
    <n v="0"/>
    <n v="0"/>
    <n v="10.89"/>
    <n v="1.0900000000000001"/>
  </r>
  <r>
    <s v="67579c55-8e39-48be-b108-0ac4052f525f"/>
    <d v="2019-06-19T22:18:49"/>
    <d v="2019-06-19T00:00:00"/>
    <s v="10:08PM"/>
    <d v="2019-06-19T00:00:00"/>
    <s v="6:08PM"/>
    <d v="2019-06-19T00:00:00"/>
    <s v="10:18PM"/>
    <d v="2019-06-19T00:00:00"/>
    <s v="6:18PM"/>
    <s v="-05:00"/>
    <s v="Blade"/>
    <s v="Employee5"/>
    <s v="Employee5@blyblade.com"/>
    <x v="9"/>
    <s v="--"/>
    <s v="Travel | UberX Diamond"/>
    <x v="0"/>
    <x v="188"/>
    <n v="6"/>
    <s v="10001, USA"/>
    <s v="10011, USA"/>
    <x v="3"/>
    <s v="CORP - Employee Rides"/>
    <s v="DEPT - OPS - NY"/>
    <s v="Monthly Billing"/>
    <s v="Fare"/>
    <n v="10.76"/>
    <n v="0"/>
    <n v="0"/>
    <n v="10.76"/>
    <s v="USD"/>
    <n v="10.76"/>
    <n v="0"/>
    <n v="0"/>
    <n v="10.76"/>
    <n v="1.08"/>
  </r>
  <r>
    <s v="35581e53-83be-4a0a-bd05-866aa217c2cc"/>
    <d v="2019-06-20T16:43:41"/>
    <d v="2019-06-20T00:00:00"/>
    <s v="4:03PM"/>
    <d v="2019-06-20T00:00:00"/>
    <s v="12:03PM"/>
    <d v="2019-06-20T00:00:00"/>
    <s v="4:43PM"/>
    <d v="2019-06-20T00:00:00"/>
    <s v="12:43PM"/>
    <s v="-05:00"/>
    <s v="Blade"/>
    <s v="Employee13"/>
    <s v="Employee13@blyblade.com"/>
    <x v="33"/>
    <s v="--"/>
    <s v="Travel | UberX Diamond"/>
    <x v="0"/>
    <x v="410"/>
    <n v="38"/>
    <s v="11211, USA"/>
    <s v="10016, USA"/>
    <x v="3"/>
    <s v="CORP - Employee Rides"/>
    <s v="DEPT - CX"/>
    <s v="Monthly Billing"/>
    <s v="Fare"/>
    <n v="29.25"/>
    <n v="0"/>
    <n v="0"/>
    <n v="29.25"/>
    <s v="USD"/>
    <n v="29.25"/>
    <n v="0"/>
    <n v="0"/>
    <n v="29.25"/>
    <n v="2.93"/>
  </r>
  <r>
    <s v="8b9d9691-a4ca-442e-ae6d-1c3ced686fc1"/>
    <d v="2019-06-21T13:27:35"/>
    <d v="2019-06-21T00:00:00"/>
    <s v="1:19PM"/>
    <d v="2019-06-21T00:00:00"/>
    <s v="9:19AM"/>
    <d v="2019-06-21T00:00:00"/>
    <s v="1:27PM"/>
    <d v="2019-06-21T00:00:00"/>
    <s v="9:27AM"/>
    <s v="-05:00"/>
    <s v="Blade"/>
    <s v="Employee13"/>
    <s v="Employee13@blyblade.com"/>
    <x v="33"/>
    <s v="--"/>
    <s v="Travel | UberX Diamond"/>
    <x v="0"/>
    <x v="411"/>
    <n v="1"/>
    <s v="10010, USA"/>
    <s v="10016, USA"/>
    <x v="3"/>
    <s v="CORP - Employee Rides"/>
    <s v="DEPT - CX"/>
    <s v="Monthly Billing"/>
    <s v="Fare"/>
    <n v="15.56"/>
    <n v="0"/>
    <n v="0"/>
    <n v="15.56"/>
    <s v="USD"/>
    <n v="15.56"/>
    <n v="0"/>
    <n v="0"/>
    <n v="15.56"/>
    <n v="1.56"/>
  </r>
  <r>
    <s v="404a4ed8-6570-4093-8f93-6d71e87e24c5"/>
    <d v="2019-06-21T17:28:32"/>
    <d v="2019-06-21T00:00:00"/>
    <s v="5:10PM"/>
    <d v="2019-06-21T00:00:00"/>
    <s v="1:10PM"/>
    <d v="2019-06-21T00:00:00"/>
    <s v="5:28PM"/>
    <d v="2019-06-21T00:00:00"/>
    <s v="1:28PM"/>
    <s v="-05:00"/>
    <s v="Blade"/>
    <s v="Employee20"/>
    <s v="Employee20@blyblade.com"/>
    <x v="19"/>
    <s v="--"/>
    <s v="Travel | UberX"/>
    <x v="0"/>
    <x v="412"/>
    <n v="9"/>
    <s v="10016, USA"/>
    <s v="10004, USA"/>
    <x v="3"/>
    <s v="CORP - Employee Rides"/>
    <s v="BLADE - CORP"/>
    <s v="Monthly Billing"/>
    <s v="Fare"/>
    <n v="17.7"/>
    <n v="0"/>
    <n v="0"/>
    <n v="17.7"/>
    <s v="USD"/>
    <n v="17.7"/>
    <n v="0"/>
    <n v="0"/>
    <n v="17.7"/>
    <n v="1.77"/>
  </r>
  <r>
    <s v="332f055e-a06b-4b51-8eeb-c9ea29c28159"/>
    <d v="2019-06-26T13:03:23"/>
    <d v="2019-06-26T00:00:00"/>
    <s v="12:43PM"/>
    <d v="2019-06-26T00:00:00"/>
    <s v="8:43AM"/>
    <d v="2019-06-26T00:00:00"/>
    <s v="1:01PM"/>
    <d v="2019-06-26T00:00:00"/>
    <s v="9:01AM"/>
    <s v="-05:00"/>
    <s v="Blade"/>
    <s v="Employee4"/>
    <s v="Employee4@blyblade.com"/>
    <x v="1"/>
    <s v="--"/>
    <s v="Travel | UberX"/>
    <x v="0"/>
    <x v="84"/>
    <n v="14"/>
    <s v="10004, USA"/>
    <s v="10016, USA"/>
    <x v="2"/>
    <s v="CORP - Employee Rides"/>
    <s v="DEPT - CX"/>
    <s v="Monthly Billing"/>
    <s v="Tip"/>
    <n v="0"/>
    <n v="0"/>
    <n v="1.03"/>
    <n v="1.03"/>
    <s v="USD"/>
    <n v="0"/>
    <n v="0"/>
    <n v="1.03"/>
    <n v="1.03"/>
    <n v="0"/>
  </r>
  <r>
    <s v="a757f05e-c688-4767-820e-ca73b9bae5a4"/>
    <d v="2019-06-22T16:22:34"/>
    <d v="2019-06-22T00:00:00"/>
    <s v="3:15PM"/>
    <d v="2019-06-22T00:00:00"/>
    <s v="11:15AM"/>
    <d v="2019-06-22T00:00:00"/>
    <s v="4:22PM"/>
    <d v="2019-06-22T00:00:00"/>
    <s v="12:22PM"/>
    <s v="-05:00"/>
    <s v="Blade"/>
    <s v="Employee37"/>
    <s v="Employee37@blyblade.com"/>
    <x v="29"/>
    <s v="--"/>
    <s v="Travel | UberX"/>
    <x v="1"/>
    <x v="413"/>
    <n v="32"/>
    <s v="11937, USA"/>
    <s v="11954, USA"/>
    <x v="3"/>
    <s v="CORP - Employee Rides"/>
    <s v="--"/>
    <s v="Monthly Billing"/>
    <s v="Fare"/>
    <n v="41.24"/>
    <n v="0"/>
    <n v="0"/>
    <n v="41.24"/>
    <s v="USD"/>
    <n v="41.24"/>
    <n v="0"/>
    <n v="0"/>
    <n v="41.24"/>
    <n v="4.12"/>
  </r>
  <r>
    <s v="a2dc9a48-8059-43b0-a745-a60afbb3acfc"/>
    <d v="2019-06-23T17:19:44"/>
    <d v="2019-06-23T00:00:00"/>
    <s v="5:06PM"/>
    <d v="2019-06-23T00:00:00"/>
    <s v="1:06PM"/>
    <d v="2019-06-23T00:00:00"/>
    <s v="5:19PM"/>
    <d v="2019-06-23T00:00:00"/>
    <s v="1:19PM"/>
    <s v="-05:00"/>
    <s v="Blade"/>
    <s v="Employee31"/>
    <s v="Employee31@blyblade.com"/>
    <x v="48"/>
    <s v="--"/>
    <s v="Travel | UberX"/>
    <x v="1"/>
    <x v="414"/>
    <n v="11"/>
    <s v="11937, USA"/>
    <s v="11963, USA"/>
    <x v="3"/>
    <s v="CORP - Employee Rides"/>
    <s v="BLADE - CX + SR CX"/>
    <s v="Monthly Billing"/>
    <s v="Fare"/>
    <n v="17.739999999999998"/>
    <n v="0"/>
    <n v="0"/>
    <n v="17.739999999999998"/>
    <s v="USD"/>
    <n v="17.739999999999998"/>
    <n v="0"/>
    <n v="0"/>
    <n v="17.739999999999998"/>
    <n v="1.77"/>
  </r>
  <r>
    <s v="b3c757b0-1951-4bfa-8d5f-de7cee2c4347"/>
    <d v="2019-06-26T14:16:08"/>
    <d v="2019-06-26T00:00:00"/>
    <s v="5:09AM"/>
    <d v="2019-06-26T00:00:00"/>
    <s v="1:09AM"/>
    <d v="2019-06-26T00:00:00"/>
    <s v="5:27AM"/>
    <d v="2019-06-26T00:00:00"/>
    <s v="1:27AM"/>
    <s v="-05:00"/>
    <s v="Blade"/>
    <s v="Employee18"/>
    <s v="Employee18@blyblade.com"/>
    <x v="34"/>
    <s v="--"/>
    <s v="Travel | UberX Diamond"/>
    <x v="0"/>
    <x v="251"/>
    <n v="9"/>
    <s v="10011, USA"/>
    <s v="10016, USA"/>
    <x v="3"/>
    <s v="CORP - Employee Rides"/>
    <s v="DEPT - CX"/>
    <s v="Monthly Billing"/>
    <s v="Adjustment"/>
    <n v="-13.01"/>
    <n v="0"/>
    <n v="0"/>
    <n v="-13.01"/>
    <s v="USD"/>
    <n v="-13.01"/>
    <n v="0"/>
    <n v="0"/>
    <n v="-13.01"/>
    <n v="-1.3"/>
  </r>
  <r>
    <s v="e64ecac7-b90b-4906-9753-d92cdbabe840"/>
    <d v="2019-06-23T18:59:39"/>
    <d v="2019-06-23T00:00:00"/>
    <s v="6:48PM"/>
    <d v="2019-06-23T00:00:00"/>
    <s v="2:48PM"/>
    <d v="2019-06-23T00:00:00"/>
    <s v="6:59PM"/>
    <d v="2019-06-23T00:00:00"/>
    <s v="2:59PM"/>
    <s v="-05:00"/>
    <s v="Blade"/>
    <s v="Employee31"/>
    <s v="Employee31@blyblade.com"/>
    <x v="48"/>
    <s v="--"/>
    <s v="Travel | UberX"/>
    <x v="1"/>
    <x v="415"/>
    <n v="8"/>
    <s v="11963, USA"/>
    <s v="11937, USA"/>
    <x v="3"/>
    <s v="CORP - Employee Rides"/>
    <s v="BLADE - CX + SR CX"/>
    <s v="Monthly Billing"/>
    <s v="Fare"/>
    <n v="22.08"/>
    <n v="0"/>
    <n v="0"/>
    <n v="22.08"/>
    <s v="USD"/>
    <n v="22.08"/>
    <n v="0"/>
    <n v="0"/>
    <n v="22.08"/>
    <n v="2.21"/>
  </r>
  <r>
    <s v="f6288035-165d-48be-bb49-9ae3d0515c0f"/>
    <d v="2019-06-24T15:20:08"/>
    <d v="2019-06-24T00:00:00"/>
    <s v="2:26PM"/>
    <d v="2019-06-24T00:00:00"/>
    <s v="10:26AM"/>
    <d v="2019-06-24T00:00:00"/>
    <s v="3:19PM"/>
    <d v="2019-06-24T00:00:00"/>
    <s v="11:19AM"/>
    <s v="-05:00"/>
    <s v="Blade"/>
    <s v="Employee25"/>
    <s v="Employee25@blyblade.com"/>
    <x v="21"/>
    <s v="--"/>
    <s v="Travel | UberX"/>
    <x v="2"/>
    <x v="416"/>
    <n v="47"/>
    <s v="07087, USA"/>
    <s v="10016, USA"/>
    <x v="3"/>
    <s v="CORP - Employee Rides"/>
    <s v="DEPT - CX"/>
    <s v="Monthly Billing"/>
    <s v="Fare"/>
    <n v="39.89"/>
    <n v="0"/>
    <n v="0"/>
    <n v="39.89"/>
    <s v="USD"/>
    <n v="39.89"/>
    <n v="0"/>
    <n v="0"/>
    <n v="39.89"/>
    <n v="3.99"/>
  </r>
  <r>
    <s v="c32e8c20-6354-4030-bc66-747af66cc9d0"/>
    <d v="2019-06-24T16:54:24"/>
    <d v="2019-06-24T00:00:00"/>
    <s v="4:04PM"/>
    <d v="2019-06-24T00:00:00"/>
    <s v="12:04PM"/>
    <d v="2019-06-24T00:00:00"/>
    <s v="4:54PM"/>
    <d v="2019-06-24T00:00:00"/>
    <s v="12:54PM"/>
    <s v="-05:00"/>
    <s v="Blade"/>
    <s v="Employee25"/>
    <s v="Employee25@blyblade.com"/>
    <x v="21"/>
    <s v="--"/>
    <s v="Travel | UberX Diamond"/>
    <x v="0"/>
    <x v="417"/>
    <n v="40"/>
    <s v="10016, USA"/>
    <s v="10011, USA"/>
    <x v="3"/>
    <s v="CORP - Employee Rides"/>
    <s v="DEPT - CX"/>
    <s v="Monthly Billing"/>
    <s v="Fare"/>
    <n v="38.700000000000003"/>
    <n v="0"/>
    <n v="0"/>
    <n v="38.700000000000003"/>
    <s v="USD"/>
    <n v="38.700000000000003"/>
    <n v="0"/>
    <n v="0"/>
    <n v="38.700000000000003"/>
    <n v="3.87"/>
  </r>
  <r>
    <s v="9606f36c-d577-429f-947a-8146b2b112a6"/>
    <d v="2019-06-25T17:50:21"/>
    <d v="2019-06-25T00:00:00"/>
    <s v="5:26PM"/>
    <d v="2019-06-25T00:00:00"/>
    <s v="1:26PM"/>
    <d v="2019-06-25T00:00:00"/>
    <s v="5:50PM"/>
    <d v="2019-06-25T00:00:00"/>
    <s v="1:50PM"/>
    <s v="-05:00"/>
    <s v="Blade"/>
    <s v="Employee15"/>
    <s v="Employee15@blyblade.com"/>
    <x v="35"/>
    <s v="--"/>
    <s v="Travel | UberX Diamond"/>
    <x v="0"/>
    <x v="418"/>
    <n v="18"/>
    <s v="10280, USA"/>
    <s v="10004, USA"/>
    <x v="3"/>
    <s v="CORP - Employee Rides"/>
    <s v="DEPT - CX"/>
    <s v="Monthly Billing"/>
    <s v="Fare"/>
    <n v="27.19"/>
    <n v="0"/>
    <n v="0"/>
    <n v="27.19"/>
    <s v="USD"/>
    <n v="27.19"/>
    <n v="0"/>
    <n v="0"/>
    <n v="27.19"/>
    <n v="2.72"/>
  </r>
  <r>
    <s v="515e14ff-2879-4db2-82c2-7027aa2b4633"/>
    <d v="2019-06-26T19:09:06"/>
    <d v="2019-06-26T00:00:00"/>
    <s v="6:59PM"/>
    <d v="2019-06-26T00:00:00"/>
    <s v="2:59PM"/>
    <s v="--"/>
    <s v="--"/>
    <s v="--"/>
    <s v="--"/>
    <s v="-05:00"/>
    <s v="Blade"/>
    <s v="Employee8"/>
    <s v="Employee8@blyblade.com"/>
    <x v="11"/>
    <s v="--"/>
    <s v="Travel | UberX"/>
    <x v="0"/>
    <x v="3"/>
    <s v="--"/>
    <s v="10001, USA"/>
    <s v="10001, USA"/>
    <x v="2"/>
    <s v="CORP - Employee Rides"/>
    <s v="--"/>
    <s v="Monthly Billing"/>
    <s v="Adjustment"/>
    <n v="-5.44"/>
    <n v="0"/>
    <n v="0"/>
    <n v="-5.44"/>
    <s v="USD"/>
    <n v="-5.44"/>
    <n v="0"/>
    <n v="0"/>
    <n v="-5.44"/>
    <n v="-0.54"/>
  </r>
  <r>
    <s v="3b27493a-5161-47be-b434-5fd493debe16"/>
    <d v="2019-06-25T18:28:52"/>
    <d v="2019-06-25T00:00:00"/>
    <s v="5:58PM"/>
    <d v="2019-06-25T00:00:00"/>
    <s v="1:58PM"/>
    <d v="2019-06-25T00:00:00"/>
    <s v="6:28PM"/>
    <d v="2019-06-25T00:00:00"/>
    <s v="2:28PM"/>
    <s v="-05:00"/>
    <s v="Blade"/>
    <s v="Employee18"/>
    <s v="Employee18@blyblade.com"/>
    <x v="34"/>
    <s v="--"/>
    <s v="Travel | UberX Diamond"/>
    <x v="0"/>
    <x v="58"/>
    <n v="27"/>
    <s v="10016, USA"/>
    <s v="10011, USA"/>
    <x v="3"/>
    <s v="CORP - Employee Rides"/>
    <s v="DEPT - CX"/>
    <s v="Monthly Billing"/>
    <s v="Fare"/>
    <n v="20.16"/>
    <n v="0"/>
    <n v="0"/>
    <n v="20.16"/>
    <s v="USD"/>
    <n v="20.16"/>
    <n v="0"/>
    <n v="0"/>
    <n v="20.16"/>
    <n v="2.02"/>
  </r>
  <r>
    <s v="bdeeedd9-113e-4bd4-96df-27407da54e21"/>
    <d v="2019-06-26T05:03:24"/>
    <d v="2019-06-26T00:00:00"/>
    <s v="4:56AM"/>
    <d v="2019-06-26T00:00:00"/>
    <s v="12:56AM"/>
    <s v="--"/>
    <s v="--"/>
    <s v="--"/>
    <s v="--"/>
    <s v="-05:00"/>
    <s v="Blade"/>
    <s v="Employee18"/>
    <s v="Employee18@blyblade.com"/>
    <x v="34"/>
    <s v="--"/>
    <s v="Travel | UberX Diamond"/>
    <x v="0"/>
    <x v="3"/>
    <s v="--"/>
    <s v="10001, USA"/>
    <s v="10011, USA"/>
    <x v="3"/>
    <s v="Late Night Rides"/>
    <s v="DEPT - CX"/>
    <s v="Monthly Billing"/>
    <s v="Fare"/>
    <n v="5.44"/>
    <n v="0"/>
    <n v="0"/>
    <n v="5.44"/>
    <s v="USD"/>
    <n v="5.44"/>
    <n v="0"/>
    <n v="0"/>
    <n v="5.44"/>
    <n v="0.54"/>
  </r>
  <r>
    <s v="b3c757b0-1951-4bfa-8d5f-de7cee2c4347"/>
    <d v="2019-06-26T05:27:08"/>
    <d v="2019-06-26T00:00:00"/>
    <s v="5:09AM"/>
    <d v="2019-06-26T00:00:00"/>
    <s v="1:09AM"/>
    <d v="2019-06-26T00:00:00"/>
    <s v="5:27AM"/>
    <d v="2019-06-26T00:00:00"/>
    <s v="1:27AM"/>
    <s v="-05:00"/>
    <s v="Blade"/>
    <s v="Employee18"/>
    <s v="Employee18@blyblade.com"/>
    <x v="34"/>
    <s v="--"/>
    <s v="Travel | UberX Diamond"/>
    <x v="0"/>
    <x v="251"/>
    <n v="9"/>
    <s v="10011, USA"/>
    <s v="10016, USA"/>
    <x v="3"/>
    <s v="CORP - Employee Rides"/>
    <s v="DEPT - CX"/>
    <s v="Monthly Billing"/>
    <s v="Fare"/>
    <n v="13.01"/>
    <n v="0"/>
    <n v="0"/>
    <n v="13.01"/>
    <s v="USD"/>
    <n v="13.01"/>
    <n v="0"/>
    <n v="0"/>
    <n v="13.01"/>
    <n v="1.3"/>
  </r>
  <r>
    <s v="4eda8266-b6fe-4ebd-b1af-eaaa136707ab"/>
    <d v="2019-06-26T13:11:04"/>
    <d v="2019-06-26T00:00:00"/>
    <s v="12:28PM"/>
    <d v="2019-06-26T00:00:00"/>
    <s v="8:28AM"/>
    <d v="2019-06-26T00:00:00"/>
    <s v="1:10PM"/>
    <d v="2019-06-26T00:00:00"/>
    <s v="9:10AM"/>
    <s v="-05:00"/>
    <s v="Blade"/>
    <s v="Employee5"/>
    <s v="Employee5@blyblade.com"/>
    <x v="9"/>
    <s v="--"/>
    <s v="Travel | UberX Diamond"/>
    <x v="0"/>
    <x v="116"/>
    <n v="40"/>
    <s v="11374, USA"/>
    <s v="10001, USA"/>
    <x v="3"/>
    <s v="CORP - Employee Rides"/>
    <s v="DEPT - OPS - NY"/>
    <s v="Monthly Billing"/>
    <s v="Fare"/>
    <n v="52.24"/>
    <n v="0"/>
    <n v="0"/>
    <n v="52.24"/>
    <s v="USD"/>
    <n v="52.24"/>
    <n v="0"/>
    <n v="0"/>
    <n v="52.24"/>
    <n v="5.22"/>
  </r>
  <r>
    <s v="89c652e6-fe5e-4afc-ac06-5fa0bc212f8a"/>
    <d v="2019-06-26T13:45:52"/>
    <d v="2019-06-26T00:00:00"/>
    <s v="1:26PM"/>
    <d v="2019-06-26T00:00:00"/>
    <s v="9:26AM"/>
    <d v="2019-06-26T00:00:00"/>
    <s v="1:45PM"/>
    <d v="2019-06-26T00:00:00"/>
    <s v="9:45AM"/>
    <s v="-05:00"/>
    <s v="Blade"/>
    <s v="Employee5"/>
    <s v="Employee5@blyblade.com"/>
    <x v="9"/>
    <s v="--"/>
    <s v="Travel | UberX Diamond"/>
    <x v="0"/>
    <x v="419"/>
    <n v="17"/>
    <s v="10123, USA"/>
    <s v="10011, USA"/>
    <x v="3"/>
    <s v="CORP - Employee Rides"/>
    <s v="DEPT - OPS - NY"/>
    <s v="Monthly Billing"/>
    <s v="Fare"/>
    <n v="12.04"/>
    <n v="0"/>
    <n v="0"/>
    <n v="12.04"/>
    <s v="USD"/>
    <n v="12.04"/>
    <n v="0"/>
    <n v="0"/>
    <n v="12.04"/>
    <n v="1.2"/>
  </r>
  <r>
    <s v="92202dcd-b79b-4716-a328-4c4b97ce732c"/>
    <d v="2019-06-26T18:04:56"/>
    <d v="2019-06-26T00:00:00"/>
    <s v="5:31PM"/>
    <d v="2019-06-26T00:00:00"/>
    <s v="1:31PM"/>
    <d v="2019-06-26T00:00:00"/>
    <s v="6:04PM"/>
    <d v="2019-06-26T00:00:00"/>
    <s v="2:04PM"/>
    <s v="-05:00"/>
    <s v="Blade"/>
    <s v="Employee18"/>
    <s v="Employee18@blyblade.com"/>
    <x v="34"/>
    <s v="--"/>
    <s v="Travel | UberX Diamond"/>
    <x v="0"/>
    <x v="420"/>
    <n v="29"/>
    <s v="10016, USA"/>
    <s v="10011, USA"/>
    <x v="3"/>
    <s v="CORP - Employee Rides"/>
    <s v="DEPT - CX"/>
    <s v="Monthly Billing"/>
    <s v="Fare"/>
    <n v="21.17"/>
    <n v="0"/>
    <n v="0"/>
    <n v="21.17"/>
    <s v="USD"/>
    <n v="21.17"/>
    <n v="0"/>
    <n v="0"/>
    <n v="21.17"/>
    <n v="2.12"/>
  </r>
  <r>
    <s v="dd6f5a29-1063-46d5-aaa0-1c949b3d470f"/>
    <d v="2019-06-26T20:36:26"/>
    <d v="2019-06-26T00:00:00"/>
    <s v="8:17PM"/>
    <d v="2019-06-26T00:00:00"/>
    <s v="4:17PM"/>
    <s v="--"/>
    <s v="--"/>
    <s v="--"/>
    <s v="--"/>
    <s v="-05:00"/>
    <s v="Blade"/>
    <s v="Employee7"/>
    <s v="Employee7@blyblade.com"/>
    <x v="23"/>
    <s v="--"/>
    <s v="Travel | Black"/>
    <x v="0"/>
    <x v="3"/>
    <s v="--"/>
    <s v="10016, USA"/>
    <s v="10016, USA"/>
    <x v="6"/>
    <s v="CORP - Employee Rides"/>
    <s v="DEPT - OPS - NY"/>
    <s v="Monthly Billing"/>
    <s v="Adjustment"/>
    <n v="-10.89"/>
    <n v="0"/>
    <n v="0"/>
    <n v="-10.89"/>
    <s v="USD"/>
    <n v="-10.89"/>
    <n v="0"/>
    <n v="0"/>
    <n v="-10.89"/>
    <n v="-1.0900000000000001"/>
  </r>
  <r>
    <s v="392aab9d-1a00-4656-9526-c1737a4f71be"/>
    <d v="2019-06-26T21:41:20"/>
    <d v="2019-06-26T00:00:00"/>
    <s v="9:26PM"/>
    <d v="2019-06-26T00:00:00"/>
    <s v="5:26PM"/>
    <d v="2019-06-26T00:00:00"/>
    <s v="9:41PM"/>
    <d v="2019-06-26T00:00:00"/>
    <s v="5:41PM"/>
    <s v="-05:00"/>
    <s v="Blade"/>
    <s v="Employee21"/>
    <s v="Employee21@blyblade.com"/>
    <x v="28"/>
    <s v="--"/>
    <s v="Travel | UberX"/>
    <x v="0"/>
    <x v="231"/>
    <n v="9"/>
    <s v="10011, USA"/>
    <s v="10014, USA"/>
    <x v="3"/>
    <s v="CORP - Employee Rides"/>
    <s v="--"/>
    <s v="Monthly Billing"/>
    <s v="Fare"/>
    <n v="16.399999999999999"/>
    <n v="0"/>
    <n v="0"/>
    <n v="16.399999999999999"/>
    <s v="USD"/>
    <n v="16.399999999999999"/>
    <n v="0"/>
    <n v="0"/>
    <n v="16.399999999999999"/>
    <n v="1.64"/>
  </r>
  <r>
    <s v="1fa4f536-ae19-440d-98a0-2ef263b3f104"/>
    <d v="2019-06-26T22:35:23"/>
    <d v="2019-06-26T00:00:00"/>
    <s v="10:06PM"/>
    <d v="2019-06-26T00:00:00"/>
    <s v="6:06PM"/>
    <d v="2019-06-26T00:00:00"/>
    <s v="10:35PM"/>
    <d v="2019-06-26T00:00:00"/>
    <s v="6:35PM"/>
    <s v="-05:00"/>
    <s v="Blade"/>
    <s v="Employee21"/>
    <s v="Employee21@blyblade.com"/>
    <x v="28"/>
    <s v="--"/>
    <s v="Travel | UberXL"/>
    <x v="0"/>
    <x v="421"/>
    <n v="21"/>
    <s v="10014, USA"/>
    <s v="10016, USA"/>
    <x v="3"/>
    <s v="CORP - Employee Rides"/>
    <s v="--"/>
    <s v="Monthly Billing"/>
    <s v="Fare"/>
    <n v="31.52"/>
    <n v="0"/>
    <n v="0"/>
    <n v="31.52"/>
    <s v="USD"/>
    <n v="31.52"/>
    <n v="0"/>
    <n v="0"/>
    <n v="31.52"/>
    <n v="3.15"/>
  </r>
  <r>
    <s v="cbaf3961-e1d5-4bd8-b36c-443eb77fae7a"/>
    <d v="2019-06-27T13:02:00"/>
    <d v="2019-06-27T00:00:00"/>
    <s v="12:50PM"/>
    <d v="2019-06-27T00:00:00"/>
    <s v="8:50AM"/>
    <d v="2019-06-27T00:00:00"/>
    <s v="1:01PM"/>
    <d v="2019-06-27T00:00:00"/>
    <s v="9:01AM"/>
    <s v="-05:00"/>
    <s v="Blade"/>
    <s v="Employee13"/>
    <s v="Employee13@blyblade.com"/>
    <x v="33"/>
    <s v="--"/>
    <s v="Travel | UberX Diamond"/>
    <x v="0"/>
    <x v="128"/>
    <n v="1"/>
    <s v="10010, USA"/>
    <s v="10016, USA"/>
    <x v="3"/>
    <s v="CORP - Employee Rides"/>
    <s v="DEPT - CX"/>
    <s v="Monthly Billing"/>
    <s v="Fare"/>
    <n v="14.77"/>
    <n v="0"/>
    <n v="0"/>
    <n v="14.77"/>
    <s v="USD"/>
    <n v="14.77"/>
    <n v="0"/>
    <n v="0"/>
    <n v="14.77"/>
    <n v="1.48"/>
  </r>
  <r>
    <s v="d6b9db15-c602-4afb-a5d0-597dd894dc4b"/>
    <d v="2019-06-27T15:46:50"/>
    <d v="2019-06-27T00:00:00"/>
    <s v="2:47PM"/>
    <d v="2019-06-27T00:00:00"/>
    <s v="10:47AM"/>
    <d v="2019-06-27T00:00:00"/>
    <s v="3:46PM"/>
    <d v="2019-06-27T00:00:00"/>
    <s v="11:46AM"/>
    <s v="-05:00"/>
    <s v="Blade"/>
    <s v="Employee21"/>
    <s v="Employee21@blyblade.com"/>
    <x v="28"/>
    <s v="--"/>
    <s v="Travel | UberXL"/>
    <x v="0"/>
    <x v="422"/>
    <n v="51"/>
    <s v="10128, USA"/>
    <s v="10014, USA"/>
    <x v="3"/>
    <s v="CORP - Employee Rides"/>
    <s v="--"/>
    <s v="Monthly Billing"/>
    <s v="Fare"/>
    <n v="66.09"/>
    <n v="0"/>
    <n v="0"/>
    <n v="66.09"/>
    <s v="USD"/>
    <n v="66.09"/>
    <n v="0"/>
    <n v="0"/>
    <n v="66.09"/>
    <n v="6.61"/>
  </r>
  <r>
    <s v="ce955247-f713-4a66-9c6c-0c13597be54e"/>
    <d v="2019-06-27T16:17:02"/>
    <d v="2019-06-27T00:00:00"/>
    <s v="4:10PM"/>
    <d v="2019-06-27T00:00:00"/>
    <s v="12:10PM"/>
    <s v="--"/>
    <s v="--"/>
    <s v="--"/>
    <s v="--"/>
    <s v="-05:00"/>
    <s v="Blade"/>
    <s v="Employee8"/>
    <s v="Employee8@blyblade.com"/>
    <x v="11"/>
    <s v="--"/>
    <s v="Travel | UberX"/>
    <x v="0"/>
    <x v="3"/>
    <s v="--"/>
    <s v="10014, USA"/>
    <s v="10014, USA"/>
    <x v="3"/>
    <s v="CORP - Employee Rides"/>
    <s v="--"/>
    <s v="Monthly Billing"/>
    <s v="Fare"/>
    <n v="5.44"/>
    <n v="0"/>
    <n v="0"/>
    <n v="5.44"/>
    <s v="USD"/>
    <n v="5.44"/>
    <n v="0"/>
    <n v="0"/>
    <n v="5.44"/>
    <n v="0.54"/>
  </r>
  <r>
    <s v="23981250-7ab2-4036-b64d-5cef947e69f6"/>
    <d v="2019-06-27T16:47:22"/>
    <d v="2019-06-27T00:00:00"/>
    <s v="4:17PM"/>
    <d v="2019-06-27T00:00:00"/>
    <s v="12:17PM"/>
    <d v="2019-06-27T00:00:00"/>
    <s v="4:47PM"/>
    <d v="2019-06-27T00:00:00"/>
    <s v="12:47PM"/>
    <s v="-05:00"/>
    <s v="Blade"/>
    <s v="Employee21"/>
    <s v="Employee21@blyblade.com"/>
    <x v="28"/>
    <s v="--"/>
    <s v="Travel | UberX"/>
    <x v="0"/>
    <x v="7"/>
    <n v="26"/>
    <s v="10014, USA"/>
    <s v="10016, USA"/>
    <x v="3"/>
    <s v="CORP - Employee Rides"/>
    <s v="--"/>
    <s v="Monthly Billing"/>
    <s v="Fare"/>
    <n v="18.16"/>
    <n v="0"/>
    <n v="0"/>
    <n v="18.16"/>
    <s v="USD"/>
    <n v="18.16"/>
    <n v="0"/>
    <n v="0"/>
    <n v="18.16"/>
    <n v="1.82"/>
  </r>
  <r>
    <s v="a2f2f507-1dbe-4e2a-83d2-b52f398dcfc3"/>
    <d v="2019-06-27T19:03:05"/>
    <d v="2019-06-27T00:00:00"/>
    <s v="6:15PM"/>
    <d v="2019-06-27T00:00:00"/>
    <s v="2:15PM"/>
    <d v="2019-06-27T00:00:00"/>
    <s v="7:02PM"/>
    <d v="2019-06-27T00:00:00"/>
    <s v="3:02PM"/>
    <s v="-05:00"/>
    <s v="Blade"/>
    <s v="Employee5"/>
    <s v="Employee5@blyblade.com"/>
    <x v="9"/>
    <s v="--"/>
    <s v="Travel | UberXL"/>
    <x v="0"/>
    <x v="65"/>
    <n v="35"/>
    <s v="10011, USA"/>
    <s v="10016, USA"/>
    <x v="3"/>
    <s v="CORP - Employee Rides"/>
    <s v="DEPT - OPS - NY"/>
    <s v="Monthly Billing"/>
    <s v="Fare"/>
    <n v="38.590000000000003"/>
    <n v="0"/>
    <n v="0"/>
    <n v="38.590000000000003"/>
    <s v="USD"/>
    <n v="38.590000000000003"/>
    <n v="0"/>
    <n v="0"/>
    <n v="38.590000000000003"/>
    <n v="3.86"/>
  </r>
  <r>
    <s v="a09df1cb-f7c1-4c92-ba57-e529e667d379"/>
    <d v="2019-06-26T21:43:33"/>
    <d v="2019-06-26T00:00:00"/>
    <s v="9:08PM"/>
    <d v="2019-06-26T00:00:00"/>
    <s v="5:08PM"/>
    <d v="2019-06-26T00:00:00"/>
    <s v="9:43PM"/>
    <d v="2019-06-26T00:00:00"/>
    <s v="5:43PM"/>
    <s v="-05:00"/>
    <s v="Blade"/>
    <s v="Employee2"/>
    <s v="Employee2@blyblade.com"/>
    <x v="2"/>
    <s v="--"/>
    <s v="Travel | Black SUV"/>
    <x v="0"/>
    <x v="423"/>
    <n v="21"/>
    <s v="10011, USA"/>
    <s v="10022, USA"/>
    <x v="1"/>
    <s v="CORP - Employee Rides"/>
    <s v="DEPT - OPS - NY"/>
    <s v="Monthly Billing"/>
    <s v="Tip"/>
    <n v="0"/>
    <n v="0"/>
    <n v="5.13"/>
    <n v="5.13"/>
    <s v="USD"/>
    <n v="0"/>
    <n v="0"/>
    <n v="5.13"/>
    <n v="5.13"/>
    <n v="0"/>
  </r>
  <r>
    <s v="b0af987e-4687-4f72-b75a-848429a965bf"/>
    <d v="2019-06-27T21:24:24"/>
    <d v="2019-06-27T00:00:00"/>
    <s v="9:05PM"/>
    <d v="2019-06-27T00:00:00"/>
    <s v="5:05PM"/>
    <d v="2019-06-27T00:00:00"/>
    <s v="9:24PM"/>
    <d v="2019-06-27T00:00:00"/>
    <s v="5:24PM"/>
    <s v="-05:00"/>
    <s v="Blade"/>
    <s v="Employee21"/>
    <s v="Employee21@blyblade.com"/>
    <x v="28"/>
    <s v="--"/>
    <s v="Travel | UberX"/>
    <x v="0"/>
    <x v="270"/>
    <n v="15"/>
    <s v="10016, USA"/>
    <s v="10011, USA"/>
    <x v="3"/>
    <s v="CORP - Employee Rides"/>
    <s v="--"/>
    <s v="Monthly Billing"/>
    <s v="Fare"/>
    <n v="16.399999999999999"/>
    <n v="0"/>
    <n v="0"/>
    <n v="16.399999999999999"/>
    <s v="USD"/>
    <n v="16.399999999999999"/>
    <n v="0"/>
    <n v="0"/>
    <n v="16.399999999999999"/>
    <n v="1.64"/>
  </r>
  <r>
    <s v="a59190ea-5881-402e-9b03-ed7715d15146"/>
    <d v="2019-06-27T22:53:13"/>
    <d v="2019-06-27T00:00:00"/>
    <s v="10:29PM"/>
    <d v="2019-06-27T00:00:00"/>
    <s v="6:29PM"/>
    <d v="2019-06-27T00:00:00"/>
    <s v="10:53PM"/>
    <d v="2019-06-27T00:00:00"/>
    <s v="6:53PM"/>
    <s v="-05:00"/>
    <s v="Blade"/>
    <s v="Employee21"/>
    <s v="Employee21@blyblade.com"/>
    <x v="28"/>
    <s v="--"/>
    <s v="Travel | UberX"/>
    <x v="0"/>
    <x v="182"/>
    <n v="18"/>
    <s v="10010, USA"/>
    <s v="10016, USA"/>
    <x v="3"/>
    <s v="CORP - Employee Rides"/>
    <s v="--"/>
    <s v="Monthly Billing"/>
    <s v="Fare"/>
    <n v="16.45"/>
    <n v="0"/>
    <n v="0"/>
    <n v="16.45"/>
    <s v="USD"/>
    <n v="16.45"/>
    <n v="0"/>
    <n v="0"/>
    <n v="16.45"/>
    <n v="1.65"/>
  </r>
  <r>
    <s v="5190fd20-8a34-4567-83be-093cdebc1685"/>
    <d v="2019-06-28T03:13:03"/>
    <d v="2019-06-28T00:00:00"/>
    <s v="3:09AM"/>
    <d v="2019-06-27T00:00:00"/>
    <s v="11:09PM"/>
    <s v="--"/>
    <s v="--"/>
    <s v="--"/>
    <s v="--"/>
    <s v="-05:00"/>
    <s v="Blade"/>
    <s v="Employee8"/>
    <s v="Employee8@blyblade.com"/>
    <x v="11"/>
    <s v="--"/>
    <s v="Travel | UberX"/>
    <x v="0"/>
    <x v="3"/>
    <s v="--"/>
    <s v="10016, USA"/>
    <s v="10010, USA"/>
    <x v="3"/>
    <s v="CORP - Employee Rides"/>
    <s v="--"/>
    <s v="Monthly Billing"/>
    <s v="Fare"/>
    <n v="5.44"/>
    <n v="0"/>
    <n v="0"/>
    <n v="5.44"/>
    <s v="USD"/>
    <n v="5.44"/>
    <n v="0"/>
    <n v="0"/>
    <n v="5.44"/>
    <n v="0.54"/>
  </r>
  <r>
    <s v="c2fdf974-bef1-4751-9f8d-676086fce006"/>
    <d v="2019-06-28T18:25:38"/>
    <d v="2019-06-28T00:00:00"/>
    <s v="3:48PM"/>
    <d v="2019-06-28T00:00:00"/>
    <s v="11:48AM"/>
    <d v="2019-06-28T00:00:00"/>
    <s v="6:25PM"/>
    <d v="2019-06-28T00:00:00"/>
    <s v="2:25PM"/>
    <s v="-05:00"/>
    <s v="Blade"/>
    <s v="Employee21"/>
    <s v="Employee21@blyblade.com"/>
    <x v="28"/>
    <s v="--"/>
    <s v="Travel | UberX"/>
    <x v="0"/>
    <x v="424"/>
    <n v="152"/>
    <s v="10016, USA"/>
    <s v="10016, USA"/>
    <x v="3"/>
    <s v="CORP - Employee Rides"/>
    <s v="--"/>
    <s v="Monthly Billing"/>
    <s v="Fare"/>
    <n v="60.94"/>
    <n v="0"/>
    <n v="0"/>
    <n v="60.94"/>
    <s v="USD"/>
    <n v="60.94"/>
    <n v="0"/>
    <n v="0"/>
    <n v="60.94"/>
    <n v="6.09"/>
  </r>
  <r>
    <s v="a1afd9df-609b-4b81-9879-9da1bd1cdedc"/>
    <d v="2019-06-28T21:24:29"/>
    <d v="2019-06-28T00:00:00"/>
    <s v="8:41PM"/>
    <d v="2019-06-28T00:00:00"/>
    <s v="4:41PM"/>
    <d v="2019-06-28T00:00:00"/>
    <s v="9:22PM"/>
    <d v="2019-06-28T00:00:00"/>
    <s v="5:22PM"/>
    <s v="-05:00"/>
    <s v="Blade"/>
    <s v="Employee5"/>
    <s v="Employee5@blyblade.com"/>
    <x v="9"/>
    <s v="--"/>
    <s v="Travel | UberX"/>
    <x v="0"/>
    <x v="425"/>
    <n v="29"/>
    <s v="10011, USA"/>
    <s v="10013, USA"/>
    <x v="3"/>
    <s v="CORP - Employee Rides"/>
    <s v="DEPT - OPS - NY"/>
    <s v="Monthly Billing"/>
    <s v="Fare"/>
    <n v="26.25"/>
    <n v="0"/>
    <n v="0"/>
    <n v="26.25"/>
    <s v="USD"/>
    <n v="26.25"/>
    <n v="0"/>
    <n v="0"/>
    <n v="26.25"/>
    <n v="2.63"/>
  </r>
  <r>
    <s v="60abebc4-6433-4409-8ad8-c2230cf00bf2"/>
    <d v="2019-06-29T13:45:13"/>
    <d v="2019-06-29T00:00:00"/>
    <s v="1:23PM"/>
    <d v="2019-06-29T00:00:00"/>
    <s v="9:23AM"/>
    <d v="2019-06-29T00:00:00"/>
    <s v="1:45PM"/>
    <d v="2019-06-29T00:00:00"/>
    <s v="9:45AM"/>
    <s v="-05:00"/>
    <s v="Blade"/>
    <s v="Employee13"/>
    <s v="Employee13@blyblade.com"/>
    <x v="33"/>
    <s v="--"/>
    <s v="Travel | UberX Diamond"/>
    <x v="0"/>
    <x v="426"/>
    <n v="19"/>
    <s v="11211, USA"/>
    <s v="10010, USA"/>
    <x v="3"/>
    <s v="CORP - Employee Rides"/>
    <s v="DEPT - CX"/>
    <s v="Monthly Billing"/>
    <s v="Fare"/>
    <n v="31.07"/>
    <n v="0"/>
    <n v="0"/>
    <n v="31.07"/>
    <s v="USD"/>
    <n v="31.07"/>
    <n v="0"/>
    <n v="0"/>
    <n v="31.07"/>
    <n v="3.11"/>
  </r>
  <r>
    <s v="1fa4f536-ae19-440d-98a0-2ef263b3f104"/>
    <d v="2019-06-26T22:52:35"/>
    <d v="2019-06-26T00:00:00"/>
    <s v="10:06PM"/>
    <d v="2019-06-26T00:00:00"/>
    <s v="6:06PM"/>
    <d v="2019-06-26T00:00:00"/>
    <s v="10:35PM"/>
    <d v="2019-06-26T00:00:00"/>
    <s v="6:35PM"/>
    <s v="-05:00"/>
    <s v="Blade"/>
    <s v="Employee21"/>
    <s v="Employee21@blyblade.com"/>
    <x v="28"/>
    <s v="--"/>
    <s v="Travel | UberXL"/>
    <x v="0"/>
    <x v="421"/>
    <n v="21"/>
    <s v="10014, USA"/>
    <s v="10016, USA"/>
    <x v="3"/>
    <s v="CORP - Employee Rides"/>
    <s v="--"/>
    <s v="Monthly Billing"/>
    <s v="Tip"/>
    <n v="0"/>
    <n v="0"/>
    <n v="5.13"/>
    <n v="5.13"/>
    <s v="USD"/>
    <n v="0"/>
    <n v="0"/>
    <n v="5.13"/>
    <n v="5.13"/>
    <n v="0"/>
  </r>
  <r>
    <s v="2d1ffd21-1555-48ef-a7cf-42c37239e2d2"/>
    <d v="2019-07-01T00:05:53"/>
    <d v="2019-06-30T00:00:00"/>
    <s v="11:40PM"/>
    <d v="2019-06-30T00:00:00"/>
    <s v="7:40PM"/>
    <d v="2019-07-01T00:00:00"/>
    <s v="12:05AM"/>
    <d v="2019-06-30T00:00:00"/>
    <s v="8:05PM"/>
    <s v="-05:00"/>
    <s v="Blade"/>
    <s v="Employee13"/>
    <s v="Employee13@blyblade.com"/>
    <x v="33"/>
    <s v="--"/>
    <s v="Travel | UberX Diamond"/>
    <x v="0"/>
    <x v="427"/>
    <n v="21"/>
    <s v="10010, USA"/>
    <s v="10021, USA"/>
    <x v="3"/>
    <s v="CORP - Employee Rides"/>
    <s v="DEPT - CX"/>
    <s v="Monthly Billing"/>
    <s v="Fare"/>
    <n v="27.17"/>
    <n v="0"/>
    <n v="0"/>
    <n v="27.17"/>
    <s v="USD"/>
    <n v="27.17"/>
    <n v="0"/>
    <n v="0"/>
    <n v="27.17"/>
    <n v="2.72"/>
  </r>
  <r>
    <s v="0b237401-75ff-4ff7-90d7-dbb790215af6"/>
    <d v="2019-07-01T17:32:28"/>
    <d v="2019-07-01T00:00:00"/>
    <s v="5:10PM"/>
    <d v="2019-07-01T00:00:00"/>
    <s v="1:10PM"/>
    <d v="2019-07-01T00:00:00"/>
    <s v="5:32PM"/>
    <d v="2019-07-01T00:00:00"/>
    <s v="1:32PM"/>
    <s v="-05:00"/>
    <s v="Blade"/>
    <s v="Employee25"/>
    <s v="Employee25@blyblade.com"/>
    <x v="21"/>
    <s v="--"/>
    <s v="Travel | UberX Diamond"/>
    <x v="0"/>
    <x v="408"/>
    <n v="16"/>
    <s v="10016, USA"/>
    <s v="10011, USA"/>
    <x v="3"/>
    <s v="CORP - Employee Rides"/>
    <s v="DEPT - CX"/>
    <s v="Monthly Billing"/>
    <s v="Fare"/>
    <n v="15.37"/>
    <n v="0"/>
    <n v="0"/>
    <n v="15.37"/>
    <s v="USD"/>
    <n v="15.37"/>
    <n v="0"/>
    <n v="0"/>
    <n v="15.37"/>
    <n v="1.54"/>
  </r>
  <r>
    <s v="75594f3c-78a3-40e2-88a2-c8df5984cf68"/>
    <d v="2019-07-01T18:31:43"/>
    <d v="2019-07-01T00:00:00"/>
    <s v="6:26PM"/>
    <d v="2019-07-01T00:00:00"/>
    <s v="2:26PM"/>
    <s v="--"/>
    <s v="--"/>
    <s v="--"/>
    <s v="--"/>
    <s v="-05:00"/>
    <s v="Blade"/>
    <s v="Employee13"/>
    <s v="Employee13@blyblade.com"/>
    <x v="33"/>
    <s v="--"/>
    <s v="Travel | UberX Diamond"/>
    <x v="0"/>
    <x v="3"/>
    <s v="--"/>
    <s v="10016, USA"/>
    <s v="10016, USA"/>
    <x v="3"/>
    <s v="CORP - Employee Rides"/>
    <s v="DEPT - CX"/>
    <s v="Monthly Billing"/>
    <s v="Fare"/>
    <n v="5.44"/>
    <n v="0"/>
    <n v="0"/>
    <n v="5.44"/>
    <s v="USD"/>
    <n v="5.44"/>
    <n v="0"/>
    <n v="0"/>
    <n v="5.44"/>
    <n v="0.54"/>
  </r>
  <r>
    <s v="6e0d6c5f-bea7-46e5-8174-9f6a6ed36e02"/>
    <d v="2019-07-01T18:45:47"/>
    <d v="2019-07-01T00:00:00"/>
    <s v="6:32PM"/>
    <d v="2019-07-01T00:00:00"/>
    <s v="2:32PM"/>
    <d v="2019-07-01T00:00:00"/>
    <s v="6:45PM"/>
    <d v="2019-07-01T00:00:00"/>
    <s v="2:45PM"/>
    <s v="-05:00"/>
    <s v="Blade"/>
    <s v="Employee13"/>
    <s v="Employee13@blyblade.com"/>
    <x v="33"/>
    <s v="--"/>
    <s v="Travel | UberX Diamond"/>
    <x v="0"/>
    <x v="428"/>
    <n v="5"/>
    <s v="10016, USA"/>
    <s v="10010, USA"/>
    <x v="3"/>
    <s v="CORP - Employee Rides"/>
    <s v="DEPT - CX"/>
    <s v="Monthly Billing"/>
    <s v="Fare"/>
    <n v="13"/>
    <n v="0"/>
    <n v="0"/>
    <n v="13"/>
    <s v="USD"/>
    <n v="13"/>
    <n v="0"/>
    <n v="0"/>
    <n v="13"/>
    <n v="1.3"/>
  </r>
  <r>
    <s v="498e875a-7afe-4268-9948-efe17f8512a1"/>
    <d v="2019-07-01T22:07:49"/>
    <d v="2019-07-01T00:00:00"/>
    <s v="10:01PM"/>
    <d v="2019-07-01T00:00:00"/>
    <s v="6:01PM"/>
    <s v="--"/>
    <s v="--"/>
    <s v="--"/>
    <s v="--"/>
    <s v="-05:00"/>
    <s v="Blade"/>
    <s v="Employee21"/>
    <s v="Employee21@blyblade.com"/>
    <x v="28"/>
    <s v="--"/>
    <s v="Travel | UberX"/>
    <x v="0"/>
    <x v="3"/>
    <s v="--"/>
    <s v="10018, USA"/>
    <s v="10001, USA"/>
    <x v="3"/>
    <s v="CORP - Employee Rides"/>
    <s v="--"/>
    <s v="Monthly Billing"/>
    <s v="Fare"/>
    <n v="5.44"/>
    <n v="0"/>
    <n v="0"/>
    <n v="5.44"/>
    <s v="USD"/>
    <n v="5.44"/>
    <n v="0"/>
    <n v="0"/>
    <n v="5.44"/>
    <n v="0.54"/>
  </r>
  <r>
    <s v="f14a5fe0-bb81-4213-b98f-8eee694a5ef9"/>
    <d v="2019-07-01T22:22:50"/>
    <d v="2019-07-01T00:00:00"/>
    <s v="10:09PM"/>
    <d v="2019-07-01T00:00:00"/>
    <s v="6:09PM"/>
    <d v="2019-07-01T00:00:00"/>
    <s v="10:22PM"/>
    <d v="2019-07-01T00:00:00"/>
    <s v="6:22PM"/>
    <s v="-05:00"/>
    <s v="Blade"/>
    <s v="Employee21"/>
    <s v="Employee21@blyblade.com"/>
    <x v="28"/>
    <s v="--"/>
    <s v="Travel | UberX"/>
    <x v="0"/>
    <x v="429"/>
    <n v="6"/>
    <s v="10001, USA"/>
    <s v="10014, USA"/>
    <x v="3"/>
    <s v="CORP - Employee Rides"/>
    <s v="--"/>
    <s v="Monthly Billing"/>
    <s v="Fare"/>
    <n v="10.27"/>
    <n v="0"/>
    <n v="0"/>
    <n v="10.27"/>
    <s v="USD"/>
    <n v="10.27"/>
    <n v="0"/>
    <n v="0"/>
    <n v="10.27"/>
    <n v="1.03"/>
  </r>
  <r>
    <s v="4284b3bb-e412-40cf-85e6-8d52cf9693bb"/>
    <d v="2019-07-02T18:13:24"/>
    <d v="2019-07-02T00:00:00"/>
    <s v="5:39PM"/>
    <d v="2019-07-02T00:00:00"/>
    <s v="1:39PM"/>
    <d v="2019-07-02T00:00:00"/>
    <s v="6:13PM"/>
    <d v="2019-07-02T00:00:00"/>
    <s v="2:13PM"/>
    <s v="-05:00"/>
    <s v="Blade"/>
    <s v="Employee18"/>
    <s v="Employee18@blyblade.com"/>
    <x v="34"/>
    <s v="--"/>
    <s v="Travel | UberX Diamond"/>
    <x v="0"/>
    <x v="59"/>
    <n v="30"/>
    <s v="10016, USA"/>
    <s v="10011, USA"/>
    <x v="3"/>
    <s v="CORP - Employee Rides"/>
    <s v="DEPT - CX"/>
    <s v="Monthly Billing"/>
    <s v="Fare"/>
    <n v="19.62"/>
    <n v="0"/>
    <n v="0"/>
    <n v="19.62"/>
    <s v="USD"/>
    <n v="19.62"/>
    <n v="0"/>
    <n v="0"/>
    <n v="19.62"/>
    <n v="1.96"/>
  </r>
  <r>
    <s v="8746fc27-f324-45fc-8ee3-511c306e6dd7"/>
    <d v="2019-07-02T18:17:59"/>
    <d v="2019-07-02T00:00:00"/>
    <s v="6:07PM"/>
    <d v="2019-07-02T00:00:00"/>
    <s v="2:07PM"/>
    <d v="2019-07-02T00:00:00"/>
    <s v="6:17PM"/>
    <d v="2019-07-02T00:00:00"/>
    <s v="2:17PM"/>
    <s v="-05:00"/>
    <s v="Blade"/>
    <s v="Employee15"/>
    <s v="Employee15@blyblade.com"/>
    <x v="35"/>
    <s v="--"/>
    <s v="Travel | UberX Diamond"/>
    <x v="0"/>
    <x v="200"/>
    <n v="4"/>
    <s v="10280, USA"/>
    <s v="10004, USA"/>
    <x v="3"/>
    <s v="CORP - Employee Rides"/>
    <s v="DEPT - CX"/>
    <s v="Monthly Billing"/>
    <s v="Fare"/>
    <n v="11.95"/>
    <n v="0"/>
    <n v="0"/>
    <n v="11.95"/>
    <s v="USD"/>
    <n v="11.95"/>
    <n v="0"/>
    <n v="0"/>
    <n v="11.95"/>
    <n v="1.2"/>
  </r>
  <r>
    <s v="3c81ce56-084a-44d2-afe6-35ceef9e471a"/>
    <d v="2019-07-02T18:35:53"/>
    <d v="2019-07-02T00:00:00"/>
    <s v="6:24PM"/>
    <d v="2019-07-02T00:00:00"/>
    <s v="2:24PM"/>
    <d v="2019-07-02T00:00:00"/>
    <s v="6:35PM"/>
    <d v="2019-07-02T00:00:00"/>
    <s v="2:35PM"/>
    <s v="-05:00"/>
    <s v="Blade"/>
    <s v="Employee21"/>
    <s v="Employee21@blyblade.com"/>
    <x v="28"/>
    <s v="--"/>
    <s v="Travel | UberX"/>
    <x v="0"/>
    <x v="430"/>
    <n v="5"/>
    <s v="10001, USA"/>
    <s v="10014, USA"/>
    <x v="3"/>
    <s v="CORP - Employee Rides"/>
    <s v="--"/>
    <s v="Monthly Billing"/>
    <s v="Fare"/>
    <n v="12.49"/>
    <n v="0"/>
    <n v="0"/>
    <n v="12.49"/>
    <s v="USD"/>
    <n v="12.49"/>
    <n v="0"/>
    <n v="0"/>
    <n v="12.49"/>
    <n v="1.25"/>
  </r>
  <r>
    <s v="6d365922-63c6-4f05-8375-f3406f4ace9e"/>
    <d v="2019-07-02T19:08:10"/>
    <d v="2019-07-02T00:00:00"/>
    <s v="6:42PM"/>
    <d v="2019-07-02T00:00:00"/>
    <s v="2:42PM"/>
    <d v="2019-07-02T00:00:00"/>
    <s v="7:08PM"/>
    <d v="2019-07-02T00:00:00"/>
    <s v="3:08PM"/>
    <s v="-05:00"/>
    <s v="Blade"/>
    <s v="Employee21"/>
    <s v="Employee21@blyblade.com"/>
    <x v="28"/>
    <s v="--"/>
    <s v="Travel | UberX"/>
    <x v="0"/>
    <x v="8"/>
    <n v="23"/>
    <s v="10014, USA"/>
    <s v="10016, USA"/>
    <x v="3"/>
    <s v="CORP - Employee Rides"/>
    <s v="--"/>
    <s v="Monthly Billing"/>
    <s v="Fare"/>
    <n v="18.16"/>
    <n v="0"/>
    <n v="0"/>
    <n v="18.16"/>
    <s v="USD"/>
    <n v="18.16"/>
    <n v="0"/>
    <n v="0"/>
    <n v="18.16"/>
    <n v="1.82"/>
  </r>
  <r>
    <s v="0b65b524-42a6-4f5c-b7a5-4414fe3b65df"/>
    <d v="2019-07-03T14:08:31"/>
    <d v="2019-07-03T00:00:00"/>
    <s v="1:54PM"/>
    <d v="2019-07-03T00:00:00"/>
    <s v="9:54AM"/>
    <d v="2019-07-03T00:00:00"/>
    <s v="2:08PM"/>
    <d v="2019-07-03T00:00:00"/>
    <s v="10:08AM"/>
    <s v="-05:00"/>
    <s v="Blade"/>
    <s v="Employee38"/>
    <s v="Employee38@blyblade.com"/>
    <x v="18"/>
    <s v="--"/>
    <s v="Travel | UberX"/>
    <x v="0"/>
    <x v="431"/>
    <n v="11"/>
    <s v="10024, USA"/>
    <s v="10011, USA"/>
    <x v="3"/>
    <s v="CORP - Employee Rides"/>
    <s v="BLADE - CORP"/>
    <s v="Monthly Billing"/>
    <s v="Fare"/>
    <n v="12.69"/>
    <n v="0"/>
    <n v="0"/>
    <n v="12.69"/>
    <s v="USD"/>
    <n v="12.69"/>
    <n v="0"/>
    <n v="0"/>
    <n v="12.69"/>
    <n v="1.27"/>
  </r>
  <r>
    <s v="3ac66ae8-df20-419e-9493-6d460d52a459"/>
    <d v="2019-07-04T01:09:06"/>
    <d v="2019-07-04T00:00:00"/>
    <s v="12:20AM"/>
    <d v="2019-07-03T00:00:00"/>
    <s v="8:20PM"/>
    <d v="2019-07-04T00:00:00"/>
    <s v="1:08AM"/>
    <d v="2019-07-03T00:00:00"/>
    <s v="9:08PM"/>
    <s v="-05:00"/>
    <s v="Blade"/>
    <s v="Employee25"/>
    <s v="Employee25@blyblade.com"/>
    <x v="21"/>
    <s v="--"/>
    <s v="Travel | UberX Diamond"/>
    <x v="0"/>
    <x v="432"/>
    <n v="43"/>
    <s v="10016, USA"/>
    <s v="10011, USA"/>
    <x v="3"/>
    <s v="CORP - Employee Rides"/>
    <s v="DEPT - CX"/>
    <s v="Monthly Billing"/>
    <s v="Fare"/>
    <n v="24.71"/>
    <n v="0"/>
    <n v="0"/>
    <n v="24.71"/>
    <s v="USD"/>
    <n v="24.71"/>
    <n v="0"/>
    <n v="0"/>
    <n v="24.71"/>
    <n v="2.4700000000000002"/>
  </r>
  <r>
    <s v="96bc2a35-9931-4bf1-bdb6-95d91a0f91ee"/>
    <d v="2019-07-07T20:09:35"/>
    <d v="2019-07-07T00:00:00"/>
    <s v="7:42PM"/>
    <d v="2019-07-07T00:00:00"/>
    <s v="3:42PM"/>
    <d v="2019-07-07T00:00:00"/>
    <s v="8:09PM"/>
    <d v="2019-07-07T00:00:00"/>
    <s v="4:09PM"/>
    <s v="-05:00"/>
    <s v="Blade"/>
    <s v="Employee15"/>
    <s v="Employee15@blyblade.com"/>
    <x v="35"/>
    <s v="--"/>
    <s v="Travel | UberX Diamond"/>
    <x v="0"/>
    <x v="433"/>
    <n v="20"/>
    <s v="10016, USA"/>
    <s v="10280, USA"/>
    <x v="3"/>
    <s v="CORP - Employee Rides"/>
    <s v="DEPT - CX"/>
    <s v="Monthly Billing"/>
    <s v="Fare"/>
    <n v="30"/>
    <n v="0"/>
    <n v="0"/>
    <n v="30"/>
    <s v="USD"/>
    <n v="30"/>
    <n v="0"/>
    <n v="0"/>
    <n v="30"/>
    <n v="3"/>
  </r>
  <r>
    <s v="92746134-9f77-465e-ad4a-c1b424c89ca4"/>
    <d v="2019-07-08T20:21:52"/>
    <d v="2019-07-08T00:00:00"/>
    <s v="8:07PM"/>
    <d v="2019-07-08T00:00:00"/>
    <s v="4:07PM"/>
    <d v="2019-07-08T00:00:00"/>
    <s v="8:21PM"/>
    <d v="2019-07-08T00:00:00"/>
    <s v="4:21PM"/>
    <s v="-05:00"/>
    <s v="Blade"/>
    <s v="Employee21"/>
    <s v="Employee21@blyblade.com"/>
    <x v="28"/>
    <s v="--"/>
    <s v="Travel | UberX"/>
    <x v="0"/>
    <x v="434"/>
    <n v="13"/>
    <s v="10004, USA"/>
    <s v="10010, USA"/>
    <x v="3"/>
    <s v="CORP - Employee Rides"/>
    <s v="--"/>
    <s v="Monthly Billing"/>
    <s v="Fare"/>
    <n v="16.940000000000001"/>
    <n v="0"/>
    <n v="0"/>
    <n v="16.940000000000001"/>
    <s v="USD"/>
    <n v="16.940000000000001"/>
    <n v="0"/>
    <n v="0"/>
    <n v="16.940000000000001"/>
    <n v="1.69"/>
  </r>
  <r>
    <s v="7bdc463a-92c9-43e6-b39c-ebfe11d5ada3"/>
    <d v="2019-07-08T22:01:26"/>
    <d v="2019-07-08T00:00:00"/>
    <s v="9:40PM"/>
    <d v="2019-07-08T00:00:00"/>
    <s v="5:40PM"/>
    <d v="2019-07-08T00:00:00"/>
    <s v="10:01PM"/>
    <d v="2019-07-08T00:00:00"/>
    <s v="6:01PM"/>
    <s v="-05:00"/>
    <s v="Blade"/>
    <s v="Employee21"/>
    <s v="Employee21@blyblade.com"/>
    <x v="28"/>
    <s v="--"/>
    <s v="Travel | UberX"/>
    <x v="0"/>
    <x v="245"/>
    <n v="17"/>
    <s v="10012, USA"/>
    <s v="10004, USA"/>
    <x v="3"/>
    <s v="CORP - Employee Rides"/>
    <s v="--"/>
    <s v="Monthly Billing"/>
    <s v="Fare"/>
    <n v="16.39"/>
    <n v="0"/>
    <n v="0"/>
    <n v="16.39"/>
    <s v="USD"/>
    <n v="16.39"/>
    <n v="0"/>
    <n v="0"/>
    <n v="16.39"/>
    <n v="1.64"/>
  </r>
  <r>
    <s v="3a1162bf-5941-4255-934b-b67acdd56d0c"/>
    <d v="2019-07-08T23:13:32"/>
    <d v="2019-07-08T00:00:00"/>
    <s v="10:57PM"/>
    <d v="2019-07-08T00:00:00"/>
    <s v="6:57PM"/>
    <d v="2019-07-08T00:00:00"/>
    <s v="11:13PM"/>
    <d v="2019-07-08T00:00:00"/>
    <s v="7:13PM"/>
    <s v="-05:00"/>
    <s v="Blade"/>
    <s v="Employee21"/>
    <s v="Employee21@blyblade.com"/>
    <x v="28"/>
    <s v="--"/>
    <s v="Travel | UberX"/>
    <x v="0"/>
    <x v="435"/>
    <n v="11"/>
    <s v="10011, USA"/>
    <s v="10004, USA"/>
    <x v="3"/>
    <s v="CORP - Employee Rides"/>
    <s v="--"/>
    <s v="Monthly Billing"/>
    <s v="Fare"/>
    <n v="19.87"/>
    <n v="0"/>
    <n v="0"/>
    <n v="19.87"/>
    <s v="USD"/>
    <n v="19.87"/>
    <n v="0"/>
    <n v="0"/>
    <n v="19.87"/>
    <n v="1.99"/>
  </r>
  <r>
    <s v="1f5a514b-cd1d-4523-86e0-5e76459372df"/>
    <d v="2019-07-08T23:42:26"/>
    <d v="2019-07-08T00:00:00"/>
    <s v="11:28PM"/>
    <d v="2019-07-08T00:00:00"/>
    <s v="7:28PM"/>
    <d v="2019-07-08T00:00:00"/>
    <s v="11:42PM"/>
    <d v="2019-07-08T00:00:00"/>
    <s v="7:42PM"/>
    <s v="-05:00"/>
    <s v="Blade"/>
    <s v="Employee21"/>
    <s v="Employee21@blyblade.com"/>
    <x v="28"/>
    <s v="--"/>
    <s v="Travel | UberX"/>
    <x v="0"/>
    <x v="155"/>
    <n v="12"/>
    <s v="10004, USA"/>
    <s v="10013, USA"/>
    <x v="3"/>
    <s v="CORP - Employee Rides"/>
    <s v="--"/>
    <s v="Monthly Billing"/>
    <s v="Fare"/>
    <n v="15.28"/>
    <n v="0"/>
    <n v="0"/>
    <n v="15.28"/>
    <s v="USD"/>
    <n v="15.28"/>
    <n v="0"/>
    <n v="0"/>
    <n v="15.28"/>
    <n v="1.53"/>
  </r>
  <r>
    <s v="6e0f259a-0e3d-4c2d-b2f3-d65b67a429cf"/>
    <d v="2019-07-10T18:07:03"/>
    <d v="2019-07-10T00:00:00"/>
    <s v="5:49PM"/>
    <d v="2019-07-10T00:00:00"/>
    <s v="1:49PM"/>
    <d v="2019-07-10T00:00:00"/>
    <s v="6:06PM"/>
    <d v="2019-07-10T00:00:00"/>
    <s v="2:06PM"/>
    <s v="-05:00"/>
    <s v="Blade"/>
    <s v="Employee38"/>
    <s v="Employee38@blyblade.com"/>
    <x v="18"/>
    <s v="--"/>
    <s v="Travel | UberX Diamond"/>
    <x v="0"/>
    <x v="200"/>
    <n v="11"/>
    <s v="10011, USA"/>
    <s v="10011, USA"/>
    <x v="3"/>
    <s v="CORP - Employee Rides"/>
    <s v="BLADE - CORP"/>
    <s v="Monthly Billing"/>
    <s v="Fare"/>
    <n v="10.66"/>
    <n v="0"/>
    <n v="0"/>
    <n v="10.66"/>
    <s v="USD"/>
    <n v="10.66"/>
    <n v="0"/>
    <n v="0"/>
    <n v="10.66"/>
    <n v="1.07"/>
  </r>
  <r>
    <s v="79fc2228-eee7-42a2-bba2-9c1a3905d3e5"/>
    <d v="2019-07-11T01:38:47"/>
    <d v="2019-07-10T00:00:00"/>
    <s v="11:59PM"/>
    <d v="2019-07-10T00:00:00"/>
    <s v="4:59PM"/>
    <d v="2019-07-11T00:00:00"/>
    <s v="1:38AM"/>
    <d v="2019-07-10T00:00:00"/>
    <s v="6:38PM"/>
    <s v="-08:00"/>
    <s v="Blade"/>
    <s v="Employee10"/>
    <s v="Employee10@blyblade.com"/>
    <x v="20"/>
    <s v="--"/>
    <s v="Travel | UberX"/>
    <x v="8"/>
    <x v="436"/>
    <n v="88"/>
    <s v="90045, USA"/>
    <s v="91406, USA"/>
    <x v="3"/>
    <s v="CORP - Employee Rides"/>
    <s v="DEPT - OPS - CA"/>
    <s v="Monthly Billing"/>
    <s v="Fare"/>
    <n v="40.340000000000003"/>
    <n v="0"/>
    <n v="0"/>
    <n v="40.340000000000003"/>
    <s v="USD"/>
    <n v="40.340000000000003"/>
    <n v="0"/>
    <n v="0"/>
    <n v="40.340000000000003"/>
    <n v="4.03"/>
  </r>
  <r>
    <s v="35febc60-28b4-4cd3-b48f-6c2e404e1aa2"/>
    <d v="2019-07-11T14:29:21"/>
    <d v="2019-07-11T00:00:00"/>
    <s v="1:43PM"/>
    <d v="2019-07-11T00:00:00"/>
    <s v="9:43AM"/>
    <d v="2019-07-11T00:00:00"/>
    <s v="2:29PM"/>
    <d v="2019-07-11T00:00:00"/>
    <s v="10:29AM"/>
    <s v="-05:00"/>
    <s v="Blade"/>
    <s v="Employee25"/>
    <s v="Employee25@blyblade.com"/>
    <x v="21"/>
    <s v="--"/>
    <s v="Travel | UberX Diamond"/>
    <x v="2"/>
    <x v="437"/>
    <n v="39"/>
    <s v="07087, USA"/>
    <s v="10016, USA"/>
    <x v="3"/>
    <s v="CORP - Employee Rides"/>
    <s v="DEPT - CX"/>
    <s v="Monthly Billing"/>
    <s v="Fare"/>
    <n v="43.86"/>
    <n v="0"/>
    <n v="0"/>
    <n v="43.86"/>
    <s v="USD"/>
    <n v="43.86"/>
    <n v="0"/>
    <n v="0"/>
    <n v="43.86"/>
    <n v="4.3899999999999997"/>
  </r>
  <r>
    <s v="d6b9db15-c602-4afb-a5d0-597dd894dc4b"/>
    <d v="2019-06-27T15:49:25"/>
    <d v="2019-06-27T00:00:00"/>
    <s v="2:47PM"/>
    <d v="2019-06-27T00:00:00"/>
    <s v="10:47AM"/>
    <d v="2019-06-27T00:00:00"/>
    <s v="3:46PM"/>
    <d v="2019-06-27T00:00:00"/>
    <s v="11:46AM"/>
    <s v="-05:00"/>
    <s v="Blade"/>
    <s v="Employee21"/>
    <s v="Employee21@blyblade.com"/>
    <x v="28"/>
    <s v="--"/>
    <s v="Travel | UberXL"/>
    <x v="0"/>
    <x v="422"/>
    <n v="51"/>
    <s v="10128, USA"/>
    <s v="10014, USA"/>
    <x v="3"/>
    <s v="CORP - Employee Rides"/>
    <s v="--"/>
    <s v="Monthly Billing"/>
    <s v="Tip"/>
    <n v="0"/>
    <n v="0"/>
    <n v="9.5399999999999991"/>
    <n v="9.5399999999999991"/>
    <s v="USD"/>
    <n v="0"/>
    <n v="0"/>
    <n v="9.5399999999999991"/>
    <n v="9.5399999999999991"/>
    <n v="0"/>
  </r>
  <r>
    <s v="5281e4fd-1313-4c64-982f-3f538fb217e6"/>
    <d v="2019-07-11T18:42:51"/>
    <d v="2019-07-11T00:00:00"/>
    <s v="5:52PM"/>
    <d v="2019-07-11T00:00:00"/>
    <s v="1:52PM"/>
    <d v="2019-07-11T00:00:00"/>
    <s v="6:42PM"/>
    <d v="2019-07-11T00:00:00"/>
    <s v="2:42PM"/>
    <s v="-05:00"/>
    <s v="Blade"/>
    <s v="Employee18"/>
    <s v="Employee18@blyblade.com"/>
    <x v="34"/>
    <s v="--"/>
    <s v="Travel | UberX Diamond"/>
    <x v="0"/>
    <x v="22"/>
    <n v="43"/>
    <s v="10011, USA"/>
    <s v="10016, USA"/>
    <x v="3"/>
    <s v="CORP - Employee Rides"/>
    <s v="DEPT - CX"/>
    <s v="Monthly Billing"/>
    <s v="Fare"/>
    <n v="28.09"/>
    <n v="0"/>
    <n v="0"/>
    <n v="28.09"/>
    <s v="USD"/>
    <n v="28.09"/>
    <n v="0"/>
    <n v="0"/>
    <n v="28.09"/>
    <n v="2.81"/>
  </r>
  <r>
    <s v="ce955247-f713-4a66-9c6c-0c13597be54e"/>
    <d v="2019-06-27T16:21:13"/>
    <d v="2019-06-27T00:00:00"/>
    <s v="4:10PM"/>
    <d v="2019-06-27T00:00:00"/>
    <s v="12:10PM"/>
    <s v="--"/>
    <s v="--"/>
    <s v="--"/>
    <s v="--"/>
    <s v="-05:00"/>
    <s v="Blade"/>
    <s v="Employee8"/>
    <s v="Employee8@blyblade.com"/>
    <x v="11"/>
    <s v="--"/>
    <s v="Travel | UberX"/>
    <x v="0"/>
    <x v="3"/>
    <s v="--"/>
    <s v="10014, USA"/>
    <s v="10014, USA"/>
    <x v="3"/>
    <s v="CORP - Employee Rides"/>
    <s v="--"/>
    <s v="Monthly Billing"/>
    <s v="Adjustment"/>
    <n v="-5.44"/>
    <n v="0"/>
    <n v="0"/>
    <n v="-5.44"/>
    <s v="USD"/>
    <n v="-5.44"/>
    <n v="0"/>
    <n v="0"/>
    <n v="-5.44"/>
    <n v="-0.54"/>
  </r>
  <r>
    <s v="4721eaca-68a7-41bd-88e0-8ec5026e2eff"/>
    <d v="2019-07-12T12:18:35"/>
    <d v="2019-07-12T00:00:00"/>
    <s v="11:31AM"/>
    <d v="2019-07-12T00:00:00"/>
    <s v="7:31AM"/>
    <d v="2019-07-12T00:00:00"/>
    <s v="12:18PM"/>
    <d v="2019-07-12T00:00:00"/>
    <s v="8:18AM"/>
    <s v="-05:00"/>
    <s v="Blade"/>
    <s v="Employee25"/>
    <s v="Employee25@blyblade.com"/>
    <x v="21"/>
    <s v="--"/>
    <s v="Travel | UberX Diamond"/>
    <x v="2"/>
    <x v="438"/>
    <n v="41"/>
    <s v="07087, USA"/>
    <s v="10016, USA"/>
    <x v="3"/>
    <s v="CORP - Employee Rides"/>
    <s v="DEPT - CX"/>
    <s v="Monthly Billing"/>
    <s v="Fare"/>
    <n v="41.91"/>
    <n v="0"/>
    <n v="0"/>
    <n v="41.91"/>
    <s v="USD"/>
    <n v="41.91"/>
    <n v="0"/>
    <n v="0"/>
    <n v="41.91"/>
    <n v="4.1900000000000004"/>
  </r>
  <r>
    <s v="2f281951-ff6c-4e45-b6c3-f95dfc2c40dd"/>
    <d v="2019-07-12T15:21:37"/>
    <d v="2019-07-12T00:00:00"/>
    <s v="3:04PM"/>
    <d v="2019-07-12T00:00:00"/>
    <s v="11:04AM"/>
    <s v="--"/>
    <s v="--"/>
    <s v="--"/>
    <s v="--"/>
    <s v="-05:00"/>
    <s v="Blade"/>
    <s v="Employee25"/>
    <s v="Employee25@blyblade.com"/>
    <x v="21"/>
    <s v="--"/>
    <s v="Travel | UberX Diamond"/>
    <x v="0"/>
    <x v="3"/>
    <s v="--"/>
    <s v="10016, USA"/>
    <s v="10016, USA"/>
    <x v="3"/>
    <s v="CORP - Employee Rides"/>
    <s v="DEPT - CX"/>
    <s v="Monthly Billing"/>
    <s v="Fare"/>
    <n v="5.44"/>
    <n v="0"/>
    <n v="0"/>
    <n v="5.44"/>
    <s v="USD"/>
    <n v="5.44"/>
    <n v="0"/>
    <n v="0"/>
    <n v="5.44"/>
    <n v="0.54"/>
  </r>
  <r>
    <s v="c20f73aa-1f2f-4591-8f94-4b087c93a2d2"/>
    <d v="2019-07-12T15:56:55"/>
    <d v="2019-07-12T00:00:00"/>
    <s v="3:22PM"/>
    <d v="2019-07-12T00:00:00"/>
    <s v="11:22AM"/>
    <d v="2019-07-12T00:00:00"/>
    <s v="3:56PM"/>
    <d v="2019-07-12T00:00:00"/>
    <s v="11:56AM"/>
    <s v="-05:00"/>
    <s v="Blade"/>
    <s v="Employee25"/>
    <s v="Employee25@blyblade.com"/>
    <x v="21"/>
    <s v="--"/>
    <s v="Travel | UberX Diamond"/>
    <x v="0"/>
    <x v="35"/>
    <n v="30"/>
    <s v="10016, USA"/>
    <s v="10011, USA"/>
    <x v="3"/>
    <s v="CORP - Employee Rides"/>
    <s v="DEPT - CX"/>
    <s v="Monthly Billing"/>
    <s v="Fare"/>
    <n v="37.68"/>
    <n v="0"/>
    <n v="0"/>
    <n v="37.68"/>
    <s v="USD"/>
    <n v="37.68"/>
    <n v="0"/>
    <n v="0"/>
    <n v="37.68"/>
    <n v="3.77"/>
  </r>
  <r>
    <s v="6544aebb-f6ea-57d9-b78e-257a913ad5c5"/>
    <d v="2019-06-27T17:08:59"/>
    <d v="2019-06-27T00:00:00"/>
    <s v="4:49PM"/>
    <d v="2019-06-27T00:00:00"/>
    <s v="12:49PM"/>
    <d v="2019-06-27T00:00:00"/>
    <s v="5:08PM"/>
    <d v="2019-06-27T00:00:00"/>
    <s v="1:08PM"/>
    <s v="-05:00"/>
    <s v="Blade"/>
    <s v="Employee27"/>
    <s v="Employee27@blyblade.com"/>
    <x v="25"/>
    <s v="--"/>
    <s v="Eats"/>
    <x v="0"/>
    <x v="118"/>
    <n v="19"/>
    <s v="10010, USA"/>
    <s v="10010, USA"/>
    <x v="9"/>
    <s v="Blade - Lunch Policy"/>
    <s v="DEPT - OPS - NY"/>
    <s v="Monthly Billing"/>
    <s v="Fare and Tip"/>
    <n v="21.31"/>
    <n v="0"/>
    <n v="1"/>
    <n v="20"/>
    <s v="USD"/>
    <n v="21.31"/>
    <n v="0"/>
    <n v="1"/>
    <n v="20"/>
    <n v="2"/>
  </r>
  <r>
    <s v="11db3036-81c0-4af3-a29c-1e7fafcc7003"/>
    <d v="2019-07-14T15:52:02"/>
    <d v="2019-07-14T00:00:00"/>
    <s v="3:32PM"/>
    <d v="2019-07-14T00:00:00"/>
    <s v="8:32AM"/>
    <d v="2019-07-14T00:00:00"/>
    <s v="3:51PM"/>
    <d v="2019-07-14T00:00:00"/>
    <s v="8:51AM"/>
    <s v="-08:00"/>
    <s v="Blade"/>
    <s v="Employee41"/>
    <s v="Employee41@blyblade.com"/>
    <x v="49"/>
    <s v="--"/>
    <s v="Travel | UberX"/>
    <x v="8"/>
    <x v="439"/>
    <n v="10"/>
    <s v="90048, USA"/>
    <s v="90046, USA"/>
    <x v="3"/>
    <s v="CORP - Employee Rides"/>
    <s v="--"/>
    <s v="Monthly Billing"/>
    <s v="Fare"/>
    <n v="8.5"/>
    <n v="0"/>
    <n v="0"/>
    <n v="8.5"/>
    <s v="USD"/>
    <n v="8.5"/>
    <n v="0"/>
    <n v="0"/>
    <n v="8.5"/>
    <n v="0.85"/>
  </r>
  <r>
    <s v="d52fb62c-b8b5-42a3-b3a3-f77cad608939"/>
    <d v="2019-07-14T17:37:58"/>
    <d v="2019-07-14T00:00:00"/>
    <s v="5:00PM"/>
    <d v="2019-07-14T00:00:00"/>
    <s v="1:00PM"/>
    <d v="2019-07-14T00:00:00"/>
    <s v="5:37PM"/>
    <d v="2019-07-14T00:00:00"/>
    <s v="1:37PM"/>
    <s v="-05:00"/>
    <s v="Blade"/>
    <s v="Employee15"/>
    <s v="Employee15@blyblade.com"/>
    <x v="35"/>
    <s v="--"/>
    <s v="Travel | UberX Diamond"/>
    <x v="0"/>
    <x v="440"/>
    <n v="32"/>
    <s v="10016, USA"/>
    <s v="ted States"/>
    <x v="3"/>
    <s v="CORP - Employee Rides"/>
    <s v="DEPT - CX"/>
    <s v="Monthly Billing"/>
    <s v="Fare"/>
    <n v="56.18"/>
    <n v="0"/>
    <n v="0"/>
    <n v="56.18"/>
    <s v="USD"/>
    <n v="56.18"/>
    <n v="0"/>
    <n v="0"/>
    <n v="56.18"/>
    <n v="5.62"/>
  </r>
  <r>
    <s v="eeb48aa1-3a06-4904-9a93-8226229034ca"/>
    <d v="2019-07-14T17:48:08"/>
    <d v="2019-07-14T00:00:00"/>
    <s v="5:33PM"/>
    <d v="2019-07-14T00:00:00"/>
    <s v="1:33PM"/>
    <d v="2019-07-14T00:00:00"/>
    <s v="5:48PM"/>
    <d v="2019-07-14T00:00:00"/>
    <s v="1:48PM"/>
    <s v="-05:00"/>
    <s v="Blade"/>
    <s v="Employee6"/>
    <s v="Employee6@blyblade.com"/>
    <x v="3"/>
    <s v="--"/>
    <s v="Travel | UberX"/>
    <x v="1"/>
    <x v="441"/>
    <n v="8"/>
    <s v="11937, USA"/>
    <s v="11937, USA"/>
    <x v="3"/>
    <s v="CORP - Employee Rides"/>
    <s v="DEPT - OPS - NY"/>
    <s v="Monthly Billing"/>
    <s v="Fare"/>
    <n v="21.31"/>
    <n v="0"/>
    <n v="0"/>
    <n v="21.31"/>
    <s v="USD"/>
    <n v="21.31"/>
    <n v="0"/>
    <n v="0"/>
    <n v="21.31"/>
    <n v="2.13"/>
  </r>
  <r>
    <s v="ac390108-41e6-43da-804d-a41449272b0e"/>
    <d v="2019-07-15T12:04:13"/>
    <d v="2019-07-15T00:00:00"/>
    <s v="12:00PM"/>
    <d v="2019-07-15T00:00:00"/>
    <s v="8:00AM"/>
    <s v="--"/>
    <s v="--"/>
    <s v="--"/>
    <s v="--"/>
    <s v="-05:00"/>
    <s v="Blade"/>
    <s v="Employee13"/>
    <s v="Employee13@blyblade.com"/>
    <x v="33"/>
    <s v="--"/>
    <s v="Travel | UberX Diamond"/>
    <x v="0"/>
    <x v="3"/>
    <s v="--"/>
    <s v="10016, USA"/>
    <s v="10016, USA"/>
    <x v="3"/>
    <s v="CORP - Employee Rides"/>
    <s v="DEPT - CX"/>
    <s v="Monthly Billing"/>
    <s v="Fare"/>
    <n v="5.44"/>
    <n v="0"/>
    <n v="0"/>
    <n v="5.44"/>
    <s v="USD"/>
    <n v="5.44"/>
    <n v="0"/>
    <n v="0"/>
    <n v="5.44"/>
    <n v="0.54"/>
  </r>
  <r>
    <s v="8977c33b-0f4b-472e-957c-41f674d386cc"/>
    <d v="2019-07-15T16:07:45"/>
    <d v="2019-07-15T00:00:00"/>
    <s v="3:43PM"/>
    <d v="2019-07-15T00:00:00"/>
    <s v="11:43AM"/>
    <d v="2019-07-15T00:00:00"/>
    <s v="4:07PM"/>
    <d v="2019-07-15T00:00:00"/>
    <s v="12:07PM"/>
    <s v="-05:00"/>
    <s v="Blade"/>
    <s v="Employee25"/>
    <s v="Employee25@blyblade.com"/>
    <x v="21"/>
    <s v="--"/>
    <s v="Travel | UberX Diamond"/>
    <x v="0"/>
    <x v="442"/>
    <n v="16"/>
    <s v="10016, USA"/>
    <s v="10004, USA"/>
    <x v="3"/>
    <s v="CORP - Employee Rides"/>
    <s v="DEPT - CX"/>
    <s v="Monthly Billing"/>
    <s v="Fare"/>
    <n v="21.92"/>
    <n v="0"/>
    <n v="0"/>
    <n v="21.92"/>
    <s v="USD"/>
    <n v="21.92"/>
    <n v="0"/>
    <n v="0"/>
    <n v="21.92"/>
    <n v="2.19"/>
  </r>
  <r>
    <s v="fe8ecd3a-97ee-45cb-b300-0338b31394ed"/>
    <d v="2019-07-16T11:49:52"/>
    <d v="2019-07-16T00:00:00"/>
    <s v="11:33AM"/>
    <d v="2019-07-16T00:00:00"/>
    <s v="7:33AM"/>
    <d v="2019-07-16T00:00:00"/>
    <s v="11:49AM"/>
    <d v="2019-07-16T00:00:00"/>
    <s v="7:49AM"/>
    <s v="-05:00"/>
    <s v="Blade"/>
    <s v="Employee19"/>
    <s v="Employee19@blyblade.com"/>
    <x v="10"/>
    <s v="--"/>
    <s v="Travel | UberX"/>
    <x v="0"/>
    <x v="403"/>
    <n v="11"/>
    <s v="10011, USA"/>
    <s v="10011, USA"/>
    <x v="3"/>
    <s v="CORP - Employee Rides"/>
    <s v="DEPT - CORP - NY"/>
    <s v="Monthly Billing"/>
    <s v="Fare"/>
    <n v="15.78"/>
    <n v="0"/>
    <n v="0"/>
    <n v="15.78"/>
    <s v="USD"/>
    <n v="15.78"/>
    <n v="0"/>
    <n v="0"/>
    <n v="15.78"/>
    <n v="1.58"/>
  </r>
  <r>
    <s v="fb5095d1-9134-406b-81b1-b9dc84694255"/>
    <d v="2019-07-16T16:27:12"/>
    <d v="2019-07-16T00:00:00"/>
    <s v="4:19PM"/>
    <d v="2019-07-16T00:00:00"/>
    <s v="12:19PM"/>
    <s v="--"/>
    <s v="--"/>
    <s v="--"/>
    <s v="--"/>
    <s v="-05:00"/>
    <s v="Blade"/>
    <s v="Employee8"/>
    <s v="Employee8@blyblade.com"/>
    <x v="11"/>
    <s v="--"/>
    <s v="Travel | UberX"/>
    <x v="0"/>
    <x v="3"/>
    <s v="--"/>
    <s v="10002, USA"/>
    <s v="10016, USA"/>
    <x v="3"/>
    <s v="CORP - Employee Rides"/>
    <s v="--"/>
    <s v="Monthly Billing"/>
    <s v="Fare"/>
    <n v="5.44"/>
    <n v="0"/>
    <n v="0"/>
    <n v="5.44"/>
    <s v="USD"/>
    <n v="5.44"/>
    <n v="0"/>
    <n v="0"/>
    <n v="5.44"/>
    <n v="0.54"/>
  </r>
  <r>
    <s v="ea28c222-c4e6-5b7a-b81d-89f45a09cd32"/>
    <d v="2019-06-27T19:14:47"/>
    <d v="2019-06-27T00:00:00"/>
    <s v="6:48PM"/>
    <d v="2019-06-27T00:00:00"/>
    <s v="2:48PM"/>
    <d v="2019-06-27T00:00:00"/>
    <s v="7:14PM"/>
    <d v="2019-06-27T00:00:00"/>
    <s v="3:14PM"/>
    <s v="-05:00"/>
    <s v="Blade"/>
    <s v="Employee26"/>
    <s v="Employee26@blyblade.com"/>
    <x v="24"/>
    <s v="--"/>
    <s v="Eats"/>
    <x v="0"/>
    <x v="118"/>
    <n v="25"/>
    <s v="10010, USA"/>
    <s v="10010, USA"/>
    <x v="9"/>
    <s v="Blade - Lunch Policy"/>
    <s v="DEPT - OPS - NY"/>
    <s v="Monthly Billing"/>
    <s v="Fare and Tip"/>
    <n v="17.59"/>
    <n v="0"/>
    <n v="2"/>
    <n v="17.59"/>
    <s v="USD"/>
    <n v="17.59"/>
    <n v="0"/>
    <n v="2"/>
    <n v="17.59"/>
    <n v="1.76"/>
  </r>
  <r>
    <s v="df2e34a3-d943-4d1d-a646-1ee85c40edfe"/>
    <d v="2019-07-16T17:15:39"/>
    <d v="2019-07-16T00:00:00"/>
    <s v="4:33PM"/>
    <d v="2019-07-16T00:00:00"/>
    <s v="12:33PM"/>
    <d v="2019-07-16T00:00:00"/>
    <s v="5:15PM"/>
    <d v="2019-07-16T00:00:00"/>
    <s v="1:15PM"/>
    <s v="-05:00"/>
    <s v="Blade"/>
    <s v="Employee4"/>
    <s v="Employee4@blyblade.com"/>
    <x v="1"/>
    <s v="--"/>
    <s v="Travel | UberX"/>
    <x v="0"/>
    <x v="443"/>
    <n v="30"/>
    <s v="10016, USA"/>
    <s v="10011, USA"/>
    <x v="3"/>
    <s v="CORP - Employee Rides"/>
    <s v="DEPT - CX"/>
    <s v="Monthly Billing"/>
    <s v="Fare"/>
    <n v="23.27"/>
    <n v="0"/>
    <n v="0"/>
    <n v="23.27"/>
    <s v="USD"/>
    <n v="23.27"/>
    <n v="0"/>
    <n v="0"/>
    <n v="23.27"/>
    <n v="2.33"/>
  </r>
  <r>
    <s v="68501b11-367d-4b52-b570-be8a13199a28"/>
    <d v="2019-07-16T17:23:14"/>
    <d v="2019-07-16T00:00:00"/>
    <s v="4:57PM"/>
    <d v="2019-07-16T00:00:00"/>
    <s v="12:57PM"/>
    <d v="2019-07-16T00:00:00"/>
    <s v="5:23PM"/>
    <d v="2019-07-16T00:00:00"/>
    <s v="1:23PM"/>
    <s v="-05:00"/>
    <s v="Blade"/>
    <s v="Employee5"/>
    <s v="Employee5@blyblade.com"/>
    <x v="9"/>
    <s v="--"/>
    <s v="Travel | UberX Diamond"/>
    <x v="0"/>
    <x v="444"/>
    <n v="16"/>
    <s v="10011, USA"/>
    <s v="10004, USA"/>
    <x v="3"/>
    <s v="CORP - Employee Rides"/>
    <s v="DEPT - OPS - NY"/>
    <s v="Monthly Billing"/>
    <s v="Fare"/>
    <n v="21.18"/>
    <n v="0"/>
    <n v="0"/>
    <n v="21.18"/>
    <s v="USD"/>
    <n v="21.18"/>
    <n v="0"/>
    <n v="0"/>
    <n v="21.18"/>
    <n v="2.12"/>
  </r>
  <r>
    <s v="cedced8f-7262-46cd-90bd-55618d655202"/>
    <d v="2019-07-16T17:41:04"/>
    <d v="2019-07-16T00:00:00"/>
    <s v="5:22PM"/>
    <d v="2019-07-16T00:00:00"/>
    <s v="1:22PM"/>
    <d v="2019-07-16T00:00:00"/>
    <s v="5:40PM"/>
    <d v="2019-07-16T00:00:00"/>
    <s v="1:40PM"/>
    <s v="-05:00"/>
    <s v="Blade"/>
    <s v="Employee21"/>
    <s v="Employee21@blyblade.com"/>
    <x v="28"/>
    <s v="--"/>
    <s v="Travel | UberX"/>
    <x v="0"/>
    <x v="141"/>
    <n v="14"/>
    <s v="10011, USA"/>
    <s v="10001, USA"/>
    <x v="3"/>
    <s v="CORP - Employee Rides"/>
    <s v="--"/>
    <s v="Monthly Billing"/>
    <s v="Fare"/>
    <n v="9.5399999999999991"/>
    <n v="0"/>
    <n v="0"/>
    <n v="9.5399999999999991"/>
    <s v="USD"/>
    <n v="9.5399999999999991"/>
    <n v="0"/>
    <n v="0"/>
    <n v="9.5399999999999991"/>
    <n v="0.95"/>
  </r>
  <r>
    <s v="18be01a2-c952-41e5-ac2f-bc6e730415d8"/>
    <d v="2019-07-16T18:01:59"/>
    <d v="2019-07-16T00:00:00"/>
    <s v="5:51PM"/>
    <d v="2019-07-16T00:00:00"/>
    <s v="1:51PM"/>
    <d v="2019-07-16T00:00:00"/>
    <s v="6:01PM"/>
    <d v="2019-07-16T00:00:00"/>
    <s v="2:01PM"/>
    <s v="-05:00"/>
    <s v="Blade"/>
    <s v="Employee5"/>
    <s v="Employee5@blyblade.com"/>
    <x v="9"/>
    <s v="--"/>
    <s v="Travel | UberX Diamond"/>
    <x v="0"/>
    <x v="124"/>
    <n v="8"/>
    <s v="10004, USA"/>
    <s v="10010, USA"/>
    <x v="3"/>
    <s v="CORP - Employee Rides"/>
    <s v="DEPT - OPS - NY"/>
    <s v="Monthly Billing"/>
    <s v="Fare"/>
    <n v="15.91"/>
    <n v="0"/>
    <n v="0"/>
    <n v="15.91"/>
    <s v="USD"/>
    <n v="15.91"/>
    <n v="0"/>
    <n v="0"/>
    <n v="15.91"/>
    <n v="1.59"/>
  </r>
  <r>
    <s v="8591fc3b-64a2-48bc-b4d1-b9f4094e8824"/>
    <d v="2019-07-16T19:10:16"/>
    <d v="2019-07-16T00:00:00"/>
    <s v="6:35PM"/>
    <d v="2019-07-16T00:00:00"/>
    <s v="2:35PM"/>
    <d v="2019-07-16T00:00:00"/>
    <s v="7:10PM"/>
    <d v="2019-07-16T00:00:00"/>
    <s v="3:10PM"/>
    <s v="-05:00"/>
    <s v="Blade"/>
    <s v="Employee5"/>
    <s v="Employee5@blyblade.com"/>
    <x v="9"/>
    <s v="--"/>
    <s v="Travel | UberX Diamond"/>
    <x v="0"/>
    <x v="445"/>
    <n v="31"/>
    <s v="10016, USA"/>
    <s v="10011, USA"/>
    <x v="3"/>
    <s v="CORP - Employee Rides"/>
    <s v="DEPT - OPS - NY"/>
    <s v="Monthly Billing"/>
    <s v="Fare"/>
    <n v="25.1"/>
    <n v="0"/>
    <n v="0"/>
    <n v="25.1"/>
    <s v="USD"/>
    <n v="25.1"/>
    <n v="0"/>
    <n v="0"/>
    <n v="25.1"/>
    <n v="2.5099999999999998"/>
  </r>
  <r>
    <s v="b0af987e-4687-4f72-b75a-848429a965bf"/>
    <d v="2019-06-27T22:27:01"/>
    <d v="2019-06-27T00:00:00"/>
    <s v="9:05PM"/>
    <d v="2019-06-27T00:00:00"/>
    <s v="5:05PM"/>
    <d v="2019-06-27T00:00:00"/>
    <s v="9:24PM"/>
    <d v="2019-06-27T00:00:00"/>
    <s v="5:24PM"/>
    <s v="-05:00"/>
    <s v="Blade"/>
    <s v="Employee21"/>
    <s v="Employee21@blyblade.com"/>
    <x v="28"/>
    <s v="--"/>
    <s v="Travel | UberX"/>
    <x v="0"/>
    <x v="270"/>
    <n v="15"/>
    <s v="10016, USA"/>
    <s v="10011, USA"/>
    <x v="3"/>
    <s v="CORP - Employee Rides"/>
    <s v="--"/>
    <s v="Monthly Billing"/>
    <s v="Tip"/>
    <n v="0"/>
    <n v="0"/>
    <n v="1.03"/>
    <n v="1.03"/>
    <s v="USD"/>
    <n v="0"/>
    <n v="0"/>
    <n v="1.03"/>
    <n v="1.03"/>
    <n v="0"/>
  </r>
  <r>
    <s v="1c7395f9-8619-4b9c-a598-bd856d386bb1"/>
    <d v="2019-07-16T19:27:26"/>
    <d v="2019-07-16T00:00:00"/>
    <s v="6:56PM"/>
    <d v="2019-07-16T00:00:00"/>
    <s v="2:56PM"/>
    <d v="2019-07-16T00:00:00"/>
    <s v="7:27PM"/>
    <d v="2019-07-16T00:00:00"/>
    <s v="3:27PM"/>
    <s v="-05:00"/>
    <s v="Blade"/>
    <s v="Employee4"/>
    <s v="Employee4@blyblade.com"/>
    <x v="1"/>
    <s v="--"/>
    <s v="Travel | UberX"/>
    <x v="0"/>
    <x v="446"/>
    <n v="15"/>
    <s v="10016, USA"/>
    <s v="10004, USA"/>
    <x v="3"/>
    <s v="CORP - Employee Rides"/>
    <s v="DEPT - CX"/>
    <s v="Monthly Billing"/>
    <s v="Fare"/>
    <n v="16.16"/>
    <n v="0"/>
    <n v="0"/>
    <n v="16.16"/>
    <s v="USD"/>
    <n v="16.16"/>
    <n v="0"/>
    <n v="0"/>
    <n v="16.16"/>
    <n v="1.62"/>
  </r>
  <r>
    <s v="be893560-b1b8-4724-b27a-c37b7c9eb811"/>
    <d v="2019-07-16T23:29:28"/>
    <d v="2019-07-16T00:00:00"/>
    <s v="11:11PM"/>
    <d v="2019-07-16T00:00:00"/>
    <s v="7:11PM"/>
    <d v="2019-07-16T00:00:00"/>
    <s v="11:29PM"/>
    <d v="2019-07-16T00:00:00"/>
    <s v="7:29PM"/>
    <s v="-05:00"/>
    <s v="Blade"/>
    <s v="Employee4"/>
    <s v="Employee4@blyblade.com"/>
    <x v="1"/>
    <s v="--"/>
    <s v="Travel | UberX"/>
    <x v="0"/>
    <x v="173"/>
    <n v="15"/>
    <s v="10016, USA"/>
    <s v="10004, USA"/>
    <x v="3"/>
    <s v="CORP - Employee Rides"/>
    <s v="DEPT - CX"/>
    <s v="Monthly Billing"/>
    <s v="Fare"/>
    <n v="17.829999999999998"/>
    <n v="0"/>
    <n v="0"/>
    <n v="17.829999999999998"/>
    <s v="USD"/>
    <n v="17.829999999999998"/>
    <n v="0"/>
    <n v="0"/>
    <n v="17.829999999999998"/>
    <n v="1.78"/>
  </r>
  <r>
    <s v="ed178292-9ed8-4397-9cb2-6587df8f7d12"/>
    <d v="2019-07-17T13:31:11"/>
    <d v="2019-07-17T00:00:00"/>
    <s v="1:18PM"/>
    <d v="2019-07-17T00:00:00"/>
    <s v="9:18AM"/>
    <d v="2019-07-17T00:00:00"/>
    <s v="1:31PM"/>
    <d v="2019-07-17T00:00:00"/>
    <s v="9:31AM"/>
    <s v="-05:00"/>
    <s v="Blade"/>
    <s v="Employee6"/>
    <s v="Employee6@blyblade.com"/>
    <x v="3"/>
    <s v="--"/>
    <s v="Travel | UberX Diamond"/>
    <x v="0"/>
    <x v="133"/>
    <n v="6"/>
    <s v="10036, USA"/>
    <s v="10011, USA"/>
    <x v="3"/>
    <s v="CORP - Employee Rides"/>
    <s v="DEPT - OPS - NY"/>
    <s v="Monthly Billing"/>
    <s v="Fare"/>
    <n v="10.76"/>
    <n v="0"/>
    <n v="0"/>
    <n v="10.76"/>
    <s v="USD"/>
    <n v="10.76"/>
    <n v="0"/>
    <n v="0"/>
    <n v="10.76"/>
    <n v="1.08"/>
  </r>
  <r>
    <s v="a59190ea-5881-402e-9b03-ed7715d15146"/>
    <d v="2019-06-27T22:59:22"/>
    <d v="2019-06-27T00:00:00"/>
    <s v="10:29PM"/>
    <d v="2019-06-27T00:00:00"/>
    <s v="6:29PM"/>
    <d v="2019-06-27T00:00:00"/>
    <s v="10:53PM"/>
    <d v="2019-06-27T00:00:00"/>
    <s v="6:53PM"/>
    <s v="-05:00"/>
    <s v="Blade"/>
    <s v="Employee21"/>
    <s v="Employee21@blyblade.com"/>
    <x v="28"/>
    <s v="--"/>
    <s v="Travel | UberX"/>
    <x v="0"/>
    <x v="182"/>
    <n v="18"/>
    <s v="10010, USA"/>
    <s v="10016, USA"/>
    <x v="3"/>
    <s v="CORP - Employee Rides"/>
    <s v="--"/>
    <s v="Monthly Billing"/>
    <s v="Tip"/>
    <n v="0"/>
    <n v="0"/>
    <n v="1.03"/>
    <n v="1.03"/>
    <s v="USD"/>
    <n v="0"/>
    <n v="0"/>
    <n v="1.03"/>
    <n v="1.03"/>
    <n v="0"/>
  </r>
  <r>
    <s v="5cfbbe7c-5f5e-4d0a-8d6a-743c2b5d3576"/>
    <d v="2019-07-17T16:01:20"/>
    <d v="2019-07-17T00:00:00"/>
    <s v="3:07PM"/>
    <d v="2019-07-17T00:00:00"/>
    <s v="11:07AM"/>
    <d v="2019-07-17T00:00:00"/>
    <s v="4:01PM"/>
    <d v="2019-07-17T00:00:00"/>
    <s v="12:01PM"/>
    <s v="-05:00"/>
    <s v="Blade"/>
    <s v="Employee25"/>
    <s v="Employee25@blyblade.com"/>
    <x v="21"/>
    <s v="--"/>
    <s v="Travel | UberX Diamond"/>
    <x v="2"/>
    <x v="447"/>
    <n v="49"/>
    <s v="07087, USA"/>
    <s v="10016, USA"/>
    <x v="3"/>
    <s v="CORP - Employee Rides"/>
    <s v="DEPT - CX"/>
    <s v="Monthly Billing"/>
    <s v="Fare"/>
    <n v="40.32"/>
    <n v="0"/>
    <n v="0"/>
    <n v="40.32"/>
    <s v="USD"/>
    <n v="40.32"/>
    <n v="0"/>
    <n v="0"/>
    <n v="40.32"/>
    <n v="4.03"/>
  </r>
  <r>
    <s v="fc586aff-8f14-4b96-b3b4-09ca78fb6e0b"/>
    <d v="2019-07-18T16:38:30"/>
    <d v="2019-07-18T00:00:00"/>
    <s v="4:20PM"/>
    <d v="2019-07-18T00:00:00"/>
    <s v="12:20PM"/>
    <d v="2019-07-18T00:00:00"/>
    <s v="4:38PM"/>
    <d v="2019-07-18T00:00:00"/>
    <s v="12:38PM"/>
    <s v="-05:00"/>
    <s v="Blade"/>
    <s v="Employee15"/>
    <s v="Employee15@blyblade.com"/>
    <x v="35"/>
    <s v="--"/>
    <s v="Travel | UberX Diamond"/>
    <x v="0"/>
    <x v="448"/>
    <n v="12"/>
    <s v="10016, USA"/>
    <s v="10004, USA"/>
    <x v="3"/>
    <s v="CORP - Employee Rides"/>
    <s v="DEPT - CX"/>
    <s v="Monthly Billing"/>
    <s v="Fare"/>
    <n v="19.95"/>
    <n v="0"/>
    <n v="0"/>
    <n v="19.95"/>
    <s v="USD"/>
    <n v="19.95"/>
    <n v="0"/>
    <n v="0"/>
    <n v="19.95"/>
    <n v="2"/>
  </r>
  <r>
    <s v="af773e95-2591-4ab3-b11b-06e345b5b0fd"/>
    <d v="2019-07-18T17:40:10"/>
    <d v="2019-07-18T00:00:00"/>
    <s v="5:05PM"/>
    <d v="2019-07-18T00:00:00"/>
    <s v="1:05PM"/>
    <d v="2019-07-18T00:00:00"/>
    <s v="5:39PM"/>
    <d v="2019-07-18T00:00:00"/>
    <s v="1:39PM"/>
    <s v="-05:00"/>
    <s v="Blade"/>
    <s v="Employee18"/>
    <s v="Employee18@blyblade.com"/>
    <x v="34"/>
    <s v="--"/>
    <s v="Travel | UberX Diamond"/>
    <x v="0"/>
    <x v="395"/>
    <n v="29"/>
    <s v="10016, USA"/>
    <s v="10011, USA"/>
    <x v="3"/>
    <s v="CORP - Employee Rides"/>
    <s v="DEPT - CX"/>
    <s v="Monthly Billing"/>
    <s v="Fare"/>
    <n v="19.59"/>
    <n v="0"/>
    <n v="0"/>
    <n v="19.59"/>
    <s v="USD"/>
    <n v="19.59"/>
    <n v="0"/>
    <n v="0"/>
    <n v="19.59"/>
    <n v="1.96"/>
  </r>
  <r>
    <s v="daa0486a-1532-445b-a5ad-d716871458c1"/>
    <d v="2019-06-27T23:27:38"/>
    <d v="2019-06-27T00:00:00"/>
    <s v="11:03PM"/>
    <d v="2019-06-27T00:00:00"/>
    <s v="7:03PM"/>
    <d v="2019-06-27T00:00:00"/>
    <s v="11:27PM"/>
    <d v="2019-06-27T00:00:00"/>
    <s v="7:27PM"/>
    <s v="-05:00"/>
    <s v="Blade"/>
    <s v="Employee26"/>
    <s v="Employee26@blyblade.com"/>
    <x v="24"/>
    <s v="--"/>
    <s v="Travel | Black SUV"/>
    <x v="0"/>
    <x v="449"/>
    <n v="18"/>
    <s v="10010, USA"/>
    <s v="10004, USA"/>
    <x v="8"/>
    <s v="CORP - Employee Rides"/>
    <s v="DEPT - OPS - NY"/>
    <s v="Monthly Billing"/>
    <s v="Tip"/>
    <n v="0"/>
    <n v="0"/>
    <n v="10.32"/>
    <n v="10.32"/>
    <s v="USD"/>
    <n v="0"/>
    <n v="0"/>
    <n v="10.32"/>
    <n v="10.32"/>
    <n v="0"/>
  </r>
  <r>
    <s v="0da9dfe9-6c7d-4aff-8e2c-e487feec2c39"/>
    <d v="2019-07-18T21:11:35"/>
    <d v="2019-07-18T00:00:00"/>
    <s v="8:39PM"/>
    <d v="2019-07-18T00:00:00"/>
    <s v="4:39PM"/>
    <d v="2019-07-18T00:00:00"/>
    <s v="9:11PM"/>
    <d v="2019-07-18T00:00:00"/>
    <s v="5:11PM"/>
    <s v="-05:00"/>
    <s v="Blade"/>
    <s v="Employee25"/>
    <s v="Employee25@blyblade.com"/>
    <x v="21"/>
    <s v="--"/>
    <s v="Travel | UberX Diamond"/>
    <x v="0"/>
    <x v="450"/>
    <n v="28"/>
    <s v="10023, USA"/>
    <s v="10016, USA"/>
    <x v="3"/>
    <s v="PRODUCT RIDING"/>
    <s v="DEPT - CX"/>
    <s v="Monthly Billing"/>
    <s v="Fare"/>
    <n v="30.15"/>
    <n v="0"/>
    <n v="0"/>
    <n v="30.15"/>
    <s v="USD"/>
    <n v="30.15"/>
    <n v="0"/>
    <n v="0"/>
    <n v="30.15"/>
    <n v="3.02"/>
  </r>
  <r>
    <s v="ba8723a9-f0fd-4db0-9a18-5cd3cfad498e"/>
    <d v="2019-07-18T22:43:49"/>
    <d v="2019-07-18T00:00:00"/>
    <s v="10:39PM"/>
    <d v="2019-07-18T00:00:00"/>
    <s v="6:39PM"/>
    <s v="--"/>
    <s v="--"/>
    <s v="--"/>
    <s v="--"/>
    <s v="-05:00"/>
    <s v="Blade"/>
    <s v="Employee9"/>
    <s v="Employee9@blyblade.com"/>
    <x v="8"/>
    <s v="--"/>
    <s v="Travel | Comfort"/>
    <x v="2"/>
    <x v="3"/>
    <s v="--"/>
    <s v="07643, USA"/>
    <s v="07606, USA"/>
    <x v="3"/>
    <s v="PAX TRAVEL"/>
    <s v="DEPT - FR - NY"/>
    <s v="Monthly Billing"/>
    <s v="Fare"/>
    <n v="5"/>
    <n v="0"/>
    <n v="0"/>
    <n v="5"/>
    <s v="USD"/>
    <n v="5"/>
    <n v="0"/>
    <n v="0"/>
    <n v="5"/>
    <n v="0.5"/>
  </r>
  <r>
    <s v="ad603cf9-3de2-4d5b-8e91-7a138ea6e73e"/>
    <d v="2019-06-27T23:34:53"/>
    <d v="2019-06-27T00:00:00"/>
    <s v="11:15PM"/>
    <d v="2019-06-27T00:00:00"/>
    <s v="7:15PM"/>
    <d v="2019-06-27T00:00:00"/>
    <s v="11:34PM"/>
    <d v="2019-06-27T00:00:00"/>
    <s v="7:34PM"/>
    <s v="-05:00"/>
    <s v="Blade"/>
    <s v="Employee13"/>
    <s v="Employee13@blyblade.com"/>
    <x v="33"/>
    <s v="--"/>
    <s v="Travel | Black SUV"/>
    <x v="0"/>
    <x v="451"/>
    <n v="11"/>
    <s v="10010, USA"/>
    <s v="10004, USA"/>
    <x v="1"/>
    <s v="CORP - Employee Rides"/>
    <s v="DEPT - CX"/>
    <s v="Monthly Billing"/>
    <s v="Tip"/>
    <n v="0"/>
    <n v="0"/>
    <n v="10.19"/>
    <n v="10.19"/>
    <s v="USD"/>
    <n v="0"/>
    <n v="0"/>
    <n v="10.19"/>
    <n v="10.19"/>
    <n v="0"/>
  </r>
  <r>
    <s v="beb52f45-5ef4-4415-b95c-5460c5b33b6e"/>
    <d v="2019-07-18T22:44:11"/>
    <d v="2019-07-18T00:00:00"/>
    <s v="10:38PM"/>
    <d v="2019-07-18T00:00:00"/>
    <s v="6:38PM"/>
    <s v="--"/>
    <s v="--"/>
    <s v="--"/>
    <s v="--"/>
    <s v="-05:00"/>
    <s v="Blade"/>
    <s v="Employee5"/>
    <s v="Employee5@blyblade.com"/>
    <x v="9"/>
    <s v="--"/>
    <s v="Travel | Black SUV"/>
    <x v="2"/>
    <x v="3"/>
    <s v="--"/>
    <s v="07072, USA"/>
    <s v="07608, USA"/>
    <x v="3"/>
    <s v="PAX TRAVEL"/>
    <s v="DEPT - OPS - NY"/>
    <s v="Monthly Billing"/>
    <s v="Fare"/>
    <n v="10"/>
    <n v="0"/>
    <n v="0"/>
    <n v="10"/>
    <s v="USD"/>
    <n v="10"/>
    <n v="0"/>
    <n v="0"/>
    <n v="10"/>
    <n v="1"/>
  </r>
  <r>
    <s v="e463c72f-ff58-5af8-9300-c47bbcee9897"/>
    <d v="2019-06-27T23:36:17"/>
    <d v="2019-06-27T00:00:00"/>
    <s v="11:00PM"/>
    <d v="2019-06-27T00:00:00"/>
    <s v="7:00PM"/>
    <d v="2019-06-27T00:00:00"/>
    <s v="11:36PM"/>
    <d v="2019-06-27T00:00:00"/>
    <s v="7:36PM"/>
    <s v="-05:00"/>
    <s v="Blade"/>
    <s v="Employee4"/>
    <s v="Employee4@blyblade.com"/>
    <x v="1"/>
    <s v="--"/>
    <s v="Eats"/>
    <x v="0"/>
    <x v="178"/>
    <n v="35"/>
    <s v="10016, USA"/>
    <s v="10016, USA"/>
    <x v="9"/>
    <s v="Blade - Dinner Policy"/>
    <s v="DEPT - CX"/>
    <s v="Monthly Billing"/>
    <s v="Fare and Tip"/>
    <n v="25.21"/>
    <n v="0"/>
    <n v="4"/>
    <n v="25.21"/>
    <s v="USD"/>
    <n v="25.21"/>
    <n v="0"/>
    <n v="4"/>
    <n v="25.21"/>
    <n v="2.52"/>
  </r>
  <r>
    <s v="aecc61ed-d304-4c10-b2b1-607bef8c2800"/>
    <d v="2019-07-18T23:33:28"/>
    <d v="2019-07-18T00:00:00"/>
    <s v="10:32PM"/>
    <d v="2019-07-18T00:00:00"/>
    <s v="6:32PM"/>
    <d v="2019-07-18T00:00:00"/>
    <s v="11:33PM"/>
    <d v="2019-07-18T00:00:00"/>
    <s v="7:33PM"/>
    <s v="-05:00"/>
    <s v="Blade"/>
    <s v="Employee2"/>
    <s v="Employee2@blyblade.com"/>
    <x v="2"/>
    <s v="--"/>
    <s v="Travel | Black SUV"/>
    <x v="2"/>
    <x v="452"/>
    <n v="48"/>
    <s v="07608, USA"/>
    <s v="10038, USA"/>
    <x v="3"/>
    <s v="PAX TRAVEL"/>
    <s v="DEPT - OPS - NY"/>
    <s v="Monthly Billing"/>
    <s v="Fare"/>
    <n v="165.18"/>
    <n v="0"/>
    <n v="0"/>
    <n v="165.18"/>
    <s v="USD"/>
    <n v="165.18"/>
    <n v="0"/>
    <n v="0"/>
    <n v="165.18"/>
    <n v="16.52"/>
  </r>
  <r>
    <s v="140004eb-c819-484f-879b-5ceaf9dafd29"/>
    <d v="2019-07-19T00:09:09"/>
    <d v="2019-07-18T00:00:00"/>
    <s v="9:25PM"/>
    <d v="2019-07-18T00:00:00"/>
    <s v="5:25PM"/>
    <d v="2019-07-19T00:00:00"/>
    <s v="12:08AM"/>
    <d v="2019-07-18T00:00:00"/>
    <s v="8:08PM"/>
    <s v="-05:00"/>
    <s v="Blade"/>
    <s v="Employee29"/>
    <s v="Employee29@blyblade.com"/>
    <x v="7"/>
    <s v="--"/>
    <s v="Travel | Black SUV"/>
    <x v="0"/>
    <x v="453"/>
    <n v="152"/>
    <s v="10016, USA"/>
    <s v="11968, USA"/>
    <x v="3"/>
    <s v="PAX TRAVEL"/>
    <s v="DEPT - OPS - NY"/>
    <s v="Monthly Billing"/>
    <s v="Fare"/>
    <n v="661.43"/>
    <n v="0"/>
    <n v="0"/>
    <n v="661.43"/>
    <s v="USD"/>
    <n v="661.43"/>
    <n v="0"/>
    <n v="0"/>
    <n v="661.43"/>
    <n v="66.14"/>
  </r>
  <r>
    <s v="0d6dfb96-02c0-4e07-b042-be0226884e41"/>
    <d v="2019-07-19T01:04:38"/>
    <d v="2019-07-18T00:00:00"/>
    <s v="10:17PM"/>
    <d v="2019-07-18T00:00:00"/>
    <s v="6:17PM"/>
    <d v="2019-07-19T00:00:00"/>
    <s v="1:04AM"/>
    <d v="2019-07-18T00:00:00"/>
    <s v="9:04PM"/>
    <s v="-05:00"/>
    <s v="Blade"/>
    <s v="Employee21"/>
    <s v="Employee21@blyblade.com"/>
    <x v="28"/>
    <s v="--"/>
    <s v="Travel | Black SUV"/>
    <x v="0"/>
    <x v="454"/>
    <n v="162"/>
    <s v="10010, USA"/>
    <s v="11937, USA"/>
    <x v="3"/>
    <s v="I'M RIDING"/>
    <s v="--"/>
    <s v="Monthly Billing"/>
    <s v="Fare"/>
    <n v="710.69"/>
    <n v="0"/>
    <n v="0"/>
    <n v="710.69"/>
    <s v="USD"/>
    <n v="710.69"/>
    <n v="0"/>
    <n v="0"/>
    <n v="710.69"/>
    <n v="71.069999999999993"/>
  </r>
  <r>
    <s v="28afee6b-a2be-4d3a-a68f-0d2ceb397d38"/>
    <d v="2019-07-19T01:23:35"/>
    <d v="2019-07-19T00:00:00"/>
    <s v="1:05AM"/>
    <d v="2019-07-18T00:00:00"/>
    <s v="9:05PM"/>
    <d v="2019-07-19T00:00:00"/>
    <s v="1:23AM"/>
    <d v="2019-07-18T00:00:00"/>
    <s v="9:23PM"/>
    <s v="-05:00"/>
    <s v="Blade"/>
    <s v="Employee18"/>
    <s v="Employee18@blyblade.com"/>
    <x v="34"/>
    <s v="--"/>
    <s v="Travel | UberX Diamond"/>
    <x v="0"/>
    <x v="251"/>
    <n v="11"/>
    <s v="10011, USA"/>
    <s v="10010, USA"/>
    <x v="3"/>
    <s v="I'M RIDING EARLY/LATE"/>
    <s v="DEPT - CX"/>
    <s v="Monthly Billing"/>
    <s v="Fare"/>
    <n v="14.59"/>
    <n v="0"/>
    <n v="0"/>
    <n v="14.59"/>
    <s v="USD"/>
    <n v="14.59"/>
    <n v="0"/>
    <n v="0"/>
    <n v="14.59"/>
    <n v="1.46"/>
  </r>
  <r>
    <s v="54b08425-76a6-4a77-a901-4fa90354d2fe"/>
    <d v="2019-06-28T00:23:08"/>
    <d v="2019-06-27T00:00:00"/>
    <s v="11:39PM"/>
    <d v="2019-06-27T00:00:00"/>
    <s v="7:39PM"/>
    <d v="2019-06-28T00:00:00"/>
    <s v="12:21AM"/>
    <d v="2019-06-27T00:00:00"/>
    <s v="8:21PM"/>
    <s v="-05:00"/>
    <s v="Blade"/>
    <s v="Employee29"/>
    <s v="Employee29@blyblade.com"/>
    <x v="7"/>
    <s v="--"/>
    <s v="Travel | Black SUV"/>
    <x v="0"/>
    <x v="455"/>
    <n v="33"/>
    <s v="11371, USA"/>
    <s v="10012, USA"/>
    <x v="1"/>
    <s v="CORP - Employee Rides"/>
    <s v="DEPT - OPS - NY"/>
    <s v="Monthly Billing"/>
    <s v="Tip"/>
    <n v="0"/>
    <n v="0"/>
    <n v="10.25"/>
    <n v="10.25"/>
    <s v="USD"/>
    <n v="0"/>
    <n v="0"/>
    <n v="10.25"/>
    <n v="10.25"/>
    <n v="0"/>
  </r>
  <r>
    <s v="a4a36ffa-357e-4fb3-8c70-4ef838e0ba17"/>
    <d v="2019-07-19T14:03:42"/>
    <d v="2019-07-19T00:00:00"/>
    <s v="1:15PM"/>
    <d v="2019-07-19T00:00:00"/>
    <s v="9:15AM"/>
    <d v="2019-07-19T00:00:00"/>
    <s v="2:03PM"/>
    <d v="2019-07-19T00:00:00"/>
    <s v="10:03AM"/>
    <s v="-05:00"/>
    <s v="Blade"/>
    <s v="Employee6"/>
    <s v="Employee6@blyblade.com"/>
    <x v="3"/>
    <s v="--"/>
    <s v="Travel | UberX Diamond"/>
    <x v="0"/>
    <x v="456"/>
    <n v="44"/>
    <s v="10019, USA"/>
    <s v="10010, USA"/>
    <x v="3"/>
    <s v="I'M RIDING"/>
    <s v="DEPT - OPS - NY"/>
    <s v="Monthly Billing"/>
    <s v="Fare"/>
    <n v="30.71"/>
    <n v="0"/>
    <n v="0"/>
    <n v="30.71"/>
    <s v="USD"/>
    <n v="30.71"/>
    <n v="0"/>
    <n v="0"/>
    <n v="30.71"/>
    <n v="3.07"/>
  </r>
  <r>
    <s v="acb7fe96-f7c6-426d-910e-3321a7a73237"/>
    <d v="2019-07-19T20:44:51"/>
    <d v="2019-07-19T00:00:00"/>
    <s v="8:39PM"/>
    <d v="2019-07-19T00:00:00"/>
    <s v="4:39PM"/>
    <s v="--"/>
    <s v="--"/>
    <s v="--"/>
    <s v="--"/>
    <s v="-05:00"/>
    <s v="Blade"/>
    <s v="Employee2"/>
    <s v="Employee2@blyblade.com"/>
    <x v="2"/>
    <s v="--"/>
    <s v="Travel | UberXL"/>
    <x v="1"/>
    <x v="3"/>
    <s v="--"/>
    <s v="11735, USA"/>
    <s v="11735, USA"/>
    <x v="3"/>
    <s v="PAX TRAVEL"/>
    <s v="DEPT - OPS - NY"/>
    <s v="Monthly Billing"/>
    <s v="Fare"/>
    <n v="5"/>
    <n v="0"/>
    <n v="0"/>
    <n v="5"/>
    <s v="USD"/>
    <n v="5"/>
    <n v="0"/>
    <n v="0"/>
    <n v="5"/>
    <n v="0.5"/>
  </r>
  <r>
    <s v="00c48ce9-f795-4fc3-9fa0-1e5e2a24fa09"/>
    <d v="2019-07-19T22:02:23"/>
    <d v="2019-07-19T00:00:00"/>
    <s v="9:38PM"/>
    <d v="2019-07-19T00:00:00"/>
    <s v="5:38PM"/>
    <s v="--"/>
    <s v="--"/>
    <s v="--"/>
    <s v="--"/>
    <s v="-05:00"/>
    <s v="Blade"/>
    <s v="Employee17"/>
    <s v="Employee17@blyblade.com"/>
    <x v="12"/>
    <s v="--"/>
    <s v="Travel | Black SUV"/>
    <x v="0"/>
    <x v="457"/>
    <n v="9"/>
    <s v="10016, USA"/>
    <s v="10016, USA"/>
    <x v="3"/>
    <s v="PAX TRAVEL"/>
    <s v="DEPT - OPS - NY"/>
    <s v="Monthly Billing"/>
    <s v="Fare"/>
    <n v="27.72"/>
    <n v="0"/>
    <n v="0"/>
    <n v="27.72"/>
    <s v="USD"/>
    <n v="27.72"/>
    <n v="0"/>
    <n v="0"/>
    <n v="27.72"/>
    <n v="2.77"/>
  </r>
  <r>
    <s v="30b99997-0fcc-48a5-84e6-44e5f192b4cf"/>
    <d v="2019-07-19T22:46:44"/>
    <d v="2019-07-19T00:00:00"/>
    <s v="10:04PM"/>
    <d v="2019-07-19T00:00:00"/>
    <s v="6:04PM"/>
    <d v="2019-07-19T00:00:00"/>
    <s v="10:46PM"/>
    <d v="2019-07-19T00:00:00"/>
    <s v="6:46PM"/>
    <s v="-05:00"/>
    <s v="Blade"/>
    <s v="Employee16"/>
    <s v="Employee16@blyblade.com"/>
    <x v="13"/>
    <s v="--"/>
    <s v="Travel | Black SUV"/>
    <x v="0"/>
    <x v="257"/>
    <n v="25"/>
    <s v="10016, USA"/>
    <s v="10001, USA"/>
    <x v="3"/>
    <s v="PAX TRAVEL"/>
    <s v="DEPT - OPS - NY"/>
    <s v="Monthly Billing"/>
    <s v="Fare"/>
    <n v="63.24"/>
    <n v="0"/>
    <n v="0"/>
    <n v="63.24"/>
    <s v="USD"/>
    <n v="63.24"/>
    <n v="0"/>
    <n v="0"/>
    <n v="63.24"/>
    <n v="6.32"/>
  </r>
  <r>
    <s v="68d4c08f-a75a-4ca3-82aa-05a0da69ed7c"/>
    <d v="2019-07-19T22:59:07"/>
    <d v="2019-07-19T00:00:00"/>
    <s v="10:49PM"/>
    <d v="2019-07-19T00:00:00"/>
    <s v="6:49PM"/>
    <s v="--"/>
    <s v="--"/>
    <s v="--"/>
    <s v="--"/>
    <s v="-05:00"/>
    <s v="Blade"/>
    <s v="Employee43"/>
    <s v="Employee43@blyblade.com"/>
    <x v="38"/>
    <s v="--"/>
    <s v="Travel | Premium SUV"/>
    <x v="1"/>
    <x v="3"/>
    <s v="--"/>
    <s v="11978, USA"/>
    <s v="11978, USA"/>
    <x v="3"/>
    <s v="PAX TRAVEL"/>
    <s v="DEPT - FR - NY"/>
    <s v="Monthly Billing"/>
    <s v="Fare"/>
    <n v="20"/>
    <n v="0"/>
    <n v="0"/>
    <n v="20"/>
    <s v="USD"/>
    <n v="20"/>
    <n v="0"/>
    <n v="0"/>
    <n v="20"/>
    <n v="2"/>
  </r>
  <r>
    <s v="730c5078-8013-4639-a02a-7905a086e6b1"/>
    <d v="2019-07-19T23:00:20"/>
    <d v="2019-07-19T00:00:00"/>
    <s v="10:28PM"/>
    <d v="2019-07-19T00:00:00"/>
    <s v="6:28PM"/>
    <s v="--"/>
    <s v="--"/>
    <s v="--"/>
    <s v="--"/>
    <s v="-05:00"/>
    <s v="Blade"/>
    <s v="Employee29"/>
    <s v="Employee29@blyblade.com"/>
    <x v="7"/>
    <s v="--"/>
    <s v="Travel | Premium SUV"/>
    <x v="1"/>
    <x v="1"/>
    <n v="17"/>
    <s v="11942, USA"/>
    <s v="11978, USA"/>
    <x v="3"/>
    <s v="PAX TRAVEL"/>
    <s v="DEPT - OPS - NY"/>
    <s v="Monthly Billing"/>
    <s v="Fare"/>
    <n v="26.6"/>
    <n v="0"/>
    <n v="0"/>
    <n v="26.6"/>
    <s v="USD"/>
    <n v="26.6"/>
    <n v="0"/>
    <n v="0"/>
    <n v="26.6"/>
    <n v="2.66"/>
  </r>
  <r>
    <s v="f64f9bb2-8010-4388-90b9-d1129f3f2368"/>
    <d v="2019-07-19T23:05:03"/>
    <d v="2019-07-19T00:00:00"/>
    <s v="10:27PM"/>
    <d v="2019-07-19T00:00:00"/>
    <s v="6:27PM"/>
    <s v="--"/>
    <s v="--"/>
    <s v="--"/>
    <s v="--"/>
    <s v="-05:00"/>
    <s v="Blade"/>
    <s v="Employee2"/>
    <s v="Employee2@blyblade.com"/>
    <x v="2"/>
    <s v="--"/>
    <s v="Travel | Premium SUV"/>
    <x v="1"/>
    <x v="1"/>
    <n v="16"/>
    <s v="11977, USA"/>
    <s v="11978, USA"/>
    <x v="3"/>
    <s v="PAX TRAVEL"/>
    <s v="DEPT - OPS - NY"/>
    <s v="Monthly Billing"/>
    <s v="Fare"/>
    <n v="40.89"/>
    <n v="0"/>
    <n v="0"/>
    <n v="40.89"/>
    <s v="USD"/>
    <n v="40.89"/>
    <n v="0"/>
    <n v="0"/>
    <n v="40.89"/>
    <n v="4.09"/>
  </r>
  <r>
    <s v="904ffcc3-09c6-482c-9376-7eb5b2d5325b"/>
    <d v="2019-07-19T23:07:11"/>
    <d v="2019-07-19T00:00:00"/>
    <s v="10:28PM"/>
    <d v="2019-07-19T00:00:00"/>
    <s v="6:28PM"/>
    <s v="--"/>
    <s v="--"/>
    <s v="--"/>
    <s v="--"/>
    <s v="-05:00"/>
    <s v="Blade"/>
    <s v="Employee44"/>
    <s v="Employee44@blyblade.com"/>
    <x v="44"/>
    <s v="--"/>
    <s v="Travel | UberXL"/>
    <x v="1"/>
    <x v="279"/>
    <n v="31"/>
    <s v="11978, USA"/>
    <s v="11978, USA"/>
    <x v="3"/>
    <s v="PAX TRAVEL"/>
    <s v="DEPT - FR - NY"/>
    <s v="Monthly Billing"/>
    <s v="Fare"/>
    <n v="30.13"/>
    <n v="0"/>
    <n v="0"/>
    <n v="30.13"/>
    <s v="USD"/>
    <n v="30.13"/>
    <n v="0"/>
    <n v="0"/>
    <n v="30.13"/>
    <n v="3.01"/>
  </r>
  <r>
    <s v="274b02ab-4e4a-4fe2-978c-ddfbd983ca62"/>
    <d v="2019-07-19T23:22:03"/>
    <d v="2019-07-19T00:00:00"/>
    <s v="10:11PM"/>
    <d v="2019-07-19T00:00:00"/>
    <s v="6:11PM"/>
    <s v="--"/>
    <s v="--"/>
    <s v="--"/>
    <s v="--"/>
    <s v="-05:00"/>
    <s v="Blade"/>
    <s v="Employee17"/>
    <s v="Employee17@blyblade.com"/>
    <x v="12"/>
    <s v="--"/>
    <s v="Travel | Black SUV"/>
    <x v="0"/>
    <x v="458"/>
    <n v="1"/>
    <s v="10016, USA"/>
    <s v="10016, USA"/>
    <x v="3"/>
    <s v="PAX TRAVEL"/>
    <s v="DEPT - OPS - NY"/>
    <s v="Monthly Billing"/>
    <s v="Fare"/>
    <n v="27.22"/>
    <n v="0"/>
    <n v="0"/>
    <n v="27.22"/>
    <s v="USD"/>
    <n v="27.22"/>
    <n v="0"/>
    <n v="0"/>
    <n v="27.22"/>
    <n v="2.72"/>
  </r>
  <r>
    <s v="cb430846-4ac0-41c0-be40-2fa7f2f7c9f3"/>
    <d v="2019-07-19T23:57:41"/>
    <d v="2019-07-19T00:00:00"/>
    <s v="11:10PM"/>
    <d v="2019-07-19T00:00:00"/>
    <s v="7:10PM"/>
    <d v="2019-07-19T00:00:00"/>
    <s v="11:57PM"/>
    <d v="2019-07-19T00:00:00"/>
    <s v="7:57PM"/>
    <s v="-05:00"/>
    <s v="Blade"/>
    <s v="Employee26"/>
    <s v="Employee26@blyblade.com"/>
    <x v="24"/>
    <s v="--"/>
    <s v="Travel | Premium SUV"/>
    <x v="1"/>
    <x v="459"/>
    <n v="41"/>
    <s v="11963, USA"/>
    <s v="11932, USA"/>
    <x v="3"/>
    <s v="PAX TRAVEL"/>
    <s v="DEPT - OPS - NY"/>
    <s v="Monthly Billing"/>
    <s v="Fare"/>
    <n v="90.89"/>
    <n v="0"/>
    <n v="0"/>
    <n v="90.89"/>
    <s v="USD"/>
    <n v="90.89"/>
    <n v="0"/>
    <n v="0"/>
    <n v="90.89"/>
    <n v="9.09"/>
  </r>
  <r>
    <s v="e9794d8b-01d9-4bb4-ae56-72a313eb8ed3"/>
    <d v="2019-06-28T02:01:28"/>
    <d v="2019-06-28T00:00:00"/>
    <s v="1:51AM"/>
    <d v="2019-06-27T00:00:00"/>
    <s v="9:51PM"/>
    <s v="--"/>
    <s v="--"/>
    <s v="--"/>
    <s v="--"/>
    <s v="-05:00"/>
    <s v="Blade"/>
    <s v="Employee8"/>
    <s v="Employee8@blyblade.com"/>
    <x v="11"/>
    <s v="--"/>
    <s v="Travel | UberX Diamond"/>
    <x v="0"/>
    <x v="3"/>
    <s v="--"/>
    <s v="10017, USA"/>
    <s v="10016, USA"/>
    <x v="10"/>
    <s v="CORP - Employee Rides"/>
    <s v="--"/>
    <s v="Monthly Billing"/>
    <s v="Adjustment"/>
    <n v="-5.75"/>
    <n v="0"/>
    <n v="0"/>
    <n v="-5.75"/>
    <s v="USD"/>
    <n v="-5.75"/>
    <n v="0"/>
    <n v="0"/>
    <n v="-5.75"/>
    <n v="-0.57999999999999996"/>
  </r>
  <r>
    <s v="5c79ac48-2919-4893-bb6e-18a8bf3250f0"/>
    <d v="2019-07-20T00:34:53"/>
    <d v="2019-07-19T00:00:00"/>
    <s v="9:43PM"/>
    <d v="2019-07-19T00:00:00"/>
    <s v="5:43PM"/>
    <d v="2019-07-20T00:00:00"/>
    <s v="12:34AM"/>
    <d v="2019-07-19T00:00:00"/>
    <s v="8:34PM"/>
    <s v="-05:00"/>
    <s v="Blade"/>
    <s v="Employee9"/>
    <s v="Employee9@blyblade.com"/>
    <x v="8"/>
    <s v="--"/>
    <s v="Travel | Black SUV"/>
    <x v="0"/>
    <x v="460"/>
    <n v="159"/>
    <s v="10016, USA"/>
    <s v="11963, USA"/>
    <x v="3"/>
    <s v="PAX TRAVEL"/>
    <s v="DEPT - FR - NY"/>
    <s v="Monthly Billing"/>
    <s v="Fare"/>
    <n v="596.98"/>
    <n v="0"/>
    <n v="0"/>
    <n v="596.98"/>
    <s v="USD"/>
    <n v="596.98"/>
    <n v="0"/>
    <n v="0"/>
    <n v="596.98"/>
    <n v="59.7"/>
  </r>
  <r>
    <s v="55b000d8-c202-4dcb-a489-de3187c91ab6"/>
    <d v="2019-07-20T01:41:56"/>
    <d v="2019-07-19T00:00:00"/>
    <s v="10:15PM"/>
    <d v="2019-07-19T00:00:00"/>
    <s v="6:15PM"/>
    <d v="2019-07-20T00:00:00"/>
    <s v="1:41AM"/>
    <d v="2019-07-19T00:00:00"/>
    <s v="9:41PM"/>
    <s v="-05:00"/>
    <s v="Blade"/>
    <s v="Employee5"/>
    <s v="Employee5@blyblade.com"/>
    <x v="9"/>
    <s v="--"/>
    <s v="Travel | Black SUV"/>
    <x v="0"/>
    <x v="461"/>
    <n v="181"/>
    <s v="10128, USA"/>
    <s v="11954, USA"/>
    <x v="3"/>
    <s v="PAX TRAVEL"/>
    <s v="DEPT - OPS - NY"/>
    <s v="Monthly Billing"/>
    <s v="Fare"/>
    <n v="799.26"/>
    <n v="0"/>
    <n v="0"/>
    <n v="799.26"/>
    <s v="USD"/>
    <n v="799.26"/>
    <n v="0"/>
    <n v="0"/>
    <n v="799.26"/>
    <n v="79.930000000000007"/>
  </r>
  <r>
    <s v="9136bcba-e592-4271-b56e-3318e542414c"/>
    <d v="2019-06-28T02:37:17"/>
    <d v="2019-06-28T00:00:00"/>
    <s v="1:59AM"/>
    <d v="2019-06-27T00:00:00"/>
    <s v="9:59PM"/>
    <d v="2019-06-28T00:00:00"/>
    <s v="2:36AM"/>
    <d v="2019-06-27T00:00:00"/>
    <s v="10:36PM"/>
    <s v="-05:00"/>
    <s v="Blade"/>
    <s v="Employee16"/>
    <s v="Employee16@blyblade.com"/>
    <x v="13"/>
    <s v="--"/>
    <s v="Travel | UberX Diamond"/>
    <x v="0"/>
    <x v="462"/>
    <n v="35"/>
    <s v="10016, USA"/>
    <s v="07086, USA"/>
    <x v="10"/>
    <s v="CORP - Employee Rides"/>
    <s v="DEPT - OPS - NY"/>
    <s v="Monthly Billing"/>
    <s v="Tip"/>
    <n v="0"/>
    <n v="0"/>
    <n v="7.79"/>
    <n v="7.79"/>
    <s v="USD"/>
    <n v="0"/>
    <n v="0"/>
    <n v="7.79"/>
    <n v="7.79"/>
    <n v="0"/>
  </r>
  <r>
    <s v="8eca6965-f2a6-466f-ab27-244edbb0f352"/>
    <d v="2019-07-20T02:03:16"/>
    <d v="2019-07-20T00:00:00"/>
    <s v="1:39AM"/>
    <d v="2019-07-19T00:00:00"/>
    <s v="9:39PM"/>
    <d v="2019-07-20T00:00:00"/>
    <s v="2:03AM"/>
    <d v="2019-07-19T00:00:00"/>
    <s v="10:03PM"/>
    <s v="-05:00"/>
    <s v="Blade"/>
    <s v="Employee18"/>
    <s v="Employee18@blyblade.com"/>
    <x v="34"/>
    <s v="--"/>
    <s v="Travel | UberX Diamond"/>
    <x v="0"/>
    <x v="211"/>
    <n v="15"/>
    <s v="10011, USA"/>
    <s v="10016, USA"/>
    <x v="3"/>
    <s v="I'M RIDING EARLY/LATE"/>
    <s v="DEPT - CX"/>
    <s v="Monthly Billing"/>
    <s v="Fare"/>
    <n v="14.45"/>
    <n v="0"/>
    <n v="0"/>
    <n v="14.45"/>
    <s v="USD"/>
    <n v="14.45"/>
    <n v="0"/>
    <n v="0"/>
    <n v="14.45"/>
    <n v="1.45"/>
  </r>
  <r>
    <s v="01693ae6-5da0-4974-95d9-292b7944ceeb"/>
    <d v="2019-07-22T18:50:38"/>
    <d v="2019-07-22T00:00:00"/>
    <s v="6:40PM"/>
    <d v="2019-07-22T00:00:00"/>
    <s v="2:40PM"/>
    <d v="2019-07-22T00:00:00"/>
    <s v="6:50PM"/>
    <d v="2019-07-22T00:00:00"/>
    <s v="2:50PM"/>
    <s v="-05:00"/>
    <s v="Blade"/>
    <s v="Employee15"/>
    <s v="Employee15@blyblade.com"/>
    <x v="35"/>
    <s v="--"/>
    <s v="Travel | UberX Diamond"/>
    <x v="0"/>
    <x v="463"/>
    <n v="4"/>
    <s v="ted States"/>
    <s v="10004, USA"/>
    <x v="3"/>
    <s v="I'M RIDING"/>
    <s v="DEPT - CX"/>
    <s v="Monthly Billing"/>
    <s v="Fare"/>
    <n v="10.76"/>
    <n v="0"/>
    <n v="0"/>
    <n v="10.76"/>
    <s v="USD"/>
    <n v="10.76"/>
    <n v="0"/>
    <n v="0"/>
    <n v="10.76"/>
    <n v="1.08"/>
  </r>
  <r>
    <s v="5190fd20-8a34-4567-83be-093cdebc1685"/>
    <d v="2019-06-28T03:19:55"/>
    <d v="2019-06-28T00:00:00"/>
    <s v="3:09AM"/>
    <d v="2019-06-27T00:00:00"/>
    <s v="11:09PM"/>
    <s v="--"/>
    <s v="--"/>
    <s v="--"/>
    <s v="--"/>
    <s v="-05:00"/>
    <s v="Blade"/>
    <s v="Employee8"/>
    <s v="Employee8@blyblade.com"/>
    <x v="11"/>
    <s v="--"/>
    <s v="Travel | UberX"/>
    <x v="0"/>
    <x v="3"/>
    <s v="--"/>
    <s v="10016, USA"/>
    <s v="10010, USA"/>
    <x v="3"/>
    <s v="CORP - Employee Rides"/>
    <s v="--"/>
    <s v="Monthly Billing"/>
    <s v="Adjustment"/>
    <n v="-5.44"/>
    <n v="0"/>
    <n v="0"/>
    <n v="-5.44"/>
    <s v="USD"/>
    <n v="-5.44"/>
    <n v="0"/>
    <n v="0"/>
    <n v="-5.44"/>
    <n v="-0.54"/>
  </r>
  <r>
    <s v="b2582def-fa8c-4952-ad08-501147e6cc23"/>
    <d v="2019-07-22T20:13:30"/>
    <d v="2019-07-22T00:00:00"/>
    <s v="7:54PM"/>
    <d v="2019-07-22T00:00:00"/>
    <s v="3:54PM"/>
    <d v="2019-07-22T00:00:00"/>
    <s v="8:13PM"/>
    <d v="2019-07-22T00:00:00"/>
    <s v="4:13PM"/>
    <s v="-05:00"/>
    <s v="Blade"/>
    <s v="Employee15"/>
    <s v="Employee15@blyblade.com"/>
    <x v="35"/>
    <s v="--"/>
    <s v="Travel | UberX Diamond"/>
    <x v="0"/>
    <x v="444"/>
    <n v="10"/>
    <s v="10004, USA"/>
    <s v="10016, USA"/>
    <x v="3"/>
    <s v="I'M RIDING"/>
    <s v="DEPT - CX"/>
    <s v="Monthly Billing"/>
    <s v="Fare"/>
    <n v="27.33"/>
    <n v="0"/>
    <n v="0"/>
    <n v="27.33"/>
    <s v="USD"/>
    <n v="27.33"/>
    <n v="0"/>
    <n v="0"/>
    <n v="27.33"/>
    <n v="2.73"/>
  </r>
  <r>
    <s v="51a79258-8ab0-47a2-a2c2-c226132ac93f"/>
    <d v="2019-07-24T17:58:40"/>
    <d v="2019-07-24T00:00:00"/>
    <s v="5:18PM"/>
    <d v="2019-07-24T00:00:00"/>
    <s v="1:18PM"/>
    <d v="2019-07-24T00:00:00"/>
    <s v="5:58PM"/>
    <d v="2019-07-24T00:00:00"/>
    <s v="1:58PM"/>
    <s v="-05:00"/>
    <s v="Blade"/>
    <s v="Employee18"/>
    <s v="Employee18@blyblade.com"/>
    <x v="34"/>
    <s v="--"/>
    <s v="Travel | UberX Diamond"/>
    <x v="0"/>
    <x v="464"/>
    <n v="34"/>
    <s v="10016, USA"/>
    <s v="10011, USA"/>
    <x v="3"/>
    <s v="PRODUCT RIDING"/>
    <s v="DEPT - CX"/>
    <s v="Monthly Billing"/>
    <s v="Fare"/>
    <n v="24.09"/>
    <n v="0"/>
    <n v="0"/>
    <n v="24.09"/>
    <s v="USD"/>
    <n v="24.09"/>
    <n v="0"/>
    <n v="0"/>
    <n v="24.09"/>
    <n v="2.41"/>
  </r>
  <r>
    <s v="464228c3-6f82-47f1-84f9-8a7403a4dd77"/>
    <d v="2019-07-25T01:46:29"/>
    <d v="2019-07-25T00:00:00"/>
    <s v="1:29AM"/>
    <d v="2019-07-24T00:00:00"/>
    <s v="9:29PM"/>
    <d v="2019-07-25T00:00:00"/>
    <s v="1:46AM"/>
    <d v="2019-07-24T00:00:00"/>
    <s v="9:46PM"/>
    <s v="-05:00"/>
    <s v="Blade"/>
    <s v="Employee18"/>
    <s v="Employee18@blyblade.com"/>
    <x v="34"/>
    <s v="--"/>
    <s v="Travel | UberX Diamond"/>
    <x v="0"/>
    <x v="465"/>
    <n v="12"/>
    <s v="10011, USA"/>
    <s v="10016, USA"/>
    <x v="3"/>
    <s v="I'M RIDING EARLY/LATE"/>
    <s v="DEPT - CX"/>
    <s v="Monthly Billing"/>
    <s v="Fare"/>
    <n v="16.14"/>
    <n v="0"/>
    <n v="0"/>
    <n v="16.14"/>
    <s v="USD"/>
    <n v="16.14"/>
    <n v="0"/>
    <n v="0"/>
    <n v="16.14"/>
    <n v="1.61"/>
  </r>
  <r>
    <s v="b908c3b4-3f46-486f-b7cc-bd18ef2893e9"/>
    <d v="2019-07-26T22:00:28"/>
    <d v="2019-07-26T00:00:00"/>
    <s v="9:37PM"/>
    <d v="2019-07-26T00:00:00"/>
    <s v="5:37PM"/>
    <d v="2019-07-26T00:00:00"/>
    <s v="10:00PM"/>
    <d v="2019-07-26T00:00:00"/>
    <s v="6:00PM"/>
    <s v="-05:00"/>
    <s v="Blade"/>
    <s v="Employee14"/>
    <s v="Employee14@blyblade.com"/>
    <x v="5"/>
    <s v="--"/>
    <s v="Travel | Black SUV"/>
    <x v="0"/>
    <x v="168"/>
    <n v="16"/>
    <s v="11430, USA"/>
    <s v="11430, USA"/>
    <x v="3"/>
    <s v="PAX TRAVEL"/>
    <s v="DEPT - OPS - NY"/>
    <s v="Monthly Billing"/>
    <s v="Fare"/>
    <n v="31"/>
    <n v="0"/>
    <n v="0"/>
    <n v="31"/>
    <s v="USD"/>
    <n v="31"/>
    <n v="0"/>
    <n v="0"/>
    <n v="31"/>
    <n v="3.1"/>
  </r>
  <r>
    <s v="fa76403d-a2f6-4906-8f8b-0c7dc7787f77"/>
    <d v="2019-07-27T00:36:30"/>
    <d v="2019-07-27T00:00:00"/>
    <s v="12:28AM"/>
    <d v="2019-07-26T00:00:00"/>
    <s v="8:28PM"/>
    <s v="--"/>
    <s v="--"/>
    <s v="--"/>
    <s v="--"/>
    <s v="-05:00"/>
    <s v="Blade"/>
    <s v="Employee31"/>
    <s v="Employee31@blyblade.com"/>
    <x v="48"/>
    <s v="--"/>
    <s v="Travel | UberX"/>
    <x v="1"/>
    <x v="98"/>
    <n v="6"/>
    <s v="11954, USA"/>
    <s v="11954, USA"/>
    <x v="3"/>
    <s v="I'M RIDING"/>
    <s v="BLADE - CX + SR CX"/>
    <s v="Monthly Billing"/>
    <s v="Fare"/>
    <n v="15.56"/>
    <n v="0"/>
    <n v="0"/>
    <n v="15.56"/>
    <s v="USD"/>
    <n v="15.56"/>
    <n v="0"/>
    <n v="0"/>
    <n v="15.56"/>
    <n v="1.56"/>
  </r>
  <r>
    <s v="16665db3-bf4d-42eb-8871-cc8a0964fd6f"/>
    <d v="2019-07-27T01:31:13"/>
    <d v="2019-07-27T00:00:00"/>
    <s v="12:36AM"/>
    <d v="2019-07-26T00:00:00"/>
    <s v="8:36PM"/>
    <d v="2019-07-27T00:00:00"/>
    <s v="1:30AM"/>
    <d v="2019-07-26T00:00:00"/>
    <s v="9:30PM"/>
    <s v="-05:00"/>
    <s v="Blade"/>
    <s v="Employee31"/>
    <s v="Employee31@blyblade.com"/>
    <x v="48"/>
    <s v="--"/>
    <s v="Travel | UberX"/>
    <x v="1"/>
    <x v="466"/>
    <n v="51"/>
    <s v="11954, USA"/>
    <s v="11963, USA"/>
    <x v="3"/>
    <s v="I'M RIDING"/>
    <s v="BLADE - CX + SR CX"/>
    <s v="Monthly Billing"/>
    <s v="Fare"/>
    <n v="65.62"/>
    <n v="0"/>
    <n v="0"/>
    <n v="65.62"/>
    <s v="USD"/>
    <n v="65.62"/>
    <n v="0"/>
    <n v="0"/>
    <n v="65.62"/>
    <n v="6.56"/>
  </r>
  <r>
    <s v="475cd270-5734-499d-b163-5cd77a8fb030"/>
    <d v="2019-07-28T19:24:03"/>
    <d v="2019-07-28T00:00:00"/>
    <s v="7:10PM"/>
    <d v="2019-07-28T00:00:00"/>
    <s v="3:10PM"/>
    <d v="2019-07-28T00:00:00"/>
    <s v="7:23PM"/>
    <d v="2019-07-28T00:00:00"/>
    <s v="3:23PM"/>
    <s v="-05:00"/>
    <s v="Blade"/>
    <s v="Employee14"/>
    <s v="Employee14@blyblade.com"/>
    <x v="5"/>
    <s v="--"/>
    <s v="Travel | Black SUV"/>
    <x v="0"/>
    <x v="467"/>
    <n v="9"/>
    <s v="11430, USA"/>
    <s v="11430, USA"/>
    <x v="3"/>
    <s v="PAX TRAVEL"/>
    <s v="DEPT - OPS - NY"/>
    <s v="Monthly Billing"/>
    <s v="Fare"/>
    <n v="36.340000000000003"/>
    <n v="0"/>
    <n v="0"/>
    <n v="36.340000000000003"/>
    <s v="USD"/>
    <n v="36.340000000000003"/>
    <n v="0"/>
    <n v="0"/>
    <n v="36.340000000000003"/>
    <n v="3.63"/>
  </r>
  <r>
    <s v="da2de8c9-045d-4995-8100-e50b7b1d9e46"/>
    <d v="2019-06-28T04:56:36"/>
    <d v="2019-06-28T00:00:00"/>
    <s v="3:58AM"/>
    <d v="2019-06-27T00:00:00"/>
    <s v="11:58PM"/>
    <d v="2019-06-28T00:00:00"/>
    <s v="4:29AM"/>
    <d v="2019-06-28T00:00:00"/>
    <s v="12:29AM"/>
    <s v="-05:00"/>
    <s v="Blade"/>
    <s v="Employee20"/>
    <s v="Employee20@blyblade.com"/>
    <x v="19"/>
    <s v="--"/>
    <s v="Travel | UberX"/>
    <x v="0"/>
    <x v="117"/>
    <n v="23"/>
    <s v="10016, USA"/>
    <s v="11201, USA"/>
    <x v="6"/>
    <s v="Late Night Rides"/>
    <s v="BLADE - CORP"/>
    <s v="Monthly Billing"/>
    <s v="Tip"/>
    <n v="0"/>
    <n v="0"/>
    <n v="6.66"/>
    <n v="6.66"/>
    <s v="USD"/>
    <n v="0"/>
    <n v="0"/>
    <n v="6.66"/>
    <n v="6.66"/>
    <n v="0"/>
  </r>
  <r>
    <s v="d17db017-2553-42a6-9af9-5e06055d19b0"/>
    <d v="2019-07-28T21:57:53"/>
    <d v="2019-07-28T00:00:00"/>
    <s v="9:39PM"/>
    <d v="2019-07-28T00:00:00"/>
    <s v="5:39PM"/>
    <d v="2019-07-28T00:00:00"/>
    <s v="9:57PM"/>
    <d v="2019-07-28T00:00:00"/>
    <s v="5:57PM"/>
    <s v="-05:00"/>
    <s v="Blade"/>
    <s v="Employee14"/>
    <s v="Employee14@blyblade.com"/>
    <x v="5"/>
    <s v="--"/>
    <s v="Travel | Black SUV"/>
    <x v="0"/>
    <x v="20"/>
    <n v="12"/>
    <s v="11430, USA"/>
    <s v="11430, USA"/>
    <x v="3"/>
    <s v="PAX TRAVEL"/>
    <s v="DEPT - OPS - NY"/>
    <s v="Monthly Billing"/>
    <s v="Fare"/>
    <n v="31.49"/>
    <n v="0"/>
    <n v="0"/>
    <n v="31.49"/>
    <s v="USD"/>
    <n v="31.49"/>
    <n v="0"/>
    <n v="0"/>
    <n v="31.49"/>
    <n v="3.15"/>
  </r>
  <r>
    <s v="1af925b8-28bd-4302-ada1-e982b55cc6dd"/>
    <d v="2019-07-28T22:30:31"/>
    <d v="2019-07-28T00:00:00"/>
    <s v="10:15PM"/>
    <d v="2019-07-28T00:00:00"/>
    <s v="6:15PM"/>
    <d v="2019-07-28T00:00:00"/>
    <s v="10:30PM"/>
    <d v="2019-07-28T00:00:00"/>
    <s v="6:30PM"/>
    <s v="-05:00"/>
    <s v="Blade"/>
    <s v="Employee14"/>
    <s v="Employee14@blyblade.com"/>
    <x v="5"/>
    <s v="--"/>
    <s v="Travel | Black SUV"/>
    <x v="0"/>
    <x v="182"/>
    <n v="6"/>
    <s v="11430, USA"/>
    <s v="11430, USA"/>
    <x v="3"/>
    <s v="PAX TRAVEL"/>
    <s v="DEPT - OPS - NY"/>
    <s v="Monthly Billing"/>
    <s v="Fare"/>
    <n v="31.4"/>
    <n v="0"/>
    <n v="0"/>
    <n v="31.4"/>
    <s v="USD"/>
    <n v="31.4"/>
    <n v="0"/>
    <n v="0"/>
    <n v="31.4"/>
    <n v="3.14"/>
  </r>
  <r>
    <s v="0f5cb158-1cc6-4209-9f7d-bc70a93958fd"/>
    <d v="2019-07-29T14:26:33"/>
    <d v="2019-07-29T00:00:00"/>
    <s v="2:00PM"/>
    <d v="2019-07-29T00:00:00"/>
    <s v="10:00AM"/>
    <d v="2019-07-29T00:00:00"/>
    <s v="2:26PM"/>
    <d v="2019-07-29T00:00:00"/>
    <s v="10:26AM"/>
    <s v="-05:00"/>
    <s v="Blade"/>
    <s v="Employee18"/>
    <s v="Employee18@blyblade.com"/>
    <x v="34"/>
    <s v="--"/>
    <s v="Travel | UberX Diamond"/>
    <x v="0"/>
    <x v="434"/>
    <n v="20"/>
    <s v="10016, USA"/>
    <s v="10011, USA"/>
    <x v="3"/>
    <s v="PRODUCT RIDING"/>
    <s v="DEPT - CX"/>
    <s v="Monthly Billing"/>
    <s v="Fare"/>
    <n v="18.489999999999998"/>
    <n v="0"/>
    <n v="0"/>
    <n v="18.489999999999998"/>
    <s v="USD"/>
    <n v="18.489999999999998"/>
    <n v="0"/>
    <n v="0"/>
    <n v="18.489999999999998"/>
    <n v="1.85"/>
  </r>
  <r>
    <s v="90f310a5-d487-4a9d-bedb-e6f427fdd2a7"/>
    <d v="2019-07-29T15:01:47"/>
    <d v="2019-07-29T00:00:00"/>
    <s v="2:25PM"/>
    <d v="2019-07-29T00:00:00"/>
    <s v="10:25AM"/>
    <d v="2019-07-29T00:00:00"/>
    <s v="3:01PM"/>
    <d v="2019-07-29T00:00:00"/>
    <s v="11:01AM"/>
    <s v="-05:00"/>
    <s v="Blade"/>
    <s v="Employee38"/>
    <s v="Employee38@blyblade.com"/>
    <x v="18"/>
    <s v="--"/>
    <s v="Travel | UberX"/>
    <x v="0"/>
    <x v="98"/>
    <n v="31"/>
    <s v="10016, USA"/>
    <s v="10011, USA"/>
    <x v="3"/>
    <s v="PRODUCT RIDING"/>
    <s v="BLADE - CORP"/>
    <s v="Monthly Billing"/>
    <s v="Fare"/>
    <n v="21.82"/>
    <n v="0"/>
    <n v="0"/>
    <n v="21.82"/>
    <s v="USD"/>
    <n v="21.82"/>
    <n v="0"/>
    <n v="0"/>
    <n v="21.82"/>
    <n v="2.1800000000000002"/>
  </r>
  <r>
    <s v="c2556e20-25c2-49e7-a885-ea271e537fa5"/>
    <d v="2019-08-01T22:52:04"/>
    <d v="2019-08-01T00:00:00"/>
    <s v="10:26PM"/>
    <d v="2019-08-01T00:00:00"/>
    <s v="6:26PM"/>
    <d v="2019-08-01T00:00:00"/>
    <s v="10:51PM"/>
    <d v="2019-08-01T00:00:00"/>
    <s v="6:51PM"/>
    <s v="-05:00"/>
    <s v="Blade"/>
    <s v="Employee14"/>
    <s v="Employee14@blyblade.com"/>
    <x v="5"/>
    <s v="--"/>
    <s v="Travel | Black SUV"/>
    <x v="0"/>
    <x v="86"/>
    <n v="20"/>
    <s v="11430, USA"/>
    <s v="11430, USA"/>
    <x v="3"/>
    <s v="PAX TRAVEL"/>
    <s v="DEPT - OPS - NY"/>
    <s v="Monthly Billing"/>
    <s v="Fare"/>
    <n v="33.450000000000003"/>
    <n v="0"/>
    <n v="0"/>
    <n v="33.450000000000003"/>
    <s v="USD"/>
    <n v="33.450000000000003"/>
    <n v="0"/>
    <n v="0"/>
    <n v="33.450000000000003"/>
    <n v="3.35"/>
  </r>
  <r>
    <s v="9d45315a-f579-4b87-827c-41d8432c77e0"/>
    <d v="2019-08-03T20:14:13"/>
    <d v="2019-08-03T00:00:00"/>
    <s v="7:40PM"/>
    <d v="2019-08-03T00:00:00"/>
    <s v="3:40PM"/>
    <d v="2019-08-03T00:00:00"/>
    <s v="8:14PM"/>
    <d v="2019-08-03T00:00:00"/>
    <s v="4:14PM"/>
    <s v="-05:00"/>
    <s v="Blade"/>
    <s v="Employee14"/>
    <s v="Employee14@blyblade.com"/>
    <x v="5"/>
    <s v="--"/>
    <s v="Travel | Black SUV"/>
    <x v="0"/>
    <x v="199"/>
    <n v="29"/>
    <s v="11430, USA"/>
    <s v="11430, USA"/>
    <x v="3"/>
    <s v="PAX TRAVEL"/>
    <s v="DEPT - OPS - NY"/>
    <s v="Monthly Billing"/>
    <s v="Fare"/>
    <n v="71.64"/>
    <n v="0"/>
    <n v="0"/>
    <n v="71.64"/>
    <s v="USD"/>
    <n v="71.64"/>
    <n v="0"/>
    <n v="0"/>
    <n v="71.64"/>
    <n v="7.16"/>
  </r>
  <r>
    <s v="a08843a0-bc18-42ff-baa9-b2fa7d2539c5"/>
    <d v="2019-08-03T22:43:01"/>
    <d v="2019-08-03T00:00:00"/>
    <s v="10:14PM"/>
    <d v="2019-08-03T00:00:00"/>
    <s v="6:14PM"/>
    <d v="2019-08-03T00:00:00"/>
    <s v="10:42PM"/>
    <d v="2019-08-03T00:00:00"/>
    <s v="6:42PM"/>
    <s v="-05:00"/>
    <s v="Blade"/>
    <s v="Employee14"/>
    <s v="Employee14@blyblade.com"/>
    <x v="5"/>
    <s v="--"/>
    <s v="Travel | Black SUV"/>
    <x v="0"/>
    <x v="94"/>
    <n v="23"/>
    <s v="11430, USA"/>
    <s v="11430, USA"/>
    <x v="3"/>
    <s v="PAX TRAVEL"/>
    <s v="DEPT - OPS - NY"/>
    <s v="Monthly Billing"/>
    <s v="Fare"/>
    <n v="63.71"/>
    <n v="0"/>
    <n v="0"/>
    <n v="63.71"/>
    <s v="USD"/>
    <n v="63.71"/>
    <n v="0"/>
    <n v="0"/>
    <n v="63.71"/>
    <n v="6.37"/>
  </r>
  <r>
    <s v="bf715ca3-ab0b-4ded-8df9-97dc5e9f528d"/>
    <d v="2019-08-04T18:26:15"/>
    <d v="2019-08-04T00:00:00"/>
    <s v="5:51PM"/>
    <d v="2019-08-04T00:00:00"/>
    <s v="1:51PM"/>
    <d v="2019-08-04T00:00:00"/>
    <s v="6:26PM"/>
    <d v="2019-08-04T00:00:00"/>
    <s v="2:26PM"/>
    <s v="-05:00"/>
    <s v="Blade"/>
    <s v="Employee14"/>
    <s v="Employee14@blyblade.com"/>
    <x v="5"/>
    <s v="--"/>
    <s v="Travel | Black SUV"/>
    <x v="0"/>
    <x v="468"/>
    <n v="20"/>
    <s v="11430, USA"/>
    <s v="11430, USA"/>
    <x v="3"/>
    <s v="PAX TRAVEL"/>
    <s v="DEPT - OPS - NY"/>
    <s v="Monthly Billing"/>
    <s v="Fare"/>
    <n v="67.98"/>
    <n v="0"/>
    <n v="0"/>
    <n v="67.98"/>
    <s v="USD"/>
    <n v="67.98"/>
    <n v="0"/>
    <n v="0"/>
    <n v="67.98"/>
    <n v="6.8"/>
  </r>
  <r>
    <s v="3f52691b-7d93-41ee-84e0-7a0fb1e77d9c"/>
    <d v="2019-08-04T19:20:41"/>
    <d v="2019-08-04T00:00:00"/>
    <s v="7:02PM"/>
    <d v="2019-08-04T00:00:00"/>
    <s v="3:02PM"/>
    <d v="2019-08-04T00:00:00"/>
    <s v="7:20PM"/>
    <d v="2019-08-04T00:00:00"/>
    <s v="3:20PM"/>
    <s v="-05:00"/>
    <s v="Blade"/>
    <s v="Employee14"/>
    <s v="Employee14@blyblade.com"/>
    <x v="5"/>
    <s v="--"/>
    <s v="Travel | Black SUV"/>
    <x v="0"/>
    <x v="57"/>
    <n v="12"/>
    <s v="11430, USA"/>
    <s v="11430, USA"/>
    <x v="3"/>
    <s v="PAX TRAVEL"/>
    <s v="DEPT - OPS - NY"/>
    <s v="Monthly Billing"/>
    <s v="Fare"/>
    <n v="31.4"/>
    <n v="0"/>
    <n v="0"/>
    <n v="31.4"/>
    <s v="USD"/>
    <n v="31.4"/>
    <n v="0"/>
    <n v="0"/>
    <n v="31.4"/>
    <n v="3.14"/>
  </r>
  <r>
    <s v="314c92dd-6efc-4577-99d4-7b8e57b0731a"/>
    <d v="2019-08-05T10:50:09"/>
    <d v="2019-08-05T00:00:00"/>
    <s v="10:42AM"/>
    <d v="2019-08-05T00:00:00"/>
    <s v="6:42AM"/>
    <s v="--"/>
    <s v="--"/>
    <s v="--"/>
    <s v="--"/>
    <s v="-05:00"/>
    <s v="Blade"/>
    <s v="Employee14"/>
    <s v="Employee14@blyblade.com"/>
    <x v="5"/>
    <s v="--"/>
    <s v="Travel | Black SUV"/>
    <x v="0"/>
    <x v="3"/>
    <s v="--"/>
    <s v="11430, USA"/>
    <s v="11430, USA"/>
    <x v="3"/>
    <s v="PAX TRAVEL"/>
    <s v="DEPT - OPS - NY"/>
    <s v="Monthly Billing"/>
    <s v="Fare"/>
    <n v="10.89"/>
    <n v="0"/>
    <n v="0"/>
    <n v="10.89"/>
    <s v="USD"/>
    <n v="10.89"/>
    <n v="0"/>
    <n v="0"/>
    <n v="10.89"/>
    <n v="1.0900000000000001"/>
  </r>
  <r>
    <s v="844f9091-50b9-4595-85d2-c4d93c47ac84"/>
    <d v="2019-08-05T11:01:47"/>
    <d v="2019-08-05T00:00:00"/>
    <s v="10:39AM"/>
    <d v="2019-08-05T00:00:00"/>
    <s v="6:39AM"/>
    <d v="2019-08-05T00:00:00"/>
    <s v="11:01AM"/>
    <d v="2019-08-05T00:00:00"/>
    <s v="7:01AM"/>
    <s v="-05:00"/>
    <s v="Blade"/>
    <s v="Employee28"/>
    <s v="Employee28@blyblade.com"/>
    <x v="4"/>
    <s v="--"/>
    <s v="Travel | Black SUV"/>
    <x v="0"/>
    <x v="469"/>
    <n v="16"/>
    <s v="11430, USA"/>
    <s v="11430, USA"/>
    <x v="3"/>
    <s v="PAX TRAVEL"/>
    <s v="DEPT - OPS - NY"/>
    <s v="Monthly Billing"/>
    <s v="Fare"/>
    <n v="55.59"/>
    <n v="0"/>
    <n v="0"/>
    <n v="55.59"/>
    <s v="USD"/>
    <n v="55.59"/>
    <n v="0"/>
    <n v="0"/>
    <n v="55.59"/>
    <n v="5.56"/>
  </r>
  <r>
    <s v="50e02642-fac0-41dd-9305-83858d8dfce4"/>
    <d v="2019-08-05T13:28:13"/>
    <d v="2019-08-05T00:00:00"/>
    <s v="12:56PM"/>
    <d v="2019-08-05T00:00:00"/>
    <s v="8:56AM"/>
    <d v="2019-08-05T00:00:00"/>
    <s v="1:28PM"/>
    <d v="2019-08-05T00:00:00"/>
    <s v="9:28AM"/>
    <s v="-05:00"/>
    <s v="Blade"/>
    <s v="Employee40"/>
    <s v="Employee40@blyblade.com"/>
    <x v="6"/>
    <s v="--"/>
    <s v="Travel | Black SUV"/>
    <x v="0"/>
    <x v="470"/>
    <n v="19"/>
    <s v="11371, USA"/>
    <s v="11371, USA"/>
    <x v="3"/>
    <s v="PAX TRAVEL"/>
    <s v="DEPT - CX"/>
    <s v="Monthly Billing"/>
    <s v="Fare"/>
    <n v="57.34"/>
    <n v="0"/>
    <n v="0"/>
    <n v="57.34"/>
    <s v="USD"/>
    <n v="57.34"/>
    <n v="0"/>
    <n v="0"/>
    <n v="57.34"/>
    <n v="5.73"/>
  </r>
  <r>
    <s v="657423c1-b8af-4631-951c-7f42e2ed01bc"/>
    <d v="2019-08-06T19:21:14"/>
    <d v="2019-08-06T00:00:00"/>
    <s v="6:56PM"/>
    <d v="2019-08-06T00:00:00"/>
    <s v="2:56PM"/>
    <d v="2019-08-06T00:00:00"/>
    <s v="7:21PM"/>
    <d v="2019-08-06T00:00:00"/>
    <s v="3:21PM"/>
    <s v="-05:00"/>
    <s v="Blade"/>
    <s v="Employee50"/>
    <s v="Employee50@blyblade.com"/>
    <x v="50"/>
    <s v="--"/>
    <s v="Travel | Black SUV"/>
    <x v="2"/>
    <x v="471"/>
    <n v="11"/>
    <s v="07114, USA"/>
    <s v="07114, USA"/>
    <x v="3"/>
    <s v="PAX TRAVEL"/>
    <s v="DEPT - OPS - NY"/>
    <s v="Monthly Billing"/>
    <s v="Fare"/>
    <n v="49.5"/>
    <n v="0"/>
    <n v="0"/>
    <n v="49.5"/>
    <s v="USD"/>
    <n v="49.5"/>
    <n v="0"/>
    <n v="0"/>
    <n v="49.5"/>
    <n v="4.95"/>
  </r>
  <r>
    <s v="b47dd7f5-8f0e-4310-84f7-acb2e9d33ab6"/>
    <d v="2019-06-28T15:48:15"/>
    <d v="2019-06-28T00:00:00"/>
    <s v="2:42PM"/>
    <d v="2019-06-28T00:00:00"/>
    <s v="10:42AM"/>
    <d v="2019-06-28T00:00:00"/>
    <s v="3:04PM"/>
    <d v="2019-06-28T00:00:00"/>
    <s v="11:04AM"/>
    <s v="-05:00"/>
    <s v="Blade"/>
    <s v="Employee21"/>
    <s v="Employee21@blyblade.com"/>
    <x v="28"/>
    <s v="--"/>
    <s v="Travel | UberX"/>
    <x v="0"/>
    <x v="472"/>
    <n v="19"/>
    <s v="10128, USA"/>
    <s v="10016, USA"/>
    <x v="5"/>
    <s v="CORP - Employee Rides"/>
    <s v="--"/>
    <s v="Monthly Billing"/>
    <s v="Tip"/>
    <n v="0"/>
    <n v="0"/>
    <n v="3.97"/>
    <n v="3.97"/>
    <s v="USD"/>
    <n v="0"/>
    <n v="0"/>
    <n v="3.97"/>
    <n v="3.97"/>
    <n v="0"/>
  </r>
  <r>
    <s v="431cbcb0-0ad5-57f6-82be-f39f9662988e"/>
    <d v="2019-06-28T15:54:49"/>
    <d v="2019-06-28T00:00:00"/>
    <s v="3:04PM"/>
    <d v="2019-06-28T00:00:00"/>
    <s v="11:04AM"/>
    <d v="2019-06-28T00:00:00"/>
    <s v="3:54PM"/>
    <d v="2019-06-28T00:00:00"/>
    <s v="11:54AM"/>
    <s v="-05:00"/>
    <s v="Blade"/>
    <s v="Employee20"/>
    <s v="Employee20@blyblade.com"/>
    <x v="19"/>
    <s v="--"/>
    <s v="Eats"/>
    <x v="0"/>
    <x v="168"/>
    <n v="50"/>
    <s v="10011, USA"/>
    <s v="10011, USA"/>
    <x v="9"/>
    <s v="Blade - Lunch Policy"/>
    <s v="BLADE - CORP"/>
    <s v="Monthly Billing"/>
    <s v="Fare and Tip"/>
    <n v="18.78"/>
    <n v="0"/>
    <n v="2"/>
    <n v="18.78"/>
    <s v="USD"/>
    <n v="18.78"/>
    <n v="0"/>
    <n v="2"/>
    <n v="18.78"/>
    <n v="1.88"/>
  </r>
  <r>
    <s v="51742f05-8dac-41f8-8c3b-68bfdc317cca"/>
    <d v="2019-08-06T22:32:59"/>
    <d v="2019-08-06T00:00:00"/>
    <s v="10:12PM"/>
    <d v="2019-08-06T00:00:00"/>
    <s v="6:12PM"/>
    <d v="2019-08-06T00:00:00"/>
    <s v="10:32PM"/>
    <d v="2019-08-06T00:00:00"/>
    <s v="6:32PM"/>
    <s v="-05:00"/>
    <s v="Blade"/>
    <s v="Employee14"/>
    <s v="Employee14@blyblade.com"/>
    <x v="5"/>
    <s v="--"/>
    <s v="Travel | Black SUV"/>
    <x v="0"/>
    <x v="223"/>
    <n v="14"/>
    <s v="11430, USA"/>
    <s v="11430, USA"/>
    <x v="3"/>
    <s v="PAX TRAVEL"/>
    <s v="DEPT - OPS - NY"/>
    <s v="Monthly Billing"/>
    <s v="Fare"/>
    <n v="30.65"/>
    <n v="0"/>
    <n v="0"/>
    <n v="30.65"/>
    <s v="USD"/>
    <n v="30.65"/>
    <n v="0"/>
    <n v="0"/>
    <n v="30.65"/>
    <n v="3.07"/>
  </r>
  <r>
    <s v="2ad25b89-8959-4613-a41b-a682e06c92fe"/>
    <d v="2019-08-07T22:57:31"/>
    <d v="2019-08-07T00:00:00"/>
    <s v="8:59PM"/>
    <d v="2019-08-07T00:00:00"/>
    <s v="4:59PM"/>
    <d v="2019-08-07T00:00:00"/>
    <s v="10:57PM"/>
    <d v="2019-08-07T00:00:00"/>
    <s v="6:57PM"/>
    <s v="-05:00"/>
    <s v="Blade"/>
    <s v="Employee14"/>
    <s v="Employee14@blyblade.com"/>
    <x v="5"/>
    <s v="--"/>
    <s v="Travel | Black SUV"/>
    <x v="0"/>
    <x v="473"/>
    <n v="108"/>
    <s v="10001, USA"/>
    <s v="11430, USA"/>
    <x v="3"/>
    <s v="PAX TRAVEL"/>
    <s v="DEPT - OPS - NY"/>
    <s v="Monthly Billing"/>
    <s v="Fare"/>
    <n v="250"/>
    <n v="0"/>
    <n v="0"/>
    <n v="250"/>
    <s v="USD"/>
    <n v="250"/>
    <n v="0"/>
    <n v="0"/>
    <n v="250"/>
    <n v="25"/>
  </r>
  <r>
    <s v="bb475358-48f2-549e-a31b-1f9b5ec0a115"/>
    <d v="2019-06-28T16:23:36"/>
    <d v="2019-06-28T00:00:00"/>
    <s v="4:05PM"/>
    <d v="2019-06-28T00:00:00"/>
    <s v="12:05PM"/>
    <d v="2019-06-28T00:00:00"/>
    <s v="4:23PM"/>
    <d v="2019-06-28T00:00:00"/>
    <s v="12:23PM"/>
    <s v="-05:00"/>
    <s v="Blade"/>
    <s v="Employee8"/>
    <s v="Employee8@blyblade.com"/>
    <x v="11"/>
    <s v="--"/>
    <s v="Eats"/>
    <x v="0"/>
    <x v="118"/>
    <n v="18"/>
    <s v="10010, USA"/>
    <s v="10010, USA"/>
    <x v="9"/>
    <s v="--"/>
    <s v="--"/>
    <s v="Monthly Billing"/>
    <s v="Adjustment"/>
    <n v="0"/>
    <n v="0"/>
    <n v="0"/>
    <n v="20"/>
    <s v="USD"/>
    <n v="0"/>
    <n v="0"/>
    <n v="0"/>
    <n v="20"/>
    <n v="2"/>
  </r>
  <r>
    <s v="421034e4-278c-48a8-b961-d118b059a66f"/>
    <d v="2019-08-08T20:01:14"/>
    <d v="2019-08-08T00:00:00"/>
    <s v="7:46PM"/>
    <d v="2019-08-08T00:00:00"/>
    <s v="3:46PM"/>
    <d v="2019-08-08T00:00:00"/>
    <s v="8:01PM"/>
    <d v="2019-08-08T00:00:00"/>
    <s v="4:01PM"/>
    <s v="-05:00"/>
    <s v="Blade"/>
    <s v="Employee14"/>
    <s v="Employee14@blyblade.com"/>
    <x v="5"/>
    <s v="--"/>
    <s v="Travel | Black SUV"/>
    <x v="0"/>
    <x v="93"/>
    <n v="6"/>
    <s v="11430, USA"/>
    <s v="11430, USA"/>
    <x v="3"/>
    <s v="PAX TRAVEL"/>
    <s v="DEPT - OPS - NY"/>
    <s v="Monthly Billing"/>
    <s v="Fare"/>
    <n v="30.49"/>
    <n v="0"/>
    <n v="0"/>
    <n v="30.49"/>
    <s v="USD"/>
    <n v="30.49"/>
    <n v="0"/>
    <n v="0"/>
    <n v="30.49"/>
    <n v="3.05"/>
  </r>
  <r>
    <s v="6ab08507-b935-4718-b034-ae9c324e6474"/>
    <d v="2019-08-09T02:46:24"/>
    <d v="2019-08-09T00:00:00"/>
    <s v="12:00AM"/>
    <d v="2019-08-08T00:00:00"/>
    <s v="8:00PM"/>
    <d v="2019-08-09T00:00:00"/>
    <s v="2:46AM"/>
    <d v="2019-08-08T00:00:00"/>
    <s v="10:46PM"/>
    <s v="-05:00"/>
    <s v="Blade"/>
    <s v="Employee5"/>
    <s v="Employee5@blyblade.com"/>
    <x v="9"/>
    <s v="--"/>
    <s v="Travel | Black SUV"/>
    <x v="0"/>
    <x v="474"/>
    <n v="156"/>
    <s v="10011, USA"/>
    <s v="11937, USA"/>
    <x v="3"/>
    <s v="PAX TRAVEL"/>
    <s v="DEPT - OPS - NY"/>
    <s v="Monthly Billing"/>
    <s v="Fare"/>
    <n v="578.59"/>
    <n v="0"/>
    <n v="0"/>
    <n v="578.59"/>
    <s v="USD"/>
    <n v="578.59"/>
    <n v="0"/>
    <n v="0"/>
    <n v="578.59"/>
    <n v="57.86"/>
  </r>
  <r>
    <s v="e3c292cd-cfc4-4be4-88ea-031e98d83f50"/>
    <d v="2019-08-09T12:23:05"/>
    <d v="2019-08-09T00:00:00"/>
    <s v="11:39AM"/>
    <d v="2019-08-09T00:00:00"/>
    <s v="7:39AM"/>
    <d v="2019-08-09T00:00:00"/>
    <s v="12:22PM"/>
    <d v="2019-08-09T00:00:00"/>
    <s v="8:22AM"/>
    <s v="-05:00"/>
    <s v="Blade"/>
    <s v="Employee40"/>
    <s v="Employee40@blyblade.com"/>
    <x v="6"/>
    <s v="--"/>
    <s v="Travel | Black SUV"/>
    <x v="0"/>
    <x v="475"/>
    <n v="38"/>
    <s v="11371, USA"/>
    <s v="11371, USA"/>
    <x v="3"/>
    <s v="PAX TRAVEL"/>
    <s v="DEPT - CX"/>
    <s v="Monthly Billing"/>
    <s v="Fare"/>
    <n v="85.53"/>
    <n v="0"/>
    <n v="0"/>
    <n v="85.53"/>
    <s v="USD"/>
    <n v="85.53"/>
    <n v="0"/>
    <n v="0"/>
    <n v="85.53"/>
    <n v="8.5500000000000007"/>
  </r>
  <r>
    <s v="f5bbff02-6236-4bb7-8410-802186385ab2"/>
    <d v="2019-08-09T13:50:58"/>
    <d v="2019-08-09T00:00:00"/>
    <s v="1:32PM"/>
    <d v="2019-08-09T00:00:00"/>
    <s v="9:32AM"/>
    <d v="2019-08-09T00:00:00"/>
    <s v="1:50PM"/>
    <d v="2019-08-09T00:00:00"/>
    <s v="9:50AM"/>
    <s v="-05:00"/>
    <s v="Blade"/>
    <s v="Employee40"/>
    <s v="Employee40@blyblade.com"/>
    <x v="6"/>
    <s v="--"/>
    <s v="Travel | Black SUV"/>
    <x v="0"/>
    <x v="228"/>
    <n v="10"/>
    <s v="11371, USA"/>
    <s v="11371, USA"/>
    <x v="3"/>
    <s v="PAX TRAVEL"/>
    <s v="DEPT - CX"/>
    <s v="Monthly Billing"/>
    <s v="Fare"/>
    <n v="36.4"/>
    <n v="0"/>
    <n v="0"/>
    <n v="36.4"/>
    <s v="USD"/>
    <n v="36.4"/>
    <n v="0"/>
    <n v="0"/>
    <n v="36.4"/>
    <n v="3.64"/>
  </r>
  <r>
    <s v="5fa87a59-9702-4174-84c3-6c091a3e9c17"/>
    <d v="2019-08-09T18:39:43"/>
    <d v="2019-08-09T00:00:00"/>
    <s v="6:32PM"/>
    <d v="2019-08-09T00:00:00"/>
    <s v="2:32PM"/>
    <s v="--"/>
    <s v="--"/>
    <s v="--"/>
    <s v="--"/>
    <s v="-05:00"/>
    <s v="Blade"/>
    <s v="Employee40"/>
    <s v="Employee40@blyblade.com"/>
    <x v="6"/>
    <s v="--"/>
    <s v="Travel | Black SUV"/>
    <x v="0"/>
    <x v="3"/>
    <s v="--"/>
    <s v="11371, USA"/>
    <s v="11371, USA"/>
    <x v="3"/>
    <s v="PAX TRAVEL"/>
    <s v="DEPT - CX"/>
    <s v="Monthly Billing"/>
    <s v="Fare"/>
    <n v="10.89"/>
    <n v="0"/>
    <n v="0"/>
    <n v="10.89"/>
    <s v="USD"/>
    <n v="10.89"/>
    <n v="0"/>
    <n v="0"/>
    <n v="10.89"/>
    <n v="1.0900000000000001"/>
  </r>
  <r>
    <s v="c8eb81fd-6c22-4f48-985b-be4c919c4e1d"/>
    <d v="2019-08-10T19:03:39"/>
    <d v="2019-08-10T00:00:00"/>
    <s v="6:42PM"/>
    <d v="2019-08-10T00:00:00"/>
    <s v="2:42PM"/>
    <d v="2019-08-10T00:00:00"/>
    <s v="7:03PM"/>
    <d v="2019-08-10T00:00:00"/>
    <s v="3:03PM"/>
    <s v="-05:00"/>
    <s v="Blade"/>
    <s v="Employee40"/>
    <s v="Employee40@blyblade.com"/>
    <x v="6"/>
    <s v="--"/>
    <s v="Travel | Black SUV"/>
    <x v="0"/>
    <x v="332"/>
    <n v="13"/>
    <s v="11371, USA"/>
    <s v="11371, USA"/>
    <x v="3"/>
    <s v="PAX TRAVEL"/>
    <s v="DEPT - CX"/>
    <s v="Monthly Billing"/>
    <s v="Fare"/>
    <n v="39.19"/>
    <n v="0"/>
    <n v="0"/>
    <n v="39.19"/>
    <s v="USD"/>
    <n v="39.19"/>
    <n v="0"/>
    <n v="0"/>
    <n v="39.19"/>
    <n v="3.92"/>
  </r>
  <r>
    <s v="bb475358-48f2-549e-a31b-1f9b5ec0a115"/>
    <d v="2019-06-28T18:59:45"/>
    <d v="2019-06-28T00:00:00"/>
    <s v="4:05PM"/>
    <d v="2019-06-28T00:00:00"/>
    <s v="12:05PM"/>
    <d v="2019-06-28T00:00:00"/>
    <s v="4:23PM"/>
    <d v="2019-06-28T00:00:00"/>
    <s v="12:23PM"/>
    <s v="-05:00"/>
    <s v="Blade"/>
    <s v="Employee8"/>
    <s v="Employee8@blyblade.com"/>
    <x v="11"/>
    <s v="--"/>
    <s v="Eats"/>
    <x v="0"/>
    <x v="118"/>
    <n v="18"/>
    <s v="10010, USA"/>
    <s v="10010, USA"/>
    <x v="9"/>
    <s v="--"/>
    <s v="--"/>
    <s v="Monthly Billing"/>
    <s v="Adjustment"/>
    <n v="0"/>
    <n v="0"/>
    <n v="0"/>
    <n v="-20"/>
    <s v="USD"/>
    <n v="0"/>
    <n v="0"/>
    <n v="0"/>
    <n v="-20"/>
    <n v="-2"/>
  </r>
  <r>
    <s v="2bf0119a-5c6d-4058-b662-e3e20bee7fda"/>
    <d v="2019-08-11T16:07:58"/>
    <d v="2019-08-11T00:00:00"/>
    <s v="3:59PM"/>
    <d v="2019-08-11T00:00:00"/>
    <s v="11:59AM"/>
    <s v="--"/>
    <s v="--"/>
    <s v="--"/>
    <s v="--"/>
    <s v="-05:00"/>
    <s v="Blade"/>
    <s v="Employee40"/>
    <s v="Employee40@blyblade.com"/>
    <x v="6"/>
    <s v="--"/>
    <s v="Travel | Black SUV"/>
    <x v="0"/>
    <x v="3"/>
    <s v="--"/>
    <s v="11369, USA"/>
    <s v="11371, USA"/>
    <x v="3"/>
    <s v="PAX TRAVEL"/>
    <s v="DEPT - CX"/>
    <s v="Monthly Billing"/>
    <s v="Fare"/>
    <n v="10.89"/>
    <n v="0"/>
    <n v="0"/>
    <n v="10.89"/>
    <s v="USD"/>
    <n v="10.89"/>
    <n v="0"/>
    <n v="0"/>
    <n v="10.89"/>
    <n v="1.0900000000000001"/>
  </r>
  <r>
    <s v="9238b127-aa59-430a-97ce-e3c8f8005432"/>
    <d v="2019-08-11T19:27:30"/>
    <d v="2019-08-11T00:00:00"/>
    <s v="6:52PM"/>
    <d v="2019-08-11T00:00:00"/>
    <s v="2:52PM"/>
    <d v="2019-08-11T00:00:00"/>
    <s v="7:27PM"/>
    <d v="2019-08-11T00:00:00"/>
    <s v="3:27PM"/>
    <s v="-05:00"/>
    <s v="Blade"/>
    <s v="Employee40"/>
    <s v="Employee40@blyblade.com"/>
    <x v="6"/>
    <s v="--"/>
    <s v="Travel | Black SUV"/>
    <x v="0"/>
    <x v="69"/>
    <n v="25"/>
    <s v="11371, USA"/>
    <s v="11371, USA"/>
    <x v="3"/>
    <s v="PAX TRAVEL"/>
    <s v="DEPT - CX"/>
    <s v="Monthly Billing"/>
    <s v="Fare"/>
    <n v="48.23"/>
    <n v="0"/>
    <n v="0"/>
    <n v="48.23"/>
    <s v="USD"/>
    <n v="48.23"/>
    <n v="0"/>
    <n v="0"/>
    <n v="48.23"/>
    <n v="4.82"/>
  </r>
  <r>
    <s v="75418c2f-2a30-4871-9b0e-88bcb3f674a3"/>
    <d v="2019-08-11T21:28:43"/>
    <d v="2019-08-11T00:00:00"/>
    <s v="9:04PM"/>
    <d v="2019-08-11T00:00:00"/>
    <s v="5:04PM"/>
    <d v="2019-08-11T00:00:00"/>
    <s v="9:28PM"/>
    <d v="2019-08-11T00:00:00"/>
    <s v="5:28PM"/>
    <s v="-05:00"/>
    <s v="Blade"/>
    <s v="Employee14"/>
    <s v="Employee14@blyblade.com"/>
    <x v="5"/>
    <s v="--"/>
    <s v="Travel | Black SUV"/>
    <x v="0"/>
    <x v="408"/>
    <n v="5"/>
    <s v="11430, USA"/>
    <s v="11430, USA"/>
    <x v="3"/>
    <s v="PAX TRAVEL"/>
    <s v="DEPT - OPS - NY"/>
    <s v="Monthly Billing"/>
    <s v="Fare"/>
    <n v="45.52"/>
    <n v="0"/>
    <n v="0"/>
    <n v="45.52"/>
    <s v="USD"/>
    <n v="45.52"/>
    <n v="0"/>
    <n v="0"/>
    <n v="45.52"/>
    <n v="4.55"/>
  </r>
  <r>
    <s v="418fb334-6fd3-4826-bc55-f302c7089bc9"/>
    <d v="2019-08-12T12:38:43"/>
    <d v="2019-08-12T00:00:00"/>
    <s v="12:15PM"/>
    <d v="2019-08-12T00:00:00"/>
    <s v="8:15AM"/>
    <s v="--"/>
    <s v="--"/>
    <s v="--"/>
    <s v="--"/>
    <s v="-05:00"/>
    <s v="Blade"/>
    <s v="Employee40"/>
    <s v="Employee40@blyblade.com"/>
    <x v="6"/>
    <s v="--"/>
    <s v="Travel | Black SUV"/>
    <x v="0"/>
    <x v="1"/>
    <n v="7"/>
    <s v="11371, USA"/>
    <s v="11371, USA"/>
    <x v="3"/>
    <s v="PAX TRAVEL"/>
    <s v="DEPT - CX"/>
    <s v="Monthly Billing"/>
    <s v="Fare"/>
    <n v="39.94"/>
    <n v="0"/>
    <n v="0"/>
    <n v="39.94"/>
    <s v="USD"/>
    <n v="39.94"/>
    <n v="0"/>
    <n v="0"/>
    <n v="39.94"/>
    <n v="3.99"/>
  </r>
  <r>
    <s v="23ffd219-20bf-4fff-bd47-4b586f8cba60"/>
    <d v="2019-08-12T15:06:25"/>
    <d v="2019-08-12T00:00:00"/>
    <s v="2:26PM"/>
    <d v="2019-08-12T00:00:00"/>
    <s v="10:26AM"/>
    <s v="--"/>
    <s v="--"/>
    <s v="--"/>
    <s v="--"/>
    <s v="-05:00"/>
    <s v="Blade"/>
    <s v="Employee40"/>
    <s v="Employee40@blyblade.com"/>
    <x v="6"/>
    <s v="--"/>
    <s v="Travel | Black SUV"/>
    <x v="0"/>
    <x v="476"/>
    <n v="36"/>
    <s v="11371, USA"/>
    <s v="11369, USA"/>
    <x v="3"/>
    <s v="PAX TRAVEL"/>
    <s v="DEPT - CX"/>
    <s v="Monthly Billing"/>
    <s v="Fare"/>
    <n v="76.95"/>
    <n v="0"/>
    <n v="0"/>
    <n v="76.95"/>
    <s v="USD"/>
    <n v="76.95"/>
    <n v="0"/>
    <n v="0"/>
    <n v="76.95"/>
    <n v="7.7"/>
  </r>
  <r>
    <s v="6011401a-2f33-43c9-8880-a2b39c02d292"/>
    <d v="2019-08-12T18:46:27"/>
    <d v="2019-08-11T00:00:00"/>
    <s v="5:03PM"/>
    <d v="2019-08-11T00:00:00"/>
    <s v="1:03PM"/>
    <d v="2019-08-11T00:00:00"/>
    <s v="5:12PM"/>
    <d v="2019-08-11T00:00:00"/>
    <s v="1:12PM"/>
    <s v="-05:00"/>
    <s v="Blade"/>
    <s v="Employee50"/>
    <s v="Employee50@blyblade.com"/>
    <x v="50"/>
    <s v="--"/>
    <s v="Travel | UberX"/>
    <x v="2"/>
    <x v="186"/>
    <n v="5"/>
    <s v="07114, USA"/>
    <s v="07114, USA"/>
    <x v="3"/>
    <s v="PRODUCT RIDING"/>
    <s v="DEPT - OPS - NY"/>
    <s v="Monthly Billing"/>
    <s v="Fare"/>
    <n v="12.62"/>
    <n v="0"/>
    <n v="0"/>
    <n v="12.62"/>
    <s v="USD"/>
    <n v="12.62"/>
    <n v="0"/>
    <n v="0"/>
    <n v="12.62"/>
    <n v="1.26"/>
  </r>
  <r>
    <s v="d3e5b4bf-12aa-4a64-925a-9cf5128006b0"/>
    <d v="2019-08-13T02:44:49"/>
    <d v="2019-08-13T00:00:00"/>
    <s v="2:10AM"/>
    <d v="2019-08-12T00:00:00"/>
    <s v="10:10PM"/>
    <d v="2019-08-13T00:00:00"/>
    <s v="2:44AM"/>
    <d v="2019-08-12T00:00:00"/>
    <s v="10:44PM"/>
    <s v="-05:00"/>
    <s v="Blade"/>
    <s v="Employee16"/>
    <s v="Employee16@blyblade.com"/>
    <x v="13"/>
    <s v="--"/>
    <s v="Travel | Black SUV"/>
    <x v="0"/>
    <x v="477"/>
    <n v="25"/>
    <s v="10011, USA"/>
    <s v="10075, USA"/>
    <x v="3"/>
    <s v="PAX TRAVEL"/>
    <s v="DEPT - OPS - NY"/>
    <s v="Monthly Billing"/>
    <s v="Fare"/>
    <n v="73.41"/>
    <n v="0"/>
    <n v="0"/>
    <n v="73.41"/>
    <s v="USD"/>
    <n v="73.41"/>
    <n v="0"/>
    <n v="0"/>
    <n v="73.41"/>
    <n v="7.34"/>
  </r>
  <r>
    <s v="d801589d-a8f5-4f6c-a6cb-8e8e29bded2d"/>
    <d v="2019-06-28T20:29:03"/>
    <d v="2019-06-28T00:00:00"/>
    <s v="7:36PM"/>
    <d v="2019-06-28T00:00:00"/>
    <s v="3:36PM"/>
    <d v="2019-06-28T00:00:00"/>
    <s v="8:28PM"/>
    <d v="2019-06-28T00:00:00"/>
    <s v="4:28PM"/>
    <s v="-05:00"/>
    <s v="Blade"/>
    <s v="Employee28"/>
    <s v="Employee28@blyblade.com"/>
    <x v="4"/>
    <s v="--"/>
    <s v="Travel | Black SUV"/>
    <x v="0"/>
    <x v="84"/>
    <n v="46"/>
    <s v="11430, USA"/>
    <s v="11430, USA"/>
    <x v="1"/>
    <s v="CORP - Employee Rides"/>
    <s v="DEPT - OPS - NY"/>
    <s v="Monthly Billing"/>
    <s v="Tip"/>
    <n v="0"/>
    <n v="0"/>
    <n v="3.08"/>
    <n v="3.08"/>
    <s v="USD"/>
    <n v="0"/>
    <n v="0"/>
    <n v="3.08"/>
    <n v="3.08"/>
    <n v="0"/>
  </r>
  <r>
    <s v="c2fdf974-bef1-4751-9f8d-676086fce006"/>
    <d v="2019-06-28T20:40:12"/>
    <d v="2019-06-28T00:00:00"/>
    <s v="3:48PM"/>
    <d v="2019-06-28T00:00:00"/>
    <s v="11:48AM"/>
    <d v="2019-06-28T00:00:00"/>
    <s v="6:25PM"/>
    <d v="2019-06-28T00:00:00"/>
    <s v="2:25PM"/>
    <s v="-05:00"/>
    <s v="Blade"/>
    <s v="Employee21"/>
    <s v="Employee21@blyblade.com"/>
    <x v="28"/>
    <s v="--"/>
    <s v="Travel | UberX"/>
    <x v="0"/>
    <x v="424"/>
    <n v="152"/>
    <s v="10016, USA"/>
    <s v="10016, USA"/>
    <x v="3"/>
    <s v="CORP - Employee Rides"/>
    <s v="--"/>
    <s v="Monthly Billing"/>
    <s v="Tip"/>
    <n v="0"/>
    <n v="0"/>
    <n v="33.64"/>
    <n v="33.64"/>
    <s v="USD"/>
    <n v="0"/>
    <n v="0"/>
    <n v="33.64"/>
    <n v="33.64"/>
    <n v="0"/>
  </r>
  <r>
    <s v="7eb1d6d6-f1c4-451f-93df-e0d1af156912"/>
    <d v="2019-08-13T10:31:44"/>
    <d v="2019-08-13T00:00:00"/>
    <s v="10:17AM"/>
    <d v="2019-08-13T00:00:00"/>
    <s v="6:17AM"/>
    <d v="2019-08-13T00:00:00"/>
    <s v="10:31AM"/>
    <d v="2019-08-13T00:00:00"/>
    <s v="6:31AM"/>
    <s v="-05:00"/>
    <s v="Blade"/>
    <s v="Employee50"/>
    <s v="Employee50@blyblade.com"/>
    <x v="50"/>
    <s v="--"/>
    <s v="Travel | UberX"/>
    <x v="2"/>
    <x v="140"/>
    <n v="9"/>
    <s v="07114, USA"/>
    <s v="07114, USA"/>
    <x v="3"/>
    <s v="I'M RIDING"/>
    <s v="DEPT - OPS - NY"/>
    <s v="Monthly Billing"/>
    <s v="Fare"/>
    <n v="9.77"/>
    <n v="0"/>
    <n v="0"/>
    <n v="9.77"/>
    <s v="USD"/>
    <n v="9.77"/>
    <n v="0"/>
    <n v="0"/>
    <n v="9.77"/>
    <n v="0.98"/>
  </r>
  <r>
    <s v="6b7caa00-808c-4d00-a42e-8e4c91c2f5b8"/>
    <d v="2019-08-13T20:51:57"/>
    <d v="2019-08-13T00:00:00"/>
    <s v="8:34PM"/>
    <d v="2019-08-13T00:00:00"/>
    <s v="4:34PM"/>
    <d v="2019-08-13T00:00:00"/>
    <s v="8:51PM"/>
    <d v="2019-08-13T00:00:00"/>
    <s v="4:51PM"/>
    <s v="-05:00"/>
    <s v="Blade"/>
    <s v="Employee14"/>
    <s v="Employee14@blyblade.com"/>
    <x v="5"/>
    <s v="--"/>
    <s v="Travel | Black SUV"/>
    <x v="0"/>
    <x v="478"/>
    <n v="13"/>
    <s v="11430, USA"/>
    <s v="11430, USA"/>
    <x v="3"/>
    <s v="PAX TRAVEL"/>
    <s v="DEPT - OPS - NY"/>
    <s v="Monthly Billing"/>
    <s v="Fare"/>
    <n v="50.17"/>
    <n v="0"/>
    <n v="0"/>
    <n v="50.17"/>
    <s v="USD"/>
    <n v="50.17"/>
    <n v="0"/>
    <n v="0"/>
    <n v="50.17"/>
    <n v="5.0199999999999996"/>
  </r>
  <r>
    <s v="56a06c69-1f8c-4f67-a983-2283c2864f85"/>
    <d v="2019-06-28T21:16:51"/>
    <d v="2019-06-28T00:00:00"/>
    <s v="8:55PM"/>
    <d v="2019-06-28T00:00:00"/>
    <s v="4:55PM"/>
    <d v="2019-06-28T00:00:00"/>
    <s v="9:16PM"/>
    <d v="2019-06-28T00:00:00"/>
    <s v="5:16PM"/>
    <s v="-05:00"/>
    <s v="Blade"/>
    <s v="Employee2"/>
    <s v="Employee2@blyblade.com"/>
    <x v="2"/>
    <s v="--"/>
    <s v="Travel | Black SUV"/>
    <x v="0"/>
    <x v="479"/>
    <n v="16"/>
    <s v="10004, USA"/>
    <s v="10010, USA"/>
    <x v="1"/>
    <s v="CORP - Employee Rides"/>
    <s v="DEPT - OPS - NY"/>
    <s v="Monthly Billing"/>
    <s v="Tip"/>
    <n v="0"/>
    <n v="0"/>
    <n v="9.9600000000000009"/>
    <n v="9.9600000000000009"/>
    <s v="USD"/>
    <n v="0"/>
    <n v="0"/>
    <n v="9.9600000000000009"/>
    <n v="9.9600000000000009"/>
    <n v="0"/>
  </r>
  <r>
    <s v="6cfeacd0-aafd-4ba8-8a72-6ad817915358"/>
    <d v="2019-08-14T19:21:20"/>
    <d v="2019-08-14T00:00:00"/>
    <s v="6:58PM"/>
    <d v="2019-08-14T00:00:00"/>
    <s v="2:58PM"/>
    <d v="2019-08-14T00:00:00"/>
    <s v="7:21PM"/>
    <d v="2019-08-14T00:00:00"/>
    <s v="3:21PM"/>
    <s v="-05:00"/>
    <s v="Blade"/>
    <s v="Employee40"/>
    <s v="Employee40@blyblade.com"/>
    <x v="6"/>
    <s v="--"/>
    <s v="Travel | Black SUV"/>
    <x v="0"/>
    <x v="198"/>
    <n v="12"/>
    <s v="11371, USA"/>
    <s v="11371, USA"/>
    <x v="3"/>
    <s v="PAX TRAVEL"/>
    <s v="DEPT - CX"/>
    <s v="Monthly Billing"/>
    <s v="Fare"/>
    <n v="36.130000000000003"/>
    <n v="0"/>
    <n v="0"/>
    <n v="36.130000000000003"/>
    <s v="USD"/>
    <n v="36.130000000000003"/>
    <n v="0"/>
    <n v="0"/>
    <n v="36.130000000000003"/>
    <n v="3.61"/>
  </r>
  <r>
    <s v="a6ff311f-0993-4b97-a76e-4ca4b03f3470"/>
    <d v="2019-08-14T21:07:17"/>
    <d v="2019-08-14T00:00:00"/>
    <s v="8:49PM"/>
    <d v="2019-08-14T00:00:00"/>
    <s v="4:49PM"/>
    <d v="2019-08-14T00:00:00"/>
    <s v="9:07PM"/>
    <d v="2019-08-14T00:00:00"/>
    <s v="5:07PM"/>
    <s v="-05:00"/>
    <s v="Blade"/>
    <s v="Employee2"/>
    <s v="Employee2@blyblade.com"/>
    <x v="2"/>
    <s v="--"/>
    <s v="Travel | Black SUV"/>
    <x v="2"/>
    <x v="389"/>
    <n v="6"/>
    <s v="07114, USA"/>
    <s v="07114, USA"/>
    <x v="3"/>
    <s v="PAX TRAVEL"/>
    <s v="DEPT - OPS - NY"/>
    <s v="Monthly Billing"/>
    <s v="Fare"/>
    <n v="33.64"/>
    <n v="0"/>
    <n v="0"/>
    <n v="33.64"/>
    <s v="USD"/>
    <n v="33.64"/>
    <n v="0"/>
    <n v="0"/>
    <n v="33.64"/>
    <n v="3.36"/>
  </r>
  <r>
    <s v="ba969893-3e09-448e-8ea3-33c4c3263967"/>
    <d v="2019-08-15T00:04:49"/>
    <d v="2019-08-14T00:00:00"/>
    <s v="11:54PM"/>
    <d v="2019-08-14T00:00:00"/>
    <s v="7:54PM"/>
    <d v="2019-08-15T00:00:00"/>
    <s v="12:04AM"/>
    <d v="2019-08-14T00:00:00"/>
    <s v="8:04PM"/>
    <s v="-05:00"/>
    <s v="Blade"/>
    <s v="Employee12"/>
    <s v="Employee12@blyblade.com"/>
    <x v="0"/>
    <s v="--"/>
    <s v="Travel | Black SUV"/>
    <x v="0"/>
    <x v="106"/>
    <n v="7"/>
    <s v="11430, USA"/>
    <s v="11430, USA"/>
    <x v="3"/>
    <s v="PAX TRAVEL"/>
    <s v="DEPT - OPS - NY"/>
    <s v="Monthly Billing"/>
    <s v="Fare"/>
    <n v="39.04"/>
    <n v="0"/>
    <n v="0"/>
    <n v="39.04"/>
    <s v="USD"/>
    <n v="39.04"/>
    <n v="0"/>
    <n v="0"/>
    <n v="39.04"/>
    <n v="3.9"/>
  </r>
  <r>
    <s v="93cb4a1e-8c9f-45d2-a83f-31514eddd590"/>
    <d v="2019-08-15T19:08:35"/>
    <d v="2019-08-15T00:00:00"/>
    <s v="6:26PM"/>
    <d v="2019-08-15T00:00:00"/>
    <s v="2:26PM"/>
    <d v="2019-08-15T00:00:00"/>
    <s v="7:08PM"/>
    <d v="2019-08-15T00:00:00"/>
    <s v="3:08PM"/>
    <s v="-05:00"/>
    <s v="Blade"/>
    <s v="Employee40"/>
    <s v="Employee40@blyblade.com"/>
    <x v="6"/>
    <s v="--"/>
    <s v="Travel | Black SUV"/>
    <x v="0"/>
    <x v="140"/>
    <n v="34"/>
    <s v="11371, USA"/>
    <s v="11369, USA"/>
    <x v="3"/>
    <s v="PAX TRAVEL"/>
    <s v="DEPT - CX"/>
    <s v="Monthly Billing"/>
    <s v="Fare"/>
    <n v="44.76"/>
    <n v="0"/>
    <n v="0"/>
    <n v="44.76"/>
    <s v="USD"/>
    <n v="44.76"/>
    <n v="0"/>
    <n v="0"/>
    <n v="44.76"/>
    <n v="4.4800000000000004"/>
  </r>
  <r>
    <s v="b3554218-6b06-4c7c-9566-46a196700ccf"/>
    <d v="2019-08-15T20:28:00"/>
    <d v="2019-08-15T00:00:00"/>
    <s v="8:13PM"/>
    <d v="2019-08-15T00:00:00"/>
    <s v="4:13PM"/>
    <d v="2019-08-15T00:00:00"/>
    <s v="8:27PM"/>
    <d v="2019-08-15T00:00:00"/>
    <s v="4:27PM"/>
    <s v="-05:00"/>
    <s v="Blade"/>
    <s v="Employee28"/>
    <s v="Employee28@blyblade.com"/>
    <x v="4"/>
    <s v="--"/>
    <s v="Travel | Black SUV"/>
    <x v="0"/>
    <x v="60"/>
    <n v="8"/>
    <s v="11430, USA"/>
    <s v="11430, USA"/>
    <x v="3"/>
    <s v="PAX TRAVEL"/>
    <s v="DEPT - OPS - NY"/>
    <s v="Monthly Billing"/>
    <s v="Fare"/>
    <n v="30.52"/>
    <n v="0"/>
    <n v="0"/>
    <n v="30.52"/>
    <s v="USD"/>
    <n v="30.52"/>
    <n v="0"/>
    <n v="0"/>
    <n v="30.52"/>
    <n v="3.05"/>
  </r>
  <r>
    <s v="784da184-023f-47ee-abbf-483088fa962c"/>
    <d v="2019-08-15T20:33:27"/>
    <d v="2019-08-15T00:00:00"/>
    <s v="8:12PM"/>
    <d v="2019-08-15T00:00:00"/>
    <s v="4:12PM"/>
    <d v="2019-08-15T00:00:00"/>
    <s v="8:33PM"/>
    <d v="2019-08-15T00:00:00"/>
    <s v="4:33PM"/>
    <s v="-05:00"/>
    <s v="Blade"/>
    <s v="Employee14"/>
    <s v="Employee14@blyblade.com"/>
    <x v="5"/>
    <s v="--"/>
    <s v="Travel | Black SUV"/>
    <x v="0"/>
    <x v="34"/>
    <n v="14"/>
    <s v="11430, USA"/>
    <s v="11430, USA"/>
    <x v="3"/>
    <s v="PAX TRAVEL"/>
    <s v="DEPT - OPS - NY"/>
    <s v="Monthly Billing"/>
    <s v="Fare"/>
    <n v="54.11"/>
    <n v="0"/>
    <n v="0"/>
    <n v="54.11"/>
    <s v="USD"/>
    <n v="54.11"/>
    <n v="0"/>
    <n v="0"/>
    <n v="54.11"/>
    <n v="5.41"/>
  </r>
  <r>
    <s v="2b0cb6a3-7cb8-4c8e-875e-45510b4d1dc4"/>
    <d v="2019-08-15T22:43:07"/>
    <d v="2019-08-15T00:00:00"/>
    <s v="10:19PM"/>
    <d v="2019-08-15T00:00:00"/>
    <s v="6:19PM"/>
    <d v="2019-08-15T00:00:00"/>
    <s v="10:42PM"/>
    <d v="2019-08-15T00:00:00"/>
    <s v="6:42PM"/>
    <s v="-05:00"/>
    <s v="Blade"/>
    <s v="Employee14"/>
    <s v="Employee14@blyblade.com"/>
    <x v="5"/>
    <s v="--"/>
    <s v="Travel | Black SUV"/>
    <x v="0"/>
    <x v="264"/>
    <n v="19"/>
    <s v="11430, USA"/>
    <s v="11430, USA"/>
    <x v="3"/>
    <s v="PAX TRAVEL"/>
    <s v="DEPT - OPS - NY"/>
    <s v="Monthly Billing"/>
    <s v="Fare"/>
    <n v="31.6"/>
    <n v="0"/>
    <n v="0"/>
    <n v="31.6"/>
    <s v="USD"/>
    <n v="31.6"/>
    <n v="0"/>
    <n v="0"/>
    <n v="31.6"/>
    <n v="3.16"/>
  </r>
  <r>
    <s v="d1a9d333-957a-4d4c-b36e-60c2c56441e9"/>
    <d v="2019-08-18T20:39:45"/>
    <d v="2019-08-18T00:00:00"/>
    <s v="8:15PM"/>
    <d v="2019-08-18T00:00:00"/>
    <s v="4:15PM"/>
    <d v="2019-08-18T00:00:00"/>
    <s v="8:39PM"/>
    <d v="2019-08-18T00:00:00"/>
    <s v="4:39PM"/>
    <s v="-05:00"/>
    <s v="Blade"/>
    <s v="Employee28"/>
    <s v="Employee28@blyblade.com"/>
    <x v="4"/>
    <s v="--"/>
    <s v="Travel | Black SUV"/>
    <x v="0"/>
    <x v="97"/>
    <n v="16"/>
    <s v="11430, USA"/>
    <s v="11430, USA"/>
    <x v="3"/>
    <s v="PAX TRAVEL"/>
    <s v="DEPT - OPS - NY"/>
    <s v="Monthly Billing"/>
    <s v="Fare"/>
    <n v="30.83"/>
    <n v="0"/>
    <n v="0"/>
    <n v="30.83"/>
    <s v="USD"/>
    <n v="30.83"/>
    <n v="0"/>
    <n v="0"/>
    <n v="30.83"/>
    <n v="3.08"/>
  </r>
  <r>
    <s v="9c632175-ed24-40e4-9ab5-89441995c30e"/>
    <d v="2019-06-28T22:39:55"/>
    <d v="2019-06-28T00:00:00"/>
    <s v="9:51PM"/>
    <d v="2019-06-28T00:00:00"/>
    <s v="5:51PM"/>
    <d v="2019-06-28T00:00:00"/>
    <s v="10:39PM"/>
    <d v="2019-06-28T00:00:00"/>
    <s v="6:39PM"/>
    <s v="-05:00"/>
    <s v="Blade"/>
    <s v="Employee3"/>
    <s v="Employee3@blyblade.com"/>
    <x v="17"/>
    <s v="--"/>
    <s v="Travel | UberX"/>
    <x v="0"/>
    <x v="253"/>
    <n v="39"/>
    <s v="10011, USA"/>
    <s v="10016, USA"/>
    <x v="11"/>
    <s v="CORP - Employee Rides"/>
    <s v="DEPT - CX"/>
    <s v="Monthly Billing"/>
    <s v="Tip"/>
    <n v="0"/>
    <n v="0"/>
    <n v="3.08"/>
    <n v="3.08"/>
    <s v="USD"/>
    <n v="0"/>
    <n v="0"/>
    <n v="3.08"/>
    <n v="3.08"/>
    <n v="0"/>
  </r>
  <r>
    <s v="2c9cdfa9-4c90-44ca-aae3-f616ba41cc13"/>
    <d v="2019-08-18T20:41:04"/>
    <d v="2019-08-18T00:00:00"/>
    <s v="8:15PM"/>
    <d v="2019-08-18T00:00:00"/>
    <s v="4:15PM"/>
    <d v="2019-08-18T00:00:00"/>
    <s v="8:40PM"/>
    <d v="2019-08-18T00:00:00"/>
    <s v="4:40PM"/>
    <s v="-05:00"/>
    <s v="Blade"/>
    <s v="Employee14"/>
    <s v="Employee14@blyblade.com"/>
    <x v="5"/>
    <s v="--"/>
    <s v="Travel | Black SUV"/>
    <x v="0"/>
    <x v="98"/>
    <n v="16"/>
    <s v="11430, USA"/>
    <s v="11430, USA"/>
    <x v="3"/>
    <s v="PAX TRAVEL"/>
    <s v="DEPT - OPS - NY"/>
    <s v="Monthly Billing"/>
    <s v="Fare"/>
    <n v="48.22"/>
    <n v="0"/>
    <n v="0"/>
    <n v="48.22"/>
    <s v="USD"/>
    <n v="48.22"/>
    <n v="0"/>
    <n v="0"/>
    <n v="48.22"/>
    <n v="4.82"/>
  </r>
  <r>
    <s v="a6bedb02-dcf0-4e67-93ed-28adf5e0f6e5"/>
    <d v="2019-06-28T23:14:34"/>
    <d v="2019-06-28T00:00:00"/>
    <s v="11:06PM"/>
    <d v="2019-06-28T00:00:00"/>
    <s v="7:06PM"/>
    <s v="--"/>
    <s v="--"/>
    <s v="--"/>
    <s v="--"/>
    <s v="-05:00"/>
    <s v="Blade"/>
    <s v="Employee8"/>
    <s v="Employee8@blyblade.com"/>
    <x v="11"/>
    <s v="--"/>
    <s v="Travel | UberX"/>
    <x v="0"/>
    <x v="3"/>
    <s v="--"/>
    <s v="10018, USA"/>
    <s v="10001, USA"/>
    <x v="11"/>
    <s v="CORP - Employee Rides"/>
    <s v="--"/>
    <s v="Monthly Billing"/>
    <s v="Adjustment"/>
    <n v="-5.44"/>
    <n v="0"/>
    <n v="0"/>
    <n v="-5.44"/>
    <s v="USD"/>
    <n v="-5.44"/>
    <n v="0"/>
    <n v="0"/>
    <n v="-5.44"/>
    <n v="-0.54"/>
  </r>
  <r>
    <s v="c8efd475-3a38-45b0-8cb7-ce41f29fe43d"/>
    <d v="2019-08-18T21:00:12"/>
    <d v="2019-08-18T00:00:00"/>
    <s v="8:50PM"/>
    <d v="2019-08-18T00:00:00"/>
    <s v="4:50PM"/>
    <s v="--"/>
    <s v="--"/>
    <s v="--"/>
    <s v="--"/>
    <s v="-05:00"/>
    <s v="Blade"/>
    <s v="Employee28"/>
    <s v="Employee28@blyblade.com"/>
    <x v="4"/>
    <s v="--"/>
    <s v="Travel | Black SUV"/>
    <x v="0"/>
    <x v="3"/>
    <s v="--"/>
    <s v="11430, USA"/>
    <s v="11430, USA"/>
    <x v="3"/>
    <s v="PAX TRAVEL"/>
    <s v="DEPT - OPS - NY"/>
    <s v="Monthly Billing"/>
    <s v="Fare"/>
    <n v="27.22"/>
    <n v="0"/>
    <n v="0"/>
    <n v="27.22"/>
    <s v="USD"/>
    <n v="27.22"/>
    <n v="0"/>
    <n v="0"/>
    <n v="27.22"/>
    <n v="2.72"/>
  </r>
  <r>
    <s v="fe443e7b-1d8f-49e5-b6c5-6ed62c40268f"/>
    <d v="2019-08-18T22:17:53"/>
    <d v="2019-08-18T00:00:00"/>
    <s v="9:06PM"/>
    <d v="2019-08-18T00:00:00"/>
    <s v="5:06PM"/>
    <d v="2019-08-18T00:00:00"/>
    <s v="10:17PM"/>
    <d v="2019-08-18T00:00:00"/>
    <s v="6:17PM"/>
    <s v="-05:00"/>
    <s v="Blade"/>
    <s v="Employee14"/>
    <s v="Employee14@blyblade.com"/>
    <x v="5"/>
    <s v="--"/>
    <s v="Travel | Black SUV"/>
    <x v="0"/>
    <x v="480"/>
    <n v="66"/>
    <s v="11430, USA"/>
    <s v="10019, USA"/>
    <x v="3"/>
    <s v="PAX TRAVEL"/>
    <s v="DEPT - OPS - NY"/>
    <s v="Monthly Billing"/>
    <s v="Fare"/>
    <n v="217.36"/>
    <n v="0"/>
    <n v="0"/>
    <n v="217.36"/>
    <s v="USD"/>
    <n v="217.36"/>
    <n v="0"/>
    <n v="0"/>
    <n v="217.36"/>
    <n v="21.74"/>
  </r>
  <r>
    <s v="01f1f477-f5be-461b-a13e-701d4177213f"/>
    <d v="2019-08-18T22:27:50"/>
    <d v="2019-08-18T00:00:00"/>
    <s v="10:04PM"/>
    <d v="2019-08-18T00:00:00"/>
    <s v="6:04PM"/>
    <s v="--"/>
    <s v="--"/>
    <s v="--"/>
    <s v="--"/>
    <s v="-05:00"/>
    <s v="Blade"/>
    <s v="Employee26"/>
    <s v="Employee26@blyblade.com"/>
    <x v="24"/>
    <s v="--"/>
    <s v="Travel | Premium SUV"/>
    <x v="1"/>
    <x v="3"/>
    <s v="--"/>
    <s v="11741, USA"/>
    <s v="11779, USA"/>
    <x v="3"/>
    <s v="PAX TRAVEL"/>
    <s v="DEPT - OPS - NY"/>
    <s v="Monthly Billing"/>
    <s v="Fare"/>
    <n v="16.77"/>
    <n v="0"/>
    <n v="0"/>
    <n v="16.77"/>
    <s v="USD"/>
    <n v="16.77"/>
    <n v="0"/>
    <n v="0"/>
    <n v="16.77"/>
    <n v="1.68"/>
  </r>
  <r>
    <s v="b56135a8-a8f1-4dfe-badd-31991c65dfda"/>
    <d v="2019-08-19T18:14:20"/>
    <d v="2019-08-19T00:00:00"/>
    <s v="6:01PM"/>
    <d v="2019-08-19T00:00:00"/>
    <s v="2:01PM"/>
    <s v="--"/>
    <s v="--"/>
    <s v="--"/>
    <s v="--"/>
    <s v="-05:00"/>
    <s v="Blade"/>
    <s v="Employee40"/>
    <s v="Employee40@blyblade.com"/>
    <x v="6"/>
    <s v="--"/>
    <s v="Travel | Black SUV"/>
    <x v="0"/>
    <x v="3"/>
    <s v="--"/>
    <s v="11369, USA"/>
    <s v="11371, USA"/>
    <x v="3"/>
    <s v="PAX TRAVEL"/>
    <s v="DEPT - CX"/>
    <s v="Monthly Billing"/>
    <s v="Fare"/>
    <n v="10.89"/>
    <n v="0"/>
    <n v="0"/>
    <n v="10.89"/>
    <s v="USD"/>
    <n v="10.89"/>
    <n v="0"/>
    <n v="0"/>
    <n v="10.89"/>
    <n v="1.0900000000000001"/>
  </r>
  <r>
    <s v="e4c0914f-5308-4f49-9ac6-fa2c6ba0bb3f"/>
    <d v="2019-08-19T20:53:22"/>
    <d v="2019-08-19T00:00:00"/>
    <s v="8:43PM"/>
    <d v="2019-08-19T00:00:00"/>
    <s v="4:43PM"/>
    <s v="--"/>
    <s v="--"/>
    <s v="--"/>
    <s v="--"/>
    <s v="-05:00"/>
    <s v="Blade"/>
    <s v="Employee14"/>
    <s v="Employee14@blyblade.com"/>
    <x v="5"/>
    <s v="--"/>
    <s v="Travel | Black SUV"/>
    <x v="0"/>
    <x v="3"/>
    <s v="--"/>
    <s v="11430, USA"/>
    <s v="11430, USA"/>
    <x v="3"/>
    <s v="PAX TRAVEL"/>
    <s v="DEPT - OPS - NY"/>
    <s v="Monthly Billing"/>
    <s v="Fare"/>
    <n v="10.89"/>
    <n v="0"/>
    <n v="0"/>
    <n v="10.89"/>
    <s v="USD"/>
    <n v="10.89"/>
    <n v="0"/>
    <n v="0"/>
    <n v="10.89"/>
    <n v="1.0900000000000001"/>
  </r>
  <r>
    <s v="ec36979a-0e43-4d3a-88ec-4d2736994df6"/>
    <d v="2019-08-19T22:34:55"/>
    <d v="2019-08-19T00:00:00"/>
    <s v="10:13PM"/>
    <d v="2019-08-19T00:00:00"/>
    <s v="6:13PM"/>
    <d v="2019-08-19T00:00:00"/>
    <s v="10:34PM"/>
    <d v="2019-08-19T00:00:00"/>
    <s v="6:34PM"/>
    <s v="-05:00"/>
    <s v="Blade"/>
    <s v="Employee28"/>
    <s v="Employee28@blyblade.com"/>
    <x v="4"/>
    <s v="--"/>
    <s v="Travel | Black SUV"/>
    <x v="0"/>
    <x v="182"/>
    <n v="5"/>
    <s v="11430, USA"/>
    <s v="11430, USA"/>
    <x v="3"/>
    <s v="PAX TRAVEL"/>
    <s v="DEPT - OPS - NY"/>
    <s v="Monthly Billing"/>
    <s v="Fare"/>
    <n v="45.15"/>
    <n v="0"/>
    <n v="0"/>
    <n v="45.15"/>
    <s v="USD"/>
    <n v="45.15"/>
    <n v="0"/>
    <n v="0"/>
    <n v="45.15"/>
    <n v="4.5199999999999996"/>
  </r>
  <r>
    <s v="f872f964-bd4b-4dbc-ba45-bc93c3c92844"/>
    <d v="2019-08-20T22:47:42"/>
    <d v="2019-08-20T00:00:00"/>
    <s v="10:24PM"/>
    <d v="2019-08-20T00:00:00"/>
    <s v="6:24PM"/>
    <d v="2019-08-20T00:00:00"/>
    <s v="10:47PM"/>
    <d v="2019-08-20T00:00:00"/>
    <s v="6:47PM"/>
    <s v="-05:00"/>
    <s v="Blade"/>
    <s v="Employee14"/>
    <s v="Employee14@blyblade.com"/>
    <x v="5"/>
    <s v="--"/>
    <s v="Travel | Black SUV"/>
    <x v="0"/>
    <x v="17"/>
    <n v="16"/>
    <s v="11430, USA"/>
    <s v="11430, USA"/>
    <x v="3"/>
    <s v="PAX TRAVEL"/>
    <s v="DEPT - OPS - NY"/>
    <s v="Monthly Billing"/>
    <s v="Fare"/>
    <n v="57.7"/>
    <n v="0"/>
    <n v="0"/>
    <n v="57.7"/>
    <s v="USD"/>
    <n v="57.7"/>
    <n v="0"/>
    <n v="0"/>
    <n v="57.7"/>
    <n v="5.77"/>
  </r>
  <r>
    <s v="92102f6c-c757-4069-ac82-2ab2aaf99c24"/>
    <d v="2019-06-29T00:37:44"/>
    <d v="2019-06-29T00:00:00"/>
    <s v="12:31AM"/>
    <d v="2019-06-28T00:00:00"/>
    <s v="8:31PM"/>
    <s v="--"/>
    <s v="--"/>
    <s v="--"/>
    <s v="--"/>
    <s v="-05:00"/>
    <s v="Blade"/>
    <s v="Employee29"/>
    <s v="Employee29@blyblade.com"/>
    <x v="7"/>
    <s v="--"/>
    <s v="Travel | UberX"/>
    <x v="0"/>
    <x v="3"/>
    <s v="--"/>
    <s v="10018, USA"/>
    <s v="10001, USA"/>
    <x v="10"/>
    <s v="CORP - Employee Rides"/>
    <s v="DEPT - OPS - NY"/>
    <s v="Monthly Billing"/>
    <s v="Adjustment"/>
    <n v="-5.44"/>
    <n v="0"/>
    <n v="0"/>
    <n v="-5.44"/>
    <s v="USD"/>
    <n v="-5.44"/>
    <n v="0"/>
    <n v="0"/>
    <n v="-5.44"/>
    <n v="-0.54"/>
  </r>
  <r>
    <s v="57627f20-f947-4711-80a8-6ea9ffa02475"/>
    <d v="2019-08-21T16:47:07"/>
    <d v="2019-08-21T00:00:00"/>
    <s v="4:27PM"/>
    <d v="2019-08-21T00:00:00"/>
    <s v="12:27PM"/>
    <d v="2019-08-21T00:00:00"/>
    <s v="4:46PM"/>
    <d v="2019-08-21T00:00:00"/>
    <s v="12:46PM"/>
    <s v="-05:00"/>
    <s v="Blade"/>
    <s v="Employee14"/>
    <s v="Employee14@blyblade.com"/>
    <x v="5"/>
    <s v="--"/>
    <s v="Travel | Black SUV"/>
    <x v="0"/>
    <x v="237"/>
    <n v="13"/>
    <s v="11430, USA"/>
    <s v="11430, USA"/>
    <x v="3"/>
    <s v="PAX TRAVEL"/>
    <s v="DEPT - OPS - NY"/>
    <s v="Monthly Billing"/>
    <s v="Fare"/>
    <n v="53.87"/>
    <n v="0"/>
    <n v="0"/>
    <n v="53.87"/>
    <s v="USD"/>
    <n v="53.87"/>
    <n v="0"/>
    <n v="0"/>
    <n v="53.87"/>
    <n v="5.39"/>
  </r>
  <r>
    <s v="a361463c-5a37-466c-beca-44cb67018ff7"/>
    <d v="2019-08-22T15:55:01"/>
    <d v="2019-08-22T00:00:00"/>
    <s v="3:42PM"/>
    <d v="2019-08-22T00:00:00"/>
    <s v="11:42AM"/>
    <s v="--"/>
    <s v="--"/>
    <s v="--"/>
    <s v="--"/>
    <s v="-05:00"/>
    <s v="Blade"/>
    <s v="Employee14"/>
    <s v="Employee14@blyblade.com"/>
    <x v="5"/>
    <s v="--"/>
    <s v="Travel | Black SUV"/>
    <x v="0"/>
    <x v="3"/>
    <s v="--"/>
    <s v="11430, USA"/>
    <s v="11430, USA"/>
    <x v="3"/>
    <s v="PAX TRAVEL"/>
    <s v="DEPT - OPS - NY"/>
    <s v="Monthly Billing"/>
    <s v="Fare"/>
    <n v="10.89"/>
    <n v="0"/>
    <n v="0"/>
    <n v="10.89"/>
    <s v="USD"/>
    <n v="10.89"/>
    <n v="0"/>
    <n v="0"/>
    <n v="10.89"/>
    <n v="1.0900000000000001"/>
  </r>
  <r>
    <s v="12a699ff-54fe-40f9-a2ae-f28b1b2f0791"/>
    <d v="2019-08-22T15:55:27"/>
    <d v="2019-08-22T00:00:00"/>
    <s v="3:43PM"/>
    <d v="2019-08-22T00:00:00"/>
    <s v="11:43AM"/>
    <s v="--"/>
    <s v="--"/>
    <s v="--"/>
    <s v="--"/>
    <s v="-05:00"/>
    <s v="Blade"/>
    <s v="Employee28"/>
    <s v="Employee28@blyblade.com"/>
    <x v="4"/>
    <s v="--"/>
    <s v="Travel | Black SUV"/>
    <x v="0"/>
    <x v="3"/>
    <s v="--"/>
    <s v="11430, USA"/>
    <s v="11430, USA"/>
    <x v="3"/>
    <s v="PAX TRAVEL"/>
    <s v="DEPT - OPS - NY"/>
    <s v="Monthly Billing"/>
    <s v="Fare"/>
    <n v="10.89"/>
    <n v="0"/>
    <n v="0"/>
    <n v="10.89"/>
    <s v="USD"/>
    <n v="10.89"/>
    <n v="0"/>
    <n v="0"/>
    <n v="10.89"/>
    <n v="1.0900000000000001"/>
  </r>
  <r>
    <s v="2acea0ed-1e7e-43dc-a686-562de0a2d080"/>
    <d v="2019-08-22T20:11:10"/>
    <d v="2019-08-22T00:00:00"/>
    <s v="7:35PM"/>
    <d v="2019-08-22T00:00:00"/>
    <s v="3:35PM"/>
    <d v="2019-08-22T00:00:00"/>
    <s v="8:11PM"/>
    <d v="2019-08-22T00:00:00"/>
    <s v="4:11PM"/>
    <s v="-05:00"/>
    <s v="Blade"/>
    <s v="Employee40"/>
    <s v="Employee40@blyblade.com"/>
    <x v="6"/>
    <s v="--"/>
    <s v="Travel | Black SUV"/>
    <x v="0"/>
    <x v="183"/>
    <n v="9"/>
    <s v="11371, USA"/>
    <s v="11371, USA"/>
    <x v="3"/>
    <s v="PAX TRAVEL"/>
    <s v="DEPT - CX"/>
    <s v="Monthly Billing"/>
    <s v="Fare"/>
    <n v="64.14"/>
    <n v="0"/>
    <n v="0"/>
    <n v="64.14"/>
    <s v="USD"/>
    <n v="64.14"/>
    <n v="0"/>
    <n v="0"/>
    <n v="64.14"/>
    <n v="6.41"/>
  </r>
  <r>
    <s v="78ddabaa-8023-41a4-ae8c-676b59151937"/>
    <d v="2019-06-29T01:33:15"/>
    <d v="2019-06-29T00:00:00"/>
    <s v="12:51AM"/>
    <d v="2019-06-28T00:00:00"/>
    <s v="8:51PM"/>
    <d v="2019-06-29T00:00:00"/>
    <s v="1:32AM"/>
    <d v="2019-06-28T00:00:00"/>
    <s v="9:32PM"/>
    <s v="-05:00"/>
    <s v="Blade"/>
    <s v="Employee2"/>
    <s v="Employee2@blyblade.com"/>
    <x v="2"/>
    <s v="--"/>
    <s v="Travel | Premium SUV"/>
    <x v="1"/>
    <x v="481"/>
    <n v="31"/>
    <s v="11937, USA"/>
    <s v="11937, USA"/>
    <x v="1"/>
    <s v="CORP - Employee Rides"/>
    <s v="DEPT - OPS - NY"/>
    <s v="Monthly Billing"/>
    <s v="Tip"/>
    <n v="0"/>
    <n v="0"/>
    <n v="15.7"/>
    <n v="15.7"/>
    <s v="USD"/>
    <n v="0"/>
    <n v="0"/>
    <n v="15.7"/>
    <n v="15.7"/>
    <n v="0"/>
  </r>
  <r>
    <s v="b5a2248d-d73a-4473-b7ad-1eedb4738b1f"/>
    <d v="2019-08-23T18:40:09"/>
    <d v="2019-08-23T00:00:00"/>
    <s v="6:19PM"/>
    <d v="2019-08-23T00:00:00"/>
    <s v="2:19PM"/>
    <d v="2019-08-23T00:00:00"/>
    <s v="6:40PM"/>
    <d v="2019-08-23T00:00:00"/>
    <s v="2:40PM"/>
    <s v="-05:00"/>
    <s v="Blade"/>
    <s v="Employee14"/>
    <s v="Employee14@blyblade.com"/>
    <x v="5"/>
    <s v="--"/>
    <s v="Travel | Black SUV"/>
    <x v="0"/>
    <x v="97"/>
    <n v="14"/>
    <s v="11430, USA"/>
    <s v="11430, USA"/>
    <x v="3"/>
    <s v="PAX TRAVEL"/>
    <s v="DEPT - OPS - NY"/>
    <s v="Monthly Billing"/>
    <s v="Fare"/>
    <n v="30.72"/>
    <n v="0"/>
    <n v="0"/>
    <n v="30.72"/>
    <s v="USD"/>
    <n v="30.72"/>
    <n v="0"/>
    <n v="0"/>
    <n v="30.72"/>
    <n v="3.07"/>
  </r>
  <r>
    <s v="4b9e573d-5d84-47f5-bc6b-f00312befe9f"/>
    <d v="2019-08-25T00:26:00"/>
    <d v="2019-08-24T00:00:00"/>
    <s v="11:47PM"/>
    <d v="2019-08-24T00:00:00"/>
    <s v="7:47PM"/>
    <d v="2019-08-25T00:00:00"/>
    <s v="12:25AM"/>
    <d v="2019-08-24T00:00:00"/>
    <s v="8:25PM"/>
    <s v="-05:00"/>
    <s v="Blade"/>
    <s v="Employee14"/>
    <s v="Employee14@blyblade.com"/>
    <x v="5"/>
    <s v="--"/>
    <s v="Travel | Black SUV"/>
    <x v="0"/>
    <x v="482"/>
    <n v="34"/>
    <s v="11430, USA"/>
    <s v="11430, USA"/>
    <x v="3"/>
    <s v="PAX TRAVEL"/>
    <s v="DEPT - OPS - NY"/>
    <s v="Monthly Billing"/>
    <s v="Fare"/>
    <n v="92.15"/>
    <n v="0"/>
    <n v="0"/>
    <n v="92.15"/>
    <s v="USD"/>
    <n v="92.15"/>
    <n v="0"/>
    <n v="0"/>
    <n v="92.15"/>
    <n v="9.2200000000000006"/>
  </r>
  <r>
    <s v="80111cec-f778-4373-bd43-1de18202cc6f"/>
    <d v="2019-08-25T17:59:52"/>
    <d v="2019-08-25T00:00:00"/>
    <s v="5:41PM"/>
    <d v="2019-08-25T00:00:00"/>
    <s v="1:41PM"/>
    <d v="2019-08-25T00:00:00"/>
    <s v="5:59PM"/>
    <d v="2019-08-25T00:00:00"/>
    <s v="1:59PM"/>
    <s v="-05:00"/>
    <s v="Blade"/>
    <s v="Employee53"/>
    <s v="Employee53@blyblade.com"/>
    <x v="51"/>
    <s v="--"/>
    <s v="Travel | UberX"/>
    <x v="2"/>
    <x v="9"/>
    <n v="5"/>
    <s v="07114, USA"/>
    <s v="07114, USA"/>
    <x v="3"/>
    <s v="I'M RIDING"/>
    <s v="DEPT - OPS - NY"/>
    <s v="Monthly Billing"/>
    <s v="Fare"/>
    <n v="8.81"/>
    <n v="0"/>
    <n v="0"/>
    <n v="8.81"/>
    <s v="USD"/>
    <n v="8.81"/>
    <n v="0"/>
    <n v="0"/>
    <n v="8.81"/>
    <n v="0.88"/>
  </r>
  <r>
    <s v="ad2ae7f7-1ad7-4ed3-8b1e-b644da3b5960"/>
    <d v="2019-08-25T19:55:13"/>
    <d v="2019-08-25T00:00:00"/>
    <s v="7:40PM"/>
    <d v="2019-08-25T00:00:00"/>
    <s v="3:40PM"/>
    <d v="2019-08-25T00:00:00"/>
    <s v="7:55PM"/>
    <d v="2019-08-25T00:00:00"/>
    <s v="3:55PM"/>
    <s v="-05:00"/>
    <s v="Blade"/>
    <s v="Employee14"/>
    <s v="Employee14@blyblade.com"/>
    <x v="5"/>
    <s v="--"/>
    <s v="Travel | Black SUV"/>
    <x v="0"/>
    <x v="111"/>
    <n v="5"/>
    <s v="11430, USA"/>
    <s v="11430, USA"/>
    <x v="3"/>
    <s v="PAX TRAVEL"/>
    <s v="DEPT - OPS - NY"/>
    <s v="Monthly Billing"/>
    <s v="Fare"/>
    <n v="38.369999999999997"/>
    <n v="0"/>
    <n v="0"/>
    <n v="38.369999999999997"/>
    <s v="USD"/>
    <n v="38.369999999999997"/>
    <n v="0"/>
    <n v="0"/>
    <n v="38.369999999999997"/>
    <n v="3.84"/>
  </r>
  <r>
    <s v="a310938a-e428-444a-b5bb-a055e81365be"/>
    <d v="2019-08-25T21:00:45"/>
    <d v="2019-08-25T00:00:00"/>
    <s v="8:44PM"/>
    <d v="2019-08-25T00:00:00"/>
    <s v="4:44PM"/>
    <d v="2019-08-25T00:00:00"/>
    <s v="9:00PM"/>
    <d v="2019-08-25T00:00:00"/>
    <s v="5:00PM"/>
    <s v="-05:00"/>
    <s v="Blade"/>
    <s v="Employee14"/>
    <s v="Employee14@blyblade.com"/>
    <x v="5"/>
    <s v="--"/>
    <s v="Travel | Black SUV"/>
    <x v="0"/>
    <x v="457"/>
    <n v="6"/>
    <s v="11430, USA"/>
    <s v="11430, USA"/>
    <x v="3"/>
    <s v="PAX TRAVEL"/>
    <s v="DEPT - OPS - NY"/>
    <s v="Monthly Billing"/>
    <s v="Fare"/>
    <n v="34.18"/>
    <n v="0"/>
    <n v="0"/>
    <n v="34.18"/>
    <s v="USD"/>
    <n v="34.18"/>
    <n v="0"/>
    <n v="0"/>
    <n v="34.18"/>
    <n v="3.42"/>
  </r>
  <r>
    <s v="ceb9edaf-c1ea-4537-84f9-0e5ed075e854"/>
    <d v="2019-08-25T21:31:21"/>
    <d v="2019-08-25T00:00:00"/>
    <s v="8:51PM"/>
    <d v="2019-08-25T00:00:00"/>
    <s v="4:51PM"/>
    <d v="2019-08-25T00:00:00"/>
    <s v="9:31PM"/>
    <d v="2019-08-25T00:00:00"/>
    <s v="5:31PM"/>
    <s v="-05:00"/>
    <s v="Blade"/>
    <s v="Employee28"/>
    <s v="Employee28@blyblade.com"/>
    <x v="4"/>
    <s v="--"/>
    <s v="Travel | Black SUV"/>
    <x v="0"/>
    <x v="161"/>
    <n v="6"/>
    <s v="11430, USA"/>
    <s v="11430, USA"/>
    <x v="3"/>
    <s v="PAX TRAVEL"/>
    <s v="DEPT - OPS - NY"/>
    <s v="Monthly Billing"/>
    <s v="Fare"/>
    <n v="69.59"/>
    <n v="0"/>
    <n v="0"/>
    <n v="69.59"/>
    <s v="USD"/>
    <n v="69.59"/>
    <n v="0"/>
    <n v="0"/>
    <n v="69.59"/>
    <n v="6.96"/>
  </r>
  <r>
    <s v="ae54c938-f8e1-48cb-a2fa-d46d8f6d46e5"/>
    <d v="2019-08-25T22:44:10"/>
    <d v="2019-08-25T00:00:00"/>
    <s v="10:10PM"/>
    <d v="2019-08-25T00:00:00"/>
    <s v="6:10PM"/>
    <d v="2019-08-25T00:00:00"/>
    <s v="10:44PM"/>
    <d v="2019-08-25T00:00:00"/>
    <s v="6:44PM"/>
    <s v="-05:00"/>
    <s v="Blade"/>
    <s v="Employee14"/>
    <s v="Employee14@blyblade.com"/>
    <x v="5"/>
    <s v="--"/>
    <s v="Travel | Black SUV"/>
    <x v="0"/>
    <x v="483"/>
    <n v="27"/>
    <s v="11430, USA"/>
    <s v="11430, USA"/>
    <x v="3"/>
    <s v="PAX TRAVEL"/>
    <s v="DEPT - OPS - NY"/>
    <s v="Monthly Billing"/>
    <s v="Fare"/>
    <n v="78.069999999999993"/>
    <n v="0"/>
    <n v="0"/>
    <n v="78.069999999999993"/>
    <s v="USD"/>
    <n v="78.069999999999993"/>
    <n v="0"/>
    <n v="0"/>
    <n v="78.069999999999993"/>
    <n v="7.81"/>
  </r>
  <r>
    <s v="ae340dac-8c1e-4fc7-a325-e770ca84098f"/>
    <d v="2019-08-26T12:30:36"/>
    <d v="2019-08-26T00:00:00"/>
    <s v="12:10PM"/>
    <d v="2019-08-26T00:00:00"/>
    <s v="8:10AM"/>
    <s v="--"/>
    <s v="--"/>
    <s v="--"/>
    <s v="--"/>
    <s v="-05:00"/>
    <s v="Blade"/>
    <s v="Employee40"/>
    <s v="Employee40@blyblade.com"/>
    <x v="6"/>
    <s v="--"/>
    <s v="Travel | Black SUV"/>
    <x v="0"/>
    <x v="3"/>
    <s v="--"/>
    <s v="11369, USA"/>
    <s v="11369, USA"/>
    <x v="3"/>
    <s v="PAX TRAVEL"/>
    <s v="DEPT - CX"/>
    <s v="Monthly Billing"/>
    <s v="Fare"/>
    <n v="10.89"/>
    <n v="0"/>
    <n v="0"/>
    <n v="10.89"/>
    <s v="USD"/>
    <n v="10.89"/>
    <n v="0"/>
    <n v="0"/>
    <n v="10.89"/>
    <n v="1.0900000000000001"/>
  </r>
  <r>
    <s v="267ad408-04bb-4e79-80c1-c6f40b596b58"/>
    <d v="2019-08-26T15:17:10"/>
    <d v="2019-08-26T00:00:00"/>
    <s v="3:01PM"/>
    <d v="2019-08-26T00:00:00"/>
    <s v="11:01AM"/>
    <d v="2019-08-26T00:00:00"/>
    <s v="3:17PM"/>
    <d v="2019-08-26T00:00:00"/>
    <s v="11:17AM"/>
    <s v="-05:00"/>
    <s v="Blade"/>
    <s v="Employee40"/>
    <s v="Employee40@blyblade.com"/>
    <x v="6"/>
    <s v="--"/>
    <s v="Travel | Black SUV"/>
    <x v="0"/>
    <x v="484"/>
    <n v="9"/>
    <s v="11371, USA"/>
    <s v="11371, USA"/>
    <x v="3"/>
    <s v="PAX TRAVEL"/>
    <s v="DEPT - CX"/>
    <s v="Monthly Billing"/>
    <s v="Fare"/>
    <n v="40.630000000000003"/>
    <n v="0"/>
    <n v="0"/>
    <n v="40.630000000000003"/>
    <s v="USD"/>
    <n v="40.630000000000003"/>
    <n v="0"/>
    <n v="0"/>
    <n v="40.630000000000003"/>
    <n v="4.0599999999999996"/>
  </r>
  <r>
    <s v="0ce35b30-d25f-4505-b6ed-a12f33e11b6d"/>
    <d v="2019-06-29T12:09:13"/>
    <d v="2019-06-29T00:00:00"/>
    <s v="4:00AM"/>
    <d v="2019-06-29T00:00:00"/>
    <s v="12:00AM"/>
    <d v="2019-06-29T00:00:00"/>
    <s v="4:12AM"/>
    <d v="2019-06-29T00:00:00"/>
    <s v="12:12AM"/>
    <s v="-05:00"/>
    <s v="Blade"/>
    <s v="Employee37"/>
    <s v="Employee37@blyblade.com"/>
    <x v="29"/>
    <s v="--"/>
    <s v="Travel | UberX"/>
    <x v="0"/>
    <x v="389"/>
    <n v="10"/>
    <s v="10011, USA"/>
    <s v="10014, USA"/>
    <x v="10"/>
    <s v="CORP - Employee Rides"/>
    <s v="--"/>
    <s v="Monthly Billing"/>
    <s v="Tip"/>
    <n v="0"/>
    <n v="0"/>
    <n v="2.0499999999999998"/>
    <n v="2.0499999999999998"/>
    <s v="USD"/>
    <n v="0"/>
    <n v="0"/>
    <n v="2.0499999999999998"/>
    <n v="2.0499999999999998"/>
    <n v="0"/>
  </r>
  <r>
    <s v="a763f383-71af-4756-90fd-c0d2d3da6ac0"/>
    <d v="2019-08-26T22:08:39"/>
    <d v="2019-08-26T00:00:00"/>
    <s v="9:42PM"/>
    <d v="2019-08-26T00:00:00"/>
    <s v="5:42PM"/>
    <d v="2019-08-26T00:00:00"/>
    <s v="10:08PM"/>
    <d v="2019-08-26T00:00:00"/>
    <s v="6:08PM"/>
    <s v="-05:00"/>
    <s v="Blade"/>
    <s v="Employee14"/>
    <s v="Employee14@blyblade.com"/>
    <x v="5"/>
    <s v="--"/>
    <s v="Travel | Black SUV"/>
    <x v="0"/>
    <x v="34"/>
    <n v="20"/>
    <s v="11430, USA"/>
    <s v="11430, USA"/>
    <x v="3"/>
    <s v="PAX TRAVEL"/>
    <s v="DEPT - OPS - NY"/>
    <s v="Monthly Billing"/>
    <s v="Fare"/>
    <n v="62.09"/>
    <n v="0"/>
    <n v="0"/>
    <n v="62.09"/>
    <s v="USD"/>
    <n v="62.09"/>
    <n v="0"/>
    <n v="0"/>
    <n v="62.09"/>
    <n v="6.21"/>
  </r>
  <r>
    <s v="2d7652f5-99d0-40d7-9fe9-75f9c85382f7"/>
    <d v="2019-08-27T22:15:56"/>
    <d v="2019-08-27T00:00:00"/>
    <s v="10:05PM"/>
    <d v="2019-08-27T00:00:00"/>
    <s v="6:05PM"/>
    <s v="--"/>
    <s v="--"/>
    <s v="--"/>
    <s v="--"/>
    <s v="-05:00"/>
    <s v="Blade"/>
    <s v="Employee40"/>
    <s v="Employee40@blyblade.com"/>
    <x v="6"/>
    <s v="--"/>
    <s v="Travel | Black SUV"/>
    <x v="0"/>
    <x v="3"/>
    <s v="--"/>
    <s v="11371, USA"/>
    <s v="11371, USA"/>
    <x v="3"/>
    <s v="PAX TRAVEL"/>
    <s v="DEPT - CX"/>
    <s v="Monthly Billing"/>
    <s v="Fare"/>
    <n v="10.89"/>
    <n v="0"/>
    <n v="0"/>
    <n v="10.89"/>
    <s v="USD"/>
    <n v="10.89"/>
    <n v="0"/>
    <n v="0"/>
    <n v="10.89"/>
    <n v="1.0900000000000001"/>
  </r>
  <r>
    <s v="1f638cda-6764-4ef2-a916-fcb48e039e9a"/>
    <d v="2019-08-27T22:31:59"/>
    <d v="2019-08-27T00:00:00"/>
    <s v="10:15PM"/>
    <d v="2019-08-27T00:00:00"/>
    <s v="6:15PM"/>
    <d v="2019-08-27T00:00:00"/>
    <s v="10:31PM"/>
    <d v="2019-08-27T00:00:00"/>
    <s v="6:31PM"/>
    <s v="-05:00"/>
    <s v="Blade"/>
    <s v="Employee55"/>
    <s v="Employee55@blyblade.com"/>
    <x v="52"/>
    <s v="--"/>
    <s v="Travel | Black SUV"/>
    <x v="0"/>
    <x v="231"/>
    <n v="10"/>
    <s v="11430, USA"/>
    <s v="11430, USA"/>
    <x v="3"/>
    <s v="PAX TRAVEL"/>
    <s v="DEPT - OPS - NY"/>
    <s v="Monthly Billing"/>
    <s v="Fare"/>
    <n v="31.14"/>
    <n v="0"/>
    <n v="0"/>
    <n v="31.14"/>
    <s v="USD"/>
    <n v="31.14"/>
    <n v="0"/>
    <n v="0"/>
    <n v="31.14"/>
    <n v="3.11"/>
  </r>
  <r>
    <s v="72ae5d87-135c-4461-98f2-ea6de26345c6"/>
    <d v="2019-06-29T23:30:20"/>
    <d v="2019-06-29T00:00:00"/>
    <s v="8:32PM"/>
    <d v="2019-06-29T00:00:00"/>
    <s v="4:32PM"/>
    <d v="2019-06-29T00:00:00"/>
    <s v="11:29PM"/>
    <d v="2019-06-29T00:00:00"/>
    <s v="7:29PM"/>
    <s v="-05:00"/>
    <s v="Blade"/>
    <s v="Employee2"/>
    <s v="Employee2@blyblade.com"/>
    <x v="2"/>
    <s v="--"/>
    <s v="Travel | Black"/>
    <x v="0"/>
    <x v="485"/>
    <n v="172"/>
    <s v="10011, USA"/>
    <s v="11930, USA"/>
    <x v="7"/>
    <s v="CORP - Employee Rides"/>
    <s v="DEPT - OPS - NY"/>
    <s v="Monthly Billing"/>
    <s v="Tip"/>
    <n v="0"/>
    <n v="0"/>
    <n v="25.63"/>
    <n v="25.63"/>
    <s v="USD"/>
    <n v="0"/>
    <n v="0"/>
    <n v="25.63"/>
    <n v="25.63"/>
    <n v="0"/>
  </r>
  <r>
    <s v="ed48a303-ab5c-4eea-ba63-b03a85e92e54"/>
    <d v="2019-08-29T20:51:43"/>
    <d v="2019-08-29T00:00:00"/>
    <s v="8:22PM"/>
    <d v="2019-08-29T00:00:00"/>
    <s v="4:22PM"/>
    <d v="2019-08-29T00:00:00"/>
    <s v="8:51PM"/>
    <d v="2019-08-29T00:00:00"/>
    <s v="4:51PM"/>
    <s v="-05:00"/>
    <s v="Blade"/>
    <s v="Employee14"/>
    <s v="Employee14@blyblade.com"/>
    <x v="5"/>
    <s v="--"/>
    <s v="Travel | Black SUV"/>
    <x v="0"/>
    <x v="486"/>
    <n v="19"/>
    <s v="11430, USA"/>
    <s v="11430, USA"/>
    <x v="3"/>
    <s v="PAX TRAVEL"/>
    <s v="DEPT - OPS - NY"/>
    <s v="Monthly Billing"/>
    <s v="Fare"/>
    <n v="69.180000000000007"/>
    <n v="0"/>
    <n v="0"/>
    <n v="69.180000000000007"/>
    <s v="USD"/>
    <n v="69.180000000000007"/>
    <n v="0"/>
    <n v="0"/>
    <n v="69.180000000000007"/>
    <n v="6.92"/>
  </r>
  <r>
    <s v="141abe8f-fa97-42eb-8e30-2e41138499d5"/>
    <d v="2019-08-29T21:28:23"/>
    <d v="2019-08-29T00:00:00"/>
    <s v="9:05PM"/>
    <d v="2019-08-29T00:00:00"/>
    <s v="5:05PM"/>
    <d v="2019-08-29T00:00:00"/>
    <s v="9:28PM"/>
    <d v="2019-08-29T00:00:00"/>
    <s v="5:28PM"/>
    <s v="-05:00"/>
    <s v="Blade"/>
    <s v="Employee28"/>
    <s v="Employee28@blyblade.com"/>
    <x v="4"/>
    <s v="--"/>
    <s v="Travel | Black SUV"/>
    <x v="0"/>
    <x v="294"/>
    <n v="15"/>
    <s v="11430, USA"/>
    <s v="11430, USA"/>
    <x v="3"/>
    <s v="PAX TRAVEL"/>
    <s v="DEPT - OPS - NY"/>
    <s v="Monthly Billing"/>
    <s v="Fare"/>
    <n v="51.65"/>
    <n v="0"/>
    <n v="0"/>
    <n v="51.65"/>
    <s v="USD"/>
    <n v="51.65"/>
    <n v="0"/>
    <n v="0"/>
    <n v="51.65"/>
    <n v="5.17"/>
  </r>
  <r>
    <s v="3e7190c2-e71e-46a0-ba80-4cbfed45a042"/>
    <d v="2019-08-29T22:26:47"/>
    <d v="2019-08-29T00:00:00"/>
    <s v="10:06PM"/>
    <d v="2019-08-29T00:00:00"/>
    <s v="6:06PM"/>
    <d v="2019-08-29T00:00:00"/>
    <s v="10:26PM"/>
    <d v="2019-08-29T00:00:00"/>
    <s v="6:26PM"/>
    <s v="-05:00"/>
    <s v="Blade"/>
    <s v="Employee28"/>
    <s v="Employee28@blyblade.com"/>
    <x v="4"/>
    <s v="--"/>
    <s v="Travel | Black SUV"/>
    <x v="0"/>
    <x v="434"/>
    <n v="14"/>
    <s v="11430, USA"/>
    <s v="11430, USA"/>
    <x v="3"/>
    <s v="PAX TRAVEL"/>
    <s v="DEPT - OPS - NY"/>
    <s v="Monthly Billing"/>
    <s v="Fare"/>
    <n v="43.05"/>
    <n v="0"/>
    <n v="0"/>
    <n v="43.05"/>
    <s v="USD"/>
    <n v="43.05"/>
    <n v="0"/>
    <n v="0"/>
    <n v="43.05"/>
    <n v="4.3099999999999996"/>
  </r>
  <r>
    <s v="7c22b90f-ae4c-408f-a153-aa15b0afc777"/>
    <d v="2019-08-29T22:27:03"/>
    <d v="2019-08-29T00:00:00"/>
    <s v="9:51PM"/>
    <d v="2019-08-29T00:00:00"/>
    <s v="5:51PM"/>
    <d v="2019-08-29T00:00:00"/>
    <s v="10:26PM"/>
    <d v="2019-08-29T00:00:00"/>
    <s v="6:26PM"/>
    <s v="-05:00"/>
    <s v="Blade"/>
    <s v="Employee14"/>
    <s v="Employee14@blyblade.com"/>
    <x v="5"/>
    <s v="--"/>
    <s v="Travel | Black SUV"/>
    <x v="0"/>
    <x v="427"/>
    <n v="26"/>
    <s v="11430, USA"/>
    <s v="11430, USA"/>
    <x v="3"/>
    <s v="PAX TRAVEL"/>
    <s v="DEPT - OPS - NY"/>
    <s v="Monthly Billing"/>
    <s v="Fare"/>
    <n v="69.78"/>
    <n v="0"/>
    <n v="0"/>
    <n v="69.78"/>
    <s v="USD"/>
    <n v="69.78"/>
    <n v="0"/>
    <n v="0"/>
    <n v="69.78"/>
    <n v="6.98"/>
  </r>
  <r>
    <s v="141dc59c-45ec-4b43-b408-d1ffe7ce153e"/>
    <d v="2019-06-30T21:06:24"/>
    <d v="2019-06-30T00:00:00"/>
    <s v="8:03PM"/>
    <d v="2019-06-30T00:00:00"/>
    <s v="4:03PM"/>
    <d v="2019-06-30T00:00:00"/>
    <s v="8:35PM"/>
    <d v="2019-06-30T00:00:00"/>
    <s v="4:35PM"/>
    <s v="-05:00"/>
    <s v="Blade"/>
    <s v="Employee13"/>
    <s v="Employee13@blyblade.com"/>
    <x v="33"/>
    <s v="--"/>
    <s v="Travel | Black SUV"/>
    <x v="0"/>
    <x v="487"/>
    <n v="20"/>
    <s v="10010, USA"/>
    <s v="10003, USA"/>
    <x v="1"/>
    <s v="CORP - Employee Rides"/>
    <s v="DEPT - CX"/>
    <s v="Monthly Billing"/>
    <s v="Tip"/>
    <n v="0"/>
    <n v="0"/>
    <n v="10.9"/>
    <n v="10.9"/>
    <s v="USD"/>
    <n v="0"/>
    <n v="0"/>
    <n v="10.9"/>
    <n v="10.9"/>
    <n v="0"/>
  </r>
  <r>
    <s v="d7693656-500c-420c-9f6c-320f2904a514"/>
    <d v="2019-08-30T19:27:51"/>
    <d v="2019-08-30T00:00:00"/>
    <s v="7:04PM"/>
    <d v="2019-08-30T00:00:00"/>
    <s v="3:04PM"/>
    <d v="2019-08-30T00:00:00"/>
    <s v="7:27PM"/>
    <d v="2019-08-30T00:00:00"/>
    <s v="3:27PM"/>
    <s v="-05:00"/>
    <s v="Blade"/>
    <s v="Employee40"/>
    <s v="Employee40@blyblade.com"/>
    <x v="6"/>
    <s v="--"/>
    <s v="Travel | Black SUV"/>
    <x v="0"/>
    <x v="488"/>
    <n v="15"/>
    <s v="11371, USA"/>
    <s v="11371, USA"/>
    <x v="3"/>
    <s v="PAX TRAVEL"/>
    <s v="DEPT - CX"/>
    <s v="Monthly Billing"/>
    <s v="Fare"/>
    <n v="46.65"/>
    <n v="0"/>
    <n v="0"/>
    <n v="46.65"/>
    <s v="USD"/>
    <n v="46.65"/>
    <n v="0"/>
    <n v="0"/>
    <n v="46.65"/>
    <n v="4.67"/>
  </r>
  <r>
    <s v="38f0fee5-37d8-4b46-82f9-52af5542270d"/>
    <d v="2019-08-30T20:18:36"/>
    <d v="2019-08-30T00:00:00"/>
    <s v="7:57PM"/>
    <d v="2019-08-30T00:00:00"/>
    <s v="3:57PM"/>
    <d v="2019-08-30T00:00:00"/>
    <s v="8:18PM"/>
    <d v="2019-08-30T00:00:00"/>
    <s v="4:18PM"/>
    <s v="-05:00"/>
    <s v="Blade"/>
    <s v="Employee40"/>
    <s v="Employee40@blyblade.com"/>
    <x v="6"/>
    <s v="--"/>
    <s v="Travel | Black SUV"/>
    <x v="0"/>
    <x v="420"/>
    <n v="9"/>
    <s v="11371, USA"/>
    <s v="11371, USA"/>
    <x v="3"/>
    <s v="PAX TRAVEL"/>
    <s v="DEPT - CX"/>
    <s v="Monthly Billing"/>
    <s v="Fare"/>
    <n v="42.69"/>
    <n v="0"/>
    <n v="0"/>
    <n v="42.69"/>
    <s v="USD"/>
    <n v="42.69"/>
    <n v="0"/>
    <n v="0"/>
    <n v="42.69"/>
    <n v="4.2699999999999996"/>
  </r>
  <r>
    <s v="3504b0ff-5861-4b03-acb7-37925ba88664"/>
    <d v="2019-08-30T20:40:38"/>
    <d v="2019-08-30T00:00:00"/>
    <s v="8:23PM"/>
    <d v="2019-08-30T00:00:00"/>
    <s v="4:23PM"/>
    <s v="--"/>
    <s v="--"/>
    <s v="--"/>
    <s v="--"/>
    <s v="-05:00"/>
    <s v="Blade"/>
    <s v="Employee28"/>
    <s v="Employee28@blyblade.com"/>
    <x v="4"/>
    <s v="--"/>
    <s v="Travel | Black SUV"/>
    <x v="0"/>
    <x v="489"/>
    <n v="11"/>
    <s v="11430, USA"/>
    <s v="11430, USA"/>
    <x v="3"/>
    <s v="PAX TRAVEL"/>
    <s v="DEPT - OPS - NY"/>
    <s v="Monthly Billing"/>
    <s v="Fare"/>
    <n v="33.020000000000003"/>
    <n v="0"/>
    <n v="0"/>
    <n v="33.020000000000003"/>
    <s v="USD"/>
    <n v="33.020000000000003"/>
    <n v="0"/>
    <n v="0"/>
    <n v="33.020000000000003"/>
    <n v="3.3"/>
  </r>
  <r>
    <s v="ee8d8b6c-0560-4fab-82de-3a7d30ed46c6"/>
    <d v="2019-07-01T03:52:00"/>
    <d v="2019-07-01T00:00:00"/>
    <s v="3:34AM"/>
    <d v="2019-06-30T00:00:00"/>
    <s v="11:34PM"/>
    <s v="--"/>
    <s v="--"/>
    <s v="--"/>
    <s v="--"/>
    <s v="-05:00"/>
    <s v="Blade"/>
    <s v="Employee8"/>
    <s v="Employee8@blyblade.com"/>
    <x v="11"/>
    <s v="--"/>
    <s v="Travel | UberX"/>
    <x v="0"/>
    <x v="3"/>
    <s v="--"/>
    <s v="10001, USA"/>
    <s v="10001, USA"/>
    <x v="10"/>
    <s v="CORP - Employee Rides"/>
    <s v="--"/>
    <s v="Monthly Billing"/>
    <s v="Adjustment"/>
    <n v="-5.44"/>
    <n v="0"/>
    <n v="0"/>
    <n v="-5.44"/>
    <s v="USD"/>
    <n v="-5.44"/>
    <n v="0"/>
    <n v="0"/>
    <n v="-5.44"/>
    <n v="-0.54"/>
  </r>
  <r>
    <s v="7743f3c6-23c9-491e-8f31-2be1ddda23f8"/>
    <d v="2019-08-30T21:06:26"/>
    <d v="2019-08-30T00:00:00"/>
    <s v="8:11PM"/>
    <d v="2019-08-30T00:00:00"/>
    <s v="4:11PM"/>
    <d v="2019-08-30T00:00:00"/>
    <s v="9:06PM"/>
    <d v="2019-08-30T00:00:00"/>
    <s v="5:06PM"/>
    <s v="-05:00"/>
    <s v="Blade"/>
    <s v="Employee55"/>
    <s v="Employee55@blyblade.com"/>
    <x v="52"/>
    <s v="--"/>
    <s v="Travel | Black SUV"/>
    <x v="0"/>
    <x v="490"/>
    <n v="46"/>
    <s v="11430, USA"/>
    <s v="11691, USA"/>
    <x v="3"/>
    <s v="PAX TRAVEL"/>
    <s v="DEPT - OPS - NY"/>
    <s v="Monthly Billing"/>
    <s v="Fare"/>
    <n v="124.36"/>
    <n v="0"/>
    <n v="0"/>
    <n v="124.36"/>
    <s v="USD"/>
    <n v="124.36"/>
    <n v="0"/>
    <n v="0"/>
    <n v="124.36"/>
    <n v="12.44"/>
  </r>
  <r>
    <s v="e6a7805d-2bbd-438c-a45d-13fc94c2a71d"/>
    <d v="2019-08-30T21:24:42"/>
    <d v="2019-08-30T00:00:00"/>
    <s v="9:07PM"/>
    <d v="2019-08-30T00:00:00"/>
    <s v="5:07PM"/>
    <d v="2019-08-30T00:00:00"/>
    <s v="9:24PM"/>
    <d v="2019-08-30T00:00:00"/>
    <s v="5:24PM"/>
    <s v="-05:00"/>
    <s v="Blade"/>
    <s v="Employee55"/>
    <s v="Employee55@blyblade.com"/>
    <x v="52"/>
    <s v="--"/>
    <s v="Travel | Black SUV"/>
    <x v="0"/>
    <x v="60"/>
    <n v="6"/>
    <s v="11430, USA"/>
    <s v="11430, USA"/>
    <x v="3"/>
    <s v="PAX TRAVEL"/>
    <s v="DEPT - OPS - NY"/>
    <s v="Monthly Billing"/>
    <s v="Fare"/>
    <n v="33"/>
    <n v="0"/>
    <n v="0"/>
    <n v="33"/>
    <s v="USD"/>
    <n v="33"/>
    <n v="0"/>
    <n v="0"/>
    <n v="33"/>
    <n v="3.3"/>
  </r>
  <r>
    <s v="95f676a7-1cd8-41ef-bb8a-28450d4a4dae"/>
    <d v="2019-08-30T22:17:24"/>
    <d v="2019-08-30T00:00:00"/>
    <s v="9:40PM"/>
    <d v="2019-08-30T00:00:00"/>
    <s v="5:40PM"/>
    <d v="2019-08-30T00:00:00"/>
    <s v="10:17PM"/>
    <d v="2019-08-30T00:00:00"/>
    <s v="6:17PM"/>
    <s v="-05:00"/>
    <s v="Blade"/>
    <s v="Employee28"/>
    <s v="Employee28@blyblade.com"/>
    <x v="4"/>
    <s v="--"/>
    <s v="Travel | Black SUV"/>
    <x v="0"/>
    <x v="58"/>
    <n v="29"/>
    <s v="11430, USA"/>
    <s v="11430, USA"/>
    <x v="3"/>
    <s v="PAX TRAVEL"/>
    <s v="DEPT - OPS - NY"/>
    <s v="Monthly Billing"/>
    <s v="Fare"/>
    <n v="32.42"/>
    <n v="0"/>
    <n v="0"/>
    <n v="32.42"/>
    <s v="USD"/>
    <n v="32.42"/>
    <n v="0"/>
    <n v="0"/>
    <n v="32.42"/>
    <n v="3.24"/>
  </r>
  <r>
    <s v="9c47f2c7-470c-403f-9e45-34e6ef7c6e8c"/>
    <d v="2019-07-03T20:16:46"/>
    <d v="2019-07-03T00:00:00"/>
    <s v="7:17PM"/>
    <d v="2019-07-03T00:00:00"/>
    <s v="3:17PM"/>
    <d v="2019-07-03T00:00:00"/>
    <s v="8:16PM"/>
    <d v="2019-07-03T00:00:00"/>
    <s v="4:16PM"/>
    <s v="-05:00"/>
    <s v="Blade"/>
    <s v="Employee7"/>
    <s v="Employee7@blyblade.com"/>
    <x v="23"/>
    <s v="--"/>
    <s v="Travel | UberX"/>
    <x v="0"/>
    <x v="115"/>
    <n v="55"/>
    <s v="10011, USA"/>
    <s v="10010, USA"/>
    <x v="12"/>
    <s v="CORP - Employee Rides"/>
    <s v="DEPT - OPS - NY"/>
    <s v="Monthly Billing"/>
    <s v="Fare"/>
    <n v="48.97"/>
    <n v="0"/>
    <n v="0"/>
    <n v="48.97"/>
    <s v="USD"/>
    <n v="48.97"/>
    <n v="0"/>
    <n v="0"/>
    <n v="48.97"/>
    <n v="4.9000000000000004"/>
  </r>
  <r>
    <s v="9181fc81-ed97-48ca-9761-b7eb22d8686c"/>
    <d v="2019-07-07T21:29:41"/>
    <d v="2019-07-07T00:00:00"/>
    <s v="8:54PM"/>
    <d v="2019-07-07T00:00:00"/>
    <s v="4:54PM"/>
    <d v="2019-07-07T00:00:00"/>
    <s v="9:29PM"/>
    <d v="2019-07-07T00:00:00"/>
    <s v="5:29PM"/>
    <s v="-05:00"/>
    <s v="Blade"/>
    <s v="Employee13"/>
    <s v="Employee13@blyblade.com"/>
    <x v="33"/>
    <s v="--"/>
    <s v="Travel | Black SUV"/>
    <x v="0"/>
    <x v="86"/>
    <n v="26"/>
    <s v="10010, USA"/>
    <s v="10009, USA"/>
    <x v="12"/>
    <s v="CORP - Employee Rides"/>
    <s v="DEPT - CX"/>
    <s v="Monthly Billing"/>
    <s v="Fare"/>
    <n v="62.27"/>
    <n v="0"/>
    <n v="0"/>
    <n v="62.27"/>
    <s v="USD"/>
    <n v="62.27"/>
    <n v="0"/>
    <n v="0"/>
    <n v="62.27"/>
    <n v="6.23"/>
  </r>
  <r>
    <s v="4b5995b1-5092-4ec9-8919-1bd9605dc52c"/>
    <d v="2019-07-09T14:15:58"/>
    <d v="2019-07-09T00:00:00"/>
    <s v="1:59PM"/>
    <d v="2019-07-09T00:00:00"/>
    <s v="9:59AM"/>
    <d v="2019-07-09T00:00:00"/>
    <s v="2:15PM"/>
    <d v="2019-07-09T00:00:00"/>
    <s v="10:15AM"/>
    <s v="-05:00"/>
    <s v="Blade"/>
    <s v="Employee13"/>
    <s v="Employee13@blyblade.com"/>
    <x v="33"/>
    <s v="--"/>
    <s v="Travel | Black"/>
    <x v="0"/>
    <x v="125"/>
    <n v="12"/>
    <s v="10010, USA"/>
    <s v="10022, USA"/>
    <x v="12"/>
    <s v="CORP - Employee Rides"/>
    <s v="DEPT - CX"/>
    <s v="Monthly Billing"/>
    <s v="Fare"/>
    <n v="25.16"/>
    <n v="0"/>
    <n v="0"/>
    <n v="25.16"/>
    <s v="USD"/>
    <n v="25.16"/>
    <n v="0"/>
    <n v="0"/>
    <n v="25.16"/>
    <n v="2.52"/>
  </r>
  <r>
    <s v="4e29fb2b-b83c-46bc-85fe-97670db1c515"/>
    <d v="2019-07-01T13:43:32"/>
    <d v="2019-07-01T00:00:00"/>
    <s v="12:39PM"/>
    <d v="2019-07-01T00:00:00"/>
    <s v="8:39AM"/>
    <d v="2019-07-01T00:00:00"/>
    <s v="1:43PM"/>
    <d v="2019-07-01T00:00:00"/>
    <s v="9:43AM"/>
    <s v="-05:00"/>
    <s v="Blade"/>
    <s v="Employee13"/>
    <s v="Employee13@blyblade.com"/>
    <x v="33"/>
    <s v="--"/>
    <s v="Travel | UberX Diamond"/>
    <x v="0"/>
    <x v="433"/>
    <n v="53"/>
    <s v="10016, USA"/>
    <s v="10010, USA"/>
    <x v="8"/>
    <s v="CORP - Employee Rides"/>
    <s v="DEPT - CX"/>
    <s v="Monthly Billing"/>
    <s v="Tip"/>
    <n v="0"/>
    <n v="0"/>
    <n v="4.3899999999999997"/>
    <n v="4.3899999999999997"/>
    <s v="USD"/>
    <n v="0"/>
    <n v="0"/>
    <n v="4.3899999999999997"/>
    <n v="4.3899999999999997"/>
    <n v="0"/>
  </r>
  <r>
    <s v="507a5a6d-5290-408c-bb3a-959f1c18d4e2"/>
    <d v="2019-07-19T17:53:05"/>
    <d v="2019-07-19T00:00:00"/>
    <s v="5:41PM"/>
    <d v="2019-07-19T00:00:00"/>
    <s v="1:41PM"/>
    <s v="--"/>
    <s v="--"/>
    <s v="--"/>
    <s v="--"/>
    <s v="-05:00"/>
    <s v="Blade"/>
    <s v="Employee12"/>
    <s v="Employee12@blyblade.com"/>
    <x v="0"/>
    <s v="--"/>
    <s v="Travel | Premium SUV"/>
    <x v="1"/>
    <x v="3"/>
    <s v="--"/>
    <s v="11968, USA"/>
    <s v="11968, USA"/>
    <x v="12"/>
    <s v="PAX TRAVEL"/>
    <s v="DEPT - OPS - NY"/>
    <s v="Monthly Billing"/>
    <s v="Fare"/>
    <n v="20"/>
    <n v="0"/>
    <n v="0"/>
    <n v="20"/>
    <s v="USD"/>
    <n v="20"/>
    <n v="0"/>
    <n v="0"/>
    <n v="20"/>
    <n v="2"/>
  </r>
  <r>
    <s v="7ca2021a-79c5-4c3e-af46-253992841937"/>
    <d v="2019-07-20T21:00:46"/>
    <d v="2019-07-20T00:00:00"/>
    <s v="8:13PM"/>
    <d v="2019-07-20T00:00:00"/>
    <s v="4:13PM"/>
    <d v="2019-07-20T00:00:00"/>
    <s v="9:00PM"/>
    <d v="2019-07-20T00:00:00"/>
    <s v="5:00PM"/>
    <s v="-05:00"/>
    <s v="Blade"/>
    <s v="Employee12"/>
    <s v="Employee12@blyblade.com"/>
    <x v="0"/>
    <s v="--"/>
    <s v="Travel | Premium SUV"/>
    <x v="1"/>
    <x v="491"/>
    <n v="42"/>
    <s v="11937, USA"/>
    <s v="11954, USA"/>
    <x v="12"/>
    <s v="PAX TRAVEL"/>
    <s v="DEPT - OPS - NY"/>
    <s v="Monthly Billing"/>
    <s v="Fare"/>
    <n v="150.41999999999999"/>
    <n v="0"/>
    <n v="0"/>
    <n v="150.41999999999999"/>
    <s v="USD"/>
    <n v="150.41999999999999"/>
    <n v="0"/>
    <n v="0"/>
    <n v="150.41999999999999"/>
    <n v="15.04"/>
  </r>
  <r>
    <s v="6c9ba251-41f8-4e5d-95fa-70bfcd645745"/>
    <d v="2019-07-21T20:45:48"/>
    <d v="2019-07-21T00:00:00"/>
    <s v="8:24PM"/>
    <d v="2019-07-21T00:00:00"/>
    <s v="4:24PM"/>
    <d v="2019-07-21T00:00:00"/>
    <s v="8:45PM"/>
    <d v="2019-07-21T00:00:00"/>
    <s v="4:45PM"/>
    <s v="-05:00"/>
    <s v="Blade"/>
    <s v="Employee14"/>
    <s v="Employee14@blyblade.com"/>
    <x v="5"/>
    <s v="--"/>
    <s v="Travel | Black SUV"/>
    <x v="0"/>
    <x v="492"/>
    <n v="12"/>
    <s v="11430, USA"/>
    <s v="11430, USA"/>
    <x v="12"/>
    <s v="PAX TRAVEL"/>
    <s v="DEPT - OPS - NY"/>
    <s v="Monthly Billing"/>
    <s v="Fare"/>
    <n v="50.41"/>
    <n v="0"/>
    <n v="0"/>
    <n v="50.41"/>
    <s v="USD"/>
    <n v="50.41"/>
    <n v="0"/>
    <n v="0"/>
    <n v="50.41"/>
    <n v="5.04"/>
  </r>
  <r>
    <s v="242026b1-f71a-4564-b051-e96f5afed62f"/>
    <d v="2019-07-21T22:26:48"/>
    <d v="2019-07-21T00:00:00"/>
    <s v="10:05PM"/>
    <d v="2019-07-21T00:00:00"/>
    <s v="6:05PM"/>
    <d v="2019-07-21T00:00:00"/>
    <s v="10:26PM"/>
    <d v="2019-07-21T00:00:00"/>
    <s v="6:26PM"/>
    <s v="-05:00"/>
    <s v="Blade"/>
    <s v="Employee14"/>
    <s v="Employee14@blyblade.com"/>
    <x v="5"/>
    <s v="--"/>
    <s v="Travel | Black SUV"/>
    <x v="0"/>
    <x v="493"/>
    <n v="14"/>
    <s v="11430, USA"/>
    <s v="11430, USA"/>
    <x v="12"/>
    <s v="PAX TRAVEL"/>
    <s v="DEPT - OPS - NY"/>
    <s v="Monthly Billing"/>
    <s v="Fare"/>
    <n v="50.83"/>
    <n v="0"/>
    <n v="0"/>
    <n v="50.83"/>
    <s v="USD"/>
    <n v="50.83"/>
    <n v="0"/>
    <n v="0"/>
    <n v="50.83"/>
    <n v="5.08"/>
  </r>
  <r>
    <s v="3b163c6b-3308-46fc-90fd-3205b0044b1c"/>
    <d v="2019-07-23T18:05:36"/>
    <d v="2019-07-23T00:00:00"/>
    <s v="5:43PM"/>
    <d v="2019-07-23T00:00:00"/>
    <s v="1:43PM"/>
    <d v="2019-07-23T00:00:00"/>
    <s v="6:05PM"/>
    <d v="2019-07-23T00:00:00"/>
    <s v="2:05PM"/>
    <s v="-05:00"/>
    <s v="Blade"/>
    <s v="Employee14"/>
    <s v="Employee14@blyblade.com"/>
    <x v="5"/>
    <s v="--"/>
    <s v="Travel | Black SUV"/>
    <x v="0"/>
    <x v="34"/>
    <n v="15"/>
    <s v="11430, USA"/>
    <s v="11430, USA"/>
    <x v="12"/>
    <s v="PAX TRAVEL"/>
    <s v="DEPT - OPS - NY"/>
    <s v="Monthly Billing"/>
    <s v="Fare"/>
    <n v="55.95"/>
    <n v="0"/>
    <n v="0"/>
    <n v="55.95"/>
    <s v="USD"/>
    <n v="55.95"/>
    <n v="0"/>
    <n v="0"/>
    <n v="55.95"/>
    <n v="5.6"/>
  </r>
  <r>
    <s v="feafa016-b24a-4e10-af02-15c84f1be8b1"/>
    <d v="2019-07-24T04:19:24"/>
    <d v="2019-07-24T00:00:00"/>
    <s v="3:34AM"/>
    <d v="2019-07-23T00:00:00"/>
    <s v="11:34PM"/>
    <d v="2019-07-24T00:00:00"/>
    <s v="4:19AM"/>
    <d v="2019-07-24T00:00:00"/>
    <s v="12:19AM"/>
    <s v="-05:00"/>
    <s v="Blade"/>
    <s v="Employee14"/>
    <s v="Employee14@blyblade.com"/>
    <x v="5"/>
    <s v="--"/>
    <s v="Travel | Black SUV"/>
    <x v="0"/>
    <x v="426"/>
    <n v="39"/>
    <s v="11430, USA"/>
    <s v="11430, USA"/>
    <x v="12"/>
    <s v="PAX TRAVEL"/>
    <s v="DEPT - OPS - NY"/>
    <s v="Monthly Billing"/>
    <s v="Fare"/>
    <n v="88.76"/>
    <n v="0"/>
    <n v="0"/>
    <n v="88.76"/>
    <s v="USD"/>
    <n v="88.76"/>
    <n v="0"/>
    <n v="0"/>
    <n v="88.76"/>
    <n v="8.8800000000000008"/>
  </r>
  <r>
    <s v="849e8a8c-61e4-42f0-bf0c-af956bc5e9bb"/>
    <d v="2019-07-24T15:36:22"/>
    <d v="2019-07-24T00:00:00"/>
    <s v="2:57PM"/>
    <d v="2019-07-24T00:00:00"/>
    <s v="10:57AM"/>
    <d v="2019-07-24T00:00:00"/>
    <s v="3:36PM"/>
    <d v="2019-07-24T00:00:00"/>
    <s v="11:36AM"/>
    <s v="-05:00"/>
    <s v="Blade"/>
    <s v="Employee2"/>
    <s v="Employee2@blyblade.com"/>
    <x v="2"/>
    <s v="--"/>
    <s v="Travel | Black SUV"/>
    <x v="0"/>
    <x v="7"/>
    <n v="28"/>
    <s v="10016, USA"/>
    <s v="10075, USA"/>
    <x v="12"/>
    <s v="PAX TRAVEL"/>
    <s v="DEPT - OPS - NY"/>
    <s v="Monthly Billing"/>
    <s v="Fare"/>
    <n v="67.75"/>
    <n v="0"/>
    <n v="0"/>
    <n v="67.75"/>
    <s v="USD"/>
    <n v="67.75"/>
    <n v="0"/>
    <n v="0"/>
    <n v="67.75"/>
    <n v="6.78"/>
  </r>
  <r>
    <s v="7c399a0c-8b78-4e71-bf6d-1ac83c5396ea"/>
    <d v="2019-07-24T21:27:18"/>
    <d v="2019-07-24T00:00:00"/>
    <s v="8:53PM"/>
    <d v="2019-07-24T00:00:00"/>
    <s v="4:53PM"/>
    <d v="2019-07-24T00:00:00"/>
    <s v="9:27PM"/>
    <d v="2019-07-24T00:00:00"/>
    <s v="5:27PM"/>
    <s v="-05:00"/>
    <s v="Blade"/>
    <s v="Employee1"/>
    <s v="Employee1@blyblade.com"/>
    <x v="41"/>
    <s v="--"/>
    <s v="Travel | Premium SUV"/>
    <x v="1"/>
    <x v="494"/>
    <n v="23"/>
    <s v="11937, USA"/>
    <s v="11932, USA"/>
    <x v="12"/>
    <s v="PAX TRAVEL"/>
    <s v="DEPT - CX"/>
    <s v="Monthly Billing"/>
    <s v="Fare"/>
    <n v="58.6"/>
    <n v="0"/>
    <n v="0"/>
    <n v="58.6"/>
    <s v="USD"/>
    <n v="58.6"/>
    <n v="0"/>
    <n v="0"/>
    <n v="58.6"/>
    <n v="5.86"/>
  </r>
  <r>
    <s v="4a7f3044-919c-45fa-bb17-a521df4d126f"/>
    <d v="2019-07-24T22:13:57"/>
    <d v="2019-07-24T00:00:00"/>
    <s v="9:58PM"/>
    <d v="2019-07-24T00:00:00"/>
    <s v="5:58PM"/>
    <d v="2019-07-24T00:00:00"/>
    <s v="10:13PM"/>
    <d v="2019-07-24T00:00:00"/>
    <s v="6:13PM"/>
    <s v="-05:00"/>
    <s v="Blade"/>
    <s v="Employee14"/>
    <s v="Employee14@blyblade.com"/>
    <x v="5"/>
    <s v="--"/>
    <s v="Travel | Black SUV"/>
    <x v="0"/>
    <x v="104"/>
    <n v="12"/>
    <s v="11430, USA"/>
    <s v="11430, USA"/>
    <x v="12"/>
    <s v="PAX TRAVEL"/>
    <s v="DEPT - OPS - NY"/>
    <s v="Monthly Billing"/>
    <s v="Fare"/>
    <n v="48.57"/>
    <n v="0"/>
    <n v="0"/>
    <n v="48.57"/>
    <s v="USD"/>
    <n v="48.57"/>
    <n v="0"/>
    <n v="0"/>
    <n v="48.57"/>
    <n v="4.8600000000000003"/>
  </r>
  <r>
    <s v="5a83b98e-e577-4211-8547-ae90e3fc5de6"/>
    <d v="2019-07-24T22:19:47"/>
    <d v="2019-07-24T00:00:00"/>
    <s v="9:44PM"/>
    <d v="2019-07-24T00:00:00"/>
    <s v="5:44PM"/>
    <d v="2019-07-24T00:00:00"/>
    <s v="10:19PM"/>
    <d v="2019-07-24T00:00:00"/>
    <s v="6:19PM"/>
    <s v="-05:00"/>
    <s v="Blade"/>
    <s v="Employee1"/>
    <s v="Employee1@blyblade.com"/>
    <x v="41"/>
    <s v="--"/>
    <s v="Travel | Premium SUV"/>
    <x v="1"/>
    <x v="442"/>
    <n v="16"/>
    <s v="11937, USA"/>
    <s v="11963, USA"/>
    <x v="12"/>
    <s v="PAX TRAVEL"/>
    <s v="DEPT - CX"/>
    <s v="Monthly Billing"/>
    <s v="Fare"/>
    <n v="83.22"/>
    <n v="0"/>
    <n v="0"/>
    <n v="83.22"/>
    <s v="USD"/>
    <n v="83.22"/>
    <n v="0"/>
    <n v="0"/>
    <n v="83.22"/>
    <n v="8.32"/>
  </r>
  <r>
    <s v="3e284757-92b0-4c6a-892a-4f3926245b64"/>
    <d v="2019-07-25T10:59:59"/>
    <d v="2019-07-25T00:00:00"/>
    <s v="10:19AM"/>
    <d v="2019-07-25T00:00:00"/>
    <s v="6:19AM"/>
    <d v="2019-07-25T00:00:00"/>
    <s v="10:59AM"/>
    <d v="2019-07-25T00:00:00"/>
    <s v="6:59AM"/>
    <s v="-05:00"/>
    <s v="Blade"/>
    <s v="Employee28"/>
    <s v="Employee28@blyblade.com"/>
    <x v="4"/>
    <s v="--"/>
    <s v="Travel | Black SUV"/>
    <x v="0"/>
    <x v="495"/>
    <n v="26"/>
    <s v="11430, USA"/>
    <s v="11430, USA"/>
    <x v="12"/>
    <s v="PAX TRAVEL"/>
    <s v="DEPT - OPS - NY"/>
    <s v="Monthly Billing"/>
    <s v="Fare"/>
    <n v="68.08"/>
    <n v="0"/>
    <n v="0"/>
    <n v="68.08"/>
    <s v="USD"/>
    <n v="68.08"/>
    <n v="0"/>
    <n v="0"/>
    <n v="68.08"/>
    <n v="6.81"/>
  </r>
  <r>
    <s v="c63b3972-8580-40ca-94d4-8010ff7041ff"/>
    <d v="2019-07-25T13:28:00"/>
    <d v="2019-07-25T00:00:00"/>
    <s v="12:49PM"/>
    <d v="2019-07-25T00:00:00"/>
    <s v="8:49AM"/>
    <d v="2019-07-25T00:00:00"/>
    <s v="1:27PM"/>
    <d v="2019-07-25T00:00:00"/>
    <s v="9:27AM"/>
    <s v="-05:00"/>
    <s v="Blade"/>
    <s v="Employee2"/>
    <s v="Employee2@blyblade.com"/>
    <x v="2"/>
    <s v="--"/>
    <s v="Travel | Black SUV"/>
    <x v="0"/>
    <x v="496"/>
    <n v="29"/>
    <s v="10011, USA"/>
    <s v="10036, USA"/>
    <x v="12"/>
    <s v="PAX TRAVEL"/>
    <s v="DEPT - OPS - NY"/>
    <s v="Monthly Billing"/>
    <s v="Fare"/>
    <n v="49.74"/>
    <n v="0"/>
    <n v="0"/>
    <n v="49.74"/>
    <s v="USD"/>
    <n v="49.74"/>
    <n v="0"/>
    <n v="0"/>
    <n v="49.74"/>
    <n v="4.97"/>
  </r>
  <r>
    <s v="3e1f9856-6b3d-4b59-b7fa-32a5ce8bf426"/>
    <d v="2019-07-25T16:51:03"/>
    <d v="2019-07-25T00:00:00"/>
    <s v="4:34PM"/>
    <d v="2019-07-25T00:00:00"/>
    <s v="12:34PM"/>
    <d v="2019-07-25T00:00:00"/>
    <s v="4:50PM"/>
    <d v="2019-07-25T00:00:00"/>
    <s v="12:50PM"/>
    <s v="-05:00"/>
    <s v="Blade"/>
    <s v="Employee13"/>
    <s v="Employee13@blyblade.com"/>
    <x v="33"/>
    <s v="--"/>
    <s v="Travel | Black SUV"/>
    <x v="0"/>
    <x v="229"/>
    <n v="9"/>
    <s v="10010, USA"/>
    <s v="10009, USA"/>
    <x v="12"/>
    <s v="PAX TRAVEL"/>
    <s v="DEPT - CX"/>
    <s v="Monthly Billing"/>
    <s v="Fare"/>
    <n v="35.369999999999997"/>
    <n v="0"/>
    <n v="0"/>
    <n v="35.369999999999997"/>
    <s v="USD"/>
    <n v="35.369999999999997"/>
    <n v="0"/>
    <n v="0"/>
    <n v="35.369999999999997"/>
    <n v="3.54"/>
  </r>
  <r>
    <s v="af0b1697-d635-4101-b79f-d71c7ce27a59"/>
    <d v="2019-07-25T20:46:08"/>
    <d v="2019-07-25T00:00:00"/>
    <s v="8:22PM"/>
    <d v="2019-07-25T00:00:00"/>
    <s v="4:22PM"/>
    <s v="--"/>
    <s v="--"/>
    <s v="--"/>
    <s v="--"/>
    <s v="-05:00"/>
    <s v="Blade"/>
    <s v="Employee14"/>
    <s v="Employee14@blyblade.com"/>
    <x v="5"/>
    <s v="--"/>
    <s v="Travel | Black SUV"/>
    <x v="0"/>
    <x v="457"/>
    <n v="15"/>
    <s v="11430, USA"/>
    <s v="11430, USA"/>
    <x v="12"/>
    <s v="PAX TRAVEL"/>
    <s v="DEPT - OPS - NY"/>
    <s v="Monthly Billing"/>
    <s v="Fare"/>
    <n v="35.17"/>
    <n v="0"/>
    <n v="0"/>
    <n v="35.17"/>
    <s v="USD"/>
    <n v="35.17"/>
    <n v="0"/>
    <n v="0"/>
    <n v="35.17"/>
    <n v="3.52"/>
  </r>
  <r>
    <s v="25bd103c-cccc-4f4b-b98e-e5a6d906f342"/>
    <d v="2019-07-25T21:19:12"/>
    <d v="2019-07-25T00:00:00"/>
    <s v="8:30PM"/>
    <d v="2019-07-25T00:00:00"/>
    <s v="4:30PM"/>
    <d v="2019-07-25T00:00:00"/>
    <s v="9:19PM"/>
    <d v="2019-07-25T00:00:00"/>
    <s v="5:19PM"/>
    <s v="-05:00"/>
    <s v="Blade"/>
    <s v="Employee2"/>
    <s v="Employee2@blyblade.com"/>
    <x v="2"/>
    <s v="--"/>
    <s v="Travel | Premium SUV"/>
    <x v="1"/>
    <x v="497"/>
    <n v="34"/>
    <s v="11968, USA"/>
    <s v="11932, USA"/>
    <x v="12"/>
    <s v="PAX TRAVEL"/>
    <s v="DEPT - OPS - NY"/>
    <s v="Monthly Billing"/>
    <s v="Fare"/>
    <n v="115.51"/>
    <n v="0"/>
    <n v="0"/>
    <n v="115.51"/>
    <s v="USD"/>
    <n v="115.51"/>
    <n v="0"/>
    <n v="0"/>
    <n v="115.51"/>
    <n v="11.55"/>
  </r>
  <r>
    <s v="b50ff698-2ee9-4054-ae14-a7ad27792326"/>
    <d v="2019-07-25T22:11:17"/>
    <d v="2019-07-25T00:00:00"/>
    <s v="9:43PM"/>
    <d v="2019-07-25T00:00:00"/>
    <s v="5:43PM"/>
    <d v="2019-07-25T00:00:00"/>
    <s v="10:11PM"/>
    <d v="2019-07-25T00:00:00"/>
    <s v="6:11PM"/>
    <s v="-05:00"/>
    <s v="Blade"/>
    <s v="Employee1"/>
    <s v="Employee1@blyblade.com"/>
    <x v="41"/>
    <s v="--"/>
    <s v="Travel | Premium SUV"/>
    <x v="1"/>
    <x v="426"/>
    <n v="14"/>
    <s v="11937, USA"/>
    <s v="11962, USA"/>
    <x v="12"/>
    <s v="PAX TRAVEL"/>
    <s v="DEPT - CX"/>
    <s v="Monthly Billing"/>
    <s v="Fare"/>
    <n v="62.79"/>
    <n v="0"/>
    <n v="0"/>
    <n v="62.79"/>
    <s v="USD"/>
    <n v="62.79"/>
    <n v="0"/>
    <n v="0"/>
    <n v="62.79"/>
    <n v="6.28"/>
  </r>
  <r>
    <s v="f0112a9a-a02b-4aa0-be6e-63c7be6ca74a"/>
    <d v="2019-07-25T22:41:38"/>
    <d v="2019-07-25T00:00:00"/>
    <s v="10:13PM"/>
    <d v="2019-07-25T00:00:00"/>
    <s v="6:13PM"/>
    <d v="2019-07-25T00:00:00"/>
    <s v="10:41PM"/>
    <d v="2019-07-25T00:00:00"/>
    <s v="6:41PM"/>
    <s v="-05:00"/>
    <s v="Blade"/>
    <s v="Employee1"/>
    <s v="Employee1@blyblade.com"/>
    <x v="41"/>
    <s v="--"/>
    <s v="Travel | Premium SUV"/>
    <x v="1"/>
    <x v="498"/>
    <n v="11"/>
    <s v="11937, USA"/>
    <s v="11937, USA"/>
    <x v="12"/>
    <s v="PAX TRAVEL"/>
    <s v="DEPT - CX"/>
    <s v="Monthly Billing"/>
    <s v="Fare"/>
    <n v="58.61"/>
    <n v="0"/>
    <n v="0"/>
    <n v="58.61"/>
    <s v="USD"/>
    <n v="58.61"/>
    <n v="0"/>
    <n v="0"/>
    <n v="58.61"/>
    <n v="5.86"/>
  </r>
  <r>
    <s v="f9d0573c-41cf-4336-bc9b-3e3136743449"/>
    <d v="2019-07-25T23:29:30"/>
    <d v="2019-07-25T00:00:00"/>
    <s v="10:45PM"/>
    <d v="2019-07-25T00:00:00"/>
    <s v="6:45PM"/>
    <d v="2019-07-25T00:00:00"/>
    <s v="11:29PM"/>
    <d v="2019-07-25T00:00:00"/>
    <s v="7:29PM"/>
    <s v="-05:00"/>
    <s v="Blade"/>
    <s v="Employee1"/>
    <s v="Employee1@blyblade.com"/>
    <x v="41"/>
    <s v="--"/>
    <s v="Travel | Premium SUV"/>
    <x v="1"/>
    <x v="499"/>
    <n v="34"/>
    <s v="11937, USA"/>
    <s v="11954, USA"/>
    <x v="12"/>
    <s v="PAX TRAVEL"/>
    <s v="DEPT - CX"/>
    <s v="Monthly Billing"/>
    <s v="Fare"/>
    <n v="159.13999999999999"/>
    <n v="0"/>
    <n v="0"/>
    <n v="159.13999999999999"/>
    <s v="USD"/>
    <n v="159.13999999999999"/>
    <n v="0"/>
    <n v="0"/>
    <n v="159.13999999999999"/>
    <n v="15.91"/>
  </r>
  <r>
    <s v="7eeeef3d-9ffd-4e90-a558-cc77a4d6d6d4"/>
    <d v="2019-07-26T00:17:07"/>
    <d v="2019-07-25T00:00:00"/>
    <s v="11:31PM"/>
    <d v="2019-07-25T00:00:00"/>
    <s v="7:31PM"/>
    <d v="2019-07-26T00:00:00"/>
    <s v="12:16AM"/>
    <d v="2019-07-25T00:00:00"/>
    <s v="8:16PM"/>
    <s v="-05:00"/>
    <s v="Blade"/>
    <s v="Employee1"/>
    <s v="Employee1@blyblade.com"/>
    <x v="41"/>
    <s v="--"/>
    <s v="Travel | Premium SUV"/>
    <x v="1"/>
    <x v="500"/>
    <n v="44"/>
    <s v="11937, USA"/>
    <s v="11976, USA"/>
    <x v="12"/>
    <s v="PAX TRAVEL"/>
    <s v="DEPT - CX"/>
    <s v="Monthly Billing"/>
    <s v="Fare"/>
    <n v="89.22"/>
    <n v="0"/>
    <n v="0"/>
    <n v="89.22"/>
    <s v="USD"/>
    <n v="89.22"/>
    <n v="0"/>
    <n v="0"/>
    <n v="89.22"/>
    <n v="8.92"/>
  </r>
  <r>
    <s v="6dd50461-9d1e-47c2-95ce-a6497c003100"/>
    <d v="2019-07-26T01:05:12"/>
    <d v="2019-07-25T00:00:00"/>
    <s v="11:34PM"/>
    <d v="2019-07-25T00:00:00"/>
    <s v="7:34PM"/>
    <d v="2019-07-26T00:00:00"/>
    <s v="1:04AM"/>
    <d v="2019-07-25T00:00:00"/>
    <s v="9:04PM"/>
    <s v="-05:00"/>
    <s v="Blade"/>
    <s v="Employee2"/>
    <s v="Employee2@blyblade.com"/>
    <x v="2"/>
    <s v="--"/>
    <s v="Travel | Premium SUV"/>
    <x v="1"/>
    <x v="501"/>
    <n v="53"/>
    <s v="11954, USA"/>
    <s v="11954, USA"/>
    <x v="12"/>
    <s v="I'M RIDING"/>
    <s v="DEPT - OPS - NY"/>
    <s v="Monthly Billing"/>
    <s v="Fare"/>
    <n v="193.63"/>
    <n v="0"/>
    <n v="0"/>
    <n v="193.63"/>
    <s v="USD"/>
    <n v="193.63"/>
    <n v="0"/>
    <n v="0"/>
    <n v="193.63"/>
    <n v="19.36"/>
  </r>
  <r>
    <s v="654aa881-2a25-4d10-97e4-ba7d80f646ec"/>
    <d v="2019-07-26T18:27:05"/>
    <d v="2019-07-26T00:00:00"/>
    <s v="5:43PM"/>
    <d v="2019-07-26T00:00:00"/>
    <s v="1:43PM"/>
    <d v="2019-07-26T00:00:00"/>
    <s v="6:26PM"/>
    <d v="2019-07-26T00:00:00"/>
    <s v="2:26PM"/>
    <s v="-05:00"/>
    <s v="Blade"/>
    <s v="Employee1"/>
    <s v="Employee1@blyblade.com"/>
    <x v="41"/>
    <s v="--"/>
    <s v="Travel | Premium SUV"/>
    <x v="1"/>
    <x v="502"/>
    <n v="40"/>
    <s v="11937, USA"/>
    <s v="11968, USA"/>
    <x v="12"/>
    <s v="PAX TRAVEL"/>
    <s v="DEPT - CX"/>
    <s v="Monthly Billing"/>
    <s v="Fare"/>
    <n v="103.28"/>
    <n v="0"/>
    <n v="0"/>
    <n v="103.28"/>
    <s v="USD"/>
    <n v="103.28"/>
    <n v="0"/>
    <n v="0"/>
    <n v="103.28"/>
    <n v="10.33"/>
  </r>
  <r>
    <s v="9d3b96a8-1999-42e8-9605-e3dc638cff98"/>
    <d v="2019-07-26T20:59:10"/>
    <d v="2019-07-26T00:00:00"/>
    <s v="7:57PM"/>
    <d v="2019-07-26T00:00:00"/>
    <s v="3:57PM"/>
    <d v="2019-07-26T00:00:00"/>
    <s v="8:58PM"/>
    <d v="2019-07-26T00:00:00"/>
    <s v="4:58PM"/>
    <s v="-05:00"/>
    <s v="Blade"/>
    <s v="Employee1"/>
    <s v="Employee1@blyblade.com"/>
    <x v="41"/>
    <s v="--"/>
    <s v="Travel | Premium SUV"/>
    <x v="1"/>
    <x v="503"/>
    <n v="45"/>
    <s v="11937, USA"/>
    <s v="11954, USA"/>
    <x v="12"/>
    <s v="PAX TRAVEL"/>
    <s v="DEPT - CX"/>
    <s v="Monthly Billing"/>
    <s v="Fare"/>
    <n v="179.18"/>
    <n v="0"/>
    <n v="0"/>
    <n v="179.18"/>
    <s v="USD"/>
    <n v="179.18"/>
    <n v="0"/>
    <n v="0"/>
    <n v="179.18"/>
    <n v="17.920000000000002"/>
  </r>
  <r>
    <s v="d106fc5b-580d-4ba5-8ba1-f7330a458489"/>
    <d v="2019-07-02T15:58:59"/>
    <d v="2019-06-29T00:00:00"/>
    <s v="12:01AM"/>
    <d v="2019-06-28T00:00:00"/>
    <s v="8:01PM"/>
    <d v="2019-06-29T00:00:00"/>
    <s v="12:15AM"/>
    <d v="2019-06-28T00:00:00"/>
    <s v="8:15PM"/>
    <s v="-05:00"/>
    <s v="Blade"/>
    <s v="Employee19"/>
    <s v="Employee19@blyblade.com"/>
    <x v="10"/>
    <s v="--"/>
    <s v="Travel | UberX"/>
    <x v="0"/>
    <x v="504"/>
    <n v="9"/>
    <s v="10011, USA"/>
    <s v="10019, USA"/>
    <x v="10"/>
    <s v="CORP - Employee Rides"/>
    <s v="DEPT - CORP - NY"/>
    <s v="Monthly Billing"/>
    <s v="Tip"/>
    <n v="0"/>
    <n v="0"/>
    <n v="1.03"/>
    <n v="1.03"/>
    <s v="USD"/>
    <n v="0"/>
    <n v="0"/>
    <n v="1.03"/>
    <n v="1.03"/>
    <n v="0"/>
  </r>
  <r>
    <s v="9822b713-5925-5376-b90b-c4bf56d1ed2e"/>
    <d v="2019-07-02T16:00:10"/>
    <d v="2019-07-02T00:00:00"/>
    <s v="3:44PM"/>
    <d v="2019-07-02T00:00:00"/>
    <s v="11:44AM"/>
    <d v="2019-07-02T00:00:00"/>
    <s v="4:00PM"/>
    <d v="2019-07-02T00:00:00"/>
    <s v="12:00PM"/>
    <s v="-05:00"/>
    <s v="Blade"/>
    <s v="Employee26"/>
    <s v="Employee26@blyblade.com"/>
    <x v="24"/>
    <s v="--"/>
    <s v="Eats"/>
    <x v="0"/>
    <x v="118"/>
    <n v="15"/>
    <s v="10010, USA"/>
    <s v="10010, USA"/>
    <x v="9"/>
    <s v="Blade - Lunch Policy"/>
    <s v="DEPT - OPS - NY"/>
    <s v="Monthly Billing"/>
    <s v="Fare and Tip"/>
    <n v="23.79"/>
    <n v="0"/>
    <n v="2"/>
    <n v="20"/>
    <s v="USD"/>
    <n v="23.79"/>
    <n v="0"/>
    <n v="2"/>
    <n v="20"/>
    <n v="2"/>
  </r>
  <r>
    <s v="23d069cd-0a22-4379-a927-c09c44cdfa28"/>
    <d v="2019-07-26T21:45:19"/>
    <d v="2019-07-26T00:00:00"/>
    <s v="9:36PM"/>
    <d v="2019-07-26T00:00:00"/>
    <s v="5:36PM"/>
    <s v="--"/>
    <s v="--"/>
    <s v="--"/>
    <s v="--"/>
    <s v="-05:00"/>
    <s v="Blade"/>
    <s v="Employee1"/>
    <s v="Employee1@blyblade.com"/>
    <x v="41"/>
    <s v="--"/>
    <s v="Travel | Premium SUV"/>
    <x v="1"/>
    <x v="1"/>
    <n v="1"/>
    <s v="11937, USA"/>
    <s v="11937, USA"/>
    <x v="12"/>
    <s v="PAX TRAVEL"/>
    <s v="DEPT - CX"/>
    <s v="Monthly Billing"/>
    <s v="Fare"/>
    <n v="24.7"/>
    <n v="0"/>
    <n v="0"/>
    <n v="24.7"/>
    <s v="USD"/>
    <n v="24.7"/>
    <n v="0"/>
    <n v="0"/>
    <n v="24.7"/>
    <n v="2.4700000000000002"/>
  </r>
  <r>
    <s v="0dbecfdf-a270-403a-a7bd-38d022dd92d5"/>
    <d v="2019-07-26T21:52:07"/>
    <d v="2019-07-26T00:00:00"/>
    <s v="9:36PM"/>
    <d v="2019-07-26T00:00:00"/>
    <s v="5:36PM"/>
    <s v="--"/>
    <s v="--"/>
    <s v="--"/>
    <s v="--"/>
    <s v="-05:00"/>
    <s v="Blade"/>
    <s v="Employee2"/>
    <s v="Employee2@blyblade.com"/>
    <x v="2"/>
    <s v="--"/>
    <s v="Travel | Premium SUV"/>
    <x v="1"/>
    <x v="3"/>
    <s v="--"/>
    <s v="11978, USA"/>
    <s v="11978, USA"/>
    <x v="12"/>
    <s v="PAX TRAVEL"/>
    <s v="DEPT - OPS - NY"/>
    <s v="Monthly Billing"/>
    <s v="Fare"/>
    <n v="20"/>
    <n v="0"/>
    <n v="0"/>
    <n v="20"/>
    <s v="USD"/>
    <n v="20"/>
    <n v="0"/>
    <n v="0"/>
    <n v="20"/>
    <n v="2"/>
  </r>
  <r>
    <s v="1e1d7423-0d3a-5b40-89ae-553ef2894205"/>
    <d v="2019-07-02T17:49:53"/>
    <d v="2019-07-02T00:00:00"/>
    <s v="5:34PM"/>
    <d v="2019-07-02T00:00:00"/>
    <s v="1:34PM"/>
    <d v="2019-07-02T00:00:00"/>
    <s v="5:49PM"/>
    <d v="2019-07-02T00:00:00"/>
    <s v="1:49PM"/>
    <s v="-05:00"/>
    <s v="Blade"/>
    <s v="Employee27"/>
    <s v="Employee27@blyblade.com"/>
    <x v="25"/>
    <s v="--"/>
    <s v="Eats"/>
    <x v="0"/>
    <x v="118"/>
    <n v="15"/>
    <s v="10010, USA"/>
    <s v="10010, USA"/>
    <x v="9"/>
    <s v="Blade - Lunch Policy"/>
    <s v="DEPT - OPS - NY"/>
    <s v="Monthly Billing"/>
    <s v="Fare and Tip"/>
    <n v="23.79"/>
    <n v="0"/>
    <n v="1"/>
    <n v="20"/>
    <s v="USD"/>
    <n v="23.79"/>
    <n v="0"/>
    <n v="1"/>
    <n v="20"/>
    <n v="2"/>
  </r>
  <r>
    <s v="0b9873c0-026d-4133-b04f-404ae27413fe"/>
    <d v="2019-07-26T22:08:09"/>
    <d v="2019-07-26T00:00:00"/>
    <s v="9:41PM"/>
    <d v="2019-07-26T00:00:00"/>
    <s v="5:41PM"/>
    <d v="2019-07-26T00:00:00"/>
    <s v="10:07PM"/>
    <d v="2019-07-26T00:00:00"/>
    <s v="6:07PM"/>
    <s v="-05:00"/>
    <s v="Blade"/>
    <s v="Employee48"/>
    <s v="Employee48@blyblade.com"/>
    <x v="27"/>
    <s v="--"/>
    <s v="Travel | Premium"/>
    <x v="1"/>
    <x v="505"/>
    <n v="14"/>
    <s v="11978, USA"/>
    <s v="11959, USA"/>
    <x v="12"/>
    <s v="PAX TRAVEL"/>
    <s v="--"/>
    <s v="Monthly Billing"/>
    <s v="Fare"/>
    <n v="38.979999999999997"/>
    <n v="0"/>
    <n v="0"/>
    <n v="38.979999999999997"/>
    <s v="USD"/>
    <n v="38.979999999999997"/>
    <n v="0"/>
    <n v="0"/>
    <n v="38.979999999999997"/>
    <n v="3.9"/>
  </r>
  <r>
    <s v="692deeeb-8ada-4057-92c0-d25bb574a22e"/>
    <d v="2019-07-27T00:01:19"/>
    <d v="2019-07-26T00:00:00"/>
    <s v="11:25PM"/>
    <d v="2019-07-26T00:00:00"/>
    <s v="7:25PM"/>
    <d v="2019-07-27T00:00:00"/>
    <s v="12:01AM"/>
    <d v="2019-07-26T00:00:00"/>
    <s v="8:01PM"/>
    <s v="-05:00"/>
    <s v="Blade"/>
    <s v="Employee1"/>
    <s v="Employee1@blyblade.com"/>
    <x v="41"/>
    <s v="--"/>
    <s v="Travel | Premium SUV"/>
    <x v="1"/>
    <x v="506"/>
    <n v="18"/>
    <s v="11937, USA"/>
    <s v="11930, USA"/>
    <x v="12"/>
    <s v="PAX TRAVEL"/>
    <s v="DEPT - CX"/>
    <s v="Monthly Billing"/>
    <s v="Fare"/>
    <n v="87.68"/>
    <n v="0"/>
    <n v="0"/>
    <n v="87.68"/>
    <s v="USD"/>
    <n v="87.68"/>
    <n v="0"/>
    <n v="0"/>
    <n v="87.68"/>
    <n v="8.77"/>
  </r>
  <r>
    <s v="bbd7a201-18ce-4477-9579-991feabf301e"/>
    <d v="2019-07-27T00:16:50"/>
    <d v="2019-07-26T00:00:00"/>
    <s v="11:31PM"/>
    <d v="2019-07-26T00:00:00"/>
    <s v="7:31PM"/>
    <d v="2019-07-27T00:00:00"/>
    <s v="12:16AM"/>
    <d v="2019-07-26T00:00:00"/>
    <s v="8:16PM"/>
    <s v="-05:00"/>
    <s v="Blade"/>
    <s v="Employee2"/>
    <s v="Employee2@blyblade.com"/>
    <x v="2"/>
    <s v="--"/>
    <s v="Travel | Premium SUV"/>
    <x v="1"/>
    <x v="507"/>
    <n v="34"/>
    <s v="11937, USA"/>
    <s v="11932, USA"/>
    <x v="12"/>
    <s v="PAX TRAVEL"/>
    <s v="DEPT - OPS - NY"/>
    <s v="Monthly Billing"/>
    <s v="Fare"/>
    <n v="50.47"/>
    <n v="0"/>
    <n v="0"/>
    <n v="50.47"/>
    <s v="USD"/>
    <n v="50.47"/>
    <n v="0"/>
    <n v="0"/>
    <n v="50.47"/>
    <n v="5.05"/>
  </r>
  <r>
    <s v="03c508a7-774e-4e37-bd45-713ac8160ab5"/>
    <d v="2019-07-27T01:07:46"/>
    <d v="2019-07-27T00:00:00"/>
    <s v="12:36AM"/>
    <d v="2019-07-26T00:00:00"/>
    <s v="8:36PM"/>
    <d v="2019-07-27T00:00:00"/>
    <s v="1:07AM"/>
    <d v="2019-07-26T00:00:00"/>
    <s v="9:07PM"/>
    <s v="-05:00"/>
    <s v="Blade"/>
    <s v="Employee1"/>
    <s v="Employee1@blyblade.com"/>
    <x v="41"/>
    <s v="--"/>
    <s v="Travel | Premium SUV"/>
    <x v="1"/>
    <x v="21"/>
    <n v="15"/>
    <s v="11937, USA"/>
    <s v="11962, USA"/>
    <x v="12"/>
    <s v="PAX TRAVEL"/>
    <s v="DEPT - CX"/>
    <s v="Monthly Billing"/>
    <s v="Fare"/>
    <n v="63.07"/>
    <n v="0"/>
    <n v="0"/>
    <n v="63.07"/>
    <s v="USD"/>
    <n v="63.07"/>
    <n v="0"/>
    <n v="0"/>
    <n v="63.07"/>
    <n v="6.31"/>
  </r>
  <r>
    <s v="ebc36103-7cfd-410e-acde-5308d526c40c"/>
    <d v="2019-07-27T04:29:27"/>
    <d v="2019-07-27T00:00:00"/>
    <s v="3:20AM"/>
    <d v="2019-07-26T00:00:00"/>
    <s v="11:20PM"/>
    <d v="2019-07-27T00:00:00"/>
    <s v="4:29AM"/>
    <d v="2019-07-27T00:00:00"/>
    <s v="12:29AM"/>
    <s v="-05:00"/>
    <s v="Blade"/>
    <s v="Employee1"/>
    <s v="Employee1@blyblade.com"/>
    <x v="41"/>
    <s v="--"/>
    <s v="Travel | Premium SUV"/>
    <x v="1"/>
    <x v="424"/>
    <n v="48"/>
    <s v="11978, USA"/>
    <s v="11937, USA"/>
    <x v="12"/>
    <s v="PAX TRAVEL"/>
    <s v="DEPT - CX"/>
    <s v="Monthly Billing"/>
    <s v="Fare"/>
    <n v="230.37"/>
    <n v="0"/>
    <n v="0"/>
    <n v="230.37"/>
    <s v="USD"/>
    <n v="230.37"/>
    <n v="0"/>
    <n v="0"/>
    <n v="230.37"/>
    <n v="23.04"/>
  </r>
  <r>
    <s v="7d35414d-75a9-40f3-9d77-4b7fd608b36b"/>
    <d v="2019-07-27T12:11:32"/>
    <d v="2019-07-27T00:00:00"/>
    <s v="11:38AM"/>
    <d v="2019-07-27T00:00:00"/>
    <s v="7:38AM"/>
    <d v="2019-07-27T00:00:00"/>
    <s v="12:11PM"/>
    <d v="2019-07-27T00:00:00"/>
    <s v="8:11AM"/>
    <s v="-05:00"/>
    <s v="Blade"/>
    <s v="Employee2"/>
    <s v="Employee2@blyblade.com"/>
    <x v="2"/>
    <s v="--"/>
    <s v="Travel | Black SUV"/>
    <x v="0"/>
    <x v="508"/>
    <n v="21"/>
    <s v="10011, USA"/>
    <s v="07608, USA"/>
    <x v="12"/>
    <s v="PAX TRAVEL"/>
    <s v="DEPT - OPS - NY"/>
    <s v="Monthly Billing"/>
    <s v="Fare"/>
    <n v="113.11"/>
    <n v="0"/>
    <n v="0"/>
    <n v="113.11"/>
    <s v="USD"/>
    <n v="113.11"/>
    <n v="0"/>
    <n v="0"/>
    <n v="113.11"/>
    <n v="11.31"/>
  </r>
  <r>
    <s v="414a970f-1928-4bae-9874-c3ffeb569b74"/>
    <d v="2019-07-27T15:44:55"/>
    <d v="2019-07-27T00:00:00"/>
    <s v="3:09PM"/>
    <d v="2019-07-27T00:00:00"/>
    <s v="11:09AM"/>
    <d v="2019-07-27T00:00:00"/>
    <s v="3:44PM"/>
    <d v="2019-07-27T00:00:00"/>
    <s v="11:44AM"/>
    <s v="-05:00"/>
    <s v="Blade"/>
    <s v="Employee31"/>
    <s v="Employee31@blyblade.com"/>
    <x v="48"/>
    <s v="--"/>
    <s v="Travel | UberX"/>
    <x v="1"/>
    <x v="509"/>
    <n v="29"/>
    <s v="11937, USA"/>
    <s v="11968, USA"/>
    <x v="12"/>
    <s v="I'M RIDING"/>
    <s v="BLADE - CX + SR CX"/>
    <s v="Monthly Billing"/>
    <s v="Fare"/>
    <n v="35.92"/>
    <n v="0"/>
    <n v="0"/>
    <n v="35.92"/>
    <s v="USD"/>
    <n v="35.92"/>
    <n v="0"/>
    <n v="0"/>
    <n v="35.92"/>
    <n v="3.59"/>
  </r>
  <r>
    <s v="5ca89bfb-4c0c-4cb5-8b86-57f673f187ea"/>
    <d v="2019-07-27T21:49:54"/>
    <d v="2019-07-27T00:00:00"/>
    <s v="9:18PM"/>
    <d v="2019-07-27T00:00:00"/>
    <s v="5:18PM"/>
    <d v="2019-07-27T00:00:00"/>
    <s v="9:49PM"/>
    <d v="2019-07-27T00:00:00"/>
    <s v="5:49PM"/>
    <s v="-05:00"/>
    <s v="Blade"/>
    <s v="Employee1"/>
    <s v="Employee1@blyblade.com"/>
    <x v="41"/>
    <s v="--"/>
    <s v="Travel | Premium SUV"/>
    <x v="1"/>
    <x v="510"/>
    <n v="22"/>
    <s v="11954, USA"/>
    <s v="11954, USA"/>
    <x v="12"/>
    <s v="PAX TRAVEL"/>
    <s v="DEPT - CX"/>
    <s v="Monthly Billing"/>
    <s v="Fare"/>
    <n v="48.82"/>
    <n v="0"/>
    <n v="0"/>
    <n v="48.82"/>
    <s v="USD"/>
    <n v="48.82"/>
    <n v="0"/>
    <n v="0"/>
    <n v="48.82"/>
    <n v="4.88"/>
  </r>
  <r>
    <s v="e5faff22-98e8-4027-9f73-3f97acf98a0b"/>
    <d v="2019-07-27T22:29:08"/>
    <d v="2019-07-27T00:00:00"/>
    <s v="9:44PM"/>
    <d v="2019-07-27T00:00:00"/>
    <s v="5:44PM"/>
    <d v="2019-07-27T00:00:00"/>
    <s v="10:28PM"/>
    <d v="2019-07-27T00:00:00"/>
    <s v="6:28PM"/>
    <s v="-05:00"/>
    <s v="Blade"/>
    <s v="Employee48"/>
    <s v="Employee48@blyblade.com"/>
    <x v="27"/>
    <s v="--"/>
    <s v="Travel | Premium SUV"/>
    <x v="4"/>
    <x v="511"/>
    <n v="28"/>
    <s v="06615, USA"/>
    <s v="06890, USA"/>
    <x v="12"/>
    <s v="PAX TRAVEL"/>
    <s v="--"/>
    <s v="Monthly Billing"/>
    <s v="Fare"/>
    <n v="59"/>
    <n v="0"/>
    <n v="0"/>
    <n v="59"/>
    <s v="USD"/>
    <n v="59"/>
    <n v="0"/>
    <n v="0"/>
    <n v="59"/>
    <n v="5.9"/>
  </r>
  <r>
    <s v="5e34ebac-a9f9-482a-aa00-a80ac1d1a9c5"/>
    <d v="2019-07-02T20:13:29"/>
    <d v="2019-07-02T00:00:00"/>
    <s v="7:37PM"/>
    <d v="2019-07-02T00:00:00"/>
    <s v="3:37PM"/>
    <d v="2019-07-02T00:00:00"/>
    <s v="8:09PM"/>
    <d v="2019-07-02T00:00:00"/>
    <s v="4:09PM"/>
    <s v="-05:00"/>
    <s v="Blade"/>
    <s v="Employee2"/>
    <s v="Employee2@blyblade.com"/>
    <x v="2"/>
    <s v="--"/>
    <s v="Travel | Black SUV"/>
    <x v="2"/>
    <x v="12"/>
    <n v="24"/>
    <s v="07114, USA"/>
    <s v="07114, USA"/>
    <x v="0"/>
    <s v="CORP - Employee Rides"/>
    <s v="DEPT - OPS - NY"/>
    <s v="Monthly Billing"/>
    <s v="Tip"/>
    <n v="0"/>
    <n v="0"/>
    <n v="5"/>
    <n v="5"/>
    <s v="USD"/>
    <n v="0"/>
    <n v="0"/>
    <n v="5"/>
    <n v="5"/>
    <n v="0"/>
  </r>
  <r>
    <s v="b016e88f-c8fe-4563-944c-95f678ca89f9"/>
    <d v="2019-07-27T22:54:22"/>
    <d v="2019-07-27T00:00:00"/>
    <s v="10:32PM"/>
    <d v="2019-07-27T00:00:00"/>
    <s v="6:32PM"/>
    <d v="2019-07-27T00:00:00"/>
    <s v="10:54PM"/>
    <d v="2019-07-27T00:00:00"/>
    <s v="6:54PM"/>
    <s v="-05:00"/>
    <s v="Blade"/>
    <s v="Employee31"/>
    <s v="Employee31@blyblade.com"/>
    <x v="48"/>
    <s v="--"/>
    <s v="Travel | UberX"/>
    <x v="1"/>
    <x v="271"/>
    <n v="14"/>
    <s v="11937, USA"/>
    <s v="11963, USA"/>
    <x v="12"/>
    <s v="I'M RIDING"/>
    <s v="BLADE - CX + SR CX"/>
    <s v="Monthly Billing"/>
    <s v="Fare"/>
    <n v="23.41"/>
    <n v="0"/>
    <n v="0"/>
    <n v="23.41"/>
    <s v="USD"/>
    <n v="23.41"/>
    <n v="0"/>
    <n v="0"/>
    <n v="23.41"/>
    <n v="2.34"/>
  </r>
  <r>
    <s v="81b1d2f2-3838-45a2-b397-af95d69bc9f3"/>
    <d v="2019-07-28T00:34:25"/>
    <d v="2019-07-27T00:00:00"/>
    <s v="11:30PM"/>
    <d v="2019-07-27T00:00:00"/>
    <s v="7:30PM"/>
    <d v="2019-07-28T00:00:00"/>
    <s v="12:34AM"/>
    <d v="2019-07-27T00:00:00"/>
    <s v="8:34PM"/>
    <s v="-05:00"/>
    <s v="Blade"/>
    <s v="Employee2"/>
    <s v="Employee2@blyblade.com"/>
    <x v="2"/>
    <s v="--"/>
    <s v="Travel | Premium SUV"/>
    <x v="1"/>
    <x v="512"/>
    <n v="18"/>
    <s v="11978, USA"/>
    <s v="11978, USA"/>
    <x v="12"/>
    <s v="PAX TRAVEL"/>
    <s v="DEPT - OPS - NY"/>
    <s v="Monthly Billing"/>
    <s v="Fare"/>
    <n v="80.349999999999994"/>
    <n v="0"/>
    <n v="0"/>
    <n v="80.349999999999994"/>
    <s v="USD"/>
    <n v="80.349999999999994"/>
    <n v="0"/>
    <n v="0"/>
    <n v="80.349999999999994"/>
    <n v="8.0399999999999991"/>
  </r>
  <r>
    <s v="01d0b3c7-92da-415b-9d57-b3fc31464abe"/>
    <d v="2019-07-02T20:58:33"/>
    <d v="2019-07-02T00:00:00"/>
    <s v="8:31PM"/>
    <d v="2019-07-02T00:00:00"/>
    <s v="4:31PM"/>
    <d v="2019-07-02T00:00:00"/>
    <s v="8:56PM"/>
    <d v="2019-07-02T00:00:00"/>
    <s v="4:56PM"/>
    <s v="-05:00"/>
    <s v="Blade"/>
    <s v="Employee28"/>
    <s v="Employee28@blyblade.com"/>
    <x v="4"/>
    <s v="--"/>
    <s v="Travel | Black SUV"/>
    <x v="0"/>
    <x v="469"/>
    <n v="19"/>
    <s v="11430, USA"/>
    <s v="11430, USA"/>
    <x v="1"/>
    <s v="CORP - Employee Rides"/>
    <s v="DEPT - OPS - NY"/>
    <s v="Monthly Billing"/>
    <s v="Tip"/>
    <n v="0"/>
    <n v="0"/>
    <n v="7.82"/>
    <n v="7.82"/>
    <s v="USD"/>
    <n v="0"/>
    <n v="0"/>
    <n v="7.82"/>
    <n v="7.82"/>
    <n v="0"/>
  </r>
  <r>
    <s v="efa2be93-48c7-4e0e-bc50-b1af06997b9e"/>
    <d v="2019-07-28T13:51:19"/>
    <d v="2019-07-28T00:00:00"/>
    <s v="1:01PM"/>
    <d v="2019-07-28T00:00:00"/>
    <s v="9:01AM"/>
    <d v="2019-07-28T00:00:00"/>
    <s v="1:51PM"/>
    <d v="2019-07-28T00:00:00"/>
    <s v="9:51AM"/>
    <s v="-05:00"/>
    <s v="Blade"/>
    <s v="Employee1"/>
    <s v="Employee1@blyblade.com"/>
    <x v="41"/>
    <s v="--"/>
    <s v="Travel | Premium SUV"/>
    <x v="1"/>
    <x v="513"/>
    <n v="18"/>
    <s v="11954, USA"/>
    <s v="11954, USA"/>
    <x v="12"/>
    <s v="PAX TRAVEL"/>
    <s v="DEPT - CX"/>
    <s v="Monthly Billing"/>
    <s v="Fare"/>
    <n v="83.64"/>
    <n v="0"/>
    <n v="0"/>
    <n v="83.64"/>
    <s v="USD"/>
    <n v="83.64"/>
    <n v="0"/>
    <n v="0"/>
    <n v="83.64"/>
    <n v="8.36"/>
  </r>
  <r>
    <s v="2f161f9a-ec98-453a-9085-c0fedf7bbc64"/>
    <d v="2019-07-28T14:23:24"/>
    <d v="2019-07-28T00:00:00"/>
    <s v="1:41PM"/>
    <d v="2019-07-28T00:00:00"/>
    <s v="9:41AM"/>
    <d v="2019-07-28T00:00:00"/>
    <s v="2:23PM"/>
    <d v="2019-07-28T00:00:00"/>
    <s v="10:23AM"/>
    <s v="-05:00"/>
    <s v="Blade"/>
    <s v="Employee48"/>
    <s v="Employee48@blyblade.com"/>
    <x v="27"/>
    <s v="--"/>
    <s v="Travel | Premium SUV"/>
    <x v="1"/>
    <x v="514"/>
    <n v="15"/>
    <s v="11937, USA"/>
    <s v="11932, USA"/>
    <x v="12"/>
    <s v="PAX TRAVEL"/>
    <s v="--"/>
    <s v="Monthly Billing"/>
    <s v="Fare"/>
    <n v="76.81"/>
    <n v="0"/>
    <n v="0"/>
    <n v="76.81"/>
    <s v="USD"/>
    <n v="76.81"/>
    <n v="0"/>
    <n v="0"/>
    <n v="76.81"/>
    <n v="7.68"/>
  </r>
  <r>
    <s v="97a9ec0d-11e1-413d-891b-be160cb68455"/>
    <d v="2019-07-28T14:29:33"/>
    <d v="2019-07-28T00:00:00"/>
    <s v="1:27PM"/>
    <d v="2019-07-28T00:00:00"/>
    <s v="9:27AM"/>
    <d v="2019-07-28T00:00:00"/>
    <s v="2:29PM"/>
    <d v="2019-07-28T00:00:00"/>
    <s v="10:29AM"/>
    <s v="-05:00"/>
    <s v="Blade"/>
    <s v="Employee2"/>
    <s v="Employee2@blyblade.com"/>
    <x v="2"/>
    <s v="--"/>
    <s v="Travel | Premium SUV"/>
    <x v="1"/>
    <x v="515"/>
    <n v="33"/>
    <s v="11937, USA"/>
    <s v="11954, USA"/>
    <x v="12"/>
    <s v="PAX TRAVEL"/>
    <s v="DEPT - OPS - NY"/>
    <s v="Monthly Billing"/>
    <s v="Fare"/>
    <n v="146.56"/>
    <n v="0"/>
    <n v="0"/>
    <n v="146.56"/>
    <s v="USD"/>
    <n v="146.56"/>
    <n v="0"/>
    <n v="0"/>
    <n v="146.56"/>
    <n v="14.66"/>
  </r>
  <r>
    <s v="7f9d7fd3-e357-48a1-b394-a1af599d503f"/>
    <d v="2019-07-28T14:49:59"/>
    <d v="2019-07-28T00:00:00"/>
    <s v="2:21PM"/>
    <d v="2019-07-28T00:00:00"/>
    <s v="10:21AM"/>
    <s v="--"/>
    <s v="--"/>
    <s v="--"/>
    <s v="--"/>
    <s v="-05:00"/>
    <s v="Blade"/>
    <s v="Employee29"/>
    <s v="Employee29@blyblade.com"/>
    <x v="7"/>
    <s v="--"/>
    <s v="Travel | Black SUV"/>
    <x v="0"/>
    <x v="3"/>
    <s v="--"/>
    <s v="10005, USA"/>
    <s v="10004, USA"/>
    <x v="12"/>
    <s v="PAX TRAVEL"/>
    <s v="DEPT - OPS - NY"/>
    <s v="Monthly Billing"/>
    <s v="Fare"/>
    <n v="10.89"/>
    <n v="0"/>
    <n v="0"/>
    <n v="10.89"/>
    <s v="USD"/>
    <n v="10.89"/>
    <n v="0"/>
    <n v="0"/>
    <n v="10.89"/>
    <n v="1.0900000000000001"/>
  </r>
  <r>
    <s v="d630a8f8-b953-400d-bcee-4ac3569a173a"/>
    <d v="2019-07-03T00:41:52"/>
    <d v="2019-07-03T00:00:00"/>
    <s v="12:15AM"/>
    <d v="2019-07-02T00:00:00"/>
    <s v="8:15PM"/>
    <d v="2019-07-03T00:00:00"/>
    <s v="12:41AM"/>
    <d v="2019-07-02T00:00:00"/>
    <s v="8:41PM"/>
    <s v="-05:00"/>
    <s v="Blade"/>
    <s v="Employee22"/>
    <s v="Employee22@blyblade.com"/>
    <x v="16"/>
    <s v="--"/>
    <s v="Travel | UberX"/>
    <x v="0"/>
    <x v="195"/>
    <n v="16"/>
    <s v="10011, USA"/>
    <s v="10016, USA"/>
    <x v="2"/>
    <s v="CORP - Employee Rides"/>
    <s v="DEPT - OPS - NY"/>
    <s v="Monthly Billing"/>
    <s v="Tip"/>
    <n v="0"/>
    <n v="0"/>
    <n v="4.67"/>
    <n v="4.67"/>
    <s v="USD"/>
    <n v="0"/>
    <n v="0"/>
    <n v="4.67"/>
    <n v="4.67"/>
    <n v="0"/>
  </r>
  <r>
    <s v="cd5f8061-f046-4649-afd6-1371e5091651"/>
    <d v="2019-07-28T18:42:08"/>
    <d v="2019-07-28T00:00:00"/>
    <s v="6:21PM"/>
    <d v="2019-07-28T00:00:00"/>
    <s v="2:21PM"/>
    <d v="2019-07-28T00:00:00"/>
    <s v="6:41PM"/>
    <d v="2019-07-28T00:00:00"/>
    <s v="2:41PM"/>
    <s v="-05:00"/>
    <s v="Blade"/>
    <s v="Employee2"/>
    <s v="Employee2@blyblade.com"/>
    <x v="2"/>
    <s v="--"/>
    <s v="Travel | Black"/>
    <x v="0"/>
    <x v="265"/>
    <n v="14"/>
    <s v="10004, USA"/>
    <s v="10013, USA"/>
    <x v="12"/>
    <s v="PAX TRAVEL"/>
    <s v="DEPT - OPS - NY"/>
    <s v="Monthly Billing"/>
    <s v="Fare"/>
    <n v="30.5"/>
    <n v="0"/>
    <n v="0"/>
    <n v="30.5"/>
    <s v="USD"/>
    <n v="30.5"/>
    <n v="0"/>
    <n v="0"/>
    <n v="30.5"/>
    <n v="3.05"/>
  </r>
  <r>
    <s v="accb9ebe-2055-4c99-84dd-42aadddee010"/>
    <d v="2019-07-28T19:55:56"/>
    <d v="2019-07-28T00:00:00"/>
    <s v="7:26PM"/>
    <d v="2019-07-28T00:00:00"/>
    <s v="3:26PM"/>
    <d v="2019-07-28T00:00:00"/>
    <s v="7:55PM"/>
    <d v="2019-07-28T00:00:00"/>
    <s v="3:55PM"/>
    <s v="-05:00"/>
    <s v="Blade"/>
    <s v="Employee2"/>
    <s v="Employee2@blyblade.com"/>
    <x v="2"/>
    <s v="--"/>
    <s v="Travel | Black SUV"/>
    <x v="0"/>
    <x v="93"/>
    <n v="17"/>
    <s v="10011, USA"/>
    <s v="10036, USA"/>
    <x v="12"/>
    <s v="PAX TRAVEL"/>
    <s v="DEPT - OPS - NY"/>
    <s v="Monthly Billing"/>
    <s v="Fare"/>
    <n v="46.99"/>
    <n v="0"/>
    <n v="0"/>
    <n v="46.99"/>
    <s v="USD"/>
    <n v="46.99"/>
    <n v="0"/>
    <n v="0"/>
    <n v="46.99"/>
    <n v="4.7"/>
  </r>
  <r>
    <s v="39f57e45-4568-460e-a21e-d9ec2987a025"/>
    <d v="2019-07-28T20:16:34"/>
    <d v="2019-07-28T00:00:00"/>
    <s v="8:02PM"/>
    <d v="2019-07-28T00:00:00"/>
    <s v="4:02PM"/>
    <d v="2019-07-28T00:00:00"/>
    <s v="8:16PM"/>
    <d v="2019-07-28T00:00:00"/>
    <s v="4:16PM"/>
    <s v="-05:00"/>
    <s v="Blade"/>
    <s v="Employee2"/>
    <s v="Employee2@blyblade.com"/>
    <x v="2"/>
    <s v="--"/>
    <s v="Travel | Black SUV"/>
    <x v="0"/>
    <x v="10"/>
    <n v="8"/>
    <s v="10010, USA"/>
    <s v="10003, USA"/>
    <x v="12"/>
    <s v="PAX TRAVEL"/>
    <s v="DEPT - OPS - NY"/>
    <s v="Monthly Billing"/>
    <s v="Fare"/>
    <n v="40.840000000000003"/>
    <n v="0"/>
    <n v="0"/>
    <n v="40.840000000000003"/>
    <s v="USD"/>
    <n v="40.840000000000003"/>
    <n v="0"/>
    <n v="0"/>
    <n v="40.840000000000003"/>
    <n v="4.08"/>
  </r>
  <r>
    <s v="8c7e46c3-f4ea-4f91-abad-41c7928babe3"/>
    <d v="2019-07-28T21:07:00"/>
    <d v="2019-07-28T00:00:00"/>
    <s v="8:48PM"/>
    <d v="2019-07-28T00:00:00"/>
    <s v="4:48PM"/>
    <d v="2019-07-28T00:00:00"/>
    <s v="9:06PM"/>
    <d v="2019-07-28T00:00:00"/>
    <s v="5:06PM"/>
    <s v="-05:00"/>
    <s v="Blade"/>
    <s v="Employee5"/>
    <s v="Employee5@blyblade.com"/>
    <x v="9"/>
    <s v="--"/>
    <s v="Travel | Premium SUV"/>
    <x v="1"/>
    <x v="516"/>
    <n v="14"/>
    <s v="11937, USA"/>
    <s v="11930, USA"/>
    <x v="12"/>
    <s v="PAX TRAVEL"/>
    <s v="DEPT - OPS - NY"/>
    <s v="Monthly Billing"/>
    <s v="Fare"/>
    <n v="64.400000000000006"/>
    <n v="0"/>
    <n v="0"/>
    <n v="64.400000000000006"/>
    <s v="USD"/>
    <n v="64.400000000000006"/>
    <n v="0"/>
    <n v="0"/>
    <n v="64.400000000000006"/>
    <n v="6.44"/>
  </r>
  <r>
    <s v="840fe828-4bc1-4a12-8380-c2cdc49253c2"/>
    <d v="2019-07-28T22:45:35"/>
    <d v="2019-07-28T00:00:00"/>
    <s v="10:10PM"/>
    <d v="2019-07-28T00:00:00"/>
    <s v="6:10PM"/>
    <d v="2019-07-28T00:00:00"/>
    <s v="10:45PM"/>
    <d v="2019-07-28T00:00:00"/>
    <s v="6:45PM"/>
    <s v="-05:00"/>
    <s v="Blade"/>
    <s v="Employee13"/>
    <s v="Employee13@blyblade.com"/>
    <x v="33"/>
    <s v="--"/>
    <s v="Travel | Black SUV"/>
    <x v="0"/>
    <x v="517"/>
    <n v="25"/>
    <s v="10010, USA"/>
    <s v="10013, USA"/>
    <x v="12"/>
    <s v="PAX TRAVEL"/>
    <s v="DEPT - CX"/>
    <s v="Monthly Billing"/>
    <s v="Fare"/>
    <n v="69.42"/>
    <n v="0"/>
    <n v="0"/>
    <n v="69.42"/>
    <s v="USD"/>
    <n v="69.42"/>
    <n v="0"/>
    <n v="0"/>
    <n v="69.42"/>
    <n v="6.94"/>
  </r>
  <r>
    <s v="b75ab731-3643-4fa7-86ec-8cf214915f77"/>
    <d v="2019-07-28T23:36:44"/>
    <d v="2019-07-28T00:00:00"/>
    <s v="11:04PM"/>
    <d v="2019-07-28T00:00:00"/>
    <s v="7:04PM"/>
    <d v="2019-07-28T00:00:00"/>
    <s v="11:36PM"/>
    <d v="2019-07-28T00:00:00"/>
    <s v="7:36PM"/>
    <s v="-05:00"/>
    <s v="Blade"/>
    <s v="Employee2"/>
    <s v="Employee2@blyblade.com"/>
    <x v="2"/>
    <s v="--"/>
    <s v="Travel | Premium SUV"/>
    <x v="1"/>
    <x v="518"/>
    <n v="14"/>
    <s v="11954, USA"/>
    <s v="11954, USA"/>
    <x v="12"/>
    <s v="PAX TRAVEL"/>
    <s v="DEPT - OPS - NY"/>
    <s v="Monthly Billing"/>
    <s v="Fare"/>
    <n v="67.45"/>
    <n v="0"/>
    <n v="0"/>
    <n v="67.45"/>
    <s v="USD"/>
    <n v="67.45"/>
    <n v="0"/>
    <n v="0"/>
    <n v="67.45"/>
    <n v="6.75"/>
  </r>
  <r>
    <s v="a96a3aac-58b2-45f1-9dc6-e02ea5ec99f0"/>
    <d v="2019-07-03T01:56:07"/>
    <d v="2019-07-03T00:00:00"/>
    <s v="1:09AM"/>
    <d v="2019-07-02T00:00:00"/>
    <s v="6:09PM"/>
    <d v="2019-07-03T00:00:00"/>
    <s v="1:54AM"/>
    <d v="2019-07-02T00:00:00"/>
    <s v="6:54PM"/>
    <s v="-08:00"/>
    <s v="Blade"/>
    <s v="Employee33"/>
    <s v="Employee33@blyblade.com"/>
    <x v="42"/>
    <s v="--"/>
    <s v="Travel | UberX"/>
    <x v="6"/>
    <x v="255"/>
    <n v="41"/>
    <s v="94621, USA"/>
    <s v="94303, USA"/>
    <x v="11"/>
    <s v="CORP - Employee Rides"/>
    <s v="DEPT - OPS - CA"/>
    <s v="Monthly Billing"/>
    <s v="Tip"/>
    <n v="0"/>
    <n v="0"/>
    <n v="3"/>
    <n v="3"/>
    <s v="USD"/>
    <n v="0"/>
    <n v="0"/>
    <n v="3"/>
    <n v="3"/>
    <n v="0"/>
  </r>
  <r>
    <s v="643afba8-3fee-4519-96b5-e9aa1c40b647"/>
    <d v="2019-07-28T23:37:41"/>
    <d v="2019-07-28T00:00:00"/>
    <s v="11:04PM"/>
    <d v="2019-07-28T00:00:00"/>
    <s v="7:04PM"/>
    <d v="2019-07-28T00:00:00"/>
    <s v="11:37PM"/>
    <d v="2019-07-28T00:00:00"/>
    <s v="7:37PM"/>
    <s v="-05:00"/>
    <s v="Blade"/>
    <s v="Employee29"/>
    <s v="Employee29@blyblade.com"/>
    <x v="7"/>
    <s v="--"/>
    <s v="Travel | Premium SUV"/>
    <x v="1"/>
    <x v="49"/>
    <n v="25"/>
    <s v="11954, USA"/>
    <s v="11954, USA"/>
    <x v="12"/>
    <s v="PAX TRAVEL"/>
    <s v="DEPT - OPS - NY"/>
    <s v="Monthly Billing"/>
    <s v="Fare"/>
    <n v="67.34"/>
    <n v="0"/>
    <n v="0"/>
    <n v="67.34"/>
    <s v="USD"/>
    <n v="67.34"/>
    <n v="0"/>
    <n v="0"/>
    <n v="67.34"/>
    <n v="6.73"/>
  </r>
  <r>
    <s v="6609af67-aece-4199-ab2a-89329f00361a"/>
    <d v="2019-07-29T00:41:50"/>
    <d v="2019-07-29T00:00:00"/>
    <s v="12:33AM"/>
    <d v="2019-07-28T00:00:00"/>
    <s v="8:33PM"/>
    <s v="--"/>
    <s v="--"/>
    <s v="--"/>
    <s v="--"/>
    <s v="-05:00"/>
    <s v="Blade"/>
    <s v="Employee2"/>
    <s v="Employee2@blyblade.com"/>
    <x v="2"/>
    <s v="--"/>
    <s v="Travel | Black SUV"/>
    <x v="0"/>
    <x v="3"/>
    <s v="--"/>
    <s v="10001, USA"/>
    <s v="10011, USA"/>
    <x v="12"/>
    <s v="PAX TRAVEL"/>
    <s v="DEPT - OPS - NY"/>
    <s v="Monthly Billing"/>
    <s v="Fare"/>
    <n v="10.89"/>
    <n v="0"/>
    <n v="0"/>
    <n v="10.89"/>
    <s v="USD"/>
    <n v="10.89"/>
    <n v="0"/>
    <n v="0"/>
    <n v="10.89"/>
    <n v="1.0900000000000001"/>
  </r>
  <r>
    <s v="41cd0294-378b-409d-98fd-362d6b6f804d"/>
    <d v="2019-07-29T12:45:41"/>
    <d v="2019-07-29T00:00:00"/>
    <s v="12:36PM"/>
    <d v="2019-07-29T00:00:00"/>
    <s v="8:36AM"/>
    <s v="--"/>
    <s v="--"/>
    <s v="--"/>
    <s v="--"/>
    <s v="-05:00"/>
    <s v="Blade"/>
    <s v="Employee2"/>
    <s v="Employee2@blyblade.com"/>
    <x v="2"/>
    <s v="--"/>
    <s v="Travel | Black SUV"/>
    <x v="0"/>
    <x v="3"/>
    <s v="--"/>
    <s v="10003, USA"/>
    <s v="10010, USA"/>
    <x v="12"/>
    <s v="PAX TRAVEL"/>
    <s v="DEPT - OPS - NY"/>
    <s v="Monthly Billing"/>
    <s v="Fare"/>
    <n v="10.89"/>
    <n v="0"/>
    <n v="0"/>
    <n v="10.89"/>
    <s v="USD"/>
    <n v="10.89"/>
    <n v="0"/>
    <n v="0"/>
    <n v="10.89"/>
    <n v="1.0900000000000001"/>
  </r>
  <r>
    <s v="5efd6c3f-a4e3-4790-bc64-f7239163f4de"/>
    <d v="2019-07-29T12:48:12"/>
    <d v="2019-07-29T00:00:00"/>
    <s v="12:34PM"/>
    <d v="2019-07-29T00:00:00"/>
    <s v="8:34AM"/>
    <s v="--"/>
    <s v="--"/>
    <s v="--"/>
    <s v="--"/>
    <s v="-05:00"/>
    <s v="Blade"/>
    <s v="Employee13"/>
    <s v="Employee13@blyblade.com"/>
    <x v="33"/>
    <s v="--"/>
    <s v="Travel | Black SUV"/>
    <x v="0"/>
    <x v="279"/>
    <n v="4"/>
    <s v="10010, USA"/>
    <s v="10010, USA"/>
    <x v="12"/>
    <s v="PAX TRAVEL"/>
    <s v="DEPT - CX"/>
    <s v="Monthly Billing"/>
    <s v="Fare"/>
    <n v="25.76"/>
    <n v="0"/>
    <n v="0"/>
    <n v="25.76"/>
    <s v="USD"/>
    <n v="25.76"/>
    <n v="0"/>
    <n v="0"/>
    <n v="25.76"/>
    <n v="2.58"/>
  </r>
  <r>
    <s v="55508f83-ed6a-4612-8558-d53312a3bb50"/>
    <d v="2019-07-30T14:55:26"/>
    <d v="2019-07-30T00:00:00"/>
    <s v="2:12PM"/>
    <d v="2019-07-30T00:00:00"/>
    <s v="10:12AM"/>
    <d v="2019-07-30T00:00:00"/>
    <s v="2:55PM"/>
    <d v="2019-07-30T00:00:00"/>
    <s v="10:55AM"/>
    <s v="-05:00"/>
    <s v="Blade"/>
    <s v="Employee13"/>
    <s v="Employee13@blyblade.com"/>
    <x v="33"/>
    <s v="--"/>
    <s v="Travel | Black SUV"/>
    <x v="0"/>
    <x v="304"/>
    <n v="30"/>
    <s v="10010, USA"/>
    <s v="10021, USA"/>
    <x v="12"/>
    <s v="PAX TRAVEL"/>
    <s v="DEPT - CX"/>
    <s v="Monthly Billing"/>
    <s v="Fare"/>
    <n v="61.62"/>
    <n v="0"/>
    <n v="0"/>
    <n v="61.62"/>
    <s v="USD"/>
    <n v="61.62"/>
    <n v="0"/>
    <n v="0"/>
    <n v="61.62"/>
    <n v="6.16"/>
  </r>
  <r>
    <s v="ef4cac35-892f-419d-bc16-7f46fbbf74cf"/>
    <d v="2019-07-30T22:44:25"/>
    <d v="2019-07-30T00:00:00"/>
    <s v="9:51PM"/>
    <d v="2019-07-30T00:00:00"/>
    <s v="5:51PM"/>
    <d v="2019-07-30T00:00:00"/>
    <s v="10:44PM"/>
    <d v="2019-07-30T00:00:00"/>
    <s v="6:44PM"/>
    <s v="-05:00"/>
    <s v="Blade"/>
    <s v="Employee1"/>
    <s v="Employee1@blyblade.com"/>
    <x v="41"/>
    <s v="--"/>
    <s v="Travel | Premium SUV"/>
    <x v="1"/>
    <x v="519"/>
    <n v="37"/>
    <s v="11937, USA"/>
    <s v="11954, USA"/>
    <x v="12"/>
    <s v="PRODUCT RIDING"/>
    <s v="DEPT - CX"/>
    <s v="Monthly Billing"/>
    <s v="Fare"/>
    <n v="155.65"/>
    <n v="0"/>
    <n v="0"/>
    <n v="155.65"/>
    <s v="USD"/>
    <n v="155.65"/>
    <n v="0"/>
    <n v="0"/>
    <n v="155.65"/>
    <n v="15.57"/>
  </r>
  <r>
    <s v="905e6c24-a2f2-4f3f-89d9-257c4f2cf98f"/>
    <d v="2019-07-31T18:14:20"/>
    <d v="2019-07-31T00:00:00"/>
    <s v="5:56PM"/>
    <d v="2019-07-31T00:00:00"/>
    <s v="1:56PM"/>
    <s v="--"/>
    <s v="--"/>
    <s v="--"/>
    <s v="--"/>
    <s v="-05:00"/>
    <s v="Blade"/>
    <s v="Employee2"/>
    <s v="Employee2@blyblade.com"/>
    <x v="2"/>
    <s v="--"/>
    <s v="Travel | Premium"/>
    <x v="1"/>
    <x v="3"/>
    <s v="--"/>
    <s v="12550, USA"/>
    <s v="12553, USA"/>
    <x v="12"/>
    <s v="PAX TRAVEL"/>
    <s v="DEPT - OPS - NY"/>
    <s v="Monthly Billing"/>
    <s v="Fare"/>
    <n v="15.79"/>
    <n v="0"/>
    <n v="0"/>
    <n v="15.79"/>
    <s v="USD"/>
    <n v="15.79"/>
    <n v="0"/>
    <n v="0"/>
    <n v="15.79"/>
    <n v="1.58"/>
  </r>
  <r>
    <s v="3eaa6d4c-4375-46d6-8fa0-c468a7d658f8"/>
    <d v="2019-08-01T12:17:00"/>
    <d v="2019-08-01T00:00:00"/>
    <s v="12:02PM"/>
    <d v="2019-08-01T00:00:00"/>
    <s v="8:02AM"/>
    <s v="--"/>
    <s v="--"/>
    <s v="--"/>
    <s v="--"/>
    <s v="-05:00"/>
    <s v="Blade"/>
    <s v="Employee1"/>
    <s v="Employee1@blyblade.com"/>
    <x v="41"/>
    <s v="--"/>
    <s v="Travel | UberXL"/>
    <x v="1"/>
    <x v="3"/>
    <s v="--"/>
    <s v="11968, USA"/>
    <s v="11968, USA"/>
    <x v="12"/>
    <s v="PRODUCT RIDING"/>
    <s v="DEPT - CX"/>
    <s v="Monthly Billing"/>
    <s v="Fare"/>
    <n v="20"/>
    <n v="0"/>
    <n v="0"/>
    <n v="20"/>
    <s v="USD"/>
    <n v="20"/>
    <n v="0"/>
    <n v="0"/>
    <n v="20"/>
    <n v="2"/>
  </r>
  <r>
    <s v="b7102202-73df-4b1b-8da7-d1cded18785e"/>
    <d v="2019-08-01T12:48:23"/>
    <d v="2019-08-01T00:00:00"/>
    <s v="12:00PM"/>
    <d v="2019-08-01T00:00:00"/>
    <s v="8:00AM"/>
    <d v="2019-08-01T00:00:00"/>
    <s v="12:48PM"/>
    <d v="2019-08-01T00:00:00"/>
    <s v="8:48AM"/>
    <s v="-05:00"/>
    <s v="Blade"/>
    <s v="Employee5"/>
    <s v="Employee5@blyblade.com"/>
    <x v="9"/>
    <s v="--"/>
    <s v="Travel | Premium"/>
    <x v="1"/>
    <x v="520"/>
    <n v="31"/>
    <s v="11968, USA"/>
    <s v="11937, USA"/>
    <x v="12"/>
    <s v="PAX TRAVEL"/>
    <s v="DEPT - OPS - NY"/>
    <s v="Monthly Billing"/>
    <s v="Fare"/>
    <n v="103.72"/>
    <n v="0"/>
    <n v="0"/>
    <n v="103.72"/>
    <s v="USD"/>
    <n v="103.72"/>
    <n v="0"/>
    <n v="0"/>
    <n v="103.72"/>
    <n v="10.37"/>
  </r>
  <r>
    <s v="ae2822b6-5856-416d-8a41-07b10346fc37"/>
    <d v="2019-08-01T13:32:29"/>
    <d v="2019-08-01T00:00:00"/>
    <s v="12:39PM"/>
    <d v="2019-08-01T00:00:00"/>
    <s v="8:39AM"/>
    <d v="2019-08-01T00:00:00"/>
    <s v="1:32PM"/>
    <d v="2019-08-01T00:00:00"/>
    <s v="9:32AM"/>
    <s v="-05:00"/>
    <s v="Blade"/>
    <s v="Employee2"/>
    <s v="Employee2@blyblade.com"/>
    <x v="2"/>
    <s v="--"/>
    <s v="Travel | Black SUV"/>
    <x v="0"/>
    <x v="266"/>
    <n v="38"/>
    <s v="10004, USA"/>
    <s v="10013, USA"/>
    <x v="12"/>
    <s v="PAX TRAVEL"/>
    <s v="DEPT - OPS - NY"/>
    <s v="Monthly Billing"/>
    <s v="Fare"/>
    <n v="79.930000000000007"/>
    <n v="0"/>
    <n v="0"/>
    <n v="79.930000000000007"/>
    <s v="USD"/>
    <n v="79.930000000000007"/>
    <n v="0"/>
    <n v="0"/>
    <n v="79.930000000000007"/>
    <n v="7.99"/>
  </r>
  <r>
    <s v="bcd7cd58-6cca-4d50-be7f-ef3943adf6d5"/>
    <d v="2019-08-01T18:08:51"/>
    <d v="2019-08-01T00:00:00"/>
    <s v="5:38PM"/>
    <d v="2019-08-01T00:00:00"/>
    <s v="1:38PM"/>
    <d v="2019-08-01T00:00:00"/>
    <s v="6:08PM"/>
    <d v="2019-08-01T00:00:00"/>
    <s v="2:08PM"/>
    <s v="-05:00"/>
    <s v="Blade"/>
    <s v="Employee28"/>
    <s v="Employee28@blyblade.com"/>
    <x v="4"/>
    <s v="--"/>
    <s v="Travel | Black SUV"/>
    <x v="0"/>
    <x v="225"/>
    <n v="24"/>
    <s v="11430, USA"/>
    <s v="11430, USA"/>
    <x v="12"/>
    <s v="PAX TRAVEL"/>
    <s v="DEPT - OPS - NY"/>
    <s v="Monthly Billing"/>
    <s v="Fare"/>
    <n v="33.96"/>
    <n v="0"/>
    <n v="0"/>
    <n v="33.96"/>
    <s v="USD"/>
    <n v="33.96"/>
    <n v="0"/>
    <n v="0"/>
    <n v="33.96"/>
    <n v="3.4"/>
  </r>
  <r>
    <s v="e1d1f337-f9b7-4cbf-9133-1943ccfbfe56"/>
    <d v="2019-08-01T19:13:10"/>
    <d v="2019-08-01T00:00:00"/>
    <s v="6:38PM"/>
    <d v="2019-08-01T00:00:00"/>
    <s v="2:38PM"/>
    <d v="2019-08-01T00:00:00"/>
    <s v="7:12PM"/>
    <d v="2019-08-01T00:00:00"/>
    <s v="3:12PM"/>
    <s v="-05:00"/>
    <s v="Blade"/>
    <s v="Employee2"/>
    <s v="Employee2@blyblade.com"/>
    <x v="2"/>
    <s v="--"/>
    <s v="Travel | Black SUV"/>
    <x v="0"/>
    <x v="31"/>
    <n v="31"/>
    <s v="10011, USA"/>
    <s v="10023, USA"/>
    <x v="12"/>
    <s v="PAX TRAVEL"/>
    <s v="DEPT - OPS - NY"/>
    <s v="Monthly Billing"/>
    <s v="Fare"/>
    <n v="49.06"/>
    <n v="0"/>
    <n v="0"/>
    <n v="49.06"/>
    <s v="USD"/>
    <n v="49.06"/>
    <n v="0"/>
    <n v="0"/>
    <n v="49.06"/>
    <n v="4.91"/>
  </r>
  <r>
    <s v="0225dcf6-8b6e-4577-bdff-3d49551521b0"/>
    <d v="2019-08-01T19:33:44"/>
    <d v="2019-08-01T00:00:00"/>
    <s v="7:30PM"/>
    <d v="2019-08-01T00:00:00"/>
    <s v="3:30PM"/>
    <s v="--"/>
    <s v="--"/>
    <s v="--"/>
    <s v="--"/>
    <s v="-05:00"/>
    <s v="Blade"/>
    <s v="Employee1"/>
    <s v="Employee1@blyblade.com"/>
    <x v="41"/>
    <s v="--"/>
    <s v="Travel | Premium SUV"/>
    <x v="1"/>
    <x v="3"/>
    <s v="--"/>
    <s v="11937, USA"/>
    <s v="11937, USA"/>
    <x v="12"/>
    <s v="PAX TRAVEL"/>
    <s v="DEPT - CX"/>
    <s v="Monthly Billing"/>
    <s v="Fare"/>
    <n v="10"/>
    <n v="0"/>
    <n v="0"/>
    <n v="10"/>
    <s v="USD"/>
    <n v="10"/>
    <n v="0"/>
    <n v="0"/>
    <n v="10"/>
    <n v="1"/>
  </r>
  <r>
    <s v="a175936f-bf75-4349-b23d-7d4c53cceafd"/>
    <d v="2019-08-01T22:06:44"/>
    <d v="2019-08-01T00:00:00"/>
    <s v="9:46PM"/>
    <d v="2019-08-01T00:00:00"/>
    <s v="5:46PM"/>
    <d v="2019-08-01T00:00:00"/>
    <s v="10:06PM"/>
    <d v="2019-08-01T00:00:00"/>
    <s v="6:06PM"/>
    <s v="-05:00"/>
    <s v="Blade"/>
    <s v="Employee28"/>
    <s v="Employee28@blyblade.com"/>
    <x v="4"/>
    <s v="--"/>
    <s v="Travel | Black SUV"/>
    <x v="0"/>
    <x v="521"/>
    <n v="17"/>
    <s v="11430, USA"/>
    <s v="11430, USA"/>
    <x v="12"/>
    <s v="PAX TRAVEL"/>
    <s v="DEPT - OPS - NY"/>
    <s v="Monthly Billing"/>
    <s v="Fare"/>
    <n v="29.83"/>
    <n v="0"/>
    <n v="0"/>
    <n v="29.83"/>
    <s v="USD"/>
    <n v="29.83"/>
    <n v="0"/>
    <n v="0"/>
    <n v="29.83"/>
    <n v="2.98"/>
  </r>
  <r>
    <s v="e32cb5db-1831-473b-b928-41e753856668"/>
    <d v="2019-08-01T22:52:36"/>
    <d v="2019-08-01T00:00:00"/>
    <s v="10:26PM"/>
    <d v="2019-08-01T00:00:00"/>
    <s v="6:26PM"/>
    <d v="2019-08-01T00:00:00"/>
    <s v="10:52PM"/>
    <d v="2019-08-01T00:00:00"/>
    <s v="6:52PM"/>
    <s v="-05:00"/>
    <s v="Blade"/>
    <s v="Employee28"/>
    <s v="Employee28@blyblade.com"/>
    <x v="4"/>
    <s v="--"/>
    <s v="Travel | Black SUV"/>
    <x v="0"/>
    <x v="310"/>
    <n v="19"/>
    <s v="11430, USA"/>
    <s v="11430, USA"/>
    <x v="12"/>
    <s v="PAX TRAVEL"/>
    <s v="DEPT - OPS - NY"/>
    <s v="Monthly Billing"/>
    <s v="Fare"/>
    <n v="30.69"/>
    <n v="0"/>
    <n v="0"/>
    <n v="30.69"/>
    <s v="USD"/>
    <n v="30.69"/>
    <n v="0"/>
    <n v="0"/>
    <n v="30.69"/>
    <n v="3.07"/>
  </r>
  <r>
    <s v="726f8308-f320-4245-a3d6-c9148befb5a0"/>
    <d v="2019-08-02T01:37:21"/>
    <d v="2019-08-02T00:00:00"/>
    <s v="1:30AM"/>
    <d v="2019-08-01T00:00:00"/>
    <s v="9:30PM"/>
    <s v="--"/>
    <s v="--"/>
    <s v="--"/>
    <s v="--"/>
    <s v="-05:00"/>
    <s v="Blade"/>
    <s v="Employee29"/>
    <s v="Employee29@blyblade.com"/>
    <x v="7"/>
    <s v="--"/>
    <s v="Travel | UberX Diamond"/>
    <x v="2"/>
    <x v="3"/>
    <s v="--"/>
    <s v="08234, USA"/>
    <s v="08234, USA"/>
    <x v="12"/>
    <s v="PAX TRAVEL"/>
    <s v="DEPT - OPS - NY"/>
    <s v="Monthly Billing"/>
    <s v="Fare"/>
    <n v="5"/>
    <n v="0"/>
    <n v="0"/>
    <n v="5"/>
    <s v="USD"/>
    <n v="5"/>
    <n v="0"/>
    <n v="0"/>
    <n v="5"/>
    <n v="0.5"/>
  </r>
  <r>
    <s v="f9becd5c-7804-4f22-be78-ffec8d4c63e7"/>
    <d v="2019-08-02T13:22:56"/>
    <d v="2019-08-02T00:00:00"/>
    <s v="12:38PM"/>
    <d v="2019-08-02T00:00:00"/>
    <s v="8:38AM"/>
    <d v="2019-08-02T00:00:00"/>
    <s v="1:22PM"/>
    <d v="2019-08-02T00:00:00"/>
    <s v="9:22AM"/>
    <s v="-05:00"/>
    <s v="Blade"/>
    <s v="Employee2"/>
    <s v="Employee2@blyblade.com"/>
    <x v="2"/>
    <s v="--"/>
    <s v="Travel | Black SUV"/>
    <x v="0"/>
    <x v="76"/>
    <n v="37"/>
    <s v="10011, USA"/>
    <s v="10022, USA"/>
    <x v="12"/>
    <s v="PAX TRAVEL"/>
    <s v="DEPT - OPS - NY"/>
    <s v="Monthly Billing"/>
    <s v="Fare"/>
    <n v="60.98"/>
    <n v="0"/>
    <n v="0"/>
    <n v="60.98"/>
    <s v="USD"/>
    <n v="60.98"/>
    <n v="0"/>
    <n v="0"/>
    <n v="60.98"/>
    <n v="6.1"/>
  </r>
  <r>
    <s v="edd04868-c970-4e75-bd9b-bc6964cac93e"/>
    <d v="2019-07-03T17:59:39"/>
    <d v="2019-07-03T00:00:00"/>
    <s v="5:33PM"/>
    <d v="2019-07-03T00:00:00"/>
    <s v="1:33PM"/>
    <d v="2019-07-03T00:00:00"/>
    <s v="5:58PM"/>
    <d v="2019-07-03T00:00:00"/>
    <s v="1:58PM"/>
    <s v="-05:00"/>
    <s v="Blade"/>
    <s v="Employee2"/>
    <s v="Employee2@blyblade.com"/>
    <x v="2"/>
    <s v="--"/>
    <s v="Travel | Black SUV"/>
    <x v="0"/>
    <x v="522"/>
    <n v="8"/>
    <s v="10004, USA"/>
    <s v="10010, USA"/>
    <x v="1"/>
    <s v="CORP - Employee Rides"/>
    <s v="DEPT - OPS - NY"/>
    <s v="Monthly Billing"/>
    <s v="Tip"/>
    <n v="0"/>
    <n v="0"/>
    <n v="5.13"/>
    <n v="5.13"/>
    <s v="USD"/>
    <n v="0"/>
    <n v="0"/>
    <n v="5.13"/>
    <n v="5.13"/>
    <n v="0"/>
  </r>
  <r>
    <s v="fbd9bdd1-e46d-4ade-ba8d-815022490e34"/>
    <d v="2019-08-02T13:40:14"/>
    <d v="2019-08-02T00:00:00"/>
    <s v="1:01PM"/>
    <d v="2019-08-02T00:00:00"/>
    <s v="9:01AM"/>
    <d v="2019-08-02T00:00:00"/>
    <s v="1:40PM"/>
    <d v="2019-08-02T00:00:00"/>
    <s v="9:40AM"/>
    <s v="-05:00"/>
    <s v="Blade"/>
    <s v="Employee1"/>
    <s v="Employee1@blyblade.com"/>
    <x v="41"/>
    <s v="--"/>
    <s v="Travel | Premium SUV"/>
    <x v="1"/>
    <x v="523"/>
    <n v="13"/>
    <s v="11937, USA"/>
    <s v="11963, USA"/>
    <x v="12"/>
    <s v="PRODUCT RIDING"/>
    <s v="DEPT - CX"/>
    <s v="Monthly Billing"/>
    <s v="Fare"/>
    <n v="57.13"/>
    <n v="0"/>
    <n v="0"/>
    <n v="57.13"/>
    <s v="USD"/>
    <n v="57.13"/>
    <n v="0"/>
    <n v="0"/>
    <n v="57.13"/>
    <n v="5.71"/>
  </r>
  <r>
    <s v="d242a032-07a6-507a-bcf3-087a7332ae37"/>
    <d v="2019-07-03T18:16:02"/>
    <d v="2019-07-03T00:00:00"/>
    <s v="5:58PM"/>
    <d v="2019-07-03T00:00:00"/>
    <s v="1:58PM"/>
    <d v="2019-07-03T00:00:00"/>
    <s v="6:15PM"/>
    <d v="2019-07-03T00:00:00"/>
    <s v="2:15PM"/>
    <s v="-05:00"/>
    <s v="Blade"/>
    <s v="Employee26"/>
    <s v="Employee26@blyblade.com"/>
    <x v="24"/>
    <s v="--"/>
    <s v="Eats"/>
    <x v="0"/>
    <x v="118"/>
    <n v="17"/>
    <s v="10010, USA"/>
    <s v="10010, USA"/>
    <x v="9"/>
    <s v="Blade - Lunch Policy"/>
    <s v="DEPT - OPS - NY"/>
    <s v="Monthly Billing"/>
    <s v="Fare and Tip"/>
    <n v="17.59"/>
    <n v="0"/>
    <n v="2"/>
    <n v="17.59"/>
    <s v="USD"/>
    <n v="17.59"/>
    <n v="0"/>
    <n v="2"/>
    <n v="17.59"/>
    <n v="1.76"/>
  </r>
  <r>
    <s v="efa2be93-48c7-4e0e-bc50-b1af06997b9e"/>
    <d v="2019-08-02T14:48:52"/>
    <d v="2019-07-28T00:00:00"/>
    <s v="1:01PM"/>
    <d v="2019-07-28T00:00:00"/>
    <s v="9:01AM"/>
    <d v="2019-07-28T00:00:00"/>
    <s v="1:51PM"/>
    <d v="2019-07-28T00:00:00"/>
    <s v="9:51AM"/>
    <s v="-05:00"/>
    <s v="Blade"/>
    <s v="Employee1"/>
    <s v="Employee1@blyblade.com"/>
    <x v="41"/>
    <s v="--"/>
    <s v="Travel | Premium SUV"/>
    <x v="1"/>
    <x v="513"/>
    <n v="18"/>
    <s v="11954, USA"/>
    <s v="11954, USA"/>
    <x v="12"/>
    <s v="PAX TRAVEL"/>
    <s v="DEPT - CX"/>
    <s v="Monthly Billing"/>
    <s v="Fare"/>
    <n v="15"/>
    <n v="0"/>
    <n v="0"/>
    <n v="15"/>
    <s v="USD"/>
    <n v="15"/>
    <n v="0"/>
    <n v="0"/>
    <n v="15"/>
    <n v="1.5"/>
  </r>
  <r>
    <s v="abddd254-1d60-49bb-bb70-3edf0587379c"/>
    <d v="2019-08-02T19:50:34"/>
    <d v="2019-08-02T00:00:00"/>
    <s v="7:27PM"/>
    <d v="2019-08-02T00:00:00"/>
    <s v="3:27PM"/>
    <d v="2019-08-02T00:00:00"/>
    <s v="7:50PM"/>
    <d v="2019-08-02T00:00:00"/>
    <s v="3:50PM"/>
    <s v="-05:00"/>
    <s v="Blade"/>
    <s v="Employee1"/>
    <s v="Employee1@blyblade.com"/>
    <x v="41"/>
    <s v="--"/>
    <s v="Travel | Premium SUV"/>
    <x v="1"/>
    <x v="479"/>
    <n v="17"/>
    <s v="11937, USA"/>
    <s v="11937, USA"/>
    <x v="12"/>
    <s v="PRODUCT RIDING"/>
    <s v="DEPT - CX"/>
    <s v="Monthly Billing"/>
    <s v="Fare"/>
    <n v="53.96"/>
    <n v="0"/>
    <n v="0"/>
    <n v="53.96"/>
    <s v="USD"/>
    <n v="53.96"/>
    <n v="0"/>
    <n v="0"/>
    <n v="53.96"/>
    <n v="5.4"/>
  </r>
  <r>
    <s v="cc3ab962-5da1-423a-90a0-a57ebc37ada1"/>
    <d v="2019-07-03T20:08:20"/>
    <d v="2019-07-03T00:00:00"/>
    <s v="7:43PM"/>
    <d v="2019-07-03T00:00:00"/>
    <s v="3:43PM"/>
    <d v="2019-07-03T00:00:00"/>
    <s v="8:08PM"/>
    <d v="2019-07-03T00:00:00"/>
    <s v="4:08PM"/>
    <s v="-05:00"/>
    <s v="Blade"/>
    <s v="Employee29"/>
    <s v="Employee29@blyblade.com"/>
    <x v="7"/>
    <s v="--"/>
    <s v="Travel | Black SUV"/>
    <x v="2"/>
    <x v="524"/>
    <n v="11"/>
    <s v="07114, USA"/>
    <s v="07114, USA"/>
    <x v="1"/>
    <s v="CORP - Employee Rides"/>
    <s v="DEPT - OPS - NY"/>
    <s v="Monthly Billing"/>
    <s v="Tip"/>
    <n v="0"/>
    <n v="0"/>
    <n v="3"/>
    <n v="3"/>
    <s v="USD"/>
    <n v="0"/>
    <n v="0"/>
    <n v="3"/>
    <n v="3"/>
    <n v="0"/>
  </r>
  <r>
    <s v="f6e2ebba-8b20-4942-8a49-13d1aaaff1ab"/>
    <d v="2019-08-02T20:11:49"/>
    <d v="2019-08-02T00:00:00"/>
    <s v="8:06PM"/>
    <d v="2019-08-02T00:00:00"/>
    <s v="4:06PM"/>
    <s v="--"/>
    <s v="--"/>
    <s v="--"/>
    <s v="--"/>
    <s v="-05:00"/>
    <s v="Blade"/>
    <s v="Employee1"/>
    <s v="Employee1@blyblade.com"/>
    <x v="41"/>
    <s v="--"/>
    <s v="Travel | Premium SUV"/>
    <x v="1"/>
    <x v="3"/>
    <s v="--"/>
    <s v="11937, USA"/>
    <s v="11937, USA"/>
    <x v="12"/>
    <s v="PAX TRAVEL"/>
    <s v="DEPT - CX"/>
    <s v="Monthly Billing"/>
    <s v="Fare"/>
    <n v="14.8"/>
    <n v="0"/>
    <n v="0"/>
    <n v="14.8"/>
    <s v="USD"/>
    <n v="14.8"/>
    <n v="0"/>
    <n v="0"/>
    <n v="14.8"/>
    <n v="1.48"/>
  </r>
  <r>
    <s v="20323583-aa50-4d61-8012-b0bdb557c5df"/>
    <d v="2019-07-03T20:08:56"/>
    <d v="2019-07-03T00:00:00"/>
    <s v="7:41PM"/>
    <d v="2019-07-03T00:00:00"/>
    <s v="3:41PM"/>
    <d v="2019-07-03T00:00:00"/>
    <s v="8:08PM"/>
    <d v="2019-07-03T00:00:00"/>
    <s v="4:08PM"/>
    <s v="-05:00"/>
    <s v="Blade"/>
    <s v="Employee2"/>
    <s v="Employee2@blyblade.com"/>
    <x v="2"/>
    <s v="--"/>
    <s v="Travel | Black SUV"/>
    <x v="2"/>
    <x v="13"/>
    <n v="17"/>
    <s v="07114, USA"/>
    <s v="07114, USA"/>
    <x v="0"/>
    <s v="CORP - Employee Rides"/>
    <s v="DEPT - OPS - NY"/>
    <s v="Monthly Billing"/>
    <s v="Tip"/>
    <n v="0"/>
    <n v="0"/>
    <n v="5"/>
    <n v="5"/>
    <s v="USD"/>
    <n v="0"/>
    <n v="0"/>
    <n v="5"/>
    <n v="5"/>
    <n v="0"/>
  </r>
  <r>
    <s v="945b9972-1056-4681-ad48-3b385c595ee7"/>
    <d v="2019-08-02T20:37:31"/>
    <d v="2019-08-02T00:00:00"/>
    <s v="8:05PM"/>
    <d v="2019-08-02T00:00:00"/>
    <s v="4:05PM"/>
    <d v="2019-08-02T00:00:00"/>
    <s v="8:37PM"/>
    <d v="2019-08-02T00:00:00"/>
    <s v="4:37PM"/>
    <s v="-05:00"/>
    <s v="Blade"/>
    <s v="Employee2"/>
    <s v="Employee2@blyblade.com"/>
    <x v="2"/>
    <s v="--"/>
    <s v="Travel | Black SUV"/>
    <x v="0"/>
    <x v="425"/>
    <n v="26"/>
    <s v="10011, USA"/>
    <s v="10019, USA"/>
    <x v="12"/>
    <s v="PAX TRAVEL"/>
    <s v="DEPT - OPS - NY"/>
    <s v="Monthly Billing"/>
    <s v="Fare"/>
    <n v="50.88"/>
    <n v="0"/>
    <n v="0"/>
    <n v="50.88"/>
    <s v="USD"/>
    <n v="50.88"/>
    <n v="0"/>
    <n v="0"/>
    <n v="50.88"/>
    <n v="5.09"/>
  </r>
  <r>
    <s v="d72da3bf-447e-43dc-8e50-47e312e106f3"/>
    <d v="2019-08-02T20:44:22"/>
    <d v="2019-08-02T00:00:00"/>
    <s v="8:24PM"/>
    <d v="2019-08-02T00:00:00"/>
    <s v="4:24PM"/>
    <d v="2019-08-02T00:00:00"/>
    <s v="8:44PM"/>
    <d v="2019-08-02T00:00:00"/>
    <s v="4:44PM"/>
    <s v="-05:00"/>
    <s v="Blade"/>
    <s v="Employee1"/>
    <s v="Employee1@blyblade.com"/>
    <x v="41"/>
    <s v="--"/>
    <s v="Travel | Premium SUV"/>
    <x v="1"/>
    <x v="444"/>
    <n v="9"/>
    <s v="11978, USA"/>
    <s v="11978, USA"/>
    <x v="12"/>
    <s v="PAX TRAVEL"/>
    <s v="DEPT - CX"/>
    <s v="Monthly Billing"/>
    <s v="Fare"/>
    <n v="46.53"/>
    <n v="0"/>
    <n v="0"/>
    <n v="46.53"/>
    <s v="USD"/>
    <n v="46.53"/>
    <n v="0"/>
    <n v="0"/>
    <n v="46.53"/>
    <n v="4.6500000000000004"/>
  </r>
  <r>
    <s v="b4f76732-b439-49aa-8ff6-a4f234714294"/>
    <d v="2019-08-02T22:38:38"/>
    <d v="2019-08-02T00:00:00"/>
    <s v="9:27PM"/>
    <d v="2019-08-02T00:00:00"/>
    <s v="5:27PM"/>
    <d v="2019-08-02T00:00:00"/>
    <s v="10:37PM"/>
    <d v="2019-08-02T00:00:00"/>
    <s v="6:37PM"/>
    <s v="-05:00"/>
    <s v="Blade"/>
    <s v="Employee2"/>
    <s v="Employee2@blyblade.com"/>
    <x v="2"/>
    <s v="--"/>
    <s v="Travel | Black SUV"/>
    <x v="0"/>
    <x v="525"/>
    <n v="66"/>
    <s v="10170, USA"/>
    <s v="07608, USA"/>
    <x v="12"/>
    <s v="PAX TRAVEL"/>
    <s v="DEPT - OPS - NY"/>
    <s v="Monthly Billing"/>
    <s v="Fare"/>
    <n v="151.4"/>
    <n v="0"/>
    <n v="0"/>
    <n v="151.4"/>
    <s v="USD"/>
    <n v="151.4"/>
    <n v="0"/>
    <n v="0"/>
    <n v="151.4"/>
    <n v="15.14"/>
  </r>
  <r>
    <s v="bfc584dd-3ac4-431e-a243-b8fe89b3ef0f"/>
    <d v="2019-08-02T22:47:17"/>
    <d v="2019-08-02T00:00:00"/>
    <s v="10:16PM"/>
    <d v="2019-08-02T00:00:00"/>
    <s v="6:16PM"/>
    <d v="2019-08-02T00:00:00"/>
    <s v="10:47PM"/>
    <d v="2019-08-02T00:00:00"/>
    <s v="6:47PM"/>
    <s v="-05:00"/>
    <s v="Blade"/>
    <s v="Employee1"/>
    <s v="Employee1@blyblade.com"/>
    <x v="41"/>
    <s v="--"/>
    <s v="Travel | Premium SUV"/>
    <x v="1"/>
    <x v="155"/>
    <n v="27"/>
    <s v="11954, USA"/>
    <s v="11954, USA"/>
    <x v="12"/>
    <s v="PAX TRAVEL"/>
    <s v="DEPT - CX"/>
    <s v="Monthly Billing"/>
    <s v="Fare"/>
    <n v="34.4"/>
    <n v="0"/>
    <n v="0"/>
    <n v="34.4"/>
    <s v="USD"/>
    <n v="34.4"/>
    <n v="0"/>
    <n v="0"/>
    <n v="34.4"/>
    <n v="3.44"/>
  </r>
  <r>
    <s v="af25f073-06b5-4167-9218-9da53f34ac59"/>
    <d v="2019-08-03T00:42:42"/>
    <d v="2019-08-02T00:00:00"/>
    <s v="11:50PM"/>
    <d v="2019-08-02T00:00:00"/>
    <s v="7:50PM"/>
    <d v="2019-08-03T00:00:00"/>
    <s v="12:32AM"/>
    <d v="2019-08-02T00:00:00"/>
    <s v="8:32PM"/>
    <s v="-05:00"/>
    <s v="Blade"/>
    <s v="Employee2"/>
    <s v="Employee2@blyblade.com"/>
    <x v="2"/>
    <s v="--"/>
    <s v="Travel | Premium SUV"/>
    <x v="1"/>
    <x v="526"/>
    <n v="25"/>
    <s v="11937, USA"/>
    <s v="11968, USA"/>
    <x v="12"/>
    <s v="PAX TRAVEL"/>
    <s v="DEPT - OPS - NY"/>
    <s v="Monthly Billing"/>
    <s v="Fare"/>
    <n v="98.65"/>
    <n v="0"/>
    <n v="0"/>
    <n v="98.65"/>
    <s v="USD"/>
    <n v="98.65"/>
    <n v="0"/>
    <n v="0"/>
    <n v="98.65"/>
    <n v="9.8699999999999992"/>
  </r>
  <r>
    <s v="f00c7981-ec27-4314-b24b-211b567a2c86"/>
    <d v="2019-07-03T23:44:19"/>
    <d v="2019-07-03T00:00:00"/>
    <s v="9:40PM"/>
    <d v="2019-07-03T00:00:00"/>
    <s v="5:40PM"/>
    <d v="2019-07-03T00:00:00"/>
    <s v="11:42PM"/>
    <d v="2019-07-03T00:00:00"/>
    <s v="7:42PM"/>
    <s v="-05:00"/>
    <s v="Blade"/>
    <s v="Employee7"/>
    <s v="Employee7@blyblade.com"/>
    <x v="23"/>
    <s v="--"/>
    <s v="Travel | UberX"/>
    <x v="0"/>
    <x v="527"/>
    <n v="111"/>
    <s v="10001, USA"/>
    <s v="11430, USA"/>
    <x v="8"/>
    <s v="CORP - Employee Rides"/>
    <s v="DEPT - OPS - NY"/>
    <s v="Monthly Billing"/>
    <s v="Tip"/>
    <n v="0"/>
    <n v="0"/>
    <n v="14.95"/>
    <n v="14.95"/>
    <s v="USD"/>
    <n v="0"/>
    <n v="0"/>
    <n v="14.95"/>
    <n v="14.95"/>
    <n v="0"/>
  </r>
  <r>
    <s v="ed857feb-1a1d-4970-b61b-62bfab3d58f8"/>
    <d v="2019-08-03T00:59:40"/>
    <d v="2019-08-03T00:00:00"/>
    <s v="12:22AM"/>
    <d v="2019-08-02T00:00:00"/>
    <s v="8:22PM"/>
    <d v="2019-08-03T00:00:00"/>
    <s v="12:59AM"/>
    <d v="2019-08-02T00:00:00"/>
    <s v="8:59PM"/>
    <s v="-05:00"/>
    <s v="Blade"/>
    <s v="Employee48"/>
    <s v="Employee48@blyblade.com"/>
    <x v="27"/>
    <s v="--"/>
    <s v="Travel | UberX"/>
    <x v="1"/>
    <x v="528"/>
    <n v="33"/>
    <s v="11954, USA"/>
    <s v="11937, USA"/>
    <x v="12"/>
    <s v="I'M RIDING"/>
    <s v="--"/>
    <s v="Monthly Billing"/>
    <s v="Fare"/>
    <n v="44.14"/>
    <n v="0"/>
    <n v="0"/>
    <n v="44.14"/>
    <s v="USD"/>
    <n v="44.14"/>
    <n v="0"/>
    <n v="0"/>
    <n v="44.14"/>
    <n v="4.41"/>
  </r>
  <r>
    <s v="52d5a911-94b2-4133-95ae-1c2ce5a1abac"/>
    <d v="2019-08-03T15:09:54"/>
    <d v="2019-08-03T00:00:00"/>
    <s v="1:49PM"/>
    <d v="2019-08-03T00:00:00"/>
    <s v="9:49AM"/>
    <d v="2019-08-03T00:00:00"/>
    <s v="3:09PM"/>
    <d v="2019-08-03T00:00:00"/>
    <s v="11:09AM"/>
    <s v="-05:00"/>
    <s v="Blade"/>
    <s v="Employee2"/>
    <s v="Employee2@blyblade.com"/>
    <x v="2"/>
    <s v="--"/>
    <s v="Travel | Premium"/>
    <x v="1"/>
    <x v="529"/>
    <n v="38"/>
    <s v="11937, USA"/>
    <s v="11954, USA"/>
    <x v="12"/>
    <s v="PAX TRAVEL"/>
    <s v="DEPT - OPS - NY"/>
    <s v="Monthly Billing"/>
    <s v="Fare"/>
    <n v="139.31"/>
    <n v="0"/>
    <n v="0"/>
    <n v="139.31"/>
    <s v="USD"/>
    <n v="139.31"/>
    <n v="0"/>
    <n v="0"/>
    <n v="139.31"/>
    <n v="13.93"/>
  </r>
  <r>
    <s v="661fdc22-10b7-4697-bbef-9e3082882d6e"/>
    <d v="2019-08-03T19:39:50"/>
    <d v="2019-08-03T00:00:00"/>
    <s v="6:46PM"/>
    <d v="2019-08-03T00:00:00"/>
    <s v="2:46PM"/>
    <d v="2019-08-03T00:00:00"/>
    <s v="7:39PM"/>
    <d v="2019-08-03T00:00:00"/>
    <s v="3:39PM"/>
    <s v="-05:00"/>
    <s v="Blade"/>
    <s v="Employee2"/>
    <s v="Employee2@blyblade.com"/>
    <x v="2"/>
    <s v="--"/>
    <s v="Travel | Premium SUV"/>
    <x v="1"/>
    <x v="530"/>
    <n v="46"/>
    <s v="11937, USA"/>
    <s v="11968, USA"/>
    <x v="12"/>
    <s v="PAX TRAVEL"/>
    <s v="DEPT - OPS - NY"/>
    <s v="Monthly Billing"/>
    <s v="Fare"/>
    <n v="81.81"/>
    <n v="0"/>
    <n v="0"/>
    <n v="81.81"/>
    <s v="USD"/>
    <n v="81.81"/>
    <n v="0"/>
    <n v="0"/>
    <n v="81.81"/>
    <n v="8.18"/>
  </r>
  <r>
    <s v="14be7527-feaa-4ecb-8151-c66f78c2680d"/>
    <d v="2019-08-03T22:26:22"/>
    <d v="2019-08-03T00:00:00"/>
    <s v="9:57PM"/>
    <d v="2019-08-03T00:00:00"/>
    <s v="5:57PM"/>
    <d v="2019-08-03T00:00:00"/>
    <s v="10:26PM"/>
    <d v="2019-08-03T00:00:00"/>
    <s v="6:26PM"/>
    <s v="-05:00"/>
    <s v="Blade"/>
    <s v="Employee1"/>
    <s v="Employee1@blyblade.com"/>
    <x v="41"/>
    <s v="--"/>
    <s v="Travel | Premium SUV"/>
    <x v="1"/>
    <x v="218"/>
    <n v="21"/>
    <s v="11937, USA"/>
    <s v="11937, USA"/>
    <x v="12"/>
    <s v="PAX TRAVEL"/>
    <s v="DEPT - CX"/>
    <s v="Monthly Billing"/>
    <s v="Fare"/>
    <n v="49.7"/>
    <n v="0"/>
    <n v="0"/>
    <n v="49.7"/>
    <s v="USD"/>
    <n v="49.7"/>
    <n v="0"/>
    <n v="0"/>
    <n v="49.7"/>
    <n v="4.97"/>
  </r>
  <r>
    <s v="7f456d69-50dd-51b5-8953-199640417094"/>
    <d v="2019-07-04T00:51:55"/>
    <d v="2019-07-04T00:00:00"/>
    <s v="12:27AM"/>
    <d v="2019-07-03T00:00:00"/>
    <s v="8:27PM"/>
    <d v="2019-07-04T00:00:00"/>
    <s v="12:51AM"/>
    <d v="2019-07-03T00:00:00"/>
    <s v="8:51PM"/>
    <s v="-05:00"/>
    <s v="Blade"/>
    <s v="Employee30"/>
    <s v="Employee30@blyblade.com"/>
    <x v="47"/>
    <s v="--"/>
    <s v="Eats"/>
    <x v="0"/>
    <x v="531"/>
    <n v="24"/>
    <s v="10001, USA"/>
    <s v="10001, USA"/>
    <x v="9"/>
    <s v="Blade - Dinner Policy"/>
    <s v="BLADE - CX + SR CX"/>
    <s v="Monthly Billing"/>
    <s v="Fare and Tip"/>
    <n v="26.62"/>
    <n v="0"/>
    <n v="2"/>
    <n v="26.62"/>
    <s v="USD"/>
    <n v="26.62"/>
    <n v="0"/>
    <n v="2"/>
    <n v="26.62"/>
    <n v="2.66"/>
  </r>
  <r>
    <s v="c84bc47e-fe34-4aa6-ad46-81aa6871bf04"/>
    <d v="2019-08-04T17:11:29"/>
    <d v="2019-08-04T00:00:00"/>
    <s v="4:30PM"/>
    <d v="2019-08-04T00:00:00"/>
    <s v="12:30PM"/>
    <d v="2019-08-04T00:00:00"/>
    <s v="5:11PM"/>
    <d v="2019-08-04T00:00:00"/>
    <s v="1:11PM"/>
    <s v="-05:00"/>
    <s v="Blade"/>
    <s v="Employee11"/>
    <s v="Employee11@blyblade.com"/>
    <x v="26"/>
    <s v="--"/>
    <s v="Travel | Premium SUV"/>
    <x v="1"/>
    <x v="296"/>
    <n v="33"/>
    <s v="11937, USA"/>
    <s v="11963, USA"/>
    <x v="12"/>
    <s v="PAX TRAVEL"/>
    <s v="DEPT - CX"/>
    <s v="Monthly Billing"/>
    <s v="Fare"/>
    <n v="50.64"/>
    <n v="0"/>
    <n v="0"/>
    <n v="50.64"/>
    <s v="USD"/>
    <n v="50.64"/>
    <n v="0"/>
    <n v="0"/>
    <n v="50.64"/>
    <n v="5.0599999999999996"/>
  </r>
  <r>
    <s v="cdaacac6-ce35-4346-b1b5-867267d6eeaf"/>
    <d v="2019-08-04T17:17:50"/>
    <d v="2019-08-04T00:00:00"/>
    <s v="4:56PM"/>
    <d v="2019-08-04T00:00:00"/>
    <s v="12:56PM"/>
    <d v="2019-08-04T00:00:00"/>
    <s v="5:17PM"/>
    <d v="2019-08-04T00:00:00"/>
    <s v="1:17PM"/>
    <s v="-05:00"/>
    <s v="Blade"/>
    <s v="Employee1"/>
    <s v="Employee1@blyblade.com"/>
    <x v="41"/>
    <s v="--"/>
    <s v="Travel | Premium SUV"/>
    <x v="1"/>
    <x v="532"/>
    <n v="12"/>
    <s v="11937, USA"/>
    <s v="11937, USA"/>
    <x v="12"/>
    <s v="PAX TRAVEL"/>
    <s v="DEPT - CX"/>
    <s v="Monthly Billing"/>
    <s v="Fare"/>
    <n v="53.42"/>
    <n v="0"/>
    <n v="0"/>
    <n v="53.42"/>
    <s v="USD"/>
    <n v="53.42"/>
    <n v="0"/>
    <n v="0"/>
    <n v="53.42"/>
    <n v="5.34"/>
  </r>
  <r>
    <s v="f84ae5db-ab61-4d21-a2b1-bab2708ede5a"/>
    <d v="2019-08-04T18:50:27"/>
    <d v="2019-08-04T00:00:00"/>
    <s v="6:36PM"/>
    <d v="2019-08-04T00:00:00"/>
    <s v="2:36PM"/>
    <d v="2019-08-04T00:00:00"/>
    <s v="6:50PM"/>
    <d v="2019-08-04T00:00:00"/>
    <s v="2:50PM"/>
    <s v="-05:00"/>
    <s v="Blade"/>
    <s v="Employee28"/>
    <s v="Employee28@blyblade.com"/>
    <x v="4"/>
    <s v="--"/>
    <s v="Travel | Black SUV"/>
    <x v="0"/>
    <x v="93"/>
    <n v="3"/>
    <s v="11430, USA"/>
    <s v="11430, USA"/>
    <x v="12"/>
    <s v="PAX TRAVEL"/>
    <s v="DEPT - OPS - NY"/>
    <s v="Monthly Billing"/>
    <s v="Fare"/>
    <n v="35.99"/>
    <n v="0"/>
    <n v="0"/>
    <n v="35.99"/>
    <s v="USD"/>
    <n v="35.99"/>
    <n v="0"/>
    <n v="0"/>
    <n v="35.99"/>
    <n v="3.6"/>
  </r>
  <r>
    <s v="eb879548-74ac-4a42-9aac-fc2532b2105b"/>
    <d v="2019-08-04T20:00:38"/>
    <d v="2019-08-04T00:00:00"/>
    <s v="7:25PM"/>
    <d v="2019-08-04T00:00:00"/>
    <s v="3:25PM"/>
    <d v="2019-08-04T00:00:00"/>
    <s v="8:00PM"/>
    <d v="2019-08-04T00:00:00"/>
    <s v="4:00PM"/>
    <s v="-05:00"/>
    <s v="Blade"/>
    <s v="Employee2"/>
    <s v="Employee2@blyblade.com"/>
    <x v="2"/>
    <s v="--"/>
    <s v="Travel | Black SUV"/>
    <x v="0"/>
    <x v="533"/>
    <n v="13"/>
    <s v="10010, USA"/>
    <s v="10021, USA"/>
    <x v="12"/>
    <s v="PAX TRAVEL"/>
    <s v="DEPT - OPS - NY"/>
    <s v="Monthly Billing"/>
    <s v="Fare"/>
    <n v="60.2"/>
    <n v="0"/>
    <n v="0"/>
    <n v="60.2"/>
    <s v="USD"/>
    <n v="60.2"/>
    <n v="0"/>
    <n v="0"/>
    <n v="60.2"/>
    <n v="6.02"/>
  </r>
  <r>
    <s v="b66f7c87-0330-4615-a57c-55295cfa3f5a"/>
    <d v="2019-08-04T23:22:00"/>
    <d v="2019-08-04T00:00:00"/>
    <s v="10:56PM"/>
    <d v="2019-08-04T00:00:00"/>
    <s v="6:56PM"/>
    <s v="--"/>
    <s v="--"/>
    <s v="--"/>
    <s v="--"/>
    <s v="-05:00"/>
    <s v="Blade"/>
    <s v="Employee2"/>
    <s v="Employee2@blyblade.com"/>
    <x v="2"/>
    <s v="--"/>
    <s v="Travel | Black SUV"/>
    <x v="0"/>
    <x v="3"/>
    <s v="--"/>
    <s v="10001, USA"/>
    <s v="10001, USA"/>
    <x v="12"/>
    <s v="PAX TRAVEL"/>
    <s v="DEPT - OPS - NY"/>
    <s v="Monthly Billing"/>
    <s v="Fare"/>
    <n v="10.89"/>
    <n v="0"/>
    <n v="0"/>
    <n v="10.89"/>
    <s v="USD"/>
    <n v="10.89"/>
    <n v="0"/>
    <n v="0"/>
    <n v="10.89"/>
    <n v="1.0900000000000001"/>
  </r>
  <r>
    <s v="56b0fbd5-da89-4a15-ae45-b4c1075ecc61"/>
    <d v="2019-08-05T02:57:39"/>
    <d v="2019-08-05T00:00:00"/>
    <s v="2:36AM"/>
    <d v="2019-08-04T00:00:00"/>
    <s v="10:36PM"/>
    <d v="2019-08-05T00:00:00"/>
    <s v="2:57AM"/>
    <d v="2019-08-04T00:00:00"/>
    <s v="10:57PM"/>
    <s v="-05:00"/>
    <s v="Blade"/>
    <s v="Employee1"/>
    <s v="Employee1@blyblade.com"/>
    <x v="41"/>
    <s v="--"/>
    <s v="Travel | UberX"/>
    <x v="1"/>
    <x v="534"/>
    <n v="13"/>
    <s v="11963, USA"/>
    <s v="11975, USA"/>
    <x v="12"/>
    <s v="I'M RIDING EARLY/LATE"/>
    <s v="DEPT - CX"/>
    <s v="Monthly Billing"/>
    <s v="Fare"/>
    <n v="28.05"/>
    <n v="0"/>
    <n v="0"/>
    <n v="28.05"/>
    <s v="USD"/>
    <n v="28.05"/>
    <n v="0"/>
    <n v="0"/>
    <n v="28.05"/>
    <n v="2.81"/>
  </r>
  <r>
    <s v="354e6e9e-c3ad-475e-8da9-01689a626642"/>
    <d v="2019-07-04T02:13:47"/>
    <d v="2019-07-04T00:00:00"/>
    <s v="1:52AM"/>
    <d v="2019-07-03T00:00:00"/>
    <s v="9:52PM"/>
    <d v="2019-07-04T00:00:00"/>
    <s v="2:13AM"/>
    <d v="2019-07-03T00:00:00"/>
    <s v="10:13PM"/>
    <s v="-05:00"/>
    <s v="Blade"/>
    <s v="Employee19"/>
    <s v="Employee19@blyblade.com"/>
    <x v="10"/>
    <s v="--"/>
    <s v="Travel | UberX"/>
    <x v="0"/>
    <x v="27"/>
    <n v="12"/>
    <s v="10011, USA"/>
    <s v="10011, USA"/>
    <x v="10"/>
    <s v="CORP - Employee Rides"/>
    <s v="DEPT - CORP - NY"/>
    <s v="Monthly Billing"/>
    <s v="Tip"/>
    <n v="0"/>
    <n v="0"/>
    <n v="2.56"/>
    <n v="2.56"/>
    <s v="USD"/>
    <n v="0"/>
    <n v="0"/>
    <n v="2.56"/>
    <n v="2.56"/>
    <n v="0"/>
  </r>
  <r>
    <s v="e945683c-e4ef-41e5-b38b-e785fd1d78b7"/>
    <d v="2019-08-05T14:29:12"/>
    <d v="2019-08-05T00:00:00"/>
    <s v="2:05PM"/>
    <d v="2019-08-05T00:00:00"/>
    <s v="10:05AM"/>
    <d v="2019-08-05T00:00:00"/>
    <s v="2:29PM"/>
    <d v="2019-08-05T00:00:00"/>
    <s v="10:29AM"/>
    <s v="-05:00"/>
    <s v="Blade"/>
    <s v="Employee12"/>
    <s v="Employee12@blyblade.com"/>
    <x v="0"/>
    <s v="--"/>
    <s v="Travel | Black SUV"/>
    <x v="0"/>
    <x v="5"/>
    <n v="15"/>
    <s v="11371, USA"/>
    <s v="11371, USA"/>
    <x v="12"/>
    <s v="PAX TRAVEL"/>
    <s v="DEPT - OPS - NY"/>
    <s v="Monthly Billing"/>
    <s v="Fare"/>
    <n v="51.71"/>
    <n v="0"/>
    <n v="0"/>
    <n v="51.71"/>
    <s v="USD"/>
    <n v="51.71"/>
    <n v="0"/>
    <n v="0"/>
    <n v="51.71"/>
    <n v="5.17"/>
  </r>
  <r>
    <s v="a5943920-3808-4637-9232-b25fc53cb699"/>
    <d v="2019-08-06T15:10:36"/>
    <d v="2019-08-06T00:00:00"/>
    <s v="2:29PM"/>
    <d v="2019-08-06T00:00:00"/>
    <s v="10:29AM"/>
    <d v="2019-08-06T00:00:00"/>
    <s v="3:10PM"/>
    <d v="2019-08-06T00:00:00"/>
    <s v="11:10AM"/>
    <s v="-05:00"/>
    <s v="Blade"/>
    <s v="Employee1"/>
    <s v="Employee1@blyblade.com"/>
    <x v="41"/>
    <s v="--"/>
    <s v="Travel | Premium SUV"/>
    <x v="1"/>
    <x v="535"/>
    <n v="30"/>
    <s v="11937, USA"/>
    <s v="11976, USA"/>
    <x v="12"/>
    <s v="PAX TRAVEL"/>
    <s v="DEPT - CX"/>
    <s v="Monthly Billing"/>
    <s v="Fare"/>
    <n v="64.95"/>
    <n v="0"/>
    <n v="0"/>
    <n v="64.95"/>
    <s v="USD"/>
    <n v="64.95"/>
    <n v="0"/>
    <n v="0"/>
    <n v="64.95"/>
    <n v="6.5"/>
  </r>
  <r>
    <s v="c762cbaa-9e7a-4aa3-a106-4ec91a295bd9"/>
    <d v="2019-08-06T21:05:47"/>
    <d v="2019-08-06T00:00:00"/>
    <s v="8:33PM"/>
    <d v="2019-08-06T00:00:00"/>
    <s v="4:33PM"/>
    <d v="2019-08-06T00:00:00"/>
    <s v="9:05PM"/>
    <d v="2019-08-06T00:00:00"/>
    <s v="5:05PM"/>
    <s v="-05:00"/>
    <s v="Blade"/>
    <s v="Employee37"/>
    <s v="Employee37@blyblade.com"/>
    <x v="29"/>
    <s v="--"/>
    <s v="Travel | UberXL"/>
    <x v="2"/>
    <x v="536"/>
    <n v="22"/>
    <s v="08234, USA"/>
    <s v="08401, USA"/>
    <x v="12"/>
    <s v="PAX TRAVEL"/>
    <s v="--"/>
    <s v="Monthly Billing"/>
    <s v="Fare"/>
    <n v="46.77"/>
    <n v="0"/>
    <n v="0"/>
    <n v="46.77"/>
    <s v="USD"/>
    <n v="46.77"/>
    <n v="0"/>
    <n v="0"/>
    <n v="46.77"/>
    <n v="4.68"/>
  </r>
  <r>
    <s v="a71dff24-237d-4e94-a400-7714818b926e"/>
    <d v="2019-08-07T00:45:28"/>
    <d v="2019-08-06T00:00:00"/>
    <s v="11:42PM"/>
    <d v="2019-08-06T00:00:00"/>
    <s v="7:42PM"/>
    <d v="2019-08-07T00:00:00"/>
    <s v="12:45AM"/>
    <d v="2019-08-06T00:00:00"/>
    <s v="8:45PM"/>
    <s v="-05:00"/>
    <s v="Blade"/>
    <s v="Employee1"/>
    <s v="Employee1@blyblade.com"/>
    <x v="41"/>
    <s v="--"/>
    <s v="Travel | Premium SUV"/>
    <x v="1"/>
    <x v="537"/>
    <n v="54"/>
    <s v="11937, USA"/>
    <s v="11954, USA"/>
    <x v="12"/>
    <s v="PAX TRAVEL"/>
    <s v="DEPT - CX"/>
    <s v="Monthly Billing"/>
    <s v="Fare"/>
    <n v="125.87"/>
    <n v="0"/>
    <n v="0"/>
    <n v="125.87"/>
    <s v="USD"/>
    <n v="125.87"/>
    <n v="0"/>
    <n v="0"/>
    <n v="125.87"/>
    <n v="12.59"/>
  </r>
  <r>
    <s v="b48da31a-1b98-4692-a83e-3dc6db3e2f65"/>
    <d v="2019-08-07T13:37:46"/>
    <d v="2019-08-07T00:00:00"/>
    <s v="1:02PM"/>
    <d v="2019-08-07T00:00:00"/>
    <s v="9:02AM"/>
    <d v="2019-08-07T00:00:00"/>
    <s v="1:37PM"/>
    <d v="2019-08-07T00:00:00"/>
    <s v="9:37AM"/>
    <s v="-05:00"/>
    <s v="Blade"/>
    <s v="Employee1"/>
    <s v="Employee1@blyblade.com"/>
    <x v="41"/>
    <s v="--"/>
    <s v="Travel | UberXL"/>
    <x v="1"/>
    <x v="538"/>
    <n v="26"/>
    <s v="11937, USA"/>
    <s v="11937, USA"/>
    <x v="12"/>
    <s v="PRODUCT RIDING"/>
    <s v="DEPT - CX"/>
    <s v="Monthly Billing"/>
    <s v="Fare"/>
    <n v="55.14"/>
    <n v="0"/>
    <n v="0"/>
    <n v="55.14"/>
    <s v="USD"/>
    <n v="55.14"/>
    <n v="0"/>
    <n v="0"/>
    <n v="55.14"/>
    <n v="5.51"/>
  </r>
  <r>
    <s v="61685612-00e3-4e09-8731-825591f69a72"/>
    <d v="2019-08-07T20:37:06"/>
    <d v="2019-08-07T00:00:00"/>
    <s v="7:16PM"/>
    <d v="2019-08-07T00:00:00"/>
    <s v="3:16PM"/>
    <d v="2019-08-07T00:00:00"/>
    <s v="8:36PM"/>
    <d v="2019-08-07T00:00:00"/>
    <s v="4:36PM"/>
    <s v="-05:00"/>
    <s v="Blade"/>
    <s v="Employee5"/>
    <s v="Employee5@blyblade.com"/>
    <x v="9"/>
    <s v="--"/>
    <s v="Travel | Black SUV"/>
    <x v="0"/>
    <x v="539"/>
    <n v="77"/>
    <s v="10011, USA"/>
    <s v="11430, USA"/>
    <x v="12"/>
    <s v="PAX TRAVEL"/>
    <s v="DEPT - OPS - NY"/>
    <s v="Monthly Billing"/>
    <s v="Fare"/>
    <n v="204.03"/>
    <n v="0"/>
    <n v="0"/>
    <n v="204.03"/>
    <s v="USD"/>
    <n v="204.03"/>
    <n v="0"/>
    <n v="0"/>
    <n v="204.03"/>
    <n v="20.399999999999999"/>
  </r>
  <r>
    <s v="04f474dd-8428-4f61-8aa7-bc51cfec339e"/>
    <d v="2019-08-08T12:10:55"/>
    <d v="2019-08-08T00:00:00"/>
    <s v="11:18AM"/>
    <d v="2019-08-08T00:00:00"/>
    <s v="7:18AM"/>
    <d v="2019-08-08T00:00:00"/>
    <s v="12:10PM"/>
    <d v="2019-08-08T00:00:00"/>
    <s v="8:10AM"/>
    <s v="-05:00"/>
    <s v="Blade"/>
    <s v="Employee1"/>
    <s v="Employee1@blyblade.com"/>
    <x v="41"/>
    <s v="--"/>
    <s v="Travel | Premium SUV"/>
    <x v="1"/>
    <x v="540"/>
    <n v="38"/>
    <s v="11937, USA"/>
    <s v="11954, USA"/>
    <x v="12"/>
    <s v="PAX TRAVEL"/>
    <s v="DEPT - CX"/>
    <s v="Monthly Billing"/>
    <s v="Fare"/>
    <n v="158.32"/>
    <n v="0"/>
    <n v="0"/>
    <n v="158.32"/>
    <s v="USD"/>
    <n v="158.32"/>
    <n v="0"/>
    <n v="0"/>
    <n v="158.32"/>
    <n v="15.83"/>
  </r>
  <r>
    <s v="48680933-dfb6-4edf-bfb4-58c40b57e527"/>
    <d v="2019-08-08T18:54:03"/>
    <d v="2019-08-08T00:00:00"/>
    <s v="6:51PM"/>
    <d v="2019-08-08T00:00:00"/>
    <s v="2:51PM"/>
    <s v="--"/>
    <s v="--"/>
    <s v="--"/>
    <s v="--"/>
    <s v="-05:00"/>
    <s v="Blade"/>
    <s v="Employee11"/>
    <s v="Employee11@blyblade.com"/>
    <x v="26"/>
    <s v="--"/>
    <s v="Travel | Premium SUV"/>
    <x v="1"/>
    <x v="3"/>
    <s v="--"/>
    <s v="11937, USA"/>
    <s v="11937, USA"/>
    <x v="12"/>
    <s v="PAX TRAVEL"/>
    <s v="DEPT - CX"/>
    <s v="Monthly Billing"/>
    <s v="Fare"/>
    <n v="10"/>
    <n v="0"/>
    <n v="0"/>
    <n v="10"/>
    <s v="USD"/>
    <n v="10"/>
    <n v="0"/>
    <n v="0"/>
    <n v="10"/>
    <n v="1"/>
  </r>
  <r>
    <s v="7db5cf82-eb52-4017-8f50-5ade6d69ebed"/>
    <d v="2019-08-08T19:45:15"/>
    <d v="2019-08-08T00:00:00"/>
    <s v="6:53PM"/>
    <d v="2019-08-08T00:00:00"/>
    <s v="2:53PM"/>
    <d v="2019-08-08T00:00:00"/>
    <s v="7:45PM"/>
    <d v="2019-08-08T00:00:00"/>
    <s v="3:45PM"/>
    <s v="-05:00"/>
    <s v="Blade"/>
    <s v="Employee1"/>
    <s v="Employee1@blyblade.com"/>
    <x v="41"/>
    <s v="--"/>
    <s v="Travel | Premium SUV"/>
    <x v="1"/>
    <x v="541"/>
    <n v="48"/>
    <s v="11937, USA"/>
    <s v="11954, USA"/>
    <x v="12"/>
    <s v="PAX TRAVEL"/>
    <s v="DEPT - CX"/>
    <s v="Monthly Billing"/>
    <s v="Fare"/>
    <n v="167.09"/>
    <n v="0"/>
    <n v="0"/>
    <n v="167.09"/>
    <s v="USD"/>
    <n v="167.09"/>
    <n v="0"/>
    <n v="0"/>
    <n v="167.09"/>
    <n v="16.71"/>
  </r>
  <r>
    <s v="57e57776-9174-471b-98e0-2e163fd6db6c"/>
    <d v="2019-08-08T20:11:15"/>
    <d v="2019-08-08T00:00:00"/>
    <s v="7:15PM"/>
    <d v="2019-08-08T00:00:00"/>
    <s v="3:15PM"/>
    <d v="2019-08-08T00:00:00"/>
    <s v="8:11PM"/>
    <d v="2019-08-08T00:00:00"/>
    <s v="4:11PM"/>
    <s v="-05:00"/>
    <s v="Blade"/>
    <s v="Employee11"/>
    <s v="Employee11@blyblade.com"/>
    <x v="26"/>
    <s v="--"/>
    <s v="Travel | Premium SUV"/>
    <x v="1"/>
    <x v="542"/>
    <n v="34"/>
    <s v="11937, USA"/>
    <s v="11954, USA"/>
    <x v="12"/>
    <s v="PAX TRAVEL"/>
    <s v="DEPT - CX"/>
    <s v="Monthly Billing"/>
    <s v="Fare"/>
    <n v="165.51"/>
    <n v="0"/>
    <n v="0"/>
    <n v="165.51"/>
    <s v="USD"/>
    <n v="165.51"/>
    <n v="0"/>
    <n v="0"/>
    <n v="165.51"/>
    <n v="16.55"/>
  </r>
  <r>
    <s v="182c81bb-5d5e-49f7-b925-632e9c89fc2f"/>
    <d v="2019-08-08T21:34:27"/>
    <d v="2019-08-08T00:00:00"/>
    <s v="9:02PM"/>
    <d v="2019-08-08T00:00:00"/>
    <s v="5:02PM"/>
    <d v="2019-08-08T00:00:00"/>
    <s v="9:34PM"/>
    <d v="2019-08-08T00:00:00"/>
    <s v="5:34PM"/>
    <s v="-05:00"/>
    <s v="Blade"/>
    <s v="Employee28"/>
    <s v="Employee28@blyblade.com"/>
    <x v="4"/>
    <s v="--"/>
    <s v="Travel | Black SUV"/>
    <x v="0"/>
    <x v="327"/>
    <n v="24"/>
    <s v="11430, USA"/>
    <s v="11430, USA"/>
    <x v="12"/>
    <s v="PAX TRAVEL"/>
    <s v="DEPT - OPS - NY"/>
    <s v="Monthly Billing"/>
    <s v="Fare"/>
    <n v="33.119999999999997"/>
    <n v="0"/>
    <n v="0"/>
    <n v="33.119999999999997"/>
    <s v="USD"/>
    <n v="33.119999999999997"/>
    <n v="0"/>
    <n v="0"/>
    <n v="33.119999999999997"/>
    <n v="3.31"/>
  </r>
  <r>
    <s v="af38fe9f-fe63-45a4-9ccb-2d6f24a1d388"/>
    <d v="2019-08-08T22:39:29"/>
    <d v="2019-08-08T00:00:00"/>
    <s v="9:49PM"/>
    <d v="2019-08-08T00:00:00"/>
    <s v="5:49PM"/>
    <d v="2019-08-08T00:00:00"/>
    <s v="10:39PM"/>
    <d v="2019-08-08T00:00:00"/>
    <s v="6:39PM"/>
    <s v="-05:00"/>
    <s v="Blade"/>
    <s v="Employee1"/>
    <s v="Employee1@blyblade.com"/>
    <x v="41"/>
    <s v="--"/>
    <s v="Travel | Premium SUV"/>
    <x v="1"/>
    <x v="543"/>
    <n v="22"/>
    <s v="11968, USA"/>
    <s v="11976, USA"/>
    <x v="12"/>
    <s v="PAX TRAVEL"/>
    <s v="DEPT - CX"/>
    <s v="Monthly Billing"/>
    <s v="Fare"/>
    <n v="104.08"/>
    <n v="0"/>
    <n v="0"/>
    <n v="104.08"/>
    <s v="USD"/>
    <n v="104.08"/>
    <n v="0"/>
    <n v="0"/>
    <n v="104.08"/>
    <n v="10.41"/>
  </r>
  <r>
    <s v="7ef68067-e18b-4da9-95fa-d9bbab277a8e"/>
    <d v="2019-08-09T00:00:01"/>
    <d v="2019-08-08T00:00:00"/>
    <s v="11:30PM"/>
    <d v="2019-08-08T00:00:00"/>
    <s v="7:30PM"/>
    <d v="2019-08-08T00:00:00"/>
    <s v="11:59PM"/>
    <d v="2019-08-08T00:00:00"/>
    <s v="7:59PM"/>
    <s v="-05:00"/>
    <s v="Blade"/>
    <s v="Employee1"/>
    <s v="Employee1@blyblade.com"/>
    <x v="41"/>
    <s v="--"/>
    <s v="Travel | Premium SUV"/>
    <x v="1"/>
    <x v="544"/>
    <n v="14"/>
    <s v="11937, USA"/>
    <s v="11976, USA"/>
    <x v="12"/>
    <s v="PAX TRAVEL"/>
    <s v="DEPT - CX"/>
    <s v="Monthly Billing"/>
    <s v="Fare"/>
    <n v="77.16"/>
    <n v="0"/>
    <n v="0"/>
    <n v="77.16"/>
    <s v="USD"/>
    <n v="77.16"/>
    <n v="0"/>
    <n v="0"/>
    <n v="77.16"/>
    <n v="7.72"/>
  </r>
  <r>
    <s v="bb3b29b0-9a51-5241-9e58-9b003883aead"/>
    <d v="2019-07-04T16:27:11"/>
    <d v="2019-07-04T00:00:00"/>
    <s v="3:43PM"/>
    <d v="2019-07-04T00:00:00"/>
    <s v="11:43AM"/>
    <d v="2019-07-04T00:00:00"/>
    <s v="4:27PM"/>
    <d v="2019-07-04T00:00:00"/>
    <s v="12:27PM"/>
    <s v="-05:00"/>
    <s v="Blade"/>
    <s v="Employee4"/>
    <s v="Employee4@blyblade.com"/>
    <x v="1"/>
    <s v="--"/>
    <s v="Eats"/>
    <x v="0"/>
    <x v="545"/>
    <n v="43"/>
    <s v="10011, USA"/>
    <s v="10011, USA"/>
    <x v="9"/>
    <s v="Blade - Lunch Policy"/>
    <s v="DEPT - CX"/>
    <s v="Monthly Billing"/>
    <s v="Fare and Tip"/>
    <n v="15.59"/>
    <n v="0"/>
    <n v="2"/>
    <n v="15.59"/>
    <s v="USD"/>
    <n v="15.59"/>
    <n v="0"/>
    <n v="2"/>
    <n v="15.59"/>
    <n v="1.56"/>
  </r>
  <r>
    <s v="c71b886c-f7b5-4185-ae6a-f03c9ef738ba"/>
    <d v="2019-08-09T13:47:38"/>
    <d v="2019-08-09T00:00:00"/>
    <s v="1:07PM"/>
    <d v="2019-08-09T00:00:00"/>
    <s v="9:07AM"/>
    <d v="2019-08-09T00:00:00"/>
    <s v="1:47PM"/>
    <d v="2019-08-09T00:00:00"/>
    <s v="9:47AM"/>
    <s v="-05:00"/>
    <s v="Blade"/>
    <s v="Employee1"/>
    <s v="Employee1@blyblade.com"/>
    <x v="41"/>
    <s v="--"/>
    <s v="Travel | Premium SUV"/>
    <x v="1"/>
    <x v="546"/>
    <n v="23"/>
    <s v="11937, USA"/>
    <s v="11976, USA"/>
    <x v="12"/>
    <s v="PRODUCT RIDING"/>
    <s v="DEPT - CX"/>
    <s v="Monthly Billing"/>
    <s v="Fare"/>
    <n v="79.77"/>
    <n v="0"/>
    <n v="0"/>
    <n v="79.77"/>
    <s v="USD"/>
    <n v="79.77"/>
    <n v="0"/>
    <n v="0"/>
    <n v="79.77"/>
    <n v="7.98"/>
  </r>
  <r>
    <s v="7853379b-3894-4e90-8efa-b608257b8df5"/>
    <d v="2019-08-09T20:08:33"/>
    <d v="2019-08-09T00:00:00"/>
    <s v="8:05PM"/>
    <d v="2019-08-09T00:00:00"/>
    <s v="4:05PM"/>
    <s v="--"/>
    <s v="--"/>
    <s v="--"/>
    <s v="--"/>
    <s v="-05:00"/>
    <s v="Blade"/>
    <s v="Employee8"/>
    <s v="Employee8@blyblade.com"/>
    <x v="11"/>
    <s v="--"/>
    <s v="Travel | Premium SUV"/>
    <x v="1"/>
    <x v="3"/>
    <s v="--"/>
    <s v="11954, USA"/>
    <s v="11954, USA"/>
    <x v="12"/>
    <s v="PAX TRAVEL"/>
    <s v="--"/>
    <s v="Monthly Billing"/>
    <s v="Fare"/>
    <n v="10"/>
    <n v="0"/>
    <n v="0"/>
    <n v="10"/>
    <s v="USD"/>
    <n v="10"/>
    <n v="0"/>
    <n v="0"/>
    <n v="10"/>
    <n v="1"/>
  </r>
  <r>
    <s v="23dd7e7a-dfa5-4c5f-a6c8-1916e723b421"/>
    <d v="2019-08-09T21:02:14"/>
    <d v="2019-08-09T00:00:00"/>
    <s v="8:46PM"/>
    <d v="2019-08-09T00:00:00"/>
    <s v="4:46PM"/>
    <s v="--"/>
    <s v="--"/>
    <s v="--"/>
    <s v="--"/>
    <s v="-05:00"/>
    <s v="Blade"/>
    <s v="Employee19"/>
    <s v="Employee19@blyblade.com"/>
    <x v="10"/>
    <s v="--"/>
    <s v="Travel | Premium SUV"/>
    <x v="1"/>
    <x v="3"/>
    <s v="--"/>
    <s v="11937, USA"/>
    <s v="11937, USA"/>
    <x v="12"/>
    <s v="PAX TRAVEL"/>
    <s v="DEPT - CORP - NY"/>
    <s v="Monthly Billing"/>
    <s v="Fare"/>
    <n v="10"/>
    <n v="0"/>
    <n v="0"/>
    <n v="10"/>
    <s v="USD"/>
    <n v="10"/>
    <n v="0"/>
    <n v="0"/>
    <n v="10"/>
    <n v="1"/>
  </r>
  <r>
    <s v="e11e6c92-2343-4471-868a-c6a44939fafe"/>
    <d v="2019-08-09T21:08:38"/>
    <d v="2019-08-09T00:00:00"/>
    <s v="9:05PM"/>
    <d v="2019-08-09T00:00:00"/>
    <s v="5:05PM"/>
    <s v="--"/>
    <s v="--"/>
    <s v="--"/>
    <s v="--"/>
    <s v="-05:00"/>
    <s v="Blade"/>
    <s v="Employee8"/>
    <s v="Employee8@blyblade.com"/>
    <x v="11"/>
    <s v="--"/>
    <s v="Travel | Premium SUV"/>
    <x v="1"/>
    <x v="3"/>
    <s v="--"/>
    <s v="11975, USA"/>
    <s v="11937, USA"/>
    <x v="12"/>
    <s v="PAX TRAVEL"/>
    <s v="--"/>
    <s v="Monthly Billing"/>
    <s v="Fare"/>
    <n v="10"/>
    <n v="0"/>
    <n v="0"/>
    <n v="10"/>
    <s v="USD"/>
    <n v="10"/>
    <n v="0"/>
    <n v="0"/>
    <n v="10"/>
    <n v="1"/>
  </r>
  <r>
    <s v="a9502c09-8058-4bdd-803a-6923ecfb3c80"/>
    <d v="2019-08-09T21:18:29"/>
    <d v="2019-08-09T00:00:00"/>
    <s v="8:18PM"/>
    <d v="2019-08-09T00:00:00"/>
    <s v="4:18PM"/>
    <d v="2019-08-09T00:00:00"/>
    <s v="9:18PM"/>
    <d v="2019-08-09T00:00:00"/>
    <s v="5:18PM"/>
    <s v="-05:00"/>
    <s v="Blade"/>
    <s v="Employee29"/>
    <s v="Employee29@blyblade.com"/>
    <x v="7"/>
    <s v="--"/>
    <s v="Travel | Premium SUV"/>
    <x v="1"/>
    <x v="547"/>
    <n v="53"/>
    <s v="11954, USA"/>
    <s v="11937, USA"/>
    <x v="12"/>
    <s v="PAX TRAVEL"/>
    <s v="DEPT - OPS - NY"/>
    <s v="Monthly Billing"/>
    <s v="Fare"/>
    <n v="207.34"/>
    <n v="0"/>
    <n v="0"/>
    <n v="207.34"/>
    <s v="USD"/>
    <n v="207.34"/>
    <n v="0"/>
    <n v="0"/>
    <n v="207.34"/>
    <n v="20.73"/>
  </r>
  <r>
    <s v="b4db3526-62c4-4fab-a1a8-d24a51347387"/>
    <d v="2019-08-09T21:21:40"/>
    <d v="2019-08-09T00:00:00"/>
    <s v="9:12PM"/>
    <d v="2019-08-09T00:00:00"/>
    <s v="5:12PM"/>
    <s v="--"/>
    <s v="--"/>
    <s v="--"/>
    <s v="--"/>
    <s v="-05:00"/>
    <s v="Blade"/>
    <s v="Employee44"/>
    <s v="Employee44@blyblade.com"/>
    <x v="44"/>
    <s v="--"/>
    <s v="Travel | Premium"/>
    <x v="1"/>
    <x v="457"/>
    <n v="2"/>
    <s v="11937, USA"/>
    <s v="11937, USA"/>
    <x v="12"/>
    <s v="PAX TRAVEL"/>
    <s v="DEPT - FR - NY"/>
    <s v="Monthly Billing"/>
    <s v="Fare"/>
    <n v="10"/>
    <n v="0"/>
    <n v="0"/>
    <n v="10"/>
    <s v="USD"/>
    <n v="10"/>
    <n v="0"/>
    <n v="0"/>
    <n v="10"/>
    <n v="1"/>
  </r>
  <r>
    <s v="866fdbd3-d3e4-480b-b4c9-8a585a355f3c"/>
    <d v="2019-08-09T21:32:31"/>
    <d v="2019-08-09T00:00:00"/>
    <s v="8:52PM"/>
    <d v="2019-08-09T00:00:00"/>
    <s v="4:52PM"/>
    <d v="2019-08-09T00:00:00"/>
    <s v="9:32PM"/>
    <d v="2019-08-09T00:00:00"/>
    <s v="5:32PM"/>
    <s v="-05:00"/>
    <s v="Blade"/>
    <s v="Employee1"/>
    <s v="Employee1@blyblade.com"/>
    <x v="41"/>
    <s v="--"/>
    <s v="Travel | Premium SUV"/>
    <x v="1"/>
    <x v="548"/>
    <n v="38"/>
    <s v="11937, USA"/>
    <s v="11963, USA"/>
    <x v="12"/>
    <s v="PAX TRAVEL"/>
    <s v="DEPT - CX"/>
    <s v="Monthly Billing"/>
    <s v="Fare"/>
    <n v="124.06"/>
    <n v="0"/>
    <n v="0"/>
    <n v="124.06"/>
    <s v="USD"/>
    <n v="124.06"/>
    <n v="0"/>
    <n v="0"/>
    <n v="124.06"/>
    <n v="12.41"/>
  </r>
  <r>
    <s v="25d0b337-fda9-41fd-a0d1-ff01de989320"/>
    <d v="2019-07-05T04:22:10"/>
    <d v="2019-07-05T00:00:00"/>
    <s v="3:41AM"/>
    <d v="2019-07-04T00:00:00"/>
    <s v="11:41PM"/>
    <d v="2019-07-05T00:00:00"/>
    <s v="3:59AM"/>
    <d v="2019-07-04T00:00:00"/>
    <s v="11:59PM"/>
    <s v="-05:00"/>
    <s v="Blade"/>
    <s v="Employee37"/>
    <s v="Employee37@blyblade.com"/>
    <x v="29"/>
    <s v="--"/>
    <s v="Travel | UberX"/>
    <x v="0"/>
    <x v="549"/>
    <n v="13"/>
    <s v="10011, USA"/>
    <s v="10025, USA"/>
    <x v="10"/>
    <s v="CORP - Employee Rides"/>
    <s v="--"/>
    <s v="Monthly Billing"/>
    <s v="Tip"/>
    <n v="0"/>
    <n v="0"/>
    <n v="3.08"/>
    <n v="3.08"/>
    <s v="USD"/>
    <n v="0"/>
    <n v="0"/>
    <n v="3.08"/>
    <n v="3.08"/>
    <n v="0"/>
  </r>
  <r>
    <s v="932ffc20-2274-4e66-9789-d795d8c7a1ce"/>
    <d v="2019-08-09T21:33:00"/>
    <d v="2019-08-09T00:00:00"/>
    <s v="9:25PM"/>
    <d v="2019-08-09T00:00:00"/>
    <s v="5:25PM"/>
    <s v="--"/>
    <s v="--"/>
    <s v="--"/>
    <s v="--"/>
    <s v="-05:00"/>
    <s v="Blade"/>
    <s v="Employee8"/>
    <s v="Employee8@blyblade.com"/>
    <x v="11"/>
    <s v="--"/>
    <s v="Travel | Black"/>
    <x v="0"/>
    <x v="3"/>
    <s v="--"/>
    <s v="10010, USA"/>
    <s v="10016, USA"/>
    <x v="12"/>
    <s v="PAX TRAVEL"/>
    <s v="--"/>
    <s v="Monthly Billing"/>
    <s v="Fare"/>
    <n v="10.89"/>
    <n v="0"/>
    <n v="0"/>
    <n v="10.89"/>
    <s v="USD"/>
    <n v="10.89"/>
    <n v="0"/>
    <n v="0"/>
    <n v="10.89"/>
    <n v="1.0900000000000001"/>
  </r>
  <r>
    <s v="f847ff13-680f-4e35-b542-5147e2a28fe0"/>
    <d v="2019-08-09T21:34:15"/>
    <d v="2019-08-09T00:00:00"/>
    <s v="9:10PM"/>
    <d v="2019-08-09T00:00:00"/>
    <s v="5:10PM"/>
    <s v="--"/>
    <s v="--"/>
    <s v="--"/>
    <s v="--"/>
    <s v="-05:00"/>
    <s v="Blade"/>
    <s v="Employee2"/>
    <s v="Employee2@blyblade.com"/>
    <x v="2"/>
    <s v="--"/>
    <s v="Travel | Premium SUV"/>
    <x v="1"/>
    <x v="457"/>
    <n v="12"/>
    <s v="11968, USA"/>
    <s v="11968, USA"/>
    <x v="12"/>
    <s v="PAX TRAVEL"/>
    <s v="DEPT - OPS - NY"/>
    <s v="Monthly Billing"/>
    <s v="Fare"/>
    <n v="24.46"/>
    <n v="0"/>
    <n v="0"/>
    <n v="24.46"/>
    <s v="USD"/>
    <n v="24.46"/>
    <n v="0"/>
    <n v="0"/>
    <n v="24.46"/>
    <n v="2.4500000000000002"/>
  </r>
  <r>
    <s v="73e84122-de23-4731-ae19-73661a885084"/>
    <d v="2019-08-09T21:37:46"/>
    <d v="2019-08-09T00:00:00"/>
    <s v="9:18PM"/>
    <d v="2019-08-09T00:00:00"/>
    <s v="5:18PM"/>
    <d v="2019-08-09T00:00:00"/>
    <s v="9:37PM"/>
    <d v="2019-08-09T00:00:00"/>
    <s v="5:37PM"/>
    <s v="-05:00"/>
    <s v="Blade"/>
    <s v="Employee5"/>
    <s v="Employee5@blyblade.com"/>
    <x v="9"/>
    <s v="--"/>
    <s v="Travel | Black SUV"/>
    <x v="5"/>
    <x v="78"/>
    <n v="7"/>
    <s v="02128, USA"/>
    <s v="02128, USA"/>
    <x v="12"/>
    <s v="PAX TRAVEL"/>
    <s v="DEPT - OPS - NY"/>
    <s v="Monthly Billing"/>
    <s v="Fare"/>
    <n v="34.15"/>
    <n v="0"/>
    <n v="0"/>
    <n v="34.15"/>
    <s v="USD"/>
    <n v="34.15"/>
    <n v="0"/>
    <n v="0"/>
    <n v="34.15"/>
    <n v="3.42"/>
  </r>
  <r>
    <s v="3fe0defc-da85-4feb-8fa0-174268f0b9de"/>
    <d v="2019-08-09T21:47:39"/>
    <d v="2019-08-09T00:00:00"/>
    <s v="9:22PM"/>
    <d v="2019-08-09T00:00:00"/>
    <s v="5:22PM"/>
    <s v="--"/>
    <s v="--"/>
    <s v="--"/>
    <s v="--"/>
    <s v="-05:00"/>
    <s v="Blade"/>
    <s v="Employee44"/>
    <s v="Employee44@blyblade.com"/>
    <x v="44"/>
    <s v="--"/>
    <s v="Travel | UberX"/>
    <x v="1"/>
    <x v="3"/>
    <s v="--"/>
    <s v="11975, USA"/>
    <s v="11937, USA"/>
    <x v="12"/>
    <s v="PAX TRAVEL"/>
    <s v="DEPT - FR - NY"/>
    <s v="Monthly Billing"/>
    <s v="Fare"/>
    <n v="5.56"/>
    <n v="0"/>
    <n v="0"/>
    <n v="5.56"/>
    <s v="USD"/>
    <n v="5.56"/>
    <n v="0"/>
    <n v="0"/>
    <n v="5.56"/>
    <n v="0.56000000000000005"/>
  </r>
  <r>
    <s v="c7f9b686-2859-41f8-80f2-984330905c94"/>
    <d v="2019-08-09T21:49:40"/>
    <d v="2019-08-09T00:00:00"/>
    <s v="9:09PM"/>
    <d v="2019-08-09T00:00:00"/>
    <s v="5:09PM"/>
    <s v="--"/>
    <s v="--"/>
    <s v="--"/>
    <s v="--"/>
    <s v="-05:00"/>
    <s v="Blade"/>
    <s v="Employee5"/>
    <s v="Employee5@blyblade.com"/>
    <x v="9"/>
    <s v="--"/>
    <s v="Travel | Premium SUV"/>
    <x v="1"/>
    <x v="3"/>
    <s v="--"/>
    <s v="11968, USA"/>
    <s v="11968, USA"/>
    <x v="12"/>
    <s v="PAX TRAVEL"/>
    <s v="DEPT - OPS - NY"/>
    <s v="Monthly Billing"/>
    <s v="Fare"/>
    <n v="12.63"/>
    <n v="0"/>
    <n v="0"/>
    <n v="12.63"/>
    <s v="USD"/>
    <n v="12.63"/>
    <n v="0"/>
    <n v="0"/>
    <n v="12.63"/>
    <n v="1.26"/>
  </r>
  <r>
    <s v="51adca03-6dc2-479d-85a8-768bc579d619"/>
    <d v="2019-08-09T22:16:41"/>
    <d v="2019-08-09T00:00:00"/>
    <s v="8:58PM"/>
    <d v="2019-08-09T00:00:00"/>
    <s v="4:58PM"/>
    <s v="--"/>
    <s v="--"/>
    <s v="--"/>
    <s v="--"/>
    <s v="-05:00"/>
    <s v="Blade"/>
    <s v="Employee11"/>
    <s v="Employee11@blyblade.com"/>
    <x v="26"/>
    <s v="--"/>
    <s v="Travel | Premium SUV"/>
    <x v="1"/>
    <x v="550"/>
    <n v="40"/>
    <s v="11937, USA"/>
    <s v="11976, USA"/>
    <x v="12"/>
    <s v="PAX TRAVEL"/>
    <s v="DEPT - CX"/>
    <s v="Monthly Billing"/>
    <s v="Fare"/>
    <n v="128.87"/>
    <n v="0"/>
    <n v="0"/>
    <n v="128.87"/>
    <s v="USD"/>
    <n v="128.87"/>
    <n v="0"/>
    <n v="0"/>
    <n v="128.87"/>
    <n v="12.89"/>
  </r>
  <r>
    <s v="cb988b48-fd9c-4752-9c25-d8ed961757ab"/>
    <d v="2019-08-09T22:17:40"/>
    <d v="2019-08-09T00:00:00"/>
    <s v="9:36PM"/>
    <d v="2019-08-09T00:00:00"/>
    <s v="5:36PM"/>
    <d v="2019-08-09T00:00:00"/>
    <s v="10:17PM"/>
    <d v="2019-08-09T00:00:00"/>
    <s v="6:17PM"/>
    <s v="-05:00"/>
    <s v="Blade"/>
    <s v="Employee1"/>
    <s v="Employee1@blyblade.com"/>
    <x v="41"/>
    <s v="--"/>
    <s v="Travel | Premium SUV"/>
    <x v="1"/>
    <x v="551"/>
    <n v="40"/>
    <s v="11937, USA"/>
    <s v="11968, USA"/>
    <x v="12"/>
    <s v="I'M RIDING"/>
    <s v="DEPT - CX"/>
    <s v="Monthly Billing"/>
    <s v="Fare"/>
    <n v="124.95"/>
    <n v="0"/>
    <n v="0"/>
    <n v="124.95"/>
    <s v="USD"/>
    <n v="124.95"/>
    <n v="0"/>
    <n v="0"/>
    <n v="124.95"/>
    <n v="12.5"/>
  </r>
  <r>
    <s v="524c62c2-ffa5-4ddb-a470-afd001b5e177"/>
    <d v="2019-07-05T20:54:46"/>
    <d v="2019-07-05T00:00:00"/>
    <s v="8:31PM"/>
    <d v="2019-07-05T00:00:00"/>
    <s v="4:31PM"/>
    <d v="2019-07-05T00:00:00"/>
    <s v="8:46PM"/>
    <d v="2019-07-05T00:00:00"/>
    <s v="4:46PM"/>
    <s v="-05:00"/>
    <s v="Blade"/>
    <s v="Employee4"/>
    <s v="Employee4@blyblade.com"/>
    <x v="1"/>
    <s v="--"/>
    <s v="Travel | UberX"/>
    <x v="0"/>
    <x v="278"/>
    <n v="9"/>
    <s v="10016, USA"/>
    <s v="10010, USA"/>
    <x v="5"/>
    <s v="CORP - Employee Rides"/>
    <s v="DEPT - CX"/>
    <s v="Monthly Billing"/>
    <s v="Tip"/>
    <n v="0"/>
    <n v="0"/>
    <n v="1.03"/>
    <n v="1.03"/>
    <s v="USD"/>
    <n v="0"/>
    <n v="0"/>
    <n v="1.03"/>
    <n v="1.03"/>
    <n v="0"/>
  </r>
  <r>
    <s v="b24c52ff-fc76-491d-b9dc-a1c234e3d5fb"/>
    <d v="2019-08-09T23:11:36"/>
    <d v="2019-08-09T00:00:00"/>
    <s v="10:35PM"/>
    <d v="2019-08-09T00:00:00"/>
    <s v="6:35PM"/>
    <d v="2019-08-09T00:00:00"/>
    <s v="11:11PM"/>
    <d v="2019-08-09T00:00:00"/>
    <s v="7:11PM"/>
    <s v="-05:00"/>
    <s v="Blade"/>
    <s v="Employee37"/>
    <s v="Employee37@blyblade.com"/>
    <x v="29"/>
    <s v="--"/>
    <s v="Travel | Black SUV"/>
    <x v="0"/>
    <x v="552"/>
    <n v="22"/>
    <s v="10016, USA"/>
    <s v="10011, USA"/>
    <x v="12"/>
    <s v="PAX TRAVEL"/>
    <s v="--"/>
    <s v="Monthly Billing"/>
    <s v="Fare"/>
    <n v="68.760000000000005"/>
    <n v="0"/>
    <n v="0"/>
    <n v="68.760000000000005"/>
    <s v="USD"/>
    <n v="68.760000000000005"/>
    <n v="0"/>
    <n v="0"/>
    <n v="68.760000000000005"/>
    <n v="6.88"/>
  </r>
  <r>
    <s v="b323e14b-0ae0-461c-bd98-7de94cdbf1a6"/>
    <d v="2019-08-11T13:48:11"/>
    <d v="2019-08-11T00:00:00"/>
    <s v="1:17PM"/>
    <d v="2019-08-11T00:00:00"/>
    <s v="9:17AM"/>
    <d v="2019-08-11T00:00:00"/>
    <s v="1:48PM"/>
    <d v="2019-08-11T00:00:00"/>
    <s v="9:48AM"/>
    <s v="-05:00"/>
    <s v="Blade"/>
    <s v="Employee1"/>
    <s v="Employee1@blyblade.com"/>
    <x v="41"/>
    <s v="--"/>
    <s v="Travel | Premium SUV"/>
    <x v="1"/>
    <x v="553"/>
    <n v="17"/>
    <s v="11937, USA"/>
    <s v="11962, USA"/>
    <x v="12"/>
    <s v="PAX TRAVEL"/>
    <s v="DEPT - CX"/>
    <s v="Monthly Billing"/>
    <s v="Fare"/>
    <n v="39.49"/>
    <n v="0"/>
    <n v="0"/>
    <n v="39.49"/>
    <s v="USD"/>
    <n v="39.49"/>
    <n v="0"/>
    <n v="0"/>
    <n v="39.49"/>
    <n v="3.95"/>
  </r>
  <r>
    <s v="83d41b63-bd5c-447d-97a5-0b66bf1a2c9a"/>
    <d v="2019-08-11T20:48:37"/>
    <d v="2019-08-11T00:00:00"/>
    <s v="7:51PM"/>
    <d v="2019-08-11T00:00:00"/>
    <s v="3:51PM"/>
    <d v="2019-08-11T00:00:00"/>
    <s v="8:48PM"/>
    <d v="2019-08-11T00:00:00"/>
    <s v="4:48PM"/>
    <s v="-05:00"/>
    <s v="Blade"/>
    <s v="Employee14"/>
    <s v="Employee14@blyblade.com"/>
    <x v="5"/>
    <s v="--"/>
    <s v="Travel | Black SUV"/>
    <x v="0"/>
    <x v="554"/>
    <n v="54"/>
    <s v="11430, USA"/>
    <s v="10002, USA"/>
    <x v="12"/>
    <s v="PAX TRAVEL"/>
    <s v="DEPT - OPS - NY"/>
    <s v="Monthly Billing"/>
    <s v="Fare"/>
    <n v="167.17"/>
    <n v="0"/>
    <n v="0"/>
    <n v="167.17"/>
    <s v="USD"/>
    <n v="167.17"/>
    <n v="0"/>
    <n v="0"/>
    <n v="167.17"/>
    <n v="16.72"/>
  </r>
  <r>
    <s v="2be0e8bb-10c4-41fe-b53c-dfeebcc0bed6"/>
    <d v="2019-08-11T23:12:08"/>
    <d v="2019-08-11T00:00:00"/>
    <s v="11:03PM"/>
    <d v="2019-08-11T00:00:00"/>
    <s v="7:03PM"/>
    <s v="--"/>
    <s v="--"/>
    <s v="--"/>
    <s v="--"/>
    <s v="-05:00"/>
    <s v="Blade"/>
    <s v="Employee2"/>
    <s v="Employee2@blyblade.com"/>
    <x v="2"/>
    <s v="--"/>
    <s v="Travel | Black SUV"/>
    <x v="0"/>
    <x v="3"/>
    <s v="--"/>
    <s v="10001, USA"/>
    <s v="10011, USA"/>
    <x v="12"/>
    <s v="PAX TRAVEL"/>
    <s v="DEPT - OPS - NY"/>
    <s v="Monthly Billing"/>
    <s v="Fare"/>
    <n v="10.89"/>
    <n v="0"/>
    <n v="0"/>
    <n v="10.89"/>
    <s v="USD"/>
    <n v="10.89"/>
    <n v="0"/>
    <n v="0"/>
    <n v="10.89"/>
    <n v="1.0900000000000001"/>
  </r>
  <r>
    <s v="cfc10eda-2e1c-4809-98b8-5a1bbd11780e"/>
    <d v="2019-08-12T11:37:56"/>
    <d v="2019-08-12T00:00:00"/>
    <s v="1:58AM"/>
    <d v="2019-08-11T00:00:00"/>
    <s v="9:58PM"/>
    <d v="2019-08-12T00:00:00"/>
    <s v="2:28AM"/>
    <d v="2019-08-11T00:00:00"/>
    <s v="10:28PM"/>
    <s v="-05:00"/>
    <s v="Blade"/>
    <s v="Employee2"/>
    <s v="Employee2@blyblade.com"/>
    <x v="2"/>
    <s v="--"/>
    <s v="Travel | Black SUV"/>
    <x v="2"/>
    <x v="555"/>
    <n v="25"/>
    <s v="07608, USA"/>
    <s v="10011, USA"/>
    <x v="12"/>
    <s v="PAX TRAVEL"/>
    <s v="DEPT - OPS - NY"/>
    <s v="Monthly Billing"/>
    <s v="Fare"/>
    <n v="111.56"/>
    <n v="0"/>
    <n v="0"/>
    <n v="111.56"/>
    <s v="USD"/>
    <n v="111.56"/>
    <n v="0"/>
    <n v="0"/>
    <n v="111.56"/>
    <n v="11.16"/>
  </r>
  <r>
    <s v="16de640d-d48a-4b4b-bbee-93688374d939"/>
    <d v="2019-08-12T13:10:19"/>
    <d v="2019-08-12T00:00:00"/>
    <s v="12:38PM"/>
    <d v="2019-08-12T00:00:00"/>
    <s v="8:38AM"/>
    <d v="2019-08-12T00:00:00"/>
    <s v="1:10PM"/>
    <d v="2019-08-12T00:00:00"/>
    <s v="9:10AM"/>
    <s v="-05:00"/>
    <s v="Blade"/>
    <s v="Employee2"/>
    <s v="Employee2@blyblade.com"/>
    <x v="2"/>
    <s v="--"/>
    <s v="Travel | UberX Diamond"/>
    <x v="0"/>
    <x v="556"/>
    <n v="15"/>
    <s v="10010, USA"/>
    <s v="10012, USA"/>
    <x v="12"/>
    <s v="PAX TRAVEL"/>
    <s v="DEPT - OPS - NY"/>
    <s v="Monthly Billing"/>
    <s v="Fare"/>
    <n v="23.05"/>
    <n v="0"/>
    <n v="0"/>
    <n v="23.05"/>
    <s v="USD"/>
    <n v="23.05"/>
    <n v="0"/>
    <n v="0"/>
    <n v="23.05"/>
    <n v="2.31"/>
  </r>
  <r>
    <s v="2833f460-65ef-44e8-88dd-b9d878655ab8"/>
    <d v="2019-08-12T15:02:20"/>
    <d v="2019-08-12T00:00:00"/>
    <s v="2:23PM"/>
    <d v="2019-08-12T00:00:00"/>
    <s v="10:23AM"/>
    <d v="2019-08-12T00:00:00"/>
    <s v="3:02PM"/>
    <d v="2019-08-12T00:00:00"/>
    <s v="11:02AM"/>
    <s v="-05:00"/>
    <s v="Blade"/>
    <s v="Employee5"/>
    <s v="Employee5@blyblade.com"/>
    <x v="9"/>
    <s v="--"/>
    <s v="Travel | Black SUV"/>
    <x v="0"/>
    <x v="301"/>
    <n v="32"/>
    <s v="10011, USA"/>
    <s v="10022, USA"/>
    <x v="12"/>
    <s v="PAX TRAVEL"/>
    <s v="DEPT - OPS - NY"/>
    <s v="Monthly Billing"/>
    <s v="Fare"/>
    <n v="74.11"/>
    <n v="0"/>
    <n v="0"/>
    <n v="74.11"/>
    <s v="USD"/>
    <n v="74.11"/>
    <n v="0"/>
    <n v="0"/>
    <n v="74.11"/>
    <n v="7.41"/>
  </r>
  <r>
    <s v="cc97ca63-d45e-48ae-bad6-e24ebc55cccf"/>
    <d v="2019-07-07T11:20:05"/>
    <d v="2019-07-07T00:00:00"/>
    <s v="10:50AM"/>
    <d v="2019-07-07T00:00:00"/>
    <s v="6:50AM"/>
    <d v="2019-07-07T00:00:00"/>
    <s v="11:12AM"/>
    <d v="2019-07-07T00:00:00"/>
    <s v="7:12AM"/>
    <s v="-05:00"/>
    <s v="Blade"/>
    <s v="Employee25"/>
    <s v="Employee25@blyblade.com"/>
    <x v="21"/>
    <s v="--"/>
    <s v="Travel | UberX Diamond"/>
    <x v="2"/>
    <x v="468"/>
    <n v="17"/>
    <s v="07087, USA"/>
    <s v="10011, USA"/>
    <x v="5"/>
    <s v="CORP - Employee Rides"/>
    <s v="DEPT - CX"/>
    <s v="Monthly Billing"/>
    <s v="Tip"/>
    <n v="0"/>
    <n v="0"/>
    <n v="5.13"/>
    <n v="5.13"/>
    <s v="USD"/>
    <n v="0"/>
    <n v="0"/>
    <n v="5.13"/>
    <n v="5.13"/>
    <n v="0"/>
  </r>
  <r>
    <s v="8db6b625-2f4c-412a-9b3a-fc14676e9ed1"/>
    <d v="2019-08-12T16:22:01"/>
    <d v="2019-08-12T00:00:00"/>
    <s v="3:51PM"/>
    <d v="2019-08-12T00:00:00"/>
    <s v="11:51AM"/>
    <d v="2019-08-12T00:00:00"/>
    <s v="4:21PM"/>
    <d v="2019-08-12T00:00:00"/>
    <s v="12:21PM"/>
    <s v="-05:00"/>
    <s v="Blade"/>
    <s v="Employee12"/>
    <s v="Employee12@blyblade.com"/>
    <x v="0"/>
    <s v="--"/>
    <s v="Travel | UberX Diamond"/>
    <x v="0"/>
    <x v="126"/>
    <n v="27"/>
    <s v="10004, USA"/>
    <s v="10019, USA"/>
    <x v="12"/>
    <s v="PAX TRAVEL"/>
    <s v="DEPT - OPS - NY"/>
    <s v="Monthly Billing"/>
    <s v="Fare"/>
    <n v="28.52"/>
    <n v="0"/>
    <n v="0"/>
    <n v="28.52"/>
    <s v="USD"/>
    <n v="28.52"/>
    <n v="0"/>
    <n v="0"/>
    <n v="28.52"/>
    <n v="2.85"/>
  </r>
  <r>
    <s v="d464db96-3969-4c34-a74d-725e743484dc"/>
    <d v="2019-08-12T17:58:50"/>
    <d v="2019-08-12T00:00:00"/>
    <s v="5:19PM"/>
    <d v="2019-08-12T00:00:00"/>
    <s v="1:19PM"/>
    <d v="2019-08-12T00:00:00"/>
    <s v="5:58PM"/>
    <d v="2019-08-12T00:00:00"/>
    <s v="1:58PM"/>
    <s v="-05:00"/>
    <s v="Blade"/>
    <s v="Employee2"/>
    <s v="Employee2@blyblade.com"/>
    <x v="2"/>
    <s v="--"/>
    <s v="Travel | Black SUV"/>
    <x v="0"/>
    <x v="557"/>
    <n v="14"/>
    <s v="10011, USA"/>
    <s v="10005, USA"/>
    <x v="12"/>
    <s v="PAX TRAVEL"/>
    <s v="DEPT - OPS - NY"/>
    <s v="Monthly Billing"/>
    <s v="Fare"/>
    <n v="84.19"/>
    <n v="0"/>
    <n v="0"/>
    <n v="84.19"/>
    <s v="USD"/>
    <n v="84.19"/>
    <n v="0"/>
    <n v="0"/>
    <n v="84.19"/>
    <n v="8.42"/>
  </r>
  <r>
    <s v="d7aeac4a-3966-4846-a77b-316e9d83d478"/>
    <d v="2019-08-12T18:48:14"/>
    <d v="2019-08-11T00:00:00"/>
    <s v="8:25PM"/>
    <d v="2019-08-11T00:00:00"/>
    <s v="4:25PM"/>
    <d v="2019-08-11T00:00:00"/>
    <s v="8:50PM"/>
    <d v="2019-08-11T00:00:00"/>
    <s v="4:50PM"/>
    <s v="-05:00"/>
    <s v="Blade"/>
    <s v="Employee29"/>
    <s v="Employee29@blyblade.com"/>
    <x v="7"/>
    <s v="--"/>
    <s v="Travel | Black SUV"/>
    <x v="0"/>
    <x v="558"/>
    <n v="15"/>
    <s v="11430, USA"/>
    <s v="11430, USA"/>
    <x v="12"/>
    <s v="PAX TRAVEL"/>
    <s v="DEPT - OPS - NY"/>
    <s v="Monthly Billing"/>
    <s v="Fare"/>
    <n v="31.23"/>
    <n v="0"/>
    <n v="0"/>
    <n v="31.23"/>
    <s v="USD"/>
    <n v="31.23"/>
    <n v="0"/>
    <n v="0"/>
    <n v="31.23"/>
    <n v="3.12"/>
  </r>
  <r>
    <s v="b59219e3-3147-466a-a70d-480f8d8d951b"/>
    <d v="2019-08-12T18:58:29"/>
    <d v="2019-08-11T00:00:00"/>
    <s v="8:27PM"/>
    <d v="2019-08-11T00:00:00"/>
    <s v="4:27PM"/>
    <d v="2019-08-11T00:00:00"/>
    <s v="8:49PM"/>
    <d v="2019-08-11T00:00:00"/>
    <s v="4:49PM"/>
    <s v="-05:00"/>
    <s v="Blade"/>
    <s v="Employee28"/>
    <s v="Employee28@blyblade.com"/>
    <x v="4"/>
    <s v="--"/>
    <s v="Travel | Black SUV"/>
    <x v="0"/>
    <x v="223"/>
    <n v="11"/>
    <s v="11430, USA"/>
    <s v="11430, USA"/>
    <x v="12"/>
    <s v="PAX TRAVEL"/>
    <s v="DEPT - OPS - NY"/>
    <s v="Monthly Billing"/>
    <s v="Fare"/>
    <n v="36.22"/>
    <n v="0"/>
    <n v="0"/>
    <n v="36.22"/>
    <s v="USD"/>
    <n v="36.22"/>
    <n v="0"/>
    <n v="0"/>
    <n v="36.22"/>
    <n v="3.62"/>
  </r>
  <r>
    <s v="501e789b-d80a-407e-80b0-e0e9381a2e0f"/>
    <d v="2019-08-12T23:10:16"/>
    <d v="2019-08-12T00:00:00"/>
    <s v="10:32PM"/>
    <d v="2019-08-12T00:00:00"/>
    <s v="6:32PM"/>
    <d v="2019-08-12T00:00:00"/>
    <s v="11:10PM"/>
    <d v="2019-08-12T00:00:00"/>
    <s v="7:10PM"/>
    <s v="-05:00"/>
    <s v="Blade"/>
    <s v="Employee2"/>
    <s v="Employee2@blyblade.com"/>
    <x v="2"/>
    <s v="--"/>
    <s v="Travel | Black"/>
    <x v="0"/>
    <x v="514"/>
    <n v="35"/>
    <s v="10011, USA"/>
    <s v="10024, USA"/>
    <x v="12"/>
    <s v="PAX TRAVEL"/>
    <s v="DEPT - OPS - NY"/>
    <s v="Monthly Billing"/>
    <s v="Fare"/>
    <n v="60.62"/>
    <n v="0"/>
    <n v="0"/>
    <n v="60.62"/>
    <s v="USD"/>
    <n v="60.62"/>
    <n v="0"/>
    <n v="0"/>
    <n v="60.62"/>
    <n v="6.06"/>
  </r>
  <r>
    <s v="6c5a1a89-eed7-431e-a0a3-8cb63ace9b1c"/>
    <d v="2019-08-13T12:21:26"/>
    <d v="2019-08-13T00:00:00"/>
    <s v="12:07PM"/>
    <d v="2019-08-13T00:00:00"/>
    <s v="8:07AM"/>
    <d v="2019-08-13T00:00:00"/>
    <s v="12:21PM"/>
    <d v="2019-08-13T00:00:00"/>
    <s v="8:21AM"/>
    <s v="-05:00"/>
    <s v="Blade"/>
    <s v="Employee4"/>
    <s v="Employee4@blyblade.com"/>
    <x v="1"/>
    <s v="--"/>
    <s v="Travel | Black"/>
    <x v="0"/>
    <x v="177"/>
    <n v="9"/>
    <s v="10016, USA"/>
    <s v="10017, USA"/>
    <x v="12"/>
    <s v="PAX TRAVEL"/>
    <s v="DEPT - CX"/>
    <s v="Monthly Billing"/>
    <s v="Fare"/>
    <n v="18.97"/>
    <n v="0"/>
    <n v="0"/>
    <n v="18.97"/>
    <s v="USD"/>
    <n v="18.97"/>
    <n v="0"/>
    <n v="0"/>
    <n v="18.97"/>
    <n v="1.9"/>
  </r>
  <r>
    <s v="f300e369-ae67-4d03-a766-735d217b9f91"/>
    <d v="2019-08-13T13:21:19"/>
    <d v="2019-08-13T00:00:00"/>
    <s v="1:15PM"/>
    <d v="2019-08-13T00:00:00"/>
    <s v="9:15AM"/>
    <s v="--"/>
    <s v="--"/>
    <s v="--"/>
    <s v="--"/>
    <s v="-05:00"/>
    <s v="Blade"/>
    <s v="Employee8"/>
    <s v="Employee8@blyblade.com"/>
    <x v="11"/>
    <s v="--"/>
    <s v="Travel | Black SUV"/>
    <x v="0"/>
    <x v="3"/>
    <s v="--"/>
    <s v="10010, USA"/>
    <s v="10016, USA"/>
    <x v="12"/>
    <s v="PAX TRAVEL"/>
    <s v="--"/>
    <s v="Monthly Billing"/>
    <s v="Fare"/>
    <n v="10.89"/>
    <n v="0"/>
    <n v="0"/>
    <n v="10.89"/>
    <s v="USD"/>
    <n v="10.89"/>
    <n v="0"/>
    <n v="0"/>
    <n v="10.89"/>
    <n v="1.0900000000000001"/>
  </r>
  <r>
    <s v="af527612-f380-45b4-a966-707de9bdcb77"/>
    <d v="2019-08-13T15:30:12"/>
    <d v="2019-08-13T00:00:00"/>
    <s v="3:19PM"/>
    <d v="2019-08-13T00:00:00"/>
    <s v="11:19AM"/>
    <s v="--"/>
    <s v="--"/>
    <s v="--"/>
    <s v="--"/>
    <s v="-05:00"/>
    <s v="Blade"/>
    <s v="Employee8"/>
    <s v="Employee8@blyblade.com"/>
    <x v="11"/>
    <s v="--"/>
    <s v="Travel | Black SUV"/>
    <x v="0"/>
    <x v="3"/>
    <s v="--"/>
    <s v="10010, USA"/>
    <s v="10016, USA"/>
    <x v="12"/>
    <s v="PAX TRAVEL"/>
    <s v="--"/>
    <s v="Monthly Billing"/>
    <s v="Fare"/>
    <n v="10.89"/>
    <n v="0"/>
    <n v="0"/>
    <n v="10.89"/>
    <s v="USD"/>
    <n v="10.89"/>
    <n v="0"/>
    <n v="0"/>
    <n v="10.89"/>
    <n v="1.0900000000000001"/>
  </r>
  <r>
    <s v="ef524ffa-7dbe-4977-8de0-a456e304f890"/>
    <d v="2019-08-13T20:39:02"/>
    <d v="2019-08-13T00:00:00"/>
    <s v="8:27PM"/>
    <d v="2019-08-13T00:00:00"/>
    <s v="4:27PM"/>
    <s v="--"/>
    <s v="--"/>
    <s v="--"/>
    <s v="--"/>
    <s v="-05:00"/>
    <s v="Blade"/>
    <s v="Employee28"/>
    <s v="Employee28@blyblade.com"/>
    <x v="4"/>
    <s v="--"/>
    <s v="Travel | Black SUV"/>
    <x v="0"/>
    <x v="3"/>
    <s v="--"/>
    <s v="11430, USA"/>
    <s v="11430, USA"/>
    <x v="12"/>
    <s v="PAX TRAVEL"/>
    <s v="DEPT - OPS - NY"/>
    <s v="Monthly Billing"/>
    <s v="Fare"/>
    <n v="10.89"/>
    <n v="0"/>
    <n v="0"/>
    <n v="10.89"/>
    <s v="USD"/>
    <n v="10.89"/>
    <n v="0"/>
    <n v="0"/>
    <n v="10.89"/>
    <n v="1.0900000000000001"/>
  </r>
  <r>
    <s v="21efba18-3511-4929-ad1d-8fd99e73d3f8"/>
    <d v="2019-08-13T20:58:54"/>
    <d v="2019-08-13T00:00:00"/>
    <s v="8:53PM"/>
    <d v="2019-08-13T00:00:00"/>
    <s v="4:53PM"/>
    <s v="--"/>
    <s v="--"/>
    <s v="--"/>
    <s v="--"/>
    <s v="-05:00"/>
    <s v="Blade"/>
    <s v="Employee2"/>
    <s v="Employee2@blyblade.com"/>
    <x v="2"/>
    <s v="--"/>
    <s v="Travel | Black SUV"/>
    <x v="0"/>
    <x v="3"/>
    <s v="--"/>
    <s v="10001, USA"/>
    <s v="10011, USA"/>
    <x v="12"/>
    <s v="PAX TRAVEL"/>
    <s v="DEPT - OPS - NY"/>
    <s v="Monthly Billing"/>
    <s v="Fare"/>
    <n v="10.89"/>
    <n v="0"/>
    <n v="0"/>
    <n v="10.89"/>
    <s v="USD"/>
    <n v="10.89"/>
    <n v="0"/>
    <n v="0"/>
    <n v="10.89"/>
    <n v="1.0900000000000001"/>
  </r>
  <r>
    <s v="9181fc81-ed97-48ca-9761-b7eb22d8686c"/>
    <d v="2019-07-08T00:16:22"/>
    <d v="2019-07-07T00:00:00"/>
    <s v="8:54PM"/>
    <d v="2019-07-07T00:00:00"/>
    <s v="4:54PM"/>
    <d v="2019-07-07T00:00:00"/>
    <s v="9:29PM"/>
    <d v="2019-07-07T00:00:00"/>
    <s v="5:29PM"/>
    <s v="-05:00"/>
    <s v="Blade"/>
    <s v="Employee13"/>
    <s v="Employee13@blyblade.com"/>
    <x v="33"/>
    <s v="--"/>
    <s v="Travel | Black SUV"/>
    <x v="0"/>
    <x v="86"/>
    <n v="26"/>
    <s v="10010, USA"/>
    <s v="10009, USA"/>
    <x v="12"/>
    <s v="CORP - Employee Rides"/>
    <s v="DEPT - CX"/>
    <s v="Monthly Billing"/>
    <s v="Tip"/>
    <n v="0"/>
    <n v="0"/>
    <n v="6.88"/>
    <n v="6.88"/>
    <s v="USD"/>
    <n v="0"/>
    <n v="0"/>
    <n v="6.88"/>
    <n v="6.88"/>
    <n v="0"/>
  </r>
  <r>
    <s v="0071686f-a4a0-42aa-b62b-206eded78530"/>
    <d v="2019-07-08T00:20:40"/>
    <d v="2019-07-03T00:00:00"/>
    <s v="7:29PM"/>
    <d v="2019-07-03T00:00:00"/>
    <s v="3:29PM"/>
    <d v="2019-07-03T00:00:00"/>
    <s v="8:17PM"/>
    <d v="2019-07-03T00:00:00"/>
    <s v="4:17PM"/>
    <s v="-05:00"/>
    <s v="Blade"/>
    <s v="Employee16"/>
    <s v="Employee16@blyblade.com"/>
    <x v="13"/>
    <s v="--"/>
    <s v="Travel | Premium SUV"/>
    <x v="1"/>
    <x v="559"/>
    <n v="43"/>
    <s v="11937, USA"/>
    <s v="11954, USA"/>
    <x v="1"/>
    <s v="CORP - Employee Rides"/>
    <s v="DEPT - OPS - NY"/>
    <s v="Monthly Billing"/>
    <s v="Tip"/>
    <n v="0"/>
    <n v="0"/>
    <n v="23.69"/>
    <n v="23.69"/>
    <s v="USD"/>
    <n v="0"/>
    <n v="0"/>
    <n v="23.69"/>
    <n v="23.69"/>
    <n v="0"/>
  </r>
  <r>
    <s v="29336797-24b2-4674-ae19-31c636cb12fe"/>
    <d v="2019-08-13T21:08:17"/>
    <d v="2019-08-13T00:00:00"/>
    <s v="8:57PM"/>
    <d v="2019-08-13T00:00:00"/>
    <s v="4:57PM"/>
    <d v="2019-08-13T00:00:00"/>
    <s v="9:08PM"/>
    <d v="2019-08-13T00:00:00"/>
    <s v="5:08PM"/>
    <s v="-05:00"/>
    <s v="Blade"/>
    <s v="Employee29"/>
    <s v="Employee29@blyblade.com"/>
    <x v="7"/>
    <s v="--"/>
    <s v="Travel | Black SUV"/>
    <x v="0"/>
    <x v="391"/>
    <n v="5"/>
    <s v="10016, USA"/>
    <s v="10010, USA"/>
    <x v="12"/>
    <s v="PAX TRAVEL"/>
    <s v="DEPT - OPS - NY"/>
    <s v="Monthly Billing"/>
    <s v="Fare"/>
    <n v="43.25"/>
    <n v="0"/>
    <n v="0"/>
    <n v="43.25"/>
    <s v="USD"/>
    <n v="43.25"/>
    <n v="0"/>
    <n v="0"/>
    <n v="43.25"/>
    <n v="4.33"/>
  </r>
  <r>
    <s v="859221ce-dbac-4ffe-b928-d50e3d2f8d9f"/>
    <d v="2019-08-13T22:47:12"/>
    <d v="2019-08-13T00:00:00"/>
    <s v="10:19PM"/>
    <d v="2019-08-13T00:00:00"/>
    <s v="6:19PM"/>
    <s v="--"/>
    <s v="--"/>
    <s v="--"/>
    <s v="--"/>
    <s v="-05:00"/>
    <s v="Blade"/>
    <s v="Employee1"/>
    <s v="Employee1@blyblade.com"/>
    <x v="41"/>
    <s v="--"/>
    <s v="Travel | Premium SUV"/>
    <x v="1"/>
    <x v="3"/>
    <s v="--"/>
    <s v="11932, USA"/>
    <s v="11937, USA"/>
    <x v="12"/>
    <s v="PRODUCT RIDING"/>
    <s v="DEPT - CX"/>
    <s v="Monthly Billing"/>
    <s v="Fare"/>
    <n v="20"/>
    <n v="0"/>
    <n v="0"/>
    <n v="20"/>
    <s v="USD"/>
    <n v="20"/>
    <n v="0"/>
    <n v="0"/>
    <n v="20"/>
    <n v="2"/>
  </r>
  <r>
    <s v="90861a6c-92f7-4557-a45a-1eac2c93d521"/>
    <d v="2019-08-14T21:06:57"/>
    <d v="2019-08-14T00:00:00"/>
    <s v="8:44PM"/>
    <d v="2019-08-14T00:00:00"/>
    <s v="4:44PM"/>
    <s v="--"/>
    <s v="--"/>
    <s v="--"/>
    <s v="--"/>
    <s v="-05:00"/>
    <s v="Blade"/>
    <s v="Employee12"/>
    <s v="Employee12@blyblade.com"/>
    <x v="0"/>
    <s v="--"/>
    <s v="Travel | Black SUV"/>
    <x v="2"/>
    <x v="3"/>
    <s v="--"/>
    <s v="07102, USA"/>
    <s v="07114, USA"/>
    <x v="12"/>
    <s v="PAX TRAVEL"/>
    <s v="DEPT - OPS - NY"/>
    <s v="Monthly Billing"/>
    <s v="Fare"/>
    <n v="10"/>
    <n v="0"/>
    <n v="0"/>
    <n v="10"/>
    <s v="USD"/>
    <n v="10"/>
    <n v="0"/>
    <n v="0"/>
    <n v="10"/>
    <n v="1"/>
  </r>
  <r>
    <s v="f3fbd9f2-9e1c-41d5-9f7e-9dcb9077dbc1"/>
    <d v="2019-08-14T21:57:13"/>
    <d v="2019-08-14T00:00:00"/>
    <s v="9:03PM"/>
    <d v="2019-08-14T00:00:00"/>
    <s v="5:03PM"/>
    <d v="2019-08-14T00:00:00"/>
    <s v="9:56PM"/>
    <d v="2019-08-14T00:00:00"/>
    <s v="5:56PM"/>
    <s v="-05:00"/>
    <s v="Blade"/>
    <s v="Employee14"/>
    <s v="Employee14@blyblade.com"/>
    <x v="5"/>
    <s v="--"/>
    <s v="Travel | Black SUV"/>
    <x v="0"/>
    <x v="560"/>
    <n v="48"/>
    <s v="11430, USA"/>
    <s v="11225, USA"/>
    <x v="12"/>
    <s v="PAX TRAVEL"/>
    <s v="DEPT - OPS - NY"/>
    <s v="Monthly Billing"/>
    <s v="Fare"/>
    <n v="107.78"/>
    <n v="0"/>
    <n v="0"/>
    <n v="107.78"/>
    <s v="USD"/>
    <n v="107.78"/>
    <n v="0"/>
    <n v="0"/>
    <n v="107.78"/>
    <n v="10.78"/>
  </r>
  <r>
    <s v="01d92c56-f92a-46d9-bc7e-932dd99e88b7"/>
    <d v="2019-08-14T22:11:23"/>
    <d v="2019-08-14T00:00:00"/>
    <s v="9:47PM"/>
    <d v="2019-08-14T00:00:00"/>
    <s v="5:47PM"/>
    <d v="2019-08-14T00:00:00"/>
    <s v="10:11PM"/>
    <d v="2019-08-14T00:00:00"/>
    <s v="6:11PM"/>
    <s v="-05:00"/>
    <s v="Blade"/>
    <s v="Employee12"/>
    <s v="Employee12@blyblade.com"/>
    <x v="0"/>
    <s v="--"/>
    <s v="Travel | Black SUV"/>
    <x v="2"/>
    <x v="561"/>
    <n v="15"/>
    <s v="07114, USA"/>
    <s v="07114, USA"/>
    <x v="12"/>
    <s v="PAX TRAVEL"/>
    <s v="DEPT - OPS - NY"/>
    <s v="Monthly Billing"/>
    <s v="Fare"/>
    <n v="52.48"/>
    <n v="0"/>
    <n v="0"/>
    <n v="52.48"/>
    <s v="USD"/>
    <n v="52.48"/>
    <n v="0"/>
    <n v="0"/>
    <n v="52.48"/>
    <n v="5.25"/>
  </r>
  <r>
    <s v="cada2cbf-9521-4e94-b925-126aa113c4e2"/>
    <d v="2019-08-15T01:06:06"/>
    <d v="2019-08-14T00:00:00"/>
    <s v="11:59PM"/>
    <d v="2019-08-14T00:00:00"/>
    <s v="7:59PM"/>
    <d v="2019-08-15T00:00:00"/>
    <s v="1:05AM"/>
    <d v="2019-08-14T00:00:00"/>
    <s v="9:05PM"/>
    <s v="-05:00"/>
    <s v="Blade"/>
    <s v="Employee11"/>
    <s v="Employee11@blyblade.com"/>
    <x v="26"/>
    <s v="--"/>
    <s v="Travel | Premium SUV"/>
    <x v="1"/>
    <x v="562"/>
    <n v="58"/>
    <s v="11937, USA"/>
    <s v="11968, USA"/>
    <x v="12"/>
    <s v="PAX TRAVEL"/>
    <s v="DEPT - CX"/>
    <s v="Monthly Billing"/>
    <s v="Fare"/>
    <n v="137.5"/>
    <n v="0"/>
    <n v="0"/>
    <n v="137.5"/>
    <s v="USD"/>
    <n v="137.5"/>
    <n v="0"/>
    <n v="0"/>
    <n v="137.5"/>
    <n v="13.75"/>
  </r>
  <r>
    <s v="15ab08cc-10f9-4a0d-b763-5432ce7c698b"/>
    <d v="2019-08-15T15:02:08"/>
    <d v="2019-08-15T00:00:00"/>
    <s v="2:29PM"/>
    <d v="2019-08-15T00:00:00"/>
    <s v="10:29AM"/>
    <d v="2019-08-15T00:00:00"/>
    <s v="3:01PM"/>
    <d v="2019-08-15T00:00:00"/>
    <s v="11:01AM"/>
    <s v="-05:00"/>
    <s v="Blade"/>
    <s v="Employee2"/>
    <s v="Employee2@blyblade.com"/>
    <x v="2"/>
    <s v="--"/>
    <s v="Travel | Black SUV"/>
    <x v="0"/>
    <x v="563"/>
    <n v="16"/>
    <s v="10010, USA"/>
    <s v="10013, USA"/>
    <x v="12"/>
    <s v="PAX TRAVEL"/>
    <s v="DEPT - OPS - NY"/>
    <s v="Monthly Billing"/>
    <s v="Fare"/>
    <n v="78.540000000000006"/>
    <n v="0"/>
    <n v="0"/>
    <n v="78.540000000000006"/>
    <s v="USD"/>
    <n v="78.540000000000006"/>
    <n v="0"/>
    <n v="0"/>
    <n v="78.540000000000006"/>
    <n v="7.85"/>
  </r>
  <r>
    <s v="e3df181d-d79f-46f2-ab51-0b45e73893e0"/>
    <d v="2019-08-15T15:41:12"/>
    <d v="2019-08-15T00:00:00"/>
    <s v="3:11PM"/>
    <d v="2019-08-15T00:00:00"/>
    <s v="11:11AM"/>
    <d v="2019-08-15T00:00:00"/>
    <s v="3:40PM"/>
    <d v="2019-08-15T00:00:00"/>
    <s v="11:40AM"/>
    <s v="-05:00"/>
    <s v="Blade"/>
    <s v="Employee1"/>
    <s v="Employee1@blyblade.com"/>
    <x v="41"/>
    <s v="--"/>
    <s v="Travel | Premium SUV"/>
    <x v="1"/>
    <x v="457"/>
    <n v="24"/>
    <s v="11937, USA"/>
    <s v="11937, USA"/>
    <x v="12"/>
    <s v="PAX TRAVEL"/>
    <s v="DEPT - CX"/>
    <s v="Monthly Billing"/>
    <s v="Fare"/>
    <n v="37.71"/>
    <n v="0"/>
    <n v="0"/>
    <n v="37.71"/>
    <s v="USD"/>
    <n v="37.71"/>
    <n v="0"/>
    <n v="0"/>
    <n v="37.71"/>
    <n v="3.77"/>
  </r>
  <r>
    <s v="d10f6ea8-da1a-428c-b050-cdd7643934d1"/>
    <d v="2019-08-15T18:30:34"/>
    <d v="2019-08-15T00:00:00"/>
    <s v="6:10PM"/>
    <d v="2019-08-15T00:00:00"/>
    <s v="2:10PM"/>
    <d v="2019-08-15T00:00:00"/>
    <s v="6:30PM"/>
    <d v="2019-08-15T00:00:00"/>
    <s v="2:30PM"/>
    <s v="-05:00"/>
    <s v="Blade"/>
    <s v="Employee23"/>
    <s v="Employee23@blyblade.com"/>
    <x v="39"/>
    <s v="--"/>
    <s v="Travel | Black"/>
    <x v="0"/>
    <x v="308"/>
    <n v="14"/>
    <s v="10010, USA"/>
    <s v="10016, USA"/>
    <x v="12"/>
    <s v="PAX TRAVEL"/>
    <s v="DEPT - FR - NY"/>
    <s v="Monthly Billing"/>
    <s v="Fare"/>
    <n v="24.23"/>
    <n v="0"/>
    <n v="0"/>
    <n v="24.23"/>
    <s v="USD"/>
    <n v="24.23"/>
    <n v="0"/>
    <n v="0"/>
    <n v="24.23"/>
    <n v="2.42"/>
  </r>
  <r>
    <s v="8b8ac6c5-f01d-46ff-a20d-c92a641a0778"/>
    <d v="2019-08-15T20:11:37"/>
    <d v="2019-08-15T00:00:00"/>
    <s v="7:51PM"/>
    <d v="2019-08-15T00:00:00"/>
    <s v="3:51PM"/>
    <d v="2019-08-15T00:00:00"/>
    <s v="8:11PM"/>
    <d v="2019-08-15T00:00:00"/>
    <s v="4:11PM"/>
    <s v="-05:00"/>
    <s v="Blade"/>
    <s v="Employee1"/>
    <s v="Employee1@blyblade.com"/>
    <x v="41"/>
    <s v="--"/>
    <s v="Travel | Premium SUV"/>
    <x v="1"/>
    <x v="494"/>
    <n v="17"/>
    <s v="11937, USA"/>
    <s v="11937, USA"/>
    <x v="12"/>
    <s v="PRODUCT RIDING"/>
    <s v="DEPT - CX"/>
    <s v="Monthly Billing"/>
    <s v="Fare"/>
    <n v="53.52"/>
    <n v="0"/>
    <n v="0"/>
    <n v="53.52"/>
    <s v="USD"/>
    <n v="53.52"/>
    <n v="0"/>
    <n v="0"/>
    <n v="53.52"/>
    <n v="5.35"/>
  </r>
  <r>
    <s v="34fa47c8-65ce-4fa4-b660-0ec8d3246c8e"/>
    <d v="2019-08-15T21:07:44"/>
    <d v="2019-08-15T00:00:00"/>
    <s v="8:50PM"/>
    <d v="2019-08-15T00:00:00"/>
    <s v="4:50PM"/>
    <d v="2019-08-15T00:00:00"/>
    <s v="9:07PM"/>
    <d v="2019-08-15T00:00:00"/>
    <s v="5:07PM"/>
    <s v="-05:00"/>
    <s v="Blade"/>
    <s v="Employee12"/>
    <s v="Employee12@blyblade.com"/>
    <x v="0"/>
    <s v="--"/>
    <s v="Travel | Black SUV"/>
    <x v="2"/>
    <x v="164"/>
    <n v="7"/>
    <s v="07114, USA"/>
    <s v="07114, USA"/>
    <x v="12"/>
    <s v="PAX TRAVEL"/>
    <s v="DEPT - OPS - NY"/>
    <s v="Monthly Billing"/>
    <s v="Fare"/>
    <n v="36.78"/>
    <n v="0"/>
    <n v="0"/>
    <n v="36.78"/>
    <s v="USD"/>
    <n v="36.78"/>
    <n v="0"/>
    <n v="0"/>
    <n v="36.78"/>
    <n v="3.68"/>
  </r>
  <r>
    <s v="8bf2eebb-394d-454d-be3c-ad55bd4fa429"/>
    <d v="2019-07-08T13:08:54"/>
    <d v="2019-07-08T00:00:00"/>
    <s v="11:19AM"/>
    <d v="2019-07-08T00:00:00"/>
    <s v="7:19AM"/>
    <s v="--"/>
    <s v="--"/>
    <s v="--"/>
    <s v="--"/>
    <s v="-05:00"/>
    <s v="Blade"/>
    <s v="Employee5"/>
    <s v="Employee5@blyblade.com"/>
    <x v="9"/>
    <s v="--"/>
    <s v="Travel | UberX Diamond"/>
    <x v="0"/>
    <x v="133"/>
    <n v="7"/>
    <s v="11374, USA"/>
    <s v="11374, USA"/>
    <x v="6"/>
    <s v="CORP - Employee Rides"/>
    <s v="DEPT - OPS - NY"/>
    <s v="Monthly Billing"/>
    <s v="Adjustment"/>
    <n v="-8.01"/>
    <n v="0"/>
    <n v="0"/>
    <n v="-8.01"/>
    <s v="USD"/>
    <n v="-8.01"/>
    <n v="0"/>
    <n v="0"/>
    <n v="-8.01"/>
    <n v="-0.8"/>
  </r>
  <r>
    <s v="399441bd-bceb-4872-b903-4d8fa753c494"/>
    <d v="2019-07-08T14:03:03"/>
    <d v="2019-07-08T00:00:00"/>
    <s v="11:47AM"/>
    <d v="2019-07-08T00:00:00"/>
    <s v="7:47AM"/>
    <d v="2019-07-08T00:00:00"/>
    <s v="12:19PM"/>
    <d v="2019-07-08T00:00:00"/>
    <s v="8:19AM"/>
    <s v="-05:00"/>
    <s v="Blade"/>
    <s v="Employee2"/>
    <s v="Employee2@blyblade.com"/>
    <x v="2"/>
    <s v="--"/>
    <s v="Travel | Black SUV"/>
    <x v="0"/>
    <x v="137"/>
    <n v="24"/>
    <s v="10011, USA"/>
    <s v="10011, USA"/>
    <x v="1"/>
    <s v="CORP - Employee Rides"/>
    <s v="DEPT - OPS - NY"/>
    <s v="Monthly Billing"/>
    <s v="Tip"/>
    <n v="0"/>
    <n v="0"/>
    <n v="6.62"/>
    <n v="6.62"/>
    <s v="USD"/>
    <n v="0"/>
    <n v="0"/>
    <n v="6.62"/>
    <n v="6.62"/>
    <n v="0"/>
  </r>
  <r>
    <s v="adb9f571-14e2-4820-973e-76a1826d1677"/>
    <d v="2019-08-15T22:18:55"/>
    <d v="2019-08-15T00:00:00"/>
    <s v="9:27PM"/>
    <d v="2019-08-15T00:00:00"/>
    <s v="5:27PM"/>
    <d v="2019-08-15T00:00:00"/>
    <s v="10:18PM"/>
    <d v="2019-08-15T00:00:00"/>
    <s v="6:18PM"/>
    <s v="-05:00"/>
    <s v="Blade"/>
    <s v="Employee12"/>
    <s v="Employee12@blyblade.com"/>
    <x v="0"/>
    <s v="--"/>
    <s v="Travel | UberXL"/>
    <x v="2"/>
    <x v="564"/>
    <n v="46"/>
    <s v="07114, USA"/>
    <s v="10019, USA"/>
    <x v="12"/>
    <s v="PAX TRAVEL"/>
    <s v="DEPT - OPS - NY"/>
    <s v="Monthly Billing"/>
    <s v="Fare"/>
    <n v="59.07"/>
    <n v="0"/>
    <n v="0"/>
    <n v="59.07"/>
    <s v="USD"/>
    <n v="59.07"/>
    <n v="0"/>
    <n v="0"/>
    <n v="59.07"/>
    <n v="5.91"/>
  </r>
  <r>
    <s v="62817a16-0bb5-4829-a596-843973c193f5"/>
    <d v="2019-08-15T22:24:10"/>
    <d v="2019-08-15T00:00:00"/>
    <s v="9:34PM"/>
    <d v="2019-08-15T00:00:00"/>
    <s v="5:34PM"/>
    <d v="2019-08-15T00:00:00"/>
    <s v="10:23PM"/>
    <d v="2019-08-15T00:00:00"/>
    <s v="6:23PM"/>
    <s v="-05:00"/>
    <s v="Blade"/>
    <s v="Employee1"/>
    <s v="Employee1@blyblade.com"/>
    <x v="41"/>
    <s v="--"/>
    <s v="Travel | Premium SUV"/>
    <x v="1"/>
    <x v="565"/>
    <n v="37"/>
    <s v="11937, USA"/>
    <s v="11954, USA"/>
    <x v="12"/>
    <s v="PRODUCT RIDING"/>
    <s v="DEPT - CX"/>
    <s v="Monthly Billing"/>
    <s v="Fare"/>
    <n v="128.88999999999999"/>
    <n v="0"/>
    <n v="0"/>
    <n v="128.88999999999999"/>
    <s v="USD"/>
    <n v="128.88999999999999"/>
    <n v="0"/>
    <n v="0"/>
    <n v="128.88999999999999"/>
    <n v="12.89"/>
  </r>
  <r>
    <s v="37a0fee8-5baf-4521-bf2e-6cdbe780ab2b"/>
    <d v="2019-08-15T23:49:52"/>
    <d v="2019-08-15T00:00:00"/>
    <s v="11:14PM"/>
    <d v="2019-08-15T00:00:00"/>
    <s v="7:14PM"/>
    <d v="2019-08-15T00:00:00"/>
    <s v="11:49PM"/>
    <d v="2019-08-15T00:00:00"/>
    <s v="7:49PM"/>
    <s v="-05:00"/>
    <s v="Blade"/>
    <s v="Employee1"/>
    <s v="Employee1@blyblade.com"/>
    <x v="41"/>
    <s v="--"/>
    <s v="Travel | Premium SUV"/>
    <x v="1"/>
    <x v="566"/>
    <n v="34"/>
    <s v="11937, USA"/>
    <s v="11976, USA"/>
    <x v="12"/>
    <s v="PAX TRAVEL"/>
    <s v="DEPT - CX"/>
    <s v="Monthly Billing"/>
    <s v="Fare"/>
    <n v="62.35"/>
    <n v="0"/>
    <n v="0"/>
    <n v="62.35"/>
    <s v="USD"/>
    <n v="62.35"/>
    <n v="0"/>
    <n v="0"/>
    <n v="62.35"/>
    <n v="6.24"/>
  </r>
  <r>
    <s v="76795b61-5bd5-418d-b19a-de99341591b0"/>
    <d v="2019-08-16T00:52:22"/>
    <d v="2019-08-16T00:00:00"/>
    <s v="12:48AM"/>
    <d v="2019-08-15T00:00:00"/>
    <s v="8:48PM"/>
    <s v="--"/>
    <s v="--"/>
    <s v="--"/>
    <s v="--"/>
    <s v="-05:00"/>
    <s v="Blade"/>
    <s v="Employee37"/>
    <s v="Employee37@blyblade.com"/>
    <x v="29"/>
    <s v="--"/>
    <s v="Travel | UberX"/>
    <x v="9"/>
    <x v="3"/>
    <s v="--"/>
    <s v="19114, USA"/>
    <s v="19114, USA"/>
    <x v="12"/>
    <s v="PAX TRAVEL"/>
    <s v="--"/>
    <s v="Monthly Billing"/>
    <s v="Fare"/>
    <n v="5"/>
    <n v="0"/>
    <n v="0"/>
    <n v="5"/>
    <s v="USD"/>
    <n v="5"/>
    <n v="0"/>
    <n v="0"/>
    <n v="5"/>
    <n v="0.5"/>
  </r>
  <r>
    <s v="ebc05a0a-827e-4e4b-9643-9bdb3d5ebf9f"/>
    <d v="2019-08-16T00:52:23"/>
    <d v="2019-08-16T00:00:00"/>
    <s v="12:49AM"/>
    <d v="2019-08-15T00:00:00"/>
    <s v="8:49PM"/>
    <s v="--"/>
    <s v="--"/>
    <s v="--"/>
    <s v="--"/>
    <s v="-05:00"/>
    <s v="Blade"/>
    <s v="Employee48"/>
    <s v="Employee48@blyblade.com"/>
    <x v="27"/>
    <s v="--"/>
    <s v="Travel | UberX"/>
    <x v="9"/>
    <x v="3"/>
    <s v="--"/>
    <s v="19114, USA"/>
    <s v="19136, USA"/>
    <x v="12"/>
    <s v="PAX TRAVEL"/>
    <s v="--"/>
    <s v="Monthly Billing"/>
    <s v="Fare"/>
    <n v="5"/>
    <n v="0"/>
    <n v="0"/>
    <n v="5"/>
    <s v="USD"/>
    <n v="5"/>
    <n v="0"/>
    <n v="0"/>
    <n v="5"/>
    <n v="0.5"/>
  </r>
  <r>
    <s v="af0c5413-f4f9-4242-b054-7916bbe6992b"/>
    <d v="2019-08-16T01:25:24"/>
    <d v="2019-08-16T00:00:00"/>
    <s v="12:47AM"/>
    <d v="2019-08-15T00:00:00"/>
    <s v="8:47PM"/>
    <d v="2019-08-16T00:00:00"/>
    <s v="1:25AM"/>
    <d v="2019-08-15T00:00:00"/>
    <s v="9:25PM"/>
    <s v="-05:00"/>
    <s v="Blade"/>
    <s v="Employee2"/>
    <s v="Employee2@blyblade.com"/>
    <x v="2"/>
    <s v="--"/>
    <s v="Travel | Black"/>
    <x v="9"/>
    <x v="536"/>
    <n v="21"/>
    <s v="19114, USA"/>
    <s v="19102, USA"/>
    <x v="12"/>
    <s v="PAX TRAVEL"/>
    <s v="DEPT - OPS - NY"/>
    <s v="Monthly Billing"/>
    <s v="Fare"/>
    <n v="61.23"/>
    <n v="0"/>
    <n v="0"/>
    <n v="61.23"/>
    <s v="USD"/>
    <n v="61.23"/>
    <n v="0"/>
    <n v="0"/>
    <n v="61.23"/>
    <n v="6.12"/>
  </r>
  <r>
    <s v="43c61754-8747-4d16-9b92-4812a18d7e80"/>
    <d v="2019-08-16T03:33:57"/>
    <d v="2019-08-16T00:00:00"/>
    <s v="3:08AM"/>
    <d v="2019-08-15T00:00:00"/>
    <s v="11:08PM"/>
    <d v="2019-08-16T00:00:00"/>
    <s v="3:33AM"/>
    <d v="2019-08-15T00:00:00"/>
    <s v="11:33PM"/>
    <s v="-05:00"/>
    <s v="Blade"/>
    <s v="Employee20"/>
    <s v="Employee20@blyblade.com"/>
    <x v="19"/>
    <s v="--"/>
    <s v="Travel | UberX"/>
    <x v="0"/>
    <x v="72"/>
    <n v="18"/>
    <s v="10001, USA"/>
    <s v="11201, USA"/>
    <x v="12"/>
    <s v="I'M RIDING EARLY/LATE"/>
    <s v="BLADE - CORP"/>
    <s v="Monthly Billing"/>
    <s v="Fare"/>
    <n v="34.86"/>
    <n v="0"/>
    <n v="0"/>
    <n v="34.86"/>
    <s v="USD"/>
    <n v="34.86"/>
    <n v="0"/>
    <n v="0"/>
    <n v="34.86"/>
    <n v="3.49"/>
  </r>
  <r>
    <s v="9f003d6e-6e0d-427f-acea-5c28392c2399"/>
    <d v="2019-08-16T03:36:05"/>
    <d v="2019-08-16T00:00:00"/>
    <s v="3:23AM"/>
    <d v="2019-08-15T00:00:00"/>
    <s v="11:23PM"/>
    <d v="2019-08-16T00:00:00"/>
    <s v="3:35AM"/>
    <d v="2019-08-15T00:00:00"/>
    <s v="11:35PM"/>
    <s v="-05:00"/>
    <s v="Blade"/>
    <s v="Employee44"/>
    <s v="Employee44@blyblade.com"/>
    <x v="44"/>
    <s v="--"/>
    <s v="Travel | UberX"/>
    <x v="0"/>
    <x v="567"/>
    <n v="11"/>
    <s v="10001, USA"/>
    <s v="10016, USA"/>
    <x v="12"/>
    <s v="PRODUCT RIDING"/>
    <s v="DEPT - FR - NY"/>
    <s v="Monthly Billing"/>
    <s v="Fare"/>
    <n v="13.11"/>
    <n v="0"/>
    <n v="0"/>
    <n v="13.11"/>
    <s v="USD"/>
    <n v="13.11"/>
    <n v="0"/>
    <n v="0"/>
    <n v="13.11"/>
    <n v="1.31"/>
  </r>
  <r>
    <s v="9f003d6e-6e0d-427f-acea-5c28392c2399"/>
    <d v="2019-08-16T06:13:05"/>
    <d v="2019-08-16T00:00:00"/>
    <s v="3:23AM"/>
    <d v="2019-08-15T00:00:00"/>
    <s v="11:23PM"/>
    <d v="2019-08-16T00:00:00"/>
    <s v="3:35AM"/>
    <d v="2019-08-15T00:00:00"/>
    <s v="11:35PM"/>
    <s v="-05:00"/>
    <s v="Blade"/>
    <s v="Employee44"/>
    <s v="Employee44@blyblade.com"/>
    <x v="44"/>
    <s v="--"/>
    <s v="Travel | UberX"/>
    <x v="0"/>
    <x v="567"/>
    <n v="11"/>
    <s v="10001, USA"/>
    <s v="10016, USA"/>
    <x v="12"/>
    <s v="PRODUCT RIDING"/>
    <s v="DEPT - FR - NY"/>
    <s v="Monthly Billing"/>
    <s v="Fare"/>
    <n v="150"/>
    <n v="0"/>
    <n v="0"/>
    <n v="150"/>
    <s v="USD"/>
    <n v="150"/>
    <n v="0"/>
    <n v="0"/>
    <n v="150"/>
    <n v="15"/>
  </r>
  <r>
    <s v="5be27aa8-17cb-484d-85d8-59b24ef00e7f"/>
    <d v="2019-07-08T21:28:49"/>
    <d v="2019-07-08T00:00:00"/>
    <s v="11:43AM"/>
    <d v="2019-07-08T00:00:00"/>
    <s v="7:43AM"/>
    <d v="2019-07-08T00:00:00"/>
    <s v="11:53AM"/>
    <d v="2019-07-08T00:00:00"/>
    <s v="7:53AM"/>
    <s v="-05:00"/>
    <s v="Blade"/>
    <s v="Employee4"/>
    <s v="Employee4@blyblade.com"/>
    <x v="1"/>
    <s v="--"/>
    <s v="Travel | UberX"/>
    <x v="0"/>
    <x v="568"/>
    <n v="5"/>
    <s v="10038, USA"/>
    <s v="10004, USA"/>
    <x v="10"/>
    <s v="CORP - Employee Rides"/>
    <s v="DEPT - CX"/>
    <s v="Monthly Billing"/>
    <s v="Tip"/>
    <n v="0"/>
    <n v="0"/>
    <n v="1.03"/>
    <n v="1.03"/>
    <s v="USD"/>
    <n v="0"/>
    <n v="0"/>
    <n v="1.03"/>
    <n v="1.03"/>
    <n v="0"/>
  </r>
  <r>
    <s v="2c9e741b-4aca-480a-93f1-1ec467f765e4"/>
    <d v="2019-08-16T12:42:39"/>
    <d v="2019-08-16T00:00:00"/>
    <s v="12:13PM"/>
    <d v="2019-08-16T00:00:00"/>
    <s v="8:13AM"/>
    <d v="2019-08-16T00:00:00"/>
    <s v="12:42PM"/>
    <d v="2019-08-16T00:00:00"/>
    <s v="8:42AM"/>
    <s v="-05:00"/>
    <s v="Blade"/>
    <s v="Employee2"/>
    <s v="Employee2@blyblade.com"/>
    <x v="2"/>
    <s v="--"/>
    <s v="Travel | Black SUV"/>
    <x v="0"/>
    <x v="569"/>
    <n v="21"/>
    <s v="10011, USA"/>
    <s v="10019, USA"/>
    <x v="12"/>
    <s v="PAX TRAVEL"/>
    <s v="DEPT - OPS - NY"/>
    <s v="Monthly Billing"/>
    <s v="Fare"/>
    <n v="47.65"/>
    <n v="0"/>
    <n v="0"/>
    <n v="47.65"/>
    <s v="USD"/>
    <n v="47.65"/>
    <n v="0"/>
    <n v="0"/>
    <n v="47.65"/>
    <n v="4.7699999999999996"/>
  </r>
  <r>
    <s v="7bdc463a-92c9-43e6-b39c-ebfe11d5ada3"/>
    <d v="2019-07-08T22:33:49"/>
    <d v="2019-07-08T00:00:00"/>
    <s v="9:40PM"/>
    <d v="2019-07-08T00:00:00"/>
    <s v="5:40PM"/>
    <d v="2019-07-08T00:00:00"/>
    <s v="10:01PM"/>
    <d v="2019-07-08T00:00:00"/>
    <s v="6:01PM"/>
    <s v="-05:00"/>
    <s v="Blade"/>
    <s v="Employee21"/>
    <s v="Employee21@blyblade.com"/>
    <x v="28"/>
    <s v="--"/>
    <s v="Travel | UberX"/>
    <x v="0"/>
    <x v="245"/>
    <n v="17"/>
    <s v="10012, USA"/>
    <s v="10004, USA"/>
    <x v="3"/>
    <s v="CORP - Employee Rides"/>
    <s v="--"/>
    <s v="Monthly Billing"/>
    <s v="Tip"/>
    <n v="0"/>
    <n v="0"/>
    <n v="1.03"/>
    <n v="1.03"/>
    <s v="USD"/>
    <n v="0"/>
    <n v="0"/>
    <n v="1.03"/>
    <n v="1.03"/>
    <n v="0"/>
  </r>
  <r>
    <s v="a0e6140e-fecf-4c5b-86f1-08be0a4b93d2"/>
    <d v="2019-08-16T15:27:32"/>
    <d v="2019-08-16T00:00:00"/>
    <s v="2:51PM"/>
    <d v="2019-08-16T00:00:00"/>
    <s v="10:51AM"/>
    <d v="2019-08-16T00:00:00"/>
    <s v="3:27PM"/>
    <d v="2019-08-16T00:00:00"/>
    <s v="11:27AM"/>
    <s v="-05:00"/>
    <s v="Blade"/>
    <s v="Employee1"/>
    <s v="Employee1@blyblade.com"/>
    <x v="41"/>
    <s v="--"/>
    <s v="Travel | Premium SUV"/>
    <x v="1"/>
    <x v="570"/>
    <n v="12"/>
    <s v="11937, USA"/>
    <s v="11937, USA"/>
    <x v="12"/>
    <s v="PRODUCT RIDING"/>
    <s v="DEPT - CX"/>
    <s v="Monthly Billing"/>
    <s v="Fare"/>
    <n v="61.55"/>
    <n v="0"/>
    <n v="0"/>
    <n v="61.55"/>
    <s v="USD"/>
    <n v="61.55"/>
    <n v="0"/>
    <n v="0"/>
    <n v="61.55"/>
    <n v="6.16"/>
  </r>
  <r>
    <s v="48004a94-5540-47fb-85f3-80a58b694a49"/>
    <d v="2019-08-16T15:57:37"/>
    <d v="2019-08-16T00:00:00"/>
    <s v="3:07PM"/>
    <d v="2019-08-16T00:00:00"/>
    <s v="11:07AM"/>
    <d v="2019-08-16T00:00:00"/>
    <s v="3:57PM"/>
    <d v="2019-08-16T00:00:00"/>
    <s v="11:57AM"/>
    <s v="-05:00"/>
    <s v="Blade"/>
    <s v="Employee11"/>
    <s v="Employee11@blyblade.com"/>
    <x v="26"/>
    <s v="--"/>
    <s v="Travel | Premium SUV"/>
    <x v="1"/>
    <x v="571"/>
    <n v="45"/>
    <s v="11937, USA"/>
    <s v="11963, USA"/>
    <x v="12"/>
    <s v="PAX TRAVEL"/>
    <s v="DEPT - CX"/>
    <s v="Monthly Billing"/>
    <s v="Fare"/>
    <n v="113.81"/>
    <n v="0"/>
    <n v="0"/>
    <n v="113.81"/>
    <s v="USD"/>
    <n v="113.81"/>
    <n v="0"/>
    <n v="0"/>
    <n v="113.81"/>
    <n v="11.38"/>
  </r>
  <r>
    <s v="0f114928-7ac8-41b2-a963-abd067215719"/>
    <d v="2019-08-16T19:03:33"/>
    <d v="2019-08-16T00:00:00"/>
    <s v="5:56PM"/>
    <d v="2019-08-16T00:00:00"/>
    <s v="1:56PM"/>
    <d v="2019-08-16T00:00:00"/>
    <s v="7:03PM"/>
    <d v="2019-08-16T00:00:00"/>
    <s v="3:03PM"/>
    <s v="-05:00"/>
    <s v="Blade"/>
    <s v="Employee2"/>
    <s v="Employee2@blyblade.com"/>
    <x v="2"/>
    <s v="--"/>
    <s v="Travel | Black SUV"/>
    <x v="0"/>
    <x v="572"/>
    <n v="56"/>
    <s v="10004, USA"/>
    <s v="10019, USA"/>
    <x v="12"/>
    <s v="PAX TRAVEL"/>
    <s v="DEPT - OPS - NY"/>
    <s v="Monthly Billing"/>
    <s v="Fare"/>
    <n v="134.6"/>
    <n v="0"/>
    <n v="0"/>
    <n v="134.6"/>
    <s v="USD"/>
    <n v="134.6"/>
    <n v="0"/>
    <n v="0"/>
    <n v="134.6"/>
    <n v="13.46"/>
  </r>
  <r>
    <s v="788770c5-71f1-4bf5-a97f-71b083743820"/>
    <d v="2019-08-16T20:24:47"/>
    <d v="2019-08-16T00:00:00"/>
    <s v="7:30PM"/>
    <d v="2019-08-16T00:00:00"/>
    <s v="3:30PM"/>
    <d v="2019-08-16T00:00:00"/>
    <s v="8:24PM"/>
    <d v="2019-08-16T00:00:00"/>
    <s v="4:24PM"/>
    <s v="-05:00"/>
    <s v="Blade"/>
    <s v="Employee1"/>
    <s v="Employee1@blyblade.com"/>
    <x v="41"/>
    <s v="--"/>
    <s v="Travel | Premium SUV"/>
    <x v="1"/>
    <x v="573"/>
    <n v="41"/>
    <s v="11937, USA"/>
    <s v="11968, USA"/>
    <x v="12"/>
    <s v="PAX TRAVEL"/>
    <s v="DEPT - CX"/>
    <s v="Monthly Billing"/>
    <s v="Fare"/>
    <n v="97.67"/>
    <n v="0"/>
    <n v="0"/>
    <n v="97.67"/>
    <s v="USD"/>
    <n v="97.67"/>
    <n v="0"/>
    <n v="0"/>
    <n v="97.67"/>
    <n v="9.77"/>
  </r>
  <r>
    <s v="c6e5d104-9db7-431c-8ed8-fcb1dd6be629"/>
    <d v="2019-08-16T21:03:35"/>
    <d v="2019-08-16T00:00:00"/>
    <s v="8:35PM"/>
    <d v="2019-08-16T00:00:00"/>
    <s v="4:35PM"/>
    <d v="2019-08-16T00:00:00"/>
    <s v="9:03PM"/>
    <d v="2019-08-16T00:00:00"/>
    <s v="5:03PM"/>
    <s v="-05:00"/>
    <s v="Blade"/>
    <s v="Employee1"/>
    <s v="Employee1@blyblade.com"/>
    <x v="41"/>
    <s v="--"/>
    <s v="Travel | Premium SUV"/>
    <x v="1"/>
    <x v="574"/>
    <n v="8"/>
    <s v="11937, USA"/>
    <s v="11937, USA"/>
    <x v="12"/>
    <s v="PAX TRAVEL"/>
    <s v="DEPT - CX"/>
    <s v="Monthly Billing"/>
    <s v="Fare"/>
    <n v="55.17"/>
    <n v="0"/>
    <n v="0"/>
    <n v="55.17"/>
    <s v="USD"/>
    <n v="55.17"/>
    <n v="0"/>
    <n v="0"/>
    <n v="55.17"/>
    <n v="5.52"/>
  </r>
  <r>
    <s v="1f5a514b-cd1d-4523-86e0-5e76459372df"/>
    <d v="2019-07-09T04:15:55"/>
    <d v="2019-07-08T00:00:00"/>
    <s v="11:28PM"/>
    <d v="2019-07-08T00:00:00"/>
    <s v="7:28PM"/>
    <d v="2019-07-08T00:00:00"/>
    <s v="11:42PM"/>
    <d v="2019-07-08T00:00:00"/>
    <s v="7:42PM"/>
    <s v="-05:00"/>
    <s v="Blade"/>
    <s v="Employee21"/>
    <s v="Employee21@blyblade.com"/>
    <x v="28"/>
    <s v="--"/>
    <s v="Travel | UberX"/>
    <x v="0"/>
    <x v="155"/>
    <n v="12"/>
    <s v="10004, USA"/>
    <s v="10013, USA"/>
    <x v="3"/>
    <s v="CORP - Employee Rides"/>
    <s v="--"/>
    <s v="Monthly Billing"/>
    <s v="Adjustment"/>
    <n v="-15.28"/>
    <n v="0"/>
    <n v="0"/>
    <n v="-15.28"/>
    <s v="USD"/>
    <n v="-15.28"/>
    <n v="0"/>
    <n v="0"/>
    <n v="-15.28"/>
    <n v="-1.53"/>
  </r>
  <r>
    <s v="644448ba-6127-4da7-92a5-fe91199fbd9b"/>
    <d v="2019-08-16T22:17:56"/>
    <d v="2019-08-16T00:00:00"/>
    <s v="9:20PM"/>
    <d v="2019-08-16T00:00:00"/>
    <s v="5:20PM"/>
    <d v="2019-08-16T00:00:00"/>
    <s v="10:17PM"/>
    <d v="2019-08-16T00:00:00"/>
    <s v="6:17PM"/>
    <s v="-05:00"/>
    <s v="Blade"/>
    <s v="Employee1"/>
    <s v="Employee1@blyblade.com"/>
    <x v="41"/>
    <s v="--"/>
    <s v="Travel | Premium SUV"/>
    <x v="1"/>
    <x v="575"/>
    <n v="54"/>
    <s v="11937, USA"/>
    <s v="11976, USA"/>
    <x v="12"/>
    <s v="PRODUCT RIDING"/>
    <s v="DEPT - CX"/>
    <s v="Monthly Billing"/>
    <s v="Fare"/>
    <n v="104.98"/>
    <n v="0"/>
    <n v="0"/>
    <n v="104.98"/>
    <s v="USD"/>
    <n v="104.98"/>
    <n v="0"/>
    <n v="0"/>
    <n v="104.98"/>
    <n v="10.5"/>
  </r>
  <r>
    <s v="ce4c0cdd-4e6b-4a37-8656-cd3064f520eb"/>
    <d v="2019-08-16T23:17:36"/>
    <d v="2019-08-16T00:00:00"/>
    <s v="10:42PM"/>
    <d v="2019-08-16T00:00:00"/>
    <s v="6:42PM"/>
    <d v="2019-08-16T00:00:00"/>
    <s v="11:17PM"/>
    <d v="2019-08-16T00:00:00"/>
    <s v="7:17PM"/>
    <s v="-05:00"/>
    <s v="Blade"/>
    <s v="Employee1"/>
    <s v="Employee1@blyblade.com"/>
    <x v="41"/>
    <s v="--"/>
    <s v="Travel | Premium SUV"/>
    <x v="1"/>
    <x v="14"/>
    <n v="33"/>
    <s v="11937, USA"/>
    <s v="11937, USA"/>
    <x v="12"/>
    <s v="PRODUCT RIDING"/>
    <s v="DEPT - CX"/>
    <s v="Monthly Billing"/>
    <s v="Fare"/>
    <n v="50"/>
    <n v="0"/>
    <n v="0"/>
    <n v="50"/>
    <s v="USD"/>
    <n v="50"/>
    <n v="0"/>
    <n v="0"/>
    <n v="50"/>
    <n v="5"/>
  </r>
  <r>
    <s v="f0e5b4ee-325d-4a16-b7db-16843cb2c89a"/>
    <d v="2019-08-17T00:04:35"/>
    <d v="2019-08-16T00:00:00"/>
    <s v="11:18PM"/>
    <d v="2019-08-16T00:00:00"/>
    <s v="7:18PM"/>
    <d v="2019-08-16T00:00:00"/>
    <s v="11:58PM"/>
    <d v="2019-08-16T00:00:00"/>
    <s v="7:58PM"/>
    <s v="-05:00"/>
    <s v="Blade"/>
    <s v="Employee11"/>
    <s v="Employee11@blyblade.com"/>
    <x v="26"/>
    <s v="--"/>
    <s v="Travel | Premium SUV"/>
    <x v="1"/>
    <x v="576"/>
    <n v="36"/>
    <s v="11937, USA"/>
    <s v="11937, USA"/>
    <x v="12"/>
    <s v="PAX TRAVEL"/>
    <s v="DEPT - CX"/>
    <s v="Monthly Billing"/>
    <s v="Fare"/>
    <n v="61.14"/>
    <n v="0"/>
    <n v="0"/>
    <n v="61.14"/>
    <s v="USD"/>
    <n v="61.14"/>
    <n v="0"/>
    <n v="0"/>
    <n v="61.14"/>
    <n v="6.11"/>
  </r>
  <r>
    <s v="c913fdda-fe63-4ffa-8cf6-bcedb9b32d41"/>
    <d v="2019-08-17T00:23:29"/>
    <d v="2019-08-16T00:00:00"/>
    <s v="11:27PM"/>
    <d v="2019-08-16T00:00:00"/>
    <s v="7:27PM"/>
    <d v="2019-08-17T00:00:00"/>
    <s v="12:20AM"/>
    <d v="2019-08-16T00:00:00"/>
    <s v="8:20PM"/>
    <s v="-05:00"/>
    <s v="Blade"/>
    <s v="Employee36"/>
    <s v="Employee36@blyblade.com"/>
    <x v="45"/>
    <s v="--"/>
    <s v="Travel | Comfort"/>
    <x v="2"/>
    <x v="577"/>
    <n v="32"/>
    <s v="08092, USA"/>
    <s v="08008, USA"/>
    <x v="12"/>
    <s v="PAX TRAVEL"/>
    <s v="DEPT - FR - NY"/>
    <s v="Monthly Billing"/>
    <s v="Fare"/>
    <n v="50.84"/>
    <n v="0"/>
    <n v="0"/>
    <n v="50.84"/>
    <s v="USD"/>
    <n v="50.84"/>
    <n v="0"/>
    <n v="0"/>
    <n v="50.84"/>
    <n v="5.08"/>
  </r>
  <r>
    <s v="7712a538-31d9-457a-925b-d94b8c5f250a"/>
    <d v="2019-08-17T00:31:02"/>
    <d v="2019-08-16T00:00:00"/>
    <s v="11:28PM"/>
    <d v="2019-08-16T00:00:00"/>
    <s v="7:28PM"/>
    <d v="2019-08-17T00:00:00"/>
    <s v="12:30AM"/>
    <d v="2019-08-16T00:00:00"/>
    <s v="8:30PM"/>
    <s v="-05:00"/>
    <s v="Blade"/>
    <s v="Employee1"/>
    <s v="Employee1@blyblade.com"/>
    <x v="41"/>
    <s v="--"/>
    <s v="Travel | Premium SUV"/>
    <x v="1"/>
    <x v="578"/>
    <n v="56"/>
    <s v="11937, USA"/>
    <s v="11954, USA"/>
    <x v="12"/>
    <s v="I'M RIDING"/>
    <s v="DEPT - CX"/>
    <s v="Monthly Billing"/>
    <s v="Fare"/>
    <n v="168.3"/>
    <n v="0"/>
    <n v="0"/>
    <n v="168.3"/>
    <s v="USD"/>
    <n v="168.3"/>
    <n v="0"/>
    <n v="0"/>
    <n v="168.3"/>
    <n v="16.829999999999998"/>
  </r>
  <r>
    <s v="ba0b6487-1161-4fbf-96e6-fdf27b322a47"/>
    <d v="2019-07-09T12:32:28"/>
    <d v="2019-07-09T00:00:00"/>
    <s v="11:44AM"/>
    <d v="2019-07-09T00:00:00"/>
    <s v="7:44AM"/>
    <d v="2019-07-09T00:00:00"/>
    <s v="11:59AM"/>
    <d v="2019-07-09T00:00:00"/>
    <s v="7:59AM"/>
    <s v="-05:00"/>
    <s v="Blade"/>
    <s v="Employee4"/>
    <s v="Employee4@blyblade.com"/>
    <x v="1"/>
    <s v="--"/>
    <s v="Travel | UberX"/>
    <x v="0"/>
    <x v="451"/>
    <n v="11"/>
    <s v="10038, USA"/>
    <s v="10016, USA"/>
    <x v="10"/>
    <s v="CORP - Employee Rides"/>
    <s v="DEPT - CX"/>
    <s v="Monthly Billing"/>
    <s v="Tip"/>
    <n v="0"/>
    <n v="0"/>
    <n v="1.03"/>
    <n v="1.03"/>
    <s v="USD"/>
    <n v="0"/>
    <n v="0"/>
    <n v="1.03"/>
    <n v="1.03"/>
    <n v="0"/>
  </r>
  <r>
    <s v="77d190f8-7626-4db8-9ad4-e93aeb3a4aef"/>
    <d v="2019-08-17T01:06:29"/>
    <d v="2019-08-17T00:00:00"/>
    <s v="12:19AM"/>
    <d v="2019-08-16T00:00:00"/>
    <s v="8:19PM"/>
    <d v="2019-08-17T00:00:00"/>
    <s v="1:06AM"/>
    <d v="2019-08-16T00:00:00"/>
    <s v="9:06PM"/>
    <s v="-05:00"/>
    <s v="Blade"/>
    <s v="Employee11"/>
    <s v="Employee11@blyblade.com"/>
    <x v="26"/>
    <s v="--"/>
    <s v="Travel | Premium SUV"/>
    <x v="1"/>
    <x v="579"/>
    <n v="42"/>
    <s v="11937, USA"/>
    <s v="11954, USA"/>
    <x v="12"/>
    <s v="PAX TRAVEL"/>
    <s v="DEPT - CX"/>
    <s v="Monthly Billing"/>
    <s v="Fare"/>
    <n v="172.65"/>
    <n v="0"/>
    <n v="0"/>
    <n v="172.65"/>
    <s v="USD"/>
    <n v="172.65"/>
    <n v="0"/>
    <n v="0"/>
    <n v="172.65"/>
    <n v="17.27"/>
  </r>
  <r>
    <s v="afe1b2ee-1015-43f0-aa9a-fd3aea874b92"/>
    <d v="2019-08-17T20:11:46"/>
    <d v="2019-08-17T00:00:00"/>
    <s v="7:41PM"/>
    <d v="2019-08-17T00:00:00"/>
    <s v="3:41PM"/>
    <d v="2019-08-17T00:00:00"/>
    <s v="8:11PM"/>
    <d v="2019-08-17T00:00:00"/>
    <s v="4:11PM"/>
    <s v="-05:00"/>
    <s v="Blade"/>
    <s v="Employee29"/>
    <s v="Employee29@blyblade.com"/>
    <x v="7"/>
    <s v="--"/>
    <s v="Travel | Premium SUV"/>
    <x v="1"/>
    <x v="17"/>
    <n v="12"/>
    <s v="11937, USA"/>
    <s v="11932, USA"/>
    <x v="12"/>
    <s v="PAX TRAVEL"/>
    <s v="DEPT - OPS - NY"/>
    <s v="Monthly Billing"/>
    <s v="Fare"/>
    <n v="64.739999999999995"/>
    <n v="0"/>
    <n v="0"/>
    <n v="64.739999999999995"/>
    <s v="USD"/>
    <n v="64.739999999999995"/>
    <n v="0"/>
    <n v="0"/>
    <n v="64.739999999999995"/>
    <n v="6.47"/>
  </r>
  <r>
    <s v="4b5995b1-5092-4ec9-8919-1bd9605dc52c"/>
    <d v="2019-07-09T14:16:10"/>
    <d v="2019-07-09T00:00:00"/>
    <s v="1:59PM"/>
    <d v="2019-07-09T00:00:00"/>
    <s v="9:59AM"/>
    <d v="2019-07-09T00:00:00"/>
    <s v="2:15PM"/>
    <d v="2019-07-09T00:00:00"/>
    <s v="10:15AM"/>
    <s v="-05:00"/>
    <s v="Blade"/>
    <s v="Employee13"/>
    <s v="Employee13@blyblade.com"/>
    <x v="33"/>
    <s v="--"/>
    <s v="Travel | Black"/>
    <x v="0"/>
    <x v="125"/>
    <n v="12"/>
    <s v="10010, USA"/>
    <s v="10022, USA"/>
    <x v="12"/>
    <s v="CORP - Employee Rides"/>
    <s v="DEPT - CX"/>
    <s v="Monthly Billing"/>
    <s v="Tip"/>
    <n v="0"/>
    <n v="0"/>
    <n v="3.86"/>
    <n v="3.86"/>
    <s v="USD"/>
    <n v="0"/>
    <n v="0"/>
    <n v="3.86"/>
    <n v="3.86"/>
    <n v="0"/>
  </r>
  <r>
    <s v="92f870a8-09dd-4cbf-b47c-321d83e2d605"/>
    <d v="2019-08-17T20:36:00"/>
    <d v="2019-08-17T00:00:00"/>
    <s v="7:02PM"/>
    <d v="2019-08-17T00:00:00"/>
    <s v="3:02PM"/>
    <d v="2019-08-17T00:00:00"/>
    <s v="8:35PM"/>
    <d v="2019-08-17T00:00:00"/>
    <s v="4:35PM"/>
    <s v="-05:00"/>
    <s v="Blade"/>
    <s v="Employee2"/>
    <s v="Employee2@blyblade.com"/>
    <x v="2"/>
    <s v="--"/>
    <s v="Travel | Premium SUV"/>
    <x v="1"/>
    <x v="580"/>
    <n v="51"/>
    <s v="11937, USA"/>
    <s v="11954, USA"/>
    <x v="12"/>
    <s v="PAX TRAVEL"/>
    <s v="DEPT - OPS - NY"/>
    <s v="Monthly Billing"/>
    <s v="Fare"/>
    <n v="201.88"/>
    <n v="0"/>
    <n v="0"/>
    <n v="201.88"/>
    <s v="USD"/>
    <n v="201.88"/>
    <n v="0"/>
    <n v="0"/>
    <n v="201.88"/>
    <n v="20.190000000000001"/>
  </r>
  <r>
    <s v="8aa22c56-a398-4a56-8be6-4072033135f4"/>
    <d v="2019-08-17T20:38:26"/>
    <d v="2019-08-17T00:00:00"/>
    <s v="7:00PM"/>
    <d v="2019-08-17T00:00:00"/>
    <s v="3:00PM"/>
    <d v="2019-08-17T00:00:00"/>
    <s v="8:38PM"/>
    <d v="2019-08-17T00:00:00"/>
    <s v="4:38PM"/>
    <s v="-05:00"/>
    <s v="Blade"/>
    <s v="Employee1"/>
    <s v="Employee1@blyblade.com"/>
    <x v="41"/>
    <s v="--"/>
    <s v="Travel | Premium SUV"/>
    <x v="1"/>
    <x v="581"/>
    <n v="53"/>
    <s v="11937, USA"/>
    <s v="11954, USA"/>
    <x v="12"/>
    <s v="PAX TRAVEL"/>
    <s v="DEPT - CX"/>
    <s v="Monthly Billing"/>
    <s v="Fare"/>
    <n v="208.12"/>
    <n v="0"/>
    <n v="0"/>
    <n v="208.12"/>
    <s v="USD"/>
    <n v="208.12"/>
    <n v="0"/>
    <n v="0"/>
    <n v="208.12"/>
    <n v="20.81"/>
  </r>
  <r>
    <s v="8737473e-052a-4ebb-a0ab-d7cb1422b851"/>
    <d v="2019-08-18T23:16:14"/>
    <d v="2019-08-18T00:00:00"/>
    <s v="10:19PM"/>
    <d v="2019-08-18T00:00:00"/>
    <s v="6:19PM"/>
    <d v="2019-08-18T00:00:00"/>
    <s v="11:16PM"/>
    <d v="2019-08-18T00:00:00"/>
    <s v="7:16PM"/>
    <s v="-05:00"/>
    <s v="Blade"/>
    <s v="Employee1"/>
    <s v="Employee1@blyblade.com"/>
    <x v="41"/>
    <s v="--"/>
    <s v="Travel | Black SUV"/>
    <x v="0"/>
    <x v="582"/>
    <n v="49"/>
    <s v="11371, USA"/>
    <s v="10001, USA"/>
    <x v="12"/>
    <s v="PAX TRAVEL"/>
    <s v="DEPT - CX"/>
    <s v="Monthly Billing"/>
    <s v="Fare"/>
    <n v="135.21"/>
    <n v="0"/>
    <n v="0"/>
    <n v="135.21"/>
    <s v="USD"/>
    <n v="135.21"/>
    <n v="0"/>
    <n v="0"/>
    <n v="135.21"/>
    <n v="13.52"/>
  </r>
  <r>
    <s v="eef16490-ecd5-4998-903e-6bd93cadb031"/>
    <d v="2019-08-19T13:21:45"/>
    <d v="2019-08-19T00:00:00"/>
    <s v="12:41PM"/>
    <d v="2019-08-19T00:00:00"/>
    <s v="8:41AM"/>
    <d v="2019-08-19T00:00:00"/>
    <s v="1:21PM"/>
    <d v="2019-08-19T00:00:00"/>
    <s v="9:21AM"/>
    <s v="-05:00"/>
    <s v="Blade"/>
    <s v="Employee2"/>
    <s v="Employee2@blyblade.com"/>
    <x v="2"/>
    <s v="--"/>
    <s v="Travel | Black SUV"/>
    <x v="0"/>
    <x v="284"/>
    <n v="28"/>
    <s v="10016, USA"/>
    <s v="10075, USA"/>
    <x v="12"/>
    <s v="PAX TRAVEL"/>
    <s v="DEPT - OPS - NY"/>
    <s v="Monthly Billing"/>
    <s v="Fare"/>
    <n v="54.29"/>
    <n v="0"/>
    <n v="0"/>
    <n v="54.29"/>
    <s v="USD"/>
    <n v="54.29"/>
    <n v="0"/>
    <n v="0"/>
    <n v="54.29"/>
    <n v="5.43"/>
  </r>
  <r>
    <s v="e096d253-e6ac-4841-b2df-a88b3083f597"/>
    <d v="2019-07-09T16:14:31"/>
    <d v="2019-07-09T00:00:00"/>
    <s v="3:28PM"/>
    <d v="2019-07-09T00:00:00"/>
    <s v="11:28AM"/>
    <d v="2019-07-09T00:00:00"/>
    <s v="3:55PM"/>
    <d v="2019-07-09T00:00:00"/>
    <s v="11:55AM"/>
    <s v="-05:00"/>
    <s v="Blade"/>
    <s v="Employee22"/>
    <s v="Employee22@blyblade.com"/>
    <x v="16"/>
    <s v="--"/>
    <s v="Travel | UberX"/>
    <x v="0"/>
    <x v="31"/>
    <n v="14"/>
    <s v="10011, USA"/>
    <s v="10011, USA"/>
    <x v="2"/>
    <s v="CORP - Employee Rides"/>
    <s v="DEPT - OPS - NY"/>
    <s v="Monthly Billing"/>
    <s v="Tip"/>
    <n v="0"/>
    <n v="0"/>
    <n v="8.1999999999999993"/>
    <n v="8.1999999999999993"/>
    <s v="USD"/>
    <n v="0"/>
    <n v="0"/>
    <n v="8.1999999999999993"/>
    <n v="8.1999999999999993"/>
    <n v="0"/>
  </r>
  <r>
    <s v="4fca75cd-0bba-4ab3-ae28-6048f6f9cbc8"/>
    <d v="2019-08-19T21:11:20"/>
    <d v="2019-08-19T00:00:00"/>
    <s v="8:43PM"/>
    <d v="2019-08-19T00:00:00"/>
    <s v="4:43PM"/>
    <s v="--"/>
    <s v="--"/>
    <s v="--"/>
    <s v="--"/>
    <s v="-05:00"/>
    <s v="Blade"/>
    <s v="Employee2"/>
    <s v="Employee2@blyblade.com"/>
    <x v="2"/>
    <s v="--"/>
    <s v="Travel | Black SUV"/>
    <x v="0"/>
    <x v="316"/>
    <n v="13"/>
    <s v="10010, USA"/>
    <s v="10016, USA"/>
    <x v="12"/>
    <s v="PAX TRAVEL"/>
    <s v="DEPT - OPS - NY"/>
    <s v="Monthly Billing"/>
    <s v="Fare"/>
    <n v="33.47"/>
    <n v="0"/>
    <n v="0"/>
    <n v="33.47"/>
    <s v="USD"/>
    <n v="33.47"/>
    <n v="0"/>
    <n v="0"/>
    <n v="33.47"/>
    <n v="3.35"/>
  </r>
  <r>
    <s v="d70ba3f1-3cbd-48cd-8924-8751cac0f6ad"/>
    <d v="2019-08-19T23:52:47"/>
    <d v="2019-08-19T00:00:00"/>
    <s v="11:12PM"/>
    <d v="2019-08-19T00:00:00"/>
    <s v="7:12PM"/>
    <d v="2019-08-19T00:00:00"/>
    <s v="11:52PM"/>
    <d v="2019-08-19T00:00:00"/>
    <s v="7:52PM"/>
    <s v="-05:00"/>
    <s v="Blade"/>
    <s v="Employee11"/>
    <s v="Employee11@blyblade.com"/>
    <x v="26"/>
    <s v="--"/>
    <s v="Travel | Premium SUV"/>
    <x v="1"/>
    <x v="299"/>
    <n v="7"/>
    <s v="11937, USA"/>
    <s v="11963, USA"/>
    <x v="12"/>
    <s v="PAX TRAVEL"/>
    <s v="DEPT - CX"/>
    <s v="Monthly Billing"/>
    <s v="Fare"/>
    <n v="53.8"/>
    <n v="0"/>
    <n v="0"/>
    <n v="53.8"/>
    <s v="USD"/>
    <n v="53.8"/>
    <n v="0"/>
    <n v="0"/>
    <n v="53.8"/>
    <n v="5.38"/>
  </r>
  <r>
    <s v="3557b109-0f10-4c33-b35b-588754df9de5"/>
    <d v="2019-08-19T23:57:48"/>
    <d v="2019-08-19T00:00:00"/>
    <s v="11:14PM"/>
    <d v="2019-08-19T00:00:00"/>
    <s v="7:14PM"/>
    <d v="2019-08-19T00:00:00"/>
    <s v="11:57PM"/>
    <d v="2019-08-19T00:00:00"/>
    <s v="7:57PM"/>
    <s v="-05:00"/>
    <s v="Blade"/>
    <s v="Employee1"/>
    <s v="Employee1@blyblade.com"/>
    <x v="41"/>
    <s v="--"/>
    <s v="Travel | Premium SUV"/>
    <x v="1"/>
    <x v="583"/>
    <n v="14"/>
    <s v="11937, USA"/>
    <s v="11937, USA"/>
    <x v="12"/>
    <s v="PAX TRAVEL"/>
    <s v="DEPT - CX"/>
    <s v="Monthly Billing"/>
    <s v="Fare"/>
    <n v="70.77"/>
    <n v="0"/>
    <n v="0"/>
    <n v="70.77"/>
    <s v="USD"/>
    <n v="70.77"/>
    <n v="0"/>
    <n v="0"/>
    <n v="70.77"/>
    <n v="7.08"/>
  </r>
  <r>
    <s v="c5879f31-8d81-44f3-ab7f-98eff77bfb2c"/>
    <d v="2019-07-09T17:16:04"/>
    <d v="2019-07-09T00:00:00"/>
    <s v="4:44PM"/>
    <d v="2019-07-09T00:00:00"/>
    <s v="12:44PM"/>
    <s v="--"/>
    <s v="--"/>
    <s v="--"/>
    <s v="--"/>
    <s v="-05:00"/>
    <s v="Blade"/>
    <s v="Employee6"/>
    <s v="Employee6@blyblade.com"/>
    <x v="3"/>
    <s v="--"/>
    <s v="Travel | UberX Diamond"/>
    <x v="0"/>
    <x v="584"/>
    <n v="0"/>
    <s v="10018, USA"/>
    <s v="10001, USA"/>
    <x v="2"/>
    <s v="CORP - Employee Rides"/>
    <s v="DEPT - OPS - NY"/>
    <s v="Monthly Billing"/>
    <s v="Adjustment"/>
    <n v="-8.01"/>
    <n v="0"/>
    <n v="0"/>
    <n v="-8.01"/>
    <s v="USD"/>
    <n v="-8.01"/>
    <n v="0"/>
    <n v="0"/>
    <n v="-8.01"/>
    <n v="-0.8"/>
  </r>
  <r>
    <s v="d9640635-35d0-47ab-9536-73bf9cfa8725"/>
    <d v="2019-08-20T00:12:30"/>
    <d v="2019-08-19T00:00:00"/>
    <s v="11:25PM"/>
    <d v="2019-08-19T00:00:00"/>
    <s v="7:25PM"/>
    <d v="2019-08-20T00:00:00"/>
    <s v="12:12AM"/>
    <d v="2019-08-19T00:00:00"/>
    <s v="8:12PM"/>
    <s v="-05:00"/>
    <s v="Blade"/>
    <s v="Employee29"/>
    <s v="Employee29@blyblade.com"/>
    <x v="7"/>
    <s v="--"/>
    <s v="Travel | Premium SUV"/>
    <x v="1"/>
    <x v="585"/>
    <n v="34"/>
    <s v="11937, USA"/>
    <s v="11954, USA"/>
    <x v="12"/>
    <s v="PAX TRAVEL"/>
    <s v="DEPT - OPS - NY"/>
    <s v="Monthly Billing"/>
    <s v="Fare"/>
    <n v="135.52000000000001"/>
    <n v="0"/>
    <n v="0"/>
    <n v="135.52000000000001"/>
    <s v="USD"/>
    <n v="135.52000000000001"/>
    <n v="0"/>
    <n v="0"/>
    <n v="135.52000000000001"/>
    <n v="13.55"/>
  </r>
  <r>
    <s v="4951c816-e0ef-4e23-afd8-246923e95fc0"/>
    <d v="2019-08-20T00:54:57"/>
    <d v="2019-08-19T00:00:00"/>
    <s v="11:26PM"/>
    <d v="2019-08-19T00:00:00"/>
    <s v="7:26PM"/>
    <d v="2019-08-20T00:00:00"/>
    <s v="12:54AM"/>
    <d v="2019-08-19T00:00:00"/>
    <s v="8:54PM"/>
    <s v="-05:00"/>
    <s v="Blade"/>
    <s v="Employee2"/>
    <s v="Employee2@blyblade.com"/>
    <x v="2"/>
    <s v="--"/>
    <s v="Travel | Premium SUV"/>
    <x v="1"/>
    <x v="586"/>
    <n v="78"/>
    <s v="11937, USA"/>
    <s v="11772, USA"/>
    <x v="12"/>
    <s v="PAX TRAVEL"/>
    <s v="DEPT - OPS - NY"/>
    <s v="Monthly Billing"/>
    <s v="Fare"/>
    <n v="348.1"/>
    <n v="0"/>
    <n v="0"/>
    <n v="348.1"/>
    <s v="USD"/>
    <n v="348.1"/>
    <n v="0"/>
    <n v="0"/>
    <n v="348.1"/>
    <n v="34.81"/>
  </r>
  <r>
    <s v="001554ab-8251-44f8-b9c6-bd65b60994a3"/>
    <d v="2019-08-20T21:42:44"/>
    <d v="2019-08-20T00:00:00"/>
    <s v="8:29PM"/>
    <d v="2019-08-20T00:00:00"/>
    <s v="4:29PM"/>
    <d v="2019-08-20T00:00:00"/>
    <s v="9:42PM"/>
    <d v="2019-08-20T00:00:00"/>
    <s v="5:42PM"/>
    <s v="-05:00"/>
    <s v="Blade"/>
    <s v="Employee11"/>
    <s v="Employee11@blyblade.com"/>
    <x v="26"/>
    <s v="--"/>
    <s v="Travel | Premium SUV"/>
    <x v="1"/>
    <x v="587"/>
    <n v="69"/>
    <s v="11937, USA"/>
    <s v="11968, USA"/>
    <x v="12"/>
    <s v="PAX TRAVEL"/>
    <s v="DEPT - CX"/>
    <s v="Monthly Billing"/>
    <s v="Fare"/>
    <n v="140.28"/>
    <n v="0"/>
    <n v="0"/>
    <n v="140.28"/>
    <s v="USD"/>
    <n v="140.28"/>
    <n v="0"/>
    <n v="0"/>
    <n v="140.28"/>
    <n v="14.03"/>
  </r>
  <r>
    <s v="d2ad31a2-ed03-41e6-8ec6-1a96f59d0200"/>
    <d v="2019-07-09T20:46:35"/>
    <d v="2019-07-09T00:00:00"/>
    <s v="8:03PM"/>
    <d v="2019-07-09T00:00:00"/>
    <s v="4:03PM"/>
    <d v="2019-07-09T00:00:00"/>
    <s v="8:42PM"/>
    <d v="2019-07-09T00:00:00"/>
    <s v="4:42PM"/>
    <s v="-05:00"/>
    <s v="Blade"/>
    <s v="Employee2"/>
    <s v="Employee2@blyblade.com"/>
    <x v="2"/>
    <s v="--"/>
    <s v="Travel | Black SUV"/>
    <x v="0"/>
    <x v="30"/>
    <n v="21"/>
    <s v="10011, USA"/>
    <s v="10019, USA"/>
    <x v="1"/>
    <s v="CORP - Employee Rides"/>
    <s v="DEPT - OPS - NY"/>
    <s v="Monthly Billing"/>
    <s v="Tip"/>
    <n v="0"/>
    <n v="0"/>
    <n v="9.3000000000000007"/>
    <n v="9.3000000000000007"/>
    <s v="USD"/>
    <n v="0"/>
    <n v="0"/>
    <n v="9.3000000000000007"/>
    <n v="9.3000000000000007"/>
    <n v="0"/>
  </r>
  <r>
    <s v="257aa2b0-988f-4889-bf2a-5461a30c66ef"/>
    <d v="2019-08-21T14:38:13"/>
    <d v="2019-08-21T00:00:00"/>
    <s v="1:53PM"/>
    <d v="2019-08-21T00:00:00"/>
    <s v="9:53AM"/>
    <d v="2019-08-21T00:00:00"/>
    <s v="2:37PM"/>
    <d v="2019-08-21T00:00:00"/>
    <s v="10:37AM"/>
    <s v="-05:00"/>
    <s v="Blade"/>
    <s v="Employee2"/>
    <s v="Employee2@blyblade.com"/>
    <x v="2"/>
    <s v="--"/>
    <s v="Travel | Black SUV"/>
    <x v="0"/>
    <x v="112"/>
    <n v="34"/>
    <s v="10011, USA"/>
    <s v="10022, USA"/>
    <x v="12"/>
    <s v="PAX TRAVEL"/>
    <s v="DEPT - OPS - NY"/>
    <s v="Monthly Billing"/>
    <s v="Fare"/>
    <n v="81.56"/>
    <n v="0"/>
    <n v="0"/>
    <n v="81.56"/>
    <s v="USD"/>
    <n v="81.56"/>
    <n v="0"/>
    <n v="0"/>
    <n v="81.56"/>
    <n v="8.16"/>
  </r>
  <r>
    <s v="3477587c-f2bd-40af-9aef-14b850d1af6d"/>
    <d v="2019-07-09T22:43:26"/>
    <d v="2019-07-09T00:00:00"/>
    <s v="10:11PM"/>
    <d v="2019-07-09T00:00:00"/>
    <s v="6:11PM"/>
    <d v="2019-07-09T00:00:00"/>
    <s v="10:37PM"/>
    <d v="2019-07-09T00:00:00"/>
    <s v="6:37PM"/>
    <s v="-05:00"/>
    <s v="Blade"/>
    <s v="Employee28"/>
    <s v="Employee28@blyblade.com"/>
    <x v="4"/>
    <s v="--"/>
    <s v="Travel | Black SUV"/>
    <x v="0"/>
    <x v="97"/>
    <n v="16"/>
    <s v="11430, USA"/>
    <s v="11430, USA"/>
    <x v="1"/>
    <s v="CORP - Employee Rides"/>
    <s v="DEPT - OPS - NY"/>
    <s v="Monthly Billing"/>
    <s v="Tip"/>
    <n v="0"/>
    <n v="0"/>
    <n v="6.29"/>
    <n v="6.29"/>
    <s v="USD"/>
    <n v="0"/>
    <n v="0"/>
    <n v="6.29"/>
    <n v="6.29"/>
    <n v="0"/>
  </r>
  <r>
    <s v="e27a5aaa-da28-4908-bba6-b651f3310d56"/>
    <d v="2019-08-21T20:35:13"/>
    <d v="2019-08-21T00:00:00"/>
    <s v="7:45PM"/>
    <d v="2019-08-21T00:00:00"/>
    <s v="3:45PM"/>
    <d v="2019-08-21T00:00:00"/>
    <s v="8:35PM"/>
    <d v="2019-08-21T00:00:00"/>
    <s v="4:35PM"/>
    <s v="-05:00"/>
    <s v="Blade"/>
    <s v="Employee1"/>
    <s v="Employee1@blyblade.com"/>
    <x v="41"/>
    <s v="--"/>
    <s v="Travel | Premium SUV"/>
    <x v="1"/>
    <x v="588"/>
    <n v="39"/>
    <s v="11937, USA"/>
    <s v="11963, USA"/>
    <x v="12"/>
    <s v="PAX TRAVEL"/>
    <s v="DEPT - CX"/>
    <s v="Monthly Billing"/>
    <s v="Fare"/>
    <n v="83.61"/>
    <n v="0"/>
    <n v="0"/>
    <n v="83.61"/>
    <s v="USD"/>
    <n v="83.61"/>
    <n v="0"/>
    <n v="0"/>
    <n v="83.61"/>
    <n v="8.36"/>
  </r>
  <r>
    <s v="9419a70b-0d13-4675-836e-d6abbaa89840"/>
    <d v="2019-07-09T23:24:51"/>
    <d v="2019-07-09T00:00:00"/>
    <s v="10:22PM"/>
    <d v="2019-07-09T00:00:00"/>
    <s v="6:22PM"/>
    <d v="2019-07-09T00:00:00"/>
    <s v="11:24PM"/>
    <d v="2019-07-09T00:00:00"/>
    <s v="7:24PM"/>
    <s v="-05:00"/>
    <s v="Blade"/>
    <s v="Employee3"/>
    <s v="Employee3@blyblade.com"/>
    <x v="17"/>
    <s v="--"/>
    <s v="Travel | UberX"/>
    <x v="0"/>
    <x v="589"/>
    <n v="59"/>
    <s v="10011, USA"/>
    <s v="11430, USA"/>
    <x v="1"/>
    <s v="CORP - Employee Rides"/>
    <s v="DEPT - CX"/>
    <s v="Monthly Billing"/>
    <s v="Tip"/>
    <n v="0"/>
    <n v="0"/>
    <n v="12.64"/>
    <n v="12.64"/>
    <s v="USD"/>
    <n v="0"/>
    <n v="0"/>
    <n v="12.64"/>
    <n v="12.64"/>
    <n v="0"/>
  </r>
  <r>
    <s v="4e672df9-d347-41e6-911f-6a2f57e983b5"/>
    <d v="2019-08-22T00:37:31"/>
    <d v="2019-08-21T00:00:00"/>
    <s v="11:45PM"/>
    <d v="2019-08-21T00:00:00"/>
    <s v="7:45PM"/>
    <d v="2019-08-22T00:00:00"/>
    <s v="12:37AM"/>
    <d v="2019-08-21T00:00:00"/>
    <s v="8:37PM"/>
    <s v="-05:00"/>
    <s v="Blade"/>
    <s v="Employee1"/>
    <s v="Employee1@blyblade.com"/>
    <x v="41"/>
    <s v="--"/>
    <s v="Travel | Premium SUV"/>
    <x v="1"/>
    <x v="590"/>
    <n v="40"/>
    <s v="11937, USA"/>
    <s v="11968, USA"/>
    <x v="12"/>
    <s v="PAX TRAVEL"/>
    <s v="DEPT - CX"/>
    <s v="Monthly Billing"/>
    <s v="Fare"/>
    <n v="104.16"/>
    <n v="0"/>
    <n v="0"/>
    <n v="104.16"/>
    <s v="USD"/>
    <n v="104.16"/>
    <n v="0"/>
    <n v="0"/>
    <n v="104.16"/>
    <n v="10.42"/>
  </r>
  <r>
    <s v="52cf2a93-31e9-4250-bd7d-527af581f5b7"/>
    <d v="2019-08-22T16:12:44"/>
    <d v="2019-08-22T00:00:00"/>
    <s v="3:36PM"/>
    <d v="2019-08-22T00:00:00"/>
    <s v="11:36AM"/>
    <d v="2019-08-22T00:00:00"/>
    <s v="4:12PM"/>
    <d v="2019-08-22T00:00:00"/>
    <s v="12:12PM"/>
    <s v="-05:00"/>
    <s v="Blade"/>
    <s v="Employee1"/>
    <s v="Employee1@blyblade.com"/>
    <x v="41"/>
    <s v="--"/>
    <s v="Travel | Premium SUV"/>
    <x v="1"/>
    <x v="591"/>
    <n v="35"/>
    <s v="11937, USA"/>
    <s v="11930, USA"/>
    <x v="12"/>
    <s v="I'M RIDING"/>
    <s v="DEPT - CX"/>
    <s v="Monthly Billing"/>
    <s v="Fare"/>
    <n v="71.069999999999993"/>
    <n v="0"/>
    <n v="0"/>
    <n v="71.069999999999993"/>
    <s v="USD"/>
    <n v="71.069999999999993"/>
    <n v="0"/>
    <n v="0"/>
    <n v="71.069999999999993"/>
    <n v="7.11"/>
  </r>
  <r>
    <s v="3a0beb69-edcc-4e26-bfab-7612a1e8e822"/>
    <d v="2019-08-22T18:16:51"/>
    <d v="2019-08-22T00:00:00"/>
    <s v="6:03PM"/>
    <d v="2019-08-22T00:00:00"/>
    <s v="2:03PM"/>
    <d v="2019-08-22T00:00:00"/>
    <s v="6:16PM"/>
    <d v="2019-08-22T00:00:00"/>
    <s v="2:16PM"/>
    <s v="-05:00"/>
    <s v="Blade"/>
    <s v="Employee2"/>
    <s v="Employee2@blyblade.com"/>
    <x v="2"/>
    <s v="--"/>
    <s v="Travel | Black SUV"/>
    <x v="0"/>
    <x v="1"/>
    <n v="4"/>
    <s v="10011, USA"/>
    <s v="10011, USA"/>
    <x v="12"/>
    <s v="PAX TRAVEL"/>
    <s v="DEPT - OPS - NY"/>
    <s v="Monthly Billing"/>
    <s v="Fare"/>
    <n v="28.51"/>
    <n v="0"/>
    <n v="0"/>
    <n v="28.51"/>
    <s v="USD"/>
    <n v="28.51"/>
    <n v="0"/>
    <n v="0"/>
    <n v="28.51"/>
    <n v="2.85"/>
  </r>
  <r>
    <s v="afb78093-dd46-4088-8e00-4028b70d7797"/>
    <d v="2019-08-22T18:41:24"/>
    <d v="2019-08-22T00:00:00"/>
    <s v="6:15PM"/>
    <d v="2019-08-22T00:00:00"/>
    <s v="2:15PM"/>
    <d v="2019-08-22T00:00:00"/>
    <s v="6:41PM"/>
    <d v="2019-08-22T00:00:00"/>
    <s v="2:41PM"/>
    <s v="-05:00"/>
    <s v="Blade"/>
    <s v="Employee7"/>
    <s v="Employee7@blyblade.com"/>
    <x v="23"/>
    <s v="--"/>
    <s v="Travel | Black SUV"/>
    <x v="0"/>
    <x v="265"/>
    <n v="13"/>
    <s v="10004, USA"/>
    <s v="10013, USA"/>
    <x v="12"/>
    <s v="PAX TRAVEL"/>
    <s v="DEPT - OPS - NY"/>
    <s v="Monthly Billing"/>
    <s v="Fare"/>
    <n v="51.18"/>
    <n v="0"/>
    <n v="0"/>
    <n v="51.18"/>
    <s v="USD"/>
    <n v="51.18"/>
    <n v="0"/>
    <n v="0"/>
    <n v="51.18"/>
    <n v="5.12"/>
  </r>
  <r>
    <s v="c8b12d08-eacd-4205-8379-88a3a3602f30"/>
    <d v="2019-08-22T20:14:53"/>
    <d v="2019-08-22T00:00:00"/>
    <s v="7:24PM"/>
    <d v="2019-08-22T00:00:00"/>
    <s v="3:24PM"/>
    <d v="2019-08-22T00:00:00"/>
    <s v="8:14PM"/>
    <d v="2019-08-22T00:00:00"/>
    <s v="4:14PM"/>
    <s v="-05:00"/>
    <s v="Blade"/>
    <s v="Employee12"/>
    <s v="Employee12@blyblade.com"/>
    <x v="0"/>
    <s v="--"/>
    <s v="Travel | Black SUV"/>
    <x v="0"/>
    <x v="163"/>
    <n v="42"/>
    <s v="11371, USA"/>
    <s v="11371, USA"/>
    <x v="12"/>
    <s v="PAX TRAVEL"/>
    <s v="DEPT - OPS - NY"/>
    <s v="Monthly Billing"/>
    <s v="Fare"/>
    <n v="46.3"/>
    <n v="0"/>
    <n v="0"/>
    <n v="46.3"/>
    <s v="USD"/>
    <n v="46.3"/>
    <n v="0"/>
    <n v="0"/>
    <n v="46.3"/>
    <n v="4.63"/>
  </r>
  <r>
    <s v="701097d2-7580-41a2-9d2d-22c767abdc9c"/>
    <d v="2019-07-10T01:34:41"/>
    <d v="2019-07-10T00:00:00"/>
    <s v="12:37AM"/>
    <d v="2019-07-09T00:00:00"/>
    <s v="8:37PM"/>
    <d v="2019-07-10T00:00:00"/>
    <s v="1:34AM"/>
    <d v="2019-07-09T00:00:00"/>
    <s v="9:34PM"/>
    <s v="-05:00"/>
    <s v="Blade"/>
    <s v="Employee28"/>
    <s v="Employee28@blyblade.com"/>
    <x v="4"/>
    <s v="--"/>
    <s v="Travel | UberX"/>
    <x v="0"/>
    <x v="592"/>
    <n v="52"/>
    <s v="11430, USA"/>
    <s v="10013, USA"/>
    <x v="1"/>
    <s v="CORP - Employee Rides"/>
    <s v="DEPT - OPS - NY"/>
    <s v="Monthly Billing"/>
    <s v="Tip"/>
    <n v="0"/>
    <n v="0"/>
    <n v="19.010000000000002"/>
    <n v="19.010000000000002"/>
    <s v="USD"/>
    <n v="0"/>
    <n v="0"/>
    <n v="19.010000000000002"/>
    <n v="19.010000000000002"/>
    <n v="0"/>
  </r>
  <r>
    <s v="d65da51c-354f-47d6-ac41-92f13a9ce1ab"/>
    <d v="2019-08-22T21:34:22"/>
    <d v="2019-08-22T00:00:00"/>
    <s v="9:13PM"/>
    <d v="2019-08-22T00:00:00"/>
    <s v="5:13PM"/>
    <d v="2019-08-22T00:00:00"/>
    <s v="9:34PM"/>
    <d v="2019-08-22T00:00:00"/>
    <s v="5:34PM"/>
    <s v="-05:00"/>
    <s v="Blade"/>
    <s v="Employee2"/>
    <s v="Employee2@blyblade.com"/>
    <x v="2"/>
    <s v="--"/>
    <s v="Travel | Black SUV"/>
    <x v="0"/>
    <x v="593"/>
    <n v="9"/>
    <s v="10016, USA"/>
    <s v="10017, USA"/>
    <x v="12"/>
    <s v="PAX TRAVEL"/>
    <s v="DEPT - OPS - NY"/>
    <s v="Monthly Billing"/>
    <s v="Fare"/>
    <n v="32.659999999999997"/>
    <n v="0"/>
    <n v="0"/>
    <n v="32.659999999999997"/>
    <s v="USD"/>
    <n v="32.659999999999997"/>
    <n v="0"/>
    <n v="0"/>
    <n v="32.659999999999997"/>
    <n v="3.27"/>
  </r>
  <r>
    <s v="c1098940-77f6-4db5-8f8c-3c1554636465"/>
    <d v="2019-08-22T23:04:00"/>
    <d v="2019-08-22T00:00:00"/>
    <s v="11:02PM"/>
    <d v="2019-08-22T00:00:00"/>
    <s v="7:02PM"/>
    <s v="--"/>
    <s v="--"/>
    <s v="--"/>
    <s v="--"/>
    <s v="-05:00"/>
    <s v="Blade"/>
    <s v="Employee1"/>
    <s v="Employee1@blyblade.com"/>
    <x v="41"/>
    <s v="--"/>
    <s v="Travel | Premium SUV"/>
    <x v="1"/>
    <x v="1"/>
    <n v="0"/>
    <s v="11937, USA"/>
    <s v="11937, USA"/>
    <x v="12"/>
    <s v="PRODUCT RIDING"/>
    <s v="DEPT - CX"/>
    <s v="Monthly Billing"/>
    <s v="Fare"/>
    <n v="20.25"/>
    <n v="0"/>
    <n v="0"/>
    <n v="20.25"/>
    <s v="USD"/>
    <n v="20.25"/>
    <n v="0"/>
    <n v="0"/>
    <n v="20.25"/>
    <n v="2.0299999999999998"/>
  </r>
  <r>
    <s v="54596539-b343-4bfd-8f66-0bb317419763"/>
    <d v="2019-07-10T01:53:58"/>
    <d v="2019-07-10T00:00:00"/>
    <s v="1:35AM"/>
    <d v="2019-07-09T00:00:00"/>
    <s v="9:35PM"/>
    <d v="2019-07-10T00:00:00"/>
    <s v="1:53AM"/>
    <d v="2019-07-09T00:00:00"/>
    <s v="9:53PM"/>
    <s v="-05:00"/>
    <s v="Blade"/>
    <s v="Employee22"/>
    <s v="Employee22@blyblade.com"/>
    <x v="16"/>
    <s v="--"/>
    <s v="Travel | Black"/>
    <x v="0"/>
    <x v="180"/>
    <n v="6"/>
    <s v="10011, USA"/>
    <s v="10014, USA"/>
    <x v="10"/>
    <s v="CORP - Employee Rides"/>
    <s v="DEPT - OPS - NY"/>
    <s v="Monthly Billing"/>
    <s v="Tip"/>
    <n v="0"/>
    <n v="0"/>
    <n v="5.49"/>
    <n v="5.49"/>
    <s v="USD"/>
    <n v="0"/>
    <n v="0"/>
    <n v="5.49"/>
    <n v="5.49"/>
    <n v="0"/>
  </r>
  <r>
    <s v="6074d39c-3f55-4689-974c-e7b7ebe56a30"/>
    <d v="2019-08-22T23:56:21"/>
    <d v="2019-08-22T00:00:00"/>
    <s v="11:26PM"/>
    <d v="2019-08-22T00:00:00"/>
    <s v="7:26PM"/>
    <d v="2019-08-22T00:00:00"/>
    <s v="11:56PM"/>
    <d v="2019-08-22T00:00:00"/>
    <s v="7:56PM"/>
    <s v="-05:00"/>
    <s v="Blade"/>
    <s v="Employee1"/>
    <s v="Employee1@blyblade.com"/>
    <x v="41"/>
    <s v="--"/>
    <s v="Travel | Premium SUV"/>
    <x v="1"/>
    <x v="275"/>
    <n v="10"/>
    <s v="11937, USA"/>
    <s v="11962, USA"/>
    <x v="12"/>
    <s v="PAX TRAVEL"/>
    <s v="DEPT - CX"/>
    <s v="Monthly Billing"/>
    <s v="Fare"/>
    <n v="57.09"/>
    <n v="0"/>
    <n v="0"/>
    <n v="57.09"/>
    <s v="USD"/>
    <n v="57.09"/>
    <n v="0"/>
    <n v="0"/>
    <n v="57.09"/>
    <n v="5.71"/>
  </r>
  <r>
    <s v="acdb1e97-9ebb-43bc-aa63-e0e4356cc241"/>
    <d v="2019-08-23T17:56:49"/>
    <d v="2019-08-23T00:00:00"/>
    <s v="5:54PM"/>
    <d v="2019-08-23T00:00:00"/>
    <s v="1:54PM"/>
    <s v="--"/>
    <s v="--"/>
    <s v="--"/>
    <s v="--"/>
    <s v="-05:00"/>
    <s v="Blade"/>
    <s v="Employee11"/>
    <s v="Employee11@blyblade.com"/>
    <x v="26"/>
    <s v="--"/>
    <s v="Travel | Premium SUV"/>
    <x v="1"/>
    <x v="1"/>
    <n v="2"/>
    <s v="11937, USA"/>
    <s v="11937, USA"/>
    <x v="12"/>
    <s v="PAX TRAVEL"/>
    <s v="DEPT - CX"/>
    <s v="Monthly Billing"/>
    <s v="Fare"/>
    <n v="20.25"/>
    <n v="0"/>
    <n v="0"/>
    <n v="20.25"/>
    <s v="USD"/>
    <n v="20.25"/>
    <n v="0"/>
    <n v="0"/>
    <n v="20.25"/>
    <n v="2.0299999999999998"/>
  </r>
  <r>
    <s v="692a96ea-a4be-4cf4-b049-93065494872d"/>
    <d v="2019-07-10T02:19:10"/>
    <d v="2019-07-10T00:00:00"/>
    <s v="12:11AM"/>
    <d v="2019-07-09T00:00:00"/>
    <s v="8:11PM"/>
    <s v="--"/>
    <s v="--"/>
    <s v="--"/>
    <s v="--"/>
    <s v="-05:00"/>
    <s v="Blade"/>
    <s v="Employee8"/>
    <s v="Employee8@blyblade.com"/>
    <x v="11"/>
    <s v="--"/>
    <s v="Travel | UberX"/>
    <x v="0"/>
    <x v="3"/>
    <s v="--"/>
    <s v="10001, USA"/>
    <s v="10199, USA"/>
    <x v="10"/>
    <s v="CORP - Employee Rides"/>
    <s v="--"/>
    <s v="Monthly Billing"/>
    <s v="Adjustment"/>
    <n v="-5.44"/>
    <n v="0"/>
    <n v="0"/>
    <n v="-5.44"/>
    <s v="USD"/>
    <n v="-5.44"/>
    <n v="0"/>
    <n v="0"/>
    <n v="-5.44"/>
    <n v="-0.54"/>
  </r>
  <r>
    <s v="65481e06-55dc-44b0-b3d7-e8fab564594c"/>
    <d v="2019-08-23T18:25:24"/>
    <d v="2019-08-23T00:00:00"/>
    <s v="5:20PM"/>
    <d v="2019-08-23T00:00:00"/>
    <s v="1:20PM"/>
    <d v="2019-08-23T00:00:00"/>
    <s v="6:25PM"/>
    <d v="2019-08-23T00:00:00"/>
    <s v="2:25PM"/>
    <s v="-05:00"/>
    <s v="Blade"/>
    <s v="Employee1"/>
    <s v="Employee1@blyblade.com"/>
    <x v="41"/>
    <s v="--"/>
    <s v="Travel | UberXL"/>
    <x v="1"/>
    <x v="594"/>
    <n v="63"/>
    <s v="11937, USA"/>
    <s v="11968, USA"/>
    <x v="12"/>
    <s v="PAX TRAVEL"/>
    <s v="DEPT - CX"/>
    <s v="Monthly Billing"/>
    <s v="Fare"/>
    <n v="86.17"/>
    <n v="0"/>
    <n v="0"/>
    <n v="86.17"/>
    <s v="USD"/>
    <n v="86.17"/>
    <n v="0"/>
    <n v="0"/>
    <n v="86.17"/>
    <n v="8.6199999999999992"/>
  </r>
  <r>
    <s v="355e844a-d520-488a-9c20-6558817228d9"/>
    <d v="2019-08-23T18:46:55"/>
    <d v="2019-08-23T00:00:00"/>
    <s v="6:17PM"/>
    <d v="2019-08-23T00:00:00"/>
    <s v="2:17PM"/>
    <d v="2019-08-23T00:00:00"/>
    <s v="6:46PM"/>
    <d v="2019-08-23T00:00:00"/>
    <s v="2:46PM"/>
    <s v="-05:00"/>
    <s v="Blade"/>
    <s v="Employee2"/>
    <s v="Employee2@blyblade.com"/>
    <x v="2"/>
    <s v="--"/>
    <s v="Travel | Black SUV"/>
    <x v="0"/>
    <x v="423"/>
    <n v="27"/>
    <s v="10011, USA"/>
    <s v="10019, USA"/>
    <x v="12"/>
    <s v="PAX TRAVEL"/>
    <s v="DEPT - OPS - NY"/>
    <s v="Monthly Billing"/>
    <s v="Fare"/>
    <n v="57.2"/>
    <n v="0"/>
    <n v="0"/>
    <n v="57.2"/>
    <s v="USD"/>
    <n v="57.2"/>
    <n v="0"/>
    <n v="0"/>
    <n v="57.2"/>
    <n v="5.72"/>
  </r>
  <r>
    <s v="24abe61f-54a4-470d-8abe-4c7d583599e6"/>
    <d v="2019-08-23T18:57:26"/>
    <d v="2019-08-23T00:00:00"/>
    <s v="6:51PM"/>
    <d v="2019-08-23T00:00:00"/>
    <s v="2:51PM"/>
    <s v="--"/>
    <s v="--"/>
    <s v="--"/>
    <s v="--"/>
    <s v="-05:00"/>
    <s v="Blade"/>
    <s v="Employee12"/>
    <s v="Employee12@blyblade.com"/>
    <x v="0"/>
    <s v="--"/>
    <s v="Travel | Black SUV"/>
    <x v="2"/>
    <x v="3"/>
    <s v="--"/>
    <s v="07114, USA"/>
    <s v="07114, USA"/>
    <x v="12"/>
    <s v="PAX TRAVEL"/>
    <s v="DEPT - OPS - NY"/>
    <s v="Monthly Billing"/>
    <s v="Fare"/>
    <n v="10"/>
    <n v="0"/>
    <n v="0"/>
    <n v="10"/>
    <s v="USD"/>
    <n v="10"/>
    <n v="0"/>
    <n v="0"/>
    <n v="10"/>
    <n v="1"/>
  </r>
  <r>
    <s v="bb4a0da1-cad7-4868-a867-c89b93ab0434"/>
    <d v="2019-08-23T19:00:35"/>
    <d v="2019-08-23T00:00:00"/>
    <s v="6:08PM"/>
    <d v="2019-08-23T00:00:00"/>
    <s v="2:08PM"/>
    <d v="2019-08-23T00:00:00"/>
    <s v="7:00PM"/>
    <d v="2019-08-23T00:00:00"/>
    <s v="3:00PM"/>
    <s v="-05:00"/>
    <s v="Blade"/>
    <s v="Employee11"/>
    <s v="Employee11@blyblade.com"/>
    <x v="26"/>
    <s v="--"/>
    <s v="Travel | Premium SUV"/>
    <x v="1"/>
    <x v="595"/>
    <n v="47"/>
    <s v="11937, USA"/>
    <s v="11954, USA"/>
    <x v="12"/>
    <s v="PAX TRAVEL"/>
    <s v="DEPT - CX"/>
    <s v="Monthly Billing"/>
    <s v="Fare"/>
    <n v="169.39"/>
    <n v="0"/>
    <n v="0"/>
    <n v="169.39"/>
    <s v="USD"/>
    <n v="169.39"/>
    <n v="0"/>
    <n v="0"/>
    <n v="169.39"/>
    <n v="16.940000000000001"/>
  </r>
  <r>
    <s v="84ba917b-3d22-4d8f-bb44-a15fd2eb55bf"/>
    <d v="2019-08-23T19:13:05"/>
    <d v="2019-08-23T00:00:00"/>
    <s v="6:29PM"/>
    <d v="2019-08-23T00:00:00"/>
    <s v="2:29PM"/>
    <d v="2019-08-23T00:00:00"/>
    <s v="7:12PM"/>
    <d v="2019-08-23T00:00:00"/>
    <s v="3:12PM"/>
    <s v="-05:00"/>
    <s v="Blade"/>
    <s v="Employee1"/>
    <s v="Employee1@blyblade.com"/>
    <x v="41"/>
    <s v="--"/>
    <s v="Travel | Premium SUV"/>
    <x v="1"/>
    <x v="596"/>
    <n v="33"/>
    <s v="11954, USA"/>
    <s v="11954, USA"/>
    <x v="12"/>
    <s v="PAX TRAVEL"/>
    <s v="DEPT - CX"/>
    <s v="Monthly Billing"/>
    <s v="Fare"/>
    <n v="70.41"/>
    <n v="0"/>
    <n v="0"/>
    <n v="70.41"/>
    <s v="USD"/>
    <n v="70.41"/>
    <n v="0"/>
    <n v="0"/>
    <n v="70.41"/>
    <n v="7.04"/>
  </r>
  <r>
    <s v="8dbbc9a4-d5cf-537c-8f88-b7cde54ab4f6"/>
    <d v="2019-07-10T16:04:07"/>
    <d v="2019-07-10T00:00:00"/>
    <s v="3:31PM"/>
    <d v="2019-07-10T00:00:00"/>
    <s v="11:31AM"/>
    <d v="2019-07-10T00:00:00"/>
    <s v="4:04PM"/>
    <d v="2019-07-10T00:00:00"/>
    <s v="12:04PM"/>
    <s v="-05:00"/>
    <s v="Blade"/>
    <s v="Employee4"/>
    <s v="Employee4@blyblade.com"/>
    <x v="1"/>
    <s v="--"/>
    <s v="Eats"/>
    <x v="0"/>
    <x v="504"/>
    <n v="32"/>
    <s v="10016, USA"/>
    <s v="10016, USA"/>
    <x v="9"/>
    <s v="Blade - Lunch Policy"/>
    <s v="DEPT - CX"/>
    <s v="Monthly Billing"/>
    <s v="Fare and Tip"/>
    <n v="14.87"/>
    <n v="0"/>
    <n v="4"/>
    <n v="14.87"/>
    <s v="USD"/>
    <n v="14.87"/>
    <n v="0"/>
    <n v="4"/>
    <n v="14.87"/>
    <n v="1.49"/>
  </r>
  <r>
    <s v="0d548f8a-29c6-44b6-bb06-04c8c7a5c334"/>
    <d v="2019-08-23T19:17:53"/>
    <d v="2019-08-23T00:00:00"/>
    <s v="6:26PM"/>
    <d v="2019-08-23T00:00:00"/>
    <s v="2:26PM"/>
    <d v="2019-08-23T00:00:00"/>
    <s v="7:17PM"/>
    <d v="2019-08-23T00:00:00"/>
    <s v="3:17PM"/>
    <s v="-05:00"/>
    <s v="Blade"/>
    <s v="Employee29"/>
    <s v="Employee29@blyblade.com"/>
    <x v="7"/>
    <s v="--"/>
    <s v="Travel | Black SUV"/>
    <x v="0"/>
    <x v="597"/>
    <n v="45"/>
    <s v="10011, USA"/>
    <s v="07608, USA"/>
    <x v="12"/>
    <s v="PAX TRAVEL"/>
    <s v="DEPT - OPS - NY"/>
    <s v="Monthly Billing"/>
    <s v="Fare"/>
    <n v="126"/>
    <n v="0"/>
    <n v="0"/>
    <n v="126"/>
    <s v="USD"/>
    <n v="126"/>
    <n v="0"/>
    <n v="0"/>
    <n v="126"/>
    <n v="12.6"/>
  </r>
  <r>
    <s v="e6763961-5277-4146-a8db-dbf491d9807e"/>
    <d v="2019-08-23T21:04:25"/>
    <d v="2019-08-23T00:00:00"/>
    <s v="8:37PM"/>
    <d v="2019-08-23T00:00:00"/>
    <s v="4:37PM"/>
    <d v="2019-08-23T00:00:00"/>
    <s v="9:04PM"/>
    <d v="2019-08-23T00:00:00"/>
    <s v="5:04PM"/>
    <s v="-05:00"/>
    <s v="Blade"/>
    <s v="Employee1"/>
    <s v="Employee1@blyblade.com"/>
    <x v="41"/>
    <s v="--"/>
    <s v="Travel | Premium SUV"/>
    <x v="1"/>
    <x v="598"/>
    <n v="11"/>
    <s v="11937, USA"/>
    <s v="11937, USA"/>
    <x v="12"/>
    <s v="PAX TRAVEL"/>
    <s v="DEPT - CX"/>
    <s v="Monthly Billing"/>
    <s v="Fare"/>
    <n v="57.5"/>
    <n v="0"/>
    <n v="0"/>
    <n v="57.5"/>
    <s v="USD"/>
    <n v="57.5"/>
    <n v="0"/>
    <n v="0"/>
    <n v="57.5"/>
    <n v="5.75"/>
  </r>
  <r>
    <s v="d7fe09c4-905b-4ad1-b7b9-19b4b5cfb510"/>
    <d v="2019-08-23T21:33:01"/>
    <d v="2019-08-23T00:00:00"/>
    <s v="8:29PM"/>
    <d v="2019-08-23T00:00:00"/>
    <s v="4:29PM"/>
    <d v="2019-08-23T00:00:00"/>
    <s v="9:32PM"/>
    <d v="2019-08-23T00:00:00"/>
    <s v="5:32PM"/>
    <s v="-05:00"/>
    <s v="Blade"/>
    <s v="Employee53"/>
    <s v="Employee53@blyblade.com"/>
    <x v="51"/>
    <s v="--"/>
    <s v="Travel | Black SUV"/>
    <x v="2"/>
    <x v="30"/>
    <n v="13"/>
    <s v="07114, USA"/>
    <s v="07114, USA"/>
    <x v="12"/>
    <s v="PAX TRAVEL"/>
    <s v="DEPT - OPS - NY"/>
    <s v="Monthly Billing"/>
    <s v="Fare"/>
    <n v="95.92"/>
    <n v="0"/>
    <n v="0"/>
    <n v="95.92"/>
    <s v="USD"/>
    <n v="95.92"/>
    <n v="0"/>
    <n v="0"/>
    <n v="95.92"/>
    <n v="9.59"/>
  </r>
  <r>
    <s v="2c123d0f-8eaa-4a08-b326-7a9e6c2770f9"/>
    <d v="2019-08-23T22:02:18"/>
    <d v="2019-08-23T00:00:00"/>
    <s v="9:04PM"/>
    <d v="2019-08-23T00:00:00"/>
    <s v="5:04PM"/>
    <d v="2019-08-23T00:00:00"/>
    <s v="10:02PM"/>
    <d v="2019-08-23T00:00:00"/>
    <s v="6:02PM"/>
    <s v="-05:00"/>
    <s v="Blade"/>
    <s v="Employee11"/>
    <s v="Employee11@blyblade.com"/>
    <x v="26"/>
    <s v="--"/>
    <s v="Travel | Premium SUV"/>
    <x v="1"/>
    <x v="599"/>
    <n v="33"/>
    <s v="11937, USA"/>
    <s v="11954, USA"/>
    <x v="12"/>
    <s v="PAX TRAVEL"/>
    <s v="DEPT - CX"/>
    <s v="Monthly Billing"/>
    <s v="Fare"/>
    <n v="164.91"/>
    <n v="0"/>
    <n v="0"/>
    <n v="164.91"/>
    <s v="USD"/>
    <n v="164.91"/>
    <n v="0"/>
    <n v="0"/>
    <n v="164.91"/>
    <n v="16.489999999999998"/>
  </r>
  <r>
    <s v="ff642df0-f1e0-4a17-8654-01a740b1fd97"/>
    <d v="2019-08-23T22:32:35"/>
    <d v="2019-08-23T00:00:00"/>
    <s v="9:33PM"/>
    <d v="2019-08-23T00:00:00"/>
    <s v="5:33PM"/>
    <d v="2019-08-23T00:00:00"/>
    <s v="10:32PM"/>
    <d v="2019-08-23T00:00:00"/>
    <s v="6:32PM"/>
    <s v="-05:00"/>
    <s v="Blade"/>
    <s v="Employee1"/>
    <s v="Employee1@blyblade.com"/>
    <x v="41"/>
    <s v="--"/>
    <s v="Travel | Premium SUV"/>
    <x v="1"/>
    <x v="502"/>
    <n v="45"/>
    <s v="11937, USA"/>
    <s v="11937, USA"/>
    <x v="12"/>
    <s v="PAX TRAVEL"/>
    <s v="DEPT - CX"/>
    <s v="Monthly Billing"/>
    <s v="Fare"/>
    <n v="131.62"/>
    <n v="0"/>
    <n v="0"/>
    <n v="131.62"/>
    <s v="USD"/>
    <n v="131.62"/>
    <n v="0"/>
    <n v="0"/>
    <n v="131.62"/>
    <n v="13.16"/>
  </r>
  <r>
    <s v="3c5d6bfb-d51a-4cd9-8fea-2de07e87e3ee"/>
    <d v="2019-08-23T23:57:58"/>
    <d v="2019-08-23T00:00:00"/>
    <s v="11:19PM"/>
    <d v="2019-08-23T00:00:00"/>
    <s v="7:19PM"/>
    <d v="2019-08-23T00:00:00"/>
    <s v="11:57PM"/>
    <d v="2019-08-23T00:00:00"/>
    <s v="7:57PM"/>
    <s v="-05:00"/>
    <s v="Blade"/>
    <s v="Employee1"/>
    <s v="Employee1@blyblade.com"/>
    <x v="41"/>
    <s v="--"/>
    <s v="Travel | Premium SUV"/>
    <x v="1"/>
    <x v="600"/>
    <n v="35"/>
    <s v="11937, USA"/>
    <s v="11930, USA"/>
    <x v="12"/>
    <s v="PAX TRAVEL"/>
    <s v="DEPT - CX"/>
    <s v="Monthly Billing"/>
    <s v="Fare"/>
    <n v="95.98"/>
    <n v="0"/>
    <n v="0"/>
    <n v="95.98"/>
    <s v="USD"/>
    <n v="95.98"/>
    <n v="0"/>
    <n v="0"/>
    <n v="95.98"/>
    <n v="9.6"/>
  </r>
  <r>
    <s v="fca00e06-9eca-4aaa-9dd5-6655b19f1695"/>
    <d v="2019-07-10T18:33:01"/>
    <d v="2019-07-10T00:00:00"/>
    <s v="6:20PM"/>
    <d v="2019-07-10T00:00:00"/>
    <s v="2:20PM"/>
    <s v="--"/>
    <s v="--"/>
    <s v="--"/>
    <s v="--"/>
    <s v="-05:00"/>
    <s v="Blade"/>
    <s v="Employee8"/>
    <s v="Employee8@blyblade.com"/>
    <x v="11"/>
    <s v="--"/>
    <s v="Travel | UberX"/>
    <x v="0"/>
    <x v="3"/>
    <s v="--"/>
    <s v="10014, USA"/>
    <s v="10014, USA"/>
    <x v="2"/>
    <s v="CORP - Employee Rides"/>
    <s v="--"/>
    <s v="Monthly Billing"/>
    <s v="Adjustment"/>
    <n v="-5.44"/>
    <n v="0"/>
    <n v="0"/>
    <n v="-5.44"/>
    <s v="USD"/>
    <n v="-5.44"/>
    <n v="0"/>
    <n v="0"/>
    <n v="-5.44"/>
    <n v="-0.54"/>
  </r>
  <r>
    <s v="38ca2afe-567d-4fa7-98ba-fb8ce6d83c16"/>
    <d v="2019-08-24T14:58:34"/>
    <d v="2019-08-24T00:00:00"/>
    <s v="2:24PM"/>
    <d v="2019-08-24T00:00:00"/>
    <s v="10:24AM"/>
    <d v="2019-08-24T00:00:00"/>
    <s v="2:58PM"/>
    <d v="2019-08-24T00:00:00"/>
    <s v="10:58AM"/>
    <s v="-05:00"/>
    <s v="Blade"/>
    <s v="Employee1"/>
    <s v="Employee1@blyblade.com"/>
    <x v="41"/>
    <s v="--"/>
    <s v="Travel | Premium SUV"/>
    <x v="1"/>
    <x v="418"/>
    <n v="8"/>
    <s v="11937, USA"/>
    <s v="11937, USA"/>
    <x v="12"/>
    <s v="PAX TRAVEL"/>
    <s v="DEPT - CX"/>
    <s v="Monthly Billing"/>
    <s v="Fare"/>
    <n v="48.98"/>
    <n v="0"/>
    <n v="0"/>
    <n v="48.98"/>
    <s v="USD"/>
    <n v="48.98"/>
    <n v="0"/>
    <n v="0"/>
    <n v="48.98"/>
    <n v="4.9000000000000004"/>
  </r>
  <r>
    <s v="c6b96fce-eb96-4a0a-ae7f-65d61a436170"/>
    <d v="2019-08-24T15:26:27"/>
    <d v="2019-08-24T00:00:00"/>
    <s v="2:26PM"/>
    <d v="2019-08-24T00:00:00"/>
    <s v="10:26AM"/>
    <d v="2019-08-24T00:00:00"/>
    <s v="3:26PM"/>
    <d v="2019-08-24T00:00:00"/>
    <s v="11:26AM"/>
    <s v="-05:00"/>
    <s v="Blade"/>
    <s v="Employee11"/>
    <s v="Employee11@blyblade.com"/>
    <x v="26"/>
    <s v="--"/>
    <s v="Travel | Premium SUV"/>
    <x v="1"/>
    <x v="601"/>
    <n v="44"/>
    <s v="11937, USA"/>
    <s v="11954, USA"/>
    <x v="12"/>
    <s v="PAX TRAVEL"/>
    <s v="DEPT - CX"/>
    <s v="Monthly Billing"/>
    <s v="Fare"/>
    <n v="188.2"/>
    <n v="0"/>
    <n v="0"/>
    <n v="188.2"/>
    <s v="USD"/>
    <n v="188.2"/>
    <n v="0"/>
    <n v="0"/>
    <n v="188.2"/>
    <n v="18.82"/>
  </r>
  <r>
    <s v="d6851fd8-2736-49a5-89a9-5a7acb49f77b"/>
    <d v="2019-08-24T16:49:07"/>
    <d v="2019-08-24T00:00:00"/>
    <s v="3:31PM"/>
    <d v="2019-08-24T00:00:00"/>
    <s v="11:31AM"/>
    <d v="2019-08-24T00:00:00"/>
    <s v="4:48PM"/>
    <d v="2019-08-24T00:00:00"/>
    <s v="12:48PM"/>
    <s v="-05:00"/>
    <s v="Blade"/>
    <s v="Employee1"/>
    <s v="Employee1@blyblade.com"/>
    <x v="41"/>
    <s v="--"/>
    <s v="Travel | Premium SUV"/>
    <x v="1"/>
    <x v="602"/>
    <n v="54"/>
    <s v="11937, USA"/>
    <s v="11954, USA"/>
    <x v="12"/>
    <s v="PAX TRAVEL"/>
    <s v="DEPT - CX"/>
    <s v="Monthly Billing"/>
    <s v="Fare"/>
    <n v="159.79"/>
    <n v="0"/>
    <n v="0"/>
    <n v="159.79"/>
    <s v="USD"/>
    <n v="159.79"/>
    <n v="0"/>
    <n v="0"/>
    <n v="159.79"/>
    <n v="15.98"/>
  </r>
  <r>
    <s v="23580939-88fc-43d0-9a29-d29c4f52f7c2"/>
    <d v="2019-08-24T19:59:14"/>
    <d v="2019-08-24T00:00:00"/>
    <s v="7:33PM"/>
    <d v="2019-08-24T00:00:00"/>
    <s v="3:33PM"/>
    <d v="2019-08-24T00:00:00"/>
    <s v="7:59PM"/>
    <d v="2019-08-24T00:00:00"/>
    <s v="3:59PM"/>
    <s v="-05:00"/>
    <s v="Blade"/>
    <s v="Employee11"/>
    <s v="Employee11@blyblade.com"/>
    <x v="26"/>
    <s v="--"/>
    <s v="Travel | Premium SUV"/>
    <x v="1"/>
    <x v="49"/>
    <n v="21"/>
    <s v="11937, USA"/>
    <s v="11963, USA"/>
    <x v="12"/>
    <s v="PAX TRAVEL"/>
    <s v="DEPT - CX"/>
    <s v="Monthly Billing"/>
    <s v="Fare"/>
    <n v="76.66"/>
    <n v="0"/>
    <n v="0"/>
    <n v="76.66"/>
    <s v="USD"/>
    <n v="76.66"/>
    <n v="0"/>
    <n v="0"/>
    <n v="76.66"/>
    <n v="7.67"/>
  </r>
  <r>
    <s v="68fdc3ef-2c6a-4043-a4f6-b1f4687fdd20"/>
    <d v="2019-07-10T22:01:17"/>
    <d v="2019-07-09T00:00:00"/>
    <s v="4:17AM"/>
    <d v="2019-07-09T00:00:00"/>
    <s v="12:17AM"/>
    <d v="2019-07-09T00:00:00"/>
    <s v="4:34AM"/>
    <d v="2019-07-09T00:00:00"/>
    <s v="12:34AM"/>
    <s v="-05:00"/>
    <s v="Blade"/>
    <s v="Employee19"/>
    <s v="Employee19@blyblade.com"/>
    <x v="10"/>
    <s v="--"/>
    <s v="Travel | Car Seat"/>
    <x v="0"/>
    <x v="55"/>
    <n v="8"/>
    <s v="10011, USA"/>
    <s v="10011, USA"/>
    <x v="10"/>
    <s v="CORP - Employee Rides"/>
    <s v="DEPT - CORP - NY"/>
    <s v="Monthly Billing"/>
    <s v="Tip"/>
    <n v="0"/>
    <n v="0"/>
    <n v="1.03"/>
    <n v="1.03"/>
    <s v="USD"/>
    <n v="0"/>
    <n v="0"/>
    <n v="1.03"/>
    <n v="1.03"/>
    <n v="0"/>
  </r>
  <r>
    <s v="b5c846d4-fafe-4c07-b339-33f4cb47cbca"/>
    <d v="2019-08-24T20:49:56"/>
    <d v="2019-08-24T00:00:00"/>
    <s v="8:36PM"/>
    <d v="2019-08-24T00:00:00"/>
    <s v="4:36PM"/>
    <s v="--"/>
    <s v="--"/>
    <s v="--"/>
    <s v="--"/>
    <s v="-05:00"/>
    <s v="Blade"/>
    <s v="Employee30"/>
    <s v="Employee30@blyblade.com"/>
    <x v="47"/>
    <s v="--"/>
    <s v="Travel | Premium SUV"/>
    <x v="1"/>
    <x v="457"/>
    <n v="6"/>
    <s v="11937, USA"/>
    <s v="11937, USA"/>
    <x v="12"/>
    <s v="I'M RIDING"/>
    <s v="BLADE - CX + SR CX"/>
    <s v="Monthly Billing"/>
    <s v="Fare"/>
    <n v="24.06"/>
    <n v="0"/>
    <n v="0"/>
    <n v="24.06"/>
    <s v="USD"/>
    <n v="24.06"/>
    <n v="0"/>
    <n v="0"/>
    <n v="24.06"/>
    <n v="2.41"/>
  </r>
  <r>
    <s v="e974bfce-1f26-491f-9030-45ea91c074e8"/>
    <d v="2019-08-24T21:40:21"/>
    <d v="2019-08-24T00:00:00"/>
    <s v="8:39PM"/>
    <d v="2019-08-24T00:00:00"/>
    <s v="4:39PM"/>
    <d v="2019-08-24T00:00:00"/>
    <s v="9:40PM"/>
    <d v="2019-08-24T00:00:00"/>
    <s v="5:40PM"/>
    <s v="-05:00"/>
    <s v="Blade"/>
    <s v="Employee11"/>
    <s v="Employee11@blyblade.com"/>
    <x v="26"/>
    <s v="--"/>
    <s v="Travel | Premium SUV"/>
    <x v="1"/>
    <x v="603"/>
    <n v="39"/>
    <s v="11937, USA"/>
    <s v="11968, USA"/>
    <x v="12"/>
    <s v="PAX TRAVEL"/>
    <s v="DEPT - CX"/>
    <s v="Monthly Billing"/>
    <s v="Fare"/>
    <n v="131.06"/>
    <n v="0"/>
    <n v="0"/>
    <n v="131.06"/>
    <s v="USD"/>
    <n v="131.06"/>
    <n v="0"/>
    <n v="0"/>
    <n v="131.06"/>
    <n v="13.11"/>
  </r>
  <r>
    <s v="90df6240-ce59-42d1-9bf3-06dd21e9751f"/>
    <d v="2019-07-10T22:20:56"/>
    <d v="2019-07-10T00:00:00"/>
    <s v="10:01PM"/>
    <d v="2019-07-10T00:00:00"/>
    <s v="6:01PM"/>
    <d v="2019-07-10T00:00:00"/>
    <s v="10:19PM"/>
    <d v="2019-07-10T00:00:00"/>
    <s v="6:19PM"/>
    <s v="-05:00"/>
    <s v="Blade"/>
    <s v="Employee19"/>
    <s v="Employee19@blyblade.com"/>
    <x v="10"/>
    <s v="--"/>
    <s v="Travel | UberX"/>
    <x v="0"/>
    <x v="285"/>
    <n v="14"/>
    <s v="10018, USA"/>
    <s v="10023, USA"/>
    <x v="10"/>
    <s v="CORP - Employee Rides"/>
    <s v="DEPT - CORP - NY"/>
    <s v="Monthly Billing"/>
    <s v="Tip"/>
    <n v="0"/>
    <n v="0"/>
    <n v="1.03"/>
    <n v="1.03"/>
    <s v="USD"/>
    <n v="0"/>
    <n v="0"/>
    <n v="1.03"/>
    <n v="1.03"/>
    <n v="0"/>
  </r>
  <r>
    <s v="f77fd16a-4dbb-4f87-b832-c6e57ab5be77"/>
    <d v="2019-08-25T03:06:25"/>
    <d v="2019-08-25T00:00:00"/>
    <s v="2:52AM"/>
    <d v="2019-08-24T00:00:00"/>
    <s v="10:52PM"/>
    <s v="--"/>
    <s v="--"/>
    <s v="--"/>
    <s v="--"/>
    <s v="-05:00"/>
    <s v="Blade"/>
    <s v="Employee42"/>
    <s v="Employee42@blyblade.com"/>
    <x v="31"/>
    <s v="--"/>
    <s v="Travel | UberX"/>
    <x v="0"/>
    <x v="1"/>
    <n v="6"/>
    <s v="10002, USA"/>
    <s v="10002, USA"/>
    <x v="12"/>
    <s v="I'M RIDING"/>
    <s v="--"/>
    <s v="Monthly Billing"/>
    <s v="Fare"/>
    <n v="9.15"/>
    <n v="0"/>
    <n v="0"/>
    <n v="9.15"/>
    <s v="USD"/>
    <n v="9.15"/>
    <n v="0"/>
    <n v="0"/>
    <n v="9.15"/>
    <n v="0.92"/>
  </r>
  <r>
    <s v="e75334e5-6122-4619-83b5-53db9fc18b66"/>
    <d v="2019-08-25T03:46:56"/>
    <d v="2019-08-25T00:00:00"/>
    <s v="3:07AM"/>
    <d v="2019-08-24T00:00:00"/>
    <s v="11:07PM"/>
    <d v="2019-08-25T00:00:00"/>
    <s v="3:46AM"/>
    <d v="2019-08-24T00:00:00"/>
    <s v="11:46PM"/>
    <s v="-05:00"/>
    <s v="Blade"/>
    <s v="Employee42"/>
    <s v="Employee42@blyblade.com"/>
    <x v="31"/>
    <s v="--"/>
    <s v="Travel | UberX"/>
    <x v="0"/>
    <x v="604"/>
    <n v="37"/>
    <s v="10002, USA"/>
    <s v="10458, USA"/>
    <x v="12"/>
    <s v="PRODUCT RIDING"/>
    <s v="--"/>
    <s v="Monthly Billing"/>
    <s v="Fare"/>
    <n v="57.9"/>
    <n v="0"/>
    <n v="0"/>
    <n v="57.9"/>
    <s v="USD"/>
    <n v="57.9"/>
    <n v="0"/>
    <n v="0"/>
    <n v="57.9"/>
    <n v="5.79"/>
  </r>
  <r>
    <s v="dae40780-702a-4a75-8829-6c096db4963b"/>
    <d v="2019-07-11T00:54:40"/>
    <d v="2019-07-10T00:00:00"/>
    <s v="10:13PM"/>
    <d v="2019-07-10T00:00:00"/>
    <s v="6:13PM"/>
    <d v="2019-07-10T00:00:00"/>
    <s v="10:50PM"/>
    <d v="2019-07-10T00:00:00"/>
    <s v="6:50PM"/>
    <s v="-05:00"/>
    <s v="Blade"/>
    <s v="Employee28"/>
    <s v="Employee28@blyblade.com"/>
    <x v="4"/>
    <s v="--"/>
    <s v="Travel | Black SUV"/>
    <x v="0"/>
    <x v="605"/>
    <n v="31"/>
    <s v="11430, USA"/>
    <s v="11430, USA"/>
    <x v="1"/>
    <s v="CORP - Employee Rides"/>
    <s v="DEPT - OPS - NY"/>
    <s v="Monthly Billing"/>
    <s v="Tip"/>
    <n v="0"/>
    <n v="0"/>
    <n v="7.84"/>
    <n v="7.84"/>
    <s v="USD"/>
    <n v="0"/>
    <n v="0"/>
    <n v="7.84"/>
    <n v="7.84"/>
    <n v="0"/>
  </r>
  <r>
    <s v="174fcb0a-45ec-43c3-85c9-1e6c069ca4e6"/>
    <d v="2019-08-26T12:26:03"/>
    <d v="2019-08-26T00:00:00"/>
    <s v="11:52AM"/>
    <d v="2019-08-26T00:00:00"/>
    <s v="7:52AM"/>
    <d v="2019-08-26T00:00:00"/>
    <s v="12:25PM"/>
    <d v="2019-08-26T00:00:00"/>
    <s v="8:25AM"/>
    <s v="-05:00"/>
    <s v="Blade"/>
    <s v="Employee4"/>
    <s v="Employee4@blyblade.com"/>
    <x v="1"/>
    <s v="--"/>
    <s v="Travel | Black SUV"/>
    <x v="0"/>
    <x v="606"/>
    <n v="23"/>
    <s v="10016, USA"/>
    <s v="10013, USA"/>
    <x v="12"/>
    <s v="PAX TRAVEL"/>
    <s v="DEPT - CX"/>
    <s v="Monthly Billing"/>
    <s v="Fare"/>
    <n v="75.67"/>
    <n v="0"/>
    <n v="0"/>
    <n v="75.67"/>
    <s v="USD"/>
    <n v="75.67"/>
    <n v="0"/>
    <n v="0"/>
    <n v="75.67"/>
    <n v="7.57"/>
  </r>
  <r>
    <s v="f328055e-9b09-4da9-a1ff-d27cceec841f"/>
    <d v="2019-08-26T12:44:07"/>
    <d v="2019-08-26T00:00:00"/>
    <s v="11:48AM"/>
    <d v="2019-08-26T00:00:00"/>
    <s v="7:48AM"/>
    <d v="2019-08-26T00:00:00"/>
    <s v="12:43PM"/>
    <d v="2019-08-26T00:00:00"/>
    <s v="8:43AM"/>
    <s v="-05:00"/>
    <s v="Blade"/>
    <s v="Employee2"/>
    <s v="Employee2@blyblade.com"/>
    <x v="2"/>
    <s v="--"/>
    <s v="Travel | Black SUV"/>
    <x v="0"/>
    <x v="532"/>
    <n v="49"/>
    <s v="10016, USA"/>
    <s v="10018, USA"/>
    <x v="12"/>
    <s v="PAX TRAVEL"/>
    <s v="DEPT - OPS - NY"/>
    <s v="Monthly Billing"/>
    <s v="Fare"/>
    <n v="102.22"/>
    <n v="0"/>
    <n v="0"/>
    <n v="102.22"/>
    <s v="USD"/>
    <n v="102.22"/>
    <n v="0"/>
    <n v="0"/>
    <n v="102.22"/>
    <n v="10.220000000000001"/>
  </r>
  <r>
    <s v="a2fd69ff-435c-4823-bfaa-b57e17003c23"/>
    <d v="2019-08-26T15:06:54"/>
    <d v="2019-08-26T00:00:00"/>
    <s v="2:33PM"/>
    <d v="2019-08-26T00:00:00"/>
    <s v="10:33AM"/>
    <d v="2019-08-26T00:00:00"/>
    <s v="3:06PM"/>
    <d v="2019-08-26T00:00:00"/>
    <s v="11:06AM"/>
    <s v="-05:00"/>
    <s v="Blade"/>
    <s v="Employee11"/>
    <s v="Employee11@blyblade.com"/>
    <x v="26"/>
    <s v="--"/>
    <s v="Travel | Premium SUV"/>
    <x v="1"/>
    <x v="607"/>
    <n v="24"/>
    <s v="11937, USA"/>
    <s v="11932, USA"/>
    <x v="12"/>
    <s v="PAX TRAVEL"/>
    <s v="DEPT - CX"/>
    <s v="Monthly Billing"/>
    <s v="Fare"/>
    <n v="69.75"/>
    <n v="0"/>
    <n v="0"/>
    <n v="69.75"/>
    <s v="USD"/>
    <n v="69.75"/>
    <n v="0"/>
    <n v="0"/>
    <n v="69.75"/>
    <n v="6.98"/>
  </r>
  <r>
    <s v="34eecc23-0e14-41d2-8ef3-d55fe84ec2bc"/>
    <d v="2019-08-26T15:16:20"/>
    <d v="2019-08-26T00:00:00"/>
    <s v="2:35PM"/>
    <d v="2019-08-26T00:00:00"/>
    <s v="10:35AM"/>
    <d v="2019-08-26T00:00:00"/>
    <s v="3:16PM"/>
    <d v="2019-08-26T00:00:00"/>
    <s v="11:16AM"/>
    <s v="-05:00"/>
    <s v="Blade"/>
    <s v="Employee2"/>
    <s v="Employee2@blyblade.com"/>
    <x v="2"/>
    <s v="--"/>
    <s v="Travel | Black SUV"/>
    <x v="0"/>
    <x v="468"/>
    <n v="35"/>
    <s v="10016, USA"/>
    <s v="10013, USA"/>
    <x v="12"/>
    <s v="PAX TRAVEL"/>
    <s v="DEPT - OPS - NY"/>
    <s v="Monthly Billing"/>
    <s v="Fare"/>
    <n v="84.3"/>
    <n v="0"/>
    <n v="0"/>
    <n v="84.3"/>
    <s v="USD"/>
    <n v="84.3"/>
    <n v="0"/>
    <n v="0"/>
    <n v="84.3"/>
    <n v="8.43"/>
  </r>
  <r>
    <s v="4fe9b541-dae8-4826-925c-7d112d491e6e"/>
    <d v="2019-08-26T18:09:23"/>
    <d v="2019-08-26T00:00:00"/>
    <s v="5:22PM"/>
    <d v="2019-08-26T00:00:00"/>
    <s v="1:22PM"/>
    <d v="2019-08-26T00:00:00"/>
    <s v="6:09PM"/>
    <d v="2019-08-26T00:00:00"/>
    <s v="2:09PM"/>
    <s v="-05:00"/>
    <s v="Blade"/>
    <s v="Employee11"/>
    <s v="Employee11@blyblade.com"/>
    <x v="26"/>
    <s v="--"/>
    <s v="Travel | Premium SUV"/>
    <x v="1"/>
    <x v="608"/>
    <n v="34"/>
    <s v="11937, USA"/>
    <s v="11976, USA"/>
    <x v="12"/>
    <s v="PAX TRAVEL"/>
    <s v="DEPT - CX"/>
    <s v="Monthly Billing"/>
    <s v="Fare"/>
    <n v="82.15"/>
    <n v="0"/>
    <n v="0"/>
    <n v="82.15"/>
    <s v="USD"/>
    <n v="82.15"/>
    <n v="0"/>
    <n v="0"/>
    <n v="82.15"/>
    <n v="8.2200000000000006"/>
  </r>
  <r>
    <s v="6ccc1035-ea08-4706-8bbb-d489ca8617b1"/>
    <d v="2019-08-26T22:35:48"/>
    <d v="2019-08-26T00:00:00"/>
    <s v="10:16PM"/>
    <d v="2019-08-26T00:00:00"/>
    <s v="6:16PM"/>
    <d v="2019-08-26T00:00:00"/>
    <s v="10:35PM"/>
    <d v="2019-08-26T00:00:00"/>
    <s v="6:35PM"/>
    <s v="-05:00"/>
    <s v="Blade"/>
    <s v="Employee43"/>
    <s v="Employee43@blyblade.com"/>
    <x v="38"/>
    <s v="--"/>
    <s v="Travel | Black"/>
    <x v="0"/>
    <x v="108"/>
    <n v="13"/>
    <s v="10011, USA"/>
    <s v="10013, USA"/>
    <x v="12"/>
    <s v="PAX TRAVEL"/>
    <s v="DEPT - FR - NY"/>
    <s v="Monthly Billing"/>
    <s v="Fare"/>
    <n v="31.33"/>
    <n v="0"/>
    <n v="0"/>
    <n v="31.33"/>
    <s v="USD"/>
    <n v="31.33"/>
    <n v="0"/>
    <n v="0"/>
    <n v="31.33"/>
    <n v="3.13"/>
  </r>
  <r>
    <s v="8f22e9ee-ebdd-455d-bcac-cbfb56a88e5c"/>
    <d v="2019-08-27T14:34:23"/>
    <d v="2019-08-27T00:00:00"/>
    <s v="2:00PM"/>
    <d v="2019-08-27T00:00:00"/>
    <s v="10:00AM"/>
    <d v="2019-08-27T00:00:00"/>
    <s v="2:34PM"/>
    <d v="2019-08-27T00:00:00"/>
    <s v="10:34AM"/>
    <s v="-05:00"/>
    <s v="Blade"/>
    <s v="Employee13"/>
    <s v="Employee13@blyblade.com"/>
    <x v="33"/>
    <s v="--"/>
    <s v="Travel | Black SUV"/>
    <x v="0"/>
    <x v="609"/>
    <n v="19"/>
    <s v="10010, USA"/>
    <s v="10014, USA"/>
    <x v="12"/>
    <s v="PAX TRAVEL"/>
    <s v="DEPT - CX"/>
    <s v="Monthly Billing"/>
    <s v="Fare"/>
    <n v="57.48"/>
    <n v="0"/>
    <n v="0"/>
    <n v="57.48"/>
    <s v="USD"/>
    <n v="57.48"/>
    <n v="0"/>
    <n v="0"/>
    <n v="57.48"/>
    <n v="5.75"/>
  </r>
  <r>
    <s v="8ccd391d-dd59-47b6-befb-26b145951d98"/>
    <d v="2019-08-27T23:56:30"/>
    <d v="2019-08-27T00:00:00"/>
    <s v="10:49PM"/>
    <d v="2019-08-27T00:00:00"/>
    <s v="6:49PM"/>
    <d v="2019-08-27T00:00:00"/>
    <s v="11:56PM"/>
    <d v="2019-08-27T00:00:00"/>
    <s v="7:56PM"/>
    <s v="-05:00"/>
    <s v="Blade"/>
    <s v="Employee11"/>
    <s v="Employee11@blyblade.com"/>
    <x v="26"/>
    <s v="--"/>
    <s v="Travel | Premium SUV"/>
    <x v="1"/>
    <x v="610"/>
    <n v="58"/>
    <s v="11937, USA"/>
    <s v="11968, USA"/>
    <x v="12"/>
    <s v="PAX TRAVEL"/>
    <s v="DEPT - CX"/>
    <s v="Monthly Billing"/>
    <s v="Fare"/>
    <n v="106.9"/>
    <n v="0"/>
    <n v="0"/>
    <n v="106.9"/>
    <s v="USD"/>
    <n v="106.9"/>
    <n v="0"/>
    <n v="0"/>
    <n v="106.9"/>
    <n v="10.69"/>
  </r>
  <r>
    <s v="6c4416e6-d9dc-463d-b4ef-712134c58737"/>
    <d v="2019-08-28T23:51:10"/>
    <d v="2019-08-28T00:00:00"/>
    <s v="11:30PM"/>
    <d v="2019-08-28T00:00:00"/>
    <s v="7:30PM"/>
    <d v="2019-08-28T00:00:00"/>
    <s v="11:50PM"/>
    <d v="2019-08-28T00:00:00"/>
    <s v="7:50PM"/>
    <s v="-05:00"/>
    <s v="Blade"/>
    <s v="Employee16"/>
    <s v="Employee16@blyblade.com"/>
    <x v="13"/>
    <s v="--"/>
    <s v="Travel | UberXL"/>
    <x v="0"/>
    <x v="98"/>
    <n v="12"/>
    <s v="10001, USA"/>
    <s v="10019, USA"/>
    <x v="12"/>
    <s v="PAX TRAVEL"/>
    <s v="DEPT - OPS - NY"/>
    <s v="Monthly Billing"/>
    <s v="Fare"/>
    <n v="23.4"/>
    <n v="0"/>
    <n v="0"/>
    <n v="23.4"/>
    <s v="USD"/>
    <n v="23.4"/>
    <n v="0"/>
    <n v="0"/>
    <n v="23.4"/>
    <n v="2.34"/>
  </r>
  <r>
    <s v="9b9835c8-a1e2-5070-b480-1b7caf996003"/>
    <d v="2019-07-11T18:48:49"/>
    <d v="2019-07-11T00:00:00"/>
    <s v="6:18PM"/>
    <d v="2019-07-11T00:00:00"/>
    <s v="2:18PM"/>
    <d v="2019-07-11T00:00:00"/>
    <s v="6:48PM"/>
    <d v="2019-07-11T00:00:00"/>
    <s v="2:48PM"/>
    <s v="-05:00"/>
    <s v="Blade"/>
    <s v="Employee8"/>
    <s v="Employee8@blyblade.com"/>
    <x v="11"/>
    <s v="--"/>
    <s v="Eats"/>
    <x v="0"/>
    <x v="323"/>
    <n v="30"/>
    <s v="10011, USA"/>
    <s v="10011, USA"/>
    <x v="9"/>
    <s v="--"/>
    <s v="--"/>
    <s v="Monthly Billing"/>
    <s v="Adjustment"/>
    <n v="0"/>
    <n v="0"/>
    <n v="0"/>
    <n v="20"/>
    <s v="USD"/>
    <n v="0"/>
    <n v="0"/>
    <n v="0"/>
    <n v="20"/>
    <n v="2"/>
  </r>
  <r>
    <s v="7854088f-4c27-4dd2-8716-be280a0f433f"/>
    <d v="2019-08-29T00:08:36"/>
    <d v="2019-08-28T00:00:00"/>
    <s v="11:03PM"/>
    <d v="2019-08-28T00:00:00"/>
    <s v="7:03PM"/>
    <d v="2019-08-29T00:00:00"/>
    <s v="12:08AM"/>
    <d v="2019-08-28T00:00:00"/>
    <s v="8:08PM"/>
    <s v="-05:00"/>
    <s v="Blade"/>
    <s v="Employee11"/>
    <s v="Employee11@blyblade.com"/>
    <x v="26"/>
    <s v="--"/>
    <s v="Travel | Premium SUV"/>
    <x v="1"/>
    <x v="611"/>
    <n v="42"/>
    <s v="11937, USA"/>
    <s v="11968, USA"/>
    <x v="12"/>
    <s v="PAX TRAVEL"/>
    <s v="DEPT - CX"/>
    <s v="Monthly Billing"/>
    <s v="Fare"/>
    <n v="100.05"/>
    <n v="0"/>
    <n v="0"/>
    <n v="100.05"/>
    <s v="USD"/>
    <n v="100.05"/>
    <n v="0"/>
    <n v="0"/>
    <n v="100.05"/>
    <n v="10.01"/>
  </r>
  <r>
    <s v="e796df01-74df-57b5-bee0-7fa1ccfed19d"/>
    <d v="2019-07-11T19:55:23"/>
    <d v="2019-07-11T00:00:00"/>
    <s v="7:31PM"/>
    <d v="2019-07-11T00:00:00"/>
    <s v="3:31PM"/>
    <d v="2019-07-11T00:00:00"/>
    <s v="7:55PM"/>
    <d v="2019-07-11T00:00:00"/>
    <s v="3:55PM"/>
    <s v="-05:00"/>
    <s v="Blade"/>
    <s v="Employee21"/>
    <s v="Employee21@blyblade.com"/>
    <x v="28"/>
    <s v="--"/>
    <s v="Eats"/>
    <x v="0"/>
    <x v="118"/>
    <n v="24"/>
    <s v="10010, USA"/>
    <s v="10010, USA"/>
    <x v="9"/>
    <s v="Blade - Lunch Policy"/>
    <s v="--"/>
    <s v="Monthly Billing"/>
    <s v="Fare and Tip"/>
    <n v="26.27"/>
    <n v="0"/>
    <n v="6"/>
    <n v="20"/>
    <s v="USD"/>
    <n v="26.27"/>
    <n v="0"/>
    <n v="6"/>
    <n v="20"/>
    <n v="2"/>
  </r>
  <r>
    <s v="30935bc9-2549-459e-9a7f-a22eecea74ef"/>
    <d v="2019-08-29T18:25:12"/>
    <d v="2019-08-29T00:00:00"/>
    <s v="6:08PM"/>
    <d v="2019-08-29T00:00:00"/>
    <s v="2:08PM"/>
    <d v="2019-08-29T00:00:00"/>
    <s v="6:25PM"/>
    <d v="2019-08-29T00:00:00"/>
    <s v="2:25PM"/>
    <s v="-05:00"/>
    <s v="Blade"/>
    <s v="Employee16"/>
    <s v="Employee16@blyblade.com"/>
    <x v="13"/>
    <s v="--"/>
    <s v="Travel | Black SUV"/>
    <x v="0"/>
    <x v="313"/>
    <n v="9"/>
    <s v="10010, USA"/>
    <s v="10017, USA"/>
    <x v="12"/>
    <s v="PAX TRAVEL"/>
    <s v="DEPT - OPS - NY"/>
    <s v="Monthly Billing"/>
    <s v="Fare"/>
    <n v="33.18"/>
    <n v="0"/>
    <n v="0"/>
    <n v="33.18"/>
    <s v="USD"/>
    <n v="33.18"/>
    <n v="0"/>
    <n v="0"/>
    <n v="33.18"/>
    <n v="3.32"/>
  </r>
  <r>
    <s v="b169c55f-01a2-47a5-a2e2-94f455fb1650"/>
    <d v="2019-08-29T19:21:45"/>
    <d v="2019-08-29T00:00:00"/>
    <s v="7:20PM"/>
    <d v="2019-08-29T00:00:00"/>
    <s v="3:20PM"/>
    <s v="--"/>
    <s v="--"/>
    <s v="--"/>
    <s v="--"/>
    <s v="-05:00"/>
    <s v="Blade"/>
    <s v="Employee11"/>
    <s v="Employee11@blyblade.com"/>
    <x v="26"/>
    <s v="--"/>
    <s v="Travel | Premium SUV"/>
    <x v="1"/>
    <x v="1"/>
    <n v="1"/>
    <s v="11937, USA"/>
    <s v="11937, USA"/>
    <x v="12"/>
    <s v="PAX TRAVEL"/>
    <s v="DEPT - CX"/>
    <s v="Monthly Billing"/>
    <s v="Fare"/>
    <n v="20.25"/>
    <n v="0"/>
    <n v="0"/>
    <n v="20.25"/>
    <s v="USD"/>
    <n v="20.25"/>
    <n v="0"/>
    <n v="0"/>
    <n v="20.25"/>
    <n v="2.0299999999999998"/>
  </r>
  <r>
    <s v="9b9835c8-a1e2-5070-b480-1b7caf996003"/>
    <d v="2019-07-11T20:52:13"/>
    <d v="2019-07-11T00:00:00"/>
    <s v="6:18PM"/>
    <d v="2019-07-11T00:00:00"/>
    <s v="2:18PM"/>
    <d v="2019-07-11T00:00:00"/>
    <s v="6:48PM"/>
    <d v="2019-07-11T00:00:00"/>
    <s v="2:48PM"/>
    <s v="-05:00"/>
    <s v="Blade"/>
    <s v="Employee8"/>
    <s v="Employee8@blyblade.com"/>
    <x v="11"/>
    <s v="--"/>
    <s v="Eats"/>
    <x v="0"/>
    <x v="323"/>
    <n v="30"/>
    <s v="10011, USA"/>
    <s v="10011, USA"/>
    <x v="9"/>
    <s v="--"/>
    <s v="--"/>
    <s v="Monthly Billing"/>
    <s v="Adjustment"/>
    <n v="0"/>
    <n v="0"/>
    <n v="0"/>
    <n v="-20"/>
    <s v="USD"/>
    <n v="0"/>
    <n v="0"/>
    <n v="0"/>
    <n v="-20"/>
    <n v="-2"/>
  </r>
  <r>
    <s v="db6c2425-e4ff-4bad-a03a-5738451f303f"/>
    <d v="2019-08-29T19:33:21"/>
    <d v="2019-08-29T00:00:00"/>
    <s v="7:08PM"/>
    <d v="2019-08-29T00:00:00"/>
    <s v="3:08PM"/>
    <d v="2019-08-29T00:00:00"/>
    <s v="7:33PM"/>
    <d v="2019-08-29T00:00:00"/>
    <s v="3:33PM"/>
    <s v="-05:00"/>
    <s v="Blade"/>
    <s v="Employee53"/>
    <s v="Employee53@blyblade.com"/>
    <x v="51"/>
    <s v="--"/>
    <s v="Travel | Black SUV"/>
    <x v="2"/>
    <x v="271"/>
    <n v="17"/>
    <s v="07114, USA"/>
    <s v="07114, USA"/>
    <x v="12"/>
    <s v="PAX TRAVEL"/>
    <s v="DEPT - OPS - NY"/>
    <s v="Monthly Billing"/>
    <s v="Fare"/>
    <n v="55.33"/>
    <n v="0"/>
    <n v="0"/>
    <n v="55.33"/>
    <s v="USD"/>
    <n v="55.33"/>
    <n v="0"/>
    <n v="0"/>
    <n v="55.33"/>
    <n v="5.53"/>
  </r>
  <r>
    <s v="71f3f2de-712a-4107-b739-9ba70e8642f5"/>
    <d v="2019-08-29T20:08:11"/>
    <d v="2019-08-29T00:00:00"/>
    <s v="7:57PM"/>
    <d v="2019-08-29T00:00:00"/>
    <s v="3:57PM"/>
    <d v="2019-08-29T00:00:00"/>
    <s v="8:07PM"/>
    <d v="2019-08-29T00:00:00"/>
    <s v="4:07PM"/>
    <s v="-05:00"/>
    <s v="Blade"/>
    <s v="Employee56"/>
    <s v="Employee56@blyblade.com"/>
    <x v="53"/>
    <s v="--"/>
    <s v="Travel | Black SUV"/>
    <x v="2"/>
    <x v="556"/>
    <n v="10"/>
    <s v="07114, USA"/>
    <s v="07114, USA"/>
    <x v="12"/>
    <s v="PAX TRAVEL"/>
    <s v="DEPT - OPS - NY"/>
    <s v="Monthly Billing"/>
    <s v="Fare"/>
    <n v="40.03"/>
    <n v="0"/>
    <n v="0"/>
    <n v="40.03"/>
    <s v="USD"/>
    <n v="40.03"/>
    <n v="0"/>
    <n v="0"/>
    <n v="40.03"/>
    <n v="4"/>
  </r>
  <r>
    <s v="d8d39e67-7f04-412b-a377-d7633e0e8e59"/>
    <d v="2019-07-11T21:44:33"/>
    <d v="2019-07-11T00:00:00"/>
    <s v="9:25PM"/>
    <d v="2019-07-11T00:00:00"/>
    <s v="5:25PM"/>
    <d v="2019-07-11T00:00:00"/>
    <s v="9:43PM"/>
    <d v="2019-07-11T00:00:00"/>
    <s v="5:43PM"/>
    <s v="-05:00"/>
    <s v="Blade"/>
    <s v="Employee28"/>
    <s v="Employee28@blyblade.com"/>
    <x v="4"/>
    <s v="--"/>
    <s v="Travel | Black SUV"/>
    <x v="0"/>
    <x v="14"/>
    <n v="14"/>
    <s v="11430, USA"/>
    <s v="11430, USA"/>
    <x v="0"/>
    <s v="CORP - Employee Rides"/>
    <s v="DEPT - OPS - NY"/>
    <s v="Monthly Billing"/>
    <s v="Tip"/>
    <n v="0"/>
    <n v="0"/>
    <n v="5.7"/>
    <n v="5.7"/>
    <s v="USD"/>
    <n v="0"/>
    <n v="0"/>
    <n v="5.7"/>
    <n v="5.7"/>
    <n v="0"/>
  </r>
  <r>
    <s v="baf7cc43-1fe3-42e2-819b-e7667991ccfb"/>
    <d v="2019-08-29T20:28:10"/>
    <d v="2019-08-29T00:00:00"/>
    <s v="7:21PM"/>
    <d v="2019-08-29T00:00:00"/>
    <s v="3:21PM"/>
    <d v="2019-08-29T00:00:00"/>
    <s v="8:27PM"/>
    <d v="2019-08-29T00:00:00"/>
    <s v="4:27PM"/>
    <s v="-05:00"/>
    <s v="Blade"/>
    <s v="Employee1"/>
    <s v="Employee1@blyblade.com"/>
    <x v="41"/>
    <s v="--"/>
    <s v="Travel | Premium SUV"/>
    <x v="1"/>
    <x v="612"/>
    <n v="63"/>
    <s v="11937, USA"/>
    <s v="11954, USA"/>
    <x v="12"/>
    <s v="PAX TRAVEL"/>
    <s v="DEPT - CX"/>
    <s v="Monthly Billing"/>
    <s v="Fare"/>
    <n v="190.94"/>
    <n v="0"/>
    <n v="0"/>
    <n v="190.94"/>
    <s v="USD"/>
    <n v="190.94"/>
    <n v="0"/>
    <n v="0"/>
    <n v="190.94"/>
    <n v="19.09"/>
  </r>
  <r>
    <s v="03ed5a49-4f43-4eb4-a5c8-51fdff3f4b44"/>
    <d v="2019-08-29T21:35:10"/>
    <d v="2019-08-29T00:00:00"/>
    <s v="9:15PM"/>
    <d v="2019-08-29T00:00:00"/>
    <s v="5:15PM"/>
    <s v="--"/>
    <s v="--"/>
    <s v="--"/>
    <s v="--"/>
    <s v="-05:00"/>
    <s v="Blade"/>
    <s v="Employee8"/>
    <s v="Employee8@blyblade.com"/>
    <x v="11"/>
    <s v="--"/>
    <s v="Travel | Premium SUV"/>
    <x v="1"/>
    <x v="3"/>
    <s v="--"/>
    <s v="11946, USA"/>
    <s v="11978, USA"/>
    <x v="12"/>
    <s v="PAX TRAVEL"/>
    <s v="--"/>
    <s v="Monthly Billing"/>
    <s v="Fare"/>
    <n v="20"/>
    <n v="0"/>
    <n v="0"/>
    <n v="20"/>
    <s v="USD"/>
    <n v="20"/>
    <n v="0"/>
    <n v="0"/>
    <n v="20"/>
    <n v="2"/>
  </r>
  <r>
    <s v="f85cfd94-a339-4159-8cc8-9895e4cf3a93"/>
    <d v="2019-08-29T21:50:16"/>
    <d v="2019-08-29T00:00:00"/>
    <s v="9:12PM"/>
    <d v="2019-08-29T00:00:00"/>
    <s v="5:12PM"/>
    <d v="2019-08-29T00:00:00"/>
    <s v="9:50PM"/>
    <d v="2019-08-29T00:00:00"/>
    <s v="5:50PM"/>
    <s v="-05:00"/>
    <s v="Blade"/>
    <s v="Employee11"/>
    <s v="Employee11@blyblade.com"/>
    <x v="26"/>
    <s v="--"/>
    <s v="Travel | UberXL"/>
    <x v="1"/>
    <x v="613"/>
    <n v="18"/>
    <s v="11978, USA"/>
    <s v="11952, USA"/>
    <x v="12"/>
    <s v="PAX TRAVEL"/>
    <s v="DEPT - CX"/>
    <s v="Monthly Billing"/>
    <s v="Fare"/>
    <n v="64.650000000000006"/>
    <n v="0"/>
    <n v="0"/>
    <n v="64.650000000000006"/>
    <s v="USD"/>
    <n v="64.650000000000006"/>
    <n v="0"/>
    <n v="0"/>
    <n v="64.650000000000006"/>
    <n v="6.47"/>
  </r>
  <r>
    <s v="2f91881b-d879-43d7-98af-49d12eae1967"/>
    <d v="2019-07-12T00:03:02"/>
    <d v="2019-07-11T00:00:00"/>
    <s v="8:40PM"/>
    <d v="2019-07-11T00:00:00"/>
    <s v="4:40PM"/>
    <d v="2019-07-11T00:00:00"/>
    <s v="11:40PM"/>
    <d v="2019-07-11T00:00:00"/>
    <s v="7:40PM"/>
    <s v="-05:00"/>
    <s v="Blade"/>
    <s v="Employee4"/>
    <s v="Employee4@blyblade.com"/>
    <x v="1"/>
    <s v="--"/>
    <s v="Travel | UberX"/>
    <x v="0"/>
    <x v="614"/>
    <n v="177"/>
    <s v="10004, USA"/>
    <s v="10005, USA"/>
    <x v="5"/>
    <s v="CORP - Employee Rides"/>
    <s v="DEPT - CX"/>
    <s v="Monthly Billing"/>
    <s v="Tip"/>
    <n v="0"/>
    <n v="0"/>
    <n v="16.2"/>
    <n v="16.2"/>
    <s v="USD"/>
    <n v="0"/>
    <n v="0"/>
    <n v="16.2"/>
    <n v="16.2"/>
    <n v="0"/>
  </r>
  <r>
    <s v="60bbab90-9a9b-4b50-82f7-98b072ba4096"/>
    <d v="2019-08-29T22:30:33"/>
    <d v="2019-08-29T00:00:00"/>
    <s v="9:40PM"/>
    <d v="2019-08-29T00:00:00"/>
    <s v="5:40PM"/>
    <d v="2019-08-29T00:00:00"/>
    <s v="10:30PM"/>
    <d v="2019-08-29T00:00:00"/>
    <s v="6:30PM"/>
    <s v="-05:00"/>
    <s v="Blade"/>
    <s v="Employee1"/>
    <s v="Employee1@blyblade.com"/>
    <x v="41"/>
    <s v="--"/>
    <s v="Travel | Premium SUV"/>
    <x v="1"/>
    <x v="615"/>
    <n v="28"/>
    <s v="11968, USA"/>
    <s v="11932, USA"/>
    <x v="12"/>
    <s v="PAX TRAVEL"/>
    <s v="DEPT - CX"/>
    <s v="Monthly Billing"/>
    <s v="Fare"/>
    <n v="128.13"/>
    <n v="0"/>
    <n v="0"/>
    <n v="128.13"/>
    <s v="USD"/>
    <n v="128.13"/>
    <n v="0"/>
    <n v="0"/>
    <n v="128.13"/>
    <n v="12.81"/>
  </r>
  <r>
    <s v="5d75e92b-d878-4770-8c92-071cd739cad8"/>
    <d v="2019-08-30T00:17:16"/>
    <d v="2019-08-29T00:00:00"/>
    <s v="11:23PM"/>
    <d v="2019-08-29T00:00:00"/>
    <s v="7:23PM"/>
    <d v="2019-08-30T00:00:00"/>
    <s v="12:17AM"/>
    <d v="2019-08-29T00:00:00"/>
    <s v="8:17PM"/>
    <s v="-05:00"/>
    <s v="Blade"/>
    <s v="Employee1"/>
    <s v="Employee1@blyblade.com"/>
    <x v="41"/>
    <s v="--"/>
    <s v="Travel | Premium SUV"/>
    <x v="1"/>
    <x v="616"/>
    <n v="32"/>
    <s v="11937, USA"/>
    <s v="11968, USA"/>
    <x v="12"/>
    <s v="PAX TRAVEL"/>
    <s v="DEPT - CX"/>
    <s v="Monthly Billing"/>
    <s v="Fare"/>
    <n v="117.38"/>
    <n v="0"/>
    <n v="0"/>
    <n v="117.38"/>
    <s v="USD"/>
    <n v="117.38"/>
    <n v="0"/>
    <n v="0"/>
    <n v="117.38"/>
    <n v="11.74"/>
  </r>
  <r>
    <s v="9f4c97bd-9a70-4a56-bd5e-9d57af6c73d1"/>
    <d v="2019-07-12T00:53:26"/>
    <d v="2019-07-12T00:00:00"/>
    <s v="12:46AM"/>
    <d v="2019-07-11T00:00:00"/>
    <s v="8:46PM"/>
    <s v="--"/>
    <s v="--"/>
    <s v="--"/>
    <s v="--"/>
    <s v="-05:00"/>
    <s v="Blade"/>
    <s v="Employee8"/>
    <s v="Employee8@blyblade.com"/>
    <x v="11"/>
    <s v="--"/>
    <s v="Travel | UberX"/>
    <x v="0"/>
    <x v="3"/>
    <s v="--"/>
    <s v="10019, USA"/>
    <s v="10011, USA"/>
    <x v="10"/>
    <s v="CORP - Employee Rides"/>
    <s v="--"/>
    <s v="Monthly Billing"/>
    <s v="Adjustment"/>
    <n v="-6.83"/>
    <n v="0"/>
    <n v="0"/>
    <n v="-6.83"/>
    <s v="USD"/>
    <n v="-6.83"/>
    <n v="0"/>
    <n v="0"/>
    <n v="-6.83"/>
    <n v="-0.68"/>
  </r>
  <r>
    <s v="c5d4bcb1-0095-4e61-b768-f3270113dede"/>
    <d v="2019-08-30T00:26:41"/>
    <d v="2019-08-29T00:00:00"/>
    <s v="11:26PM"/>
    <d v="2019-08-29T00:00:00"/>
    <s v="7:26PM"/>
    <d v="2019-08-30T00:00:00"/>
    <s v="12:26AM"/>
    <d v="2019-08-29T00:00:00"/>
    <s v="8:26PM"/>
    <s v="-05:00"/>
    <s v="Blade"/>
    <s v="Employee11"/>
    <s v="Employee11@blyblade.com"/>
    <x v="26"/>
    <s v="--"/>
    <s v="Travel | Premium SUV"/>
    <x v="1"/>
    <x v="617"/>
    <n v="49"/>
    <s v="11937, USA"/>
    <s v="11954, USA"/>
    <x v="12"/>
    <s v="PAX TRAVEL"/>
    <s v="DEPT - CX"/>
    <s v="Monthly Billing"/>
    <s v="Fare"/>
    <n v="171.91"/>
    <n v="0"/>
    <n v="0"/>
    <n v="171.91"/>
    <s v="USD"/>
    <n v="171.91"/>
    <n v="0"/>
    <n v="0"/>
    <n v="171.91"/>
    <n v="17.190000000000001"/>
  </r>
  <r>
    <s v="b84379fd-5339-4a0f-be59-42f0de7e7289"/>
    <d v="2019-08-30T03:23:00"/>
    <d v="2019-08-30T00:00:00"/>
    <s v="1:55AM"/>
    <d v="2019-08-29T00:00:00"/>
    <s v="9:55PM"/>
    <d v="2019-08-30T00:00:00"/>
    <s v="3:22AM"/>
    <d v="2019-08-29T00:00:00"/>
    <s v="11:22PM"/>
    <s v="-05:00"/>
    <s v="Blade"/>
    <s v="Employee44"/>
    <s v="Employee44@blyblade.com"/>
    <x v="44"/>
    <s v="--"/>
    <s v="Travel | Premium SUV"/>
    <x v="1"/>
    <x v="618"/>
    <n v="51"/>
    <s v="11954, USA"/>
    <s v="11937, USA"/>
    <x v="12"/>
    <s v="PAX TRAVEL"/>
    <s v="DEPT - FR - NY"/>
    <s v="Monthly Billing"/>
    <s v="Fare"/>
    <n v="188.84"/>
    <n v="0"/>
    <n v="0"/>
    <n v="188.84"/>
    <s v="USD"/>
    <n v="188.84"/>
    <n v="0"/>
    <n v="0"/>
    <n v="188.84"/>
    <n v="18.88"/>
  </r>
  <r>
    <s v="e22031ea-f9cc-4799-bc20-877afcfa8181"/>
    <d v="2019-08-30T13:54:25"/>
    <d v="2019-08-30T00:00:00"/>
    <s v="12:44PM"/>
    <d v="2019-08-30T00:00:00"/>
    <s v="8:44AM"/>
    <d v="2019-08-30T00:00:00"/>
    <s v="1:54PM"/>
    <d v="2019-08-30T00:00:00"/>
    <s v="9:54AM"/>
    <s v="-05:00"/>
    <s v="Blade"/>
    <s v="Employee2"/>
    <s v="Employee2@blyblade.com"/>
    <x v="2"/>
    <s v="--"/>
    <s v="Travel | Black SUV"/>
    <x v="0"/>
    <x v="141"/>
    <n v="18"/>
    <s v="10011, USA"/>
    <s v="10013, USA"/>
    <x v="12"/>
    <s v="PAX TRAVEL"/>
    <s v="DEPT - OPS - NY"/>
    <s v="Monthly Billing"/>
    <s v="Fare"/>
    <n v="96.88"/>
    <n v="0"/>
    <n v="0"/>
    <n v="96.88"/>
    <s v="USD"/>
    <n v="96.88"/>
    <n v="0"/>
    <n v="0"/>
    <n v="96.88"/>
    <n v="9.69"/>
  </r>
  <r>
    <s v="14f708c8-9566-4f04-bd6e-348f3d7f081e"/>
    <d v="2019-08-30T14:05:59"/>
    <d v="2019-08-30T00:00:00"/>
    <s v="1:53PM"/>
    <d v="2019-08-30T00:00:00"/>
    <s v="9:53AM"/>
    <d v="2019-08-30T00:00:00"/>
    <s v="2:05PM"/>
    <d v="2019-08-30T00:00:00"/>
    <s v="10:05AM"/>
    <s v="-05:00"/>
    <s v="Blade"/>
    <s v="Employee1"/>
    <s v="Employee1@blyblade.com"/>
    <x v="41"/>
    <s v="--"/>
    <s v="Travel | Premium SUV"/>
    <x v="1"/>
    <x v="619"/>
    <n v="11"/>
    <s v="11937, USA"/>
    <s v="11937, USA"/>
    <x v="12"/>
    <s v="PAX TRAVEL"/>
    <s v="DEPT - CX"/>
    <s v="Monthly Billing"/>
    <s v="Fare"/>
    <n v="43.75"/>
    <n v="0"/>
    <n v="0"/>
    <n v="43.75"/>
    <s v="USD"/>
    <n v="43.75"/>
    <n v="0"/>
    <n v="0"/>
    <n v="43.75"/>
    <n v="4.38"/>
  </r>
  <r>
    <s v="cc249147-0b4d-404f-851e-f5bca8c16816"/>
    <d v="2019-08-30T15:16:34"/>
    <d v="2019-08-30T00:00:00"/>
    <s v="2:48PM"/>
    <d v="2019-08-30T00:00:00"/>
    <s v="10:48AM"/>
    <d v="2019-08-30T00:00:00"/>
    <s v="3:16PM"/>
    <d v="2019-08-30T00:00:00"/>
    <s v="11:16AM"/>
    <s v="-05:00"/>
    <s v="Blade"/>
    <s v="Employee1"/>
    <s v="Employee1@blyblade.com"/>
    <x v="41"/>
    <s v="--"/>
    <s v="Travel | Premium SUV"/>
    <x v="1"/>
    <x v="620"/>
    <n v="27"/>
    <s v="11937, USA"/>
    <s v="11932, USA"/>
    <x v="12"/>
    <s v="PAX TRAVEL"/>
    <s v="DEPT - CX"/>
    <s v="Monthly Billing"/>
    <s v="Fare"/>
    <n v="60.14"/>
    <n v="0"/>
    <n v="0"/>
    <n v="60.14"/>
    <s v="USD"/>
    <n v="60.14"/>
    <n v="0"/>
    <n v="0"/>
    <n v="60.14"/>
    <n v="6.01"/>
  </r>
  <r>
    <s v="2d08d8c6-ee9a-4c32-9594-22860e362eab"/>
    <d v="2019-08-30T15:41:32"/>
    <d v="2019-08-30T00:00:00"/>
    <s v="3:38PM"/>
    <d v="2019-08-30T00:00:00"/>
    <s v="11:38AM"/>
    <s v="--"/>
    <s v="--"/>
    <s v="--"/>
    <s v="--"/>
    <s v="-05:00"/>
    <s v="Blade"/>
    <s v="Employee36"/>
    <s v="Employee36@blyblade.com"/>
    <x v="45"/>
    <s v="--"/>
    <s v="Travel | Premium"/>
    <x v="1"/>
    <x v="1"/>
    <n v="0"/>
    <s v="11937, USA"/>
    <s v="11937, USA"/>
    <x v="12"/>
    <s v="PAX TRAVEL"/>
    <s v="DEPT - FR - NY"/>
    <s v="Monthly Billing"/>
    <s v="Fare"/>
    <n v="15.61"/>
    <n v="0"/>
    <n v="0"/>
    <n v="15.61"/>
    <s v="USD"/>
    <n v="15.61"/>
    <n v="0"/>
    <n v="0"/>
    <n v="15.61"/>
    <n v="1.56"/>
  </r>
  <r>
    <s v="85c3a4e0-712c-48e0-a4f8-267c70b80581"/>
    <d v="2019-07-12T01:47:44"/>
    <d v="2019-07-12T00:00:00"/>
    <s v="1:24AM"/>
    <d v="2019-07-11T00:00:00"/>
    <s v="9:24PM"/>
    <d v="2019-07-12T00:00:00"/>
    <s v="1:43AM"/>
    <d v="2019-07-11T00:00:00"/>
    <s v="9:43PM"/>
    <s v="-05:00"/>
    <s v="Blade"/>
    <s v="Employee16"/>
    <s v="Employee16@blyblade.com"/>
    <x v="13"/>
    <s v="--"/>
    <s v="Travel | UberX Diamond"/>
    <x v="0"/>
    <x v="621"/>
    <n v="17"/>
    <s v="10011, USA"/>
    <s v="07086, USA"/>
    <x v="10"/>
    <s v="CORP - Employee Rides"/>
    <s v="DEPT - OPS - NY"/>
    <s v="Monthly Billing"/>
    <s v="Tip"/>
    <n v="0"/>
    <n v="0"/>
    <n v="1.03"/>
    <n v="1.03"/>
    <s v="USD"/>
    <n v="0"/>
    <n v="0"/>
    <n v="1.03"/>
    <n v="1.03"/>
    <n v="0"/>
  </r>
  <r>
    <s v="45251305-e5a0-4f15-a82b-b9e8f6058a10"/>
    <d v="2019-07-12T02:08:42"/>
    <d v="2019-07-11T00:00:00"/>
    <s v="11:02PM"/>
    <d v="2019-07-11T00:00:00"/>
    <s v="7:02PM"/>
    <d v="2019-07-11T00:00:00"/>
    <s v="11:27PM"/>
    <d v="2019-07-11T00:00:00"/>
    <s v="7:27PM"/>
    <s v="-05:00"/>
    <s v="Blade"/>
    <s v="Employee19"/>
    <s v="Employee19@blyblade.com"/>
    <x v="10"/>
    <s v="--"/>
    <s v="Travel | UberX"/>
    <x v="0"/>
    <x v="186"/>
    <n v="14"/>
    <s v="10011, USA"/>
    <s v="10014, USA"/>
    <x v="10"/>
    <s v="CORP - Employee Rides"/>
    <s v="DEPT - CORP - NY"/>
    <s v="Monthly Billing"/>
    <s v="Tip"/>
    <n v="0"/>
    <n v="0"/>
    <n v="1.03"/>
    <n v="1.03"/>
    <s v="USD"/>
    <n v="0"/>
    <n v="0"/>
    <n v="1.03"/>
    <n v="1.03"/>
    <n v="0"/>
  </r>
  <r>
    <s v="2b7eabb2-60f3-484b-a67d-f209454e24ec"/>
    <d v="2019-08-30T16:15:44"/>
    <d v="2019-08-30T00:00:00"/>
    <s v="3:35PM"/>
    <d v="2019-08-30T00:00:00"/>
    <s v="11:35AM"/>
    <d v="2019-08-30T00:00:00"/>
    <s v="4:15PM"/>
    <d v="2019-08-30T00:00:00"/>
    <s v="12:15PM"/>
    <s v="-05:00"/>
    <s v="Blade"/>
    <s v="Employee2"/>
    <s v="Employee2@blyblade.com"/>
    <x v="2"/>
    <s v="--"/>
    <s v="Travel | Premium SUV"/>
    <x v="1"/>
    <x v="438"/>
    <n v="16"/>
    <s v="11937, USA"/>
    <s v="11937, USA"/>
    <x v="12"/>
    <s v="PAX TRAVEL"/>
    <s v="DEPT - OPS - NY"/>
    <s v="Monthly Billing"/>
    <s v="Fare"/>
    <n v="82.25"/>
    <n v="0"/>
    <n v="0"/>
    <n v="82.25"/>
    <s v="USD"/>
    <n v="82.25"/>
    <n v="0"/>
    <n v="0"/>
    <n v="82.25"/>
    <n v="8.23"/>
  </r>
  <r>
    <s v="8347358f-89a8-49e0-a23c-1d716a79ebaf"/>
    <d v="2019-08-30T16:21:45"/>
    <d v="2019-08-30T00:00:00"/>
    <s v="4:18PM"/>
    <d v="2019-08-30T00:00:00"/>
    <s v="12:18PM"/>
    <s v="--"/>
    <s v="--"/>
    <s v="--"/>
    <s v="--"/>
    <s v="-05:00"/>
    <s v="Blade"/>
    <s v="Employee2"/>
    <s v="Employee2@blyblade.com"/>
    <x v="2"/>
    <s v="--"/>
    <s v="Travel | Premium"/>
    <x v="1"/>
    <x v="3"/>
    <s v="--"/>
    <s v="11937, USA"/>
    <s v="11937, USA"/>
    <x v="12"/>
    <s v="PAX TRAVEL"/>
    <s v="DEPT - OPS - NY"/>
    <s v="Monthly Billing"/>
    <s v="Fare"/>
    <n v="10"/>
    <n v="0"/>
    <n v="0"/>
    <n v="10"/>
    <s v="USD"/>
    <n v="10"/>
    <n v="0"/>
    <n v="0"/>
    <n v="10"/>
    <n v="1"/>
  </r>
  <r>
    <s v="f7450a6f-1422-4c5b-aba1-bd1dabfe0edb"/>
    <d v="2019-08-30T16:31:30"/>
    <d v="2019-08-30T00:00:00"/>
    <s v="3:28PM"/>
    <d v="2019-08-30T00:00:00"/>
    <s v="11:28AM"/>
    <d v="2019-08-30T00:00:00"/>
    <s v="4:31PM"/>
    <d v="2019-08-30T00:00:00"/>
    <s v="12:31PM"/>
    <s v="-05:00"/>
    <s v="Blade"/>
    <s v="Employee1"/>
    <s v="Employee1@blyblade.com"/>
    <x v="41"/>
    <s v="--"/>
    <s v="Travel | Premium SUV"/>
    <x v="1"/>
    <x v="42"/>
    <n v="38"/>
    <s v="11937, USA"/>
    <s v="11954, USA"/>
    <x v="12"/>
    <s v="PRODUCT RIDING"/>
    <s v="DEPT - CX"/>
    <s v="Monthly Billing"/>
    <s v="Fare"/>
    <n v="152.82"/>
    <n v="0"/>
    <n v="0"/>
    <n v="152.82"/>
    <s v="USD"/>
    <n v="152.82"/>
    <n v="0"/>
    <n v="0"/>
    <n v="152.82"/>
    <n v="15.28"/>
  </r>
  <r>
    <s v="f6a8b823-811f-4ddd-9e77-e8146239464c"/>
    <d v="2019-08-30T16:36:18"/>
    <d v="2019-08-30T00:00:00"/>
    <s v="3:42PM"/>
    <d v="2019-08-30T00:00:00"/>
    <s v="11:42AM"/>
    <d v="2019-08-30T00:00:00"/>
    <s v="4:36PM"/>
    <d v="2019-08-30T00:00:00"/>
    <s v="12:36PM"/>
    <s v="-05:00"/>
    <s v="Blade"/>
    <s v="Employee11"/>
    <s v="Employee11@blyblade.com"/>
    <x v="26"/>
    <s v="--"/>
    <s v="Travel | Premium SUV"/>
    <x v="1"/>
    <x v="622"/>
    <n v="32"/>
    <s v="11954, USA"/>
    <s v="11954, USA"/>
    <x v="12"/>
    <s v="PAX TRAVEL"/>
    <s v="DEPT - CX"/>
    <s v="Monthly Billing"/>
    <s v="Fare"/>
    <n v="71.819999999999993"/>
    <n v="0"/>
    <n v="0"/>
    <n v="71.819999999999993"/>
    <s v="USD"/>
    <n v="71.819999999999993"/>
    <n v="0"/>
    <n v="0"/>
    <n v="71.819999999999993"/>
    <n v="7.18"/>
  </r>
  <r>
    <s v="6823f912-8381-4955-a96a-43ae6b6ad381"/>
    <d v="2019-07-12T04:49:34"/>
    <d v="2019-07-12T00:00:00"/>
    <s v="2:09AM"/>
    <d v="2019-07-11T00:00:00"/>
    <s v="10:09PM"/>
    <d v="2019-07-12T00:00:00"/>
    <s v="2:23AM"/>
    <d v="2019-07-11T00:00:00"/>
    <s v="10:23PM"/>
    <s v="-05:00"/>
    <s v="Blade"/>
    <s v="Employee19"/>
    <s v="Employee19@blyblade.com"/>
    <x v="10"/>
    <s v="--"/>
    <s v="Travel | UberX"/>
    <x v="0"/>
    <x v="102"/>
    <n v="8"/>
    <s v="10014, USA"/>
    <s v="10011, USA"/>
    <x v="10"/>
    <s v="CORP - Employee Rides"/>
    <s v="DEPT - CORP - NY"/>
    <s v="Monthly Billing"/>
    <s v="Tip"/>
    <n v="0"/>
    <n v="0"/>
    <n v="1.03"/>
    <n v="1.03"/>
    <s v="USD"/>
    <n v="0"/>
    <n v="0"/>
    <n v="1.03"/>
    <n v="1.03"/>
    <n v="0"/>
  </r>
  <r>
    <s v="f22174ec-ebe2-4e9c-bd1d-4cc36c9ec773"/>
    <d v="2019-08-30T17:21:30"/>
    <d v="2019-08-30T00:00:00"/>
    <s v="5:16PM"/>
    <d v="2019-08-30T00:00:00"/>
    <s v="1:16PM"/>
    <s v="--"/>
    <s v="--"/>
    <s v="--"/>
    <s v="--"/>
    <s v="-05:00"/>
    <s v="Blade"/>
    <s v="Employee11"/>
    <s v="Employee11@blyblade.com"/>
    <x v="26"/>
    <s v="--"/>
    <s v="Travel | Premium SUV"/>
    <x v="1"/>
    <x v="3"/>
    <s v="--"/>
    <s v="11968, USA"/>
    <s v="11968, USA"/>
    <x v="12"/>
    <s v="PAX TRAVEL"/>
    <s v="DEPT - CX"/>
    <s v="Monthly Billing"/>
    <s v="Fare"/>
    <n v="13.73"/>
    <n v="0"/>
    <n v="0"/>
    <n v="13.73"/>
    <s v="USD"/>
    <n v="13.73"/>
    <n v="0"/>
    <n v="0"/>
    <n v="13.73"/>
    <n v="1.37"/>
  </r>
  <r>
    <s v="844f5430-e2eb-481d-8c0c-dfa27cea9f17"/>
    <d v="2019-08-30T17:31:46"/>
    <d v="2019-08-30T00:00:00"/>
    <s v="5:26PM"/>
    <d v="2019-08-30T00:00:00"/>
    <s v="1:26PM"/>
    <s v="--"/>
    <s v="--"/>
    <s v="--"/>
    <s v="--"/>
    <s v="-05:00"/>
    <s v="Blade"/>
    <s v="Employee11"/>
    <s v="Employee11@blyblade.com"/>
    <x v="26"/>
    <s v="--"/>
    <s v="Travel | Premium SUV"/>
    <x v="1"/>
    <x v="3"/>
    <s v="--"/>
    <s v="11937, USA"/>
    <s v="11937, USA"/>
    <x v="12"/>
    <s v="PAX TRAVEL"/>
    <s v="DEPT - CX"/>
    <s v="Monthly Billing"/>
    <s v="Fare"/>
    <n v="10"/>
    <n v="0"/>
    <n v="0"/>
    <n v="10"/>
    <s v="USD"/>
    <n v="10"/>
    <n v="0"/>
    <n v="0"/>
    <n v="10"/>
    <n v="1"/>
  </r>
  <r>
    <s v="be448389-fecd-47dd-a98c-6ef504c1dee0"/>
    <d v="2019-08-30T18:11:29"/>
    <d v="2019-08-30T00:00:00"/>
    <s v="5:18PM"/>
    <d v="2019-08-30T00:00:00"/>
    <s v="1:18PM"/>
    <d v="2019-08-30T00:00:00"/>
    <s v="6:11PM"/>
    <d v="2019-08-30T00:00:00"/>
    <s v="2:11PM"/>
    <s v="-05:00"/>
    <s v="Blade"/>
    <s v="Employee2"/>
    <s v="Employee2@blyblade.com"/>
    <x v="2"/>
    <s v="--"/>
    <s v="Travel | Premium SUV"/>
    <x v="1"/>
    <x v="623"/>
    <n v="33"/>
    <s v="11968, USA"/>
    <s v="11932, USA"/>
    <x v="12"/>
    <s v="PAX TRAVEL"/>
    <s v="DEPT - OPS - NY"/>
    <s v="Monthly Billing"/>
    <s v="Fare"/>
    <n v="123.47"/>
    <n v="0"/>
    <n v="0"/>
    <n v="123.47"/>
    <s v="USD"/>
    <n v="123.47"/>
    <n v="0"/>
    <n v="0"/>
    <n v="123.47"/>
    <n v="12.35"/>
  </r>
  <r>
    <s v="b7f1f1f6-2cf7-4683-8b05-877e31279170"/>
    <d v="2019-08-30T18:17:45"/>
    <d v="2019-08-30T00:00:00"/>
    <s v="5:32PM"/>
    <d v="2019-08-30T00:00:00"/>
    <s v="1:32PM"/>
    <d v="2019-08-30T00:00:00"/>
    <s v="6:17PM"/>
    <d v="2019-08-30T00:00:00"/>
    <s v="2:17PM"/>
    <s v="-05:00"/>
    <s v="Blade"/>
    <s v="Employee11"/>
    <s v="Employee11@blyblade.com"/>
    <x v="26"/>
    <s v="--"/>
    <s v="Travel | Premium SUV"/>
    <x v="1"/>
    <x v="606"/>
    <n v="37"/>
    <s v="11937, USA"/>
    <s v="11932, USA"/>
    <x v="12"/>
    <s v="PAX TRAVEL"/>
    <s v="DEPT - CX"/>
    <s v="Monthly Billing"/>
    <s v="Fare"/>
    <n v="88.78"/>
    <n v="0"/>
    <n v="0"/>
    <n v="88.78"/>
    <s v="USD"/>
    <n v="88.78"/>
    <n v="0"/>
    <n v="0"/>
    <n v="88.78"/>
    <n v="8.8800000000000008"/>
  </r>
  <r>
    <s v="799077cd-3e82-46ea-9338-367903887da1"/>
    <d v="2019-08-30T18:25:58"/>
    <d v="2019-08-30T00:00:00"/>
    <s v="5:11PM"/>
    <d v="2019-08-30T00:00:00"/>
    <s v="1:11PM"/>
    <d v="2019-08-30T00:00:00"/>
    <s v="6:25PM"/>
    <d v="2019-08-30T00:00:00"/>
    <s v="2:25PM"/>
    <s v="-05:00"/>
    <s v="Blade"/>
    <s v="Employee1"/>
    <s v="Employee1@blyblade.com"/>
    <x v="41"/>
    <s v="--"/>
    <s v="Travel | Premium SUV"/>
    <x v="1"/>
    <x v="624"/>
    <n v="53"/>
    <s v="11968, USA"/>
    <s v="11959, USA"/>
    <x v="12"/>
    <s v="PAX TRAVEL"/>
    <s v="DEPT - CX"/>
    <s v="Monthly Billing"/>
    <s v="Fare"/>
    <n v="225.79"/>
    <n v="0"/>
    <n v="0"/>
    <n v="225.79"/>
    <s v="USD"/>
    <n v="225.79"/>
    <n v="0"/>
    <n v="0"/>
    <n v="225.79"/>
    <n v="22.58"/>
  </r>
  <r>
    <s v="253c5d7d-8348-4e57-b73b-59286bf97ced"/>
    <d v="2019-08-30T19:54:09"/>
    <d v="2019-08-30T00:00:00"/>
    <s v="7:09PM"/>
    <d v="2019-08-30T00:00:00"/>
    <s v="3:09PM"/>
    <d v="2019-08-30T00:00:00"/>
    <s v="7:53PM"/>
    <d v="2019-08-30T00:00:00"/>
    <s v="3:53PM"/>
    <s v="-05:00"/>
    <s v="Blade"/>
    <s v="Employee2"/>
    <s v="Employee2@blyblade.com"/>
    <x v="2"/>
    <s v="--"/>
    <s v="Travel | Black SUV"/>
    <x v="0"/>
    <x v="71"/>
    <n v="23"/>
    <s v="10016, USA"/>
    <s v="10036, USA"/>
    <x v="12"/>
    <s v="PAX TRAVEL"/>
    <s v="DEPT - OPS - NY"/>
    <s v="Monthly Billing"/>
    <s v="Fare"/>
    <n v="53.98"/>
    <n v="0"/>
    <n v="0"/>
    <n v="53.98"/>
    <s v="USD"/>
    <n v="53.98"/>
    <n v="0"/>
    <n v="0"/>
    <n v="53.98"/>
    <n v="5.4"/>
  </r>
  <r>
    <s v="b4ae636b-9631-455e-9259-08c0a9f0be49"/>
    <d v="2019-08-30T20:20:31"/>
    <d v="2019-08-30T00:00:00"/>
    <s v="8:03PM"/>
    <d v="2019-08-30T00:00:00"/>
    <s v="4:03PM"/>
    <s v="--"/>
    <s v="--"/>
    <s v="--"/>
    <s v="--"/>
    <s v="-05:00"/>
    <s v="Blade"/>
    <s v="Employee28"/>
    <s v="Employee28@blyblade.com"/>
    <x v="4"/>
    <s v="--"/>
    <s v="Travel | Black SUV"/>
    <x v="0"/>
    <x v="478"/>
    <n v="12"/>
    <s v="11430, USA"/>
    <s v="11430, USA"/>
    <x v="12"/>
    <s v="PAX TRAVEL"/>
    <s v="DEPT - OPS - NY"/>
    <s v="Monthly Billing"/>
    <s v="Fare"/>
    <n v="48.49"/>
    <n v="0"/>
    <n v="0"/>
    <n v="48.49"/>
    <s v="USD"/>
    <n v="48.49"/>
    <n v="0"/>
    <n v="0"/>
    <n v="48.49"/>
    <n v="4.8499999999999996"/>
  </r>
  <r>
    <s v="f15208a0-5d69-4141-a33e-2149caa74491"/>
    <d v="2019-08-30T21:13:37"/>
    <d v="2019-08-30T00:00:00"/>
    <s v="8:49PM"/>
    <d v="2019-08-30T00:00:00"/>
    <s v="4:49PM"/>
    <d v="2019-08-30T00:00:00"/>
    <s v="9:13PM"/>
    <d v="2019-08-30T00:00:00"/>
    <s v="5:13PM"/>
    <s v="-05:00"/>
    <s v="Blade"/>
    <s v="Employee2"/>
    <s v="Employee2@blyblade.com"/>
    <x v="2"/>
    <s v="--"/>
    <s v="Travel | Black"/>
    <x v="0"/>
    <x v="625"/>
    <n v="13"/>
    <s v="10011, USA"/>
    <s v="10019, USA"/>
    <x v="12"/>
    <s v="PAX TRAVEL"/>
    <s v="DEPT - OPS - NY"/>
    <s v="Monthly Billing"/>
    <s v="Fare"/>
    <n v="37.92"/>
    <n v="0"/>
    <n v="0"/>
    <n v="37.92"/>
    <s v="USD"/>
    <n v="37.92"/>
    <n v="0"/>
    <n v="0"/>
    <n v="37.92"/>
    <n v="3.79"/>
  </r>
  <r>
    <s v="3501e58e-4a00-4eb3-97ab-5bd1f31a99f0"/>
    <d v="2019-08-30T21:53:44"/>
    <d v="2019-08-30T00:00:00"/>
    <s v="9:43PM"/>
    <d v="2019-08-30T00:00:00"/>
    <s v="5:43PM"/>
    <d v="2019-08-30T00:00:00"/>
    <s v="9:53PM"/>
    <d v="2019-08-30T00:00:00"/>
    <s v="5:53PM"/>
    <s v="-05:00"/>
    <s v="Blade"/>
    <s v="Employee2"/>
    <s v="Employee2@blyblade.com"/>
    <x v="2"/>
    <s v="--"/>
    <s v="Travel | Black"/>
    <x v="0"/>
    <x v="200"/>
    <n v="8"/>
    <s v="10011, USA"/>
    <s v="10014, USA"/>
    <x v="12"/>
    <s v="PAX TRAVEL"/>
    <s v="DEPT - OPS - NY"/>
    <s v="Monthly Billing"/>
    <s v="Fare"/>
    <n v="20.45"/>
    <n v="0"/>
    <n v="0"/>
    <n v="20.45"/>
    <s v="USD"/>
    <n v="20.45"/>
    <n v="0"/>
    <n v="0"/>
    <n v="20.45"/>
    <n v="2.0499999999999998"/>
  </r>
  <r>
    <s v="063886a9-1444-4758-8e8b-8bed19669bed"/>
    <d v="2019-08-30T22:06:14"/>
    <d v="2019-08-30T00:00:00"/>
    <s v="9:23PM"/>
    <d v="2019-08-30T00:00:00"/>
    <s v="5:23PM"/>
    <d v="2019-08-30T00:00:00"/>
    <s v="10:05PM"/>
    <d v="2019-08-30T00:00:00"/>
    <s v="6:05PM"/>
    <s v="-05:00"/>
    <s v="Blade"/>
    <s v="Employee11"/>
    <s v="Employee11@blyblade.com"/>
    <x v="26"/>
    <s v="--"/>
    <s v="Travel | Premium SUV"/>
    <x v="1"/>
    <x v="626"/>
    <n v="34"/>
    <s v="11937, USA"/>
    <s v="11976, USA"/>
    <x v="12"/>
    <s v="PAX TRAVEL"/>
    <s v="DEPT - CX"/>
    <s v="Monthly Billing"/>
    <s v="Fare"/>
    <n v="113.74"/>
    <n v="0"/>
    <n v="0"/>
    <n v="113.74"/>
    <s v="USD"/>
    <n v="113.74"/>
    <n v="0"/>
    <n v="0"/>
    <n v="113.74"/>
    <n v="11.37"/>
  </r>
  <r>
    <s v="63a46f39-a662-4db8-91b2-8e9a5f9f9416"/>
    <d v="2019-07-12T14:47:22"/>
    <d v="2019-07-12T00:00:00"/>
    <s v="2:18PM"/>
    <d v="2019-07-12T00:00:00"/>
    <s v="10:18AM"/>
    <d v="2019-07-12T00:00:00"/>
    <s v="2:43PM"/>
    <d v="2019-07-12T00:00:00"/>
    <s v="10:43AM"/>
    <s v="-05:00"/>
    <s v="Blade"/>
    <s v="Employee16"/>
    <s v="Employee16@blyblade.com"/>
    <x v="13"/>
    <s v="--"/>
    <s v="Travel | Premium"/>
    <x v="1"/>
    <x v="627"/>
    <n v="15"/>
    <s v="11937, USA"/>
    <s v="11937, USA"/>
    <x v="5"/>
    <s v="CORP - Employee Rides"/>
    <s v="DEPT - OPS - NY"/>
    <s v="Monthly Billing"/>
    <s v="Tip"/>
    <n v="0"/>
    <n v="0"/>
    <n v="6.14"/>
    <n v="6.14"/>
    <s v="USD"/>
    <n v="0"/>
    <n v="0"/>
    <n v="6.14"/>
    <n v="6.14"/>
    <n v="0"/>
  </r>
  <r>
    <s v="4721eaca-68a7-41bd-88e0-8ec5026e2eff"/>
    <d v="2019-07-12T15:03:24"/>
    <d v="2019-07-12T00:00:00"/>
    <s v="11:31AM"/>
    <d v="2019-07-12T00:00:00"/>
    <s v="7:31AM"/>
    <d v="2019-07-12T00:00:00"/>
    <s v="12:18PM"/>
    <d v="2019-07-12T00:00:00"/>
    <s v="8:18AM"/>
    <s v="-05:00"/>
    <s v="Blade"/>
    <s v="Employee25"/>
    <s v="Employee25@blyblade.com"/>
    <x v="21"/>
    <s v="--"/>
    <s v="Travel | UberX Diamond"/>
    <x v="2"/>
    <x v="438"/>
    <n v="41"/>
    <s v="07087, USA"/>
    <s v="10016, USA"/>
    <x v="3"/>
    <s v="CORP - Employee Rides"/>
    <s v="DEPT - CX"/>
    <s v="Monthly Billing"/>
    <s v="Tip"/>
    <n v="0"/>
    <n v="0"/>
    <n v="6"/>
    <n v="6"/>
    <s v="USD"/>
    <n v="0"/>
    <n v="0"/>
    <n v="6"/>
    <n v="6"/>
    <n v="0"/>
  </r>
  <r>
    <s v="cd665a15-f0fc-4747-ad38-0c58634374ae"/>
    <d v="2019-08-30T22:11:06"/>
    <d v="2019-08-30T00:00:00"/>
    <s v="9:18PM"/>
    <d v="2019-08-30T00:00:00"/>
    <s v="5:18PM"/>
    <d v="2019-08-30T00:00:00"/>
    <s v="10:10PM"/>
    <d v="2019-08-30T00:00:00"/>
    <s v="6:10PM"/>
    <s v="-05:00"/>
    <s v="Blade"/>
    <s v="Employee1"/>
    <s v="Employee1@blyblade.com"/>
    <x v="41"/>
    <s v="--"/>
    <s v="Travel | Premium SUV"/>
    <x v="1"/>
    <x v="628"/>
    <n v="37"/>
    <s v="11937, USA"/>
    <s v="11968, USA"/>
    <x v="12"/>
    <s v="PAX TRAVEL"/>
    <s v="DEPT - CX"/>
    <s v="Monthly Billing"/>
    <s v="Fare"/>
    <n v="128.03"/>
    <n v="0"/>
    <n v="0"/>
    <n v="128.03"/>
    <s v="USD"/>
    <n v="128.03"/>
    <n v="0"/>
    <n v="0"/>
    <n v="128.03"/>
    <n v="12.8"/>
  </r>
  <r>
    <s v="c26cf1de-2496-4006-9d12-e7a5b1b6805d"/>
    <d v="2019-08-30T22:30:08"/>
    <d v="2019-08-30T00:00:00"/>
    <s v="10:13PM"/>
    <d v="2019-08-30T00:00:00"/>
    <s v="6:13PM"/>
    <d v="2019-08-30T00:00:00"/>
    <s v="10:29PM"/>
    <d v="2019-08-30T00:00:00"/>
    <s v="6:29PM"/>
    <s v="-05:00"/>
    <s v="Blade"/>
    <s v="Employee22"/>
    <s v="Employee22@blyblade.com"/>
    <x v="16"/>
    <s v="--"/>
    <s v="Travel | Black SUV"/>
    <x v="0"/>
    <x v="593"/>
    <n v="6"/>
    <s v="10016, USA"/>
    <s v="10010, USA"/>
    <x v="12"/>
    <s v="PAX TRAVEL"/>
    <s v="DEPT - OPS - NY"/>
    <s v="Monthly Billing"/>
    <s v="Fare"/>
    <n v="39.619999999999997"/>
    <n v="0"/>
    <n v="0"/>
    <n v="39.619999999999997"/>
    <s v="USD"/>
    <n v="39.619999999999997"/>
    <n v="0"/>
    <n v="0"/>
    <n v="39.619999999999997"/>
    <n v="3.96"/>
  </r>
  <r>
    <s v="4737b4d1-33a3-406d-a86b-be2cb8e96fc4"/>
    <d v="2019-08-30T22:43:58"/>
    <d v="2019-08-30T00:00:00"/>
    <s v="9:52PM"/>
    <d v="2019-08-30T00:00:00"/>
    <s v="5:52PM"/>
    <d v="2019-08-30T00:00:00"/>
    <s v="10:43PM"/>
    <d v="2019-08-30T00:00:00"/>
    <s v="6:43PM"/>
    <s v="-05:00"/>
    <s v="Blade"/>
    <s v="Employee16"/>
    <s v="Employee16@blyblade.com"/>
    <x v="13"/>
    <s v="--"/>
    <s v="Travel | Premium SUV"/>
    <x v="1"/>
    <x v="629"/>
    <n v="49"/>
    <s v="11937, USA"/>
    <s v="11976, USA"/>
    <x v="12"/>
    <s v="PAX TRAVEL"/>
    <s v="DEPT - OPS - NY"/>
    <s v="Monthly Billing"/>
    <s v="Fare"/>
    <n v="92.77"/>
    <n v="0"/>
    <n v="0"/>
    <n v="92.77"/>
    <s v="USD"/>
    <n v="92.77"/>
    <n v="0"/>
    <n v="0"/>
    <n v="92.77"/>
    <n v="9.2799999999999994"/>
  </r>
  <r>
    <s v="73a3d02b-6932-47e4-9091-1a2034e4c37b"/>
    <d v="2019-08-30T23:31:42"/>
    <d v="2019-08-30T00:00:00"/>
    <s v="11:22PM"/>
    <d v="2019-08-30T00:00:00"/>
    <s v="7:22PM"/>
    <s v="--"/>
    <s v="--"/>
    <s v="--"/>
    <s v="--"/>
    <s v="-05:00"/>
    <s v="Blade"/>
    <s v="Employee1"/>
    <s v="Employee1@blyblade.com"/>
    <x v="41"/>
    <s v="--"/>
    <s v="Travel | Premium SUV"/>
    <x v="1"/>
    <x v="457"/>
    <n v="7"/>
    <s v="11937, USA"/>
    <s v="11937, USA"/>
    <x v="12"/>
    <s v="PAX TRAVEL"/>
    <s v="DEPT - CX"/>
    <s v="Monthly Billing"/>
    <s v="Fare"/>
    <n v="20.25"/>
    <n v="0"/>
    <n v="0"/>
    <n v="20.25"/>
    <s v="USD"/>
    <n v="20.25"/>
    <n v="0"/>
    <n v="0"/>
    <n v="20.25"/>
    <n v="2.0299999999999998"/>
  </r>
  <r>
    <s v="b51e3a42-cdad-49ec-818e-7a69f3a407f9"/>
    <d v="2019-08-30T23:46:56"/>
    <d v="2019-08-30T00:00:00"/>
    <s v="11:39PM"/>
    <d v="2019-08-30T00:00:00"/>
    <s v="7:39PM"/>
    <s v="--"/>
    <s v="--"/>
    <s v="--"/>
    <s v="--"/>
    <s v="-05:00"/>
    <s v="Blade"/>
    <s v="Employee30"/>
    <s v="Employee30@blyblade.com"/>
    <x v="47"/>
    <s v="--"/>
    <s v="Travel | Premium SUV"/>
    <x v="1"/>
    <x v="3"/>
    <s v="--"/>
    <s v="11954, USA"/>
    <s v="11954, USA"/>
    <x v="12"/>
    <s v="I'M RIDING"/>
    <s v="BLADE - CX + SR CX"/>
    <s v="Monthly Billing"/>
    <s v="Fare"/>
    <n v="20"/>
    <n v="0"/>
    <n v="0"/>
    <n v="20"/>
    <s v="USD"/>
    <n v="20"/>
    <n v="0"/>
    <n v="0"/>
    <n v="20"/>
    <n v="2"/>
  </r>
  <r>
    <s v="63fc3661-4c93-467d-96b0-5f6c776ac1f2"/>
    <d v="2019-08-31T00:20:22"/>
    <d v="2019-08-31T00:00:00"/>
    <s v="12:01AM"/>
    <d v="2019-08-30T00:00:00"/>
    <s v="8:01PM"/>
    <d v="2019-08-31T00:00:00"/>
    <s v="12:20AM"/>
    <d v="2019-08-30T00:00:00"/>
    <s v="8:20PM"/>
    <s v="-05:00"/>
    <s v="Blade"/>
    <s v="Employee3"/>
    <s v="Employee3@blyblade.com"/>
    <x v="17"/>
    <s v="--"/>
    <s v="Travel | Black SUV"/>
    <x v="0"/>
    <x v="198"/>
    <n v="15"/>
    <s v="10011, USA"/>
    <s v="10016, USA"/>
    <x v="12"/>
    <s v="PAX TRAVEL"/>
    <s v="DEPT - CX"/>
    <s v="Monthly Billing"/>
    <s v="Fare"/>
    <n v="47.4"/>
    <n v="0"/>
    <n v="0"/>
    <n v="47.4"/>
    <s v="USD"/>
    <n v="47.4"/>
    <n v="0"/>
    <n v="0"/>
    <n v="47.4"/>
    <n v="4.74"/>
  </r>
  <r>
    <s v="0db5be92-0936-43f3-9e17-2f4949ee1aaa"/>
    <d v="2019-08-31T00:25:28"/>
    <d v="2019-08-30T00:00:00"/>
    <s v="11:43PM"/>
    <d v="2019-08-30T00:00:00"/>
    <s v="7:43PM"/>
    <d v="2019-08-31T00:00:00"/>
    <s v="12:25AM"/>
    <d v="2019-08-30T00:00:00"/>
    <s v="8:25PM"/>
    <s v="-05:00"/>
    <s v="Blade"/>
    <s v="Employee11"/>
    <s v="Employee11@blyblade.com"/>
    <x v="26"/>
    <s v="--"/>
    <s v="Travel | Premium SUV"/>
    <x v="1"/>
    <x v="34"/>
    <n v="20"/>
    <s v="11954, USA"/>
    <s v="11954, USA"/>
    <x v="12"/>
    <s v="PAX TRAVEL"/>
    <s v="DEPT - CX"/>
    <s v="Monthly Billing"/>
    <s v="Fare"/>
    <n v="53.48"/>
    <n v="0"/>
    <n v="0"/>
    <n v="53.48"/>
    <s v="USD"/>
    <n v="53.48"/>
    <n v="0"/>
    <n v="0"/>
    <n v="53.48"/>
    <n v="5.35"/>
  </r>
  <r>
    <s v="5c97799a-e86e-43b0-afae-cbfd311e7547"/>
    <d v="2019-08-31T01:00:13"/>
    <d v="2019-08-30T00:00:00"/>
    <s v="11:21PM"/>
    <d v="2019-08-30T00:00:00"/>
    <s v="7:21PM"/>
    <d v="2019-08-31T00:00:00"/>
    <s v="12:59AM"/>
    <d v="2019-08-30T00:00:00"/>
    <s v="8:59PM"/>
    <s v="-05:00"/>
    <s v="Blade"/>
    <s v="Employee51"/>
    <s v="Employee51@blyblade.com"/>
    <x v="36"/>
    <s v="--"/>
    <s v="Travel | Premium SUV"/>
    <x v="1"/>
    <x v="630"/>
    <n v="97"/>
    <s v="11937, USA"/>
    <s v="11930, USA"/>
    <x v="12"/>
    <s v="PAX TRAVEL"/>
    <s v="DEPT - CX"/>
    <s v="Monthly Billing"/>
    <s v="Fare"/>
    <n v="277.31"/>
    <n v="0"/>
    <n v="0"/>
    <n v="277.31"/>
    <s v="USD"/>
    <n v="277.31"/>
    <n v="0"/>
    <n v="0"/>
    <n v="277.31"/>
    <n v="27.73"/>
  </r>
  <r>
    <s v="24e80b4c-3622-4d48-8bbe-97768fc480a4"/>
    <d v="2019-08-31T12:39:59"/>
    <d v="2019-08-31T00:00:00"/>
    <s v="11:52AM"/>
    <d v="2019-08-31T00:00:00"/>
    <s v="7:52AM"/>
    <d v="2019-08-31T00:00:00"/>
    <s v="12:39PM"/>
    <d v="2019-08-31T00:00:00"/>
    <s v="8:39AM"/>
    <s v="-05:00"/>
    <s v="Blade"/>
    <s v="Employee2"/>
    <s v="Employee2@blyblade.com"/>
    <x v="2"/>
    <s v="--"/>
    <s v="Travel | Premium"/>
    <x v="1"/>
    <x v="631"/>
    <n v="21"/>
    <s v="11937, USA"/>
    <s v="11968, USA"/>
    <x v="12"/>
    <s v="PAX TRAVEL"/>
    <s v="DEPT - OPS - NY"/>
    <s v="Monthly Billing"/>
    <s v="Fare"/>
    <n v="79.67"/>
    <n v="0"/>
    <n v="0"/>
    <n v="79.67"/>
    <s v="USD"/>
    <n v="79.67"/>
    <n v="0"/>
    <n v="0"/>
    <n v="79.67"/>
    <n v="7.97"/>
  </r>
  <r>
    <s v="9546080a-8115-4917-9f65-da62a7d621c3"/>
    <d v="2019-07-12T19:24:02"/>
    <d v="2019-07-12T00:00:00"/>
    <s v="6:06PM"/>
    <d v="2019-07-12T00:00:00"/>
    <s v="2:06PM"/>
    <d v="2019-07-12T00:00:00"/>
    <s v="6:28PM"/>
    <d v="2019-07-12T00:00:00"/>
    <s v="2:28PM"/>
    <s v="-05:00"/>
    <s v="Blade"/>
    <s v="Employee4"/>
    <s v="Employee4@blyblade.com"/>
    <x v="1"/>
    <s v="--"/>
    <s v="Travel | UberX"/>
    <x v="0"/>
    <x v="435"/>
    <n v="15"/>
    <s v="10004, USA"/>
    <s v="10016, USA"/>
    <x v="5"/>
    <s v="CORP - Employee Rides"/>
    <s v="DEPT - CX"/>
    <s v="Monthly Billing"/>
    <s v="Tip"/>
    <n v="0"/>
    <n v="0"/>
    <n v="3.46"/>
    <n v="3.46"/>
    <s v="USD"/>
    <n v="0"/>
    <n v="0"/>
    <n v="3.46"/>
    <n v="3.46"/>
    <n v="0"/>
  </r>
  <r>
    <s v="d68130c9-16e0-4aec-a92e-f72a397d3bc3"/>
    <d v="2019-08-31T17:08:30"/>
    <d v="2019-08-31T00:00:00"/>
    <s v="4:30PM"/>
    <d v="2019-08-31T00:00:00"/>
    <s v="12:30PM"/>
    <d v="2019-08-31T00:00:00"/>
    <s v="5:08PM"/>
    <d v="2019-08-31T00:00:00"/>
    <s v="1:08PM"/>
    <s v="-05:00"/>
    <s v="Blade"/>
    <s v="Employee2"/>
    <s v="Employee2@blyblade.com"/>
    <x v="2"/>
    <s v="--"/>
    <s v="Travel | Premium"/>
    <x v="1"/>
    <x v="417"/>
    <n v="29"/>
    <s v="11937, USA"/>
    <s v="11937, USA"/>
    <x v="12"/>
    <s v="PAX TRAVEL"/>
    <s v="DEPT - OPS - NY"/>
    <s v="Monthly Billing"/>
    <s v="Fare"/>
    <n v="39.31"/>
    <n v="0"/>
    <n v="0"/>
    <n v="39.31"/>
    <s v="USD"/>
    <n v="39.31"/>
    <n v="0"/>
    <n v="0"/>
    <n v="39.31"/>
    <n v="3.93"/>
  </r>
  <r>
    <s v="0d971c70-91c5-422f-baa5-d7092d82bd80"/>
    <d v="2019-08-31T17:28:35"/>
    <d v="2019-08-31T00:00:00"/>
    <s v="4:34PM"/>
    <d v="2019-08-31T00:00:00"/>
    <s v="12:34PM"/>
    <d v="2019-08-31T00:00:00"/>
    <s v="5:28PM"/>
    <d v="2019-08-31T00:00:00"/>
    <s v="1:28PM"/>
    <s v="-05:00"/>
    <s v="Blade"/>
    <s v="Employee51"/>
    <s v="Employee51@blyblade.com"/>
    <x v="36"/>
    <s v="--"/>
    <s v="Travel | Premium SUV"/>
    <x v="1"/>
    <x v="632"/>
    <n v="35"/>
    <s v="11937, USA"/>
    <s v="11963, USA"/>
    <x v="12"/>
    <s v="PAX TRAVEL"/>
    <s v="DEPT - CX"/>
    <s v="Monthly Billing"/>
    <s v="Fare"/>
    <n v="96.6"/>
    <n v="0"/>
    <n v="0"/>
    <n v="96.6"/>
    <s v="USD"/>
    <n v="96.6"/>
    <n v="0"/>
    <n v="0"/>
    <n v="96.6"/>
    <n v="9.66"/>
  </r>
  <r>
    <s v="768d5b9c-e907-464d-a996-7fef476befbe"/>
    <d v="2019-08-31T21:38:40"/>
    <d v="2019-08-31T00:00:00"/>
    <s v="8:51PM"/>
    <d v="2019-08-31T00:00:00"/>
    <s v="4:51PM"/>
    <d v="2019-08-31T00:00:00"/>
    <s v="9:38PM"/>
    <d v="2019-08-31T00:00:00"/>
    <s v="5:38PM"/>
    <s v="-05:00"/>
    <s v="Blade"/>
    <s v="Employee51"/>
    <s v="Employee51@blyblade.com"/>
    <x v="36"/>
    <s v="--"/>
    <s v="Travel | Premium SUV"/>
    <x v="1"/>
    <x v="633"/>
    <n v="40"/>
    <s v="11937, USA"/>
    <s v="11937, USA"/>
    <x v="12"/>
    <s v="PAX TRAVEL"/>
    <s v="DEPT - CX"/>
    <s v="Monthly Billing"/>
    <s v="Fare"/>
    <n v="103.59"/>
    <n v="0"/>
    <n v="0"/>
    <n v="103.59"/>
    <s v="USD"/>
    <n v="103.59"/>
    <n v="0"/>
    <n v="0"/>
    <n v="103.59"/>
    <n v="10.36"/>
  </r>
  <r>
    <s v="b5feccef-f58b-4fc0-ab87-7a11b113340a"/>
    <d v="2019-06-02T16:25:57"/>
    <d v="2019-06-02T00:00:00"/>
    <s v="3:54PM"/>
    <d v="2019-06-02T00:00:00"/>
    <s v="11:54AM"/>
    <d v="2019-06-02T00:00:00"/>
    <s v="4:25PM"/>
    <d v="2019-06-02T00:00:00"/>
    <s v="12:25PM"/>
    <s v="-05:00"/>
    <s v="Blade"/>
    <s v="Employee10"/>
    <s v="Employee10@blyblade.com"/>
    <x v="20"/>
    <s v="--"/>
    <s v="Travel | UberX VIP"/>
    <x v="0"/>
    <x v="625"/>
    <n v="24"/>
    <s v="10018, USA"/>
    <s v="10011, USA"/>
    <x v="5"/>
    <s v="CORP - Employee Rides"/>
    <s v="DEPT - OPS - CA"/>
    <s v="Monthly Billing"/>
    <s v="Fare"/>
    <n v="18.05"/>
    <n v="0"/>
    <n v="0"/>
    <n v="18.05"/>
    <s v="USD"/>
    <n v="18.05"/>
    <n v="0"/>
    <n v="0"/>
    <n v="18.05"/>
    <n v="1.81"/>
  </r>
  <r>
    <s v="488036b2-7fa4-4452-bf28-9673a18e9866"/>
    <d v="2019-06-02T18:28:19"/>
    <d v="2019-06-02T00:00:00"/>
    <s v="6:02PM"/>
    <d v="2019-06-02T00:00:00"/>
    <s v="2:02PM"/>
    <d v="2019-06-02T00:00:00"/>
    <s v="6:28PM"/>
    <d v="2019-06-02T00:00:00"/>
    <s v="2:28PM"/>
    <s v="-05:00"/>
    <s v="Blade"/>
    <s v="Employee13"/>
    <s v="Employee13@blyblade.com"/>
    <x v="33"/>
    <s v="--"/>
    <s v="Travel | UberX Diamond"/>
    <x v="0"/>
    <x v="28"/>
    <n v="24"/>
    <s v="11211, USA"/>
    <s v="10010, USA"/>
    <x v="5"/>
    <s v="CORP - Employee Rides"/>
    <s v="DEPT - CX"/>
    <s v="Monthly Billing"/>
    <s v="Fare"/>
    <n v="28.5"/>
    <n v="0"/>
    <n v="0"/>
    <n v="28.5"/>
    <s v="USD"/>
    <n v="28.5"/>
    <n v="0"/>
    <n v="0"/>
    <n v="28.5"/>
    <n v="2.85"/>
  </r>
  <r>
    <s v="bf34f3b4-1c13-4504-8c20-12be4ec86ae3"/>
    <d v="2019-06-03T01:11:36"/>
    <d v="2019-06-03T00:00:00"/>
    <s v="12:31AM"/>
    <d v="2019-06-02T00:00:00"/>
    <s v="8:31PM"/>
    <d v="2019-06-03T00:00:00"/>
    <s v="1:11AM"/>
    <d v="2019-06-02T00:00:00"/>
    <s v="9:11PM"/>
    <s v="-05:00"/>
    <s v="Blade"/>
    <s v="Employee15"/>
    <s v="Employee15@blyblade.com"/>
    <x v="35"/>
    <s v="--"/>
    <s v="Travel | UberX Diamond"/>
    <x v="0"/>
    <x v="634"/>
    <n v="33"/>
    <s v="10280, USA"/>
    <s v="07608, USA"/>
    <x v="5"/>
    <s v="CORP - Employee Rides"/>
    <s v="DEPT - CX"/>
    <s v="Monthly Billing"/>
    <s v="Fare"/>
    <n v="78.290000000000006"/>
    <n v="0"/>
    <n v="0"/>
    <n v="78.290000000000006"/>
    <s v="USD"/>
    <n v="78.290000000000006"/>
    <n v="0"/>
    <n v="0"/>
    <n v="78.290000000000006"/>
    <n v="7.83"/>
  </r>
  <r>
    <s v="20d0ea0f-5f95-4848-aa21-87454886f0ea"/>
    <d v="2019-06-03T02:56:18"/>
    <d v="2019-06-03T00:00:00"/>
    <s v="2:00AM"/>
    <d v="2019-06-02T00:00:00"/>
    <s v="10:00PM"/>
    <d v="2019-06-03T00:00:00"/>
    <s v="2:56AM"/>
    <d v="2019-06-02T00:00:00"/>
    <s v="10:56PM"/>
    <s v="-05:00"/>
    <s v="Blade"/>
    <s v="Employee15"/>
    <s v="Employee15@blyblade.com"/>
    <x v="35"/>
    <s v="--"/>
    <s v="Travel | UberX"/>
    <x v="2"/>
    <x v="585"/>
    <n v="42"/>
    <s v="07608, USA"/>
    <s v="ted States"/>
    <x v="5"/>
    <s v="CORP - Employee Rides"/>
    <s v="DEPT - CX"/>
    <s v="Monthly Billing"/>
    <s v="Fare"/>
    <n v="46.87"/>
    <n v="0"/>
    <n v="0"/>
    <n v="46.87"/>
    <s v="USD"/>
    <n v="46.87"/>
    <n v="0"/>
    <n v="0"/>
    <n v="46.87"/>
    <n v="4.6900000000000004"/>
  </r>
  <r>
    <s v="95d35810-cad3-4e73-9a11-d73c08f74b0a"/>
    <d v="2019-06-03T11:11:51"/>
    <d v="2019-06-03T00:00:00"/>
    <s v="10:50AM"/>
    <d v="2019-06-03T00:00:00"/>
    <s v="6:50AM"/>
    <d v="2019-06-03T00:00:00"/>
    <s v="11:11AM"/>
    <d v="2019-06-03T00:00:00"/>
    <s v="7:11AM"/>
    <s v="-05:00"/>
    <s v="Blade"/>
    <s v="Employee13"/>
    <s v="Employee13@blyblade.com"/>
    <x v="33"/>
    <s v="--"/>
    <s v="Travel | UberX Diamond"/>
    <x v="0"/>
    <x v="212"/>
    <n v="17"/>
    <s v="11211, USA"/>
    <s v="10010, USA"/>
    <x v="5"/>
    <s v="CORP - Employee Rides"/>
    <s v="DEPT - CX"/>
    <s v="Monthly Billing"/>
    <s v="Fare"/>
    <n v="35.33"/>
    <n v="0"/>
    <n v="0"/>
    <n v="35.33"/>
    <s v="USD"/>
    <n v="35.33"/>
    <n v="0"/>
    <n v="0"/>
    <n v="35.33"/>
    <n v="3.53"/>
  </r>
  <r>
    <s v="9f9f9fda-0ab6-4450-bf08-ff9953707485"/>
    <d v="2019-06-03T18:41:39"/>
    <d v="2019-06-03T00:00:00"/>
    <s v="6:27PM"/>
    <d v="2019-06-03T00:00:00"/>
    <s v="2:27PM"/>
    <s v="--"/>
    <s v="--"/>
    <s v="--"/>
    <s v="--"/>
    <s v="-05:00"/>
    <s v="Blade"/>
    <s v="Employee8"/>
    <s v="Employee8@blyblade.com"/>
    <x v="11"/>
    <s v="--"/>
    <s v="Travel | UberX"/>
    <x v="0"/>
    <x v="3"/>
    <s v="--"/>
    <s v="10016, USA"/>
    <s v="10010, USA"/>
    <x v="5"/>
    <s v="CORP - Employee Rides"/>
    <s v="--"/>
    <s v="Monthly Billing"/>
    <s v="Fare"/>
    <n v="6.34"/>
    <n v="0"/>
    <n v="0"/>
    <n v="6.34"/>
    <s v="USD"/>
    <n v="6.34"/>
    <n v="0"/>
    <n v="0"/>
    <n v="6.34"/>
    <n v="0.63"/>
  </r>
  <r>
    <s v="b9e6159e-5172-4849-9f35-ba82a85cfc47"/>
    <d v="2019-06-03T19:14:34"/>
    <d v="2019-06-03T00:00:00"/>
    <s v="6:42PM"/>
    <d v="2019-06-03T00:00:00"/>
    <s v="2:42PM"/>
    <d v="2019-06-03T00:00:00"/>
    <s v="7:14PM"/>
    <d v="2019-06-03T00:00:00"/>
    <s v="3:14PM"/>
    <s v="-05:00"/>
    <s v="Blade"/>
    <s v="Employee4"/>
    <s v="Employee4@blyblade.com"/>
    <x v="1"/>
    <s v="--"/>
    <s v="Travel | UberX"/>
    <x v="0"/>
    <x v="17"/>
    <n v="17"/>
    <s v="10016, USA"/>
    <s v="10004, USA"/>
    <x v="5"/>
    <s v="CORP - Employee Rides"/>
    <s v="DEPT - CX"/>
    <s v="Monthly Billing"/>
    <s v="Fare"/>
    <n v="23.64"/>
    <n v="0"/>
    <n v="0"/>
    <n v="23.64"/>
    <s v="USD"/>
    <n v="23.64"/>
    <n v="0"/>
    <n v="0"/>
    <n v="23.64"/>
    <n v="2.36"/>
  </r>
  <r>
    <s v="652031d8-1f0d-4929-9708-1a8b0a11a57c"/>
    <d v="2019-06-03T22:01:11"/>
    <d v="2019-06-03T00:00:00"/>
    <s v="9:31PM"/>
    <d v="2019-06-03T00:00:00"/>
    <s v="5:31PM"/>
    <d v="2019-06-03T00:00:00"/>
    <s v="10:01PM"/>
    <d v="2019-06-03T00:00:00"/>
    <s v="6:01PM"/>
    <s v="-05:00"/>
    <s v="Blade"/>
    <s v="Employee12"/>
    <s v="Employee12@blyblade.com"/>
    <x v="0"/>
    <s v="--"/>
    <s v="Travel | UberX Diamond"/>
    <x v="0"/>
    <x v="225"/>
    <n v="25"/>
    <s v="10016, USA"/>
    <s v="10011, USA"/>
    <x v="5"/>
    <s v="CORP - Employee Rides"/>
    <s v="DEPT - OPS - NY"/>
    <s v="Monthly Billing"/>
    <s v="Fare"/>
    <n v="24.25"/>
    <n v="0"/>
    <n v="0"/>
    <n v="24.25"/>
    <s v="USD"/>
    <n v="24.25"/>
    <n v="0"/>
    <n v="0"/>
    <n v="24.25"/>
    <n v="2.4300000000000002"/>
  </r>
  <r>
    <s v="aff0b9d3-88fc-43b3-98d3-1cdd7259ca80"/>
    <d v="2019-06-04T12:00:01"/>
    <d v="2019-06-04T00:00:00"/>
    <s v="11:35AM"/>
    <d v="2019-06-04T00:00:00"/>
    <s v="7:35AM"/>
    <d v="2019-06-04T00:00:00"/>
    <s v="11:59AM"/>
    <d v="2019-06-04T00:00:00"/>
    <s v="7:59AM"/>
    <s v="-05:00"/>
    <s v="Blade"/>
    <s v="Employee13"/>
    <s v="Employee13@blyblade.com"/>
    <x v="33"/>
    <s v="--"/>
    <s v="Travel | UberX Diamond"/>
    <x v="0"/>
    <x v="5"/>
    <n v="20"/>
    <s v="11211, USA"/>
    <s v="10010, USA"/>
    <x v="5"/>
    <s v="CORP - Employee Rides"/>
    <s v="DEPT - CX"/>
    <s v="Monthly Billing"/>
    <s v="Fare"/>
    <n v="27.58"/>
    <n v="0"/>
    <n v="0"/>
    <n v="27.58"/>
    <s v="USD"/>
    <n v="27.58"/>
    <n v="0"/>
    <n v="0"/>
    <n v="27.58"/>
    <n v="2.76"/>
  </r>
  <r>
    <s v="d08c209f-63c3-4b04-95da-99bf947f1bb3"/>
    <d v="2019-07-13T00:09:08"/>
    <d v="2019-07-12T00:00:00"/>
    <s v="11:24PM"/>
    <d v="2019-07-12T00:00:00"/>
    <s v="7:24PM"/>
    <d v="2019-07-13T00:00:00"/>
    <s v="12:08AM"/>
    <d v="2019-07-12T00:00:00"/>
    <s v="8:08PM"/>
    <s v="-05:00"/>
    <s v="Blade"/>
    <s v="Employee3"/>
    <s v="Employee3@blyblade.com"/>
    <x v="17"/>
    <s v="--"/>
    <s v="Travel | Black SUV"/>
    <x v="2"/>
    <x v="193"/>
    <n v="11"/>
    <s v="08401, USA"/>
    <s v="08401, USA"/>
    <x v="1"/>
    <s v="CORP - Employee Rides"/>
    <s v="DEPT - CX"/>
    <s v="Monthly Billing"/>
    <s v="Tip"/>
    <n v="0"/>
    <n v="0"/>
    <n v="14.23"/>
    <n v="14.23"/>
    <s v="USD"/>
    <n v="0"/>
    <n v="0"/>
    <n v="14.23"/>
    <n v="14.23"/>
    <n v="0"/>
  </r>
  <r>
    <s v="2b2df2b8-467c-45b0-bf5e-cc234c9c38fc"/>
    <d v="2019-06-04T12:00:24"/>
    <d v="2019-06-04T00:00:00"/>
    <s v="11:19AM"/>
    <d v="2019-06-04T00:00:00"/>
    <s v="7:19AM"/>
    <d v="2019-06-04T00:00:00"/>
    <s v="12:00PM"/>
    <d v="2019-06-04T00:00:00"/>
    <s v="8:00AM"/>
    <s v="-05:00"/>
    <s v="Blade"/>
    <s v="Employee5"/>
    <s v="Employee5@blyblade.com"/>
    <x v="9"/>
    <s v="--"/>
    <s v="Travel | UberX Diamond"/>
    <x v="0"/>
    <x v="635"/>
    <n v="36"/>
    <s v="11374, USA"/>
    <s v="10018, USA"/>
    <x v="5"/>
    <s v="CORP - Employee Rides"/>
    <s v="DEPT - OPS - NY"/>
    <s v="Monthly Billing"/>
    <s v="Fare"/>
    <n v="47.91"/>
    <n v="0"/>
    <n v="0"/>
    <n v="47.91"/>
    <s v="USD"/>
    <n v="47.91"/>
    <n v="0"/>
    <n v="0"/>
    <n v="47.91"/>
    <n v="4.79"/>
  </r>
  <r>
    <s v="adc730bc-7044-4476-9f7a-8b9292478bde"/>
    <d v="2019-06-04T12:15:29"/>
    <d v="2019-06-04T00:00:00"/>
    <s v="12:00PM"/>
    <d v="2019-06-04T00:00:00"/>
    <s v="8:00AM"/>
    <d v="2019-06-04T00:00:00"/>
    <s v="12:15PM"/>
    <d v="2019-06-04T00:00:00"/>
    <s v="8:15AM"/>
    <s v="-05:00"/>
    <s v="Blade"/>
    <s v="Employee15"/>
    <s v="Employee15@blyblade.com"/>
    <x v="35"/>
    <s v="--"/>
    <s v="Travel | UberX Diamond"/>
    <x v="0"/>
    <x v="430"/>
    <n v="6"/>
    <s v="10280, USA"/>
    <s v="10004, USA"/>
    <x v="5"/>
    <s v="CORP - Employee Rides"/>
    <s v="DEPT - CX"/>
    <s v="Monthly Billing"/>
    <s v="Fare"/>
    <n v="10.67"/>
    <n v="0"/>
    <n v="0"/>
    <n v="10.67"/>
    <s v="USD"/>
    <n v="10.67"/>
    <n v="0"/>
    <n v="0"/>
    <n v="10.67"/>
    <n v="1.07"/>
  </r>
  <r>
    <s v="91837736-78cc-46d3-af67-857ade8fc72c"/>
    <d v="2019-06-04T22:51:03"/>
    <d v="2019-06-04T00:00:00"/>
    <s v="10:27PM"/>
    <d v="2019-06-04T00:00:00"/>
    <s v="6:27PM"/>
    <d v="2019-06-04T00:00:00"/>
    <s v="10:50PM"/>
    <d v="2019-06-04T00:00:00"/>
    <s v="6:50PM"/>
    <s v="-05:00"/>
    <s v="Blade"/>
    <s v="Employee4"/>
    <s v="Employee4@blyblade.com"/>
    <x v="1"/>
    <s v="--"/>
    <s v="Travel | UberX"/>
    <x v="0"/>
    <x v="90"/>
    <n v="17"/>
    <s v="10016, USA"/>
    <s v="10011, USA"/>
    <x v="5"/>
    <s v="CORP - Employee Rides"/>
    <s v="DEPT - CX"/>
    <s v="Monthly Billing"/>
    <s v="Fare"/>
    <n v="25.66"/>
    <n v="0"/>
    <n v="0"/>
    <n v="25.66"/>
    <s v="USD"/>
    <n v="25.66"/>
    <n v="0"/>
    <n v="0"/>
    <n v="25.66"/>
    <n v="2.57"/>
  </r>
  <r>
    <s v="1f2a43bd-647b-4793-8673-4c8505eaf944"/>
    <d v="2019-06-05T11:34:51"/>
    <d v="2019-06-05T00:00:00"/>
    <s v="10:55AM"/>
    <d v="2019-06-05T00:00:00"/>
    <s v="6:55AM"/>
    <d v="2019-06-05T00:00:00"/>
    <s v="11:34AM"/>
    <d v="2019-06-05T00:00:00"/>
    <s v="7:34AM"/>
    <s v="-05:00"/>
    <s v="Blade"/>
    <s v="Employee5"/>
    <s v="Employee5@blyblade.com"/>
    <x v="9"/>
    <s v="--"/>
    <s v="Travel | UberX Diamond"/>
    <x v="0"/>
    <x v="636"/>
    <n v="32"/>
    <s v="11374, USA"/>
    <s v="10011, USA"/>
    <x v="5"/>
    <s v="CORP - Employee Rides"/>
    <s v="DEPT - OPS - NY"/>
    <s v="Monthly Billing"/>
    <s v="Fare"/>
    <n v="53.36"/>
    <n v="0"/>
    <n v="0"/>
    <n v="53.36"/>
    <s v="USD"/>
    <n v="53.36"/>
    <n v="0"/>
    <n v="0"/>
    <n v="53.36"/>
    <n v="5.34"/>
  </r>
  <r>
    <s v="ca655baf-d923-4543-a185-199542f3cab8"/>
    <d v="2019-06-05T16:55:42"/>
    <d v="2019-06-05T00:00:00"/>
    <s v="4:31PM"/>
    <d v="2019-06-05T00:00:00"/>
    <s v="12:31PM"/>
    <d v="2019-06-05T00:00:00"/>
    <s v="4:55PM"/>
    <d v="2019-06-05T00:00:00"/>
    <s v="12:55PM"/>
    <s v="-05:00"/>
    <s v="Blade"/>
    <s v="Employee13"/>
    <s v="Employee13@blyblade.com"/>
    <x v="33"/>
    <s v="--"/>
    <s v="Travel | UberX Diamond"/>
    <x v="0"/>
    <x v="69"/>
    <n v="22"/>
    <s v="10003, USA"/>
    <s v="10016, USA"/>
    <x v="5"/>
    <s v="CORP - Employee Rides"/>
    <s v="DEPT - CX"/>
    <s v="Monthly Billing"/>
    <s v="Fare"/>
    <n v="20.73"/>
    <n v="0"/>
    <n v="0"/>
    <n v="20.73"/>
    <s v="USD"/>
    <n v="20.73"/>
    <n v="0"/>
    <n v="0"/>
    <n v="20.73"/>
    <n v="2.0699999999999998"/>
  </r>
  <r>
    <s v="0a6fa367-d69a-434f-8f3c-b3ce8afb1753"/>
    <d v="2019-06-05T18:06:18"/>
    <d v="2019-06-05T00:00:00"/>
    <s v="4:53PM"/>
    <d v="2019-06-05T00:00:00"/>
    <s v="12:53PM"/>
    <d v="2019-06-05T00:00:00"/>
    <s v="6:06PM"/>
    <d v="2019-06-05T00:00:00"/>
    <s v="2:06PM"/>
    <s v="-05:00"/>
    <s v="Blade"/>
    <s v="Employee15"/>
    <s v="Employee15@blyblade.com"/>
    <x v="35"/>
    <s v="--"/>
    <s v="Travel | UberX Diamond"/>
    <x v="0"/>
    <x v="637"/>
    <n v="69"/>
    <s v="10280, USA"/>
    <s v="10604, USA"/>
    <x v="5"/>
    <s v="CORP - Employee Rides"/>
    <s v="DEPT - CX"/>
    <s v="Monthly Billing"/>
    <s v="Fare"/>
    <n v="127.23"/>
    <n v="0"/>
    <n v="0"/>
    <n v="127.23"/>
    <s v="USD"/>
    <n v="127.23"/>
    <n v="0"/>
    <n v="0"/>
    <n v="127.23"/>
    <n v="12.72"/>
  </r>
  <r>
    <s v="2a410173-9b27-4031-8adb-9e7b0c26691d"/>
    <d v="2019-06-05T20:56:01"/>
    <d v="2019-06-05T00:00:00"/>
    <s v="7:20PM"/>
    <d v="2019-06-05T00:00:00"/>
    <s v="3:20PM"/>
    <d v="2019-06-05T00:00:00"/>
    <s v="8:55PM"/>
    <d v="2019-06-05T00:00:00"/>
    <s v="4:55PM"/>
    <s v="-05:00"/>
    <s v="Blade"/>
    <s v="Employee15"/>
    <s v="Employee15@blyblade.com"/>
    <x v="35"/>
    <s v="--"/>
    <s v="Travel | UberX"/>
    <x v="1"/>
    <x v="638"/>
    <n v="85"/>
    <s v="10604, USA"/>
    <s v="10280, USA"/>
    <x v="5"/>
    <s v="CORP - Employee Rides"/>
    <s v="DEPT - CX"/>
    <s v="Monthly Billing"/>
    <s v="Fare"/>
    <n v="65.790000000000006"/>
    <n v="0"/>
    <n v="0"/>
    <n v="65.790000000000006"/>
    <s v="USD"/>
    <n v="65.790000000000006"/>
    <n v="0"/>
    <n v="0"/>
    <n v="65.790000000000006"/>
    <n v="6.58"/>
  </r>
  <r>
    <s v="50c56920-6745-4bd0-be2a-c968aebe1914"/>
    <d v="2019-06-06T11:09:45"/>
    <d v="2019-06-06T00:00:00"/>
    <s v="10:26AM"/>
    <d v="2019-06-06T00:00:00"/>
    <s v="6:26AM"/>
    <d v="2019-06-06T00:00:00"/>
    <s v="11:09AM"/>
    <d v="2019-06-06T00:00:00"/>
    <s v="7:09AM"/>
    <s v="-05:00"/>
    <s v="Blade"/>
    <s v="Employee25"/>
    <s v="Employee25@blyblade.com"/>
    <x v="21"/>
    <s v="--"/>
    <s v="Travel | UberX Diamond"/>
    <x v="2"/>
    <x v="639"/>
    <n v="32"/>
    <s v="07087, USA"/>
    <s v="10016, USA"/>
    <x v="5"/>
    <s v="CORP - Employee Rides"/>
    <s v="DEPT - CX"/>
    <s v="Monthly Billing"/>
    <s v="Fare"/>
    <n v="43.15"/>
    <n v="0"/>
    <n v="0"/>
    <n v="43.15"/>
    <s v="USD"/>
    <n v="43.15"/>
    <n v="0"/>
    <n v="0"/>
    <n v="43.15"/>
    <n v="4.32"/>
  </r>
  <r>
    <s v="611e6a8f-efa1-4e83-b8d8-b303abc87a48"/>
    <d v="2019-06-06T12:11:06"/>
    <d v="2019-06-06T00:00:00"/>
    <s v="12:01PM"/>
    <d v="2019-06-06T00:00:00"/>
    <s v="8:01AM"/>
    <d v="2019-06-06T00:00:00"/>
    <s v="12:10PM"/>
    <d v="2019-06-06T00:00:00"/>
    <s v="8:10AM"/>
    <s v="-05:00"/>
    <s v="Blade"/>
    <s v="Employee15"/>
    <s v="Employee15@blyblade.com"/>
    <x v="35"/>
    <s v="--"/>
    <s v="Travel | UberX Diamond"/>
    <x v="0"/>
    <x v="278"/>
    <n v="6"/>
    <s v="10280, USA"/>
    <s v="10004, USA"/>
    <x v="5"/>
    <s v="CORP - Employee Rides"/>
    <s v="DEPT - CX"/>
    <s v="Monthly Billing"/>
    <s v="Fare"/>
    <n v="8.66"/>
    <n v="0"/>
    <n v="0"/>
    <n v="8.66"/>
    <s v="USD"/>
    <n v="8.66"/>
    <n v="0"/>
    <n v="0"/>
    <n v="8.66"/>
    <n v="0.87"/>
  </r>
  <r>
    <s v="2f281951-ff6c-4e45-b6c3-f95dfc2c40dd"/>
    <d v="2019-07-13T10:41:27"/>
    <d v="2019-07-12T00:00:00"/>
    <s v="3:04PM"/>
    <d v="2019-07-12T00:00:00"/>
    <s v="11:04AM"/>
    <s v="--"/>
    <s v="--"/>
    <s v="--"/>
    <s v="--"/>
    <s v="-05:00"/>
    <s v="Blade"/>
    <s v="Employee25"/>
    <s v="Employee25@blyblade.com"/>
    <x v="21"/>
    <s v="--"/>
    <s v="Travel | UberX Diamond"/>
    <x v="0"/>
    <x v="3"/>
    <s v="--"/>
    <s v="10016, USA"/>
    <s v="10016, USA"/>
    <x v="3"/>
    <s v="CORP - Employee Rides"/>
    <s v="DEPT - CX"/>
    <s v="Monthly Billing"/>
    <s v="Adjustment"/>
    <n v="-5.44"/>
    <n v="0"/>
    <n v="0"/>
    <n v="-5.44"/>
    <s v="USD"/>
    <n v="-5.44"/>
    <n v="0"/>
    <n v="0"/>
    <n v="-5.44"/>
    <n v="-0.54"/>
  </r>
  <r>
    <s v="6757bb31-6006-4b68-8832-b3e5bb3bff22"/>
    <d v="2019-06-06T12:56:24"/>
    <d v="2019-06-06T00:00:00"/>
    <s v="12:25PM"/>
    <d v="2019-06-06T00:00:00"/>
    <s v="8:25AM"/>
    <d v="2019-06-06T00:00:00"/>
    <s v="12:56PM"/>
    <d v="2019-06-06T00:00:00"/>
    <s v="8:56AM"/>
    <s v="-05:00"/>
    <s v="Blade"/>
    <s v="Employee13"/>
    <s v="Employee13@blyblade.com"/>
    <x v="33"/>
    <s v="--"/>
    <s v="Travel | UberX Diamond"/>
    <x v="0"/>
    <x v="410"/>
    <n v="26"/>
    <s v="11211, USA"/>
    <s v="10016, USA"/>
    <x v="5"/>
    <s v="CORP - Employee Rides"/>
    <s v="DEPT - CX"/>
    <s v="Monthly Billing"/>
    <s v="Fare"/>
    <n v="28.3"/>
    <n v="0"/>
    <n v="0"/>
    <n v="28.3"/>
    <s v="USD"/>
    <n v="28.3"/>
    <n v="0"/>
    <n v="0"/>
    <n v="28.3"/>
    <n v="2.83"/>
  </r>
  <r>
    <s v="9196f455-51fa-4b2e-b447-b1e4f9a3aeb1"/>
    <d v="2019-06-06T13:31:00"/>
    <d v="2019-06-06T00:00:00"/>
    <s v="1:02PM"/>
    <d v="2019-06-06T00:00:00"/>
    <s v="9:02AM"/>
    <d v="2019-06-06T00:00:00"/>
    <s v="1:30PM"/>
    <d v="2019-06-06T00:00:00"/>
    <s v="9:30AM"/>
    <s v="-05:00"/>
    <s v="Blade"/>
    <s v="Employee16"/>
    <s v="Employee16@blyblade.com"/>
    <x v="13"/>
    <s v="--"/>
    <s v="Travel | UberX"/>
    <x v="0"/>
    <x v="252"/>
    <n v="22"/>
    <s v="10011, USA"/>
    <s v="10010, USA"/>
    <x v="5"/>
    <s v="CORP - Employee Rides"/>
    <s v="DEPT - OPS - NY"/>
    <s v="Monthly Billing"/>
    <s v="Fare"/>
    <n v="28.22"/>
    <n v="0"/>
    <n v="0"/>
    <n v="28.22"/>
    <s v="USD"/>
    <n v="28.22"/>
    <n v="0"/>
    <n v="0"/>
    <n v="28.22"/>
    <n v="2.82"/>
  </r>
  <r>
    <s v="aa6492e6-a639-4401-9386-6b829fbab3a9"/>
    <d v="2019-06-06T14:24:47"/>
    <d v="2019-06-06T00:00:00"/>
    <s v="1:59PM"/>
    <d v="2019-06-06T00:00:00"/>
    <s v="9:59AM"/>
    <d v="2019-06-06T00:00:00"/>
    <s v="2:24PM"/>
    <d v="2019-06-06T00:00:00"/>
    <s v="10:24AM"/>
    <s v="-05:00"/>
    <s v="Blade"/>
    <s v="Employee25"/>
    <s v="Employee25@blyblade.com"/>
    <x v="21"/>
    <s v="--"/>
    <s v="Travel | UberX Diamond"/>
    <x v="0"/>
    <x v="443"/>
    <n v="21"/>
    <s v="10010, USA"/>
    <s v="10011, USA"/>
    <x v="5"/>
    <s v="CORP - Employee Rides"/>
    <s v="DEPT - CX"/>
    <s v="Monthly Billing"/>
    <s v="Fare"/>
    <n v="23.76"/>
    <n v="0"/>
    <n v="0"/>
    <n v="23.76"/>
    <s v="USD"/>
    <n v="23.76"/>
    <n v="0"/>
    <n v="0"/>
    <n v="23.76"/>
    <n v="2.38"/>
  </r>
  <r>
    <s v="002a9253-da05-4568-9b5e-d3d9aef8645f"/>
    <d v="2019-07-14T05:46:42"/>
    <d v="2019-07-14T00:00:00"/>
    <s v="4:34AM"/>
    <d v="2019-07-14T00:00:00"/>
    <s v="12:34AM"/>
    <d v="2019-07-14T00:00:00"/>
    <s v="5:08AM"/>
    <d v="2019-07-14T00:00:00"/>
    <s v="1:08AM"/>
    <s v="-05:00"/>
    <s v="Blade"/>
    <s v="Employee5"/>
    <s v="Employee5@blyblade.com"/>
    <x v="9"/>
    <s v="--"/>
    <s v="Travel | UberX Diamond"/>
    <x v="0"/>
    <x v="633"/>
    <n v="30"/>
    <s v="10011, USA"/>
    <s v="11374, USA"/>
    <x v="10"/>
    <s v="CORP - Employee Rides"/>
    <s v="DEPT - OPS - NY"/>
    <s v="Monthly Billing"/>
    <s v="Tip"/>
    <n v="0"/>
    <n v="0"/>
    <n v="7.13"/>
    <n v="7.13"/>
    <s v="USD"/>
    <n v="0"/>
    <n v="0"/>
    <n v="7.13"/>
    <n v="7.13"/>
    <n v="0"/>
  </r>
  <r>
    <s v="1a43ee1e-1569-43d4-91f3-1ac3da95cc44"/>
    <d v="2019-06-06T15:25:52"/>
    <d v="2019-06-06T00:00:00"/>
    <s v="2:32PM"/>
    <d v="2019-06-06T00:00:00"/>
    <s v="10:32AM"/>
    <d v="2019-06-06T00:00:00"/>
    <s v="3:25PM"/>
    <d v="2019-06-06T00:00:00"/>
    <s v="11:25AM"/>
    <s v="-05:00"/>
    <s v="Blade"/>
    <s v="Employee15"/>
    <s v="Employee15@blyblade.com"/>
    <x v="35"/>
    <s v="--"/>
    <s v="Travel | UberX Diamond"/>
    <x v="0"/>
    <x v="640"/>
    <n v="49"/>
    <s v="10004, USA"/>
    <s v="07608, USA"/>
    <x v="5"/>
    <s v="CORP - Employee Rides"/>
    <s v="DEPT - CX"/>
    <s v="Monthly Billing"/>
    <s v="Fare"/>
    <n v="84.52"/>
    <n v="0"/>
    <n v="0"/>
    <n v="84.52"/>
    <s v="USD"/>
    <n v="84.52"/>
    <n v="0"/>
    <n v="0"/>
    <n v="84.52"/>
    <n v="8.4499999999999993"/>
  </r>
  <r>
    <s v="6aec40d9-4d91-41b5-a381-0b0b9de561bc"/>
    <d v="2019-06-06T17:33:51"/>
    <d v="2019-06-06T00:00:00"/>
    <s v="4:27PM"/>
    <d v="2019-06-06T00:00:00"/>
    <s v="12:27PM"/>
    <d v="2019-06-06T00:00:00"/>
    <s v="5:33PM"/>
    <d v="2019-06-06T00:00:00"/>
    <s v="1:33PM"/>
    <s v="-05:00"/>
    <s v="Blade"/>
    <s v="Employee15"/>
    <s v="Employee15@blyblade.com"/>
    <x v="35"/>
    <s v="--"/>
    <s v="Travel | UberX"/>
    <x v="2"/>
    <x v="641"/>
    <n v="60"/>
    <s v="07608, USA"/>
    <s v="10004, USA"/>
    <x v="5"/>
    <s v="CORP - Employee Rides"/>
    <s v="DEPT - CX"/>
    <s v="Monthly Billing"/>
    <s v="Fare"/>
    <n v="44.81"/>
    <n v="0"/>
    <n v="0"/>
    <n v="44.81"/>
    <s v="USD"/>
    <n v="44.81"/>
    <n v="0"/>
    <n v="0"/>
    <n v="44.81"/>
    <n v="4.4800000000000004"/>
  </r>
  <r>
    <s v="3cc70112-a896-4058-bc8e-df1d72de9fa2"/>
    <d v="2019-06-06T17:47:33"/>
    <d v="2019-06-06T00:00:00"/>
    <s v="5:19PM"/>
    <d v="2019-06-06T00:00:00"/>
    <s v="1:19PM"/>
    <d v="2019-06-06T00:00:00"/>
    <s v="5:47PM"/>
    <d v="2019-06-06T00:00:00"/>
    <s v="1:47PM"/>
    <s v="-05:00"/>
    <s v="Blade"/>
    <s v="Employee6"/>
    <s v="Employee6@blyblade.com"/>
    <x v="3"/>
    <s v="--"/>
    <s v="Travel | UberX"/>
    <x v="0"/>
    <x v="252"/>
    <n v="26"/>
    <s v="10011, USA"/>
    <s v="10010, USA"/>
    <x v="5"/>
    <s v="CORP - Employee Rides"/>
    <s v="DEPT - OPS - NY"/>
    <s v="Monthly Billing"/>
    <s v="Fare"/>
    <n v="26.52"/>
    <n v="0"/>
    <n v="0"/>
    <n v="26.52"/>
    <s v="USD"/>
    <n v="26.52"/>
    <n v="0"/>
    <n v="0"/>
    <n v="26.52"/>
    <n v="2.65"/>
  </r>
  <r>
    <s v="a560281a-dcaf-444d-a633-36e32f8e1eea"/>
    <d v="2019-06-07T09:53:12"/>
    <d v="2019-06-07T00:00:00"/>
    <s v="9:32AM"/>
    <d v="2019-06-07T00:00:00"/>
    <s v="5:32AM"/>
    <d v="2019-06-07T00:00:00"/>
    <s v="9:53AM"/>
    <d v="2019-06-07T00:00:00"/>
    <s v="5:53AM"/>
    <s v="-05:00"/>
    <s v="Blade"/>
    <s v="Employee30"/>
    <s v="Employee30@blyblade.com"/>
    <x v="47"/>
    <s v="--"/>
    <s v="Travel | UberX"/>
    <x v="0"/>
    <x v="642"/>
    <n v="12"/>
    <s v="10013, USA"/>
    <s v="10011, USA"/>
    <x v="5"/>
    <s v="CORP - Employee Rides"/>
    <s v="BLADE - CX + SR CX"/>
    <s v="Monthly Billing"/>
    <s v="Fare"/>
    <n v="20.18"/>
    <n v="0"/>
    <n v="0"/>
    <n v="20.18"/>
    <s v="USD"/>
    <n v="20.18"/>
    <n v="0"/>
    <n v="0"/>
    <n v="20.18"/>
    <n v="2.02"/>
  </r>
  <r>
    <s v="1de77633-f445-4f7a-998f-5e76dd1ebddf"/>
    <d v="2019-06-07T10:58:03"/>
    <d v="2019-06-07T00:00:00"/>
    <s v="10:17AM"/>
    <d v="2019-06-07T00:00:00"/>
    <s v="6:17AM"/>
    <d v="2019-06-07T00:00:00"/>
    <s v="10:57AM"/>
    <d v="2019-06-07T00:00:00"/>
    <s v="6:57AM"/>
    <s v="-05:00"/>
    <s v="Blade"/>
    <s v="Employee25"/>
    <s v="Employee25@blyblade.com"/>
    <x v="21"/>
    <s v="--"/>
    <s v="Travel | UberX Diamond"/>
    <x v="2"/>
    <x v="643"/>
    <n v="32"/>
    <s v="07087, USA"/>
    <s v="10016, USA"/>
    <x v="5"/>
    <s v="CORP - Employee Rides"/>
    <s v="DEPT - CX"/>
    <s v="Monthly Billing"/>
    <s v="Fare"/>
    <n v="38.9"/>
    <n v="0"/>
    <n v="0"/>
    <n v="38.9"/>
    <s v="USD"/>
    <n v="38.9"/>
    <n v="0"/>
    <n v="0"/>
    <n v="38.9"/>
    <n v="3.89"/>
  </r>
  <r>
    <s v="9bcfcd2a-d979-4887-9dff-8614a1379516"/>
    <d v="2019-06-07T11:24:18"/>
    <d v="2019-06-07T00:00:00"/>
    <s v="11:05AM"/>
    <d v="2019-06-07T00:00:00"/>
    <s v="7:05AM"/>
    <d v="2019-06-07T00:00:00"/>
    <s v="11:24AM"/>
    <d v="2019-06-07T00:00:00"/>
    <s v="7:24AM"/>
    <s v="-05:00"/>
    <s v="Blade"/>
    <s v="Employee31"/>
    <s v="Employee31@blyblade.com"/>
    <x v="48"/>
    <s v="--"/>
    <s v="Travel | UberX Diamond"/>
    <x v="0"/>
    <x v="17"/>
    <n v="12"/>
    <s v="ted States"/>
    <s v="10016, USA"/>
    <x v="5"/>
    <s v="CORP - Employee Rides"/>
    <s v="BLADE - CX + SR CX"/>
    <s v="Monthly Billing"/>
    <s v="Fare"/>
    <n v="20.84"/>
    <n v="0"/>
    <n v="0"/>
    <n v="20.84"/>
    <s v="USD"/>
    <n v="20.84"/>
    <n v="0"/>
    <n v="0"/>
    <n v="20.84"/>
    <n v="2.08"/>
  </r>
  <r>
    <s v="1600fbb9-1a52-458f-91f0-e64bef9f26f7"/>
    <d v="2019-07-14T17:16:26"/>
    <d v="2019-07-14T00:00:00"/>
    <s v="5:07PM"/>
    <d v="2019-07-14T00:00:00"/>
    <s v="1:07PM"/>
    <s v="--"/>
    <s v="--"/>
    <s v="--"/>
    <s v="--"/>
    <s v="-05:00"/>
    <s v="Blade"/>
    <s v="Employee8"/>
    <s v="Employee8@blyblade.com"/>
    <x v="11"/>
    <s v="--"/>
    <s v="Travel | UberX Diamond"/>
    <x v="0"/>
    <x v="3"/>
    <s v="--"/>
    <s v="10018, USA"/>
    <s v="10018, USA"/>
    <x v="2"/>
    <s v="CORP - Employee Rides"/>
    <s v="--"/>
    <s v="Monthly Billing"/>
    <s v="Adjustment"/>
    <n v="-5.44"/>
    <n v="0"/>
    <n v="0"/>
    <n v="-5.44"/>
    <s v="USD"/>
    <n v="-5.44"/>
    <n v="0"/>
    <n v="0"/>
    <n v="-5.44"/>
    <n v="-0.54"/>
  </r>
  <r>
    <s v="ef2f2ae3-6918-4571-9b6e-cb71f2caa362"/>
    <d v="2019-06-07T11:52:07"/>
    <d v="2019-06-07T00:00:00"/>
    <s v="11:20AM"/>
    <d v="2019-06-07T00:00:00"/>
    <s v="7:20AM"/>
    <d v="2019-06-07T00:00:00"/>
    <s v="11:51AM"/>
    <d v="2019-06-07T00:00:00"/>
    <s v="7:51AM"/>
    <s v="-05:00"/>
    <s v="Blade"/>
    <s v="Employee13"/>
    <s v="Employee13@blyblade.com"/>
    <x v="33"/>
    <s v="--"/>
    <s v="Travel | UberX Diamond"/>
    <x v="0"/>
    <x v="259"/>
    <n v="26"/>
    <s v="11211, USA"/>
    <s v="10010, USA"/>
    <x v="5"/>
    <s v="CORP - Employee Rides"/>
    <s v="DEPT - CX"/>
    <s v="Monthly Billing"/>
    <s v="Fare"/>
    <n v="23.32"/>
    <n v="0"/>
    <n v="0"/>
    <n v="23.32"/>
    <s v="USD"/>
    <n v="23.32"/>
    <n v="0"/>
    <n v="0"/>
    <n v="23.32"/>
    <n v="2.33"/>
  </r>
  <r>
    <s v="e8795815-edb5-484a-9f4e-83c8fccb7e26"/>
    <d v="2019-06-07T13:16:33"/>
    <d v="2019-06-07T00:00:00"/>
    <s v="12:42PM"/>
    <d v="2019-06-07T00:00:00"/>
    <s v="8:42AM"/>
    <d v="2019-06-07T00:00:00"/>
    <s v="1:16PM"/>
    <d v="2019-06-07T00:00:00"/>
    <s v="9:16AM"/>
    <s v="-05:00"/>
    <s v="Blade"/>
    <s v="Employee16"/>
    <s v="Employee16@blyblade.com"/>
    <x v="13"/>
    <s v="--"/>
    <s v="Travel | UberX"/>
    <x v="0"/>
    <x v="517"/>
    <n v="32"/>
    <s v="10018, USA"/>
    <s v="10016, USA"/>
    <x v="5"/>
    <s v="CORP - Employee Rides"/>
    <s v="DEPT - OPS - NY"/>
    <s v="Monthly Billing"/>
    <s v="Fare"/>
    <n v="30.77"/>
    <n v="0"/>
    <n v="0"/>
    <n v="30.77"/>
    <s v="USD"/>
    <n v="30.77"/>
    <n v="0"/>
    <n v="0"/>
    <n v="30.77"/>
    <n v="3.08"/>
  </r>
  <r>
    <s v="6583722f-e5c8-47a9-8b00-7349d6e5488b"/>
    <d v="2019-06-07T13:18:32"/>
    <d v="2019-06-07T00:00:00"/>
    <s v="1:11PM"/>
    <d v="2019-06-07T00:00:00"/>
    <s v="9:11AM"/>
    <d v="2019-06-07T00:00:00"/>
    <s v="1:18PM"/>
    <d v="2019-06-07T00:00:00"/>
    <s v="9:18AM"/>
    <s v="-05:00"/>
    <s v="Blade"/>
    <s v="Employee15"/>
    <s v="Employee15@blyblade.com"/>
    <x v="35"/>
    <s v="--"/>
    <s v="Travel | UberX Diamond"/>
    <x v="0"/>
    <x v="219"/>
    <n v="4"/>
    <s v="10280, USA"/>
    <s v="10004, USA"/>
    <x v="5"/>
    <s v="CORP - Employee Rides"/>
    <s v="DEPT - CX"/>
    <s v="Monthly Billing"/>
    <s v="Fare"/>
    <n v="7.53"/>
    <n v="0"/>
    <n v="0"/>
    <n v="7.53"/>
    <s v="USD"/>
    <n v="7.53"/>
    <n v="0"/>
    <n v="0"/>
    <n v="7.53"/>
    <n v="0.75"/>
  </r>
  <r>
    <s v="243db4c8-4332-4d3e-acb8-e0ddb592c54d"/>
    <d v="2019-06-07T13:29:31"/>
    <d v="2019-06-07T00:00:00"/>
    <s v="1:12PM"/>
    <d v="2019-06-07T00:00:00"/>
    <s v="9:12AM"/>
    <d v="2019-06-07T00:00:00"/>
    <s v="1:29PM"/>
    <d v="2019-06-07T00:00:00"/>
    <s v="9:29AM"/>
    <s v="-05:00"/>
    <s v="Blade"/>
    <s v="Employee5"/>
    <s v="Employee5@blyblade.com"/>
    <x v="9"/>
    <s v="--"/>
    <s v="Travel | UberX Diamond"/>
    <x v="0"/>
    <x v="496"/>
    <n v="14"/>
    <s v="10019, USA"/>
    <s v="10036, USA"/>
    <x v="5"/>
    <s v="CORP - Employee Rides"/>
    <s v="DEPT - OPS - NY"/>
    <s v="Monthly Billing"/>
    <s v="Fare"/>
    <n v="15.59"/>
    <n v="0"/>
    <n v="0"/>
    <n v="15.59"/>
    <s v="USD"/>
    <n v="15.59"/>
    <n v="0"/>
    <n v="0"/>
    <n v="15.59"/>
    <n v="1.56"/>
  </r>
  <r>
    <s v="11e257cb-6147-4984-b5b2-f2cd01d09f8b"/>
    <d v="2019-06-07T16:17:24"/>
    <d v="2019-06-07T00:00:00"/>
    <s v="3:10PM"/>
    <d v="2019-06-07T00:00:00"/>
    <s v="11:10AM"/>
    <d v="2019-06-07T00:00:00"/>
    <s v="4:17PM"/>
    <d v="2019-06-07T00:00:00"/>
    <s v="12:17PM"/>
    <s v="-05:00"/>
    <s v="Blade"/>
    <s v="Employee15"/>
    <s v="Employee15@blyblade.com"/>
    <x v="35"/>
    <s v="--"/>
    <s v="Travel | UberX Diamond"/>
    <x v="0"/>
    <x v="51"/>
    <n v="58"/>
    <s v="10004, USA"/>
    <s v="07608, USA"/>
    <x v="5"/>
    <s v="CORP - Employee Rides"/>
    <s v="DEPT - CX"/>
    <s v="Monthly Billing"/>
    <s v="Fare"/>
    <n v="86.92"/>
    <n v="0"/>
    <n v="0"/>
    <n v="86.92"/>
    <s v="USD"/>
    <n v="86.92"/>
    <n v="0"/>
    <n v="0"/>
    <n v="86.92"/>
    <n v="8.69"/>
  </r>
  <r>
    <s v="72708e7f-c8a9-4bf1-b622-e92112be3886"/>
    <d v="2019-06-07T18:33:04"/>
    <d v="2019-06-07T00:00:00"/>
    <s v="5:11PM"/>
    <d v="2019-06-07T00:00:00"/>
    <s v="1:11PM"/>
    <d v="2019-06-07T00:00:00"/>
    <s v="6:32PM"/>
    <d v="2019-06-07T00:00:00"/>
    <s v="2:32PM"/>
    <s v="-05:00"/>
    <s v="Blade"/>
    <s v="Employee15"/>
    <s v="Employee15@blyblade.com"/>
    <x v="35"/>
    <s v="--"/>
    <s v="Travel | UberX"/>
    <x v="2"/>
    <x v="644"/>
    <n v="66"/>
    <s v="07608, USA"/>
    <s v="10004, USA"/>
    <x v="5"/>
    <s v="CORP - Employee Rides"/>
    <s v="DEPT - CX"/>
    <s v="Monthly Billing"/>
    <s v="Fare"/>
    <n v="50.89"/>
    <n v="0"/>
    <n v="0"/>
    <n v="50.89"/>
    <s v="USD"/>
    <n v="50.89"/>
    <n v="0"/>
    <n v="0"/>
    <n v="50.89"/>
    <n v="5.09"/>
  </r>
  <r>
    <s v="772bd28b-bcbc-4d63-bba5-8ebe10f00ffc"/>
    <d v="2019-06-07T18:50:47"/>
    <d v="2019-06-07T00:00:00"/>
    <s v="5:23PM"/>
    <d v="2019-06-07T00:00:00"/>
    <s v="1:23PM"/>
    <d v="2019-06-07T00:00:00"/>
    <s v="6:50PM"/>
    <d v="2019-06-07T00:00:00"/>
    <s v="2:50PM"/>
    <s v="-05:00"/>
    <s v="Blade"/>
    <s v="Employee30"/>
    <s v="Employee30@blyblade.com"/>
    <x v="47"/>
    <s v="--"/>
    <s v="Travel | UberX"/>
    <x v="0"/>
    <x v="645"/>
    <n v="85"/>
    <s v="10011, USA"/>
    <s v="10604, USA"/>
    <x v="5"/>
    <s v="CORP - Employee Rides"/>
    <s v="BLADE - CX + SR CX"/>
    <s v="Monthly Billing"/>
    <s v="Fare"/>
    <n v="141.33000000000001"/>
    <n v="0"/>
    <n v="0"/>
    <n v="141.33000000000001"/>
    <s v="USD"/>
    <n v="141.33000000000001"/>
    <n v="0"/>
    <n v="0"/>
    <n v="141.33000000000001"/>
    <n v="14.13"/>
  </r>
  <r>
    <s v="78dab124-1138-4adf-8182-256e3e8a5d92"/>
    <d v="2019-06-07T21:49:25"/>
    <d v="2019-06-07T00:00:00"/>
    <s v="7:58PM"/>
    <d v="2019-06-07T00:00:00"/>
    <s v="3:58PM"/>
    <d v="2019-06-07T00:00:00"/>
    <s v="9:49PM"/>
    <d v="2019-06-07T00:00:00"/>
    <s v="5:49PM"/>
    <s v="-05:00"/>
    <s v="Blade"/>
    <s v="Employee30"/>
    <s v="Employee30@blyblade.com"/>
    <x v="47"/>
    <s v="--"/>
    <s v="Travel | UberX"/>
    <x v="1"/>
    <x v="646"/>
    <n v="95"/>
    <s v="10604, USA"/>
    <s v="07608, USA"/>
    <x v="5"/>
    <s v="CORP - Employee Rides"/>
    <s v="BLADE - CX + SR CX"/>
    <s v="Monthly Billing"/>
    <s v="Fare"/>
    <n v="90.28"/>
    <n v="0"/>
    <n v="0"/>
    <n v="90.28"/>
    <s v="USD"/>
    <n v="90.28"/>
    <n v="0"/>
    <n v="0"/>
    <n v="90.28"/>
    <n v="9.0299999999999994"/>
  </r>
  <r>
    <s v="78dab124-1138-4adf-8182-256e3e8a5d92"/>
    <d v="2019-06-07T22:11:21"/>
    <d v="2019-06-07T00:00:00"/>
    <s v="7:58PM"/>
    <d v="2019-06-07T00:00:00"/>
    <s v="3:58PM"/>
    <d v="2019-06-07T00:00:00"/>
    <s v="9:49PM"/>
    <d v="2019-06-07T00:00:00"/>
    <s v="5:49PM"/>
    <s v="-05:00"/>
    <s v="Blade"/>
    <s v="Employee30"/>
    <s v="Employee30@blyblade.com"/>
    <x v="47"/>
    <s v="--"/>
    <s v="Travel | UberX"/>
    <x v="1"/>
    <x v="646"/>
    <n v="95"/>
    <s v="10604, USA"/>
    <s v="07608, USA"/>
    <x v="5"/>
    <s v="CORP - Employee Rides"/>
    <s v="BLADE - CX + SR CX"/>
    <s v="Monthly Billing"/>
    <s v="Fare"/>
    <n v="17.2"/>
    <n v="0"/>
    <n v="0"/>
    <n v="17.2"/>
    <s v="USD"/>
    <n v="17.2"/>
    <n v="0"/>
    <n v="0"/>
    <n v="17.2"/>
    <n v="1.72"/>
  </r>
  <r>
    <s v="610b93b8-021d-4df5-bdcc-b0c9962d2b55"/>
    <d v="2019-06-07T23:51:58"/>
    <d v="2019-06-07T00:00:00"/>
    <s v="10:30PM"/>
    <d v="2019-06-07T00:00:00"/>
    <s v="6:30PM"/>
    <d v="2019-06-07T00:00:00"/>
    <s v="11:51PM"/>
    <d v="2019-06-07T00:00:00"/>
    <s v="7:51PM"/>
    <s v="-05:00"/>
    <s v="Blade"/>
    <s v="Employee30"/>
    <s v="Employee30@blyblade.com"/>
    <x v="47"/>
    <s v="--"/>
    <s v="Travel | UberX"/>
    <x v="2"/>
    <x v="369"/>
    <n v="71"/>
    <s v="07608, USA"/>
    <s v="10013, USA"/>
    <x v="5"/>
    <s v="CORP - Employee Rides"/>
    <s v="BLADE - CX + SR CX"/>
    <s v="Monthly Billing"/>
    <s v="Fare"/>
    <n v="48.21"/>
    <n v="0"/>
    <n v="0"/>
    <n v="48.21"/>
    <s v="USD"/>
    <n v="48.21"/>
    <n v="0"/>
    <n v="0"/>
    <n v="48.21"/>
    <n v="4.82"/>
  </r>
  <r>
    <s v="015629c9-d3a6-4f58-8e8d-a225f33cd2ef"/>
    <d v="2019-06-08T02:49:55"/>
    <d v="2019-06-08T00:00:00"/>
    <s v="2:20AM"/>
    <d v="2019-06-07T00:00:00"/>
    <s v="10:20PM"/>
    <d v="2019-06-08T00:00:00"/>
    <s v="2:49AM"/>
    <d v="2019-06-07T00:00:00"/>
    <s v="10:49PM"/>
    <s v="-05:00"/>
    <s v="Blade"/>
    <s v="Employee13"/>
    <s v="Employee13@blyblade.com"/>
    <x v="33"/>
    <s v="--"/>
    <s v="Travel | UberX Diamond"/>
    <x v="0"/>
    <x v="85"/>
    <n v="21"/>
    <s v="10016, USA"/>
    <s v="11211, USA"/>
    <x v="5"/>
    <s v="Late Night Rides"/>
    <s v="DEPT - CX"/>
    <s v="Monthly Billing"/>
    <s v="Fare"/>
    <n v="29.69"/>
    <n v="0"/>
    <n v="0"/>
    <n v="29.69"/>
    <s v="USD"/>
    <n v="29.69"/>
    <n v="0"/>
    <n v="0"/>
    <n v="29.69"/>
    <n v="2.97"/>
  </r>
  <r>
    <s v="e6bd2411-62c6-41ac-9d21-d631990c6548"/>
    <d v="2019-06-08T03:07:35"/>
    <d v="2019-06-08T00:00:00"/>
    <s v="2:32AM"/>
    <d v="2019-06-07T00:00:00"/>
    <s v="10:32PM"/>
    <d v="2019-06-08T00:00:00"/>
    <s v="3:07AM"/>
    <d v="2019-06-07T00:00:00"/>
    <s v="11:07PM"/>
    <s v="-05:00"/>
    <s v="Blade"/>
    <s v="Employee31"/>
    <s v="Employee31@blyblade.com"/>
    <x v="48"/>
    <s v="--"/>
    <s v="Travel | UberX Diamond"/>
    <x v="0"/>
    <x v="647"/>
    <n v="17"/>
    <s v="10016, USA"/>
    <s v="10013, USA"/>
    <x v="5"/>
    <s v="CORP - Employee Rides"/>
    <s v="BLADE - CX + SR CX"/>
    <s v="Monthly Billing"/>
    <s v="Fare"/>
    <n v="30.01"/>
    <n v="0"/>
    <n v="0"/>
    <n v="30.01"/>
    <s v="USD"/>
    <n v="30.01"/>
    <n v="0"/>
    <n v="0"/>
    <n v="30.01"/>
    <n v="3"/>
  </r>
  <r>
    <s v="9f809716-5b3c-4882-8695-9be2901cf779"/>
    <d v="2019-07-15T02:57:43"/>
    <d v="2019-07-15T00:00:00"/>
    <s v="1:57AM"/>
    <d v="2019-07-14T00:00:00"/>
    <s v="9:57PM"/>
    <d v="2019-07-15T00:00:00"/>
    <s v="2:53AM"/>
    <d v="2019-07-14T00:00:00"/>
    <s v="10:53PM"/>
    <s v="-05:00"/>
    <s v="Blade"/>
    <s v="Employee4"/>
    <s v="Employee4@blyblade.com"/>
    <x v="1"/>
    <s v="--"/>
    <s v="Travel | UberX"/>
    <x v="2"/>
    <x v="648"/>
    <n v="52"/>
    <s v="07608, USA"/>
    <s v="10038, USA"/>
    <x v="5"/>
    <s v="CORP - Employee Rides"/>
    <s v="DEPT - CX"/>
    <s v="Monthly Billing"/>
    <s v="Tip"/>
    <n v="0"/>
    <n v="0"/>
    <n v="7.48"/>
    <n v="7.48"/>
    <s v="USD"/>
    <n v="0"/>
    <n v="0"/>
    <n v="7.48"/>
    <n v="7.48"/>
    <n v="0"/>
  </r>
  <r>
    <s v="51dfcd61-e3b0-4224-94bb-47a3e2ba359c"/>
    <d v="2019-07-15T02:58:07"/>
    <d v="2019-07-14T00:00:00"/>
    <s v="9:59PM"/>
    <d v="2019-07-14T00:00:00"/>
    <s v="5:59PM"/>
    <d v="2019-07-14T00:00:00"/>
    <s v="10:47PM"/>
    <d v="2019-07-14T00:00:00"/>
    <s v="6:47PM"/>
    <s v="-05:00"/>
    <s v="Blade"/>
    <s v="Employee4"/>
    <s v="Employee4@blyblade.com"/>
    <x v="1"/>
    <s v="--"/>
    <s v="Travel | UberX"/>
    <x v="0"/>
    <x v="649"/>
    <n v="45"/>
    <s v="10004, USA"/>
    <s v="07608, USA"/>
    <x v="5"/>
    <s v="CORP - Employee Rides"/>
    <s v="DEPT - CX"/>
    <s v="Monthly Billing"/>
    <s v="Tip"/>
    <n v="0"/>
    <n v="0"/>
    <n v="10.25"/>
    <n v="10.25"/>
    <s v="USD"/>
    <n v="0"/>
    <n v="0"/>
    <n v="10.25"/>
    <n v="10.25"/>
    <n v="0"/>
  </r>
  <r>
    <s v="4d9710e0-7c9a-43bc-9016-8447c175963e"/>
    <d v="2019-06-08T12:42:14"/>
    <d v="2019-06-08T00:00:00"/>
    <s v="12:19PM"/>
    <d v="2019-06-08T00:00:00"/>
    <s v="8:19AM"/>
    <d v="2019-06-08T00:00:00"/>
    <s v="12:42PM"/>
    <d v="2019-06-08T00:00:00"/>
    <s v="8:42AM"/>
    <s v="-05:00"/>
    <s v="Blade"/>
    <s v="Employee13"/>
    <s v="Employee13@blyblade.com"/>
    <x v="33"/>
    <s v="--"/>
    <s v="Travel | UberX Diamond"/>
    <x v="0"/>
    <x v="212"/>
    <n v="19"/>
    <s v="11211, USA"/>
    <s v="10010, USA"/>
    <x v="5"/>
    <s v="CORP - Employee Rides"/>
    <s v="DEPT - CX"/>
    <s v="Monthly Billing"/>
    <s v="Fare"/>
    <n v="20.09"/>
    <n v="0"/>
    <n v="0"/>
    <n v="20.09"/>
    <s v="USD"/>
    <n v="20.09"/>
    <n v="0"/>
    <n v="0"/>
    <n v="20.09"/>
    <n v="2.0099999999999998"/>
  </r>
  <r>
    <s v="3bbb5a10-867f-4646-ae7b-4e3368069185"/>
    <d v="2019-07-15T03:12:09"/>
    <d v="2019-07-15T00:00:00"/>
    <s v="2:47AM"/>
    <d v="2019-07-14T00:00:00"/>
    <s v="10:47PM"/>
    <d v="2019-07-15T00:00:00"/>
    <s v="3:10AM"/>
    <d v="2019-07-14T00:00:00"/>
    <s v="11:10PM"/>
    <s v="-05:00"/>
    <s v="Blade"/>
    <s v="Employee39"/>
    <s v="Employee39@blyblade.com"/>
    <x v="15"/>
    <s v="--"/>
    <s v="Travel | UberX"/>
    <x v="0"/>
    <x v="650"/>
    <n v="19"/>
    <s v="10011, USA"/>
    <s v="10031, USA"/>
    <x v="10"/>
    <s v="CORP - Employee Rides"/>
    <s v="--"/>
    <s v="Monthly Billing"/>
    <s v="Tip"/>
    <n v="0"/>
    <n v="0"/>
    <n v="3.24"/>
    <n v="3.24"/>
    <s v="USD"/>
    <n v="0"/>
    <n v="0"/>
    <n v="3.24"/>
    <n v="3.24"/>
    <n v="0"/>
  </r>
  <r>
    <s v="7cfe50ee-e954-4c8b-85cf-c7def3a88372"/>
    <d v="2019-06-08T13:40:59"/>
    <d v="2019-06-08T00:00:00"/>
    <s v="1:15PM"/>
    <d v="2019-06-08T00:00:00"/>
    <s v="9:15AM"/>
    <d v="2019-06-08T00:00:00"/>
    <s v="1:40PM"/>
    <d v="2019-06-08T00:00:00"/>
    <s v="9:40AM"/>
    <s v="-05:00"/>
    <s v="Blade"/>
    <s v="Employee31"/>
    <s v="Employee31@blyblade.com"/>
    <x v="48"/>
    <s v="--"/>
    <s v="Travel | UberX Diamond"/>
    <x v="0"/>
    <x v="417"/>
    <n v="17"/>
    <s v="ted States"/>
    <s v="10010, USA"/>
    <x v="5"/>
    <s v="CORP - Employee Rides"/>
    <s v="BLADE - CX + SR CX"/>
    <s v="Monthly Billing"/>
    <s v="Fare"/>
    <n v="22.92"/>
    <n v="0"/>
    <n v="0"/>
    <n v="22.92"/>
    <s v="USD"/>
    <n v="22.92"/>
    <n v="0"/>
    <n v="0"/>
    <n v="22.92"/>
    <n v="2.29"/>
  </r>
  <r>
    <s v="4dd60053-13cd-48d3-babd-e9346a5e56d4"/>
    <d v="2019-06-08T14:28:45"/>
    <d v="2019-06-08T00:00:00"/>
    <s v="2:19PM"/>
    <d v="2019-06-08T00:00:00"/>
    <s v="10:19AM"/>
    <d v="2019-06-08T00:00:00"/>
    <s v="2:28PM"/>
    <d v="2019-06-08T00:00:00"/>
    <s v="10:28AM"/>
    <s v="-05:00"/>
    <s v="Blade"/>
    <s v="Employee15"/>
    <s v="Employee15@blyblade.com"/>
    <x v="35"/>
    <s v="--"/>
    <s v="Travel | UberX Diamond"/>
    <x v="0"/>
    <x v="651"/>
    <n v="5"/>
    <s v="ted States"/>
    <s v="10004, USA"/>
    <x v="5"/>
    <s v="CORP - Employee Rides"/>
    <s v="DEPT - CX"/>
    <s v="Monthly Billing"/>
    <s v="Fare"/>
    <n v="7.73"/>
    <n v="0"/>
    <n v="0"/>
    <n v="7.73"/>
    <s v="USD"/>
    <n v="7.73"/>
    <n v="0"/>
    <n v="0"/>
    <n v="7.73"/>
    <n v="0.77"/>
  </r>
  <r>
    <s v="1639b811-87e6-4764-8725-7a2275a8ba4f"/>
    <d v="2019-06-08T15:33:16"/>
    <d v="2019-06-08T00:00:00"/>
    <s v="3:16PM"/>
    <d v="2019-06-08T00:00:00"/>
    <s v="11:16AM"/>
    <d v="2019-06-08T00:00:00"/>
    <s v="3:33PM"/>
    <d v="2019-06-08T00:00:00"/>
    <s v="11:33AM"/>
    <s v="-05:00"/>
    <s v="Blade"/>
    <s v="Employee15"/>
    <s v="Employee15@blyblade.com"/>
    <x v="35"/>
    <s v="--"/>
    <s v="Travel | UberX Diamond"/>
    <x v="0"/>
    <x v="444"/>
    <n v="11"/>
    <s v="10004, USA"/>
    <s v="10016, USA"/>
    <x v="5"/>
    <s v="CORP - Employee Rides"/>
    <s v="DEPT - CX"/>
    <s v="Monthly Billing"/>
    <s v="Fare"/>
    <n v="19.440000000000001"/>
    <n v="0"/>
    <n v="0"/>
    <n v="19.440000000000001"/>
    <s v="USD"/>
    <n v="19.440000000000001"/>
    <n v="0"/>
    <n v="0"/>
    <n v="19.440000000000001"/>
    <n v="1.94"/>
  </r>
  <r>
    <s v="e475056f-3643-44a9-a7b3-4ae04e618de5"/>
    <d v="2019-06-08T18:47:39"/>
    <d v="2019-06-08T00:00:00"/>
    <s v="6:25PM"/>
    <d v="2019-06-08T00:00:00"/>
    <s v="2:25PM"/>
    <d v="2019-06-08T00:00:00"/>
    <s v="6:47PM"/>
    <d v="2019-06-08T00:00:00"/>
    <s v="2:47PM"/>
    <s v="-05:00"/>
    <s v="Blade"/>
    <s v="Employee13"/>
    <s v="Employee13@blyblade.com"/>
    <x v="33"/>
    <s v="--"/>
    <s v="Travel | UberX Diamond"/>
    <x v="0"/>
    <x v="652"/>
    <n v="18"/>
    <s v="11211, USA"/>
    <s v="10009, USA"/>
    <x v="5"/>
    <s v="CORP - Employee Rides"/>
    <s v="DEPT - CX"/>
    <s v="Monthly Billing"/>
    <s v="Fare"/>
    <n v="22.7"/>
    <n v="0"/>
    <n v="0"/>
    <n v="22.7"/>
    <s v="USD"/>
    <n v="22.7"/>
    <n v="0"/>
    <n v="0"/>
    <n v="22.7"/>
    <n v="2.27"/>
  </r>
  <r>
    <s v="6e319ec9-cd24-4882-ab4c-ccffb4aebf67"/>
    <d v="2019-06-09T17:01:28"/>
    <d v="2019-06-09T00:00:00"/>
    <s v="4:40PM"/>
    <d v="2019-06-09T00:00:00"/>
    <s v="12:40PM"/>
    <d v="2019-06-09T00:00:00"/>
    <s v="5:01PM"/>
    <d v="2019-06-09T00:00:00"/>
    <s v="1:01PM"/>
    <s v="-05:00"/>
    <s v="Blade"/>
    <s v="Employee31"/>
    <s v="Employee31@blyblade.com"/>
    <x v="48"/>
    <s v="--"/>
    <s v="Travel | UberX"/>
    <x v="1"/>
    <x v="245"/>
    <n v="8"/>
    <s v="11937, USA"/>
    <s v="11975, USA"/>
    <x v="5"/>
    <s v="CORP - Employee Rides"/>
    <s v="BLADE - CX + SR CX"/>
    <s v="Monthly Billing"/>
    <s v="Fare"/>
    <n v="17.8"/>
    <n v="0"/>
    <n v="0"/>
    <n v="17.8"/>
    <s v="USD"/>
    <n v="17.8"/>
    <n v="0"/>
    <n v="0"/>
    <n v="17.8"/>
    <n v="1.78"/>
  </r>
  <r>
    <s v="36088a4a-c95d-4e75-93cc-c4bc98f47e4d"/>
    <d v="2019-06-09T17:49:53"/>
    <d v="2019-06-09T00:00:00"/>
    <s v="5:43PM"/>
    <d v="2019-06-09T00:00:00"/>
    <s v="1:43PM"/>
    <s v="--"/>
    <s v="--"/>
    <s v="--"/>
    <s v="--"/>
    <s v="-05:00"/>
    <s v="Blade"/>
    <s v="Employee16"/>
    <s v="Employee16@blyblade.com"/>
    <x v="13"/>
    <s v="--"/>
    <s v="Travel | UberX"/>
    <x v="2"/>
    <x v="326"/>
    <n v="1"/>
    <s v="07086, USA"/>
    <s v="07086, USA"/>
    <x v="5"/>
    <s v="CORP - Employee Rides"/>
    <s v="DEPT - OPS - NY"/>
    <s v="Monthly Billing"/>
    <s v="Fare"/>
    <n v="7.86"/>
    <n v="0"/>
    <n v="0"/>
    <n v="7.86"/>
    <s v="USD"/>
    <n v="7.86"/>
    <n v="0"/>
    <n v="0"/>
    <n v="7.86"/>
    <n v="0.79"/>
  </r>
  <r>
    <s v="d2e7dc4e-b78f-468e-9f9c-f2b063a291bf"/>
    <d v="2019-06-09T18:14:55"/>
    <d v="2019-06-09T00:00:00"/>
    <s v="5:49PM"/>
    <d v="2019-06-09T00:00:00"/>
    <s v="1:49PM"/>
    <d v="2019-06-09T00:00:00"/>
    <s v="6:14PM"/>
    <d v="2019-06-09T00:00:00"/>
    <s v="2:14PM"/>
    <s v="-05:00"/>
    <s v="Blade"/>
    <s v="Employee16"/>
    <s v="Employee16@blyblade.com"/>
    <x v="13"/>
    <s v="--"/>
    <s v="Travel | UberX"/>
    <x v="2"/>
    <x v="105"/>
    <n v="23"/>
    <s v="07086, USA"/>
    <s v="10001, USA"/>
    <x v="5"/>
    <s v="CORP - Employee Rides"/>
    <s v="DEPT - OPS - NY"/>
    <s v="Monthly Billing"/>
    <s v="Fare"/>
    <n v="31.44"/>
    <n v="0"/>
    <n v="0"/>
    <n v="31.44"/>
    <s v="USD"/>
    <n v="31.44"/>
    <n v="0"/>
    <n v="0"/>
    <n v="31.44"/>
    <n v="3.14"/>
  </r>
  <r>
    <s v="1c254c48-8ac6-11e9-95d0-f8bc1219e310"/>
    <d v="2019-06-09T19:32:27"/>
    <d v="2019-06-09T00:00:00"/>
    <s v="6:05PM"/>
    <d v="2019-06-09T00:00:00"/>
    <s v="2:05PM"/>
    <d v="2019-06-09T00:00:00"/>
    <s v="7:32PM"/>
    <d v="2019-06-09T00:00:00"/>
    <s v="3:32PM"/>
    <s v="-05:00"/>
    <s v="Blade"/>
    <s v="Employee15"/>
    <s v="Employee15@blyblade.com"/>
    <x v="35"/>
    <s v="--"/>
    <s v="Travel | UberX"/>
    <x v="0"/>
    <x v="653"/>
    <n v="61"/>
    <s v="10014, USA"/>
    <s v="10604, USA"/>
    <x v="5"/>
    <s v="CORP - Employee Rides"/>
    <s v="DEPT - CX"/>
    <s v="Monthly Billing"/>
    <s v="Fare"/>
    <n v="146.11000000000001"/>
    <n v="0"/>
    <n v="0"/>
    <n v="146.11000000000001"/>
    <s v="USD"/>
    <n v="146.11000000000001"/>
    <n v="0"/>
    <n v="0"/>
    <n v="146.11000000000001"/>
    <n v="14.61"/>
  </r>
  <r>
    <s v="119f16a0-caa4-440c-9590-1476de7143e9"/>
    <d v="2019-07-15T15:51:14"/>
    <d v="2019-07-15T00:00:00"/>
    <s v="3:31PM"/>
    <d v="2019-07-15T00:00:00"/>
    <s v="11:31AM"/>
    <s v="--"/>
    <s v="--"/>
    <s v="--"/>
    <s v="--"/>
    <s v="-05:00"/>
    <s v="Blade"/>
    <s v="Employee8"/>
    <s v="Employee8@blyblade.com"/>
    <x v="11"/>
    <s v="--"/>
    <s v="Travel | UberX Diamond"/>
    <x v="0"/>
    <x v="3"/>
    <s v="--"/>
    <s v="10016, USA"/>
    <s v="10016, USA"/>
    <x v="5"/>
    <s v="CORP - Employee Rides"/>
    <s v="--"/>
    <s v="Monthly Billing"/>
    <s v="Adjustment"/>
    <n v="-5.44"/>
    <n v="0"/>
    <n v="0"/>
    <n v="-5.44"/>
    <s v="USD"/>
    <n v="-5.44"/>
    <n v="0"/>
    <n v="0"/>
    <n v="-5.44"/>
    <n v="-0.54"/>
  </r>
  <r>
    <s v="f10c96cb-f0ec-4a35-bd35-fdcede33aa8e"/>
    <d v="2019-06-09T20:33:08"/>
    <d v="2019-06-09T00:00:00"/>
    <s v="8:15PM"/>
    <d v="2019-06-09T00:00:00"/>
    <s v="4:15PM"/>
    <d v="2019-06-09T00:00:00"/>
    <s v="8:33PM"/>
    <d v="2019-06-09T00:00:00"/>
    <s v="4:33PM"/>
    <s v="-05:00"/>
    <s v="Blade"/>
    <s v="Employee13"/>
    <s v="Employee13@blyblade.com"/>
    <x v="33"/>
    <s v="--"/>
    <s v="Travel | UberX Diamond"/>
    <x v="0"/>
    <x v="5"/>
    <n v="15"/>
    <s v="11211, USA"/>
    <s v="10010, USA"/>
    <x v="5"/>
    <s v="CORP - Employee Rides"/>
    <s v="DEPT - CX"/>
    <s v="Monthly Billing"/>
    <s v="Fare"/>
    <n v="21.9"/>
    <n v="0"/>
    <n v="0"/>
    <n v="21.9"/>
    <s v="USD"/>
    <n v="21.9"/>
    <n v="0"/>
    <n v="0"/>
    <n v="21.9"/>
    <n v="2.19"/>
  </r>
  <r>
    <s v="ab94f47e-a1ca-4f16-8cdb-7af6c5d0e05c"/>
    <d v="2019-06-10T00:30:26"/>
    <d v="2019-06-10T00:00:00"/>
    <s v="12:06AM"/>
    <d v="2019-06-09T00:00:00"/>
    <s v="8:06PM"/>
    <d v="2019-06-10T00:00:00"/>
    <s v="12:30AM"/>
    <d v="2019-06-09T00:00:00"/>
    <s v="8:30PM"/>
    <s v="-05:00"/>
    <s v="Blade"/>
    <s v="Employee2"/>
    <s v="Employee2@blyblade.com"/>
    <x v="2"/>
    <s v="--"/>
    <s v="Travel | UberX Diamond"/>
    <x v="0"/>
    <x v="654"/>
    <n v="21"/>
    <s v="10001, USA"/>
    <s v="07608, USA"/>
    <x v="5"/>
    <s v="CORP - Employee Rides"/>
    <s v="DEPT - OPS - NY"/>
    <s v="Monthly Billing"/>
    <s v="Fare"/>
    <n v="64.84"/>
    <n v="0"/>
    <n v="0"/>
    <n v="64.84"/>
    <s v="USD"/>
    <n v="64.84"/>
    <n v="0"/>
    <n v="0"/>
    <n v="64.84"/>
    <n v="6.48"/>
  </r>
  <r>
    <s v="55e984a6-6a30-4d16-a5b6-ba8c3c6f8d98"/>
    <d v="2019-06-10T11:10:23"/>
    <d v="2019-06-10T00:00:00"/>
    <s v="10:50AM"/>
    <d v="2019-06-10T00:00:00"/>
    <s v="6:50AM"/>
    <d v="2019-06-10T00:00:00"/>
    <s v="11:10AM"/>
    <d v="2019-06-10T00:00:00"/>
    <s v="7:10AM"/>
    <s v="-05:00"/>
    <s v="Blade"/>
    <s v="Employee13"/>
    <s v="Employee13@blyblade.com"/>
    <x v="33"/>
    <s v="--"/>
    <s v="Travel | UberX Diamond"/>
    <x v="0"/>
    <x v="212"/>
    <n v="15"/>
    <s v="11211, USA"/>
    <s v="10010, USA"/>
    <x v="5"/>
    <s v="CORP - Employee Rides"/>
    <s v="DEPT - CX"/>
    <s v="Monthly Billing"/>
    <s v="Fare"/>
    <n v="22.07"/>
    <n v="0"/>
    <n v="0"/>
    <n v="22.07"/>
    <s v="USD"/>
    <n v="22.07"/>
    <n v="0"/>
    <n v="0"/>
    <n v="22.07"/>
    <n v="2.21"/>
  </r>
  <r>
    <s v="5d36e06d-7966-4e5c-9ae2-39872d93dff2"/>
    <d v="2019-06-10T14:57:32"/>
    <d v="2019-06-10T00:00:00"/>
    <s v="2:22PM"/>
    <d v="2019-06-10T00:00:00"/>
    <s v="10:22AM"/>
    <d v="2019-06-10T00:00:00"/>
    <s v="2:57PM"/>
    <d v="2019-06-10T00:00:00"/>
    <s v="10:57AM"/>
    <s v="-05:00"/>
    <s v="Blade"/>
    <s v="Employee16"/>
    <s v="Employee16@blyblade.com"/>
    <x v="13"/>
    <s v="--"/>
    <s v="Travel | UberX"/>
    <x v="0"/>
    <x v="9"/>
    <n v="30"/>
    <s v="10010, USA"/>
    <s v="10011, USA"/>
    <x v="5"/>
    <s v="CORP - Employee Rides"/>
    <s v="DEPT - OPS - NY"/>
    <s v="Monthly Billing"/>
    <s v="Fare"/>
    <n v="25.5"/>
    <n v="0"/>
    <n v="0"/>
    <n v="25.5"/>
    <s v="USD"/>
    <n v="25.5"/>
    <n v="0"/>
    <n v="0"/>
    <n v="25.5"/>
    <n v="2.5499999999999998"/>
  </r>
  <r>
    <s v="61a9e6cc-ca2f-4654-80fd-2d1aaa5c9f12"/>
    <d v="2019-06-10T16:02:10"/>
    <d v="2019-06-10T00:00:00"/>
    <s v="3:39PM"/>
    <d v="2019-06-10T00:00:00"/>
    <s v="11:39AM"/>
    <d v="2019-06-10T00:00:00"/>
    <s v="4:01PM"/>
    <d v="2019-06-10T00:00:00"/>
    <s v="12:01PM"/>
    <s v="-05:00"/>
    <s v="Blade"/>
    <s v="Employee13"/>
    <s v="Employee13@blyblade.com"/>
    <x v="33"/>
    <s v="--"/>
    <s v="Travel | UberX Diamond"/>
    <x v="0"/>
    <x v="444"/>
    <n v="14"/>
    <s v="10010, USA"/>
    <s v="11211, USA"/>
    <x v="5"/>
    <s v="CORP - Employee Rides"/>
    <s v="DEPT - CX"/>
    <s v="Monthly Billing"/>
    <s v="Fare"/>
    <n v="24.26"/>
    <n v="0"/>
    <n v="0"/>
    <n v="24.26"/>
    <s v="USD"/>
    <n v="24.26"/>
    <n v="0"/>
    <n v="0"/>
    <n v="24.26"/>
    <n v="2.4300000000000002"/>
  </r>
  <r>
    <s v="686636b8-ed41-4414-9f6f-9820c19b93e6"/>
    <d v="2019-07-15T22:17:15"/>
    <d v="2019-07-12T00:00:00"/>
    <s v="4:49AM"/>
    <d v="2019-07-12T00:00:00"/>
    <s v="12:49AM"/>
    <d v="2019-07-12T00:00:00"/>
    <s v="5:02AM"/>
    <d v="2019-07-12T00:00:00"/>
    <s v="1:02AM"/>
    <s v="-05:00"/>
    <s v="Blade"/>
    <s v="Employee19"/>
    <s v="Employee19@blyblade.com"/>
    <x v="10"/>
    <s v="--"/>
    <s v="Travel | UberX"/>
    <x v="0"/>
    <x v="655"/>
    <n v="9"/>
    <s v="10011, USA"/>
    <s v="10011, USA"/>
    <x v="10"/>
    <s v="CORP - Employee Rides"/>
    <s v="DEPT - CORP - NY"/>
    <s v="Monthly Billing"/>
    <s v="Tip"/>
    <n v="0"/>
    <n v="0"/>
    <n v="1.03"/>
    <n v="1.03"/>
    <s v="USD"/>
    <n v="0"/>
    <n v="0"/>
    <n v="1.03"/>
    <n v="1.03"/>
    <n v="0"/>
  </r>
  <r>
    <s v="c64d411e-cf67-444c-ac4b-5b6700206706"/>
    <d v="2019-06-10T16:41:30"/>
    <d v="2019-06-10T00:00:00"/>
    <s v="4:16PM"/>
    <d v="2019-06-10T00:00:00"/>
    <s v="12:16PM"/>
    <d v="2019-06-10T00:00:00"/>
    <s v="4:41PM"/>
    <d v="2019-06-10T00:00:00"/>
    <s v="12:41PM"/>
    <s v="-05:00"/>
    <s v="Blade"/>
    <s v="Employee13"/>
    <s v="Employee13@blyblade.com"/>
    <x v="33"/>
    <s v="--"/>
    <s v="Travel | UberX Diamond"/>
    <x v="0"/>
    <x v="5"/>
    <n v="17"/>
    <s v="11211, USA"/>
    <s v="10010, USA"/>
    <x v="5"/>
    <s v="CORP - Employee Rides"/>
    <s v="DEPT - CX"/>
    <s v="Monthly Billing"/>
    <s v="Fare"/>
    <n v="21.59"/>
    <n v="0"/>
    <n v="0"/>
    <n v="21.59"/>
    <s v="USD"/>
    <n v="21.59"/>
    <n v="0"/>
    <n v="0"/>
    <n v="21.59"/>
    <n v="2.16"/>
  </r>
  <r>
    <s v="afacd08e-fc1f-4934-91f7-fbf183ec170d"/>
    <d v="2019-07-15T23:51:23"/>
    <d v="2019-07-15T00:00:00"/>
    <s v="10:43PM"/>
    <d v="2019-07-15T00:00:00"/>
    <s v="6:43PM"/>
    <d v="2019-07-15T00:00:00"/>
    <s v="11:42PM"/>
    <d v="2019-07-15T00:00:00"/>
    <s v="7:42PM"/>
    <s v="-05:00"/>
    <s v="Blade"/>
    <s v="Employee7"/>
    <s v="Employee7@blyblade.com"/>
    <x v="23"/>
    <s v="--"/>
    <s v="Travel | Premium"/>
    <x v="1"/>
    <x v="656"/>
    <n v="30"/>
    <s v="11978, USA"/>
    <s v="11968, USA"/>
    <x v="1"/>
    <s v="CORP - Employee Rides"/>
    <s v="DEPT - OPS - NY"/>
    <s v="Monthly Billing"/>
    <s v="Tip"/>
    <n v="0"/>
    <n v="0"/>
    <n v="17.3"/>
    <n v="17.3"/>
    <s v="USD"/>
    <n v="0"/>
    <n v="0"/>
    <n v="17.3"/>
    <n v="17.3"/>
    <n v="0"/>
  </r>
  <r>
    <s v="22d5950d-df9b-403f-b1d6-2840863664f1"/>
    <d v="2019-06-10T18:53:01"/>
    <d v="2019-06-10T00:00:00"/>
    <s v="6:08PM"/>
    <d v="2019-06-10T00:00:00"/>
    <s v="2:08PM"/>
    <s v="--"/>
    <s v="--"/>
    <s v="--"/>
    <s v="--"/>
    <s v="-05:00"/>
    <s v="Blade"/>
    <s v="Employee13"/>
    <s v="Employee13@blyblade.com"/>
    <x v="33"/>
    <s v="--"/>
    <s v="Travel | UberX Diamond"/>
    <x v="0"/>
    <x v="657"/>
    <n v="37"/>
    <s v="10016, USA"/>
    <s v="11371, USA"/>
    <x v="5"/>
    <s v="CORP - Employee Rides"/>
    <s v="DEPT - CX"/>
    <s v="Monthly Billing"/>
    <s v="Fare"/>
    <n v="45.43"/>
    <n v="0"/>
    <n v="0"/>
    <n v="45.43"/>
    <s v="USD"/>
    <n v="45.43"/>
    <n v="0"/>
    <n v="0"/>
    <n v="45.43"/>
    <n v="4.54"/>
  </r>
  <r>
    <s v="c5f51c91-7e62-4e33-8364-db57b008c59f"/>
    <d v="2019-06-10T19:10:27"/>
    <d v="2019-06-10T00:00:00"/>
    <s v="7:01PM"/>
    <d v="2019-06-10T00:00:00"/>
    <s v="3:01PM"/>
    <d v="2019-06-10T00:00:00"/>
    <s v="7:10PM"/>
    <d v="2019-06-10T00:00:00"/>
    <s v="3:10PM"/>
    <s v="-05:00"/>
    <s v="Blade"/>
    <s v="Employee15"/>
    <s v="Employee15@blyblade.com"/>
    <x v="35"/>
    <s v="--"/>
    <s v="Travel | UberX Diamond"/>
    <x v="0"/>
    <x v="276"/>
    <n v="5"/>
    <s v="ted States"/>
    <s v="10004, USA"/>
    <x v="5"/>
    <s v="CORP - Employee Rides"/>
    <s v="DEPT - CX"/>
    <s v="Monthly Billing"/>
    <s v="Fare"/>
    <n v="15.56"/>
    <n v="0"/>
    <n v="0"/>
    <n v="15.56"/>
    <s v="USD"/>
    <n v="15.56"/>
    <n v="0"/>
    <n v="0"/>
    <n v="15.56"/>
    <n v="1.56"/>
  </r>
  <r>
    <s v="9a5b4865-a6ad-4a27-82cc-895d6c9908be"/>
    <d v="2019-06-10T19:33:11"/>
    <d v="2019-06-10T00:00:00"/>
    <s v="6:53PM"/>
    <d v="2019-06-10T00:00:00"/>
    <s v="2:53PM"/>
    <d v="2019-06-10T00:00:00"/>
    <s v="7:33PM"/>
    <d v="2019-06-10T00:00:00"/>
    <s v="3:33PM"/>
    <s v="-05:00"/>
    <s v="Blade"/>
    <s v="Employee13"/>
    <s v="Employee13@blyblade.com"/>
    <x v="33"/>
    <s v="--"/>
    <s v="Travel | UberX"/>
    <x v="0"/>
    <x v="514"/>
    <n v="35"/>
    <s v="11371, USA"/>
    <s v="11211, USA"/>
    <x v="5"/>
    <s v="CORP - Employee Rides"/>
    <s v="DEPT - CX"/>
    <s v="Monthly Billing"/>
    <s v="Fare"/>
    <n v="34.85"/>
    <n v="0"/>
    <n v="0"/>
    <n v="34.85"/>
    <s v="USD"/>
    <n v="34.85"/>
    <n v="0"/>
    <n v="0"/>
    <n v="34.85"/>
    <n v="3.49"/>
  </r>
  <r>
    <s v="db25f4f2-ec06-48c3-a76c-336f00b45e9d"/>
    <d v="2019-07-16T00:37:48"/>
    <d v="2019-07-16T00:00:00"/>
    <s v="12:27AM"/>
    <d v="2019-07-15T00:00:00"/>
    <s v="8:27PM"/>
    <d v="2019-07-16T00:00:00"/>
    <s v="12:35AM"/>
    <d v="2019-07-15T00:00:00"/>
    <s v="8:35PM"/>
    <s v="-05:00"/>
    <s v="Blade"/>
    <s v="Employee19"/>
    <s v="Employee19@blyblade.com"/>
    <x v="10"/>
    <s v="--"/>
    <s v="Travel | UberX"/>
    <x v="0"/>
    <x v="177"/>
    <n v="4"/>
    <s v="10011, USA"/>
    <s v="10011, USA"/>
    <x v="10"/>
    <s v="CORP - Employee Rides"/>
    <s v="DEPT - CORP - NY"/>
    <s v="Monthly Billing"/>
    <s v="Tip"/>
    <n v="0"/>
    <n v="0"/>
    <n v="1.03"/>
    <n v="1.03"/>
    <s v="USD"/>
    <n v="0"/>
    <n v="0"/>
    <n v="1.03"/>
    <n v="1.03"/>
    <n v="0"/>
  </r>
  <r>
    <s v="ed752769-cd37-4f4c-8ffd-cefd7b8d7c90"/>
    <d v="2019-06-11T11:50:56"/>
    <d v="2019-06-11T00:00:00"/>
    <s v="11:37AM"/>
    <d v="2019-06-11T00:00:00"/>
    <s v="7:37AM"/>
    <d v="2019-06-11T00:00:00"/>
    <s v="11:50AM"/>
    <d v="2019-06-11T00:00:00"/>
    <s v="7:50AM"/>
    <s v="-05:00"/>
    <s v="Blade"/>
    <s v="Employee15"/>
    <s v="Employee15@blyblade.com"/>
    <x v="35"/>
    <s v="--"/>
    <s v="Travel | UberX Diamond"/>
    <x v="0"/>
    <x v="167"/>
    <n v="7"/>
    <s v="ted States"/>
    <s v="10004, USA"/>
    <x v="5"/>
    <s v="CORP - Employee Rides"/>
    <s v="DEPT - CX"/>
    <s v="Monthly Billing"/>
    <s v="Fare"/>
    <n v="10.76"/>
    <n v="0"/>
    <n v="0"/>
    <n v="10.76"/>
    <s v="USD"/>
    <n v="10.76"/>
    <n v="0"/>
    <n v="0"/>
    <n v="10.76"/>
    <n v="1.08"/>
  </r>
  <r>
    <s v="72d65a27-058b-4036-9105-9c8ff0789a43"/>
    <d v="2019-06-11T12:34:26"/>
    <d v="2019-06-11T00:00:00"/>
    <s v="12:18PM"/>
    <d v="2019-06-11T00:00:00"/>
    <s v="8:18AM"/>
    <d v="2019-06-11T00:00:00"/>
    <s v="12:34PM"/>
    <d v="2019-06-11T00:00:00"/>
    <s v="8:34AM"/>
    <s v="-05:00"/>
    <s v="Blade"/>
    <s v="Employee15"/>
    <s v="Employee15@blyblade.com"/>
    <x v="35"/>
    <s v="--"/>
    <s v="Travel | UberX Diamond"/>
    <x v="0"/>
    <x v="598"/>
    <n v="13"/>
    <s v="10004, USA"/>
    <s v="10016, USA"/>
    <x v="5"/>
    <s v="CORP - Employee Rides"/>
    <s v="DEPT - CX"/>
    <s v="Monthly Billing"/>
    <s v="Fare"/>
    <n v="20.46"/>
    <n v="0"/>
    <n v="0"/>
    <n v="20.46"/>
    <s v="USD"/>
    <n v="20.46"/>
    <n v="0"/>
    <n v="0"/>
    <n v="20.46"/>
    <n v="2.0499999999999998"/>
  </r>
  <r>
    <s v="a3ddf6e5-80d3-4c96-b850-64031296707c"/>
    <d v="2019-06-11T14:33:06"/>
    <d v="2019-06-11T00:00:00"/>
    <s v="2:05PM"/>
    <d v="2019-06-11T00:00:00"/>
    <s v="10:05AM"/>
    <d v="2019-06-11T00:00:00"/>
    <s v="2:32PM"/>
    <d v="2019-06-11T00:00:00"/>
    <s v="10:32AM"/>
    <s v="-05:00"/>
    <s v="Blade"/>
    <s v="Employee15"/>
    <s v="Employee15@blyblade.com"/>
    <x v="35"/>
    <s v="--"/>
    <s v="Travel | UberX Diamond"/>
    <x v="0"/>
    <x v="366"/>
    <n v="22"/>
    <s v="10016, USA"/>
    <s v="10004, USA"/>
    <x v="5"/>
    <s v="CORP - Employee Rides"/>
    <s v="DEPT - CX"/>
    <s v="Monthly Billing"/>
    <s v="Fare"/>
    <n v="29.94"/>
    <n v="0"/>
    <n v="0"/>
    <n v="29.94"/>
    <s v="USD"/>
    <n v="29.94"/>
    <n v="0"/>
    <n v="0"/>
    <n v="29.94"/>
    <n v="2.99"/>
  </r>
  <r>
    <s v="e353a31e-b019-4e67-b640-b85258811a8a"/>
    <d v="2019-06-11T15:08:32"/>
    <d v="2019-06-11T00:00:00"/>
    <s v="2:51PM"/>
    <d v="2019-06-11T00:00:00"/>
    <s v="10:51AM"/>
    <d v="2019-06-11T00:00:00"/>
    <s v="3:08PM"/>
    <d v="2019-06-11T00:00:00"/>
    <s v="11:08AM"/>
    <s v="-05:00"/>
    <s v="Blade"/>
    <s v="Employee15"/>
    <s v="Employee15@blyblade.com"/>
    <x v="35"/>
    <s v="--"/>
    <s v="Travel | UberX Diamond"/>
    <x v="0"/>
    <x v="5"/>
    <n v="13"/>
    <s v="10004, USA"/>
    <s v="10001, USA"/>
    <x v="5"/>
    <s v="CORP - Employee Rides"/>
    <s v="DEPT - CX"/>
    <s v="Monthly Billing"/>
    <s v="Fare"/>
    <n v="25.63"/>
    <n v="0"/>
    <n v="0"/>
    <n v="25.63"/>
    <s v="USD"/>
    <n v="25.63"/>
    <n v="0"/>
    <n v="0"/>
    <n v="25.63"/>
    <n v="2.56"/>
  </r>
  <r>
    <s v="211ace8e-c201-404d-9e93-982de6904f72"/>
    <d v="2019-06-11T22:12:03"/>
    <d v="2019-06-11T00:00:00"/>
    <s v="9:13PM"/>
    <d v="2019-06-11T00:00:00"/>
    <s v="5:13PM"/>
    <d v="2019-06-11T00:00:00"/>
    <s v="10:11PM"/>
    <d v="2019-06-11T00:00:00"/>
    <s v="6:11PM"/>
    <s v="-05:00"/>
    <s v="Blade"/>
    <s v="Employee15"/>
    <s v="Employee15@blyblade.com"/>
    <x v="35"/>
    <s v="--"/>
    <s v="Travel | UberX Diamond"/>
    <x v="0"/>
    <x v="658"/>
    <n v="50"/>
    <s v="10004, USA"/>
    <s v="10011, USA"/>
    <x v="5"/>
    <s v="CORP - Employee Rides"/>
    <s v="DEPT - CX"/>
    <s v="Monthly Billing"/>
    <s v="Fare"/>
    <n v="35.119999999999997"/>
    <n v="0"/>
    <n v="0"/>
    <n v="35.119999999999997"/>
    <s v="USD"/>
    <n v="35.119999999999997"/>
    <n v="0"/>
    <n v="0"/>
    <n v="35.119999999999997"/>
    <n v="3.51"/>
  </r>
  <r>
    <s v="ff59fdeb-0821-4b80-a6e3-bef36ca576be"/>
    <d v="2019-06-12T17:08:23"/>
    <d v="2019-06-12T00:00:00"/>
    <s v="4:23PM"/>
    <d v="2019-06-12T00:00:00"/>
    <s v="12:23PM"/>
    <d v="2019-06-12T00:00:00"/>
    <s v="5:08PM"/>
    <d v="2019-06-12T00:00:00"/>
    <s v="1:08PM"/>
    <s v="-05:00"/>
    <s v="Blade"/>
    <s v="Employee15"/>
    <s v="Employee15@blyblade.com"/>
    <x v="35"/>
    <s v="--"/>
    <s v="Travel | UberX Diamond"/>
    <x v="0"/>
    <x v="170"/>
    <n v="31"/>
    <s v="10016, USA"/>
    <s v="10280, USA"/>
    <x v="5"/>
    <s v="CORP - Employee Rides"/>
    <s v="DEPT - CX"/>
    <s v="Monthly Billing"/>
    <s v="Fare"/>
    <n v="37.9"/>
    <n v="0"/>
    <n v="0"/>
    <n v="37.9"/>
    <s v="USD"/>
    <n v="37.9"/>
    <n v="0"/>
    <n v="0"/>
    <n v="37.9"/>
    <n v="3.79"/>
  </r>
  <r>
    <s v="98c1293a-d93b-452f-b609-ee5ee98836f1"/>
    <d v="2019-06-12T23:17:14"/>
    <d v="2019-06-12T00:00:00"/>
    <s v="10:55PM"/>
    <d v="2019-06-12T00:00:00"/>
    <s v="6:55PM"/>
    <d v="2019-06-12T00:00:00"/>
    <s v="11:16PM"/>
    <d v="2019-06-12T00:00:00"/>
    <s v="7:16PM"/>
    <s v="-05:00"/>
    <s v="Blade"/>
    <s v="Employee15"/>
    <s v="Employee15@blyblade.com"/>
    <x v="35"/>
    <s v="--"/>
    <s v="Travel | UberX Diamond"/>
    <x v="0"/>
    <x v="431"/>
    <n v="14"/>
    <s v="10280, USA"/>
    <s v="10001, USA"/>
    <x v="5"/>
    <s v="CORP - Employee Rides"/>
    <s v="DEPT - CX"/>
    <s v="Monthly Billing"/>
    <s v="Fare"/>
    <n v="20.87"/>
    <n v="0"/>
    <n v="0"/>
    <n v="20.87"/>
    <s v="USD"/>
    <n v="20.87"/>
    <n v="0"/>
    <n v="0"/>
    <n v="20.87"/>
    <n v="2.09"/>
  </r>
  <r>
    <s v="384156d7-ff68-40ca-bb89-030fe216b3c3"/>
    <d v="2019-06-13T01:54:19"/>
    <d v="2019-06-13T00:00:00"/>
    <s v="1:34AM"/>
    <d v="2019-06-12T00:00:00"/>
    <s v="9:34PM"/>
    <d v="2019-06-13T00:00:00"/>
    <s v="1:54AM"/>
    <d v="2019-06-12T00:00:00"/>
    <s v="9:54PM"/>
    <s v="-05:00"/>
    <s v="Blade"/>
    <s v="Employee15"/>
    <s v="Employee15@blyblade.com"/>
    <x v="35"/>
    <s v="--"/>
    <s v="Travel | UberX Diamond"/>
    <x v="0"/>
    <x v="115"/>
    <n v="13"/>
    <s v="10011, USA"/>
    <s v="ted States"/>
    <x v="5"/>
    <s v="CORP - Employee Rides"/>
    <s v="DEPT - CX"/>
    <s v="Monthly Billing"/>
    <s v="Fare"/>
    <n v="18.63"/>
    <n v="0"/>
    <n v="0"/>
    <n v="18.63"/>
    <s v="USD"/>
    <n v="18.63"/>
    <n v="0"/>
    <n v="0"/>
    <n v="18.63"/>
    <n v="1.86"/>
  </r>
  <r>
    <s v="10ee137e-2e71-4974-9aa5-97bc4266d0f6"/>
    <d v="2019-06-13T16:17:28"/>
    <d v="2019-06-13T00:00:00"/>
    <s v="3:57PM"/>
    <d v="2019-06-13T00:00:00"/>
    <s v="11:57AM"/>
    <d v="2019-06-13T00:00:00"/>
    <s v="4:17PM"/>
    <d v="2019-06-13T00:00:00"/>
    <s v="12:17PM"/>
    <s v="-05:00"/>
    <s v="Blade"/>
    <s v="Employee12"/>
    <s v="Employee12@blyblade.com"/>
    <x v="0"/>
    <s v="--"/>
    <s v="Travel | UberX"/>
    <x v="0"/>
    <x v="58"/>
    <n v="5"/>
    <s v="11430, USA"/>
    <s v="11430, USA"/>
    <x v="5"/>
    <s v="CORP - Employee Rides"/>
    <s v="DEPT - OPS - NY"/>
    <s v="Monthly Billing"/>
    <s v="Fare"/>
    <n v="10.24"/>
    <n v="0"/>
    <n v="0"/>
    <n v="10.24"/>
    <s v="USD"/>
    <n v="10.24"/>
    <n v="0"/>
    <n v="0"/>
    <n v="10.24"/>
    <n v="1.02"/>
  </r>
  <r>
    <s v="7a1ee8c9-6c62-427d-9793-3265a838dead"/>
    <d v="2019-07-16T10:28:23"/>
    <d v="2019-07-16T00:00:00"/>
    <s v="12:38AM"/>
    <d v="2019-07-15T00:00:00"/>
    <s v="8:38PM"/>
    <d v="2019-07-16T00:00:00"/>
    <s v="12:45AM"/>
    <d v="2019-07-15T00:00:00"/>
    <s v="8:45PM"/>
    <s v="-05:00"/>
    <s v="Blade"/>
    <s v="Employee19"/>
    <s v="Employee19@blyblade.com"/>
    <x v="10"/>
    <s v="--"/>
    <s v="Travel | UberX"/>
    <x v="0"/>
    <x v="659"/>
    <n v="6"/>
    <s v="10011, USA"/>
    <s v="10011, USA"/>
    <x v="10"/>
    <s v="CORP - Employee Rides"/>
    <s v="DEPT - CORP - NY"/>
    <s v="Monthly Billing"/>
    <s v="Tip"/>
    <n v="0"/>
    <n v="0"/>
    <n v="1.03"/>
    <n v="1.03"/>
    <s v="USD"/>
    <n v="0"/>
    <n v="0"/>
    <n v="1.03"/>
    <n v="1.03"/>
    <n v="0"/>
  </r>
  <r>
    <s v="f416d00d-0cb3-47c2-ad69-8aaa5b3441d6"/>
    <d v="2019-06-13T20:29:06"/>
    <d v="2019-06-13T00:00:00"/>
    <s v="7:49PM"/>
    <d v="2019-06-13T00:00:00"/>
    <s v="3:49PM"/>
    <d v="2019-06-13T00:00:00"/>
    <s v="8:28PM"/>
    <d v="2019-06-13T00:00:00"/>
    <s v="4:28PM"/>
    <s v="-05:00"/>
    <s v="Blade"/>
    <s v="Employee15"/>
    <s v="Employee15@blyblade.com"/>
    <x v="35"/>
    <s v="--"/>
    <s v="Travel | UberX Diamond"/>
    <x v="0"/>
    <x v="660"/>
    <n v="35"/>
    <s v="10036, USA"/>
    <s v="07608, USA"/>
    <x v="5"/>
    <s v="CORP - Employee Rides"/>
    <s v="DEPT - CX"/>
    <s v="Monthly Billing"/>
    <s v="Fare"/>
    <n v="78.400000000000006"/>
    <n v="0"/>
    <n v="0"/>
    <n v="78.400000000000006"/>
    <s v="USD"/>
    <n v="78.400000000000006"/>
    <n v="0"/>
    <n v="0"/>
    <n v="78.400000000000006"/>
    <n v="7.84"/>
  </r>
  <r>
    <s v="d3a7244c-92f8-43e9-99ea-fb376a4edfba"/>
    <d v="2019-06-13T22:47:56"/>
    <d v="2019-06-13T00:00:00"/>
    <s v="9:42PM"/>
    <d v="2019-06-13T00:00:00"/>
    <s v="5:42PM"/>
    <d v="2019-06-13T00:00:00"/>
    <s v="10:47PM"/>
    <d v="2019-06-13T00:00:00"/>
    <s v="6:47PM"/>
    <s v="-05:00"/>
    <s v="Blade"/>
    <s v="Employee15"/>
    <s v="Employee15@blyblade.com"/>
    <x v="35"/>
    <s v="--"/>
    <s v="Travel | UberX"/>
    <x v="2"/>
    <x v="661"/>
    <n v="47"/>
    <s v="07608, USA"/>
    <s v="10019, USA"/>
    <x v="5"/>
    <s v="CORP - Employee Rides"/>
    <s v="DEPT - CX"/>
    <s v="Monthly Billing"/>
    <s v="Fare"/>
    <n v="50.8"/>
    <n v="0"/>
    <n v="0"/>
    <n v="50.8"/>
    <s v="USD"/>
    <n v="50.8"/>
    <n v="0"/>
    <n v="0"/>
    <n v="50.8"/>
    <n v="5.08"/>
  </r>
  <r>
    <s v="944f86e4-07e3-4224-9d5e-bf4681b0fa6d"/>
    <d v="2019-06-14T11:15:07"/>
    <d v="2019-06-14T00:00:00"/>
    <s v="10:49AM"/>
    <d v="2019-06-14T00:00:00"/>
    <s v="6:49AM"/>
    <d v="2019-06-14T00:00:00"/>
    <s v="11:14AM"/>
    <d v="2019-06-14T00:00:00"/>
    <s v="7:14AM"/>
    <s v="-05:00"/>
    <s v="Blade"/>
    <s v="Employee13"/>
    <s v="Employee13@blyblade.com"/>
    <x v="33"/>
    <s v="--"/>
    <s v="Travel | UberX Diamond"/>
    <x v="0"/>
    <x v="262"/>
    <n v="17"/>
    <s v="11211, USA"/>
    <s v="10010, USA"/>
    <x v="5"/>
    <s v="CORP - Employee Rides"/>
    <s v="DEPT - CX"/>
    <s v="Monthly Billing"/>
    <s v="Fare"/>
    <n v="20.37"/>
    <n v="0"/>
    <n v="0"/>
    <n v="20.37"/>
    <s v="USD"/>
    <n v="20.37"/>
    <n v="0"/>
    <n v="0"/>
    <n v="20.37"/>
    <n v="2.04"/>
  </r>
  <r>
    <s v="6ca43ff4-e45e-4047-84c8-fa7b85fd5eca"/>
    <d v="2019-06-14T11:23:04"/>
    <d v="2019-06-14T00:00:00"/>
    <s v="10:41AM"/>
    <d v="2019-06-14T00:00:00"/>
    <s v="6:41AM"/>
    <d v="2019-06-14T00:00:00"/>
    <s v="11:22AM"/>
    <d v="2019-06-14T00:00:00"/>
    <s v="7:22AM"/>
    <s v="-05:00"/>
    <s v="Blade"/>
    <s v="Employee25"/>
    <s v="Employee25@blyblade.com"/>
    <x v="21"/>
    <s v="--"/>
    <s v="Travel | UberX"/>
    <x v="2"/>
    <x v="260"/>
    <n v="36"/>
    <s v="07087, USA"/>
    <s v="10016, USA"/>
    <x v="5"/>
    <s v="CORP - Employee Rides"/>
    <s v="DEPT - CX"/>
    <s v="Monthly Billing"/>
    <s v="Fare"/>
    <n v="38.32"/>
    <n v="0"/>
    <n v="0"/>
    <n v="38.32"/>
    <s v="USD"/>
    <n v="38.32"/>
    <n v="0"/>
    <n v="0"/>
    <n v="38.32"/>
    <n v="3.83"/>
  </r>
  <r>
    <s v="c9f6d724-f3ac-4909-a12a-ec66d9c7f035"/>
    <d v="2019-06-14T13:15:42"/>
    <d v="2019-06-14T00:00:00"/>
    <s v="12:40PM"/>
    <d v="2019-06-14T00:00:00"/>
    <s v="8:40AM"/>
    <d v="2019-06-14T00:00:00"/>
    <s v="1:15PM"/>
    <d v="2019-06-14T00:00:00"/>
    <s v="9:15AM"/>
    <s v="-05:00"/>
    <s v="Blade"/>
    <s v="Employee16"/>
    <s v="Employee16@blyblade.com"/>
    <x v="13"/>
    <s v="--"/>
    <s v="Travel | UberX"/>
    <x v="0"/>
    <x v="285"/>
    <n v="26"/>
    <s v="10018, USA"/>
    <s v="10016, USA"/>
    <x v="5"/>
    <s v="CORP - Employee Rides"/>
    <s v="DEPT - OPS - NY"/>
    <s v="Monthly Billing"/>
    <s v="Fare"/>
    <n v="17.12"/>
    <n v="0"/>
    <n v="0"/>
    <n v="17.12"/>
    <s v="USD"/>
    <n v="17.12"/>
    <n v="0"/>
    <n v="0"/>
    <n v="17.12"/>
    <n v="1.71"/>
  </r>
  <r>
    <s v="bf3e8219-3339-4c89-9e35-1033616a9fe3"/>
    <d v="2019-06-14T14:23:26"/>
    <d v="2019-06-14T00:00:00"/>
    <s v="1:55PM"/>
    <d v="2019-06-14T00:00:00"/>
    <s v="9:55AM"/>
    <d v="2019-06-14T00:00:00"/>
    <s v="2:23PM"/>
    <d v="2019-06-14T00:00:00"/>
    <s v="10:23AM"/>
    <s v="-05:00"/>
    <s v="Blade"/>
    <s v="Employee21"/>
    <s v="Employee21@blyblade.com"/>
    <x v="28"/>
    <s v="--"/>
    <s v="Travel | UberX"/>
    <x v="0"/>
    <x v="218"/>
    <n v="24"/>
    <s v="10128, USA"/>
    <s v="10010, USA"/>
    <x v="5"/>
    <s v="CORP - Employee Rides"/>
    <s v="--"/>
    <s v="Monthly Billing"/>
    <s v="Fare"/>
    <n v="26.52"/>
    <n v="0"/>
    <n v="0"/>
    <n v="26.52"/>
    <s v="USD"/>
    <n v="26.52"/>
    <n v="0"/>
    <n v="0"/>
    <n v="26.52"/>
    <n v="2.65"/>
  </r>
  <r>
    <s v="40075117-a267-4fc4-8965-7d1da6ef647f"/>
    <d v="2019-06-14T16:00:50"/>
    <d v="2019-06-14T00:00:00"/>
    <s v="3:08PM"/>
    <d v="2019-06-14T00:00:00"/>
    <s v="11:08AM"/>
    <d v="2019-06-14T00:00:00"/>
    <s v="4:00PM"/>
    <d v="2019-06-14T00:00:00"/>
    <s v="12:00PM"/>
    <s v="-05:00"/>
    <s v="Blade"/>
    <s v="Employee15"/>
    <s v="Employee15@blyblade.com"/>
    <x v="35"/>
    <s v="--"/>
    <s v="Travel | Black"/>
    <x v="0"/>
    <x v="662"/>
    <n v="46"/>
    <s v="10004, USA"/>
    <s v="07608, USA"/>
    <x v="5"/>
    <s v="CORP - Employee Rides"/>
    <s v="DEPT - CX"/>
    <s v="Monthly Billing"/>
    <s v="Fare"/>
    <n v="120.03"/>
    <n v="0"/>
    <n v="0"/>
    <n v="120.03"/>
    <s v="USD"/>
    <n v="120.03"/>
    <n v="0"/>
    <n v="0"/>
    <n v="120.03"/>
    <n v="12"/>
  </r>
  <r>
    <s v="2bd911fe-3688-4ca5-99cc-d8f622a5eb72"/>
    <d v="2019-06-14T18:18:18"/>
    <d v="2019-06-14T00:00:00"/>
    <s v="5:53PM"/>
    <d v="2019-06-14T00:00:00"/>
    <s v="1:53PM"/>
    <d v="2019-06-14T00:00:00"/>
    <s v="6:18PM"/>
    <d v="2019-06-14T00:00:00"/>
    <s v="2:18PM"/>
    <s v="-05:00"/>
    <s v="Blade"/>
    <s v="Employee2"/>
    <s v="Employee2@blyblade.com"/>
    <x v="2"/>
    <s v="--"/>
    <s v="Travel | UberX Diamond"/>
    <x v="0"/>
    <x v="642"/>
    <n v="22"/>
    <s v="10011, USA"/>
    <s v="10016, USA"/>
    <x v="5"/>
    <s v="CORP - Employee Rides"/>
    <s v="DEPT - OPS - NY"/>
    <s v="Monthly Billing"/>
    <s v="Fare"/>
    <n v="27.84"/>
    <n v="0"/>
    <n v="0"/>
    <n v="27.84"/>
    <s v="USD"/>
    <n v="27.84"/>
    <n v="0"/>
    <n v="0"/>
    <n v="27.84"/>
    <n v="2.78"/>
  </r>
  <r>
    <s v="fb5095d1-9134-406b-81b1-b9dc84694255"/>
    <d v="2019-07-16T16:29:27"/>
    <d v="2019-07-16T00:00:00"/>
    <s v="4:19PM"/>
    <d v="2019-07-16T00:00:00"/>
    <s v="12:19PM"/>
    <s v="--"/>
    <s v="--"/>
    <s v="--"/>
    <s v="--"/>
    <s v="-05:00"/>
    <s v="Blade"/>
    <s v="Employee8"/>
    <s v="Employee8@blyblade.com"/>
    <x v="11"/>
    <s v="--"/>
    <s v="Travel | UberX"/>
    <x v="0"/>
    <x v="3"/>
    <s v="--"/>
    <s v="10002, USA"/>
    <s v="10016, USA"/>
    <x v="3"/>
    <s v="CORP - Employee Rides"/>
    <s v="--"/>
    <s v="Monthly Billing"/>
    <s v="Adjustment"/>
    <n v="-5.44"/>
    <n v="0"/>
    <n v="0"/>
    <n v="-5.44"/>
    <s v="USD"/>
    <n v="-5.44"/>
    <n v="0"/>
    <n v="0"/>
    <n v="-5.44"/>
    <n v="-0.54"/>
  </r>
  <r>
    <s v="fe8ecd3a-97ee-45cb-b300-0338b31394ed"/>
    <d v="2019-07-16T17:06:28"/>
    <d v="2019-07-16T00:00:00"/>
    <s v="11:33AM"/>
    <d v="2019-07-16T00:00:00"/>
    <s v="7:33AM"/>
    <d v="2019-07-16T00:00:00"/>
    <s v="11:49AM"/>
    <d v="2019-07-16T00:00:00"/>
    <s v="7:49AM"/>
    <s v="-05:00"/>
    <s v="Blade"/>
    <s v="Employee19"/>
    <s v="Employee19@blyblade.com"/>
    <x v="10"/>
    <s v="--"/>
    <s v="Travel | UberX"/>
    <x v="0"/>
    <x v="403"/>
    <n v="11"/>
    <s v="10011, USA"/>
    <s v="10011, USA"/>
    <x v="3"/>
    <s v="CORP - Employee Rides"/>
    <s v="DEPT - CORP - NY"/>
    <s v="Monthly Billing"/>
    <s v="Tip"/>
    <n v="0"/>
    <n v="0"/>
    <n v="1.03"/>
    <n v="1.03"/>
    <s v="USD"/>
    <n v="0"/>
    <n v="0"/>
    <n v="1.03"/>
    <n v="1.03"/>
    <n v="0"/>
  </r>
  <r>
    <s v="cb352b03-8dc0-457f-88cc-dfb6d7c91edf"/>
    <d v="2019-06-14T18:33:52"/>
    <d v="2019-06-14T00:00:00"/>
    <s v="6:01PM"/>
    <d v="2019-06-14T00:00:00"/>
    <s v="2:01PM"/>
    <d v="2019-06-14T00:00:00"/>
    <s v="6:33PM"/>
    <d v="2019-06-14T00:00:00"/>
    <s v="2:33PM"/>
    <s v="-05:00"/>
    <s v="Blade"/>
    <s v="Employee15"/>
    <s v="Employee15@blyblade.com"/>
    <x v="35"/>
    <s v="--"/>
    <s v="Travel | UberX Diamond"/>
    <x v="0"/>
    <x v="663"/>
    <n v="28"/>
    <s v="10004, USA"/>
    <s v="10004, USA"/>
    <x v="5"/>
    <s v="CORP - Employee Rides"/>
    <s v="DEPT - CX"/>
    <s v="Monthly Billing"/>
    <s v="Fare"/>
    <n v="38.659999999999997"/>
    <n v="0"/>
    <n v="0"/>
    <n v="38.659999999999997"/>
    <s v="USD"/>
    <n v="38.659999999999997"/>
    <n v="0"/>
    <n v="0"/>
    <n v="38.659999999999997"/>
    <n v="3.87"/>
  </r>
  <r>
    <s v="3f1252ef-e909-48fe-9033-fff476234950"/>
    <d v="2019-06-14T19:36:46"/>
    <d v="2019-06-14T00:00:00"/>
    <s v="6:34PM"/>
    <d v="2019-06-14T00:00:00"/>
    <s v="2:34PM"/>
    <d v="2019-06-14T00:00:00"/>
    <s v="7:36PM"/>
    <d v="2019-06-14T00:00:00"/>
    <s v="3:36PM"/>
    <s v="-05:00"/>
    <s v="Blade"/>
    <s v="Employee15"/>
    <s v="Employee15@blyblade.com"/>
    <x v="35"/>
    <s v="--"/>
    <s v="Travel | UberX"/>
    <x v="2"/>
    <x v="664"/>
    <n v="51"/>
    <s v="07608, USA"/>
    <s v="10604, USA"/>
    <x v="5"/>
    <s v="CORP - Employee Rides"/>
    <s v="DEPT - CX"/>
    <s v="Monthly Billing"/>
    <s v="Fare"/>
    <n v="65.040000000000006"/>
    <n v="0"/>
    <n v="0"/>
    <n v="65.040000000000006"/>
    <s v="USD"/>
    <n v="65.040000000000006"/>
    <n v="0"/>
    <n v="0"/>
    <n v="65.040000000000006"/>
    <n v="6.5"/>
  </r>
  <r>
    <s v="85cdfbdb-0f4c-4be7-8769-0745bb0599f5"/>
    <d v="2019-06-14T20:04:17"/>
    <d v="2019-06-14T00:00:00"/>
    <s v="7:34PM"/>
    <d v="2019-06-14T00:00:00"/>
    <s v="3:34PM"/>
    <d v="2019-06-14T00:00:00"/>
    <s v="8:04PM"/>
    <d v="2019-06-14T00:00:00"/>
    <s v="4:04PM"/>
    <s v="-05:00"/>
    <s v="Blade"/>
    <s v="Employee21"/>
    <s v="Employee21@blyblade.com"/>
    <x v="28"/>
    <s v="--"/>
    <s v="Travel | UberX"/>
    <x v="0"/>
    <x v="176"/>
    <n v="22"/>
    <s v="10016, USA"/>
    <s v="10011, USA"/>
    <x v="5"/>
    <s v="CORP - Employee Rides"/>
    <s v="--"/>
    <s v="Monthly Billing"/>
    <s v="Fare"/>
    <n v="24.76"/>
    <n v="0"/>
    <n v="0"/>
    <n v="24.76"/>
    <s v="USD"/>
    <n v="24.76"/>
    <n v="0"/>
    <n v="0"/>
    <n v="24.76"/>
    <n v="2.48"/>
  </r>
  <r>
    <s v="fe40f947-aee6-4c2d-ad7d-d6652070f6c2"/>
    <d v="2019-06-14T21:08:50"/>
    <d v="2019-06-14T00:00:00"/>
    <s v="8:43PM"/>
    <d v="2019-06-14T00:00:00"/>
    <s v="4:43PM"/>
    <d v="2019-06-14T00:00:00"/>
    <s v="9:08PM"/>
    <d v="2019-06-14T00:00:00"/>
    <s v="5:08PM"/>
    <s v="-05:00"/>
    <s v="Blade"/>
    <s v="Employee21"/>
    <s v="Employee21@blyblade.com"/>
    <x v="28"/>
    <s v="--"/>
    <s v="Travel | UberX"/>
    <x v="0"/>
    <x v="665"/>
    <n v="20"/>
    <s v="10001, USA"/>
    <s v="10128, USA"/>
    <x v="5"/>
    <s v="CORP - Employee Rides"/>
    <s v="--"/>
    <s v="Monthly Billing"/>
    <s v="Fare"/>
    <n v="25.56"/>
    <n v="0"/>
    <n v="0"/>
    <n v="25.56"/>
    <s v="USD"/>
    <n v="25.56"/>
    <n v="0"/>
    <n v="0"/>
    <n v="25.56"/>
    <n v="2.56"/>
  </r>
  <r>
    <s v="df2e34a3-d943-4d1d-a646-1ee85c40edfe"/>
    <d v="2019-07-16T18:19:52"/>
    <d v="2019-07-16T00:00:00"/>
    <s v="4:33PM"/>
    <d v="2019-07-16T00:00:00"/>
    <s v="12:33PM"/>
    <d v="2019-07-16T00:00:00"/>
    <s v="5:15PM"/>
    <d v="2019-07-16T00:00:00"/>
    <s v="1:15PM"/>
    <s v="-05:00"/>
    <s v="Blade"/>
    <s v="Employee4"/>
    <s v="Employee4@blyblade.com"/>
    <x v="1"/>
    <s v="--"/>
    <s v="Travel | UberX"/>
    <x v="0"/>
    <x v="443"/>
    <n v="30"/>
    <s v="10016, USA"/>
    <s v="10011, USA"/>
    <x v="3"/>
    <s v="CORP - Employee Rides"/>
    <s v="DEPT - CX"/>
    <s v="Monthly Billing"/>
    <s v="Tip"/>
    <n v="0"/>
    <n v="0"/>
    <n v="3.58"/>
    <n v="3.58"/>
    <s v="USD"/>
    <n v="0"/>
    <n v="0"/>
    <n v="3.58"/>
    <n v="3.58"/>
    <n v="0"/>
  </r>
  <r>
    <s v="696f45f0-b78a-44ec-a7d3-a275198cbae1"/>
    <d v="2019-07-16T18:30:23"/>
    <d v="2019-07-16T00:00:00"/>
    <s v="2:28PM"/>
    <d v="2019-07-16T00:00:00"/>
    <s v="7:28AM"/>
    <d v="2019-07-16T00:00:00"/>
    <s v="3:10PM"/>
    <d v="2019-07-16T00:00:00"/>
    <s v="8:10AM"/>
    <s v="-08:00"/>
    <s v="Blade"/>
    <s v="Employee10"/>
    <s v="Employee10@blyblade.com"/>
    <x v="20"/>
    <s v="--"/>
    <s v="Travel | UberX"/>
    <x v="8"/>
    <x v="321"/>
    <n v="35"/>
    <s v="90049, USA"/>
    <s v="91352, USA"/>
    <x v="4"/>
    <s v="CORP - Employee Rides"/>
    <s v="DEPT - OPS - CA"/>
    <s v="Monthly Billing"/>
    <s v="Tip"/>
    <n v="0"/>
    <n v="0"/>
    <n v="4.0599999999999996"/>
    <n v="4.0599999999999996"/>
    <s v="USD"/>
    <n v="0"/>
    <n v="0"/>
    <n v="4.0599999999999996"/>
    <n v="4.0599999999999996"/>
    <n v="0"/>
  </r>
  <r>
    <s v="e0f0f084-b2d8-481f-941c-817ed68e3eba"/>
    <d v="2019-06-15T00:03:07"/>
    <d v="2019-06-14T00:00:00"/>
    <s v="10:35PM"/>
    <d v="2019-06-14T00:00:00"/>
    <s v="6:35PM"/>
    <d v="2019-06-15T00:00:00"/>
    <s v="12:02AM"/>
    <d v="2019-06-14T00:00:00"/>
    <s v="8:02PM"/>
    <s v="-05:00"/>
    <s v="Blade"/>
    <s v="Employee15"/>
    <s v="Employee15@blyblade.com"/>
    <x v="35"/>
    <s v="--"/>
    <s v="Travel | UberX"/>
    <x v="1"/>
    <x v="666"/>
    <n v="81"/>
    <s v="10604, USA"/>
    <s v="10280, USA"/>
    <x v="5"/>
    <s v="CORP - Employee Rides"/>
    <s v="DEPT - CX"/>
    <s v="Monthly Billing"/>
    <s v="Fare"/>
    <n v="69.72"/>
    <n v="0"/>
    <n v="0"/>
    <n v="69.72"/>
    <s v="USD"/>
    <n v="69.72"/>
    <n v="0"/>
    <n v="0"/>
    <n v="69.72"/>
    <n v="6.97"/>
  </r>
  <r>
    <s v="267a3259-f7df-4e1e-9035-c603275c818a"/>
    <d v="2019-06-15T00:19:01"/>
    <d v="2019-06-14T00:00:00"/>
    <s v="11:08PM"/>
    <d v="2019-06-14T00:00:00"/>
    <s v="7:08PM"/>
    <d v="2019-06-15T00:00:00"/>
    <s v="12:18AM"/>
    <d v="2019-06-14T00:00:00"/>
    <s v="8:18PM"/>
    <s v="-05:00"/>
    <s v="Blade"/>
    <s v="Employee3"/>
    <s v="Employee3@blyblade.com"/>
    <x v="17"/>
    <s v="--"/>
    <s v="Travel | UberX"/>
    <x v="2"/>
    <x v="667"/>
    <n v="65"/>
    <s v="07608, USA"/>
    <s v="11224, USA"/>
    <x v="5"/>
    <s v="CORP - Employee Rides"/>
    <s v="DEPT - CX"/>
    <s v="Monthly Billing"/>
    <s v="Fare"/>
    <n v="96.41"/>
    <n v="0"/>
    <n v="0"/>
    <n v="96.41"/>
    <s v="USD"/>
    <n v="96.41"/>
    <n v="0"/>
    <n v="0"/>
    <n v="96.41"/>
    <n v="9.64"/>
  </r>
  <r>
    <s v="f088d1fe-f755-4d19-9a37-39dc4d20ed7b"/>
    <d v="2019-06-15T02:22:04"/>
    <d v="2019-06-15T00:00:00"/>
    <s v="2:03AM"/>
    <d v="2019-06-14T00:00:00"/>
    <s v="10:03PM"/>
    <d v="2019-06-15T00:00:00"/>
    <s v="2:21AM"/>
    <d v="2019-06-14T00:00:00"/>
    <s v="10:21PM"/>
    <s v="-05:00"/>
    <s v="Blade"/>
    <s v="Employee13"/>
    <s v="Employee13@blyblade.com"/>
    <x v="33"/>
    <s v="--"/>
    <s v="Travel | UberX Diamond"/>
    <x v="0"/>
    <x v="237"/>
    <n v="15"/>
    <s v="10016, USA"/>
    <s v="11211, USA"/>
    <x v="5"/>
    <s v="Late Night Rides"/>
    <s v="DEPT - CX"/>
    <s v="Monthly Billing"/>
    <s v="Fare"/>
    <n v="22"/>
    <n v="0"/>
    <n v="0"/>
    <n v="22"/>
    <s v="USD"/>
    <n v="22"/>
    <n v="0"/>
    <n v="0"/>
    <n v="22"/>
    <n v="2.2000000000000002"/>
  </r>
  <r>
    <s v="1c7395f9-8619-4b9c-a598-bd856d386bb1"/>
    <d v="2019-07-16T19:27:27"/>
    <d v="2019-07-16T00:00:00"/>
    <s v="6:56PM"/>
    <d v="2019-07-16T00:00:00"/>
    <s v="2:56PM"/>
    <d v="2019-07-16T00:00:00"/>
    <s v="7:27PM"/>
    <d v="2019-07-16T00:00:00"/>
    <s v="3:27PM"/>
    <s v="-05:00"/>
    <s v="Blade"/>
    <s v="Employee4"/>
    <s v="Employee4@blyblade.com"/>
    <x v="1"/>
    <s v="--"/>
    <s v="Travel | UberX"/>
    <x v="0"/>
    <x v="446"/>
    <n v="15"/>
    <s v="10016, USA"/>
    <s v="10004, USA"/>
    <x v="3"/>
    <s v="CORP - Employee Rides"/>
    <s v="DEPT - CX"/>
    <s v="Monthly Billing"/>
    <s v="Tip"/>
    <n v="0"/>
    <n v="0"/>
    <n v="1.03"/>
    <n v="1.03"/>
    <s v="USD"/>
    <n v="0"/>
    <n v="0"/>
    <n v="1.03"/>
    <n v="1.03"/>
    <n v="0"/>
  </r>
  <r>
    <s v="dbf7fb8e-eb72-4559-b31e-025bf3db13bf"/>
    <d v="2019-06-15T12:01:57"/>
    <d v="2019-06-15T00:00:00"/>
    <s v="11:37AM"/>
    <d v="2019-06-15T00:00:00"/>
    <s v="7:37AM"/>
    <d v="2019-06-15T00:00:00"/>
    <s v="12:01PM"/>
    <d v="2019-06-15T00:00:00"/>
    <s v="8:01AM"/>
    <s v="-05:00"/>
    <s v="Blade"/>
    <s v="Employee25"/>
    <s v="Employee25@blyblade.com"/>
    <x v="21"/>
    <s v="--"/>
    <s v="Travel | UberX"/>
    <x v="2"/>
    <x v="271"/>
    <n v="17"/>
    <s v="07087, USA"/>
    <s v="10011, USA"/>
    <x v="5"/>
    <s v="CORP - Employee Rides"/>
    <s v="DEPT - CX"/>
    <s v="Monthly Billing"/>
    <s v="Fare"/>
    <n v="32.909999999999997"/>
    <n v="0"/>
    <n v="0"/>
    <n v="32.909999999999997"/>
    <s v="USD"/>
    <n v="32.909999999999997"/>
    <n v="0"/>
    <n v="0"/>
    <n v="32.909999999999997"/>
    <n v="3.29"/>
  </r>
  <r>
    <s v="b6f1e904-fab0-499a-891a-b0fb2c0c068d"/>
    <d v="2019-06-15T20:37:04"/>
    <d v="2019-06-15T00:00:00"/>
    <s v="8:24PM"/>
    <d v="2019-06-15T00:00:00"/>
    <s v="4:24PM"/>
    <d v="2019-06-15T00:00:00"/>
    <s v="8:36PM"/>
    <d v="2019-06-15T00:00:00"/>
    <s v="4:36PM"/>
    <s v="-05:00"/>
    <s v="Blade"/>
    <s v="Employee13"/>
    <s v="Employee13@blyblade.com"/>
    <x v="33"/>
    <s v="--"/>
    <s v="Travel | UberX Diamond"/>
    <x v="0"/>
    <x v="668"/>
    <n v="10"/>
    <s v="10004, USA"/>
    <s v="10010, USA"/>
    <x v="5"/>
    <s v="CORP - Employee Rides"/>
    <s v="DEPT - CX"/>
    <s v="Monthly Billing"/>
    <s v="Fare"/>
    <n v="17.59"/>
    <n v="0"/>
    <n v="0"/>
    <n v="17.59"/>
    <s v="USD"/>
    <n v="17.59"/>
    <n v="0"/>
    <n v="0"/>
    <n v="17.59"/>
    <n v="1.76"/>
  </r>
  <r>
    <s v="cc7cb3cf-4ec4-410c-a4aa-e94271658363"/>
    <d v="2019-06-17T00:59:30"/>
    <d v="2019-06-17T00:00:00"/>
    <s v="12:15AM"/>
    <d v="2019-06-16T00:00:00"/>
    <s v="8:15PM"/>
    <d v="2019-06-17T00:00:00"/>
    <s v="12:59AM"/>
    <d v="2019-06-16T00:00:00"/>
    <s v="8:59PM"/>
    <s v="-05:00"/>
    <s v="Blade"/>
    <s v="Employee15"/>
    <s v="Employee15@blyblade.com"/>
    <x v="35"/>
    <s v="--"/>
    <s v="Travel | UberX Diamond"/>
    <x v="0"/>
    <x v="669"/>
    <n v="39"/>
    <s v="10280, USA"/>
    <s v="07608, USA"/>
    <x v="5"/>
    <s v="CORP - Employee Rides"/>
    <s v="DEPT - CX"/>
    <s v="Monthly Billing"/>
    <s v="Fare"/>
    <n v="84.57"/>
    <n v="0"/>
    <n v="0"/>
    <n v="84.57"/>
    <s v="USD"/>
    <n v="84.57"/>
    <n v="0"/>
    <n v="0"/>
    <n v="84.57"/>
    <n v="8.4600000000000009"/>
  </r>
  <r>
    <s v="a16e0abd-8f9b-457a-b497-6229ee0ebe5d"/>
    <d v="2019-06-17T02:51:35"/>
    <d v="2019-06-17T00:00:00"/>
    <s v="1:59AM"/>
    <d v="2019-06-16T00:00:00"/>
    <s v="9:59PM"/>
    <d v="2019-06-17T00:00:00"/>
    <s v="2:51AM"/>
    <d v="2019-06-16T00:00:00"/>
    <s v="10:51PM"/>
    <s v="-05:00"/>
    <s v="Blade"/>
    <s v="Employee15"/>
    <s v="Employee15@blyblade.com"/>
    <x v="35"/>
    <s v="--"/>
    <s v="Travel | UberX"/>
    <x v="2"/>
    <x v="670"/>
    <n v="37"/>
    <s v="07608, USA"/>
    <s v="10280, USA"/>
    <x v="5"/>
    <s v="CORP - Employee Rides"/>
    <s v="DEPT - CX"/>
    <s v="Monthly Billing"/>
    <s v="Fare"/>
    <n v="47.77"/>
    <n v="0"/>
    <n v="0"/>
    <n v="47.77"/>
    <s v="USD"/>
    <n v="47.77"/>
    <n v="0"/>
    <n v="0"/>
    <n v="47.77"/>
    <n v="4.78"/>
  </r>
  <r>
    <s v="619505e6-9ecc-43ad-9d58-6414f7111ce2"/>
    <d v="2019-06-17T11:18:20"/>
    <d v="2019-06-17T00:00:00"/>
    <s v="10:58AM"/>
    <d v="2019-06-17T00:00:00"/>
    <s v="6:58AM"/>
    <d v="2019-06-17T00:00:00"/>
    <s v="11:18AM"/>
    <d v="2019-06-17T00:00:00"/>
    <s v="7:18AM"/>
    <s v="-05:00"/>
    <s v="Blade"/>
    <s v="Employee13"/>
    <s v="Employee13@blyblade.com"/>
    <x v="33"/>
    <s v="--"/>
    <s v="Travel | UberX Diamond"/>
    <x v="0"/>
    <x v="259"/>
    <n v="17"/>
    <s v="11211, USA"/>
    <s v="10010, USA"/>
    <x v="5"/>
    <s v="CORP - Employee Rides"/>
    <s v="DEPT - CX"/>
    <s v="Monthly Billing"/>
    <s v="Fare"/>
    <n v="21.77"/>
    <n v="0"/>
    <n v="0"/>
    <n v="21.77"/>
    <s v="USD"/>
    <n v="21.77"/>
    <n v="0"/>
    <n v="0"/>
    <n v="21.77"/>
    <n v="2.1800000000000002"/>
  </r>
  <r>
    <s v="233d43aa-a087-4232-910b-6b1dbb80ce51"/>
    <d v="2019-06-17T14:34:55"/>
    <d v="2019-06-17T00:00:00"/>
    <s v="2:14PM"/>
    <d v="2019-06-17T00:00:00"/>
    <s v="10:14AM"/>
    <d v="2019-06-17T00:00:00"/>
    <s v="2:34PM"/>
    <d v="2019-06-17T00:00:00"/>
    <s v="10:34AM"/>
    <s v="-05:00"/>
    <s v="Blade"/>
    <s v="Employee21"/>
    <s v="Employee21@blyblade.com"/>
    <x v="28"/>
    <s v="--"/>
    <s v="Travel | UberX"/>
    <x v="0"/>
    <x v="302"/>
    <n v="16"/>
    <s v="10128, USA"/>
    <s v="10011, USA"/>
    <x v="5"/>
    <s v="CORP - Employee Rides"/>
    <s v="--"/>
    <s v="Monthly Billing"/>
    <s v="Fare"/>
    <n v="20.32"/>
    <n v="0"/>
    <n v="0"/>
    <n v="20.32"/>
    <s v="USD"/>
    <n v="20.32"/>
    <n v="0"/>
    <n v="0"/>
    <n v="20.32"/>
    <n v="2.0299999999999998"/>
  </r>
  <r>
    <s v="e3f7310a-cd6b-45ea-aad2-baceca1ed86b"/>
    <d v="2019-06-17T15:55:53"/>
    <d v="2019-06-17T00:00:00"/>
    <s v="2:28PM"/>
    <d v="2019-06-17T00:00:00"/>
    <s v="10:28AM"/>
    <d v="2019-06-17T00:00:00"/>
    <s v="3:55PM"/>
    <d v="2019-06-17T00:00:00"/>
    <s v="11:55AM"/>
    <s v="-05:00"/>
    <s v="Blade"/>
    <s v="Employee16"/>
    <s v="Employee16@blyblade.com"/>
    <x v="13"/>
    <s v="--"/>
    <s v="Travel | UberX"/>
    <x v="1"/>
    <x v="671"/>
    <n v="82"/>
    <s v="11735, USA"/>
    <s v="10011, USA"/>
    <x v="5"/>
    <s v="CORP - Employee Rides"/>
    <s v="DEPT - OPS - NY"/>
    <s v="Monthly Billing"/>
    <s v="Fare"/>
    <n v="78.260000000000005"/>
    <n v="0"/>
    <n v="0"/>
    <n v="78.260000000000005"/>
    <s v="USD"/>
    <n v="78.260000000000005"/>
    <n v="0"/>
    <n v="0"/>
    <n v="78.260000000000005"/>
    <n v="7.83"/>
  </r>
  <r>
    <s v="e1f4db61-429f-4d4e-b53c-23a97937842b"/>
    <d v="2019-06-19T13:55:08"/>
    <d v="2019-06-19T00:00:00"/>
    <s v="1:31PM"/>
    <d v="2019-06-19T00:00:00"/>
    <s v="9:31AM"/>
    <d v="2019-06-19T00:00:00"/>
    <s v="1:55PM"/>
    <d v="2019-06-19T00:00:00"/>
    <s v="9:55AM"/>
    <s v="-05:00"/>
    <s v="Blade"/>
    <s v="Employee21"/>
    <s v="Employee21@blyblade.com"/>
    <x v="28"/>
    <s v="--"/>
    <s v="Travel | UberX"/>
    <x v="0"/>
    <x v="337"/>
    <n v="19"/>
    <s v="10128, USA"/>
    <s v="10001, USA"/>
    <x v="5"/>
    <s v="CORP - Employee Rides"/>
    <s v="--"/>
    <s v="Monthly Billing"/>
    <s v="Fare"/>
    <n v="26.22"/>
    <n v="0"/>
    <n v="0"/>
    <n v="26.22"/>
    <s v="USD"/>
    <n v="26.22"/>
    <n v="0"/>
    <n v="0"/>
    <n v="26.22"/>
    <n v="2.62"/>
  </r>
  <r>
    <s v="80c3bee9-6d20-467e-aede-aac9dd4f5740"/>
    <d v="2019-06-19T18:25:46"/>
    <d v="2019-06-19T00:00:00"/>
    <s v="6:09PM"/>
    <d v="2019-06-19T00:00:00"/>
    <s v="2:09PM"/>
    <d v="2019-06-19T00:00:00"/>
    <s v="6:25PM"/>
    <d v="2019-06-19T00:00:00"/>
    <s v="2:25PM"/>
    <s v="-05:00"/>
    <s v="Blade"/>
    <s v="Employee15"/>
    <s v="Employee15@blyblade.com"/>
    <x v="35"/>
    <s v="--"/>
    <s v="Travel | UberX Diamond"/>
    <x v="0"/>
    <x v="672"/>
    <n v="11"/>
    <s v="10004, USA"/>
    <s v="10016, USA"/>
    <x v="5"/>
    <s v="CORP - Employee Rides"/>
    <s v="DEPT - CX"/>
    <s v="Monthly Billing"/>
    <s v="Fare"/>
    <n v="19.489999999999998"/>
    <n v="0"/>
    <n v="0"/>
    <n v="19.489999999999998"/>
    <s v="USD"/>
    <n v="19.489999999999998"/>
    <n v="0"/>
    <n v="0"/>
    <n v="19.489999999999998"/>
    <n v="1.95"/>
  </r>
  <r>
    <s v="ca6a9393-2264-4418-a4b6-279780c7be9d"/>
    <d v="2019-07-17T04:52:58"/>
    <d v="2019-07-16T00:00:00"/>
    <s v="11:40PM"/>
    <d v="2019-07-16T00:00:00"/>
    <s v="4:40PM"/>
    <d v="2019-07-17T00:00:00"/>
    <s v="12:15AM"/>
    <d v="2019-07-16T00:00:00"/>
    <s v="5:15PM"/>
    <s v="-08:00"/>
    <s v="Blade"/>
    <s v="Employee10"/>
    <s v="Employee10@blyblade.com"/>
    <x v="20"/>
    <s v="--"/>
    <s v="Travel | UberX"/>
    <x v="6"/>
    <x v="325"/>
    <n v="32"/>
    <s v="94618, USA"/>
    <s v="94621, USA"/>
    <x v="4"/>
    <s v="CORP - Employee Rides"/>
    <s v="DEPT - OPS - CA"/>
    <s v="Monthly Billing"/>
    <s v="Tip"/>
    <n v="0"/>
    <n v="0"/>
    <n v="5.19"/>
    <n v="5.19"/>
    <s v="USD"/>
    <n v="0"/>
    <n v="0"/>
    <n v="5.19"/>
    <n v="5.19"/>
    <n v="0"/>
  </r>
  <r>
    <s v="2e754148-d345-40d8-bf79-308fba062830"/>
    <d v="2019-06-19T19:49:12"/>
    <d v="2019-06-19T00:00:00"/>
    <s v="7:18PM"/>
    <d v="2019-06-19T00:00:00"/>
    <s v="3:18PM"/>
    <d v="2019-06-19T00:00:00"/>
    <s v="7:49PM"/>
    <d v="2019-06-19T00:00:00"/>
    <s v="3:49PM"/>
    <s v="-05:00"/>
    <s v="Blade"/>
    <s v="Employee18"/>
    <s v="Employee18@blyblade.com"/>
    <x v="34"/>
    <s v="--"/>
    <s v="Travel | UberX Diamond"/>
    <x v="0"/>
    <x v="238"/>
    <n v="21"/>
    <s v="10011, USA"/>
    <s v="10016, USA"/>
    <x v="5"/>
    <s v="CORP - Employee Rides"/>
    <s v="DEPT - CX"/>
    <s v="Monthly Billing"/>
    <s v="Fare"/>
    <n v="25.65"/>
    <n v="0"/>
    <n v="0"/>
    <n v="25.65"/>
    <s v="USD"/>
    <n v="25.65"/>
    <n v="0"/>
    <n v="0"/>
    <n v="25.65"/>
    <n v="2.57"/>
  </r>
  <r>
    <s v="560870f7-adc8-4d1c-9deb-4ad3be1a5ba7"/>
    <d v="2019-06-20T17:08:10"/>
    <d v="2019-06-20T00:00:00"/>
    <s v="4:35PM"/>
    <d v="2019-06-20T00:00:00"/>
    <s v="12:35PM"/>
    <d v="2019-06-20T00:00:00"/>
    <s v="5:07PM"/>
    <d v="2019-06-20T00:00:00"/>
    <s v="1:07PM"/>
    <s v="-05:00"/>
    <s v="Blade"/>
    <s v="Employee21"/>
    <s v="Employee21@blyblade.com"/>
    <x v="28"/>
    <s v="--"/>
    <s v="Travel | UberX"/>
    <x v="0"/>
    <x v="114"/>
    <n v="26"/>
    <s v="10011, USA"/>
    <s v="10016, USA"/>
    <x v="5"/>
    <s v="CORP - Employee Rides"/>
    <s v="--"/>
    <s v="Monthly Billing"/>
    <s v="Fare"/>
    <n v="24.44"/>
    <n v="0"/>
    <n v="0"/>
    <n v="24.44"/>
    <s v="USD"/>
    <n v="24.44"/>
    <n v="0"/>
    <n v="0"/>
    <n v="24.44"/>
    <n v="2.44"/>
  </r>
  <r>
    <s v="28888a42-8403-423e-b2fd-6e218cb621c1"/>
    <d v="2019-06-20T21:28:05"/>
    <d v="2019-06-20T00:00:00"/>
    <s v="8:22PM"/>
    <d v="2019-06-20T00:00:00"/>
    <s v="4:22PM"/>
    <d v="2019-06-20T00:00:00"/>
    <s v="9:27PM"/>
    <d v="2019-06-20T00:00:00"/>
    <s v="5:27PM"/>
    <s v="-05:00"/>
    <s v="Blade"/>
    <s v="Employee4"/>
    <s v="Employee4@blyblade.com"/>
    <x v="1"/>
    <s v="--"/>
    <s v="Travel | UberX"/>
    <x v="0"/>
    <x v="345"/>
    <n v="62"/>
    <s v="10010, USA"/>
    <s v="07608, USA"/>
    <x v="5"/>
    <s v="CORP - Employee Rides"/>
    <s v="DEPT - CX"/>
    <s v="Monthly Billing"/>
    <s v="Fare"/>
    <n v="90.83"/>
    <n v="0"/>
    <n v="0"/>
    <n v="90.83"/>
    <s v="USD"/>
    <n v="90.83"/>
    <n v="0"/>
    <n v="0"/>
    <n v="90.83"/>
    <n v="9.08"/>
  </r>
  <r>
    <s v="8fe9b274-2588-40ca-adea-0b9be75358c0"/>
    <d v="2019-06-21T11:55:08"/>
    <d v="2019-06-21T00:00:00"/>
    <s v="11:09AM"/>
    <d v="2019-06-21T00:00:00"/>
    <s v="7:09AM"/>
    <d v="2019-06-21T00:00:00"/>
    <s v="11:54AM"/>
    <d v="2019-06-21T00:00:00"/>
    <s v="7:54AM"/>
    <s v="-05:00"/>
    <s v="Blade"/>
    <s v="Employee4"/>
    <s v="Employee4@blyblade.com"/>
    <x v="1"/>
    <s v="--"/>
    <s v="Travel | UberX"/>
    <x v="0"/>
    <x v="356"/>
    <n v="41"/>
    <s v="10004, USA"/>
    <s v="07608, USA"/>
    <x v="5"/>
    <s v="CORP - Employee Rides"/>
    <s v="DEPT - CX"/>
    <s v="Monthly Billing"/>
    <s v="Fare"/>
    <n v="82.6"/>
    <n v="0"/>
    <n v="0"/>
    <n v="82.6"/>
    <s v="USD"/>
    <n v="82.6"/>
    <n v="0"/>
    <n v="0"/>
    <n v="82.6"/>
    <n v="8.26"/>
  </r>
  <r>
    <s v="21be6906-d2a7-4a76-ae58-96b354a16394"/>
    <d v="2019-06-21T12:06:17"/>
    <d v="2019-06-21T00:00:00"/>
    <s v="11:42AM"/>
    <d v="2019-06-21T00:00:00"/>
    <s v="7:42AM"/>
    <d v="2019-06-21T00:00:00"/>
    <s v="12:06PM"/>
    <d v="2019-06-21T00:00:00"/>
    <s v="8:06AM"/>
    <s v="-05:00"/>
    <s v="Blade"/>
    <s v="Employee13"/>
    <s v="Employee13@blyblade.com"/>
    <x v="33"/>
    <s v="--"/>
    <s v="Travel | UberX Diamond"/>
    <x v="0"/>
    <x v="478"/>
    <n v="20"/>
    <s v="11211, USA"/>
    <s v="10010, USA"/>
    <x v="5"/>
    <s v="CORP - Employee Rides"/>
    <s v="DEPT - CX"/>
    <s v="Monthly Billing"/>
    <s v="Fare"/>
    <n v="38.57"/>
    <n v="0"/>
    <n v="0"/>
    <n v="38.57"/>
    <s v="USD"/>
    <n v="38.57"/>
    <n v="0"/>
    <n v="0"/>
    <n v="38.57"/>
    <n v="3.86"/>
  </r>
  <r>
    <s v="5c8726cc-da2f-46bd-90c4-4ef35de6fe11"/>
    <d v="2019-07-17T12:22:46"/>
    <d v="2019-07-17T00:00:00"/>
    <s v="11:51AM"/>
    <d v="2019-07-17T00:00:00"/>
    <s v="7:51AM"/>
    <d v="2019-07-17T00:00:00"/>
    <s v="12:13PM"/>
    <d v="2019-07-17T00:00:00"/>
    <s v="8:13AM"/>
    <s v="-05:00"/>
    <s v="Blade"/>
    <s v="Employee2"/>
    <s v="Employee2@blyblade.com"/>
    <x v="2"/>
    <s v="--"/>
    <s v="Travel | Black SUV"/>
    <x v="0"/>
    <x v="673"/>
    <n v="9"/>
    <s v="10011, USA"/>
    <s v="10011, USA"/>
    <x v="1"/>
    <s v="CORP - Employee Rides"/>
    <s v="DEPT - OPS - NY"/>
    <s v="Monthly Billing"/>
    <s v="Tip"/>
    <n v="0"/>
    <n v="0"/>
    <n v="5.07"/>
    <n v="5.07"/>
    <s v="USD"/>
    <n v="0"/>
    <n v="0"/>
    <n v="5.07"/>
    <n v="5.07"/>
    <n v="0"/>
  </r>
  <r>
    <s v="a5c439be-8bfc-4508-bbeb-afb828ee4bbe"/>
    <d v="2019-06-21T18:10:36"/>
    <d v="2019-06-21T00:00:00"/>
    <s v="5:07PM"/>
    <d v="2019-06-21T00:00:00"/>
    <s v="1:07PM"/>
    <d v="2019-06-21T00:00:00"/>
    <s v="6:10PM"/>
    <d v="2019-06-21T00:00:00"/>
    <s v="2:10PM"/>
    <s v="-05:00"/>
    <s v="Blade"/>
    <s v="Employee4"/>
    <s v="Employee4@blyblade.com"/>
    <x v="1"/>
    <s v="--"/>
    <s v="Travel | UberX"/>
    <x v="2"/>
    <x v="369"/>
    <n v="50"/>
    <s v="07608, USA"/>
    <s v="10038, USA"/>
    <x v="5"/>
    <s v="CORP - Employee Rides"/>
    <s v="DEPT - CX"/>
    <s v="Monthly Billing"/>
    <s v="Fare"/>
    <n v="50.17"/>
    <n v="0"/>
    <n v="0"/>
    <n v="50.17"/>
    <s v="USD"/>
    <n v="50.17"/>
    <n v="0"/>
    <n v="0"/>
    <n v="50.17"/>
    <n v="5.0199999999999996"/>
  </r>
  <r>
    <s v="e80eb485-9da5-4bcf-8e05-f512b5569a1a"/>
    <d v="2019-06-21T22:27:03"/>
    <d v="2019-06-21T00:00:00"/>
    <s v="10:14PM"/>
    <d v="2019-06-21T00:00:00"/>
    <s v="6:14PM"/>
    <d v="2019-06-21T00:00:00"/>
    <s v="10:26PM"/>
    <d v="2019-06-21T00:00:00"/>
    <s v="6:26PM"/>
    <s v="-05:00"/>
    <s v="Blade"/>
    <s v="Employee4"/>
    <s v="Employee4@blyblade.com"/>
    <x v="1"/>
    <s v="--"/>
    <s v="Travel | UberX"/>
    <x v="0"/>
    <x v="674"/>
    <n v="7"/>
    <s v="10004, USA"/>
    <s v="10010, USA"/>
    <x v="5"/>
    <s v="CORP - Employee Rides"/>
    <s v="DEPT - CX"/>
    <s v="Monthly Billing"/>
    <s v="Fare"/>
    <n v="18.97"/>
    <n v="0"/>
    <n v="0"/>
    <n v="18.97"/>
    <s v="USD"/>
    <n v="18.97"/>
    <n v="0"/>
    <n v="0"/>
    <n v="18.97"/>
    <n v="1.9"/>
  </r>
  <r>
    <s v="cf5cf124-bf10-44e7-b242-403f7484af21"/>
    <d v="2019-06-21T22:52:32"/>
    <d v="2019-06-21T00:00:00"/>
    <s v="10:16PM"/>
    <d v="2019-06-21T00:00:00"/>
    <s v="6:16PM"/>
    <d v="2019-06-21T00:00:00"/>
    <s v="10:52PM"/>
    <d v="2019-06-21T00:00:00"/>
    <s v="6:52PM"/>
    <s v="-05:00"/>
    <s v="Blade"/>
    <s v="Employee15"/>
    <s v="Employee15@blyblade.com"/>
    <x v="35"/>
    <s v="--"/>
    <s v="Travel | UberX Diamond"/>
    <x v="0"/>
    <x v="72"/>
    <n v="32"/>
    <s v="10004, USA"/>
    <s v="10011, USA"/>
    <x v="5"/>
    <s v="CORP - Employee Rides"/>
    <s v="DEPT - CX"/>
    <s v="Monthly Billing"/>
    <s v="Fare"/>
    <n v="34.17"/>
    <n v="0"/>
    <n v="0"/>
    <n v="34.17"/>
    <s v="USD"/>
    <n v="34.17"/>
    <n v="0"/>
    <n v="0"/>
    <n v="34.17"/>
    <n v="3.42"/>
  </r>
  <r>
    <s v="e04bf8c1-661c-4bef-bd14-05d3bee92228"/>
    <d v="2019-06-21T23:08:26"/>
    <d v="2019-06-21T00:00:00"/>
    <s v="10:39PM"/>
    <d v="2019-06-21T00:00:00"/>
    <s v="6:39PM"/>
    <d v="2019-06-21T00:00:00"/>
    <s v="11:08PM"/>
    <d v="2019-06-21T00:00:00"/>
    <s v="7:08PM"/>
    <s v="-05:00"/>
    <s v="Blade"/>
    <s v="Employee9"/>
    <s v="Employee9@blyblade.com"/>
    <x v="8"/>
    <s v="--"/>
    <s v="Travel | UberX"/>
    <x v="0"/>
    <x v="395"/>
    <n v="20"/>
    <s v="10011, USA"/>
    <s v="10010, USA"/>
    <x v="5"/>
    <s v="CORP - Employee Rides"/>
    <s v="DEPT - FR - NY"/>
    <s v="Monthly Billing"/>
    <s v="Fare"/>
    <n v="23.68"/>
    <n v="0"/>
    <n v="0"/>
    <n v="23.68"/>
    <s v="USD"/>
    <n v="23.68"/>
    <n v="0"/>
    <n v="0"/>
    <n v="23.68"/>
    <n v="2.37"/>
  </r>
  <r>
    <s v="96929cd1-ee5f-460c-b467-9e1071cae7d9"/>
    <d v="2019-06-22T11:46:17"/>
    <d v="2019-06-22T00:00:00"/>
    <s v="11:32AM"/>
    <d v="2019-06-22T00:00:00"/>
    <s v="7:32AM"/>
    <d v="2019-06-22T00:00:00"/>
    <s v="11:46AM"/>
    <d v="2019-06-22T00:00:00"/>
    <s v="7:46AM"/>
    <s v="-05:00"/>
    <s v="Blade"/>
    <s v="Employee13"/>
    <s v="Employee13@blyblade.com"/>
    <x v="33"/>
    <s v="--"/>
    <s v="Travel | UberX Diamond"/>
    <x v="0"/>
    <x v="301"/>
    <n v="9"/>
    <s v="11211, USA"/>
    <s v="10003, USA"/>
    <x v="5"/>
    <s v="CORP - Employee Rides"/>
    <s v="DEPT - CX"/>
    <s v="Monthly Billing"/>
    <s v="Fare"/>
    <n v="17.46"/>
    <n v="0"/>
    <n v="0"/>
    <n v="17.46"/>
    <s v="USD"/>
    <n v="17.46"/>
    <n v="0"/>
    <n v="0"/>
    <n v="17.46"/>
    <n v="1.75"/>
  </r>
  <r>
    <s v="20dfe4f5-b749-4dd7-ac69-fde47b3f893b"/>
    <d v="2019-06-22T11:55:17"/>
    <d v="2019-06-22T00:00:00"/>
    <s v="11:10AM"/>
    <d v="2019-06-22T00:00:00"/>
    <s v="7:10AM"/>
    <d v="2019-06-22T00:00:00"/>
    <s v="11:55AM"/>
    <d v="2019-06-22T00:00:00"/>
    <s v="7:55AM"/>
    <s v="-05:00"/>
    <s v="Blade"/>
    <s v="Employee3"/>
    <s v="Employee3@blyblade.com"/>
    <x v="17"/>
    <s v="--"/>
    <s v="Travel | UberX"/>
    <x v="0"/>
    <x v="675"/>
    <n v="39"/>
    <s v="11214, USA"/>
    <s v="10011, USA"/>
    <x v="5"/>
    <s v="CORP - Employee Rides"/>
    <s v="DEPT - CX"/>
    <s v="Monthly Billing"/>
    <s v="Fare"/>
    <n v="59.82"/>
    <n v="0"/>
    <n v="0"/>
    <n v="59.82"/>
    <s v="USD"/>
    <n v="59.82"/>
    <n v="0"/>
    <n v="0"/>
    <n v="59.82"/>
    <n v="5.98"/>
  </r>
  <r>
    <s v="b94bd0df-3315-4c38-a28c-323a81fece12"/>
    <d v="2019-06-22T19:57:27"/>
    <d v="2019-06-22T00:00:00"/>
    <s v="7:46PM"/>
    <d v="2019-06-22T00:00:00"/>
    <s v="3:46PM"/>
    <d v="2019-06-22T00:00:00"/>
    <s v="7:57PM"/>
    <d v="2019-06-22T00:00:00"/>
    <s v="3:57PM"/>
    <s v="-05:00"/>
    <s v="Blade"/>
    <s v="Employee13"/>
    <s v="Employee13@blyblade.com"/>
    <x v="33"/>
    <s v="--"/>
    <s v="Travel | UberX Diamond"/>
    <x v="0"/>
    <x v="143"/>
    <n v="8"/>
    <s v="10017, USA"/>
    <s v="10010, USA"/>
    <x v="5"/>
    <s v="CORP - Employee Rides"/>
    <s v="DEPT - CX"/>
    <s v="Monthly Billing"/>
    <s v="Fare"/>
    <n v="14.7"/>
    <n v="0"/>
    <n v="0"/>
    <n v="14.7"/>
    <s v="USD"/>
    <n v="14.7"/>
    <n v="0"/>
    <n v="0"/>
    <n v="14.7"/>
    <n v="1.47"/>
  </r>
  <r>
    <s v="f774c412-b95e-450d-8207-b80de65fdc08"/>
    <d v="2019-06-23T16:06:47"/>
    <d v="2019-06-23T00:00:00"/>
    <s v="3:40PM"/>
    <d v="2019-06-23T00:00:00"/>
    <s v="11:40AM"/>
    <d v="2019-06-23T00:00:00"/>
    <s v="4:06PM"/>
    <d v="2019-06-23T00:00:00"/>
    <s v="12:06PM"/>
    <s v="-05:00"/>
    <s v="Blade"/>
    <s v="Employee31"/>
    <s v="Employee31@blyblade.com"/>
    <x v="48"/>
    <s v="--"/>
    <s v="Travel | UberX Diamond"/>
    <x v="0"/>
    <x v="311"/>
    <n v="18"/>
    <s v="10013, USA"/>
    <s v="10011, USA"/>
    <x v="5"/>
    <s v="CORP - Employee Rides"/>
    <s v="BLADE - CX + SR CX"/>
    <s v="Monthly Billing"/>
    <s v="Fare"/>
    <n v="22.54"/>
    <n v="0"/>
    <n v="0"/>
    <n v="22.54"/>
    <s v="USD"/>
    <n v="22.54"/>
    <n v="0"/>
    <n v="0"/>
    <n v="22.54"/>
    <n v="2.25"/>
  </r>
  <r>
    <s v="36d92ce7-ba47-4746-8259-356ffc863ff7"/>
    <d v="2019-06-23T23:16:09"/>
    <d v="2019-06-23T00:00:00"/>
    <s v="10:44PM"/>
    <d v="2019-06-23T00:00:00"/>
    <s v="6:44PM"/>
    <d v="2019-06-23T00:00:00"/>
    <s v="11:15PM"/>
    <d v="2019-06-23T00:00:00"/>
    <s v="7:15PM"/>
    <s v="-05:00"/>
    <s v="Blade"/>
    <s v="Employee31"/>
    <s v="Employee31@blyblade.com"/>
    <x v="48"/>
    <s v="--"/>
    <s v="Travel | UberX"/>
    <x v="1"/>
    <x v="676"/>
    <n v="29"/>
    <s v="11937, USA"/>
    <s v="11954, USA"/>
    <x v="5"/>
    <s v="CORP - Employee Rides"/>
    <s v="BLADE - CX + SR CX"/>
    <s v="Monthly Billing"/>
    <s v="Fare"/>
    <n v="54.02"/>
    <n v="0"/>
    <n v="0"/>
    <n v="54.02"/>
    <s v="USD"/>
    <n v="54.02"/>
    <n v="0"/>
    <n v="0"/>
    <n v="54.02"/>
    <n v="5.4"/>
  </r>
  <r>
    <s v="466c9e5e-5920-4c77-8919-6e88cb595634"/>
    <d v="2019-07-17T17:49:15"/>
    <d v="2019-07-17T00:00:00"/>
    <s v="5:31PM"/>
    <d v="2019-07-17T00:00:00"/>
    <s v="1:31PM"/>
    <s v="--"/>
    <s v="--"/>
    <s v="--"/>
    <s v="--"/>
    <s v="-05:00"/>
    <s v="Blade"/>
    <s v="Employee8"/>
    <s v="Employee8@blyblade.com"/>
    <x v="11"/>
    <s v="--"/>
    <s v="Travel | UberX"/>
    <x v="0"/>
    <x v="3"/>
    <s v="--"/>
    <s v="10017, USA"/>
    <s v="10017, USA"/>
    <x v="4"/>
    <s v="CORP - Employee Rides"/>
    <s v="--"/>
    <s v="Monthly Billing"/>
    <s v="Adjustment"/>
    <n v="-5.44"/>
    <n v="0"/>
    <n v="0"/>
    <n v="-5.44"/>
    <s v="USD"/>
    <n v="-5.44"/>
    <n v="0"/>
    <n v="0"/>
    <n v="-5.44"/>
    <n v="-0.54"/>
  </r>
  <r>
    <s v="28755435-aae5-43d2-851d-600366f0b66f"/>
    <d v="2019-06-24T10:14:08"/>
    <d v="2019-06-24T00:00:00"/>
    <s v="9:40AM"/>
    <d v="2019-06-24T00:00:00"/>
    <s v="5:40AM"/>
    <d v="2019-06-24T00:00:00"/>
    <s v="10:13AM"/>
    <d v="2019-06-24T00:00:00"/>
    <s v="6:13AM"/>
    <s v="-05:00"/>
    <s v="Blade"/>
    <s v="Employee11"/>
    <s v="Employee11@blyblade.com"/>
    <x v="26"/>
    <s v="--"/>
    <s v="Travel | UberX"/>
    <x v="1"/>
    <x v="677"/>
    <n v="17"/>
    <s v="11937, USA"/>
    <s v="11937, USA"/>
    <x v="5"/>
    <s v="CORP - Employee Rides"/>
    <s v="DEPT - CX"/>
    <s v="Monthly Billing"/>
    <s v="Fare"/>
    <n v="41.36"/>
    <n v="0"/>
    <n v="0"/>
    <n v="41.36"/>
    <s v="USD"/>
    <n v="41.36"/>
    <n v="0"/>
    <n v="0"/>
    <n v="41.36"/>
    <n v="4.1399999999999997"/>
  </r>
  <r>
    <s v="b934570f-5e2d-4787-8061-4beb4c1f9a36"/>
    <d v="2019-06-24T10:43:26"/>
    <d v="2019-06-24T00:00:00"/>
    <s v="10:08AM"/>
    <d v="2019-06-24T00:00:00"/>
    <s v="6:08AM"/>
    <d v="2019-06-24T00:00:00"/>
    <s v="10:43AM"/>
    <d v="2019-06-24T00:00:00"/>
    <s v="6:43AM"/>
    <s v="-05:00"/>
    <s v="Blade"/>
    <s v="Employee3"/>
    <s v="Employee3@blyblade.com"/>
    <x v="17"/>
    <s v="--"/>
    <s v="Travel | UberX"/>
    <x v="0"/>
    <x v="678"/>
    <n v="31"/>
    <s v="11214, USA"/>
    <s v="10001, USA"/>
    <x v="5"/>
    <s v="CORP - Employee Rides"/>
    <s v="DEPT - CX"/>
    <s v="Monthly Billing"/>
    <s v="Fare"/>
    <n v="56.48"/>
    <n v="0"/>
    <n v="0"/>
    <n v="56.48"/>
    <s v="USD"/>
    <n v="56.48"/>
    <n v="0"/>
    <n v="0"/>
    <n v="56.48"/>
    <n v="5.65"/>
  </r>
  <r>
    <s v="1410b34d-207d-4eb7-a623-b98385cfd6bb"/>
    <d v="2019-06-24T11:29:43"/>
    <d v="2019-06-24T00:00:00"/>
    <s v="11:10AM"/>
    <d v="2019-06-24T00:00:00"/>
    <s v="7:10AM"/>
    <d v="2019-06-24T00:00:00"/>
    <s v="11:29AM"/>
    <d v="2019-06-24T00:00:00"/>
    <s v="7:29AM"/>
    <s v="-05:00"/>
    <s v="Blade"/>
    <s v="Employee13"/>
    <s v="Employee13@blyblade.com"/>
    <x v="33"/>
    <s v="--"/>
    <s v="Travel | UberX Diamond"/>
    <x v="0"/>
    <x v="674"/>
    <n v="16"/>
    <s v="11211, USA"/>
    <s v="10010, USA"/>
    <x v="5"/>
    <s v="CORP - Employee Rides"/>
    <s v="DEPT - CX"/>
    <s v="Monthly Billing"/>
    <s v="Fare"/>
    <n v="20.399999999999999"/>
    <n v="0"/>
    <n v="0"/>
    <n v="20.399999999999999"/>
    <s v="USD"/>
    <n v="20.399999999999999"/>
    <n v="0"/>
    <n v="0"/>
    <n v="20.399999999999999"/>
    <n v="2.04"/>
  </r>
  <r>
    <s v="199c1f6d-347d-4ee7-a2b2-4a8cb8ec41aa"/>
    <d v="2019-07-17T23:45:42"/>
    <d v="2019-07-17T00:00:00"/>
    <s v="9:57PM"/>
    <d v="2019-07-17T00:00:00"/>
    <s v="5:57PM"/>
    <d v="2019-07-17T00:00:00"/>
    <s v="11:44PM"/>
    <d v="2019-07-17T00:00:00"/>
    <s v="7:44PM"/>
    <s v="-05:00"/>
    <s v="Blade"/>
    <s v="Employee29"/>
    <s v="Employee29@blyblade.com"/>
    <x v="7"/>
    <s v="--"/>
    <s v="Travel | Black SUV"/>
    <x v="0"/>
    <x v="679"/>
    <n v="101"/>
    <s v="10011, USA"/>
    <s v="11430, USA"/>
    <x v="7"/>
    <s v="CORP - Employee Rides"/>
    <s v="DEPT - OPS - NY"/>
    <s v="Monthly Billing"/>
    <s v="Tip"/>
    <n v="0"/>
    <n v="0"/>
    <n v="31.78"/>
    <n v="31.78"/>
    <s v="USD"/>
    <n v="0"/>
    <n v="0"/>
    <n v="31.78"/>
    <n v="31.78"/>
    <n v="0"/>
  </r>
  <r>
    <s v="75d49fe0-52dd-4767-ac32-fea6b0086131"/>
    <d v="2019-06-24T17:08:22"/>
    <d v="2019-06-24T00:00:00"/>
    <s v="4:40PM"/>
    <d v="2019-06-24T00:00:00"/>
    <s v="12:40PM"/>
    <d v="2019-06-24T00:00:00"/>
    <s v="5:08PM"/>
    <d v="2019-06-24T00:00:00"/>
    <s v="1:08PM"/>
    <s v="-05:00"/>
    <s v="Blade"/>
    <s v="Employee15"/>
    <s v="Employee15@blyblade.com"/>
    <x v="35"/>
    <s v="--"/>
    <s v="Travel | UberX Diamond"/>
    <x v="0"/>
    <x v="680"/>
    <n v="18"/>
    <s v="10016, USA"/>
    <s v="10004, USA"/>
    <x v="5"/>
    <s v="CORP - Employee Rides"/>
    <s v="DEPT - CX"/>
    <s v="Monthly Billing"/>
    <s v="Fare"/>
    <n v="24.42"/>
    <n v="0"/>
    <n v="0"/>
    <n v="24.42"/>
    <s v="USD"/>
    <n v="24.42"/>
    <n v="0"/>
    <n v="0"/>
    <n v="24.42"/>
    <n v="2.44"/>
  </r>
  <r>
    <s v="018335e0-0255-4f9e-92eb-a9844ad19eab"/>
    <d v="2019-06-25T00:42:18"/>
    <d v="2019-06-25T00:00:00"/>
    <s v="12:32AM"/>
    <d v="2019-06-24T00:00:00"/>
    <s v="8:32PM"/>
    <d v="2019-06-25T00:00:00"/>
    <s v="12:42AM"/>
    <d v="2019-06-24T00:00:00"/>
    <s v="8:42PM"/>
    <s v="-05:00"/>
    <s v="Blade"/>
    <s v="Employee15"/>
    <s v="Employee15@blyblade.com"/>
    <x v="35"/>
    <s v="--"/>
    <s v="Travel | UberX Diamond"/>
    <x v="0"/>
    <x v="143"/>
    <n v="6"/>
    <s v="10004, USA"/>
    <s v="ted States"/>
    <x v="5"/>
    <s v="CORP - Employee Rides"/>
    <s v="DEPT - CX"/>
    <s v="Monthly Billing"/>
    <s v="Fare"/>
    <n v="11.47"/>
    <n v="0"/>
    <n v="0"/>
    <n v="11.47"/>
    <s v="USD"/>
    <n v="11.47"/>
    <n v="0"/>
    <n v="0"/>
    <n v="11.47"/>
    <n v="1.1499999999999999"/>
  </r>
  <r>
    <s v="3f2c594a-0a32-4b96-9e2b-1fcffdcdf983"/>
    <d v="2019-06-26T23:20:00"/>
    <d v="2019-06-26T00:00:00"/>
    <s v="10:52PM"/>
    <d v="2019-06-26T00:00:00"/>
    <s v="6:52PM"/>
    <d v="2019-06-26T00:00:00"/>
    <s v="11:19PM"/>
    <d v="2019-06-26T00:00:00"/>
    <s v="7:19PM"/>
    <s v="-05:00"/>
    <s v="Blade"/>
    <s v="Employee21"/>
    <s v="Employee21@blyblade.com"/>
    <x v="28"/>
    <s v="--"/>
    <s v="Travel | UberX"/>
    <x v="0"/>
    <x v="681"/>
    <n v="20"/>
    <s v="10016, USA"/>
    <s v="10065, USA"/>
    <x v="5"/>
    <s v="CORP - Employee Rides"/>
    <s v="--"/>
    <s v="Monthly Billing"/>
    <s v="Fare"/>
    <n v="20.28"/>
    <n v="0"/>
    <n v="0"/>
    <n v="20.28"/>
    <s v="USD"/>
    <n v="20.28"/>
    <n v="0"/>
    <n v="0"/>
    <n v="20.28"/>
    <n v="2.0299999999999998"/>
  </r>
  <r>
    <s v="a472447c-02d8-4f02-b241-58858d9f0787"/>
    <d v="2019-07-18T01:00:49"/>
    <d v="2019-07-18T00:00:00"/>
    <s v="12:43AM"/>
    <d v="2019-07-17T00:00:00"/>
    <s v="8:43PM"/>
    <s v="--"/>
    <s v="--"/>
    <s v="--"/>
    <s v="--"/>
    <s v="-05:00"/>
    <s v="Blade"/>
    <s v="Employee8"/>
    <s v="Employee8@blyblade.com"/>
    <x v="11"/>
    <s v="--"/>
    <s v="Travel | UberX"/>
    <x v="0"/>
    <x v="3"/>
    <s v="--"/>
    <s v="10018, USA"/>
    <s v="10011, USA"/>
    <x v="10"/>
    <s v="CORP - Employee Rides"/>
    <s v="--"/>
    <s v="Monthly Billing"/>
    <s v="Adjustment"/>
    <n v="-7.1"/>
    <n v="0"/>
    <n v="0"/>
    <n v="-7.1"/>
    <s v="USD"/>
    <n v="-7.1"/>
    <n v="0"/>
    <n v="0"/>
    <n v="-7.1"/>
    <n v="-0.71"/>
  </r>
  <r>
    <s v="7579b5f1-3f88-498b-9a16-bb0ddf3b2697"/>
    <d v="2019-06-27T12:23:24"/>
    <d v="2019-06-27T00:00:00"/>
    <s v="11:52AM"/>
    <d v="2019-06-27T00:00:00"/>
    <s v="7:52AM"/>
    <d v="2019-06-27T00:00:00"/>
    <s v="12:23PM"/>
    <d v="2019-06-27T00:00:00"/>
    <s v="8:23AM"/>
    <s v="-05:00"/>
    <s v="Blade"/>
    <s v="Employee13"/>
    <s v="Employee13@blyblade.com"/>
    <x v="33"/>
    <s v="--"/>
    <s v="Travel | UberX Diamond"/>
    <x v="0"/>
    <x v="682"/>
    <n v="25"/>
    <s v="11211, USA"/>
    <s v="10010, USA"/>
    <x v="5"/>
    <s v="CORP - Employee Rides"/>
    <s v="DEPT - CX"/>
    <s v="Monthly Billing"/>
    <s v="Fare"/>
    <n v="24.89"/>
    <n v="0"/>
    <n v="0"/>
    <n v="24.89"/>
    <s v="USD"/>
    <n v="24.89"/>
    <n v="0"/>
    <n v="0"/>
    <n v="24.89"/>
    <n v="2.4900000000000002"/>
  </r>
  <r>
    <s v="257f16fd-731a-4da2-be74-61714e7353a6"/>
    <d v="2019-06-27T16:44:16"/>
    <d v="2019-06-27T00:00:00"/>
    <s v="4:06PM"/>
    <d v="2019-06-27T00:00:00"/>
    <s v="12:06PM"/>
    <d v="2019-06-27T00:00:00"/>
    <s v="4:44PM"/>
    <d v="2019-06-27T00:00:00"/>
    <s v="12:44PM"/>
    <s v="-05:00"/>
    <s v="Blade"/>
    <s v="Employee16"/>
    <s v="Employee16@blyblade.com"/>
    <x v="13"/>
    <s v="--"/>
    <s v="Travel | UberX"/>
    <x v="0"/>
    <x v="195"/>
    <n v="31"/>
    <s v="10011, USA"/>
    <s v="10016, USA"/>
    <x v="5"/>
    <s v="CORP - Employee Rides"/>
    <s v="DEPT - OPS - NY"/>
    <s v="Monthly Billing"/>
    <s v="Fare"/>
    <n v="29.54"/>
    <n v="0"/>
    <n v="0"/>
    <n v="29.54"/>
    <s v="USD"/>
    <n v="29.54"/>
    <n v="0"/>
    <n v="0"/>
    <n v="29.54"/>
    <n v="2.95"/>
  </r>
  <r>
    <s v="3c0c7230-051f-40b7-b40f-a2e6939cf5a6"/>
    <d v="2019-06-27T23:08:14"/>
    <d v="2019-06-27T00:00:00"/>
    <s v="10:52PM"/>
    <d v="2019-06-27T00:00:00"/>
    <s v="6:52PM"/>
    <d v="2019-06-27T00:00:00"/>
    <s v="11:08PM"/>
    <d v="2019-06-27T00:00:00"/>
    <s v="7:08PM"/>
    <s v="-05:00"/>
    <s v="Blade"/>
    <s v="Employee15"/>
    <s v="Employee15@blyblade.com"/>
    <x v="35"/>
    <s v="--"/>
    <s v="Travel | UberX Diamond"/>
    <x v="0"/>
    <x v="12"/>
    <n v="11"/>
    <s v="10016, USA"/>
    <s v="10004, USA"/>
    <x v="5"/>
    <s v="CORP - Employee Rides"/>
    <s v="DEPT - CX"/>
    <s v="Monthly Billing"/>
    <s v="Fare"/>
    <n v="25.35"/>
    <n v="0"/>
    <n v="0"/>
    <n v="25.35"/>
    <s v="USD"/>
    <n v="25.35"/>
    <n v="0"/>
    <n v="0"/>
    <n v="25.35"/>
    <n v="2.54"/>
  </r>
  <r>
    <s v="0415dff8-7b04-4076-829a-b02a28eecfa0"/>
    <d v="2019-06-28T01:51:29"/>
    <d v="2019-06-28T00:00:00"/>
    <s v="12:55AM"/>
    <d v="2019-06-27T00:00:00"/>
    <s v="8:55PM"/>
    <d v="2019-06-28T00:00:00"/>
    <s v="1:51AM"/>
    <d v="2019-06-27T00:00:00"/>
    <s v="9:51PM"/>
    <s v="-05:00"/>
    <s v="Blade"/>
    <s v="Employee25"/>
    <s v="Employee25@blyblade.com"/>
    <x v="21"/>
    <s v="--"/>
    <s v="Travel | UberX Diamond"/>
    <x v="0"/>
    <x v="534"/>
    <n v="51"/>
    <s v="10016, USA"/>
    <s v="07087, USA"/>
    <x v="5"/>
    <s v="CORP - Employee Rides"/>
    <s v="DEPT - CX"/>
    <s v="Monthly Billing"/>
    <s v="Fare"/>
    <n v="60.6"/>
    <n v="0"/>
    <n v="0"/>
    <n v="60.6"/>
    <s v="USD"/>
    <n v="60.6"/>
    <n v="0"/>
    <n v="0"/>
    <n v="60.6"/>
    <n v="6.06"/>
  </r>
  <r>
    <s v="1dcc9868-816b-42b2-9852-2b1a57dbf620"/>
    <d v="2019-07-18T07:27:17"/>
    <d v="2019-07-17T00:00:00"/>
    <s v="5:41PM"/>
    <d v="2019-07-17T00:00:00"/>
    <s v="1:41PM"/>
    <d v="2019-07-17T00:00:00"/>
    <s v="6:10PM"/>
    <d v="2019-07-17T00:00:00"/>
    <s v="2:10PM"/>
    <s v="-05:00"/>
    <s v="Blade"/>
    <s v="Employee19"/>
    <s v="Employee19@blyblade.com"/>
    <x v="10"/>
    <s v="--"/>
    <s v="Travel | UberX"/>
    <x v="0"/>
    <x v="265"/>
    <n v="21"/>
    <s v="10017, USA"/>
    <s v="10011, USA"/>
    <x v="4"/>
    <s v="CORP - Employee Rides"/>
    <s v="DEPT - CORP - NY"/>
    <s v="Monthly Billing"/>
    <s v="Tip"/>
    <n v="0"/>
    <n v="0"/>
    <n v="1.03"/>
    <n v="1.03"/>
    <s v="USD"/>
    <n v="0"/>
    <n v="0"/>
    <n v="1.03"/>
    <n v="1.03"/>
    <n v="0"/>
  </r>
  <r>
    <s v="18b39985-9954-11e9-a601-2c600cca34ae"/>
    <d v="2019-06-28T10:58:27"/>
    <d v="2019-06-28T00:00:00"/>
    <s v="10:00AM"/>
    <d v="2019-06-28T00:00:00"/>
    <s v="6:00AM"/>
    <d v="2019-06-28T00:00:00"/>
    <s v="10:58AM"/>
    <d v="2019-06-28T00:00:00"/>
    <s v="6:58AM"/>
    <s v="-05:00"/>
    <s v="Blade"/>
    <s v="Employee15"/>
    <s v="Employee15@blyblade.com"/>
    <x v="35"/>
    <s v="--"/>
    <s v="Travel | UberX"/>
    <x v="0"/>
    <x v="683"/>
    <n v="28"/>
    <s v="10030, USA"/>
    <s v="10004, USA"/>
    <x v="5"/>
    <s v="CORP - Employee Rides"/>
    <s v="DEPT - CX"/>
    <s v="Monthly Billing"/>
    <s v="Fare"/>
    <n v="48.91"/>
    <n v="0"/>
    <n v="0"/>
    <n v="48.91"/>
    <s v="USD"/>
    <n v="48.91"/>
    <n v="0"/>
    <n v="0"/>
    <n v="48.91"/>
    <n v="4.8899999999999997"/>
  </r>
  <r>
    <s v="fac12473-c47d-4d0a-81d6-8fb9da51d133"/>
    <d v="2019-07-18T07:40:23"/>
    <d v="2019-07-18T00:00:00"/>
    <s v="7:27AM"/>
    <d v="2019-07-18T00:00:00"/>
    <s v="3:27AM"/>
    <s v="--"/>
    <s v="--"/>
    <s v="--"/>
    <s v="--"/>
    <s v="-05:00"/>
    <s v="Blade"/>
    <s v="Employee8"/>
    <s v="Employee8@blyblade.com"/>
    <x v="11"/>
    <s v="--"/>
    <s v="Travel | UberX"/>
    <x v="0"/>
    <x v="3"/>
    <s v="--"/>
    <s v="10018, USA"/>
    <s v="10018, USA"/>
    <x v="10"/>
    <s v="CORP - Employee Rides"/>
    <s v="--"/>
    <s v="Monthly Billing"/>
    <s v="Adjustment"/>
    <n v="-5.44"/>
    <n v="0"/>
    <n v="0"/>
    <n v="-5.44"/>
    <s v="USD"/>
    <n v="-5.44"/>
    <n v="0"/>
    <n v="0"/>
    <n v="-5.44"/>
    <n v="-0.54"/>
  </r>
  <r>
    <s v="55e04ffe-63ed-4d30-981f-3c5a4c0da17e"/>
    <d v="2019-06-28T11:46:55"/>
    <d v="2019-06-28T00:00:00"/>
    <s v="10:51AM"/>
    <d v="2019-06-28T00:00:00"/>
    <s v="6:51AM"/>
    <d v="2019-06-28T00:00:00"/>
    <s v="11:46AM"/>
    <d v="2019-06-28T00:00:00"/>
    <s v="7:46AM"/>
    <s v="-05:00"/>
    <s v="Blade"/>
    <s v="Employee25"/>
    <s v="Employee25@blyblade.com"/>
    <x v="21"/>
    <s v="--"/>
    <s v="Travel | UberX Diamond"/>
    <x v="2"/>
    <x v="684"/>
    <n v="48"/>
    <s v="07087, USA"/>
    <s v="10016, USA"/>
    <x v="5"/>
    <s v="CORP - Employee Rides"/>
    <s v="DEPT - CX"/>
    <s v="Monthly Billing"/>
    <s v="Fare"/>
    <n v="44.38"/>
    <n v="0"/>
    <n v="0"/>
    <n v="44.38"/>
    <s v="USD"/>
    <n v="44.38"/>
    <n v="0"/>
    <n v="0"/>
    <n v="44.38"/>
    <n v="4.4400000000000004"/>
  </r>
  <r>
    <s v="7b626dd5-4c83-4df7-aed9-8e269468907e"/>
    <d v="2019-06-28T11:47:39"/>
    <d v="2019-06-28T00:00:00"/>
    <s v="11:28AM"/>
    <d v="2019-06-28T00:00:00"/>
    <s v="7:28AM"/>
    <d v="2019-06-28T00:00:00"/>
    <s v="11:47AM"/>
    <d v="2019-06-28T00:00:00"/>
    <s v="7:47AM"/>
    <s v="-05:00"/>
    <s v="Blade"/>
    <s v="Employee13"/>
    <s v="Employee13@blyblade.com"/>
    <x v="33"/>
    <s v="--"/>
    <s v="Travel | UberX Diamond"/>
    <x v="0"/>
    <x v="557"/>
    <n v="16"/>
    <s v="11211, USA"/>
    <s v="10016, USA"/>
    <x v="5"/>
    <s v="CORP - Employee Rides"/>
    <s v="DEPT - CX"/>
    <s v="Monthly Billing"/>
    <s v="Fare"/>
    <n v="22.75"/>
    <n v="0"/>
    <n v="0"/>
    <n v="22.75"/>
    <s v="USD"/>
    <n v="22.75"/>
    <n v="0"/>
    <n v="0"/>
    <n v="22.75"/>
    <n v="2.2799999999999998"/>
  </r>
  <r>
    <s v="b47dd7f5-8f0e-4310-84f7-acb2e9d33ab6"/>
    <d v="2019-06-28T15:04:30"/>
    <d v="2019-06-28T00:00:00"/>
    <s v="2:42PM"/>
    <d v="2019-06-28T00:00:00"/>
    <s v="10:42AM"/>
    <d v="2019-06-28T00:00:00"/>
    <s v="3:04PM"/>
    <d v="2019-06-28T00:00:00"/>
    <s v="11:04AM"/>
    <s v="-05:00"/>
    <s v="Blade"/>
    <s v="Employee21"/>
    <s v="Employee21@blyblade.com"/>
    <x v="28"/>
    <s v="--"/>
    <s v="Travel | UberX"/>
    <x v="0"/>
    <x v="472"/>
    <n v="19"/>
    <s v="10128, USA"/>
    <s v="10016, USA"/>
    <x v="5"/>
    <s v="CORP - Employee Rides"/>
    <s v="--"/>
    <s v="Monthly Billing"/>
    <s v="Fare"/>
    <n v="25.85"/>
    <n v="0"/>
    <n v="0"/>
    <n v="25.85"/>
    <s v="USD"/>
    <n v="25.85"/>
    <n v="0"/>
    <n v="0"/>
    <n v="25.85"/>
    <n v="2.59"/>
  </r>
  <r>
    <s v="a4c8bdad-1e63-4d52-a214-e5e23698d5c0"/>
    <d v="2019-06-28T16:01:03"/>
    <d v="2019-06-28T00:00:00"/>
    <s v="3:09PM"/>
    <d v="2019-06-28T00:00:00"/>
    <s v="11:09AM"/>
    <d v="2019-06-28T00:00:00"/>
    <s v="4:00PM"/>
    <d v="2019-06-28T00:00:00"/>
    <s v="12:00PM"/>
    <s v="-05:00"/>
    <s v="Blade"/>
    <s v="Employee15"/>
    <s v="Employee15@blyblade.com"/>
    <x v="35"/>
    <s v="--"/>
    <s v="Travel | UberX Diamond"/>
    <x v="0"/>
    <x v="685"/>
    <n v="45"/>
    <s v="10281, USA"/>
    <s v="07608, USA"/>
    <x v="5"/>
    <s v="CORP - Employee Rides"/>
    <s v="DEPT - CX"/>
    <s v="Monthly Billing"/>
    <s v="Fare"/>
    <n v="85.37"/>
    <n v="0"/>
    <n v="0"/>
    <n v="85.37"/>
    <s v="USD"/>
    <n v="85.37"/>
    <n v="0"/>
    <n v="0"/>
    <n v="85.37"/>
    <n v="8.5399999999999991"/>
  </r>
  <r>
    <s v="a70f98aa-c8f7-41df-ab56-bae71a674fb2"/>
    <d v="2019-06-28T18:47:58"/>
    <d v="2019-06-28T00:00:00"/>
    <s v="5:19PM"/>
    <d v="2019-06-28T00:00:00"/>
    <s v="1:19PM"/>
    <d v="2019-06-28T00:00:00"/>
    <s v="6:47PM"/>
    <d v="2019-06-28T00:00:00"/>
    <s v="2:47PM"/>
    <s v="-05:00"/>
    <s v="Blade"/>
    <s v="Employee15"/>
    <s v="Employee15@blyblade.com"/>
    <x v="35"/>
    <s v="--"/>
    <s v="Travel | UberX"/>
    <x v="2"/>
    <x v="686"/>
    <n v="76"/>
    <s v="07608, USA"/>
    <s v="10004, USA"/>
    <x v="5"/>
    <s v="CORP - Employee Rides"/>
    <s v="DEPT - CX"/>
    <s v="Monthly Billing"/>
    <s v="Fare"/>
    <n v="52.77"/>
    <n v="0"/>
    <n v="0"/>
    <n v="52.77"/>
    <s v="USD"/>
    <n v="52.77"/>
    <n v="0"/>
    <n v="0"/>
    <n v="52.77"/>
    <n v="5.28"/>
  </r>
  <r>
    <s v="0d82a450-1b1c-4e65-bbf8-494127740ec6"/>
    <d v="2019-06-28T19:23:47"/>
    <d v="2019-06-28T00:00:00"/>
    <s v="7:06PM"/>
    <d v="2019-06-28T00:00:00"/>
    <s v="3:06PM"/>
    <d v="2019-06-28T00:00:00"/>
    <s v="7:23PM"/>
    <d v="2019-06-28T00:00:00"/>
    <s v="3:23PM"/>
    <s v="-05:00"/>
    <s v="Blade"/>
    <s v="Employee22"/>
    <s v="Employee22@blyblade.com"/>
    <x v="16"/>
    <s v="--"/>
    <s v="Travel | UberX"/>
    <x v="0"/>
    <x v="687"/>
    <n v="11"/>
    <s v="10016, USA"/>
    <s v="10018, USA"/>
    <x v="5"/>
    <s v="CORP - Employee Rides"/>
    <s v="DEPT - OPS - NY"/>
    <s v="Monthly Billing"/>
    <s v="Fare"/>
    <n v="14.41"/>
    <n v="0"/>
    <n v="0"/>
    <n v="14.41"/>
    <s v="USD"/>
    <n v="14.41"/>
    <n v="0"/>
    <n v="0"/>
    <n v="14.41"/>
    <n v="1.44"/>
  </r>
  <r>
    <s v="668e1271-bc23-4c29-9594-b9aa3a830267"/>
    <d v="2019-07-18T12:40:46"/>
    <d v="2019-07-18T00:00:00"/>
    <s v="11:36AM"/>
    <d v="2019-07-18T00:00:00"/>
    <s v="7:36AM"/>
    <d v="2019-07-18T00:00:00"/>
    <s v="12:17PM"/>
    <d v="2019-07-18T00:00:00"/>
    <s v="8:17AM"/>
    <s v="-05:00"/>
    <s v="Blade"/>
    <s v="Employee7"/>
    <s v="Employee7@blyblade.com"/>
    <x v="23"/>
    <s v="--"/>
    <s v="Travel | Black SUV"/>
    <x v="0"/>
    <x v="562"/>
    <n v="28"/>
    <s v="10004, USA"/>
    <s v="11371, USA"/>
    <x v="7"/>
    <s v="CORP - Employee Rides"/>
    <s v="DEPT - OPS - NY"/>
    <s v="Monthly Billing"/>
    <s v="Tip"/>
    <n v="0"/>
    <n v="0"/>
    <n v="12.48"/>
    <n v="12.48"/>
    <s v="USD"/>
    <n v="0"/>
    <n v="0"/>
    <n v="12.48"/>
    <n v="12.48"/>
    <n v="0"/>
  </r>
  <r>
    <s v="e9205939-b4ba-4195-a466-2f4b55e8d5e0"/>
    <d v="2019-06-28T19:39:58"/>
    <d v="2019-06-28T00:00:00"/>
    <s v="7:12PM"/>
    <d v="2019-06-28T00:00:00"/>
    <s v="3:12PM"/>
    <d v="2019-06-28T00:00:00"/>
    <s v="7:39PM"/>
    <d v="2019-06-28T00:00:00"/>
    <s v="3:39PM"/>
    <s v="-05:00"/>
    <s v="Blade"/>
    <s v="Employee25"/>
    <s v="Employee25@blyblade.com"/>
    <x v="21"/>
    <s v="--"/>
    <s v="Travel | UberX Diamond"/>
    <x v="0"/>
    <x v="688"/>
    <n v="20"/>
    <s v="10016, USA"/>
    <s v="10019, USA"/>
    <x v="5"/>
    <s v="CORP - Employee Rides"/>
    <s v="DEPT - CX"/>
    <s v="Monthly Billing"/>
    <s v="Fare"/>
    <n v="24.54"/>
    <n v="0"/>
    <n v="0"/>
    <n v="24.54"/>
    <s v="USD"/>
    <n v="24.54"/>
    <n v="0"/>
    <n v="0"/>
    <n v="24.54"/>
    <n v="2.4500000000000002"/>
  </r>
  <r>
    <s v="446f12fe-f6ae-4a14-8f3d-79b05992e463"/>
    <d v="2019-06-28T21:25:55"/>
    <d v="2019-06-28T00:00:00"/>
    <s v="8:54PM"/>
    <d v="2019-06-28T00:00:00"/>
    <s v="4:54PM"/>
    <d v="2019-06-28T00:00:00"/>
    <s v="9:25PM"/>
    <d v="2019-06-28T00:00:00"/>
    <s v="5:25PM"/>
    <s v="-05:00"/>
    <s v="Blade"/>
    <s v="Employee9"/>
    <s v="Employee9@blyblade.com"/>
    <x v="8"/>
    <s v="--"/>
    <s v="Travel | UberX"/>
    <x v="0"/>
    <x v="201"/>
    <n v="25"/>
    <s v="10001, USA"/>
    <s v="10010, USA"/>
    <x v="5"/>
    <s v="CORP - Employee Rides"/>
    <s v="DEPT - FR - NY"/>
    <s v="Monthly Billing"/>
    <s v="Fare"/>
    <n v="35.44"/>
    <n v="0"/>
    <n v="0"/>
    <n v="35.44"/>
    <s v="USD"/>
    <n v="35.44"/>
    <n v="0"/>
    <n v="0"/>
    <n v="35.44"/>
    <n v="3.54"/>
  </r>
  <r>
    <s v="e1bef3ff-8d14-43b7-a885-84fb40033c5c"/>
    <d v="2019-06-28T21:50:56"/>
    <d v="2019-06-28T00:00:00"/>
    <s v="8:29PM"/>
    <d v="2019-06-28T00:00:00"/>
    <s v="4:29PM"/>
    <d v="2019-06-28T00:00:00"/>
    <s v="9:50PM"/>
    <d v="2019-06-28T00:00:00"/>
    <s v="5:50PM"/>
    <s v="-05:00"/>
    <s v="Blade"/>
    <s v="Employee15"/>
    <s v="Employee15@blyblade.com"/>
    <x v="35"/>
    <s v="--"/>
    <s v="Travel | UberX Diamond"/>
    <x v="0"/>
    <x v="689"/>
    <n v="78"/>
    <s v="10011, USA"/>
    <s v="07608, USA"/>
    <x v="5"/>
    <s v="CORP - Employee Rides"/>
    <s v="DEPT - CX"/>
    <s v="Monthly Billing"/>
    <s v="Fare"/>
    <n v="133.59"/>
    <n v="0"/>
    <n v="0"/>
    <n v="133.59"/>
    <s v="USD"/>
    <n v="133.59"/>
    <n v="0"/>
    <n v="0"/>
    <n v="133.59"/>
    <n v="13.36"/>
  </r>
  <r>
    <s v="4dac7054-4077-4a28-bd02-867664e207f6"/>
    <d v="2019-06-28T22:12:00"/>
    <d v="2019-06-28T00:00:00"/>
    <s v="9:39PM"/>
    <d v="2019-06-28T00:00:00"/>
    <s v="5:39PM"/>
    <d v="2019-06-28T00:00:00"/>
    <s v="10:11PM"/>
    <d v="2019-06-28T00:00:00"/>
    <s v="6:11PM"/>
    <s v="-05:00"/>
    <s v="Blade"/>
    <s v="Employee21"/>
    <s v="Employee21@blyblade.com"/>
    <x v="28"/>
    <s v="--"/>
    <s v="Travel | UberX"/>
    <x v="0"/>
    <x v="54"/>
    <n v="26"/>
    <s v="10016, USA"/>
    <s v="10001, USA"/>
    <x v="5"/>
    <s v="CORP - Employee Rides"/>
    <s v="--"/>
    <s v="Monthly Billing"/>
    <s v="Fare"/>
    <n v="35.979999999999997"/>
    <n v="0"/>
    <n v="0"/>
    <n v="35.979999999999997"/>
    <s v="USD"/>
    <n v="35.979999999999997"/>
    <n v="0"/>
    <n v="0"/>
    <n v="35.979999999999997"/>
    <n v="3.6"/>
  </r>
  <r>
    <s v="6fafdeb8-2963-4d88-a2c2-b0bc88a2d477"/>
    <d v="2019-06-29T00:22:35"/>
    <d v="2019-06-28T00:00:00"/>
    <s v="11:22PM"/>
    <d v="2019-06-28T00:00:00"/>
    <s v="7:22PM"/>
    <d v="2019-06-29T00:00:00"/>
    <s v="12:22AM"/>
    <d v="2019-06-28T00:00:00"/>
    <s v="8:22PM"/>
    <s v="-05:00"/>
    <s v="Blade"/>
    <s v="Employee15"/>
    <s v="Employee15@blyblade.com"/>
    <x v="35"/>
    <s v="--"/>
    <s v="Travel | UberX"/>
    <x v="2"/>
    <x v="690"/>
    <n v="57"/>
    <s v="07608, USA"/>
    <s v="ted States"/>
    <x v="5"/>
    <s v="CORP - Employee Rides"/>
    <s v="DEPT - CX"/>
    <s v="Monthly Billing"/>
    <s v="Fare"/>
    <n v="49.97"/>
    <n v="0"/>
    <n v="0"/>
    <n v="49.97"/>
    <s v="USD"/>
    <n v="49.97"/>
    <n v="0"/>
    <n v="0"/>
    <n v="49.97"/>
    <n v="5"/>
  </r>
  <r>
    <s v="97d2e5a2-3d33-4048-b6e6-e27ca781977a"/>
    <d v="2019-06-29T02:05:55"/>
    <d v="2019-06-29T00:00:00"/>
    <s v="1:43AM"/>
    <d v="2019-06-28T00:00:00"/>
    <s v="9:43PM"/>
    <d v="2019-06-29T00:00:00"/>
    <s v="2:05AM"/>
    <d v="2019-06-28T00:00:00"/>
    <s v="10:05PM"/>
    <s v="-05:00"/>
    <s v="Blade"/>
    <s v="Employee13"/>
    <s v="Employee13@blyblade.com"/>
    <x v="33"/>
    <s v="--"/>
    <s v="Travel | UberX Diamond"/>
    <x v="0"/>
    <x v="187"/>
    <n v="14"/>
    <s v="10016, USA"/>
    <s v="11211, USA"/>
    <x v="5"/>
    <s v="Late Night Rides"/>
    <s v="DEPT - CX"/>
    <s v="Monthly Billing"/>
    <s v="Fare"/>
    <n v="22.2"/>
    <n v="0"/>
    <n v="0"/>
    <n v="22.2"/>
    <s v="USD"/>
    <n v="22.2"/>
    <n v="0"/>
    <n v="0"/>
    <n v="22.2"/>
    <n v="2.2200000000000002"/>
  </r>
  <r>
    <s v="b5e7125a-1a2b-4fa5-9e50-7e7b2d9b1c9f"/>
    <d v="2019-07-18T15:53:15"/>
    <d v="2019-07-18T00:00:00"/>
    <s v="7:31AM"/>
    <d v="2019-07-18T00:00:00"/>
    <s v="3:31AM"/>
    <d v="2019-07-18T00:00:00"/>
    <s v="7:50AM"/>
    <d v="2019-07-18T00:00:00"/>
    <s v="3:50AM"/>
    <s v="-05:00"/>
    <s v="Blade"/>
    <s v="Employee19"/>
    <s v="Employee19@blyblade.com"/>
    <x v="10"/>
    <s v="--"/>
    <s v="Travel | UberX"/>
    <x v="0"/>
    <x v="681"/>
    <n v="10"/>
    <s v="10011, USA"/>
    <s v="10011, USA"/>
    <x v="10"/>
    <s v="CORP - Employee Rides"/>
    <s v="DEPT - CORP - NY"/>
    <s v="Monthly Billing"/>
    <s v="Tip"/>
    <n v="0"/>
    <n v="0"/>
    <n v="1.03"/>
    <n v="1.03"/>
    <s v="USD"/>
    <n v="0"/>
    <n v="0"/>
    <n v="1.03"/>
    <n v="1.03"/>
    <n v="0"/>
  </r>
  <r>
    <s v="6348f387-0964-41cc-a124-90d35d6af35c"/>
    <d v="2019-06-29T02:09:09"/>
    <d v="2019-06-29T00:00:00"/>
    <s v="1:32AM"/>
    <d v="2019-06-28T00:00:00"/>
    <s v="9:32PM"/>
    <d v="2019-06-29T00:00:00"/>
    <s v="2:09AM"/>
    <d v="2019-06-28T00:00:00"/>
    <s v="10:09PM"/>
    <s v="-05:00"/>
    <s v="Blade"/>
    <s v="Employee25"/>
    <s v="Employee25@blyblade.com"/>
    <x v="21"/>
    <s v="--"/>
    <s v="Travel | UberX Diamond"/>
    <x v="0"/>
    <x v="691"/>
    <n v="29"/>
    <s v="10016, USA"/>
    <s v="07087, USA"/>
    <x v="5"/>
    <s v="CORP - Employee Rides"/>
    <s v="DEPT - CX"/>
    <s v="Monthly Billing"/>
    <s v="Fare"/>
    <n v="57.82"/>
    <n v="0"/>
    <n v="0"/>
    <n v="57.82"/>
    <s v="USD"/>
    <n v="57.82"/>
    <n v="0"/>
    <n v="0"/>
    <n v="57.82"/>
    <n v="5.78"/>
  </r>
  <r>
    <s v="5fafb54b-f8cb-406b-a5cb-1bdda265a26c"/>
    <d v="2019-07-01T11:20:47"/>
    <d v="2019-07-01T00:00:00"/>
    <s v="11:02AM"/>
    <d v="2019-07-01T00:00:00"/>
    <s v="7:02AM"/>
    <d v="2019-07-01T00:00:00"/>
    <s v="11:20AM"/>
    <d v="2019-07-01T00:00:00"/>
    <s v="7:20AM"/>
    <s v="-05:00"/>
    <s v="Blade"/>
    <s v="Employee13"/>
    <s v="Employee13@blyblade.com"/>
    <x v="33"/>
    <s v="--"/>
    <s v="Travel | UberX Diamond"/>
    <x v="0"/>
    <x v="5"/>
    <n v="16"/>
    <s v="11211, USA"/>
    <s v="10010, USA"/>
    <x v="5"/>
    <s v="CORP - Employee Rides"/>
    <s v="DEPT - CX"/>
    <s v="Monthly Billing"/>
    <s v="Fare"/>
    <n v="22.6"/>
    <n v="0"/>
    <n v="0"/>
    <n v="22.6"/>
    <s v="USD"/>
    <n v="22.6"/>
    <n v="0"/>
    <n v="0"/>
    <n v="22.6"/>
    <n v="2.2599999999999998"/>
  </r>
  <r>
    <s v="72ddc7f2-65d0-4da7-9846-8a4a58a30961"/>
    <d v="2019-07-01T12:53:53"/>
    <d v="2019-07-01T00:00:00"/>
    <s v="12:33PM"/>
    <d v="2019-07-01T00:00:00"/>
    <s v="8:33AM"/>
    <d v="2019-07-01T00:00:00"/>
    <s v="12:53PM"/>
    <d v="2019-07-01T00:00:00"/>
    <s v="8:53AM"/>
    <s v="-05:00"/>
    <s v="Blade"/>
    <s v="Employee16"/>
    <s v="Employee16@blyblade.com"/>
    <x v="13"/>
    <s v="--"/>
    <s v="Travel | UberX Diamond"/>
    <x v="0"/>
    <x v="327"/>
    <n v="17"/>
    <s v="10170, USA"/>
    <s v="10011, USA"/>
    <x v="5"/>
    <s v="CORP - Employee Rides"/>
    <s v="DEPT - OPS - NY"/>
    <s v="Monthly Billing"/>
    <s v="Fare"/>
    <n v="21.72"/>
    <n v="0"/>
    <n v="0"/>
    <n v="21.72"/>
    <s v="USD"/>
    <n v="21.72"/>
    <n v="0"/>
    <n v="0"/>
    <n v="21.72"/>
    <n v="2.17"/>
  </r>
  <r>
    <s v="e2adfb0d-b2a7-4bea-980a-9048714221e1"/>
    <d v="2019-07-01T21:01:47"/>
    <d v="2019-07-01T00:00:00"/>
    <s v="8:52PM"/>
    <d v="2019-07-01T00:00:00"/>
    <s v="4:52PM"/>
    <d v="2019-07-01T00:00:00"/>
    <s v="9:01PM"/>
    <d v="2019-07-01T00:00:00"/>
    <s v="5:01PM"/>
    <s v="-05:00"/>
    <s v="Blade"/>
    <s v="Employee21"/>
    <s v="Employee21@blyblade.com"/>
    <x v="28"/>
    <s v="--"/>
    <s v="Travel | UberX"/>
    <x v="0"/>
    <x v="687"/>
    <n v="7"/>
    <s v="10014, USA"/>
    <s v="10001, USA"/>
    <x v="5"/>
    <s v="CORP - Employee Rides"/>
    <s v="--"/>
    <s v="Monthly Billing"/>
    <s v="Fare"/>
    <n v="14.71"/>
    <n v="0"/>
    <n v="0"/>
    <n v="14.71"/>
    <s v="USD"/>
    <n v="14.71"/>
    <n v="0"/>
    <n v="0"/>
    <n v="14.71"/>
    <n v="1.47"/>
  </r>
  <r>
    <s v="c6eed0c2-de78-40dc-a595-b83cdb74f070"/>
    <d v="2019-07-01T22:23:10"/>
    <d v="2019-07-01T00:00:00"/>
    <s v="9:50PM"/>
    <d v="2019-07-01T00:00:00"/>
    <s v="5:50PM"/>
    <d v="2019-07-01T00:00:00"/>
    <s v="10:22PM"/>
    <d v="2019-07-01T00:00:00"/>
    <s v="6:22PM"/>
    <s v="-05:00"/>
    <s v="Blade"/>
    <s v="Employee17"/>
    <s v="Employee17@blyblade.com"/>
    <x v="12"/>
    <s v="--"/>
    <s v="Travel | UberX"/>
    <x v="0"/>
    <x v="281"/>
    <n v="22"/>
    <s v="10011, USA"/>
    <s v="10016, USA"/>
    <x v="5"/>
    <s v="CORP - Employee Rides"/>
    <s v="DEPT - OPS - NY"/>
    <s v="Monthly Billing"/>
    <s v="Fare"/>
    <n v="24.89"/>
    <n v="0"/>
    <n v="0"/>
    <n v="24.89"/>
    <s v="USD"/>
    <n v="24.89"/>
    <n v="0"/>
    <n v="0"/>
    <n v="24.89"/>
    <n v="2.4900000000000002"/>
  </r>
  <r>
    <s v="b0a2ac5d-fb20-4638-9eee-ea549d59e52f"/>
    <d v="2019-07-02T14:33:44"/>
    <d v="2019-07-02T00:00:00"/>
    <s v="2:08PM"/>
    <d v="2019-07-02T00:00:00"/>
    <s v="10:08AM"/>
    <d v="2019-07-02T00:00:00"/>
    <s v="2:33PM"/>
    <d v="2019-07-02T00:00:00"/>
    <s v="10:33AM"/>
    <s v="-05:00"/>
    <s v="Blade"/>
    <s v="Employee21"/>
    <s v="Employee21@blyblade.com"/>
    <x v="28"/>
    <s v="--"/>
    <s v="Travel | UberX"/>
    <x v="0"/>
    <x v="692"/>
    <n v="20"/>
    <s v="10128, USA"/>
    <s v="10011, USA"/>
    <x v="5"/>
    <s v="CORP - Employee Rides"/>
    <s v="--"/>
    <s v="Monthly Billing"/>
    <s v="Fare"/>
    <n v="23.1"/>
    <n v="0"/>
    <n v="0"/>
    <n v="23.1"/>
    <s v="USD"/>
    <n v="23.1"/>
    <n v="0"/>
    <n v="0"/>
    <n v="23.1"/>
    <n v="2.31"/>
  </r>
  <r>
    <s v="74287cc5-8423-4949-8594-60a456349735"/>
    <d v="2019-07-02T15:56:02"/>
    <d v="2019-07-02T00:00:00"/>
    <s v="3:32PM"/>
    <d v="2019-07-02T00:00:00"/>
    <s v="11:32AM"/>
    <d v="2019-07-02T00:00:00"/>
    <s v="3:55PM"/>
    <d v="2019-07-02T00:00:00"/>
    <s v="11:55AM"/>
    <s v="-05:00"/>
    <s v="Blade"/>
    <s v="Employee16"/>
    <s v="Employee16@blyblade.com"/>
    <x v="13"/>
    <s v="--"/>
    <s v="Travel | UberX Diamond"/>
    <x v="0"/>
    <x v="464"/>
    <n v="20"/>
    <s v="10011, USA"/>
    <s v="10010, USA"/>
    <x v="5"/>
    <s v="CORP - Employee Rides"/>
    <s v="DEPT - OPS - NY"/>
    <s v="Monthly Billing"/>
    <s v="Fare"/>
    <n v="27.52"/>
    <n v="0"/>
    <n v="0"/>
    <n v="27.52"/>
    <s v="USD"/>
    <n v="27.52"/>
    <n v="0"/>
    <n v="0"/>
    <n v="27.52"/>
    <n v="2.75"/>
  </r>
  <r>
    <s v="0c46efc4-fa79-4278-8257-4a28c60a0fb6"/>
    <d v="2019-07-02T18:29:36"/>
    <d v="2019-07-02T00:00:00"/>
    <s v="6:03PM"/>
    <d v="2019-07-02T00:00:00"/>
    <s v="2:03PM"/>
    <d v="2019-07-02T00:00:00"/>
    <s v="6:29PM"/>
    <d v="2019-07-02T00:00:00"/>
    <s v="2:29PM"/>
    <s v="-05:00"/>
    <s v="Blade"/>
    <s v="Employee17"/>
    <s v="Employee17@blyblade.com"/>
    <x v="12"/>
    <s v="--"/>
    <s v="Travel | UberX"/>
    <x v="0"/>
    <x v="314"/>
    <n v="19"/>
    <s v="10011, USA"/>
    <s v="10010, USA"/>
    <x v="5"/>
    <s v="CORP - Employee Rides"/>
    <s v="DEPT - OPS - NY"/>
    <s v="Monthly Billing"/>
    <s v="Fare"/>
    <n v="19.79"/>
    <n v="0"/>
    <n v="0"/>
    <n v="19.79"/>
    <s v="USD"/>
    <n v="19.79"/>
    <n v="0"/>
    <n v="0"/>
    <n v="19.79"/>
    <n v="1.98"/>
  </r>
  <r>
    <s v="139037f4-23c8-4730-accf-30ad17a070b8"/>
    <d v="2019-07-02T18:51:20"/>
    <d v="2019-07-02T00:00:00"/>
    <s v="6:35PM"/>
    <d v="2019-07-02T00:00:00"/>
    <s v="2:35PM"/>
    <d v="2019-07-02T00:00:00"/>
    <s v="6:51PM"/>
    <d v="2019-07-02T00:00:00"/>
    <s v="2:51PM"/>
    <s v="-05:00"/>
    <s v="Blade"/>
    <s v="Employee17"/>
    <s v="Employee17@blyblade.com"/>
    <x v="12"/>
    <s v="--"/>
    <s v="Travel | UberX"/>
    <x v="0"/>
    <x v="693"/>
    <n v="14"/>
    <s v="10010, USA"/>
    <s v="10016, USA"/>
    <x v="5"/>
    <s v="CORP - Employee Rides"/>
    <s v="DEPT - OPS - NY"/>
    <s v="Monthly Billing"/>
    <s v="Fare"/>
    <n v="13.45"/>
    <n v="0"/>
    <n v="0"/>
    <n v="13.45"/>
    <s v="USD"/>
    <n v="13.45"/>
    <n v="0"/>
    <n v="0"/>
    <n v="13.45"/>
    <n v="1.35"/>
  </r>
  <r>
    <s v="67e9f8ef-91b3-4a71-a2fa-8135574156d3"/>
    <d v="2019-07-02T20:48:44"/>
    <d v="2019-07-02T00:00:00"/>
    <s v="8:16PM"/>
    <d v="2019-07-02T00:00:00"/>
    <s v="4:16PM"/>
    <d v="2019-07-02T00:00:00"/>
    <s v="8:48PM"/>
    <d v="2019-07-02T00:00:00"/>
    <s v="4:48PM"/>
    <s v="-05:00"/>
    <s v="Blade"/>
    <s v="Employee21"/>
    <s v="Employee21@blyblade.com"/>
    <x v="28"/>
    <s v="--"/>
    <s v="Travel | UberX"/>
    <x v="0"/>
    <x v="423"/>
    <n v="25"/>
    <s v="10010, USA"/>
    <s v="10001, USA"/>
    <x v="5"/>
    <s v="CORP - Employee Rides"/>
    <s v="--"/>
    <s v="Monthly Billing"/>
    <s v="Fare"/>
    <n v="24.2"/>
    <n v="0"/>
    <n v="0"/>
    <n v="24.2"/>
    <s v="USD"/>
    <n v="24.2"/>
    <n v="0"/>
    <n v="0"/>
    <n v="24.2"/>
    <n v="2.42"/>
  </r>
  <r>
    <s v="b3c64e85-92c8-4805-a967-f9e55ba10ef7"/>
    <d v="2019-07-03T00:34:43"/>
    <d v="2019-07-02T00:00:00"/>
    <s v="11:37PM"/>
    <d v="2019-07-02T00:00:00"/>
    <s v="7:37PM"/>
    <d v="2019-07-03T00:00:00"/>
    <s v="12:34AM"/>
    <d v="2019-07-02T00:00:00"/>
    <s v="8:34PM"/>
    <s v="-05:00"/>
    <s v="Blade"/>
    <s v="Employee15"/>
    <s v="Employee15@blyblade.com"/>
    <x v="35"/>
    <s v="--"/>
    <s v="Travel | UberX Diamond"/>
    <x v="0"/>
    <x v="694"/>
    <n v="54"/>
    <s v="10004, USA"/>
    <s v="10280, USA"/>
    <x v="5"/>
    <s v="CORP - Employee Rides"/>
    <s v="DEPT - CX"/>
    <s v="Monthly Billing"/>
    <s v="Fare"/>
    <n v="70.91"/>
    <n v="0"/>
    <n v="0"/>
    <n v="70.91"/>
    <s v="USD"/>
    <n v="70.91"/>
    <n v="0"/>
    <n v="0"/>
    <n v="70.91"/>
    <n v="7.09"/>
  </r>
  <r>
    <s v="9da7e740-f15d-4c81-8bd2-fca3f56d31f8"/>
    <d v="2019-07-03T00:56:32"/>
    <d v="2019-07-03T00:00:00"/>
    <s v="12:32AM"/>
    <d v="2019-07-02T00:00:00"/>
    <s v="8:32PM"/>
    <d v="2019-07-03T00:00:00"/>
    <s v="12:56AM"/>
    <d v="2019-07-02T00:00:00"/>
    <s v="8:56PM"/>
    <s v="-05:00"/>
    <s v="Blade"/>
    <s v="Employee16"/>
    <s v="Employee16@blyblade.com"/>
    <x v="13"/>
    <s v="--"/>
    <s v="Travel | UberX Diamond"/>
    <x v="0"/>
    <x v="65"/>
    <n v="19"/>
    <s v="10016, USA"/>
    <s v="10011, USA"/>
    <x v="5"/>
    <s v="CORP - Employee Rides"/>
    <s v="DEPT - OPS - NY"/>
    <s v="Monthly Billing"/>
    <s v="Fare"/>
    <n v="19.82"/>
    <n v="0"/>
    <n v="0"/>
    <n v="19.82"/>
    <s v="USD"/>
    <n v="19.82"/>
    <n v="0"/>
    <n v="0"/>
    <n v="19.82"/>
    <n v="1.98"/>
  </r>
  <r>
    <s v="a23a2aed-fe21-4dcd-81b2-5cb0f0634728"/>
    <d v="2019-07-03T11:15:41"/>
    <d v="2019-07-03T00:00:00"/>
    <s v="11:05AM"/>
    <d v="2019-07-03T00:00:00"/>
    <s v="7:05AM"/>
    <d v="2019-07-03T00:00:00"/>
    <s v="11:15AM"/>
    <d v="2019-07-03T00:00:00"/>
    <s v="7:15AM"/>
    <s v="-05:00"/>
    <s v="Blade"/>
    <s v="Employee15"/>
    <s v="Employee15@blyblade.com"/>
    <x v="35"/>
    <s v="--"/>
    <s v="Travel | UberX Diamond"/>
    <x v="0"/>
    <x v="278"/>
    <n v="5"/>
    <s v="10280, USA"/>
    <s v="10004, USA"/>
    <x v="5"/>
    <s v="CORP - Employee Rides"/>
    <s v="DEPT - CX"/>
    <s v="Monthly Billing"/>
    <s v="Fare"/>
    <n v="11.91"/>
    <n v="0"/>
    <n v="0"/>
    <n v="11.91"/>
    <s v="USD"/>
    <n v="11.91"/>
    <n v="0"/>
    <n v="0"/>
    <n v="11.91"/>
    <n v="1.19"/>
  </r>
  <r>
    <s v="8a284d40-b587-4bac-9b10-c97a86339429"/>
    <d v="2019-07-03T11:20:32"/>
    <d v="2019-07-03T00:00:00"/>
    <s v="10:57AM"/>
    <d v="2019-07-03T00:00:00"/>
    <s v="6:57AM"/>
    <d v="2019-07-03T00:00:00"/>
    <s v="11:20AM"/>
    <d v="2019-07-03T00:00:00"/>
    <s v="7:20AM"/>
    <s v="-05:00"/>
    <s v="Blade"/>
    <s v="Employee13"/>
    <s v="Employee13@blyblade.com"/>
    <x v="33"/>
    <s v="--"/>
    <s v="Travel | UberX Diamond"/>
    <x v="0"/>
    <x v="668"/>
    <n v="17"/>
    <s v="11211, USA"/>
    <s v="10010, USA"/>
    <x v="5"/>
    <s v="CORP - Employee Rides"/>
    <s v="DEPT - CX"/>
    <s v="Monthly Billing"/>
    <s v="Fare"/>
    <n v="20.66"/>
    <n v="0"/>
    <n v="0"/>
    <n v="20.66"/>
    <s v="USD"/>
    <n v="20.66"/>
    <n v="0"/>
    <n v="0"/>
    <n v="20.66"/>
    <n v="2.0699999999999998"/>
  </r>
  <r>
    <s v="0b775d38-bc09-43fa-a89d-11333467d620"/>
    <d v="2019-07-03T13:16:38"/>
    <d v="2019-07-03T00:00:00"/>
    <s v="1:12PM"/>
    <d v="2019-07-03T00:00:00"/>
    <s v="9:12AM"/>
    <d v="2019-07-03T00:00:00"/>
    <s v="1:16PM"/>
    <d v="2019-07-03T00:00:00"/>
    <s v="9:16AM"/>
    <s v="-05:00"/>
    <s v="Blade"/>
    <s v="Employee13"/>
    <s v="Employee13@blyblade.com"/>
    <x v="33"/>
    <s v="--"/>
    <s v="Travel | UberX Diamond"/>
    <x v="0"/>
    <x v="411"/>
    <n v="2"/>
    <s v="10010, USA"/>
    <s v="10016, USA"/>
    <x v="5"/>
    <s v="CORP - Employee Rides"/>
    <s v="DEPT - CX"/>
    <s v="Monthly Billing"/>
    <s v="Fare"/>
    <n v="10.76"/>
    <n v="0"/>
    <n v="0"/>
    <n v="10.76"/>
    <s v="USD"/>
    <n v="10.76"/>
    <n v="0"/>
    <n v="0"/>
    <n v="10.76"/>
    <n v="1.08"/>
  </r>
  <r>
    <s v="0a549ce1-98d9-4058-b476-271eb8600d21"/>
    <d v="2019-07-03T13:45:53"/>
    <d v="2019-07-03T00:00:00"/>
    <s v="1:19PM"/>
    <d v="2019-07-03T00:00:00"/>
    <s v="9:19AM"/>
    <d v="2019-07-03T00:00:00"/>
    <s v="1:45PM"/>
    <d v="2019-07-03T00:00:00"/>
    <s v="9:45AM"/>
    <s v="-05:00"/>
    <s v="Blade"/>
    <s v="Employee16"/>
    <s v="Employee16@blyblade.com"/>
    <x v="13"/>
    <s v="--"/>
    <s v="Travel | UberX Diamond"/>
    <x v="0"/>
    <x v="32"/>
    <n v="24"/>
    <s v="10018, USA"/>
    <s v="10010, USA"/>
    <x v="5"/>
    <s v="CORP - Employee Rides"/>
    <s v="DEPT - OPS - NY"/>
    <s v="Monthly Billing"/>
    <s v="Fare"/>
    <n v="25.72"/>
    <n v="0"/>
    <n v="0"/>
    <n v="25.72"/>
    <s v="USD"/>
    <n v="25.72"/>
    <n v="0"/>
    <n v="0"/>
    <n v="25.72"/>
    <n v="2.57"/>
  </r>
  <r>
    <s v="355bd3c2-f338-410b-9e3f-d1278807d56f"/>
    <d v="2019-07-03T16:00:42"/>
    <d v="2019-07-03T00:00:00"/>
    <s v="2:58PM"/>
    <d v="2019-07-03T00:00:00"/>
    <s v="10:58AM"/>
    <d v="2019-07-03T00:00:00"/>
    <s v="4:00PM"/>
    <d v="2019-07-03T00:00:00"/>
    <s v="12:00PM"/>
    <s v="-05:00"/>
    <s v="Blade"/>
    <s v="Employee15"/>
    <s v="Employee15@blyblade.com"/>
    <x v="35"/>
    <s v="--"/>
    <s v="Travel | UberX Diamond"/>
    <x v="0"/>
    <x v="695"/>
    <n v="53"/>
    <s v="10004, USA"/>
    <s v="07608, USA"/>
    <x v="5"/>
    <s v="CORP - Employee Rides"/>
    <s v="DEPT - CX"/>
    <s v="Monthly Billing"/>
    <s v="Fare"/>
    <n v="102.34"/>
    <n v="0"/>
    <n v="0"/>
    <n v="102.34"/>
    <s v="USD"/>
    <n v="102.34"/>
    <n v="0"/>
    <n v="0"/>
    <n v="102.34"/>
    <n v="10.23"/>
  </r>
  <r>
    <s v="c3e66bed-d356-400d-8386-e2cf9ba837c8"/>
    <d v="2019-07-04T00:05:35"/>
    <d v="2019-07-03T00:00:00"/>
    <s v="11:23PM"/>
    <d v="2019-07-03T00:00:00"/>
    <s v="7:23PM"/>
    <d v="2019-07-04T00:00:00"/>
    <s v="12:05AM"/>
    <d v="2019-07-03T00:00:00"/>
    <s v="8:05PM"/>
    <s v="-05:00"/>
    <s v="Blade"/>
    <s v="Employee15"/>
    <s v="Employee15@blyblade.com"/>
    <x v="35"/>
    <s v="--"/>
    <s v="Travel | UberX"/>
    <x v="2"/>
    <x v="696"/>
    <n v="35"/>
    <s v="07608, USA"/>
    <s v="10013, USA"/>
    <x v="5"/>
    <s v="CORP - Employee Rides"/>
    <s v="DEPT - CX"/>
    <s v="Monthly Billing"/>
    <s v="Fare"/>
    <n v="45.63"/>
    <n v="0"/>
    <n v="0"/>
    <n v="45.63"/>
    <s v="USD"/>
    <n v="45.63"/>
    <n v="0"/>
    <n v="0"/>
    <n v="45.63"/>
    <n v="4.5599999999999996"/>
  </r>
  <r>
    <s v="4d2a3d0e-ede5-441e-a022-7393f9f61bcf"/>
    <d v="2019-07-04T00:53:58"/>
    <d v="2019-07-04T00:00:00"/>
    <s v="12:31AM"/>
    <d v="2019-07-03T00:00:00"/>
    <s v="8:31PM"/>
    <d v="2019-07-04T00:00:00"/>
    <s v="12:53AM"/>
    <d v="2019-07-03T00:00:00"/>
    <s v="8:53PM"/>
    <s v="-05:00"/>
    <s v="Blade"/>
    <s v="Employee13"/>
    <s v="Employee13@blyblade.com"/>
    <x v="33"/>
    <s v="--"/>
    <s v="Travel | UberX Diamond"/>
    <x v="0"/>
    <x v="697"/>
    <n v="22"/>
    <s v="10016, USA"/>
    <s v="11211, USA"/>
    <x v="5"/>
    <s v="CORP - Employee Rides"/>
    <s v="DEPT - CX"/>
    <s v="Monthly Billing"/>
    <s v="Fare"/>
    <n v="21.37"/>
    <n v="0"/>
    <n v="0"/>
    <n v="21.37"/>
    <s v="USD"/>
    <n v="21.37"/>
    <n v="0"/>
    <n v="0"/>
    <n v="21.37"/>
    <n v="2.14"/>
  </r>
  <r>
    <s v="b732788a-8ac1-423c-858a-f4216ba1d4f9"/>
    <d v="2019-07-04T03:02:32"/>
    <d v="2019-07-04T00:00:00"/>
    <s v="2:15AM"/>
    <d v="2019-07-03T00:00:00"/>
    <s v="10:15PM"/>
    <d v="2019-07-04T00:00:00"/>
    <s v="3:02AM"/>
    <d v="2019-07-03T00:00:00"/>
    <s v="11:02PM"/>
    <s v="-05:00"/>
    <s v="Blade"/>
    <s v="Employee25"/>
    <s v="Employee25@blyblade.com"/>
    <x v="21"/>
    <s v="--"/>
    <s v="Travel | UberX Diamond"/>
    <x v="0"/>
    <x v="457"/>
    <n v="4"/>
    <s v="07087, USA"/>
    <s v="07087, USA"/>
    <x v="5"/>
    <s v="CORP - Employee Rides"/>
    <s v="DEPT - CX"/>
    <s v="Monthly Billing"/>
    <s v="Fare"/>
    <n v="12.49"/>
    <n v="0"/>
    <n v="0"/>
    <n v="12.49"/>
    <s v="USD"/>
    <n v="12.49"/>
    <n v="0"/>
    <n v="0"/>
    <n v="12.49"/>
    <n v="1.25"/>
  </r>
  <r>
    <s v="4eee383b-fec9-4603-9b3f-8a8485386a70"/>
    <d v="2019-07-18T23:56:06"/>
    <d v="2019-07-18T00:00:00"/>
    <s v="11:36PM"/>
    <d v="2019-07-18T00:00:00"/>
    <s v="7:36PM"/>
    <d v="2019-07-18T00:00:00"/>
    <s v="11:51PM"/>
    <d v="2019-07-18T00:00:00"/>
    <s v="7:51PM"/>
    <s v="-05:00"/>
    <s v="Blade"/>
    <s v="Employee19"/>
    <s v="Employee19@blyblade.com"/>
    <x v="10"/>
    <s v="--"/>
    <s v="Travel | UberX"/>
    <x v="0"/>
    <x v="155"/>
    <n v="12"/>
    <s v="10001, USA"/>
    <s v="10013, USA"/>
    <x v="6"/>
    <s v="I'M RIDING"/>
    <s v="DEPT - CORP - NY"/>
    <s v="Monthly Billing"/>
    <s v="Tip"/>
    <n v="0"/>
    <n v="0"/>
    <n v="1.03"/>
    <n v="1.03"/>
    <s v="USD"/>
    <n v="0"/>
    <n v="0"/>
    <n v="1.03"/>
    <n v="1.03"/>
    <n v="0"/>
  </r>
  <r>
    <s v="672c70da-d417-43a9-b4e7-58f5144e6cdf"/>
    <d v="2019-07-04T11:02:24"/>
    <d v="2019-07-04T00:00:00"/>
    <s v="10:49AM"/>
    <d v="2019-07-04T00:00:00"/>
    <s v="6:49AM"/>
    <d v="2019-07-04T00:00:00"/>
    <s v="11:02AM"/>
    <d v="2019-07-04T00:00:00"/>
    <s v="7:02AM"/>
    <s v="-05:00"/>
    <s v="Blade"/>
    <s v="Employee13"/>
    <s v="Employee13@blyblade.com"/>
    <x v="33"/>
    <s v="--"/>
    <s v="Travel | UberX Diamond"/>
    <x v="0"/>
    <x v="5"/>
    <n v="10"/>
    <s v="11211, USA"/>
    <s v="10010, USA"/>
    <x v="5"/>
    <s v="CORP - Employee Rides"/>
    <s v="DEPT - CX"/>
    <s v="Monthly Billing"/>
    <s v="Fare"/>
    <n v="17.28"/>
    <n v="0"/>
    <n v="0"/>
    <n v="17.28"/>
    <s v="USD"/>
    <n v="17.28"/>
    <n v="0"/>
    <n v="0"/>
    <n v="17.28"/>
    <n v="1.73"/>
  </r>
  <r>
    <s v="140004eb-c819-484f-879b-5ceaf9dafd29"/>
    <d v="2019-07-19T00:10:30"/>
    <d v="2019-07-18T00:00:00"/>
    <s v="9:25PM"/>
    <d v="2019-07-18T00:00:00"/>
    <s v="5:25PM"/>
    <d v="2019-07-19T00:00:00"/>
    <s v="12:08AM"/>
    <d v="2019-07-18T00:00:00"/>
    <s v="8:08PM"/>
    <s v="-05:00"/>
    <s v="Blade"/>
    <s v="Employee29"/>
    <s v="Employee29@blyblade.com"/>
    <x v="7"/>
    <s v="--"/>
    <s v="Travel | Black SUV"/>
    <x v="0"/>
    <x v="453"/>
    <n v="152"/>
    <s v="10016, USA"/>
    <s v="11968, USA"/>
    <x v="3"/>
    <s v="PAX TRAVEL"/>
    <s v="DEPT - OPS - NY"/>
    <s v="Monthly Billing"/>
    <s v="Tip"/>
    <n v="0"/>
    <n v="0"/>
    <n v="51.25"/>
    <n v="51.25"/>
    <s v="USD"/>
    <n v="0"/>
    <n v="0"/>
    <n v="51.25"/>
    <n v="51.25"/>
    <n v="0"/>
  </r>
  <r>
    <s v="e2d6f6fd-0c3e-4a30-a3ac-97d3755125ba"/>
    <d v="2019-07-04T11:28:06"/>
    <d v="2019-07-04T00:00:00"/>
    <s v="10:57AM"/>
    <d v="2019-07-04T00:00:00"/>
    <s v="6:57AM"/>
    <d v="2019-07-04T00:00:00"/>
    <s v="11:27AM"/>
    <d v="2019-07-04T00:00:00"/>
    <s v="7:27AM"/>
    <s v="-05:00"/>
    <s v="Blade"/>
    <s v="Employee25"/>
    <s v="Employee25@blyblade.com"/>
    <x v="21"/>
    <s v="--"/>
    <s v="Travel | UberX Diamond"/>
    <x v="2"/>
    <x v="643"/>
    <n v="22"/>
    <s v="07087, USA"/>
    <s v="10016, USA"/>
    <x v="5"/>
    <s v="CORP - Employee Rides"/>
    <s v="DEPT - CX"/>
    <s v="Monthly Billing"/>
    <s v="Fare"/>
    <n v="39.36"/>
    <n v="0"/>
    <n v="0"/>
    <n v="39.36"/>
    <s v="USD"/>
    <n v="39.36"/>
    <n v="0"/>
    <n v="0"/>
    <n v="39.36"/>
    <n v="3.94"/>
  </r>
  <r>
    <s v="65672a78-f385-4844-b263-b7e62cffb4de"/>
    <d v="2019-07-19T00:45:05"/>
    <d v="2019-07-18T00:00:00"/>
    <s v="10:17PM"/>
    <d v="2019-07-18T00:00:00"/>
    <s v="6:17PM"/>
    <d v="2019-07-19T00:00:00"/>
    <s v="12:44AM"/>
    <d v="2019-07-18T00:00:00"/>
    <s v="8:44PM"/>
    <s v="-05:00"/>
    <s v="Blade"/>
    <s v="Employee6"/>
    <s v="Employee6@blyblade.com"/>
    <x v="3"/>
    <s v="--"/>
    <s v="Travel | Black SUV"/>
    <x v="0"/>
    <x v="698"/>
    <n v="141"/>
    <s v="10010, USA"/>
    <s v="11932, USA"/>
    <x v="5"/>
    <s v="I'M RIDING"/>
    <s v="DEPT - OPS - NY"/>
    <s v="Monthly Billing"/>
    <s v="Tip"/>
    <n v="0"/>
    <n v="0"/>
    <n v="51.25"/>
    <n v="51.25"/>
    <s v="USD"/>
    <n v="0"/>
    <n v="0"/>
    <n v="51.25"/>
    <n v="51.25"/>
    <n v="0"/>
  </r>
  <r>
    <s v="aecc61ed-d304-4c10-b2b1-607bef8c2800"/>
    <d v="2019-07-19T00:54:35"/>
    <d v="2019-07-18T00:00:00"/>
    <s v="10:32PM"/>
    <d v="2019-07-18T00:00:00"/>
    <s v="6:32PM"/>
    <d v="2019-07-18T00:00:00"/>
    <s v="11:33PM"/>
    <d v="2019-07-18T00:00:00"/>
    <s v="7:33PM"/>
    <s v="-05:00"/>
    <s v="Blade"/>
    <s v="Employee2"/>
    <s v="Employee2@blyblade.com"/>
    <x v="2"/>
    <s v="--"/>
    <s v="Travel | Black SUV"/>
    <x v="2"/>
    <x v="452"/>
    <n v="48"/>
    <s v="07608, USA"/>
    <s v="10038, USA"/>
    <x v="3"/>
    <s v="PAX TRAVEL"/>
    <s v="DEPT - OPS - NY"/>
    <s v="Monthly Billing"/>
    <s v="Tip"/>
    <n v="0"/>
    <n v="0"/>
    <n v="23.38"/>
    <n v="23.38"/>
    <s v="USD"/>
    <n v="0"/>
    <n v="0"/>
    <n v="23.38"/>
    <n v="23.38"/>
    <n v="0"/>
  </r>
  <r>
    <s v="9dcc46a7-dadd-464a-87e5-23866aedbc58"/>
    <d v="2019-07-04T11:55:20"/>
    <d v="2019-07-04T00:00:00"/>
    <s v="11:44AM"/>
    <d v="2019-07-04T00:00:00"/>
    <s v="7:44AM"/>
    <d v="2019-07-04T00:00:00"/>
    <s v="11:55AM"/>
    <d v="2019-07-04T00:00:00"/>
    <s v="7:55AM"/>
    <s v="-05:00"/>
    <s v="Blade"/>
    <s v="Employee15"/>
    <s v="Employee15@blyblade.com"/>
    <x v="35"/>
    <s v="--"/>
    <s v="Travel | UberX Diamond"/>
    <x v="0"/>
    <x v="167"/>
    <n v="4"/>
    <s v="10280, USA"/>
    <s v="10004, USA"/>
    <x v="5"/>
    <s v="CORP - Employee Rides"/>
    <s v="DEPT - CX"/>
    <s v="Monthly Billing"/>
    <s v="Fare"/>
    <n v="10.76"/>
    <n v="0"/>
    <n v="0"/>
    <n v="10.76"/>
    <s v="USD"/>
    <n v="10.76"/>
    <n v="0"/>
    <n v="0"/>
    <n v="10.76"/>
    <n v="1.08"/>
  </r>
  <r>
    <s v="2b98afc5-dea6-4dd2-bf8a-72ec8448e044"/>
    <d v="2019-07-04T13:42:55"/>
    <d v="2019-07-04T00:00:00"/>
    <s v="1:30PM"/>
    <d v="2019-07-04T00:00:00"/>
    <s v="9:30AM"/>
    <d v="2019-07-04T00:00:00"/>
    <s v="1:42PM"/>
    <d v="2019-07-04T00:00:00"/>
    <s v="9:42AM"/>
    <s v="-05:00"/>
    <s v="Blade"/>
    <s v="Employee15"/>
    <s v="Employee15@blyblade.com"/>
    <x v="35"/>
    <s v="--"/>
    <s v="Travel | UberX Diamond"/>
    <x v="0"/>
    <x v="199"/>
    <n v="5"/>
    <s v="10004, USA"/>
    <s v="10016, USA"/>
    <x v="5"/>
    <s v="CORP - Employee Rides"/>
    <s v="DEPT - CX"/>
    <s v="Monthly Billing"/>
    <s v="Fare"/>
    <n v="15.84"/>
    <n v="0"/>
    <n v="0"/>
    <n v="15.84"/>
    <s v="USD"/>
    <n v="15.84"/>
    <n v="0"/>
    <n v="0"/>
    <n v="15.84"/>
    <n v="1.58"/>
  </r>
  <r>
    <s v="0e6b9a57-447d-460b-a201-8a89dc77bd57"/>
    <d v="2019-07-04T14:40:10"/>
    <d v="2019-07-04T00:00:00"/>
    <s v="2:23PM"/>
    <d v="2019-07-04T00:00:00"/>
    <s v="10:23AM"/>
    <d v="2019-07-04T00:00:00"/>
    <s v="2:40PM"/>
    <d v="2019-07-04T00:00:00"/>
    <s v="10:40AM"/>
    <s v="-05:00"/>
    <s v="Blade"/>
    <s v="Employee15"/>
    <s v="Employee15@blyblade.com"/>
    <x v="35"/>
    <s v="--"/>
    <s v="Travel | UberX Diamond"/>
    <x v="0"/>
    <x v="399"/>
    <n v="9"/>
    <s v="10016, USA"/>
    <s v="10004, USA"/>
    <x v="5"/>
    <s v="CORP - Employee Rides"/>
    <s v="DEPT - CX"/>
    <s v="Monthly Billing"/>
    <s v="Fare"/>
    <n v="21.44"/>
    <n v="0"/>
    <n v="0"/>
    <n v="21.44"/>
    <s v="USD"/>
    <n v="21.44"/>
    <n v="0"/>
    <n v="0"/>
    <n v="21.44"/>
    <n v="2.14"/>
  </r>
  <r>
    <s v="ce039fe6-07a6-4151-b993-9d0aefab432a"/>
    <d v="2019-07-19T01:07:14"/>
    <d v="2019-07-19T00:00:00"/>
    <s v="12:49AM"/>
    <d v="2019-07-18T00:00:00"/>
    <s v="8:49PM"/>
    <d v="2019-07-19T00:00:00"/>
    <s v="1:06AM"/>
    <d v="2019-07-18T00:00:00"/>
    <s v="9:06PM"/>
    <s v="-05:00"/>
    <s v="Blade"/>
    <s v="Employee29"/>
    <s v="Employee29@blyblade.com"/>
    <x v="7"/>
    <s v="--"/>
    <s v="Travel | UberX Diamond"/>
    <x v="0"/>
    <x v="20"/>
    <n v="12"/>
    <s v="10011, USA"/>
    <s v="10014, USA"/>
    <x v="13"/>
    <s v="I'M RIDING EARLY/LATE"/>
    <s v="DEPT - OPS - NY"/>
    <s v="Monthly Billing"/>
    <s v="Tip"/>
    <n v="0"/>
    <n v="0"/>
    <n v="3.08"/>
    <n v="3.08"/>
    <s v="USD"/>
    <n v="0"/>
    <n v="0"/>
    <n v="3.08"/>
    <n v="3.08"/>
    <n v="0"/>
  </r>
  <r>
    <s v="19de04b0-64ef-4ea2-9825-5373e27dadce"/>
    <d v="2019-07-04T17:50:56"/>
    <d v="2019-07-04T00:00:00"/>
    <s v="5:33PM"/>
    <d v="2019-07-04T00:00:00"/>
    <s v="1:33PM"/>
    <d v="2019-07-04T00:00:00"/>
    <s v="5:50PM"/>
    <d v="2019-07-04T00:00:00"/>
    <s v="1:50PM"/>
    <s v="-05:00"/>
    <s v="Blade"/>
    <s v="Employee4"/>
    <s v="Employee4@blyblade.com"/>
    <x v="1"/>
    <s v="--"/>
    <s v="Travel | UberX"/>
    <x v="0"/>
    <x v="199"/>
    <n v="15"/>
    <s v="10011, USA"/>
    <s v="10004, USA"/>
    <x v="5"/>
    <s v="CORP - Employee Rides"/>
    <s v="DEPT - CX"/>
    <s v="Monthly Billing"/>
    <s v="Fare"/>
    <n v="20.440000000000001"/>
    <n v="0"/>
    <n v="0"/>
    <n v="20.440000000000001"/>
    <s v="USD"/>
    <n v="20.440000000000001"/>
    <n v="0"/>
    <n v="0"/>
    <n v="20.440000000000001"/>
    <n v="2.04"/>
  </r>
  <r>
    <s v="3a91a6c8-f163-4caf-9117-1f8abfce5adb"/>
    <d v="2019-07-05T00:04:19"/>
    <d v="2019-07-04T00:00:00"/>
    <s v="11:35PM"/>
    <d v="2019-07-04T00:00:00"/>
    <s v="7:35PM"/>
    <d v="2019-07-05T00:00:00"/>
    <s v="12:04AM"/>
    <d v="2019-07-04T00:00:00"/>
    <s v="8:04PM"/>
    <s v="-05:00"/>
    <s v="Blade"/>
    <s v="Employee25"/>
    <s v="Employee25@blyblade.com"/>
    <x v="21"/>
    <s v="--"/>
    <s v="Travel | UberX Diamond"/>
    <x v="0"/>
    <x v="77"/>
    <n v="25"/>
    <s v="10016, USA"/>
    <s v="10011, USA"/>
    <x v="5"/>
    <s v="CORP - Employee Rides"/>
    <s v="DEPT - CX"/>
    <s v="Monthly Billing"/>
    <s v="Fare"/>
    <n v="36.729999999999997"/>
    <n v="0"/>
    <n v="0"/>
    <n v="36.729999999999997"/>
    <s v="USD"/>
    <n v="36.729999999999997"/>
    <n v="0"/>
    <n v="0"/>
    <n v="36.729999999999997"/>
    <n v="3.67"/>
  </r>
  <r>
    <s v="f09c0d95-b2ee-442e-9417-628b1ad86afc"/>
    <d v="2019-07-05T01:22:16"/>
    <d v="2019-07-05T00:00:00"/>
    <s v="12:56AM"/>
    <d v="2019-07-04T00:00:00"/>
    <s v="8:56PM"/>
    <d v="2019-07-05T00:00:00"/>
    <s v="1:22AM"/>
    <d v="2019-07-04T00:00:00"/>
    <s v="9:22PM"/>
    <s v="-05:00"/>
    <s v="Blade"/>
    <s v="Employee25"/>
    <s v="Employee25@blyblade.com"/>
    <x v="21"/>
    <s v="--"/>
    <s v="Travel | UberX Diamond"/>
    <x v="0"/>
    <x v="699"/>
    <n v="21"/>
    <s v="10011, USA"/>
    <s v="07087, USA"/>
    <x v="5"/>
    <s v="CORP - Employee Rides"/>
    <s v="DEPT - CX"/>
    <s v="Monthly Billing"/>
    <s v="Fare"/>
    <n v="47.27"/>
    <n v="0"/>
    <n v="0"/>
    <n v="47.27"/>
    <s v="USD"/>
    <n v="47.27"/>
    <n v="0"/>
    <n v="0"/>
    <n v="47.27"/>
    <n v="4.7300000000000004"/>
  </r>
  <r>
    <s v="56c28a45-4081-4ef6-abe8-6027260b26e8"/>
    <d v="2019-07-05T19:20:11"/>
    <d v="2019-07-05T00:00:00"/>
    <s v="6:58PM"/>
    <d v="2019-07-05T00:00:00"/>
    <s v="2:58PM"/>
    <d v="2019-07-05T00:00:00"/>
    <s v="7:20PM"/>
    <d v="2019-07-05T00:00:00"/>
    <s v="3:20PM"/>
    <s v="-05:00"/>
    <s v="Blade"/>
    <s v="Employee13"/>
    <s v="Employee13@blyblade.com"/>
    <x v="33"/>
    <s v="--"/>
    <s v="Travel | UberX Diamond"/>
    <x v="0"/>
    <x v="682"/>
    <n v="19"/>
    <s v="11211, USA"/>
    <s v="10010, USA"/>
    <x v="5"/>
    <s v="CORP - Employee Rides"/>
    <s v="DEPT - CX"/>
    <s v="Monthly Billing"/>
    <s v="Fare"/>
    <n v="25.39"/>
    <n v="0"/>
    <n v="0"/>
    <n v="25.39"/>
    <s v="USD"/>
    <n v="25.39"/>
    <n v="0"/>
    <n v="0"/>
    <n v="25.39"/>
    <n v="2.54"/>
  </r>
  <r>
    <s v="524c62c2-ffa5-4ddb-a470-afd001b5e177"/>
    <d v="2019-07-05T20:46:18"/>
    <d v="2019-07-05T00:00:00"/>
    <s v="8:31PM"/>
    <d v="2019-07-05T00:00:00"/>
    <s v="4:31PM"/>
    <d v="2019-07-05T00:00:00"/>
    <s v="8:46PM"/>
    <d v="2019-07-05T00:00:00"/>
    <s v="4:46PM"/>
    <s v="-05:00"/>
    <s v="Blade"/>
    <s v="Employee4"/>
    <s v="Employee4@blyblade.com"/>
    <x v="1"/>
    <s v="--"/>
    <s v="Travel | UberX"/>
    <x v="0"/>
    <x v="278"/>
    <n v="9"/>
    <s v="10016, USA"/>
    <s v="10010, USA"/>
    <x v="5"/>
    <s v="CORP - Employee Rides"/>
    <s v="DEPT - CX"/>
    <s v="Monthly Billing"/>
    <s v="Fare"/>
    <n v="16.149999999999999"/>
    <n v="0"/>
    <n v="0"/>
    <n v="16.149999999999999"/>
    <s v="USD"/>
    <n v="16.149999999999999"/>
    <n v="0"/>
    <n v="0"/>
    <n v="16.149999999999999"/>
    <n v="1.62"/>
  </r>
  <r>
    <s v="e91b5a4f-b5fb-4aa3-b0e5-39f95ee2ab0a"/>
    <d v="2019-07-06T13:01:27"/>
    <d v="2019-07-06T00:00:00"/>
    <s v="12:49PM"/>
    <d v="2019-07-06T00:00:00"/>
    <s v="8:49AM"/>
    <d v="2019-07-06T00:00:00"/>
    <s v="1:01PM"/>
    <d v="2019-07-06T00:00:00"/>
    <s v="9:01AM"/>
    <s v="-05:00"/>
    <s v="Blade"/>
    <s v="Employee13"/>
    <s v="Employee13@blyblade.com"/>
    <x v="33"/>
    <s v="--"/>
    <s v="Travel | UberX Diamond"/>
    <x v="0"/>
    <x v="512"/>
    <n v="9"/>
    <s v="11211, USA"/>
    <s v="10010, USA"/>
    <x v="5"/>
    <s v="CORP - Employee Rides"/>
    <s v="DEPT - CX"/>
    <s v="Monthly Billing"/>
    <s v="Fare"/>
    <n v="17.21"/>
    <n v="0"/>
    <n v="0"/>
    <n v="17.21"/>
    <s v="USD"/>
    <n v="17.21"/>
    <n v="0"/>
    <n v="0"/>
    <n v="17.21"/>
    <n v="1.72"/>
  </r>
  <r>
    <s v="cc97ca63-d45e-48ae-bad6-e24ebc55cccf"/>
    <d v="2019-07-07T11:12:58"/>
    <d v="2019-07-07T00:00:00"/>
    <s v="10:50AM"/>
    <d v="2019-07-07T00:00:00"/>
    <s v="6:50AM"/>
    <d v="2019-07-07T00:00:00"/>
    <s v="11:12AM"/>
    <d v="2019-07-07T00:00:00"/>
    <s v="7:12AM"/>
    <s v="-05:00"/>
    <s v="Blade"/>
    <s v="Employee25"/>
    <s v="Employee25@blyblade.com"/>
    <x v="21"/>
    <s v="--"/>
    <s v="Travel | UberX Diamond"/>
    <x v="2"/>
    <x v="468"/>
    <n v="17"/>
    <s v="07087, USA"/>
    <s v="10011, USA"/>
    <x v="5"/>
    <s v="CORP - Employee Rides"/>
    <s v="DEPT - CX"/>
    <s v="Monthly Billing"/>
    <s v="Fare"/>
    <n v="32.81"/>
    <n v="0"/>
    <n v="0"/>
    <n v="32.81"/>
    <s v="USD"/>
    <n v="32.81"/>
    <n v="0"/>
    <n v="0"/>
    <n v="32.81"/>
    <n v="3.28"/>
  </r>
  <r>
    <s v="92444c24-e0c1-4756-8eeb-64899b6a9c1b"/>
    <d v="2019-07-07T15:24:04"/>
    <d v="2019-07-07T00:00:00"/>
    <s v="3:07PM"/>
    <d v="2019-07-07T00:00:00"/>
    <s v="11:07AM"/>
    <d v="2019-07-07T00:00:00"/>
    <s v="3:23PM"/>
    <d v="2019-07-07T00:00:00"/>
    <s v="11:23AM"/>
    <s v="-05:00"/>
    <s v="Blade"/>
    <s v="Employee13"/>
    <s v="Employee13@blyblade.com"/>
    <x v="33"/>
    <s v="--"/>
    <s v="Travel | UberX Diamond"/>
    <x v="0"/>
    <x v="5"/>
    <n v="14"/>
    <s v="11211, USA"/>
    <s v="10010, USA"/>
    <x v="5"/>
    <s v="CORP - Employee Rides"/>
    <s v="DEPT - CX"/>
    <s v="Monthly Billing"/>
    <s v="Fare"/>
    <n v="17.059999999999999"/>
    <n v="0"/>
    <n v="0"/>
    <n v="17.059999999999999"/>
    <s v="USD"/>
    <n v="17.059999999999999"/>
    <n v="0"/>
    <n v="0"/>
    <n v="17.059999999999999"/>
    <n v="1.71"/>
  </r>
  <r>
    <s v="13902d17-0e36-4665-9ec1-f31be6576a06"/>
    <d v="2019-07-07T19:23:33"/>
    <d v="2019-07-07T00:00:00"/>
    <s v="7:10PM"/>
    <d v="2019-07-07T00:00:00"/>
    <s v="3:10PM"/>
    <d v="2019-07-07T00:00:00"/>
    <s v="7:23PM"/>
    <d v="2019-07-07T00:00:00"/>
    <s v="3:23PM"/>
    <s v="-05:00"/>
    <s v="Blade"/>
    <s v="Employee15"/>
    <s v="Employee15@blyblade.com"/>
    <x v="35"/>
    <s v="--"/>
    <s v="Travel | UberX Diamond"/>
    <x v="0"/>
    <x v="435"/>
    <n v="10"/>
    <s v="10004, USA"/>
    <s v="10016, USA"/>
    <x v="5"/>
    <s v="CORP - Employee Rides"/>
    <s v="DEPT - CX"/>
    <s v="Monthly Billing"/>
    <s v="Fare"/>
    <n v="18.13"/>
    <n v="0"/>
    <n v="0"/>
    <n v="18.13"/>
    <s v="USD"/>
    <n v="18.13"/>
    <n v="0"/>
    <n v="0"/>
    <n v="18.13"/>
    <n v="1.81"/>
  </r>
  <r>
    <s v="35398bb0-6900-49ff-961b-a48cb55e434c"/>
    <d v="2019-07-19T13:22:05"/>
    <d v="2019-07-18T00:00:00"/>
    <s v="2:32PM"/>
    <d v="2019-07-18T00:00:00"/>
    <s v="10:32AM"/>
    <d v="2019-07-18T00:00:00"/>
    <s v="6:55PM"/>
    <d v="2019-07-18T00:00:00"/>
    <s v="2:55PM"/>
    <s v="-05:00"/>
    <s v="Blade"/>
    <s v="Employee8"/>
    <s v="Employee8@blyblade.com"/>
    <x v="11"/>
    <s v="--"/>
    <s v="Travel | Black"/>
    <x v="0"/>
    <x v="700"/>
    <n v="255"/>
    <s v="10010, USA"/>
    <s v="11747, USA"/>
    <x v="1"/>
    <s v="CORP - Employee Rides"/>
    <s v="--"/>
    <s v="Monthly Billing"/>
    <s v="Adjustment"/>
    <n v="-383.21"/>
    <n v="0"/>
    <n v="0"/>
    <n v="-383.21"/>
    <s v="USD"/>
    <n v="-383.21"/>
    <n v="0"/>
    <n v="0"/>
    <n v="-383.21"/>
    <n v="-38.32"/>
  </r>
  <r>
    <s v="141e7f0e-7897-4685-be9d-4a8d052ab5a8"/>
    <d v="2019-07-08T00:50:43"/>
    <d v="2019-07-08T00:00:00"/>
    <s v="12:16AM"/>
    <d v="2019-07-07T00:00:00"/>
    <s v="8:16PM"/>
    <d v="2019-07-08T00:00:00"/>
    <s v="12:50AM"/>
    <d v="2019-07-07T00:00:00"/>
    <s v="8:50PM"/>
    <s v="-05:00"/>
    <s v="Blade"/>
    <s v="Employee13"/>
    <s v="Employee13@blyblade.com"/>
    <x v="33"/>
    <s v="--"/>
    <s v="Travel | UberX Diamond"/>
    <x v="0"/>
    <x v="701"/>
    <n v="27"/>
    <s v="10010, USA"/>
    <s v="11211, USA"/>
    <x v="5"/>
    <s v="CORP - Employee Rides"/>
    <s v="DEPT - CX"/>
    <s v="Monthly Billing"/>
    <s v="Fare"/>
    <n v="19.13"/>
    <n v="0"/>
    <n v="0"/>
    <n v="19.13"/>
    <s v="USD"/>
    <n v="19.13"/>
    <n v="0"/>
    <n v="0"/>
    <n v="19.13"/>
    <n v="1.91"/>
  </r>
  <r>
    <s v="edb633a3-8be0-46ea-8d94-bc4925be1be0"/>
    <d v="2019-07-08T03:30:45"/>
    <d v="2019-07-08T00:00:00"/>
    <s v="3:06AM"/>
    <d v="2019-07-07T00:00:00"/>
    <s v="11:06PM"/>
    <d v="2019-07-08T00:00:00"/>
    <s v="3:30AM"/>
    <d v="2019-07-07T00:00:00"/>
    <s v="11:30PM"/>
    <s v="-05:00"/>
    <s v="Blade"/>
    <s v="Employee25"/>
    <s v="Employee25@blyblade.com"/>
    <x v="21"/>
    <s v="--"/>
    <s v="Travel | UberX Diamond"/>
    <x v="0"/>
    <x v="702"/>
    <n v="20"/>
    <s v="10011, USA"/>
    <s v="10030, USA"/>
    <x v="5"/>
    <s v="CORP - Employee Rides"/>
    <s v="DEPT - CX"/>
    <s v="Monthly Billing"/>
    <s v="Fare"/>
    <n v="29.41"/>
    <n v="0"/>
    <n v="0"/>
    <n v="29.41"/>
    <s v="USD"/>
    <n v="29.41"/>
    <n v="0"/>
    <n v="0"/>
    <n v="29.41"/>
    <n v="2.94"/>
  </r>
  <r>
    <s v="71163580-fdb9-4ace-ae65-7a42d4da514d"/>
    <d v="2019-07-08T10:51:22"/>
    <d v="2019-07-08T00:00:00"/>
    <s v="10:30AM"/>
    <d v="2019-07-08T00:00:00"/>
    <s v="6:30AM"/>
    <d v="2019-07-08T00:00:00"/>
    <s v="10:51AM"/>
    <d v="2019-07-08T00:00:00"/>
    <s v="6:51AM"/>
    <s v="-05:00"/>
    <s v="Blade"/>
    <s v="Employee17"/>
    <s v="Employee17@blyblade.com"/>
    <x v="12"/>
    <s v="--"/>
    <s v="Travel | UberX"/>
    <x v="1"/>
    <x v="97"/>
    <n v="4"/>
    <s v="11975, USA"/>
    <s v="11937, USA"/>
    <x v="5"/>
    <s v="CORP - Employee Rides"/>
    <s v="DEPT - OPS - NY"/>
    <s v="Monthly Billing"/>
    <s v="Fare"/>
    <n v="16.649999999999999"/>
    <n v="0"/>
    <n v="0"/>
    <n v="16.649999999999999"/>
    <s v="USD"/>
    <n v="16.649999999999999"/>
    <n v="0"/>
    <n v="0"/>
    <n v="16.649999999999999"/>
    <n v="1.67"/>
  </r>
  <r>
    <s v="1f9dac10-cf10-4805-89ad-1ff8ac061008"/>
    <d v="2019-07-08T11:27:55"/>
    <d v="2019-07-08T00:00:00"/>
    <s v="11:09AM"/>
    <d v="2019-07-08T00:00:00"/>
    <s v="7:09AM"/>
    <d v="2019-07-08T00:00:00"/>
    <s v="11:27AM"/>
    <d v="2019-07-08T00:00:00"/>
    <s v="7:27AM"/>
    <s v="-05:00"/>
    <s v="Blade"/>
    <s v="Employee13"/>
    <s v="Employee13@blyblade.com"/>
    <x v="33"/>
    <s v="--"/>
    <s v="Travel | UberX Diamond"/>
    <x v="0"/>
    <x v="450"/>
    <n v="15"/>
    <s v="11211, USA"/>
    <s v="10010, USA"/>
    <x v="5"/>
    <s v="CORP - Employee Rides"/>
    <s v="DEPT - CX"/>
    <s v="Monthly Billing"/>
    <s v="Fare"/>
    <n v="20.16"/>
    <n v="0"/>
    <n v="0"/>
    <n v="20.16"/>
    <s v="USD"/>
    <n v="20.16"/>
    <n v="0"/>
    <n v="0"/>
    <n v="20.16"/>
    <n v="2.02"/>
  </r>
  <r>
    <s v="fe75f4a5-7bec-4dab-b639-e1cf8c1cf5c4"/>
    <d v="2019-07-08T12:53:22"/>
    <d v="2019-07-08T00:00:00"/>
    <s v="12:24PM"/>
    <d v="2019-07-08T00:00:00"/>
    <s v="8:24AM"/>
    <d v="2019-07-08T00:00:00"/>
    <s v="12:53PM"/>
    <d v="2019-07-08T00:00:00"/>
    <s v="8:53AM"/>
    <s v="-05:00"/>
    <s v="Blade"/>
    <s v="Employee9"/>
    <s v="Employee9@blyblade.com"/>
    <x v="8"/>
    <s v="--"/>
    <s v="Travel | UberX"/>
    <x v="0"/>
    <x v="703"/>
    <n v="20"/>
    <s v="10010, USA"/>
    <s v="10011, USA"/>
    <x v="5"/>
    <s v="CORP - Employee Rides"/>
    <s v="DEPT - FR - NY"/>
    <s v="Monthly Billing"/>
    <s v="Fare"/>
    <n v="28.7"/>
    <n v="0"/>
    <n v="0"/>
    <n v="28.7"/>
    <s v="USD"/>
    <n v="28.7"/>
    <n v="0"/>
    <n v="0"/>
    <n v="28.7"/>
    <n v="2.87"/>
  </r>
  <r>
    <s v="65343101-3a63-4ebd-b214-2eb7d55ee6af"/>
    <d v="2019-07-08T19:41:11"/>
    <d v="2019-07-08T00:00:00"/>
    <s v="7:22PM"/>
    <d v="2019-07-08T00:00:00"/>
    <s v="3:22PM"/>
    <d v="2019-07-08T00:00:00"/>
    <s v="7:41PM"/>
    <d v="2019-07-08T00:00:00"/>
    <s v="3:41PM"/>
    <s v="-05:00"/>
    <s v="Blade"/>
    <s v="Employee21"/>
    <s v="Employee21@blyblade.com"/>
    <x v="28"/>
    <s v="--"/>
    <s v="Travel | UberX"/>
    <x v="0"/>
    <x v="435"/>
    <n v="15"/>
    <s v="10011, USA"/>
    <s v="10004, USA"/>
    <x v="5"/>
    <s v="CORP - Employee Rides"/>
    <s v="--"/>
    <s v="Monthly Billing"/>
    <s v="Fare"/>
    <n v="20.29"/>
    <n v="0"/>
    <n v="0"/>
    <n v="20.29"/>
    <s v="USD"/>
    <n v="20.29"/>
    <n v="0"/>
    <n v="0"/>
    <n v="20.29"/>
    <n v="2.0299999999999998"/>
  </r>
  <r>
    <s v="8f1a4fc9-1d4f-4ef2-a091-cd689b656eac"/>
    <d v="2019-07-08T22:51:58"/>
    <d v="2019-07-08T00:00:00"/>
    <s v="10:33PM"/>
    <d v="2019-07-08T00:00:00"/>
    <s v="6:33PM"/>
    <d v="2019-07-08T00:00:00"/>
    <s v="10:51PM"/>
    <d v="2019-07-08T00:00:00"/>
    <s v="6:51PM"/>
    <s v="-05:00"/>
    <s v="Blade"/>
    <s v="Employee21"/>
    <s v="Employee21@blyblade.com"/>
    <x v="28"/>
    <s v="--"/>
    <s v="Travel | UberX"/>
    <x v="0"/>
    <x v="704"/>
    <n v="16"/>
    <s v="10004, USA"/>
    <s v="10001, USA"/>
    <x v="5"/>
    <s v="CORP - Employee Rides"/>
    <s v="--"/>
    <s v="Monthly Billing"/>
    <s v="Fare"/>
    <n v="25.85"/>
    <n v="0"/>
    <n v="0"/>
    <n v="25.85"/>
    <s v="USD"/>
    <n v="25.85"/>
    <n v="0"/>
    <n v="0"/>
    <n v="25.85"/>
    <n v="2.59"/>
  </r>
  <r>
    <s v="75707701-5036-45c8-8046-0080e32e755a"/>
    <d v="2019-07-19T16:52:37"/>
    <d v="2019-07-19T00:00:00"/>
    <s v="4:11PM"/>
    <d v="2019-07-19T00:00:00"/>
    <s v="12:11PM"/>
    <d v="2019-07-19T00:00:00"/>
    <s v="4:46PM"/>
    <d v="2019-07-19T00:00:00"/>
    <s v="12:46PM"/>
    <s v="-05:00"/>
    <s v="Blade"/>
    <s v="Employee2"/>
    <s v="Employee2@blyblade.com"/>
    <x v="2"/>
    <s v="--"/>
    <s v="Travel | UberX"/>
    <x v="0"/>
    <x v="705"/>
    <n v="30"/>
    <s v="10011, USA"/>
    <s v="07608, USA"/>
    <x v="7"/>
    <s v="PRODUCT RIDING"/>
    <s v="DEPT - OPS - NY"/>
    <s v="Monthly Billing"/>
    <s v="Tip"/>
    <n v="0"/>
    <n v="0"/>
    <n v="5.13"/>
    <n v="5.13"/>
    <s v="USD"/>
    <n v="0"/>
    <n v="0"/>
    <n v="5.13"/>
    <n v="5.13"/>
    <n v="0"/>
  </r>
  <r>
    <s v="24f2f12c-2da8-439c-8c53-ba0aca2ee5fb"/>
    <d v="2019-07-09T11:42:54"/>
    <d v="2019-07-09T00:00:00"/>
    <s v="11:17AM"/>
    <d v="2019-07-09T00:00:00"/>
    <s v="7:17AM"/>
    <d v="2019-07-09T00:00:00"/>
    <s v="11:42AM"/>
    <d v="2019-07-09T00:00:00"/>
    <s v="7:42AM"/>
    <s v="-05:00"/>
    <s v="Blade"/>
    <s v="Employee13"/>
    <s v="Employee13@blyblade.com"/>
    <x v="33"/>
    <s v="--"/>
    <s v="Travel | UberX Diamond"/>
    <x v="0"/>
    <x v="304"/>
    <n v="22"/>
    <s v="11211, USA"/>
    <s v="10010, USA"/>
    <x v="5"/>
    <s v="CORP - Employee Rides"/>
    <s v="DEPT - CX"/>
    <s v="Monthly Billing"/>
    <s v="Fare"/>
    <n v="23.03"/>
    <n v="0"/>
    <n v="0"/>
    <n v="23.03"/>
    <s v="USD"/>
    <n v="23.03"/>
    <n v="0"/>
    <n v="0"/>
    <n v="23.03"/>
    <n v="2.2999999999999998"/>
  </r>
  <r>
    <s v="89ca64a9-0fdd-47f4-8d29-3832f9501b7a"/>
    <d v="2019-07-09T15:49:04"/>
    <d v="2019-07-09T00:00:00"/>
    <s v="3:46PM"/>
    <d v="2019-07-09T00:00:00"/>
    <s v="11:46AM"/>
    <s v="--"/>
    <s v="--"/>
    <s v="--"/>
    <s v="--"/>
    <s v="-05:00"/>
    <s v="Blade"/>
    <s v="Employee13"/>
    <s v="Employee13@blyblade.com"/>
    <x v="33"/>
    <s v="--"/>
    <s v="Travel | UberX Diamond"/>
    <x v="0"/>
    <x v="3"/>
    <s v="--"/>
    <s v="10010, USA"/>
    <s v="10010, USA"/>
    <x v="5"/>
    <s v="CORP - Employee Rides"/>
    <s v="DEPT - CX"/>
    <s v="Monthly Billing"/>
    <s v="Fare"/>
    <n v="5.44"/>
    <n v="0"/>
    <n v="0"/>
    <n v="5.44"/>
    <s v="USD"/>
    <n v="5.44"/>
    <n v="0"/>
    <n v="0"/>
    <n v="5.44"/>
    <n v="0.54"/>
  </r>
  <r>
    <s v="9af64d55-465a-4d78-9231-083ef49d4f16"/>
    <d v="2019-07-09T15:53:50"/>
    <d v="2019-07-09T00:00:00"/>
    <s v="3:49PM"/>
    <d v="2019-07-09T00:00:00"/>
    <s v="11:49AM"/>
    <d v="2019-07-09T00:00:00"/>
    <s v="3:53PM"/>
    <d v="2019-07-09T00:00:00"/>
    <s v="11:53AM"/>
    <s v="-05:00"/>
    <s v="Blade"/>
    <s v="Employee13"/>
    <s v="Employee13@blyblade.com"/>
    <x v="33"/>
    <s v="--"/>
    <s v="Travel | UberX Diamond"/>
    <x v="0"/>
    <x v="706"/>
    <n v="2"/>
    <s v="10010, USA"/>
    <s v="10016, USA"/>
    <x v="5"/>
    <s v="CORP - Employee Rides"/>
    <s v="DEPT - CX"/>
    <s v="Monthly Billing"/>
    <s v="Fare"/>
    <n v="10.76"/>
    <n v="0"/>
    <n v="0"/>
    <n v="10.76"/>
    <s v="USD"/>
    <n v="10.76"/>
    <n v="0"/>
    <n v="0"/>
    <n v="10.76"/>
    <n v="1.08"/>
  </r>
  <r>
    <s v="a7e5c1b2-03c1-4fe8-92d3-532bc353f468"/>
    <d v="2019-07-09T17:04:44"/>
    <d v="2019-07-09T00:00:00"/>
    <s v="4:43PM"/>
    <d v="2019-07-09T00:00:00"/>
    <s v="12:43PM"/>
    <d v="2019-07-09T00:00:00"/>
    <s v="5:04PM"/>
    <d v="2019-07-09T00:00:00"/>
    <s v="1:04PM"/>
    <s v="-05:00"/>
    <s v="Blade"/>
    <s v="Employee27"/>
    <s v="Employee27@blyblade.com"/>
    <x v="25"/>
    <s v="--"/>
    <s v="Travel | UberX Diamond"/>
    <x v="0"/>
    <x v="199"/>
    <n v="16"/>
    <s v="10011, USA"/>
    <s v="10004, USA"/>
    <x v="5"/>
    <s v="CORP - Employee Rides"/>
    <s v="DEPT - OPS - NY"/>
    <s v="Monthly Billing"/>
    <s v="Fare"/>
    <n v="21.12"/>
    <n v="0"/>
    <n v="0"/>
    <n v="21.12"/>
    <s v="USD"/>
    <n v="21.12"/>
    <n v="0"/>
    <n v="0"/>
    <n v="21.12"/>
    <n v="2.11"/>
  </r>
  <r>
    <s v="2f91881b-d879-43d7-98af-49d12eae1967"/>
    <d v="2019-07-11T23:40:17"/>
    <d v="2019-07-11T00:00:00"/>
    <s v="8:40PM"/>
    <d v="2019-07-11T00:00:00"/>
    <s v="4:40PM"/>
    <d v="2019-07-11T00:00:00"/>
    <s v="11:40PM"/>
    <d v="2019-07-11T00:00:00"/>
    <s v="7:40PM"/>
    <s v="-05:00"/>
    <s v="Blade"/>
    <s v="Employee4"/>
    <s v="Employee4@blyblade.com"/>
    <x v="1"/>
    <s v="--"/>
    <s v="Travel | UberX"/>
    <x v="0"/>
    <x v="614"/>
    <n v="177"/>
    <s v="10004, USA"/>
    <s v="10005, USA"/>
    <x v="5"/>
    <s v="CORP - Employee Rides"/>
    <s v="DEPT - CX"/>
    <s v="Monthly Billing"/>
    <s v="Fare"/>
    <n v="216.63"/>
    <n v="0"/>
    <n v="0"/>
    <n v="216.63"/>
    <s v="USD"/>
    <n v="216.63"/>
    <n v="0"/>
    <n v="0"/>
    <n v="216.63"/>
    <n v="21.66"/>
  </r>
  <r>
    <s v="b070ab94-da2b-42d0-a177-4c451f380568"/>
    <d v="2019-07-12T11:02:34"/>
    <d v="2019-07-12T00:00:00"/>
    <s v="10:41AM"/>
    <d v="2019-07-12T00:00:00"/>
    <s v="6:41AM"/>
    <d v="2019-07-12T00:00:00"/>
    <s v="11:02AM"/>
    <d v="2019-07-12T00:00:00"/>
    <s v="7:02AM"/>
    <s v="-05:00"/>
    <s v="Blade"/>
    <s v="Employee13"/>
    <s v="Employee13@blyblade.com"/>
    <x v="33"/>
    <s v="--"/>
    <s v="Travel | UberX Diamond"/>
    <x v="0"/>
    <x v="5"/>
    <n v="17"/>
    <s v="11211, USA"/>
    <s v="10010, USA"/>
    <x v="5"/>
    <s v="CORP - Employee Rides"/>
    <s v="DEPT - CX"/>
    <s v="Monthly Billing"/>
    <s v="Fare"/>
    <n v="21.17"/>
    <n v="0"/>
    <n v="0"/>
    <n v="21.17"/>
    <s v="USD"/>
    <n v="21.17"/>
    <n v="0"/>
    <n v="0"/>
    <n v="21.17"/>
    <n v="2.12"/>
  </r>
  <r>
    <s v="2d2f83f7-23ae-43c8-921b-fd3968540762"/>
    <d v="2019-07-12T11:41:53"/>
    <d v="2019-07-12T00:00:00"/>
    <s v="11:02AM"/>
    <d v="2019-07-12T00:00:00"/>
    <s v="7:02AM"/>
    <d v="2019-07-12T00:00:00"/>
    <s v="11:41AM"/>
    <d v="2019-07-12T00:00:00"/>
    <s v="7:41AM"/>
    <s v="-05:00"/>
    <s v="Blade"/>
    <s v="Employee23"/>
    <s v="Employee23@blyblade.com"/>
    <x v="39"/>
    <s v="--"/>
    <s v="Travel | UberX"/>
    <x v="1"/>
    <x v="707"/>
    <n v="34"/>
    <s v="10801, USA"/>
    <s v="10010, USA"/>
    <x v="5"/>
    <s v="CORP - Employee Rides"/>
    <s v="DEPT - FR - NY"/>
    <s v="Monthly Billing"/>
    <s v="Fare"/>
    <n v="51.71"/>
    <n v="0"/>
    <n v="0"/>
    <n v="51.71"/>
    <s v="USD"/>
    <n v="51.71"/>
    <n v="0"/>
    <n v="0"/>
    <n v="51.71"/>
    <n v="5.17"/>
  </r>
  <r>
    <s v="2e392dab-0d48-4cdf-8b05-b409e8b8e348"/>
    <d v="2019-07-12T13:34:42"/>
    <d v="2019-07-12T00:00:00"/>
    <s v="12:57PM"/>
    <d v="2019-07-12T00:00:00"/>
    <s v="8:57AM"/>
    <d v="2019-07-12T00:00:00"/>
    <s v="1:34PM"/>
    <d v="2019-07-12T00:00:00"/>
    <s v="9:34AM"/>
    <s v="-05:00"/>
    <s v="Blade"/>
    <s v="Employee16"/>
    <s v="Employee16@blyblade.com"/>
    <x v="13"/>
    <s v="--"/>
    <s v="Travel | UberX Diamond"/>
    <x v="0"/>
    <x v="92"/>
    <n v="28"/>
    <s v="10011, USA"/>
    <s v="10016, USA"/>
    <x v="5"/>
    <s v="CORP - Employee Rides"/>
    <s v="DEPT - OPS - NY"/>
    <s v="Monthly Billing"/>
    <s v="Fare"/>
    <n v="28.03"/>
    <n v="0"/>
    <n v="0"/>
    <n v="28.03"/>
    <s v="USD"/>
    <n v="28.03"/>
    <n v="0"/>
    <n v="0"/>
    <n v="28.03"/>
    <n v="2.8"/>
  </r>
  <r>
    <s v="63a46f39-a662-4db8-91b2-8e9a5f9f9416"/>
    <d v="2019-07-12T14:43:15"/>
    <d v="2019-07-12T00:00:00"/>
    <s v="2:18PM"/>
    <d v="2019-07-12T00:00:00"/>
    <s v="10:18AM"/>
    <d v="2019-07-12T00:00:00"/>
    <s v="2:43PM"/>
    <d v="2019-07-12T00:00:00"/>
    <s v="10:43AM"/>
    <s v="-05:00"/>
    <s v="Blade"/>
    <s v="Employee16"/>
    <s v="Employee16@blyblade.com"/>
    <x v="13"/>
    <s v="--"/>
    <s v="Travel | Premium"/>
    <x v="1"/>
    <x v="627"/>
    <n v="15"/>
    <s v="11937, USA"/>
    <s v="11937, USA"/>
    <x v="5"/>
    <s v="CORP - Employee Rides"/>
    <s v="DEPT - OPS - NY"/>
    <s v="Monthly Billing"/>
    <s v="Fare"/>
    <n v="45.21"/>
    <n v="0"/>
    <n v="0"/>
    <n v="45.21"/>
    <s v="USD"/>
    <n v="45.21"/>
    <n v="0"/>
    <n v="0"/>
    <n v="45.21"/>
    <n v="4.5199999999999996"/>
  </r>
  <r>
    <s v="fb5f0641-1bf1-4d2a-9d26-c6bbb2b1da30"/>
    <d v="2019-07-12T16:13:54"/>
    <d v="2019-07-12T00:00:00"/>
    <s v="2:37PM"/>
    <d v="2019-07-12T00:00:00"/>
    <s v="10:37AM"/>
    <d v="2019-07-12T00:00:00"/>
    <s v="4:13PM"/>
    <d v="2019-07-12T00:00:00"/>
    <s v="12:13PM"/>
    <s v="-05:00"/>
    <s v="Blade"/>
    <s v="Employee15"/>
    <s v="Employee15@blyblade.com"/>
    <x v="35"/>
    <s v="--"/>
    <s v="Travel | UberX Diamond"/>
    <x v="0"/>
    <x v="708"/>
    <n v="92"/>
    <s v="10280, USA"/>
    <s v="07608, USA"/>
    <x v="5"/>
    <s v="CORP - Employee Rides"/>
    <s v="DEPT - CX"/>
    <s v="Monthly Billing"/>
    <s v="Fare"/>
    <n v="97.38"/>
    <n v="0"/>
    <n v="0"/>
    <n v="97.38"/>
    <s v="USD"/>
    <n v="97.38"/>
    <n v="0"/>
    <n v="0"/>
    <n v="97.38"/>
    <n v="9.74"/>
  </r>
  <r>
    <s v="9546080a-8115-4917-9f65-da62a7d621c3"/>
    <d v="2019-07-12T18:28:56"/>
    <d v="2019-07-12T00:00:00"/>
    <s v="6:06PM"/>
    <d v="2019-07-12T00:00:00"/>
    <s v="2:06PM"/>
    <d v="2019-07-12T00:00:00"/>
    <s v="6:28PM"/>
    <d v="2019-07-12T00:00:00"/>
    <s v="2:28PM"/>
    <s v="-05:00"/>
    <s v="Blade"/>
    <s v="Employee4"/>
    <s v="Employee4@blyblade.com"/>
    <x v="1"/>
    <s v="--"/>
    <s v="Travel | UberX"/>
    <x v="0"/>
    <x v="435"/>
    <n v="15"/>
    <s v="10004, USA"/>
    <s v="10016, USA"/>
    <x v="5"/>
    <s v="CORP - Employee Rides"/>
    <s v="DEPT - CX"/>
    <s v="Monthly Billing"/>
    <s v="Fare"/>
    <n v="22.59"/>
    <n v="0"/>
    <n v="0"/>
    <n v="22.59"/>
    <s v="USD"/>
    <n v="22.59"/>
    <n v="0"/>
    <n v="0"/>
    <n v="22.59"/>
    <n v="2.2599999999999998"/>
  </r>
  <r>
    <s v="b7f450df-c45e-48fd-a0fc-638bc96618a1"/>
    <d v="2019-07-12T23:44:57"/>
    <d v="2019-07-12T00:00:00"/>
    <s v="10:42PM"/>
    <d v="2019-07-12T00:00:00"/>
    <s v="6:42PM"/>
    <d v="2019-07-12T00:00:00"/>
    <s v="11:44PM"/>
    <d v="2019-07-12T00:00:00"/>
    <s v="7:44PM"/>
    <s v="-05:00"/>
    <s v="Blade"/>
    <s v="Employee15"/>
    <s v="Employee15@blyblade.com"/>
    <x v="35"/>
    <s v="--"/>
    <s v="Travel | UberX Diamond"/>
    <x v="2"/>
    <x v="356"/>
    <n v="59"/>
    <s v="07608, USA"/>
    <s v="10280, USA"/>
    <x v="5"/>
    <s v="CORP - Employee Rides"/>
    <s v="DEPT - CX"/>
    <s v="Monthly Billing"/>
    <s v="Fare"/>
    <n v="50.51"/>
    <n v="0"/>
    <n v="0"/>
    <n v="50.51"/>
    <s v="USD"/>
    <n v="50.51"/>
    <n v="0"/>
    <n v="0"/>
    <n v="50.51"/>
    <n v="5.05"/>
  </r>
  <r>
    <s v="d4ef5a9c-8551-4ea3-88da-9c80aaabdc2f"/>
    <d v="2019-07-13T01:00:25"/>
    <d v="2019-07-13T00:00:00"/>
    <s v="12:40AM"/>
    <d v="2019-07-12T00:00:00"/>
    <s v="8:40PM"/>
    <d v="2019-07-13T00:00:00"/>
    <s v="1:00AM"/>
    <d v="2019-07-12T00:00:00"/>
    <s v="9:00PM"/>
    <s v="-05:00"/>
    <s v="Blade"/>
    <s v="Employee13"/>
    <s v="Employee13@blyblade.com"/>
    <x v="33"/>
    <s v="--"/>
    <s v="Travel | UberX Diamond"/>
    <x v="0"/>
    <x v="709"/>
    <n v="15"/>
    <s v="10016, USA"/>
    <s v="11211, USA"/>
    <x v="5"/>
    <s v="Late Night Rides"/>
    <s v="DEPT - CX"/>
    <s v="Monthly Billing"/>
    <s v="Fare"/>
    <n v="19.079999999999998"/>
    <n v="0"/>
    <n v="0"/>
    <n v="19.079999999999998"/>
    <s v="USD"/>
    <n v="19.079999999999998"/>
    <n v="0"/>
    <n v="0"/>
    <n v="19.079999999999998"/>
    <n v="1.91"/>
  </r>
  <r>
    <s v="920d18b8-2d90-4ce7-aba6-c7f052a7e404"/>
    <d v="2019-07-13T01:37:07"/>
    <d v="2019-07-13T00:00:00"/>
    <s v="1:06AM"/>
    <d v="2019-07-12T00:00:00"/>
    <s v="9:06PM"/>
    <d v="2019-07-13T00:00:00"/>
    <s v="1:36AM"/>
    <d v="2019-07-12T00:00:00"/>
    <s v="9:36PM"/>
    <s v="-05:00"/>
    <s v="Blade"/>
    <s v="Employee30"/>
    <s v="Employee30@blyblade.com"/>
    <x v="47"/>
    <s v="--"/>
    <s v="Travel | UberX"/>
    <x v="0"/>
    <x v="416"/>
    <n v="21"/>
    <s v="10011, USA"/>
    <s v="10002, USA"/>
    <x v="5"/>
    <s v="Late Night Rides"/>
    <s v="BLADE - CX + SR CX"/>
    <s v="Monthly Billing"/>
    <s v="Fare"/>
    <n v="28.85"/>
    <n v="0"/>
    <n v="0"/>
    <n v="28.85"/>
    <s v="USD"/>
    <n v="28.85"/>
    <n v="0"/>
    <n v="0"/>
    <n v="28.85"/>
    <n v="2.89"/>
  </r>
  <r>
    <s v="354e9509-7542-42fc-9bfe-dc20908e4c76"/>
    <d v="2019-07-14T16:27:47"/>
    <d v="2019-07-14T00:00:00"/>
    <s v="4:14PM"/>
    <d v="2019-07-14T00:00:00"/>
    <s v="12:14PM"/>
    <d v="2019-07-14T00:00:00"/>
    <s v="4:27PM"/>
    <d v="2019-07-14T00:00:00"/>
    <s v="12:27PM"/>
    <s v="-05:00"/>
    <s v="Blade"/>
    <s v="Employee15"/>
    <s v="Employee15@blyblade.com"/>
    <x v="35"/>
    <s v="--"/>
    <s v="Travel | UberX Diamond"/>
    <x v="0"/>
    <x v="444"/>
    <n v="7"/>
    <s v="10004, USA"/>
    <s v="10016, USA"/>
    <x v="5"/>
    <s v="CORP - Employee Rides"/>
    <s v="DEPT - CX"/>
    <s v="Monthly Billing"/>
    <s v="Fare"/>
    <n v="15.77"/>
    <n v="0"/>
    <n v="0"/>
    <n v="15.77"/>
    <s v="USD"/>
    <n v="15.77"/>
    <n v="0"/>
    <n v="0"/>
    <n v="15.77"/>
    <n v="1.58"/>
  </r>
  <r>
    <s v="c6d3e902-b47d-4462-bb19-fbb4f6c29fe3"/>
    <d v="2019-07-14T19:31:12"/>
    <d v="2019-07-14T00:00:00"/>
    <s v="6:55PM"/>
    <d v="2019-07-14T00:00:00"/>
    <s v="2:55PM"/>
    <d v="2019-07-14T00:00:00"/>
    <s v="7:31PM"/>
    <d v="2019-07-14T00:00:00"/>
    <s v="3:31PM"/>
    <s v="-05:00"/>
    <s v="Blade"/>
    <s v="Employee9"/>
    <s v="Employee9@blyblade.com"/>
    <x v="8"/>
    <s v="--"/>
    <s v="Travel | UberX"/>
    <x v="0"/>
    <x v="338"/>
    <n v="33"/>
    <s v="10065, USA"/>
    <s v="10001, USA"/>
    <x v="5"/>
    <s v="CORP - Employee Rides"/>
    <s v="DEPT - FR - NY"/>
    <s v="Monthly Billing"/>
    <s v="Fare"/>
    <n v="34.520000000000003"/>
    <n v="0"/>
    <n v="0"/>
    <n v="34.520000000000003"/>
    <s v="USD"/>
    <n v="34.520000000000003"/>
    <n v="0"/>
    <n v="0"/>
    <n v="34.520000000000003"/>
    <n v="3.45"/>
  </r>
  <r>
    <s v="7f1303da-9a88-4ab1-b89e-1ad2478c4d6d"/>
    <d v="2019-07-14T21:00:36"/>
    <d v="2019-07-14T00:00:00"/>
    <s v="8:30PM"/>
    <d v="2019-07-14T00:00:00"/>
    <s v="4:30PM"/>
    <d v="2019-07-14T00:00:00"/>
    <s v="9:00PM"/>
    <d v="2019-07-14T00:00:00"/>
    <s v="5:00PM"/>
    <s v="-05:00"/>
    <s v="Blade"/>
    <s v="Employee9"/>
    <s v="Employee9@blyblade.com"/>
    <x v="8"/>
    <s v="--"/>
    <s v="Travel | UberX"/>
    <x v="0"/>
    <x v="672"/>
    <n v="26"/>
    <s v="10001, USA"/>
    <s v="10065, USA"/>
    <x v="5"/>
    <s v="CORP - Employee Rides"/>
    <s v="DEPT - FR - NY"/>
    <s v="Monthly Billing"/>
    <s v="Fare"/>
    <n v="26.97"/>
    <n v="0"/>
    <n v="0"/>
    <n v="26.97"/>
    <s v="USD"/>
    <n v="26.97"/>
    <n v="0"/>
    <n v="0"/>
    <n v="26.97"/>
    <n v="2.7"/>
  </r>
  <r>
    <s v="51dfcd61-e3b0-4224-94bb-47a3e2ba359c"/>
    <d v="2019-07-14T22:47:30"/>
    <d v="2019-07-14T00:00:00"/>
    <s v="9:59PM"/>
    <d v="2019-07-14T00:00:00"/>
    <s v="5:59PM"/>
    <d v="2019-07-14T00:00:00"/>
    <s v="10:47PM"/>
    <d v="2019-07-14T00:00:00"/>
    <s v="6:47PM"/>
    <s v="-05:00"/>
    <s v="Blade"/>
    <s v="Employee4"/>
    <s v="Employee4@blyblade.com"/>
    <x v="1"/>
    <s v="--"/>
    <s v="Travel | UberX"/>
    <x v="0"/>
    <x v="649"/>
    <n v="45"/>
    <s v="10004, USA"/>
    <s v="07608, USA"/>
    <x v="5"/>
    <s v="CORP - Employee Rides"/>
    <s v="DEPT - CX"/>
    <s v="Monthly Billing"/>
    <s v="Fare"/>
    <n v="88.08"/>
    <n v="0"/>
    <n v="0"/>
    <n v="88.08"/>
    <s v="USD"/>
    <n v="88.08"/>
    <n v="0"/>
    <n v="0"/>
    <n v="88.08"/>
    <n v="8.81"/>
  </r>
  <r>
    <s v="9f809716-5b3c-4882-8695-9be2901cf779"/>
    <d v="2019-07-15T02:54:11"/>
    <d v="2019-07-15T00:00:00"/>
    <s v="1:57AM"/>
    <d v="2019-07-14T00:00:00"/>
    <s v="9:57PM"/>
    <d v="2019-07-15T00:00:00"/>
    <s v="2:53AM"/>
    <d v="2019-07-14T00:00:00"/>
    <s v="10:53PM"/>
    <s v="-05:00"/>
    <s v="Blade"/>
    <s v="Employee4"/>
    <s v="Employee4@blyblade.com"/>
    <x v="1"/>
    <s v="--"/>
    <s v="Travel | UberX"/>
    <x v="2"/>
    <x v="648"/>
    <n v="52"/>
    <s v="07608, USA"/>
    <s v="10038, USA"/>
    <x v="5"/>
    <s v="CORP - Employee Rides"/>
    <s v="DEPT - CX"/>
    <s v="Monthly Billing"/>
    <s v="Fare"/>
    <n v="52.73"/>
    <n v="0"/>
    <n v="0"/>
    <n v="52.73"/>
    <s v="USD"/>
    <n v="52.73"/>
    <n v="0"/>
    <n v="0"/>
    <n v="52.73"/>
    <n v="5.27"/>
  </r>
  <r>
    <s v="93dad3d7-116d-4500-85c7-310aeeecdf61"/>
    <d v="2019-07-15T10:37:43"/>
    <d v="2019-07-15T00:00:00"/>
    <s v="10:28AM"/>
    <d v="2019-07-15T00:00:00"/>
    <s v="6:28AM"/>
    <d v="2019-07-15T00:00:00"/>
    <s v="10:37AM"/>
    <d v="2019-07-15T00:00:00"/>
    <s v="6:37AM"/>
    <s v="-05:00"/>
    <s v="Blade"/>
    <s v="Employee15"/>
    <s v="Employee15@blyblade.com"/>
    <x v="35"/>
    <s v="--"/>
    <s v="Travel | UberX Diamond"/>
    <x v="0"/>
    <x v="276"/>
    <n v="6"/>
    <s v="ted States"/>
    <s v="10004, USA"/>
    <x v="5"/>
    <s v="CORP - Employee Rides"/>
    <s v="DEPT - CX"/>
    <s v="Monthly Billing"/>
    <s v="Fare"/>
    <n v="9.8800000000000008"/>
    <n v="0"/>
    <n v="0"/>
    <n v="9.8800000000000008"/>
    <s v="USD"/>
    <n v="9.8800000000000008"/>
    <n v="0"/>
    <n v="0"/>
    <n v="9.8800000000000008"/>
    <n v="0.99"/>
  </r>
  <r>
    <s v="02676dfe-e21f-4bdb-a751-a2def0a16d5b"/>
    <d v="2019-07-15T11:10:09"/>
    <d v="2019-07-15T00:00:00"/>
    <s v="10:52AM"/>
    <d v="2019-07-15T00:00:00"/>
    <s v="6:52AM"/>
    <d v="2019-07-15T00:00:00"/>
    <s v="11:09AM"/>
    <d v="2019-07-15T00:00:00"/>
    <s v="7:09AM"/>
    <s v="-05:00"/>
    <s v="Blade"/>
    <s v="Employee13"/>
    <s v="Employee13@blyblade.com"/>
    <x v="33"/>
    <s v="--"/>
    <s v="Travel | UberX Diamond"/>
    <x v="0"/>
    <x v="5"/>
    <n v="12"/>
    <s v="11211, USA"/>
    <s v="10010, USA"/>
    <x v="5"/>
    <s v="CORP - Employee Rides"/>
    <s v="DEPT - CX"/>
    <s v="Monthly Billing"/>
    <s v="Fare"/>
    <n v="22.82"/>
    <n v="0"/>
    <n v="0"/>
    <n v="22.82"/>
    <s v="USD"/>
    <n v="22.82"/>
    <n v="0"/>
    <n v="0"/>
    <n v="22.82"/>
    <n v="2.2799999999999998"/>
  </r>
  <r>
    <s v="119f16a0-caa4-440c-9590-1476de7143e9"/>
    <d v="2019-07-15T15:37:15"/>
    <d v="2019-07-15T00:00:00"/>
    <s v="3:31PM"/>
    <d v="2019-07-15T00:00:00"/>
    <s v="11:31AM"/>
    <s v="--"/>
    <s v="--"/>
    <s v="--"/>
    <s v="--"/>
    <s v="-05:00"/>
    <s v="Blade"/>
    <s v="Employee8"/>
    <s v="Employee8@blyblade.com"/>
    <x v="11"/>
    <s v="--"/>
    <s v="Travel | UberX Diamond"/>
    <x v="0"/>
    <x v="3"/>
    <s v="--"/>
    <s v="10016, USA"/>
    <s v="10016, USA"/>
    <x v="5"/>
    <s v="CORP - Employee Rides"/>
    <s v="--"/>
    <s v="Monthly Billing"/>
    <s v="Fare"/>
    <n v="5.44"/>
    <n v="0"/>
    <n v="0"/>
    <n v="5.44"/>
    <s v="USD"/>
    <n v="5.44"/>
    <n v="0"/>
    <n v="0"/>
    <n v="5.44"/>
    <n v="0.54"/>
  </r>
  <r>
    <s v="5b6ff02f-a5e1-4607-b2e3-836317fb10a8"/>
    <d v="2019-07-16T11:17:56"/>
    <d v="2019-07-16T00:00:00"/>
    <s v="10:59AM"/>
    <d v="2019-07-16T00:00:00"/>
    <s v="6:59AM"/>
    <d v="2019-07-16T00:00:00"/>
    <s v="11:17AM"/>
    <d v="2019-07-16T00:00:00"/>
    <s v="7:17AM"/>
    <s v="-05:00"/>
    <s v="Blade"/>
    <s v="Employee13"/>
    <s v="Employee13@blyblade.com"/>
    <x v="33"/>
    <s v="--"/>
    <s v="Travel | UberX Diamond"/>
    <x v="0"/>
    <x v="5"/>
    <n v="15"/>
    <s v="11211, USA"/>
    <s v="10010, USA"/>
    <x v="5"/>
    <s v="CORP - Employee Rides"/>
    <s v="DEPT - CX"/>
    <s v="Monthly Billing"/>
    <s v="Fare"/>
    <n v="21.06"/>
    <n v="0"/>
    <n v="0"/>
    <n v="21.06"/>
    <s v="USD"/>
    <n v="21.06"/>
    <n v="0"/>
    <n v="0"/>
    <n v="21.06"/>
    <n v="2.11"/>
  </r>
  <r>
    <s v="649fc3fb-0de9-428a-a49c-bbcd3b8e5161"/>
    <d v="2019-07-16T12:43:56"/>
    <d v="2019-07-16T00:00:00"/>
    <s v="12:09PM"/>
    <d v="2019-07-16T00:00:00"/>
    <s v="8:09AM"/>
    <d v="2019-07-16T00:00:00"/>
    <s v="12:43PM"/>
    <d v="2019-07-16T00:00:00"/>
    <s v="8:43AM"/>
    <s v="-05:00"/>
    <s v="Blade"/>
    <s v="Employee16"/>
    <s v="Employee16@blyblade.com"/>
    <x v="13"/>
    <s v="--"/>
    <s v="Travel | UberX Diamond"/>
    <x v="0"/>
    <x v="552"/>
    <n v="23"/>
    <s v="10010, USA"/>
    <s v="10001, USA"/>
    <x v="5"/>
    <s v="CORP - Employee Rides"/>
    <s v="DEPT - OPS - NY"/>
    <s v="Monthly Billing"/>
    <s v="Fare"/>
    <n v="19.77"/>
    <n v="0"/>
    <n v="0"/>
    <n v="19.77"/>
    <s v="USD"/>
    <n v="19.77"/>
    <n v="0"/>
    <n v="0"/>
    <n v="19.77"/>
    <n v="1.98"/>
  </r>
  <r>
    <s v="3221418d-30c4-4176-84ee-7bf9b51e25d0"/>
    <d v="2019-07-17T10:52:49"/>
    <d v="2019-07-17T00:00:00"/>
    <s v="10:34AM"/>
    <d v="2019-07-17T00:00:00"/>
    <s v="6:34AM"/>
    <d v="2019-07-17T00:00:00"/>
    <s v="10:52AM"/>
    <d v="2019-07-17T00:00:00"/>
    <s v="6:52AM"/>
    <s v="-05:00"/>
    <s v="Blade"/>
    <s v="Employee13"/>
    <s v="Employee13@blyblade.com"/>
    <x v="33"/>
    <s v="--"/>
    <s v="Travel | UberX Diamond"/>
    <x v="0"/>
    <x v="119"/>
    <n v="15"/>
    <s v="11211, USA"/>
    <s v="10010, USA"/>
    <x v="5"/>
    <s v="CORP - Employee Rides"/>
    <s v="DEPT - CX"/>
    <s v="Monthly Billing"/>
    <s v="Fare"/>
    <n v="20.28"/>
    <n v="0"/>
    <n v="0"/>
    <n v="20.28"/>
    <s v="USD"/>
    <n v="20.28"/>
    <n v="0"/>
    <n v="0"/>
    <n v="20.28"/>
    <n v="2.0299999999999998"/>
  </r>
  <r>
    <s v="c4527bc8-ef2f-485b-abcf-8c55bc3e17e2"/>
    <d v="2019-07-18T11:27:32"/>
    <d v="2019-07-18T00:00:00"/>
    <s v="11:06AM"/>
    <d v="2019-07-18T00:00:00"/>
    <s v="7:06AM"/>
    <d v="2019-07-18T00:00:00"/>
    <s v="11:27AM"/>
    <d v="2019-07-18T00:00:00"/>
    <s v="7:27AM"/>
    <s v="-05:00"/>
    <s v="Blade"/>
    <s v="Employee15"/>
    <s v="Employee15@blyblade.com"/>
    <x v="35"/>
    <s v="--"/>
    <s v="Travel | UberX Diamond"/>
    <x v="0"/>
    <x v="236"/>
    <n v="13"/>
    <s v="10280, USA"/>
    <s v="10002, USA"/>
    <x v="5"/>
    <s v="CORP - Employee Rides"/>
    <s v="DEPT - CX"/>
    <s v="Monthly Billing"/>
    <s v="Fare"/>
    <n v="16.829999999999998"/>
    <n v="0"/>
    <n v="0"/>
    <n v="16.829999999999998"/>
    <s v="USD"/>
    <n v="16.829999999999998"/>
    <n v="0"/>
    <n v="0"/>
    <n v="16.829999999999998"/>
    <n v="1.68"/>
  </r>
  <r>
    <s v="bccc0d6b-7a60-4c84-93dd-558f91516fe6"/>
    <d v="2019-07-18T13:25:14"/>
    <d v="2019-07-18T00:00:00"/>
    <s v="1:14PM"/>
    <d v="2019-07-18T00:00:00"/>
    <s v="9:14AM"/>
    <d v="2019-07-18T00:00:00"/>
    <s v="1:25PM"/>
    <d v="2019-07-18T00:00:00"/>
    <s v="9:25AM"/>
    <s v="-05:00"/>
    <s v="Blade"/>
    <s v="Employee13"/>
    <s v="Employee13@blyblade.com"/>
    <x v="33"/>
    <s v="--"/>
    <s v="Travel | UberX Diamond"/>
    <x v="0"/>
    <x v="128"/>
    <n v="3"/>
    <s v="10010, USA"/>
    <s v="10016, USA"/>
    <x v="5"/>
    <s v="CORP - Employee Rides"/>
    <s v="DEPT - CX"/>
    <s v="Monthly Billing"/>
    <s v="Fare"/>
    <n v="19.57"/>
    <n v="0"/>
    <n v="0"/>
    <n v="19.57"/>
    <s v="USD"/>
    <n v="19.57"/>
    <n v="0"/>
    <n v="0"/>
    <n v="19.57"/>
    <n v="1.96"/>
  </r>
  <r>
    <s v="60d593f0-14c8-4358-9dc0-b8ece842224e"/>
    <d v="2019-07-18T14:13:56"/>
    <d v="2019-07-18T00:00:00"/>
    <s v="1:32PM"/>
    <d v="2019-07-18T00:00:00"/>
    <s v="9:32AM"/>
    <d v="2019-07-18T00:00:00"/>
    <s v="2:13PM"/>
    <d v="2019-07-18T00:00:00"/>
    <s v="10:13AM"/>
    <s v="-05:00"/>
    <s v="Blade"/>
    <s v="Employee9"/>
    <s v="Employee9@blyblade.com"/>
    <x v="8"/>
    <s v="--"/>
    <s v="Travel | UberX"/>
    <x v="0"/>
    <x v="710"/>
    <n v="31"/>
    <s v="10014, USA"/>
    <s v="10001, USA"/>
    <x v="5"/>
    <s v="CORP - Employee Rides"/>
    <s v="DEPT - FR - NY"/>
    <s v="Monthly Billing"/>
    <s v="Fare"/>
    <n v="17.87"/>
    <n v="0"/>
    <n v="0"/>
    <n v="17.87"/>
    <s v="USD"/>
    <n v="17.87"/>
    <n v="0"/>
    <n v="0"/>
    <n v="17.87"/>
    <n v="1.79"/>
  </r>
  <r>
    <s v="050071b1-27d1-4b56-9165-fbf3e6e7f30d"/>
    <d v="2019-07-18T18:18:28"/>
    <d v="2019-07-18T00:00:00"/>
    <s v="6:06PM"/>
    <d v="2019-07-18T00:00:00"/>
    <s v="2:06PM"/>
    <s v="--"/>
    <s v="--"/>
    <s v="--"/>
    <s v="--"/>
    <s v="-05:00"/>
    <s v="Blade"/>
    <s v="Employee6"/>
    <s v="Employee6@blyblade.com"/>
    <x v="3"/>
    <s v="--"/>
    <s v="Travel | UberXL"/>
    <x v="0"/>
    <x v="3"/>
    <s v="--"/>
    <s v="10001, USA"/>
    <s v="10001, USA"/>
    <x v="5"/>
    <s v="I'M RIDING"/>
    <s v="DEPT - OPS - NY"/>
    <s v="Monthly Billing"/>
    <s v="Fare"/>
    <n v="6.13"/>
    <n v="0"/>
    <n v="0"/>
    <n v="6.13"/>
    <s v="USD"/>
    <n v="6.13"/>
    <n v="0"/>
    <n v="0"/>
    <n v="6.13"/>
    <n v="0.61"/>
  </r>
  <r>
    <s v="e810d5e5-ea79-44b7-b872-d994232ec63c"/>
    <d v="2019-07-18T18:48:00"/>
    <d v="2019-07-18T00:00:00"/>
    <s v="6:20PM"/>
    <d v="2019-07-18T00:00:00"/>
    <s v="2:20PM"/>
    <d v="2019-07-18T00:00:00"/>
    <s v="6:47PM"/>
    <d v="2019-07-18T00:00:00"/>
    <s v="2:47PM"/>
    <s v="-05:00"/>
    <s v="Blade"/>
    <s v="Employee6"/>
    <s v="Employee6@blyblade.com"/>
    <x v="3"/>
    <s v="--"/>
    <s v="Travel | UberX"/>
    <x v="0"/>
    <x v="13"/>
    <n v="26"/>
    <s v="10011, USA"/>
    <s v="10010, USA"/>
    <x v="5"/>
    <s v="I'M RIDING"/>
    <s v="DEPT - OPS - NY"/>
    <s v="Monthly Billing"/>
    <s v="Fare"/>
    <n v="28.05"/>
    <n v="0"/>
    <n v="0"/>
    <n v="28.05"/>
    <s v="USD"/>
    <n v="28.05"/>
    <n v="0"/>
    <n v="0"/>
    <n v="28.05"/>
    <n v="2.81"/>
  </r>
  <r>
    <s v="ea9eecf2-bdcf-47ff-8f7a-ea5056357c78"/>
    <d v="2019-07-18T22:09:44"/>
    <d v="2019-07-18T00:00:00"/>
    <s v="9:08PM"/>
    <d v="2019-07-18T00:00:00"/>
    <s v="5:08PM"/>
    <d v="2019-07-18T00:00:00"/>
    <s v="10:09PM"/>
    <d v="2019-07-18T00:00:00"/>
    <s v="6:09PM"/>
    <s v="-05:00"/>
    <s v="Blade"/>
    <s v="Employee4"/>
    <s v="Employee4@blyblade.com"/>
    <x v="1"/>
    <s v="--"/>
    <s v="Travel | UberX"/>
    <x v="0"/>
    <x v="711"/>
    <n v="56"/>
    <s v="10010, USA"/>
    <s v="07608, USA"/>
    <x v="5"/>
    <s v="I'M RIDING"/>
    <s v="DEPT - CX"/>
    <s v="Monthly Billing"/>
    <s v="Fare"/>
    <n v="82.28"/>
    <n v="0"/>
    <n v="0"/>
    <n v="82.28"/>
    <s v="USD"/>
    <n v="82.28"/>
    <n v="0"/>
    <n v="0"/>
    <n v="82.28"/>
    <n v="8.23"/>
  </r>
  <r>
    <s v="65672a78-f385-4844-b263-b7e62cffb4de"/>
    <d v="2019-07-19T00:45:00"/>
    <d v="2019-07-18T00:00:00"/>
    <s v="10:17PM"/>
    <d v="2019-07-18T00:00:00"/>
    <s v="6:17PM"/>
    <d v="2019-07-19T00:00:00"/>
    <s v="12:44AM"/>
    <d v="2019-07-18T00:00:00"/>
    <s v="8:44PM"/>
    <s v="-05:00"/>
    <s v="Blade"/>
    <s v="Employee6"/>
    <s v="Employee6@blyblade.com"/>
    <x v="3"/>
    <s v="--"/>
    <s v="Travel | Black SUV"/>
    <x v="0"/>
    <x v="698"/>
    <n v="141"/>
    <s v="10010, USA"/>
    <s v="11932, USA"/>
    <x v="5"/>
    <s v="I'M RIDING"/>
    <s v="DEPT - OPS - NY"/>
    <s v="Monthly Billing"/>
    <s v="Fare"/>
    <n v="558.09"/>
    <n v="0"/>
    <n v="0"/>
    <n v="558.09"/>
    <s v="USD"/>
    <n v="558.09"/>
    <n v="0"/>
    <n v="0"/>
    <n v="558.09"/>
    <n v="55.81"/>
  </r>
  <r>
    <s v="442046f1-0175-42cc-b683-be0bdbefe6f2"/>
    <d v="2019-07-20T00:20:58"/>
    <d v="2019-07-19T00:00:00"/>
    <s v="10:09PM"/>
    <d v="2019-07-19T00:00:00"/>
    <s v="6:09PM"/>
    <d v="2019-07-20T00:00:00"/>
    <s v="12:19AM"/>
    <d v="2019-07-19T00:00:00"/>
    <s v="8:19PM"/>
    <s v="-05:00"/>
    <s v="Blade"/>
    <s v="Employee37"/>
    <s v="Employee37@blyblade.com"/>
    <x v="29"/>
    <s v="--"/>
    <s v="Travel | Black"/>
    <x v="0"/>
    <x v="712"/>
    <n v="117"/>
    <s v="10016, USA"/>
    <s v="11968, USA"/>
    <x v="5"/>
    <s v="PAX TRAVEL"/>
    <s v="--"/>
    <s v="Monthly Billing"/>
    <s v="Tip"/>
    <n v="0"/>
    <n v="0"/>
    <n v="59.8"/>
    <n v="59.8"/>
    <s v="USD"/>
    <n v="0"/>
    <n v="0"/>
    <n v="59.8"/>
    <n v="59.8"/>
    <n v="0"/>
  </r>
  <r>
    <s v="b5a57ed4-f9a5-42a7-b524-6957a933bc08"/>
    <d v="2019-07-19T01:03:44"/>
    <d v="2019-07-18T00:00:00"/>
    <s v="11:04PM"/>
    <d v="2019-07-18T00:00:00"/>
    <s v="7:04PM"/>
    <d v="2019-07-19T00:00:00"/>
    <s v="1:03AM"/>
    <d v="2019-07-18T00:00:00"/>
    <s v="9:03PM"/>
    <s v="-05:00"/>
    <s v="Blade"/>
    <s v="Employee16"/>
    <s v="Employee16@blyblade.com"/>
    <x v="13"/>
    <s v="--"/>
    <s v="Travel | Premium"/>
    <x v="4"/>
    <x v="713"/>
    <n v="105"/>
    <s v="06615, USA"/>
    <s v="10012, USA"/>
    <x v="5"/>
    <s v="PAX TRAVEL"/>
    <s v="DEPT - OPS - NY"/>
    <s v="Monthly Billing"/>
    <s v="Fare"/>
    <n v="255.99"/>
    <n v="0"/>
    <n v="0"/>
    <n v="255.99"/>
    <s v="USD"/>
    <n v="255.99"/>
    <n v="0"/>
    <n v="0"/>
    <n v="255.99"/>
    <n v="25.6"/>
  </r>
  <r>
    <s v="24569a86-718c-48f5-b11a-1026dda375b5"/>
    <d v="2019-07-19T02:09:16"/>
    <d v="2019-07-19T00:00:00"/>
    <s v="1:14AM"/>
    <d v="2019-07-18T00:00:00"/>
    <s v="9:14PM"/>
    <d v="2019-07-19T00:00:00"/>
    <s v="2:09AM"/>
    <d v="2019-07-18T00:00:00"/>
    <s v="10:09PM"/>
    <s v="-05:00"/>
    <s v="Blade"/>
    <s v="Employee3"/>
    <s v="Employee3@blyblade.com"/>
    <x v="17"/>
    <s v="--"/>
    <s v="Travel | UberX Diamond"/>
    <x v="0"/>
    <x v="714"/>
    <n v="50"/>
    <s v="10011, USA"/>
    <s v="11214, USA"/>
    <x v="5"/>
    <s v="I'M RIDING EARLY/LATE"/>
    <s v="DEPT - CX"/>
    <s v="Monthly Billing"/>
    <s v="Fare"/>
    <n v="56.81"/>
    <n v="0"/>
    <n v="0"/>
    <n v="56.81"/>
    <s v="USD"/>
    <n v="56.81"/>
    <n v="0"/>
    <n v="0"/>
    <n v="56.81"/>
    <n v="5.68"/>
  </r>
  <r>
    <s v="89e5fde2-826e-436b-bec8-f68f3922d2b1"/>
    <d v="2019-07-19T03:02:05"/>
    <d v="2019-07-19T00:00:00"/>
    <s v="2:38AM"/>
    <d v="2019-07-18T00:00:00"/>
    <s v="10:38PM"/>
    <d v="2019-07-19T00:00:00"/>
    <s v="3:01AM"/>
    <d v="2019-07-18T00:00:00"/>
    <s v="11:01PM"/>
    <s v="-05:00"/>
    <s v="Blade"/>
    <s v="Employee16"/>
    <s v="Employee16@blyblade.com"/>
    <x v="13"/>
    <s v="--"/>
    <s v="Travel | UberX Diamond"/>
    <x v="0"/>
    <x v="621"/>
    <n v="19"/>
    <s v="10011, USA"/>
    <s v="07086, USA"/>
    <x v="5"/>
    <s v="I'M RIDING EARLY/LATE"/>
    <s v="DEPT - OPS - NY"/>
    <s v="Monthly Billing"/>
    <s v="Fare"/>
    <n v="41.15"/>
    <n v="0"/>
    <n v="0"/>
    <n v="41.15"/>
    <s v="USD"/>
    <n v="41.15"/>
    <n v="0"/>
    <n v="0"/>
    <n v="41.15"/>
    <n v="4.12"/>
  </r>
  <r>
    <s v="891823ea-5367-46fe-9727-60f89eceac37"/>
    <d v="2019-07-19T10:16:08"/>
    <d v="2019-07-19T00:00:00"/>
    <s v="10:00AM"/>
    <d v="2019-07-19T00:00:00"/>
    <s v="6:00AM"/>
    <d v="2019-07-19T00:00:00"/>
    <s v="10:16AM"/>
    <d v="2019-07-19T00:00:00"/>
    <s v="6:16AM"/>
    <s v="-05:00"/>
    <s v="Blade"/>
    <s v="Employee13"/>
    <s v="Employee13@blyblade.com"/>
    <x v="33"/>
    <s v="--"/>
    <s v="Travel | UberX Diamond"/>
    <x v="0"/>
    <x v="5"/>
    <n v="12"/>
    <s v="11211, USA"/>
    <s v="10010, USA"/>
    <x v="5"/>
    <s v="I'M RIDING"/>
    <s v="DEPT - CX"/>
    <s v="Monthly Billing"/>
    <s v="Fare"/>
    <n v="18.489999999999998"/>
    <n v="0"/>
    <n v="0"/>
    <n v="18.489999999999998"/>
    <s v="USD"/>
    <n v="18.489999999999998"/>
    <n v="0"/>
    <n v="0"/>
    <n v="18.489999999999998"/>
    <n v="1.85"/>
  </r>
  <r>
    <s v="ef2fa1d6-c8f4-48d7-8609-208eb1139d6a"/>
    <d v="2019-07-20T00:36:17"/>
    <d v="2019-07-19T00:00:00"/>
    <s v="10:14PM"/>
    <d v="2019-07-19T00:00:00"/>
    <s v="6:14PM"/>
    <d v="2019-07-20T00:00:00"/>
    <s v="12:35AM"/>
    <d v="2019-07-19T00:00:00"/>
    <s v="8:35PM"/>
    <s v="-05:00"/>
    <s v="Blade"/>
    <s v="Employee4"/>
    <s v="Employee4@blyblade.com"/>
    <x v="1"/>
    <s v="--"/>
    <s v="Travel | Black"/>
    <x v="0"/>
    <x v="715"/>
    <n v="135"/>
    <s v="10016, USA"/>
    <s v="11968, USA"/>
    <x v="5"/>
    <s v="PAX TRAVEL"/>
    <s v="DEPT - CX"/>
    <s v="Monthly Billing"/>
    <s v="Tip"/>
    <n v="0"/>
    <n v="0"/>
    <n v="58.25"/>
    <n v="58.25"/>
    <s v="USD"/>
    <n v="0"/>
    <n v="0"/>
    <n v="58.25"/>
    <n v="58.25"/>
    <n v="0"/>
  </r>
  <r>
    <s v="8bfe76ad-fe77-484b-909e-c2e2c00ca70e"/>
    <d v="2019-07-19T10:55:51"/>
    <d v="2019-07-19T00:00:00"/>
    <s v="10:46AM"/>
    <d v="2019-07-19T00:00:00"/>
    <s v="6:46AM"/>
    <d v="2019-07-19T00:00:00"/>
    <s v="10:55AM"/>
    <d v="2019-07-19T00:00:00"/>
    <s v="6:55AM"/>
    <s v="-05:00"/>
    <s v="Blade"/>
    <s v="Employee15"/>
    <s v="Employee15@blyblade.com"/>
    <x v="35"/>
    <s v="--"/>
    <s v="Travel | UberX Diamond"/>
    <x v="0"/>
    <x v="167"/>
    <n v="4"/>
    <s v="ted States"/>
    <s v="10004, USA"/>
    <x v="5"/>
    <s v="I'M RIDING EARLY/LATE"/>
    <s v="DEPT - CX"/>
    <s v="Monthly Billing"/>
    <s v="Fare"/>
    <n v="8.6"/>
    <n v="0"/>
    <n v="0"/>
    <n v="8.6"/>
    <s v="USD"/>
    <n v="8.6"/>
    <n v="0"/>
    <n v="0"/>
    <n v="8.6"/>
    <n v="0.86"/>
  </r>
  <r>
    <s v="a73908a3-3518-4ceb-9cc2-8616b2f14530"/>
    <d v="2019-07-19T13:36:46"/>
    <d v="2019-07-19T00:00:00"/>
    <s v="1:00PM"/>
    <d v="2019-07-19T00:00:00"/>
    <s v="9:00AM"/>
    <d v="2019-07-19T00:00:00"/>
    <s v="1:36PM"/>
    <d v="2019-07-19T00:00:00"/>
    <s v="9:36AM"/>
    <s v="-05:00"/>
    <s v="Blade"/>
    <s v="Employee16"/>
    <s v="Employee16@blyblade.com"/>
    <x v="13"/>
    <s v="--"/>
    <s v="Travel | UberX Diamond"/>
    <x v="0"/>
    <x v="301"/>
    <n v="31"/>
    <s v="10018, USA"/>
    <s v="10010, USA"/>
    <x v="5"/>
    <s v="I'M RIDING"/>
    <s v="DEPT - OPS - NY"/>
    <s v="Monthly Billing"/>
    <s v="Fare"/>
    <n v="26.97"/>
    <n v="0"/>
    <n v="0"/>
    <n v="26.97"/>
    <s v="USD"/>
    <n v="26.97"/>
    <n v="0"/>
    <n v="0"/>
    <n v="26.97"/>
    <n v="2.7"/>
  </r>
  <r>
    <s v="0bf54262-7334-4682-97d1-a5760510400d"/>
    <d v="2019-07-19T14:30:31"/>
    <d v="2019-07-19T00:00:00"/>
    <s v="1:57PM"/>
    <d v="2019-07-19T00:00:00"/>
    <s v="9:57AM"/>
    <d v="2019-07-19T00:00:00"/>
    <s v="2:30PM"/>
    <d v="2019-07-19T00:00:00"/>
    <s v="10:30AM"/>
    <s v="-05:00"/>
    <s v="Blade"/>
    <s v="Employee2"/>
    <s v="Employee2@blyblade.com"/>
    <x v="2"/>
    <s v="--"/>
    <s v="Travel | Black SUV"/>
    <x v="0"/>
    <x v="114"/>
    <n v="15"/>
    <s v="10002, USA"/>
    <s v="10022, USA"/>
    <x v="5"/>
    <s v="PAX TRAVEL"/>
    <s v="DEPT - OPS - NY"/>
    <s v="Monthly Billing"/>
    <s v="Fare"/>
    <n v="59.43"/>
    <n v="0"/>
    <n v="0"/>
    <n v="59.43"/>
    <s v="USD"/>
    <n v="59.43"/>
    <n v="0"/>
    <n v="0"/>
    <n v="59.43"/>
    <n v="5.94"/>
  </r>
  <r>
    <s v="ea24c928-ff2c-48e6-84dd-bd79a098107a"/>
    <d v="2019-07-19T14:58:01"/>
    <d v="2019-07-19T00:00:00"/>
    <s v="2:37PM"/>
    <d v="2019-07-19T00:00:00"/>
    <s v="10:37AM"/>
    <d v="2019-07-19T00:00:00"/>
    <s v="2:57PM"/>
    <d v="2019-07-19T00:00:00"/>
    <s v="10:57AM"/>
    <s v="-05:00"/>
    <s v="Blade"/>
    <s v="Employee21"/>
    <s v="Employee21@blyblade.com"/>
    <x v="28"/>
    <s v="--"/>
    <s v="Travel | UberX"/>
    <x v="0"/>
    <x v="38"/>
    <n v="17"/>
    <s v="10128, USA"/>
    <s v="10016, USA"/>
    <x v="5"/>
    <s v="I'M RIDING"/>
    <s v="--"/>
    <s v="Monthly Billing"/>
    <s v="Fare"/>
    <n v="17.61"/>
    <n v="0"/>
    <n v="0"/>
    <n v="17.61"/>
    <s v="USD"/>
    <n v="17.61"/>
    <n v="0"/>
    <n v="0"/>
    <n v="17.61"/>
    <n v="1.76"/>
  </r>
  <r>
    <s v="4d2c0f80-0f34-41ad-a463-355e568f1ea3"/>
    <d v="2019-07-20T01:27:33"/>
    <d v="2019-07-20T00:00:00"/>
    <s v="12:40AM"/>
    <d v="2019-07-19T00:00:00"/>
    <s v="8:40PM"/>
    <d v="2019-07-20T00:00:00"/>
    <s v="12:58AM"/>
    <d v="2019-07-19T00:00:00"/>
    <s v="8:58PM"/>
    <s v="-05:00"/>
    <s v="Blade"/>
    <s v="Employee29"/>
    <s v="Employee29@blyblade.com"/>
    <x v="7"/>
    <s v="--"/>
    <s v="Travel | UberX"/>
    <x v="0"/>
    <x v="197"/>
    <n v="14"/>
    <s v="10011, USA"/>
    <s v="10165, USA"/>
    <x v="11"/>
    <s v="I'M RIDING"/>
    <s v="DEPT - OPS - NY"/>
    <s v="Monthly Billing"/>
    <s v="Tip"/>
    <n v="0"/>
    <n v="0"/>
    <n v="3.08"/>
    <n v="3.08"/>
    <s v="USD"/>
    <n v="0"/>
    <n v="0"/>
    <n v="3.08"/>
    <n v="3.08"/>
    <n v="0"/>
  </r>
  <r>
    <s v="babc881b-d771-41d4-bfef-4747a9696f0d"/>
    <d v="2019-07-19T15:14:49"/>
    <d v="2019-07-19T00:00:00"/>
    <s v="2:20PM"/>
    <d v="2019-07-19T00:00:00"/>
    <s v="10:20AM"/>
    <d v="2019-07-19T00:00:00"/>
    <s v="3:14PM"/>
    <d v="2019-07-19T00:00:00"/>
    <s v="11:14AM"/>
    <s v="-05:00"/>
    <s v="Blade"/>
    <s v="Employee11"/>
    <s v="Employee11@blyblade.com"/>
    <x v="26"/>
    <s v="--"/>
    <s v="Travel | Premium SUV"/>
    <x v="1"/>
    <x v="716"/>
    <n v="41"/>
    <s v="11937, USA"/>
    <s v="11962, USA"/>
    <x v="5"/>
    <s v="PAX TRAVEL"/>
    <s v="DEPT - CX"/>
    <s v="Monthly Billing"/>
    <s v="Fare"/>
    <n v="56.48"/>
    <n v="0"/>
    <n v="0"/>
    <n v="56.48"/>
    <s v="USD"/>
    <n v="56.48"/>
    <n v="0"/>
    <n v="0"/>
    <n v="56.48"/>
    <n v="5.65"/>
  </r>
  <r>
    <s v="ff5804c7-4ad5-4fdd-a831-e210040e4be6"/>
    <d v="2019-07-19T17:40:17"/>
    <d v="2019-07-19T00:00:00"/>
    <s v="5:35PM"/>
    <d v="2019-07-19T00:00:00"/>
    <s v="1:35PM"/>
    <s v="--"/>
    <s v="--"/>
    <s v="--"/>
    <s v="--"/>
    <s v="-05:00"/>
    <s v="Blade"/>
    <s v="Employee11"/>
    <s v="Employee11@blyblade.com"/>
    <x v="26"/>
    <s v="--"/>
    <s v="Travel | Premium SUV"/>
    <x v="1"/>
    <x v="3"/>
    <s v="--"/>
    <s v="11937, USA"/>
    <s v="11937, USA"/>
    <x v="5"/>
    <s v="PAX TRAVEL"/>
    <s v="DEPT - CX"/>
    <s v="Monthly Billing"/>
    <s v="Fare"/>
    <n v="10"/>
    <n v="0"/>
    <n v="0"/>
    <n v="10"/>
    <s v="USD"/>
    <n v="10"/>
    <n v="0"/>
    <n v="0"/>
    <n v="10"/>
    <n v="1"/>
  </r>
  <r>
    <s v="f06ec18a-016c-443d-b263-336c6f4cfaad"/>
    <d v="2019-07-19T17:58:14"/>
    <d v="2019-07-19T00:00:00"/>
    <s v="5:41PM"/>
    <d v="2019-07-19T00:00:00"/>
    <s v="1:41PM"/>
    <s v="--"/>
    <s v="--"/>
    <s v="--"/>
    <s v="--"/>
    <s v="-05:00"/>
    <s v="Blade"/>
    <s v="Employee11"/>
    <s v="Employee11@blyblade.com"/>
    <x v="26"/>
    <s v="--"/>
    <s v="Travel | Premium SUV"/>
    <x v="1"/>
    <x v="3"/>
    <s v="--"/>
    <s v="11937, USA"/>
    <s v="11937, USA"/>
    <x v="5"/>
    <s v="PAX TRAVEL"/>
    <s v="DEPT - CX"/>
    <s v="Monthly Billing"/>
    <s v="Fare"/>
    <n v="10"/>
    <n v="0"/>
    <n v="0"/>
    <n v="10"/>
    <s v="USD"/>
    <n v="10"/>
    <n v="0"/>
    <n v="0"/>
    <n v="10"/>
    <n v="1"/>
  </r>
  <r>
    <s v="55b000d8-c202-4dcb-a489-de3187c91ab6"/>
    <d v="2019-07-20T01:42:35"/>
    <d v="2019-07-19T00:00:00"/>
    <s v="10:15PM"/>
    <d v="2019-07-19T00:00:00"/>
    <s v="6:15PM"/>
    <d v="2019-07-20T00:00:00"/>
    <s v="1:41AM"/>
    <d v="2019-07-19T00:00:00"/>
    <s v="9:41PM"/>
    <s v="-05:00"/>
    <s v="Blade"/>
    <s v="Employee5"/>
    <s v="Employee5@blyblade.com"/>
    <x v="9"/>
    <s v="--"/>
    <s v="Travel | Black SUV"/>
    <x v="0"/>
    <x v="461"/>
    <n v="181"/>
    <s v="10128, USA"/>
    <s v="11954, USA"/>
    <x v="3"/>
    <s v="PAX TRAVEL"/>
    <s v="DEPT - OPS - NY"/>
    <s v="Monthly Billing"/>
    <s v="Tip"/>
    <n v="0"/>
    <n v="0"/>
    <n v="15.38"/>
    <n v="15.38"/>
    <s v="USD"/>
    <n v="0"/>
    <n v="0"/>
    <n v="15.38"/>
    <n v="15.38"/>
    <n v="0"/>
  </r>
  <r>
    <s v="91fd4b57-79f4-46a9-aa64-ae40888fe6ee"/>
    <d v="2019-07-19T18:43:25"/>
    <d v="2019-07-19T00:00:00"/>
    <s v="6:18PM"/>
    <d v="2019-07-19T00:00:00"/>
    <s v="2:18PM"/>
    <d v="2019-07-19T00:00:00"/>
    <s v="6:43PM"/>
    <d v="2019-07-19T00:00:00"/>
    <s v="2:43PM"/>
    <s v="-05:00"/>
    <s v="Blade"/>
    <s v="Employee15"/>
    <s v="Employee15@blyblade.com"/>
    <x v="35"/>
    <s v="--"/>
    <s v="Travel | UberX Diamond"/>
    <x v="0"/>
    <x v="398"/>
    <n v="20"/>
    <s v="10004, USA"/>
    <s v="10016, USA"/>
    <x v="5"/>
    <s v="PRODUCT RIDING"/>
    <s v="DEPT - CX"/>
    <s v="Monthly Billing"/>
    <s v="Fare"/>
    <n v="28.24"/>
    <n v="0"/>
    <n v="0"/>
    <n v="28.24"/>
    <s v="USD"/>
    <n v="28.24"/>
    <n v="0"/>
    <n v="0"/>
    <n v="28.24"/>
    <n v="2.82"/>
  </r>
  <r>
    <s v="444409f2-9f23-49b3-9f8e-9bbb4f83bbc4"/>
    <d v="2019-07-19T18:49:02"/>
    <d v="2019-07-19T00:00:00"/>
    <s v="6:02PM"/>
    <d v="2019-07-19T00:00:00"/>
    <s v="2:02PM"/>
    <d v="2019-07-19T00:00:00"/>
    <s v="6:48PM"/>
    <d v="2019-07-19T00:00:00"/>
    <s v="2:48PM"/>
    <s v="-05:00"/>
    <s v="Blade"/>
    <s v="Employee1"/>
    <s v="Employee1@blyblade.com"/>
    <x v="41"/>
    <s v="--"/>
    <s v="Travel | Premium SUV"/>
    <x v="1"/>
    <x v="717"/>
    <n v="45"/>
    <s v="11937, USA"/>
    <s v="11976, USA"/>
    <x v="5"/>
    <s v="PAX TRAVEL"/>
    <s v="DEPT - CX"/>
    <s v="Monthly Billing"/>
    <s v="Fare"/>
    <n v="134.12"/>
    <n v="0"/>
    <n v="0"/>
    <n v="134.12"/>
    <s v="USD"/>
    <n v="134.12"/>
    <n v="0"/>
    <n v="0"/>
    <n v="134.12"/>
    <n v="13.41"/>
  </r>
  <r>
    <s v="2b5c763a-9f5c-40e7-b561-4ed1fca2a753"/>
    <d v="2019-07-19T20:00:31"/>
    <d v="2019-07-19T00:00:00"/>
    <s v="7:22PM"/>
    <d v="2019-07-19T00:00:00"/>
    <s v="3:22PM"/>
    <d v="2019-07-19T00:00:00"/>
    <s v="8:00PM"/>
    <d v="2019-07-19T00:00:00"/>
    <s v="4:00PM"/>
    <s v="-05:00"/>
    <s v="Blade"/>
    <s v="Employee11"/>
    <s v="Employee11@blyblade.com"/>
    <x v="26"/>
    <s v="--"/>
    <s v="Travel | Premium SUV"/>
    <x v="1"/>
    <x v="718"/>
    <n v="20"/>
    <s v="11937, USA"/>
    <s v="11976, USA"/>
    <x v="5"/>
    <s v="PAX TRAVEL"/>
    <s v="DEPT - CX"/>
    <s v="Monthly Billing"/>
    <s v="Fare"/>
    <n v="88.84"/>
    <n v="0"/>
    <n v="0"/>
    <n v="88.84"/>
    <s v="USD"/>
    <n v="88.84"/>
    <n v="0"/>
    <n v="0"/>
    <n v="88.84"/>
    <n v="8.8800000000000008"/>
  </r>
  <r>
    <s v="8921ebbb-915e-4ad6-be50-58bfec74d9df"/>
    <d v="2019-07-19T20:46:30"/>
    <d v="2019-07-19T00:00:00"/>
    <s v="8:03PM"/>
    <d v="2019-07-19T00:00:00"/>
    <s v="4:03PM"/>
    <d v="2019-07-19T00:00:00"/>
    <s v="8:46PM"/>
    <d v="2019-07-19T00:00:00"/>
    <s v="4:46PM"/>
    <s v="-05:00"/>
    <s v="Blade"/>
    <s v="Employee30"/>
    <s v="Employee30@blyblade.com"/>
    <x v="47"/>
    <s v="--"/>
    <s v="Travel | UberX"/>
    <x v="0"/>
    <x v="719"/>
    <n v="15"/>
    <s v="10013, USA"/>
    <s v="10010, USA"/>
    <x v="5"/>
    <s v="I'M RIDING"/>
    <s v="BLADE - CX + SR CX"/>
    <s v="Monthly Billing"/>
    <s v="Fare"/>
    <n v="24.31"/>
    <n v="0"/>
    <n v="0"/>
    <n v="24.31"/>
    <s v="USD"/>
    <n v="24.31"/>
    <n v="0"/>
    <n v="0"/>
    <n v="24.31"/>
    <n v="2.4300000000000002"/>
  </r>
  <r>
    <s v="57933b31-2eb6-4a4c-a107-9b63f34dc0cb"/>
    <d v="2019-07-19T20:49:42"/>
    <d v="2019-07-19T00:00:00"/>
    <s v="8:34PM"/>
    <d v="2019-07-19T00:00:00"/>
    <s v="4:34PM"/>
    <s v="--"/>
    <s v="--"/>
    <s v="--"/>
    <s v="--"/>
    <s v="-05:00"/>
    <s v="Blade"/>
    <s v="Employee1"/>
    <s v="Employee1@blyblade.com"/>
    <x v="41"/>
    <s v="--"/>
    <s v="Travel | UberXL"/>
    <x v="1"/>
    <x v="3"/>
    <s v="--"/>
    <s v="11729, USA"/>
    <s v="11735, USA"/>
    <x v="5"/>
    <s v="PAX TRAVEL"/>
    <s v="DEPT - CX"/>
    <s v="Monthly Billing"/>
    <s v="Fare"/>
    <n v="16.53"/>
    <n v="0"/>
    <n v="0"/>
    <n v="16.53"/>
    <s v="USD"/>
    <n v="16.53"/>
    <n v="0"/>
    <n v="0"/>
    <n v="16.53"/>
    <n v="1.65"/>
  </r>
  <r>
    <s v="78656f8b-abfd-4862-8690-4e927f2fdd53"/>
    <d v="2019-07-19T21:24:27"/>
    <d v="2019-07-19T00:00:00"/>
    <s v="9:09PM"/>
    <d v="2019-07-19T00:00:00"/>
    <s v="5:09PM"/>
    <d v="2019-07-19T00:00:00"/>
    <s v="9:24PM"/>
    <d v="2019-07-19T00:00:00"/>
    <s v="5:24PM"/>
    <s v="-05:00"/>
    <s v="Blade"/>
    <s v="Employee28"/>
    <s v="Employee28@blyblade.com"/>
    <x v="4"/>
    <s v="--"/>
    <s v="Travel | Black SUV"/>
    <x v="0"/>
    <x v="15"/>
    <n v="6"/>
    <s v="11430, USA"/>
    <s v="11430, USA"/>
    <x v="5"/>
    <s v="PAX TRAVEL"/>
    <s v="DEPT - OPS - NY"/>
    <s v="Monthly Billing"/>
    <s v="Fare"/>
    <n v="31.96"/>
    <n v="0"/>
    <n v="0"/>
    <n v="31.96"/>
    <s v="USD"/>
    <n v="31.96"/>
    <n v="0"/>
    <n v="0"/>
    <n v="31.96"/>
    <n v="3.2"/>
  </r>
  <r>
    <s v="34b6f601-bf4d-4e2b-9fba-4c6d9232cb73"/>
    <d v="2019-07-20T03:24:40"/>
    <d v="2019-07-20T00:00:00"/>
    <s v="12:31AM"/>
    <d v="2019-07-19T00:00:00"/>
    <s v="8:31PM"/>
    <d v="2019-07-20T00:00:00"/>
    <s v="1:31AM"/>
    <d v="2019-07-19T00:00:00"/>
    <s v="9:31PM"/>
    <s v="-05:00"/>
    <s v="Blade"/>
    <s v="Employee44"/>
    <s v="Employee44@blyblade.com"/>
    <x v="44"/>
    <s v="--"/>
    <s v="Travel | UberX"/>
    <x v="0"/>
    <x v="720"/>
    <n v="54"/>
    <s v="10011, USA"/>
    <s v="10002, USA"/>
    <x v="13"/>
    <s v="I'M RIDING EARLY/LATE"/>
    <s v="DEPT - FR - NY"/>
    <s v="Monthly Billing"/>
    <s v="Tip"/>
    <n v="0"/>
    <n v="0"/>
    <n v="5.13"/>
    <n v="5.13"/>
    <s v="USD"/>
    <n v="0"/>
    <n v="0"/>
    <n v="5.13"/>
    <n v="5.13"/>
    <n v="0"/>
  </r>
  <r>
    <s v="73db04cb-4896-4318-b87b-873fbe5e2ffb"/>
    <d v="2019-07-19T21:48:41"/>
    <d v="2019-07-19T00:00:00"/>
    <s v="9:41PM"/>
    <d v="2019-07-19T00:00:00"/>
    <s v="5:41PM"/>
    <s v="--"/>
    <s v="--"/>
    <s v="--"/>
    <s v="--"/>
    <s v="-05:00"/>
    <s v="Blade"/>
    <s v="Employee37"/>
    <s v="Employee37@blyblade.com"/>
    <x v="29"/>
    <s v="--"/>
    <s v="Travel | Black"/>
    <x v="0"/>
    <x v="3"/>
    <s v="--"/>
    <s v="10016, USA"/>
    <s v="10016, USA"/>
    <x v="5"/>
    <s v="PAX TRAVEL"/>
    <s v="--"/>
    <s v="Monthly Billing"/>
    <s v="Fare"/>
    <n v="10.89"/>
    <n v="0"/>
    <n v="0"/>
    <n v="10.89"/>
    <s v="USD"/>
    <n v="10.89"/>
    <n v="0"/>
    <n v="0"/>
    <n v="10.89"/>
    <n v="1.0900000000000001"/>
  </r>
  <r>
    <s v="665bc67c-5361-46ab-9a4e-6df4f6af9712"/>
    <d v="2019-07-19T21:58:59"/>
    <d v="2019-07-19T00:00:00"/>
    <s v="9:35PM"/>
    <d v="2019-07-19T00:00:00"/>
    <s v="5:35PM"/>
    <s v="--"/>
    <s v="--"/>
    <s v="--"/>
    <s v="--"/>
    <s v="-05:00"/>
    <s v="Blade"/>
    <s v="Employee1"/>
    <s v="Employee1@blyblade.com"/>
    <x v="41"/>
    <s v="--"/>
    <s v="Travel | Premium"/>
    <x v="1"/>
    <x v="1"/>
    <n v="4"/>
    <s v="11942, USA"/>
    <s v="11978, USA"/>
    <x v="5"/>
    <s v="PAX TRAVEL"/>
    <s v="DEPT - CX"/>
    <s v="Monthly Billing"/>
    <s v="Fare"/>
    <n v="19.13"/>
    <n v="0"/>
    <n v="0"/>
    <n v="19.13"/>
    <s v="USD"/>
    <n v="19.13"/>
    <n v="0"/>
    <n v="0"/>
    <n v="19.13"/>
    <n v="1.91"/>
  </r>
  <r>
    <s v="55139146-9e7a-4e45-84e2-3f4204c1f889"/>
    <d v="2019-07-19T22:51:29"/>
    <d v="2019-07-19T00:00:00"/>
    <s v="10:20PM"/>
    <d v="2019-07-19T00:00:00"/>
    <s v="6:20PM"/>
    <d v="2019-07-19T00:00:00"/>
    <s v="10:51PM"/>
    <d v="2019-07-19T00:00:00"/>
    <s v="6:51PM"/>
    <s v="-05:00"/>
    <s v="Blade"/>
    <s v="Employee1"/>
    <s v="Employee1@blyblade.com"/>
    <x v="41"/>
    <s v="--"/>
    <s v="Travel | Premium SUV"/>
    <x v="1"/>
    <x v="721"/>
    <n v="15"/>
    <s v="11937, USA"/>
    <s v="11962, USA"/>
    <x v="5"/>
    <s v="PAX TRAVEL"/>
    <s v="DEPT - CX"/>
    <s v="Monthly Billing"/>
    <s v="Fare"/>
    <n v="53.71"/>
    <n v="0"/>
    <n v="0"/>
    <n v="53.71"/>
    <s v="USD"/>
    <n v="53.71"/>
    <n v="0"/>
    <n v="0"/>
    <n v="53.71"/>
    <n v="5.37"/>
  </r>
  <r>
    <s v="285076b5-0054-4ae1-aca9-f431ae6c2202"/>
    <d v="2019-07-19T23:02:54"/>
    <d v="2019-07-19T00:00:00"/>
    <s v="10:44PM"/>
    <d v="2019-07-19T00:00:00"/>
    <s v="6:44PM"/>
    <d v="2019-07-19T00:00:00"/>
    <s v="11:02PM"/>
    <d v="2019-07-19T00:00:00"/>
    <s v="7:02PM"/>
    <s v="-05:00"/>
    <s v="Blade"/>
    <s v="Employee28"/>
    <s v="Employee28@blyblade.com"/>
    <x v="4"/>
    <s v="--"/>
    <s v="Travel | Black SUV"/>
    <x v="0"/>
    <x v="60"/>
    <n v="9"/>
    <s v="11430, USA"/>
    <s v="11430, USA"/>
    <x v="5"/>
    <s v="PAX TRAVEL"/>
    <s v="DEPT - OPS - NY"/>
    <s v="Monthly Billing"/>
    <s v="Fare"/>
    <n v="30.9"/>
    <n v="0"/>
    <n v="0"/>
    <n v="30.9"/>
    <s v="USD"/>
    <n v="30.9"/>
    <n v="0"/>
    <n v="0"/>
    <n v="30.9"/>
    <n v="3.09"/>
  </r>
  <r>
    <s v="71783c3b-c067-451c-a519-ba6aa83191d4"/>
    <d v="2019-07-19T23:15:28"/>
    <d v="2019-07-19T00:00:00"/>
    <s v="10:19PM"/>
    <d v="2019-07-19T00:00:00"/>
    <s v="6:19PM"/>
    <d v="2019-07-19T00:00:00"/>
    <s v="11:15PM"/>
    <d v="2019-07-19T00:00:00"/>
    <s v="7:15PM"/>
    <s v="-05:00"/>
    <s v="Blade"/>
    <s v="Employee11"/>
    <s v="Employee11@blyblade.com"/>
    <x v="26"/>
    <s v="--"/>
    <s v="Travel | Premium SUV"/>
    <x v="1"/>
    <x v="722"/>
    <n v="39"/>
    <s v="11937, USA"/>
    <s v="11954, USA"/>
    <x v="5"/>
    <s v="PAX TRAVEL"/>
    <s v="DEPT - CX"/>
    <s v="Monthly Billing"/>
    <s v="Fare"/>
    <n v="169.74"/>
    <n v="0"/>
    <n v="0"/>
    <n v="169.74"/>
    <s v="USD"/>
    <n v="169.74"/>
    <n v="0"/>
    <n v="0"/>
    <n v="169.74"/>
    <n v="16.97"/>
  </r>
  <r>
    <s v="c50b4d9a-dea3-4bec-a624-0075c61e960f"/>
    <d v="2019-07-19T23:26:30"/>
    <d v="2019-07-19T00:00:00"/>
    <s v="10:52PM"/>
    <d v="2019-07-19T00:00:00"/>
    <s v="6:52PM"/>
    <d v="2019-07-19T00:00:00"/>
    <s v="11:26PM"/>
    <d v="2019-07-19T00:00:00"/>
    <s v="7:26PM"/>
    <s v="-05:00"/>
    <s v="Blade"/>
    <s v="Employee1"/>
    <s v="Employee1@blyblade.com"/>
    <x v="41"/>
    <s v="--"/>
    <s v="Travel | Premium SUV"/>
    <x v="1"/>
    <x v="469"/>
    <n v="12"/>
    <s v="11937, USA"/>
    <s v="11930, USA"/>
    <x v="5"/>
    <s v="PAX TRAVEL"/>
    <s v="DEPT - CX"/>
    <s v="Monthly Billing"/>
    <s v="Fare"/>
    <n v="45.54"/>
    <n v="0"/>
    <n v="0"/>
    <n v="45.54"/>
    <s v="USD"/>
    <n v="45.54"/>
    <n v="0"/>
    <n v="0"/>
    <n v="45.54"/>
    <n v="4.55"/>
  </r>
  <r>
    <s v="c449fceb-8aab-4cec-ab2d-48db8dcdd0cb"/>
    <d v="2019-07-19T23:56:43"/>
    <d v="2019-07-19T00:00:00"/>
    <s v="11:37PM"/>
    <d v="2019-07-19T00:00:00"/>
    <s v="7:37PM"/>
    <s v="--"/>
    <s v="--"/>
    <s v="--"/>
    <s v="--"/>
    <s v="-05:00"/>
    <s v="Blade"/>
    <s v="Employee11"/>
    <s v="Employee11@blyblade.com"/>
    <x v="26"/>
    <s v="--"/>
    <s v="Travel | Premium SUV"/>
    <x v="1"/>
    <x v="3"/>
    <s v="--"/>
    <s v="11963, USA"/>
    <s v="11963, USA"/>
    <x v="5"/>
    <s v="PAX TRAVEL"/>
    <s v="DEPT - CX"/>
    <s v="Monthly Billing"/>
    <s v="Fare"/>
    <n v="10"/>
    <n v="0"/>
    <n v="0"/>
    <n v="10"/>
    <s v="USD"/>
    <n v="10"/>
    <n v="0"/>
    <n v="0"/>
    <n v="10"/>
    <n v="1"/>
  </r>
  <r>
    <s v="ee45a2a9-ad3b-49d6-81d5-3b37e1afb550"/>
    <d v="2019-07-20T00:16:25"/>
    <d v="2019-07-19T00:00:00"/>
    <s v="9:41PM"/>
    <d v="2019-07-19T00:00:00"/>
    <s v="5:41PM"/>
    <d v="2019-07-20T00:00:00"/>
    <s v="12:16AM"/>
    <d v="2019-07-19T00:00:00"/>
    <s v="8:16PM"/>
    <s v="-05:00"/>
    <s v="Blade"/>
    <s v="Employee22"/>
    <s v="Employee22@blyblade.com"/>
    <x v="16"/>
    <s v="--"/>
    <s v="Travel | Black SUV"/>
    <x v="0"/>
    <x v="723"/>
    <n v="144"/>
    <s v="10016, USA"/>
    <s v="11968, USA"/>
    <x v="5"/>
    <s v="I'M RIDING"/>
    <s v="DEPT - OPS - NY"/>
    <s v="Monthly Billing"/>
    <s v="Fare"/>
    <n v="563.57000000000005"/>
    <n v="0"/>
    <n v="0"/>
    <n v="563.57000000000005"/>
    <s v="USD"/>
    <n v="563.57000000000005"/>
    <n v="0"/>
    <n v="0"/>
    <n v="563.57000000000005"/>
    <n v="56.36"/>
  </r>
  <r>
    <s v="fe8f2499-faba-4a91-8421-8cd5a9faa4bb"/>
    <d v="2019-07-20T00:16:43"/>
    <d v="2019-07-19T00:00:00"/>
    <s v="11:57PM"/>
    <d v="2019-07-19T00:00:00"/>
    <s v="7:57PM"/>
    <d v="2019-07-20T00:00:00"/>
    <s v="12:16AM"/>
    <d v="2019-07-19T00:00:00"/>
    <s v="8:16PM"/>
    <s v="-05:00"/>
    <s v="Blade"/>
    <s v="Employee11"/>
    <s v="Employee11@blyblade.com"/>
    <x v="26"/>
    <s v="--"/>
    <s v="Travel | Premium SUV"/>
    <x v="1"/>
    <x v="106"/>
    <n v="10"/>
    <s v="11937, USA"/>
    <s v="11937, USA"/>
    <x v="5"/>
    <s v="PAX TRAVEL"/>
    <s v="DEPT - CX"/>
    <s v="Monthly Billing"/>
    <s v="Fare"/>
    <n v="40.590000000000003"/>
    <n v="0"/>
    <n v="0"/>
    <n v="40.590000000000003"/>
    <s v="USD"/>
    <n v="40.590000000000003"/>
    <n v="0"/>
    <n v="0"/>
    <n v="40.590000000000003"/>
    <n v="4.0599999999999996"/>
  </r>
  <r>
    <s v="442046f1-0175-42cc-b683-be0bdbefe6f2"/>
    <d v="2019-07-20T00:19:46"/>
    <d v="2019-07-19T00:00:00"/>
    <s v="10:09PM"/>
    <d v="2019-07-19T00:00:00"/>
    <s v="6:09PM"/>
    <d v="2019-07-20T00:00:00"/>
    <s v="12:19AM"/>
    <d v="2019-07-19T00:00:00"/>
    <s v="8:19PM"/>
    <s v="-05:00"/>
    <s v="Blade"/>
    <s v="Employee37"/>
    <s v="Employee37@blyblade.com"/>
    <x v="29"/>
    <s v="--"/>
    <s v="Travel | Black"/>
    <x v="0"/>
    <x v="712"/>
    <n v="117"/>
    <s v="10016, USA"/>
    <s v="11968, USA"/>
    <x v="5"/>
    <s v="PAX TRAVEL"/>
    <s v="--"/>
    <s v="Monthly Billing"/>
    <s v="Fare"/>
    <n v="401.87"/>
    <n v="0"/>
    <n v="0"/>
    <n v="401.87"/>
    <s v="USD"/>
    <n v="401.87"/>
    <n v="0"/>
    <n v="0"/>
    <n v="401.87"/>
    <n v="40.19"/>
  </r>
  <r>
    <s v="0e9c4f5b-7996-4487-8f7b-f0d554eac49a"/>
    <d v="2019-07-20T00:26:50"/>
    <d v="2019-07-19T00:00:00"/>
    <s v="11:43PM"/>
    <d v="2019-07-19T00:00:00"/>
    <s v="7:43PM"/>
    <d v="2019-07-20T00:00:00"/>
    <s v="12:26AM"/>
    <d v="2019-07-19T00:00:00"/>
    <s v="8:26PM"/>
    <s v="-05:00"/>
    <s v="Blade"/>
    <s v="Employee1"/>
    <s v="Employee1@blyblade.com"/>
    <x v="41"/>
    <s v="--"/>
    <s v="Travel | Premium SUV"/>
    <x v="1"/>
    <x v="724"/>
    <n v="35"/>
    <s v="11937, USA"/>
    <s v="11932, USA"/>
    <x v="5"/>
    <s v="PAX TRAVEL"/>
    <s v="DEPT - CX"/>
    <s v="Monthly Billing"/>
    <s v="Fare"/>
    <n v="86.21"/>
    <n v="0"/>
    <n v="0"/>
    <n v="86.21"/>
    <s v="USD"/>
    <n v="86.21"/>
    <n v="0"/>
    <n v="0"/>
    <n v="86.21"/>
    <n v="8.6199999999999992"/>
  </r>
  <r>
    <s v="ef2fa1d6-c8f4-48d7-8609-208eb1139d6a"/>
    <d v="2019-07-20T00:35:39"/>
    <d v="2019-07-19T00:00:00"/>
    <s v="10:14PM"/>
    <d v="2019-07-19T00:00:00"/>
    <s v="6:14PM"/>
    <d v="2019-07-20T00:00:00"/>
    <s v="12:35AM"/>
    <d v="2019-07-19T00:00:00"/>
    <s v="8:35PM"/>
    <s v="-05:00"/>
    <s v="Blade"/>
    <s v="Employee4"/>
    <s v="Employee4@blyblade.com"/>
    <x v="1"/>
    <s v="--"/>
    <s v="Travel | Black"/>
    <x v="0"/>
    <x v="715"/>
    <n v="135"/>
    <s v="10016, USA"/>
    <s v="11968, USA"/>
    <x v="5"/>
    <s v="PAX TRAVEL"/>
    <s v="DEPT - CX"/>
    <s v="Monthly Billing"/>
    <s v="Fare"/>
    <n v="372.06"/>
    <n v="0"/>
    <n v="0"/>
    <n v="372.06"/>
    <s v="USD"/>
    <n v="372.06"/>
    <n v="0"/>
    <n v="0"/>
    <n v="372.06"/>
    <n v="37.21"/>
  </r>
  <r>
    <s v="f3681f6d-6a7a-44c4-a218-c04cdafd53f2"/>
    <d v="2019-07-20T00:35:49"/>
    <d v="2019-07-20T00:00:00"/>
    <s v="12:19AM"/>
    <d v="2019-07-19T00:00:00"/>
    <s v="8:19PM"/>
    <d v="2019-07-20T00:00:00"/>
    <s v="12:35AM"/>
    <d v="2019-07-19T00:00:00"/>
    <s v="8:35PM"/>
    <s v="-05:00"/>
    <s v="Blade"/>
    <s v="Employee30"/>
    <s v="Employee30@blyblade.com"/>
    <x v="47"/>
    <s v="--"/>
    <s v="Travel | UberX"/>
    <x v="0"/>
    <x v="99"/>
    <n v="13"/>
    <s v="10010, USA"/>
    <s v="10038, USA"/>
    <x v="5"/>
    <s v="I'M RIDING"/>
    <s v="BLADE - CX + SR CX"/>
    <s v="Monthly Billing"/>
    <s v="Fare"/>
    <n v="23.45"/>
    <n v="0"/>
    <n v="0"/>
    <n v="23.45"/>
    <s v="USD"/>
    <n v="23.45"/>
    <n v="0"/>
    <n v="0"/>
    <n v="23.45"/>
    <n v="2.35"/>
  </r>
  <r>
    <s v="0d93399b-ae3d-5e50-8e73-bb898cbfd596"/>
    <d v="2019-07-21T00:16:47"/>
    <d v="2019-07-20T00:00:00"/>
    <s v="11:49PM"/>
    <d v="2019-07-20T00:00:00"/>
    <s v="7:49PM"/>
    <d v="2019-07-21T00:00:00"/>
    <s v="12:16AM"/>
    <d v="2019-07-20T00:00:00"/>
    <s v="8:16PM"/>
    <s v="-05:00"/>
    <s v="Blade"/>
    <s v="Employee46"/>
    <s v="Employee46@blyblade.com"/>
    <x v="43"/>
    <s v="--"/>
    <s v="Eats"/>
    <x v="0"/>
    <x v="463"/>
    <n v="27"/>
    <s v="10011, USA"/>
    <s v="10011, USA"/>
    <x v="9"/>
    <s v="Blade - Dinner Policy"/>
    <s v="BLADE - CX + SR CX"/>
    <s v="Monthly Billing"/>
    <s v="Fare and Tip"/>
    <n v="21.32"/>
    <n v="0"/>
    <n v="3"/>
    <n v="21.32"/>
    <s v="USD"/>
    <n v="21.32"/>
    <n v="0"/>
    <n v="3"/>
    <n v="21.32"/>
    <n v="2.13"/>
  </r>
  <r>
    <s v="405bb68a-1f49-4dc1-b061-07fb240ed860"/>
    <d v="2019-07-20T00:50:44"/>
    <d v="2019-07-20T00:00:00"/>
    <s v="12:11AM"/>
    <d v="2019-07-19T00:00:00"/>
    <s v="8:11PM"/>
    <d v="2019-07-20T00:00:00"/>
    <s v="12:50AM"/>
    <d v="2019-07-19T00:00:00"/>
    <s v="8:50PM"/>
    <s v="-05:00"/>
    <s v="Blade"/>
    <s v="Employee16"/>
    <s v="Employee16@blyblade.com"/>
    <x v="13"/>
    <s v="--"/>
    <s v="Travel | UberX Diamond"/>
    <x v="0"/>
    <x v="725"/>
    <n v="32"/>
    <s v="10010, USA"/>
    <s v="07086, USA"/>
    <x v="5"/>
    <s v="I'M RIDING"/>
    <s v="DEPT - OPS - NY"/>
    <s v="Monthly Billing"/>
    <s v="Fare"/>
    <n v="53.78"/>
    <n v="0"/>
    <n v="0"/>
    <n v="53.78"/>
    <s v="USD"/>
    <n v="53.78"/>
    <n v="0"/>
    <n v="0"/>
    <n v="53.78"/>
    <n v="5.38"/>
  </r>
  <r>
    <s v="d845ad79-b782-4d19-9b90-1111db663a59"/>
    <d v="2019-07-20T01:12:06"/>
    <d v="2019-07-20T00:00:00"/>
    <s v="12:54AM"/>
    <d v="2019-07-19T00:00:00"/>
    <s v="8:54PM"/>
    <d v="2019-07-20T00:00:00"/>
    <s v="1:11AM"/>
    <d v="2019-07-19T00:00:00"/>
    <s v="9:11PM"/>
    <s v="-05:00"/>
    <s v="Blade"/>
    <s v="Employee13"/>
    <s v="Employee13@blyblade.com"/>
    <x v="33"/>
    <s v="--"/>
    <s v="Travel | UberX Diamond"/>
    <x v="0"/>
    <x v="726"/>
    <n v="16"/>
    <s v="10016, USA"/>
    <s v="11211, USA"/>
    <x v="5"/>
    <s v="I'M RIDING"/>
    <s v="DEPT - CX"/>
    <s v="Monthly Billing"/>
    <s v="Fare"/>
    <n v="20.34"/>
    <n v="0"/>
    <n v="0"/>
    <n v="20.34"/>
    <s v="USD"/>
    <n v="20.34"/>
    <n v="0"/>
    <n v="0"/>
    <n v="20.34"/>
    <n v="2.0299999999999998"/>
  </r>
  <r>
    <s v="ca8c00d0-0f98-40f8-9e95-eb003a55df95"/>
    <d v="2019-07-20T01:42:56"/>
    <d v="2019-07-20T00:00:00"/>
    <s v="1:21AM"/>
    <d v="2019-07-19T00:00:00"/>
    <s v="9:21PM"/>
    <d v="2019-07-20T00:00:00"/>
    <s v="1:42AM"/>
    <d v="2019-07-19T00:00:00"/>
    <s v="9:42PM"/>
    <s v="-05:00"/>
    <s v="Blade"/>
    <s v="Employee45"/>
    <s v="Employee45@blyblade.com"/>
    <x v="40"/>
    <s v="--"/>
    <s v="Travel | UberX"/>
    <x v="0"/>
    <x v="727"/>
    <n v="19"/>
    <s v="10011, USA"/>
    <s v="10009, USA"/>
    <x v="5"/>
    <s v="PAX TRAVEL"/>
    <s v="DEPT - CORP - NY"/>
    <s v="Monthly Billing"/>
    <s v="Fare"/>
    <n v="22.63"/>
    <n v="0"/>
    <n v="0"/>
    <n v="22.63"/>
    <s v="USD"/>
    <n v="22.63"/>
    <n v="0"/>
    <n v="0"/>
    <n v="22.63"/>
    <n v="2.2599999999999998"/>
  </r>
  <r>
    <s v="a08205b8-7a35-4110-b9d8-eef5401a67c3"/>
    <d v="2019-07-21T17:02:08"/>
    <d v="2019-07-21T00:00:00"/>
    <s v="4:47PM"/>
    <d v="2019-07-21T00:00:00"/>
    <s v="12:47PM"/>
    <s v="--"/>
    <s v="--"/>
    <s v="--"/>
    <s v="--"/>
    <s v="-05:00"/>
    <s v="Blade"/>
    <s v="Employee8"/>
    <s v="Employee8@blyblade.com"/>
    <x v="11"/>
    <s v="--"/>
    <s v="Travel | UberX Diamond"/>
    <x v="2"/>
    <x v="3"/>
    <s v="--"/>
    <s v="07444, USA"/>
    <s v="07457, USA"/>
    <x v="13"/>
    <s v="I'M RIDING"/>
    <s v="--"/>
    <s v="Monthly Billing"/>
    <s v="Adjustment"/>
    <n v="-5"/>
    <n v="0"/>
    <n v="0"/>
    <n v="-5"/>
    <s v="USD"/>
    <n v="-5"/>
    <n v="0"/>
    <n v="0"/>
    <n v="-5"/>
    <n v="-0.5"/>
  </r>
  <r>
    <s v="8c4457e6-d4e4-438f-9309-bc2d86147e94"/>
    <d v="2019-07-20T02:03:14"/>
    <d v="2019-07-20T00:00:00"/>
    <s v="1:14AM"/>
    <d v="2019-07-19T00:00:00"/>
    <s v="9:14PM"/>
    <d v="2019-07-20T00:00:00"/>
    <s v="2:03AM"/>
    <d v="2019-07-19T00:00:00"/>
    <s v="10:03PM"/>
    <s v="-05:00"/>
    <s v="Blade"/>
    <s v="Employee1"/>
    <s v="Employee1@blyblade.com"/>
    <x v="41"/>
    <s v="--"/>
    <s v="Travel | UberX"/>
    <x v="1"/>
    <x v="728"/>
    <n v="44"/>
    <s v="11937, USA"/>
    <s v="11954, USA"/>
    <x v="5"/>
    <s v="PAX TRAVEL"/>
    <s v="DEPT - CX"/>
    <s v="Monthly Billing"/>
    <s v="Fare"/>
    <n v="52.93"/>
    <n v="0"/>
    <n v="0"/>
    <n v="52.93"/>
    <s v="USD"/>
    <n v="52.93"/>
    <n v="0"/>
    <n v="0"/>
    <n v="52.93"/>
    <n v="5.29"/>
  </r>
  <r>
    <s v="5b962303-c6bb-5d89-a48a-8eb6d9aa8877"/>
    <d v="2019-07-21T17:29:13"/>
    <d v="2019-07-21T00:00:00"/>
    <s v="2:31PM"/>
    <d v="2019-07-21T00:00:00"/>
    <s v="10:31AM"/>
    <d v="2019-07-21T00:00:00"/>
    <s v="5:29PM"/>
    <d v="2019-07-21T00:00:00"/>
    <s v="1:29PM"/>
    <s v="-05:00"/>
    <s v="Blade"/>
    <s v="Employee47"/>
    <s v="Employee47@blyblade.com"/>
    <x v="32"/>
    <s v="--"/>
    <s v="Eats"/>
    <x v="0"/>
    <x v="323"/>
    <n v="41"/>
    <s v="10011, USA"/>
    <s v="10011, USA"/>
    <x v="9"/>
    <s v="Blade - Lunch Policy"/>
    <s v="DEPT - CX"/>
    <s v="Monthly Billing"/>
    <s v="Fare and Tip"/>
    <n v="24.3"/>
    <n v="0"/>
    <n v="2"/>
    <n v="20"/>
    <s v="USD"/>
    <n v="24.3"/>
    <n v="0"/>
    <n v="2"/>
    <n v="20"/>
    <n v="2"/>
  </r>
  <r>
    <s v="2c2a113a-9637-4903-9eb0-1280785cc488"/>
    <d v="2019-07-20T02:09:48"/>
    <d v="2019-07-20T00:00:00"/>
    <s v="1:19AM"/>
    <d v="2019-07-19T00:00:00"/>
    <s v="9:19PM"/>
    <d v="2019-07-20T00:00:00"/>
    <s v="2:09AM"/>
    <d v="2019-07-19T00:00:00"/>
    <s v="10:09PM"/>
    <s v="-05:00"/>
    <s v="Blade"/>
    <s v="Employee11"/>
    <s v="Employee11@blyblade.com"/>
    <x v="26"/>
    <s v="--"/>
    <s v="Travel | UberXL"/>
    <x v="1"/>
    <x v="729"/>
    <n v="44"/>
    <s v="11975, USA"/>
    <s v="11965, USA"/>
    <x v="5"/>
    <s v="PAX TRAVEL"/>
    <s v="DEPT - CX"/>
    <s v="Monthly Billing"/>
    <s v="Fare"/>
    <n v="96.07"/>
    <n v="0"/>
    <n v="0"/>
    <n v="96.07"/>
    <s v="USD"/>
    <n v="96.07"/>
    <n v="0"/>
    <n v="0"/>
    <n v="96.07"/>
    <n v="9.61"/>
  </r>
  <r>
    <s v="c5370475-ed0a-4b24-850e-b54cf724167f"/>
    <d v="2019-07-20T10:06:59"/>
    <d v="2019-07-20T00:00:00"/>
    <s v="9:50AM"/>
    <d v="2019-07-20T00:00:00"/>
    <s v="5:50AM"/>
    <d v="2019-07-20T00:00:00"/>
    <s v="10:06AM"/>
    <d v="2019-07-20T00:00:00"/>
    <s v="6:06AM"/>
    <s v="-05:00"/>
    <s v="Blade"/>
    <s v="Employee15"/>
    <s v="Employee15@blyblade.com"/>
    <x v="35"/>
    <s v="--"/>
    <s v="Travel | UberX Diamond"/>
    <x v="0"/>
    <x v="54"/>
    <n v="11"/>
    <s v="ted States"/>
    <s v="10011, USA"/>
    <x v="5"/>
    <s v="I'M RIDING"/>
    <s v="DEPT - CX"/>
    <s v="Monthly Billing"/>
    <s v="Fare"/>
    <n v="17.34"/>
    <n v="0"/>
    <n v="0"/>
    <n v="17.34"/>
    <s v="USD"/>
    <n v="17.34"/>
    <n v="0"/>
    <n v="0"/>
    <n v="17.34"/>
    <n v="1.73"/>
  </r>
  <r>
    <s v="31fe17ad-a3a0-4525-b0b5-b1c9f3955109"/>
    <d v="2019-07-21T18:07:23"/>
    <d v="2019-07-21T00:00:00"/>
    <s v="5:20PM"/>
    <d v="2019-07-21T00:00:00"/>
    <s v="1:20PM"/>
    <d v="2019-07-21T00:00:00"/>
    <s v="6:06PM"/>
    <d v="2019-07-21T00:00:00"/>
    <s v="2:06PM"/>
    <s v="-05:00"/>
    <s v="Blade"/>
    <s v="Employee6"/>
    <s v="Employee6@blyblade.com"/>
    <x v="3"/>
    <s v="--"/>
    <s v="Travel | Black SUV"/>
    <x v="0"/>
    <x v="642"/>
    <n v="16"/>
    <s v="10011, USA"/>
    <s v="10022, USA"/>
    <x v="5"/>
    <s v="PAX TRAVEL"/>
    <s v="DEPT - OPS - NY"/>
    <s v="Monthly Billing"/>
    <s v="Tip"/>
    <n v="0"/>
    <n v="0"/>
    <n v="15.38"/>
    <n v="15.38"/>
    <s v="USD"/>
    <n v="0"/>
    <n v="0"/>
    <n v="15.38"/>
    <n v="15.38"/>
    <n v="0"/>
  </r>
  <r>
    <s v="237b6bf4-4b5e-4a85-93c6-28d470454e75"/>
    <d v="2019-07-20T14:25:03"/>
    <d v="2019-07-20T00:00:00"/>
    <s v="1:28PM"/>
    <d v="2019-07-20T00:00:00"/>
    <s v="9:28AM"/>
    <d v="2019-07-20T00:00:00"/>
    <s v="2:24PM"/>
    <d v="2019-07-20T00:00:00"/>
    <s v="10:24AM"/>
    <s v="-05:00"/>
    <s v="Blade"/>
    <s v="Employee11"/>
    <s v="Employee11@blyblade.com"/>
    <x v="26"/>
    <s v="--"/>
    <s v="Travel | Premium SUV"/>
    <x v="1"/>
    <x v="573"/>
    <n v="37"/>
    <s v="11937, USA"/>
    <s v="11937, USA"/>
    <x v="5"/>
    <s v="PAX TRAVEL"/>
    <s v="DEPT - CX"/>
    <s v="Monthly Billing"/>
    <s v="Fare"/>
    <n v="92.11"/>
    <n v="0"/>
    <n v="0"/>
    <n v="92.11"/>
    <s v="USD"/>
    <n v="92.11"/>
    <n v="0"/>
    <n v="0"/>
    <n v="92.11"/>
    <n v="9.2100000000000009"/>
  </r>
  <r>
    <s v="80da22ff-e77c-4aa6-a601-6257cbadb6a9"/>
    <d v="2019-07-20T14:29:02"/>
    <d v="2019-07-20T00:00:00"/>
    <s v="1:28PM"/>
    <d v="2019-07-20T00:00:00"/>
    <s v="9:28AM"/>
    <d v="2019-07-20T00:00:00"/>
    <s v="2:28PM"/>
    <d v="2019-07-20T00:00:00"/>
    <s v="10:28AM"/>
    <s v="-05:00"/>
    <s v="Blade"/>
    <s v="Employee1"/>
    <s v="Employee1@blyblade.com"/>
    <x v="41"/>
    <s v="--"/>
    <s v="Travel | Premium SUV"/>
    <x v="1"/>
    <x v="730"/>
    <n v="28"/>
    <s v="11937, USA"/>
    <s v="11937, USA"/>
    <x v="5"/>
    <s v="PAX TRAVEL"/>
    <s v="DEPT - CX"/>
    <s v="Monthly Billing"/>
    <s v="Fare"/>
    <n v="100.93"/>
    <n v="0"/>
    <n v="0"/>
    <n v="100.93"/>
    <s v="USD"/>
    <n v="100.93"/>
    <n v="0"/>
    <n v="0"/>
    <n v="100.93"/>
    <n v="10.09"/>
  </r>
  <r>
    <s v="795a082a-8f52-4a89-8a23-a74286e04e1f"/>
    <d v="2019-07-20T16:06:18"/>
    <d v="2019-07-20T00:00:00"/>
    <s v="2:54PM"/>
    <d v="2019-07-20T00:00:00"/>
    <s v="10:54AM"/>
    <d v="2019-07-20T00:00:00"/>
    <s v="4:06PM"/>
    <d v="2019-07-20T00:00:00"/>
    <s v="12:06PM"/>
    <s v="-05:00"/>
    <s v="Blade"/>
    <s v="Employee1"/>
    <s v="Employee1@blyblade.com"/>
    <x v="41"/>
    <s v="--"/>
    <s v="Travel | Premium SUV"/>
    <x v="1"/>
    <x v="731"/>
    <n v="55"/>
    <s v="11937, USA"/>
    <s v="11954, USA"/>
    <x v="5"/>
    <s v="PAX TRAVEL"/>
    <s v="DEPT - CX"/>
    <s v="Monthly Billing"/>
    <s v="Fare"/>
    <n v="197.17"/>
    <n v="0"/>
    <n v="0"/>
    <n v="197.17"/>
    <s v="USD"/>
    <n v="197.17"/>
    <n v="0"/>
    <n v="0"/>
    <n v="197.17"/>
    <n v="19.72"/>
  </r>
  <r>
    <s v="aeb56a33-2f81-40c1-8f4a-c91b52055c82"/>
    <d v="2019-07-20T21:39:08"/>
    <d v="2019-07-20T00:00:00"/>
    <s v="9:18PM"/>
    <d v="2019-07-20T00:00:00"/>
    <s v="5:18PM"/>
    <d v="2019-07-20T00:00:00"/>
    <s v="9:38PM"/>
    <d v="2019-07-20T00:00:00"/>
    <s v="5:38PM"/>
    <s v="-05:00"/>
    <s v="Blade"/>
    <s v="Employee15"/>
    <s v="Employee15@blyblade.com"/>
    <x v="35"/>
    <s v="--"/>
    <s v="Travel | UberX Diamond"/>
    <x v="0"/>
    <x v="199"/>
    <n v="12"/>
    <s v="10011, USA"/>
    <s v="10019, USA"/>
    <x v="5"/>
    <s v="I'M RIDING"/>
    <s v="DEPT - CX"/>
    <s v="Monthly Billing"/>
    <s v="Fare"/>
    <n v="17.73"/>
    <n v="0"/>
    <n v="0"/>
    <n v="17.73"/>
    <s v="USD"/>
    <n v="17.73"/>
    <n v="0"/>
    <n v="0"/>
    <n v="17.73"/>
    <n v="1.77"/>
  </r>
  <r>
    <s v="1355be74-d93e-4b03-b34f-d7c87933e15a"/>
    <d v="2019-07-21T17:19:15"/>
    <d v="2019-07-21T00:00:00"/>
    <s v="4:38PM"/>
    <d v="2019-07-21T00:00:00"/>
    <s v="12:38PM"/>
    <d v="2019-07-21T00:00:00"/>
    <s v="5:19PM"/>
    <d v="2019-07-21T00:00:00"/>
    <s v="1:19PM"/>
    <s v="-05:00"/>
    <s v="Blade"/>
    <s v="Employee11"/>
    <s v="Employee11@blyblade.com"/>
    <x v="26"/>
    <s v="--"/>
    <s v="Travel | Premium SUV"/>
    <x v="1"/>
    <x v="732"/>
    <n v="30"/>
    <s v="11937, USA"/>
    <s v="11954, USA"/>
    <x v="5"/>
    <s v="PAX TRAVEL"/>
    <s v="DEPT - CX"/>
    <s v="Monthly Billing"/>
    <s v="Fare"/>
    <n v="130.49"/>
    <n v="0"/>
    <n v="0"/>
    <n v="130.49"/>
    <s v="USD"/>
    <n v="130.49"/>
    <n v="0"/>
    <n v="0"/>
    <n v="130.49"/>
    <n v="13.05"/>
  </r>
  <r>
    <s v="26904690-3c0a-452f-b8fb-4fad3d44ebd9"/>
    <d v="2019-07-21T21:07:19"/>
    <d v="2019-07-21T00:00:00"/>
    <s v="8:52PM"/>
    <d v="2019-07-21T00:00:00"/>
    <s v="4:52PM"/>
    <d v="2019-07-21T00:00:00"/>
    <s v="9:05PM"/>
    <d v="2019-07-21T00:00:00"/>
    <s v="5:05PM"/>
    <s v="-05:00"/>
    <s v="Blade"/>
    <s v="Employee12"/>
    <s v="Employee12@blyblade.com"/>
    <x v="0"/>
    <s v="--"/>
    <s v="Travel | Black SUV"/>
    <x v="2"/>
    <x v="467"/>
    <n v="5"/>
    <s v="07114, USA"/>
    <s v="07114, USA"/>
    <x v="5"/>
    <s v="PAX TRAVEL"/>
    <s v="DEPT - OPS - NY"/>
    <s v="Monthly Billing"/>
    <s v="Tip"/>
    <n v="0"/>
    <n v="0"/>
    <n v="15"/>
    <n v="15"/>
    <s v="USD"/>
    <n v="0"/>
    <n v="0"/>
    <n v="15"/>
    <n v="15"/>
    <n v="0"/>
  </r>
  <r>
    <s v="31fe17ad-a3a0-4525-b0b5-b1c9f3955109"/>
    <d v="2019-07-21T18:06:35"/>
    <d v="2019-07-21T00:00:00"/>
    <s v="5:20PM"/>
    <d v="2019-07-21T00:00:00"/>
    <s v="1:20PM"/>
    <d v="2019-07-21T00:00:00"/>
    <s v="6:06PM"/>
    <d v="2019-07-21T00:00:00"/>
    <s v="2:06PM"/>
    <s v="-05:00"/>
    <s v="Blade"/>
    <s v="Employee6"/>
    <s v="Employee6@blyblade.com"/>
    <x v="3"/>
    <s v="--"/>
    <s v="Travel | Black SUV"/>
    <x v="0"/>
    <x v="642"/>
    <n v="16"/>
    <s v="10011, USA"/>
    <s v="10022, USA"/>
    <x v="5"/>
    <s v="PAX TRAVEL"/>
    <s v="DEPT - OPS - NY"/>
    <s v="Monthly Billing"/>
    <s v="Fare"/>
    <n v="89.76"/>
    <n v="0"/>
    <n v="0"/>
    <n v="89.76"/>
    <s v="USD"/>
    <n v="89.76"/>
    <n v="0"/>
    <n v="0"/>
    <n v="89.76"/>
    <n v="8.98"/>
  </r>
  <r>
    <s v="ad6ed9c1-6afa-4292-8338-c79f496eb8b1"/>
    <d v="2019-07-21T22:10:34"/>
    <d v="2019-07-21T00:00:00"/>
    <s v="9:40PM"/>
    <d v="2019-07-21T00:00:00"/>
    <s v="5:40PM"/>
    <d v="2019-07-21T00:00:00"/>
    <s v="10:10PM"/>
    <d v="2019-07-21T00:00:00"/>
    <s v="6:10PM"/>
    <s v="-05:00"/>
    <s v="Blade"/>
    <s v="Employee28"/>
    <s v="Employee28@blyblade.com"/>
    <x v="4"/>
    <s v="--"/>
    <s v="Travel | Black SUV"/>
    <x v="0"/>
    <x v="733"/>
    <n v="23"/>
    <s v="11430, USA"/>
    <s v="11430, USA"/>
    <x v="5"/>
    <s v="PAX TRAVEL"/>
    <s v="DEPT - OPS - NY"/>
    <s v="Monthly Billing"/>
    <s v="Tip"/>
    <n v="0"/>
    <n v="0"/>
    <n v="4.95"/>
    <n v="4.95"/>
    <s v="USD"/>
    <n v="0"/>
    <n v="0"/>
    <n v="4.95"/>
    <n v="4.95"/>
    <n v="0"/>
  </r>
  <r>
    <s v="bdc863d6-b8ce-4d52-a68e-bca93d747711"/>
    <d v="2019-07-21T20:43:08"/>
    <d v="2019-07-21T00:00:00"/>
    <s v="8:30PM"/>
    <d v="2019-07-21T00:00:00"/>
    <s v="4:30PM"/>
    <d v="2019-07-21T00:00:00"/>
    <s v="8:43PM"/>
    <d v="2019-07-21T00:00:00"/>
    <s v="4:43PM"/>
    <s v="-05:00"/>
    <s v="Blade"/>
    <s v="Employee29"/>
    <s v="Employee29@blyblade.com"/>
    <x v="7"/>
    <s v="--"/>
    <s v="Travel | Black SUV"/>
    <x v="0"/>
    <x v="710"/>
    <n v="4"/>
    <s v="11430, USA"/>
    <s v="11430, USA"/>
    <x v="5"/>
    <s v="PAX TRAVEL"/>
    <s v="DEPT - OPS - NY"/>
    <s v="Monthly Billing"/>
    <s v="Fare"/>
    <n v="31.89"/>
    <n v="0"/>
    <n v="0"/>
    <n v="31.89"/>
    <s v="USD"/>
    <n v="31.89"/>
    <n v="0"/>
    <n v="0"/>
    <n v="31.89"/>
    <n v="3.19"/>
  </r>
  <r>
    <s v="dd86587d-3c01-4cc1-8a71-368a8ccc3e38"/>
    <d v="2019-07-21T20:43:32"/>
    <d v="2019-07-21T00:00:00"/>
    <s v="8:23PM"/>
    <d v="2019-07-21T00:00:00"/>
    <s v="4:23PM"/>
    <s v="--"/>
    <s v="--"/>
    <s v="--"/>
    <s v="--"/>
    <s v="-05:00"/>
    <s v="Blade"/>
    <s v="Employee12"/>
    <s v="Employee12@blyblade.com"/>
    <x v="0"/>
    <s v="--"/>
    <s v="Travel | Black SUV"/>
    <x v="0"/>
    <x v="3"/>
    <s v="--"/>
    <s v="11430, USA"/>
    <s v="11430, USA"/>
    <x v="5"/>
    <s v="PAX TRAVEL"/>
    <s v="DEPT - OPS - NY"/>
    <s v="Monthly Billing"/>
    <s v="Fare"/>
    <n v="10.89"/>
    <n v="0"/>
    <n v="0"/>
    <n v="10.89"/>
    <s v="USD"/>
    <n v="10.89"/>
    <n v="0"/>
    <n v="0"/>
    <n v="10.89"/>
    <n v="1.0900000000000001"/>
  </r>
  <r>
    <s v="c02f982a-56a6-4398-84a0-fbf1de0f73f3"/>
    <d v="2019-07-21T22:35:15"/>
    <d v="2019-07-21T00:00:00"/>
    <s v="10:10PM"/>
    <d v="2019-07-21T00:00:00"/>
    <s v="6:10PM"/>
    <d v="2019-07-21T00:00:00"/>
    <s v="10:34PM"/>
    <d v="2019-07-21T00:00:00"/>
    <s v="6:34PM"/>
    <s v="-05:00"/>
    <s v="Blade"/>
    <s v="Employee28"/>
    <s v="Employee28@blyblade.com"/>
    <x v="4"/>
    <s v="--"/>
    <s v="Travel | Black SUV"/>
    <x v="0"/>
    <x v="181"/>
    <n v="16"/>
    <s v="11430, USA"/>
    <s v="11430, USA"/>
    <x v="5"/>
    <s v="PAX TRAVEL"/>
    <s v="DEPT - OPS - NY"/>
    <s v="Monthly Billing"/>
    <s v="Tip"/>
    <n v="0"/>
    <n v="0"/>
    <n v="4.8600000000000003"/>
    <n v="4.8600000000000003"/>
    <s v="USD"/>
    <n v="0"/>
    <n v="0"/>
    <n v="4.8600000000000003"/>
    <n v="4.8600000000000003"/>
    <n v="0"/>
  </r>
  <r>
    <s v="bdc863d6-b8ce-4d52-a68e-bca93d747711"/>
    <d v="2019-07-21T23:13:32"/>
    <d v="2019-07-21T00:00:00"/>
    <s v="8:30PM"/>
    <d v="2019-07-21T00:00:00"/>
    <s v="4:30PM"/>
    <d v="2019-07-21T00:00:00"/>
    <s v="8:43PM"/>
    <d v="2019-07-21T00:00:00"/>
    <s v="4:43PM"/>
    <s v="-05:00"/>
    <s v="Blade"/>
    <s v="Employee29"/>
    <s v="Employee29@blyblade.com"/>
    <x v="7"/>
    <s v="--"/>
    <s v="Travel | Black SUV"/>
    <x v="0"/>
    <x v="710"/>
    <n v="4"/>
    <s v="11430, USA"/>
    <s v="11430, USA"/>
    <x v="5"/>
    <s v="PAX TRAVEL"/>
    <s v="DEPT - OPS - NY"/>
    <s v="Monthly Billing"/>
    <s v="Tip"/>
    <n v="0"/>
    <n v="0"/>
    <n v="7.75"/>
    <n v="7.75"/>
    <s v="USD"/>
    <n v="0"/>
    <n v="0"/>
    <n v="7.75"/>
    <n v="7.75"/>
    <n v="0"/>
  </r>
  <r>
    <s v="76fe1276-c318-4577-b73b-dcbf86c7473a"/>
    <d v="2019-07-21T20:50:23"/>
    <d v="2019-07-21T00:00:00"/>
    <s v="8:27PM"/>
    <d v="2019-07-21T00:00:00"/>
    <s v="4:27PM"/>
    <d v="2019-07-21T00:00:00"/>
    <s v="8:50PM"/>
    <d v="2019-07-21T00:00:00"/>
    <s v="4:50PM"/>
    <s v="-05:00"/>
    <s v="Blade"/>
    <s v="Employee5"/>
    <s v="Employee5@blyblade.com"/>
    <x v="9"/>
    <s v="--"/>
    <s v="Travel | Black SUV"/>
    <x v="0"/>
    <x v="241"/>
    <n v="4"/>
    <s v="11430, USA"/>
    <s v="11430, USA"/>
    <x v="5"/>
    <s v="PAX TRAVEL"/>
    <s v="DEPT - OPS - NY"/>
    <s v="Monthly Billing"/>
    <s v="Fare"/>
    <n v="37.380000000000003"/>
    <n v="0"/>
    <n v="0"/>
    <n v="37.380000000000003"/>
    <s v="USD"/>
    <n v="37.380000000000003"/>
    <n v="0"/>
    <n v="0"/>
    <n v="37.380000000000003"/>
    <n v="3.74"/>
  </r>
  <r>
    <s v="26904690-3c0a-452f-b8fb-4fad3d44ebd9"/>
    <d v="2019-07-21T21:05:25"/>
    <d v="2019-07-21T00:00:00"/>
    <s v="8:52PM"/>
    <d v="2019-07-21T00:00:00"/>
    <s v="4:52PM"/>
    <d v="2019-07-21T00:00:00"/>
    <s v="9:05PM"/>
    <d v="2019-07-21T00:00:00"/>
    <s v="5:05PM"/>
    <s v="-05:00"/>
    <s v="Blade"/>
    <s v="Employee12"/>
    <s v="Employee12@blyblade.com"/>
    <x v="0"/>
    <s v="--"/>
    <s v="Travel | Black SUV"/>
    <x v="2"/>
    <x v="467"/>
    <n v="5"/>
    <s v="07114, USA"/>
    <s v="07114, USA"/>
    <x v="5"/>
    <s v="PAX TRAVEL"/>
    <s v="DEPT - OPS - NY"/>
    <s v="Monthly Billing"/>
    <s v="Fare"/>
    <n v="28.54"/>
    <n v="0"/>
    <n v="0"/>
    <n v="28.54"/>
    <s v="USD"/>
    <n v="28.54"/>
    <n v="0"/>
    <n v="0"/>
    <n v="28.54"/>
    <n v="2.85"/>
  </r>
  <r>
    <s v="ad6ed9c1-6afa-4292-8338-c79f496eb8b1"/>
    <d v="2019-07-21T22:10:29"/>
    <d v="2019-07-21T00:00:00"/>
    <s v="9:40PM"/>
    <d v="2019-07-21T00:00:00"/>
    <s v="5:40PM"/>
    <d v="2019-07-21T00:00:00"/>
    <s v="10:10PM"/>
    <d v="2019-07-21T00:00:00"/>
    <s v="6:10PM"/>
    <s v="-05:00"/>
    <s v="Blade"/>
    <s v="Employee28"/>
    <s v="Employee28@blyblade.com"/>
    <x v="4"/>
    <s v="--"/>
    <s v="Travel | Black SUV"/>
    <x v="0"/>
    <x v="733"/>
    <n v="23"/>
    <s v="11430, USA"/>
    <s v="11430, USA"/>
    <x v="5"/>
    <s v="PAX TRAVEL"/>
    <s v="DEPT - OPS - NY"/>
    <s v="Monthly Billing"/>
    <s v="Fare"/>
    <n v="71.95"/>
    <n v="0"/>
    <n v="0"/>
    <n v="71.95"/>
    <s v="USD"/>
    <n v="71.95"/>
    <n v="0"/>
    <n v="0"/>
    <n v="71.95"/>
    <n v="7.2"/>
  </r>
  <r>
    <s v="c02f982a-56a6-4398-84a0-fbf1de0f73f3"/>
    <d v="2019-07-21T22:34:44"/>
    <d v="2019-07-21T00:00:00"/>
    <s v="10:10PM"/>
    <d v="2019-07-21T00:00:00"/>
    <s v="6:10PM"/>
    <d v="2019-07-21T00:00:00"/>
    <s v="10:34PM"/>
    <d v="2019-07-21T00:00:00"/>
    <s v="6:34PM"/>
    <s v="-05:00"/>
    <s v="Blade"/>
    <s v="Employee28"/>
    <s v="Employee28@blyblade.com"/>
    <x v="4"/>
    <s v="--"/>
    <s v="Travel | Black SUV"/>
    <x v="0"/>
    <x v="181"/>
    <n v="16"/>
    <s v="11430, USA"/>
    <s v="11430, USA"/>
    <x v="5"/>
    <s v="PAX TRAVEL"/>
    <s v="DEPT - OPS - NY"/>
    <s v="Monthly Billing"/>
    <s v="Fare"/>
    <n v="31.62"/>
    <n v="0"/>
    <n v="0"/>
    <n v="31.62"/>
    <s v="USD"/>
    <n v="31.62"/>
    <n v="0"/>
    <n v="0"/>
    <n v="31.62"/>
    <n v="3.16"/>
  </r>
  <r>
    <s v="118d078c-117c-457c-a726-987f612cf59e"/>
    <d v="2019-07-22T11:06:40"/>
    <d v="2019-07-22T00:00:00"/>
    <s v="10:46AM"/>
    <d v="2019-07-22T00:00:00"/>
    <s v="6:46AM"/>
    <d v="2019-07-22T00:00:00"/>
    <s v="11:06AM"/>
    <d v="2019-07-22T00:00:00"/>
    <s v="7:06AM"/>
    <s v="-05:00"/>
    <s v="Blade"/>
    <s v="Employee13"/>
    <s v="Employee13@blyblade.com"/>
    <x v="33"/>
    <s v="--"/>
    <s v="Travel | UberX Diamond"/>
    <x v="0"/>
    <x v="5"/>
    <n v="15"/>
    <s v="11211, USA"/>
    <s v="10010, USA"/>
    <x v="5"/>
    <s v="I'M RIDING"/>
    <s v="DEPT - CX"/>
    <s v="Monthly Billing"/>
    <s v="Fare"/>
    <n v="20.74"/>
    <n v="0"/>
    <n v="0"/>
    <n v="20.74"/>
    <s v="USD"/>
    <n v="20.74"/>
    <n v="0"/>
    <n v="0"/>
    <n v="20.74"/>
    <n v="2.0699999999999998"/>
  </r>
  <r>
    <s v="6bff722f-c05b-428b-8645-22afd2bb025f"/>
    <d v="2019-07-22T11:58:22"/>
    <d v="2019-07-22T00:00:00"/>
    <s v="11:09AM"/>
    <d v="2019-07-22T00:00:00"/>
    <s v="7:09AM"/>
    <d v="2019-07-22T00:00:00"/>
    <s v="11:58AM"/>
    <d v="2019-07-22T00:00:00"/>
    <s v="7:58AM"/>
    <s v="-05:00"/>
    <s v="Blade"/>
    <s v="Employee6"/>
    <s v="Employee6@blyblade.com"/>
    <x v="3"/>
    <s v="--"/>
    <s v="Travel | Premium SUV"/>
    <x v="1"/>
    <x v="734"/>
    <n v="37"/>
    <s v="10604, USA"/>
    <s v="06612, USA"/>
    <x v="5"/>
    <s v="PAX TRAVEL"/>
    <s v="DEPT - OPS - NY"/>
    <s v="Monthly Billing"/>
    <s v="Fare"/>
    <n v="94.07"/>
    <n v="0"/>
    <n v="0"/>
    <n v="94.07"/>
    <s v="USD"/>
    <n v="94.07"/>
    <n v="0"/>
    <n v="0"/>
    <n v="94.07"/>
    <n v="9.41"/>
  </r>
  <r>
    <s v="e1cd09b8-e310-442d-be11-534029842e37"/>
    <d v="2019-07-22T22:14:23"/>
    <d v="2019-07-22T00:00:00"/>
    <s v="9:45PM"/>
    <d v="2019-07-22T00:00:00"/>
    <s v="5:45PM"/>
    <d v="2019-07-22T00:00:00"/>
    <s v="10:14PM"/>
    <d v="2019-07-22T00:00:00"/>
    <s v="6:14PM"/>
    <s v="-05:00"/>
    <s v="Blade"/>
    <s v="Employee15"/>
    <s v="Employee15@blyblade.com"/>
    <x v="35"/>
    <s v="--"/>
    <s v="Travel | UberX Diamond"/>
    <x v="0"/>
    <x v="735"/>
    <n v="23"/>
    <s v="10016, USA"/>
    <s v="ted States"/>
    <x v="5"/>
    <s v="I'M RIDING"/>
    <s v="DEPT - CX"/>
    <s v="Monthly Billing"/>
    <s v="Fare"/>
    <n v="30.31"/>
    <n v="0"/>
    <n v="0"/>
    <n v="30.31"/>
    <s v="USD"/>
    <n v="30.31"/>
    <n v="0"/>
    <n v="0"/>
    <n v="30.31"/>
    <n v="3.03"/>
  </r>
  <r>
    <s v="f327fafb-5433-44d2-bd23-a643d393a7be"/>
    <d v="2019-07-22T11:46:49"/>
    <d v="2019-07-22T00:00:00"/>
    <s v="11:33AM"/>
    <d v="2019-07-22T00:00:00"/>
    <s v="7:33AM"/>
    <d v="2019-07-22T00:00:00"/>
    <s v="11:46AM"/>
    <d v="2019-07-22T00:00:00"/>
    <s v="7:46AM"/>
    <s v="-05:00"/>
    <s v="Blade"/>
    <s v="Employee4"/>
    <s v="Employee4@blyblade.com"/>
    <x v="1"/>
    <s v="--"/>
    <s v="Travel | UberX"/>
    <x v="0"/>
    <x v="268"/>
    <n v="8"/>
    <s v="10038, USA"/>
    <s v="10004, USA"/>
    <x v="13"/>
    <s v="I'M RIDING"/>
    <s v="DEPT - CX"/>
    <s v="Monthly Billing"/>
    <s v="Tip"/>
    <n v="0"/>
    <n v="0"/>
    <n v="1.03"/>
    <n v="1.03"/>
    <s v="USD"/>
    <n v="0"/>
    <n v="0"/>
    <n v="1.03"/>
    <n v="1.03"/>
    <n v="0"/>
  </r>
  <r>
    <s v="a35cf568-0a64-49be-8138-43ea4ce39cd3"/>
    <d v="2019-07-23T11:20:29"/>
    <d v="2019-07-23T00:00:00"/>
    <s v="10:58AM"/>
    <d v="2019-07-23T00:00:00"/>
    <s v="6:58AM"/>
    <d v="2019-07-23T00:00:00"/>
    <s v="11:20AM"/>
    <d v="2019-07-23T00:00:00"/>
    <s v="7:20AM"/>
    <s v="-05:00"/>
    <s v="Blade"/>
    <s v="Employee13"/>
    <s v="Employee13@blyblade.com"/>
    <x v="33"/>
    <s v="--"/>
    <s v="Travel | UberX Diamond"/>
    <x v="0"/>
    <x v="212"/>
    <n v="14"/>
    <s v="11211, USA"/>
    <s v="10010, USA"/>
    <x v="5"/>
    <s v="I'M RIDING EARLY/LATE"/>
    <s v="DEPT - CX"/>
    <s v="Monthly Billing"/>
    <s v="Fare"/>
    <n v="21.43"/>
    <n v="0"/>
    <n v="0"/>
    <n v="21.43"/>
    <s v="USD"/>
    <n v="21.43"/>
    <n v="0"/>
    <n v="0"/>
    <n v="21.43"/>
    <n v="2.14"/>
  </r>
  <r>
    <s v="6504dded-0bfb-5193-9b25-99e1843e89f5"/>
    <d v="2019-07-22T15:39:02"/>
    <d v="2019-07-22T00:00:00"/>
    <s v="3:38PM"/>
    <d v="2019-07-22T00:00:00"/>
    <s v="11:38AM"/>
    <d v="2019-07-22T00:00:00"/>
    <s v="3:38PM"/>
    <d v="2019-07-22T00:00:00"/>
    <s v="11:38AM"/>
    <s v="-05:00"/>
    <s v="Blade"/>
    <s v="Employee8"/>
    <s v="Employee8@blyblade.com"/>
    <x v="11"/>
    <s v="--"/>
    <s v="Eats"/>
    <x v="0"/>
    <x v="86"/>
    <n v="0"/>
    <s v="10009, USA"/>
    <s v="10009, USA"/>
    <x v="9"/>
    <s v="--"/>
    <s v="--"/>
    <s v="Monthly Billing"/>
    <s v="Adjustment"/>
    <n v="0"/>
    <n v="0"/>
    <n v="0"/>
    <n v="14.15"/>
    <s v="USD"/>
    <n v="0"/>
    <n v="0"/>
    <n v="0"/>
    <n v="14.15"/>
    <n v="1.42"/>
  </r>
  <r>
    <s v="6504dded-0bfb-5193-9b25-99e1843e89f5"/>
    <d v="2019-07-22T15:45:58"/>
    <d v="2019-07-22T00:00:00"/>
    <s v="3:38PM"/>
    <d v="2019-07-22T00:00:00"/>
    <s v="11:38AM"/>
    <d v="2019-07-22T00:00:00"/>
    <s v="3:38PM"/>
    <d v="2019-07-22T00:00:00"/>
    <s v="11:38AM"/>
    <s v="-05:00"/>
    <s v="Blade"/>
    <s v="Employee8"/>
    <s v="Employee8@blyblade.com"/>
    <x v="11"/>
    <s v="--"/>
    <s v="Eats"/>
    <x v="0"/>
    <x v="86"/>
    <n v="0"/>
    <s v="10009, USA"/>
    <s v="10009, USA"/>
    <x v="9"/>
    <s v="--"/>
    <s v="--"/>
    <s v="Monthly Billing"/>
    <s v="Adjustment"/>
    <n v="0"/>
    <n v="0"/>
    <n v="0"/>
    <n v="-14.15"/>
    <s v="USD"/>
    <n v="0"/>
    <n v="0"/>
    <n v="0"/>
    <n v="-14.15"/>
    <n v="-1.42"/>
  </r>
  <r>
    <s v="f3350ed0-b89c-43a1-818a-1f9a9cbadeb1"/>
    <d v="2019-07-23T18:56:26"/>
    <d v="2019-07-23T00:00:00"/>
    <s v="6:22PM"/>
    <d v="2019-07-23T00:00:00"/>
    <s v="2:22PM"/>
    <d v="2019-07-23T00:00:00"/>
    <s v="6:56PM"/>
    <d v="2019-07-23T00:00:00"/>
    <s v="2:56PM"/>
    <s v="-05:00"/>
    <s v="Blade"/>
    <s v="Employee4"/>
    <s v="Employee4@blyblade.com"/>
    <x v="1"/>
    <s v="--"/>
    <s v="Travel | UberX Diamond"/>
    <x v="0"/>
    <x v="736"/>
    <n v="21"/>
    <s v="10016, USA"/>
    <s v="10004, USA"/>
    <x v="5"/>
    <s v="I'M RIDING"/>
    <s v="DEPT - CX"/>
    <s v="Monthly Billing"/>
    <s v="Fare"/>
    <n v="30.91"/>
    <n v="0"/>
    <n v="0"/>
    <n v="30.91"/>
    <s v="USD"/>
    <n v="30.91"/>
    <n v="0"/>
    <n v="0"/>
    <n v="30.91"/>
    <n v="3.09"/>
  </r>
  <r>
    <s v="64579620-c170-49af-b580-f194983f1d21"/>
    <d v="2019-07-23T20:04:41"/>
    <d v="2019-07-23T00:00:00"/>
    <s v="7:37PM"/>
    <d v="2019-07-23T00:00:00"/>
    <s v="3:37PM"/>
    <d v="2019-07-23T00:00:00"/>
    <s v="8:04PM"/>
    <d v="2019-07-23T00:00:00"/>
    <s v="4:04PM"/>
    <s v="-05:00"/>
    <s v="Blade"/>
    <s v="Employee4"/>
    <s v="Employee4@blyblade.com"/>
    <x v="1"/>
    <s v="--"/>
    <s v="Travel | UberX Diamond"/>
    <x v="0"/>
    <x v="569"/>
    <n v="21"/>
    <s v="10016, USA"/>
    <s v="10011, USA"/>
    <x v="5"/>
    <s v="PRODUCT RIDING"/>
    <s v="DEPT - CX"/>
    <s v="Monthly Billing"/>
    <s v="Fare"/>
    <n v="24.69"/>
    <n v="0"/>
    <n v="0"/>
    <n v="24.69"/>
    <s v="USD"/>
    <n v="24.69"/>
    <n v="0"/>
    <n v="0"/>
    <n v="24.69"/>
    <n v="2.4700000000000002"/>
  </r>
  <r>
    <s v="0f8ca9f2-2df5-4380-91d2-c406922f1ea5"/>
    <d v="2019-07-24T03:44:58"/>
    <d v="2019-07-24T00:00:00"/>
    <s v="3:24AM"/>
    <d v="2019-07-23T00:00:00"/>
    <s v="11:24PM"/>
    <d v="2019-07-24T00:00:00"/>
    <s v="3:44AM"/>
    <d v="2019-07-23T00:00:00"/>
    <s v="11:44PM"/>
    <s v="-05:00"/>
    <s v="Blade"/>
    <s v="Employee21"/>
    <s v="Employee21@blyblade.com"/>
    <x v="28"/>
    <s v="--"/>
    <s v="Travel | UberX"/>
    <x v="0"/>
    <x v="56"/>
    <n v="11"/>
    <s v="10016, USA"/>
    <s v="10128, USA"/>
    <x v="5"/>
    <s v="I'M RIDING"/>
    <s v="--"/>
    <s v="Monthly Billing"/>
    <s v="Fare"/>
    <n v="19.309999999999999"/>
    <n v="0"/>
    <n v="0"/>
    <n v="19.309999999999999"/>
    <s v="USD"/>
    <n v="19.309999999999999"/>
    <n v="0"/>
    <n v="0"/>
    <n v="19.309999999999999"/>
    <n v="1.93"/>
  </r>
  <r>
    <s v="495d3db7-5733-473d-a857-0418ede23d11"/>
    <d v="2019-07-24T10:52:02"/>
    <d v="2019-07-24T00:00:00"/>
    <s v="10:29AM"/>
    <d v="2019-07-24T00:00:00"/>
    <s v="6:29AM"/>
    <d v="2019-07-24T00:00:00"/>
    <s v="10:51AM"/>
    <d v="2019-07-24T00:00:00"/>
    <s v="6:51AM"/>
    <s v="-05:00"/>
    <s v="Blade"/>
    <s v="Employee13"/>
    <s v="Employee13@blyblade.com"/>
    <x v="33"/>
    <s v="--"/>
    <s v="Travel | UberX Diamond"/>
    <x v="0"/>
    <x v="5"/>
    <n v="19"/>
    <s v="11211, USA"/>
    <s v="10010, USA"/>
    <x v="5"/>
    <s v="I'M RIDING EARLY/LATE"/>
    <s v="DEPT - CX"/>
    <s v="Monthly Billing"/>
    <s v="Fare"/>
    <n v="20.02"/>
    <n v="0"/>
    <n v="0"/>
    <n v="20.02"/>
    <s v="USD"/>
    <n v="20.02"/>
    <n v="0"/>
    <n v="0"/>
    <n v="20.02"/>
    <n v="2"/>
  </r>
  <r>
    <s v="fda462b4-71d4-4b21-91eb-6ec2c1df79ac"/>
    <d v="2019-07-24T14:37:31"/>
    <d v="2019-07-24T00:00:00"/>
    <s v="2:13PM"/>
    <d v="2019-07-24T00:00:00"/>
    <s v="10:13AM"/>
    <d v="2019-07-24T00:00:00"/>
    <s v="2:37PM"/>
    <d v="2019-07-24T00:00:00"/>
    <s v="10:37AM"/>
    <s v="-05:00"/>
    <s v="Blade"/>
    <s v="Employee16"/>
    <s v="Employee16@blyblade.com"/>
    <x v="13"/>
    <s v="--"/>
    <s v="Travel | UberX Diamond"/>
    <x v="0"/>
    <x v="737"/>
    <n v="19"/>
    <s v="10010, USA"/>
    <s v="10011, USA"/>
    <x v="5"/>
    <s v="I'M RIDING"/>
    <s v="DEPT - OPS - NY"/>
    <s v="Monthly Billing"/>
    <s v="Fare"/>
    <n v="28.13"/>
    <n v="0"/>
    <n v="0"/>
    <n v="28.13"/>
    <s v="USD"/>
    <n v="28.13"/>
    <n v="0"/>
    <n v="0"/>
    <n v="28.13"/>
    <n v="2.81"/>
  </r>
  <r>
    <s v="50a9fa37-98b0-4d9d-80a9-2447431ff8d0"/>
    <d v="2019-07-24T20:58:10"/>
    <d v="2019-07-24T00:00:00"/>
    <s v="8:41PM"/>
    <d v="2019-07-24T00:00:00"/>
    <s v="4:41PM"/>
    <d v="2019-07-24T00:00:00"/>
    <s v="8:58PM"/>
    <d v="2019-07-24T00:00:00"/>
    <s v="4:58PM"/>
    <s v="-05:00"/>
    <s v="Blade"/>
    <s v="Employee4"/>
    <s v="Employee4@blyblade.com"/>
    <x v="1"/>
    <s v="--"/>
    <s v="Travel | UberX Diamond"/>
    <x v="0"/>
    <x v="409"/>
    <n v="10"/>
    <s v="10016, USA"/>
    <s v="10016, USA"/>
    <x v="5"/>
    <s v="PRODUCT RIDING"/>
    <s v="DEPT - CX"/>
    <s v="Monthly Billing"/>
    <s v="Fare"/>
    <n v="12.14"/>
    <n v="0"/>
    <n v="0"/>
    <n v="12.14"/>
    <s v="USD"/>
    <n v="12.14"/>
    <n v="0"/>
    <n v="0"/>
    <n v="12.14"/>
    <n v="1.21"/>
  </r>
  <r>
    <s v="56c42692-35d2-42cb-afca-e841c0ef99cc"/>
    <d v="2019-07-24T22:54:35"/>
    <d v="2019-07-24T00:00:00"/>
    <s v="10:32PM"/>
    <d v="2019-07-24T00:00:00"/>
    <s v="6:32PM"/>
    <d v="2019-07-24T00:00:00"/>
    <s v="10:54PM"/>
    <d v="2019-07-24T00:00:00"/>
    <s v="6:54PM"/>
    <s v="-05:00"/>
    <s v="Blade"/>
    <s v="Employee28"/>
    <s v="Employee28@blyblade.com"/>
    <x v="4"/>
    <s v="--"/>
    <s v="Travel | Black SUV"/>
    <x v="0"/>
    <x v="20"/>
    <n v="6"/>
    <s v="11430, USA"/>
    <s v="11430, USA"/>
    <x v="5"/>
    <s v="PAX TRAVEL"/>
    <s v="DEPT - OPS - NY"/>
    <s v="Monthly Billing"/>
    <s v="Fare"/>
    <n v="34.96"/>
    <n v="0"/>
    <n v="0"/>
    <n v="34.96"/>
    <s v="USD"/>
    <n v="34.96"/>
    <n v="0"/>
    <n v="0"/>
    <n v="34.96"/>
    <n v="3.5"/>
  </r>
  <r>
    <s v="fd6053d9-e035-4de7-bceb-cb6c40b49486"/>
    <d v="2019-07-25T11:18:25"/>
    <d v="2019-07-25T00:00:00"/>
    <s v="11:01AM"/>
    <d v="2019-07-25T00:00:00"/>
    <s v="7:01AM"/>
    <d v="2019-07-25T00:00:00"/>
    <s v="11:18AM"/>
    <d v="2019-07-25T00:00:00"/>
    <s v="7:18AM"/>
    <s v="-05:00"/>
    <s v="Blade"/>
    <s v="Employee28"/>
    <s v="Employee28@blyblade.com"/>
    <x v="4"/>
    <s v="--"/>
    <s v="Travel | Black SUV"/>
    <x v="0"/>
    <x v="655"/>
    <n v="12"/>
    <s v="11430, USA"/>
    <s v="11430, USA"/>
    <x v="5"/>
    <s v="PAX TRAVEL"/>
    <s v="DEPT - OPS - NY"/>
    <s v="Monthly Billing"/>
    <s v="Fare"/>
    <n v="32.29"/>
    <n v="0"/>
    <n v="0"/>
    <n v="32.29"/>
    <s v="USD"/>
    <n v="32.29"/>
    <n v="0"/>
    <n v="0"/>
    <n v="32.29"/>
    <n v="3.23"/>
  </r>
  <r>
    <s v="4ccd6990-1d83-4e2f-9966-b9bbd11293eb"/>
    <d v="2019-07-25T13:24:46"/>
    <d v="2019-07-25T00:00:00"/>
    <s v="1:08PM"/>
    <d v="2019-07-25T00:00:00"/>
    <s v="9:08AM"/>
    <d v="2019-07-25T00:00:00"/>
    <s v="1:24PM"/>
    <d v="2019-07-25T00:00:00"/>
    <s v="9:24AM"/>
    <s v="-05:00"/>
    <s v="Blade"/>
    <s v="Employee28"/>
    <s v="Employee28@blyblade.com"/>
    <x v="4"/>
    <s v="--"/>
    <s v="Travel | Black SUV"/>
    <x v="0"/>
    <x v="137"/>
    <n v="12"/>
    <s v="11430, USA"/>
    <s v="11430, USA"/>
    <x v="5"/>
    <s v="PAX TRAVEL"/>
    <s v="DEPT - OPS - NY"/>
    <s v="Monthly Billing"/>
    <s v="Fare"/>
    <n v="29.48"/>
    <n v="0"/>
    <n v="0"/>
    <n v="29.48"/>
    <s v="USD"/>
    <n v="29.48"/>
    <n v="0"/>
    <n v="0"/>
    <n v="29.48"/>
    <n v="2.95"/>
  </r>
  <r>
    <s v="cfb774da-f1be-45b4-88c8-b972988f91a7"/>
    <d v="2019-07-25T20:44:47"/>
    <d v="2019-07-25T00:00:00"/>
    <s v="8:21PM"/>
    <d v="2019-07-25T00:00:00"/>
    <s v="4:21PM"/>
    <s v="--"/>
    <s v="--"/>
    <s v="--"/>
    <s v="--"/>
    <s v="-05:00"/>
    <s v="Blade"/>
    <s v="Employee28"/>
    <s v="Employee28@blyblade.com"/>
    <x v="4"/>
    <s v="--"/>
    <s v="Travel | Black SUV"/>
    <x v="0"/>
    <x v="1"/>
    <n v="12"/>
    <s v="11430, USA"/>
    <s v="11430, USA"/>
    <x v="5"/>
    <s v="PAX TRAVEL"/>
    <s v="DEPT - OPS - NY"/>
    <s v="Monthly Billing"/>
    <s v="Fare"/>
    <n v="30.75"/>
    <n v="0"/>
    <n v="0"/>
    <n v="30.75"/>
    <s v="USD"/>
    <n v="30.75"/>
    <n v="0"/>
    <n v="0"/>
    <n v="30.75"/>
    <n v="3.08"/>
  </r>
  <r>
    <s v="56ba36a1-f389-4373-93a5-b6801c67bd97"/>
    <d v="2019-07-23T01:56:58"/>
    <d v="2019-07-23T00:00:00"/>
    <s v="1:36AM"/>
    <d v="2019-07-22T00:00:00"/>
    <s v="9:36PM"/>
    <d v="2019-07-23T00:00:00"/>
    <s v="1:55AM"/>
    <d v="2019-07-22T00:00:00"/>
    <s v="9:55PM"/>
    <s v="-05:00"/>
    <s v="Blade"/>
    <s v="Employee19"/>
    <s v="Employee19@blyblade.com"/>
    <x v="10"/>
    <s v="--"/>
    <s v="Travel | Black SUV"/>
    <x v="0"/>
    <x v="168"/>
    <n v="9"/>
    <s v="10011, USA"/>
    <s v="10011, USA"/>
    <x v="7"/>
    <s v="I'M RIDING"/>
    <s v="DEPT - CORP - NY"/>
    <s v="Monthly Billing"/>
    <s v="Tip"/>
    <n v="0"/>
    <n v="0"/>
    <n v="3.08"/>
    <n v="3.08"/>
    <s v="USD"/>
    <n v="0"/>
    <n v="0"/>
    <n v="3.08"/>
    <n v="3.08"/>
    <n v="0"/>
  </r>
  <r>
    <s v="f30d360e-facd-445b-b7cf-33ff26327e6c"/>
    <d v="2019-07-25T22:46:14"/>
    <d v="2019-07-25T00:00:00"/>
    <s v="10:12PM"/>
    <d v="2019-07-25T00:00:00"/>
    <s v="6:12PM"/>
    <d v="2019-07-25T00:00:00"/>
    <s v="10:46PM"/>
    <d v="2019-07-25T00:00:00"/>
    <s v="6:46PM"/>
    <s v="-05:00"/>
    <s v="Blade"/>
    <s v="Employee11"/>
    <s v="Employee11@blyblade.com"/>
    <x v="26"/>
    <s v="--"/>
    <s v="Travel | Premium SUV"/>
    <x v="1"/>
    <x v="422"/>
    <n v="28"/>
    <s v="11937, USA"/>
    <s v="11963, USA"/>
    <x v="5"/>
    <s v="PAX TRAVEL"/>
    <s v="DEPT - CX"/>
    <s v="Monthly Billing"/>
    <s v="Fare"/>
    <n v="83.28"/>
    <n v="0"/>
    <n v="0"/>
    <n v="83.28"/>
    <s v="USD"/>
    <n v="83.28"/>
    <n v="0"/>
    <n v="0"/>
    <n v="83.28"/>
    <n v="8.33"/>
  </r>
  <r>
    <s v="e6a5d34d-3df6-421d-a664-14cc6e6ce915"/>
    <d v="2019-07-26T00:30:24"/>
    <d v="2019-07-26T00:00:00"/>
    <s v="12:02AM"/>
    <d v="2019-07-25T00:00:00"/>
    <s v="8:02PM"/>
    <d v="2019-07-26T00:00:00"/>
    <s v="12:29AM"/>
    <d v="2019-07-25T00:00:00"/>
    <s v="8:29PM"/>
    <s v="-05:00"/>
    <s v="Blade"/>
    <s v="Employee15"/>
    <s v="Employee15@blyblade.com"/>
    <x v="35"/>
    <s v="--"/>
    <s v="Travel | UberX Diamond"/>
    <x v="0"/>
    <x v="735"/>
    <n v="17"/>
    <s v="10016, USA"/>
    <s v="10280, USA"/>
    <x v="5"/>
    <s v="PRODUCT RIDING"/>
    <s v="DEPT - CX"/>
    <s v="Monthly Billing"/>
    <s v="Fare"/>
    <n v="29.34"/>
    <n v="0"/>
    <n v="0"/>
    <n v="29.34"/>
    <s v="USD"/>
    <n v="29.34"/>
    <n v="0"/>
    <n v="0"/>
    <n v="29.34"/>
    <n v="2.93"/>
  </r>
  <r>
    <s v="03f3fd4b-7a06-45f4-856d-7898e952d6ad"/>
    <d v="2019-07-26T14:00:12"/>
    <d v="2019-07-26T00:00:00"/>
    <s v="1:16PM"/>
    <d v="2019-07-26T00:00:00"/>
    <s v="9:16AM"/>
    <d v="2019-07-26T00:00:00"/>
    <s v="2:00PM"/>
    <d v="2019-07-26T00:00:00"/>
    <s v="10:00AM"/>
    <s v="-05:00"/>
    <s v="Blade"/>
    <s v="Employee11"/>
    <s v="Employee11@blyblade.com"/>
    <x v="26"/>
    <s v="--"/>
    <s v="Travel | Premium SUV"/>
    <x v="1"/>
    <x v="334"/>
    <n v="22"/>
    <s v="11937, USA"/>
    <s v="11976, USA"/>
    <x v="5"/>
    <s v="PAX TRAVEL"/>
    <s v="DEPT - CX"/>
    <s v="Monthly Billing"/>
    <s v="Fare"/>
    <n v="84.01"/>
    <n v="0"/>
    <n v="0"/>
    <n v="84.01"/>
    <s v="USD"/>
    <n v="84.01"/>
    <n v="0"/>
    <n v="0"/>
    <n v="84.01"/>
    <n v="8.4"/>
  </r>
  <r>
    <s v="27e5474e-8085-410c-b5d6-cd8e4b917feb"/>
    <d v="2019-07-26T19:08:30"/>
    <d v="2019-07-26T00:00:00"/>
    <s v="6:26PM"/>
    <d v="2019-07-26T00:00:00"/>
    <s v="2:26PM"/>
    <d v="2019-07-26T00:00:00"/>
    <s v="7:08PM"/>
    <d v="2019-07-26T00:00:00"/>
    <s v="3:08PM"/>
    <s v="-05:00"/>
    <s v="Blade"/>
    <s v="Employee25"/>
    <s v="Employee25@blyblade.com"/>
    <x v="21"/>
    <s v="--"/>
    <s v="Travel | UberX Diamond"/>
    <x v="0"/>
    <x v="69"/>
    <n v="29"/>
    <s v="10016, USA"/>
    <s v="10011, USA"/>
    <x v="5"/>
    <s v="PRODUCT RIDING"/>
    <s v="DEPT - CX"/>
    <s v="Monthly Billing"/>
    <s v="Fare"/>
    <n v="28.09"/>
    <n v="0"/>
    <n v="0"/>
    <n v="28.09"/>
    <s v="USD"/>
    <n v="28.09"/>
    <n v="0"/>
    <n v="0"/>
    <n v="28.09"/>
    <n v="2.81"/>
  </r>
  <r>
    <s v="18bab191-fa80-4e60-8fe7-7c6128d890e7"/>
    <d v="2019-07-26T19:59:29"/>
    <d v="2019-07-26T00:00:00"/>
    <s v="7:59PM"/>
    <d v="2019-07-26T00:00:00"/>
    <s v="3:59PM"/>
    <s v="--"/>
    <s v="--"/>
    <s v="--"/>
    <s v="--"/>
    <s v="-05:00"/>
    <s v="Blade"/>
    <s v="Employee11"/>
    <s v="Employee11@blyblade.com"/>
    <x v="26"/>
    <s v="--"/>
    <s v="Travel | Premium"/>
    <x v="1"/>
    <x v="1"/>
    <n v="0"/>
    <s v="11937, USA"/>
    <s v="11937, USA"/>
    <x v="5"/>
    <s v="PAX TRAVEL"/>
    <s v="DEPT - CX"/>
    <s v="Monthly Billing"/>
    <s v="Fare"/>
    <n v="15.24"/>
    <n v="0"/>
    <n v="0"/>
    <n v="15.24"/>
    <s v="USD"/>
    <n v="15.24"/>
    <n v="0"/>
    <n v="0"/>
    <n v="15.24"/>
    <n v="1.52"/>
  </r>
  <r>
    <s v="c8e2ecd2-5a9f-4530-bd57-887469e610ad"/>
    <d v="2019-07-26T20:52:20"/>
    <d v="2019-07-26T00:00:00"/>
    <s v="8:01PM"/>
    <d v="2019-07-26T00:00:00"/>
    <s v="4:01PM"/>
    <d v="2019-07-26T00:00:00"/>
    <s v="8:52PM"/>
    <d v="2019-07-26T00:00:00"/>
    <s v="4:52PM"/>
    <s v="-05:00"/>
    <s v="Blade"/>
    <s v="Employee11"/>
    <s v="Employee11@blyblade.com"/>
    <x v="26"/>
    <s v="--"/>
    <s v="Travel | Premium SUV"/>
    <x v="1"/>
    <x v="738"/>
    <n v="48"/>
    <s v="11937, USA"/>
    <s v="11937, USA"/>
    <x v="5"/>
    <s v="PAX TRAVEL"/>
    <s v="DEPT - CX"/>
    <s v="Monthly Billing"/>
    <s v="Fare"/>
    <n v="95.84"/>
    <n v="0"/>
    <n v="0"/>
    <n v="95.84"/>
    <s v="USD"/>
    <n v="95.84"/>
    <n v="0"/>
    <n v="0"/>
    <n v="95.84"/>
    <n v="9.58"/>
  </r>
  <r>
    <s v="7bb329f7-92e3-439d-ac13-5bee1108917c"/>
    <d v="2019-07-26T21:42:56"/>
    <d v="2019-07-26T00:00:00"/>
    <s v="9:05PM"/>
    <d v="2019-07-26T00:00:00"/>
    <s v="5:05PM"/>
    <d v="2019-07-26T00:00:00"/>
    <s v="9:42PM"/>
    <d v="2019-07-26T00:00:00"/>
    <s v="5:42PM"/>
    <s v="-05:00"/>
    <s v="Blade"/>
    <s v="Employee11"/>
    <s v="Employee11@blyblade.com"/>
    <x v="26"/>
    <s v="--"/>
    <s v="Travel | Premium SUV"/>
    <x v="1"/>
    <x v="739"/>
    <n v="20"/>
    <s v="11954, USA"/>
    <s v="11954, USA"/>
    <x v="5"/>
    <s v="PAX TRAVEL"/>
    <s v="DEPT - CX"/>
    <s v="Monthly Billing"/>
    <s v="Fare"/>
    <n v="76.98"/>
    <n v="0"/>
    <n v="0"/>
    <n v="76.98"/>
    <s v="USD"/>
    <n v="76.98"/>
    <n v="0"/>
    <n v="0"/>
    <n v="76.98"/>
    <n v="7.7"/>
  </r>
  <r>
    <s v="81288c73-c279-490b-854b-78e43ccea346"/>
    <d v="2019-07-26T22:35:00"/>
    <d v="2019-07-26T00:00:00"/>
    <s v="9:44PM"/>
    <d v="2019-07-26T00:00:00"/>
    <s v="5:44PM"/>
    <d v="2019-07-26T00:00:00"/>
    <s v="10:34PM"/>
    <d v="2019-07-26T00:00:00"/>
    <s v="6:34PM"/>
    <s v="-05:00"/>
    <s v="Blade"/>
    <s v="Employee11"/>
    <s v="Employee11@blyblade.com"/>
    <x v="26"/>
    <s v="--"/>
    <s v="Travel | Premium SUV"/>
    <x v="1"/>
    <x v="740"/>
    <n v="48"/>
    <s v="11937, USA"/>
    <s v="11954, USA"/>
    <x v="5"/>
    <s v="PAX TRAVEL"/>
    <s v="DEPT - CX"/>
    <s v="Monthly Billing"/>
    <s v="Fare"/>
    <n v="145.26"/>
    <n v="0"/>
    <n v="0"/>
    <n v="145.26"/>
    <s v="USD"/>
    <n v="145.26"/>
    <n v="0"/>
    <n v="0"/>
    <n v="145.26"/>
    <n v="14.53"/>
  </r>
  <r>
    <s v="a4de35cc-7bd9-49c2-bc34-61fc95537c4b"/>
    <d v="2019-07-27T00:12:42"/>
    <d v="2019-07-26T00:00:00"/>
    <s v="11:26PM"/>
    <d v="2019-07-26T00:00:00"/>
    <s v="7:26PM"/>
    <d v="2019-07-27T00:00:00"/>
    <s v="12:12AM"/>
    <d v="2019-07-26T00:00:00"/>
    <s v="8:12PM"/>
    <s v="-05:00"/>
    <s v="Blade"/>
    <s v="Employee11"/>
    <s v="Employee11@blyblade.com"/>
    <x v="26"/>
    <s v="--"/>
    <s v="Travel | Premium SUV"/>
    <x v="1"/>
    <x v="741"/>
    <n v="24"/>
    <s v="11937, USA"/>
    <s v="11954, USA"/>
    <x v="5"/>
    <s v="PAX TRAVEL"/>
    <s v="DEPT - CX"/>
    <s v="Monthly Billing"/>
    <s v="Fare"/>
    <n v="109.34"/>
    <n v="0"/>
    <n v="0"/>
    <n v="109.34"/>
    <s v="USD"/>
    <n v="109.34"/>
    <n v="0"/>
    <n v="0"/>
    <n v="109.34"/>
    <n v="10.93"/>
  </r>
  <r>
    <s v="e624133c-fcc8-4357-a1cc-317af5cc87df"/>
    <d v="2019-07-23T18:41:05"/>
    <d v="2019-07-23T00:00:00"/>
    <s v="4:22PM"/>
    <d v="2019-07-23T00:00:00"/>
    <s v="12:22PM"/>
    <d v="2019-07-23T00:00:00"/>
    <s v="5:02PM"/>
    <d v="2019-07-23T00:00:00"/>
    <s v="1:02PM"/>
    <s v="-05:00"/>
    <s v="Blade"/>
    <s v="Employee29"/>
    <s v="Employee29@blyblade.com"/>
    <x v="7"/>
    <s v="--"/>
    <s v="Travel | UberX Diamond"/>
    <x v="0"/>
    <x v="22"/>
    <n v="33"/>
    <s v="10011, USA"/>
    <s v="10065, USA"/>
    <x v="0"/>
    <s v="I'M RIDING"/>
    <s v="DEPT - OPS - NY"/>
    <s v="Monthly Billing"/>
    <s v="Tip"/>
    <n v="0"/>
    <n v="0"/>
    <n v="5.18"/>
    <n v="5.18"/>
    <s v="USD"/>
    <n v="0"/>
    <n v="0"/>
    <n v="5.18"/>
    <n v="5.18"/>
    <n v="0"/>
  </r>
  <r>
    <s v="1939182e-c2aa-4cc1-bc51-a7a97bf85d55"/>
    <d v="2019-07-27T00:55:20"/>
    <d v="2019-07-27T00:00:00"/>
    <s v="12:35AM"/>
    <d v="2019-07-26T00:00:00"/>
    <s v="8:35PM"/>
    <d v="2019-07-27T00:00:00"/>
    <s v="12:55AM"/>
    <d v="2019-07-26T00:00:00"/>
    <s v="8:55PM"/>
    <s v="-05:00"/>
    <s v="Blade"/>
    <s v="Employee37"/>
    <s v="Employee37@blyblade.com"/>
    <x v="29"/>
    <s v="--"/>
    <s v="Travel | UberX"/>
    <x v="0"/>
    <x v="692"/>
    <n v="14"/>
    <s v="10016, USA"/>
    <s v="10025, USA"/>
    <x v="5"/>
    <s v="I'M RIDING"/>
    <s v="--"/>
    <s v="Monthly Billing"/>
    <s v="Fare"/>
    <n v="22.92"/>
    <n v="0"/>
    <n v="0"/>
    <n v="22.92"/>
    <s v="USD"/>
    <n v="22.92"/>
    <n v="0"/>
    <n v="0"/>
    <n v="22.92"/>
    <n v="2.29"/>
  </r>
  <r>
    <s v="32e604d5-0159-4974-b466-82b87d74902c"/>
    <d v="2019-07-27T03:42:08"/>
    <d v="2019-07-27T00:00:00"/>
    <s v="3:30AM"/>
    <d v="2019-07-26T00:00:00"/>
    <s v="11:30PM"/>
    <s v="--"/>
    <s v="--"/>
    <s v="--"/>
    <s v="--"/>
    <s v="-05:00"/>
    <s v="Blade"/>
    <s v="Employee11"/>
    <s v="Employee11@blyblade.com"/>
    <x v="26"/>
    <s v="--"/>
    <s v="Travel | Premium SUV"/>
    <x v="1"/>
    <x v="3"/>
    <s v="--"/>
    <s v="11901, USA"/>
    <s v="11978, USA"/>
    <x v="5"/>
    <s v="PAX TRAVEL"/>
    <s v="DEPT - CX"/>
    <s v="Monthly Billing"/>
    <s v="Fare"/>
    <n v="20"/>
    <n v="0"/>
    <n v="0"/>
    <n v="20"/>
    <s v="USD"/>
    <n v="20"/>
    <n v="0"/>
    <n v="0"/>
    <n v="20"/>
    <n v="2"/>
  </r>
  <r>
    <s v="52416876-feb5-4460-bb32-061af7545d8f"/>
    <d v="2019-07-27T03:49:29"/>
    <d v="2019-07-27T00:00:00"/>
    <s v="3:31AM"/>
    <d v="2019-07-26T00:00:00"/>
    <s v="11:31PM"/>
    <d v="2019-07-27T00:00:00"/>
    <s v="3:49AM"/>
    <d v="2019-07-26T00:00:00"/>
    <s v="11:49PM"/>
    <s v="-05:00"/>
    <s v="Blade"/>
    <s v="Employee30"/>
    <s v="Employee30@blyblade.com"/>
    <x v="47"/>
    <s v="--"/>
    <s v="Travel | UberX"/>
    <x v="0"/>
    <x v="252"/>
    <n v="12"/>
    <s v="10011, USA"/>
    <s v="10013, USA"/>
    <x v="5"/>
    <s v="I'M RIDING EARLY/LATE"/>
    <s v="BLADE - CX + SR CX"/>
    <s v="Monthly Billing"/>
    <s v="Fare"/>
    <n v="25.13"/>
    <n v="0"/>
    <n v="0"/>
    <n v="25.13"/>
    <s v="USD"/>
    <n v="25.13"/>
    <n v="0"/>
    <n v="0"/>
    <n v="25.13"/>
    <n v="2.5099999999999998"/>
  </r>
  <r>
    <s v="c670776a-1923-4025-93fd-aeaab234c7d7"/>
    <d v="2019-07-23T19:09:41"/>
    <d v="2019-07-23T00:00:00"/>
    <s v="6:41PM"/>
    <d v="2019-07-23T00:00:00"/>
    <s v="2:41PM"/>
    <d v="2019-07-23T00:00:00"/>
    <s v="7:09PM"/>
    <d v="2019-07-23T00:00:00"/>
    <s v="3:09PM"/>
    <s v="-05:00"/>
    <s v="Blade"/>
    <s v="Employee29"/>
    <s v="Employee29@blyblade.com"/>
    <x v="7"/>
    <s v="--"/>
    <s v="Travel | UberX Diamond"/>
    <x v="0"/>
    <x v="24"/>
    <n v="26"/>
    <s v="10065, USA"/>
    <s v="10011, USA"/>
    <x v="0"/>
    <s v="I'M RIDING"/>
    <s v="DEPT - OPS - NY"/>
    <s v="Monthly Billing"/>
    <s v="Tip"/>
    <n v="0"/>
    <n v="0"/>
    <n v="4.45"/>
    <n v="4.45"/>
    <s v="USD"/>
    <n v="0"/>
    <n v="0"/>
    <n v="4.45"/>
    <n v="4.45"/>
    <n v="0"/>
  </r>
  <r>
    <s v="b0f6b2a9-8a07-4bdf-b396-9471ba15cc07"/>
    <d v="2019-07-27T16:53:00"/>
    <d v="2019-07-27T00:00:00"/>
    <s v="4:31PM"/>
    <d v="2019-07-27T00:00:00"/>
    <s v="12:31PM"/>
    <d v="2019-07-27T00:00:00"/>
    <s v="4:52PM"/>
    <d v="2019-07-27T00:00:00"/>
    <s v="12:52PM"/>
    <s v="-05:00"/>
    <s v="Blade"/>
    <s v="Employee49"/>
    <s v="Employee49@blyblade.com"/>
    <x v="46"/>
    <s v="--"/>
    <s v="Travel | UberX"/>
    <x v="0"/>
    <x v="742"/>
    <n v="17"/>
    <s v="10016, USA"/>
    <s v="10013, USA"/>
    <x v="5"/>
    <s v="I'M RIDING"/>
    <s v="BLADE - CX + SR CX"/>
    <s v="Monthly Billing"/>
    <s v="Fare"/>
    <n v="27.42"/>
    <n v="0"/>
    <n v="0"/>
    <n v="27.42"/>
    <s v="USD"/>
    <n v="27.42"/>
    <n v="0"/>
    <n v="0"/>
    <n v="27.42"/>
    <n v="2.74"/>
  </r>
  <r>
    <s v="7f235973-59ba-4594-a136-f88f27e15128"/>
    <d v="2019-07-27T17:44:30"/>
    <d v="2019-07-27T00:00:00"/>
    <s v="5:12PM"/>
    <d v="2019-07-27T00:00:00"/>
    <s v="1:12PM"/>
    <d v="2019-07-27T00:00:00"/>
    <s v="5:44PM"/>
    <d v="2019-07-27T00:00:00"/>
    <s v="1:44PM"/>
    <s v="-05:00"/>
    <s v="Blade"/>
    <s v="Employee49"/>
    <s v="Employee49@blyblade.com"/>
    <x v="46"/>
    <s v="--"/>
    <s v="Travel | UberX"/>
    <x v="0"/>
    <x v="224"/>
    <n v="29"/>
    <s v="10013, USA"/>
    <s v="10025, USA"/>
    <x v="5"/>
    <s v="I'M RIDING"/>
    <s v="BLADE - CX + SR CX"/>
    <s v="Monthly Billing"/>
    <s v="Fare"/>
    <n v="31.59"/>
    <n v="0"/>
    <n v="0"/>
    <n v="31.59"/>
    <s v="USD"/>
    <n v="31.59"/>
    <n v="0"/>
    <n v="0"/>
    <n v="31.59"/>
    <n v="3.16"/>
  </r>
  <r>
    <s v="ea6234e4-6e4c-4913-8495-a033f6d1078a"/>
    <d v="2019-07-27T19:52:31"/>
    <d v="2019-07-27T00:00:00"/>
    <s v="7:31PM"/>
    <d v="2019-07-27T00:00:00"/>
    <s v="3:31PM"/>
    <d v="2019-07-27T00:00:00"/>
    <s v="7:52PM"/>
    <d v="2019-07-27T00:00:00"/>
    <s v="3:52PM"/>
    <s v="-05:00"/>
    <s v="Blade"/>
    <s v="Employee31"/>
    <s v="Employee31@blyblade.com"/>
    <x v="48"/>
    <s v="--"/>
    <s v="Travel | UberX"/>
    <x v="1"/>
    <x v="743"/>
    <n v="11"/>
    <s v="11937, USA"/>
    <s v="11937, USA"/>
    <x v="5"/>
    <s v="I'M RIDING"/>
    <s v="BLADE - CX + SR CX"/>
    <s v="Monthly Billing"/>
    <s v="Fare"/>
    <n v="17.72"/>
    <n v="0"/>
    <n v="0"/>
    <n v="17.72"/>
    <s v="USD"/>
    <n v="17.72"/>
    <n v="0"/>
    <n v="0"/>
    <n v="17.72"/>
    <n v="1.77"/>
  </r>
  <r>
    <s v="f3350ed0-b89c-43a1-818a-1f9a9cbadeb1"/>
    <d v="2019-07-23T21:06:44"/>
    <d v="2019-07-23T00:00:00"/>
    <s v="6:22PM"/>
    <d v="2019-07-23T00:00:00"/>
    <s v="2:22PM"/>
    <d v="2019-07-23T00:00:00"/>
    <s v="6:56PM"/>
    <d v="2019-07-23T00:00:00"/>
    <s v="2:56PM"/>
    <s v="-05:00"/>
    <s v="Blade"/>
    <s v="Employee4"/>
    <s v="Employee4@blyblade.com"/>
    <x v="1"/>
    <s v="--"/>
    <s v="Travel | UberX Diamond"/>
    <x v="0"/>
    <x v="736"/>
    <n v="21"/>
    <s v="10016, USA"/>
    <s v="10004, USA"/>
    <x v="5"/>
    <s v="I'M RIDING"/>
    <s v="DEPT - CX"/>
    <s v="Monthly Billing"/>
    <s v="Adjustment"/>
    <n v="-9.93"/>
    <n v="0"/>
    <n v="0"/>
    <n v="-9.93"/>
    <s v="USD"/>
    <n v="-9.93"/>
    <n v="0"/>
    <n v="0"/>
    <n v="-9.93"/>
    <n v="-0.99"/>
  </r>
  <r>
    <s v="95e8457b-bab1-4b68-a324-c2aea838a937"/>
    <d v="2019-07-27T21:07:52"/>
    <d v="2019-07-27T00:00:00"/>
    <s v="8:51PM"/>
    <d v="2019-07-27T00:00:00"/>
    <s v="4:51PM"/>
    <d v="2019-07-27T00:00:00"/>
    <s v="9:07PM"/>
    <d v="2019-07-27T00:00:00"/>
    <s v="5:07PM"/>
    <s v="-05:00"/>
    <s v="Blade"/>
    <s v="Employee31"/>
    <s v="Employee31@blyblade.com"/>
    <x v="48"/>
    <s v="--"/>
    <s v="Travel | UberX"/>
    <x v="1"/>
    <x v="52"/>
    <n v="15"/>
    <s v="11937, USA"/>
    <s v="11937, USA"/>
    <x v="5"/>
    <s v="I'M RIDING"/>
    <s v="BLADE - CX + SR CX"/>
    <s v="Monthly Billing"/>
    <s v="Fare"/>
    <n v="25.85"/>
    <n v="0"/>
    <n v="0"/>
    <n v="25.85"/>
    <s v="USD"/>
    <n v="25.85"/>
    <n v="0"/>
    <n v="0"/>
    <n v="25.85"/>
    <n v="2.59"/>
  </r>
  <r>
    <s v="05fef605-8f89-4b17-be22-820352250845"/>
    <d v="2019-07-28T13:51:43"/>
    <d v="2019-07-28T00:00:00"/>
    <s v="1:03PM"/>
    <d v="2019-07-28T00:00:00"/>
    <s v="9:03AM"/>
    <d v="2019-07-28T00:00:00"/>
    <s v="1:51PM"/>
    <d v="2019-07-28T00:00:00"/>
    <s v="9:51AM"/>
    <s v="-05:00"/>
    <s v="Blade"/>
    <s v="Employee11"/>
    <s v="Employee11@blyblade.com"/>
    <x v="26"/>
    <s v="--"/>
    <s v="Travel | Premium SUV"/>
    <x v="1"/>
    <x v="744"/>
    <n v="26"/>
    <s v="11954, USA"/>
    <s v="11954, USA"/>
    <x v="5"/>
    <s v="PAX TRAVEL"/>
    <s v="DEPT - CX"/>
    <s v="Monthly Billing"/>
    <s v="Fare"/>
    <n v="87.57"/>
    <n v="0"/>
    <n v="0"/>
    <n v="87.57"/>
    <s v="USD"/>
    <n v="87.57"/>
    <n v="0"/>
    <n v="0"/>
    <n v="87.57"/>
    <n v="8.76"/>
  </r>
  <r>
    <s v="eedeea32-de84-4766-80b0-90158dd3dfde"/>
    <d v="2019-07-28T19:05:38"/>
    <d v="2019-07-28T00:00:00"/>
    <s v="6:35PM"/>
    <d v="2019-07-28T00:00:00"/>
    <s v="2:35PM"/>
    <d v="2019-07-28T00:00:00"/>
    <s v="7:05PM"/>
    <d v="2019-07-28T00:00:00"/>
    <s v="3:05PM"/>
    <s v="-05:00"/>
    <s v="Blade"/>
    <s v="Employee5"/>
    <s v="Employee5@blyblade.com"/>
    <x v="9"/>
    <s v="--"/>
    <s v="Travel | Black SUV"/>
    <x v="0"/>
    <x v="745"/>
    <n v="23"/>
    <s v="10011, USA"/>
    <s v="10010, USA"/>
    <x v="5"/>
    <s v="PAX TRAVEL"/>
    <s v="DEPT - OPS - NY"/>
    <s v="Monthly Billing"/>
    <s v="Fare"/>
    <n v="56.53"/>
    <n v="0"/>
    <n v="0"/>
    <n v="56.53"/>
    <s v="USD"/>
    <n v="56.53"/>
    <n v="0"/>
    <n v="0"/>
    <n v="56.53"/>
    <n v="5.65"/>
  </r>
  <r>
    <s v="51ab86f1-5abe-4aa2-a8b7-a73a14f7ce93"/>
    <d v="2019-07-29T03:05:58"/>
    <d v="2019-07-29T00:00:00"/>
    <s v="2:53AM"/>
    <d v="2019-07-28T00:00:00"/>
    <s v="10:53PM"/>
    <d v="2019-07-29T00:00:00"/>
    <s v="3:05AM"/>
    <d v="2019-07-28T00:00:00"/>
    <s v="11:05PM"/>
    <s v="-05:00"/>
    <s v="Blade"/>
    <s v="Employee30"/>
    <s v="Employee30@blyblade.com"/>
    <x v="47"/>
    <s v="--"/>
    <s v="Travel | UberX"/>
    <x v="0"/>
    <x v="252"/>
    <n v="9"/>
    <s v="10011, USA"/>
    <s v="10013, USA"/>
    <x v="5"/>
    <s v="I'M RIDING EARLY/LATE"/>
    <s v="BLADE - CX + SR CX"/>
    <s v="Monthly Billing"/>
    <s v="Fare"/>
    <n v="15.35"/>
    <n v="0"/>
    <n v="0"/>
    <n v="15.35"/>
    <s v="USD"/>
    <n v="15.35"/>
    <n v="0"/>
    <n v="0"/>
    <n v="15.35"/>
    <n v="1.54"/>
  </r>
  <r>
    <s v="5d5c8cd9-752e-4e95-bd6d-0e80f906a9c9"/>
    <d v="2019-07-29T14:35:27"/>
    <d v="2019-07-29T00:00:00"/>
    <s v="2:03PM"/>
    <d v="2019-07-29T00:00:00"/>
    <s v="10:03AM"/>
    <d v="2019-07-29T00:00:00"/>
    <s v="2:35PM"/>
    <d v="2019-07-29T00:00:00"/>
    <s v="10:35AM"/>
    <s v="-05:00"/>
    <s v="Blade"/>
    <s v="Employee25"/>
    <s v="Employee25@blyblade.com"/>
    <x v="21"/>
    <s v="--"/>
    <s v="Travel | UberX Diamond"/>
    <x v="2"/>
    <x v="746"/>
    <n v="26"/>
    <s v="07087, USA"/>
    <s v="10001, USA"/>
    <x v="5"/>
    <s v="I'M RIDING"/>
    <s v="DEPT - CX"/>
    <s v="Monthly Billing"/>
    <s v="Fare"/>
    <n v="34.119999999999997"/>
    <n v="0"/>
    <n v="0"/>
    <n v="34.119999999999997"/>
    <s v="USD"/>
    <n v="34.119999999999997"/>
    <n v="0"/>
    <n v="0"/>
    <n v="34.119999999999997"/>
    <n v="3.41"/>
  </r>
  <r>
    <s v="1986d758-7ad4-4be5-95ad-b8e0c4f1c5b3"/>
    <d v="2019-07-30T22:42:36"/>
    <d v="2019-07-30T00:00:00"/>
    <s v="9:53PM"/>
    <d v="2019-07-30T00:00:00"/>
    <s v="5:53PM"/>
    <d v="2019-07-30T00:00:00"/>
    <s v="10:42PM"/>
    <d v="2019-07-30T00:00:00"/>
    <s v="6:42PM"/>
    <s v="-05:00"/>
    <s v="Blade"/>
    <s v="Employee11"/>
    <s v="Employee11@blyblade.com"/>
    <x v="26"/>
    <s v="--"/>
    <s v="Travel | Premium SUV"/>
    <x v="1"/>
    <x v="298"/>
    <n v="35"/>
    <s v="11937, USA"/>
    <s v="11954, USA"/>
    <x v="5"/>
    <s v="PAX TRAVEL"/>
    <s v="DEPT - CX"/>
    <s v="Monthly Billing"/>
    <s v="Fare"/>
    <n v="131.03"/>
    <n v="0"/>
    <n v="0"/>
    <n v="131.03"/>
    <s v="USD"/>
    <n v="131.03"/>
    <n v="0"/>
    <n v="0"/>
    <n v="131.03"/>
    <n v="13.1"/>
  </r>
  <r>
    <s v="3026b24e-8d60-4283-aeeb-bc35090935ab"/>
    <d v="2019-07-31T14:15:44"/>
    <d v="2019-07-31T00:00:00"/>
    <s v="1:18PM"/>
    <d v="2019-07-31T00:00:00"/>
    <s v="9:18AM"/>
    <d v="2019-07-31T00:00:00"/>
    <s v="2:15PM"/>
    <d v="2019-07-31T00:00:00"/>
    <s v="10:15AM"/>
    <s v="-05:00"/>
    <s v="Blade"/>
    <s v="Employee11"/>
    <s v="Employee11@blyblade.com"/>
    <x v="26"/>
    <s v="--"/>
    <s v="Travel | Premium SUV"/>
    <x v="1"/>
    <x v="747"/>
    <n v="28"/>
    <s v="11978, USA"/>
    <s v="11968, USA"/>
    <x v="5"/>
    <s v="PAX TRAVEL"/>
    <s v="DEPT - CX"/>
    <s v="Monthly Billing"/>
    <s v="Fare"/>
    <n v="143.71"/>
    <n v="0"/>
    <n v="0"/>
    <n v="143.71"/>
    <s v="USD"/>
    <n v="143.71"/>
    <n v="0"/>
    <n v="0"/>
    <n v="143.71"/>
    <n v="14.37"/>
  </r>
  <r>
    <s v="5a6bb060-7253-444f-b6b2-c3b06c6fb4f2"/>
    <d v="2019-07-24T00:09:50"/>
    <d v="2019-07-24T00:00:00"/>
    <s v="12:02AM"/>
    <d v="2019-07-23T00:00:00"/>
    <s v="8:02PM"/>
    <s v="--"/>
    <s v="--"/>
    <s v="--"/>
    <s v="--"/>
    <s v="-05:00"/>
    <s v="Blade"/>
    <s v="Employee8"/>
    <s v="Employee8@blyblade.com"/>
    <x v="11"/>
    <s v="--"/>
    <s v="Travel | UberXL"/>
    <x v="0"/>
    <x v="3"/>
    <s v="--"/>
    <s v="10016, USA"/>
    <s v="10016, USA"/>
    <x v="6"/>
    <s v="I'M RIDING"/>
    <s v="--"/>
    <s v="Monthly Billing"/>
    <s v="Adjustment"/>
    <n v="-5.44"/>
    <n v="0"/>
    <n v="0"/>
    <n v="-5.44"/>
    <s v="USD"/>
    <n v="-5.44"/>
    <n v="0"/>
    <n v="0"/>
    <n v="-5.44"/>
    <n v="-0.54"/>
  </r>
  <r>
    <s v="cb3cbbca-deeb-411e-99c0-9606400dd580"/>
    <d v="2019-08-01T14:14:05"/>
    <d v="2019-08-01T00:00:00"/>
    <s v="2:04PM"/>
    <d v="2019-08-01T00:00:00"/>
    <s v="10:04AM"/>
    <s v="--"/>
    <s v="--"/>
    <s v="--"/>
    <s v="--"/>
    <s v="-05:00"/>
    <s v="Blade"/>
    <s v="Employee13"/>
    <s v="Employee13@blyblade.com"/>
    <x v="33"/>
    <s v="--"/>
    <s v="Travel | UberX Diamond"/>
    <x v="0"/>
    <x v="3"/>
    <s v="--"/>
    <s v="10016, USA"/>
    <s v="10002, USA"/>
    <x v="5"/>
    <s v="PRODUCT RIDING"/>
    <s v="DEPT - CX"/>
    <s v="Monthly Billing"/>
    <s v="Fare"/>
    <n v="5.44"/>
    <n v="0"/>
    <n v="0"/>
    <n v="5.44"/>
    <s v="USD"/>
    <n v="5.44"/>
    <n v="0"/>
    <n v="0"/>
    <n v="5.44"/>
    <n v="0.54"/>
  </r>
  <r>
    <s v="4f9c7e5b-2b20-4e90-9bf1-b313d27e2a5c"/>
    <d v="2019-08-01T14:32:33"/>
    <d v="2019-08-01T00:00:00"/>
    <s v="2:14PM"/>
    <d v="2019-08-01T00:00:00"/>
    <s v="10:14AM"/>
    <d v="2019-08-01T00:00:00"/>
    <s v="2:32PM"/>
    <d v="2019-08-01T00:00:00"/>
    <s v="10:32AM"/>
    <s v="-05:00"/>
    <s v="Blade"/>
    <s v="Employee13"/>
    <s v="Employee13@blyblade.com"/>
    <x v="33"/>
    <s v="--"/>
    <s v="Travel | UberX Diamond"/>
    <x v="0"/>
    <x v="400"/>
    <n v="9"/>
    <s v="10016, USA"/>
    <s v="10010, USA"/>
    <x v="5"/>
    <s v="PRODUCT RIDING"/>
    <s v="DEPT - CX"/>
    <s v="Monthly Billing"/>
    <s v="Fare"/>
    <n v="15.54"/>
    <n v="0"/>
    <n v="0"/>
    <n v="15.54"/>
    <s v="USD"/>
    <n v="15.54"/>
    <n v="0"/>
    <n v="0"/>
    <n v="15.54"/>
    <n v="1.55"/>
  </r>
  <r>
    <s v="06b9fae3-4e67-46f7-b78b-8f704ae6535a"/>
    <d v="2019-08-01T20:11:53"/>
    <d v="2019-08-01T00:00:00"/>
    <s v="7:33PM"/>
    <d v="2019-08-01T00:00:00"/>
    <s v="3:33PM"/>
    <d v="2019-08-01T00:00:00"/>
    <s v="8:11PM"/>
    <d v="2019-08-01T00:00:00"/>
    <s v="4:11PM"/>
    <s v="-05:00"/>
    <s v="Blade"/>
    <s v="Employee11"/>
    <s v="Employee11@blyblade.com"/>
    <x v="26"/>
    <s v="--"/>
    <s v="Travel | Premium SUV"/>
    <x v="1"/>
    <x v="748"/>
    <n v="19"/>
    <s v="11937, USA"/>
    <s v="11932, USA"/>
    <x v="5"/>
    <s v="PAX TRAVEL"/>
    <s v="DEPT - CX"/>
    <s v="Monthly Billing"/>
    <s v="Fare"/>
    <n v="64.47"/>
    <n v="0"/>
    <n v="0"/>
    <n v="64.47"/>
    <s v="USD"/>
    <n v="64.47"/>
    <n v="0"/>
    <n v="0"/>
    <n v="64.47"/>
    <n v="6.45"/>
  </r>
  <r>
    <s v="82ed03b8-c023-4eb1-8667-0c6e202a0722"/>
    <d v="2019-08-02T13:09:55"/>
    <d v="2019-08-02T00:00:00"/>
    <s v="1:06PM"/>
    <d v="2019-08-02T00:00:00"/>
    <s v="9:06AM"/>
    <s v="--"/>
    <s v="--"/>
    <s v="--"/>
    <s v="--"/>
    <s v="-05:00"/>
    <s v="Blade"/>
    <s v="Employee11"/>
    <s v="Employee11@blyblade.com"/>
    <x v="26"/>
    <s v="--"/>
    <s v="Travel | Premium SUV"/>
    <x v="1"/>
    <x v="3"/>
    <s v="--"/>
    <s v="11932, USA"/>
    <s v="11932, USA"/>
    <x v="5"/>
    <s v="PAX TRAVEL"/>
    <s v="DEPT - CX"/>
    <s v="Monthly Billing"/>
    <s v="Fare"/>
    <n v="10"/>
    <n v="0"/>
    <n v="0"/>
    <n v="10"/>
    <s v="USD"/>
    <n v="10"/>
    <n v="0"/>
    <n v="0"/>
    <n v="10"/>
    <n v="1"/>
  </r>
  <r>
    <s v="c38cc467-e3c2-455f-9c52-9ae7eccfdbd1"/>
    <d v="2019-08-02T15:15:15"/>
    <d v="2019-08-02T00:00:00"/>
    <s v="2:57PM"/>
    <d v="2019-08-02T00:00:00"/>
    <s v="10:57AM"/>
    <d v="2019-08-02T00:00:00"/>
    <s v="3:15PM"/>
    <d v="2019-08-02T00:00:00"/>
    <s v="11:15AM"/>
    <s v="-05:00"/>
    <s v="Blade"/>
    <s v="Employee25"/>
    <s v="Employee25@blyblade.com"/>
    <x v="21"/>
    <s v="--"/>
    <s v="Travel | UberX Diamond"/>
    <x v="0"/>
    <x v="204"/>
    <n v="13"/>
    <s v="10016, USA"/>
    <s v="10004, USA"/>
    <x v="5"/>
    <s v="PRODUCT RIDING"/>
    <s v="DEPT - CX"/>
    <s v="Monthly Billing"/>
    <s v="Fare"/>
    <n v="21.86"/>
    <n v="0"/>
    <n v="0"/>
    <n v="21.86"/>
    <s v="USD"/>
    <n v="21.86"/>
    <n v="0"/>
    <n v="0"/>
    <n v="21.86"/>
    <n v="2.19"/>
  </r>
  <r>
    <s v="414c0736-2b3b-4bf6-8c3b-348e1b3ae406"/>
    <d v="2019-08-02T19:51:32"/>
    <d v="2019-08-02T00:00:00"/>
    <s v="6:59PM"/>
    <d v="2019-08-02T00:00:00"/>
    <s v="2:59PM"/>
    <d v="2019-08-02T00:00:00"/>
    <s v="7:51PM"/>
    <d v="2019-08-02T00:00:00"/>
    <s v="3:51PM"/>
    <s v="-05:00"/>
    <s v="Blade"/>
    <s v="Employee27"/>
    <s v="Employee27@blyblade.com"/>
    <x v="25"/>
    <s v="--"/>
    <s v="Travel | UberX"/>
    <x v="0"/>
    <x v="749"/>
    <n v="45"/>
    <s v="10010, USA"/>
    <s v="10001, USA"/>
    <x v="5"/>
    <s v="I'M RIDING"/>
    <s v="DEPT - OPS - NY"/>
    <s v="Monthly Billing"/>
    <s v="Fare"/>
    <n v="24"/>
    <n v="0"/>
    <n v="0"/>
    <n v="24"/>
    <s v="USD"/>
    <n v="24"/>
    <n v="0"/>
    <n v="0"/>
    <n v="24"/>
    <n v="2.4"/>
  </r>
  <r>
    <s v="c2d1de7d-718d-4233-ac09-aa193be33ce2"/>
    <d v="2019-07-24T02:46:14"/>
    <d v="2019-07-24T00:00:00"/>
    <s v="2:20AM"/>
    <d v="2019-07-23T00:00:00"/>
    <s v="10:20PM"/>
    <d v="2019-07-24T00:00:00"/>
    <s v="2:34AM"/>
    <d v="2019-07-23T00:00:00"/>
    <s v="10:34PM"/>
    <s v="-05:00"/>
    <s v="Blade"/>
    <s v="Employee19"/>
    <s v="Employee19@blyblade.com"/>
    <x v="10"/>
    <s v="--"/>
    <s v="Travel | UberX"/>
    <x v="0"/>
    <x v="102"/>
    <n v="9"/>
    <s v="10016, USA"/>
    <s v="10011, USA"/>
    <x v="7"/>
    <s v="I'M RIDING EARLY/LATE"/>
    <s v="DEPT - CORP - NY"/>
    <s v="Monthly Billing"/>
    <s v="Tip"/>
    <n v="0"/>
    <n v="0"/>
    <n v="1.03"/>
    <n v="1.03"/>
    <s v="USD"/>
    <n v="0"/>
    <n v="0"/>
    <n v="1.03"/>
    <n v="1.03"/>
    <n v="0"/>
  </r>
  <r>
    <s v="33d2f14a-1961-4496-9f91-569a1705afec"/>
    <d v="2019-08-02T22:20:01"/>
    <d v="2019-08-02T00:00:00"/>
    <s v="9:59PM"/>
    <d v="2019-08-02T00:00:00"/>
    <s v="5:59PM"/>
    <d v="2019-08-02T00:00:00"/>
    <s v="10:19PM"/>
    <d v="2019-08-02T00:00:00"/>
    <s v="6:19PM"/>
    <s v="-05:00"/>
    <s v="Blade"/>
    <s v="Employee18"/>
    <s v="Employee18@blyblade.com"/>
    <x v="34"/>
    <s v="--"/>
    <s v="Travel | UberX Diamond"/>
    <x v="0"/>
    <x v="111"/>
    <n v="16"/>
    <s v="10011, USA"/>
    <s v="10016, USA"/>
    <x v="5"/>
    <s v="PRODUCT RIDING"/>
    <s v="DEPT - CX"/>
    <s v="Monthly Billing"/>
    <s v="Fare"/>
    <n v="18.079999999999998"/>
    <n v="0"/>
    <n v="0"/>
    <n v="18.079999999999998"/>
    <s v="USD"/>
    <n v="18.079999999999998"/>
    <n v="0"/>
    <n v="0"/>
    <n v="18.079999999999998"/>
    <n v="1.81"/>
  </r>
  <r>
    <s v="d51bf666-aae6-4d93-a213-76ff410365bf"/>
    <d v="2019-07-24T03:39:36"/>
    <d v="2019-07-24T00:00:00"/>
    <s v="12:06AM"/>
    <d v="2019-07-23T00:00:00"/>
    <s v="8:06PM"/>
    <d v="2019-07-24T00:00:00"/>
    <s v="12:19AM"/>
    <d v="2019-07-23T00:00:00"/>
    <s v="8:19PM"/>
    <s v="-05:00"/>
    <s v="Blade"/>
    <s v="Employee37"/>
    <s v="Employee37@blyblade.com"/>
    <x v="29"/>
    <s v="--"/>
    <s v="Travel | UberXL"/>
    <x v="0"/>
    <x v="166"/>
    <n v="10"/>
    <s v="10016, USA"/>
    <s v="10016, USA"/>
    <x v="6"/>
    <s v="I'M RIDING"/>
    <s v="--"/>
    <s v="Monthly Billing"/>
    <s v="Tip"/>
    <n v="0"/>
    <n v="0"/>
    <n v="3.08"/>
    <n v="3.08"/>
    <s v="USD"/>
    <n v="0"/>
    <n v="0"/>
    <n v="3.08"/>
    <n v="3.08"/>
    <n v="0"/>
  </r>
  <r>
    <s v="8d102eea-9917-43a4-8b8f-ed0f616f562d"/>
    <d v="2019-08-02T22:25:27"/>
    <d v="2019-08-02T00:00:00"/>
    <s v="8:41PM"/>
    <d v="2019-08-02T00:00:00"/>
    <s v="4:41PM"/>
    <d v="2019-08-02T00:00:00"/>
    <s v="10:25PM"/>
    <d v="2019-08-02T00:00:00"/>
    <s v="6:25PM"/>
    <s v="-05:00"/>
    <s v="Blade"/>
    <s v="Employee29"/>
    <s v="Employee29@blyblade.com"/>
    <x v="7"/>
    <s v="--"/>
    <s v="Travel | UberX"/>
    <x v="1"/>
    <x v="750"/>
    <n v="96"/>
    <s v="11937, USA"/>
    <s v="11937, USA"/>
    <x v="5"/>
    <s v="I'M RIDING"/>
    <s v="DEPT - OPS - NY"/>
    <s v="Monthly Billing"/>
    <s v="Fare"/>
    <n v="123.36"/>
    <n v="0"/>
    <n v="0"/>
    <n v="123.36"/>
    <s v="USD"/>
    <n v="123.36"/>
    <n v="0"/>
    <n v="0"/>
    <n v="123.36"/>
    <n v="12.34"/>
  </r>
  <r>
    <s v="e246ef34-4089-47d0-bc33-691208116a0b"/>
    <d v="2019-08-03T00:54:16"/>
    <d v="2019-08-03T00:00:00"/>
    <s v="12:44AM"/>
    <d v="2019-08-02T00:00:00"/>
    <s v="8:44PM"/>
    <d v="2019-08-03T00:00:00"/>
    <s v="12:54AM"/>
    <d v="2019-08-02T00:00:00"/>
    <s v="8:54PM"/>
    <s v="-05:00"/>
    <s v="Blade"/>
    <s v="Employee1"/>
    <s v="Employee1@blyblade.com"/>
    <x v="41"/>
    <s v="--"/>
    <s v="Travel | UberX"/>
    <x v="1"/>
    <x v="751"/>
    <n v="2"/>
    <s v="11975, USA"/>
    <s v="11975, USA"/>
    <x v="5"/>
    <s v="I'M RIDING"/>
    <s v="DEPT - CX"/>
    <s v="Monthly Billing"/>
    <s v="Fare"/>
    <n v="10.67"/>
    <n v="0"/>
    <n v="0"/>
    <n v="10.67"/>
    <s v="USD"/>
    <n v="10.67"/>
    <n v="0"/>
    <n v="0"/>
    <n v="10.67"/>
    <n v="1.07"/>
  </r>
  <r>
    <s v="ee1eade6-9590-4fd8-8fee-cd9b503ef646"/>
    <d v="2019-08-04T18:12:43"/>
    <d v="2019-08-04T00:00:00"/>
    <s v="5:22PM"/>
    <d v="2019-08-04T00:00:00"/>
    <s v="1:22PM"/>
    <d v="2019-08-04T00:00:00"/>
    <s v="6:12PM"/>
    <d v="2019-08-04T00:00:00"/>
    <s v="2:12PM"/>
    <s v="-05:00"/>
    <s v="Blade"/>
    <s v="Employee1"/>
    <s v="Employee1@blyblade.com"/>
    <x v="41"/>
    <s v="--"/>
    <s v="Travel | UberX"/>
    <x v="1"/>
    <x v="752"/>
    <n v="44"/>
    <s v="11937, USA"/>
    <s v="11946, USA"/>
    <x v="5"/>
    <s v="PRODUCT RIDING"/>
    <s v="DEPT - CX"/>
    <s v="Monthly Billing"/>
    <s v="Fare"/>
    <n v="54.84"/>
    <n v="0"/>
    <n v="0"/>
    <n v="54.84"/>
    <s v="USD"/>
    <n v="54.84"/>
    <n v="0"/>
    <n v="0"/>
    <n v="54.84"/>
    <n v="5.48"/>
  </r>
  <r>
    <s v="4a72f53d-c60d-4a57-a3ce-a0c3159b016d"/>
    <d v="2019-07-24T04:00:52"/>
    <d v="2019-07-24T00:00:00"/>
    <s v="3:52AM"/>
    <d v="2019-07-23T00:00:00"/>
    <s v="11:52PM"/>
    <s v="--"/>
    <s v="--"/>
    <s v="--"/>
    <s v="--"/>
    <s v="-05:00"/>
    <s v="Blade"/>
    <s v="Employee8"/>
    <s v="Employee8@blyblade.com"/>
    <x v="11"/>
    <s v="--"/>
    <s v="Travel | UberX Diamond"/>
    <x v="0"/>
    <x v="3"/>
    <s v="--"/>
    <s v="10016, USA"/>
    <s v="10016, USA"/>
    <x v="7"/>
    <s v="I'M RIDING"/>
    <s v="--"/>
    <s v="Monthly Billing"/>
    <s v="Adjustment"/>
    <n v="-5.44"/>
    <n v="0"/>
    <n v="0"/>
    <n v="-5.44"/>
    <s v="USD"/>
    <n v="-5.44"/>
    <n v="0"/>
    <n v="0"/>
    <n v="-5.44"/>
    <n v="-0.54"/>
  </r>
  <r>
    <s v="e672dc23-c9a0-48d5-8103-4a125c40fe91"/>
    <d v="2019-08-04T19:27:04"/>
    <d v="2019-08-04T00:00:00"/>
    <s v="7:04PM"/>
    <d v="2019-08-04T00:00:00"/>
    <s v="3:04PM"/>
    <d v="2019-08-04T00:00:00"/>
    <s v="7:26PM"/>
    <d v="2019-08-04T00:00:00"/>
    <s v="3:26PM"/>
    <s v="-05:00"/>
    <s v="Blade"/>
    <s v="Employee28"/>
    <s v="Employee28@blyblade.com"/>
    <x v="4"/>
    <s v="--"/>
    <s v="Travel | Black SUV"/>
    <x v="0"/>
    <x v="218"/>
    <n v="14"/>
    <s v="11430, USA"/>
    <s v="11430, USA"/>
    <x v="5"/>
    <s v="PAX TRAVEL"/>
    <s v="DEPT - OPS - NY"/>
    <s v="Monthly Billing"/>
    <s v="Fare"/>
    <n v="55.9"/>
    <n v="0"/>
    <n v="0"/>
    <n v="55.9"/>
    <s v="USD"/>
    <n v="55.9"/>
    <n v="0"/>
    <n v="0"/>
    <n v="55.9"/>
    <n v="5.59"/>
  </r>
  <r>
    <s v="89f5e3ac-bfbf-49a6-8ab3-45cda94bf24c"/>
    <d v="2019-08-05T12:45:53"/>
    <d v="2019-08-05T00:00:00"/>
    <s v="12:27PM"/>
    <d v="2019-08-05T00:00:00"/>
    <s v="8:27AM"/>
    <d v="2019-08-05T00:00:00"/>
    <s v="12:45PM"/>
    <d v="2019-08-05T00:00:00"/>
    <s v="8:45AM"/>
    <s v="-05:00"/>
    <s v="Blade"/>
    <s v="Employee12"/>
    <s v="Employee12@blyblade.com"/>
    <x v="0"/>
    <s v="--"/>
    <s v="Travel | UberX"/>
    <x v="0"/>
    <x v="225"/>
    <n v="12"/>
    <s v="11371, USA"/>
    <s v="11371, USA"/>
    <x v="5"/>
    <s v="I'M RIDING"/>
    <s v="DEPT - OPS - NY"/>
    <s v="Monthly Billing"/>
    <s v="Fare"/>
    <n v="14.1"/>
    <n v="0"/>
    <n v="0"/>
    <n v="14.1"/>
    <s v="USD"/>
    <n v="14.1"/>
    <n v="0"/>
    <n v="0"/>
    <n v="14.1"/>
    <n v="1.41"/>
  </r>
  <r>
    <s v="22f6d7ec-803b-4340-a3ea-eac13a067eed"/>
    <d v="2019-07-24T04:08:03"/>
    <d v="2019-07-24T00:00:00"/>
    <s v="3:50AM"/>
    <d v="2019-07-23T00:00:00"/>
    <s v="11:50PM"/>
    <s v="--"/>
    <s v="--"/>
    <s v="--"/>
    <s v="--"/>
    <s v="-05:00"/>
    <s v="Blade"/>
    <s v="Employee8"/>
    <s v="Employee8@blyblade.com"/>
    <x v="11"/>
    <s v="--"/>
    <s v="Travel | UberX"/>
    <x v="0"/>
    <x v="3"/>
    <s v="--"/>
    <s v="10002, USA"/>
    <s v="10016, USA"/>
    <x v="7"/>
    <s v="I'M RIDING EARLY/LATE"/>
    <s v="--"/>
    <s v="Monthly Billing"/>
    <s v="Adjustment"/>
    <n v="-5.44"/>
    <n v="0"/>
    <n v="0"/>
    <n v="-5.44"/>
    <s v="USD"/>
    <n v="-5.44"/>
    <n v="0"/>
    <n v="0"/>
    <n v="-5.44"/>
    <n v="-0.54"/>
  </r>
  <r>
    <s v="2f6808d0-2b7a-452e-9dce-038135affa55"/>
    <d v="2019-08-05T14:38:53"/>
    <d v="2019-08-05T00:00:00"/>
    <s v="2:29PM"/>
    <d v="2019-08-05T00:00:00"/>
    <s v="10:29AM"/>
    <d v="2019-08-05T00:00:00"/>
    <s v="2:38PM"/>
    <d v="2019-08-05T00:00:00"/>
    <s v="10:38AM"/>
    <s v="-05:00"/>
    <s v="Blade"/>
    <s v="Employee44"/>
    <s v="Employee44@blyblade.com"/>
    <x v="44"/>
    <s v="--"/>
    <s v="Travel | UberX"/>
    <x v="0"/>
    <x v="673"/>
    <n v="8"/>
    <s v="10011, USA"/>
    <s v="10011, USA"/>
    <x v="5"/>
    <s v="PRODUCT RIDING"/>
    <s v="DEPT - FR - NY"/>
    <s v="Monthly Billing"/>
    <s v="Fare"/>
    <n v="11.2"/>
    <n v="0"/>
    <n v="0"/>
    <n v="11.2"/>
    <s v="USD"/>
    <n v="11.2"/>
    <n v="0"/>
    <n v="0"/>
    <n v="11.2"/>
    <n v="1.1200000000000001"/>
  </r>
  <r>
    <s v="b377ae0e-1748-43b1-a98d-5bdfb0262b56"/>
    <d v="2019-08-05T15:05:38"/>
    <d v="2019-08-05T00:00:00"/>
    <s v="2:56PM"/>
    <d v="2019-08-05T00:00:00"/>
    <s v="10:56AM"/>
    <d v="2019-08-05T00:00:00"/>
    <s v="3:05PM"/>
    <d v="2019-08-05T00:00:00"/>
    <s v="11:05AM"/>
    <s v="-05:00"/>
    <s v="Blade"/>
    <s v="Employee44"/>
    <s v="Employee44@blyblade.com"/>
    <x v="44"/>
    <s v="--"/>
    <s v="Travel | UberX"/>
    <x v="0"/>
    <x v="430"/>
    <n v="7"/>
    <s v="10011, USA"/>
    <s v="10011, USA"/>
    <x v="5"/>
    <s v="PRODUCT RIDING"/>
    <s v="DEPT - FR - NY"/>
    <s v="Monthly Billing"/>
    <s v="Fare"/>
    <n v="10.76"/>
    <n v="0"/>
    <n v="0"/>
    <n v="10.76"/>
    <s v="USD"/>
    <n v="10.76"/>
    <n v="0"/>
    <n v="0"/>
    <n v="10.76"/>
    <n v="1.08"/>
  </r>
  <r>
    <s v="a43e942f-a3f8-4243-b00e-d6d9f11d10a8"/>
    <d v="2019-08-05T15:41:22"/>
    <d v="2019-08-05T00:00:00"/>
    <s v="3:16PM"/>
    <d v="2019-08-05T00:00:00"/>
    <s v="11:16AM"/>
    <d v="2019-08-05T00:00:00"/>
    <s v="3:41PM"/>
    <d v="2019-08-05T00:00:00"/>
    <s v="11:41AM"/>
    <s v="-05:00"/>
    <s v="Blade"/>
    <s v="Employee20"/>
    <s v="Employee20@blyblade.com"/>
    <x v="19"/>
    <s v="--"/>
    <s v="Travel | UberXL"/>
    <x v="0"/>
    <x v="568"/>
    <n v="15"/>
    <s v="10016, USA"/>
    <s v="10003, USA"/>
    <x v="5"/>
    <s v="I'M RIDING"/>
    <s v="BLADE - CORP"/>
    <s v="Monthly Billing"/>
    <s v="Fare"/>
    <n v="21.53"/>
    <n v="0"/>
    <n v="0"/>
    <n v="21.53"/>
    <s v="USD"/>
    <n v="21.53"/>
    <n v="0"/>
    <n v="0"/>
    <n v="21.53"/>
    <n v="2.15"/>
  </r>
  <r>
    <s v="feafa016-b24a-4e10-af02-15c84f1be8b1"/>
    <d v="2019-07-24T04:19:48"/>
    <d v="2019-07-24T00:00:00"/>
    <s v="3:34AM"/>
    <d v="2019-07-23T00:00:00"/>
    <s v="11:34PM"/>
    <d v="2019-07-24T00:00:00"/>
    <s v="4:19AM"/>
    <d v="2019-07-24T00:00:00"/>
    <s v="12:19AM"/>
    <s v="-05:00"/>
    <s v="Blade"/>
    <s v="Employee14"/>
    <s v="Employee14@blyblade.com"/>
    <x v="5"/>
    <s v="--"/>
    <s v="Travel | Black SUV"/>
    <x v="0"/>
    <x v="426"/>
    <n v="39"/>
    <s v="11430, USA"/>
    <s v="11430, USA"/>
    <x v="12"/>
    <s v="PAX TRAVEL"/>
    <s v="DEPT - OPS - NY"/>
    <s v="Monthly Billing"/>
    <s v="Tip"/>
    <n v="0"/>
    <n v="0"/>
    <n v="25.63"/>
    <n v="25.63"/>
    <s v="USD"/>
    <n v="0"/>
    <n v="0"/>
    <n v="25.63"/>
    <n v="25.63"/>
    <n v="0"/>
  </r>
  <r>
    <s v="8cdad4a5-26e9-4ca4-84d7-d0989a5636a4"/>
    <d v="2019-08-05T17:23:36"/>
    <d v="2019-08-05T00:00:00"/>
    <s v="4:55PM"/>
    <d v="2019-08-05T00:00:00"/>
    <s v="12:55PM"/>
    <d v="2019-08-05T00:00:00"/>
    <s v="5:23PM"/>
    <d v="2019-08-05T00:00:00"/>
    <s v="1:23PM"/>
    <s v="-05:00"/>
    <s v="Blade"/>
    <s v="Employee18"/>
    <s v="Employee18@blyblade.com"/>
    <x v="34"/>
    <s v="--"/>
    <s v="Travel | UberX Diamond"/>
    <x v="0"/>
    <x v="753"/>
    <n v="23"/>
    <s v="10016, USA"/>
    <s v="10011, USA"/>
    <x v="5"/>
    <s v="PRODUCT RIDING"/>
    <s v="DEPT - CX"/>
    <s v="Monthly Billing"/>
    <s v="Fare"/>
    <n v="22.45"/>
    <n v="0"/>
    <n v="0"/>
    <n v="22.45"/>
    <s v="USD"/>
    <n v="22.45"/>
    <n v="0"/>
    <n v="0"/>
    <n v="22.45"/>
    <n v="2.25"/>
  </r>
  <r>
    <s v="5acf8f23-babf-4366-b28b-f6bc8396a516"/>
    <d v="2019-08-07T18:31:57"/>
    <d v="2019-08-07T00:00:00"/>
    <s v="6:14PM"/>
    <d v="2019-08-07T00:00:00"/>
    <s v="2:14PM"/>
    <d v="2019-08-07T00:00:00"/>
    <s v="6:31PM"/>
    <d v="2019-08-07T00:00:00"/>
    <s v="2:31PM"/>
    <s v="-05:00"/>
    <s v="Blade"/>
    <s v="Employee25"/>
    <s v="Employee25@blyblade.com"/>
    <x v="21"/>
    <s v="--"/>
    <s v="Travel | UberX"/>
    <x v="0"/>
    <x v="278"/>
    <n v="16"/>
    <s v="10001, USA"/>
    <s v="10016, USA"/>
    <x v="5"/>
    <s v="PRODUCT RIDING"/>
    <s v="DEPT - CX"/>
    <s v="Monthly Billing"/>
    <s v="Fare"/>
    <n v="15.37"/>
    <n v="0"/>
    <n v="0"/>
    <n v="15.37"/>
    <s v="USD"/>
    <n v="15.37"/>
    <n v="0"/>
    <n v="0"/>
    <n v="15.37"/>
    <n v="1.54"/>
  </r>
  <r>
    <s v="53a9c0b3-36ae-4403-8457-07d2903d56d8"/>
    <d v="2019-08-07T18:37:43"/>
    <d v="2019-08-07T00:00:00"/>
    <s v="6:18PM"/>
    <d v="2019-08-07T00:00:00"/>
    <s v="2:18PM"/>
    <d v="2019-08-07T00:00:00"/>
    <s v="6:37PM"/>
    <d v="2019-08-07T00:00:00"/>
    <s v="2:37PM"/>
    <s v="-05:00"/>
    <s v="Blade"/>
    <s v="Employee4"/>
    <s v="Employee4@blyblade.com"/>
    <x v="1"/>
    <s v="--"/>
    <s v="Travel | UberX"/>
    <x v="0"/>
    <x v="83"/>
    <n v="15"/>
    <s v="10016, USA"/>
    <s v="10004, USA"/>
    <x v="5"/>
    <s v="PRODUCT RIDING"/>
    <s v="DEPT - CX"/>
    <s v="Monthly Billing"/>
    <s v="Fare"/>
    <n v="17.420000000000002"/>
    <n v="0"/>
    <n v="0"/>
    <n v="17.420000000000002"/>
    <s v="USD"/>
    <n v="17.420000000000002"/>
    <n v="0"/>
    <n v="0"/>
    <n v="17.420000000000002"/>
    <n v="1.74"/>
  </r>
  <r>
    <s v="9b92cb6f-33bb-4e6d-9e0a-aa8b4d003ea4"/>
    <d v="2019-08-08T19:33:10"/>
    <d v="2019-08-08T00:00:00"/>
    <s v="7:25PM"/>
    <d v="2019-08-08T00:00:00"/>
    <s v="3:25PM"/>
    <s v="--"/>
    <s v="--"/>
    <s v="--"/>
    <s v="--"/>
    <s v="-05:00"/>
    <s v="Blade"/>
    <s v="Employee26"/>
    <s v="Employee26@blyblade.com"/>
    <x v="24"/>
    <s v="--"/>
    <s v="Travel | UberXL"/>
    <x v="0"/>
    <x v="1"/>
    <n v="0"/>
    <s v="10010, USA"/>
    <s v="10010, USA"/>
    <x v="5"/>
    <s v="PRODUCT RIDING"/>
    <s v="DEPT - OPS - NY"/>
    <s v="Monthly Billing"/>
    <s v="Fare"/>
    <n v="5.44"/>
    <n v="0"/>
    <n v="0"/>
    <n v="5.44"/>
    <s v="USD"/>
    <n v="5.44"/>
    <n v="0"/>
    <n v="0"/>
    <n v="5.44"/>
    <n v="0.54"/>
  </r>
  <r>
    <s v="1148bca7-0f18-4db3-8ef6-5f6644b08662"/>
    <d v="2019-08-08T21:15:30"/>
    <d v="2019-08-08T00:00:00"/>
    <s v="7:33PM"/>
    <d v="2019-08-08T00:00:00"/>
    <s v="3:33PM"/>
    <d v="2019-08-08T00:00:00"/>
    <s v="9:15PM"/>
    <d v="2019-08-08T00:00:00"/>
    <s v="5:15PM"/>
    <s v="-05:00"/>
    <s v="Blade"/>
    <s v="Employee26"/>
    <s v="Employee26@blyblade.com"/>
    <x v="24"/>
    <s v="--"/>
    <s v="Travel | UberXL"/>
    <x v="0"/>
    <x v="754"/>
    <n v="98"/>
    <s v="10010, USA"/>
    <s v="10604, USA"/>
    <x v="5"/>
    <s v="PRODUCT RIDING"/>
    <s v="DEPT - OPS - NY"/>
    <s v="Monthly Billing"/>
    <s v="Fare"/>
    <n v="185.76"/>
    <n v="0"/>
    <n v="0"/>
    <n v="185.76"/>
    <s v="USD"/>
    <n v="185.76"/>
    <n v="0"/>
    <n v="0"/>
    <n v="185.76"/>
    <n v="18.579999999999998"/>
  </r>
  <r>
    <s v="873c0a4a-0f37-459a-8ba7-da1e2059d4d4"/>
    <d v="2019-08-09T00:35:58"/>
    <d v="2019-08-09T00:00:00"/>
    <s v="12:01AM"/>
    <d v="2019-08-08T00:00:00"/>
    <s v="8:01PM"/>
    <d v="2019-08-09T00:00:00"/>
    <s v="12:35AM"/>
    <d v="2019-08-08T00:00:00"/>
    <s v="8:35PM"/>
    <s v="-05:00"/>
    <s v="Blade"/>
    <s v="Employee45"/>
    <s v="Employee45@blyblade.com"/>
    <x v="40"/>
    <s v="--"/>
    <s v="Travel | Black"/>
    <x v="0"/>
    <x v="33"/>
    <n v="14"/>
    <s v="10011, USA"/>
    <s v="10001, USA"/>
    <x v="5"/>
    <s v="PAX TRAVEL"/>
    <s v="DEPT - CORP - NY"/>
    <s v="Monthly Billing"/>
    <s v="Fare"/>
    <n v="36.619999999999997"/>
    <n v="0"/>
    <n v="0"/>
    <n v="36.619999999999997"/>
    <s v="USD"/>
    <n v="36.619999999999997"/>
    <n v="0"/>
    <n v="0"/>
    <n v="36.619999999999997"/>
    <n v="3.66"/>
  </r>
  <r>
    <s v="85cad5a9-ce88-45db-adc2-b521c637dcb8"/>
    <d v="2019-08-09T14:33:42"/>
    <d v="2019-08-09T00:00:00"/>
    <s v="2:14PM"/>
    <d v="2019-08-09T00:00:00"/>
    <s v="10:14AM"/>
    <d v="2019-08-09T00:00:00"/>
    <s v="2:33PM"/>
    <d v="2019-08-09T00:00:00"/>
    <s v="10:33AM"/>
    <s v="-05:00"/>
    <s v="Blade"/>
    <s v="Employee21"/>
    <s v="Employee21@blyblade.com"/>
    <x v="28"/>
    <s v="--"/>
    <s v="Travel | UberX"/>
    <x v="0"/>
    <x v="34"/>
    <n v="16"/>
    <s v="10128, USA"/>
    <s v="10010, USA"/>
    <x v="5"/>
    <s v="PRODUCT RIDING"/>
    <s v="--"/>
    <s v="Monthly Billing"/>
    <s v="Fare"/>
    <n v="22.51"/>
    <n v="0"/>
    <n v="0"/>
    <n v="22.51"/>
    <s v="USD"/>
    <n v="22.51"/>
    <n v="0"/>
    <n v="0"/>
    <n v="22.51"/>
    <n v="2.25"/>
  </r>
  <r>
    <s v="40e73df8-cda6-400c-ad18-fee9cd72b05e"/>
    <d v="2019-08-10T00:22:05"/>
    <d v="2019-08-09T00:00:00"/>
    <s v="11:57PM"/>
    <d v="2019-08-09T00:00:00"/>
    <s v="7:57PM"/>
    <d v="2019-08-10T00:00:00"/>
    <s v="12:21AM"/>
    <d v="2019-08-09T00:00:00"/>
    <s v="8:21PM"/>
    <s v="-05:00"/>
    <s v="Blade"/>
    <s v="Employee1"/>
    <s v="Employee1@blyblade.com"/>
    <x v="41"/>
    <s v="--"/>
    <s v="Travel | UberX"/>
    <x v="1"/>
    <x v="755"/>
    <n v="21"/>
    <s v="11930, USA"/>
    <s v="11954, USA"/>
    <x v="5"/>
    <s v="PAX TRAVEL"/>
    <s v="DEPT - CX"/>
    <s v="Monthly Billing"/>
    <s v="Fare"/>
    <n v="29.82"/>
    <n v="0"/>
    <n v="0"/>
    <n v="29.82"/>
    <s v="USD"/>
    <n v="29.82"/>
    <n v="0"/>
    <n v="0"/>
    <n v="29.82"/>
    <n v="2.98"/>
  </r>
  <r>
    <s v="fa5a418c-2595-4fbb-b3f7-e8248d9c77f9"/>
    <d v="2019-08-12T12:40:10"/>
    <d v="2019-08-12T00:00:00"/>
    <s v="12:18PM"/>
    <d v="2019-08-12T00:00:00"/>
    <s v="8:18AM"/>
    <d v="2019-08-12T00:00:00"/>
    <s v="12:40PM"/>
    <d v="2019-08-12T00:00:00"/>
    <s v="8:40AM"/>
    <s v="-05:00"/>
    <s v="Blade"/>
    <s v="Employee6"/>
    <s v="Employee6@blyblade.com"/>
    <x v="3"/>
    <s v="--"/>
    <s v="Travel | UberX"/>
    <x v="0"/>
    <x v="165"/>
    <n v="17"/>
    <s v="10017, USA"/>
    <s v="10010, USA"/>
    <x v="5"/>
    <s v="I'M RIDING"/>
    <s v="DEPT - OPS - NY"/>
    <s v="Monthly Billing"/>
    <s v="Fare"/>
    <n v="17.34"/>
    <n v="0"/>
    <n v="0"/>
    <n v="17.34"/>
    <s v="USD"/>
    <n v="17.34"/>
    <n v="0"/>
    <n v="0"/>
    <n v="17.34"/>
    <n v="1.73"/>
  </r>
  <r>
    <s v="67770230-b445-4b73-897e-c4525d679f86"/>
    <d v="2019-08-12T13:30:27"/>
    <d v="2019-08-12T00:00:00"/>
    <s v="1:03PM"/>
    <d v="2019-08-12T00:00:00"/>
    <s v="9:03AM"/>
    <d v="2019-08-12T00:00:00"/>
    <s v="1:30PM"/>
    <d v="2019-08-12T00:00:00"/>
    <s v="9:30AM"/>
    <s v="-05:00"/>
    <s v="Blade"/>
    <s v="Employee25"/>
    <s v="Employee25@blyblade.com"/>
    <x v="21"/>
    <s v="--"/>
    <s v="Travel | UberX Diamond"/>
    <x v="0"/>
    <x v="756"/>
    <n v="16"/>
    <s v="10016, USA"/>
    <s v="10004, USA"/>
    <x v="5"/>
    <s v="PRODUCT RIDING"/>
    <s v="DEPT - CX"/>
    <s v="Monthly Billing"/>
    <s v="Fare"/>
    <n v="26.2"/>
    <n v="0"/>
    <n v="0"/>
    <n v="26.2"/>
    <s v="USD"/>
    <n v="26.2"/>
    <n v="0"/>
    <n v="0"/>
    <n v="26.2"/>
    <n v="2.62"/>
  </r>
  <r>
    <s v="9e753fb7-dcb9-47d1-af21-b59a8505d5c7"/>
    <d v="2019-08-13T14:29:47"/>
    <d v="2019-08-13T00:00:00"/>
    <s v="2:25PM"/>
    <d v="2019-08-13T00:00:00"/>
    <s v="10:25AM"/>
    <s v="--"/>
    <s v="--"/>
    <s v="--"/>
    <s v="--"/>
    <s v="-05:00"/>
    <s v="Blade"/>
    <s v="Employee4"/>
    <s v="Employee4@blyblade.com"/>
    <x v="1"/>
    <s v="--"/>
    <s v="Travel | UberX Diamond"/>
    <x v="0"/>
    <x v="458"/>
    <n v="0"/>
    <s v="10016, USA"/>
    <s v="10016, USA"/>
    <x v="5"/>
    <s v="PRODUCT RIDING"/>
    <s v="DEPT - CX"/>
    <s v="Monthly Billing"/>
    <s v="Fare"/>
    <n v="8.01"/>
    <n v="0"/>
    <n v="0"/>
    <n v="8.01"/>
    <s v="USD"/>
    <n v="8.01"/>
    <n v="0"/>
    <n v="0"/>
    <n v="8.01"/>
    <n v="0.8"/>
  </r>
  <r>
    <s v="5b56f9c4-fab5-4729-8074-e017013938de"/>
    <d v="2019-08-13T14:51:45"/>
    <d v="2019-08-13T00:00:00"/>
    <s v="2:30PM"/>
    <d v="2019-08-13T00:00:00"/>
    <s v="10:30AM"/>
    <d v="2019-08-13T00:00:00"/>
    <s v="2:51PM"/>
    <d v="2019-08-13T00:00:00"/>
    <s v="10:51AM"/>
    <s v="-05:00"/>
    <s v="Blade"/>
    <s v="Employee4"/>
    <s v="Employee4@blyblade.com"/>
    <x v="1"/>
    <s v="--"/>
    <s v="Travel | UberX Diamond"/>
    <x v="0"/>
    <x v="757"/>
    <n v="10"/>
    <s v="10016, USA"/>
    <s v="10004, USA"/>
    <x v="5"/>
    <s v="PRODUCT RIDING"/>
    <s v="DEPT - CX"/>
    <s v="Monthly Billing"/>
    <s v="Fare"/>
    <n v="18.95"/>
    <n v="0"/>
    <n v="0"/>
    <n v="18.95"/>
    <s v="USD"/>
    <n v="18.95"/>
    <n v="0"/>
    <n v="0"/>
    <n v="18.95"/>
    <n v="1.9"/>
  </r>
  <r>
    <s v="00b13f92-de8d-40c5-8158-9c2456d459dd"/>
    <d v="2019-08-13T17:20:38"/>
    <d v="2019-08-13T00:00:00"/>
    <s v="4:55PM"/>
    <d v="2019-08-13T00:00:00"/>
    <s v="12:55PM"/>
    <d v="2019-08-13T00:00:00"/>
    <s v="5:20PM"/>
    <d v="2019-08-13T00:00:00"/>
    <s v="1:20PM"/>
    <s v="-05:00"/>
    <s v="Blade"/>
    <s v="Employee18"/>
    <s v="Employee18@blyblade.com"/>
    <x v="34"/>
    <s v="--"/>
    <s v="Travel | UberX"/>
    <x v="0"/>
    <x v="92"/>
    <n v="21"/>
    <s v="10016, USA"/>
    <s v="10011, USA"/>
    <x v="5"/>
    <s v="PRODUCT RIDING"/>
    <s v="DEPT - CX"/>
    <s v="Monthly Billing"/>
    <s v="Fare"/>
    <n v="22.33"/>
    <n v="0"/>
    <n v="0"/>
    <n v="22.33"/>
    <s v="USD"/>
    <n v="22.33"/>
    <n v="0"/>
    <n v="0"/>
    <n v="22.33"/>
    <n v="2.23"/>
  </r>
  <r>
    <s v="0cc26b68-8bc1-590e-ab17-d81e586a4143"/>
    <d v="2019-07-24T18:54:37"/>
    <d v="2019-07-24T00:00:00"/>
    <s v="6:33PM"/>
    <d v="2019-07-24T00:00:00"/>
    <s v="2:33PM"/>
    <d v="2019-07-24T00:00:00"/>
    <s v="6:54PM"/>
    <d v="2019-07-24T00:00:00"/>
    <s v="2:54PM"/>
    <s v="-05:00"/>
    <s v="Blade"/>
    <s v="Employee18"/>
    <s v="Employee18@blyblade.com"/>
    <x v="34"/>
    <s v="--"/>
    <s v="Eats"/>
    <x v="0"/>
    <x v="219"/>
    <n v="20"/>
    <s v="10011, USA"/>
    <s v="10011, USA"/>
    <x v="9"/>
    <s v="Blade - Lunch Policy"/>
    <s v="DEPT - CX"/>
    <s v="Monthly Billing"/>
    <s v="Fare and Tip"/>
    <n v="16.809999999999999"/>
    <n v="0"/>
    <n v="3"/>
    <n v="16.809999999999999"/>
    <s v="USD"/>
    <n v="16.809999999999999"/>
    <n v="0"/>
    <n v="3"/>
    <n v="16.809999999999999"/>
    <n v="1.68"/>
  </r>
  <r>
    <s v="762d22ca-f6ef-431e-9951-04c35ee98d01"/>
    <d v="2019-08-14T12:58:06"/>
    <d v="2019-08-14T00:00:00"/>
    <s v="12:46PM"/>
    <d v="2019-08-14T00:00:00"/>
    <s v="8:46AM"/>
    <d v="2019-08-14T00:00:00"/>
    <s v="12:57PM"/>
    <d v="2019-08-14T00:00:00"/>
    <s v="8:57AM"/>
    <s v="-05:00"/>
    <s v="Blade"/>
    <s v="Employee5"/>
    <s v="Employee5@blyblade.com"/>
    <x v="9"/>
    <s v="--"/>
    <s v="Travel | UberX Diamond"/>
    <x v="0"/>
    <x v="673"/>
    <n v="9"/>
    <s v="10001, USA"/>
    <s v="10011, USA"/>
    <x v="5"/>
    <s v="PRODUCT RIDING"/>
    <s v="DEPT - OPS - NY"/>
    <s v="Monthly Billing"/>
    <s v="Fare"/>
    <n v="10.76"/>
    <n v="0"/>
    <n v="0"/>
    <n v="10.76"/>
    <s v="USD"/>
    <n v="10.76"/>
    <n v="0"/>
    <n v="0"/>
    <n v="10.76"/>
    <n v="1.08"/>
  </r>
  <r>
    <s v="849e8a8c-61e4-42f0-bf0c-af956bc5e9bb"/>
    <d v="2019-07-24T20:25:45"/>
    <d v="2019-07-24T00:00:00"/>
    <s v="2:57PM"/>
    <d v="2019-07-24T00:00:00"/>
    <s v="10:57AM"/>
    <d v="2019-07-24T00:00:00"/>
    <s v="3:36PM"/>
    <d v="2019-07-24T00:00:00"/>
    <s v="11:36AM"/>
    <s v="-05:00"/>
    <s v="Blade"/>
    <s v="Employee2"/>
    <s v="Employee2@blyblade.com"/>
    <x v="2"/>
    <s v="--"/>
    <s v="Travel | Black SUV"/>
    <x v="0"/>
    <x v="7"/>
    <n v="28"/>
    <s v="10016, USA"/>
    <s v="10075, USA"/>
    <x v="12"/>
    <s v="PAX TRAVEL"/>
    <s v="DEPT - OPS - NY"/>
    <s v="Monthly Billing"/>
    <s v="Tip"/>
    <n v="0"/>
    <n v="0"/>
    <n v="10.92"/>
    <n v="10.92"/>
    <s v="USD"/>
    <n v="0"/>
    <n v="0"/>
    <n v="10.92"/>
    <n v="10.92"/>
    <n v="0"/>
  </r>
  <r>
    <s v="4fa22d12-6d08-49c9-9e04-34826953ab4a"/>
    <d v="2019-08-14T17:14:45"/>
    <d v="2019-08-14T00:00:00"/>
    <s v="5:01PM"/>
    <d v="2019-08-14T00:00:00"/>
    <s v="1:01PM"/>
    <s v="--"/>
    <s v="--"/>
    <s v="--"/>
    <s v="--"/>
    <s v="-05:00"/>
    <s v="Blade"/>
    <s v="Employee5"/>
    <s v="Employee5@blyblade.com"/>
    <x v="9"/>
    <s v="--"/>
    <s v="Travel | UberX Diamond"/>
    <x v="0"/>
    <x v="3"/>
    <s v="--"/>
    <s v="10018, USA"/>
    <s v="10018, USA"/>
    <x v="5"/>
    <s v="I'M RIDING"/>
    <s v="DEPT - OPS - NY"/>
    <s v="Monthly Billing"/>
    <s v="Fare"/>
    <n v="5.44"/>
    <n v="0"/>
    <n v="0"/>
    <n v="5.44"/>
    <s v="USD"/>
    <n v="5.44"/>
    <n v="0"/>
    <n v="0"/>
    <n v="5.44"/>
    <n v="0.54"/>
  </r>
  <r>
    <s v="50cddacb-7382-4820-bca4-dc8d0c59a73b"/>
    <d v="2019-07-24T21:11:52"/>
    <d v="2019-07-24T00:00:00"/>
    <s v="7:00PM"/>
    <d v="2019-07-24T00:00:00"/>
    <s v="3:00PM"/>
    <d v="2019-07-24T00:00:00"/>
    <s v="7:49PM"/>
    <d v="2019-07-24T00:00:00"/>
    <s v="3:49PM"/>
    <s v="-05:00"/>
    <s v="Blade"/>
    <s v="Employee20"/>
    <s v="Employee20@blyblade.com"/>
    <x v="19"/>
    <s v="--"/>
    <s v="Travel | UberXL"/>
    <x v="0"/>
    <x v="175"/>
    <n v="45"/>
    <s v="10002, USA"/>
    <s v="10026, USA"/>
    <x v="6"/>
    <s v="I'M RIDING"/>
    <s v="BLADE - CORP"/>
    <s v="Monthly Billing"/>
    <s v="Tip"/>
    <n v="0"/>
    <n v="0"/>
    <n v="9.4499999999999993"/>
    <n v="9.4499999999999993"/>
    <s v="USD"/>
    <n v="0"/>
    <n v="0"/>
    <n v="9.4499999999999993"/>
    <n v="9.4499999999999993"/>
    <n v="0"/>
  </r>
  <r>
    <s v="8ca5c4eb-fae7-4186-b85a-3c4339545a86"/>
    <d v="2019-08-14T17:31:23"/>
    <d v="2019-08-14T00:00:00"/>
    <s v="5:15PM"/>
    <d v="2019-08-14T00:00:00"/>
    <s v="1:15PM"/>
    <d v="2019-08-14T00:00:00"/>
    <s v="5:31PM"/>
    <d v="2019-08-14T00:00:00"/>
    <s v="1:31PM"/>
    <s v="-05:00"/>
    <s v="Blade"/>
    <s v="Employee5"/>
    <s v="Employee5@blyblade.com"/>
    <x v="9"/>
    <s v="--"/>
    <s v="Travel | UberX Diamond"/>
    <x v="0"/>
    <x v="758"/>
    <n v="13"/>
    <s v="10011, USA"/>
    <s v="10001, USA"/>
    <x v="5"/>
    <s v="PAX TRAVEL"/>
    <s v="DEPT - OPS - NY"/>
    <s v="Monthly Billing"/>
    <s v="Fare"/>
    <n v="10.97"/>
    <n v="0"/>
    <n v="0"/>
    <n v="10.97"/>
    <s v="USD"/>
    <n v="10.97"/>
    <n v="0"/>
    <n v="0"/>
    <n v="10.97"/>
    <n v="1.1000000000000001"/>
  </r>
  <r>
    <s v="5cf22fd5-ea08-4bbb-a2e4-654e6d5999b1"/>
    <d v="2019-08-14T17:50:08"/>
    <d v="2019-08-14T00:00:00"/>
    <s v="5:39PM"/>
    <d v="2019-08-14T00:00:00"/>
    <s v="1:39PM"/>
    <d v="2019-08-14T00:00:00"/>
    <s v="5:50PM"/>
    <d v="2019-08-14T00:00:00"/>
    <s v="1:50PM"/>
    <s v="-05:00"/>
    <s v="Blade"/>
    <s v="Employee5"/>
    <s v="Employee5@blyblade.com"/>
    <x v="9"/>
    <s v="--"/>
    <s v="Travel | UberX Diamond"/>
    <x v="0"/>
    <x v="188"/>
    <n v="7"/>
    <s v="10001, USA"/>
    <s v="10011, USA"/>
    <x v="5"/>
    <s v="PRODUCT RIDING"/>
    <s v="DEPT - OPS - NY"/>
    <s v="Monthly Billing"/>
    <s v="Fare"/>
    <n v="10.76"/>
    <n v="0"/>
    <n v="0"/>
    <n v="10.76"/>
    <s v="USD"/>
    <n v="10.76"/>
    <n v="0"/>
    <n v="0"/>
    <n v="10.76"/>
    <n v="1.08"/>
  </r>
  <r>
    <s v="5195de60-dd95-4e1f-86f7-988a8b8cca10"/>
    <d v="2019-08-15T14:10:04"/>
    <d v="2019-08-15T00:00:00"/>
    <s v="1:52PM"/>
    <d v="2019-08-15T00:00:00"/>
    <s v="9:52AM"/>
    <d v="2019-08-15T00:00:00"/>
    <s v="2:09PM"/>
    <d v="2019-08-15T00:00:00"/>
    <s v="10:09AM"/>
    <s v="-05:00"/>
    <s v="Blade"/>
    <s v="Employee25"/>
    <s v="Employee25@blyblade.com"/>
    <x v="21"/>
    <s v="--"/>
    <s v="Travel | UberX Diamond"/>
    <x v="0"/>
    <x v="302"/>
    <n v="10"/>
    <s v="10016, USA"/>
    <s v="10004, USA"/>
    <x v="5"/>
    <s v="PRODUCT RIDING"/>
    <s v="DEPT - CX"/>
    <s v="Monthly Billing"/>
    <s v="Fare"/>
    <n v="22.06"/>
    <n v="0"/>
    <n v="0"/>
    <n v="22.06"/>
    <s v="USD"/>
    <n v="22.06"/>
    <n v="0"/>
    <n v="0"/>
    <n v="22.06"/>
    <n v="2.21"/>
  </r>
  <r>
    <s v="340a481d-b5ea-48d7-bed9-128b944d18dd"/>
    <d v="2019-08-15T17:38:30"/>
    <d v="2019-08-15T00:00:00"/>
    <s v="5:21PM"/>
    <d v="2019-08-15T00:00:00"/>
    <s v="1:21PM"/>
    <d v="2019-08-15T00:00:00"/>
    <s v="5:38PM"/>
    <d v="2019-08-15T00:00:00"/>
    <s v="1:38PM"/>
    <s v="-05:00"/>
    <s v="Blade"/>
    <s v="Employee5"/>
    <s v="Employee5@blyblade.com"/>
    <x v="9"/>
    <s v="--"/>
    <s v="Travel | UberX Diamond"/>
    <x v="0"/>
    <x v="567"/>
    <n v="14"/>
    <s v="10011, USA"/>
    <s v="10019, USA"/>
    <x v="5"/>
    <s v="I'M RIDING"/>
    <s v="DEPT - OPS - NY"/>
    <s v="Monthly Billing"/>
    <s v="Fare"/>
    <n v="20.54"/>
    <n v="0"/>
    <n v="0"/>
    <n v="20.54"/>
    <s v="USD"/>
    <n v="20.54"/>
    <n v="0"/>
    <n v="0"/>
    <n v="20.54"/>
    <n v="2.0499999999999998"/>
  </r>
  <r>
    <s v="5e43eba7-e55b-4f77-ade6-f1eb40434cec"/>
    <d v="2019-08-15T18:19:38"/>
    <d v="2019-08-15T00:00:00"/>
    <s v="6:11PM"/>
    <d v="2019-08-15T00:00:00"/>
    <s v="2:11PM"/>
    <d v="2019-08-15T00:00:00"/>
    <s v="6:19PM"/>
    <d v="2019-08-15T00:00:00"/>
    <s v="2:19PM"/>
    <s v="-05:00"/>
    <s v="Blade"/>
    <s v="Employee43"/>
    <s v="Employee43@blyblade.com"/>
    <x v="38"/>
    <s v="--"/>
    <s v="Travel | UberX"/>
    <x v="0"/>
    <x v="759"/>
    <n v="6"/>
    <s v="10019, USA"/>
    <s v="10011, USA"/>
    <x v="5"/>
    <s v="I'M RIDING"/>
    <s v="DEPT - FR - NY"/>
    <s v="Monthly Billing"/>
    <s v="Fare"/>
    <n v="9.4700000000000006"/>
    <n v="0"/>
    <n v="0"/>
    <n v="9.4700000000000006"/>
    <s v="USD"/>
    <n v="9.4700000000000006"/>
    <n v="0"/>
    <n v="0"/>
    <n v="9.4700000000000006"/>
    <n v="0.95"/>
  </r>
  <r>
    <s v="4f839259-a8e1-4af5-ba17-a205bbd0f9d7"/>
    <d v="2019-08-16T14:21:35"/>
    <d v="2019-08-16T00:00:00"/>
    <s v="1:49PM"/>
    <d v="2019-08-16T00:00:00"/>
    <s v="9:49AM"/>
    <d v="2019-08-16T00:00:00"/>
    <s v="2:21PM"/>
    <d v="2019-08-16T00:00:00"/>
    <s v="10:21AM"/>
    <s v="-05:00"/>
    <s v="Blade"/>
    <s v="Employee49"/>
    <s v="Employee49@blyblade.com"/>
    <x v="46"/>
    <s v="--"/>
    <s v="Travel | UberX"/>
    <x v="0"/>
    <x v="108"/>
    <n v="29"/>
    <s v="10010, USA"/>
    <s v="10011, USA"/>
    <x v="5"/>
    <s v="I'M RIDING"/>
    <s v="BLADE - CX + SR CX"/>
    <s v="Monthly Billing"/>
    <s v="Fare"/>
    <n v="27.54"/>
    <n v="0"/>
    <n v="0"/>
    <n v="27.54"/>
    <s v="USD"/>
    <n v="27.54"/>
    <n v="0"/>
    <n v="0"/>
    <n v="27.54"/>
    <n v="2.75"/>
  </r>
  <r>
    <s v="4851c933-a741-489c-bf67-72e3c5897173"/>
    <d v="2019-08-16T17:57:09"/>
    <d v="2019-08-16T00:00:00"/>
    <s v="5:33PM"/>
    <d v="2019-08-16T00:00:00"/>
    <s v="1:33PM"/>
    <d v="2019-08-16T00:00:00"/>
    <s v="5:56PM"/>
    <d v="2019-08-16T00:00:00"/>
    <s v="1:56PM"/>
    <s v="-05:00"/>
    <s v="Blade"/>
    <s v="Employee18"/>
    <s v="Employee18@blyblade.com"/>
    <x v="34"/>
    <s v="--"/>
    <s v="Travel | UberX"/>
    <x v="0"/>
    <x v="760"/>
    <n v="18"/>
    <s v="10016, USA"/>
    <s v="10011, USA"/>
    <x v="5"/>
    <s v="PRODUCT RIDING"/>
    <s v="DEPT - CX"/>
    <s v="Monthly Billing"/>
    <s v="Fare"/>
    <n v="23.93"/>
    <n v="0"/>
    <n v="0"/>
    <n v="23.93"/>
    <s v="USD"/>
    <n v="23.93"/>
    <n v="0"/>
    <n v="0"/>
    <n v="23.93"/>
    <n v="2.39"/>
  </r>
  <r>
    <s v="d0d73787-f01d-472b-b978-bc3304bf38f4"/>
    <d v="2019-07-24T22:56:34"/>
    <d v="2019-07-24T00:00:00"/>
    <s v="10:36PM"/>
    <d v="2019-07-24T00:00:00"/>
    <s v="6:36PM"/>
    <d v="2019-07-24T00:00:00"/>
    <s v="10:55PM"/>
    <d v="2019-07-24T00:00:00"/>
    <s v="6:55PM"/>
    <s v="-05:00"/>
    <s v="Blade"/>
    <s v="Employee19"/>
    <s v="Employee19@blyblade.com"/>
    <x v="10"/>
    <s v="--"/>
    <s v="Travel | UberX"/>
    <x v="0"/>
    <x v="28"/>
    <n v="13"/>
    <s v="10001, USA"/>
    <s v="10024, USA"/>
    <x v="0"/>
    <s v="I'M RIDING"/>
    <s v="DEPT - CORP - NY"/>
    <s v="Monthly Billing"/>
    <s v="Tip"/>
    <n v="0"/>
    <n v="0"/>
    <n v="1.03"/>
    <n v="1.03"/>
    <s v="USD"/>
    <n v="0"/>
    <n v="0"/>
    <n v="1.03"/>
    <n v="1.03"/>
    <n v="0"/>
  </r>
  <r>
    <s v="9e6e8b55-dff3-4953-923d-6341a589d92a"/>
    <d v="2019-08-18T22:22:28"/>
    <d v="2019-08-18T00:00:00"/>
    <s v="10:13PM"/>
    <d v="2019-08-18T00:00:00"/>
    <s v="6:13PM"/>
    <s v="--"/>
    <s v="--"/>
    <s v="--"/>
    <s v="--"/>
    <s v="-05:00"/>
    <s v="Blade"/>
    <s v="Employee49"/>
    <s v="Employee49@blyblade.com"/>
    <x v="46"/>
    <s v="--"/>
    <s v="Travel | UberX"/>
    <x v="1"/>
    <x v="3"/>
    <s v="--"/>
    <s v="11779, USA"/>
    <s v="11779, USA"/>
    <x v="5"/>
    <s v="I'M RIDING"/>
    <s v="BLADE - CX + SR CX"/>
    <s v="Monthly Billing"/>
    <s v="Fare"/>
    <n v="5"/>
    <n v="0"/>
    <n v="0"/>
    <n v="5"/>
    <s v="USD"/>
    <n v="5"/>
    <n v="0"/>
    <n v="0"/>
    <n v="5"/>
    <n v="0.5"/>
  </r>
  <r>
    <s v="ff0a261f-2f4a-4d24-8a4f-e4ae99df4d46"/>
    <d v="2019-08-20T17:25:15"/>
    <d v="2019-08-20T00:00:00"/>
    <s v="5:17PM"/>
    <d v="2019-08-20T00:00:00"/>
    <s v="1:17PM"/>
    <s v="--"/>
    <s v="--"/>
    <s v="--"/>
    <s v="--"/>
    <s v="-05:00"/>
    <s v="Blade"/>
    <s v="Employee4"/>
    <s v="Employee4@blyblade.com"/>
    <x v="1"/>
    <s v="--"/>
    <s v="Travel | UberX Diamond"/>
    <x v="0"/>
    <x v="3"/>
    <s v="--"/>
    <s v="10010, USA"/>
    <s v="10016, USA"/>
    <x v="5"/>
    <s v="PRODUCT RIDING"/>
    <s v="DEPT - CX"/>
    <s v="Monthly Billing"/>
    <s v="Fare"/>
    <n v="5.44"/>
    <n v="0"/>
    <n v="0"/>
    <n v="5.44"/>
    <s v="USD"/>
    <n v="5.44"/>
    <n v="0"/>
    <n v="0"/>
    <n v="5.44"/>
    <n v="0.54"/>
  </r>
  <r>
    <s v="bebe41ea-cfe9-45c5-8081-96cc16f560f5"/>
    <d v="2019-08-20T17:43:16"/>
    <d v="2019-08-20T00:00:00"/>
    <s v="5:25PM"/>
    <d v="2019-08-20T00:00:00"/>
    <s v="1:25PM"/>
    <d v="2019-08-20T00:00:00"/>
    <s v="5:43PM"/>
    <d v="2019-08-20T00:00:00"/>
    <s v="1:43PM"/>
    <s v="-05:00"/>
    <s v="Blade"/>
    <s v="Employee4"/>
    <s v="Employee4@blyblade.com"/>
    <x v="1"/>
    <s v="--"/>
    <s v="Travel | UberX Diamond"/>
    <x v="0"/>
    <x v="761"/>
    <n v="15"/>
    <s v="10016, USA"/>
    <s v="10004, USA"/>
    <x v="5"/>
    <s v="PRODUCT RIDING"/>
    <s v="DEPT - CX"/>
    <s v="Monthly Billing"/>
    <s v="Fare"/>
    <n v="17.53"/>
    <n v="0"/>
    <n v="0"/>
    <n v="17.53"/>
    <s v="USD"/>
    <n v="17.53"/>
    <n v="0"/>
    <n v="0"/>
    <n v="17.53"/>
    <n v="1.75"/>
  </r>
  <r>
    <s v="e394f23d-4e41-44be-95a1-1e138e2a396c"/>
    <d v="2019-07-25T01:58:22"/>
    <d v="2019-07-25T00:00:00"/>
    <s v="1:45AM"/>
    <d v="2019-07-24T00:00:00"/>
    <s v="9:45PM"/>
    <s v="--"/>
    <s v="--"/>
    <s v="--"/>
    <s v="--"/>
    <s v="-05:00"/>
    <s v="Blade"/>
    <s v="Employee16"/>
    <s v="Employee16@blyblade.com"/>
    <x v="13"/>
    <s v="--"/>
    <s v="Travel | UberX Diamond"/>
    <x v="0"/>
    <x v="1"/>
    <n v="0"/>
    <s v="10018, USA"/>
    <s v="10001, USA"/>
    <x v="6"/>
    <s v="I'M RIDING EARLY/LATE"/>
    <s v="DEPT - OPS - NY"/>
    <s v="Monthly Billing"/>
    <s v="Adjustment"/>
    <n v="-5.44"/>
    <n v="0"/>
    <n v="0"/>
    <n v="-5.44"/>
    <s v="USD"/>
    <n v="-5.44"/>
    <n v="0"/>
    <n v="0"/>
    <n v="-5.44"/>
    <n v="-0.54"/>
  </r>
  <r>
    <s v="322951a4-020b-4e16-8403-2e691addf8d3"/>
    <d v="2019-08-20T18:44:02"/>
    <d v="2019-08-20T00:00:00"/>
    <s v="6:22PM"/>
    <d v="2019-08-20T00:00:00"/>
    <s v="2:22PM"/>
    <d v="2019-08-20T00:00:00"/>
    <s v="6:43PM"/>
    <d v="2019-08-20T00:00:00"/>
    <s v="2:43PM"/>
    <s v="-05:00"/>
    <s v="Blade"/>
    <s v="Employee18"/>
    <s v="Employee18@blyblade.com"/>
    <x v="34"/>
    <s v="--"/>
    <s v="Travel | UberX"/>
    <x v="0"/>
    <x v="425"/>
    <n v="18"/>
    <s v="10016, USA"/>
    <s v="10011, USA"/>
    <x v="5"/>
    <s v="PRODUCT RIDING"/>
    <s v="DEPT - CX"/>
    <s v="Monthly Billing"/>
    <s v="Fare"/>
    <n v="21.94"/>
    <n v="0"/>
    <n v="0"/>
    <n v="21.94"/>
    <s v="USD"/>
    <n v="21.94"/>
    <n v="0"/>
    <n v="0"/>
    <n v="21.94"/>
    <n v="2.19"/>
  </r>
  <r>
    <s v="52336c6b-b985-4982-aea9-e5910d5e1c99"/>
    <d v="2019-07-25T02:06:18"/>
    <d v="2019-07-25T00:00:00"/>
    <s v="1:47AM"/>
    <d v="2019-07-24T00:00:00"/>
    <s v="9:47PM"/>
    <s v="--"/>
    <s v="--"/>
    <s v="--"/>
    <s v="--"/>
    <s v="-05:00"/>
    <s v="Blade"/>
    <s v="Employee8"/>
    <s v="Employee8@blyblade.com"/>
    <x v="11"/>
    <s v="--"/>
    <s v="Travel | UberX"/>
    <x v="0"/>
    <x v="3"/>
    <s v="--"/>
    <s v="10036, USA"/>
    <s v="10001, USA"/>
    <x v="6"/>
    <s v="I'M RIDING EARLY/LATE"/>
    <s v="--"/>
    <s v="Monthly Billing"/>
    <s v="Adjustment"/>
    <n v="-5.51"/>
    <n v="0"/>
    <n v="0"/>
    <n v="-5.51"/>
    <s v="USD"/>
    <n v="-5.51"/>
    <n v="0"/>
    <n v="0"/>
    <n v="-5.51"/>
    <n v="-0.55000000000000004"/>
  </r>
  <r>
    <s v="8a8f83cc-4159-426a-ad74-a9b4f39e762c"/>
    <d v="2019-08-22T12:53:01"/>
    <d v="2019-08-22T00:00:00"/>
    <s v="12:34PM"/>
    <d v="2019-08-22T00:00:00"/>
    <s v="8:34AM"/>
    <d v="2019-08-22T00:00:00"/>
    <s v="12:52PM"/>
    <d v="2019-08-22T00:00:00"/>
    <s v="8:52AM"/>
    <s v="-05:00"/>
    <s v="Blade"/>
    <s v="Employee22"/>
    <s v="Employee22@blyblade.com"/>
    <x v="16"/>
    <s v="--"/>
    <s v="Travel | UberX Diamond"/>
    <x v="0"/>
    <x v="762"/>
    <n v="15"/>
    <s v="10016, USA"/>
    <s v="10011, USA"/>
    <x v="5"/>
    <s v="I'M RIDING"/>
    <s v="DEPT - OPS - NY"/>
    <s v="Monthly Billing"/>
    <s v="Fare"/>
    <n v="17.920000000000002"/>
    <n v="0"/>
    <n v="0"/>
    <n v="17.920000000000002"/>
    <s v="USD"/>
    <n v="17.920000000000002"/>
    <n v="0"/>
    <n v="0"/>
    <n v="17.920000000000002"/>
    <n v="1.79"/>
  </r>
  <r>
    <s v="a0ff96e6-8dc9-4230-b91e-96b15e534306"/>
    <d v="2019-08-22T14:56:46"/>
    <d v="2019-08-22T00:00:00"/>
    <s v="2:31PM"/>
    <d v="2019-08-22T00:00:00"/>
    <s v="10:31AM"/>
    <d v="2019-08-22T00:00:00"/>
    <s v="2:56PM"/>
    <d v="2019-08-22T00:00:00"/>
    <s v="10:56AM"/>
    <s v="-05:00"/>
    <s v="Blade"/>
    <s v="Employee25"/>
    <s v="Employee25@blyblade.com"/>
    <x v="21"/>
    <s v="--"/>
    <s v="Travel | UberX Diamond"/>
    <x v="0"/>
    <x v="681"/>
    <n v="20"/>
    <s v="10016, USA"/>
    <s v="10011, USA"/>
    <x v="5"/>
    <s v="PRODUCT RIDING"/>
    <s v="DEPT - CX"/>
    <s v="Monthly Billing"/>
    <s v="Fare"/>
    <n v="25.88"/>
    <n v="0"/>
    <n v="0"/>
    <n v="25.88"/>
    <s v="USD"/>
    <n v="25.88"/>
    <n v="0"/>
    <n v="0"/>
    <n v="25.88"/>
    <n v="2.59"/>
  </r>
  <r>
    <s v="0ad1ad7b-d2af-40c3-982a-2a7fe0d91772"/>
    <d v="2019-08-22T17:15:24"/>
    <d v="2019-08-22T00:00:00"/>
    <s v="5:00PM"/>
    <d v="2019-08-22T00:00:00"/>
    <s v="1:00PM"/>
    <d v="2019-08-22T00:00:00"/>
    <s v="5:15PM"/>
    <d v="2019-08-22T00:00:00"/>
    <s v="1:15PM"/>
    <s v="-05:00"/>
    <s v="Blade"/>
    <s v="Employee25"/>
    <s v="Employee25@blyblade.com"/>
    <x v="21"/>
    <s v="--"/>
    <s v="Travel | UberX Diamond"/>
    <x v="0"/>
    <x v="496"/>
    <n v="13"/>
    <s v="10016, USA"/>
    <s v="10017, USA"/>
    <x v="5"/>
    <s v="I'M RIDING"/>
    <s v="DEPT - CX"/>
    <s v="Monthly Billing"/>
    <s v="Fare"/>
    <n v="15.27"/>
    <n v="0"/>
    <n v="0"/>
    <n v="15.27"/>
    <s v="USD"/>
    <n v="15.27"/>
    <n v="0"/>
    <n v="0"/>
    <n v="15.27"/>
    <n v="1.53"/>
  </r>
  <r>
    <s v="21b5a705-ede3-42a9-ad6a-2829d314df2c"/>
    <d v="2019-08-22T18:03:02"/>
    <d v="2019-08-22T00:00:00"/>
    <s v="5:39PM"/>
    <d v="2019-08-22T00:00:00"/>
    <s v="1:39PM"/>
    <d v="2019-08-22T00:00:00"/>
    <s v="6:02PM"/>
    <d v="2019-08-22T00:00:00"/>
    <s v="2:02PM"/>
    <s v="-05:00"/>
    <s v="Blade"/>
    <s v="Employee25"/>
    <s v="Employee25@blyblade.com"/>
    <x v="21"/>
    <s v="--"/>
    <s v="Travel | UberX Diamond"/>
    <x v="0"/>
    <x v="60"/>
    <n v="14"/>
    <s v="10017, USA"/>
    <s v="10016, USA"/>
    <x v="5"/>
    <s v="PRODUCT RIDING"/>
    <s v="DEPT - CX"/>
    <s v="Monthly Billing"/>
    <s v="Fare"/>
    <n v="16.5"/>
    <n v="0"/>
    <n v="0"/>
    <n v="16.5"/>
    <s v="USD"/>
    <n v="16.5"/>
    <n v="0"/>
    <n v="0"/>
    <n v="16.5"/>
    <n v="1.65"/>
  </r>
  <r>
    <s v="3e284757-92b0-4c6a-892a-4f3926245b64"/>
    <d v="2019-07-25T11:00:11"/>
    <d v="2019-07-25T00:00:00"/>
    <s v="10:19AM"/>
    <d v="2019-07-25T00:00:00"/>
    <s v="6:19AM"/>
    <d v="2019-07-25T00:00:00"/>
    <s v="10:59AM"/>
    <d v="2019-07-25T00:00:00"/>
    <s v="6:59AM"/>
    <s v="-05:00"/>
    <s v="Blade"/>
    <s v="Employee28"/>
    <s v="Employee28@blyblade.com"/>
    <x v="4"/>
    <s v="--"/>
    <s v="Travel | Black SUV"/>
    <x v="0"/>
    <x v="495"/>
    <n v="26"/>
    <s v="11430, USA"/>
    <s v="11430, USA"/>
    <x v="12"/>
    <s v="PAX TRAVEL"/>
    <s v="DEPT - OPS - NY"/>
    <s v="Monthly Billing"/>
    <s v="Tip"/>
    <n v="0"/>
    <n v="0"/>
    <n v="10.47"/>
    <n v="10.47"/>
    <s v="USD"/>
    <n v="0"/>
    <n v="0"/>
    <n v="10.47"/>
    <n v="10.47"/>
    <n v="0"/>
  </r>
  <r>
    <s v="7fb35df1-d851-403a-9976-bb104621dcea"/>
    <d v="2019-08-23T17:17:04"/>
    <d v="2019-08-23T00:00:00"/>
    <s v="4:31PM"/>
    <d v="2019-08-23T00:00:00"/>
    <s v="12:31PM"/>
    <d v="2019-08-23T00:00:00"/>
    <s v="5:16PM"/>
    <d v="2019-08-23T00:00:00"/>
    <s v="1:16PM"/>
    <s v="-05:00"/>
    <s v="Blade"/>
    <s v="Employee25"/>
    <s v="Employee25@blyblade.com"/>
    <x v="21"/>
    <s v="--"/>
    <s v="Travel | UberX Diamond"/>
    <x v="0"/>
    <x v="287"/>
    <n v="41"/>
    <s v="10016, USA"/>
    <s v="10011, USA"/>
    <x v="5"/>
    <s v="PRODUCT RIDING"/>
    <s v="DEPT - CX"/>
    <s v="Monthly Billing"/>
    <s v="Fare"/>
    <n v="42.29"/>
    <n v="0"/>
    <n v="0"/>
    <n v="42.29"/>
    <s v="USD"/>
    <n v="42.29"/>
    <n v="0"/>
    <n v="0"/>
    <n v="42.29"/>
    <n v="4.2300000000000004"/>
  </r>
  <r>
    <s v="bd5d0c3c-0ac8-4cd2-baa0-9d896197a14c"/>
    <d v="2019-08-23T22:32:01"/>
    <d v="2019-08-23T00:00:00"/>
    <s v="10:21PM"/>
    <d v="2019-08-23T00:00:00"/>
    <s v="6:21PM"/>
    <s v="--"/>
    <s v="--"/>
    <s v="--"/>
    <s v="--"/>
    <s v="-05:00"/>
    <s v="Blade"/>
    <s v="Employee4"/>
    <s v="Employee4@blyblade.com"/>
    <x v="1"/>
    <s v="--"/>
    <s v="Travel | UberX Diamond"/>
    <x v="0"/>
    <x v="3"/>
    <s v="--"/>
    <s v="10016, USA"/>
    <s v="10016, USA"/>
    <x v="5"/>
    <s v="I'M RIDING"/>
    <s v="DEPT - CX"/>
    <s v="Monthly Billing"/>
    <s v="Fare"/>
    <n v="5.44"/>
    <n v="0"/>
    <n v="0"/>
    <n v="5.44"/>
    <s v="USD"/>
    <n v="5.44"/>
    <n v="0"/>
    <n v="0"/>
    <n v="5.44"/>
    <n v="0.54"/>
  </r>
  <r>
    <s v="81ff6103-2285-4b0d-9f02-4d505ce0ff20"/>
    <d v="2019-08-23T23:11:08"/>
    <d v="2019-08-23T00:00:00"/>
    <s v="10:32PM"/>
    <d v="2019-08-23T00:00:00"/>
    <s v="6:32PM"/>
    <d v="2019-08-23T00:00:00"/>
    <s v="11:10PM"/>
    <d v="2019-08-23T00:00:00"/>
    <s v="7:10PM"/>
    <s v="-05:00"/>
    <s v="Blade"/>
    <s v="Employee4"/>
    <s v="Employee4@blyblade.com"/>
    <x v="1"/>
    <s v="--"/>
    <s v="Travel | UberX Diamond"/>
    <x v="0"/>
    <x v="763"/>
    <n v="24"/>
    <s v="10016, USA"/>
    <s v="10038, USA"/>
    <x v="5"/>
    <s v="I'M RIDING"/>
    <s v="DEPT - CX"/>
    <s v="Monthly Billing"/>
    <s v="Fare"/>
    <n v="29.78"/>
    <n v="0"/>
    <n v="0"/>
    <n v="29.78"/>
    <s v="USD"/>
    <n v="29.78"/>
    <n v="0"/>
    <n v="0"/>
    <n v="29.78"/>
    <n v="2.98"/>
  </r>
  <r>
    <s v="8c341055-e296-4ec4-8a28-285ed1f9b28c"/>
    <d v="2019-08-26T01:26:25"/>
    <d v="2019-08-26T00:00:00"/>
    <s v="1:06AM"/>
    <d v="2019-08-25T00:00:00"/>
    <s v="9:06PM"/>
    <d v="2019-08-26T00:00:00"/>
    <s v="1:26AM"/>
    <d v="2019-08-25T00:00:00"/>
    <s v="9:26PM"/>
    <s v="-05:00"/>
    <s v="Blade"/>
    <s v="Employee29"/>
    <s v="Employee29@blyblade.com"/>
    <x v="7"/>
    <s v="--"/>
    <s v="Travel | UberXL"/>
    <x v="1"/>
    <x v="764"/>
    <n v="11"/>
    <s v="11975, USA"/>
    <s v="11963, USA"/>
    <x v="5"/>
    <s v="PRODUCT RIDING"/>
    <s v="DEPT - OPS - NY"/>
    <s v="Monthly Billing"/>
    <s v="Fare"/>
    <n v="39.11"/>
    <n v="0"/>
    <n v="0"/>
    <n v="39.11"/>
    <s v="USD"/>
    <n v="39.11"/>
    <n v="0"/>
    <n v="0"/>
    <n v="39.11"/>
    <n v="3.91"/>
  </r>
  <r>
    <s v="2450e08e-1f2c-4b10-9291-b6011f2c50cb"/>
    <d v="2019-08-27T14:29:07"/>
    <d v="2019-08-27T00:00:00"/>
    <s v="2:00PM"/>
    <d v="2019-08-27T00:00:00"/>
    <s v="10:00AM"/>
    <d v="2019-08-27T00:00:00"/>
    <s v="2:28PM"/>
    <d v="2019-08-27T00:00:00"/>
    <s v="10:28AM"/>
    <s v="-05:00"/>
    <s v="Blade"/>
    <s v="Employee46"/>
    <s v="Employee46@blyblade.com"/>
    <x v="43"/>
    <s v="--"/>
    <s v="Travel | UberX"/>
    <x v="0"/>
    <x v="443"/>
    <n v="21"/>
    <s v="10016, USA"/>
    <s v="10011, USA"/>
    <x v="5"/>
    <s v="I'M RIDING"/>
    <s v="BLADE - CX + SR CX"/>
    <s v="Monthly Billing"/>
    <s v="Fare"/>
    <n v="18.87"/>
    <n v="0"/>
    <n v="0"/>
    <n v="18.87"/>
    <s v="USD"/>
    <n v="18.87"/>
    <n v="0"/>
    <n v="0"/>
    <n v="18.87"/>
    <n v="1.89"/>
  </r>
  <r>
    <s v="cc21cd39-fc05-4fd1-ad07-6c68159fd737"/>
    <d v="2019-08-27T15:26:13"/>
    <d v="2019-08-27T00:00:00"/>
    <s v="2:59PM"/>
    <d v="2019-08-27T00:00:00"/>
    <s v="10:59AM"/>
    <d v="2019-08-27T00:00:00"/>
    <s v="3:26PM"/>
    <d v="2019-08-27T00:00:00"/>
    <s v="11:26AM"/>
    <s v="-05:00"/>
    <s v="Blade"/>
    <s v="Employee46"/>
    <s v="Employee46@blyblade.com"/>
    <x v="43"/>
    <s v="--"/>
    <s v="Travel | UberX"/>
    <x v="0"/>
    <x v="765"/>
    <n v="16"/>
    <s v="10016, USA"/>
    <s v="10004, USA"/>
    <x v="5"/>
    <s v="I'M RIDING"/>
    <s v="BLADE - CX + SR CX"/>
    <s v="Monthly Billing"/>
    <s v="Fare"/>
    <n v="21.2"/>
    <n v="0"/>
    <n v="0"/>
    <n v="21.2"/>
    <s v="USD"/>
    <n v="21.2"/>
    <n v="0"/>
    <n v="0"/>
    <n v="21.2"/>
    <n v="2.12"/>
  </r>
  <r>
    <s v="47f9e1b7-96f4-4ee5-afb5-81b4ff1861a4"/>
    <d v="2019-08-27T15:40:17"/>
    <d v="2019-08-27T00:00:00"/>
    <s v="3:26PM"/>
    <d v="2019-08-27T00:00:00"/>
    <s v="11:26AM"/>
    <d v="2019-08-27T00:00:00"/>
    <s v="3:40PM"/>
    <d v="2019-08-27T00:00:00"/>
    <s v="11:40AM"/>
    <s v="-05:00"/>
    <s v="Blade"/>
    <s v="Employee46"/>
    <s v="Employee46@blyblade.com"/>
    <x v="43"/>
    <s v="--"/>
    <s v="Travel | UberX"/>
    <x v="0"/>
    <x v="1"/>
    <n v="0"/>
    <s v="10016, USA"/>
    <s v="10016, USA"/>
    <x v="5"/>
    <s v="I'M RIDING"/>
    <s v="BLADE - CX + SR CX"/>
    <s v="Monthly Billing"/>
    <s v="Fare"/>
    <n v="8.06"/>
    <n v="0"/>
    <n v="0"/>
    <n v="8.06"/>
    <s v="USD"/>
    <n v="8.06"/>
    <n v="0"/>
    <n v="0"/>
    <n v="8.06"/>
    <n v="0.81"/>
  </r>
  <r>
    <s v="1c25cbe5-fcf7-4c88-bf53-ec92e0967948"/>
    <d v="2019-08-27T16:30:31"/>
    <d v="2019-08-27T00:00:00"/>
    <s v="3:41PM"/>
    <d v="2019-08-27T00:00:00"/>
    <s v="11:41AM"/>
    <d v="2019-08-27T00:00:00"/>
    <s v="4:30PM"/>
    <d v="2019-08-27T00:00:00"/>
    <s v="12:30PM"/>
    <s v="-05:00"/>
    <s v="Blade"/>
    <s v="Employee46"/>
    <s v="Employee46@blyblade.com"/>
    <x v="43"/>
    <s v="--"/>
    <s v="Travel | UberX"/>
    <x v="0"/>
    <x v="766"/>
    <n v="42"/>
    <s v="10016, USA"/>
    <s v="10011, USA"/>
    <x v="5"/>
    <s v="I'M RIDING"/>
    <s v="BLADE - CX + SR CX"/>
    <s v="Monthly Billing"/>
    <s v="Fare"/>
    <n v="32.380000000000003"/>
    <n v="0"/>
    <n v="0"/>
    <n v="32.380000000000003"/>
    <s v="USD"/>
    <n v="32.380000000000003"/>
    <n v="0"/>
    <n v="0"/>
    <n v="32.380000000000003"/>
    <n v="3.24"/>
  </r>
  <r>
    <s v="2ecf5927-152f-40ed-870c-69dae21be721"/>
    <d v="2019-08-27T17:09:57"/>
    <d v="2019-08-27T00:00:00"/>
    <s v="4:29PM"/>
    <d v="2019-08-27T00:00:00"/>
    <s v="12:29PM"/>
    <d v="2019-08-27T00:00:00"/>
    <s v="5:09PM"/>
    <d v="2019-08-27T00:00:00"/>
    <s v="1:09PM"/>
    <s v="-05:00"/>
    <s v="Blade"/>
    <s v="Employee25"/>
    <s v="Employee25@blyblade.com"/>
    <x v="21"/>
    <s v="--"/>
    <s v="Travel | UberX Diamond"/>
    <x v="2"/>
    <x v="366"/>
    <n v="33"/>
    <s v="07087, USA"/>
    <s v="10016, USA"/>
    <x v="5"/>
    <s v="PRODUCT RIDING"/>
    <s v="DEPT - CX"/>
    <s v="Monthly Billing"/>
    <s v="Fare"/>
    <n v="39.75"/>
    <n v="0"/>
    <n v="0"/>
    <n v="39.75"/>
    <s v="USD"/>
    <n v="39.75"/>
    <n v="0"/>
    <n v="0"/>
    <n v="39.75"/>
    <n v="3.98"/>
  </r>
  <r>
    <s v="d301cf0d-0fde-4c72-bd31-3d5a6e35387f"/>
    <d v="2019-08-27T19:41:01"/>
    <d v="2019-08-27T00:00:00"/>
    <s v="7:26PM"/>
    <d v="2019-08-27T00:00:00"/>
    <s v="3:26PM"/>
    <d v="2019-08-27T00:00:00"/>
    <s v="7:40PM"/>
    <d v="2019-08-27T00:00:00"/>
    <s v="3:40PM"/>
    <s v="-05:00"/>
    <s v="Blade"/>
    <s v="Employee5"/>
    <s v="Employee5@blyblade.com"/>
    <x v="9"/>
    <s v="--"/>
    <s v="Travel | UberX Diamond"/>
    <x v="0"/>
    <x v="106"/>
    <n v="12"/>
    <s v="10080, USA"/>
    <s v="10001, USA"/>
    <x v="5"/>
    <s v="I'M RIDING"/>
    <s v="DEPT - OPS - NY"/>
    <s v="Monthly Billing"/>
    <s v="Fare"/>
    <n v="19.02"/>
    <n v="0"/>
    <n v="0"/>
    <n v="19.02"/>
    <s v="USD"/>
    <n v="19.02"/>
    <n v="0"/>
    <n v="0"/>
    <n v="19.02"/>
    <n v="1.9"/>
  </r>
  <r>
    <s v="30e6a92b-22d8-4412-bddb-e659e2a38e8d"/>
    <d v="2019-08-27T20:00:10"/>
    <d v="2019-08-27T00:00:00"/>
    <s v="7:39PM"/>
    <d v="2019-08-27T00:00:00"/>
    <s v="3:39PM"/>
    <d v="2019-08-27T00:00:00"/>
    <s v="7:59PM"/>
    <d v="2019-08-27T00:00:00"/>
    <s v="3:59PM"/>
    <s v="-05:00"/>
    <s v="Blade"/>
    <s v="Employee25"/>
    <s v="Employee25@blyblade.com"/>
    <x v="21"/>
    <s v="--"/>
    <s v="Travel | UberX Diamond"/>
    <x v="0"/>
    <x v="767"/>
    <n v="16"/>
    <s v="10012, USA"/>
    <s v="10016, USA"/>
    <x v="5"/>
    <s v="PRODUCT RIDING"/>
    <s v="DEPT - CX"/>
    <s v="Monthly Billing"/>
    <s v="Fare"/>
    <n v="19.7"/>
    <n v="0"/>
    <n v="0"/>
    <n v="19.7"/>
    <s v="USD"/>
    <n v="19.7"/>
    <n v="0"/>
    <n v="0"/>
    <n v="19.7"/>
    <n v="1.97"/>
  </r>
  <r>
    <s v="0b9fd8e1-458d-4b4c-aa36-6ac1aa350bbd"/>
    <d v="2019-08-28T12:04:38"/>
    <d v="2019-08-28T00:00:00"/>
    <s v="11:24AM"/>
    <d v="2019-08-28T00:00:00"/>
    <s v="7:24AM"/>
    <d v="2019-08-28T00:00:00"/>
    <s v="12:04PM"/>
    <d v="2019-08-28T00:00:00"/>
    <s v="8:04AM"/>
    <s v="-05:00"/>
    <s v="Blade"/>
    <s v="Employee25"/>
    <s v="Employee25@blyblade.com"/>
    <x v="21"/>
    <s v="--"/>
    <s v="Travel | UberX Diamond"/>
    <x v="2"/>
    <x v="719"/>
    <n v="35"/>
    <s v="07087, USA"/>
    <s v="10016, USA"/>
    <x v="5"/>
    <s v="PRODUCT RIDING"/>
    <s v="DEPT - CX"/>
    <s v="Monthly Billing"/>
    <s v="Fare"/>
    <n v="39.78"/>
    <n v="0"/>
    <n v="0"/>
    <n v="39.78"/>
    <s v="USD"/>
    <n v="39.78"/>
    <n v="0"/>
    <n v="0"/>
    <n v="39.78"/>
    <n v="3.98"/>
  </r>
  <r>
    <s v="62570b63-ef61-48fd-acb0-9e7c8a93583a"/>
    <d v="2019-08-28T16:38:38"/>
    <d v="2019-08-28T00:00:00"/>
    <s v="4:26PM"/>
    <d v="2019-08-28T00:00:00"/>
    <s v="12:26PM"/>
    <d v="2019-08-28T00:00:00"/>
    <s v="4:38PM"/>
    <d v="2019-08-28T00:00:00"/>
    <s v="12:38PM"/>
    <s v="-05:00"/>
    <s v="Blade"/>
    <s v="Employee25"/>
    <s v="Employee25@blyblade.com"/>
    <x v="21"/>
    <s v="--"/>
    <s v="Travel | UberX Diamond"/>
    <x v="0"/>
    <x v="768"/>
    <n v="9"/>
    <s v="10016, USA"/>
    <s v="10010, USA"/>
    <x v="5"/>
    <s v="PRODUCT RIDING"/>
    <s v="DEPT - CX"/>
    <s v="Monthly Billing"/>
    <s v="Fare"/>
    <n v="15.18"/>
    <n v="0"/>
    <n v="0"/>
    <n v="15.18"/>
    <s v="USD"/>
    <n v="15.18"/>
    <n v="0"/>
    <n v="0"/>
    <n v="15.18"/>
    <n v="1.52"/>
  </r>
  <r>
    <s v="98bf4049-0be0-4f86-bddc-626e72357f7b"/>
    <d v="2019-08-28T19:04:18"/>
    <d v="2019-08-28T00:00:00"/>
    <s v="6:17PM"/>
    <d v="2019-08-28T00:00:00"/>
    <s v="2:17PM"/>
    <d v="2019-08-28T00:00:00"/>
    <s v="7:04PM"/>
    <d v="2019-08-28T00:00:00"/>
    <s v="3:04PM"/>
    <s v="-05:00"/>
    <s v="Blade"/>
    <s v="Employee25"/>
    <s v="Employee25@blyblade.com"/>
    <x v="21"/>
    <s v="--"/>
    <s v="Travel | UberX Diamond"/>
    <x v="0"/>
    <x v="164"/>
    <n v="37"/>
    <s v="10016, USA"/>
    <s v="10011, USA"/>
    <x v="5"/>
    <s v="PRODUCT RIDING"/>
    <s v="DEPT - CX"/>
    <s v="Monthly Billing"/>
    <s v="Fare"/>
    <n v="28.17"/>
    <n v="0"/>
    <n v="0"/>
    <n v="28.17"/>
    <s v="USD"/>
    <n v="28.17"/>
    <n v="0"/>
    <n v="0"/>
    <n v="28.17"/>
    <n v="2.82"/>
  </r>
  <r>
    <s v="42a005c7-03b5-4cde-87e4-10df7bd12473"/>
    <d v="2019-08-29T21:57:08"/>
    <d v="2019-08-29T00:00:00"/>
    <s v="9:25PM"/>
    <d v="2019-08-29T00:00:00"/>
    <s v="5:25PM"/>
    <d v="2019-08-29T00:00:00"/>
    <s v="9:56PM"/>
    <d v="2019-08-29T00:00:00"/>
    <s v="5:56PM"/>
    <s v="-05:00"/>
    <s v="Blade"/>
    <s v="Employee4"/>
    <s v="Employee4@blyblade.com"/>
    <x v="1"/>
    <s v="--"/>
    <s v="Travel | UberX Diamond"/>
    <x v="0"/>
    <x v="286"/>
    <n v="25"/>
    <s v="10016, USA"/>
    <s v="10004, USA"/>
    <x v="5"/>
    <s v="PRODUCT RIDING"/>
    <s v="DEPT - CX"/>
    <s v="Monthly Billing"/>
    <s v="Fare"/>
    <n v="33.590000000000003"/>
    <n v="0"/>
    <n v="0"/>
    <n v="33.590000000000003"/>
    <s v="USD"/>
    <n v="33.590000000000003"/>
    <n v="0"/>
    <n v="0"/>
    <n v="33.590000000000003"/>
    <n v="3.36"/>
  </r>
  <r>
    <s v="f95f9440-f113-4855-bc33-b886ea092fe7"/>
    <d v="2019-08-30T01:10:03"/>
    <d v="2019-08-30T00:00:00"/>
    <s v="12:49AM"/>
    <d v="2019-08-29T00:00:00"/>
    <s v="8:49PM"/>
    <d v="2019-08-30T00:00:00"/>
    <s v="1:09AM"/>
    <d v="2019-08-29T00:00:00"/>
    <s v="9:09PM"/>
    <s v="-05:00"/>
    <s v="Blade"/>
    <s v="Employee1"/>
    <s v="Employee1@blyblade.com"/>
    <x v="41"/>
    <s v="--"/>
    <s v="Travel | UberX"/>
    <x v="1"/>
    <x v="447"/>
    <n v="14"/>
    <s v="11975, USA"/>
    <s v="11963, USA"/>
    <x v="5"/>
    <s v="PRODUCT RIDING"/>
    <s v="DEPT - CX"/>
    <s v="Monthly Billing"/>
    <s v="Fare"/>
    <n v="22.57"/>
    <n v="0"/>
    <n v="0"/>
    <n v="22.57"/>
    <s v="USD"/>
    <n v="22.57"/>
    <n v="0"/>
    <n v="0"/>
    <n v="22.57"/>
    <n v="2.2599999999999998"/>
  </r>
  <r>
    <s v="a9ebb411-1b3b-4e47-8eea-490e0a9868e0"/>
    <d v="2019-08-30T02:30:12"/>
    <d v="2019-08-30T00:00:00"/>
    <s v="2:12AM"/>
    <d v="2019-08-29T00:00:00"/>
    <s v="10:12PM"/>
    <d v="2019-08-30T00:00:00"/>
    <s v="2:30AM"/>
    <d v="2019-08-29T00:00:00"/>
    <s v="10:30PM"/>
    <s v="-05:00"/>
    <s v="Blade"/>
    <s v="Employee1"/>
    <s v="Employee1@blyblade.com"/>
    <x v="41"/>
    <s v="--"/>
    <s v="Travel | UberX"/>
    <x v="1"/>
    <x v="769"/>
    <n v="14"/>
    <s v="11963, USA"/>
    <s v="11975, USA"/>
    <x v="5"/>
    <s v="PAX TRAVEL"/>
    <s v="DEPT - CX"/>
    <s v="Monthly Billing"/>
    <s v="Fare"/>
    <n v="28.17"/>
    <n v="0"/>
    <n v="0"/>
    <n v="28.17"/>
    <s v="USD"/>
    <n v="28.17"/>
    <n v="0"/>
    <n v="0"/>
    <n v="28.17"/>
    <n v="2.82"/>
  </r>
  <r>
    <s v="7aa9b51a-5895-45e5-98bc-bfa97c8adcd4"/>
    <d v="2019-07-25T17:23:24"/>
    <d v="2019-07-25T00:00:00"/>
    <s v="4:45PM"/>
    <d v="2019-07-25T00:00:00"/>
    <s v="12:45PM"/>
    <d v="2019-07-25T00:00:00"/>
    <s v="5:14PM"/>
    <d v="2019-07-25T00:00:00"/>
    <s v="1:14PM"/>
    <s v="-05:00"/>
    <s v="Blade"/>
    <s v="Employee37"/>
    <s v="Employee37@blyblade.com"/>
    <x v="29"/>
    <s v="--"/>
    <s v="Travel | UberX"/>
    <x v="0"/>
    <x v="34"/>
    <n v="22"/>
    <s v="10025, USA"/>
    <s v="10016, USA"/>
    <x v="7"/>
    <s v="I'M RIDING"/>
    <s v="--"/>
    <s v="Monthly Billing"/>
    <s v="Tip"/>
    <n v="0"/>
    <n v="0"/>
    <n v="3.08"/>
    <n v="3.08"/>
    <s v="USD"/>
    <n v="0"/>
    <n v="0"/>
    <n v="3.08"/>
    <n v="3.08"/>
    <n v="0"/>
  </r>
  <r>
    <s v="cf65a5b2-d638-4626-b4e9-f16d988e9b6d"/>
    <d v="2019-08-30T11:56:56"/>
    <d v="2019-08-30T00:00:00"/>
    <s v="11:47AM"/>
    <d v="2019-08-30T00:00:00"/>
    <s v="7:47AM"/>
    <d v="2019-08-30T00:00:00"/>
    <s v="11:56AM"/>
    <d v="2019-08-30T00:00:00"/>
    <s v="7:56AM"/>
    <s v="-05:00"/>
    <s v="Blade"/>
    <s v="Employee15"/>
    <s v="Employee15@blyblade.com"/>
    <x v="35"/>
    <s v="--"/>
    <s v="Travel | UberX Diamond"/>
    <x v="0"/>
    <x v="673"/>
    <n v="5"/>
    <s v="10280, USA"/>
    <s v="10004, USA"/>
    <x v="5"/>
    <s v="I'M RIDING"/>
    <s v="DEPT - CX"/>
    <s v="Monthly Billing"/>
    <s v="Fare"/>
    <n v="10.76"/>
    <n v="0"/>
    <n v="0"/>
    <n v="10.76"/>
    <s v="USD"/>
    <n v="10.76"/>
    <n v="0"/>
    <n v="0"/>
    <n v="10.76"/>
    <n v="1.08"/>
  </r>
  <r>
    <s v="5c924ac1-1fe3-4545-ac06-32512a08269f"/>
    <d v="2019-08-31T00:02:34"/>
    <d v="2019-08-30T00:00:00"/>
    <s v="10:46PM"/>
    <d v="2019-08-30T00:00:00"/>
    <s v="6:46PM"/>
    <d v="2019-08-31T00:00:00"/>
    <s v="12:02AM"/>
    <d v="2019-08-30T00:00:00"/>
    <s v="8:02PM"/>
    <s v="-05:00"/>
    <s v="Blade"/>
    <s v="Employee29"/>
    <s v="Employee29@blyblade.com"/>
    <x v="7"/>
    <s v="--"/>
    <s v="Travel | UberXL"/>
    <x v="0"/>
    <x v="770"/>
    <n v="67"/>
    <s v="10032, USA"/>
    <s v="10016, USA"/>
    <x v="5"/>
    <s v="PRODUCT RIDING"/>
    <s v="DEPT - OPS - NY"/>
    <s v="Monthly Billing"/>
    <s v="Fare"/>
    <n v="89.12"/>
    <n v="0"/>
    <n v="0"/>
    <n v="89.12"/>
    <s v="USD"/>
    <n v="89.12"/>
    <n v="0"/>
    <n v="0"/>
    <n v="89.12"/>
    <n v="8.91"/>
  </r>
  <r>
    <s v="4d800233-4e39-544a-8ac7-3cd9da4e1f69"/>
    <d v="2019-07-25T19:46:42"/>
    <d v="2019-07-25T00:00:00"/>
    <s v="7:25PM"/>
    <d v="2019-07-25T00:00:00"/>
    <s v="3:25PM"/>
    <d v="2019-07-25T00:00:00"/>
    <s v="7:46PM"/>
    <d v="2019-07-25T00:00:00"/>
    <s v="3:46PM"/>
    <s v="-05:00"/>
    <s v="Blade"/>
    <s v="Employee47"/>
    <s v="Employee47@blyblade.com"/>
    <x v="32"/>
    <s v="--"/>
    <s v="Eats"/>
    <x v="0"/>
    <x v="177"/>
    <n v="20"/>
    <s v="10011, USA"/>
    <s v="10011, USA"/>
    <x v="9"/>
    <s v="Blade - Lunch Policy"/>
    <s v="DEPT - CX"/>
    <s v="Monthly Billing"/>
    <s v="Fare and Tip"/>
    <n v="21.83"/>
    <n v="0"/>
    <n v="3.06"/>
    <n v="20"/>
    <s v="USD"/>
    <n v="21.83"/>
    <n v="0"/>
    <n v="3.06"/>
    <n v="20"/>
    <n v="2"/>
  </r>
  <r>
    <s v="7d8ad7d4-8b2a-441f-ada8-8ace83dd2954"/>
    <d v="2019-06-01T21:36:33"/>
    <d v="2019-06-01T00:00:00"/>
    <s v="9:00PM"/>
    <d v="2019-06-01T00:00:00"/>
    <s v="5:00PM"/>
    <s v="--"/>
    <s v="--"/>
    <s v="--"/>
    <s v="--"/>
    <s v="-05:00"/>
    <s v="Blade"/>
    <s v="Employee2"/>
    <s v="Employee2@blyblade.com"/>
    <x v="2"/>
    <s v="--"/>
    <s v="Travel | Premium SUV"/>
    <x v="1"/>
    <x v="593"/>
    <n v="3"/>
    <s v="11946, USA"/>
    <s v="11977, USA"/>
    <x v="7"/>
    <s v="CORP - Employee Rides"/>
    <s v="DEPT - OPS - NY"/>
    <s v="Monthly Billing"/>
    <s v="Fare"/>
    <n v="33.33"/>
    <n v="0"/>
    <n v="0"/>
    <n v="33.33"/>
    <s v="USD"/>
    <n v="33.33"/>
    <n v="0"/>
    <n v="0"/>
    <n v="33.33"/>
    <n v="3.33"/>
  </r>
  <r>
    <s v="baddca4c-d92e-4644-8697-f69ca33af3fe"/>
    <d v="2019-06-01T21:37:01"/>
    <d v="2019-06-01T00:00:00"/>
    <s v="8:58PM"/>
    <d v="2019-06-01T00:00:00"/>
    <s v="4:58PM"/>
    <s v="--"/>
    <s v="--"/>
    <s v="--"/>
    <s v="--"/>
    <s v="-05:00"/>
    <s v="Blade"/>
    <s v="Employee6"/>
    <s v="Employee6@blyblade.com"/>
    <x v="3"/>
    <s v="--"/>
    <s v="Travel | Premium SUV"/>
    <x v="1"/>
    <x v="3"/>
    <s v="--"/>
    <s v="11978, USA"/>
    <s v="11978, USA"/>
    <x v="7"/>
    <s v="CORP - Employee Rides"/>
    <s v="DEPT - OPS - NY"/>
    <s v="Monthly Billing"/>
    <s v="Fare"/>
    <n v="20"/>
    <n v="0"/>
    <n v="0"/>
    <n v="20"/>
    <s v="USD"/>
    <n v="20"/>
    <n v="0"/>
    <n v="0"/>
    <n v="20"/>
    <n v="2"/>
  </r>
  <r>
    <s v="75c963d2-ef73-431d-9c02-f4f556014f73"/>
    <d v="2019-06-01T22:39:59"/>
    <d v="2019-06-01T00:00:00"/>
    <s v="9:38PM"/>
    <d v="2019-06-01T00:00:00"/>
    <s v="5:38PM"/>
    <d v="2019-06-01T00:00:00"/>
    <s v="10:39PM"/>
    <d v="2019-06-01T00:00:00"/>
    <s v="6:39PM"/>
    <s v="-05:00"/>
    <s v="Blade"/>
    <s v="Employee2"/>
    <s v="Employee2@blyblade.com"/>
    <x v="2"/>
    <s v="--"/>
    <s v="Travel | Premium SUV"/>
    <x v="1"/>
    <x v="771"/>
    <n v="49"/>
    <s v="11978, USA"/>
    <s v="11963, USA"/>
    <x v="7"/>
    <s v="CORP - Employee Rides"/>
    <s v="DEPT - OPS - NY"/>
    <s v="Monthly Billing"/>
    <s v="Fare"/>
    <n v="278.33"/>
    <n v="0"/>
    <n v="0"/>
    <n v="278.33"/>
    <s v="USD"/>
    <n v="278.33"/>
    <n v="0"/>
    <n v="0"/>
    <n v="278.33"/>
    <n v="27.83"/>
  </r>
  <r>
    <s v="6dabf329-20f2-4085-932f-50a32056db27"/>
    <d v="2019-06-02T16:24:35"/>
    <d v="2019-06-02T00:00:00"/>
    <s v="4:21PM"/>
    <d v="2019-06-02T00:00:00"/>
    <s v="12:21PM"/>
    <s v="--"/>
    <s v="--"/>
    <s v="--"/>
    <s v="--"/>
    <s v="-05:00"/>
    <s v="Blade"/>
    <s v="Employee6"/>
    <s v="Employee6@blyblade.com"/>
    <x v="3"/>
    <s v="--"/>
    <s v="Travel | Premium SUV"/>
    <x v="1"/>
    <x v="3"/>
    <s v="--"/>
    <s v="11978, USA"/>
    <s v="11978, USA"/>
    <x v="7"/>
    <s v="CORP - Employee Rides"/>
    <s v="DEPT - OPS - NY"/>
    <s v="Monthly Billing"/>
    <s v="Fare"/>
    <n v="10"/>
    <n v="0"/>
    <n v="0"/>
    <n v="10"/>
    <s v="USD"/>
    <n v="10"/>
    <n v="0"/>
    <n v="0"/>
    <n v="10"/>
    <n v="1"/>
  </r>
  <r>
    <s v="25bd103c-cccc-4f4b-b98e-e5a6d906f342"/>
    <d v="2019-07-25T21:23:07"/>
    <d v="2019-07-25T00:00:00"/>
    <s v="8:30PM"/>
    <d v="2019-07-25T00:00:00"/>
    <s v="4:30PM"/>
    <d v="2019-07-25T00:00:00"/>
    <s v="9:19PM"/>
    <d v="2019-07-25T00:00:00"/>
    <s v="5:19PM"/>
    <s v="-05:00"/>
    <s v="Blade"/>
    <s v="Employee2"/>
    <s v="Employee2@blyblade.com"/>
    <x v="2"/>
    <s v="--"/>
    <s v="Travel | Premium SUV"/>
    <x v="1"/>
    <x v="497"/>
    <n v="34"/>
    <s v="11968, USA"/>
    <s v="11932, USA"/>
    <x v="12"/>
    <s v="PAX TRAVEL"/>
    <s v="DEPT - OPS - NY"/>
    <s v="Monthly Billing"/>
    <s v="Tip"/>
    <n v="0"/>
    <n v="0"/>
    <n v="29.03"/>
    <n v="29.03"/>
    <s v="USD"/>
    <n v="0"/>
    <n v="0"/>
    <n v="29.03"/>
    <n v="29.03"/>
    <n v="0"/>
  </r>
  <r>
    <s v="999160eb-2fce-4c84-a9d3-9af1118e6394"/>
    <d v="2019-06-03T19:06:30"/>
    <d v="2019-06-03T00:00:00"/>
    <s v="6:40PM"/>
    <d v="2019-06-03T00:00:00"/>
    <s v="2:40PM"/>
    <d v="2019-06-03T00:00:00"/>
    <s v="7:05PM"/>
    <d v="2019-06-03T00:00:00"/>
    <s v="3:05PM"/>
    <s v="-05:00"/>
    <s v="Blade"/>
    <s v="Employee19"/>
    <s v="Employee19@blyblade.com"/>
    <x v="10"/>
    <s v="--"/>
    <s v="Travel | UberX"/>
    <x v="0"/>
    <x v="61"/>
    <n v="21"/>
    <s v="10016, USA"/>
    <s v="10001, USA"/>
    <x v="7"/>
    <s v="CORP - Employee Rides"/>
    <s v="DEPT - CORP - NY"/>
    <s v="Monthly Billing"/>
    <s v="Fare"/>
    <n v="22.99"/>
    <n v="0"/>
    <n v="0"/>
    <n v="22.99"/>
    <s v="USD"/>
    <n v="22.99"/>
    <n v="0"/>
    <n v="0"/>
    <n v="22.99"/>
    <n v="2.2999999999999998"/>
  </r>
  <r>
    <s v="e793a0a0-8550-4027-964e-a1105870fd81"/>
    <d v="2019-06-10T09:59:44"/>
    <d v="2019-06-10T00:00:00"/>
    <s v="9:24AM"/>
    <d v="2019-06-10T00:00:00"/>
    <s v="5:24AM"/>
    <d v="2019-06-10T00:00:00"/>
    <s v="9:59AM"/>
    <d v="2019-06-10T00:00:00"/>
    <s v="5:59AM"/>
    <s v="-05:00"/>
    <s v="Blade"/>
    <s v="Employee12"/>
    <s v="Employee12@blyblade.com"/>
    <x v="0"/>
    <s v="--"/>
    <s v="Travel | UberX Diamond"/>
    <x v="0"/>
    <x v="772"/>
    <n v="30"/>
    <s v="10014, USA"/>
    <s v="07036, USA"/>
    <x v="7"/>
    <s v="CORP - Employee Rides"/>
    <s v="DEPT - OPS - NY"/>
    <s v="Monthly Billing"/>
    <s v="Fare"/>
    <n v="100"/>
    <n v="0"/>
    <n v="0"/>
    <n v="100"/>
    <s v="USD"/>
    <n v="100"/>
    <n v="0"/>
    <n v="0"/>
    <n v="100"/>
    <n v="10"/>
  </r>
  <r>
    <s v="a044d359-36a4-48a3-90a9-20954c58e0fc"/>
    <d v="2019-06-13T22:58:17"/>
    <d v="2019-06-13T00:00:00"/>
    <s v="10:13PM"/>
    <d v="2019-06-13T00:00:00"/>
    <s v="6:13PM"/>
    <d v="2019-06-13T00:00:00"/>
    <s v="10:58PM"/>
    <d v="2019-06-13T00:00:00"/>
    <s v="6:58PM"/>
    <s v="-05:00"/>
    <s v="Blade"/>
    <s v="Employee7"/>
    <s v="Employee7@blyblade.com"/>
    <x v="23"/>
    <s v="--"/>
    <s v="Travel | Premium SUV"/>
    <x v="1"/>
    <x v="773"/>
    <n v="35"/>
    <s v="11978, USA"/>
    <s v="11963, USA"/>
    <x v="7"/>
    <s v="CORP - Employee Rides"/>
    <s v="DEPT - OPS - NY"/>
    <s v="Monthly Billing"/>
    <s v="Fare"/>
    <n v="189.78"/>
    <n v="0"/>
    <n v="0"/>
    <n v="189.78"/>
    <s v="USD"/>
    <n v="189.78"/>
    <n v="0"/>
    <n v="0"/>
    <n v="189.78"/>
    <n v="18.98"/>
  </r>
  <r>
    <s v="b84be1c4-4154-43f8-b92d-223a5c2eec78"/>
    <d v="2019-06-18T18:12:45"/>
    <d v="2019-06-18T00:00:00"/>
    <s v="5:40PM"/>
    <d v="2019-06-18T00:00:00"/>
    <s v="1:40PM"/>
    <d v="2019-06-18T00:00:00"/>
    <s v="6:12PM"/>
    <d v="2019-06-18T00:00:00"/>
    <s v="2:12PM"/>
    <s v="-05:00"/>
    <s v="Blade"/>
    <s v="Employee35"/>
    <s v="Employee35@blyblade.com"/>
    <x v="54"/>
    <s v="--"/>
    <s v="Travel | Black"/>
    <x v="0"/>
    <x v="137"/>
    <n v="27"/>
    <s v="10017, USA"/>
    <s v="10001, USA"/>
    <x v="7"/>
    <s v="CORP - Employee Rides"/>
    <s v="DEPT - CORP - NY"/>
    <s v="Monthly Billing"/>
    <s v="Fare"/>
    <n v="39.700000000000003"/>
    <n v="0"/>
    <n v="0"/>
    <n v="39.700000000000003"/>
    <s v="USD"/>
    <n v="39.700000000000003"/>
    <n v="0"/>
    <n v="0"/>
    <n v="39.700000000000003"/>
    <n v="3.97"/>
  </r>
  <r>
    <s v="97c08569-da40-4203-bf39-354eec839fce"/>
    <d v="2019-06-18T21:39:57"/>
    <d v="2019-06-18T00:00:00"/>
    <s v="9:25PM"/>
    <d v="2019-06-18T00:00:00"/>
    <s v="5:25PM"/>
    <d v="2019-06-18T00:00:00"/>
    <s v="9:39PM"/>
    <d v="2019-06-18T00:00:00"/>
    <s v="5:39PM"/>
    <s v="-05:00"/>
    <s v="Blade"/>
    <s v="Employee35"/>
    <s v="Employee35@blyblade.com"/>
    <x v="54"/>
    <s v="--"/>
    <s v="Travel | Black"/>
    <x v="0"/>
    <x v="266"/>
    <n v="12"/>
    <s v="10016, USA"/>
    <s v="10002, USA"/>
    <x v="7"/>
    <s v="CORP - Employee Rides"/>
    <s v="DEPT - CORP - NY"/>
    <s v="Monthly Billing"/>
    <s v="Fare"/>
    <n v="34.53"/>
    <n v="0"/>
    <n v="0"/>
    <n v="34.53"/>
    <s v="USD"/>
    <n v="34.53"/>
    <n v="0"/>
    <n v="0"/>
    <n v="34.53"/>
    <n v="3.45"/>
  </r>
  <r>
    <s v="d8fdaeb3-765f-496c-a30e-826b740ca419"/>
    <d v="2019-06-19T00:19:09"/>
    <d v="2019-06-18T00:00:00"/>
    <s v="11:45PM"/>
    <d v="2019-06-18T00:00:00"/>
    <s v="7:45PM"/>
    <d v="2019-06-19T00:00:00"/>
    <s v="12:18AM"/>
    <d v="2019-06-18T00:00:00"/>
    <s v="8:18PM"/>
    <s v="-05:00"/>
    <s v="Blade"/>
    <s v="Employee35"/>
    <s v="Employee35@blyblade.com"/>
    <x v="54"/>
    <s v="--"/>
    <s v="Travel | Black"/>
    <x v="0"/>
    <x v="22"/>
    <n v="26"/>
    <s v="10002, USA"/>
    <s v="10001, USA"/>
    <x v="7"/>
    <s v="CORP - Employee Rides"/>
    <s v="DEPT - CORP - NY"/>
    <s v="Monthly Billing"/>
    <s v="Fare"/>
    <n v="46.01"/>
    <n v="0"/>
    <n v="0"/>
    <n v="46.01"/>
    <s v="USD"/>
    <n v="46.01"/>
    <n v="0"/>
    <n v="0"/>
    <n v="46.01"/>
    <n v="4.5999999999999996"/>
  </r>
  <r>
    <s v="3b6558a7-0a9b-4163-a9f8-4635864ac66d"/>
    <d v="2019-06-19T12:42:19"/>
    <d v="2019-06-19T00:00:00"/>
    <s v="12:26PM"/>
    <d v="2019-06-19T00:00:00"/>
    <s v="8:26AM"/>
    <d v="2019-06-19T00:00:00"/>
    <s v="12:42PM"/>
    <d v="2019-06-19T00:00:00"/>
    <s v="8:42AM"/>
    <s v="-05:00"/>
    <s v="Blade"/>
    <s v="Employee35"/>
    <s v="Employee35@blyblade.com"/>
    <x v="54"/>
    <s v="--"/>
    <s v="Travel | UberX Diamond"/>
    <x v="0"/>
    <x v="774"/>
    <n v="7"/>
    <s v="10011, USA"/>
    <s v="10011, USA"/>
    <x v="7"/>
    <s v="CORP - Employee Rides"/>
    <s v="DEPT - CORP - NY"/>
    <s v="Monthly Billing"/>
    <s v="Fare"/>
    <n v="11.92"/>
    <n v="0"/>
    <n v="0"/>
    <n v="11.92"/>
    <s v="USD"/>
    <n v="11.92"/>
    <n v="0"/>
    <n v="0"/>
    <n v="11.92"/>
    <n v="1.19"/>
  </r>
  <r>
    <s v="858ad41e-e60f-4830-9457-08d3c618d3da"/>
    <d v="2019-06-19T20:05:23"/>
    <d v="2019-06-19T00:00:00"/>
    <s v="7:58PM"/>
    <d v="2019-06-19T00:00:00"/>
    <s v="3:58PM"/>
    <s v="--"/>
    <s v="--"/>
    <s v="--"/>
    <s v="--"/>
    <s v="-05:00"/>
    <s v="Blade"/>
    <s v="Employee29"/>
    <s v="Employee29@blyblade.com"/>
    <x v="7"/>
    <s v="--"/>
    <s v="Travel | Black SUV"/>
    <x v="0"/>
    <x v="3"/>
    <s v="--"/>
    <s v="10010, USA"/>
    <s v="10010, USA"/>
    <x v="7"/>
    <s v="CORP - Employee Rides"/>
    <s v="DEPT - OPS - NY"/>
    <s v="Monthly Billing"/>
    <s v="Fare"/>
    <n v="10.89"/>
    <n v="0"/>
    <n v="0"/>
    <n v="10.89"/>
    <s v="USD"/>
    <n v="10.89"/>
    <n v="0"/>
    <n v="0"/>
    <n v="10.89"/>
    <n v="1.0900000000000001"/>
  </r>
  <r>
    <s v="f3244fc2-88e9-4a82-a0dd-08380dfe173e"/>
    <d v="2019-06-19T20:21:25"/>
    <d v="2019-06-19T00:00:00"/>
    <s v="8:07PM"/>
    <d v="2019-06-19T00:00:00"/>
    <s v="4:07PM"/>
    <s v="--"/>
    <s v="--"/>
    <s v="--"/>
    <s v="--"/>
    <s v="-05:00"/>
    <s v="Blade"/>
    <s v="Employee19"/>
    <s v="Employee19@blyblade.com"/>
    <x v="10"/>
    <s v="--"/>
    <s v="Travel | Black SUV"/>
    <x v="0"/>
    <x v="3"/>
    <s v="--"/>
    <s v="10005, USA"/>
    <s v="10004, USA"/>
    <x v="7"/>
    <s v="CORP - Employee Rides"/>
    <s v="DEPT - CORP - NY"/>
    <s v="Monthly Billing"/>
    <s v="Fare"/>
    <n v="10.89"/>
    <n v="0"/>
    <n v="0"/>
    <n v="10.89"/>
    <s v="USD"/>
    <n v="10.89"/>
    <n v="0"/>
    <n v="0"/>
    <n v="10.89"/>
    <n v="1.0900000000000001"/>
  </r>
  <r>
    <s v="bb3aa0c9-8673-4b08-a64f-fc070132a216"/>
    <d v="2019-06-19T21:17:06"/>
    <d v="2019-06-19T00:00:00"/>
    <s v="8:07PM"/>
    <d v="2019-06-19T00:00:00"/>
    <s v="4:07PM"/>
    <d v="2019-06-19T00:00:00"/>
    <s v="9:16PM"/>
    <d v="2019-06-19T00:00:00"/>
    <s v="5:16PM"/>
    <s v="-05:00"/>
    <s v="Blade"/>
    <s v="Employee6"/>
    <s v="Employee6@blyblade.com"/>
    <x v="3"/>
    <s v="--"/>
    <s v="Travel | Black SUV"/>
    <x v="0"/>
    <x v="331"/>
    <n v="64"/>
    <s v="10004, USA"/>
    <s v="11371, USA"/>
    <x v="7"/>
    <s v="CORP - Employee Rides"/>
    <s v="DEPT - OPS - NY"/>
    <s v="Monthly Billing"/>
    <s v="Fare"/>
    <n v="167.4"/>
    <n v="0"/>
    <n v="0"/>
    <n v="167.4"/>
    <s v="USD"/>
    <n v="167.4"/>
    <n v="0"/>
    <n v="0"/>
    <n v="167.4"/>
    <n v="16.739999999999998"/>
  </r>
  <r>
    <s v="64024bcb-5f57-404c-9087-9f483315a68a"/>
    <d v="2019-06-19T21:23:44"/>
    <d v="2019-06-19T00:00:00"/>
    <s v="8:03PM"/>
    <d v="2019-06-19T00:00:00"/>
    <s v="4:03PM"/>
    <d v="2019-06-19T00:00:00"/>
    <s v="9:23PM"/>
    <d v="2019-06-19T00:00:00"/>
    <s v="5:23PM"/>
    <s v="-05:00"/>
    <s v="Blade"/>
    <s v="Employee5"/>
    <s v="Employee5@blyblade.com"/>
    <x v="9"/>
    <s v="--"/>
    <s v="Travel | Black SUV"/>
    <x v="0"/>
    <x v="594"/>
    <n v="75"/>
    <s v="10004, USA"/>
    <s v="07114, USA"/>
    <x v="7"/>
    <s v="CORP - Employee Rides"/>
    <s v="DEPT - OPS - NY"/>
    <s v="Monthly Billing"/>
    <s v="Fare"/>
    <n v="169.41"/>
    <n v="0"/>
    <n v="0"/>
    <n v="169.41"/>
    <s v="USD"/>
    <n v="169.41"/>
    <n v="0"/>
    <n v="0"/>
    <n v="169.41"/>
    <n v="16.940000000000001"/>
  </r>
  <r>
    <s v="9b48eca2-54dd-4c54-9db8-19113f8535f2"/>
    <d v="2019-06-21T11:15:19"/>
    <d v="2019-06-21T00:00:00"/>
    <s v="9:51AM"/>
    <d v="2019-06-21T00:00:00"/>
    <s v="10:51AM"/>
    <d v="2019-06-21T00:00:00"/>
    <s v="11:15AM"/>
    <d v="2019-06-21T00:00:00"/>
    <s v="12:15PM"/>
    <s v="05:52Z"/>
    <s v="Blade"/>
    <s v="Employee35"/>
    <s v="Employee35@blyblade.com"/>
    <x v="54"/>
    <s v="--"/>
    <s v="Travel | UberX"/>
    <x v="10"/>
    <x v="775"/>
    <n v="79"/>
    <s v="1D 7LT, UK"/>
    <s v="W6 2GA, UK"/>
    <x v="7"/>
    <s v="CORP - Employee Rides"/>
    <s v="DEPT - CORP - NY"/>
    <s v="Monthly Billing"/>
    <s v="Fare"/>
    <n v="51.71"/>
    <n v="0"/>
    <n v="0"/>
    <n v="51.71"/>
    <s v="GBP"/>
    <n v="65.459999999999994"/>
    <n v="0"/>
    <n v="0"/>
    <n v="65.459999999999994"/>
    <n v="6.55"/>
  </r>
  <r>
    <s v="c33e9ade-9753-4a35-8ba4-3b6f10f8a31b"/>
    <d v="2019-07-26T00:46:53"/>
    <d v="2019-07-26T00:00:00"/>
    <s v="12:38AM"/>
    <d v="2019-07-25T00:00:00"/>
    <s v="8:38PM"/>
    <s v="--"/>
    <s v="--"/>
    <s v="--"/>
    <s v="--"/>
    <s v="-05:00"/>
    <s v="Blade"/>
    <s v="Employee8"/>
    <s v="Employee8@blyblade.com"/>
    <x v="11"/>
    <s v="--"/>
    <s v="Travel | UberX Diamond"/>
    <x v="0"/>
    <x v="3"/>
    <s v="--"/>
    <s v="10016, USA"/>
    <s v="10016, USA"/>
    <x v="7"/>
    <s v="I'M RIDING EARLY/LATE"/>
    <s v="--"/>
    <s v="Monthly Billing"/>
    <s v="Adjustment"/>
    <n v="-5.44"/>
    <n v="0"/>
    <n v="0"/>
    <n v="-5.44"/>
    <s v="USD"/>
    <n v="-5.44"/>
    <n v="0"/>
    <n v="0"/>
    <n v="-5.44"/>
    <n v="-0.54"/>
  </r>
  <r>
    <s v="44fd0782-dda2-4592-8ee3-b78cddf617e5"/>
    <d v="2019-06-21T14:04:29"/>
    <d v="2019-06-21T00:00:00"/>
    <s v="12:26PM"/>
    <d v="2019-06-21T00:00:00"/>
    <s v="8:26AM"/>
    <d v="2019-06-21T00:00:00"/>
    <s v="2:04PM"/>
    <d v="2019-06-21T00:00:00"/>
    <s v="10:04AM"/>
    <s v="-05:00"/>
    <s v="Blade"/>
    <s v="Employee5"/>
    <s v="Employee5@blyblade.com"/>
    <x v="9"/>
    <s v="--"/>
    <s v="Travel | Black SUV"/>
    <x v="0"/>
    <x v="776"/>
    <n v="91"/>
    <s v="11430, USA"/>
    <s v="10024, USA"/>
    <x v="7"/>
    <s v="CORP - Employee Rides"/>
    <s v="DEPT - OPS - NY"/>
    <s v="Monthly Billing"/>
    <s v="Fare"/>
    <n v="232.25"/>
    <n v="0"/>
    <n v="0"/>
    <n v="232.25"/>
    <s v="USD"/>
    <n v="232.25"/>
    <n v="0"/>
    <n v="0"/>
    <n v="232.25"/>
    <n v="23.23"/>
  </r>
  <r>
    <s v="3cc26097-424f-48f5-a3cf-cc39c54e440c"/>
    <d v="2019-06-26T00:58:01"/>
    <d v="2019-06-26T00:00:00"/>
    <s v="12:50AM"/>
    <d v="2019-06-25T00:00:00"/>
    <s v="8:50PM"/>
    <d v="2019-06-26T00:00:00"/>
    <s v="12:57AM"/>
    <d v="2019-06-25T00:00:00"/>
    <s v="8:57PM"/>
    <s v="-05:00"/>
    <s v="Blade"/>
    <s v="Employee35"/>
    <s v="Employee35@blyblade.com"/>
    <x v="54"/>
    <s v="--"/>
    <s v="Travel | UberX Diamond"/>
    <x v="0"/>
    <x v="172"/>
    <n v="4"/>
    <s v="10014, USA"/>
    <s v="10011, USA"/>
    <x v="7"/>
    <s v="CORP - Employee Rides"/>
    <s v="DEPT - CORP - NY"/>
    <s v="Monthly Billing"/>
    <s v="Fare"/>
    <n v="11.04"/>
    <n v="0"/>
    <n v="0"/>
    <n v="11.04"/>
    <s v="USD"/>
    <n v="11.04"/>
    <n v="0"/>
    <n v="0"/>
    <n v="11.04"/>
    <n v="1.1000000000000001"/>
  </r>
  <r>
    <s v="e752476b-e098-4ccc-bec6-fb4d2bfaa8da"/>
    <d v="2019-06-26T23:32:57"/>
    <d v="2019-06-26T00:00:00"/>
    <s v="11:22PM"/>
    <d v="2019-06-26T00:00:00"/>
    <s v="7:22PM"/>
    <d v="2019-06-26T00:00:00"/>
    <s v="11:32PM"/>
    <d v="2019-06-26T00:00:00"/>
    <s v="7:32PM"/>
    <s v="-05:00"/>
    <s v="Blade"/>
    <s v="Employee35"/>
    <s v="Employee35@blyblade.com"/>
    <x v="54"/>
    <s v="--"/>
    <s v="Travel | Black"/>
    <x v="0"/>
    <x v="777"/>
    <n v="8"/>
    <s v="10001, USA"/>
    <s v="10011, USA"/>
    <x v="7"/>
    <s v="CORP - Employee Rides"/>
    <s v="DEPT - CORP - NY"/>
    <s v="Monthly Billing"/>
    <s v="Fare"/>
    <n v="22.41"/>
    <n v="0"/>
    <n v="0"/>
    <n v="22.41"/>
    <s v="USD"/>
    <n v="22.41"/>
    <n v="0"/>
    <n v="0"/>
    <n v="22.41"/>
    <n v="2.2400000000000002"/>
  </r>
  <r>
    <s v="5f1dbf95-8e4a-4b2d-9ef1-b260775340bc"/>
    <d v="2019-07-26T01:12:58"/>
    <d v="2019-07-26T00:00:00"/>
    <s v="1:08AM"/>
    <d v="2019-07-25T00:00:00"/>
    <s v="9:08PM"/>
    <s v="--"/>
    <s v="--"/>
    <s v="--"/>
    <s v="--"/>
    <s v="-05:00"/>
    <s v="Blade"/>
    <s v="Employee8"/>
    <s v="Employee8@blyblade.com"/>
    <x v="11"/>
    <s v="--"/>
    <s v="Travel | UberX"/>
    <x v="0"/>
    <x v="3"/>
    <s v="--"/>
    <s v="10036, USA"/>
    <s v="10011, USA"/>
    <x v="0"/>
    <s v="I'M RIDING"/>
    <s v="--"/>
    <s v="Monthly Billing"/>
    <s v="Adjustment"/>
    <n v="-5.44"/>
    <n v="0"/>
    <n v="0"/>
    <n v="-5.44"/>
    <s v="USD"/>
    <n v="-5.44"/>
    <n v="0"/>
    <n v="0"/>
    <n v="-5.44"/>
    <n v="-0.54"/>
  </r>
  <r>
    <s v="45d61f0a-52bd-423d-a61b-ae9887631c30"/>
    <d v="2019-06-27T00:47:16"/>
    <d v="2019-06-27T00:00:00"/>
    <s v="12:18AM"/>
    <d v="2019-06-26T00:00:00"/>
    <s v="8:18PM"/>
    <d v="2019-06-27T00:00:00"/>
    <s v="12:47AM"/>
    <d v="2019-06-26T00:00:00"/>
    <s v="8:47PM"/>
    <s v="-05:00"/>
    <s v="Blade"/>
    <s v="Employee35"/>
    <s v="Employee35@blyblade.com"/>
    <x v="54"/>
    <s v="--"/>
    <s v="Travel | Black"/>
    <x v="0"/>
    <x v="778"/>
    <n v="25"/>
    <s v="10014, USA"/>
    <s v="10065, USA"/>
    <x v="7"/>
    <s v="CORP - Employee Rides"/>
    <s v="DEPT - CORP - NY"/>
    <s v="Monthly Billing"/>
    <s v="Fare"/>
    <n v="48.64"/>
    <n v="0"/>
    <n v="0"/>
    <n v="48.64"/>
    <s v="USD"/>
    <n v="48.64"/>
    <n v="0"/>
    <n v="0"/>
    <n v="48.64"/>
    <n v="4.8600000000000003"/>
  </r>
  <r>
    <s v="eb3358c9-ca75-4507-9855-352e709f1049"/>
    <d v="2019-06-27T02:10:16"/>
    <d v="2019-06-27T00:00:00"/>
    <s v="1:55AM"/>
    <d v="2019-06-26T00:00:00"/>
    <s v="9:55PM"/>
    <d v="2019-06-27T00:00:00"/>
    <s v="2:10AM"/>
    <d v="2019-06-26T00:00:00"/>
    <s v="10:10PM"/>
    <s v="-05:00"/>
    <s v="Blade"/>
    <s v="Employee35"/>
    <s v="Employee35@blyblade.com"/>
    <x v="54"/>
    <s v="--"/>
    <s v="Travel | Black"/>
    <x v="0"/>
    <x v="125"/>
    <n v="12"/>
    <s v="10014, USA"/>
    <s v="10012, USA"/>
    <x v="7"/>
    <s v="CORP - Employee Rides"/>
    <s v="DEPT - CORP - NY"/>
    <s v="Monthly Billing"/>
    <s v="Fare"/>
    <n v="26.48"/>
    <n v="0"/>
    <n v="0"/>
    <n v="26.48"/>
    <s v="USD"/>
    <n v="26.48"/>
    <n v="0"/>
    <n v="0"/>
    <n v="26.48"/>
    <n v="2.65"/>
  </r>
  <r>
    <s v="bff772df-aa20-46dc-8609-e1df726c2f83"/>
    <d v="2019-06-27T04:09:59"/>
    <d v="2019-06-27T00:00:00"/>
    <s v="3:46AM"/>
    <d v="2019-06-26T00:00:00"/>
    <s v="11:46PM"/>
    <d v="2019-06-27T00:00:00"/>
    <s v="4:09AM"/>
    <d v="2019-06-27T00:00:00"/>
    <s v="12:09AM"/>
    <s v="-05:00"/>
    <s v="Blade"/>
    <s v="Employee35"/>
    <s v="Employee35@blyblade.com"/>
    <x v="54"/>
    <s v="--"/>
    <s v="Travel | Black"/>
    <x v="0"/>
    <x v="277"/>
    <n v="19"/>
    <s v="10012, USA"/>
    <s v="10014, USA"/>
    <x v="7"/>
    <s v="CORP - Employee Rides"/>
    <s v="DEPT - CORP - NY"/>
    <s v="Monthly Billing"/>
    <s v="Fare"/>
    <n v="39.42"/>
    <n v="0"/>
    <n v="0"/>
    <n v="39.42"/>
    <s v="USD"/>
    <n v="39.42"/>
    <n v="0"/>
    <n v="0"/>
    <n v="39.42"/>
    <n v="3.94"/>
  </r>
  <r>
    <s v="6dd50461-9d1e-47c2-95ce-a6497c003100"/>
    <d v="2019-07-26T03:15:33"/>
    <d v="2019-07-25T00:00:00"/>
    <s v="11:34PM"/>
    <d v="2019-07-25T00:00:00"/>
    <s v="7:34PM"/>
    <d v="2019-07-26T00:00:00"/>
    <s v="1:04AM"/>
    <d v="2019-07-25T00:00:00"/>
    <s v="9:04PM"/>
    <s v="-05:00"/>
    <s v="Blade"/>
    <s v="Employee2"/>
    <s v="Employee2@blyblade.com"/>
    <x v="2"/>
    <s v="--"/>
    <s v="Travel | Premium SUV"/>
    <x v="1"/>
    <x v="501"/>
    <n v="53"/>
    <s v="11954, USA"/>
    <s v="11954, USA"/>
    <x v="12"/>
    <s v="I'M RIDING"/>
    <s v="DEPT - OPS - NY"/>
    <s v="Monthly Billing"/>
    <s v="Tip"/>
    <n v="0"/>
    <n v="0"/>
    <n v="17.850000000000001"/>
    <n v="17.850000000000001"/>
    <s v="USD"/>
    <n v="0"/>
    <n v="0"/>
    <n v="17.850000000000001"/>
    <n v="17.850000000000001"/>
    <n v="0"/>
  </r>
  <r>
    <s v="0ce26da3-e95b-486a-9482-668341963d46"/>
    <d v="2019-06-27T13:15:44"/>
    <d v="2019-06-27T00:00:00"/>
    <s v="1:01PM"/>
    <d v="2019-06-27T00:00:00"/>
    <s v="9:01AM"/>
    <d v="2019-06-27T00:00:00"/>
    <s v="1:15PM"/>
    <d v="2019-06-27T00:00:00"/>
    <s v="9:15AM"/>
    <s v="-05:00"/>
    <s v="Blade"/>
    <s v="Employee35"/>
    <s v="Employee35@blyblade.com"/>
    <x v="54"/>
    <s v="--"/>
    <s v="Travel | Black"/>
    <x v="0"/>
    <x v="419"/>
    <n v="8"/>
    <s v="10011, USA"/>
    <s v="10011, USA"/>
    <x v="7"/>
    <s v="CORP - Employee Rides"/>
    <s v="DEPT - CORP - NY"/>
    <s v="Monthly Billing"/>
    <s v="Fare"/>
    <n v="19.41"/>
    <n v="0"/>
    <n v="0"/>
    <n v="19.41"/>
    <s v="USD"/>
    <n v="19.41"/>
    <n v="0"/>
    <n v="0"/>
    <n v="19.41"/>
    <n v="1.94"/>
  </r>
  <r>
    <s v="14b2c042-f6f7-4dc5-9a38-cb6fb064a5db"/>
    <d v="2019-06-28T03:47:09"/>
    <d v="2019-06-28T00:00:00"/>
    <s v="2:49AM"/>
    <d v="2019-06-27T00:00:00"/>
    <s v="7:49PM"/>
    <d v="2019-06-28T00:00:00"/>
    <s v="3:46AM"/>
    <d v="2019-06-27T00:00:00"/>
    <s v="8:46PM"/>
    <s v="-08:00"/>
    <s v="Blade"/>
    <s v="Employee35"/>
    <s v="Employee35@blyblade.com"/>
    <x v="54"/>
    <s v="--"/>
    <s v="Travel | Select"/>
    <x v="8"/>
    <x v="714"/>
    <n v="53"/>
    <s v="90048, USA"/>
    <s v="90045, USA"/>
    <x v="7"/>
    <s v="CORP - Employee Rides"/>
    <s v="DEPT - CORP - NY"/>
    <s v="Monthly Billing"/>
    <s v="Fare"/>
    <n v="61.43"/>
    <n v="0"/>
    <n v="0"/>
    <n v="61.43"/>
    <s v="USD"/>
    <n v="61.43"/>
    <n v="0"/>
    <n v="0"/>
    <n v="61.43"/>
    <n v="6.14"/>
  </r>
  <r>
    <s v="2d00da4a-17fc-4de2-bd5d-9ba06a6467f6"/>
    <d v="2019-06-28T10:46:49"/>
    <d v="2019-06-28T00:00:00"/>
    <s v="9:53AM"/>
    <d v="2019-06-28T00:00:00"/>
    <s v="5:53AM"/>
    <d v="2019-06-28T00:00:00"/>
    <s v="10:46AM"/>
    <d v="2019-06-28T00:00:00"/>
    <s v="6:46AM"/>
    <s v="-05:00"/>
    <s v="Blade"/>
    <s v="Employee35"/>
    <s v="Employee35@blyblade.com"/>
    <x v="54"/>
    <s v="--"/>
    <s v="Travel | Black"/>
    <x v="0"/>
    <x v="779"/>
    <n v="46"/>
    <s v="11430, USA"/>
    <s v="10011, USA"/>
    <x v="7"/>
    <s v="CORP - Employee Rides"/>
    <s v="DEPT - CORP - NY"/>
    <s v="Monthly Billing"/>
    <s v="Fare"/>
    <n v="129.99"/>
    <n v="0"/>
    <n v="0"/>
    <n v="129.99"/>
    <s v="USD"/>
    <n v="129.99"/>
    <n v="0"/>
    <n v="0"/>
    <n v="129.99"/>
    <n v="13"/>
  </r>
  <r>
    <s v="e19fa1b8-782a-4537-8269-032496ea809b"/>
    <d v="2019-07-26T12:06:04"/>
    <d v="2019-07-26T00:00:00"/>
    <s v="11:37AM"/>
    <d v="2019-07-26T00:00:00"/>
    <s v="7:37AM"/>
    <d v="2019-07-26T00:00:00"/>
    <s v="12:04PM"/>
    <d v="2019-07-26T00:00:00"/>
    <s v="8:04AM"/>
    <s v="-05:00"/>
    <s v="Blade"/>
    <s v="Employee6"/>
    <s v="Employee6@blyblade.com"/>
    <x v="3"/>
    <s v="--"/>
    <s v="Travel | UberX Diamond"/>
    <x v="0"/>
    <x v="780"/>
    <n v="24"/>
    <s v="10019, USA"/>
    <s v="10016, USA"/>
    <x v="7"/>
    <s v="I'M RIDING"/>
    <s v="DEPT - OPS - NY"/>
    <s v="Monthly Billing"/>
    <s v="Tip"/>
    <n v="0"/>
    <n v="0"/>
    <n v="3.31"/>
    <n v="3.31"/>
    <s v="USD"/>
    <n v="0"/>
    <n v="0"/>
    <n v="3.31"/>
    <n v="3.31"/>
    <n v="0"/>
  </r>
  <r>
    <s v="21e16219-7d5a-4611-b57f-23afa222f63c"/>
    <d v="2019-06-28T14:05:39"/>
    <d v="2019-06-28T00:00:00"/>
    <s v="1:27PM"/>
    <d v="2019-06-28T00:00:00"/>
    <s v="9:27AM"/>
    <d v="2019-06-28T00:00:00"/>
    <s v="2:05PM"/>
    <d v="2019-06-28T00:00:00"/>
    <s v="10:05AM"/>
    <s v="-05:00"/>
    <s v="Blade"/>
    <s v="Employee35"/>
    <s v="Employee35@blyblade.com"/>
    <x v="54"/>
    <s v="--"/>
    <s v="Travel | UberX Diamond"/>
    <x v="0"/>
    <x v="621"/>
    <n v="33"/>
    <s v="10011, USA"/>
    <s v="10065, USA"/>
    <x v="7"/>
    <s v="CORP - Employee Rides"/>
    <s v="DEPT - CORP - NY"/>
    <s v="Monthly Billing"/>
    <s v="Fare"/>
    <n v="36.53"/>
    <n v="0"/>
    <n v="0"/>
    <n v="36.53"/>
    <s v="USD"/>
    <n v="36.53"/>
    <n v="0"/>
    <n v="0"/>
    <n v="36.53"/>
    <n v="3.65"/>
  </r>
  <r>
    <s v="72ae5d87-135c-4461-98f2-ea6de26345c6"/>
    <d v="2019-06-29T23:29:34"/>
    <d v="2019-06-29T00:00:00"/>
    <s v="8:32PM"/>
    <d v="2019-06-29T00:00:00"/>
    <s v="4:32PM"/>
    <d v="2019-06-29T00:00:00"/>
    <s v="11:29PM"/>
    <d v="2019-06-29T00:00:00"/>
    <s v="7:29PM"/>
    <s v="-05:00"/>
    <s v="Blade"/>
    <s v="Employee2"/>
    <s v="Employee2@blyblade.com"/>
    <x v="2"/>
    <s v="--"/>
    <s v="Travel | Black"/>
    <x v="0"/>
    <x v="485"/>
    <n v="172"/>
    <s v="10011, USA"/>
    <s v="11930, USA"/>
    <x v="7"/>
    <s v="CORP - Employee Rides"/>
    <s v="DEPT - OPS - NY"/>
    <s v="Monthly Billing"/>
    <s v="Fare"/>
    <n v="422.77"/>
    <n v="0"/>
    <n v="0"/>
    <n v="422.77"/>
    <s v="USD"/>
    <n v="422.77"/>
    <n v="0"/>
    <n v="0"/>
    <n v="422.77"/>
    <n v="42.28"/>
  </r>
  <r>
    <s v="596ce4b5-0f41-4bfe-ba64-a1eebdba797b"/>
    <d v="2019-07-01T17:22:45"/>
    <d v="2019-07-01T00:00:00"/>
    <s v="5:16PM"/>
    <d v="2019-07-01T00:00:00"/>
    <s v="1:16PM"/>
    <d v="2019-07-01T00:00:00"/>
    <s v="5:22PM"/>
    <d v="2019-07-01T00:00:00"/>
    <s v="1:22PM"/>
    <s v="-05:00"/>
    <s v="Blade"/>
    <s v="Employee35"/>
    <s v="Employee35@blyblade.com"/>
    <x v="54"/>
    <s v="--"/>
    <s v="Travel | UberX Diamond"/>
    <x v="0"/>
    <x v="781"/>
    <n v="1"/>
    <s v="10011, USA"/>
    <s v="10011, USA"/>
    <x v="7"/>
    <s v="CORP - Employee Rides"/>
    <s v="DEPT - CORP - NY"/>
    <s v="Monthly Billing"/>
    <s v="Fare"/>
    <n v="11.51"/>
    <n v="0"/>
    <n v="0"/>
    <n v="11.51"/>
    <s v="USD"/>
    <n v="11.51"/>
    <n v="0"/>
    <n v="0"/>
    <n v="11.51"/>
    <n v="1.1499999999999999"/>
  </r>
  <r>
    <s v="5c7a77ea-120b-4ea3-8e4b-a7e63c89c14d"/>
    <d v="2019-07-03T01:57:57"/>
    <d v="2019-07-03T00:00:00"/>
    <s v="1:33AM"/>
    <d v="2019-07-02T00:00:00"/>
    <s v="9:33PM"/>
    <d v="2019-07-03T00:00:00"/>
    <s v="1:57AM"/>
    <d v="2019-07-02T00:00:00"/>
    <s v="9:57PM"/>
    <s v="-05:00"/>
    <s v="Blade"/>
    <s v="Employee35"/>
    <s v="Employee35@blyblade.com"/>
    <x v="54"/>
    <s v="--"/>
    <s v="Travel | Black"/>
    <x v="0"/>
    <x v="281"/>
    <n v="15"/>
    <s v="10001, USA"/>
    <s v="10012, USA"/>
    <x v="7"/>
    <s v="CORP - Employee Rides"/>
    <s v="DEPT - CORP - NY"/>
    <s v="Monthly Billing"/>
    <s v="Fare"/>
    <n v="38.06"/>
    <n v="0"/>
    <n v="0"/>
    <n v="38.06"/>
    <s v="USD"/>
    <n v="38.06"/>
    <n v="0"/>
    <n v="0"/>
    <n v="38.06"/>
    <n v="3.81"/>
  </r>
  <r>
    <s v="fe33e5e9-31fb-4390-ad34-ddd718b2ad4e"/>
    <d v="2019-07-03T04:05:08"/>
    <d v="2019-07-03T00:00:00"/>
    <s v="3:51AM"/>
    <d v="2019-07-02T00:00:00"/>
    <s v="11:51PM"/>
    <d v="2019-07-03T00:00:00"/>
    <s v="4:05AM"/>
    <d v="2019-07-03T00:00:00"/>
    <s v="12:05AM"/>
    <s v="-05:00"/>
    <s v="Blade"/>
    <s v="Employee35"/>
    <s v="Employee35@blyblade.com"/>
    <x v="54"/>
    <s v="--"/>
    <s v="Travel | Black SUV"/>
    <x v="0"/>
    <x v="467"/>
    <n v="9"/>
    <s v="10012, USA"/>
    <s v="10011, USA"/>
    <x v="7"/>
    <s v="CORP - Employee Rides"/>
    <s v="DEPT - CORP - NY"/>
    <s v="Monthly Billing"/>
    <s v="Fare"/>
    <n v="40.270000000000003"/>
    <n v="0"/>
    <n v="0"/>
    <n v="40.270000000000003"/>
    <s v="USD"/>
    <n v="40.270000000000003"/>
    <n v="0"/>
    <n v="0"/>
    <n v="40.270000000000003"/>
    <n v="4.03"/>
  </r>
  <r>
    <s v="b1ccefbf-8e1e-4d5f-81d3-1d4b25a1a15b"/>
    <d v="2019-07-03T14:06:50"/>
    <d v="2019-07-03T00:00:00"/>
    <s v="1:36PM"/>
    <d v="2019-07-03T00:00:00"/>
    <s v="9:36AM"/>
    <d v="2019-07-03T00:00:00"/>
    <s v="2:06PM"/>
    <d v="2019-07-03T00:00:00"/>
    <s v="10:06AM"/>
    <s v="-05:00"/>
    <s v="Blade"/>
    <s v="Employee35"/>
    <s v="Employee35@blyblade.com"/>
    <x v="54"/>
    <s v="--"/>
    <s v="Travel | UberX Diamond"/>
    <x v="0"/>
    <x v="782"/>
    <n v="29"/>
    <s v="10065, USA"/>
    <s v="10011, USA"/>
    <x v="7"/>
    <s v="CORP - Employee Rides"/>
    <s v="DEPT - CORP - NY"/>
    <s v="Monthly Billing"/>
    <s v="Fare"/>
    <n v="31.52"/>
    <n v="0"/>
    <n v="0"/>
    <n v="31.52"/>
    <s v="USD"/>
    <n v="31.52"/>
    <n v="0"/>
    <n v="0"/>
    <n v="31.52"/>
    <n v="3.15"/>
  </r>
  <r>
    <s v="e68029be-2701-48cf-8129-4d7f8fd6f7ba"/>
    <d v="2019-07-03T15:32:31"/>
    <d v="2019-07-03T00:00:00"/>
    <s v="3:15PM"/>
    <d v="2019-07-03T00:00:00"/>
    <s v="11:15AM"/>
    <d v="2019-07-03T00:00:00"/>
    <s v="3:32PM"/>
    <d v="2019-07-03T00:00:00"/>
    <s v="11:32AM"/>
    <s v="-05:00"/>
    <s v="Blade"/>
    <s v="Employee35"/>
    <s v="Employee35@blyblade.com"/>
    <x v="54"/>
    <s v="--"/>
    <s v="Travel | UberX Diamond"/>
    <x v="0"/>
    <x v="161"/>
    <n v="16"/>
    <s v="10011, USA"/>
    <s v="10016, USA"/>
    <x v="7"/>
    <s v="CORP - Employee Rides"/>
    <s v="DEPT - CORP - NY"/>
    <s v="Monthly Billing"/>
    <s v="Fare"/>
    <n v="20.3"/>
    <n v="0"/>
    <n v="0"/>
    <n v="20.3"/>
    <s v="USD"/>
    <n v="20.3"/>
    <n v="0"/>
    <n v="0"/>
    <n v="20.3"/>
    <n v="2.0299999999999998"/>
  </r>
  <r>
    <s v="c0d3f3a9-00be-4a51-b3a5-8b4424ef57f1"/>
    <d v="2019-07-26T15:39:15"/>
    <d v="2019-07-26T00:00:00"/>
    <s v="3:26PM"/>
    <d v="2019-07-26T00:00:00"/>
    <s v="11:26AM"/>
    <s v="--"/>
    <s v="--"/>
    <s v="--"/>
    <s v="--"/>
    <s v="-05:00"/>
    <s v="Blade"/>
    <s v="Employee8"/>
    <s v="Employee8@blyblade.com"/>
    <x v="11"/>
    <s v="--"/>
    <s v="Travel | UberX"/>
    <x v="0"/>
    <x v="3"/>
    <s v="--"/>
    <s v="10018, USA"/>
    <s v="10036, USA"/>
    <x v="7"/>
    <s v="I'M RIDING"/>
    <s v="--"/>
    <s v="Monthly Billing"/>
    <s v="Adjustment"/>
    <n v="-5.44"/>
    <n v="0"/>
    <n v="0"/>
    <n v="-5.44"/>
    <s v="USD"/>
    <n v="-5.44"/>
    <n v="0"/>
    <n v="0"/>
    <n v="-5.44"/>
    <n v="-0.54"/>
  </r>
  <r>
    <s v="0a5147ae-0dde-427f-b2ac-23b735a0cad4"/>
    <d v="2019-07-07T18:44:21"/>
    <d v="2019-07-07T00:00:00"/>
    <s v="6:15PM"/>
    <d v="2019-07-07T00:00:00"/>
    <s v="2:15PM"/>
    <d v="2019-07-07T00:00:00"/>
    <s v="6:44PM"/>
    <d v="2019-07-07T00:00:00"/>
    <s v="2:44PM"/>
    <s v="-05:00"/>
    <s v="Blade"/>
    <s v="Employee35"/>
    <s v="Employee35@blyblade.com"/>
    <x v="54"/>
    <s v="--"/>
    <s v="Travel | Black"/>
    <x v="0"/>
    <x v="783"/>
    <n v="24"/>
    <s v="10010, USA"/>
    <s v="10011, USA"/>
    <x v="7"/>
    <s v="CORP - Employee Rides"/>
    <s v="DEPT - CORP - NY"/>
    <s v="Monthly Billing"/>
    <s v="Fare"/>
    <n v="35.14"/>
    <n v="0"/>
    <n v="0"/>
    <n v="35.14"/>
    <s v="USD"/>
    <n v="35.14"/>
    <n v="0"/>
    <n v="0"/>
    <n v="35.14"/>
    <n v="3.51"/>
  </r>
  <r>
    <s v="3da8b71c-8b79-4e31-9044-f8acc6d9cb62"/>
    <d v="2019-07-26T17:32:41"/>
    <d v="2019-07-26T00:00:00"/>
    <s v="3:34PM"/>
    <d v="2019-07-26T00:00:00"/>
    <s v="11:34AM"/>
    <d v="2019-07-26T00:00:00"/>
    <s v="4:24PM"/>
    <d v="2019-07-26T00:00:00"/>
    <s v="12:24PM"/>
    <s v="-05:00"/>
    <s v="Blade"/>
    <s v="Employee47"/>
    <s v="Employee47@blyblade.com"/>
    <x v="32"/>
    <s v="--"/>
    <s v="Travel | UberX"/>
    <x v="0"/>
    <x v="784"/>
    <n v="45"/>
    <s v="ted States"/>
    <s v="07608, USA"/>
    <x v="7"/>
    <s v="I'M RIDING"/>
    <s v="DEPT - CX"/>
    <s v="Monthly Billing"/>
    <s v="Tip"/>
    <n v="0"/>
    <n v="0"/>
    <n v="11.08"/>
    <n v="11.08"/>
    <s v="USD"/>
    <n v="0"/>
    <n v="0"/>
    <n v="11.08"/>
    <n v="11.08"/>
    <n v="0"/>
  </r>
  <r>
    <s v="3bf55996-c50f-5054-92e3-ef94e816a9e4"/>
    <d v="2019-07-26T18:08:10"/>
    <d v="2019-07-26T00:00:00"/>
    <s v="5:05PM"/>
    <d v="2019-07-26T00:00:00"/>
    <s v="1:05PM"/>
    <d v="2019-07-26T00:00:00"/>
    <s v="6:08PM"/>
    <d v="2019-07-26T00:00:00"/>
    <s v="2:08PM"/>
    <s v="-05:00"/>
    <s v="Blade"/>
    <s v="Employee47"/>
    <s v="Employee47@blyblade.com"/>
    <x v="32"/>
    <s v="--"/>
    <s v="Eats"/>
    <x v="2"/>
    <x v="785"/>
    <n v="22"/>
    <s v="07608, USA"/>
    <s v="07608, USA"/>
    <x v="9"/>
    <s v="Blade - Lunch Policy"/>
    <s v="DEPT - CX"/>
    <s v="Monthly Billing"/>
    <s v="Fare and Tip"/>
    <n v="22.02"/>
    <n v="0"/>
    <n v="3.14"/>
    <n v="20"/>
    <s v="USD"/>
    <n v="22.02"/>
    <n v="0"/>
    <n v="3.14"/>
    <n v="20"/>
    <n v="2"/>
  </r>
  <r>
    <s v="c3c38b03-9b1d-4f25-b256-f224cfe3e0ce"/>
    <d v="2019-07-07T22:21:09"/>
    <d v="2019-07-07T00:00:00"/>
    <s v="10:07PM"/>
    <d v="2019-07-07T00:00:00"/>
    <s v="6:07PM"/>
    <d v="2019-07-07T00:00:00"/>
    <s v="10:21PM"/>
    <d v="2019-07-07T00:00:00"/>
    <s v="6:21PM"/>
    <s v="-05:00"/>
    <s v="Blade"/>
    <s v="Employee35"/>
    <s v="Employee35@blyblade.com"/>
    <x v="54"/>
    <s v="--"/>
    <s v="Travel | Black"/>
    <x v="0"/>
    <x v="687"/>
    <n v="10"/>
    <s v="10011, USA"/>
    <s v="10011, USA"/>
    <x v="7"/>
    <s v="CORP - Employee Rides"/>
    <s v="DEPT - CORP - NY"/>
    <s v="Monthly Billing"/>
    <s v="Fare"/>
    <n v="23.14"/>
    <n v="0"/>
    <n v="0"/>
    <n v="23.14"/>
    <s v="USD"/>
    <n v="23.14"/>
    <n v="0"/>
    <n v="0"/>
    <n v="23.14"/>
    <n v="2.31"/>
  </r>
  <r>
    <s v="1f3e2726-2402-4ddd-834c-4ed4a5e6e7de"/>
    <d v="2019-07-08T11:32:41"/>
    <d v="2019-07-08T00:00:00"/>
    <s v="11:11AM"/>
    <d v="2019-07-08T00:00:00"/>
    <s v="7:11AM"/>
    <d v="2019-07-08T00:00:00"/>
    <s v="11:32AM"/>
    <d v="2019-07-08T00:00:00"/>
    <s v="7:32AM"/>
    <s v="-05:00"/>
    <s v="Blade"/>
    <s v="Employee35"/>
    <s v="Employee35@blyblade.com"/>
    <x v="54"/>
    <s v="--"/>
    <s v="Travel | Black"/>
    <x v="0"/>
    <x v="22"/>
    <n v="14"/>
    <s v="10011, USA"/>
    <s v="10024, USA"/>
    <x v="7"/>
    <s v="CORP - Employee Rides"/>
    <s v="DEPT - CORP - NY"/>
    <s v="Monthly Billing"/>
    <s v="Fare"/>
    <n v="40.28"/>
    <n v="0"/>
    <n v="0"/>
    <n v="40.28"/>
    <s v="USD"/>
    <n v="40.28"/>
    <n v="0"/>
    <n v="0"/>
    <n v="40.28"/>
    <n v="4.03"/>
  </r>
  <r>
    <s v="7ae7c669-cc52-4844-a554-0d9a164af421"/>
    <d v="2019-07-09T00:22:14"/>
    <d v="2019-07-09T00:00:00"/>
    <s v="12:12AM"/>
    <d v="2019-07-08T00:00:00"/>
    <s v="8:12PM"/>
    <d v="2019-07-09T00:00:00"/>
    <s v="12:22AM"/>
    <d v="2019-07-08T00:00:00"/>
    <s v="8:22PM"/>
    <s v="-05:00"/>
    <s v="Blade"/>
    <s v="Employee35"/>
    <s v="Employee35@blyblade.com"/>
    <x v="54"/>
    <s v="--"/>
    <s v="Travel | UberX Diamond"/>
    <x v="0"/>
    <x v="531"/>
    <n v="5"/>
    <s v="10001, USA"/>
    <s v="10014, USA"/>
    <x v="7"/>
    <s v="CORP - Employee Rides"/>
    <s v="DEPT - CORP - NY"/>
    <s v="Monthly Billing"/>
    <s v="Fare"/>
    <n v="11.07"/>
    <n v="0"/>
    <n v="0"/>
    <n v="11.07"/>
    <s v="USD"/>
    <n v="11.07"/>
    <n v="0"/>
    <n v="0"/>
    <n v="11.07"/>
    <n v="1.1100000000000001"/>
  </r>
  <r>
    <s v="3ec76e06-2b45-5c43-a965-35ab5cd05513"/>
    <d v="2019-07-26T19:13:53"/>
    <d v="2019-07-26T00:00:00"/>
    <s v="6:24PM"/>
    <d v="2019-07-26T00:00:00"/>
    <s v="2:24PM"/>
    <d v="2019-07-26T00:00:00"/>
    <s v="7:13PM"/>
    <d v="2019-07-26T00:00:00"/>
    <s v="3:13PM"/>
    <s v="-05:00"/>
    <s v="Blade"/>
    <s v="Employee18"/>
    <s v="Employee18@blyblade.com"/>
    <x v="34"/>
    <s v="--"/>
    <s v="Eats"/>
    <x v="0"/>
    <x v="134"/>
    <n v="49"/>
    <s v="10011, USA"/>
    <s v="10011, USA"/>
    <x v="9"/>
    <s v="Blade - Lunch Policy"/>
    <s v="DEPT - CX"/>
    <s v="Monthly Billing"/>
    <s v="Fare and Tip"/>
    <n v="20.46"/>
    <n v="0"/>
    <n v="1"/>
    <n v="20"/>
    <s v="USD"/>
    <n v="20.46"/>
    <n v="0"/>
    <n v="1"/>
    <n v="20"/>
    <n v="2"/>
  </r>
  <r>
    <s v="4193721b-94f6-4f2a-9fd9-2cba416b4bf1"/>
    <d v="2019-07-12T13:03:31"/>
    <d v="2019-07-12T00:00:00"/>
    <s v="1:00PM"/>
    <d v="2019-07-12T00:00:00"/>
    <s v="9:00AM"/>
    <s v="--"/>
    <s v="--"/>
    <s v="--"/>
    <s v="--"/>
    <s v="-05:00"/>
    <s v="Blade"/>
    <s v="Employee2"/>
    <s v="Employee2@blyblade.com"/>
    <x v="2"/>
    <s v="--"/>
    <s v="Travel | UberXL"/>
    <x v="1"/>
    <x v="3"/>
    <s v="--"/>
    <s v="11946, USA"/>
    <s v="11946, USA"/>
    <x v="7"/>
    <s v="CORP - Employee Rides"/>
    <s v="DEPT - OPS - NY"/>
    <s v="Monthly Billing"/>
    <s v="Fare"/>
    <n v="5"/>
    <n v="0"/>
    <n v="0"/>
    <n v="5"/>
    <s v="USD"/>
    <n v="5"/>
    <n v="0"/>
    <n v="0"/>
    <n v="5"/>
    <n v="0.5"/>
  </r>
  <r>
    <s v="940bb2cf-0bcd-465d-bfd8-7dbf67f128e5"/>
    <d v="2019-07-15T23:53:44"/>
    <d v="2019-07-15T00:00:00"/>
    <s v="11:37PM"/>
    <d v="2019-07-15T00:00:00"/>
    <s v="7:37PM"/>
    <d v="2019-07-15T00:00:00"/>
    <s v="11:53PM"/>
    <d v="2019-07-15T00:00:00"/>
    <s v="7:53PM"/>
    <s v="-05:00"/>
    <s v="Blade"/>
    <s v="Employee35"/>
    <s v="Employee35@blyblade.com"/>
    <x v="54"/>
    <s v="--"/>
    <s v="Travel | Black"/>
    <x v="0"/>
    <x v="188"/>
    <n v="6"/>
    <s v="10011, USA"/>
    <s v="10011, USA"/>
    <x v="7"/>
    <s v="CORP - Employee Rides"/>
    <s v="DEPT - CORP - NY"/>
    <s v="Monthly Billing"/>
    <s v="Fare"/>
    <n v="18.86"/>
    <n v="0"/>
    <n v="0"/>
    <n v="18.86"/>
    <s v="USD"/>
    <n v="18.86"/>
    <n v="0"/>
    <n v="0"/>
    <n v="18.86"/>
    <n v="1.89"/>
  </r>
  <r>
    <s v="af4e961a-c51f-4934-95e0-db2ed736bd0f"/>
    <d v="2019-07-16T00:31:36"/>
    <d v="2019-07-16T00:00:00"/>
    <s v="12:10AM"/>
    <d v="2019-07-15T00:00:00"/>
    <s v="8:10PM"/>
    <d v="2019-07-16T00:00:00"/>
    <s v="12:31AM"/>
    <d v="2019-07-15T00:00:00"/>
    <s v="8:31PM"/>
    <s v="-05:00"/>
    <s v="Blade"/>
    <s v="Employee35"/>
    <s v="Employee35@blyblade.com"/>
    <x v="54"/>
    <s v="--"/>
    <s v="Travel | UberX Diamond"/>
    <x v="0"/>
    <x v="439"/>
    <n v="16"/>
    <s v="10011, USA"/>
    <s v="10002, USA"/>
    <x v="7"/>
    <s v="CORP - Employee Rides"/>
    <s v="DEPT - CORP - NY"/>
    <s v="Monthly Billing"/>
    <s v="Fare"/>
    <n v="20.83"/>
    <n v="0"/>
    <n v="0"/>
    <n v="20.83"/>
    <s v="USD"/>
    <n v="20.83"/>
    <n v="0"/>
    <n v="0"/>
    <n v="20.83"/>
    <n v="2.08"/>
  </r>
  <r>
    <s v="cb0d13ba-859c-469f-89d2-497a7c021aab"/>
    <d v="2019-07-16T02:24:20"/>
    <d v="2019-07-16T00:00:00"/>
    <s v="2:02AM"/>
    <d v="2019-07-15T00:00:00"/>
    <s v="10:02PM"/>
    <d v="2019-07-16T00:00:00"/>
    <s v="2:24AM"/>
    <d v="2019-07-15T00:00:00"/>
    <s v="10:24PM"/>
    <s v="-05:00"/>
    <s v="Blade"/>
    <s v="Employee35"/>
    <s v="Employee35@blyblade.com"/>
    <x v="54"/>
    <s v="--"/>
    <s v="Travel | Black"/>
    <x v="0"/>
    <x v="226"/>
    <n v="17"/>
    <s v="10002, USA"/>
    <s v="10011, USA"/>
    <x v="7"/>
    <s v="CORP - Employee Rides"/>
    <s v="DEPT - CORP - NY"/>
    <s v="Monthly Billing"/>
    <s v="Fare"/>
    <n v="34.54"/>
    <n v="0"/>
    <n v="0"/>
    <n v="34.54"/>
    <s v="USD"/>
    <n v="34.54"/>
    <n v="0"/>
    <n v="0"/>
    <n v="34.54"/>
    <n v="3.45"/>
  </r>
  <r>
    <s v="199c1f6d-347d-4ee7-a2b2-4a8cb8ec41aa"/>
    <d v="2019-07-17T23:44:33"/>
    <d v="2019-07-17T00:00:00"/>
    <s v="9:57PM"/>
    <d v="2019-07-17T00:00:00"/>
    <s v="5:57PM"/>
    <d v="2019-07-17T00:00:00"/>
    <s v="11:44PM"/>
    <d v="2019-07-17T00:00:00"/>
    <s v="7:44PM"/>
    <s v="-05:00"/>
    <s v="Blade"/>
    <s v="Employee29"/>
    <s v="Employee29@blyblade.com"/>
    <x v="7"/>
    <s v="--"/>
    <s v="Travel | Black SUV"/>
    <x v="0"/>
    <x v="679"/>
    <n v="101"/>
    <s v="10011, USA"/>
    <s v="11430, USA"/>
    <x v="7"/>
    <s v="CORP - Employee Rides"/>
    <s v="DEPT - OPS - NY"/>
    <s v="Monthly Billing"/>
    <s v="Fare"/>
    <n v="297.70999999999998"/>
    <n v="0"/>
    <n v="0"/>
    <n v="297.70999999999998"/>
    <s v="USD"/>
    <n v="297.70999999999998"/>
    <n v="0"/>
    <n v="0"/>
    <n v="297.70999999999998"/>
    <n v="29.77"/>
  </r>
  <r>
    <s v="f1699fba-eed7-4f27-8788-f27c9e22d258"/>
    <d v="2019-07-17T23:59:02"/>
    <d v="2019-07-17T00:00:00"/>
    <s v="11:37PM"/>
    <d v="2019-07-17T00:00:00"/>
    <s v="7:37PM"/>
    <d v="2019-07-17T00:00:00"/>
    <s v="11:58PM"/>
    <d v="2019-07-17T00:00:00"/>
    <s v="7:58PM"/>
    <s v="-05:00"/>
    <s v="Blade"/>
    <s v="Employee35"/>
    <s v="Employee35@blyblade.com"/>
    <x v="54"/>
    <s v="--"/>
    <s v="Travel | Black"/>
    <x v="0"/>
    <x v="71"/>
    <n v="12"/>
    <s v="10011, USA"/>
    <s v="10012, USA"/>
    <x v="7"/>
    <s v="CORP - Employee Rides"/>
    <s v="DEPT - CORP - NY"/>
    <s v="Monthly Billing"/>
    <s v="Fare"/>
    <n v="28.46"/>
    <n v="0"/>
    <n v="0"/>
    <n v="28.46"/>
    <s v="USD"/>
    <n v="28.46"/>
    <n v="0"/>
    <n v="0"/>
    <n v="28.46"/>
    <n v="2.85"/>
  </r>
  <r>
    <s v="3316d40a-7c28-46ac-a2e7-1af308de3734"/>
    <d v="2019-07-18T02:35:36"/>
    <d v="2019-07-18T00:00:00"/>
    <s v="2:26AM"/>
    <d v="2019-07-17T00:00:00"/>
    <s v="10:26PM"/>
    <s v="--"/>
    <s v="--"/>
    <s v="--"/>
    <s v="--"/>
    <s v="-05:00"/>
    <s v="Blade"/>
    <s v="Employee35"/>
    <s v="Employee35@blyblade.com"/>
    <x v="54"/>
    <s v="--"/>
    <s v="Travel | Black"/>
    <x v="0"/>
    <x v="3"/>
    <s v="--"/>
    <s v="10012, USA"/>
    <s v="10011, USA"/>
    <x v="7"/>
    <s v="CORP - Employee Rides"/>
    <s v="DEPT - CORP - NY"/>
    <s v="Monthly Billing"/>
    <s v="Fare"/>
    <n v="10.89"/>
    <n v="0"/>
    <n v="0"/>
    <n v="10.89"/>
    <s v="USD"/>
    <n v="10.89"/>
    <n v="0"/>
    <n v="0"/>
    <n v="10.89"/>
    <n v="1.0900000000000001"/>
  </r>
  <r>
    <s v="b4f219a3-4b99-4190-b7d0-aa1148c753b8"/>
    <d v="2019-07-18T11:48:12"/>
    <d v="2019-07-18T00:00:00"/>
    <s v="11:35AM"/>
    <d v="2019-07-18T00:00:00"/>
    <s v="7:35AM"/>
    <s v="--"/>
    <s v="--"/>
    <s v="--"/>
    <s v="--"/>
    <s v="-05:00"/>
    <s v="Blade"/>
    <s v="Employee6"/>
    <s v="Employee6@blyblade.com"/>
    <x v="3"/>
    <s v="--"/>
    <s v="Travel | Black SUV"/>
    <x v="0"/>
    <x v="3"/>
    <s v="--"/>
    <s v="10004, USA"/>
    <s v="10004, USA"/>
    <x v="7"/>
    <s v="CORP - Employee Rides"/>
    <s v="DEPT - OPS - NY"/>
    <s v="Monthly Billing"/>
    <s v="Fare"/>
    <n v="10.89"/>
    <n v="0"/>
    <n v="0"/>
    <n v="10.89"/>
    <s v="USD"/>
    <n v="10.89"/>
    <n v="0"/>
    <n v="0"/>
    <n v="10.89"/>
    <n v="1.0900000000000001"/>
  </r>
  <r>
    <s v="668e1271-bc23-4c29-9594-b9aa3a830267"/>
    <d v="2019-07-18T12:17:11"/>
    <d v="2019-07-18T00:00:00"/>
    <s v="11:36AM"/>
    <d v="2019-07-18T00:00:00"/>
    <s v="7:36AM"/>
    <d v="2019-07-18T00:00:00"/>
    <s v="12:17PM"/>
    <d v="2019-07-18T00:00:00"/>
    <s v="8:17AM"/>
    <s v="-05:00"/>
    <s v="Blade"/>
    <s v="Employee7"/>
    <s v="Employee7@blyblade.com"/>
    <x v="23"/>
    <s v="--"/>
    <s v="Travel | Black SUV"/>
    <x v="0"/>
    <x v="562"/>
    <n v="28"/>
    <s v="10004, USA"/>
    <s v="11371, USA"/>
    <x v="7"/>
    <s v="CORP - Employee Rides"/>
    <s v="DEPT - OPS - NY"/>
    <s v="Monthly Billing"/>
    <s v="Fare"/>
    <n v="116.16"/>
    <n v="0"/>
    <n v="0"/>
    <n v="116.16"/>
    <s v="USD"/>
    <n v="116.16"/>
    <n v="0"/>
    <n v="0"/>
    <n v="116.16"/>
    <n v="11.62"/>
  </r>
  <r>
    <s v="b77c7334-7b41-4fa6-811a-1dc98e674d42"/>
    <d v="2019-07-18T15:06:57"/>
    <d v="2019-07-18T00:00:00"/>
    <s v="2:45PM"/>
    <d v="2019-07-18T00:00:00"/>
    <s v="10:45AM"/>
    <d v="2019-07-18T00:00:00"/>
    <s v="3:06PM"/>
    <d v="2019-07-18T00:00:00"/>
    <s v="11:06AM"/>
    <s v="-05:00"/>
    <s v="Blade"/>
    <s v="Employee23"/>
    <s v="Employee23@blyblade.com"/>
    <x v="39"/>
    <s v="--"/>
    <s v="Travel | UberX"/>
    <x v="0"/>
    <x v="66"/>
    <n v="18"/>
    <s v="10010, USA"/>
    <s v="10021, USA"/>
    <x v="7"/>
    <s v="CORP - Employee Rides"/>
    <s v="DEPT - FR - NY"/>
    <s v="Monthly Billing"/>
    <s v="Fare"/>
    <n v="26.52"/>
    <n v="0"/>
    <n v="0"/>
    <n v="26.52"/>
    <s v="USD"/>
    <n v="26.52"/>
    <n v="0"/>
    <n v="0"/>
    <n v="26.52"/>
    <n v="2.65"/>
  </r>
  <r>
    <s v="ed8828d5-433d-4c8b-92c1-0154e5496e08"/>
    <d v="2019-07-18T17:42:52"/>
    <d v="2019-07-18T00:00:00"/>
    <s v="2:38PM"/>
    <d v="2019-07-18T00:00:00"/>
    <s v="10:38AM"/>
    <d v="2019-07-18T00:00:00"/>
    <s v="5:36PM"/>
    <d v="2019-07-18T00:00:00"/>
    <s v="1:36PM"/>
    <s v="-05:00"/>
    <s v="Blade"/>
    <s v="Employee27"/>
    <s v="Employee27@blyblade.com"/>
    <x v="25"/>
    <s v="--"/>
    <s v="Travel | Black SUV"/>
    <x v="0"/>
    <x v="786"/>
    <n v="172"/>
    <s v="10010, USA"/>
    <s v="11937, USA"/>
    <x v="7"/>
    <s v="CORP - Employee Rides"/>
    <s v="DEPT - OPS - NY"/>
    <s v="Monthly Billing"/>
    <s v="Fare"/>
    <n v="736.41"/>
    <n v="0"/>
    <n v="0"/>
    <n v="736.41"/>
    <s v="USD"/>
    <n v="736.41"/>
    <n v="0"/>
    <n v="0"/>
    <n v="736.41"/>
    <n v="73.64"/>
  </r>
  <r>
    <s v="76b1817c-01ad-4be0-84a9-8f7ca144f65c"/>
    <d v="2019-07-18T18:43:05"/>
    <d v="2019-07-18T00:00:00"/>
    <s v="2:52PM"/>
    <d v="2019-07-18T00:00:00"/>
    <s v="10:52AM"/>
    <d v="2019-07-18T00:00:00"/>
    <s v="6:42PM"/>
    <d v="2019-07-18T00:00:00"/>
    <s v="2:42PM"/>
    <s v="-05:00"/>
    <s v="Blade"/>
    <s v="Employee13"/>
    <s v="Employee13@blyblade.com"/>
    <x v="33"/>
    <s v="--"/>
    <s v="Travel | Black SUV"/>
    <x v="0"/>
    <x v="787"/>
    <n v="224"/>
    <s v="10010, USA"/>
    <s v="11954, USA"/>
    <x v="7"/>
    <s v="CORP - Employee Rides"/>
    <s v="DEPT - CX"/>
    <s v="Monthly Billing"/>
    <s v="Fare"/>
    <n v="644.54999999999995"/>
    <n v="0"/>
    <n v="0"/>
    <n v="644.54999999999995"/>
    <s v="USD"/>
    <n v="644.54999999999995"/>
    <n v="0"/>
    <n v="0"/>
    <n v="644.54999999999995"/>
    <n v="64.459999999999994"/>
  </r>
  <r>
    <s v="75707701-5036-45c8-8046-0080e32e755a"/>
    <d v="2019-07-19T16:47:03"/>
    <d v="2019-07-19T00:00:00"/>
    <s v="4:11PM"/>
    <d v="2019-07-19T00:00:00"/>
    <s v="12:11PM"/>
    <d v="2019-07-19T00:00:00"/>
    <s v="4:46PM"/>
    <d v="2019-07-19T00:00:00"/>
    <s v="12:46PM"/>
    <s v="-05:00"/>
    <s v="Blade"/>
    <s v="Employee2"/>
    <s v="Employee2@blyblade.com"/>
    <x v="2"/>
    <s v="--"/>
    <s v="Travel | UberX"/>
    <x v="0"/>
    <x v="705"/>
    <n v="30"/>
    <s v="10011, USA"/>
    <s v="07608, USA"/>
    <x v="7"/>
    <s v="PRODUCT RIDING"/>
    <s v="DEPT - OPS - NY"/>
    <s v="Monthly Billing"/>
    <s v="Fare"/>
    <n v="68.84"/>
    <n v="0"/>
    <n v="0"/>
    <n v="68.84"/>
    <s v="USD"/>
    <n v="68.84"/>
    <n v="0"/>
    <n v="0"/>
    <n v="68.84"/>
    <n v="6.88"/>
  </r>
  <r>
    <s v="6aa7132b-e6d6-586a-80b0-3f8cab309330"/>
    <d v="2019-07-26T23:20:05"/>
    <d v="2019-07-26T00:00:00"/>
    <s v="10:58PM"/>
    <d v="2019-07-26T00:00:00"/>
    <s v="6:58PM"/>
    <d v="2019-07-26T00:00:00"/>
    <s v="11:19PM"/>
    <d v="2019-07-26T00:00:00"/>
    <s v="7:19PM"/>
    <s v="-05:00"/>
    <s v="Blade"/>
    <s v="Employee30"/>
    <s v="Employee30@blyblade.com"/>
    <x v="47"/>
    <s v="--"/>
    <s v="Eats"/>
    <x v="0"/>
    <x v="133"/>
    <n v="21"/>
    <s v="10001, USA"/>
    <s v="10001, USA"/>
    <x v="9"/>
    <s v="Blade - Dinner Policy"/>
    <s v="BLADE - CX + SR CX"/>
    <s v="Monthly Billing"/>
    <s v="Fare and Tip"/>
    <n v="27.13"/>
    <n v="0"/>
    <n v="2.15"/>
    <n v="27.13"/>
    <s v="USD"/>
    <n v="27.13"/>
    <n v="0"/>
    <n v="2.15"/>
    <n v="27.13"/>
    <n v="2.71"/>
  </r>
  <r>
    <s v="e1de7a8a-34f1-4b28-9963-d5e0114ceb8e"/>
    <d v="2019-07-20T02:50:45"/>
    <d v="2019-07-20T00:00:00"/>
    <s v="2:02AM"/>
    <d v="2019-07-19T00:00:00"/>
    <s v="10:02PM"/>
    <d v="2019-07-20T00:00:00"/>
    <s v="2:50AM"/>
    <d v="2019-07-19T00:00:00"/>
    <s v="10:50PM"/>
    <s v="-05:00"/>
    <s v="Blade"/>
    <s v="Employee43"/>
    <s v="Employee43@blyblade.com"/>
    <x v="38"/>
    <s v="--"/>
    <s v="Travel | UberX"/>
    <x v="0"/>
    <x v="788"/>
    <n v="45"/>
    <s v="10011, USA"/>
    <s v="10573, USA"/>
    <x v="7"/>
    <s v="I'M RIDING EARLY/LATE"/>
    <s v="DEPT - FR - NY"/>
    <s v="Monthly Billing"/>
    <s v="Fare"/>
    <n v="104.69"/>
    <n v="0"/>
    <n v="0"/>
    <n v="104.69"/>
    <s v="USD"/>
    <n v="104.69"/>
    <n v="0"/>
    <n v="0"/>
    <n v="104.69"/>
    <n v="10.47"/>
  </r>
  <r>
    <s v="ef183b68-4255-4ed2-a3e6-7d3f58202a77"/>
    <d v="2019-07-20T23:06:42"/>
    <d v="2019-07-20T00:00:00"/>
    <s v="10:55PM"/>
    <d v="2019-07-20T00:00:00"/>
    <s v="6:55PM"/>
    <d v="2019-07-20T00:00:00"/>
    <s v="11:06PM"/>
    <d v="2019-07-20T00:00:00"/>
    <s v="7:06PM"/>
    <s v="-05:00"/>
    <s v="Blade"/>
    <s v="Employee15"/>
    <s v="Employee15@blyblade.com"/>
    <x v="35"/>
    <s v="--"/>
    <s v="Travel | UberX Diamond"/>
    <x v="0"/>
    <x v="10"/>
    <n v="7"/>
    <s v="10004, USA"/>
    <s v="ted States"/>
    <x v="7"/>
    <s v="I'M RIDING"/>
    <s v="DEPT - CX"/>
    <s v="Monthly Billing"/>
    <s v="Fare"/>
    <n v="9.42"/>
    <n v="0"/>
    <n v="0"/>
    <n v="9.42"/>
    <s v="USD"/>
    <n v="9.42"/>
    <n v="0"/>
    <n v="0"/>
    <n v="9.42"/>
    <n v="0.94"/>
  </r>
  <r>
    <s v="8aa1cee5-780d-44e5-b245-0db5906b7642"/>
    <d v="2019-07-21T12:35:12"/>
    <d v="2019-07-21T00:00:00"/>
    <s v="12:25PM"/>
    <d v="2019-07-21T00:00:00"/>
    <s v="8:25AM"/>
    <d v="2019-07-21T00:00:00"/>
    <s v="12:35PM"/>
    <d v="2019-07-21T00:00:00"/>
    <s v="8:35AM"/>
    <s v="-05:00"/>
    <s v="Blade"/>
    <s v="Employee47"/>
    <s v="Employee47@blyblade.com"/>
    <x v="32"/>
    <s v="--"/>
    <s v="Travel | UberX"/>
    <x v="0"/>
    <x v="568"/>
    <n v="7"/>
    <s v="10036, USA"/>
    <s v="10011, USA"/>
    <x v="7"/>
    <s v="I'M RIDING"/>
    <s v="DEPT - CX"/>
    <s v="Monthly Billing"/>
    <s v="Fare"/>
    <n v="8.7100000000000009"/>
    <n v="0"/>
    <n v="0"/>
    <n v="8.7100000000000009"/>
    <s v="USD"/>
    <n v="8.7100000000000009"/>
    <n v="0"/>
    <n v="0"/>
    <n v="8.7100000000000009"/>
    <n v="0.87"/>
  </r>
  <r>
    <s v="c7342ff2-a7c1-4b07-9f9f-1ac200b334e0"/>
    <d v="2019-07-22T16:40:55"/>
    <d v="2019-07-22T00:00:00"/>
    <s v="4:12PM"/>
    <d v="2019-07-22T00:00:00"/>
    <s v="12:12PM"/>
    <d v="2019-07-22T00:00:00"/>
    <s v="4:40PM"/>
    <d v="2019-07-22T00:00:00"/>
    <s v="12:40PM"/>
    <s v="-05:00"/>
    <s v="Blade"/>
    <s v="Employee17"/>
    <s v="Employee17@blyblade.com"/>
    <x v="12"/>
    <s v="--"/>
    <s v="Travel | UberXL"/>
    <x v="0"/>
    <x v="425"/>
    <n v="22"/>
    <s v="10010, USA"/>
    <s v="10011, USA"/>
    <x v="7"/>
    <s v="I'M RIDING"/>
    <s v="DEPT - OPS - NY"/>
    <s v="Monthly Billing"/>
    <s v="Fare"/>
    <n v="37.11"/>
    <n v="0"/>
    <n v="0"/>
    <n v="37.11"/>
    <s v="USD"/>
    <n v="37.11"/>
    <n v="0"/>
    <n v="0"/>
    <n v="37.11"/>
    <n v="3.71"/>
  </r>
  <r>
    <s v="56ba36a1-f389-4373-93a5-b6801c67bd97"/>
    <d v="2019-07-23T01:56:01"/>
    <d v="2019-07-23T00:00:00"/>
    <s v="1:36AM"/>
    <d v="2019-07-22T00:00:00"/>
    <s v="9:36PM"/>
    <d v="2019-07-23T00:00:00"/>
    <s v="1:55AM"/>
    <d v="2019-07-22T00:00:00"/>
    <s v="9:55PM"/>
    <s v="-05:00"/>
    <s v="Blade"/>
    <s v="Employee19"/>
    <s v="Employee19@blyblade.com"/>
    <x v="10"/>
    <s v="--"/>
    <s v="Travel | Black SUV"/>
    <x v="0"/>
    <x v="168"/>
    <n v="9"/>
    <s v="10011, USA"/>
    <s v="10011, USA"/>
    <x v="7"/>
    <s v="I'M RIDING"/>
    <s v="DEPT - CORP - NY"/>
    <s v="Monthly Billing"/>
    <s v="Fare"/>
    <n v="40.909999999999997"/>
    <n v="0"/>
    <n v="0"/>
    <n v="40.909999999999997"/>
    <s v="USD"/>
    <n v="40.909999999999997"/>
    <n v="0"/>
    <n v="0"/>
    <n v="40.909999999999997"/>
    <n v="4.09"/>
  </r>
  <r>
    <s v="1c96978f-68f6-4dc6-afc9-5cea6c35464b"/>
    <d v="2019-07-23T23:49:07"/>
    <d v="2019-07-23T00:00:00"/>
    <s v="11:46PM"/>
    <d v="2019-07-23T00:00:00"/>
    <s v="7:46PM"/>
    <s v="--"/>
    <s v="--"/>
    <s v="--"/>
    <s v="--"/>
    <s v="-05:00"/>
    <s v="Blade"/>
    <s v="Employee6"/>
    <s v="Employee6@blyblade.com"/>
    <x v="3"/>
    <s v="--"/>
    <s v="Travel | UberX Diamond"/>
    <x v="0"/>
    <x v="3"/>
    <s v="--"/>
    <s v="10001, USA"/>
    <s v="10001, USA"/>
    <x v="7"/>
    <s v="I'M RIDING"/>
    <s v="DEPT - OPS - NY"/>
    <s v="Monthly Billing"/>
    <s v="Fare"/>
    <n v="5.44"/>
    <n v="0"/>
    <n v="0"/>
    <n v="5.44"/>
    <s v="USD"/>
    <n v="5.44"/>
    <n v="0"/>
    <n v="0"/>
    <n v="5.44"/>
    <n v="0.54"/>
  </r>
  <r>
    <s v="eb0ee1b4-843f-432a-8e55-ff4246a3d0c3"/>
    <d v="2019-07-24T00:09:16"/>
    <d v="2019-07-23T00:00:00"/>
    <s v="11:49PM"/>
    <d v="2019-07-23T00:00:00"/>
    <s v="7:49PM"/>
    <d v="2019-07-24T00:00:00"/>
    <s v="12:09AM"/>
    <d v="2019-07-23T00:00:00"/>
    <s v="8:09PM"/>
    <s v="-05:00"/>
    <s v="Blade"/>
    <s v="Employee6"/>
    <s v="Employee6@blyblade.com"/>
    <x v="3"/>
    <s v="--"/>
    <s v="Travel | UberX Diamond"/>
    <x v="0"/>
    <x v="789"/>
    <n v="17"/>
    <s v="10011, USA"/>
    <s v="10016, USA"/>
    <x v="7"/>
    <s v="I'M RIDING"/>
    <s v="DEPT - OPS - NY"/>
    <s v="Monthly Billing"/>
    <s v="Fare"/>
    <n v="31.81"/>
    <n v="0"/>
    <n v="0"/>
    <n v="31.81"/>
    <s v="USD"/>
    <n v="31.81"/>
    <n v="0"/>
    <n v="0"/>
    <n v="31.81"/>
    <n v="3.18"/>
  </r>
  <r>
    <s v="89044d8d-879c-41bb-a2ee-620a3e246551"/>
    <d v="2019-07-24T01:31:05"/>
    <d v="2019-07-24T00:00:00"/>
    <s v="1:23AM"/>
    <d v="2019-07-23T00:00:00"/>
    <s v="9:23PM"/>
    <s v="--"/>
    <s v="--"/>
    <s v="--"/>
    <s v="--"/>
    <s v="-05:00"/>
    <s v="Blade"/>
    <s v="Employee17"/>
    <s v="Employee17@blyblade.com"/>
    <x v="12"/>
    <s v="--"/>
    <s v="Travel | UberX"/>
    <x v="0"/>
    <x v="3"/>
    <s v="--"/>
    <s v="10016, USA"/>
    <s v="10016, USA"/>
    <x v="7"/>
    <s v="I'M RIDING"/>
    <s v="DEPT - OPS - NY"/>
    <s v="Monthly Billing"/>
    <s v="Fare"/>
    <n v="5.44"/>
    <n v="0"/>
    <n v="0"/>
    <n v="5.44"/>
    <s v="USD"/>
    <n v="5.44"/>
    <n v="0"/>
    <n v="0"/>
    <n v="5.44"/>
    <n v="0.54"/>
  </r>
  <r>
    <s v="bbd7a201-18ce-4477-9579-991feabf301e"/>
    <d v="2019-07-27T00:17:26"/>
    <d v="2019-07-26T00:00:00"/>
    <s v="11:31PM"/>
    <d v="2019-07-26T00:00:00"/>
    <s v="7:31PM"/>
    <d v="2019-07-27T00:00:00"/>
    <s v="12:16AM"/>
    <d v="2019-07-26T00:00:00"/>
    <s v="8:16PM"/>
    <s v="-05:00"/>
    <s v="Blade"/>
    <s v="Employee2"/>
    <s v="Employee2@blyblade.com"/>
    <x v="2"/>
    <s v="--"/>
    <s v="Travel | Premium SUV"/>
    <x v="1"/>
    <x v="507"/>
    <n v="34"/>
    <s v="11937, USA"/>
    <s v="11932, USA"/>
    <x v="12"/>
    <s v="PAX TRAVEL"/>
    <s v="DEPT - OPS - NY"/>
    <s v="Monthly Billing"/>
    <s v="Tip"/>
    <n v="0"/>
    <n v="0"/>
    <n v="7.76"/>
    <n v="7.76"/>
    <s v="USD"/>
    <n v="0"/>
    <n v="0"/>
    <n v="7.76"/>
    <n v="7.76"/>
    <n v="0"/>
  </r>
  <r>
    <s v="fcb4ed68-efc0-4a88-8554-f270aeaac964"/>
    <d v="2019-07-24T02:26:43"/>
    <d v="2019-07-24T00:00:00"/>
    <s v="2:11AM"/>
    <d v="2019-07-23T00:00:00"/>
    <s v="10:11PM"/>
    <d v="2019-07-24T00:00:00"/>
    <s v="2:26AM"/>
    <d v="2019-07-23T00:00:00"/>
    <s v="10:26PM"/>
    <s v="-05:00"/>
    <s v="Blade"/>
    <s v="Employee2"/>
    <s v="Employee2@blyblade.com"/>
    <x v="2"/>
    <s v="--"/>
    <s v="Travel | UberX Diamond"/>
    <x v="0"/>
    <x v="421"/>
    <n v="10"/>
    <s v="10016, USA"/>
    <s v="10028, USA"/>
    <x v="7"/>
    <s v="I'M RIDING EARLY/LATE"/>
    <s v="DEPT - OPS - NY"/>
    <s v="Monthly Billing"/>
    <s v="Fare"/>
    <n v="15.91"/>
    <n v="0"/>
    <n v="0"/>
    <n v="15.91"/>
    <s v="USD"/>
    <n v="15.91"/>
    <n v="0"/>
    <n v="0"/>
    <n v="15.91"/>
    <n v="1.59"/>
  </r>
  <r>
    <s v="c2d1de7d-718d-4233-ac09-aa193be33ce2"/>
    <d v="2019-07-24T02:34:32"/>
    <d v="2019-07-24T00:00:00"/>
    <s v="2:20AM"/>
    <d v="2019-07-23T00:00:00"/>
    <s v="10:20PM"/>
    <d v="2019-07-24T00:00:00"/>
    <s v="2:34AM"/>
    <d v="2019-07-23T00:00:00"/>
    <s v="10:34PM"/>
    <s v="-05:00"/>
    <s v="Blade"/>
    <s v="Employee19"/>
    <s v="Employee19@blyblade.com"/>
    <x v="10"/>
    <s v="--"/>
    <s v="Travel | UberX"/>
    <x v="0"/>
    <x v="102"/>
    <n v="9"/>
    <s v="10016, USA"/>
    <s v="10011, USA"/>
    <x v="7"/>
    <s v="I'M RIDING EARLY/LATE"/>
    <s v="DEPT - CORP - NY"/>
    <s v="Monthly Billing"/>
    <s v="Fare"/>
    <n v="13.84"/>
    <n v="0"/>
    <n v="0"/>
    <n v="13.84"/>
    <s v="USD"/>
    <n v="13.84"/>
    <n v="0"/>
    <n v="0"/>
    <n v="13.84"/>
    <n v="1.38"/>
  </r>
  <r>
    <s v="22f6d7ec-803b-4340-a3ea-eac13a067eed"/>
    <d v="2019-07-24T03:53:27"/>
    <d v="2019-07-24T00:00:00"/>
    <s v="3:50AM"/>
    <d v="2019-07-23T00:00:00"/>
    <s v="11:50PM"/>
    <s v="--"/>
    <s v="--"/>
    <s v="--"/>
    <s v="--"/>
    <s v="-05:00"/>
    <s v="Blade"/>
    <s v="Employee8"/>
    <s v="Employee8@blyblade.com"/>
    <x v="11"/>
    <s v="--"/>
    <s v="Travel | UberX"/>
    <x v="0"/>
    <x v="3"/>
    <s v="--"/>
    <s v="10002, USA"/>
    <s v="10016, USA"/>
    <x v="7"/>
    <s v="I'M RIDING EARLY/LATE"/>
    <s v="--"/>
    <s v="Monthly Billing"/>
    <s v="Fare"/>
    <n v="5.44"/>
    <n v="0"/>
    <n v="0"/>
    <n v="5.44"/>
    <s v="USD"/>
    <n v="5.44"/>
    <n v="0"/>
    <n v="0"/>
    <n v="5.44"/>
    <n v="0.54"/>
  </r>
  <r>
    <s v="4a72f53d-c60d-4a57-a3ce-a0c3159b016d"/>
    <d v="2019-07-24T03:59:15"/>
    <d v="2019-07-24T00:00:00"/>
    <s v="3:52AM"/>
    <d v="2019-07-23T00:00:00"/>
    <s v="11:52PM"/>
    <s v="--"/>
    <s v="--"/>
    <s v="--"/>
    <s v="--"/>
    <s v="-05:00"/>
    <s v="Blade"/>
    <s v="Employee8"/>
    <s v="Employee8@blyblade.com"/>
    <x v="11"/>
    <s v="--"/>
    <s v="Travel | UberX Diamond"/>
    <x v="0"/>
    <x v="3"/>
    <s v="--"/>
    <s v="10016, USA"/>
    <s v="10016, USA"/>
    <x v="7"/>
    <s v="I'M RIDING"/>
    <s v="--"/>
    <s v="Monthly Billing"/>
    <s v="Fare"/>
    <n v="5.44"/>
    <n v="0"/>
    <n v="0"/>
    <n v="5.44"/>
    <s v="USD"/>
    <n v="5.44"/>
    <n v="0"/>
    <n v="0"/>
    <n v="5.44"/>
    <n v="0.54"/>
  </r>
  <r>
    <s v="6c549d0a-e4e2-49a3-89db-b8079442215e"/>
    <d v="2019-07-24T04:13:29"/>
    <d v="2019-07-24T00:00:00"/>
    <s v="3:59AM"/>
    <d v="2019-07-23T00:00:00"/>
    <s v="11:59PM"/>
    <d v="2019-07-24T00:00:00"/>
    <s v="4:13AM"/>
    <d v="2019-07-24T00:00:00"/>
    <s v="12:13AM"/>
    <s v="-05:00"/>
    <s v="Blade"/>
    <s v="Employee29"/>
    <s v="Employee29@blyblade.com"/>
    <x v="7"/>
    <s v="--"/>
    <s v="Travel | UberX Diamond"/>
    <x v="0"/>
    <x v="141"/>
    <n v="12"/>
    <s v="10016, USA"/>
    <s v="10014, USA"/>
    <x v="7"/>
    <s v="I'M RIDING"/>
    <s v="DEPT - OPS - NY"/>
    <s v="Monthly Billing"/>
    <s v="Fare"/>
    <n v="17.829999999999998"/>
    <n v="0"/>
    <n v="0"/>
    <n v="17.829999999999998"/>
    <s v="USD"/>
    <n v="17.829999999999998"/>
    <n v="0"/>
    <n v="0"/>
    <n v="17.829999999999998"/>
    <n v="1.78"/>
  </r>
  <r>
    <s v="f5c6d278-d635-44bc-b3f8-dc16c9cf4653"/>
    <d v="2019-07-27T00:57:36"/>
    <d v="2019-07-26T00:00:00"/>
    <s v="11:39PM"/>
    <d v="2019-07-26T00:00:00"/>
    <s v="7:39PM"/>
    <d v="2019-07-27T00:00:00"/>
    <s v="12:16AM"/>
    <d v="2019-07-26T00:00:00"/>
    <s v="8:16PM"/>
    <s v="-05:00"/>
    <s v="Blade"/>
    <s v="Employee47"/>
    <s v="Employee47@blyblade.com"/>
    <x v="32"/>
    <s v="--"/>
    <s v="Travel | UberX"/>
    <x v="2"/>
    <x v="790"/>
    <n v="33"/>
    <s v="07608, USA"/>
    <s v="10011, USA"/>
    <x v="7"/>
    <s v="I'M RIDING"/>
    <s v="DEPT - CX"/>
    <s v="Monthly Billing"/>
    <s v="Tip"/>
    <n v="0"/>
    <n v="0"/>
    <n v="5.5"/>
    <n v="5.5"/>
    <s v="USD"/>
    <n v="0"/>
    <n v="0"/>
    <n v="5.5"/>
    <n v="5.5"/>
    <n v="0"/>
  </r>
  <r>
    <s v="cc20917a-63da-425f-aa01-e48377e7e364"/>
    <d v="2019-07-24T04:14:33"/>
    <d v="2019-07-24T00:00:00"/>
    <s v="4:05AM"/>
    <d v="2019-07-24T00:00:00"/>
    <s v="12:05AM"/>
    <d v="2019-07-24T00:00:00"/>
    <s v="4:14AM"/>
    <d v="2019-07-24T00:00:00"/>
    <s v="12:14AM"/>
    <s v="-05:00"/>
    <s v="Blade"/>
    <s v="Employee9"/>
    <s v="Employee9@blyblade.com"/>
    <x v="8"/>
    <s v="--"/>
    <s v="Travel | UberX"/>
    <x v="0"/>
    <x v="760"/>
    <n v="6"/>
    <s v="10016, USA"/>
    <s v="10065, USA"/>
    <x v="7"/>
    <s v="I'M RIDING EARLY/LATE"/>
    <s v="DEPT - FR - NY"/>
    <s v="Monthly Billing"/>
    <s v="Fare"/>
    <n v="11.35"/>
    <n v="0"/>
    <n v="0"/>
    <n v="11.35"/>
    <s v="USD"/>
    <n v="11.35"/>
    <n v="0"/>
    <n v="0"/>
    <n v="11.35"/>
    <n v="1.1399999999999999"/>
  </r>
  <r>
    <s v="0da83bff-c678-4f0b-8248-2b6c0d5197c4"/>
    <d v="2019-07-24T04:40:52"/>
    <d v="2019-07-24T00:00:00"/>
    <s v="3:56AM"/>
    <d v="2019-07-23T00:00:00"/>
    <s v="11:56PM"/>
    <d v="2019-07-24T00:00:00"/>
    <s v="4:40AM"/>
    <d v="2019-07-24T00:00:00"/>
    <s v="12:40AM"/>
    <s v="-05:00"/>
    <s v="Blade"/>
    <s v="Employee5"/>
    <s v="Employee5@blyblade.com"/>
    <x v="9"/>
    <s v="--"/>
    <s v="Travel | UberX"/>
    <x v="0"/>
    <x v="791"/>
    <n v="38"/>
    <s v="10016, USA"/>
    <s v="11374, USA"/>
    <x v="7"/>
    <s v="PAX TRAVEL"/>
    <s v="DEPT - OPS - NY"/>
    <s v="Monthly Billing"/>
    <s v="Fare"/>
    <n v="71"/>
    <n v="0"/>
    <n v="0"/>
    <n v="71"/>
    <s v="USD"/>
    <n v="71"/>
    <n v="0"/>
    <n v="0"/>
    <n v="71"/>
    <n v="7.1"/>
  </r>
  <r>
    <s v="ce7d6a3d-cec5-45ce-9be4-2ea1cda4c6c9"/>
    <d v="2019-07-27T01:12:37"/>
    <d v="2019-07-27T00:00:00"/>
    <s v="12:57AM"/>
    <d v="2019-07-26T00:00:00"/>
    <s v="8:57PM"/>
    <d v="2019-07-27T00:00:00"/>
    <s v="1:06AM"/>
    <d v="2019-07-26T00:00:00"/>
    <s v="9:06PM"/>
    <s v="-05:00"/>
    <s v="Blade"/>
    <s v="Employee6"/>
    <s v="Employee6@blyblade.com"/>
    <x v="3"/>
    <s v="--"/>
    <s v="Travel | UberX Diamond"/>
    <x v="0"/>
    <x v="206"/>
    <n v="7"/>
    <s v="10016, USA"/>
    <s v="10168, USA"/>
    <x v="7"/>
    <s v="I'M RIDING EARLY/LATE"/>
    <s v="DEPT - OPS - NY"/>
    <s v="Monthly Billing"/>
    <s v="Tip"/>
    <n v="0"/>
    <n v="0"/>
    <n v="1.03"/>
    <n v="1.03"/>
    <s v="USD"/>
    <n v="0"/>
    <n v="0"/>
    <n v="1.03"/>
    <n v="1.03"/>
    <n v="0"/>
  </r>
  <r>
    <s v="e460c4dd-fdcc-4a53-87fe-1610cd8071de"/>
    <d v="2019-07-24T10:30:16"/>
    <d v="2019-07-24T00:00:00"/>
    <s v="10:19AM"/>
    <d v="2019-07-24T00:00:00"/>
    <s v="6:19AM"/>
    <d v="2019-07-24T00:00:00"/>
    <s v="10:30AM"/>
    <d v="2019-07-24T00:00:00"/>
    <s v="6:30AM"/>
    <s v="-05:00"/>
    <s v="Blade"/>
    <s v="Employee15"/>
    <s v="Employee15@blyblade.com"/>
    <x v="35"/>
    <s v="--"/>
    <s v="Travel | UberX Diamond"/>
    <x v="0"/>
    <x v="430"/>
    <n v="5"/>
    <s v="10280, USA"/>
    <s v="10004, USA"/>
    <x v="7"/>
    <s v="I'M RIDING"/>
    <s v="DEPT - CX"/>
    <s v="Monthly Billing"/>
    <s v="Fare"/>
    <n v="10.76"/>
    <n v="0"/>
    <n v="0"/>
    <n v="10.76"/>
    <s v="USD"/>
    <n v="10.76"/>
    <n v="0"/>
    <n v="0"/>
    <n v="10.76"/>
    <n v="1.08"/>
  </r>
  <r>
    <s v="7e0cb5b0-85ed-42a0-a82e-0d6ad5160616"/>
    <d v="2019-07-25T02:13:30"/>
    <d v="2019-07-25T00:00:00"/>
    <s v="1:33AM"/>
    <d v="2019-07-24T00:00:00"/>
    <s v="9:33PM"/>
    <d v="2019-07-25T00:00:00"/>
    <s v="2:13AM"/>
    <d v="2019-07-24T00:00:00"/>
    <s v="10:13PM"/>
    <s v="-05:00"/>
    <s v="Blade"/>
    <s v="Employee5"/>
    <s v="Employee5@blyblade.com"/>
    <x v="9"/>
    <s v="--"/>
    <s v="Travel | UberX"/>
    <x v="0"/>
    <x v="677"/>
    <n v="36"/>
    <s v="10011, USA"/>
    <s v="11374, USA"/>
    <x v="7"/>
    <s v="I'M RIDING EARLY/LATE"/>
    <s v="DEPT - OPS - NY"/>
    <s v="Monthly Billing"/>
    <s v="Fare"/>
    <n v="49.25"/>
    <n v="0"/>
    <n v="0"/>
    <n v="49.25"/>
    <s v="USD"/>
    <n v="49.25"/>
    <n v="0"/>
    <n v="0"/>
    <n v="49.25"/>
    <n v="4.93"/>
  </r>
  <r>
    <s v="5bedbcd7-e76d-4b2f-a389-b25df4c58e52"/>
    <d v="2019-07-25T11:00:58"/>
    <d v="2019-07-25T00:00:00"/>
    <s v="10:35AM"/>
    <d v="2019-07-25T00:00:00"/>
    <s v="6:35AM"/>
    <d v="2019-07-25T00:00:00"/>
    <s v="11:00AM"/>
    <d v="2019-07-25T00:00:00"/>
    <s v="7:00AM"/>
    <s v="-05:00"/>
    <s v="Blade"/>
    <s v="Employee49"/>
    <s v="Employee49@blyblade.com"/>
    <x v="46"/>
    <s v="--"/>
    <s v="Travel | UberX"/>
    <x v="0"/>
    <x v="18"/>
    <n v="23"/>
    <s v="10027, USA"/>
    <s v="10016, USA"/>
    <x v="7"/>
    <s v="I'M RIDING EARLY/LATE"/>
    <s v="BLADE - CX + SR CX"/>
    <s v="Monthly Billing"/>
    <s v="Fare"/>
    <n v="30.08"/>
    <n v="0"/>
    <n v="0"/>
    <n v="30.08"/>
    <s v="USD"/>
    <n v="30.08"/>
    <n v="0"/>
    <n v="0"/>
    <n v="30.08"/>
    <n v="3.01"/>
  </r>
  <r>
    <s v="01bf1e9f-caa4-45f2-be3e-ad38bd02f088"/>
    <d v="2019-07-25T11:13:14"/>
    <d v="2019-07-25T00:00:00"/>
    <s v="10:50AM"/>
    <d v="2019-07-25T00:00:00"/>
    <s v="6:50AM"/>
    <d v="2019-07-25T00:00:00"/>
    <s v="11:13AM"/>
    <d v="2019-07-25T00:00:00"/>
    <s v="7:13AM"/>
    <s v="-05:00"/>
    <s v="Blade"/>
    <s v="Employee13"/>
    <s v="Employee13@blyblade.com"/>
    <x v="33"/>
    <s v="--"/>
    <s v="Travel | UberX Diamond"/>
    <x v="0"/>
    <x v="5"/>
    <n v="18"/>
    <s v="11211, USA"/>
    <s v="10010, USA"/>
    <x v="7"/>
    <s v="I'M RIDING EARLY/LATE"/>
    <s v="DEPT - CX"/>
    <s v="Monthly Billing"/>
    <s v="Fare"/>
    <n v="20.69"/>
    <n v="0"/>
    <n v="0"/>
    <n v="20.69"/>
    <s v="USD"/>
    <n v="20.69"/>
    <n v="0"/>
    <n v="0"/>
    <n v="20.69"/>
    <n v="2.0699999999999998"/>
  </r>
  <r>
    <s v="2cd0df9a-ebdc-4540-9181-d3b123837ec5"/>
    <d v="2019-07-25T15:37:30"/>
    <d v="2019-07-25T00:00:00"/>
    <s v="3:24PM"/>
    <d v="2019-07-25T00:00:00"/>
    <s v="11:24AM"/>
    <d v="2019-07-25T00:00:00"/>
    <s v="3:37PM"/>
    <d v="2019-07-25T00:00:00"/>
    <s v="11:37AM"/>
    <s v="-05:00"/>
    <s v="Blade"/>
    <s v="Employee20"/>
    <s v="Employee20@blyblade.com"/>
    <x v="19"/>
    <s v="--"/>
    <s v="Travel | UberX"/>
    <x v="0"/>
    <x v="568"/>
    <n v="10"/>
    <s v="10036, USA"/>
    <s v="10011, USA"/>
    <x v="7"/>
    <s v="I'M RIDING"/>
    <s v="BLADE - CORP"/>
    <s v="Monthly Billing"/>
    <s v="Fare"/>
    <n v="16.25"/>
    <n v="0"/>
    <n v="0"/>
    <n v="16.25"/>
    <s v="USD"/>
    <n v="16.25"/>
    <n v="0"/>
    <n v="0"/>
    <n v="16.25"/>
    <n v="1.63"/>
  </r>
  <r>
    <s v="1939182e-c2aa-4cc1-bc51-a7a97bf85d55"/>
    <d v="2019-07-27T02:29:40"/>
    <d v="2019-07-27T00:00:00"/>
    <s v="12:35AM"/>
    <d v="2019-07-26T00:00:00"/>
    <s v="8:35PM"/>
    <d v="2019-07-27T00:00:00"/>
    <s v="12:55AM"/>
    <d v="2019-07-26T00:00:00"/>
    <s v="8:55PM"/>
    <s v="-05:00"/>
    <s v="Blade"/>
    <s v="Employee37"/>
    <s v="Employee37@blyblade.com"/>
    <x v="29"/>
    <s v="--"/>
    <s v="Travel | UberX"/>
    <x v="0"/>
    <x v="692"/>
    <n v="14"/>
    <s v="10016, USA"/>
    <s v="10025, USA"/>
    <x v="5"/>
    <s v="I'M RIDING"/>
    <s v="--"/>
    <s v="Monthly Billing"/>
    <s v="Tip"/>
    <n v="0"/>
    <n v="0"/>
    <n v="3.08"/>
    <n v="3.08"/>
    <s v="USD"/>
    <n v="0"/>
    <n v="0"/>
    <n v="3.08"/>
    <n v="3.08"/>
    <n v="0"/>
  </r>
  <r>
    <s v="ee517ba4-b784-43a4-a131-88f38cb7a060"/>
    <d v="2019-07-25T15:44:11"/>
    <d v="2019-07-25T00:00:00"/>
    <s v="2:59PM"/>
    <d v="2019-07-25T00:00:00"/>
    <s v="10:59AM"/>
    <d v="2019-07-25T00:00:00"/>
    <s v="3:44PM"/>
    <d v="2019-07-25T00:00:00"/>
    <s v="11:44AM"/>
    <s v="-05:00"/>
    <s v="Blade"/>
    <s v="Employee5"/>
    <s v="Employee5@blyblade.com"/>
    <x v="9"/>
    <s v="--"/>
    <s v="Travel | UberX"/>
    <x v="0"/>
    <x v="132"/>
    <n v="42"/>
    <s v="11374, USA"/>
    <s v="10011, USA"/>
    <x v="7"/>
    <s v="I'M RIDING"/>
    <s v="DEPT - OPS - NY"/>
    <s v="Monthly Billing"/>
    <s v="Fare"/>
    <n v="63.53"/>
    <n v="0"/>
    <n v="0"/>
    <n v="63.53"/>
    <s v="USD"/>
    <n v="63.53"/>
    <n v="0"/>
    <n v="0"/>
    <n v="63.53"/>
    <n v="6.35"/>
  </r>
  <r>
    <s v="a572cc53-d26c-45d0-8ec2-0215c6df7288"/>
    <d v="2019-07-25T15:53:19"/>
    <d v="2019-07-25T00:00:00"/>
    <s v="3:39PM"/>
    <d v="2019-07-25T00:00:00"/>
    <s v="11:39AM"/>
    <d v="2019-07-25T00:00:00"/>
    <s v="3:53PM"/>
    <d v="2019-07-25T00:00:00"/>
    <s v="11:53AM"/>
    <s v="-05:00"/>
    <s v="Blade"/>
    <s v="Employee49"/>
    <s v="Employee49@blyblade.com"/>
    <x v="46"/>
    <s v="--"/>
    <s v="Travel | UberX"/>
    <x v="0"/>
    <x v="12"/>
    <n v="10"/>
    <s v="10016, USA"/>
    <s v="10019, USA"/>
    <x v="7"/>
    <s v="I'M RIDING"/>
    <s v="BLADE - CX + SR CX"/>
    <s v="Monthly Billing"/>
    <s v="Fare"/>
    <n v="20.79"/>
    <n v="0"/>
    <n v="0"/>
    <n v="20.79"/>
    <s v="USD"/>
    <n v="20.79"/>
    <n v="0"/>
    <n v="0"/>
    <n v="20.79"/>
    <n v="2.08"/>
  </r>
  <r>
    <s v="cbd486a7-d95c-4ed4-bcf0-1938618db3ee"/>
    <d v="2019-07-25T16:33:22"/>
    <d v="2019-07-25T00:00:00"/>
    <s v="4:20PM"/>
    <d v="2019-07-25T00:00:00"/>
    <s v="12:20PM"/>
    <d v="2019-07-25T00:00:00"/>
    <s v="4:33PM"/>
    <d v="2019-07-25T00:00:00"/>
    <s v="12:33PM"/>
    <s v="-05:00"/>
    <s v="Blade"/>
    <s v="Employee38"/>
    <s v="Employee38@blyblade.com"/>
    <x v="18"/>
    <s v="--"/>
    <s v="Travel | UberX Diamond"/>
    <x v="0"/>
    <x v="792"/>
    <n v="11"/>
    <s v="10003, USA"/>
    <s v="10016, USA"/>
    <x v="7"/>
    <s v="PRODUCT RIDING"/>
    <s v="BLADE - CORP"/>
    <s v="Monthly Billing"/>
    <s v="Fare"/>
    <n v="12.93"/>
    <n v="0"/>
    <n v="0"/>
    <n v="12.93"/>
    <s v="USD"/>
    <n v="12.93"/>
    <n v="0"/>
    <n v="0"/>
    <n v="12.93"/>
    <n v="1.29"/>
  </r>
  <r>
    <s v="3473cffb-d983-4ae9-a300-85d37b173a42"/>
    <d v="2019-07-27T04:11:31"/>
    <d v="2019-07-27T00:00:00"/>
    <s v="3:13AM"/>
    <d v="2019-07-26T00:00:00"/>
    <s v="11:13PM"/>
    <d v="2019-07-27T00:00:00"/>
    <s v="3:52AM"/>
    <d v="2019-07-26T00:00:00"/>
    <s v="11:52PM"/>
    <s v="-05:00"/>
    <s v="Blade"/>
    <s v="Employee14"/>
    <s v="Employee14@blyblade.com"/>
    <x v="5"/>
    <s v="--"/>
    <s v="Travel | UberX"/>
    <x v="0"/>
    <x v="793"/>
    <n v="28"/>
    <s v="11430, USA"/>
    <s v="11365, USA"/>
    <x v="7"/>
    <s v="I'M RIDING EARLY/LATE"/>
    <s v="DEPT - OPS - NY"/>
    <s v="Monthly Billing"/>
    <s v="Tip"/>
    <n v="0"/>
    <n v="0"/>
    <n v="3.96"/>
    <n v="3.96"/>
    <s v="USD"/>
    <n v="0"/>
    <n v="0"/>
    <n v="3.96"/>
    <n v="3.96"/>
    <n v="0"/>
  </r>
  <r>
    <s v="fbf0a03a-da5c-41fc-8b91-c292fe85dd47"/>
    <d v="2019-07-25T17:03:02"/>
    <d v="2019-07-25T00:00:00"/>
    <s v="3:44PM"/>
    <d v="2019-07-25T00:00:00"/>
    <s v="11:44AM"/>
    <d v="2019-07-25T00:00:00"/>
    <s v="5:02PM"/>
    <d v="2019-07-25T00:00:00"/>
    <s v="1:02PM"/>
    <s v="-05:00"/>
    <s v="Blade"/>
    <s v="Employee15"/>
    <s v="Employee15@blyblade.com"/>
    <x v="35"/>
    <s v="--"/>
    <s v="Travel | UberX Diamond"/>
    <x v="0"/>
    <x v="794"/>
    <n v="72"/>
    <s v="ted States"/>
    <s v="10604, USA"/>
    <x v="7"/>
    <s v="I'M RIDING"/>
    <s v="DEPT - CX"/>
    <s v="Monthly Billing"/>
    <s v="Fare"/>
    <n v="131.04"/>
    <n v="0"/>
    <n v="0"/>
    <n v="131.04"/>
    <s v="USD"/>
    <n v="131.04"/>
    <n v="0"/>
    <n v="0"/>
    <n v="131.04"/>
    <n v="13.1"/>
  </r>
  <r>
    <s v="7aa9b51a-5895-45e5-98bc-bfa97c8adcd4"/>
    <d v="2019-07-25T17:14:28"/>
    <d v="2019-07-25T00:00:00"/>
    <s v="4:45PM"/>
    <d v="2019-07-25T00:00:00"/>
    <s v="12:45PM"/>
    <d v="2019-07-25T00:00:00"/>
    <s v="5:14PM"/>
    <d v="2019-07-25T00:00:00"/>
    <s v="1:14PM"/>
    <s v="-05:00"/>
    <s v="Blade"/>
    <s v="Employee37"/>
    <s v="Employee37@blyblade.com"/>
    <x v="29"/>
    <s v="--"/>
    <s v="Travel | UberX"/>
    <x v="0"/>
    <x v="34"/>
    <n v="22"/>
    <s v="10025, USA"/>
    <s v="10016, USA"/>
    <x v="7"/>
    <s v="I'M RIDING"/>
    <s v="--"/>
    <s v="Monthly Billing"/>
    <s v="Fare"/>
    <n v="22.42"/>
    <n v="0"/>
    <n v="0"/>
    <n v="22.42"/>
    <s v="USD"/>
    <n v="22.42"/>
    <n v="0"/>
    <n v="0"/>
    <n v="22.42"/>
    <n v="2.2400000000000002"/>
  </r>
  <r>
    <s v="fc6199d0-562e-431c-a6bc-c2656e623548"/>
    <d v="2019-07-25T17:38:45"/>
    <d v="2019-07-25T00:00:00"/>
    <s v="5:09PM"/>
    <d v="2019-07-25T00:00:00"/>
    <s v="1:09PM"/>
    <d v="2019-07-25T00:00:00"/>
    <s v="5:38PM"/>
    <d v="2019-07-25T00:00:00"/>
    <s v="1:38PM"/>
    <s v="-05:00"/>
    <s v="Blade"/>
    <s v="Employee17"/>
    <s v="Employee17@blyblade.com"/>
    <x v="12"/>
    <s v="--"/>
    <s v="Travel | UberX"/>
    <x v="0"/>
    <x v="265"/>
    <n v="26"/>
    <s v="10011, USA"/>
    <s v="10016, USA"/>
    <x v="7"/>
    <s v="I'M RIDING"/>
    <s v="DEPT - OPS - NY"/>
    <s v="Monthly Billing"/>
    <s v="Fare"/>
    <n v="26.96"/>
    <n v="0"/>
    <n v="0"/>
    <n v="26.96"/>
    <s v="USD"/>
    <n v="26.96"/>
    <n v="0"/>
    <n v="0"/>
    <n v="26.96"/>
    <n v="2.7"/>
  </r>
  <r>
    <s v="5427620d-f2b2-477c-8047-1bd3976e52d1"/>
    <d v="2019-07-25T19:03:35"/>
    <d v="2019-07-25T00:00:00"/>
    <s v="6:33PM"/>
    <d v="2019-07-25T00:00:00"/>
    <s v="2:33PM"/>
    <d v="2019-07-25T00:00:00"/>
    <s v="7:03PM"/>
    <d v="2019-07-25T00:00:00"/>
    <s v="3:03PM"/>
    <s v="-05:00"/>
    <s v="Blade"/>
    <s v="Employee49"/>
    <s v="Employee49@blyblade.com"/>
    <x v="46"/>
    <s v="--"/>
    <s v="Travel | UberX"/>
    <x v="0"/>
    <x v="451"/>
    <n v="28"/>
    <s v="10004, USA"/>
    <s v="10016, USA"/>
    <x v="7"/>
    <s v="I'M RIDING"/>
    <s v="BLADE - CX + SR CX"/>
    <s v="Monthly Billing"/>
    <s v="Fare"/>
    <n v="30.25"/>
    <n v="0"/>
    <n v="0"/>
    <n v="30.25"/>
    <s v="USD"/>
    <n v="30.25"/>
    <n v="0"/>
    <n v="0"/>
    <n v="30.25"/>
    <n v="3.03"/>
  </r>
  <r>
    <s v="7d35414d-75a9-40f3-9d77-4b7fd608b36b"/>
    <d v="2019-07-27T12:14:07"/>
    <d v="2019-07-27T00:00:00"/>
    <s v="11:38AM"/>
    <d v="2019-07-27T00:00:00"/>
    <s v="7:38AM"/>
    <d v="2019-07-27T00:00:00"/>
    <s v="12:11PM"/>
    <d v="2019-07-27T00:00:00"/>
    <s v="8:11AM"/>
    <s v="-05:00"/>
    <s v="Blade"/>
    <s v="Employee2"/>
    <s v="Employee2@blyblade.com"/>
    <x v="2"/>
    <s v="--"/>
    <s v="Travel | Black SUV"/>
    <x v="0"/>
    <x v="508"/>
    <n v="21"/>
    <s v="10011, USA"/>
    <s v="07608, USA"/>
    <x v="12"/>
    <s v="PAX TRAVEL"/>
    <s v="DEPT - OPS - NY"/>
    <s v="Monthly Billing"/>
    <s v="Tip"/>
    <n v="0"/>
    <n v="0"/>
    <n v="11.48"/>
    <n v="11.48"/>
    <s v="USD"/>
    <n v="0"/>
    <n v="0"/>
    <n v="11.48"/>
    <n v="11.48"/>
    <n v="0"/>
  </r>
  <r>
    <s v="15871a1f-5085-4959-8ff1-3478e6e03c1e"/>
    <d v="2019-07-25T20:16:45"/>
    <d v="2019-07-25T00:00:00"/>
    <s v="6:17PM"/>
    <d v="2019-07-25T00:00:00"/>
    <s v="2:17PM"/>
    <d v="2019-07-25T00:00:00"/>
    <s v="8:12PM"/>
    <d v="2019-07-25T00:00:00"/>
    <s v="4:12PM"/>
    <s v="-05:00"/>
    <s v="Blade"/>
    <s v="Employee15"/>
    <s v="Employee15@blyblade.com"/>
    <x v="35"/>
    <s v="--"/>
    <s v="Travel | UberX"/>
    <x v="1"/>
    <x v="795"/>
    <n v="104"/>
    <s v="10604, USA"/>
    <s v="10004, USA"/>
    <x v="7"/>
    <s v="I'M RIDING"/>
    <s v="DEPT - CX"/>
    <s v="Monthly Billing"/>
    <s v="Fare"/>
    <n v="78.040000000000006"/>
    <n v="0"/>
    <n v="0"/>
    <n v="78.040000000000006"/>
    <s v="USD"/>
    <n v="78.040000000000006"/>
    <n v="0"/>
    <n v="0"/>
    <n v="78.040000000000006"/>
    <n v="7.8"/>
  </r>
  <r>
    <s v="034b7966-250e-42aa-a323-4ca9ca0373ef"/>
    <d v="2019-07-25T22:26:35"/>
    <d v="2019-07-25T00:00:00"/>
    <s v="9:08PM"/>
    <d v="2019-07-25T00:00:00"/>
    <s v="5:08PM"/>
    <d v="2019-07-25T00:00:00"/>
    <s v="10:26PM"/>
    <d v="2019-07-25T00:00:00"/>
    <s v="6:26PM"/>
    <s v="-05:00"/>
    <s v="Blade"/>
    <s v="Employee49"/>
    <s v="Employee49@blyblade.com"/>
    <x v="46"/>
    <s v="--"/>
    <s v="Travel | UberX"/>
    <x v="0"/>
    <x v="796"/>
    <n v="72"/>
    <s v="10016, USA"/>
    <s v="07608, USA"/>
    <x v="7"/>
    <s v="I'M RIDING"/>
    <s v="BLADE - CX + SR CX"/>
    <s v="Monthly Billing"/>
    <s v="Fare"/>
    <n v="98.41"/>
    <n v="0"/>
    <n v="0"/>
    <n v="98.41"/>
    <s v="USD"/>
    <n v="98.41"/>
    <n v="0"/>
    <n v="0"/>
    <n v="98.41"/>
    <n v="9.84"/>
  </r>
  <r>
    <s v="ab1aaf54-ada0-4bca-9a2a-21c04dff7c4e"/>
    <d v="2019-07-25T23:44:21"/>
    <d v="2019-07-25T00:00:00"/>
    <s v="11:16PM"/>
    <d v="2019-07-25T00:00:00"/>
    <s v="7:16PM"/>
    <d v="2019-07-25T00:00:00"/>
    <s v="11:44PM"/>
    <d v="2019-07-25T00:00:00"/>
    <s v="7:44PM"/>
    <s v="-05:00"/>
    <s v="Blade"/>
    <s v="Employee49"/>
    <s v="Employee49@blyblade.com"/>
    <x v="46"/>
    <s v="--"/>
    <s v="Travel | UberX"/>
    <x v="2"/>
    <x v="797"/>
    <n v="25"/>
    <s v="07608, USA"/>
    <s v="10027, USA"/>
    <x v="7"/>
    <s v="I'M RIDING"/>
    <s v="BLADE - CX + SR CX"/>
    <s v="Monthly Billing"/>
    <s v="Fare"/>
    <n v="40.299999999999997"/>
    <n v="0"/>
    <n v="0"/>
    <n v="40.299999999999997"/>
    <s v="USD"/>
    <n v="40.299999999999997"/>
    <n v="0"/>
    <n v="0"/>
    <n v="40.299999999999997"/>
    <n v="4.03"/>
  </r>
  <r>
    <s v="c33e9ade-9753-4a35-8ba4-3b6f10f8a31b"/>
    <d v="2019-07-26T00:41:05"/>
    <d v="2019-07-26T00:00:00"/>
    <s v="12:38AM"/>
    <d v="2019-07-25T00:00:00"/>
    <s v="8:38PM"/>
    <s v="--"/>
    <s v="--"/>
    <s v="--"/>
    <s v="--"/>
    <s v="-05:00"/>
    <s v="Blade"/>
    <s v="Employee8"/>
    <s v="Employee8@blyblade.com"/>
    <x v="11"/>
    <s v="--"/>
    <s v="Travel | UberX Diamond"/>
    <x v="0"/>
    <x v="3"/>
    <s v="--"/>
    <s v="10016, USA"/>
    <s v="10016, USA"/>
    <x v="7"/>
    <s v="I'M RIDING EARLY/LATE"/>
    <s v="--"/>
    <s v="Monthly Billing"/>
    <s v="Fare"/>
    <n v="5.44"/>
    <n v="0"/>
    <n v="0"/>
    <n v="5.44"/>
    <s v="USD"/>
    <n v="5.44"/>
    <n v="0"/>
    <n v="0"/>
    <n v="5.44"/>
    <n v="0.54"/>
  </r>
  <r>
    <s v="824ee075-c0ba-4519-afa0-773a2b93c052"/>
    <d v="2019-07-26T01:10:33"/>
    <d v="2019-07-26T00:00:00"/>
    <s v="12:44AM"/>
    <d v="2019-07-25T00:00:00"/>
    <s v="8:44PM"/>
    <d v="2019-07-26T00:00:00"/>
    <s v="1:10AM"/>
    <d v="2019-07-25T00:00:00"/>
    <s v="9:10PM"/>
    <s v="-05:00"/>
    <s v="Blade"/>
    <s v="Employee16"/>
    <s v="Employee16@blyblade.com"/>
    <x v="13"/>
    <s v="--"/>
    <s v="Travel | UberX Diamond"/>
    <x v="0"/>
    <x v="692"/>
    <n v="23"/>
    <s v="10016, USA"/>
    <s v="07086, USA"/>
    <x v="7"/>
    <s v="I'M RIDING EARLY/LATE"/>
    <s v="DEPT - OPS - NY"/>
    <s v="Monthly Billing"/>
    <s v="Fare"/>
    <n v="56.82"/>
    <n v="0"/>
    <n v="0"/>
    <n v="56.82"/>
    <s v="USD"/>
    <n v="56.82"/>
    <n v="0"/>
    <n v="0"/>
    <n v="56.82"/>
    <n v="5.68"/>
  </r>
  <r>
    <s v="ccd6187e-608f-4c3b-8b47-7475caf45eb9"/>
    <d v="2019-07-26T01:15:36"/>
    <d v="2019-07-26T00:00:00"/>
    <s v="1:07AM"/>
    <d v="2019-07-25T00:00:00"/>
    <s v="9:07PM"/>
    <s v="--"/>
    <s v="--"/>
    <s v="--"/>
    <s v="--"/>
    <s v="-05:00"/>
    <s v="Blade"/>
    <s v="Employee5"/>
    <s v="Employee5@blyblade.com"/>
    <x v="9"/>
    <s v="--"/>
    <s v="Travel | UberX"/>
    <x v="0"/>
    <x v="3"/>
    <s v="--"/>
    <s v="10001, USA"/>
    <s v="10001, USA"/>
    <x v="7"/>
    <s v="I'M RIDING EARLY/LATE"/>
    <s v="DEPT - OPS - NY"/>
    <s v="Monthly Billing"/>
    <s v="Fare"/>
    <n v="5.44"/>
    <n v="0"/>
    <n v="0"/>
    <n v="5.44"/>
    <s v="USD"/>
    <n v="5.44"/>
    <n v="0"/>
    <n v="0"/>
    <n v="5.44"/>
    <n v="0.54"/>
  </r>
  <r>
    <s v="ed60a6d7-3647-479b-8894-56b859bbe8e0"/>
    <d v="2019-07-26T01:16:53"/>
    <d v="2019-07-26T00:00:00"/>
    <s v="12:45AM"/>
    <d v="2019-07-25T00:00:00"/>
    <s v="8:45PM"/>
    <d v="2019-07-26T00:00:00"/>
    <s v="1:16AM"/>
    <d v="2019-07-25T00:00:00"/>
    <s v="9:16PM"/>
    <s v="-05:00"/>
    <s v="Blade"/>
    <s v="Employee6"/>
    <s v="Employee6@blyblade.com"/>
    <x v="3"/>
    <s v="--"/>
    <s v="Travel | UberX Diamond"/>
    <x v="0"/>
    <x v="215"/>
    <n v="28"/>
    <s v="10016, USA"/>
    <s v="10019, USA"/>
    <x v="7"/>
    <s v="I'M RIDING EARLY/LATE"/>
    <s v="DEPT - OPS - NY"/>
    <s v="Monthly Billing"/>
    <s v="Fare"/>
    <n v="23.13"/>
    <n v="0"/>
    <n v="0"/>
    <n v="23.13"/>
    <s v="USD"/>
    <n v="23.13"/>
    <n v="0"/>
    <n v="0"/>
    <n v="23.13"/>
    <n v="2.31"/>
  </r>
  <r>
    <s v="63055f1e-9656-48eb-84ee-4cb47027b702"/>
    <d v="2019-07-26T01:57:49"/>
    <d v="2019-07-26T00:00:00"/>
    <s v="1:14AM"/>
    <d v="2019-07-25T00:00:00"/>
    <s v="9:14PM"/>
    <d v="2019-07-26T00:00:00"/>
    <s v="1:57AM"/>
    <d v="2019-07-25T00:00:00"/>
    <s v="9:57PM"/>
    <s v="-05:00"/>
    <s v="Blade"/>
    <s v="Employee7"/>
    <s v="Employee7@blyblade.com"/>
    <x v="23"/>
    <s v="--"/>
    <s v="Travel | UberX"/>
    <x v="0"/>
    <x v="798"/>
    <n v="37"/>
    <s v="10001, USA"/>
    <s v="11374, USA"/>
    <x v="7"/>
    <s v="I'M RIDING"/>
    <s v="DEPT - OPS - NY"/>
    <s v="Monthly Billing"/>
    <s v="Fare"/>
    <n v="53.23"/>
    <n v="0"/>
    <n v="0"/>
    <n v="53.23"/>
    <s v="USD"/>
    <n v="53.23"/>
    <n v="0"/>
    <n v="0"/>
    <n v="53.23"/>
    <n v="5.32"/>
  </r>
  <r>
    <s v="9c18ab54-f190-47d7-af18-11e8e4dfdd80"/>
    <d v="2019-07-26T11:15:27"/>
    <d v="2019-07-26T00:00:00"/>
    <s v="10:48AM"/>
    <d v="2019-07-26T00:00:00"/>
    <s v="6:48AM"/>
    <d v="2019-07-26T00:00:00"/>
    <s v="11:15AM"/>
    <d v="2019-07-26T00:00:00"/>
    <s v="7:15AM"/>
    <s v="-05:00"/>
    <s v="Blade"/>
    <s v="Employee49"/>
    <s v="Employee49@blyblade.com"/>
    <x v="46"/>
    <s v="--"/>
    <s v="Travel | UberX"/>
    <x v="0"/>
    <x v="566"/>
    <n v="21"/>
    <s v="10027, USA"/>
    <s v="10010, USA"/>
    <x v="7"/>
    <s v="I'M RIDING"/>
    <s v="BLADE - CX + SR CX"/>
    <s v="Monthly Billing"/>
    <s v="Fare"/>
    <n v="35.58"/>
    <n v="0"/>
    <n v="0"/>
    <n v="35.58"/>
    <s v="USD"/>
    <n v="35.58"/>
    <n v="0"/>
    <n v="0"/>
    <n v="35.58"/>
    <n v="3.56"/>
  </r>
  <r>
    <s v="e19fa1b8-782a-4537-8269-032496ea809b"/>
    <d v="2019-07-26T12:04:15"/>
    <d v="2019-07-26T00:00:00"/>
    <s v="11:37AM"/>
    <d v="2019-07-26T00:00:00"/>
    <s v="7:37AM"/>
    <d v="2019-07-26T00:00:00"/>
    <s v="12:04PM"/>
    <d v="2019-07-26T00:00:00"/>
    <s v="8:04AM"/>
    <s v="-05:00"/>
    <s v="Blade"/>
    <s v="Employee6"/>
    <s v="Employee6@blyblade.com"/>
    <x v="3"/>
    <s v="--"/>
    <s v="Travel | UberX Diamond"/>
    <x v="0"/>
    <x v="780"/>
    <n v="24"/>
    <s v="10019, USA"/>
    <s v="10016, USA"/>
    <x v="7"/>
    <s v="I'M RIDING"/>
    <s v="DEPT - OPS - NY"/>
    <s v="Monthly Billing"/>
    <s v="Fare"/>
    <n v="21.58"/>
    <n v="0"/>
    <n v="0"/>
    <n v="21.58"/>
    <s v="USD"/>
    <n v="21.58"/>
    <n v="0"/>
    <n v="0"/>
    <n v="21.58"/>
    <n v="2.16"/>
  </r>
  <r>
    <s v="cebcddb3-4f33-47a8-828a-c16c12848775"/>
    <d v="2019-07-26T12:08:21"/>
    <d v="2019-07-26T00:00:00"/>
    <s v="11:26AM"/>
    <d v="2019-07-26T00:00:00"/>
    <s v="7:26AM"/>
    <d v="2019-07-26T00:00:00"/>
    <s v="12:08PM"/>
    <d v="2019-07-26T00:00:00"/>
    <s v="8:08AM"/>
    <s v="-05:00"/>
    <s v="Blade"/>
    <s v="Employee5"/>
    <s v="Employee5@blyblade.com"/>
    <x v="9"/>
    <s v="--"/>
    <s v="Travel | UberX"/>
    <x v="0"/>
    <x v="101"/>
    <n v="37"/>
    <s v="11374, USA"/>
    <s v="10011, USA"/>
    <x v="7"/>
    <s v="I'M RIDING"/>
    <s v="DEPT - OPS - NY"/>
    <s v="Monthly Billing"/>
    <s v="Fare"/>
    <n v="48.6"/>
    <n v="0"/>
    <n v="0"/>
    <n v="48.6"/>
    <s v="USD"/>
    <n v="48.6"/>
    <n v="0"/>
    <n v="0"/>
    <n v="48.6"/>
    <n v="4.8600000000000003"/>
  </r>
  <r>
    <s v="98de80cc-abd7-43ab-a536-0d6ae1901196"/>
    <d v="2019-07-26T13:25:45"/>
    <d v="2019-07-26T00:00:00"/>
    <s v="12:47PM"/>
    <d v="2019-07-26T00:00:00"/>
    <s v="8:47AM"/>
    <d v="2019-07-26T00:00:00"/>
    <s v="1:25PM"/>
    <d v="2019-07-26T00:00:00"/>
    <s v="9:25AM"/>
    <s v="-05:00"/>
    <s v="Blade"/>
    <s v="Employee16"/>
    <s v="Employee16@blyblade.com"/>
    <x v="13"/>
    <s v="--"/>
    <s v="Travel | UberX Diamond"/>
    <x v="0"/>
    <x v="65"/>
    <n v="30"/>
    <s v="10018, USA"/>
    <s v="10016, USA"/>
    <x v="7"/>
    <s v="I'M RIDING"/>
    <s v="DEPT - OPS - NY"/>
    <s v="Monthly Billing"/>
    <s v="Fare"/>
    <n v="16.55"/>
    <n v="0"/>
    <n v="0"/>
    <n v="16.55"/>
    <s v="USD"/>
    <n v="16.55"/>
    <n v="0"/>
    <n v="0"/>
    <n v="16.55"/>
    <n v="1.66"/>
  </r>
  <r>
    <s v="c0d3f3a9-00be-4a51-b3a5-8b4424ef57f1"/>
    <d v="2019-07-26T15:32:55"/>
    <d v="2019-07-26T00:00:00"/>
    <s v="3:26PM"/>
    <d v="2019-07-26T00:00:00"/>
    <s v="11:26AM"/>
    <s v="--"/>
    <s v="--"/>
    <s v="--"/>
    <s v="--"/>
    <s v="-05:00"/>
    <s v="Blade"/>
    <s v="Employee8"/>
    <s v="Employee8@blyblade.com"/>
    <x v="11"/>
    <s v="--"/>
    <s v="Travel | UberX"/>
    <x v="0"/>
    <x v="3"/>
    <s v="--"/>
    <s v="10018, USA"/>
    <s v="10036, USA"/>
    <x v="7"/>
    <s v="I'M RIDING"/>
    <s v="--"/>
    <s v="Monthly Billing"/>
    <s v="Fare"/>
    <n v="5.44"/>
    <n v="0"/>
    <n v="0"/>
    <n v="5.44"/>
    <s v="USD"/>
    <n v="5.44"/>
    <n v="0"/>
    <n v="0"/>
    <n v="5.44"/>
    <n v="0.54"/>
  </r>
  <r>
    <s v="6b69820d-5f93-4b16-a365-213fc86abaad"/>
    <d v="2019-07-26T15:38:01"/>
    <d v="2019-07-26T00:00:00"/>
    <s v="2:30PM"/>
    <d v="2019-07-26T00:00:00"/>
    <s v="10:30AM"/>
    <d v="2019-07-26T00:00:00"/>
    <s v="3:37PM"/>
    <d v="2019-07-26T00:00:00"/>
    <s v="11:37AM"/>
    <s v="-05:00"/>
    <s v="Blade"/>
    <s v="Employee26"/>
    <s v="Employee26@blyblade.com"/>
    <x v="24"/>
    <s v="--"/>
    <s v="Travel | UberX"/>
    <x v="0"/>
    <x v="799"/>
    <n v="65"/>
    <s v="10001, USA"/>
    <s v="10604, USA"/>
    <x v="7"/>
    <s v="I'M RIDING"/>
    <s v="DEPT - OPS - NY"/>
    <s v="Monthly Billing"/>
    <s v="Fare"/>
    <n v="125.46"/>
    <n v="0"/>
    <n v="0"/>
    <n v="125.46"/>
    <s v="USD"/>
    <n v="125.46"/>
    <n v="0"/>
    <n v="0"/>
    <n v="125.46"/>
    <n v="12.55"/>
  </r>
  <r>
    <s v="3da8b71c-8b79-4e31-9044-f8acc6d9cb62"/>
    <d v="2019-07-26T16:24:58"/>
    <d v="2019-07-26T00:00:00"/>
    <s v="3:34PM"/>
    <d v="2019-07-26T00:00:00"/>
    <s v="11:34AM"/>
    <d v="2019-07-26T00:00:00"/>
    <s v="4:24PM"/>
    <d v="2019-07-26T00:00:00"/>
    <s v="12:24PM"/>
    <s v="-05:00"/>
    <s v="Blade"/>
    <s v="Employee47"/>
    <s v="Employee47@blyblade.com"/>
    <x v="32"/>
    <s v="--"/>
    <s v="Travel | UberX"/>
    <x v="0"/>
    <x v="784"/>
    <n v="45"/>
    <s v="ted States"/>
    <s v="07608, USA"/>
    <x v="7"/>
    <s v="I'M RIDING"/>
    <s v="DEPT - CX"/>
    <s v="Monthly Billing"/>
    <s v="Fare"/>
    <n v="72.13"/>
    <n v="0"/>
    <n v="0"/>
    <n v="72.13"/>
    <s v="USD"/>
    <n v="72.13"/>
    <n v="0"/>
    <n v="0"/>
    <n v="72.13"/>
    <n v="7.21"/>
  </r>
  <r>
    <s v="6a9fbc6c-1962-445c-93c2-4c9c56493634"/>
    <d v="2019-07-26T18:10:04"/>
    <d v="2019-07-26T00:00:00"/>
    <s v="4:17PM"/>
    <d v="2019-07-26T00:00:00"/>
    <s v="12:17PM"/>
    <d v="2019-07-26T00:00:00"/>
    <s v="6:09PM"/>
    <d v="2019-07-26T00:00:00"/>
    <s v="2:09PM"/>
    <s v="-05:00"/>
    <s v="Blade"/>
    <s v="Employee15"/>
    <s v="Employee15@blyblade.com"/>
    <x v="35"/>
    <s v="--"/>
    <s v="Travel | UberX Diamond"/>
    <x v="0"/>
    <x v="800"/>
    <n v="105"/>
    <s v="10280, USA"/>
    <s v="10604, USA"/>
    <x v="7"/>
    <s v="I'M RIDING"/>
    <s v="DEPT - CX"/>
    <s v="Monthly Billing"/>
    <s v="Fare"/>
    <n v="142.93"/>
    <n v="0"/>
    <n v="0"/>
    <n v="142.93"/>
    <s v="USD"/>
    <n v="142.93"/>
    <n v="0"/>
    <n v="0"/>
    <n v="142.93"/>
    <n v="14.29"/>
  </r>
  <r>
    <s v="75c36767-ae6d-4b50-8566-771ea062a0a8"/>
    <d v="2019-07-26T19:44:17"/>
    <d v="2019-07-26T00:00:00"/>
    <s v="7:38PM"/>
    <d v="2019-07-26T00:00:00"/>
    <s v="3:38PM"/>
    <s v="--"/>
    <s v="--"/>
    <s v="--"/>
    <s v="--"/>
    <s v="-05:00"/>
    <s v="Blade"/>
    <s v="Employee15"/>
    <s v="Employee15@blyblade.com"/>
    <x v="35"/>
    <s v="--"/>
    <s v="Travel | UberX"/>
    <x v="1"/>
    <x v="3"/>
    <s v="--"/>
    <s v="10577, USA"/>
    <s v="10604, USA"/>
    <x v="7"/>
    <s v="I'M RIDING"/>
    <s v="DEPT - CX"/>
    <s v="Monthly Billing"/>
    <s v="Fare"/>
    <n v="5"/>
    <n v="0"/>
    <n v="0"/>
    <n v="5"/>
    <s v="USD"/>
    <n v="5"/>
    <n v="0"/>
    <n v="0"/>
    <n v="5"/>
    <n v="0.5"/>
  </r>
  <r>
    <s v="81b1d2f2-3838-45a2-b397-af95d69bc9f3"/>
    <d v="2019-07-28T00:47:38"/>
    <d v="2019-07-27T00:00:00"/>
    <s v="11:30PM"/>
    <d v="2019-07-27T00:00:00"/>
    <s v="7:30PM"/>
    <d v="2019-07-28T00:00:00"/>
    <s v="12:34AM"/>
    <d v="2019-07-27T00:00:00"/>
    <s v="8:34PM"/>
    <s v="-05:00"/>
    <s v="Blade"/>
    <s v="Employee2"/>
    <s v="Employee2@blyblade.com"/>
    <x v="2"/>
    <s v="--"/>
    <s v="Travel | Premium SUV"/>
    <x v="1"/>
    <x v="512"/>
    <n v="18"/>
    <s v="11978, USA"/>
    <s v="11978, USA"/>
    <x v="12"/>
    <s v="PAX TRAVEL"/>
    <s v="DEPT - OPS - NY"/>
    <s v="Monthly Billing"/>
    <s v="Tip"/>
    <n v="0"/>
    <n v="0"/>
    <n v="5.38"/>
    <n v="5.38"/>
    <s v="USD"/>
    <n v="0"/>
    <n v="0"/>
    <n v="5.38"/>
    <n v="5.38"/>
    <n v="0"/>
  </r>
  <r>
    <s v="883c9d57-9fde-49b8-9c61-778b36881ec8"/>
    <d v="2019-07-26T21:37:09"/>
    <d v="2019-07-26T00:00:00"/>
    <s v="7:50PM"/>
    <d v="2019-07-26T00:00:00"/>
    <s v="3:50PM"/>
    <d v="2019-07-26T00:00:00"/>
    <s v="9:36PM"/>
    <d v="2019-07-26T00:00:00"/>
    <s v="5:36PM"/>
    <s v="-05:00"/>
    <s v="Blade"/>
    <s v="Employee15"/>
    <s v="Employee15@blyblade.com"/>
    <x v="35"/>
    <s v="--"/>
    <s v="Travel | UberX"/>
    <x v="1"/>
    <x v="801"/>
    <n v="97"/>
    <s v="10604, USA"/>
    <s v="10011, USA"/>
    <x v="7"/>
    <s v="I'M RIDING"/>
    <s v="DEPT - CX"/>
    <s v="Monthly Billing"/>
    <s v="Fare"/>
    <n v="63.11"/>
    <n v="0"/>
    <n v="0"/>
    <n v="63.11"/>
    <s v="USD"/>
    <n v="63.11"/>
    <n v="0"/>
    <n v="0"/>
    <n v="63.11"/>
    <n v="6.31"/>
  </r>
  <r>
    <s v="17f87d14-6fba-4f9f-85ab-96604370cf6c"/>
    <d v="2019-07-28T02:07:35"/>
    <d v="2019-07-28T00:00:00"/>
    <s v="1:12AM"/>
    <d v="2019-07-27T00:00:00"/>
    <s v="9:12PM"/>
    <d v="2019-07-28T00:00:00"/>
    <s v="1:51AM"/>
    <d v="2019-07-27T00:00:00"/>
    <s v="9:51PM"/>
    <s v="-05:00"/>
    <s v="Blade"/>
    <s v="Employee14"/>
    <s v="Employee14@blyblade.com"/>
    <x v="5"/>
    <s v="--"/>
    <s v="Travel | UberX Diamond"/>
    <x v="0"/>
    <x v="802"/>
    <n v="37"/>
    <s v="11365, USA"/>
    <s v="11430, USA"/>
    <x v="7"/>
    <s v="I'M RIDING EARLY/LATE"/>
    <s v="DEPT - OPS - NY"/>
    <s v="Monthly Billing"/>
    <s v="Tip"/>
    <n v="0"/>
    <n v="0"/>
    <n v="5.73"/>
    <n v="5.73"/>
    <s v="USD"/>
    <n v="0"/>
    <n v="0"/>
    <n v="5.73"/>
    <n v="5.73"/>
    <n v="0"/>
  </r>
  <r>
    <s v="b3f1b49e-1683-4cd5-8348-a2858741c5f2"/>
    <d v="2019-07-26T22:07:04"/>
    <d v="2019-07-26T00:00:00"/>
    <s v="9:48PM"/>
    <d v="2019-07-26T00:00:00"/>
    <s v="5:48PM"/>
    <d v="2019-07-26T00:00:00"/>
    <s v="10:06PM"/>
    <d v="2019-07-26T00:00:00"/>
    <s v="6:06PM"/>
    <s v="-05:00"/>
    <s v="Blade"/>
    <s v="Employee44"/>
    <s v="Employee44@blyblade.com"/>
    <x v="44"/>
    <s v="--"/>
    <s v="Travel | UberX"/>
    <x v="0"/>
    <x v="230"/>
    <n v="16"/>
    <s v="10011, USA"/>
    <s v="10016, USA"/>
    <x v="7"/>
    <s v="I'M RIDING"/>
    <s v="DEPT - FR - NY"/>
    <s v="Monthly Billing"/>
    <s v="Fare"/>
    <n v="29.92"/>
    <n v="0"/>
    <n v="0"/>
    <n v="29.92"/>
    <s v="USD"/>
    <n v="29.92"/>
    <n v="0"/>
    <n v="0"/>
    <n v="29.92"/>
    <n v="2.99"/>
  </r>
  <r>
    <s v="bdf2e713-eb22-4b31-9cc3-d89e63a222f3"/>
    <d v="2019-07-26T23:44:03"/>
    <d v="2019-07-26T00:00:00"/>
    <s v="10:57PM"/>
    <d v="2019-07-26T00:00:00"/>
    <s v="6:57PM"/>
    <d v="2019-07-26T00:00:00"/>
    <s v="11:43PM"/>
    <d v="2019-07-26T00:00:00"/>
    <s v="7:43PM"/>
    <s v="-05:00"/>
    <s v="Blade"/>
    <s v="Employee26"/>
    <s v="Employee26@blyblade.com"/>
    <x v="24"/>
    <s v="--"/>
    <s v="Travel | UberX"/>
    <x v="1"/>
    <x v="803"/>
    <n v="31"/>
    <s v="10604, USA"/>
    <s v="06853, USA"/>
    <x v="7"/>
    <s v="I'M RIDING"/>
    <s v="DEPT - OPS - NY"/>
    <s v="Monthly Billing"/>
    <s v="Fare"/>
    <n v="35.14"/>
    <n v="0"/>
    <n v="0"/>
    <n v="35.14"/>
    <s v="USD"/>
    <n v="35.14"/>
    <n v="0"/>
    <n v="0"/>
    <n v="35.14"/>
    <n v="3.51"/>
  </r>
  <r>
    <s v="795d527e-57dd-48e1-8f89-2b670e363d09"/>
    <d v="2019-07-28T03:55:31"/>
    <d v="2019-07-28T00:00:00"/>
    <s v="3:16AM"/>
    <d v="2019-07-27T00:00:00"/>
    <s v="11:16PM"/>
    <d v="2019-07-28T00:00:00"/>
    <s v="3:53AM"/>
    <d v="2019-07-27T00:00:00"/>
    <s v="11:53PM"/>
    <s v="-05:00"/>
    <s v="Blade"/>
    <s v="Employee14"/>
    <s v="Employee14@blyblade.com"/>
    <x v="5"/>
    <s v="--"/>
    <s v="Travel | UberX"/>
    <x v="0"/>
    <x v="804"/>
    <n v="33"/>
    <s v="11430, USA"/>
    <s v="11365, USA"/>
    <x v="7"/>
    <s v="I'M RIDING EARLY/LATE"/>
    <s v="DEPT - OPS - NY"/>
    <s v="Monthly Billing"/>
    <s v="Tip"/>
    <n v="0"/>
    <n v="0"/>
    <n v="4.1500000000000004"/>
    <n v="4.1500000000000004"/>
    <s v="USD"/>
    <n v="0"/>
    <n v="0"/>
    <n v="4.1500000000000004"/>
    <n v="4.1500000000000004"/>
    <n v="0"/>
  </r>
  <r>
    <s v="f5c6d278-d635-44bc-b3f8-dc16c9cf4653"/>
    <d v="2019-07-27T00:16:13"/>
    <d v="2019-07-26T00:00:00"/>
    <s v="11:39PM"/>
    <d v="2019-07-26T00:00:00"/>
    <s v="7:39PM"/>
    <d v="2019-07-27T00:00:00"/>
    <s v="12:16AM"/>
    <d v="2019-07-26T00:00:00"/>
    <s v="8:16PM"/>
    <s v="-05:00"/>
    <s v="Blade"/>
    <s v="Employee47"/>
    <s v="Employee47@blyblade.com"/>
    <x v="32"/>
    <s v="--"/>
    <s v="Travel | UberX"/>
    <x v="2"/>
    <x v="790"/>
    <n v="33"/>
    <s v="07608, USA"/>
    <s v="10011, USA"/>
    <x v="7"/>
    <s v="I'M RIDING"/>
    <s v="DEPT - CX"/>
    <s v="Monthly Billing"/>
    <s v="Fare"/>
    <n v="36.700000000000003"/>
    <n v="0"/>
    <n v="0"/>
    <n v="36.700000000000003"/>
    <s v="USD"/>
    <n v="36.700000000000003"/>
    <n v="0"/>
    <n v="0"/>
    <n v="36.700000000000003"/>
    <n v="3.67"/>
  </r>
  <r>
    <s v="31b00a63-7e8c-4def-9d5a-9905ff07e5e8"/>
    <d v="2019-07-27T00:32:58"/>
    <d v="2019-07-27T00:00:00"/>
    <s v="12:12AM"/>
    <d v="2019-07-26T00:00:00"/>
    <s v="8:12PM"/>
    <d v="2019-07-27T00:00:00"/>
    <s v="12:32AM"/>
    <d v="2019-07-26T00:00:00"/>
    <s v="8:32PM"/>
    <s v="-05:00"/>
    <s v="Blade"/>
    <s v="Employee16"/>
    <s v="Employee16@blyblade.com"/>
    <x v="13"/>
    <s v="--"/>
    <s v="Travel | UberX Diamond"/>
    <x v="0"/>
    <x v="805"/>
    <n v="13"/>
    <s v="10016, USA"/>
    <s v="10038, USA"/>
    <x v="7"/>
    <s v="I'M RIDING"/>
    <s v="DEPT - OPS - NY"/>
    <s v="Monthly Billing"/>
    <s v="Fare"/>
    <n v="22.25"/>
    <n v="0"/>
    <n v="0"/>
    <n v="22.25"/>
    <s v="USD"/>
    <n v="22.25"/>
    <n v="0"/>
    <n v="0"/>
    <n v="22.25"/>
    <n v="2.23"/>
  </r>
  <r>
    <s v="a86ece7f-e4b0-4b31-a454-b0c8a70a8b40"/>
    <d v="2019-07-27T00:55:44"/>
    <d v="2019-07-27T00:00:00"/>
    <s v="12:22AM"/>
    <d v="2019-07-26T00:00:00"/>
    <s v="8:22PM"/>
    <d v="2019-07-27T00:00:00"/>
    <s v="12:55AM"/>
    <d v="2019-07-26T00:00:00"/>
    <s v="8:55PM"/>
    <s v="-05:00"/>
    <s v="Blade"/>
    <s v="Employee13"/>
    <s v="Employee13@blyblade.com"/>
    <x v="33"/>
    <s v="--"/>
    <s v="Travel | UberX Diamond"/>
    <x v="0"/>
    <x v="806"/>
    <n v="23"/>
    <s v="10010, USA"/>
    <s v="11211, USA"/>
    <x v="7"/>
    <s v="I'M RIDING"/>
    <s v="DEPT - CX"/>
    <s v="Monthly Billing"/>
    <s v="Fare"/>
    <n v="36.659999999999997"/>
    <n v="0"/>
    <n v="0"/>
    <n v="36.659999999999997"/>
    <s v="USD"/>
    <n v="36.659999999999997"/>
    <n v="0"/>
    <n v="0"/>
    <n v="36.659999999999997"/>
    <n v="3.67"/>
  </r>
  <r>
    <s v="ce7d6a3d-cec5-45ce-9be4-2ea1cda4c6c9"/>
    <d v="2019-07-27T01:06:53"/>
    <d v="2019-07-27T00:00:00"/>
    <s v="12:57AM"/>
    <d v="2019-07-26T00:00:00"/>
    <s v="8:57PM"/>
    <d v="2019-07-27T00:00:00"/>
    <s v="1:06AM"/>
    <d v="2019-07-26T00:00:00"/>
    <s v="9:06PM"/>
    <s v="-05:00"/>
    <s v="Blade"/>
    <s v="Employee6"/>
    <s v="Employee6@blyblade.com"/>
    <x v="3"/>
    <s v="--"/>
    <s v="Travel | UberX Diamond"/>
    <x v="0"/>
    <x v="206"/>
    <n v="7"/>
    <s v="10016, USA"/>
    <s v="10168, USA"/>
    <x v="7"/>
    <s v="I'M RIDING EARLY/LATE"/>
    <s v="DEPT - OPS - NY"/>
    <s v="Monthly Billing"/>
    <s v="Fare"/>
    <n v="10.8"/>
    <n v="0"/>
    <n v="0"/>
    <n v="10.8"/>
    <s v="USD"/>
    <n v="10.8"/>
    <n v="0"/>
    <n v="0"/>
    <n v="10.8"/>
    <n v="1.08"/>
  </r>
  <r>
    <s v="d58c984b-dc06-41d8-937b-0b415eeba5b4"/>
    <d v="2019-07-27T01:24:12"/>
    <d v="2019-07-27T00:00:00"/>
    <s v="12:37AM"/>
    <d v="2019-07-26T00:00:00"/>
    <s v="8:37PM"/>
    <d v="2019-07-27T00:00:00"/>
    <s v="1:23AM"/>
    <d v="2019-07-26T00:00:00"/>
    <s v="9:23PM"/>
    <s v="-05:00"/>
    <s v="Blade"/>
    <s v="Employee25"/>
    <s v="Employee25@blyblade.com"/>
    <x v="21"/>
    <s v="--"/>
    <s v="Travel | UberX Diamond"/>
    <x v="0"/>
    <x v="807"/>
    <n v="35"/>
    <s v="10016, USA"/>
    <s v="07087, USA"/>
    <x v="7"/>
    <s v="I'M RIDING EARLY/LATE"/>
    <s v="DEPT - CX"/>
    <s v="Monthly Billing"/>
    <s v="Fare"/>
    <n v="60.64"/>
    <n v="0"/>
    <n v="0"/>
    <n v="60.64"/>
    <s v="USD"/>
    <n v="60.64"/>
    <n v="0"/>
    <n v="0"/>
    <n v="60.64"/>
    <n v="6.06"/>
  </r>
  <r>
    <s v="9a0d5d6c-acd2-4c19-b830-03c8b459aaaf"/>
    <d v="2019-07-27T01:34:38"/>
    <d v="2019-07-27T00:00:00"/>
    <s v="1:11AM"/>
    <d v="2019-07-26T00:00:00"/>
    <s v="9:11PM"/>
    <d v="2019-07-27T00:00:00"/>
    <s v="1:34AM"/>
    <d v="2019-07-26T00:00:00"/>
    <s v="9:34PM"/>
    <s v="-05:00"/>
    <s v="Blade"/>
    <s v="Employee7"/>
    <s v="Employee7@blyblade.com"/>
    <x v="23"/>
    <s v="--"/>
    <s v="Travel | UberX"/>
    <x v="0"/>
    <x v="264"/>
    <n v="17"/>
    <s v="10011, USA"/>
    <s v="10017, USA"/>
    <x v="7"/>
    <s v="I'M RIDING"/>
    <s v="DEPT - OPS - NY"/>
    <s v="Monthly Billing"/>
    <s v="Fare"/>
    <n v="18.48"/>
    <n v="0"/>
    <n v="0"/>
    <n v="18.48"/>
    <s v="USD"/>
    <n v="18.48"/>
    <n v="0"/>
    <n v="0"/>
    <n v="18.48"/>
    <n v="1.85"/>
  </r>
  <r>
    <s v="97a9ec0d-11e1-413d-891b-be160cb68455"/>
    <d v="2019-07-28T14:29:48"/>
    <d v="2019-07-28T00:00:00"/>
    <s v="1:27PM"/>
    <d v="2019-07-28T00:00:00"/>
    <s v="9:27AM"/>
    <d v="2019-07-28T00:00:00"/>
    <s v="2:29PM"/>
    <d v="2019-07-28T00:00:00"/>
    <s v="10:29AM"/>
    <s v="-05:00"/>
    <s v="Blade"/>
    <s v="Employee2"/>
    <s v="Employee2@blyblade.com"/>
    <x v="2"/>
    <s v="--"/>
    <s v="Travel | Premium SUV"/>
    <x v="1"/>
    <x v="515"/>
    <n v="33"/>
    <s v="11937, USA"/>
    <s v="11954, USA"/>
    <x v="12"/>
    <s v="PAX TRAVEL"/>
    <s v="DEPT - OPS - NY"/>
    <s v="Monthly Billing"/>
    <s v="Tip"/>
    <n v="0"/>
    <n v="0"/>
    <n v="19.34"/>
    <n v="19.34"/>
    <s v="USD"/>
    <n v="0"/>
    <n v="0"/>
    <n v="19.34"/>
    <n v="19.34"/>
    <n v="0"/>
  </r>
  <r>
    <s v="d88c3d46-62ed-4de8-b144-1129f2bb89e6"/>
    <d v="2019-07-27T01:52:32"/>
    <d v="2019-07-27T00:00:00"/>
    <s v="1:12AM"/>
    <d v="2019-07-26T00:00:00"/>
    <s v="9:12PM"/>
    <d v="2019-07-27T00:00:00"/>
    <s v="1:52AM"/>
    <d v="2019-07-26T00:00:00"/>
    <s v="9:52PM"/>
    <s v="-05:00"/>
    <s v="Blade"/>
    <s v="Employee5"/>
    <s v="Employee5@blyblade.com"/>
    <x v="9"/>
    <s v="--"/>
    <s v="Travel | UberX"/>
    <x v="0"/>
    <x v="808"/>
    <n v="34"/>
    <s v="10001, USA"/>
    <s v="11374, USA"/>
    <x v="7"/>
    <s v="I'M RIDING"/>
    <s v="DEPT - OPS - NY"/>
    <s v="Monthly Billing"/>
    <s v="Fare"/>
    <n v="49.49"/>
    <n v="0"/>
    <n v="0"/>
    <n v="49.49"/>
    <s v="USD"/>
    <n v="49.49"/>
    <n v="0"/>
    <n v="0"/>
    <n v="49.49"/>
    <n v="4.95"/>
  </r>
  <r>
    <s v="c12f8ae0-00f1-4fd2-b0b3-09c814a958b3"/>
    <d v="2019-07-27T01:58:36"/>
    <d v="2019-07-27T00:00:00"/>
    <s v="1:33AM"/>
    <d v="2019-07-26T00:00:00"/>
    <s v="9:33PM"/>
    <d v="2019-07-27T00:00:00"/>
    <s v="1:58AM"/>
    <d v="2019-07-26T00:00:00"/>
    <s v="9:58PM"/>
    <s v="-05:00"/>
    <s v="Blade"/>
    <s v="Employee14"/>
    <s v="Employee14@blyblade.com"/>
    <x v="5"/>
    <s v="--"/>
    <s v="Travel | UberX Diamond"/>
    <x v="0"/>
    <x v="809"/>
    <n v="20"/>
    <s v="11354, USA"/>
    <s v="11430, USA"/>
    <x v="7"/>
    <s v="I'M RIDING EARLY/LATE"/>
    <s v="DEPT - OPS - NY"/>
    <s v="Monthly Billing"/>
    <s v="Fare"/>
    <n v="22.77"/>
    <n v="0"/>
    <n v="0"/>
    <n v="22.77"/>
    <s v="USD"/>
    <n v="22.77"/>
    <n v="0"/>
    <n v="0"/>
    <n v="22.77"/>
    <n v="2.2799999999999998"/>
  </r>
  <r>
    <s v="3473cffb-d983-4ae9-a300-85d37b173a42"/>
    <d v="2019-07-27T03:53:14"/>
    <d v="2019-07-27T00:00:00"/>
    <s v="3:13AM"/>
    <d v="2019-07-26T00:00:00"/>
    <s v="11:13PM"/>
    <d v="2019-07-27T00:00:00"/>
    <s v="3:52AM"/>
    <d v="2019-07-26T00:00:00"/>
    <s v="11:52PM"/>
    <s v="-05:00"/>
    <s v="Blade"/>
    <s v="Employee14"/>
    <s v="Employee14@blyblade.com"/>
    <x v="5"/>
    <s v="--"/>
    <s v="Travel | UberX"/>
    <x v="0"/>
    <x v="793"/>
    <n v="28"/>
    <s v="11430, USA"/>
    <s v="11365, USA"/>
    <x v="7"/>
    <s v="I'M RIDING EARLY/LATE"/>
    <s v="DEPT - OPS - NY"/>
    <s v="Monthly Billing"/>
    <s v="Fare"/>
    <n v="35.26"/>
    <n v="0"/>
    <n v="0"/>
    <n v="35.26"/>
    <s v="USD"/>
    <n v="35.26"/>
    <n v="0"/>
    <n v="0"/>
    <n v="35.26"/>
    <n v="3.53"/>
  </r>
  <r>
    <s v="329c2eb9-020c-4598-ba9c-b80110ef974a"/>
    <d v="2019-07-27T10:51:20"/>
    <d v="2019-07-27T00:00:00"/>
    <s v="10:32AM"/>
    <d v="2019-07-27T00:00:00"/>
    <s v="6:32AM"/>
    <d v="2019-07-27T00:00:00"/>
    <s v="10:51AM"/>
    <d v="2019-07-27T00:00:00"/>
    <s v="6:51AM"/>
    <s v="-05:00"/>
    <s v="Blade"/>
    <s v="Employee2"/>
    <s v="Employee2@blyblade.com"/>
    <x v="2"/>
    <s v="--"/>
    <s v="Travel | UberX Diamond"/>
    <x v="0"/>
    <x v="810"/>
    <n v="14"/>
    <s v="10027, USA"/>
    <s v="10011, USA"/>
    <x v="7"/>
    <s v="I'M RIDING EARLY/LATE"/>
    <s v="DEPT - OPS - NY"/>
    <s v="Monthly Billing"/>
    <s v="Fare"/>
    <n v="22.51"/>
    <n v="0"/>
    <n v="0"/>
    <n v="22.51"/>
    <s v="USD"/>
    <n v="22.51"/>
    <n v="0"/>
    <n v="0"/>
    <n v="22.51"/>
    <n v="2.25"/>
  </r>
  <r>
    <s v="07db6f79-654a-5c25-9e01-a57dd63665bd"/>
    <d v="2019-07-28T17:41:14"/>
    <d v="2019-07-28T00:00:00"/>
    <s v="5:13PM"/>
    <d v="2019-07-28T00:00:00"/>
    <s v="1:13PM"/>
    <d v="2019-07-28T00:00:00"/>
    <s v="5:41PM"/>
    <d v="2019-07-28T00:00:00"/>
    <s v="1:41PM"/>
    <s v="-05:00"/>
    <s v="Blade"/>
    <s v="Employee49"/>
    <s v="Employee49@blyblade.com"/>
    <x v="46"/>
    <s v="--"/>
    <s v="Eats"/>
    <x v="0"/>
    <x v="307"/>
    <n v="27"/>
    <s v="10011, USA"/>
    <s v="10011, USA"/>
    <x v="9"/>
    <s v="Blade - Lunch Policy"/>
    <s v="BLADE - CX + SR CX"/>
    <s v="Monthly Billing"/>
    <s v="Fare and Tip"/>
    <n v="17.899999999999999"/>
    <n v="0"/>
    <n v="2.6"/>
    <n v="17.899999999999999"/>
    <s v="USD"/>
    <n v="17.899999999999999"/>
    <n v="0"/>
    <n v="2.6"/>
    <n v="17.899999999999999"/>
    <n v="1.79"/>
  </r>
  <r>
    <s v="eb18e115-94ce-4f65-9d6c-814ede3efe08"/>
    <d v="2019-07-27T11:42:04"/>
    <d v="2019-07-27T00:00:00"/>
    <s v="11:03AM"/>
    <d v="2019-07-27T00:00:00"/>
    <s v="7:03AM"/>
    <d v="2019-07-27T00:00:00"/>
    <s v="11:41AM"/>
    <d v="2019-07-27T00:00:00"/>
    <s v="7:41AM"/>
    <s v="-05:00"/>
    <s v="Blade"/>
    <s v="Employee15"/>
    <s v="Employee15@blyblade.com"/>
    <x v="35"/>
    <s v="--"/>
    <s v="Travel | UberX Diamond"/>
    <x v="0"/>
    <x v="298"/>
    <n v="35"/>
    <s v="ted States"/>
    <s v="07608, USA"/>
    <x v="7"/>
    <s v="I'M RIDING"/>
    <s v="DEPT - CX"/>
    <s v="Monthly Billing"/>
    <s v="Fare"/>
    <n v="76.36"/>
    <n v="0"/>
    <n v="0"/>
    <n v="76.36"/>
    <s v="USD"/>
    <n v="76.36"/>
    <n v="0"/>
    <n v="0"/>
    <n v="76.36"/>
    <n v="7.64"/>
  </r>
  <r>
    <s v="bddc4a33-2000-4750-b081-f500365fe6b3"/>
    <d v="2019-07-27T12:34:34"/>
    <d v="2019-07-27T00:00:00"/>
    <s v="12:16PM"/>
    <d v="2019-07-27T00:00:00"/>
    <s v="8:16AM"/>
    <d v="2019-07-27T00:00:00"/>
    <s v="12:34PM"/>
    <d v="2019-07-27T00:00:00"/>
    <s v="8:34AM"/>
    <s v="-05:00"/>
    <s v="Blade"/>
    <s v="Employee2"/>
    <s v="Employee2@blyblade.com"/>
    <x v="2"/>
    <s v="--"/>
    <s v="Travel | UberX Diamond"/>
    <x v="0"/>
    <x v="716"/>
    <n v="13"/>
    <s v="10011, USA"/>
    <s v="ted States"/>
    <x v="7"/>
    <s v="I'M RIDING"/>
    <s v="DEPT - OPS - NY"/>
    <s v="Monthly Billing"/>
    <s v="Fare"/>
    <n v="22.51"/>
    <n v="0"/>
    <n v="0"/>
    <n v="22.51"/>
    <s v="USD"/>
    <n v="22.51"/>
    <n v="0"/>
    <n v="0"/>
    <n v="22.51"/>
    <n v="2.25"/>
  </r>
  <r>
    <s v="a28bfd21-65c7-4a23-8c0b-996058a629c1"/>
    <d v="2019-07-27T13:51:52"/>
    <d v="2019-07-27T00:00:00"/>
    <s v="1:08PM"/>
    <d v="2019-07-27T00:00:00"/>
    <s v="9:08AM"/>
    <d v="2019-07-27T00:00:00"/>
    <s v="1:51PM"/>
    <d v="2019-07-27T00:00:00"/>
    <s v="9:51AM"/>
    <s v="-05:00"/>
    <s v="Blade"/>
    <s v="Employee15"/>
    <s v="Employee15@blyblade.com"/>
    <x v="35"/>
    <s v="--"/>
    <s v="Travel | UberX"/>
    <x v="2"/>
    <x v="811"/>
    <n v="38"/>
    <s v="07608, USA"/>
    <s v="ted States"/>
    <x v="7"/>
    <s v="I'M RIDING"/>
    <s v="DEPT - CX"/>
    <s v="Monthly Billing"/>
    <s v="Fare"/>
    <n v="47.04"/>
    <n v="0"/>
    <n v="0"/>
    <n v="47.04"/>
    <s v="USD"/>
    <n v="47.04"/>
    <n v="0"/>
    <n v="0"/>
    <n v="47.04"/>
    <n v="4.7"/>
  </r>
  <r>
    <s v="786f0748-77ed-4c19-8ab8-d55fce30bf29"/>
    <d v="2019-07-27T15:31:31"/>
    <d v="2019-07-27T00:00:00"/>
    <s v="2:50PM"/>
    <d v="2019-07-27T00:00:00"/>
    <s v="10:50AM"/>
    <d v="2019-07-27T00:00:00"/>
    <s v="3:31PM"/>
    <d v="2019-07-27T00:00:00"/>
    <s v="11:31AM"/>
    <s v="-05:00"/>
    <s v="Blade"/>
    <s v="Employee5"/>
    <s v="Employee5@blyblade.com"/>
    <x v="9"/>
    <s v="--"/>
    <s v="Travel | UberX"/>
    <x v="0"/>
    <x v="663"/>
    <n v="36"/>
    <s v="11374, USA"/>
    <s v="10001, USA"/>
    <x v="7"/>
    <s v="I'M RIDING"/>
    <s v="DEPT - OPS - NY"/>
    <s v="Monthly Billing"/>
    <s v="Fare"/>
    <n v="46.13"/>
    <n v="0"/>
    <n v="0"/>
    <n v="46.13"/>
    <s v="USD"/>
    <n v="46.13"/>
    <n v="0"/>
    <n v="0"/>
    <n v="46.13"/>
    <n v="4.6100000000000003"/>
  </r>
  <r>
    <s v="ac598fde-6d5f-44e4-a48a-46460dc10e9f"/>
    <d v="2019-07-27T15:46:00"/>
    <d v="2019-07-27T00:00:00"/>
    <s v="3:23PM"/>
    <d v="2019-07-27T00:00:00"/>
    <s v="11:23AM"/>
    <d v="2019-07-27T00:00:00"/>
    <s v="3:45PM"/>
    <d v="2019-07-27T00:00:00"/>
    <s v="11:45AM"/>
    <s v="-05:00"/>
    <s v="Blade"/>
    <s v="Employee49"/>
    <s v="Employee49@blyblade.com"/>
    <x v="46"/>
    <s v="--"/>
    <s v="Travel | UberX"/>
    <x v="0"/>
    <x v="469"/>
    <n v="19"/>
    <s v="10023, USA"/>
    <s v="10016, USA"/>
    <x v="7"/>
    <s v="I'M RIDING"/>
    <s v="BLADE - CX + SR CX"/>
    <s v="Monthly Billing"/>
    <s v="Fare"/>
    <n v="25.06"/>
    <n v="0"/>
    <n v="0"/>
    <n v="25.06"/>
    <s v="USD"/>
    <n v="25.06"/>
    <n v="0"/>
    <n v="0"/>
    <n v="25.06"/>
    <n v="2.5099999999999998"/>
  </r>
  <r>
    <s v="7bbd64f6-99e7-47d6-a438-29a39a117d05"/>
    <d v="2019-07-27T21:03:35"/>
    <d v="2019-07-27T00:00:00"/>
    <s v="8:37PM"/>
    <d v="2019-07-27T00:00:00"/>
    <s v="4:37PM"/>
    <d v="2019-07-27T00:00:00"/>
    <s v="9:03PM"/>
    <d v="2019-07-27T00:00:00"/>
    <s v="5:03PM"/>
    <s v="-05:00"/>
    <s v="Blade"/>
    <s v="Employee17"/>
    <s v="Employee17@blyblade.com"/>
    <x v="12"/>
    <s v="--"/>
    <s v="Travel | UberX"/>
    <x v="0"/>
    <x v="287"/>
    <n v="15"/>
    <s v="10017, USA"/>
    <s v="10004, USA"/>
    <x v="7"/>
    <s v="I'M RIDING"/>
    <s v="DEPT - OPS - NY"/>
    <s v="Monthly Billing"/>
    <s v="Fare"/>
    <n v="23.43"/>
    <n v="0"/>
    <n v="0"/>
    <n v="23.43"/>
    <s v="USD"/>
    <n v="23.43"/>
    <n v="0"/>
    <n v="0"/>
    <n v="23.43"/>
    <n v="2.34"/>
  </r>
  <r>
    <s v="17f87d14-6fba-4f9f-85ab-96604370cf6c"/>
    <d v="2019-07-28T01:52:07"/>
    <d v="2019-07-28T00:00:00"/>
    <s v="1:12AM"/>
    <d v="2019-07-27T00:00:00"/>
    <s v="9:12PM"/>
    <d v="2019-07-28T00:00:00"/>
    <s v="1:51AM"/>
    <d v="2019-07-27T00:00:00"/>
    <s v="9:51PM"/>
    <s v="-05:00"/>
    <s v="Blade"/>
    <s v="Employee14"/>
    <s v="Employee14@blyblade.com"/>
    <x v="5"/>
    <s v="--"/>
    <s v="Travel | UberX Diamond"/>
    <x v="0"/>
    <x v="802"/>
    <n v="37"/>
    <s v="11365, USA"/>
    <s v="11430, USA"/>
    <x v="7"/>
    <s v="I'M RIDING EARLY/LATE"/>
    <s v="DEPT - OPS - NY"/>
    <s v="Monthly Billing"/>
    <s v="Fare"/>
    <n v="40.869999999999997"/>
    <n v="0"/>
    <n v="0"/>
    <n v="40.869999999999997"/>
    <s v="USD"/>
    <n v="40.869999999999997"/>
    <n v="0"/>
    <n v="0"/>
    <n v="40.869999999999997"/>
    <n v="4.09"/>
  </r>
  <r>
    <s v="795d527e-57dd-48e1-8f89-2b670e363d09"/>
    <d v="2019-07-28T03:53:09"/>
    <d v="2019-07-28T00:00:00"/>
    <s v="3:16AM"/>
    <d v="2019-07-27T00:00:00"/>
    <s v="11:16PM"/>
    <d v="2019-07-28T00:00:00"/>
    <s v="3:53AM"/>
    <d v="2019-07-27T00:00:00"/>
    <s v="11:53PM"/>
    <s v="-05:00"/>
    <s v="Blade"/>
    <s v="Employee14"/>
    <s v="Employee14@blyblade.com"/>
    <x v="5"/>
    <s v="--"/>
    <s v="Travel | UberX"/>
    <x v="0"/>
    <x v="804"/>
    <n v="33"/>
    <s v="11430, USA"/>
    <s v="11365, USA"/>
    <x v="7"/>
    <s v="I'M RIDING EARLY/LATE"/>
    <s v="DEPT - OPS - NY"/>
    <s v="Monthly Billing"/>
    <s v="Fare"/>
    <n v="79.58"/>
    <n v="0"/>
    <n v="0"/>
    <n v="79.58"/>
    <s v="USD"/>
    <n v="79.58"/>
    <n v="0"/>
    <n v="0"/>
    <n v="79.58"/>
    <n v="7.96"/>
  </r>
  <r>
    <s v="9999a82f-0c8e-43e0-9119-5c0a9a5ca820"/>
    <d v="2019-07-28T03:55:18"/>
    <d v="2019-07-28T00:00:00"/>
    <s v="3:32AM"/>
    <d v="2019-07-27T00:00:00"/>
    <s v="11:32PM"/>
    <d v="2019-07-28T00:00:00"/>
    <s v="3:55AM"/>
    <d v="2019-07-27T00:00:00"/>
    <s v="11:55PM"/>
    <s v="-05:00"/>
    <s v="Blade"/>
    <s v="Employee49"/>
    <s v="Employee49@blyblade.com"/>
    <x v="46"/>
    <s v="--"/>
    <s v="Travel | UberX"/>
    <x v="0"/>
    <x v="144"/>
    <n v="18"/>
    <s v="10011, USA"/>
    <s v="10027, USA"/>
    <x v="7"/>
    <s v="I'M RIDING"/>
    <s v="BLADE - CX + SR CX"/>
    <s v="Monthly Billing"/>
    <s v="Fare"/>
    <n v="25.36"/>
    <n v="0"/>
    <n v="0"/>
    <n v="25.36"/>
    <s v="USD"/>
    <n v="25.36"/>
    <n v="0"/>
    <n v="0"/>
    <n v="25.36"/>
    <n v="2.54"/>
  </r>
  <r>
    <s v="5726348b-5b5c-4eac-b3a6-fe4af8e53861"/>
    <d v="2019-07-28T04:12:17"/>
    <d v="2019-07-28T00:00:00"/>
    <s v="3:30AM"/>
    <d v="2019-07-27T00:00:00"/>
    <s v="11:30PM"/>
    <d v="2019-07-28T00:00:00"/>
    <s v="4:12AM"/>
    <d v="2019-07-28T00:00:00"/>
    <s v="12:12AM"/>
    <s v="-05:00"/>
    <s v="Blade"/>
    <s v="Employee5"/>
    <s v="Employee5@blyblade.com"/>
    <x v="9"/>
    <s v="--"/>
    <s v="Travel | UberX"/>
    <x v="0"/>
    <x v="812"/>
    <n v="38"/>
    <s v="10011, USA"/>
    <s v="11374, USA"/>
    <x v="7"/>
    <s v="I'M RIDING EARLY/LATE"/>
    <s v="DEPT - OPS - NY"/>
    <s v="Monthly Billing"/>
    <s v="Fare"/>
    <n v="48.84"/>
    <n v="0"/>
    <n v="0"/>
    <n v="48.84"/>
    <s v="USD"/>
    <n v="48.84"/>
    <n v="0"/>
    <n v="0"/>
    <n v="48.84"/>
    <n v="4.88"/>
  </r>
  <r>
    <s v="38c5eb38-1766-4b1b-baf6-68c4d5f98dd8"/>
    <d v="2019-07-28T12:01:22"/>
    <d v="2019-07-28T00:00:00"/>
    <s v="11:37AM"/>
    <d v="2019-07-28T00:00:00"/>
    <s v="7:37AM"/>
    <d v="2019-07-28T00:00:00"/>
    <s v="12:01PM"/>
    <d v="2019-07-28T00:00:00"/>
    <s v="8:01AM"/>
    <s v="-05:00"/>
    <s v="Blade"/>
    <s v="Employee49"/>
    <s v="Employee49@blyblade.com"/>
    <x v="46"/>
    <s v="--"/>
    <s v="Travel | UberX"/>
    <x v="0"/>
    <x v="813"/>
    <n v="20"/>
    <s v="10027, USA"/>
    <s v="10001, USA"/>
    <x v="7"/>
    <s v="I'M RIDING"/>
    <s v="BLADE - CX + SR CX"/>
    <s v="Monthly Billing"/>
    <s v="Fare"/>
    <n v="24.04"/>
    <n v="0"/>
    <n v="0"/>
    <n v="24.04"/>
    <s v="USD"/>
    <n v="24.04"/>
    <n v="0"/>
    <n v="0"/>
    <n v="24.04"/>
    <n v="2.4"/>
  </r>
  <r>
    <s v="0cc3e95a-dc09-48e1-82f9-a0c3f08d313a"/>
    <d v="2019-07-28T15:38:36"/>
    <d v="2019-07-28T00:00:00"/>
    <s v="3:16PM"/>
    <d v="2019-07-28T00:00:00"/>
    <s v="11:16AM"/>
    <d v="2019-07-28T00:00:00"/>
    <s v="3:38PM"/>
    <d v="2019-07-28T00:00:00"/>
    <s v="11:38AM"/>
    <s v="-05:00"/>
    <s v="Blade"/>
    <s v="Employee31"/>
    <s v="Employee31@blyblade.com"/>
    <x v="48"/>
    <s v="--"/>
    <s v="Travel | UberX"/>
    <x v="1"/>
    <x v="743"/>
    <n v="11"/>
    <s v="11937, USA"/>
    <s v="11937, USA"/>
    <x v="7"/>
    <s v="I'M RIDING"/>
    <s v="BLADE - CX + SR CX"/>
    <s v="Monthly Billing"/>
    <s v="Fare"/>
    <n v="21.92"/>
    <n v="0"/>
    <n v="0"/>
    <n v="21.92"/>
    <s v="USD"/>
    <n v="21.92"/>
    <n v="0"/>
    <n v="0"/>
    <n v="21.92"/>
    <n v="2.19"/>
  </r>
  <r>
    <s v="210feb63-6d31-40bf-9842-02fff9914a14"/>
    <d v="2019-07-28T17:03:37"/>
    <d v="2019-07-28T00:00:00"/>
    <s v="4:25PM"/>
    <d v="2019-07-28T00:00:00"/>
    <s v="12:25PM"/>
    <d v="2019-07-28T00:00:00"/>
    <s v="5:03PM"/>
    <d v="2019-07-28T00:00:00"/>
    <s v="1:03PM"/>
    <s v="-05:00"/>
    <s v="Blade"/>
    <s v="Employee5"/>
    <s v="Employee5@blyblade.com"/>
    <x v="9"/>
    <s v="--"/>
    <s v="Travel | UberX"/>
    <x v="0"/>
    <x v="147"/>
    <n v="35"/>
    <s v="11374, USA"/>
    <s v="10011, USA"/>
    <x v="7"/>
    <s v="I'M RIDING"/>
    <s v="DEPT - OPS - NY"/>
    <s v="Monthly Billing"/>
    <s v="Fare"/>
    <n v="48.78"/>
    <n v="0"/>
    <n v="0"/>
    <n v="48.78"/>
    <s v="USD"/>
    <n v="48.78"/>
    <n v="0"/>
    <n v="0"/>
    <n v="48.78"/>
    <n v="4.88"/>
  </r>
  <r>
    <s v="7fd1d5cb-6665-4dff-b4c0-390a3bcb03fc"/>
    <d v="2019-07-28T19:13:46"/>
    <d v="2019-07-28T00:00:00"/>
    <s v="7:02PM"/>
    <d v="2019-07-28T00:00:00"/>
    <s v="3:02PM"/>
    <d v="2019-07-28T00:00:00"/>
    <s v="7:13PM"/>
    <d v="2019-07-28T00:00:00"/>
    <s v="3:13PM"/>
    <s v="-05:00"/>
    <s v="Blade"/>
    <s v="Employee16"/>
    <s v="Employee16@blyblade.com"/>
    <x v="13"/>
    <s v="--"/>
    <s v="Travel | UberX"/>
    <x v="1"/>
    <x v="97"/>
    <n v="4"/>
    <s v="11975, USA"/>
    <s v="11937, USA"/>
    <x v="7"/>
    <s v="I'M RIDING"/>
    <s v="DEPT - OPS - NY"/>
    <s v="Monthly Billing"/>
    <s v="Fare"/>
    <n v="12.28"/>
    <n v="0"/>
    <n v="0"/>
    <n v="12.28"/>
    <s v="USD"/>
    <n v="12.28"/>
    <n v="0"/>
    <n v="0"/>
    <n v="12.28"/>
    <n v="1.23"/>
  </r>
  <r>
    <s v="1b6469e6-471e-43bb-9713-e39e1dae6ef5"/>
    <d v="2019-07-28T22:13:47"/>
    <d v="2019-07-28T00:00:00"/>
    <s v="9:40PM"/>
    <d v="2019-07-28T00:00:00"/>
    <s v="5:40PM"/>
    <d v="2019-07-28T00:00:00"/>
    <s v="10:13PM"/>
    <d v="2019-07-28T00:00:00"/>
    <s v="6:13PM"/>
    <s v="-05:00"/>
    <s v="Blade"/>
    <s v="Employee49"/>
    <s v="Employee49@blyblade.com"/>
    <x v="46"/>
    <s v="--"/>
    <s v="Travel | UberX"/>
    <x v="0"/>
    <x v="814"/>
    <n v="28"/>
    <s v="10011, USA"/>
    <s v="07608, USA"/>
    <x v="7"/>
    <s v="I'M RIDING"/>
    <s v="BLADE - CX + SR CX"/>
    <s v="Monthly Billing"/>
    <s v="Fare"/>
    <n v="66.77"/>
    <n v="0"/>
    <n v="0"/>
    <n v="66.77"/>
    <s v="USD"/>
    <n v="66.77"/>
    <n v="0"/>
    <n v="0"/>
    <n v="66.77"/>
    <n v="6.68"/>
  </r>
  <r>
    <s v="3dbdf22e-8b2a-4173-a829-709f369a7455"/>
    <d v="2019-07-28T23:22:48"/>
    <d v="2019-07-28T00:00:00"/>
    <s v="11:12PM"/>
    <d v="2019-07-28T00:00:00"/>
    <s v="7:12PM"/>
    <d v="2019-07-28T00:00:00"/>
    <s v="11:22PM"/>
    <d v="2019-07-28T00:00:00"/>
    <s v="7:22PM"/>
    <s v="-05:00"/>
    <s v="Blade"/>
    <s v="Employee16"/>
    <s v="Employee16@blyblade.com"/>
    <x v="13"/>
    <s v="--"/>
    <s v="Travel | UberX"/>
    <x v="1"/>
    <x v="183"/>
    <n v="4"/>
    <s v="11937, USA"/>
    <s v="11975, USA"/>
    <x v="7"/>
    <s v="I'M RIDING"/>
    <s v="DEPT - OPS - NY"/>
    <s v="Monthly Billing"/>
    <s v="Fare"/>
    <n v="13.43"/>
    <n v="0"/>
    <n v="0"/>
    <n v="13.43"/>
    <s v="USD"/>
    <n v="13.43"/>
    <n v="0"/>
    <n v="0"/>
    <n v="13.43"/>
    <n v="1.34"/>
  </r>
  <r>
    <s v="643afba8-3fee-4519-96b5-e9aa1c40b647"/>
    <d v="2019-07-28T23:38:20"/>
    <d v="2019-07-28T00:00:00"/>
    <s v="11:04PM"/>
    <d v="2019-07-28T00:00:00"/>
    <s v="7:04PM"/>
    <d v="2019-07-28T00:00:00"/>
    <s v="11:37PM"/>
    <d v="2019-07-28T00:00:00"/>
    <s v="7:37PM"/>
    <s v="-05:00"/>
    <s v="Blade"/>
    <s v="Employee29"/>
    <s v="Employee29@blyblade.com"/>
    <x v="7"/>
    <s v="--"/>
    <s v="Travel | Premium SUV"/>
    <x v="1"/>
    <x v="49"/>
    <n v="25"/>
    <s v="11954, USA"/>
    <s v="11954, USA"/>
    <x v="12"/>
    <s v="PAX TRAVEL"/>
    <s v="DEPT - OPS - NY"/>
    <s v="Monthly Billing"/>
    <s v="Tip"/>
    <n v="0"/>
    <n v="0"/>
    <n v="10.35"/>
    <n v="10.35"/>
    <s v="USD"/>
    <n v="0"/>
    <n v="0"/>
    <n v="10.35"/>
    <n v="10.35"/>
    <n v="0"/>
  </r>
  <r>
    <s v="4859316a-2eeb-4b13-bb88-c5dec330ea62"/>
    <d v="2019-07-29T00:42:55"/>
    <d v="2019-07-29T00:00:00"/>
    <s v="12:06AM"/>
    <d v="2019-07-28T00:00:00"/>
    <s v="8:06PM"/>
    <d v="2019-07-29T00:00:00"/>
    <s v="12:42AM"/>
    <d v="2019-07-28T00:00:00"/>
    <s v="8:42PM"/>
    <s v="-05:00"/>
    <s v="Blade"/>
    <s v="Employee5"/>
    <s v="Employee5@blyblade.com"/>
    <x v="9"/>
    <s v="--"/>
    <s v="Travel | UberX Diamond"/>
    <x v="0"/>
    <x v="294"/>
    <n v="28"/>
    <s v="10010, USA"/>
    <s v="10011, USA"/>
    <x v="7"/>
    <s v="PAX TRAVEL"/>
    <s v="DEPT - OPS - NY"/>
    <s v="Monthly Billing"/>
    <s v="Fare"/>
    <n v="33.9"/>
    <n v="0"/>
    <n v="0"/>
    <n v="33.9"/>
    <s v="USD"/>
    <n v="33.9"/>
    <n v="0"/>
    <n v="0"/>
    <n v="33.9"/>
    <n v="3.39"/>
  </r>
  <r>
    <s v="b75ab731-3643-4fa7-86ec-8cf214915f77"/>
    <d v="2019-07-29T00:32:42"/>
    <d v="2019-07-28T00:00:00"/>
    <s v="11:04PM"/>
    <d v="2019-07-28T00:00:00"/>
    <s v="7:04PM"/>
    <d v="2019-07-28T00:00:00"/>
    <s v="11:36PM"/>
    <d v="2019-07-28T00:00:00"/>
    <s v="7:36PM"/>
    <s v="-05:00"/>
    <s v="Blade"/>
    <s v="Employee2"/>
    <s v="Employee2@blyblade.com"/>
    <x v="2"/>
    <s v="--"/>
    <s v="Travel | Premium SUV"/>
    <x v="1"/>
    <x v="518"/>
    <n v="14"/>
    <s v="11954, USA"/>
    <s v="11954, USA"/>
    <x v="12"/>
    <s v="PAX TRAVEL"/>
    <s v="DEPT - OPS - NY"/>
    <s v="Monthly Billing"/>
    <s v="Tip"/>
    <n v="0"/>
    <n v="0"/>
    <n v="10.36"/>
    <n v="10.36"/>
    <s v="USD"/>
    <n v="0"/>
    <n v="0"/>
    <n v="10.36"/>
    <n v="10.36"/>
    <n v="0"/>
  </r>
  <r>
    <s v="bd63721e-f4c7-4a4a-b2df-8df33e8a60a6"/>
    <d v="2019-07-29T01:15:51"/>
    <d v="2019-07-29T00:00:00"/>
    <s v="1:01AM"/>
    <d v="2019-07-28T00:00:00"/>
    <s v="9:01PM"/>
    <d v="2019-07-29T00:00:00"/>
    <s v="1:15AM"/>
    <d v="2019-07-28T00:00:00"/>
    <s v="9:15PM"/>
    <s v="-05:00"/>
    <s v="Blade"/>
    <s v="Employee7"/>
    <s v="Employee7@blyblade.com"/>
    <x v="23"/>
    <s v="--"/>
    <s v="Travel | UberX"/>
    <x v="1"/>
    <x v="768"/>
    <n v="3"/>
    <s v="11975, USA"/>
    <s v="11937, USA"/>
    <x v="7"/>
    <s v="I'M RIDING"/>
    <s v="DEPT - OPS - NY"/>
    <s v="Monthly Billing"/>
    <s v="Fare"/>
    <n v="11.77"/>
    <n v="0"/>
    <n v="0"/>
    <n v="11.77"/>
    <s v="USD"/>
    <n v="11.77"/>
    <n v="0"/>
    <n v="0"/>
    <n v="11.77"/>
    <n v="1.18"/>
  </r>
  <r>
    <s v="53f619c5-00ea-4bd3-a5d8-69d278a7f459"/>
    <d v="2019-07-29T03:42:44"/>
    <d v="2019-07-29T00:00:00"/>
    <s v="3:02AM"/>
    <d v="2019-07-28T00:00:00"/>
    <s v="11:02PM"/>
    <d v="2019-07-29T00:00:00"/>
    <s v="3:42AM"/>
    <d v="2019-07-28T00:00:00"/>
    <s v="11:42PM"/>
    <s v="-05:00"/>
    <s v="Blade"/>
    <s v="Employee5"/>
    <s v="Employee5@blyblade.com"/>
    <x v="9"/>
    <s v="--"/>
    <s v="Travel | UberX Diamond"/>
    <x v="0"/>
    <x v="815"/>
    <n v="33"/>
    <s v="10011, USA"/>
    <s v="11374, USA"/>
    <x v="7"/>
    <s v="I'M RIDING EARLY/LATE"/>
    <s v="DEPT - OPS - NY"/>
    <s v="Monthly Billing"/>
    <s v="Fare"/>
    <n v="46.89"/>
    <n v="0"/>
    <n v="0"/>
    <n v="46.89"/>
    <s v="USD"/>
    <n v="46.89"/>
    <n v="0"/>
    <n v="0"/>
    <n v="46.89"/>
    <n v="4.6900000000000004"/>
  </r>
  <r>
    <s v="6bdb362a-a044-43d0-8c3d-303ec8e6c9e4"/>
    <d v="2019-07-29T10:43:05"/>
    <d v="2019-07-29T00:00:00"/>
    <s v="10:24AM"/>
    <d v="2019-07-29T00:00:00"/>
    <s v="6:24AM"/>
    <d v="2019-07-29T00:00:00"/>
    <s v="10:42AM"/>
    <d v="2019-07-29T00:00:00"/>
    <s v="6:42AM"/>
    <s v="-05:00"/>
    <s v="Blade"/>
    <s v="Employee13"/>
    <s v="Employee13@blyblade.com"/>
    <x v="33"/>
    <s v="--"/>
    <s v="Travel | UberX Diamond"/>
    <x v="0"/>
    <x v="304"/>
    <n v="13"/>
    <s v="11211, USA"/>
    <s v="10010, USA"/>
    <x v="7"/>
    <s v="I'M RIDING"/>
    <s v="DEPT - CX"/>
    <s v="Monthly Billing"/>
    <s v="Fare"/>
    <n v="19.11"/>
    <n v="0"/>
    <n v="0"/>
    <n v="19.11"/>
    <s v="USD"/>
    <n v="19.11"/>
    <n v="0"/>
    <n v="0"/>
    <n v="19.11"/>
    <n v="1.91"/>
  </r>
  <r>
    <s v="e2b45526-d58b-4e5f-8cac-65fff355ac5e"/>
    <d v="2019-07-29T11:02:43"/>
    <d v="2019-07-29T00:00:00"/>
    <s v="10:36AM"/>
    <d v="2019-07-29T00:00:00"/>
    <s v="6:36AM"/>
    <d v="2019-07-29T00:00:00"/>
    <s v="11:02AM"/>
    <d v="2019-07-29T00:00:00"/>
    <s v="7:02AM"/>
    <s v="-05:00"/>
    <s v="Blade"/>
    <s v="Employee49"/>
    <s v="Employee49@blyblade.com"/>
    <x v="46"/>
    <s v="--"/>
    <s v="Travel | UberX"/>
    <x v="0"/>
    <x v="816"/>
    <n v="23"/>
    <s v="10027, USA"/>
    <s v="10016, USA"/>
    <x v="7"/>
    <s v="I'M RIDING"/>
    <s v="BLADE - CX + SR CX"/>
    <s v="Monthly Billing"/>
    <s v="Fare"/>
    <n v="36.39"/>
    <n v="0"/>
    <n v="0"/>
    <n v="36.39"/>
    <s v="USD"/>
    <n v="36.39"/>
    <n v="0"/>
    <n v="0"/>
    <n v="36.39"/>
    <n v="3.64"/>
  </r>
  <r>
    <s v="f3190b97-eede-4ded-9b42-3342fa00dd30"/>
    <d v="2019-07-29T11:41:25"/>
    <d v="2019-07-29T00:00:00"/>
    <s v="11:19AM"/>
    <d v="2019-07-29T00:00:00"/>
    <s v="7:19AM"/>
    <d v="2019-07-29T00:00:00"/>
    <s v="11:41AM"/>
    <d v="2019-07-29T00:00:00"/>
    <s v="7:41AM"/>
    <s v="-05:00"/>
    <s v="Blade"/>
    <s v="Employee6"/>
    <s v="Employee6@blyblade.com"/>
    <x v="3"/>
    <s v="--"/>
    <s v="Travel | UberX"/>
    <x v="0"/>
    <x v="464"/>
    <n v="17"/>
    <s v="10011, USA"/>
    <s v="10010, USA"/>
    <x v="7"/>
    <s v="I'M RIDING"/>
    <s v="DEPT - OPS - NY"/>
    <s v="Monthly Billing"/>
    <s v="Fare"/>
    <n v="22.37"/>
    <n v="0"/>
    <n v="0"/>
    <n v="22.37"/>
    <s v="USD"/>
    <n v="22.37"/>
    <n v="0"/>
    <n v="0"/>
    <n v="22.37"/>
    <n v="2.2400000000000002"/>
  </r>
  <r>
    <s v="9343af08-89ba-484a-8ff8-429fa0316df3"/>
    <d v="2019-07-29T13:08:30"/>
    <d v="2019-07-29T00:00:00"/>
    <s v="12:38PM"/>
    <d v="2019-07-29T00:00:00"/>
    <s v="8:38AM"/>
    <d v="2019-07-29T00:00:00"/>
    <s v="1:08PM"/>
    <d v="2019-07-29T00:00:00"/>
    <s v="9:08AM"/>
    <s v="-05:00"/>
    <s v="Blade"/>
    <s v="Employee15"/>
    <s v="Employee15@blyblade.com"/>
    <x v="35"/>
    <s v="--"/>
    <s v="Travel | UberX Diamond"/>
    <x v="0"/>
    <x v="817"/>
    <n v="28"/>
    <s v="10004, USA"/>
    <s v="10004, USA"/>
    <x v="7"/>
    <s v="I'M RIDING"/>
    <s v="DEPT - CX"/>
    <s v="Monthly Billing"/>
    <s v="Fare"/>
    <n v="37.76"/>
    <n v="0"/>
    <n v="0"/>
    <n v="37.76"/>
    <s v="USD"/>
    <n v="37.76"/>
    <n v="0"/>
    <n v="0"/>
    <n v="37.76"/>
    <n v="3.78"/>
  </r>
  <r>
    <s v="3c48bd20-3bef-4e13-9853-c66271860de7"/>
    <d v="2019-07-29T13:43:59"/>
    <d v="2019-07-29T00:00:00"/>
    <s v="12:35PM"/>
    <d v="2019-07-29T00:00:00"/>
    <s v="8:35AM"/>
    <d v="2019-07-29T00:00:00"/>
    <s v="1:43PM"/>
    <d v="2019-07-29T00:00:00"/>
    <s v="9:43AM"/>
    <s v="-05:00"/>
    <s v="Blade"/>
    <s v="Employee17"/>
    <s v="Employee17@blyblade.com"/>
    <x v="12"/>
    <s v="--"/>
    <s v="Travel | UberX Diamond"/>
    <x v="2"/>
    <x v="771"/>
    <n v="61"/>
    <s v="07417, USA"/>
    <s v="10011, USA"/>
    <x v="7"/>
    <s v="I'M RIDING"/>
    <s v="DEPT - OPS - NY"/>
    <s v="Monthly Billing"/>
    <s v="Fare"/>
    <n v="64.930000000000007"/>
    <n v="0"/>
    <n v="0"/>
    <n v="64.930000000000007"/>
    <s v="USD"/>
    <n v="64.930000000000007"/>
    <n v="0"/>
    <n v="0"/>
    <n v="64.930000000000007"/>
    <n v="6.49"/>
  </r>
  <r>
    <s v="97337e8c-59e2-47f3-aa2f-cae85a1a3b65"/>
    <d v="2019-07-29T16:45:49"/>
    <d v="2019-07-29T00:00:00"/>
    <s v="4:03PM"/>
    <d v="2019-07-29T00:00:00"/>
    <s v="12:03PM"/>
    <d v="2019-07-29T00:00:00"/>
    <s v="4:45PM"/>
    <d v="2019-07-29T00:00:00"/>
    <s v="12:45PM"/>
    <s v="-05:00"/>
    <s v="Blade"/>
    <s v="Employee5"/>
    <s v="Employee5@blyblade.com"/>
    <x v="9"/>
    <s v="--"/>
    <s v="Travel | UberX Diamond"/>
    <x v="0"/>
    <x v="96"/>
    <n v="39"/>
    <s v="11374, USA"/>
    <s v="10011, USA"/>
    <x v="7"/>
    <s v="I'M RIDING"/>
    <s v="DEPT - OPS - NY"/>
    <s v="Monthly Billing"/>
    <s v="Fare"/>
    <n v="58.6"/>
    <n v="0"/>
    <n v="0"/>
    <n v="58.6"/>
    <s v="USD"/>
    <n v="58.6"/>
    <n v="0"/>
    <n v="0"/>
    <n v="58.6"/>
    <n v="5.86"/>
  </r>
  <r>
    <s v="f05cbb58-c391-4b63-8211-1ee78b6049b1"/>
    <d v="2019-07-29T17:25:15"/>
    <d v="2019-07-29T00:00:00"/>
    <s v="4:56PM"/>
    <d v="2019-07-29T00:00:00"/>
    <s v="12:56PM"/>
    <d v="2019-07-29T00:00:00"/>
    <s v="5:25PM"/>
    <d v="2019-07-29T00:00:00"/>
    <s v="1:25PM"/>
    <s v="-05:00"/>
    <s v="Blade"/>
    <s v="Employee26"/>
    <s v="Employee26@blyblade.com"/>
    <x v="24"/>
    <s v="--"/>
    <s v="Travel | UberX"/>
    <x v="0"/>
    <x v="681"/>
    <n v="25"/>
    <s v="10016, USA"/>
    <s v="10011, USA"/>
    <x v="7"/>
    <s v="I'M RIDING"/>
    <s v="DEPT - OPS - NY"/>
    <s v="Monthly Billing"/>
    <s v="Fare"/>
    <n v="24.37"/>
    <n v="0"/>
    <n v="0"/>
    <n v="24.37"/>
    <s v="USD"/>
    <n v="24.37"/>
    <n v="0"/>
    <n v="0"/>
    <n v="24.37"/>
    <n v="2.44"/>
  </r>
  <r>
    <s v="748a5e9c-f48c-4bdc-ae1e-b55c2c884d57"/>
    <d v="2019-07-29T18:48:35"/>
    <d v="2019-07-29T00:00:00"/>
    <s v="5:50PM"/>
    <d v="2019-07-29T00:00:00"/>
    <s v="1:50PM"/>
    <d v="2019-07-29T00:00:00"/>
    <s v="6:48PM"/>
    <d v="2019-07-29T00:00:00"/>
    <s v="2:48PM"/>
    <s v="-05:00"/>
    <s v="Blade"/>
    <s v="Employee49"/>
    <s v="Employee49@blyblade.com"/>
    <x v="46"/>
    <s v="--"/>
    <s v="Travel | UberX"/>
    <x v="0"/>
    <x v="803"/>
    <n v="54"/>
    <s v="10016, USA"/>
    <s v="07114, USA"/>
    <x v="7"/>
    <s v="I'M RIDING"/>
    <s v="BLADE - CX + SR CX"/>
    <s v="Monthly Billing"/>
    <s v="Fare"/>
    <n v="102.36"/>
    <n v="0"/>
    <n v="0"/>
    <n v="102.36"/>
    <s v="USD"/>
    <n v="102.36"/>
    <n v="0"/>
    <n v="0"/>
    <n v="102.36"/>
    <n v="10.24"/>
  </r>
  <r>
    <s v="b047acbe-6323-459f-8bdc-9ffcad8c668b"/>
    <d v="2019-07-29T19:27:12"/>
    <d v="2019-07-29T00:00:00"/>
    <s v="6:49PM"/>
    <d v="2019-07-29T00:00:00"/>
    <s v="2:49PM"/>
    <d v="2019-07-29T00:00:00"/>
    <s v="7:27PM"/>
    <d v="2019-07-29T00:00:00"/>
    <s v="3:27PM"/>
    <s v="-05:00"/>
    <s v="Blade"/>
    <s v="Employee49"/>
    <s v="Employee49@blyblade.com"/>
    <x v="46"/>
    <s v="--"/>
    <s v="Travel | UberX"/>
    <x v="2"/>
    <x v="818"/>
    <n v="29"/>
    <s v="07114, USA"/>
    <s v="10011, USA"/>
    <x v="7"/>
    <s v="I'M RIDING"/>
    <s v="BLADE - CX + SR CX"/>
    <s v="Monthly Billing"/>
    <s v="Fare"/>
    <n v="56.81"/>
    <n v="0"/>
    <n v="0"/>
    <n v="56.81"/>
    <s v="USD"/>
    <n v="56.81"/>
    <n v="0"/>
    <n v="0"/>
    <n v="56.81"/>
    <n v="5.68"/>
  </r>
  <r>
    <s v="24332512-2f9e-4847-bad2-1cff1f173368"/>
    <d v="2019-07-30T00:18:18"/>
    <d v="2019-07-29T00:00:00"/>
    <s v="11:57PM"/>
    <d v="2019-07-29T00:00:00"/>
    <s v="7:57PM"/>
    <d v="2019-07-30T00:00:00"/>
    <s v="12:18AM"/>
    <d v="2019-07-29T00:00:00"/>
    <s v="8:18PM"/>
    <s v="-05:00"/>
    <s v="Blade"/>
    <s v="Employee13"/>
    <s v="Employee13@blyblade.com"/>
    <x v="33"/>
    <s v="--"/>
    <s v="Travel | UberX Diamond"/>
    <x v="0"/>
    <x v="203"/>
    <n v="14"/>
    <s v="10010, USA"/>
    <s v="11211, USA"/>
    <x v="7"/>
    <s v="I'M RIDING"/>
    <s v="DEPT - CX"/>
    <s v="Monthly Billing"/>
    <s v="Fare"/>
    <n v="19.21"/>
    <n v="0"/>
    <n v="0"/>
    <n v="19.21"/>
    <s v="USD"/>
    <n v="19.21"/>
    <n v="0"/>
    <n v="0"/>
    <n v="19.21"/>
    <n v="1.92"/>
  </r>
  <r>
    <s v="642b3b26-068f-4223-bf8e-71cd6bb4978a"/>
    <d v="2019-07-30T00:30:14"/>
    <d v="2019-07-30T00:00:00"/>
    <s v="12:11AM"/>
    <d v="2019-07-29T00:00:00"/>
    <s v="8:11PM"/>
    <d v="2019-07-30T00:00:00"/>
    <s v="12:30AM"/>
    <d v="2019-07-29T00:00:00"/>
    <s v="8:30PM"/>
    <s v="-05:00"/>
    <s v="Blade"/>
    <s v="Employee17"/>
    <s v="Employee17@blyblade.com"/>
    <x v="12"/>
    <s v="--"/>
    <s v="Travel | UberX"/>
    <x v="0"/>
    <x v="193"/>
    <n v="11"/>
    <s v="10011, USA"/>
    <s v="10003, USA"/>
    <x v="7"/>
    <s v="I'M RIDING"/>
    <s v="DEPT - OPS - NY"/>
    <s v="Monthly Billing"/>
    <s v="Fare"/>
    <n v="17.66"/>
    <n v="0"/>
    <n v="0"/>
    <n v="17.66"/>
    <s v="USD"/>
    <n v="17.66"/>
    <n v="0"/>
    <n v="0"/>
    <n v="17.66"/>
    <n v="1.77"/>
  </r>
  <r>
    <s v="efcd3f05-ed15-40f6-a082-3516be85c88b"/>
    <d v="2019-07-30T02:49:47"/>
    <d v="2019-07-30T00:00:00"/>
    <s v="2:08AM"/>
    <d v="2019-07-29T00:00:00"/>
    <s v="10:08PM"/>
    <d v="2019-07-30T00:00:00"/>
    <s v="2:49AM"/>
    <d v="2019-07-29T00:00:00"/>
    <s v="10:49PM"/>
    <s v="-05:00"/>
    <s v="Blade"/>
    <s v="Employee5"/>
    <s v="Employee5@blyblade.com"/>
    <x v="9"/>
    <s v="--"/>
    <s v="Travel | UberX"/>
    <x v="0"/>
    <x v="819"/>
    <n v="35"/>
    <s v="10011, USA"/>
    <s v="11374, USA"/>
    <x v="7"/>
    <s v="I'M RIDING EARLY/LATE"/>
    <s v="DEPT - OPS - NY"/>
    <s v="Monthly Billing"/>
    <s v="Fare"/>
    <n v="39.68"/>
    <n v="0"/>
    <n v="0"/>
    <n v="39.68"/>
    <s v="USD"/>
    <n v="39.68"/>
    <n v="0"/>
    <n v="0"/>
    <n v="39.68"/>
    <n v="3.97"/>
  </r>
  <r>
    <s v="ce6b7d5d-5086-482f-949b-3affd259b877"/>
    <d v="2019-07-30T10:01:20"/>
    <d v="2019-07-30T00:00:00"/>
    <s v="9:44AM"/>
    <d v="2019-07-30T00:00:00"/>
    <s v="5:44AM"/>
    <d v="2019-07-30T00:00:00"/>
    <s v="10:01AM"/>
    <d v="2019-07-30T00:00:00"/>
    <s v="6:01AM"/>
    <s v="-05:00"/>
    <s v="Blade"/>
    <s v="Employee49"/>
    <s v="Employee49@blyblade.com"/>
    <x v="46"/>
    <s v="--"/>
    <s v="Travel | UberX"/>
    <x v="0"/>
    <x v="813"/>
    <n v="14"/>
    <s v="10027, USA"/>
    <s v="10011, USA"/>
    <x v="7"/>
    <s v="I'M RIDING"/>
    <s v="BLADE - CX + SR CX"/>
    <s v="Monthly Billing"/>
    <s v="Fare"/>
    <n v="22.51"/>
    <n v="0"/>
    <n v="0"/>
    <n v="22.51"/>
    <s v="USD"/>
    <n v="22.51"/>
    <n v="0"/>
    <n v="0"/>
    <n v="22.51"/>
    <n v="2.25"/>
  </r>
  <r>
    <s v="db183edd-3396-4b1c-bfc5-24b4912bee36"/>
    <d v="2019-07-30T10:54:07"/>
    <d v="2019-07-30T00:00:00"/>
    <s v="10:32AM"/>
    <d v="2019-07-30T00:00:00"/>
    <s v="6:32AM"/>
    <d v="2019-07-30T00:00:00"/>
    <s v="10:53AM"/>
    <d v="2019-07-30T00:00:00"/>
    <s v="6:53AM"/>
    <s v="-05:00"/>
    <s v="Blade"/>
    <s v="Employee13"/>
    <s v="Employee13@blyblade.com"/>
    <x v="33"/>
    <s v="--"/>
    <s v="Travel | UberX Diamond"/>
    <x v="0"/>
    <x v="99"/>
    <n v="17"/>
    <s v="11211, USA"/>
    <s v="10010, USA"/>
    <x v="7"/>
    <s v="I'M RIDING"/>
    <s v="DEPT - CX"/>
    <s v="Monthly Billing"/>
    <s v="Fare"/>
    <n v="21.46"/>
    <n v="0"/>
    <n v="0"/>
    <n v="21.46"/>
    <s v="USD"/>
    <n v="21.46"/>
    <n v="0"/>
    <n v="0"/>
    <n v="21.46"/>
    <n v="2.15"/>
  </r>
  <r>
    <s v="1d3c7b72-bd73-4a27-a232-64ced6092629"/>
    <d v="2019-07-30T11:55:40"/>
    <d v="2019-07-30T00:00:00"/>
    <s v="11:15AM"/>
    <d v="2019-07-30T00:00:00"/>
    <s v="7:15AM"/>
    <d v="2019-07-30T00:00:00"/>
    <s v="11:55AM"/>
    <d v="2019-07-30T00:00:00"/>
    <s v="7:55AM"/>
    <s v="-05:00"/>
    <s v="Blade"/>
    <s v="Employee5"/>
    <s v="Employee5@blyblade.com"/>
    <x v="9"/>
    <s v="--"/>
    <s v="Travel | UberX"/>
    <x v="0"/>
    <x v="101"/>
    <n v="36"/>
    <s v="11374, USA"/>
    <s v="10011, USA"/>
    <x v="7"/>
    <s v="I'M RIDING"/>
    <s v="DEPT - OPS - NY"/>
    <s v="Monthly Billing"/>
    <s v="Fare"/>
    <n v="52.84"/>
    <n v="0"/>
    <n v="0"/>
    <n v="52.84"/>
    <s v="USD"/>
    <n v="52.84"/>
    <n v="0"/>
    <n v="0"/>
    <n v="52.84"/>
    <n v="5.28"/>
  </r>
  <r>
    <s v="320bf9bd-67b1-463a-aadd-12f2b28a1119"/>
    <d v="2019-07-30T13:00:59"/>
    <d v="2019-07-30T00:00:00"/>
    <s v="12:27PM"/>
    <d v="2019-07-30T00:00:00"/>
    <s v="8:27AM"/>
    <d v="2019-07-30T00:00:00"/>
    <s v="1:00PM"/>
    <d v="2019-07-30T00:00:00"/>
    <s v="9:00AM"/>
    <s v="-05:00"/>
    <s v="Blade"/>
    <s v="Employee16"/>
    <s v="Employee16@blyblade.com"/>
    <x v="13"/>
    <s v="--"/>
    <s v="Travel | UberX"/>
    <x v="0"/>
    <x v="110"/>
    <n v="22"/>
    <s v="10010, USA"/>
    <s v="10001, USA"/>
    <x v="7"/>
    <s v="I'M RIDING"/>
    <s v="DEPT - OPS - NY"/>
    <s v="Monthly Billing"/>
    <s v="Fare"/>
    <n v="24.74"/>
    <n v="0"/>
    <n v="0"/>
    <n v="24.74"/>
    <s v="USD"/>
    <n v="24.74"/>
    <n v="0"/>
    <n v="0"/>
    <n v="24.74"/>
    <n v="2.4700000000000002"/>
  </r>
  <r>
    <s v="187bb191-d1b7-419e-8e96-c96389377092"/>
    <d v="2019-07-30T19:47:11"/>
    <d v="2019-07-30T00:00:00"/>
    <s v="7:20PM"/>
    <d v="2019-07-30T00:00:00"/>
    <s v="3:20PM"/>
    <d v="2019-07-30T00:00:00"/>
    <s v="7:47PM"/>
    <d v="2019-07-30T00:00:00"/>
    <s v="3:47PM"/>
    <s v="-05:00"/>
    <s v="Blade"/>
    <s v="Employee20"/>
    <s v="Employee20@blyblade.com"/>
    <x v="19"/>
    <s v="--"/>
    <s v="Travel | UberXL"/>
    <x v="0"/>
    <x v="598"/>
    <n v="19"/>
    <s v="10011, USA"/>
    <s v="10004, USA"/>
    <x v="7"/>
    <s v="I'M RIDING"/>
    <s v="BLADE - CORP"/>
    <s v="Monthly Billing"/>
    <s v="Fare"/>
    <n v="33.49"/>
    <n v="0"/>
    <n v="0"/>
    <n v="33.49"/>
    <s v="USD"/>
    <n v="33.49"/>
    <n v="0"/>
    <n v="0"/>
    <n v="33.49"/>
    <n v="3.35"/>
  </r>
  <r>
    <s v="cf54cc03-3d47-4772-b61b-1e2a3024bdc6"/>
    <d v="2019-07-29T15:28:29"/>
    <d v="2019-07-29T00:00:00"/>
    <s v="3:19PM"/>
    <d v="2019-07-29T00:00:00"/>
    <s v="11:19AM"/>
    <s v="--"/>
    <s v="--"/>
    <s v="--"/>
    <s v="--"/>
    <s v="-05:00"/>
    <s v="Blade"/>
    <s v="Employee8"/>
    <s v="Employee8@blyblade.com"/>
    <x v="11"/>
    <s v="--"/>
    <s v="Travel | UberX"/>
    <x v="0"/>
    <x v="3"/>
    <s v="--"/>
    <s v="10001, USA"/>
    <s v="10018, USA"/>
    <x v="6"/>
    <s v="I'M RIDING"/>
    <s v="--"/>
    <s v="Monthly Billing"/>
    <s v="Adjustment"/>
    <n v="-5.44"/>
    <n v="0"/>
    <n v="0"/>
    <n v="-5.44"/>
    <s v="USD"/>
    <n v="-5.44"/>
    <n v="0"/>
    <n v="0"/>
    <n v="-5.44"/>
    <n v="-0.54"/>
  </r>
  <r>
    <s v="ca8a76e6-269d-4161-863e-5cabdbf7377e"/>
    <d v="2019-07-30T20:52:41"/>
    <d v="2019-07-30T00:00:00"/>
    <s v="8:04PM"/>
    <d v="2019-07-30T00:00:00"/>
    <s v="4:04PM"/>
    <d v="2019-07-30T00:00:00"/>
    <s v="8:52PM"/>
    <d v="2019-07-30T00:00:00"/>
    <s v="4:52PM"/>
    <s v="-05:00"/>
    <s v="Blade"/>
    <s v="Employee20"/>
    <s v="Employee20@blyblade.com"/>
    <x v="19"/>
    <s v="--"/>
    <s v="Travel | UberXL"/>
    <x v="0"/>
    <x v="179"/>
    <n v="44"/>
    <s v="10004, USA"/>
    <s v="10010, USA"/>
    <x v="7"/>
    <s v="I'M RIDING"/>
    <s v="BLADE - CORP"/>
    <s v="Monthly Billing"/>
    <s v="Fare"/>
    <n v="34.590000000000003"/>
    <n v="0"/>
    <n v="0"/>
    <n v="34.590000000000003"/>
    <s v="USD"/>
    <n v="34.590000000000003"/>
    <n v="0"/>
    <n v="0"/>
    <n v="34.590000000000003"/>
    <n v="3.46"/>
  </r>
  <r>
    <s v="6f6b270d-600c-4e7f-95b4-2035b2d76fcb"/>
    <d v="2019-07-30T22:11:26"/>
    <d v="2019-07-30T00:00:00"/>
    <s v="9:51PM"/>
    <d v="2019-07-30T00:00:00"/>
    <s v="5:51PM"/>
    <d v="2019-07-30T00:00:00"/>
    <s v="10:11PM"/>
    <d v="2019-07-30T00:00:00"/>
    <s v="6:11PM"/>
    <s v="-05:00"/>
    <s v="Blade"/>
    <s v="Employee15"/>
    <s v="Employee15@blyblade.com"/>
    <x v="35"/>
    <s v="--"/>
    <s v="Travel | UberX Diamond"/>
    <x v="0"/>
    <x v="199"/>
    <n v="16"/>
    <s v="10004, USA"/>
    <s v="10016, USA"/>
    <x v="7"/>
    <s v="I'M RIDING"/>
    <s v="DEPT - CX"/>
    <s v="Monthly Billing"/>
    <s v="Fare"/>
    <n v="41.76"/>
    <n v="0"/>
    <n v="0"/>
    <n v="41.76"/>
    <s v="USD"/>
    <n v="41.76"/>
    <n v="0"/>
    <n v="0"/>
    <n v="41.76"/>
    <n v="4.18"/>
  </r>
  <r>
    <s v="4ecb55d6-9e07-4b4d-ae46-65f35eb5416e"/>
    <d v="2019-07-30T22:30:43"/>
    <d v="2019-07-30T00:00:00"/>
    <s v="10:21PM"/>
    <d v="2019-07-30T00:00:00"/>
    <s v="6:21PM"/>
    <d v="2019-07-30T00:00:00"/>
    <s v="10:30PM"/>
    <d v="2019-07-30T00:00:00"/>
    <s v="6:30PM"/>
    <s v="-05:00"/>
    <s v="Blade"/>
    <s v="Employee20"/>
    <s v="Employee20@blyblade.com"/>
    <x v="19"/>
    <s v="--"/>
    <s v="Travel | UberXL"/>
    <x v="0"/>
    <x v="820"/>
    <n v="2"/>
    <s v="10010, USA"/>
    <s v="10016, USA"/>
    <x v="7"/>
    <s v="I'M RIDING"/>
    <s v="BLADE - CORP"/>
    <s v="Monthly Billing"/>
    <s v="Fare"/>
    <n v="13.26"/>
    <n v="0"/>
    <n v="0"/>
    <n v="13.26"/>
    <s v="USD"/>
    <n v="13.26"/>
    <n v="0"/>
    <n v="0"/>
    <n v="13.26"/>
    <n v="1.33"/>
  </r>
  <r>
    <s v="091d1ff0-5343-401f-bbc9-aca4ad932013"/>
    <d v="2019-07-31T00:25:13"/>
    <d v="2019-07-30T00:00:00"/>
    <s v="11:56PM"/>
    <d v="2019-07-30T00:00:00"/>
    <s v="7:56PM"/>
    <d v="2019-07-31T00:00:00"/>
    <s v="12:25AM"/>
    <d v="2019-07-30T00:00:00"/>
    <s v="8:25PM"/>
    <s v="-05:00"/>
    <s v="Blade"/>
    <s v="Employee13"/>
    <s v="Employee13@blyblade.com"/>
    <x v="33"/>
    <s v="--"/>
    <s v="Travel | UberX Diamond"/>
    <x v="0"/>
    <x v="17"/>
    <n v="21"/>
    <s v="10010, USA"/>
    <s v="11211, USA"/>
    <x v="7"/>
    <s v="I'M RIDING"/>
    <s v="DEPT - CX"/>
    <s v="Monthly Billing"/>
    <s v="Fare"/>
    <n v="27.42"/>
    <n v="0"/>
    <n v="0"/>
    <n v="27.42"/>
    <s v="USD"/>
    <n v="27.42"/>
    <n v="0"/>
    <n v="0"/>
    <n v="27.42"/>
    <n v="2.74"/>
  </r>
  <r>
    <s v="b48a3c62-e5af-4767-915f-6398fd28b3ab"/>
    <d v="2019-07-31T00:43:47"/>
    <d v="2019-07-31T00:00:00"/>
    <s v="12:40AM"/>
    <d v="2019-07-30T00:00:00"/>
    <s v="8:40PM"/>
    <s v="--"/>
    <s v="--"/>
    <s v="--"/>
    <s v="--"/>
    <s v="-05:00"/>
    <s v="Blade"/>
    <s v="Employee8"/>
    <s v="Employee8@blyblade.com"/>
    <x v="11"/>
    <s v="--"/>
    <s v="Travel | UberX Diamond"/>
    <x v="0"/>
    <x v="3"/>
    <s v="--"/>
    <s v="10018, USA"/>
    <s v="10001, USA"/>
    <x v="7"/>
    <s v="I'M RIDING"/>
    <s v="--"/>
    <s v="Monthly Billing"/>
    <s v="Fare"/>
    <n v="5.44"/>
    <n v="0"/>
    <n v="0"/>
    <n v="5.44"/>
    <s v="USD"/>
    <n v="5.44"/>
    <n v="0"/>
    <n v="0"/>
    <n v="5.44"/>
    <n v="0.54"/>
  </r>
  <r>
    <s v="f35533cf-14dc-43bf-9510-10e842d99744"/>
    <d v="2019-07-31T00:47:32"/>
    <d v="2019-07-31T00:00:00"/>
    <s v="12:11AM"/>
    <d v="2019-07-30T00:00:00"/>
    <s v="8:11PM"/>
    <d v="2019-07-31T00:00:00"/>
    <s v="12:47AM"/>
    <d v="2019-07-30T00:00:00"/>
    <s v="8:47PM"/>
    <s v="-05:00"/>
    <s v="Blade"/>
    <s v="Employee28"/>
    <s v="Employee28@blyblade.com"/>
    <x v="4"/>
    <s v="--"/>
    <s v="Travel | UberX"/>
    <x v="0"/>
    <x v="821"/>
    <n v="32"/>
    <s v="11430, USA"/>
    <s v="11590, USA"/>
    <x v="7"/>
    <s v="I'M RIDING"/>
    <s v="DEPT - OPS - NY"/>
    <s v="Monthly Billing"/>
    <s v="Fare"/>
    <n v="57.94"/>
    <n v="0"/>
    <n v="0"/>
    <n v="57.94"/>
    <s v="USD"/>
    <n v="57.94"/>
    <n v="0"/>
    <n v="0"/>
    <n v="57.94"/>
    <n v="5.79"/>
  </r>
  <r>
    <s v="a88e8cd4-b8e6-4bc8-bce9-21f527bcb874"/>
    <d v="2019-07-31T00:54:59"/>
    <d v="2019-07-31T00:00:00"/>
    <s v="12:44AM"/>
    <d v="2019-07-30T00:00:00"/>
    <s v="8:44PM"/>
    <d v="2019-07-31T00:00:00"/>
    <s v="12:54AM"/>
    <d v="2019-07-30T00:00:00"/>
    <s v="8:54PM"/>
    <s v="-05:00"/>
    <s v="Blade"/>
    <s v="Employee29"/>
    <s v="Employee29@blyblade.com"/>
    <x v="7"/>
    <s v="--"/>
    <s v="Travel | UberX Diamond"/>
    <x v="0"/>
    <x v="822"/>
    <n v="6"/>
    <s v="10011, USA"/>
    <s v="10014, USA"/>
    <x v="7"/>
    <s v="I'M RIDING"/>
    <s v="DEPT - OPS - NY"/>
    <s v="Monthly Billing"/>
    <s v="Fare"/>
    <n v="10.27"/>
    <n v="0"/>
    <n v="0"/>
    <n v="10.27"/>
    <s v="USD"/>
    <n v="10.27"/>
    <n v="0"/>
    <n v="0"/>
    <n v="10.27"/>
    <n v="1.03"/>
  </r>
  <r>
    <s v="bf3fef2f-81a9-46e8-9ef9-e336acbb1f73"/>
    <d v="2019-07-31T03:12:27"/>
    <d v="2019-07-31T00:00:00"/>
    <s v="2:54AM"/>
    <d v="2019-07-30T00:00:00"/>
    <s v="10:54PM"/>
    <d v="2019-07-31T00:00:00"/>
    <s v="3:12AM"/>
    <d v="2019-07-30T00:00:00"/>
    <s v="11:12PM"/>
    <s v="-05:00"/>
    <s v="Blade"/>
    <s v="Employee15"/>
    <s v="Employee15@blyblade.com"/>
    <x v="35"/>
    <s v="--"/>
    <s v="Travel | UberX Diamond"/>
    <x v="0"/>
    <x v="396"/>
    <n v="16"/>
    <s v="10016, USA"/>
    <s v="ted States"/>
    <x v="7"/>
    <s v="I'M RIDING"/>
    <s v="DEPT - CX"/>
    <s v="Monthly Billing"/>
    <s v="Fare"/>
    <n v="25.21"/>
    <n v="0"/>
    <n v="0"/>
    <n v="25.21"/>
    <s v="USD"/>
    <n v="25.21"/>
    <n v="0"/>
    <n v="0"/>
    <n v="25.21"/>
    <n v="2.52"/>
  </r>
  <r>
    <s v="01368ddc-8c82-48f1-b196-fc50bdb36d4f"/>
    <d v="2019-07-31T03:16:05"/>
    <d v="2019-07-31T00:00:00"/>
    <s v="2:49AM"/>
    <d v="2019-07-30T00:00:00"/>
    <s v="10:49PM"/>
    <d v="2019-07-31T00:00:00"/>
    <s v="3:15AM"/>
    <d v="2019-07-30T00:00:00"/>
    <s v="11:15PM"/>
    <s v="-05:00"/>
    <s v="Blade"/>
    <s v="Employee49"/>
    <s v="Employee49@blyblade.com"/>
    <x v="46"/>
    <s v="--"/>
    <s v="Travel | UberX"/>
    <x v="0"/>
    <x v="823"/>
    <n v="22"/>
    <s v="10016, USA"/>
    <s v="10027, USA"/>
    <x v="7"/>
    <s v="I'M RIDING"/>
    <s v="BLADE - CX + SR CX"/>
    <s v="Monthly Billing"/>
    <s v="Fare"/>
    <n v="30.95"/>
    <n v="0"/>
    <n v="0"/>
    <n v="30.95"/>
    <s v="USD"/>
    <n v="30.95"/>
    <n v="0"/>
    <n v="0"/>
    <n v="30.95"/>
    <n v="3.1"/>
  </r>
  <r>
    <s v="7abcdf1a-5f09-45ed-942a-e334b1cfd18e"/>
    <d v="2019-07-31T04:48:53"/>
    <d v="2019-07-31T00:00:00"/>
    <s v="4:17AM"/>
    <d v="2019-07-31T00:00:00"/>
    <s v="12:17AM"/>
    <d v="2019-07-31T00:00:00"/>
    <s v="4:48AM"/>
    <d v="2019-07-31T00:00:00"/>
    <s v="12:48AM"/>
    <s v="-05:00"/>
    <s v="Blade"/>
    <s v="Employee5"/>
    <s v="Employee5@blyblade.com"/>
    <x v="9"/>
    <s v="--"/>
    <s v="Travel | UberX"/>
    <x v="0"/>
    <x v="824"/>
    <n v="29"/>
    <s v="10011, USA"/>
    <s v="11374, USA"/>
    <x v="7"/>
    <s v="I'M RIDING EARLY/LATE"/>
    <s v="DEPT - OPS - NY"/>
    <s v="Monthly Billing"/>
    <s v="Fare"/>
    <n v="44.78"/>
    <n v="0"/>
    <n v="0"/>
    <n v="44.78"/>
    <s v="USD"/>
    <n v="44.78"/>
    <n v="0"/>
    <n v="0"/>
    <n v="44.78"/>
    <n v="4.4800000000000004"/>
  </r>
  <r>
    <s v="e9d6fbab-1f02-48d2-9863-2236e4983fd2"/>
    <d v="2019-07-31T10:44:45"/>
    <d v="2019-07-31T00:00:00"/>
    <s v="10:30AM"/>
    <d v="2019-07-31T00:00:00"/>
    <s v="6:30AM"/>
    <d v="2019-07-31T00:00:00"/>
    <s v="10:44AM"/>
    <d v="2019-07-31T00:00:00"/>
    <s v="6:44AM"/>
    <s v="-05:00"/>
    <s v="Blade"/>
    <s v="Employee49"/>
    <s v="Employee49@blyblade.com"/>
    <x v="46"/>
    <s v="--"/>
    <s v="Travel | UberX"/>
    <x v="0"/>
    <x v="813"/>
    <n v="12"/>
    <s v="10027, USA"/>
    <s v="10011, USA"/>
    <x v="7"/>
    <s v="I'M RIDING"/>
    <s v="BLADE - CX + SR CX"/>
    <s v="Monthly Billing"/>
    <s v="Fare"/>
    <n v="21.57"/>
    <n v="0"/>
    <n v="0"/>
    <n v="21.57"/>
    <s v="USD"/>
    <n v="21.57"/>
    <n v="0"/>
    <n v="0"/>
    <n v="21.57"/>
    <n v="2.16"/>
  </r>
  <r>
    <s v="c5b33aa9-1f43-4c4a-ab54-db2c402a7a89"/>
    <d v="2019-07-31T10:48:51"/>
    <d v="2019-07-31T00:00:00"/>
    <s v="10:29AM"/>
    <d v="2019-07-31T00:00:00"/>
    <s v="6:29AM"/>
    <d v="2019-07-31T00:00:00"/>
    <s v="10:48AM"/>
    <d v="2019-07-31T00:00:00"/>
    <s v="6:48AM"/>
    <s v="-05:00"/>
    <s v="Blade"/>
    <s v="Employee13"/>
    <s v="Employee13@blyblade.com"/>
    <x v="33"/>
    <s v="--"/>
    <s v="Travel | UberX Diamond"/>
    <x v="0"/>
    <x v="450"/>
    <n v="15"/>
    <s v="11211, USA"/>
    <s v="10010, USA"/>
    <x v="7"/>
    <s v="I'M RIDING"/>
    <s v="DEPT - CX"/>
    <s v="Monthly Billing"/>
    <s v="Fare"/>
    <n v="20.05"/>
    <n v="0"/>
    <n v="0"/>
    <n v="20.05"/>
    <s v="USD"/>
    <n v="20.05"/>
    <n v="0"/>
    <n v="0"/>
    <n v="20.05"/>
    <n v="2.0099999999999998"/>
  </r>
  <r>
    <s v="8c66304d-54f5-5d79-a07a-bbc4c0780773"/>
    <d v="2019-07-30T00:39:00"/>
    <d v="2019-07-29T00:00:00"/>
    <s v="11:48PM"/>
    <d v="2019-07-29T00:00:00"/>
    <s v="7:48PM"/>
    <d v="2019-07-30T00:00:00"/>
    <s v="12:38AM"/>
    <d v="2019-07-29T00:00:00"/>
    <s v="8:38PM"/>
    <s v="-05:00"/>
    <s v="Blade"/>
    <s v="Employee49"/>
    <s v="Employee49@blyblade.com"/>
    <x v="46"/>
    <s v="--"/>
    <s v="Eats"/>
    <x v="0"/>
    <x v="133"/>
    <n v="50"/>
    <s v="10011, USA"/>
    <s v="10011, USA"/>
    <x v="9"/>
    <s v="Blade - Dinner Policy"/>
    <s v="BLADE - CX + SR CX"/>
    <s v="Monthly Billing"/>
    <s v="Fare and Tip"/>
    <n v="30.22"/>
    <n v="0"/>
    <n v="3.6"/>
    <n v="30"/>
    <s v="USD"/>
    <n v="30.22"/>
    <n v="0"/>
    <n v="3.6"/>
    <n v="30"/>
    <n v="3"/>
  </r>
  <r>
    <s v="0be3407a-9ce8-41c7-80fb-21aff744ff63"/>
    <d v="2019-07-31T14:58:24"/>
    <d v="2019-07-31T00:00:00"/>
    <s v="2:03PM"/>
    <d v="2019-07-31T00:00:00"/>
    <s v="10:03AM"/>
    <d v="2019-07-31T00:00:00"/>
    <s v="2:58PM"/>
    <d v="2019-07-31T00:00:00"/>
    <s v="10:58AM"/>
    <s v="-05:00"/>
    <s v="Blade"/>
    <s v="Employee5"/>
    <s v="Employee5@blyblade.com"/>
    <x v="9"/>
    <s v="--"/>
    <s v="Travel | UberX"/>
    <x v="0"/>
    <x v="103"/>
    <n v="50"/>
    <s v="11374, USA"/>
    <s v="10011, USA"/>
    <x v="7"/>
    <s v="I'M RIDING"/>
    <s v="DEPT - OPS - NY"/>
    <s v="Monthly Billing"/>
    <s v="Fare"/>
    <n v="56.49"/>
    <n v="0"/>
    <n v="0"/>
    <n v="56.49"/>
    <s v="USD"/>
    <n v="56.49"/>
    <n v="0"/>
    <n v="0"/>
    <n v="56.49"/>
    <n v="5.65"/>
  </r>
  <r>
    <s v="1d2541e7-5dd7-4abb-a3a6-da151868a1aa"/>
    <d v="2019-07-30T01:05:04"/>
    <d v="2019-07-29T00:00:00"/>
    <s v="3:25PM"/>
    <d v="2019-07-29T00:00:00"/>
    <s v="11:25AM"/>
    <d v="2019-07-29T00:00:00"/>
    <s v="3:59PM"/>
    <d v="2019-07-29T00:00:00"/>
    <s v="11:59AM"/>
    <s v="-05:00"/>
    <s v="Blade"/>
    <s v="Employee21"/>
    <s v="Employee21@blyblade.com"/>
    <x v="28"/>
    <s v="--"/>
    <s v="Travel | UberX"/>
    <x v="0"/>
    <x v="185"/>
    <n v="31"/>
    <s v="10011, USA"/>
    <s v="10011, USA"/>
    <x v="6"/>
    <s v="I'M RIDING"/>
    <s v="--"/>
    <s v="Monthly Billing"/>
    <s v="Tip"/>
    <n v="0"/>
    <n v="0"/>
    <n v="5.13"/>
    <n v="5.13"/>
    <s v="USD"/>
    <n v="0"/>
    <n v="0"/>
    <n v="5.13"/>
    <n v="5.13"/>
    <n v="0"/>
  </r>
  <r>
    <s v="6d081fa9-78a8-474d-9302-4562b9047370"/>
    <d v="2019-07-31T17:00:36"/>
    <d v="2019-07-31T00:00:00"/>
    <s v="4:57PM"/>
    <d v="2019-07-31T00:00:00"/>
    <s v="12:57PM"/>
    <s v="--"/>
    <s v="--"/>
    <s v="--"/>
    <s v="--"/>
    <s v="-05:00"/>
    <s v="Blade"/>
    <s v="Employee21"/>
    <s v="Employee21@blyblade.com"/>
    <x v="28"/>
    <s v="--"/>
    <s v="Travel | UberX"/>
    <x v="0"/>
    <x v="3"/>
    <s v="--"/>
    <s v="10012, USA"/>
    <s v="10002, USA"/>
    <x v="7"/>
    <s v="I'M RIDING"/>
    <s v="--"/>
    <s v="Monthly Billing"/>
    <s v="Fare"/>
    <n v="5.44"/>
    <n v="0"/>
    <n v="0"/>
    <n v="5.44"/>
    <s v="USD"/>
    <n v="5.44"/>
    <n v="0"/>
    <n v="0"/>
    <n v="5.44"/>
    <n v="0.54"/>
  </r>
  <r>
    <s v="853f27e6-90c4-4a4e-994b-e7ec08e89e1e"/>
    <d v="2019-07-31T17:27:19"/>
    <d v="2019-07-31T00:00:00"/>
    <s v="5:00PM"/>
    <d v="2019-07-31T00:00:00"/>
    <s v="1:00PM"/>
    <d v="2019-07-31T00:00:00"/>
    <s v="5:27PM"/>
    <d v="2019-07-31T00:00:00"/>
    <s v="1:27PM"/>
    <s v="-05:00"/>
    <s v="Blade"/>
    <s v="Employee21"/>
    <s v="Employee21@blyblade.com"/>
    <x v="28"/>
    <s v="--"/>
    <s v="Travel | UberX"/>
    <x v="0"/>
    <x v="8"/>
    <n v="21"/>
    <s v="10013, USA"/>
    <s v="10001, USA"/>
    <x v="7"/>
    <s v="I'M RIDING"/>
    <s v="--"/>
    <s v="Monthly Billing"/>
    <s v="Fare"/>
    <n v="23.67"/>
    <n v="0"/>
    <n v="0"/>
    <n v="23.67"/>
    <s v="USD"/>
    <n v="23.67"/>
    <n v="0"/>
    <n v="0"/>
    <n v="23.67"/>
    <n v="2.37"/>
  </r>
  <r>
    <s v="31319dc2-3de2-4694-85b6-d9c41d9ac01c"/>
    <d v="2019-07-31T18:33:42"/>
    <d v="2019-07-31T00:00:00"/>
    <s v="5:38PM"/>
    <d v="2019-07-31T00:00:00"/>
    <s v="1:38PM"/>
    <d v="2019-07-31T00:00:00"/>
    <s v="6:33PM"/>
    <d v="2019-07-31T00:00:00"/>
    <s v="2:33PM"/>
    <s v="-05:00"/>
    <s v="Blade"/>
    <s v="Employee20"/>
    <s v="Employee20@blyblade.com"/>
    <x v="19"/>
    <s v="--"/>
    <s v="Travel | UberX"/>
    <x v="0"/>
    <x v="194"/>
    <n v="39"/>
    <s v="10016, USA"/>
    <s v="10011, USA"/>
    <x v="7"/>
    <s v="I'M RIDING"/>
    <s v="BLADE - CORP"/>
    <s v="Monthly Billing"/>
    <s v="Fare"/>
    <n v="25.08"/>
    <n v="0"/>
    <n v="0"/>
    <n v="25.08"/>
    <s v="USD"/>
    <n v="25.08"/>
    <n v="0"/>
    <n v="0"/>
    <n v="25.08"/>
    <n v="2.5099999999999998"/>
  </r>
  <r>
    <s v="6bd9ebdf-97a8-4b8b-86a4-b0089bd769d6"/>
    <d v="2019-08-01T02:18:50"/>
    <d v="2019-08-01T00:00:00"/>
    <s v="1:56AM"/>
    <d v="2019-07-31T00:00:00"/>
    <s v="9:56PM"/>
    <d v="2019-08-01T00:00:00"/>
    <s v="2:18AM"/>
    <d v="2019-07-31T00:00:00"/>
    <s v="10:18PM"/>
    <s v="-05:00"/>
    <s v="Blade"/>
    <s v="Employee24"/>
    <s v="Employee24@blyblade.com"/>
    <x v="14"/>
    <s v="--"/>
    <s v="Travel | UberX Diamond"/>
    <x v="0"/>
    <x v="521"/>
    <n v="15"/>
    <s v="10011, USA"/>
    <s v="10010, USA"/>
    <x v="7"/>
    <s v="I'M RIDING EARLY/LATE"/>
    <s v="DEPT - CORP - NY"/>
    <s v="Monthly Billing"/>
    <s v="Fare"/>
    <n v="13.24"/>
    <n v="0"/>
    <n v="0"/>
    <n v="13.24"/>
    <s v="USD"/>
    <n v="13.24"/>
    <n v="0"/>
    <n v="0"/>
    <n v="13.24"/>
    <n v="1.32"/>
  </r>
  <r>
    <s v="15108f8a-daec-4c6e-bc0e-8f4a432e15ce"/>
    <d v="2019-08-01T02:28:19"/>
    <d v="2019-08-01T00:00:00"/>
    <s v="2:14AM"/>
    <d v="2019-07-31T00:00:00"/>
    <s v="10:14PM"/>
    <d v="2019-08-01T00:00:00"/>
    <s v="2:28AM"/>
    <d v="2019-07-31T00:00:00"/>
    <s v="10:28PM"/>
    <s v="-05:00"/>
    <s v="Blade"/>
    <s v="Employee29"/>
    <s v="Employee29@blyblade.com"/>
    <x v="7"/>
    <s v="--"/>
    <s v="Travel | UberX"/>
    <x v="0"/>
    <x v="89"/>
    <n v="7"/>
    <s v="10011, USA"/>
    <s v="10014, USA"/>
    <x v="7"/>
    <s v="I'M RIDING"/>
    <s v="DEPT - OPS - NY"/>
    <s v="Monthly Billing"/>
    <s v="Fare"/>
    <n v="10.81"/>
    <n v="0"/>
    <n v="0"/>
    <n v="10.81"/>
    <s v="USD"/>
    <n v="10.81"/>
    <n v="0"/>
    <n v="0"/>
    <n v="10.81"/>
    <n v="1.08"/>
  </r>
  <r>
    <s v="09b69774-6370-466c-9627-24e1868bf796"/>
    <d v="2019-08-01T03:53:07"/>
    <d v="2019-08-01T00:00:00"/>
    <s v="3:14AM"/>
    <d v="2019-07-31T00:00:00"/>
    <s v="11:14PM"/>
    <d v="2019-08-01T00:00:00"/>
    <s v="3:52AM"/>
    <d v="2019-07-31T00:00:00"/>
    <s v="11:52PM"/>
    <s v="-05:00"/>
    <s v="Blade"/>
    <s v="Employee5"/>
    <s v="Employee5@blyblade.com"/>
    <x v="9"/>
    <s v="--"/>
    <s v="Travel | UberX Diamond"/>
    <x v="0"/>
    <x v="825"/>
    <n v="34"/>
    <s v="10011, USA"/>
    <s v="11374, USA"/>
    <x v="7"/>
    <s v="I'M RIDING EARLY/LATE"/>
    <s v="DEPT - OPS - NY"/>
    <s v="Monthly Billing"/>
    <s v="Fare"/>
    <n v="39.79"/>
    <n v="0"/>
    <n v="0"/>
    <n v="39.79"/>
    <s v="USD"/>
    <n v="39.79"/>
    <n v="0"/>
    <n v="0"/>
    <n v="39.79"/>
    <n v="3.98"/>
  </r>
  <r>
    <s v="80ef4eb0-66ff-4575-96c3-08a98956b7fc"/>
    <d v="2019-08-01T09:51:38"/>
    <d v="2019-08-01T00:00:00"/>
    <s v="9:24AM"/>
    <d v="2019-08-01T00:00:00"/>
    <s v="5:24AM"/>
    <d v="2019-08-01T00:00:00"/>
    <s v="9:51AM"/>
    <d v="2019-08-01T00:00:00"/>
    <s v="5:51AM"/>
    <s v="-05:00"/>
    <s v="Blade"/>
    <s v="Employee5"/>
    <s v="Employee5@blyblade.com"/>
    <x v="9"/>
    <s v="--"/>
    <s v="Travel | UberX Diamond"/>
    <x v="0"/>
    <x v="147"/>
    <n v="23"/>
    <s v="11374, USA"/>
    <s v="10011, USA"/>
    <x v="7"/>
    <s v="I'M RIDING EARLY/LATE"/>
    <s v="DEPT - OPS - NY"/>
    <s v="Monthly Billing"/>
    <s v="Fare"/>
    <n v="44.54"/>
    <n v="0"/>
    <n v="0"/>
    <n v="44.54"/>
    <s v="USD"/>
    <n v="44.54"/>
    <n v="0"/>
    <n v="0"/>
    <n v="44.54"/>
    <n v="4.45"/>
  </r>
  <r>
    <s v="55508f83-ed6a-4612-8558-d53312a3bb50"/>
    <d v="2019-07-30T14:56:04"/>
    <d v="2019-07-30T00:00:00"/>
    <s v="2:12PM"/>
    <d v="2019-07-30T00:00:00"/>
    <s v="10:12AM"/>
    <d v="2019-07-30T00:00:00"/>
    <s v="2:55PM"/>
    <d v="2019-07-30T00:00:00"/>
    <s v="10:55AM"/>
    <s v="-05:00"/>
    <s v="Blade"/>
    <s v="Employee13"/>
    <s v="Employee13@blyblade.com"/>
    <x v="33"/>
    <s v="--"/>
    <s v="Travel | Black SUV"/>
    <x v="0"/>
    <x v="304"/>
    <n v="30"/>
    <s v="10010, USA"/>
    <s v="10021, USA"/>
    <x v="12"/>
    <s v="PAX TRAVEL"/>
    <s v="DEPT - CX"/>
    <s v="Monthly Billing"/>
    <s v="Tip"/>
    <n v="0"/>
    <n v="0"/>
    <n v="10.25"/>
    <n v="10.25"/>
    <s v="USD"/>
    <n v="0"/>
    <n v="0"/>
    <n v="10.25"/>
    <n v="10.25"/>
    <n v="0"/>
  </r>
  <r>
    <s v="f29f34f1-e5e1-4f63-b2c8-70709526eec1"/>
    <d v="2019-07-30T15:41:00"/>
    <d v="2019-07-29T00:00:00"/>
    <s v="11:48PM"/>
    <d v="2019-07-29T00:00:00"/>
    <s v="7:48PM"/>
    <d v="2019-07-29T00:00:00"/>
    <s v="11:59PM"/>
    <d v="2019-07-29T00:00:00"/>
    <s v="7:59PM"/>
    <s v="-05:00"/>
    <s v="Blade"/>
    <s v="Employee19"/>
    <s v="Employee19@blyblade.com"/>
    <x v="10"/>
    <s v="--"/>
    <s v="Travel | UberX"/>
    <x v="0"/>
    <x v="33"/>
    <n v="8"/>
    <s v="10011, USA"/>
    <s v="10003, USA"/>
    <x v="0"/>
    <s v="I'M RIDING"/>
    <s v="DEPT - CORP - NY"/>
    <s v="Monthly Billing"/>
    <s v="Tip"/>
    <n v="0"/>
    <n v="0"/>
    <n v="1.03"/>
    <n v="1.03"/>
    <s v="USD"/>
    <n v="0"/>
    <n v="0"/>
    <n v="1.03"/>
    <n v="1.03"/>
    <n v="0"/>
  </r>
  <r>
    <s v="c4f89e89-492f-4349-ab1d-9a656aa5d421"/>
    <d v="2019-08-01T10:38:08"/>
    <d v="2019-08-01T00:00:00"/>
    <s v="10:14AM"/>
    <d v="2019-08-01T00:00:00"/>
    <s v="6:14AM"/>
    <d v="2019-08-01T00:00:00"/>
    <s v="10:38AM"/>
    <d v="2019-08-01T00:00:00"/>
    <s v="6:38AM"/>
    <s v="-05:00"/>
    <s v="Blade"/>
    <s v="Employee13"/>
    <s v="Employee13@blyblade.com"/>
    <x v="33"/>
    <s v="--"/>
    <s v="Travel | UberX Diamond"/>
    <x v="0"/>
    <x v="450"/>
    <n v="17"/>
    <s v="11211, USA"/>
    <s v="10010, USA"/>
    <x v="7"/>
    <s v="I'M RIDING"/>
    <s v="DEPT - CX"/>
    <s v="Monthly Billing"/>
    <s v="Fare"/>
    <n v="22.91"/>
    <n v="0"/>
    <n v="0"/>
    <n v="22.91"/>
    <s v="USD"/>
    <n v="22.91"/>
    <n v="0"/>
    <n v="0"/>
    <n v="22.91"/>
    <n v="2.29"/>
  </r>
  <r>
    <s v="97a154cc-f664-4425-8d24-dab263f68f24"/>
    <d v="2019-08-01T11:01:07"/>
    <d v="2019-08-01T00:00:00"/>
    <s v="10:45AM"/>
    <d v="2019-08-01T00:00:00"/>
    <s v="6:45AM"/>
    <d v="2019-08-01T00:00:00"/>
    <s v="11:01AM"/>
    <d v="2019-08-01T00:00:00"/>
    <s v="7:01AM"/>
    <s v="-05:00"/>
    <s v="Blade"/>
    <s v="Employee47"/>
    <s v="Employee47@blyblade.com"/>
    <x v="32"/>
    <s v="--"/>
    <s v="Travel | UberX"/>
    <x v="0"/>
    <x v="443"/>
    <n v="13"/>
    <s v="10036, USA"/>
    <s v="10016, USA"/>
    <x v="7"/>
    <s v="I'M RIDING EARLY/LATE"/>
    <s v="DEPT - CX"/>
    <s v="Monthly Billing"/>
    <s v="Fare"/>
    <n v="8.5299999999999994"/>
    <n v="0"/>
    <n v="0"/>
    <n v="8.5299999999999994"/>
    <s v="USD"/>
    <n v="8.5299999999999994"/>
    <n v="0"/>
    <n v="0"/>
    <n v="8.5299999999999994"/>
    <n v="0.85"/>
  </r>
  <r>
    <s v="11d5bcc1-f1f5-4208-bb7b-40a23ab2acc2"/>
    <d v="2019-08-01T11:04:05"/>
    <d v="2019-08-01T00:00:00"/>
    <s v="10:38AM"/>
    <d v="2019-08-01T00:00:00"/>
    <s v="6:38AM"/>
    <d v="2019-08-01T00:00:00"/>
    <s v="11:03AM"/>
    <d v="2019-08-01T00:00:00"/>
    <s v="7:03AM"/>
    <s v="-05:00"/>
    <s v="Blade"/>
    <s v="Employee49"/>
    <s v="Employee49@blyblade.com"/>
    <x v="46"/>
    <s v="--"/>
    <s v="Travel | UberX"/>
    <x v="0"/>
    <x v="826"/>
    <n v="23"/>
    <s v="10027, USA"/>
    <s v="10010, USA"/>
    <x v="7"/>
    <s v="I'M RIDING"/>
    <s v="BLADE - CX + SR CX"/>
    <s v="Monthly Billing"/>
    <s v="Fare"/>
    <n v="34.93"/>
    <n v="0"/>
    <n v="0"/>
    <n v="34.93"/>
    <s v="USD"/>
    <n v="34.93"/>
    <n v="0"/>
    <n v="0"/>
    <n v="34.93"/>
    <n v="3.49"/>
  </r>
  <r>
    <s v="ca8a76e6-269d-4161-863e-5cabdbf7377e"/>
    <d v="2019-07-30T21:14:29"/>
    <d v="2019-07-30T00:00:00"/>
    <s v="8:04PM"/>
    <d v="2019-07-30T00:00:00"/>
    <s v="4:04PM"/>
    <d v="2019-07-30T00:00:00"/>
    <s v="8:52PM"/>
    <d v="2019-07-30T00:00:00"/>
    <s v="4:52PM"/>
    <s v="-05:00"/>
    <s v="Blade"/>
    <s v="Employee20"/>
    <s v="Employee20@blyblade.com"/>
    <x v="19"/>
    <s v="--"/>
    <s v="Travel | UberXL"/>
    <x v="0"/>
    <x v="179"/>
    <n v="44"/>
    <s v="10004, USA"/>
    <s v="10010, USA"/>
    <x v="7"/>
    <s v="I'M RIDING"/>
    <s v="BLADE - CORP"/>
    <s v="Monthly Billing"/>
    <s v="Tip"/>
    <n v="0"/>
    <n v="0"/>
    <n v="7.08"/>
    <n v="7.08"/>
    <s v="USD"/>
    <n v="0"/>
    <n v="0"/>
    <n v="7.08"/>
    <n v="7.08"/>
    <n v="0"/>
  </r>
  <r>
    <s v="550cf9e1-aded-45fc-aa92-153fbefb8cee"/>
    <d v="2019-08-01T13:20:20"/>
    <d v="2019-08-01T00:00:00"/>
    <s v="1:02PM"/>
    <d v="2019-08-01T00:00:00"/>
    <s v="9:02AM"/>
    <d v="2019-08-01T00:00:00"/>
    <s v="1:20PM"/>
    <d v="2019-08-01T00:00:00"/>
    <s v="9:20AM"/>
    <s v="-05:00"/>
    <s v="Blade"/>
    <s v="Employee6"/>
    <s v="Employee6@blyblade.com"/>
    <x v="3"/>
    <s v="--"/>
    <s v="Travel | UberX"/>
    <x v="0"/>
    <x v="310"/>
    <n v="16"/>
    <s v="10017, USA"/>
    <s v="10010, USA"/>
    <x v="7"/>
    <s v="I'M RIDING"/>
    <s v="DEPT - OPS - NY"/>
    <s v="Monthly Billing"/>
    <s v="Fare"/>
    <n v="18.079999999999998"/>
    <n v="0"/>
    <n v="0"/>
    <n v="18.079999999999998"/>
    <s v="USD"/>
    <n v="18.079999999999998"/>
    <n v="0"/>
    <n v="0"/>
    <n v="18.079999999999998"/>
    <n v="1.81"/>
  </r>
  <r>
    <s v="d8920e6a-507e-42d1-8005-8d810123f75c"/>
    <d v="2019-08-01T14:49:26"/>
    <d v="2019-08-01T00:00:00"/>
    <s v="2:33PM"/>
    <d v="2019-08-01T00:00:00"/>
    <s v="10:33AM"/>
    <d v="2019-08-01T00:00:00"/>
    <s v="2:49PM"/>
    <d v="2019-08-01T00:00:00"/>
    <s v="10:49AM"/>
    <s v="-05:00"/>
    <s v="Blade"/>
    <s v="Employee20"/>
    <s v="Employee20@blyblade.com"/>
    <x v="19"/>
    <s v="--"/>
    <s v="Travel | UberX"/>
    <x v="0"/>
    <x v="183"/>
    <n v="12"/>
    <s v="10018, USA"/>
    <s v="10011, USA"/>
    <x v="7"/>
    <s v="I'M RIDING"/>
    <s v="BLADE - CORP"/>
    <s v="Monthly Billing"/>
    <s v="Fare"/>
    <n v="17.13"/>
    <n v="0"/>
    <n v="0"/>
    <n v="17.13"/>
    <s v="USD"/>
    <n v="17.13"/>
    <n v="0"/>
    <n v="0"/>
    <n v="17.13"/>
    <n v="1.71"/>
  </r>
  <r>
    <s v="a7df378f-5a56-4464-855c-1a9e68693eae"/>
    <d v="2019-08-01T16:37:37"/>
    <d v="2019-08-01T00:00:00"/>
    <s v="4:08PM"/>
    <d v="2019-08-01T00:00:00"/>
    <s v="12:08PM"/>
    <d v="2019-08-01T00:00:00"/>
    <s v="4:37PM"/>
    <d v="2019-08-01T00:00:00"/>
    <s v="12:37PM"/>
    <s v="-05:00"/>
    <s v="Blade"/>
    <s v="Employee15"/>
    <s v="Employee15@blyblade.com"/>
    <x v="35"/>
    <s v="--"/>
    <s v="Travel | UberX Diamond"/>
    <x v="0"/>
    <x v="83"/>
    <n v="23"/>
    <s v="10004, USA"/>
    <s v="10011, USA"/>
    <x v="7"/>
    <s v="I'M RIDING"/>
    <s v="DEPT - CX"/>
    <s v="Monthly Billing"/>
    <s v="Fare"/>
    <n v="36.450000000000003"/>
    <n v="0"/>
    <n v="0"/>
    <n v="36.450000000000003"/>
    <s v="USD"/>
    <n v="36.450000000000003"/>
    <n v="0"/>
    <n v="0"/>
    <n v="36.450000000000003"/>
    <n v="3.65"/>
  </r>
  <r>
    <s v="bbe58a18-8a6c-4df4-a2f9-2b2106ff91b0"/>
    <d v="2019-08-01T17:34:13"/>
    <d v="2019-08-01T00:00:00"/>
    <s v="4:59PM"/>
    <d v="2019-08-01T00:00:00"/>
    <s v="12:59PM"/>
    <d v="2019-08-01T00:00:00"/>
    <s v="5:34PM"/>
    <d v="2019-08-01T00:00:00"/>
    <s v="1:34PM"/>
    <s v="-05:00"/>
    <s v="Blade"/>
    <s v="Employee16"/>
    <s v="Employee16@blyblade.com"/>
    <x v="13"/>
    <s v="--"/>
    <s v="Travel | UberX"/>
    <x v="0"/>
    <x v="201"/>
    <n v="28"/>
    <s v="10011, USA"/>
    <s v="10010, USA"/>
    <x v="7"/>
    <s v="I'M RIDING"/>
    <s v="DEPT - OPS - NY"/>
    <s v="Monthly Billing"/>
    <s v="Fare"/>
    <n v="29.51"/>
    <n v="0"/>
    <n v="0"/>
    <n v="29.51"/>
    <s v="USD"/>
    <n v="29.51"/>
    <n v="0"/>
    <n v="0"/>
    <n v="29.51"/>
    <n v="2.95"/>
  </r>
  <r>
    <s v="0166b9ce-7087-41fa-afce-80cf131ec56f"/>
    <d v="2019-08-01T18:00:22"/>
    <d v="2019-08-01T00:00:00"/>
    <s v="5:30PM"/>
    <d v="2019-08-01T00:00:00"/>
    <s v="1:30PM"/>
    <d v="2019-08-01T00:00:00"/>
    <s v="6:00PM"/>
    <d v="2019-08-01T00:00:00"/>
    <s v="2:00PM"/>
    <s v="-05:00"/>
    <s v="Blade"/>
    <s v="Employee37"/>
    <s v="Employee37@blyblade.com"/>
    <x v="29"/>
    <s v="--"/>
    <s v="Travel | UberX"/>
    <x v="0"/>
    <x v="778"/>
    <n v="28"/>
    <s v="10025, USA"/>
    <s v="10016, USA"/>
    <x v="7"/>
    <s v="I'M RIDING"/>
    <s v="--"/>
    <s v="Monthly Billing"/>
    <s v="Fare"/>
    <n v="23.6"/>
    <n v="0"/>
    <n v="0"/>
    <n v="23.6"/>
    <s v="USD"/>
    <n v="23.6"/>
    <n v="0"/>
    <n v="0"/>
    <n v="23.6"/>
    <n v="2.36"/>
  </r>
  <r>
    <s v="939670ec-80bf-4cbe-963c-a08e4c0b9b49"/>
    <d v="2019-08-01T19:41:38"/>
    <d v="2019-08-01T00:00:00"/>
    <s v="7:38PM"/>
    <d v="2019-08-01T00:00:00"/>
    <s v="3:38PM"/>
    <s v="--"/>
    <s v="--"/>
    <s v="--"/>
    <s v="--"/>
    <s v="-05:00"/>
    <s v="Blade"/>
    <s v="Employee12"/>
    <s v="Employee12@blyblade.com"/>
    <x v="0"/>
    <s v="--"/>
    <s v="Travel | UberX"/>
    <x v="0"/>
    <x v="3"/>
    <s v="--"/>
    <s v="11430, USA"/>
    <s v="11430, USA"/>
    <x v="7"/>
    <s v="I'M RIDING"/>
    <s v="DEPT - OPS - NY"/>
    <s v="Monthly Billing"/>
    <s v="Fare"/>
    <n v="5.44"/>
    <n v="0"/>
    <n v="0"/>
    <n v="5.44"/>
    <s v="USD"/>
    <n v="5.44"/>
    <n v="0"/>
    <n v="0"/>
    <n v="5.44"/>
    <n v="0.54"/>
  </r>
  <r>
    <s v="883acf77-fa33-41d8-9d3e-dffd2b3e1b8d"/>
    <d v="2019-08-01T19:53:29"/>
    <d v="2019-08-01T00:00:00"/>
    <s v="7:06PM"/>
    <d v="2019-08-01T00:00:00"/>
    <s v="3:06PM"/>
    <d v="2019-08-01T00:00:00"/>
    <s v="7:53PM"/>
    <d v="2019-08-01T00:00:00"/>
    <s v="3:53PM"/>
    <s v="-05:00"/>
    <s v="Blade"/>
    <s v="Employee25"/>
    <s v="Employee25@blyblade.com"/>
    <x v="21"/>
    <s v="--"/>
    <s v="Travel | UberX Diamond"/>
    <x v="0"/>
    <x v="265"/>
    <n v="38"/>
    <s v="10011, USA"/>
    <s v="10016, USA"/>
    <x v="7"/>
    <s v="I'M RIDING"/>
    <s v="DEPT - CX"/>
    <s v="Monthly Billing"/>
    <s v="Fare"/>
    <n v="29.31"/>
    <n v="0"/>
    <n v="0"/>
    <n v="29.31"/>
    <s v="USD"/>
    <n v="29.31"/>
    <n v="0"/>
    <n v="0"/>
    <n v="29.31"/>
    <n v="2.93"/>
  </r>
  <r>
    <s v="2476d5d8-02fd-4a03-9c04-b5ed75d8433e"/>
    <d v="2019-08-01T20:12:43"/>
    <d v="2019-08-01T00:00:00"/>
    <s v="8:03PM"/>
    <d v="2019-08-01T00:00:00"/>
    <s v="4:03PM"/>
    <d v="2019-08-01T00:00:00"/>
    <s v="8:12PM"/>
    <d v="2019-08-01T00:00:00"/>
    <s v="4:12PM"/>
    <s v="-05:00"/>
    <s v="Blade"/>
    <s v="Employee28"/>
    <s v="Employee28@blyblade.com"/>
    <x v="4"/>
    <s v="--"/>
    <s v="Travel | UberX"/>
    <x v="0"/>
    <x v="827"/>
    <n v="5"/>
    <s v="11430, USA"/>
    <s v="11430, USA"/>
    <x v="7"/>
    <s v="I'M RIDING"/>
    <s v="DEPT - OPS - NY"/>
    <s v="Monthly Billing"/>
    <s v="Fare"/>
    <n v="5.84"/>
    <n v="0"/>
    <n v="0"/>
    <n v="5.84"/>
    <s v="USD"/>
    <n v="5.84"/>
    <n v="0"/>
    <n v="0"/>
    <n v="5.84"/>
    <n v="0.57999999999999996"/>
  </r>
  <r>
    <s v="b48a3c62-e5af-4767-915f-6398fd28b3ab"/>
    <d v="2019-07-31T00:48:28"/>
    <d v="2019-07-31T00:00:00"/>
    <s v="12:40AM"/>
    <d v="2019-07-30T00:00:00"/>
    <s v="8:40PM"/>
    <s v="--"/>
    <s v="--"/>
    <s v="--"/>
    <s v="--"/>
    <s v="-05:00"/>
    <s v="Blade"/>
    <s v="Employee8"/>
    <s v="Employee8@blyblade.com"/>
    <x v="11"/>
    <s v="--"/>
    <s v="Travel | UberX Diamond"/>
    <x v="0"/>
    <x v="3"/>
    <s v="--"/>
    <s v="10018, USA"/>
    <s v="10001, USA"/>
    <x v="7"/>
    <s v="I'M RIDING"/>
    <s v="--"/>
    <s v="Monthly Billing"/>
    <s v="Adjustment"/>
    <n v="-5.44"/>
    <n v="0"/>
    <n v="0"/>
    <n v="-5.44"/>
    <s v="USD"/>
    <n v="-5.44"/>
    <n v="0"/>
    <n v="0"/>
    <n v="-5.44"/>
    <n v="-0.54"/>
  </r>
  <r>
    <s v="1a381e9f-be4b-48f7-a23c-fdf486278e2a"/>
    <d v="2019-08-01T20:47:19"/>
    <d v="2019-08-01T00:00:00"/>
    <s v="6:35PM"/>
    <d v="2019-08-01T00:00:00"/>
    <s v="2:35PM"/>
    <d v="2019-08-01T00:00:00"/>
    <s v="8:47PM"/>
    <d v="2019-08-01T00:00:00"/>
    <s v="4:47PM"/>
    <s v="-05:00"/>
    <s v="Blade"/>
    <s v="Employee21"/>
    <s v="Employee21@blyblade.com"/>
    <x v="28"/>
    <s v="--"/>
    <s v="Travel | UberX"/>
    <x v="0"/>
    <x v="828"/>
    <n v="104"/>
    <s v="10014, USA"/>
    <s v="10604, USA"/>
    <x v="7"/>
    <s v="I'M RIDING"/>
    <s v="--"/>
    <s v="Monthly Billing"/>
    <s v="Fare"/>
    <n v="151.74"/>
    <n v="0"/>
    <n v="0"/>
    <n v="151.74"/>
    <s v="USD"/>
    <n v="151.74"/>
    <n v="0"/>
    <n v="0"/>
    <n v="151.74"/>
    <n v="15.17"/>
  </r>
  <r>
    <s v="a88e8cd4-b8e6-4bc8-bce9-21f527bcb874"/>
    <d v="2019-07-31T00:56:59"/>
    <d v="2019-07-31T00:00:00"/>
    <s v="12:44AM"/>
    <d v="2019-07-30T00:00:00"/>
    <s v="8:44PM"/>
    <d v="2019-07-31T00:00:00"/>
    <s v="12:54AM"/>
    <d v="2019-07-30T00:00:00"/>
    <s v="8:54PM"/>
    <s v="-05:00"/>
    <s v="Blade"/>
    <s v="Employee29"/>
    <s v="Employee29@blyblade.com"/>
    <x v="7"/>
    <s v="--"/>
    <s v="Travel | UberX Diamond"/>
    <x v="0"/>
    <x v="822"/>
    <n v="6"/>
    <s v="10011, USA"/>
    <s v="10014, USA"/>
    <x v="7"/>
    <s v="I'M RIDING"/>
    <s v="DEPT - OPS - NY"/>
    <s v="Monthly Billing"/>
    <s v="Tip"/>
    <n v="0"/>
    <n v="0"/>
    <n v="3.08"/>
    <n v="3.08"/>
    <s v="USD"/>
    <n v="0"/>
    <n v="0"/>
    <n v="3.08"/>
    <n v="3.08"/>
    <n v="0"/>
  </r>
  <r>
    <s v="d29a5a5a-b762-46c2-8a60-7b8e3e1e37ac"/>
    <d v="2019-08-01T22:05:38"/>
    <d v="2019-08-01T00:00:00"/>
    <s v="9:11PM"/>
    <d v="2019-08-01T00:00:00"/>
    <s v="5:11PM"/>
    <d v="2019-08-01T00:00:00"/>
    <s v="10:05PM"/>
    <d v="2019-08-01T00:00:00"/>
    <s v="6:05PM"/>
    <s v="-05:00"/>
    <s v="Blade"/>
    <s v="Employee47"/>
    <s v="Employee47@blyblade.com"/>
    <x v="32"/>
    <s v="--"/>
    <s v="Travel | UberX"/>
    <x v="0"/>
    <x v="829"/>
    <n v="50"/>
    <s v="10018, USA"/>
    <s v="07608, USA"/>
    <x v="7"/>
    <s v="I'M RIDING"/>
    <s v="DEPT - CX"/>
    <s v="Monthly Billing"/>
    <s v="Fare"/>
    <n v="77.13"/>
    <n v="0"/>
    <n v="0"/>
    <n v="77.13"/>
    <s v="USD"/>
    <n v="77.13"/>
    <n v="0"/>
    <n v="0"/>
    <n v="77.13"/>
    <n v="7.71"/>
  </r>
  <r>
    <s v="1fa98e23-eadb-411d-860e-c6fca9529ded"/>
    <d v="2019-08-02T01:06:45"/>
    <d v="2019-08-02T00:00:00"/>
    <s v="12:31AM"/>
    <d v="2019-08-01T00:00:00"/>
    <s v="8:31PM"/>
    <d v="2019-08-02T00:00:00"/>
    <s v="1:06AM"/>
    <d v="2019-08-01T00:00:00"/>
    <s v="9:06PM"/>
    <s v="-05:00"/>
    <s v="Blade"/>
    <s v="Employee16"/>
    <s v="Employee16@blyblade.com"/>
    <x v="13"/>
    <s v="--"/>
    <s v="Travel | UberX"/>
    <x v="0"/>
    <x v="830"/>
    <n v="27"/>
    <s v="10016, USA"/>
    <s v="10458, USA"/>
    <x v="7"/>
    <s v="I'M RIDING EARLY/LATE"/>
    <s v="DEPT - OPS - NY"/>
    <s v="Monthly Billing"/>
    <s v="Fare"/>
    <n v="59"/>
    <n v="0"/>
    <n v="0"/>
    <n v="59"/>
    <s v="USD"/>
    <n v="59"/>
    <n v="0"/>
    <n v="0"/>
    <n v="59"/>
    <n v="5.9"/>
  </r>
  <r>
    <s v="a4379858-e692-4de3-93a3-980468343296"/>
    <d v="2019-08-02T01:09:31"/>
    <d v="2019-08-02T00:00:00"/>
    <s v="12:39AM"/>
    <d v="2019-08-01T00:00:00"/>
    <s v="8:39PM"/>
    <d v="2019-08-02T00:00:00"/>
    <s v="1:09AM"/>
    <d v="2019-08-01T00:00:00"/>
    <s v="9:09PM"/>
    <s v="-05:00"/>
    <s v="Blade"/>
    <s v="Employee47"/>
    <s v="Employee47@blyblade.com"/>
    <x v="32"/>
    <s v="--"/>
    <s v="Travel | UberX"/>
    <x v="2"/>
    <x v="831"/>
    <n v="28"/>
    <s v="07608, USA"/>
    <s v="10036, USA"/>
    <x v="7"/>
    <s v="I'M RIDING"/>
    <s v="DEPT - CX"/>
    <s v="Monthly Billing"/>
    <s v="Fare"/>
    <n v="33.03"/>
    <n v="0"/>
    <n v="0"/>
    <n v="33.03"/>
    <s v="USD"/>
    <n v="33.03"/>
    <n v="0"/>
    <n v="0"/>
    <n v="33.03"/>
    <n v="3.3"/>
  </r>
  <r>
    <s v="91e56d24-08d6-4071-b99e-009c0e9c7a62"/>
    <d v="2019-08-02T01:35:04"/>
    <d v="2019-08-02T00:00:00"/>
    <s v="1:14AM"/>
    <d v="2019-08-01T00:00:00"/>
    <s v="9:14PM"/>
    <d v="2019-08-02T00:00:00"/>
    <s v="1:34AM"/>
    <d v="2019-08-01T00:00:00"/>
    <s v="9:34PM"/>
    <s v="-05:00"/>
    <s v="Blade"/>
    <s v="Employee15"/>
    <s v="Employee15@blyblade.com"/>
    <x v="35"/>
    <s v="--"/>
    <s v="Travel | UberX Diamond"/>
    <x v="0"/>
    <x v="54"/>
    <n v="12"/>
    <s v="10011, USA"/>
    <s v="ted States"/>
    <x v="7"/>
    <s v="I'M RIDING"/>
    <s v="DEPT - CX"/>
    <s v="Monthly Billing"/>
    <s v="Fare"/>
    <n v="19.23"/>
    <n v="0"/>
    <n v="0"/>
    <n v="19.23"/>
    <s v="USD"/>
    <n v="19.23"/>
    <n v="0"/>
    <n v="0"/>
    <n v="19.23"/>
    <n v="1.92"/>
  </r>
  <r>
    <s v="4cd38c2d-2e87-5391-9cee-618c047cc7fe"/>
    <d v="2019-07-31T06:26:44"/>
    <d v="2019-07-18T00:00:00"/>
    <s v="2:50PM"/>
    <d v="2019-07-18T00:00:00"/>
    <s v="10:50AM"/>
    <d v="2019-07-18T00:00:00"/>
    <s v="4:13PM"/>
    <d v="2019-07-18T00:00:00"/>
    <s v="12:13PM"/>
    <s v="-05:00"/>
    <s v="Blade"/>
    <s v="Employee49"/>
    <s v="Employee49@blyblade.com"/>
    <x v="46"/>
    <s v="--"/>
    <s v="Eats"/>
    <x v="0"/>
    <x v="118"/>
    <n v="26"/>
    <s v="10010, USA"/>
    <s v="10010, USA"/>
    <x v="9"/>
    <s v="Blade - Lunch Policy"/>
    <s v="BLADE - CX + SR CX"/>
    <s v="Monthly Billing"/>
    <s v="Fare and Tip"/>
    <n v="21.55"/>
    <n v="0"/>
    <n v="2"/>
    <n v="20"/>
    <s v="USD"/>
    <n v="21.55"/>
    <n v="0"/>
    <n v="2"/>
    <n v="20"/>
    <n v="2"/>
  </r>
  <r>
    <s v="1b18f8c1-08db-5b4d-afee-d2551b483b4d"/>
    <d v="2019-07-31T06:29:17"/>
    <d v="2019-07-18T00:00:00"/>
    <s v="6:24PM"/>
    <d v="2019-07-18T00:00:00"/>
    <s v="2:24PM"/>
    <d v="2019-07-18T00:00:00"/>
    <s v="7:03PM"/>
    <d v="2019-07-18T00:00:00"/>
    <s v="3:03PM"/>
    <s v="-05:00"/>
    <s v="Blade"/>
    <s v="Employee8"/>
    <s v="Employee8@blyblade.com"/>
    <x v="11"/>
    <s v="--"/>
    <s v="Eats"/>
    <x v="0"/>
    <x v="167"/>
    <n v="38"/>
    <s v="10011, USA"/>
    <s v="10011, USA"/>
    <x v="9"/>
    <s v="--"/>
    <s v="--"/>
    <s v="Monthly Billing"/>
    <s v="Adjustment"/>
    <n v="0"/>
    <n v="0"/>
    <n v="0"/>
    <n v="18.52"/>
    <s v="USD"/>
    <n v="0"/>
    <n v="0"/>
    <n v="0"/>
    <n v="18.52"/>
    <n v="1.85"/>
  </r>
  <r>
    <s v="1b18f8c1-08db-5b4d-afee-d2551b483b4d"/>
    <d v="2019-07-31T06:36:06"/>
    <d v="2019-07-18T00:00:00"/>
    <s v="6:24PM"/>
    <d v="2019-07-18T00:00:00"/>
    <s v="2:24PM"/>
    <d v="2019-07-18T00:00:00"/>
    <s v="7:03PM"/>
    <d v="2019-07-18T00:00:00"/>
    <s v="3:03PM"/>
    <s v="-05:00"/>
    <s v="Blade"/>
    <s v="Employee8"/>
    <s v="Employee8@blyblade.com"/>
    <x v="11"/>
    <s v="--"/>
    <s v="Eats"/>
    <x v="0"/>
    <x v="167"/>
    <n v="38"/>
    <s v="10011, USA"/>
    <s v="10011, USA"/>
    <x v="9"/>
    <s v="--"/>
    <s v="--"/>
    <s v="Monthly Billing"/>
    <s v="Adjustment"/>
    <n v="0"/>
    <n v="0"/>
    <n v="0"/>
    <n v="-18.52"/>
    <s v="USD"/>
    <n v="0"/>
    <n v="0"/>
    <n v="0"/>
    <n v="-18.52"/>
    <n v="-1.85"/>
  </r>
  <r>
    <s v="c2343bfa-9d9a-4a81-9ca0-4c9dd93808d5"/>
    <d v="2019-08-02T01:38:06"/>
    <d v="2019-08-02T00:00:00"/>
    <s v="12:59AM"/>
    <d v="2019-08-01T00:00:00"/>
    <s v="8:59PM"/>
    <d v="2019-08-02T00:00:00"/>
    <s v="1:37AM"/>
    <d v="2019-08-01T00:00:00"/>
    <s v="9:37PM"/>
    <s v="-05:00"/>
    <s v="Blade"/>
    <s v="Employee36"/>
    <s v="Employee36@blyblade.com"/>
    <x v="45"/>
    <s v="--"/>
    <s v="Travel | UberX"/>
    <x v="0"/>
    <x v="832"/>
    <n v="36"/>
    <s v="10011, USA"/>
    <s v="11206, USA"/>
    <x v="7"/>
    <s v="I'M RIDING"/>
    <s v="DEPT - FR - NY"/>
    <s v="Monthly Billing"/>
    <s v="Fare"/>
    <n v="26.68"/>
    <n v="0"/>
    <n v="0"/>
    <n v="26.68"/>
    <s v="USD"/>
    <n v="26.68"/>
    <n v="0"/>
    <n v="0"/>
    <n v="26.68"/>
    <n v="2.67"/>
  </r>
  <r>
    <s v="7f77f682-6e70-437d-a1a4-ac2f5b311e6a"/>
    <d v="2019-08-02T01:38:41"/>
    <d v="2019-08-02T00:00:00"/>
    <s v="12:53AM"/>
    <d v="2019-08-01T00:00:00"/>
    <s v="8:53PM"/>
    <d v="2019-08-02T00:00:00"/>
    <s v="1:38AM"/>
    <d v="2019-08-01T00:00:00"/>
    <s v="9:38PM"/>
    <s v="-05:00"/>
    <s v="Blade"/>
    <s v="Employee25"/>
    <s v="Employee25@blyblade.com"/>
    <x v="21"/>
    <s v="--"/>
    <s v="Travel | UberX Diamond"/>
    <x v="0"/>
    <x v="833"/>
    <n v="40"/>
    <s v="10016, USA"/>
    <s v="07087, USA"/>
    <x v="7"/>
    <s v="I'M RIDING EARLY/LATE"/>
    <s v="DEPT - CX"/>
    <s v="Monthly Billing"/>
    <s v="Fare"/>
    <n v="62.1"/>
    <n v="0"/>
    <n v="0"/>
    <n v="62.1"/>
    <s v="USD"/>
    <n v="62.1"/>
    <n v="0"/>
    <n v="0"/>
    <n v="62.1"/>
    <n v="6.21"/>
  </r>
  <r>
    <s v="11e68c8d-e6d9-40d8-a9b8-26f67b22a174"/>
    <d v="2019-08-02T02:17:23"/>
    <d v="2019-08-02T00:00:00"/>
    <s v="1:36AM"/>
    <d v="2019-08-01T00:00:00"/>
    <s v="9:36PM"/>
    <d v="2019-08-02T00:00:00"/>
    <s v="2:17AM"/>
    <d v="2019-08-01T00:00:00"/>
    <s v="10:17PM"/>
    <s v="-05:00"/>
    <s v="Blade"/>
    <s v="Employee5"/>
    <s v="Employee5@blyblade.com"/>
    <x v="9"/>
    <s v="--"/>
    <s v="Travel | UberXL"/>
    <x v="2"/>
    <x v="406"/>
    <n v="2"/>
    <s v="08234, USA"/>
    <s v="08215, USA"/>
    <x v="7"/>
    <s v="PAX TRAVEL"/>
    <s v="DEPT - OPS - NY"/>
    <s v="Monthly Billing"/>
    <s v="Fare"/>
    <n v="27.13"/>
    <n v="0"/>
    <n v="0"/>
    <n v="27.13"/>
    <s v="USD"/>
    <n v="27.13"/>
    <n v="0"/>
    <n v="0"/>
    <n v="27.13"/>
    <n v="2.71"/>
  </r>
  <r>
    <s v="2dc5ce84-1c3d-4252-8237-f76fca46427d"/>
    <d v="2019-08-02T02:25:48"/>
    <d v="2019-08-02T00:00:00"/>
    <s v="2:11AM"/>
    <d v="2019-08-01T00:00:00"/>
    <s v="10:11PM"/>
    <d v="2019-08-02T00:00:00"/>
    <s v="2:25AM"/>
    <d v="2019-08-01T00:00:00"/>
    <s v="10:25PM"/>
    <s v="-05:00"/>
    <s v="Blade"/>
    <s v="Employee29"/>
    <s v="Employee29@blyblade.com"/>
    <x v="7"/>
    <s v="--"/>
    <s v="Travel | UberX Diamond"/>
    <x v="0"/>
    <x v="834"/>
    <n v="6"/>
    <s v="10011, USA"/>
    <s v="10014, USA"/>
    <x v="7"/>
    <s v="I'M RIDING EARLY/LATE"/>
    <s v="DEPT - OPS - NY"/>
    <s v="Monthly Billing"/>
    <s v="Fare"/>
    <n v="10.76"/>
    <n v="0"/>
    <n v="0"/>
    <n v="10.76"/>
    <s v="USD"/>
    <n v="10.76"/>
    <n v="0"/>
    <n v="0"/>
    <n v="10.76"/>
    <n v="1.08"/>
  </r>
  <r>
    <s v="41976d43-ea3b-433d-a7ac-365d0b089d1c"/>
    <d v="2019-07-31T14:36:39"/>
    <d v="2019-07-31T00:00:00"/>
    <s v="2:27PM"/>
    <d v="2019-07-31T00:00:00"/>
    <s v="10:27AM"/>
    <s v="--"/>
    <s v="--"/>
    <s v="--"/>
    <s v="--"/>
    <s v="-05:00"/>
    <s v="Blade"/>
    <s v="Employee8"/>
    <s v="Employee8@blyblade.com"/>
    <x v="11"/>
    <s v="--"/>
    <s v="Travel | UberX"/>
    <x v="0"/>
    <x v="3"/>
    <s v="--"/>
    <s v="10001, USA"/>
    <s v="10011, USA"/>
    <x v="6"/>
    <s v="I'M RIDING"/>
    <s v="--"/>
    <s v="Monthly Billing"/>
    <s v="Adjustment"/>
    <n v="-5.44"/>
    <n v="0"/>
    <n v="0"/>
    <n v="-5.44"/>
    <s v="USD"/>
    <n v="-5.44"/>
    <n v="0"/>
    <n v="0"/>
    <n v="-5.44"/>
    <n v="-0.54"/>
  </r>
  <r>
    <s v="7fc7bcec-6129-4dbc-9d31-5fe38bb84930"/>
    <d v="2019-08-02T02:35:14"/>
    <d v="2019-08-02T00:00:00"/>
    <s v="2:09AM"/>
    <d v="2019-08-01T00:00:00"/>
    <s v="10:09PM"/>
    <d v="2019-08-02T00:00:00"/>
    <s v="2:35AM"/>
    <d v="2019-08-01T00:00:00"/>
    <s v="10:35PM"/>
    <s v="-05:00"/>
    <s v="Blade"/>
    <s v="Employee7"/>
    <s v="Employee7@blyblade.com"/>
    <x v="23"/>
    <s v="--"/>
    <s v="Travel | UberX"/>
    <x v="0"/>
    <x v="215"/>
    <n v="17"/>
    <s v="10011, USA"/>
    <s v="10009, USA"/>
    <x v="7"/>
    <s v="I'M RIDING EARLY/LATE"/>
    <s v="DEPT - OPS - NY"/>
    <s v="Monthly Billing"/>
    <s v="Fare"/>
    <n v="22.1"/>
    <n v="0"/>
    <n v="0"/>
    <n v="22.1"/>
    <s v="USD"/>
    <n v="22.1"/>
    <n v="0"/>
    <n v="0"/>
    <n v="22.1"/>
    <n v="2.21"/>
  </r>
  <r>
    <s v="8d5941b5-17a3-4a8f-a7cf-f2d5ff02ad96"/>
    <d v="2019-08-02T03:32:59"/>
    <d v="2019-08-02T00:00:00"/>
    <s v="2:24AM"/>
    <d v="2019-08-01T00:00:00"/>
    <s v="10:24PM"/>
    <d v="2019-08-02T00:00:00"/>
    <s v="3:32AM"/>
    <d v="2019-08-01T00:00:00"/>
    <s v="11:32PM"/>
    <s v="-05:00"/>
    <s v="Blade"/>
    <s v="Employee5"/>
    <s v="Employee5@blyblade.com"/>
    <x v="9"/>
    <s v="--"/>
    <s v="Travel | UberX"/>
    <x v="0"/>
    <x v="835"/>
    <n v="61"/>
    <s v="10001, USA"/>
    <s v="11374, USA"/>
    <x v="7"/>
    <s v="I'M RIDING EARLY/LATE"/>
    <s v="DEPT - OPS - NY"/>
    <s v="Monthly Billing"/>
    <s v="Fare"/>
    <n v="117.09"/>
    <n v="0"/>
    <n v="0"/>
    <n v="117.09"/>
    <s v="USD"/>
    <n v="117.09"/>
    <n v="0"/>
    <n v="0"/>
    <n v="117.09"/>
    <n v="11.71"/>
  </r>
  <r>
    <s v="3e11952b-1910-4b05-bbb3-ef37070b147c"/>
    <d v="2019-08-02T10:38:41"/>
    <d v="2019-08-02T00:00:00"/>
    <s v="10:32AM"/>
    <d v="2019-08-02T00:00:00"/>
    <s v="6:32AM"/>
    <d v="2019-08-02T00:00:00"/>
    <s v="10:38AM"/>
    <d v="2019-08-02T00:00:00"/>
    <s v="6:38AM"/>
    <s v="-05:00"/>
    <s v="Blade"/>
    <s v="Employee27"/>
    <s v="Employee27@blyblade.com"/>
    <x v="25"/>
    <s v="--"/>
    <s v="Travel | UberX"/>
    <x v="0"/>
    <x v="836"/>
    <n v="2"/>
    <s v="10016, USA"/>
    <s v="10010, USA"/>
    <x v="7"/>
    <s v="I'M RIDING EARLY/LATE"/>
    <s v="DEPT - OPS - NY"/>
    <s v="Monthly Billing"/>
    <s v="Fare"/>
    <n v="8.6"/>
    <n v="0"/>
    <n v="0"/>
    <n v="8.6"/>
    <s v="USD"/>
    <n v="8.6"/>
    <n v="0"/>
    <n v="0"/>
    <n v="8.6"/>
    <n v="0.86"/>
  </r>
  <r>
    <s v="8f1fa762-5319-4a62-b388-f465f4298fe1"/>
    <d v="2019-08-02T10:38:52"/>
    <d v="2019-08-02T00:00:00"/>
    <s v="10:17AM"/>
    <d v="2019-08-02T00:00:00"/>
    <s v="6:17AM"/>
    <d v="2019-08-02T00:00:00"/>
    <s v="10:38AM"/>
    <d v="2019-08-02T00:00:00"/>
    <s v="6:38AM"/>
    <s v="-05:00"/>
    <s v="Blade"/>
    <s v="Employee47"/>
    <s v="Employee47@blyblade.com"/>
    <x v="32"/>
    <s v="--"/>
    <s v="Travel | UberX"/>
    <x v="0"/>
    <x v="44"/>
    <n v="19"/>
    <s v="10036, USA"/>
    <s v="10009, USA"/>
    <x v="7"/>
    <s v="I'M RIDING EARLY/LATE"/>
    <s v="DEPT - CX"/>
    <s v="Monthly Billing"/>
    <s v="Fare"/>
    <n v="11.16"/>
    <n v="0"/>
    <n v="0"/>
    <n v="11.16"/>
    <s v="USD"/>
    <n v="11.16"/>
    <n v="0"/>
    <n v="0"/>
    <n v="11.16"/>
    <n v="1.1200000000000001"/>
  </r>
  <r>
    <s v="2b5d42bb-844c-4b60-a75e-ef2fe907b1fe"/>
    <d v="2019-08-02T12:36:22"/>
    <d v="2019-08-02T00:00:00"/>
    <s v="12:02PM"/>
    <d v="2019-08-02T00:00:00"/>
    <s v="8:02AM"/>
    <d v="2019-08-02T00:00:00"/>
    <s v="12:36PM"/>
    <d v="2019-08-02T00:00:00"/>
    <s v="8:36AM"/>
    <s v="-05:00"/>
    <s v="Blade"/>
    <s v="Employee49"/>
    <s v="Employee49@blyblade.com"/>
    <x v="46"/>
    <s v="--"/>
    <s v="Travel | UberX"/>
    <x v="0"/>
    <x v="837"/>
    <n v="30"/>
    <s v="10027, USA"/>
    <s v="10004, USA"/>
    <x v="7"/>
    <s v="I'M RIDING"/>
    <s v="BLADE - CX + SR CX"/>
    <s v="Monthly Billing"/>
    <s v="Fare"/>
    <n v="45.08"/>
    <n v="0"/>
    <n v="0"/>
    <n v="45.08"/>
    <s v="USD"/>
    <n v="45.08"/>
    <n v="0"/>
    <n v="0"/>
    <n v="45.08"/>
    <n v="4.51"/>
  </r>
  <r>
    <s v="67552b14-2209-40bc-9f8f-70dcdee8c834"/>
    <d v="2019-08-02T13:54:15"/>
    <d v="2019-08-02T00:00:00"/>
    <s v="1:24PM"/>
    <d v="2019-08-02T00:00:00"/>
    <s v="9:24AM"/>
    <d v="2019-08-02T00:00:00"/>
    <s v="1:54PM"/>
    <d v="2019-08-02T00:00:00"/>
    <s v="9:54AM"/>
    <s v="-05:00"/>
    <s v="Blade"/>
    <s v="Employee16"/>
    <s v="Employee16@blyblade.com"/>
    <x v="13"/>
    <s v="--"/>
    <s v="Travel | UberX Diamond"/>
    <x v="0"/>
    <x v="168"/>
    <n v="27"/>
    <s v="10018, USA"/>
    <s v="10016, USA"/>
    <x v="7"/>
    <s v="I'M RIDING"/>
    <s v="DEPT - OPS - NY"/>
    <s v="Monthly Billing"/>
    <s v="Fare"/>
    <n v="27.54"/>
    <n v="0"/>
    <n v="0"/>
    <n v="27.54"/>
    <s v="USD"/>
    <n v="27.54"/>
    <n v="0"/>
    <n v="0"/>
    <n v="27.54"/>
    <n v="2.75"/>
  </r>
  <r>
    <s v="de7c1ee9-0648-41e6-a6f0-e21b117b0a97"/>
    <d v="2019-08-02T15:09:51"/>
    <d v="2019-08-02T00:00:00"/>
    <s v="2:17PM"/>
    <d v="2019-08-02T00:00:00"/>
    <s v="10:17AM"/>
    <d v="2019-08-02T00:00:00"/>
    <s v="3:09PM"/>
    <d v="2019-08-02T00:00:00"/>
    <s v="11:09AM"/>
    <s v="-05:00"/>
    <s v="Blade"/>
    <s v="Employee5"/>
    <s v="Employee5@blyblade.com"/>
    <x v="9"/>
    <s v="--"/>
    <s v="Travel | UberX"/>
    <x v="0"/>
    <x v="101"/>
    <n v="48"/>
    <s v="11374, USA"/>
    <s v="10011, USA"/>
    <x v="7"/>
    <s v="I'M RIDING"/>
    <s v="DEPT - OPS - NY"/>
    <s v="Monthly Billing"/>
    <s v="Fare"/>
    <n v="51.83"/>
    <n v="0"/>
    <n v="0"/>
    <n v="51.83"/>
    <s v="USD"/>
    <n v="51.83"/>
    <n v="0"/>
    <n v="0"/>
    <n v="51.83"/>
    <n v="5.18"/>
  </r>
  <r>
    <s v="e2577fe9-77f2-4eb6-a214-c978a9d8b446"/>
    <d v="2019-08-02T15:46:35"/>
    <d v="2019-08-02T00:00:00"/>
    <s v="3:19PM"/>
    <d v="2019-08-02T00:00:00"/>
    <s v="11:19AM"/>
    <d v="2019-08-02T00:00:00"/>
    <s v="3:46PM"/>
    <d v="2019-08-02T00:00:00"/>
    <s v="11:46AM"/>
    <s v="-05:00"/>
    <s v="Blade"/>
    <s v="Employee47"/>
    <s v="Employee47@blyblade.com"/>
    <x v="32"/>
    <s v="--"/>
    <s v="Travel | UberX"/>
    <x v="0"/>
    <x v="285"/>
    <n v="18"/>
    <s v="10010, USA"/>
    <s v="10018, USA"/>
    <x v="7"/>
    <s v="I'M RIDING"/>
    <s v="DEPT - CX"/>
    <s v="Monthly Billing"/>
    <s v="Fare"/>
    <n v="9.69"/>
    <n v="0"/>
    <n v="0"/>
    <n v="9.69"/>
    <s v="USD"/>
    <n v="9.69"/>
    <n v="0"/>
    <n v="0"/>
    <n v="9.69"/>
    <n v="0.97"/>
  </r>
  <r>
    <s v="815263f4-1367-47b8-afc9-0251e0d020c8"/>
    <d v="2019-08-02T15:55:00"/>
    <d v="2019-08-02T00:00:00"/>
    <s v="3:40PM"/>
    <d v="2019-08-02T00:00:00"/>
    <s v="11:40AM"/>
    <d v="2019-08-02T00:00:00"/>
    <s v="3:54PM"/>
    <d v="2019-08-02T00:00:00"/>
    <s v="11:54AM"/>
    <s v="-05:00"/>
    <s v="Blade"/>
    <s v="Employee13"/>
    <s v="Employee13@blyblade.com"/>
    <x v="33"/>
    <s v="--"/>
    <s v="Travel | UberX Diamond"/>
    <x v="0"/>
    <x v="463"/>
    <n v="9"/>
    <s v="10010, USA"/>
    <s v="10016, USA"/>
    <x v="7"/>
    <s v="I'M RIDING"/>
    <s v="DEPT - CX"/>
    <s v="Monthly Billing"/>
    <s v="Fare"/>
    <n v="10.76"/>
    <n v="0"/>
    <n v="0"/>
    <n v="10.76"/>
    <s v="USD"/>
    <n v="10.76"/>
    <n v="0"/>
    <n v="0"/>
    <n v="10.76"/>
    <n v="1.08"/>
  </r>
  <r>
    <s v="96160feb-1469-43f4-b125-7b6339bf9679"/>
    <d v="2019-08-02T15:56:46"/>
    <d v="2019-08-02T00:00:00"/>
    <s v="2:52PM"/>
    <d v="2019-08-02T00:00:00"/>
    <s v="10:52AM"/>
    <d v="2019-08-02T00:00:00"/>
    <s v="3:56PM"/>
    <d v="2019-08-02T00:00:00"/>
    <s v="11:56AM"/>
    <s v="-05:00"/>
    <s v="Blade"/>
    <s v="Employee15"/>
    <s v="Employee15@blyblade.com"/>
    <x v="35"/>
    <s v="--"/>
    <s v="Travel | UberX Diamond"/>
    <x v="0"/>
    <x v="838"/>
    <n v="59"/>
    <s v="10006, USA"/>
    <s v="07608, USA"/>
    <x v="7"/>
    <s v="I'M RIDING"/>
    <s v="DEPT - CX"/>
    <s v="Monthly Billing"/>
    <s v="Fare"/>
    <n v="93.84"/>
    <n v="0"/>
    <n v="0"/>
    <n v="93.84"/>
    <s v="USD"/>
    <n v="93.84"/>
    <n v="0"/>
    <n v="0"/>
    <n v="93.84"/>
    <n v="9.3800000000000008"/>
  </r>
  <r>
    <s v="9bb038e5-c4cf-425d-841b-ccb789dd0b79"/>
    <d v="2019-08-02T16:19:02"/>
    <d v="2019-08-02T00:00:00"/>
    <s v="4:08PM"/>
    <d v="2019-08-02T00:00:00"/>
    <s v="12:08PM"/>
    <d v="2019-08-02T00:00:00"/>
    <s v="4:18PM"/>
    <d v="2019-08-02T00:00:00"/>
    <s v="12:18PM"/>
    <s v="-05:00"/>
    <s v="Blade"/>
    <s v="Employee13"/>
    <s v="Employee13@blyblade.com"/>
    <x v="33"/>
    <s v="--"/>
    <s v="Travel | UberX Diamond"/>
    <x v="0"/>
    <x v="839"/>
    <n v="6"/>
    <s v="10016, USA"/>
    <s v="10010, USA"/>
    <x v="7"/>
    <s v="I'M RIDING"/>
    <s v="DEPT - CX"/>
    <s v="Monthly Billing"/>
    <s v="Fare"/>
    <n v="12.75"/>
    <n v="0"/>
    <n v="0"/>
    <n v="12.75"/>
    <s v="USD"/>
    <n v="12.75"/>
    <n v="0"/>
    <n v="0"/>
    <n v="12.75"/>
    <n v="1.28"/>
  </r>
  <r>
    <s v="b3a38b83-3d7b-4571-8254-cb89b1987b3a"/>
    <d v="2019-08-02T17:17:29"/>
    <d v="2019-08-02T00:00:00"/>
    <s v="4:05PM"/>
    <d v="2019-08-02T00:00:00"/>
    <s v="12:05PM"/>
    <d v="2019-08-02T00:00:00"/>
    <s v="5:17PM"/>
    <d v="2019-08-02T00:00:00"/>
    <s v="1:17PM"/>
    <s v="-05:00"/>
    <s v="Blade"/>
    <s v="Employee26"/>
    <s v="Employee26@blyblade.com"/>
    <x v="24"/>
    <s v="--"/>
    <s v="Travel | UberX"/>
    <x v="0"/>
    <x v="840"/>
    <n v="68"/>
    <s v="10001, USA"/>
    <s v="10604, USA"/>
    <x v="7"/>
    <s v="I'M RIDING"/>
    <s v="DEPT - OPS - NY"/>
    <s v="Monthly Billing"/>
    <s v="Fare"/>
    <n v="126.87"/>
    <n v="0"/>
    <n v="0"/>
    <n v="126.87"/>
    <s v="USD"/>
    <n v="126.87"/>
    <n v="0"/>
    <n v="0"/>
    <n v="126.87"/>
    <n v="12.69"/>
  </r>
  <r>
    <s v="289039fa-30a3-4ded-8100-c0629150da53"/>
    <d v="2019-08-02T18:23:06"/>
    <d v="2019-08-02T00:00:00"/>
    <s v="6:07PM"/>
    <d v="2019-08-02T00:00:00"/>
    <s v="2:07PM"/>
    <d v="2019-08-02T00:00:00"/>
    <s v="6:22PM"/>
    <d v="2019-08-02T00:00:00"/>
    <s v="2:22PM"/>
    <s v="-05:00"/>
    <s v="Blade"/>
    <s v="Employee49"/>
    <s v="Employee49@blyblade.com"/>
    <x v="46"/>
    <s v="--"/>
    <s v="Travel | UberX"/>
    <x v="0"/>
    <x v="124"/>
    <n v="11"/>
    <s v="10004, USA"/>
    <s v="10010, USA"/>
    <x v="7"/>
    <s v="I'M RIDING"/>
    <s v="BLADE - CX + SR CX"/>
    <s v="Monthly Billing"/>
    <s v="Fare"/>
    <n v="19.510000000000002"/>
    <n v="0"/>
    <n v="0"/>
    <n v="19.510000000000002"/>
    <s v="USD"/>
    <n v="19.510000000000002"/>
    <n v="0"/>
    <n v="0"/>
    <n v="19.510000000000002"/>
    <n v="1.95"/>
  </r>
  <r>
    <s v="9818069f-283d-4257-bc2b-8c3a5bb8d5fd"/>
    <d v="2019-08-02T18:29:12"/>
    <d v="2019-08-02T00:00:00"/>
    <s v="5:58PM"/>
    <d v="2019-08-02T00:00:00"/>
    <s v="1:58PM"/>
    <d v="2019-08-02T00:00:00"/>
    <s v="6:29PM"/>
    <d v="2019-08-02T00:00:00"/>
    <s v="2:29PM"/>
    <s v="-05:00"/>
    <s v="Blade"/>
    <s v="Employee24"/>
    <s v="Employee24@blyblade.com"/>
    <x v="14"/>
    <s v="--"/>
    <s v="Travel | UberX Diamond"/>
    <x v="0"/>
    <x v="226"/>
    <n v="23"/>
    <s v="10011, USA"/>
    <s v="10016, USA"/>
    <x v="7"/>
    <s v="I'M RIDING"/>
    <s v="DEPT - CORP - NY"/>
    <s v="Monthly Billing"/>
    <s v="Fare"/>
    <n v="24.73"/>
    <n v="0"/>
    <n v="0"/>
    <n v="24.73"/>
    <s v="USD"/>
    <n v="24.73"/>
    <n v="0"/>
    <n v="0"/>
    <n v="24.73"/>
    <n v="2.4700000000000002"/>
  </r>
  <r>
    <s v="8fad08fa-e0df-42e3-a218-204fc7ca0a28"/>
    <d v="2019-08-02T20:23:24"/>
    <d v="2019-08-02T00:00:00"/>
    <s v="7:46PM"/>
    <d v="2019-08-02T00:00:00"/>
    <s v="3:46PM"/>
    <d v="2019-08-02T00:00:00"/>
    <s v="8:23PM"/>
    <d v="2019-08-02T00:00:00"/>
    <s v="4:23PM"/>
    <s v="-05:00"/>
    <s v="Blade"/>
    <s v="Employee20"/>
    <s v="Employee20@blyblade.com"/>
    <x v="19"/>
    <s v="--"/>
    <s v="Travel | UberXL"/>
    <x v="0"/>
    <x v="106"/>
    <n v="24"/>
    <s v="10011, USA"/>
    <s v="10016, USA"/>
    <x v="7"/>
    <s v="I'M RIDING"/>
    <s v="BLADE - CORP"/>
    <s v="Monthly Billing"/>
    <s v="Fare"/>
    <n v="34.840000000000003"/>
    <n v="0"/>
    <n v="0"/>
    <n v="34.840000000000003"/>
    <s v="USD"/>
    <n v="34.840000000000003"/>
    <n v="0"/>
    <n v="0"/>
    <n v="34.840000000000003"/>
    <n v="3.48"/>
  </r>
  <r>
    <s v="c1474701-dc6c-4259-b6ce-4a640ea61e5f"/>
    <d v="2019-08-02T20:47:40"/>
    <d v="2019-08-02T00:00:00"/>
    <s v="7:08PM"/>
    <d v="2019-08-02T00:00:00"/>
    <s v="3:08PM"/>
    <d v="2019-08-02T00:00:00"/>
    <s v="8:47PM"/>
    <d v="2019-08-02T00:00:00"/>
    <s v="4:47PM"/>
    <s v="-05:00"/>
    <s v="Blade"/>
    <s v="Employee26"/>
    <s v="Employee26@blyblade.com"/>
    <x v="24"/>
    <s v="--"/>
    <s v="Travel | UberX"/>
    <x v="1"/>
    <x v="841"/>
    <n v="81"/>
    <s v="10604, USA"/>
    <s v="10011, USA"/>
    <x v="7"/>
    <s v="I'M RIDING"/>
    <s v="DEPT - OPS - NY"/>
    <s v="Monthly Billing"/>
    <s v="Fare"/>
    <n v="68.36"/>
    <n v="0"/>
    <n v="0"/>
    <n v="68.36"/>
    <s v="USD"/>
    <n v="68.36"/>
    <n v="0"/>
    <n v="0"/>
    <n v="68.36"/>
    <n v="6.84"/>
  </r>
  <r>
    <s v="2271ff98-d983-4b7e-b87f-c94af290df57"/>
    <d v="2019-08-02T23:06:17"/>
    <d v="2019-08-02T00:00:00"/>
    <s v="10:41PM"/>
    <d v="2019-08-02T00:00:00"/>
    <s v="6:41PM"/>
    <d v="2019-08-02T00:00:00"/>
    <s v="11:06PM"/>
    <d v="2019-08-02T00:00:00"/>
    <s v="7:06PM"/>
    <s v="-05:00"/>
    <s v="Blade"/>
    <s v="Employee48"/>
    <s v="Employee48@blyblade.com"/>
    <x v="27"/>
    <s v="--"/>
    <s v="Travel | UberX"/>
    <x v="0"/>
    <x v="842"/>
    <n v="19"/>
    <s v="10011, USA"/>
    <s v="10010, USA"/>
    <x v="7"/>
    <s v="I'M RIDING"/>
    <s v="--"/>
    <s v="Monthly Billing"/>
    <s v="Fare"/>
    <n v="16.32"/>
    <n v="0"/>
    <n v="0"/>
    <n v="16.32"/>
    <s v="USD"/>
    <n v="16.32"/>
    <n v="0"/>
    <n v="0"/>
    <n v="16.32"/>
    <n v="1.63"/>
  </r>
  <r>
    <s v="1138994f-8c17-4857-9b34-4e85d07ef851"/>
    <d v="2019-08-02T23:49:23"/>
    <d v="2019-08-02T00:00:00"/>
    <s v="11:17PM"/>
    <d v="2019-08-02T00:00:00"/>
    <s v="7:17PM"/>
    <d v="2019-08-02T00:00:00"/>
    <s v="11:49PM"/>
    <d v="2019-08-02T00:00:00"/>
    <s v="7:49PM"/>
    <s v="-05:00"/>
    <s v="Blade"/>
    <s v="Employee15"/>
    <s v="Employee15@blyblade.com"/>
    <x v="35"/>
    <s v="--"/>
    <s v="Travel | UberX Diamond"/>
    <x v="2"/>
    <x v="843"/>
    <n v="24"/>
    <s v="07608, USA"/>
    <s v="10024, USA"/>
    <x v="7"/>
    <s v="I'M RIDING"/>
    <s v="DEPT - CX"/>
    <s v="Monthly Billing"/>
    <s v="Fare"/>
    <n v="44.86"/>
    <n v="0"/>
    <n v="0"/>
    <n v="44.86"/>
    <s v="USD"/>
    <n v="44.86"/>
    <n v="0"/>
    <n v="0"/>
    <n v="44.86"/>
    <n v="4.49"/>
  </r>
  <r>
    <s v="ed2d8753-ecdd-43f5-8ec3-01c4ae6cc00f"/>
    <d v="2019-08-03T00:07:00"/>
    <d v="2019-08-02T00:00:00"/>
    <s v="11:32PM"/>
    <d v="2019-08-02T00:00:00"/>
    <s v="7:32PM"/>
    <d v="2019-08-03T00:00:00"/>
    <s v="12:05AM"/>
    <d v="2019-08-02T00:00:00"/>
    <s v="8:05PM"/>
    <s v="-05:00"/>
    <s v="Blade"/>
    <s v="Employee16"/>
    <s v="Employee16@blyblade.com"/>
    <x v="13"/>
    <s v="--"/>
    <s v="Travel | UberX Diamond"/>
    <x v="0"/>
    <x v="844"/>
    <n v="21"/>
    <s v="10016, USA"/>
    <s v="07086, USA"/>
    <x v="7"/>
    <s v="I'M RIDING"/>
    <s v="DEPT - OPS - NY"/>
    <s v="Monthly Billing"/>
    <s v="Fare"/>
    <n v="58.94"/>
    <n v="0"/>
    <n v="0"/>
    <n v="58.94"/>
    <s v="USD"/>
    <n v="58.94"/>
    <n v="0"/>
    <n v="0"/>
    <n v="58.94"/>
    <n v="5.89"/>
  </r>
  <r>
    <s v="7cd2dd68-5366-430a-acfa-962c7912fc5d"/>
    <d v="2019-08-03T00:44:14"/>
    <d v="2019-08-02T00:00:00"/>
    <s v="11:32PM"/>
    <d v="2019-08-02T00:00:00"/>
    <s v="7:32PM"/>
    <d v="2019-08-03T00:00:00"/>
    <s v="12:37AM"/>
    <d v="2019-08-02T00:00:00"/>
    <s v="8:37PM"/>
    <s v="-05:00"/>
    <s v="Blade"/>
    <s v="Employee17"/>
    <s v="Employee17@blyblade.com"/>
    <x v="12"/>
    <s v="--"/>
    <s v="Travel | UberX"/>
    <x v="0"/>
    <x v="845"/>
    <n v="63"/>
    <s v="10017, USA"/>
    <s v="07417, USA"/>
    <x v="7"/>
    <s v="I'M RIDING"/>
    <s v="DEPT - OPS - NY"/>
    <s v="Monthly Billing"/>
    <s v="Fare"/>
    <n v="128.66"/>
    <n v="0"/>
    <n v="0"/>
    <n v="128.66"/>
    <s v="USD"/>
    <n v="128.66"/>
    <n v="0"/>
    <n v="0"/>
    <n v="128.66"/>
    <n v="12.87"/>
  </r>
  <r>
    <s v="48268fe4-fb0a-4688-9ab2-25e79cc16caf"/>
    <d v="2019-08-03T00:44:51"/>
    <d v="2019-08-03T00:00:00"/>
    <s v="12:35AM"/>
    <d v="2019-08-02T00:00:00"/>
    <s v="8:35PM"/>
    <s v="--"/>
    <s v="--"/>
    <s v="--"/>
    <s v="--"/>
    <s v="-05:00"/>
    <s v="Blade"/>
    <s v="Employee25"/>
    <s v="Employee25@blyblade.com"/>
    <x v="21"/>
    <s v="--"/>
    <s v="Travel | UberX Diamond"/>
    <x v="0"/>
    <x v="3"/>
    <s v="--"/>
    <s v="10016, USA"/>
    <s v="10016, USA"/>
    <x v="7"/>
    <s v="I'M RIDING EARLY/LATE"/>
    <s v="DEPT - CX"/>
    <s v="Monthly Billing"/>
    <s v="Fare"/>
    <n v="5.44"/>
    <n v="0"/>
    <n v="0"/>
    <n v="5.44"/>
    <s v="USD"/>
    <n v="5.44"/>
    <n v="0"/>
    <n v="0"/>
    <n v="5.44"/>
    <n v="0.54"/>
  </r>
  <r>
    <s v="1be8a9fd-5177-48bc-a783-5ff068e26988"/>
    <d v="2019-08-03T00:45:30"/>
    <d v="2019-08-03T00:00:00"/>
    <s v="12:35AM"/>
    <d v="2019-08-02T00:00:00"/>
    <s v="8:35PM"/>
    <d v="2019-08-03T00:00:00"/>
    <s v="12:44AM"/>
    <d v="2019-08-02T00:00:00"/>
    <s v="8:44PM"/>
    <s v="-05:00"/>
    <s v="Blade"/>
    <s v="Employee6"/>
    <s v="Employee6@blyblade.com"/>
    <x v="3"/>
    <s v="--"/>
    <s v="Travel | UberX"/>
    <x v="0"/>
    <x v="177"/>
    <n v="6"/>
    <s v="10016, USA"/>
    <s v="10168, USA"/>
    <x v="7"/>
    <s v="I'M RIDING EARLY/LATE"/>
    <s v="DEPT - OPS - NY"/>
    <s v="Monthly Billing"/>
    <s v="Fare"/>
    <n v="10.76"/>
    <n v="0"/>
    <n v="0"/>
    <n v="10.76"/>
    <s v="USD"/>
    <n v="10.76"/>
    <n v="0"/>
    <n v="0"/>
    <n v="10.76"/>
    <n v="1.08"/>
  </r>
  <r>
    <s v="ae2822b6-5856-416d-8a41-07b10346fc37"/>
    <d v="2019-08-01T13:54:19"/>
    <d v="2019-08-01T00:00:00"/>
    <s v="12:39PM"/>
    <d v="2019-08-01T00:00:00"/>
    <s v="8:39AM"/>
    <d v="2019-08-01T00:00:00"/>
    <s v="1:32PM"/>
    <d v="2019-08-01T00:00:00"/>
    <s v="9:32AM"/>
    <s v="-05:00"/>
    <s v="Blade"/>
    <s v="Employee2"/>
    <s v="Employee2@blyblade.com"/>
    <x v="2"/>
    <s v="--"/>
    <s v="Travel | Black SUV"/>
    <x v="0"/>
    <x v="266"/>
    <n v="38"/>
    <s v="10004, USA"/>
    <s v="10013, USA"/>
    <x v="12"/>
    <s v="PAX TRAVEL"/>
    <s v="DEPT - OPS - NY"/>
    <s v="Monthly Billing"/>
    <s v="Tip"/>
    <n v="0"/>
    <n v="0"/>
    <n v="16.440000000000001"/>
    <n v="16.440000000000001"/>
    <s v="USD"/>
    <n v="0"/>
    <n v="0"/>
    <n v="16.440000000000001"/>
    <n v="16.440000000000001"/>
    <n v="0"/>
  </r>
  <r>
    <s v="8486b091-23f3-42b3-bc35-92e98f969376"/>
    <d v="2019-08-03T00:55:48"/>
    <d v="2019-08-03T00:00:00"/>
    <s v="12:35AM"/>
    <d v="2019-08-02T00:00:00"/>
    <s v="8:35PM"/>
    <d v="2019-08-03T00:00:00"/>
    <s v="12:55AM"/>
    <d v="2019-08-02T00:00:00"/>
    <s v="8:55PM"/>
    <s v="-05:00"/>
    <s v="Blade"/>
    <s v="Employee37"/>
    <s v="Employee37@blyblade.com"/>
    <x v="29"/>
    <s v="--"/>
    <s v="Travel | UberX"/>
    <x v="0"/>
    <x v="218"/>
    <n v="15"/>
    <s v="10016, USA"/>
    <s v="10025, USA"/>
    <x v="7"/>
    <s v="I'M RIDING EARLY/LATE"/>
    <s v="--"/>
    <s v="Monthly Billing"/>
    <s v="Fare"/>
    <n v="13.46"/>
    <n v="0"/>
    <n v="0"/>
    <n v="13.46"/>
    <s v="USD"/>
    <n v="13.46"/>
    <n v="0"/>
    <n v="0"/>
    <n v="13.46"/>
    <n v="1.35"/>
  </r>
  <r>
    <s v="b1421269-bc66-4bd8-a0a4-4dd5c8c7d785"/>
    <d v="2019-08-03T01:00:44"/>
    <d v="2019-08-03T00:00:00"/>
    <s v="12:41AM"/>
    <d v="2019-08-02T00:00:00"/>
    <s v="8:41PM"/>
    <d v="2019-08-03T00:00:00"/>
    <s v="1:00AM"/>
    <d v="2019-08-02T00:00:00"/>
    <s v="9:00PM"/>
    <s v="-05:00"/>
    <s v="Blade"/>
    <s v="Employee25"/>
    <s v="Employee25@blyblade.com"/>
    <x v="21"/>
    <s v="--"/>
    <s v="Travel | UberX Diamond"/>
    <x v="0"/>
    <x v="397"/>
    <n v="8"/>
    <s v="10016, USA"/>
    <s v="10016, USA"/>
    <x v="7"/>
    <s v="I'M RIDING EARLY/LATE"/>
    <s v="DEPT - CX"/>
    <s v="Monthly Billing"/>
    <s v="Fare"/>
    <n v="10.76"/>
    <n v="0"/>
    <n v="0"/>
    <n v="10.76"/>
    <s v="USD"/>
    <n v="10.76"/>
    <n v="0"/>
    <n v="0"/>
    <n v="10.76"/>
    <n v="1.08"/>
  </r>
  <r>
    <s v="7bd5ca73-7f8e-43a9-84da-3a9a6c8c0047"/>
    <d v="2019-08-03T01:26:18"/>
    <d v="2019-08-03T00:00:00"/>
    <s v="1:04AM"/>
    <d v="2019-08-02T00:00:00"/>
    <s v="9:04PM"/>
    <d v="2019-08-03T00:00:00"/>
    <s v="1:26AM"/>
    <d v="2019-08-02T00:00:00"/>
    <s v="9:26PM"/>
    <s v="-05:00"/>
    <s v="Blade"/>
    <s v="Employee7"/>
    <s v="Employee7@blyblade.com"/>
    <x v="23"/>
    <s v="--"/>
    <s v="Travel | UberX"/>
    <x v="0"/>
    <x v="439"/>
    <n v="19"/>
    <s v="10011, USA"/>
    <s v="10009, USA"/>
    <x v="7"/>
    <s v="I'M RIDING EARLY/LATE"/>
    <s v="DEPT - OPS - NY"/>
    <s v="Monthly Billing"/>
    <s v="Fare"/>
    <n v="22.18"/>
    <n v="0"/>
    <n v="0"/>
    <n v="22.18"/>
    <s v="USD"/>
    <n v="22.18"/>
    <n v="0"/>
    <n v="0"/>
    <n v="22.18"/>
    <n v="2.2200000000000002"/>
  </r>
  <r>
    <s v="6a6d4b46-5b45-4dd0-80e8-a6ba7a0d5edc"/>
    <d v="2019-08-03T01:27:55"/>
    <d v="2019-08-03T00:00:00"/>
    <s v="1:17AM"/>
    <d v="2019-08-02T00:00:00"/>
    <s v="9:17PM"/>
    <d v="2019-08-03T00:00:00"/>
    <s v="1:27AM"/>
    <d v="2019-08-02T00:00:00"/>
    <s v="9:27PM"/>
    <s v="-05:00"/>
    <s v="Blade"/>
    <s v="Employee29"/>
    <s v="Employee29@blyblade.com"/>
    <x v="7"/>
    <s v="--"/>
    <s v="Travel | UberX"/>
    <x v="0"/>
    <x v="846"/>
    <n v="6"/>
    <s v="10011, USA"/>
    <s v="10014, USA"/>
    <x v="7"/>
    <s v="I'M RIDING EARLY/LATE"/>
    <s v="DEPT - OPS - NY"/>
    <s v="Monthly Billing"/>
    <s v="Fare"/>
    <n v="10.83"/>
    <n v="0"/>
    <n v="0"/>
    <n v="10.83"/>
    <s v="USD"/>
    <n v="10.83"/>
    <n v="0"/>
    <n v="0"/>
    <n v="10.83"/>
    <n v="1.08"/>
  </r>
  <r>
    <s v="63794ab5-2955-5868-8cb8-a43606cdc83e"/>
    <d v="2019-08-01T15:35:14"/>
    <d v="2019-08-01T00:00:00"/>
    <s v="3:14PM"/>
    <d v="2019-08-01T00:00:00"/>
    <s v="11:14AM"/>
    <d v="2019-08-01T00:00:00"/>
    <s v="3:35PM"/>
    <d v="2019-08-01T00:00:00"/>
    <s v="11:35AM"/>
    <s v="-05:00"/>
    <s v="Blade"/>
    <s v="Employee13"/>
    <s v="Employee13@blyblade.com"/>
    <x v="33"/>
    <s v="--"/>
    <s v="Eats"/>
    <x v="0"/>
    <x v="118"/>
    <n v="20"/>
    <s v="10010, USA"/>
    <s v="10010, USA"/>
    <x v="9"/>
    <s v="Blade - Lunch Policy"/>
    <s v="DEPT - CX"/>
    <s v="Monthly Billing"/>
    <s v="Fare and Tip"/>
    <n v="16.59"/>
    <n v="0"/>
    <n v="1.3"/>
    <n v="16.59"/>
    <s v="USD"/>
    <n v="16.59"/>
    <n v="0"/>
    <n v="1.3"/>
    <n v="16.59"/>
    <n v="1.66"/>
  </r>
  <r>
    <s v="b7818463-ed94-478a-a12e-e689b1453d7b"/>
    <d v="2019-08-03T01:38:10"/>
    <d v="2019-08-03T00:00:00"/>
    <s v="12:58AM"/>
    <d v="2019-08-02T00:00:00"/>
    <s v="8:58PM"/>
    <d v="2019-08-03T00:00:00"/>
    <s v="1:38AM"/>
    <d v="2019-08-02T00:00:00"/>
    <s v="9:38PM"/>
    <s v="-05:00"/>
    <s v="Blade"/>
    <s v="Employee36"/>
    <s v="Employee36@blyblade.com"/>
    <x v="45"/>
    <s v="--"/>
    <s v="Travel | UberX"/>
    <x v="0"/>
    <x v="79"/>
    <n v="35"/>
    <s v="10011, USA"/>
    <s v="11206, USA"/>
    <x v="7"/>
    <s v="I'M RIDING EARLY/LATE"/>
    <s v="DEPT - FR - NY"/>
    <s v="Monthly Billing"/>
    <s v="Fare"/>
    <n v="27.98"/>
    <n v="0"/>
    <n v="0"/>
    <n v="27.98"/>
    <s v="USD"/>
    <n v="27.98"/>
    <n v="0"/>
    <n v="0"/>
    <n v="27.98"/>
    <n v="2.8"/>
  </r>
  <r>
    <s v="9f963fd6-df30-4307-94ac-279e058a69f8"/>
    <d v="2019-08-03T01:51:50"/>
    <d v="2019-08-03T00:00:00"/>
    <s v="1:34AM"/>
    <d v="2019-08-02T00:00:00"/>
    <s v="9:34PM"/>
    <d v="2019-08-03T00:00:00"/>
    <s v="1:51AM"/>
    <d v="2019-08-02T00:00:00"/>
    <s v="9:51PM"/>
    <s v="-05:00"/>
    <s v="Blade"/>
    <s v="Employee2"/>
    <s v="Employee2@blyblade.com"/>
    <x v="2"/>
    <s v="--"/>
    <s v="Travel | UberX Diamond"/>
    <x v="0"/>
    <x v="305"/>
    <n v="13"/>
    <s v="10011, USA"/>
    <s v="10027, USA"/>
    <x v="7"/>
    <s v="I'M RIDING EARLY/LATE"/>
    <s v="DEPT - OPS - NY"/>
    <s v="Monthly Billing"/>
    <s v="Fare"/>
    <n v="23.96"/>
    <n v="0"/>
    <n v="0"/>
    <n v="23.96"/>
    <s v="USD"/>
    <n v="23.96"/>
    <n v="0"/>
    <n v="0"/>
    <n v="23.96"/>
    <n v="2.4"/>
  </r>
  <r>
    <s v="e4561513-204f-4303-bec9-5b0e2bbb9f9c"/>
    <d v="2019-08-03T01:56:53"/>
    <d v="2019-08-03T00:00:00"/>
    <s v="1:21AM"/>
    <d v="2019-08-02T00:00:00"/>
    <s v="9:21PM"/>
    <d v="2019-08-03T00:00:00"/>
    <s v="1:56AM"/>
    <d v="2019-08-02T00:00:00"/>
    <s v="9:56PM"/>
    <s v="-05:00"/>
    <s v="Blade"/>
    <s v="Employee42"/>
    <s v="Employee42@blyblade.com"/>
    <x v="31"/>
    <s v="--"/>
    <s v="Travel | UberX"/>
    <x v="0"/>
    <x v="847"/>
    <n v="31"/>
    <s v="10001, USA"/>
    <s v="10458, USA"/>
    <x v="7"/>
    <s v="I'M RIDING EARLY/LATE"/>
    <s v="--"/>
    <s v="Monthly Billing"/>
    <s v="Fare"/>
    <n v="33.92"/>
    <n v="0"/>
    <n v="0"/>
    <n v="33.92"/>
    <s v="USD"/>
    <n v="33.92"/>
    <n v="0"/>
    <n v="0"/>
    <n v="33.92"/>
    <n v="3.39"/>
  </r>
  <r>
    <s v="0edc3642-51b2-4d33-8cc3-799382a4596f"/>
    <d v="2019-08-03T03:01:41"/>
    <d v="2019-08-03T00:00:00"/>
    <s v="2:23AM"/>
    <d v="2019-08-02T00:00:00"/>
    <s v="10:23PM"/>
    <d v="2019-08-03T00:00:00"/>
    <s v="3:01AM"/>
    <d v="2019-08-02T00:00:00"/>
    <s v="11:01PM"/>
    <s v="-05:00"/>
    <s v="Blade"/>
    <s v="Employee5"/>
    <s v="Employee5@blyblade.com"/>
    <x v="9"/>
    <s v="--"/>
    <s v="Travel | UberX"/>
    <x v="0"/>
    <x v="156"/>
    <n v="34"/>
    <s v="10011, USA"/>
    <s v="11374, USA"/>
    <x v="7"/>
    <s v="I'M RIDING EARLY/LATE"/>
    <s v="DEPT - OPS - NY"/>
    <s v="Monthly Billing"/>
    <s v="Fare"/>
    <n v="47.4"/>
    <n v="0"/>
    <n v="0"/>
    <n v="47.4"/>
    <s v="USD"/>
    <n v="47.4"/>
    <n v="0"/>
    <n v="0"/>
    <n v="47.4"/>
    <n v="4.74"/>
  </r>
  <r>
    <s v="285b60bd-ad51-5821-ab0c-d26cfa28984c"/>
    <d v="2019-08-01T17:35:23"/>
    <d v="2019-08-01T00:00:00"/>
    <s v="5:07PM"/>
    <d v="2019-08-01T00:00:00"/>
    <s v="1:07PM"/>
    <d v="2019-08-01T00:00:00"/>
    <s v="5:35PM"/>
    <d v="2019-08-01T00:00:00"/>
    <s v="1:35PM"/>
    <s v="-05:00"/>
    <s v="Blade"/>
    <s v="Employee26"/>
    <s v="Employee26@blyblade.com"/>
    <x v="24"/>
    <s v="--"/>
    <s v="Eats"/>
    <x v="0"/>
    <x v="118"/>
    <n v="27"/>
    <s v="10010, USA"/>
    <s v="10010, USA"/>
    <x v="9"/>
    <s v="Blade - Lunch Policy"/>
    <s v="DEPT - OPS - NY"/>
    <s v="Monthly Billing"/>
    <s v="Fare and Tip"/>
    <n v="22.79"/>
    <n v="0"/>
    <n v="2.7"/>
    <n v="20"/>
    <s v="USD"/>
    <n v="22.79"/>
    <n v="0"/>
    <n v="2.7"/>
    <n v="20"/>
    <n v="2"/>
  </r>
  <r>
    <s v="1f52c7b1-34a9-4bae-9b9c-dba14665a4eb"/>
    <d v="2019-08-03T03:27:07"/>
    <d v="2019-08-03T00:00:00"/>
    <s v="2:45AM"/>
    <d v="2019-08-02T00:00:00"/>
    <s v="10:45PM"/>
    <d v="2019-08-03T00:00:00"/>
    <s v="3:26AM"/>
    <d v="2019-08-02T00:00:00"/>
    <s v="11:26PM"/>
    <s v="-05:00"/>
    <s v="Blade"/>
    <s v="Employee3"/>
    <s v="Employee3@blyblade.com"/>
    <x v="17"/>
    <s v="--"/>
    <s v="Travel | UberX Diamond"/>
    <x v="0"/>
    <x v="848"/>
    <n v="38"/>
    <s v="10011, USA"/>
    <s v="11214, USA"/>
    <x v="7"/>
    <s v="I'M RIDING EARLY/LATE"/>
    <s v="DEPT - CX"/>
    <s v="Monthly Billing"/>
    <s v="Fare"/>
    <n v="54.25"/>
    <n v="0"/>
    <n v="0"/>
    <n v="54.25"/>
    <s v="USD"/>
    <n v="54.25"/>
    <n v="0"/>
    <n v="0"/>
    <n v="54.25"/>
    <n v="5.43"/>
  </r>
  <r>
    <s v="a73d1feb-bb3f-4ff4-ba36-7b8f17c0459e"/>
    <d v="2019-08-03T11:17:18"/>
    <d v="2019-08-03T00:00:00"/>
    <s v="11:04AM"/>
    <d v="2019-08-03T00:00:00"/>
    <s v="7:04AM"/>
    <d v="2019-08-03T00:00:00"/>
    <s v="11:17AM"/>
    <d v="2019-08-03T00:00:00"/>
    <s v="7:17AM"/>
    <s v="-05:00"/>
    <s v="Blade"/>
    <s v="Employee13"/>
    <s v="Employee13@blyblade.com"/>
    <x v="33"/>
    <s v="--"/>
    <s v="Travel | UberX Diamond"/>
    <x v="0"/>
    <x v="304"/>
    <n v="10"/>
    <s v="11211, USA"/>
    <s v="10010, USA"/>
    <x v="7"/>
    <s v="I'M RIDING"/>
    <s v="DEPT - CX"/>
    <s v="Monthly Billing"/>
    <s v="Fare"/>
    <n v="17.23"/>
    <n v="0"/>
    <n v="0"/>
    <n v="17.23"/>
    <s v="USD"/>
    <n v="17.23"/>
    <n v="0"/>
    <n v="0"/>
    <n v="17.23"/>
    <n v="1.72"/>
  </r>
  <r>
    <s v="f3d24e3c-5abc-4ec4-8ff3-d61e0cb6e8c2"/>
    <d v="2019-08-03T12:40:18"/>
    <d v="2019-08-03T00:00:00"/>
    <s v="12:20PM"/>
    <d v="2019-08-03T00:00:00"/>
    <s v="8:20AM"/>
    <d v="2019-08-03T00:00:00"/>
    <s v="12:40PM"/>
    <d v="2019-08-03T00:00:00"/>
    <s v="8:40AM"/>
    <s v="-05:00"/>
    <s v="Blade"/>
    <s v="Employee46"/>
    <s v="Employee46@blyblade.com"/>
    <x v="43"/>
    <s v="--"/>
    <s v="Travel | UberX"/>
    <x v="0"/>
    <x v="849"/>
    <n v="18"/>
    <s v="10030, USA"/>
    <s v="10011, USA"/>
    <x v="7"/>
    <s v="I'M RIDING"/>
    <s v="BLADE - CX + SR CX"/>
    <s v="Monthly Billing"/>
    <s v="Fare"/>
    <n v="21.23"/>
    <n v="0"/>
    <n v="0"/>
    <n v="21.23"/>
    <s v="USD"/>
    <n v="21.23"/>
    <n v="0"/>
    <n v="0"/>
    <n v="21.23"/>
    <n v="2.12"/>
  </r>
  <r>
    <s v="8af75f8c-910c-4841-9c83-7aa4c755c1c0"/>
    <d v="2019-08-03T15:23:00"/>
    <d v="2019-08-03T00:00:00"/>
    <s v="2:40PM"/>
    <d v="2019-08-03T00:00:00"/>
    <s v="10:40AM"/>
    <d v="2019-08-03T00:00:00"/>
    <s v="3:22PM"/>
    <d v="2019-08-03T00:00:00"/>
    <s v="11:22AM"/>
    <s v="-05:00"/>
    <s v="Blade"/>
    <s v="Employee30"/>
    <s v="Employee30@blyblade.com"/>
    <x v="47"/>
    <s v="--"/>
    <s v="Travel | UberX"/>
    <x v="0"/>
    <x v="797"/>
    <n v="36"/>
    <s v="10013, USA"/>
    <s v="07608, USA"/>
    <x v="7"/>
    <s v="I'M RIDING"/>
    <s v="BLADE - CX + SR CX"/>
    <s v="Monthly Billing"/>
    <s v="Fare"/>
    <n v="77.86"/>
    <n v="0"/>
    <n v="0"/>
    <n v="77.86"/>
    <s v="USD"/>
    <n v="77.86"/>
    <n v="0"/>
    <n v="0"/>
    <n v="77.86"/>
    <n v="7.79"/>
  </r>
  <r>
    <s v="badda5c8-e858-59d5-bed0-3075c755de65"/>
    <d v="2019-08-01T19:36:12"/>
    <d v="2019-08-01T00:00:00"/>
    <s v="7:06PM"/>
    <d v="2019-08-01T00:00:00"/>
    <s v="3:06PM"/>
    <d v="2019-08-01T00:00:00"/>
    <s v="7:36PM"/>
    <d v="2019-08-01T00:00:00"/>
    <s v="3:36PM"/>
    <s v="-05:00"/>
    <s v="Blade"/>
    <s v="Employee46"/>
    <s v="Employee46@blyblade.com"/>
    <x v="43"/>
    <s v="--"/>
    <s v="Eats"/>
    <x v="0"/>
    <x v="165"/>
    <n v="29"/>
    <s v="10006, USA"/>
    <s v="10006, USA"/>
    <x v="9"/>
    <s v="Blade - Lunch Policy"/>
    <s v="BLADE - CX + SR CX"/>
    <s v="Monthly Billing"/>
    <s v="Fare and Tip"/>
    <n v="17.29"/>
    <n v="0"/>
    <n v="3"/>
    <n v="17.29"/>
    <s v="USD"/>
    <n v="17.29"/>
    <n v="0"/>
    <n v="3"/>
    <n v="17.29"/>
    <n v="1.73"/>
  </r>
  <r>
    <s v="d023dd73-6afa-4e58-87cd-d400e1e340a6"/>
    <d v="2019-08-03T17:02:40"/>
    <d v="2019-08-03T00:00:00"/>
    <s v="4:06PM"/>
    <d v="2019-08-03T00:00:00"/>
    <s v="12:06PM"/>
    <d v="2019-08-03T00:00:00"/>
    <s v="5:02PM"/>
    <d v="2019-08-03T00:00:00"/>
    <s v="1:02PM"/>
    <s v="-05:00"/>
    <s v="Blade"/>
    <s v="Employee30"/>
    <s v="Employee30@blyblade.com"/>
    <x v="47"/>
    <s v="--"/>
    <s v="Travel | UberX"/>
    <x v="2"/>
    <x v="850"/>
    <n v="52"/>
    <s v="07608, USA"/>
    <s v="10013, USA"/>
    <x v="7"/>
    <s v="I'M RIDING"/>
    <s v="BLADE - CX + SR CX"/>
    <s v="Monthly Billing"/>
    <s v="Fare"/>
    <n v="45.14"/>
    <n v="0"/>
    <n v="0"/>
    <n v="45.14"/>
    <s v="USD"/>
    <n v="45.14"/>
    <n v="0"/>
    <n v="0"/>
    <n v="45.14"/>
    <n v="4.51"/>
  </r>
  <r>
    <s v="e606ab96-c500-4904-8091-20e9895d221d"/>
    <d v="2019-08-04T09:25:32"/>
    <d v="2019-08-04T00:00:00"/>
    <s v="9:07AM"/>
    <d v="2019-08-04T00:00:00"/>
    <s v="5:07AM"/>
    <d v="2019-08-04T00:00:00"/>
    <s v="9:25AM"/>
    <d v="2019-08-04T00:00:00"/>
    <s v="5:25AM"/>
    <s v="-05:00"/>
    <s v="Blade"/>
    <s v="Employee30"/>
    <s v="Employee30@blyblade.com"/>
    <x v="47"/>
    <s v="--"/>
    <s v="Travel | UberX"/>
    <x v="0"/>
    <x v="851"/>
    <n v="12"/>
    <s v="10013, USA"/>
    <s v="10011, USA"/>
    <x v="7"/>
    <s v="I'M RIDING EARLY/LATE"/>
    <s v="BLADE - CX + SR CX"/>
    <s v="Monthly Billing"/>
    <s v="Fare"/>
    <n v="18.27"/>
    <n v="0"/>
    <n v="0"/>
    <n v="18.27"/>
    <s v="USD"/>
    <n v="18.27"/>
    <n v="0"/>
    <n v="0"/>
    <n v="18.27"/>
    <n v="1.83"/>
  </r>
  <r>
    <s v="7d46d9bd-292e-41a5-94a6-1eb2f27406cb"/>
    <d v="2019-08-04T19:41:10"/>
    <d v="2019-08-04T00:00:00"/>
    <s v="6:31PM"/>
    <d v="2019-08-04T00:00:00"/>
    <s v="2:31PM"/>
    <d v="2019-08-04T00:00:00"/>
    <s v="7:40PM"/>
    <d v="2019-08-04T00:00:00"/>
    <s v="3:40PM"/>
    <s v="-05:00"/>
    <s v="Blade"/>
    <s v="Employee15"/>
    <s v="Employee15@blyblade.com"/>
    <x v="35"/>
    <s v="--"/>
    <s v="Travel | UberX Diamond"/>
    <x v="0"/>
    <x v="852"/>
    <n v="64"/>
    <s v="10280, USA"/>
    <s v="10604, USA"/>
    <x v="7"/>
    <s v="I'M RIDING"/>
    <s v="DEPT - CX"/>
    <s v="Monthly Billing"/>
    <s v="Fare"/>
    <n v="134.13"/>
    <n v="0"/>
    <n v="0"/>
    <n v="134.13"/>
    <s v="USD"/>
    <n v="134.13"/>
    <n v="0"/>
    <n v="0"/>
    <n v="134.13"/>
    <n v="13.41"/>
  </r>
  <r>
    <s v="a91215cd-0ee0-4d72-9f34-055e2661e8e8"/>
    <d v="2019-08-04T21:59:30"/>
    <d v="2019-08-04T00:00:00"/>
    <s v="9:16PM"/>
    <d v="2019-08-04T00:00:00"/>
    <s v="5:16PM"/>
    <d v="2019-08-04T00:00:00"/>
    <s v="9:59PM"/>
    <d v="2019-08-04T00:00:00"/>
    <s v="5:59PM"/>
    <s v="-05:00"/>
    <s v="Blade"/>
    <s v="Employee49"/>
    <s v="Employee49@blyblade.com"/>
    <x v="46"/>
    <s v="--"/>
    <s v="Travel | UberX"/>
    <x v="0"/>
    <x v="853"/>
    <n v="38"/>
    <s v="10010, USA"/>
    <s v="07608, USA"/>
    <x v="7"/>
    <s v="I'M RIDING"/>
    <s v="BLADE - CX + SR CX"/>
    <s v="Monthly Billing"/>
    <s v="Fare"/>
    <n v="77.489999999999995"/>
    <n v="0"/>
    <n v="0"/>
    <n v="77.489999999999995"/>
    <s v="USD"/>
    <n v="77.489999999999995"/>
    <n v="0"/>
    <n v="0"/>
    <n v="77.489999999999995"/>
    <n v="7.75"/>
  </r>
  <r>
    <s v="f0a9b707-4b13-4208-ab31-6ad7f9870195"/>
    <d v="2019-08-05T02:46:06"/>
    <d v="2019-08-05T00:00:00"/>
    <s v="2:30AM"/>
    <d v="2019-08-04T00:00:00"/>
    <s v="10:30PM"/>
    <d v="2019-08-05T00:00:00"/>
    <s v="2:45AM"/>
    <d v="2019-08-04T00:00:00"/>
    <s v="10:45PM"/>
    <s v="-05:00"/>
    <s v="Blade"/>
    <s v="Employee30"/>
    <s v="Employee30@blyblade.com"/>
    <x v="47"/>
    <s v="--"/>
    <s v="Travel | UberX"/>
    <x v="0"/>
    <x v="854"/>
    <n v="9"/>
    <s v="10011, USA"/>
    <s v="10013, USA"/>
    <x v="7"/>
    <s v="I'M RIDING EARLY/LATE"/>
    <s v="BLADE - CX + SR CX"/>
    <s v="Monthly Billing"/>
    <s v="Fare"/>
    <n v="15.06"/>
    <n v="0"/>
    <n v="0"/>
    <n v="15.06"/>
    <s v="USD"/>
    <n v="15.06"/>
    <n v="0"/>
    <n v="0"/>
    <n v="15.06"/>
    <n v="1.51"/>
  </r>
  <r>
    <s v="ff7f148f-d6f5-4d52-ae05-823a8b8a7ec1"/>
    <d v="2019-08-05T03:03:13"/>
    <d v="2019-08-05T00:00:00"/>
    <s v="2:12AM"/>
    <d v="2019-08-04T00:00:00"/>
    <s v="10:12PM"/>
    <d v="2019-08-05T00:00:00"/>
    <s v="3:03AM"/>
    <d v="2019-08-04T00:00:00"/>
    <s v="11:03PM"/>
    <s v="-05:00"/>
    <s v="Blade"/>
    <s v="Employee49"/>
    <s v="Employee49@blyblade.com"/>
    <x v="46"/>
    <s v="--"/>
    <s v="Travel | UberX"/>
    <x v="2"/>
    <x v="855"/>
    <n v="40"/>
    <s v="07608, USA"/>
    <s v="10027, USA"/>
    <x v="7"/>
    <s v="I'M RIDING"/>
    <s v="BLADE - CX + SR CX"/>
    <s v="Monthly Billing"/>
    <s v="Fare"/>
    <n v="41.22"/>
    <n v="0"/>
    <n v="0"/>
    <n v="41.22"/>
    <s v="USD"/>
    <n v="41.22"/>
    <n v="0"/>
    <n v="0"/>
    <n v="41.22"/>
    <n v="4.12"/>
  </r>
  <r>
    <s v="9ce4fb8e-be29-4ce4-aff7-b77d535e0863"/>
    <d v="2019-08-05T09:51:28"/>
    <d v="2019-08-05T00:00:00"/>
    <s v="9:34AM"/>
    <d v="2019-08-05T00:00:00"/>
    <s v="5:34AM"/>
    <d v="2019-08-05T00:00:00"/>
    <s v="9:51AM"/>
    <d v="2019-08-05T00:00:00"/>
    <s v="5:51AM"/>
    <s v="-05:00"/>
    <s v="Blade"/>
    <s v="Employee13"/>
    <s v="Employee13@blyblade.com"/>
    <x v="33"/>
    <s v="--"/>
    <s v="Travel | UberX Diamond"/>
    <x v="0"/>
    <x v="598"/>
    <n v="11"/>
    <s v="11211, USA"/>
    <s v="10016, USA"/>
    <x v="7"/>
    <s v="I'M RIDING"/>
    <s v="DEPT - CX"/>
    <s v="Monthly Billing"/>
    <s v="Fare"/>
    <n v="17.84"/>
    <n v="0"/>
    <n v="0"/>
    <n v="17.84"/>
    <s v="USD"/>
    <n v="17.84"/>
    <n v="0"/>
    <n v="0"/>
    <n v="17.84"/>
    <n v="1.78"/>
  </r>
  <r>
    <s v="9a2de7f9-da4b-4de7-98de-8bbec7388674"/>
    <d v="2019-08-01T21:08:19"/>
    <d v="2019-08-01T00:00:00"/>
    <s v="8:46PM"/>
    <d v="2019-08-01T00:00:00"/>
    <s v="4:46PM"/>
    <d v="2019-08-01T00:00:00"/>
    <s v="9:02PM"/>
    <d v="2019-08-01T00:00:00"/>
    <s v="5:02PM"/>
    <s v="-05:00"/>
    <s v="Blade"/>
    <s v="Employee47"/>
    <s v="Employee47@blyblade.com"/>
    <x v="32"/>
    <s v="--"/>
    <s v="Travel | UberX"/>
    <x v="0"/>
    <x v="188"/>
    <n v="14"/>
    <s v="10016, USA"/>
    <s v="10018, USA"/>
    <x v="6"/>
    <s v="I'M RIDING"/>
    <s v="DEPT - CX"/>
    <s v="Monthly Billing"/>
    <s v="Tip"/>
    <n v="0"/>
    <n v="0"/>
    <n v="1.03"/>
    <n v="1.03"/>
    <s v="USD"/>
    <n v="0"/>
    <n v="0"/>
    <n v="1.03"/>
    <n v="1.03"/>
    <n v="0"/>
  </r>
  <r>
    <s v="ea408bbc-9944-439b-bafb-5a61a2076ad6"/>
    <d v="2019-08-05T09:58:52"/>
    <d v="2019-08-05T00:00:00"/>
    <s v="9:09AM"/>
    <d v="2019-08-05T00:00:00"/>
    <s v="5:09AM"/>
    <d v="2019-08-05T00:00:00"/>
    <s v="9:58AM"/>
    <d v="2019-08-05T00:00:00"/>
    <s v="5:58AM"/>
    <s v="-05:00"/>
    <s v="Blade"/>
    <s v="Employee4"/>
    <s v="Employee4@blyblade.com"/>
    <x v="1"/>
    <s v="--"/>
    <s v="Travel | UberX"/>
    <x v="0"/>
    <x v="856"/>
    <n v="46"/>
    <s v="10038, USA"/>
    <s v="10604, USA"/>
    <x v="7"/>
    <s v="I'M RIDING"/>
    <s v="DEPT - CX"/>
    <s v="Monthly Billing"/>
    <s v="Fare"/>
    <n v="106.8"/>
    <n v="0"/>
    <n v="0"/>
    <n v="106.8"/>
    <s v="USD"/>
    <n v="106.8"/>
    <n v="0"/>
    <n v="0"/>
    <n v="106.8"/>
    <n v="10.68"/>
  </r>
  <r>
    <s v="ecf82ebe-e0d1-4888-bcb4-b816a54de24c"/>
    <d v="2019-08-05T10:08:13"/>
    <d v="2019-08-05T00:00:00"/>
    <s v="9:56AM"/>
    <d v="2019-08-05T00:00:00"/>
    <s v="5:56AM"/>
    <d v="2019-08-05T00:00:00"/>
    <s v="10:08AM"/>
    <d v="2019-08-05T00:00:00"/>
    <s v="6:08AM"/>
    <s v="-05:00"/>
    <s v="Blade"/>
    <s v="Employee47"/>
    <s v="Employee47@blyblade.com"/>
    <x v="32"/>
    <s v="--"/>
    <s v="Travel | UberX"/>
    <x v="0"/>
    <x v="521"/>
    <n v="7"/>
    <s v="10036, USA"/>
    <s v="10011, USA"/>
    <x v="7"/>
    <s v="I'M RIDING EARLY/LATE"/>
    <s v="DEPT - CX"/>
    <s v="Monthly Billing"/>
    <s v="Fare"/>
    <n v="8.5"/>
    <n v="0"/>
    <n v="0"/>
    <n v="8.5"/>
    <s v="USD"/>
    <n v="8.5"/>
    <n v="0"/>
    <n v="0"/>
    <n v="8.5"/>
    <n v="0.85"/>
  </r>
  <r>
    <s v="be94f140-752a-4c63-a4cd-0405c63676a1"/>
    <d v="2019-08-05T10:31:51"/>
    <d v="2019-08-05T00:00:00"/>
    <s v="10:08AM"/>
    <d v="2019-08-05T00:00:00"/>
    <s v="6:08AM"/>
    <d v="2019-08-05T00:00:00"/>
    <s v="10:31AM"/>
    <d v="2019-08-05T00:00:00"/>
    <s v="6:31AM"/>
    <s v="-05:00"/>
    <s v="Blade"/>
    <s v="Employee49"/>
    <s v="Employee49@blyblade.com"/>
    <x v="46"/>
    <s v="--"/>
    <s v="Travel | UberX"/>
    <x v="0"/>
    <x v="857"/>
    <n v="20"/>
    <s v="10027, USA"/>
    <s v="10010, USA"/>
    <x v="7"/>
    <s v="I'M RIDING EARLY/LATE"/>
    <s v="BLADE - CX + SR CX"/>
    <s v="Monthly Billing"/>
    <s v="Fare"/>
    <n v="24.15"/>
    <n v="0"/>
    <n v="0"/>
    <n v="24.15"/>
    <s v="USD"/>
    <n v="24.15"/>
    <n v="0"/>
    <n v="0"/>
    <n v="24.15"/>
    <n v="2.42"/>
  </r>
  <r>
    <s v="0f974b85-7657-4f00-9c94-d869876d7210"/>
    <d v="2019-08-05T10:36:34"/>
    <d v="2019-08-05T00:00:00"/>
    <s v="10:21AM"/>
    <d v="2019-08-05T00:00:00"/>
    <s v="6:21AM"/>
    <d v="2019-08-05T00:00:00"/>
    <s v="10:36AM"/>
    <d v="2019-08-05T00:00:00"/>
    <s v="6:36AM"/>
    <s v="-05:00"/>
    <s v="Blade"/>
    <s v="Employee26"/>
    <s v="Employee26@blyblade.com"/>
    <x v="24"/>
    <s v="--"/>
    <s v="Travel | UberX"/>
    <x v="0"/>
    <x v="276"/>
    <n v="8"/>
    <s v="10010, USA"/>
    <s v="10010, USA"/>
    <x v="7"/>
    <s v="I'M RIDING"/>
    <s v="DEPT - OPS - NY"/>
    <s v="Monthly Billing"/>
    <s v="Fare"/>
    <n v="13.49"/>
    <n v="0"/>
    <n v="0"/>
    <n v="13.49"/>
    <s v="USD"/>
    <n v="13.49"/>
    <n v="0"/>
    <n v="0"/>
    <n v="13.49"/>
    <n v="1.35"/>
  </r>
  <r>
    <s v="1f5c9bb1-1f2e-47ab-a356-0c731fad0694"/>
    <d v="2019-08-05T10:59:13"/>
    <d v="2019-08-05T00:00:00"/>
    <s v="10:52AM"/>
    <d v="2019-08-05T00:00:00"/>
    <s v="6:52AM"/>
    <d v="2019-08-05T00:00:00"/>
    <s v="10:59AM"/>
    <d v="2019-08-05T00:00:00"/>
    <s v="6:59AM"/>
    <s v="-05:00"/>
    <s v="Blade"/>
    <s v="Employee26"/>
    <s v="Employee26@blyblade.com"/>
    <x v="24"/>
    <s v="--"/>
    <s v="Travel | UberX"/>
    <x v="0"/>
    <x v="858"/>
    <n v="1"/>
    <s v="10010, USA"/>
    <s v="10016, USA"/>
    <x v="7"/>
    <s v="PRODUCT RIDING"/>
    <s v="DEPT - OPS - NY"/>
    <s v="Monthly Billing"/>
    <s v="Fare"/>
    <n v="10.76"/>
    <n v="0"/>
    <n v="0"/>
    <n v="10.76"/>
    <s v="USD"/>
    <n v="10.76"/>
    <n v="0"/>
    <n v="0"/>
    <n v="10.76"/>
    <n v="1.08"/>
  </r>
  <r>
    <s v="e1d1f337-f9b7-4cbf-9133-1943ccfbfe56"/>
    <d v="2019-08-02T00:26:46"/>
    <d v="2019-08-01T00:00:00"/>
    <s v="6:38PM"/>
    <d v="2019-08-01T00:00:00"/>
    <s v="2:38PM"/>
    <d v="2019-08-01T00:00:00"/>
    <s v="7:12PM"/>
    <d v="2019-08-01T00:00:00"/>
    <s v="3:12PM"/>
    <s v="-05:00"/>
    <s v="Blade"/>
    <s v="Employee2"/>
    <s v="Employee2@blyblade.com"/>
    <x v="2"/>
    <s v="--"/>
    <s v="Travel | Black SUV"/>
    <x v="0"/>
    <x v="31"/>
    <n v="31"/>
    <s v="10011, USA"/>
    <s v="10023, USA"/>
    <x v="12"/>
    <s v="PAX TRAVEL"/>
    <s v="DEPT - OPS - NY"/>
    <s v="Monthly Billing"/>
    <s v="Tip"/>
    <n v="0"/>
    <n v="0"/>
    <n v="10.06"/>
    <n v="10.06"/>
    <s v="USD"/>
    <n v="0"/>
    <n v="0"/>
    <n v="10.06"/>
    <n v="10.06"/>
    <n v="0"/>
  </r>
  <r>
    <s v="c46594b2-74c9-4814-b062-c27954f747b6"/>
    <d v="2019-08-05T11:30:15"/>
    <d v="2019-08-05T00:00:00"/>
    <s v="10:44AM"/>
    <d v="2019-08-05T00:00:00"/>
    <s v="6:44AM"/>
    <d v="2019-08-05T00:00:00"/>
    <s v="11:30AM"/>
    <d v="2019-08-05T00:00:00"/>
    <s v="7:30AM"/>
    <s v="-05:00"/>
    <s v="Blade"/>
    <s v="Employee25"/>
    <s v="Employee25@blyblade.com"/>
    <x v="21"/>
    <s v="--"/>
    <s v="Travel | UberX Diamond"/>
    <x v="2"/>
    <x v="52"/>
    <n v="38"/>
    <s v="07087, USA"/>
    <s v="10016, USA"/>
    <x v="7"/>
    <s v="I'M RIDING EARLY/LATE"/>
    <s v="DEPT - CX"/>
    <s v="Monthly Billing"/>
    <s v="Fare"/>
    <n v="36.69"/>
    <n v="0"/>
    <n v="0"/>
    <n v="36.69"/>
    <s v="USD"/>
    <n v="36.69"/>
    <n v="0"/>
    <n v="0"/>
    <n v="36.69"/>
    <n v="3.67"/>
  </r>
  <r>
    <s v="d29a5a5a-b762-46c2-8a60-7b8e3e1e37ac"/>
    <d v="2019-08-02T00:38:36"/>
    <d v="2019-08-01T00:00:00"/>
    <s v="9:11PM"/>
    <d v="2019-08-01T00:00:00"/>
    <s v="5:11PM"/>
    <d v="2019-08-01T00:00:00"/>
    <s v="10:05PM"/>
    <d v="2019-08-01T00:00:00"/>
    <s v="6:05PM"/>
    <s v="-05:00"/>
    <s v="Blade"/>
    <s v="Employee47"/>
    <s v="Employee47@blyblade.com"/>
    <x v="32"/>
    <s v="--"/>
    <s v="Travel | UberX"/>
    <x v="0"/>
    <x v="829"/>
    <n v="50"/>
    <s v="10018, USA"/>
    <s v="07608, USA"/>
    <x v="7"/>
    <s v="I'M RIDING"/>
    <s v="DEPT - CX"/>
    <s v="Monthly Billing"/>
    <s v="Tip"/>
    <n v="0"/>
    <n v="0"/>
    <n v="11.81"/>
    <n v="11.81"/>
    <s v="USD"/>
    <n v="0"/>
    <n v="0"/>
    <n v="11.81"/>
    <n v="11.81"/>
    <n v="0"/>
  </r>
  <r>
    <s v="88d1689a-3331-5b69-af62-3f34ec1c81fc"/>
    <d v="2019-08-02T00:39:05"/>
    <d v="2019-08-02T00:00:00"/>
    <s v="12:03AM"/>
    <d v="2019-08-01T00:00:00"/>
    <s v="8:03PM"/>
    <d v="2019-08-02T00:00:00"/>
    <s v="12:39AM"/>
    <d v="2019-08-01T00:00:00"/>
    <s v="8:39PM"/>
    <s v="-05:00"/>
    <s v="Blade"/>
    <s v="Employee2"/>
    <s v="Employee2@blyblade.com"/>
    <x v="2"/>
    <s v="--"/>
    <s v="Eats"/>
    <x v="0"/>
    <x v="859"/>
    <n v="35"/>
    <s v="10001, USA"/>
    <s v="10001, USA"/>
    <x v="9"/>
    <s v="Blade - Dinner Policy"/>
    <s v="DEPT - OPS - NY"/>
    <s v="Monthly Billing"/>
    <s v="Fare and Tip"/>
    <n v="24.35"/>
    <n v="0"/>
    <n v="3.69"/>
    <n v="24.35"/>
    <s v="USD"/>
    <n v="24.35"/>
    <n v="0"/>
    <n v="3.69"/>
    <n v="24.35"/>
    <n v="2.44"/>
  </r>
  <r>
    <s v="0df87531-c248-42ea-bf43-6e1722487c86"/>
    <d v="2019-08-05T12:24:05"/>
    <d v="2019-08-05T00:00:00"/>
    <s v="10:58AM"/>
    <d v="2019-08-05T00:00:00"/>
    <s v="6:58AM"/>
    <d v="2019-08-05T00:00:00"/>
    <s v="12:23PM"/>
    <d v="2019-08-05T00:00:00"/>
    <s v="8:23AM"/>
    <s v="-05:00"/>
    <s v="Blade"/>
    <s v="Employee4"/>
    <s v="Employee4@blyblade.com"/>
    <x v="1"/>
    <s v="--"/>
    <s v="Travel | UberX"/>
    <x v="1"/>
    <x v="860"/>
    <n v="73"/>
    <s v="10604, USA"/>
    <s v="10013, USA"/>
    <x v="7"/>
    <s v="I'M RIDING"/>
    <s v="DEPT - CX"/>
    <s v="Monthly Billing"/>
    <s v="Fare"/>
    <n v="58.66"/>
    <n v="0"/>
    <n v="0"/>
    <n v="58.66"/>
    <s v="USD"/>
    <n v="58.66"/>
    <n v="0"/>
    <n v="0"/>
    <n v="58.66"/>
    <n v="5.87"/>
  </r>
  <r>
    <s v="7ff69d2b-17b7-4e12-bb93-f775bb54c5f8"/>
    <d v="2019-08-05T12:33:44"/>
    <d v="2019-08-05T00:00:00"/>
    <s v="11:50AM"/>
    <d v="2019-08-05T00:00:00"/>
    <s v="7:50AM"/>
    <d v="2019-08-05T00:00:00"/>
    <s v="12:33PM"/>
    <d v="2019-08-05T00:00:00"/>
    <s v="8:33AM"/>
    <s v="-05:00"/>
    <s v="Blade"/>
    <s v="Employee23"/>
    <s v="Employee23@blyblade.com"/>
    <x v="39"/>
    <s v="--"/>
    <s v="Travel | UberX"/>
    <x v="1"/>
    <x v="861"/>
    <n v="32"/>
    <s v="11937, USA"/>
    <s v="11968, USA"/>
    <x v="7"/>
    <s v="I'M RIDING"/>
    <s v="DEPT - FR - NY"/>
    <s v="Monthly Billing"/>
    <s v="Fare"/>
    <n v="42.97"/>
    <n v="0"/>
    <n v="0"/>
    <n v="42.97"/>
    <s v="USD"/>
    <n v="42.97"/>
    <n v="0"/>
    <n v="0"/>
    <n v="42.97"/>
    <n v="4.3"/>
  </r>
  <r>
    <s v="6f1416c0-adab-4b97-bb45-38c465f4eaaa"/>
    <d v="2019-08-05T13:19:24"/>
    <d v="2019-08-05T00:00:00"/>
    <s v="12:08PM"/>
    <d v="2019-08-05T00:00:00"/>
    <s v="8:08AM"/>
    <d v="2019-08-05T00:00:00"/>
    <s v="1:19PM"/>
    <d v="2019-08-05T00:00:00"/>
    <s v="9:19AM"/>
    <s v="-05:00"/>
    <s v="Blade"/>
    <s v="Employee17"/>
    <s v="Employee17@blyblade.com"/>
    <x v="12"/>
    <s v="--"/>
    <s v="Travel | UberX Diamond"/>
    <x v="2"/>
    <x v="862"/>
    <n v="65"/>
    <s v="07417, USA"/>
    <s v="10001, USA"/>
    <x v="7"/>
    <s v="I'M RIDING"/>
    <s v="DEPT - OPS - NY"/>
    <s v="Monthly Billing"/>
    <s v="Fare"/>
    <n v="59.15"/>
    <n v="0"/>
    <n v="0"/>
    <n v="59.15"/>
    <s v="USD"/>
    <n v="59.15"/>
    <n v="0"/>
    <n v="0"/>
    <n v="59.15"/>
    <n v="5.92"/>
  </r>
  <r>
    <s v="dd0ccd21-02ce-4a6a-93e6-363a0082c3de"/>
    <d v="2019-08-05T13:35:39"/>
    <d v="2019-08-05T00:00:00"/>
    <s v="1:22PM"/>
    <d v="2019-08-05T00:00:00"/>
    <s v="9:22AM"/>
    <d v="2019-08-05T00:00:00"/>
    <s v="1:35PM"/>
    <d v="2019-08-05T00:00:00"/>
    <s v="9:35AM"/>
    <s v="-05:00"/>
    <s v="Blade"/>
    <s v="Employee29"/>
    <s v="Employee29@blyblade.com"/>
    <x v="7"/>
    <s v="--"/>
    <s v="Travel | UberX"/>
    <x v="0"/>
    <x v="655"/>
    <n v="10"/>
    <s v="10014, USA"/>
    <s v="10001, USA"/>
    <x v="7"/>
    <s v="I'M RIDING"/>
    <s v="DEPT - OPS - NY"/>
    <s v="Monthly Billing"/>
    <s v="Fare"/>
    <n v="15.28"/>
    <n v="0"/>
    <n v="0"/>
    <n v="15.28"/>
    <s v="USD"/>
    <n v="15.28"/>
    <n v="0"/>
    <n v="0"/>
    <n v="15.28"/>
    <n v="1.53"/>
  </r>
  <r>
    <s v="e7e73679-94c0-49a1-b6d3-ecd2c82da73d"/>
    <d v="2019-08-05T13:52:47"/>
    <d v="2019-08-05T00:00:00"/>
    <s v="1:09PM"/>
    <d v="2019-08-05T00:00:00"/>
    <s v="9:09AM"/>
    <d v="2019-08-05T00:00:00"/>
    <s v="1:52PM"/>
    <d v="2019-08-05T00:00:00"/>
    <s v="9:52AM"/>
    <s v="-05:00"/>
    <s v="Blade"/>
    <s v="Employee5"/>
    <s v="Employee5@blyblade.com"/>
    <x v="9"/>
    <s v="--"/>
    <s v="Travel | UberX"/>
    <x v="0"/>
    <x v="538"/>
    <n v="38"/>
    <s v="11374, USA"/>
    <s v="10018, USA"/>
    <x v="7"/>
    <s v="I'M RIDING"/>
    <s v="DEPT - OPS - NY"/>
    <s v="Monthly Billing"/>
    <s v="Fare"/>
    <n v="60.72"/>
    <n v="0"/>
    <n v="0"/>
    <n v="60.72"/>
    <s v="USD"/>
    <n v="60.72"/>
    <n v="0"/>
    <n v="0"/>
    <n v="60.72"/>
    <n v="6.07"/>
  </r>
  <r>
    <s v="0172feb4-dbfb-40f3-bca1-7d04944ba76c"/>
    <d v="2019-08-05T16:44:48"/>
    <d v="2019-08-05T00:00:00"/>
    <s v="4:23PM"/>
    <d v="2019-08-05T00:00:00"/>
    <s v="12:23PM"/>
    <d v="2019-08-05T00:00:00"/>
    <s v="4:44PM"/>
    <d v="2019-08-05T00:00:00"/>
    <s v="12:44PM"/>
    <s v="-05:00"/>
    <s v="Blade"/>
    <s v="Employee26"/>
    <s v="Employee26@blyblade.com"/>
    <x v="24"/>
    <s v="--"/>
    <s v="Travel | UberX"/>
    <x v="0"/>
    <x v="863"/>
    <n v="18"/>
    <s v="10010, USA"/>
    <s v="10001, USA"/>
    <x v="7"/>
    <s v="I'M RIDING"/>
    <s v="DEPT - OPS - NY"/>
    <s v="Monthly Billing"/>
    <s v="Fare"/>
    <n v="24.27"/>
    <n v="0"/>
    <n v="0"/>
    <n v="24.27"/>
    <s v="USD"/>
    <n v="24.27"/>
    <n v="0"/>
    <n v="0"/>
    <n v="24.27"/>
    <n v="2.4300000000000002"/>
  </r>
  <r>
    <s v="e46dbb16-4f76-49a2-bed8-16d185d29fd8"/>
    <d v="2019-08-05T16:46:00"/>
    <d v="2019-08-05T00:00:00"/>
    <s v="4:08PM"/>
    <d v="2019-08-05T00:00:00"/>
    <s v="12:08PM"/>
    <d v="2019-08-05T00:00:00"/>
    <s v="4:45PM"/>
    <d v="2019-08-05T00:00:00"/>
    <s v="12:45PM"/>
    <s v="-05:00"/>
    <s v="Blade"/>
    <s v="Employee9"/>
    <s v="Employee9@blyblade.com"/>
    <x v="8"/>
    <s v="--"/>
    <s v="Travel | UberX"/>
    <x v="0"/>
    <x v="57"/>
    <n v="27"/>
    <s v="10016, USA"/>
    <s v="10011, USA"/>
    <x v="7"/>
    <s v="I'M RIDING"/>
    <s v="DEPT - FR - NY"/>
    <s v="Monthly Billing"/>
    <s v="Fare"/>
    <n v="24.55"/>
    <n v="0"/>
    <n v="0"/>
    <n v="24.55"/>
    <s v="USD"/>
    <n v="24.55"/>
    <n v="0"/>
    <n v="0"/>
    <n v="24.55"/>
    <n v="2.46"/>
  </r>
  <r>
    <s v="a4379858-e692-4de3-93a3-980468343296"/>
    <d v="2019-08-02T02:10:13"/>
    <d v="2019-08-02T00:00:00"/>
    <s v="12:39AM"/>
    <d v="2019-08-01T00:00:00"/>
    <s v="8:39PM"/>
    <d v="2019-08-02T00:00:00"/>
    <s v="1:09AM"/>
    <d v="2019-08-01T00:00:00"/>
    <s v="9:09PM"/>
    <s v="-05:00"/>
    <s v="Blade"/>
    <s v="Employee47"/>
    <s v="Employee47@blyblade.com"/>
    <x v="32"/>
    <s v="--"/>
    <s v="Travel | UberX"/>
    <x v="2"/>
    <x v="831"/>
    <n v="28"/>
    <s v="07608, USA"/>
    <s v="10036, USA"/>
    <x v="7"/>
    <s v="I'M RIDING"/>
    <s v="DEPT - CX"/>
    <s v="Monthly Billing"/>
    <s v="Tip"/>
    <n v="0"/>
    <n v="0"/>
    <n v="7.16"/>
    <n v="7.16"/>
    <s v="USD"/>
    <n v="0"/>
    <n v="0"/>
    <n v="7.16"/>
    <n v="7.16"/>
    <n v="0"/>
  </r>
  <r>
    <s v="e3e216f0-7689-4791-889d-2f5813905a85"/>
    <d v="2019-08-05T18:06:12"/>
    <d v="2019-08-05T00:00:00"/>
    <s v="5:31PM"/>
    <d v="2019-08-05T00:00:00"/>
    <s v="1:31PM"/>
    <d v="2019-08-05T00:00:00"/>
    <s v="6:06PM"/>
    <d v="2019-08-05T00:00:00"/>
    <s v="2:06PM"/>
    <s v="-05:00"/>
    <s v="Blade"/>
    <s v="Employee47"/>
    <s v="Employee47@blyblade.com"/>
    <x v="32"/>
    <s v="--"/>
    <s v="Travel | UberX"/>
    <x v="0"/>
    <x v="59"/>
    <n v="24"/>
    <s v="10011, USA"/>
    <s v="10016, USA"/>
    <x v="7"/>
    <s v="I'M RIDING"/>
    <s v="DEPT - CX"/>
    <s v="Monthly Billing"/>
    <s v="Fare"/>
    <n v="20.49"/>
    <n v="0"/>
    <n v="0"/>
    <n v="20.49"/>
    <s v="USD"/>
    <n v="20.49"/>
    <n v="0"/>
    <n v="0"/>
    <n v="20.49"/>
    <n v="2.0499999999999998"/>
  </r>
  <r>
    <s v="11e68c8d-e6d9-40d8-a9b8-26f67b22a174"/>
    <d v="2019-08-02T02:17:45"/>
    <d v="2019-08-02T00:00:00"/>
    <s v="1:36AM"/>
    <d v="2019-08-01T00:00:00"/>
    <s v="9:36PM"/>
    <d v="2019-08-02T00:00:00"/>
    <s v="2:17AM"/>
    <d v="2019-08-01T00:00:00"/>
    <s v="10:17PM"/>
    <s v="-05:00"/>
    <s v="Blade"/>
    <s v="Employee5"/>
    <s v="Employee5@blyblade.com"/>
    <x v="9"/>
    <s v="--"/>
    <s v="Travel | UberXL"/>
    <x v="2"/>
    <x v="406"/>
    <n v="2"/>
    <s v="08234, USA"/>
    <s v="08215, USA"/>
    <x v="7"/>
    <s v="PAX TRAVEL"/>
    <s v="DEPT - OPS - NY"/>
    <s v="Monthly Billing"/>
    <s v="Tip"/>
    <n v="0"/>
    <n v="0"/>
    <n v="40"/>
    <n v="40"/>
    <s v="USD"/>
    <n v="0"/>
    <n v="0"/>
    <n v="40"/>
    <n v="40"/>
    <n v="0"/>
  </r>
  <r>
    <s v="3f50b16c-30c5-439b-a9d6-711ebee901b2"/>
    <d v="2019-08-05T21:00:45"/>
    <d v="2019-08-05T00:00:00"/>
    <s v="8:11PM"/>
    <d v="2019-08-05T00:00:00"/>
    <s v="4:11PM"/>
    <d v="2019-08-05T00:00:00"/>
    <s v="9:00PM"/>
    <d v="2019-08-05T00:00:00"/>
    <s v="5:00PM"/>
    <s v="-05:00"/>
    <s v="Blade"/>
    <s v="Employee16"/>
    <s v="Employee16@blyblade.com"/>
    <x v="13"/>
    <s v="--"/>
    <s v="Travel | UberX"/>
    <x v="1"/>
    <x v="694"/>
    <n v="45"/>
    <s v="11975, USA"/>
    <s v="11968, USA"/>
    <x v="7"/>
    <s v="PAX TRAVEL"/>
    <s v="DEPT - OPS - NY"/>
    <s v="Monthly Billing"/>
    <s v="Fare"/>
    <n v="63"/>
    <n v="0"/>
    <n v="0"/>
    <n v="63"/>
    <s v="USD"/>
    <n v="63"/>
    <n v="0"/>
    <n v="0"/>
    <n v="63"/>
    <n v="6.3"/>
  </r>
  <r>
    <s v="3556d0a5-7d07-4002-80b7-5f7188bf8920"/>
    <d v="2019-08-05T22:51:39"/>
    <d v="2019-08-05T00:00:00"/>
    <s v="10:32PM"/>
    <d v="2019-08-05T00:00:00"/>
    <s v="6:32PM"/>
    <d v="2019-08-05T00:00:00"/>
    <s v="10:51PM"/>
    <d v="2019-08-05T00:00:00"/>
    <s v="6:51PM"/>
    <s v="-05:00"/>
    <s v="Blade"/>
    <s v="Employee17"/>
    <s v="Employee17@blyblade.com"/>
    <x v="12"/>
    <s v="--"/>
    <s v="Travel | UberX"/>
    <x v="0"/>
    <x v="681"/>
    <n v="12"/>
    <s v="10011, USA"/>
    <s v="10016, USA"/>
    <x v="7"/>
    <s v="I'M RIDING"/>
    <s v="DEPT - OPS - NY"/>
    <s v="Monthly Billing"/>
    <s v="Fare"/>
    <n v="17.97"/>
    <n v="0"/>
    <n v="0"/>
    <n v="17.97"/>
    <s v="USD"/>
    <n v="17.97"/>
    <n v="0"/>
    <n v="0"/>
    <n v="17.97"/>
    <n v="1.8"/>
  </r>
  <r>
    <s v="aef7a6c4-8f90-4ea2-84a2-68e570dfa431"/>
    <d v="2019-08-05T23:49:33"/>
    <d v="2019-08-05T00:00:00"/>
    <s v="11:33PM"/>
    <d v="2019-08-05T00:00:00"/>
    <s v="7:33PM"/>
    <d v="2019-08-05T00:00:00"/>
    <s v="11:49PM"/>
    <d v="2019-08-05T00:00:00"/>
    <s v="7:49PM"/>
    <s v="-05:00"/>
    <s v="Blade"/>
    <s v="Employee16"/>
    <s v="Employee16@blyblade.com"/>
    <x v="13"/>
    <s v="--"/>
    <s v="Travel | UberX"/>
    <x v="1"/>
    <x v="864"/>
    <n v="12"/>
    <s v="11963, USA"/>
    <s v="11975, USA"/>
    <x v="7"/>
    <s v="I'M RIDING"/>
    <s v="DEPT - OPS - NY"/>
    <s v="Monthly Billing"/>
    <s v="Fare"/>
    <n v="20.8"/>
    <n v="0"/>
    <n v="0"/>
    <n v="20.8"/>
    <s v="USD"/>
    <n v="20.8"/>
    <n v="0"/>
    <n v="0"/>
    <n v="20.8"/>
    <n v="2.08"/>
  </r>
  <r>
    <s v="72d0c8c2-da8d-44a5-a59f-6825f2b41ceb"/>
    <d v="2019-08-06T03:01:01"/>
    <d v="2019-08-06T00:00:00"/>
    <s v="2:43AM"/>
    <d v="2019-08-05T00:00:00"/>
    <s v="10:43PM"/>
    <d v="2019-08-06T00:00:00"/>
    <s v="3:00AM"/>
    <d v="2019-08-05T00:00:00"/>
    <s v="11:00PM"/>
    <s v="-05:00"/>
    <s v="Blade"/>
    <s v="Employee19"/>
    <s v="Employee19@blyblade.com"/>
    <x v="10"/>
    <s v="--"/>
    <s v="Travel | Black SUV"/>
    <x v="0"/>
    <x v="93"/>
    <n v="10"/>
    <s v="10011, USA"/>
    <s v="10011, USA"/>
    <x v="7"/>
    <s v="PAX TRAVEL"/>
    <s v="DEPT - CORP - NY"/>
    <s v="Monthly Billing"/>
    <s v="Fare"/>
    <n v="40.659999999999997"/>
    <n v="0"/>
    <n v="0"/>
    <n v="40.659999999999997"/>
    <s v="USD"/>
    <n v="40.659999999999997"/>
    <n v="0"/>
    <n v="0"/>
    <n v="40.659999999999997"/>
    <n v="4.07"/>
  </r>
  <r>
    <s v="0166b9ce-7087-41fa-afce-80cf131ec56f"/>
    <d v="2019-08-02T03:51:12"/>
    <d v="2019-08-01T00:00:00"/>
    <s v="5:30PM"/>
    <d v="2019-08-01T00:00:00"/>
    <s v="1:30PM"/>
    <d v="2019-08-01T00:00:00"/>
    <s v="6:00PM"/>
    <d v="2019-08-01T00:00:00"/>
    <s v="2:00PM"/>
    <s v="-05:00"/>
    <s v="Blade"/>
    <s v="Employee37"/>
    <s v="Employee37@blyblade.com"/>
    <x v="29"/>
    <s v="--"/>
    <s v="Travel | UberX"/>
    <x v="0"/>
    <x v="778"/>
    <n v="28"/>
    <s v="10025, USA"/>
    <s v="10016, USA"/>
    <x v="7"/>
    <s v="I'M RIDING"/>
    <s v="--"/>
    <s v="Monthly Billing"/>
    <s v="Tip"/>
    <n v="0"/>
    <n v="0"/>
    <n v="3.63"/>
    <n v="3.63"/>
    <s v="USD"/>
    <n v="0"/>
    <n v="0"/>
    <n v="3.63"/>
    <n v="3.63"/>
    <n v="0"/>
  </r>
  <r>
    <s v="7ea7fd9d-a04b-481f-a71a-122b68235211"/>
    <d v="2019-08-06T03:27:08"/>
    <d v="2019-08-06T00:00:00"/>
    <s v="2:46AM"/>
    <d v="2019-08-05T00:00:00"/>
    <s v="10:46PM"/>
    <d v="2019-08-06T00:00:00"/>
    <s v="3:26AM"/>
    <d v="2019-08-05T00:00:00"/>
    <s v="11:26PM"/>
    <s v="-05:00"/>
    <s v="Blade"/>
    <s v="Employee5"/>
    <s v="Employee5@blyblade.com"/>
    <x v="9"/>
    <s v="--"/>
    <s v="Travel | UberX"/>
    <x v="0"/>
    <x v="677"/>
    <n v="33"/>
    <s v="10011, USA"/>
    <s v="11374, USA"/>
    <x v="7"/>
    <s v="I'M RIDING"/>
    <s v="DEPT - OPS - NY"/>
    <s v="Monthly Billing"/>
    <s v="Fare"/>
    <n v="46.26"/>
    <n v="0"/>
    <n v="0"/>
    <n v="46.26"/>
    <s v="USD"/>
    <n v="46.26"/>
    <n v="0"/>
    <n v="0"/>
    <n v="46.26"/>
    <n v="4.63"/>
  </r>
  <r>
    <s v="91735b75-e336-4fdd-a658-9ec6cc806abb"/>
    <d v="2019-08-06T09:56:57"/>
    <d v="2019-08-06T00:00:00"/>
    <s v="9:38AM"/>
    <d v="2019-08-06T00:00:00"/>
    <s v="5:38AM"/>
    <d v="2019-08-06T00:00:00"/>
    <s v="9:56AM"/>
    <d v="2019-08-06T00:00:00"/>
    <s v="5:56AM"/>
    <s v="-05:00"/>
    <s v="Blade"/>
    <s v="Employee15"/>
    <s v="Employee15@blyblade.com"/>
    <x v="35"/>
    <s v="--"/>
    <s v="Travel | UberX Diamond"/>
    <x v="0"/>
    <x v="115"/>
    <n v="11"/>
    <s v="10280, USA"/>
    <s v="10011, USA"/>
    <x v="7"/>
    <s v="I'M RIDING"/>
    <s v="DEPT - CX"/>
    <s v="Monthly Billing"/>
    <s v="Fare"/>
    <n v="22.72"/>
    <n v="0"/>
    <n v="0"/>
    <n v="22.72"/>
    <s v="USD"/>
    <n v="22.72"/>
    <n v="0"/>
    <n v="0"/>
    <n v="22.72"/>
    <n v="2.27"/>
  </r>
  <r>
    <s v="6a9f1959-7f75-444e-8ff2-4cfd482d800a"/>
    <d v="2019-08-06T10:22:18"/>
    <d v="2019-08-06T00:00:00"/>
    <s v="10:04AM"/>
    <d v="2019-08-06T00:00:00"/>
    <s v="6:04AM"/>
    <d v="2019-08-06T00:00:00"/>
    <s v="10:22AM"/>
    <d v="2019-08-06T00:00:00"/>
    <s v="6:22AM"/>
    <s v="-05:00"/>
    <s v="Blade"/>
    <s v="Employee13"/>
    <s v="Employee13@blyblade.com"/>
    <x v="33"/>
    <s v="--"/>
    <s v="Travel | UberX Diamond"/>
    <x v="0"/>
    <x v="5"/>
    <n v="12"/>
    <s v="11211, USA"/>
    <s v="10010, USA"/>
    <x v="7"/>
    <s v="I'M RIDING"/>
    <s v="DEPT - CX"/>
    <s v="Monthly Billing"/>
    <s v="Fare"/>
    <n v="17.71"/>
    <n v="0"/>
    <n v="0"/>
    <n v="17.71"/>
    <s v="USD"/>
    <n v="17.71"/>
    <n v="0"/>
    <n v="0"/>
    <n v="17.71"/>
    <n v="1.77"/>
  </r>
  <r>
    <s v="4c657249-b7ee-4154-8d76-f1613e9c8e83"/>
    <d v="2019-08-06T10:43:35"/>
    <d v="2019-08-06T00:00:00"/>
    <s v="10:19AM"/>
    <d v="2019-08-06T00:00:00"/>
    <s v="6:19AM"/>
    <d v="2019-08-06T00:00:00"/>
    <s v="10:43AM"/>
    <d v="2019-08-06T00:00:00"/>
    <s v="6:43AM"/>
    <s v="-05:00"/>
    <s v="Blade"/>
    <s v="Employee49"/>
    <s v="Employee49@blyblade.com"/>
    <x v="46"/>
    <s v="--"/>
    <s v="Travel | UberX"/>
    <x v="0"/>
    <x v="857"/>
    <n v="21"/>
    <s v="10027, USA"/>
    <s v="10010, USA"/>
    <x v="7"/>
    <s v="I'M RIDING EARLY/LATE"/>
    <s v="BLADE - CX + SR CX"/>
    <s v="Monthly Billing"/>
    <s v="Fare"/>
    <n v="23.7"/>
    <n v="0"/>
    <n v="0"/>
    <n v="23.7"/>
    <s v="USD"/>
    <n v="23.7"/>
    <n v="0"/>
    <n v="0"/>
    <n v="23.7"/>
    <n v="2.37"/>
  </r>
  <r>
    <s v="b50fce73-6706-4d2d-b6bd-cb0bc2fea5d1"/>
    <d v="2019-08-06T11:56:38"/>
    <d v="2019-08-06T00:00:00"/>
    <s v="11:40AM"/>
    <d v="2019-08-06T00:00:00"/>
    <s v="7:40AM"/>
    <d v="2019-08-06T00:00:00"/>
    <s v="11:56AM"/>
    <d v="2019-08-06T00:00:00"/>
    <s v="7:56AM"/>
    <s v="-05:00"/>
    <s v="Blade"/>
    <s v="Employee4"/>
    <s v="Employee4@blyblade.com"/>
    <x v="1"/>
    <s v="--"/>
    <s v="Travel | UberX"/>
    <x v="0"/>
    <x v="105"/>
    <n v="12"/>
    <s v="10038, USA"/>
    <s v="10016, USA"/>
    <x v="7"/>
    <s v="I'M RIDING"/>
    <s v="DEPT - CX"/>
    <s v="Monthly Billing"/>
    <s v="Fare"/>
    <n v="17.829999999999998"/>
    <n v="0"/>
    <n v="0"/>
    <n v="17.829999999999998"/>
    <s v="USD"/>
    <n v="17.829999999999998"/>
    <n v="0"/>
    <n v="0"/>
    <n v="17.829999999999998"/>
    <n v="1.78"/>
  </r>
  <r>
    <s v="145ad4aa-c837-44fb-b277-cc5c081e2cff"/>
    <d v="2019-08-06T12:53:37"/>
    <d v="2019-08-06T00:00:00"/>
    <s v="12:02PM"/>
    <d v="2019-08-06T00:00:00"/>
    <s v="8:02AM"/>
    <d v="2019-08-06T00:00:00"/>
    <s v="12:53PM"/>
    <d v="2019-08-06T00:00:00"/>
    <s v="8:53AM"/>
    <s v="-05:00"/>
    <s v="Blade"/>
    <s v="Employee5"/>
    <s v="Employee5@blyblade.com"/>
    <x v="9"/>
    <s v="--"/>
    <s v="Travel | UberX"/>
    <x v="0"/>
    <x v="543"/>
    <n v="44"/>
    <s v="11374, USA"/>
    <s v="10011, USA"/>
    <x v="7"/>
    <s v="I'M RIDING"/>
    <s v="DEPT - OPS - NY"/>
    <s v="Monthly Billing"/>
    <s v="Fare"/>
    <n v="50.43"/>
    <n v="0"/>
    <n v="0"/>
    <n v="50.43"/>
    <s v="USD"/>
    <n v="50.43"/>
    <n v="0"/>
    <n v="0"/>
    <n v="50.43"/>
    <n v="5.04"/>
  </r>
  <r>
    <s v="101abcce-f6aa-402c-998d-42b44b28b786"/>
    <d v="2019-08-06T19:21:17"/>
    <d v="2019-08-06T00:00:00"/>
    <s v="6:51PM"/>
    <d v="2019-08-06T00:00:00"/>
    <s v="2:51PM"/>
    <d v="2019-08-06T00:00:00"/>
    <s v="7:21PM"/>
    <d v="2019-08-06T00:00:00"/>
    <s v="3:21PM"/>
    <s v="-05:00"/>
    <s v="Blade"/>
    <s v="Employee22"/>
    <s v="Employee22@blyblade.com"/>
    <x v="16"/>
    <s v="--"/>
    <s v="Travel | Black SUV"/>
    <x v="0"/>
    <x v="161"/>
    <n v="26"/>
    <s v="10016, USA"/>
    <s v="10011, USA"/>
    <x v="7"/>
    <s v="PAX TRAVEL"/>
    <s v="DEPT - OPS - NY"/>
    <s v="Monthly Billing"/>
    <s v="Fare"/>
    <n v="58.99"/>
    <n v="0"/>
    <n v="0"/>
    <n v="58.99"/>
    <s v="USD"/>
    <n v="58.99"/>
    <n v="0"/>
    <n v="0"/>
    <n v="58.99"/>
    <n v="5.9"/>
  </r>
  <r>
    <s v="a897cf01-e92c-41c3-b8b5-c6f768d1cb30"/>
    <d v="2019-08-06T20:31:53"/>
    <d v="2019-08-06T00:00:00"/>
    <s v="8:00PM"/>
    <d v="2019-08-06T00:00:00"/>
    <s v="4:00PM"/>
    <d v="2019-08-06T00:00:00"/>
    <s v="8:31PM"/>
    <d v="2019-08-06T00:00:00"/>
    <s v="4:31PM"/>
    <s v="-05:00"/>
    <s v="Blade"/>
    <s v="Employee4"/>
    <s v="Employee4@blyblade.com"/>
    <x v="1"/>
    <s v="--"/>
    <s v="Travel | UberX"/>
    <x v="0"/>
    <x v="443"/>
    <n v="22"/>
    <s v="10016, USA"/>
    <s v="10011, USA"/>
    <x v="7"/>
    <s v="I'M RIDING"/>
    <s v="DEPT - CX"/>
    <s v="Monthly Billing"/>
    <s v="Fare"/>
    <n v="23.5"/>
    <n v="0"/>
    <n v="0"/>
    <n v="23.5"/>
    <s v="USD"/>
    <n v="23.5"/>
    <n v="0"/>
    <n v="0"/>
    <n v="23.5"/>
    <n v="2.35"/>
  </r>
  <r>
    <s v="f9becd5c-7804-4f22-be78-ffec8d4c63e7"/>
    <d v="2019-08-02T13:52:10"/>
    <d v="2019-08-02T00:00:00"/>
    <s v="12:38PM"/>
    <d v="2019-08-02T00:00:00"/>
    <s v="8:38AM"/>
    <d v="2019-08-02T00:00:00"/>
    <s v="1:22PM"/>
    <d v="2019-08-02T00:00:00"/>
    <s v="9:22AM"/>
    <s v="-05:00"/>
    <s v="Blade"/>
    <s v="Employee2"/>
    <s v="Employee2@blyblade.com"/>
    <x v="2"/>
    <s v="--"/>
    <s v="Travel | Black SUV"/>
    <x v="0"/>
    <x v="76"/>
    <n v="37"/>
    <s v="10011, USA"/>
    <s v="10022, USA"/>
    <x v="12"/>
    <s v="PAX TRAVEL"/>
    <s v="DEPT - OPS - NY"/>
    <s v="Monthly Billing"/>
    <s v="Tip"/>
    <n v="0"/>
    <n v="0"/>
    <n v="12.49"/>
    <n v="12.49"/>
    <s v="USD"/>
    <n v="0"/>
    <n v="0"/>
    <n v="12.49"/>
    <n v="12.49"/>
    <n v="0"/>
  </r>
  <r>
    <s v="ee2092fa-f1ae-47c4-a16b-d4999e73154f"/>
    <d v="2019-08-06T20:53:53"/>
    <d v="2019-08-06T00:00:00"/>
    <s v="8:29PM"/>
    <d v="2019-08-06T00:00:00"/>
    <s v="4:29PM"/>
    <d v="2019-08-06T00:00:00"/>
    <s v="8:53PM"/>
    <d v="2019-08-06T00:00:00"/>
    <s v="4:53PM"/>
    <s v="-05:00"/>
    <s v="Blade"/>
    <s v="Employee2"/>
    <s v="Employee2@blyblade.com"/>
    <x v="2"/>
    <s v="--"/>
    <s v="Travel | UberX Diamond"/>
    <x v="0"/>
    <x v="703"/>
    <n v="23"/>
    <s v="10019, USA"/>
    <s v="10011, USA"/>
    <x v="7"/>
    <s v="I'M RIDING"/>
    <s v="DEPT - OPS - NY"/>
    <s v="Monthly Billing"/>
    <s v="Fare"/>
    <n v="18.79"/>
    <n v="0"/>
    <n v="0"/>
    <n v="18.79"/>
    <s v="USD"/>
    <n v="18.79"/>
    <n v="0"/>
    <n v="0"/>
    <n v="18.79"/>
    <n v="1.88"/>
  </r>
  <r>
    <s v="3d196695-0892-457c-b9fb-2af24161b0ca"/>
    <d v="2019-08-07T01:06:22"/>
    <d v="2019-08-07T00:00:00"/>
    <s v="12:45AM"/>
    <d v="2019-08-06T00:00:00"/>
    <s v="8:45PM"/>
    <d v="2019-08-07T00:00:00"/>
    <s v="1:06AM"/>
    <d v="2019-08-06T00:00:00"/>
    <s v="9:06PM"/>
    <s v="-05:00"/>
    <s v="Blade"/>
    <s v="Employee2"/>
    <s v="Employee2@blyblade.com"/>
    <x v="2"/>
    <s v="--"/>
    <s v="Travel | UberX Diamond"/>
    <x v="0"/>
    <x v="865"/>
    <n v="19"/>
    <s v="10011, USA"/>
    <s v="ted States"/>
    <x v="7"/>
    <s v="I'M RIDING EARLY/LATE"/>
    <s v="DEPT - OPS - NY"/>
    <s v="Monthly Billing"/>
    <s v="Fare"/>
    <n v="24.18"/>
    <n v="0"/>
    <n v="0"/>
    <n v="24.18"/>
    <s v="USD"/>
    <n v="24.18"/>
    <n v="0"/>
    <n v="0"/>
    <n v="24.18"/>
    <n v="2.42"/>
  </r>
  <r>
    <s v="2701168f-606c-4667-bbfc-9979552104d0"/>
    <d v="2019-08-07T02:39:27"/>
    <d v="2019-08-07T00:00:00"/>
    <s v="2:01AM"/>
    <d v="2019-08-06T00:00:00"/>
    <s v="10:01PM"/>
    <d v="2019-08-07T00:00:00"/>
    <s v="2:39AM"/>
    <d v="2019-08-06T00:00:00"/>
    <s v="10:39PM"/>
    <s v="-05:00"/>
    <s v="Blade"/>
    <s v="Employee5"/>
    <s v="Employee5@blyblade.com"/>
    <x v="9"/>
    <s v="--"/>
    <s v="Travel | UberX"/>
    <x v="0"/>
    <x v="866"/>
    <n v="26"/>
    <s v="10011, USA"/>
    <s v="11374, USA"/>
    <x v="7"/>
    <s v="I'M RIDING EARLY/LATE"/>
    <s v="DEPT - OPS - NY"/>
    <s v="Monthly Billing"/>
    <s v="Fare"/>
    <n v="45.77"/>
    <n v="0"/>
    <n v="0"/>
    <n v="45.77"/>
    <s v="USD"/>
    <n v="45.77"/>
    <n v="0"/>
    <n v="0"/>
    <n v="45.77"/>
    <n v="4.58"/>
  </r>
  <r>
    <s v="7c2cee53-a57d-4526-b9b9-6dbd1b4289eb"/>
    <d v="2019-08-07T02:51:56"/>
    <d v="2019-08-07T00:00:00"/>
    <s v="2:34AM"/>
    <d v="2019-08-06T00:00:00"/>
    <s v="10:34PM"/>
    <d v="2019-08-07T00:00:00"/>
    <s v="2:51AM"/>
    <d v="2019-08-06T00:00:00"/>
    <s v="10:51PM"/>
    <s v="-05:00"/>
    <s v="Blade"/>
    <s v="Employee19"/>
    <s v="Employee19@blyblade.com"/>
    <x v="10"/>
    <s v="--"/>
    <s v="Travel | Black SUV"/>
    <x v="0"/>
    <x v="91"/>
    <n v="9"/>
    <s v="10001, USA"/>
    <s v="10011, USA"/>
    <x v="7"/>
    <s v="PAX TRAVEL"/>
    <s v="DEPT - CORP - NY"/>
    <s v="Monthly Billing"/>
    <s v="Fare"/>
    <n v="40.799999999999997"/>
    <n v="0"/>
    <n v="0"/>
    <n v="40.799999999999997"/>
    <s v="USD"/>
    <n v="40.799999999999997"/>
    <n v="0"/>
    <n v="0"/>
    <n v="40.799999999999997"/>
    <n v="4.08"/>
  </r>
  <r>
    <s v="073292f4-da45-416d-b10e-f90240d83d30"/>
    <d v="2019-08-07T10:10:48"/>
    <d v="2019-08-07T00:00:00"/>
    <s v="9:57AM"/>
    <d v="2019-08-07T00:00:00"/>
    <s v="5:57AM"/>
    <d v="2019-08-07T00:00:00"/>
    <s v="10:10AM"/>
    <d v="2019-08-07T00:00:00"/>
    <s v="6:10AM"/>
    <s v="-05:00"/>
    <s v="Blade"/>
    <s v="Employee47"/>
    <s v="Employee47@blyblade.com"/>
    <x v="32"/>
    <s v="--"/>
    <s v="Travel | UberX"/>
    <x v="0"/>
    <x v="568"/>
    <n v="8"/>
    <s v="10036, USA"/>
    <s v="10011, USA"/>
    <x v="7"/>
    <s v="I'M RIDING EARLY/LATE"/>
    <s v="DEPT - CX"/>
    <s v="Monthly Billing"/>
    <s v="Fare"/>
    <n v="8.75"/>
    <n v="0"/>
    <n v="0"/>
    <n v="8.75"/>
    <s v="USD"/>
    <n v="8.75"/>
    <n v="0"/>
    <n v="0"/>
    <n v="8.75"/>
    <n v="0.88"/>
  </r>
  <r>
    <s v="e2577fe9-77f2-4eb6-a214-c978a9d8b446"/>
    <d v="2019-08-02T15:46:43"/>
    <d v="2019-08-02T00:00:00"/>
    <s v="3:19PM"/>
    <d v="2019-08-02T00:00:00"/>
    <s v="11:19AM"/>
    <d v="2019-08-02T00:00:00"/>
    <s v="3:46PM"/>
    <d v="2019-08-02T00:00:00"/>
    <s v="11:46AM"/>
    <s v="-05:00"/>
    <s v="Blade"/>
    <s v="Employee47"/>
    <s v="Employee47@blyblade.com"/>
    <x v="32"/>
    <s v="--"/>
    <s v="Travel | UberX"/>
    <x v="0"/>
    <x v="285"/>
    <n v="18"/>
    <s v="10010, USA"/>
    <s v="10018, USA"/>
    <x v="7"/>
    <s v="I'M RIDING"/>
    <s v="DEPT - CX"/>
    <s v="Monthly Billing"/>
    <s v="Tip"/>
    <n v="0"/>
    <n v="0"/>
    <n v="1.03"/>
    <n v="1.03"/>
    <s v="USD"/>
    <n v="0"/>
    <n v="0"/>
    <n v="1.03"/>
    <n v="1.03"/>
    <n v="0"/>
  </r>
  <r>
    <s v="1f88d529-f07b-429d-93c6-609a0ff292b8"/>
    <d v="2019-08-07T10:34:26"/>
    <d v="2019-08-07T00:00:00"/>
    <s v="10:12AM"/>
    <d v="2019-08-07T00:00:00"/>
    <s v="6:12AM"/>
    <d v="2019-08-07T00:00:00"/>
    <s v="10:34AM"/>
    <d v="2019-08-07T00:00:00"/>
    <s v="6:34AM"/>
    <s v="-05:00"/>
    <s v="Blade"/>
    <s v="Employee13"/>
    <s v="Employee13@blyblade.com"/>
    <x v="33"/>
    <s v="--"/>
    <s v="Travel | UberX Diamond"/>
    <x v="0"/>
    <x v="120"/>
    <n v="15"/>
    <s v="11211, USA"/>
    <s v="10010, USA"/>
    <x v="7"/>
    <s v="I'M RIDING"/>
    <s v="DEPT - CX"/>
    <s v="Monthly Billing"/>
    <s v="Fare"/>
    <n v="18.61"/>
    <n v="0"/>
    <n v="0"/>
    <n v="18.61"/>
    <s v="USD"/>
    <n v="18.61"/>
    <n v="0"/>
    <n v="0"/>
    <n v="18.61"/>
    <n v="1.86"/>
  </r>
  <r>
    <s v="2fa82969-9af2-4c46-9577-0ea6e8920779"/>
    <d v="2019-08-07T12:11:37"/>
    <d v="2019-08-07T00:00:00"/>
    <s v="11:53AM"/>
    <d v="2019-08-07T00:00:00"/>
    <s v="7:53AM"/>
    <d v="2019-08-07T00:00:00"/>
    <s v="12:11PM"/>
    <d v="2019-08-07T00:00:00"/>
    <s v="8:11AM"/>
    <s v="-05:00"/>
    <s v="Blade"/>
    <s v="Employee4"/>
    <s v="Employee4@blyblade.com"/>
    <x v="1"/>
    <s v="--"/>
    <s v="Travel | UberX"/>
    <x v="0"/>
    <x v="757"/>
    <n v="13"/>
    <s v="10004, USA"/>
    <s v="10016, USA"/>
    <x v="7"/>
    <s v="I'M RIDING"/>
    <s v="DEPT - CX"/>
    <s v="Monthly Billing"/>
    <s v="Fare"/>
    <n v="21.54"/>
    <n v="0"/>
    <n v="0"/>
    <n v="21.54"/>
    <s v="USD"/>
    <n v="21.54"/>
    <n v="0"/>
    <n v="0"/>
    <n v="21.54"/>
    <n v="2.15"/>
  </r>
  <r>
    <s v="12c6ca96-96f3-4cd7-8c30-c52354fe6625"/>
    <d v="2019-08-07T14:15:58"/>
    <d v="2019-08-07T00:00:00"/>
    <s v="1:19PM"/>
    <d v="2019-08-07T00:00:00"/>
    <s v="9:19AM"/>
    <d v="2019-08-07T00:00:00"/>
    <s v="2:15PM"/>
    <d v="2019-08-07T00:00:00"/>
    <s v="10:15AM"/>
    <s v="-05:00"/>
    <s v="Blade"/>
    <s v="Employee5"/>
    <s v="Employee5@blyblade.com"/>
    <x v="9"/>
    <s v="--"/>
    <s v="Travel | UberX"/>
    <x v="0"/>
    <x v="867"/>
    <n v="48"/>
    <s v="11374, USA"/>
    <s v="10011, USA"/>
    <x v="7"/>
    <s v="I'M RIDING"/>
    <s v="DEPT - OPS - NY"/>
    <s v="Monthly Billing"/>
    <s v="Fare"/>
    <n v="57.18"/>
    <n v="0"/>
    <n v="0"/>
    <n v="57.18"/>
    <s v="USD"/>
    <n v="57.18"/>
    <n v="0"/>
    <n v="0"/>
    <n v="57.18"/>
    <n v="5.72"/>
  </r>
  <r>
    <s v="d6247339-0dd6-4bd9-9cf0-bed63b7493b6"/>
    <d v="2019-08-07T17:48:46"/>
    <d v="2019-08-07T00:00:00"/>
    <s v="5:17PM"/>
    <d v="2019-08-07T00:00:00"/>
    <s v="1:17PM"/>
    <d v="2019-08-07T00:00:00"/>
    <s v="5:48PM"/>
    <d v="2019-08-07T00:00:00"/>
    <s v="1:48PM"/>
    <s v="-05:00"/>
    <s v="Blade"/>
    <s v="Employee20"/>
    <s v="Employee20@blyblade.com"/>
    <x v="19"/>
    <s v="--"/>
    <s v="Travel | UberX"/>
    <x v="0"/>
    <x v="92"/>
    <n v="26"/>
    <s v="10011, USA"/>
    <s v="10016, USA"/>
    <x v="7"/>
    <s v="I'M RIDING"/>
    <s v="BLADE - CORP"/>
    <s v="Monthly Billing"/>
    <s v="Fare"/>
    <n v="25.34"/>
    <n v="0"/>
    <n v="0"/>
    <n v="25.34"/>
    <s v="USD"/>
    <n v="25.34"/>
    <n v="0"/>
    <n v="0"/>
    <n v="25.34"/>
    <n v="2.5299999999999998"/>
  </r>
  <r>
    <s v="5af43078-434e-4058-9293-9f3bae94b3da"/>
    <d v="2019-08-07T23:07:51"/>
    <d v="2019-08-07T00:00:00"/>
    <s v="10:32PM"/>
    <d v="2019-08-07T00:00:00"/>
    <s v="6:32PM"/>
    <d v="2019-08-07T00:00:00"/>
    <s v="11:07PM"/>
    <d v="2019-08-07T00:00:00"/>
    <s v="7:07PM"/>
    <s v="-05:00"/>
    <s v="Blade"/>
    <s v="Employee22"/>
    <s v="Employee22@blyblade.com"/>
    <x v="16"/>
    <s v="--"/>
    <s v="Travel | UberX Diamond"/>
    <x v="0"/>
    <x v="141"/>
    <n v="27"/>
    <s v="10011, USA"/>
    <s v="10016, USA"/>
    <x v="7"/>
    <s v="I'M RIDING"/>
    <s v="DEPT - OPS - NY"/>
    <s v="Monthly Billing"/>
    <s v="Fare"/>
    <n v="49.97"/>
    <n v="0"/>
    <n v="0"/>
    <n v="49.97"/>
    <s v="USD"/>
    <n v="49.97"/>
    <n v="0"/>
    <n v="0"/>
    <n v="49.97"/>
    <n v="5"/>
  </r>
  <r>
    <s v="272f13d1-5f77-4fb6-aa24-61384535e87c"/>
    <d v="2019-08-08T00:57:03"/>
    <d v="2019-08-08T00:00:00"/>
    <s v="12:32AM"/>
    <d v="2019-08-07T00:00:00"/>
    <s v="8:32PM"/>
    <d v="2019-08-08T00:00:00"/>
    <s v="12:56AM"/>
    <d v="2019-08-07T00:00:00"/>
    <s v="8:56PM"/>
    <s v="-05:00"/>
    <s v="Blade"/>
    <s v="Employee7"/>
    <s v="Employee7@blyblade.com"/>
    <x v="23"/>
    <s v="--"/>
    <s v="Travel | UberX"/>
    <x v="0"/>
    <x v="215"/>
    <n v="20"/>
    <s v="10011, USA"/>
    <s v="10009, USA"/>
    <x v="7"/>
    <s v="I'M RIDING EARLY/LATE"/>
    <s v="DEPT - OPS - NY"/>
    <s v="Monthly Billing"/>
    <s v="Fare"/>
    <n v="24.03"/>
    <n v="0"/>
    <n v="0"/>
    <n v="24.03"/>
    <s v="USD"/>
    <n v="24.03"/>
    <n v="0"/>
    <n v="0"/>
    <n v="24.03"/>
    <n v="2.4"/>
  </r>
  <r>
    <s v="de39454e-6a18-4c89-b968-2578261db120"/>
    <d v="2019-08-08T01:14:55"/>
    <d v="2019-08-08T00:00:00"/>
    <s v="12:57AM"/>
    <d v="2019-08-07T00:00:00"/>
    <s v="8:57PM"/>
    <d v="2019-08-08T00:00:00"/>
    <s v="1:14AM"/>
    <d v="2019-08-07T00:00:00"/>
    <s v="9:14PM"/>
    <s v="-05:00"/>
    <s v="Blade"/>
    <s v="Employee29"/>
    <s v="Employee29@blyblade.com"/>
    <x v="7"/>
    <s v="--"/>
    <s v="Travel | UberX"/>
    <x v="0"/>
    <x v="89"/>
    <n v="9"/>
    <s v="10011, USA"/>
    <s v="10014, USA"/>
    <x v="7"/>
    <s v="I'M RIDING EARLY/LATE"/>
    <s v="DEPT - OPS - NY"/>
    <s v="Monthly Billing"/>
    <s v="Fare"/>
    <n v="11.62"/>
    <n v="0"/>
    <n v="0"/>
    <n v="11.62"/>
    <s v="USD"/>
    <n v="11.62"/>
    <n v="0"/>
    <n v="0"/>
    <n v="11.62"/>
    <n v="1.1599999999999999"/>
  </r>
  <r>
    <s v="7b95aead-6924-44f3-bd37-c8bd1e13a6a7"/>
    <d v="2019-08-08T03:39:48"/>
    <d v="2019-08-08T00:00:00"/>
    <s v="3:05AM"/>
    <d v="2019-08-07T00:00:00"/>
    <s v="11:05PM"/>
    <d v="2019-08-08T00:00:00"/>
    <s v="3:39AM"/>
    <d v="2019-08-07T00:00:00"/>
    <s v="11:39PM"/>
    <s v="-05:00"/>
    <s v="Blade"/>
    <s v="Employee5"/>
    <s v="Employee5@blyblade.com"/>
    <x v="9"/>
    <s v="--"/>
    <s v="Travel | UberX Diamond"/>
    <x v="0"/>
    <x v="868"/>
    <n v="31"/>
    <s v="10001, USA"/>
    <s v="11374, USA"/>
    <x v="7"/>
    <s v="I'M RIDING EARLY/LATE"/>
    <s v="DEPT - OPS - NY"/>
    <s v="Monthly Billing"/>
    <s v="Fare"/>
    <n v="45.83"/>
    <n v="0"/>
    <n v="0"/>
    <n v="45.83"/>
    <s v="USD"/>
    <n v="45.83"/>
    <n v="0"/>
    <n v="0"/>
    <n v="45.83"/>
    <n v="4.58"/>
  </r>
  <r>
    <s v="94df49b1-85dc-41da-9d14-ea2b70020bbb"/>
    <d v="2019-08-08T04:38:43"/>
    <d v="2019-08-08T00:00:00"/>
    <s v="4:23AM"/>
    <d v="2019-08-08T00:00:00"/>
    <s v="12:23AM"/>
    <d v="2019-08-08T00:00:00"/>
    <s v="4:38AM"/>
    <d v="2019-08-08T00:00:00"/>
    <s v="12:38AM"/>
    <s v="-05:00"/>
    <s v="Blade"/>
    <s v="Employee19"/>
    <s v="Employee19@blyblade.com"/>
    <x v="10"/>
    <s v="--"/>
    <s v="Travel | Black SUV"/>
    <x v="0"/>
    <x v="402"/>
    <n v="11"/>
    <s v="10011, USA"/>
    <s v="10011, USA"/>
    <x v="7"/>
    <s v="PAX TRAVEL"/>
    <s v="DEPT - CORP - NY"/>
    <s v="Monthly Billing"/>
    <s v="Fare"/>
    <n v="39.94"/>
    <n v="0"/>
    <n v="0"/>
    <n v="39.94"/>
    <s v="USD"/>
    <n v="39.94"/>
    <n v="0"/>
    <n v="0"/>
    <n v="39.94"/>
    <n v="3.99"/>
  </r>
  <r>
    <s v="79f0a776-9d3a-4e30-9799-f38559cee012"/>
    <d v="2019-08-08T10:31:22"/>
    <d v="2019-08-08T00:00:00"/>
    <s v="9:33AM"/>
    <d v="2019-08-08T00:00:00"/>
    <s v="5:33AM"/>
    <d v="2019-08-08T00:00:00"/>
    <s v="10:31AM"/>
    <d v="2019-08-08T00:00:00"/>
    <s v="6:31AM"/>
    <s v="-05:00"/>
    <s v="Blade"/>
    <s v="Employee5"/>
    <s v="Employee5@blyblade.com"/>
    <x v="9"/>
    <s v="--"/>
    <s v="Travel | UberX Diamond"/>
    <x v="0"/>
    <x v="869"/>
    <n v="52"/>
    <s v="11374, USA"/>
    <s v="10119, USA"/>
    <x v="7"/>
    <s v="I'M RIDING"/>
    <s v="DEPT - OPS - NY"/>
    <s v="Monthly Billing"/>
    <s v="Fare"/>
    <n v="90.2"/>
    <n v="0"/>
    <n v="0"/>
    <n v="90.2"/>
    <s v="USD"/>
    <n v="90.2"/>
    <n v="0"/>
    <n v="0"/>
    <n v="90.2"/>
    <n v="9.02"/>
  </r>
  <r>
    <s v="ca4d0cbe-e24a-42e8-93c2-5f21bdf0578c"/>
    <d v="2019-08-08T10:44:40"/>
    <d v="2019-08-08T00:00:00"/>
    <s v="10:23AM"/>
    <d v="2019-08-08T00:00:00"/>
    <s v="6:23AM"/>
    <d v="2019-08-08T00:00:00"/>
    <s v="10:44AM"/>
    <d v="2019-08-08T00:00:00"/>
    <s v="6:44AM"/>
    <s v="-05:00"/>
    <s v="Blade"/>
    <s v="Employee13"/>
    <s v="Employee13@blyblade.com"/>
    <x v="33"/>
    <s v="--"/>
    <s v="Travel | UberX Diamond"/>
    <x v="0"/>
    <x v="598"/>
    <n v="16"/>
    <s v="11211, USA"/>
    <s v="10016, USA"/>
    <x v="7"/>
    <s v="I'M RIDING"/>
    <s v="DEPT - CX"/>
    <s v="Monthly Billing"/>
    <s v="Fare"/>
    <n v="20.010000000000002"/>
    <n v="0"/>
    <n v="0"/>
    <n v="20.010000000000002"/>
    <s v="USD"/>
    <n v="20.010000000000002"/>
    <n v="0"/>
    <n v="0"/>
    <n v="20.010000000000002"/>
    <n v="2"/>
  </r>
  <r>
    <s v="285178a3-23d3-48d2-bd5b-b1ac058f480b"/>
    <d v="2019-08-08T10:47:08"/>
    <d v="2019-08-08T00:00:00"/>
    <s v="10:25AM"/>
    <d v="2019-08-08T00:00:00"/>
    <s v="6:25AM"/>
    <d v="2019-08-08T00:00:00"/>
    <s v="10:47AM"/>
    <d v="2019-08-08T00:00:00"/>
    <s v="6:47AM"/>
    <s v="-05:00"/>
    <s v="Blade"/>
    <s v="Employee49"/>
    <s v="Employee49@blyblade.com"/>
    <x v="46"/>
    <s v="--"/>
    <s v="Travel | UberX"/>
    <x v="0"/>
    <x v="870"/>
    <n v="20"/>
    <s v="10027, USA"/>
    <s v="10010, USA"/>
    <x v="7"/>
    <s v="I'M RIDING EARLY/LATE"/>
    <s v="BLADE - CX + SR CX"/>
    <s v="Monthly Billing"/>
    <s v="Fare"/>
    <n v="21.73"/>
    <n v="0"/>
    <n v="0"/>
    <n v="21.73"/>
    <s v="USD"/>
    <n v="21.73"/>
    <n v="0"/>
    <n v="0"/>
    <n v="21.73"/>
    <n v="2.17"/>
  </r>
  <r>
    <s v="cd861da6-6a75-4226-9f38-abc85887b743"/>
    <d v="2019-08-08T10:56:53"/>
    <d v="2019-08-08T00:00:00"/>
    <s v="10:47AM"/>
    <d v="2019-08-08T00:00:00"/>
    <s v="6:47AM"/>
    <d v="2019-08-08T00:00:00"/>
    <s v="10:56AM"/>
    <d v="2019-08-08T00:00:00"/>
    <s v="6:56AM"/>
    <s v="-05:00"/>
    <s v="Blade"/>
    <s v="Employee5"/>
    <s v="Employee5@blyblade.com"/>
    <x v="9"/>
    <s v="--"/>
    <s v="Travel | UberX Diamond"/>
    <x v="0"/>
    <x v="227"/>
    <n v="6"/>
    <s v="10001, USA"/>
    <s v="10011, USA"/>
    <x v="7"/>
    <s v="I'M RIDING EARLY/LATE"/>
    <s v="DEPT - OPS - NY"/>
    <s v="Monthly Billing"/>
    <s v="Fare"/>
    <n v="10.76"/>
    <n v="0"/>
    <n v="0"/>
    <n v="10.76"/>
    <s v="USD"/>
    <n v="10.76"/>
    <n v="0"/>
    <n v="0"/>
    <n v="10.76"/>
    <n v="1.08"/>
  </r>
  <r>
    <s v="b3d3d855-d312-4a40-9cfb-b2d90f20197a"/>
    <d v="2019-08-08T10:57:55"/>
    <d v="2019-08-08T00:00:00"/>
    <s v="10:35AM"/>
    <d v="2019-08-08T00:00:00"/>
    <s v="6:35AM"/>
    <d v="2019-08-08T00:00:00"/>
    <s v="10:57AM"/>
    <d v="2019-08-08T00:00:00"/>
    <s v="6:57AM"/>
    <s v="-05:00"/>
    <s v="Blade"/>
    <s v="Employee47"/>
    <s v="Employee47@blyblade.com"/>
    <x v="32"/>
    <s v="--"/>
    <s v="Travel | UberX"/>
    <x v="0"/>
    <x v="238"/>
    <n v="18"/>
    <s v="10036, USA"/>
    <s v="10010, USA"/>
    <x v="7"/>
    <s v="I'M RIDING EARLY/LATE"/>
    <s v="DEPT - CX"/>
    <s v="Monthly Billing"/>
    <s v="Fare"/>
    <n v="16.09"/>
    <n v="0"/>
    <n v="0"/>
    <n v="16.09"/>
    <s v="USD"/>
    <n v="16.09"/>
    <n v="0"/>
    <n v="0"/>
    <n v="16.09"/>
    <n v="1.61"/>
  </r>
  <r>
    <s v="945b9972-1056-4681-ad48-3b385c595ee7"/>
    <d v="2019-08-02T20:38:50"/>
    <d v="2019-08-02T00:00:00"/>
    <s v="8:05PM"/>
    <d v="2019-08-02T00:00:00"/>
    <s v="4:05PM"/>
    <d v="2019-08-02T00:00:00"/>
    <s v="8:37PM"/>
    <d v="2019-08-02T00:00:00"/>
    <s v="4:37PM"/>
    <s v="-05:00"/>
    <s v="Blade"/>
    <s v="Employee2"/>
    <s v="Employee2@blyblade.com"/>
    <x v="2"/>
    <s v="--"/>
    <s v="Travel | Black SUV"/>
    <x v="0"/>
    <x v="425"/>
    <n v="26"/>
    <s v="10011, USA"/>
    <s v="10019, USA"/>
    <x v="12"/>
    <s v="PAX TRAVEL"/>
    <s v="DEPT - OPS - NY"/>
    <s v="Monthly Billing"/>
    <s v="Tip"/>
    <n v="0"/>
    <n v="0"/>
    <n v="10.42"/>
    <n v="10.42"/>
    <s v="USD"/>
    <n v="0"/>
    <n v="0"/>
    <n v="10.42"/>
    <n v="10.42"/>
    <n v="0"/>
  </r>
  <r>
    <s v="8aba8d46-fbc8-4358-ad48-3ed5baf72eda"/>
    <d v="2019-08-08T11:06:34"/>
    <d v="2019-08-08T00:00:00"/>
    <s v="10:45AM"/>
    <d v="2019-08-08T00:00:00"/>
    <s v="6:45AM"/>
    <d v="2019-08-08T00:00:00"/>
    <s v="11:06AM"/>
    <d v="2019-08-08T00:00:00"/>
    <s v="7:06AM"/>
    <s v="-05:00"/>
    <s v="Blade"/>
    <s v="Employee11"/>
    <s v="Employee11@blyblade.com"/>
    <x v="26"/>
    <s v="--"/>
    <s v="Travel | UberX"/>
    <x v="1"/>
    <x v="709"/>
    <n v="9"/>
    <s v="11937, USA"/>
    <s v="11975, USA"/>
    <x v="7"/>
    <s v="I'M RIDING"/>
    <s v="DEPT - CX"/>
    <s v="Monthly Billing"/>
    <s v="Fare"/>
    <n v="25.69"/>
    <n v="0"/>
    <n v="0"/>
    <n v="25.69"/>
    <s v="USD"/>
    <n v="25.69"/>
    <n v="0"/>
    <n v="0"/>
    <n v="25.69"/>
    <n v="2.57"/>
  </r>
  <r>
    <s v="2ea26781-3350-45d1-a7b0-6ab1b13f39a7"/>
    <d v="2019-08-08T12:05:39"/>
    <d v="2019-08-08T00:00:00"/>
    <s v="11:17AM"/>
    <d v="2019-08-08T00:00:00"/>
    <s v="7:17AM"/>
    <d v="2019-08-08T00:00:00"/>
    <s v="12:05PM"/>
    <d v="2019-08-08T00:00:00"/>
    <s v="8:05AM"/>
    <s v="-05:00"/>
    <s v="Blade"/>
    <s v="Employee36"/>
    <s v="Employee36@blyblade.com"/>
    <x v="45"/>
    <s v="--"/>
    <s v="Travel | UberX"/>
    <x v="0"/>
    <x v="505"/>
    <n v="44"/>
    <s v="11206, USA"/>
    <s v="10011, USA"/>
    <x v="7"/>
    <s v="I'M RIDING"/>
    <s v="DEPT - FR - NY"/>
    <s v="Monthly Billing"/>
    <s v="Fare"/>
    <n v="44.95"/>
    <n v="0"/>
    <n v="0"/>
    <n v="44.95"/>
    <s v="USD"/>
    <n v="44.95"/>
    <n v="0"/>
    <n v="0"/>
    <n v="44.95"/>
    <n v="4.5"/>
  </r>
  <r>
    <s v="00050d20-3f1b-48bc-b78b-df04fcd32469"/>
    <d v="2019-08-08T13:13:01"/>
    <d v="2019-08-08T00:00:00"/>
    <s v="12:41PM"/>
    <d v="2019-08-08T00:00:00"/>
    <s v="8:41AM"/>
    <d v="2019-08-08T00:00:00"/>
    <s v="1:12PM"/>
    <d v="2019-08-08T00:00:00"/>
    <s v="9:12AM"/>
    <s v="-05:00"/>
    <s v="Blade"/>
    <s v="Employee4"/>
    <s v="Employee4@blyblade.com"/>
    <x v="1"/>
    <s v="--"/>
    <s v="Travel | UberX"/>
    <x v="0"/>
    <x v="583"/>
    <n v="23"/>
    <s v="10038, USA"/>
    <s v="10001, USA"/>
    <x v="7"/>
    <s v="PRODUCT RIDING"/>
    <s v="DEPT - CX"/>
    <s v="Monthly Billing"/>
    <s v="Fare"/>
    <n v="27.75"/>
    <n v="0"/>
    <n v="0"/>
    <n v="27.75"/>
    <s v="USD"/>
    <n v="27.75"/>
    <n v="0"/>
    <n v="0"/>
    <n v="27.75"/>
    <n v="2.78"/>
  </r>
  <r>
    <s v="b409178a-b830-4522-8ba5-0b3e4d69bc1b"/>
    <d v="2019-08-08T13:24:29"/>
    <d v="2019-08-08T00:00:00"/>
    <s v="1:14PM"/>
    <d v="2019-08-08T00:00:00"/>
    <s v="9:14AM"/>
    <d v="2019-08-08T00:00:00"/>
    <s v="1:24PM"/>
    <d v="2019-08-08T00:00:00"/>
    <s v="9:24AM"/>
    <s v="-05:00"/>
    <s v="Blade"/>
    <s v="Employee6"/>
    <s v="Employee6@blyblade.com"/>
    <x v="3"/>
    <s v="--"/>
    <s v="Travel | UberX"/>
    <x v="0"/>
    <x v="871"/>
    <n v="8"/>
    <s v="10017, USA"/>
    <s v="10016, USA"/>
    <x v="7"/>
    <s v="I'M RIDING"/>
    <s v="DEPT - OPS - NY"/>
    <s v="Monthly Billing"/>
    <s v="Fare"/>
    <n v="15.3"/>
    <n v="0"/>
    <n v="0"/>
    <n v="15.3"/>
    <s v="USD"/>
    <n v="15.3"/>
    <n v="0"/>
    <n v="0"/>
    <n v="15.3"/>
    <n v="1.53"/>
  </r>
  <r>
    <s v="061c4a39-fc04-44aa-857f-d5e437eaaa96"/>
    <d v="2019-08-08T13:33:10"/>
    <d v="2019-08-08T00:00:00"/>
    <s v="12:50PM"/>
    <d v="2019-08-08T00:00:00"/>
    <s v="8:50AM"/>
    <d v="2019-08-08T00:00:00"/>
    <s v="1:32PM"/>
    <d v="2019-08-08T00:00:00"/>
    <s v="9:32AM"/>
    <s v="-05:00"/>
    <s v="Blade"/>
    <s v="Employee16"/>
    <s v="Employee16@blyblade.com"/>
    <x v="13"/>
    <s v="--"/>
    <s v="Travel | UberX"/>
    <x v="0"/>
    <x v="872"/>
    <n v="34"/>
    <s v="10018, USA"/>
    <s v="10010, USA"/>
    <x v="7"/>
    <s v="I'M RIDING"/>
    <s v="DEPT - OPS - NY"/>
    <s v="Monthly Billing"/>
    <s v="Fare"/>
    <n v="20.45"/>
    <n v="0"/>
    <n v="0"/>
    <n v="20.45"/>
    <s v="USD"/>
    <n v="20.45"/>
    <n v="0"/>
    <n v="0"/>
    <n v="20.45"/>
    <n v="2.0499999999999998"/>
  </r>
  <r>
    <s v="8d102eea-9917-43a4-8b8f-ed0f616f562d"/>
    <d v="2019-08-02T22:30:52"/>
    <d v="2019-08-02T00:00:00"/>
    <s v="8:41PM"/>
    <d v="2019-08-02T00:00:00"/>
    <s v="4:41PM"/>
    <d v="2019-08-02T00:00:00"/>
    <s v="10:25PM"/>
    <d v="2019-08-02T00:00:00"/>
    <s v="6:25PM"/>
    <s v="-05:00"/>
    <s v="Blade"/>
    <s v="Employee29"/>
    <s v="Employee29@blyblade.com"/>
    <x v="7"/>
    <s v="--"/>
    <s v="Travel | UberX"/>
    <x v="1"/>
    <x v="750"/>
    <n v="96"/>
    <s v="11937, USA"/>
    <s v="11937, USA"/>
    <x v="5"/>
    <s v="I'M RIDING"/>
    <s v="DEPT - OPS - NY"/>
    <s v="Monthly Billing"/>
    <s v="Tip"/>
    <n v="0"/>
    <n v="0"/>
    <n v="9.68"/>
    <n v="9.68"/>
    <s v="USD"/>
    <n v="0"/>
    <n v="0"/>
    <n v="9.68"/>
    <n v="9.68"/>
    <n v="0"/>
  </r>
  <r>
    <s v="023adb86-df7f-48f5-a40b-82f526f4b6c2"/>
    <d v="2019-08-08T15:46:08"/>
    <d v="2019-08-08T00:00:00"/>
    <s v="3:29PM"/>
    <d v="2019-08-08T00:00:00"/>
    <s v="11:29AM"/>
    <d v="2019-08-08T00:00:00"/>
    <s v="3:46PM"/>
    <d v="2019-08-08T00:00:00"/>
    <s v="11:46AM"/>
    <s v="-05:00"/>
    <s v="Blade"/>
    <s v="Employee21"/>
    <s v="Employee21@blyblade.com"/>
    <x v="28"/>
    <s v="--"/>
    <s v="Travel | UberX"/>
    <x v="0"/>
    <x v="183"/>
    <n v="13"/>
    <s v="10029, USA"/>
    <s v="10025, USA"/>
    <x v="7"/>
    <s v="I'M RIDING"/>
    <s v="--"/>
    <s v="Monthly Billing"/>
    <s v="Fare"/>
    <n v="13.6"/>
    <n v="0"/>
    <n v="0"/>
    <n v="13.6"/>
    <s v="USD"/>
    <n v="13.6"/>
    <n v="0"/>
    <n v="0"/>
    <n v="13.6"/>
    <n v="1.36"/>
  </r>
  <r>
    <s v="414c0736-2b3b-4bf6-8c3b-348e1b3ae406"/>
    <d v="2019-08-02T22:40:32"/>
    <d v="2019-08-02T00:00:00"/>
    <s v="6:59PM"/>
    <d v="2019-08-02T00:00:00"/>
    <s v="2:59PM"/>
    <d v="2019-08-02T00:00:00"/>
    <s v="7:51PM"/>
    <d v="2019-08-02T00:00:00"/>
    <s v="3:51PM"/>
    <s v="-05:00"/>
    <s v="Blade"/>
    <s v="Employee27"/>
    <s v="Employee27@blyblade.com"/>
    <x v="25"/>
    <s v="--"/>
    <s v="Travel | UberX"/>
    <x v="0"/>
    <x v="749"/>
    <n v="45"/>
    <s v="10010, USA"/>
    <s v="10001, USA"/>
    <x v="5"/>
    <s v="I'M RIDING"/>
    <s v="DEPT - OPS - NY"/>
    <s v="Monthly Billing"/>
    <s v="Tip"/>
    <n v="0"/>
    <n v="0"/>
    <n v="3.69"/>
    <n v="3.69"/>
    <s v="USD"/>
    <n v="0"/>
    <n v="0"/>
    <n v="3.69"/>
    <n v="3.69"/>
    <n v="0"/>
  </r>
  <r>
    <s v="4f8ecf24-6c17-462d-b887-217abdc98f04"/>
    <d v="2019-08-08T16:34:06"/>
    <d v="2019-08-08T00:00:00"/>
    <s v="4:02PM"/>
    <d v="2019-08-08T00:00:00"/>
    <s v="12:02PM"/>
    <d v="2019-08-08T00:00:00"/>
    <s v="4:33PM"/>
    <d v="2019-08-08T00:00:00"/>
    <s v="12:33PM"/>
    <s v="-05:00"/>
    <s v="Blade"/>
    <s v="Employee37"/>
    <s v="Employee37@blyblade.com"/>
    <x v="29"/>
    <s v="--"/>
    <s v="Travel | UberX"/>
    <x v="0"/>
    <x v="710"/>
    <n v="27"/>
    <s v="10011, USA"/>
    <s v="10016, USA"/>
    <x v="7"/>
    <s v="I'M RIDING"/>
    <s v="--"/>
    <s v="Monthly Billing"/>
    <s v="Fare"/>
    <n v="28.59"/>
    <n v="0"/>
    <n v="0"/>
    <n v="28.59"/>
    <s v="USD"/>
    <n v="28.59"/>
    <n v="0"/>
    <n v="0"/>
    <n v="28.59"/>
    <n v="2.86"/>
  </r>
  <r>
    <s v="b4f76732-b439-49aa-8ff6-a4f234714294"/>
    <d v="2019-08-02T22:48:56"/>
    <d v="2019-08-02T00:00:00"/>
    <s v="9:27PM"/>
    <d v="2019-08-02T00:00:00"/>
    <s v="5:27PM"/>
    <d v="2019-08-02T00:00:00"/>
    <s v="10:37PM"/>
    <d v="2019-08-02T00:00:00"/>
    <s v="6:37PM"/>
    <s v="-05:00"/>
    <s v="Blade"/>
    <s v="Employee2"/>
    <s v="Employee2@blyblade.com"/>
    <x v="2"/>
    <s v="--"/>
    <s v="Travel | Black SUV"/>
    <x v="0"/>
    <x v="525"/>
    <n v="66"/>
    <s v="10170, USA"/>
    <s v="07608, USA"/>
    <x v="12"/>
    <s v="PAX TRAVEL"/>
    <s v="DEPT - OPS - NY"/>
    <s v="Monthly Billing"/>
    <s v="Tip"/>
    <n v="0"/>
    <n v="0"/>
    <n v="31.04"/>
    <n v="31.04"/>
    <s v="USD"/>
    <n v="0"/>
    <n v="0"/>
    <n v="31.04"/>
    <n v="31.04"/>
    <n v="0"/>
  </r>
  <r>
    <s v="0652c7e8-59e1-40bf-a04f-0d24caf9c6c6"/>
    <d v="2019-08-08T17:35:50"/>
    <d v="2019-08-08T00:00:00"/>
    <s v="5:01PM"/>
    <d v="2019-08-08T00:00:00"/>
    <s v="1:01PM"/>
    <d v="2019-08-08T00:00:00"/>
    <s v="5:35PM"/>
    <d v="2019-08-08T00:00:00"/>
    <s v="1:35PM"/>
    <s v="-05:00"/>
    <s v="Blade"/>
    <s v="Employee47"/>
    <s v="Employee47@blyblade.com"/>
    <x v="32"/>
    <s v="--"/>
    <s v="Travel | UberX"/>
    <x v="0"/>
    <x v="517"/>
    <n v="26"/>
    <s v="10010, USA"/>
    <s v="10011, USA"/>
    <x v="7"/>
    <s v="I'M RIDING"/>
    <s v="DEPT - CX"/>
    <s v="Monthly Billing"/>
    <s v="Fare"/>
    <n v="23.27"/>
    <n v="0"/>
    <n v="0"/>
    <n v="23.27"/>
    <s v="USD"/>
    <n v="23.27"/>
    <n v="0"/>
    <n v="0"/>
    <n v="23.27"/>
    <n v="2.33"/>
  </r>
  <r>
    <s v="d66c0fd7-c43b-4c5c-8940-812a42e88aa2"/>
    <d v="2019-08-08T17:55:52"/>
    <d v="2019-08-08T00:00:00"/>
    <s v="5:47PM"/>
    <d v="2019-08-08T00:00:00"/>
    <s v="1:47PM"/>
    <s v="--"/>
    <s v="--"/>
    <s v="--"/>
    <s v="--"/>
    <s v="-05:00"/>
    <s v="Blade"/>
    <s v="Employee17"/>
    <s v="Employee17@blyblade.com"/>
    <x v="12"/>
    <s v="--"/>
    <s v="Travel | UberX"/>
    <x v="0"/>
    <x v="873"/>
    <n v="3"/>
    <s v="10001, USA"/>
    <s v="10011, USA"/>
    <x v="7"/>
    <s v="PRODUCT RIDING"/>
    <s v="DEPT - OPS - NY"/>
    <s v="Monthly Billing"/>
    <s v="Fare"/>
    <n v="8.01"/>
    <n v="0"/>
    <n v="0"/>
    <n v="8.01"/>
    <s v="USD"/>
    <n v="8.01"/>
    <n v="0"/>
    <n v="0"/>
    <n v="8.01"/>
    <n v="0.8"/>
  </r>
  <r>
    <s v="577e5607-ef12-4d81-8043-1afa63c20e64"/>
    <d v="2019-08-08T18:19:59"/>
    <d v="2019-08-08T00:00:00"/>
    <s v="5:56PM"/>
    <d v="2019-08-08T00:00:00"/>
    <s v="1:56PM"/>
    <d v="2019-08-08T00:00:00"/>
    <s v="6:19PM"/>
    <d v="2019-08-08T00:00:00"/>
    <s v="2:19PM"/>
    <s v="-05:00"/>
    <s v="Blade"/>
    <s v="Employee17"/>
    <s v="Employee17@blyblade.com"/>
    <x v="12"/>
    <s v="--"/>
    <s v="Travel | UberX"/>
    <x v="0"/>
    <x v="155"/>
    <n v="21"/>
    <s v="10011, USA"/>
    <s v="10016, USA"/>
    <x v="7"/>
    <s v="I'M RIDING"/>
    <s v="DEPT - OPS - NY"/>
    <s v="Monthly Billing"/>
    <s v="Fare"/>
    <n v="26.55"/>
    <n v="0"/>
    <n v="0"/>
    <n v="26.55"/>
    <s v="USD"/>
    <n v="26.55"/>
    <n v="0"/>
    <n v="0"/>
    <n v="26.55"/>
    <n v="2.66"/>
  </r>
  <r>
    <s v="a296bd40-ca92-43e1-9ea1-df09b6a081c3"/>
    <d v="2019-08-08T18:50:29"/>
    <d v="2019-08-08T00:00:00"/>
    <s v="6:18PM"/>
    <d v="2019-08-08T00:00:00"/>
    <s v="2:18PM"/>
    <d v="2019-08-08T00:00:00"/>
    <s v="6:50PM"/>
    <d v="2019-08-08T00:00:00"/>
    <s v="2:50PM"/>
    <s v="-05:00"/>
    <s v="Blade"/>
    <s v="Employee20"/>
    <s v="Employee20@blyblade.com"/>
    <x v="19"/>
    <s v="--"/>
    <s v="Travel | UberX"/>
    <x v="0"/>
    <x v="110"/>
    <n v="28"/>
    <s v="10011, USA"/>
    <s v="10016, USA"/>
    <x v="7"/>
    <s v="I'M RIDING"/>
    <s v="BLADE - CORP"/>
    <s v="Monthly Billing"/>
    <s v="Fare"/>
    <n v="26.48"/>
    <n v="0"/>
    <n v="0"/>
    <n v="26.48"/>
    <s v="USD"/>
    <n v="26.48"/>
    <n v="0"/>
    <n v="0"/>
    <n v="26.48"/>
    <n v="2.65"/>
  </r>
  <r>
    <s v="e544da4d-b65b-4584-a880-7f9c98264e06"/>
    <d v="2019-08-08T22:05:02"/>
    <d v="2019-08-08T00:00:00"/>
    <s v="9:08PM"/>
    <d v="2019-08-08T00:00:00"/>
    <s v="5:08PM"/>
    <d v="2019-08-08T00:00:00"/>
    <s v="10:04PM"/>
    <d v="2019-08-08T00:00:00"/>
    <s v="6:04PM"/>
    <s v="-05:00"/>
    <s v="Blade"/>
    <s v="Employee47"/>
    <s v="Employee47@blyblade.com"/>
    <x v="32"/>
    <s v="--"/>
    <s v="Travel | UberX"/>
    <x v="0"/>
    <x v="874"/>
    <n v="49"/>
    <s v="10011, USA"/>
    <s v="07608, USA"/>
    <x v="7"/>
    <s v="I'M RIDING"/>
    <s v="DEPT - CX"/>
    <s v="Monthly Billing"/>
    <s v="Fare"/>
    <n v="101.72"/>
    <n v="0"/>
    <n v="0"/>
    <n v="101.72"/>
    <s v="USD"/>
    <n v="101.72"/>
    <n v="0"/>
    <n v="0"/>
    <n v="101.72"/>
    <n v="10.17"/>
  </r>
  <r>
    <s v="2730f706-63fc-4f25-844f-32d9c3456a9e"/>
    <d v="2019-08-08T22:34:24"/>
    <d v="2019-08-08T00:00:00"/>
    <s v="8:52PM"/>
    <d v="2019-08-08T00:00:00"/>
    <s v="4:52PM"/>
    <d v="2019-08-08T00:00:00"/>
    <s v="10:34PM"/>
    <d v="2019-08-08T00:00:00"/>
    <s v="6:34PM"/>
    <s v="-05:00"/>
    <s v="Blade"/>
    <s v="Employee21"/>
    <s v="Employee21@blyblade.com"/>
    <x v="28"/>
    <s v="--"/>
    <s v="Travel | UberX"/>
    <x v="1"/>
    <x v="875"/>
    <n v="86"/>
    <s v="10604, USA"/>
    <s v="10128, USA"/>
    <x v="7"/>
    <s v="PRODUCT RIDING"/>
    <s v="--"/>
    <s v="Monthly Billing"/>
    <s v="Fare"/>
    <n v="69.53"/>
    <n v="0"/>
    <n v="0"/>
    <n v="69.53"/>
    <s v="USD"/>
    <n v="69.53"/>
    <n v="0"/>
    <n v="0"/>
    <n v="69.53"/>
    <n v="6.95"/>
  </r>
  <r>
    <s v="b9c16fc9-ec0c-5820-9ab9-e38370944069"/>
    <d v="2019-08-03T00:42:13"/>
    <d v="2019-08-03T00:00:00"/>
    <s v="12:09AM"/>
    <d v="2019-08-02T00:00:00"/>
    <s v="8:09PM"/>
    <d v="2019-08-03T00:00:00"/>
    <s v="12:31AM"/>
    <d v="2019-08-02T00:00:00"/>
    <s v="8:31PM"/>
    <s v="-05:00"/>
    <s v="Blade"/>
    <s v="Employee2"/>
    <s v="Employee2@blyblade.com"/>
    <x v="2"/>
    <s v="--"/>
    <s v="Eats"/>
    <x v="0"/>
    <x v="23"/>
    <n v="21"/>
    <s v="10001, USA"/>
    <s v="10001, USA"/>
    <x v="9"/>
    <s v="Blade - Dinner Policy"/>
    <s v="DEPT - OPS - NY"/>
    <s v="Monthly Billing"/>
    <s v="Fare and Tip"/>
    <n v="26.39"/>
    <n v="0"/>
    <n v="3.01"/>
    <n v="26.39"/>
    <s v="USD"/>
    <n v="26.39"/>
    <n v="0"/>
    <n v="3.01"/>
    <n v="26.39"/>
    <n v="2.64"/>
  </r>
  <r>
    <s v="65b7f63b-a609-4fa5-a460-9ca2d08c847d"/>
    <d v="2019-08-08T22:53:20"/>
    <d v="2019-08-08T00:00:00"/>
    <s v="9:53PM"/>
    <d v="2019-08-08T00:00:00"/>
    <s v="5:53PM"/>
    <d v="2019-08-08T00:00:00"/>
    <s v="10:53PM"/>
    <d v="2019-08-08T00:00:00"/>
    <s v="6:53PM"/>
    <s v="-05:00"/>
    <s v="Blade"/>
    <s v="Employee26"/>
    <s v="Employee26@blyblade.com"/>
    <x v="24"/>
    <s v="--"/>
    <s v="Travel | UberX"/>
    <x v="1"/>
    <x v="876"/>
    <n v="46"/>
    <s v="10604, USA"/>
    <s v="06853, USA"/>
    <x v="7"/>
    <s v="I'M RIDING"/>
    <s v="DEPT - OPS - NY"/>
    <s v="Monthly Billing"/>
    <s v="Fare"/>
    <n v="45.41"/>
    <n v="0"/>
    <n v="0"/>
    <n v="45.41"/>
    <s v="USD"/>
    <n v="45.41"/>
    <n v="0"/>
    <n v="0"/>
    <n v="45.41"/>
    <n v="4.54"/>
  </r>
  <r>
    <s v="d8bd228d-1903-5aef-b99d-ffbe99e1d39e"/>
    <d v="2019-08-03T00:42:45"/>
    <d v="2019-08-03T00:00:00"/>
    <s v="12:08AM"/>
    <d v="2019-08-02T00:00:00"/>
    <s v="8:08PM"/>
    <d v="2019-08-03T00:00:00"/>
    <s v="12:32AM"/>
    <d v="2019-08-02T00:00:00"/>
    <s v="8:32PM"/>
    <s v="-05:00"/>
    <s v="Blade"/>
    <s v="Employee7"/>
    <s v="Employee7@blyblade.com"/>
    <x v="23"/>
    <s v="--"/>
    <s v="Eats"/>
    <x v="0"/>
    <x v="23"/>
    <n v="24"/>
    <s v="10001, USA"/>
    <s v="10001, USA"/>
    <x v="9"/>
    <s v="Blade - Dinner Policy"/>
    <s v="DEPT - OPS - NY"/>
    <s v="Monthly Billing"/>
    <s v="Fare and Tip"/>
    <n v="21.19"/>
    <n v="0"/>
    <n v="4"/>
    <n v="21.19"/>
    <s v="USD"/>
    <n v="21.19"/>
    <n v="0"/>
    <n v="4"/>
    <n v="21.19"/>
    <n v="2.12"/>
  </r>
  <r>
    <s v="966c5ba2-56a2-4654-ac4e-f1bbf9e9b64b"/>
    <d v="2019-08-09T01:11:03"/>
    <d v="2019-08-09T00:00:00"/>
    <s v="12:26AM"/>
    <d v="2019-08-08T00:00:00"/>
    <s v="8:26PM"/>
    <d v="2019-08-09T00:00:00"/>
    <s v="1:10AM"/>
    <d v="2019-08-08T00:00:00"/>
    <s v="9:10PM"/>
    <s v="-05:00"/>
    <s v="Blade"/>
    <s v="Employee36"/>
    <s v="Employee36@blyblade.com"/>
    <x v="45"/>
    <s v="--"/>
    <s v="Travel | UberX"/>
    <x v="0"/>
    <x v="877"/>
    <n v="40"/>
    <s v="10011, USA"/>
    <s v="11206, USA"/>
    <x v="7"/>
    <s v="I'M RIDING"/>
    <s v="DEPT - FR - NY"/>
    <s v="Monthly Billing"/>
    <s v="Fare"/>
    <n v="65.91"/>
    <n v="0"/>
    <n v="0"/>
    <n v="65.91"/>
    <s v="USD"/>
    <n v="65.91"/>
    <n v="0"/>
    <n v="0"/>
    <n v="65.91"/>
    <n v="6.59"/>
  </r>
  <r>
    <s v="f318f724-d5ef-45ea-8a20-4e329513b8c3"/>
    <d v="2019-08-09T01:28:21"/>
    <d v="2019-08-09T00:00:00"/>
    <s v="12:58AM"/>
    <d v="2019-08-08T00:00:00"/>
    <s v="8:58PM"/>
    <d v="2019-08-09T00:00:00"/>
    <s v="1:28AM"/>
    <d v="2019-08-08T00:00:00"/>
    <s v="9:28PM"/>
    <s v="-05:00"/>
    <s v="Blade"/>
    <s v="Employee47"/>
    <s v="Employee47@blyblade.com"/>
    <x v="32"/>
    <s v="--"/>
    <s v="Travel | UberX"/>
    <x v="2"/>
    <x v="282"/>
    <n v="25"/>
    <s v="07608, USA"/>
    <s v="10036, USA"/>
    <x v="7"/>
    <s v="I'M RIDING EARLY/LATE"/>
    <s v="DEPT - CX"/>
    <s v="Monthly Billing"/>
    <s v="Fare"/>
    <n v="31.16"/>
    <n v="0"/>
    <n v="0"/>
    <n v="31.16"/>
    <s v="USD"/>
    <n v="31.16"/>
    <n v="0"/>
    <n v="0"/>
    <n v="31.16"/>
    <n v="3.12"/>
  </r>
  <r>
    <s v="b02d5c22-2bf1-49bc-a8b4-7e75b3464795"/>
    <d v="2019-08-09T01:29:47"/>
    <d v="2019-08-09T00:00:00"/>
    <s v="1:19AM"/>
    <d v="2019-08-08T00:00:00"/>
    <s v="9:19PM"/>
    <d v="2019-08-09T00:00:00"/>
    <s v="1:29AM"/>
    <d v="2019-08-08T00:00:00"/>
    <s v="9:29PM"/>
    <s v="-05:00"/>
    <s v="Blade"/>
    <s v="Employee2"/>
    <s v="Employee2@blyblade.com"/>
    <x v="2"/>
    <s v="--"/>
    <s v="Travel | UberX Diamond"/>
    <x v="0"/>
    <x v="219"/>
    <n v="5"/>
    <s v="10011, USA"/>
    <s v="10014, USA"/>
    <x v="7"/>
    <s v="I'M RIDING EARLY/LATE"/>
    <s v="DEPT - OPS - NY"/>
    <s v="Monthly Billing"/>
    <s v="Fare"/>
    <n v="11.11"/>
    <n v="0"/>
    <n v="0"/>
    <n v="11.11"/>
    <s v="USD"/>
    <n v="11.11"/>
    <n v="0"/>
    <n v="0"/>
    <n v="11.11"/>
    <n v="1.1100000000000001"/>
  </r>
  <r>
    <s v="0d2cdadc-ab89-42e4-bc7f-f6a51e30ebf3"/>
    <d v="2019-08-09T01:29:54"/>
    <d v="2019-08-09T00:00:00"/>
    <s v="1:19AM"/>
    <d v="2019-08-08T00:00:00"/>
    <s v="9:19PM"/>
    <s v="--"/>
    <s v="--"/>
    <s v="--"/>
    <s v="--"/>
    <s v="-05:00"/>
    <s v="Blade"/>
    <s v="Employee8"/>
    <s v="Employee8@blyblade.com"/>
    <x v="11"/>
    <s v="--"/>
    <s v="Travel | UberX"/>
    <x v="0"/>
    <x v="3"/>
    <s v="--"/>
    <s v="10016, USA"/>
    <s v="10038, USA"/>
    <x v="7"/>
    <s v="I'M RIDING"/>
    <s v="--"/>
    <s v="Monthly Billing"/>
    <s v="Fare"/>
    <n v="5.44"/>
    <n v="0"/>
    <n v="0"/>
    <n v="5.44"/>
    <s v="USD"/>
    <n v="5.44"/>
    <n v="0"/>
    <n v="0"/>
    <n v="5.44"/>
    <n v="0.54"/>
  </r>
  <r>
    <s v="0ee84655-e97d-46e9-a98b-669dd7ea8bd8"/>
    <d v="2019-08-09T01:35:31"/>
    <d v="2019-08-09T00:00:00"/>
    <s v="12:51AM"/>
    <d v="2019-08-08T00:00:00"/>
    <s v="8:51PM"/>
    <d v="2019-08-09T00:00:00"/>
    <s v="1:35AM"/>
    <d v="2019-08-08T00:00:00"/>
    <s v="9:35PM"/>
    <s v="-05:00"/>
    <s v="Blade"/>
    <s v="Employee25"/>
    <s v="Employee25@blyblade.com"/>
    <x v="21"/>
    <s v="--"/>
    <s v="Travel | UberX"/>
    <x v="0"/>
    <x v="864"/>
    <n v="37"/>
    <s v="10016, USA"/>
    <s v="07087, USA"/>
    <x v="7"/>
    <s v="I'M RIDING EARLY/LATE"/>
    <s v="DEPT - CX"/>
    <s v="Monthly Billing"/>
    <s v="Fare"/>
    <n v="66.150000000000006"/>
    <n v="0"/>
    <n v="0"/>
    <n v="66.150000000000006"/>
    <s v="USD"/>
    <n v="66.150000000000006"/>
    <n v="0"/>
    <n v="0"/>
    <n v="66.150000000000006"/>
    <n v="6.62"/>
  </r>
  <r>
    <s v="7df1cfe2-4b35-4c14-bc93-e91186b484cd"/>
    <d v="2019-08-09T01:37:27"/>
    <d v="2019-08-09T00:00:00"/>
    <s v="1:30AM"/>
    <d v="2019-08-08T00:00:00"/>
    <s v="9:30PM"/>
    <s v="--"/>
    <s v="--"/>
    <s v="--"/>
    <s v="--"/>
    <s v="-05:00"/>
    <s v="Blade"/>
    <s v="Employee17"/>
    <s v="Employee17@blyblade.com"/>
    <x v="12"/>
    <s v="--"/>
    <s v="Travel | UberX"/>
    <x v="0"/>
    <x v="3"/>
    <s v="--"/>
    <s v="10016, USA"/>
    <s v="10016, USA"/>
    <x v="7"/>
    <s v="I'M RIDING"/>
    <s v="DEPT - OPS - NY"/>
    <s v="Monthly Billing"/>
    <s v="Fare"/>
    <n v="5.44"/>
    <n v="0"/>
    <n v="0"/>
    <n v="5.44"/>
    <s v="USD"/>
    <n v="5.44"/>
    <n v="0"/>
    <n v="0"/>
    <n v="5.44"/>
    <n v="0.54"/>
  </r>
  <r>
    <s v="7f1ba4b2-d79b-4283-80d7-dac8036b350d"/>
    <d v="2019-08-09T01:38:08"/>
    <d v="2019-08-09T00:00:00"/>
    <s v="1:11AM"/>
    <d v="2019-08-08T00:00:00"/>
    <s v="9:11PM"/>
    <d v="2019-08-09T00:00:00"/>
    <s v="1:38AM"/>
    <d v="2019-08-08T00:00:00"/>
    <s v="9:38PM"/>
    <s v="-05:00"/>
    <s v="Blade"/>
    <s v="Employee4"/>
    <s v="Employee4@blyblade.com"/>
    <x v="1"/>
    <s v="--"/>
    <s v="Travel | UberX"/>
    <x v="0"/>
    <x v="878"/>
    <n v="16"/>
    <s v="10011, USA"/>
    <s v="10038, USA"/>
    <x v="7"/>
    <s v="I'M RIDING"/>
    <s v="DEPT - CX"/>
    <s v="Monthly Billing"/>
    <s v="Fare"/>
    <n v="22.83"/>
    <n v="0"/>
    <n v="0"/>
    <n v="22.83"/>
    <s v="USD"/>
    <n v="22.83"/>
    <n v="0"/>
    <n v="0"/>
    <n v="22.83"/>
    <n v="2.2799999999999998"/>
  </r>
  <r>
    <s v="8be10e29-5ae2-43d6-9649-6ebb263c3ae9"/>
    <d v="2019-08-09T01:38:57"/>
    <d v="2019-08-09T00:00:00"/>
    <s v="1:02AM"/>
    <d v="2019-08-08T00:00:00"/>
    <s v="9:02PM"/>
    <d v="2019-08-09T00:00:00"/>
    <s v="1:38AM"/>
    <d v="2019-08-08T00:00:00"/>
    <s v="9:38PM"/>
    <s v="-05:00"/>
    <s v="Blade"/>
    <s v="Employee9"/>
    <s v="Employee9@blyblade.com"/>
    <x v="8"/>
    <s v="--"/>
    <s v="Travel | UberX"/>
    <x v="0"/>
    <x v="199"/>
    <n v="27"/>
    <s v="10011, USA"/>
    <s v="10065, USA"/>
    <x v="7"/>
    <s v="I'M RIDING EARLY/LATE"/>
    <s v="DEPT - FR - NY"/>
    <s v="Monthly Billing"/>
    <s v="Fare"/>
    <n v="28.95"/>
    <n v="0"/>
    <n v="0"/>
    <n v="28.95"/>
    <s v="USD"/>
    <n v="28.95"/>
    <n v="0"/>
    <n v="0"/>
    <n v="28.95"/>
    <n v="2.9"/>
  </r>
  <r>
    <s v="c39b1686-2b99-425d-9bbe-3d8ae00fc7b0"/>
    <d v="2019-08-09T01:52:48"/>
    <d v="2019-08-09T00:00:00"/>
    <s v="1:38AM"/>
    <d v="2019-08-08T00:00:00"/>
    <s v="9:38PM"/>
    <d v="2019-08-09T00:00:00"/>
    <s v="1:52AM"/>
    <d v="2019-08-08T00:00:00"/>
    <s v="9:52PM"/>
    <s v="-05:00"/>
    <s v="Blade"/>
    <s v="Employee17"/>
    <s v="Employee17@blyblade.com"/>
    <x v="12"/>
    <s v="--"/>
    <s v="Travel | UberX"/>
    <x v="0"/>
    <x v="81"/>
    <n v="6"/>
    <s v="10016, USA"/>
    <s v="10017, USA"/>
    <x v="7"/>
    <s v="I'M RIDING"/>
    <s v="DEPT - OPS - NY"/>
    <s v="Monthly Billing"/>
    <s v="Fare"/>
    <n v="14.84"/>
    <n v="0"/>
    <n v="0"/>
    <n v="14.84"/>
    <s v="USD"/>
    <n v="14.84"/>
    <n v="0"/>
    <n v="0"/>
    <n v="14.84"/>
    <n v="1.48"/>
  </r>
  <r>
    <s v="6a6d4b46-5b45-4dd0-80e8-a6ba7a0d5edc"/>
    <d v="2019-08-03T01:28:49"/>
    <d v="2019-08-03T00:00:00"/>
    <s v="1:17AM"/>
    <d v="2019-08-02T00:00:00"/>
    <s v="9:17PM"/>
    <d v="2019-08-03T00:00:00"/>
    <s v="1:27AM"/>
    <d v="2019-08-02T00:00:00"/>
    <s v="9:27PM"/>
    <s v="-05:00"/>
    <s v="Blade"/>
    <s v="Employee29"/>
    <s v="Employee29@blyblade.com"/>
    <x v="7"/>
    <s v="--"/>
    <s v="Travel | UberX"/>
    <x v="0"/>
    <x v="846"/>
    <n v="6"/>
    <s v="10011, USA"/>
    <s v="10014, USA"/>
    <x v="7"/>
    <s v="I'M RIDING EARLY/LATE"/>
    <s v="DEPT - OPS - NY"/>
    <s v="Monthly Billing"/>
    <s v="Tip"/>
    <n v="0"/>
    <n v="0"/>
    <n v="5.13"/>
    <n v="5.13"/>
    <s v="USD"/>
    <n v="0"/>
    <n v="0"/>
    <n v="5.13"/>
    <n v="5.13"/>
    <n v="0"/>
  </r>
  <r>
    <s v="46c9850d-4d07-4355-aab7-183c4c5b6cd2"/>
    <d v="2019-08-09T02:04:22"/>
    <d v="2019-08-09T00:00:00"/>
    <s v="1:37AM"/>
    <d v="2019-08-08T00:00:00"/>
    <s v="9:37PM"/>
    <d v="2019-08-09T00:00:00"/>
    <s v="2:04AM"/>
    <d v="2019-08-08T00:00:00"/>
    <s v="10:04PM"/>
    <s v="-05:00"/>
    <s v="Blade"/>
    <s v="Employee7"/>
    <s v="Employee7@blyblade.com"/>
    <x v="23"/>
    <s v="--"/>
    <s v="Travel | UberX"/>
    <x v="0"/>
    <x v="13"/>
    <n v="22"/>
    <s v="10011, USA"/>
    <s v="10009, USA"/>
    <x v="7"/>
    <s v="I'M RIDING EARLY/LATE"/>
    <s v="DEPT - OPS - NY"/>
    <s v="Monthly Billing"/>
    <s v="Fare"/>
    <n v="23.18"/>
    <n v="0"/>
    <n v="0"/>
    <n v="23.18"/>
    <s v="USD"/>
    <n v="23.18"/>
    <n v="0"/>
    <n v="0"/>
    <n v="23.18"/>
    <n v="2.3199999999999998"/>
  </r>
  <r>
    <s v="8486b091-23f3-42b3-bc35-92e98f969376"/>
    <d v="2019-08-03T01:42:21"/>
    <d v="2019-08-03T00:00:00"/>
    <s v="12:35AM"/>
    <d v="2019-08-02T00:00:00"/>
    <s v="8:35PM"/>
    <d v="2019-08-03T00:00:00"/>
    <s v="12:55AM"/>
    <d v="2019-08-02T00:00:00"/>
    <s v="8:55PM"/>
    <s v="-05:00"/>
    <s v="Blade"/>
    <s v="Employee37"/>
    <s v="Employee37@blyblade.com"/>
    <x v="29"/>
    <s v="--"/>
    <s v="Travel | UberX"/>
    <x v="0"/>
    <x v="218"/>
    <n v="15"/>
    <s v="10016, USA"/>
    <s v="10025, USA"/>
    <x v="7"/>
    <s v="I'M RIDING EARLY/LATE"/>
    <s v="--"/>
    <s v="Monthly Billing"/>
    <s v="Tip"/>
    <n v="0"/>
    <n v="0"/>
    <n v="3.08"/>
    <n v="3.08"/>
    <s v="USD"/>
    <n v="0"/>
    <n v="0"/>
    <n v="3.08"/>
    <n v="3.08"/>
    <n v="0"/>
  </r>
  <r>
    <s v="03e68e60-73c2-42d1-918e-54c435099406"/>
    <d v="2019-08-09T02:05:52"/>
    <d v="2019-08-09T00:00:00"/>
    <s v="1:40AM"/>
    <d v="2019-08-08T00:00:00"/>
    <s v="9:40PM"/>
    <d v="2019-08-09T00:00:00"/>
    <s v="2:05AM"/>
    <d v="2019-08-08T00:00:00"/>
    <s v="10:05PM"/>
    <s v="-05:00"/>
    <s v="Blade"/>
    <s v="Employee36"/>
    <s v="Employee36@blyblade.com"/>
    <x v="45"/>
    <s v="--"/>
    <s v="Travel | UberX"/>
    <x v="0"/>
    <x v="182"/>
    <n v="10"/>
    <s v="10001, USA"/>
    <s v="10014, USA"/>
    <x v="7"/>
    <s v="I'M RIDING"/>
    <s v="DEPT - FR - NY"/>
    <s v="Monthly Billing"/>
    <s v="Fare"/>
    <n v="11.37"/>
    <n v="0"/>
    <n v="0"/>
    <n v="11.37"/>
    <s v="USD"/>
    <n v="11.37"/>
    <n v="0"/>
    <n v="0"/>
    <n v="11.37"/>
    <n v="1.1399999999999999"/>
  </r>
  <r>
    <s v="8a1c8ae9-6658-49d1-bede-9f9b4cb9f53b"/>
    <d v="2019-08-09T02:07:36"/>
    <d v="2019-08-09T00:00:00"/>
    <s v="1:29AM"/>
    <d v="2019-08-08T00:00:00"/>
    <s v="9:29PM"/>
    <d v="2019-08-09T00:00:00"/>
    <s v="2:07AM"/>
    <d v="2019-08-08T00:00:00"/>
    <s v="10:07PM"/>
    <s v="-05:00"/>
    <s v="Blade"/>
    <s v="Employee16"/>
    <s v="Employee16@blyblade.com"/>
    <x v="13"/>
    <s v="--"/>
    <s v="Travel | UberX Diamond"/>
    <x v="0"/>
    <x v="396"/>
    <n v="24"/>
    <s v="10016, USA"/>
    <s v="07086, USA"/>
    <x v="7"/>
    <s v="I'M RIDING EARLY/LATE"/>
    <s v="DEPT - OPS - NY"/>
    <s v="Monthly Billing"/>
    <s v="Fare"/>
    <n v="55.72"/>
    <n v="0"/>
    <n v="0"/>
    <n v="55.72"/>
    <s v="USD"/>
    <n v="55.72"/>
    <n v="0"/>
    <n v="0"/>
    <n v="55.72"/>
    <n v="5.57"/>
  </r>
  <r>
    <s v="1323fc23-888f-4525-86ba-7ea5f983cd7e"/>
    <d v="2019-08-09T03:05:58"/>
    <d v="2019-08-09T00:00:00"/>
    <s v="2:48AM"/>
    <d v="2019-08-08T00:00:00"/>
    <s v="10:48PM"/>
    <d v="2019-08-09T00:00:00"/>
    <s v="3:05AM"/>
    <d v="2019-08-08T00:00:00"/>
    <s v="11:05PM"/>
    <s v="-05:00"/>
    <s v="Blade"/>
    <s v="Employee24"/>
    <s v="Employee24@blyblade.com"/>
    <x v="14"/>
    <s v="--"/>
    <s v="Travel | UberX Diamond"/>
    <x v="0"/>
    <x v="308"/>
    <n v="11"/>
    <s v="10011, USA"/>
    <s v="10010, USA"/>
    <x v="7"/>
    <s v="I'M RIDING EARLY/LATE"/>
    <s v="DEPT - CORP - NY"/>
    <s v="Monthly Billing"/>
    <s v="Fare"/>
    <n v="13.61"/>
    <n v="0"/>
    <n v="0"/>
    <n v="13.61"/>
    <s v="USD"/>
    <n v="13.61"/>
    <n v="0"/>
    <n v="0"/>
    <n v="13.61"/>
    <n v="1.36"/>
  </r>
  <r>
    <s v="bbb625fd-5841-4f24-86d8-29a6c70124bb"/>
    <d v="2019-08-09T03:28:44"/>
    <d v="2019-08-09T00:00:00"/>
    <s v="3:08AM"/>
    <d v="2019-08-08T00:00:00"/>
    <s v="11:08PM"/>
    <d v="2019-08-09T00:00:00"/>
    <s v="3:28AM"/>
    <d v="2019-08-08T00:00:00"/>
    <s v="11:28PM"/>
    <s v="-05:00"/>
    <s v="Blade"/>
    <s v="Employee19"/>
    <s v="Employee19@blyblade.com"/>
    <x v="10"/>
    <s v="--"/>
    <s v="Travel | Black SUV"/>
    <x v="0"/>
    <x v="710"/>
    <n v="12"/>
    <s v="10011, USA"/>
    <s v="10011, USA"/>
    <x v="7"/>
    <s v="PAX TRAVEL"/>
    <s v="DEPT - CORP - NY"/>
    <s v="Monthly Billing"/>
    <s v="Fare"/>
    <n v="41.51"/>
    <n v="0"/>
    <n v="0"/>
    <n v="41.51"/>
    <s v="USD"/>
    <n v="41.51"/>
    <n v="0"/>
    <n v="0"/>
    <n v="41.51"/>
    <n v="4.1500000000000004"/>
  </r>
  <r>
    <s v="4d223c08-68de-46fc-818c-b1d3de39b844"/>
    <d v="2019-08-09T04:01:09"/>
    <d v="2019-08-09T00:00:00"/>
    <s v="3:08AM"/>
    <d v="2019-08-08T00:00:00"/>
    <s v="11:08PM"/>
    <d v="2019-08-09T00:00:00"/>
    <s v="4:00AM"/>
    <d v="2019-08-09T00:00:00"/>
    <s v="12:00AM"/>
    <s v="-05:00"/>
    <s v="Blade"/>
    <s v="Employee5"/>
    <s v="Employee5@blyblade.com"/>
    <x v="9"/>
    <s v="--"/>
    <s v="Travel | UberX Diamond"/>
    <x v="0"/>
    <x v="824"/>
    <n v="39"/>
    <s v="10011, USA"/>
    <s v="11374, USA"/>
    <x v="7"/>
    <s v="I'M RIDING"/>
    <s v="DEPT - OPS - NY"/>
    <s v="Monthly Billing"/>
    <s v="Fare"/>
    <n v="46.13"/>
    <n v="0"/>
    <n v="0"/>
    <n v="46.13"/>
    <s v="USD"/>
    <n v="46.13"/>
    <n v="0"/>
    <n v="0"/>
    <n v="46.13"/>
    <n v="4.6100000000000003"/>
  </r>
  <r>
    <s v="00e40f3d-8ce4-427d-95f5-d72115dd39ba"/>
    <d v="2019-08-09T10:05:53"/>
    <d v="2019-08-09T00:00:00"/>
    <s v="9:55AM"/>
    <d v="2019-08-09T00:00:00"/>
    <s v="5:55AM"/>
    <d v="2019-08-09T00:00:00"/>
    <s v="10:05AM"/>
    <d v="2019-08-09T00:00:00"/>
    <s v="6:05AM"/>
    <s v="-05:00"/>
    <s v="Blade"/>
    <s v="Employee47"/>
    <s v="Employee47@blyblade.com"/>
    <x v="32"/>
    <s v="--"/>
    <s v="Travel | UberX"/>
    <x v="0"/>
    <x v="568"/>
    <n v="7"/>
    <s v="10036, USA"/>
    <s v="10011, USA"/>
    <x v="7"/>
    <s v="I'M RIDING EARLY/LATE"/>
    <s v="DEPT - CX"/>
    <s v="Monthly Billing"/>
    <s v="Fare"/>
    <n v="8.4"/>
    <n v="0"/>
    <n v="0"/>
    <n v="8.4"/>
    <s v="USD"/>
    <n v="8.4"/>
    <n v="0"/>
    <n v="0"/>
    <n v="8.4"/>
    <n v="0.84"/>
  </r>
  <r>
    <s v="d5750537-4e36-41e0-aa70-5aa191bcd5dd"/>
    <d v="2019-08-09T10:38:53"/>
    <d v="2019-08-09T00:00:00"/>
    <s v="10:19AM"/>
    <d v="2019-08-09T00:00:00"/>
    <s v="6:19AM"/>
    <d v="2019-08-09T00:00:00"/>
    <s v="10:38AM"/>
    <d v="2019-08-09T00:00:00"/>
    <s v="6:38AM"/>
    <s v="-05:00"/>
    <s v="Blade"/>
    <s v="Employee13"/>
    <s v="Employee13@blyblade.com"/>
    <x v="33"/>
    <s v="--"/>
    <s v="Travel | UberX Diamond"/>
    <x v="0"/>
    <x v="549"/>
    <n v="15"/>
    <s v="11211, USA"/>
    <s v="10016, USA"/>
    <x v="7"/>
    <s v="I'M RIDING EARLY/LATE"/>
    <s v="DEPT - CX"/>
    <s v="Monthly Billing"/>
    <s v="Fare"/>
    <n v="20.49"/>
    <n v="0"/>
    <n v="0"/>
    <n v="20.49"/>
    <s v="USD"/>
    <n v="20.49"/>
    <n v="0"/>
    <n v="0"/>
    <n v="20.49"/>
    <n v="2.0499999999999998"/>
  </r>
  <r>
    <s v="6ce2e5de-e1ab-42fe-824f-e944e14cf792"/>
    <d v="2019-08-09T10:40:52"/>
    <d v="2019-08-09T00:00:00"/>
    <s v="10:17AM"/>
    <d v="2019-08-09T00:00:00"/>
    <s v="6:17AM"/>
    <d v="2019-08-09T00:00:00"/>
    <s v="10:40AM"/>
    <d v="2019-08-09T00:00:00"/>
    <s v="6:40AM"/>
    <s v="-05:00"/>
    <s v="Blade"/>
    <s v="Employee49"/>
    <s v="Employee49@blyblade.com"/>
    <x v="46"/>
    <s v="--"/>
    <s v="Travel | UberX"/>
    <x v="0"/>
    <x v="879"/>
    <n v="20"/>
    <s v="10027, USA"/>
    <s v="10010, USA"/>
    <x v="7"/>
    <s v="I'M RIDING EARLY/LATE"/>
    <s v="BLADE - CX + SR CX"/>
    <s v="Monthly Billing"/>
    <s v="Fare"/>
    <n v="23.46"/>
    <n v="0"/>
    <n v="0"/>
    <n v="23.46"/>
    <s v="USD"/>
    <n v="23.46"/>
    <n v="0"/>
    <n v="0"/>
    <n v="23.46"/>
    <n v="2.35"/>
  </r>
  <r>
    <s v="4c0d046a-1ebd-4979-8eb8-4787127398a6"/>
    <d v="2019-08-09T10:44:15"/>
    <d v="2019-08-09T00:00:00"/>
    <s v="10:38AM"/>
    <d v="2019-08-09T00:00:00"/>
    <s v="6:38AM"/>
    <d v="2019-08-09T00:00:00"/>
    <s v="10:44AM"/>
    <d v="2019-08-09T00:00:00"/>
    <s v="6:44AM"/>
    <s v="-05:00"/>
    <s v="Blade"/>
    <s v="Employee27"/>
    <s v="Employee27@blyblade.com"/>
    <x v="25"/>
    <s v="--"/>
    <s v="Travel | UberX"/>
    <x v="0"/>
    <x v="39"/>
    <n v="3"/>
    <s v="10016, USA"/>
    <s v="10010, USA"/>
    <x v="7"/>
    <s v="I'M RIDING"/>
    <s v="DEPT - OPS - NY"/>
    <s v="Monthly Billing"/>
    <s v="Fare"/>
    <n v="10.76"/>
    <n v="0"/>
    <n v="0"/>
    <n v="10.76"/>
    <s v="USD"/>
    <n v="10.76"/>
    <n v="0"/>
    <n v="0"/>
    <n v="10.76"/>
    <n v="1.08"/>
  </r>
  <r>
    <s v="19ea2d79-77af-43b0-83c7-b624c1b9dde1"/>
    <d v="2019-08-09T11:16:34"/>
    <d v="2019-08-09T00:00:00"/>
    <s v="10:34AM"/>
    <d v="2019-08-09T00:00:00"/>
    <s v="6:34AM"/>
    <d v="2019-08-09T00:00:00"/>
    <s v="11:16AM"/>
    <d v="2019-08-09T00:00:00"/>
    <s v="7:16AM"/>
    <s v="-05:00"/>
    <s v="Blade"/>
    <s v="Employee25"/>
    <s v="Employee25@blyblade.com"/>
    <x v="21"/>
    <s v="--"/>
    <s v="Travel | UberX Diamond"/>
    <x v="2"/>
    <x v="366"/>
    <n v="35"/>
    <s v="07087, USA"/>
    <s v="10016, USA"/>
    <x v="7"/>
    <s v="I'M RIDING EARLY/LATE"/>
    <s v="DEPT - CX"/>
    <s v="Monthly Billing"/>
    <s v="Fare"/>
    <n v="54.28"/>
    <n v="0"/>
    <n v="0"/>
    <n v="54.28"/>
    <s v="USD"/>
    <n v="54.28"/>
    <n v="0"/>
    <n v="0"/>
    <n v="54.28"/>
    <n v="5.43"/>
  </r>
  <r>
    <s v="6741279a-84b5-4664-a33c-1892a51cebda"/>
    <d v="2019-08-09T11:25:09"/>
    <d v="2019-08-09T00:00:00"/>
    <s v="11:17AM"/>
    <d v="2019-08-09T00:00:00"/>
    <s v="7:17AM"/>
    <d v="2019-08-09T00:00:00"/>
    <s v="11:25AM"/>
    <d v="2019-08-09T00:00:00"/>
    <s v="7:25AM"/>
    <s v="-05:00"/>
    <s v="Blade"/>
    <s v="Employee6"/>
    <s v="Employee6@blyblade.com"/>
    <x v="3"/>
    <s v="--"/>
    <s v="Travel | UberX"/>
    <x v="0"/>
    <x v="278"/>
    <n v="6"/>
    <s v="10022, USA"/>
    <s v="10016, USA"/>
    <x v="7"/>
    <s v="I'M RIDING"/>
    <s v="DEPT - OPS - NY"/>
    <s v="Monthly Billing"/>
    <s v="Fare"/>
    <n v="13.11"/>
    <n v="0"/>
    <n v="0"/>
    <n v="13.11"/>
    <s v="USD"/>
    <n v="13.11"/>
    <n v="0"/>
    <n v="0"/>
    <n v="13.11"/>
    <n v="1.31"/>
  </r>
  <r>
    <s v="885301dd-b7b3-532e-930a-94ce14c7324b"/>
    <d v="2019-08-03T19:10:52"/>
    <d v="2019-08-03T00:00:00"/>
    <s v="6:38PM"/>
    <d v="2019-08-03T00:00:00"/>
    <s v="2:38PM"/>
    <d v="2019-08-03T00:00:00"/>
    <s v="7:10PM"/>
    <d v="2019-08-03T00:00:00"/>
    <s v="3:10PM"/>
    <s v="-05:00"/>
    <s v="Blade"/>
    <s v="Employee46"/>
    <s v="Employee46@blyblade.com"/>
    <x v="43"/>
    <s v="--"/>
    <s v="Eats"/>
    <x v="0"/>
    <x v="693"/>
    <n v="32"/>
    <s v="10011, USA"/>
    <s v="10011, USA"/>
    <x v="9"/>
    <s v="Blade - Lunch Policy"/>
    <s v="BLADE - CX + SR CX"/>
    <s v="Monthly Billing"/>
    <s v="Fare and Tip"/>
    <n v="19.329999999999998"/>
    <n v="0"/>
    <n v="3"/>
    <n v="19.329999999999998"/>
    <s v="USD"/>
    <n v="19.329999999999998"/>
    <n v="0"/>
    <n v="3"/>
    <n v="19.329999999999998"/>
    <n v="1.93"/>
  </r>
  <r>
    <s v="e03aa961-64d7-4e74-8965-00817d66ac5d"/>
    <d v="2019-08-09T12:45:32"/>
    <d v="2019-08-09T00:00:00"/>
    <s v="11:57AM"/>
    <d v="2019-08-09T00:00:00"/>
    <s v="7:57AM"/>
    <d v="2019-08-09T00:00:00"/>
    <s v="12:45PM"/>
    <d v="2019-08-09T00:00:00"/>
    <s v="8:45AM"/>
    <s v="-05:00"/>
    <s v="Blade"/>
    <s v="Employee5"/>
    <s v="Employee5@blyblade.com"/>
    <x v="9"/>
    <s v="--"/>
    <s v="Travel | UberX Diamond"/>
    <x v="0"/>
    <x v="880"/>
    <n v="45"/>
    <s v="11374, USA"/>
    <s v="10011, USA"/>
    <x v="7"/>
    <s v="I'M RIDING"/>
    <s v="DEPT - OPS - NY"/>
    <s v="Monthly Billing"/>
    <s v="Fare"/>
    <n v="46.9"/>
    <n v="0"/>
    <n v="0"/>
    <n v="46.9"/>
    <s v="USD"/>
    <n v="46.9"/>
    <n v="0"/>
    <n v="0"/>
    <n v="46.9"/>
    <n v="4.6900000000000004"/>
  </r>
  <r>
    <s v="661fdc22-10b7-4697-bbef-9e3082882d6e"/>
    <d v="2019-08-03T19:46:24"/>
    <d v="2019-08-03T00:00:00"/>
    <s v="6:46PM"/>
    <d v="2019-08-03T00:00:00"/>
    <s v="2:46PM"/>
    <d v="2019-08-03T00:00:00"/>
    <s v="7:39PM"/>
    <d v="2019-08-03T00:00:00"/>
    <s v="3:39PM"/>
    <s v="-05:00"/>
    <s v="Blade"/>
    <s v="Employee2"/>
    <s v="Employee2@blyblade.com"/>
    <x v="2"/>
    <s v="--"/>
    <s v="Travel | Premium SUV"/>
    <x v="1"/>
    <x v="530"/>
    <n v="46"/>
    <s v="11937, USA"/>
    <s v="11968, USA"/>
    <x v="12"/>
    <s v="PAX TRAVEL"/>
    <s v="DEPT - OPS - NY"/>
    <s v="Monthly Billing"/>
    <s v="Tip"/>
    <n v="0"/>
    <n v="0"/>
    <n v="12.58"/>
    <n v="12.58"/>
    <s v="USD"/>
    <n v="0"/>
    <n v="0"/>
    <n v="12.58"/>
    <n v="12.58"/>
    <n v="0"/>
  </r>
  <r>
    <s v="d3b8cbfa-8091-4f5b-8255-fb89c04208de"/>
    <d v="2019-08-09T13:25:37"/>
    <d v="2019-08-09T00:00:00"/>
    <s v="12:49PM"/>
    <d v="2019-08-09T00:00:00"/>
    <s v="8:49AM"/>
    <d v="2019-08-09T00:00:00"/>
    <s v="1:25PM"/>
    <d v="2019-08-09T00:00:00"/>
    <s v="9:25AM"/>
    <s v="-05:00"/>
    <s v="Blade"/>
    <s v="Employee16"/>
    <s v="Employee16@blyblade.com"/>
    <x v="13"/>
    <s v="--"/>
    <s v="Travel | UberX Diamond"/>
    <x v="0"/>
    <x v="553"/>
    <n v="30"/>
    <s v="10018, USA"/>
    <s v="10016, USA"/>
    <x v="7"/>
    <s v="I'M RIDING"/>
    <s v="DEPT - OPS - NY"/>
    <s v="Monthly Billing"/>
    <s v="Fare"/>
    <n v="18.22"/>
    <n v="0"/>
    <n v="0"/>
    <n v="18.22"/>
    <s v="USD"/>
    <n v="18.22"/>
    <n v="0"/>
    <n v="0"/>
    <n v="18.22"/>
    <n v="1.82"/>
  </r>
  <r>
    <s v="9d45315a-f579-4b87-827c-41d8432c77e0"/>
    <d v="2019-08-03T21:13:22"/>
    <d v="2019-08-03T00:00:00"/>
    <s v="7:40PM"/>
    <d v="2019-08-03T00:00:00"/>
    <s v="3:40PM"/>
    <d v="2019-08-03T00:00:00"/>
    <s v="8:14PM"/>
    <d v="2019-08-03T00:00:00"/>
    <s v="4:14PM"/>
    <s v="-05:00"/>
    <s v="Blade"/>
    <s v="Employee14"/>
    <s v="Employee14@blyblade.com"/>
    <x v="5"/>
    <s v="--"/>
    <s v="Travel | Black SUV"/>
    <x v="0"/>
    <x v="199"/>
    <n v="29"/>
    <s v="11430, USA"/>
    <s v="11430, USA"/>
    <x v="3"/>
    <s v="PAX TRAVEL"/>
    <s v="DEPT - OPS - NY"/>
    <s v="Monthly Billing"/>
    <s v="Tip"/>
    <n v="0"/>
    <n v="0"/>
    <n v="4.68"/>
    <n v="4.68"/>
    <s v="USD"/>
    <n v="0"/>
    <n v="0"/>
    <n v="4.68"/>
    <n v="4.68"/>
    <n v="0"/>
  </r>
  <r>
    <s v="e722c696-20c9-4b30-84da-a433181d921a"/>
    <d v="2019-08-09T13:28:52"/>
    <d v="2019-08-09T00:00:00"/>
    <s v="1:17PM"/>
    <d v="2019-08-09T00:00:00"/>
    <s v="9:17AM"/>
    <d v="2019-08-09T00:00:00"/>
    <s v="1:28PM"/>
    <d v="2019-08-09T00:00:00"/>
    <s v="9:28AM"/>
    <s v="-05:00"/>
    <s v="Blade"/>
    <s v="Employee15"/>
    <s v="Employee15@blyblade.com"/>
    <x v="35"/>
    <s v="--"/>
    <s v="Travel | UberX Diamond"/>
    <x v="0"/>
    <x v="276"/>
    <n v="7"/>
    <s v="10280, USA"/>
    <s v="10004, USA"/>
    <x v="7"/>
    <s v="I'M RIDING"/>
    <s v="DEPT - CX"/>
    <s v="Monthly Billing"/>
    <s v="Fare"/>
    <n v="12.08"/>
    <n v="0"/>
    <n v="0"/>
    <n v="12.08"/>
    <s v="USD"/>
    <n v="12.08"/>
    <n v="0"/>
    <n v="0"/>
    <n v="12.08"/>
    <n v="1.21"/>
  </r>
  <r>
    <s v="a08843a0-bc18-42ff-baa9-b2fa7d2539c5"/>
    <d v="2019-08-03T22:43:00"/>
    <d v="2019-08-03T00:00:00"/>
    <s v="10:14PM"/>
    <d v="2019-08-03T00:00:00"/>
    <s v="6:14PM"/>
    <d v="2019-08-03T00:00:00"/>
    <s v="10:42PM"/>
    <d v="2019-08-03T00:00:00"/>
    <s v="6:42PM"/>
    <s v="-05:00"/>
    <s v="Blade"/>
    <s v="Employee14"/>
    <s v="Employee14@blyblade.com"/>
    <x v="5"/>
    <s v="--"/>
    <s v="Travel | Black SUV"/>
    <x v="0"/>
    <x v="94"/>
    <n v="23"/>
    <s v="11430, USA"/>
    <s v="11430, USA"/>
    <x v="3"/>
    <s v="PAX TRAVEL"/>
    <s v="DEPT - OPS - NY"/>
    <s v="Monthly Billing"/>
    <s v="Tip"/>
    <n v="0"/>
    <n v="0"/>
    <n v="4.8600000000000003"/>
    <n v="4.8600000000000003"/>
    <s v="USD"/>
    <n v="0"/>
    <n v="0"/>
    <n v="4.8600000000000003"/>
    <n v="4.8600000000000003"/>
    <n v="0"/>
  </r>
  <r>
    <s v="1cc61bf9-e1dd-45da-8ac1-fb3cf5dde90c"/>
    <d v="2019-08-09T16:25:22"/>
    <d v="2019-08-09T00:00:00"/>
    <s v="3:07PM"/>
    <d v="2019-08-09T00:00:00"/>
    <s v="11:07AM"/>
    <d v="2019-08-09T00:00:00"/>
    <s v="4:25PM"/>
    <d v="2019-08-09T00:00:00"/>
    <s v="12:25PM"/>
    <s v="-05:00"/>
    <s v="Blade"/>
    <s v="Employee15"/>
    <s v="Employee15@blyblade.com"/>
    <x v="35"/>
    <s v="--"/>
    <s v="Travel | UberX Diamond"/>
    <x v="0"/>
    <x v="881"/>
    <n v="75"/>
    <s v="10004, USA"/>
    <s v="07608, USA"/>
    <x v="7"/>
    <s v="I'M RIDING"/>
    <s v="DEPT - CX"/>
    <s v="Monthly Billing"/>
    <s v="Fare"/>
    <n v="87.95"/>
    <n v="0"/>
    <n v="0"/>
    <n v="87.95"/>
    <s v="USD"/>
    <n v="87.95"/>
    <n v="0"/>
    <n v="0"/>
    <n v="87.95"/>
    <n v="8.8000000000000007"/>
  </r>
  <r>
    <s v="738c04ae-f6e2-4eac-ba6a-eb9cb70d60d5"/>
    <d v="2019-08-09T17:16:55"/>
    <d v="2019-08-09T00:00:00"/>
    <s v="4:45PM"/>
    <d v="2019-08-09T00:00:00"/>
    <s v="12:45PM"/>
    <d v="2019-08-09T00:00:00"/>
    <s v="5:16PM"/>
    <d v="2019-08-09T00:00:00"/>
    <s v="1:16PM"/>
    <s v="-05:00"/>
    <s v="Blade"/>
    <s v="Employee20"/>
    <s v="Employee20@blyblade.com"/>
    <x v="19"/>
    <s v="--"/>
    <s v="Travel | UberX"/>
    <x v="0"/>
    <x v="123"/>
    <n v="22"/>
    <s v="10011, USA"/>
    <s v="10016, USA"/>
    <x v="7"/>
    <s v="I'M RIDING"/>
    <s v="BLADE - CORP"/>
    <s v="Monthly Billing"/>
    <s v="Fare"/>
    <n v="25.15"/>
    <n v="0"/>
    <n v="0"/>
    <n v="25.15"/>
    <s v="USD"/>
    <n v="25.15"/>
    <n v="0"/>
    <n v="0"/>
    <n v="25.15"/>
    <n v="2.52"/>
  </r>
  <r>
    <s v="a287ddc8-9de4-44d4-a820-3512cf1310a5"/>
    <d v="2019-08-09T17:51:30"/>
    <d v="2019-08-09T00:00:00"/>
    <s v="5:11PM"/>
    <d v="2019-08-09T00:00:00"/>
    <s v="1:11PM"/>
    <d v="2019-08-09T00:00:00"/>
    <s v="5:51PM"/>
    <d v="2019-08-09T00:00:00"/>
    <s v="1:51PM"/>
    <s v="-05:00"/>
    <s v="Blade"/>
    <s v="Employee15"/>
    <s v="Employee15@blyblade.com"/>
    <x v="35"/>
    <s v="--"/>
    <s v="Travel | UberX"/>
    <x v="2"/>
    <x v="882"/>
    <n v="35"/>
    <s v="07608, USA"/>
    <s v="10011, USA"/>
    <x v="7"/>
    <s v="I'M RIDING"/>
    <s v="DEPT - CX"/>
    <s v="Monthly Billing"/>
    <s v="Fare"/>
    <n v="41.08"/>
    <n v="0"/>
    <n v="0"/>
    <n v="41.08"/>
    <s v="USD"/>
    <n v="41.08"/>
    <n v="0"/>
    <n v="0"/>
    <n v="41.08"/>
    <n v="4.1100000000000003"/>
  </r>
  <r>
    <s v="953d29bf-28ba-4962-9985-66b784aa108d"/>
    <d v="2019-08-09T19:33:10"/>
    <d v="2019-08-09T00:00:00"/>
    <s v="6:49PM"/>
    <d v="2019-08-09T00:00:00"/>
    <s v="2:49PM"/>
    <d v="2019-08-09T00:00:00"/>
    <s v="7:32PM"/>
    <d v="2019-08-09T00:00:00"/>
    <s v="3:32PM"/>
    <s v="-05:00"/>
    <s v="Blade"/>
    <s v="Employee51"/>
    <s v="Employee51@blyblade.com"/>
    <x v="36"/>
    <s v="--"/>
    <s v="Travel | UberX"/>
    <x v="0"/>
    <x v="883"/>
    <n v="32"/>
    <s v="10011, USA"/>
    <s v="10016, USA"/>
    <x v="7"/>
    <s v="I'M RIDING"/>
    <s v="DEPT - CX"/>
    <s v="Monthly Billing"/>
    <s v="Fare"/>
    <n v="26.34"/>
    <n v="0"/>
    <n v="0"/>
    <n v="26.34"/>
    <s v="USD"/>
    <n v="26.34"/>
    <n v="0"/>
    <n v="0"/>
    <n v="26.34"/>
    <n v="2.63"/>
  </r>
  <r>
    <s v="74f2f4ee-9091-44ae-8650-5a2cde7028d1"/>
    <d v="2019-08-09T22:04:22"/>
    <d v="2019-08-09T00:00:00"/>
    <s v="9:02PM"/>
    <d v="2019-08-09T00:00:00"/>
    <s v="5:02PM"/>
    <d v="2019-08-09T00:00:00"/>
    <s v="10:04PM"/>
    <d v="2019-08-09T00:00:00"/>
    <s v="6:04PM"/>
    <s v="-05:00"/>
    <s v="Blade"/>
    <s v="Employee47"/>
    <s v="Employee47@blyblade.com"/>
    <x v="32"/>
    <s v="--"/>
    <s v="Travel | UberX"/>
    <x v="0"/>
    <x v="884"/>
    <n v="59"/>
    <s v="10011, USA"/>
    <s v="07608, USA"/>
    <x v="7"/>
    <s v="I'M RIDING"/>
    <s v="DEPT - CX"/>
    <s v="Monthly Billing"/>
    <s v="Fare"/>
    <n v="98.14"/>
    <n v="0"/>
    <n v="0"/>
    <n v="98.14"/>
    <s v="USD"/>
    <n v="98.14"/>
    <n v="0"/>
    <n v="0"/>
    <n v="98.14"/>
    <n v="9.81"/>
  </r>
  <r>
    <s v="8241a620-eb39-4f16-b13a-c1131fcdd668"/>
    <d v="2019-08-10T00:13:51"/>
    <d v="2019-08-09T00:00:00"/>
    <s v="11:19PM"/>
    <d v="2019-08-09T00:00:00"/>
    <s v="7:19PM"/>
    <d v="2019-08-10T00:00:00"/>
    <s v="12:13AM"/>
    <d v="2019-08-09T00:00:00"/>
    <s v="8:13PM"/>
    <s v="-05:00"/>
    <s v="Blade"/>
    <s v="Employee43"/>
    <s v="Employee43@blyblade.com"/>
    <x v="38"/>
    <s v="--"/>
    <s v="Travel | UberX"/>
    <x v="0"/>
    <x v="885"/>
    <n v="51"/>
    <s v="10011, USA"/>
    <s v="11416, USA"/>
    <x v="7"/>
    <s v="I'M RIDING"/>
    <s v="DEPT - FR - NY"/>
    <s v="Monthly Billing"/>
    <s v="Fare"/>
    <n v="52.14"/>
    <n v="0"/>
    <n v="0"/>
    <n v="52.14"/>
    <s v="USD"/>
    <n v="52.14"/>
    <n v="0"/>
    <n v="0"/>
    <n v="52.14"/>
    <n v="5.21"/>
  </r>
  <r>
    <s v="be483bec-45ea-4a58-964f-66c81ec2637f"/>
    <d v="2019-08-10T00:24:00"/>
    <d v="2019-08-09T00:00:00"/>
    <s v="11:49PM"/>
    <d v="2019-08-09T00:00:00"/>
    <s v="7:49PM"/>
    <d v="2019-08-10T00:00:00"/>
    <s v="12:23AM"/>
    <d v="2019-08-09T00:00:00"/>
    <s v="8:23PM"/>
    <s v="-05:00"/>
    <s v="Blade"/>
    <s v="Employee47"/>
    <s v="Employee47@blyblade.com"/>
    <x v="32"/>
    <s v="--"/>
    <s v="Travel | UberX"/>
    <x v="2"/>
    <x v="886"/>
    <n v="28"/>
    <s v="07608, USA"/>
    <s v="10036, USA"/>
    <x v="7"/>
    <s v="I'M RIDING"/>
    <s v="DEPT - CX"/>
    <s v="Monthly Billing"/>
    <s v="Fare"/>
    <n v="32.11"/>
    <n v="0"/>
    <n v="0"/>
    <n v="32.11"/>
    <s v="USD"/>
    <n v="32.11"/>
    <n v="0"/>
    <n v="0"/>
    <n v="32.11"/>
    <n v="3.21"/>
  </r>
  <r>
    <s v="a0550a7c-44df-488a-b183-30cbf07847a8"/>
    <d v="2019-08-10T01:09:58"/>
    <d v="2019-08-10T00:00:00"/>
    <s v="12:35AM"/>
    <d v="2019-08-09T00:00:00"/>
    <s v="8:35PM"/>
    <d v="2019-08-10T00:00:00"/>
    <s v="1:09AM"/>
    <d v="2019-08-09T00:00:00"/>
    <s v="9:09PM"/>
    <s v="-05:00"/>
    <s v="Blade"/>
    <s v="Employee37"/>
    <s v="Employee37@blyblade.com"/>
    <x v="29"/>
    <s v="--"/>
    <s v="Travel | UberX"/>
    <x v="0"/>
    <x v="887"/>
    <n v="24"/>
    <s v="10016, USA"/>
    <s v="11206, USA"/>
    <x v="7"/>
    <s v="I'M RIDING EARLY/LATE"/>
    <s v="--"/>
    <s v="Monthly Billing"/>
    <s v="Fare"/>
    <n v="30.97"/>
    <n v="0"/>
    <n v="0"/>
    <n v="30.97"/>
    <s v="USD"/>
    <n v="30.97"/>
    <n v="0"/>
    <n v="0"/>
    <n v="30.97"/>
    <n v="3.1"/>
  </r>
  <r>
    <s v="a0341218-02c8-4169-90f2-6d3209e41c3e"/>
    <d v="2019-08-10T01:10:37"/>
    <d v="2019-08-10T00:00:00"/>
    <s v="12:42AM"/>
    <d v="2019-08-09T00:00:00"/>
    <s v="8:42PM"/>
    <d v="2019-08-10T00:00:00"/>
    <s v="1:10AM"/>
    <d v="2019-08-09T00:00:00"/>
    <s v="9:10PM"/>
    <s v="-05:00"/>
    <s v="Blade"/>
    <s v="Employee25"/>
    <s v="Employee25@blyblade.com"/>
    <x v="21"/>
    <s v="--"/>
    <s v="Travel | UberX Diamond"/>
    <x v="0"/>
    <x v="888"/>
    <n v="26"/>
    <s v="10016, USA"/>
    <s v="07087, USA"/>
    <x v="7"/>
    <s v="I'M RIDING EARLY/LATE"/>
    <s v="DEPT - CX"/>
    <s v="Monthly Billing"/>
    <s v="Fare"/>
    <n v="55.59"/>
    <n v="0"/>
    <n v="0"/>
    <n v="55.59"/>
    <s v="USD"/>
    <n v="55.59"/>
    <n v="0"/>
    <n v="0"/>
    <n v="55.59"/>
    <n v="5.56"/>
  </r>
  <r>
    <s v="17f58691-5b4e-46d3-949d-17791c96de19"/>
    <d v="2019-08-10T01:14:43"/>
    <d v="2019-08-10T00:00:00"/>
    <s v="12:56AM"/>
    <d v="2019-08-09T00:00:00"/>
    <s v="8:56PM"/>
    <d v="2019-08-10T00:00:00"/>
    <s v="1:14AM"/>
    <d v="2019-08-09T00:00:00"/>
    <s v="9:14PM"/>
    <s v="-05:00"/>
    <s v="Blade"/>
    <s v="Employee15"/>
    <s v="Employee15@blyblade.com"/>
    <x v="35"/>
    <s v="--"/>
    <s v="Travel | UberX Diamond"/>
    <x v="0"/>
    <x v="284"/>
    <n v="12"/>
    <s v="10011, USA"/>
    <s v="10280, USA"/>
    <x v="7"/>
    <s v="I'M RIDING"/>
    <s v="DEPT - CX"/>
    <s v="Monthly Billing"/>
    <s v="Fare"/>
    <n v="18.32"/>
    <n v="0"/>
    <n v="0"/>
    <n v="18.32"/>
    <s v="USD"/>
    <n v="18.32"/>
    <n v="0"/>
    <n v="0"/>
    <n v="18.32"/>
    <n v="1.83"/>
  </r>
  <r>
    <s v="b7c89eec-7f89-43d8-b6e2-e05eb6b5390f"/>
    <d v="2019-08-10T01:55:29"/>
    <d v="2019-08-10T00:00:00"/>
    <s v="1:26AM"/>
    <d v="2019-08-09T00:00:00"/>
    <s v="9:26PM"/>
    <d v="2019-08-10T00:00:00"/>
    <s v="1:55AM"/>
    <d v="2019-08-09T00:00:00"/>
    <s v="9:55PM"/>
    <s v="-05:00"/>
    <s v="Blade"/>
    <s v="Employee16"/>
    <s v="Employee16@blyblade.com"/>
    <x v="13"/>
    <s v="--"/>
    <s v="Travel | UberX Diamond"/>
    <x v="0"/>
    <x v="844"/>
    <n v="23"/>
    <s v="10016, USA"/>
    <s v="07086, USA"/>
    <x v="7"/>
    <s v="I'M RIDING EARLY/LATE"/>
    <s v="DEPT - OPS - NY"/>
    <s v="Monthly Billing"/>
    <s v="Fare"/>
    <n v="52.87"/>
    <n v="0"/>
    <n v="0"/>
    <n v="52.87"/>
    <s v="USD"/>
    <n v="52.87"/>
    <n v="0"/>
    <n v="0"/>
    <n v="52.87"/>
    <n v="5.29"/>
  </r>
  <r>
    <s v="8348b81e-64f4-5623-ae48-5d5586b604ea"/>
    <d v="2019-08-04T19:57:50"/>
    <d v="2019-08-04T00:00:00"/>
    <s v="7:12PM"/>
    <d v="2019-08-04T00:00:00"/>
    <s v="3:12PM"/>
    <d v="2019-08-04T00:00:00"/>
    <s v="7:57PM"/>
    <d v="2019-08-04T00:00:00"/>
    <s v="3:57PM"/>
    <s v="-05:00"/>
    <s v="Blade"/>
    <s v="Employee7"/>
    <s v="Employee7@blyblade.com"/>
    <x v="23"/>
    <s v="--"/>
    <s v="Eats"/>
    <x v="1"/>
    <x v="889"/>
    <n v="45"/>
    <s v="11975, USA"/>
    <s v="11975, USA"/>
    <x v="9"/>
    <s v="Blade - Lunch Policy"/>
    <s v="DEPT - OPS - NY"/>
    <s v="Monthly Billing"/>
    <s v="Fare and Tip"/>
    <n v="22.19"/>
    <n v="0"/>
    <n v="4"/>
    <n v="20"/>
    <s v="USD"/>
    <n v="22.19"/>
    <n v="0"/>
    <n v="4"/>
    <n v="20"/>
    <n v="2"/>
  </r>
  <r>
    <s v="a2ff0c26-fd4c-4b26-aa07-5d2742143bae"/>
    <d v="2019-08-10T02:16:39"/>
    <d v="2019-08-10T00:00:00"/>
    <s v="2:00AM"/>
    <d v="2019-08-09T00:00:00"/>
    <s v="10:00PM"/>
    <d v="2019-08-10T00:00:00"/>
    <s v="2:16AM"/>
    <d v="2019-08-09T00:00:00"/>
    <s v="10:16PM"/>
    <s v="-05:00"/>
    <s v="Blade"/>
    <s v="Employee2"/>
    <s v="Employee2@blyblade.com"/>
    <x v="2"/>
    <s v="--"/>
    <s v="Travel | UberX Diamond"/>
    <x v="0"/>
    <x v="201"/>
    <n v="13"/>
    <s v="10011, USA"/>
    <s v="10024, USA"/>
    <x v="7"/>
    <s v="I'M RIDING EARLY/LATE"/>
    <s v="DEPT - OPS - NY"/>
    <s v="Monthly Billing"/>
    <s v="Fare"/>
    <n v="16.54"/>
    <n v="0"/>
    <n v="0"/>
    <n v="16.54"/>
    <s v="USD"/>
    <n v="16.54"/>
    <n v="0"/>
    <n v="0"/>
    <n v="16.54"/>
    <n v="1.65"/>
  </r>
  <r>
    <s v="3d30ccbe-a6be-4413-a6d1-df7347ca4450"/>
    <d v="2019-08-10T02:28:02"/>
    <d v="2019-08-10T00:00:00"/>
    <s v="2:10AM"/>
    <d v="2019-08-09T00:00:00"/>
    <s v="10:10PM"/>
    <d v="2019-08-10T00:00:00"/>
    <s v="2:27AM"/>
    <d v="2019-08-09T00:00:00"/>
    <s v="10:27PM"/>
    <s v="-05:00"/>
    <s v="Blade"/>
    <s v="Employee45"/>
    <s v="Employee45@blyblade.com"/>
    <x v="40"/>
    <s v="--"/>
    <s v="Travel | UberX"/>
    <x v="0"/>
    <x v="419"/>
    <n v="8"/>
    <s v="10001, USA"/>
    <s v="10123, USA"/>
    <x v="7"/>
    <s v="I'M RIDING"/>
    <s v="DEPT - CORP - NY"/>
    <s v="Monthly Billing"/>
    <s v="Fare"/>
    <n v="11.05"/>
    <n v="0"/>
    <n v="0"/>
    <n v="11.05"/>
    <s v="USD"/>
    <n v="11.05"/>
    <n v="0"/>
    <n v="0"/>
    <n v="11.05"/>
    <n v="1.1100000000000001"/>
  </r>
  <r>
    <s v="3048d99f-904c-4b29-bdd7-6be4f5d13485"/>
    <d v="2019-08-10T02:28:47"/>
    <d v="2019-08-10T00:00:00"/>
    <s v="1:15AM"/>
    <d v="2019-08-09T00:00:00"/>
    <s v="9:15PM"/>
    <d v="2019-08-10T00:00:00"/>
    <s v="2:28AM"/>
    <d v="2019-08-09T00:00:00"/>
    <s v="10:28PM"/>
    <s v="-05:00"/>
    <s v="Blade"/>
    <s v="Employee29"/>
    <s v="Employee29@blyblade.com"/>
    <x v="7"/>
    <s v="--"/>
    <s v="Travel | Black SUV"/>
    <x v="0"/>
    <x v="507"/>
    <n v="59"/>
    <s v="10016, USA"/>
    <s v="10036, USA"/>
    <x v="7"/>
    <s v="PAX TRAVEL"/>
    <s v="DEPT - OPS - NY"/>
    <s v="Monthly Billing"/>
    <s v="Fare"/>
    <n v="122.72"/>
    <n v="0"/>
    <n v="0"/>
    <n v="122.72"/>
    <s v="USD"/>
    <n v="122.72"/>
    <n v="0"/>
    <n v="0"/>
    <n v="122.72"/>
    <n v="12.27"/>
  </r>
  <r>
    <s v="8b97c01c-e48f-49d8-9a7e-d401efcdf818"/>
    <d v="2019-08-10T02:45:11"/>
    <d v="2019-08-10T00:00:00"/>
    <s v="2:05AM"/>
    <d v="2019-08-09T00:00:00"/>
    <s v="10:05PM"/>
    <d v="2019-08-10T00:00:00"/>
    <s v="2:44AM"/>
    <d v="2019-08-09T00:00:00"/>
    <s v="10:44PM"/>
    <s v="-05:00"/>
    <s v="Blade"/>
    <s v="Employee36"/>
    <s v="Employee36@blyblade.com"/>
    <x v="45"/>
    <s v="--"/>
    <s v="Travel | UberX"/>
    <x v="0"/>
    <x v="890"/>
    <n v="36"/>
    <s v="10011, USA"/>
    <s v="11206, USA"/>
    <x v="7"/>
    <s v="I'M RIDING"/>
    <s v="DEPT - FR - NY"/>
    <s v="Monthly Billing"/>
    <s v="Fare"/>
    <n v="39.880000000000003"/>
    <n v="0"/>
    <n v="0"/>
    <n v="39.880000000000003"/>
    <s v="USD"/>
    <n v="39.880000000000003"/>
    <n v="0"/>
    <n v="0"/>
    <n v="39.880000000000003"/>
    <n v="3.99"/>
  </r>
  <r>
    <s v="973aa9e2-78e9-4ba1-b92b-ad2a3a44a5d6"/>
    <d v="2019-08-10T03:01:38"/>
    <d v="2019-08-10T00:00:00"/>
    <s v="2:10AM"/>
    <d v="2019-08-09T00:00:00"/>
    <s v="10:10PM"/>
    <d v="2019-08-10T00:00:00"/>
    <s v="2:45AM"/>
    <d v="2019-08-09T00:00:00"/>
    <s v="10:45PM"/>
    <s v="-05:00"/>
    <s v="Blade"/>
    <s v="Employee42"/>
    <s v="Employee42@blyblade.com"/>
    <x v="31"/>
    <s v="--"/>
    <s v="Travel | UberX"/>
    <x v="0"/>
    <x v="891"/>
    <n v="28"/>
    <s v="10011, USA"/>
    <s v="10458, USA"/>
    <x v="7"/>
    <s v="I'M RIDING"/>
    <s v="--"/>
    <s v="Monthly Billing"/>
    <s v="Fare"/>
    <n v="57.09"/>
    <n v="0"/>
    <n v="0"/>
    <n v="57.09"/>
    <s v="USD"/>
    <n v="57.09"/>
    <n v="0"/>
    <n v="0"/>
    <n v="57.09"/>
    <n v="5.71"/>
  </r>
  <r>
    <s v="291c4e2a-3d25-4cb9-a825-668929a18b7e"/>
    <d v="2019-08-10T03:12:58"/>
    <d v="2019-08-10T00:00:00"/>
    <s v="2:21AM"/>
    <d v="2019-08-09T00:00:00"/>
    <s v="10:21PM"/>
    <d v="2019-08-10T00:00:00"/>
    <s v="3:12AM"/>
    <d v="2019-08-09T00:00:00"/>
    <s v="11:12PM"/>
    <s v="-05:00"/>
    <s v="Blade"/>
    <s v="Employee5"/>
    <s v="Employee5@blyblade.com"/>
    <x v="9"/>
    <s v="--"/>
    <s v="Travel | UberX Diamond"/>
    <x v="0"/>
    <x v="892"/>
    <n v="43"/>
    <s v="10011, USA"/>
    <s v="11374, USA"/>
    <x v="7"/>
    <s v="I'M RIDING"/>
    <s v="DEPT - OPS - NY"/>
    <s v="Monthly Billing"/>
    <s v="Fare"/>
    <n v="53.58"/>
    <n v="0"/>
    <n v="0"/>
    <n v="53.58"/>
    <s v="USD"/>
    <n v="53.58"/>
    <n v="0"/>
    <n v="0"/>
    <n v="53.58"/>
    <n v="5.36"/>
  </r>
  <r>
    <s v="4009da66-e434-422e-961a-07db9c3fc9ac"/>
    <d v="2019-08-10T03:16:43"/>
    <d v="2019-08-10T00:00:00"/>
    <s v="2:05AM"/>
    <d v="2019-08-09T00:00:00"/>
    <s v="10:05PM"/>
    <d v="2019-08-10T00:00:00"/>
    <s v="3:16AM"/>
    <d v="2019-08-09T00:00:00"/>
    <s v="11:16PM"/>
    <s v="-05:00"/>
    <s v="Blade"/>
    <s v="Employee7"/>
    <s v="Employee7@blyblade.com"/>
    <x v="23"/>
    <s v="--"/>
    <s v="Travel | UberX"/>
    <x v="0"/>
    <x v="893"/>
    <n v="63"/>
    <s v="10011, USA"/>
    <s v="10580, USA"/>
    <x v="7"/>
    <s v="I'M RIDING"/>
    <s v="DEPT - OPS - NY"/>
    <s v="Monthly Billing"/>
    <s v="Fare"/>
    <n v="112.55"/>
    <n v="0"/>
    <n v="0"/>
    <n v="112.55"/>
    <s v="USD"/>
    <n v="112.55"/>
    <n v="0"/>
    <n v="0"/>
    <n v="112.55"/>
    <n v="11.26"/>
  </r>
  <r>
    <s v="b6c19b86-a46d-4817-955d-af0eb65569d8"/>
    <d v="2019-08-10T03:20:41"/>
    <d v="2019-08-10T00:00:00"/>
    <s v="2:28AM"/>
    <d v="2019-08-09T00:00:00"/>
    <s v="10:28PM"/>
    <d v="2019-08-10T00:00:00"/>
    <s v="2:44AM"/>
    <d v="2019-08-09T00:00:00"/>
    <s v="10:44PM"/>
    <s v="-05:00"/>
    <s v="Blade"/>
    <s v="Employee51"/>
    <s v="Employee51@blyblade.com"/>
    <x v="36"/>
    <s v="--"/>
    <s v="Travel | UberX"/>
    <x v="0"/>
    <x v="894"/>
    <n v="13"/>
    <s v="10036, USA"/>
    <s v="10027, USA"/>
    <x v="7"/>
    <s v="I'M RIDING"/>
    <s v="DEPT - CX"/>
    <s v="Monthly Billing"/>
    <s v="Fare"/>
    <n v="22.06"/>
    <n v="0"/>
    <n v="0"/>
    <n v="22.06"/>
    <s v="USD"/>
    <n v="22.06"/>
    <n v="0"/>
    <n v="0"/>
    <n v="22.06"/>
    <n v="2.21"/>
  </r>
  <r>
    <s v="41cc8927-9fe2-5ec9-aa52-177c3ef67161"/>
    <d v="2019-08-05T02:29:28"/>
    <d v="2019-08-05T00:00:00"/>
    <s v="1:29AM"/>
    <d v="2019-08-04T00:00:00"/>
    <s v="9:29PM"/>
    <d v="2019-08-05T00:00:00"/>
    <s v="2:29AM"/>
    <d v="2019-08-04T00:00:00"/>
    <s v="10:29PM"/>
    <s v="-05:00"/>
    <s v="Blade"/>
    <s v="Employee30"/>
    <s v="Employee30@blyblade.com"/>
    <x v="47"/>
    <s v="--"/>
    <s v="Eats"/>
    <x v="0"/>
    <x v="895"/>
    <n v="60"/>
    <s v="10001, USA"/>
    <s v="10001, USA"/>
    <x v="9"/>
    <s v="Blade - Dinner Policy"/>
    <s v="BLADE - CX + SR CX"/>
    <s v="Monthly Billing"/>
    <s v="Adjustment"/>
    <n v="10.91"/>
    <n v="0"/>
    <n v="0"/>
    <n v="19.57"/>
    <s v="USD"/>
    <n v="10.91"/>
    <n v="0"/>
    <n v="0"/>
    <n v="19.57"/>
    <n v="1.96"/>
  </r>
  <r>
    <s v="41cc8927-9fe2-5ec9-aa52-177c3ef67161"/>
    <d v="2019-08-05T02:34:42"/>
    <d v="2019-08-05T00:00:00"/>
    <s v="1:29AM"/>
    <d v="2019-08-04T00:00:00"/>
    <s v="9:29PM"/>
    <d v="2019-08-05T00:00:00"/>
    <s v="2:29AM"/>
    <d v="2019-08-04T00:00:00"/>
    <s v="10:29PM"/>
    <s v="-05:00"/>
    <s v="Blade"/>
    <s v="Employee30"/>
    <s v="Employee30@blyblade.com"/>
    <x v="47"/>
    <s v="--"/>
    <s v="Eats"/>
    <x v="0"/>
    <x v="895"/>
    <n v="60"/>
    <s v="10001, USA"/>
    <s v="10001, USA"/>
    <x v="9"/>
    <s v="Blade - Dinner Policy"/>
    <s v="BLADE - CX + SR CX"/>
    <s v="Monthly Billing"/>
    <s v="Adjustment"/>
    <n v="-10.91"/>
    <n v="0"/>
    <n v="0"/>
    <n v="-8.66"/>
    <s v="USD"/>
    <n v="-10.91"/>
    <n v="0"/>
    <n v="0"/>
    <n v="-8.66"/>
    <n v="-0.87"/>
  </r>
  <r>
    <s v="8be6bbc8-7dc3-43d0-9d78-8ae6119ecbe4"/>
    <d v="2019-08-10T04:51:53"/>
    <d v="2019-08-10T00:00:00"/>
    <s v="4:29AM"/>
    <d v="2019-08-10T00:00:00"/>
    <s v="12:29AM"/>
    <d v="2019-08-10T00:00:00"/>
    <s v="4:51AM"/>
    <d v="2019-08-10T00:00:00"/>
    <s v="12:51AM"/>
    <s v="-05:00"/>
    <s v="Blade"/>
    <s v="Employee17"/>
    <s v="Employee17@blyblade.com"/>
    <x v="12"/>
    <s v="--"/>
    <s v="Travel | UberX Diamond"/>
    <x v="5"/>
    <x v="305"/>
    <n v="12"/>
    <s v="02554, USA"/>
    <s v="02554, USA"/>
    <x v="7"/>
    <s v="PAX TRAVEL"/>
    <s v="DEPT - OPS - NY"/>
    <s v="Monthly Billing"/>
    <s v="Fare"/>
    <n v="21.26"/>
    <n v="0"/>
    <n v="0"/>
    <n v="21.26"/>
    <s v="USD"/>
    <n v="21.26"/>
    <n v="0"/>
    <n v="0"/>
    <n v="21.26"/>
    <n v="2.13"/>
  </r>
  <r>
    <s v="e4c56cb5-6931-470d-989f-e255517521a3"/>
    <d v="2019-08-10T11:12:03"/>
    <d v="2019-08-10T00:00:00"/>
    <s v="11:00AM"/>
    <d v="2019-08-10T00:00:00"/>
    <s v="7:00AM"/>
    <d v="2019-08-10T00:00:00"/>
    <s v="11:11AM"/>
    <d v="2019-08-10T00:00:00"/>
    <s v="7:11AM"/>
    <s v="-05:00"/>
    <s v="Blade"/>
    <s v="Employee47"/>
    <s v="Employee47@blyblade.com"/>
    <x v="32"/>
    <s v="--"/>
    <s v="Travel | UberX"/>
    <x v="0"/>
    <x v="521"/>
    <n v="7"/>
    <s v="10036, USA"/>
    <s v="10011, USA"/>
    <x v="7"/>
    <s v="I'M RIDING EARLY/LATE"/>
    <s v="DEPT - CX"/>
    <s v="Monthly Billing"/>
    <s v="Fare"/>
    <n v="8.41"/>
    <n v="0"/>
    <n v="0"/>
    <n v="8.41"/>
    <s v="USD"/>
    <n v="8.41"/>
    <n v="0"/>
    <n v="0"/>
    <n v="8.41"/>
    <n v="0.84"/>
  </r>
  <r>
    <s v="02ea7f1d-4224-4f91-9eba-f80cb6e1f0b6"/>
    <d v="2019-08-10T12:06:04"/>
    <d v="2019-08-10T00:00:00"/>
    <s v="11:43AM"/>
    <d v="2019-08-10T00:00:00"/>
    <s v="7:43AM"/>
    <d v="2019-08-10T00:00:00"/>
    <s v="12:05PM"/>
    <d v="2019-08-10T00:00:00"/>
    <s v="8:05AM"/>
    <s v="-05:00"/>
    <s v="Blade"/>
    <s v="Employee49"/>
    <s v="Employee49@blyblade.com"/>
    <x v="46"/>
    <s v="--"/>
    <s v="Travel | UberX"/>
    <x v="0"/>
    <x v="36"/>
    <n v="20"/>
    <s v="10027, USA"/>
    <s v="10010, USA"/>
    <x v="7"/>
    <s v="I'M RIDING"/>
    <s v="BLADE - CX + SR CX"/>
    <s v="Monthly Billing"/>
    <s v="Fare"/>
    <n v="23.69"/>
    <n v="0"/>
    <n v="0"/>
    <n v="23.69"/>
    <s v="USD"/>
    <n v="23.69"/>
    <n v="0"/>
    <n v="0"/>
    <n v="23.69"/>
    <n v="2.37"/>
  </r>
  <r>
    <s v="5b10f5ba-7475-44da-9ca2-1bf6d8632e28"/>
    <d v="2019-08-10T15:13:03"/>
    <d v="2019-08-10T00:00:00"/>
    <s v="2:44PM"/>
    <d v="2019-08-10T00:00:00"/>
    <s v="10:44AM"/>
    <d v="2019-08-10T00:00:00"/>
    <s v="3:12PM"/>
    <d v="2019-08-10T00:00:00"/>
    <s v="11:12AM"/>
    <s v="-05:00"/>
    <s v="Blade"/>
    <s v="Employee16"/>
    <s v="Employee16@blyblade.com"/>
    <x v="13"/>
    <s v="--"/>
    <s v="Travel | UberX"/>
    <x v="2"/>
    <x v="84"/>
    <n v="23"/>
    <s v="07086, USA"/>
    <s v="10011, USA"/>
    <x v="7"/>
    <s v="I'M RIDING"/>
    <s v="DEPT - OPS - NY"/>
    <s v="Monthly Billing"/>
    <s v="Fare"/>
    <n v="33.78"/>
    <n v="0"/>
    <n v="0"/>
    <n v="33.78"/>
    <s v="USD"/>
    <n v="33.78"/>
    <n v="0"/>
    <n v="0"/>
    <n v="33.78"/>
    <n v="3.38"/>
  </r>
  <r>
    <s v="f6c9437c-7bbe-4242-86de-bf4bf5ed83cc"/>
    <d v="2019-08-11T01:48:05"/>
    <d v="2019-08-11T00:00:00"/>
    <s v="1:13AM"/>
    <d v="2019-08-10T00:00:00"/>
    <s v="9:13PM"/>
    <d v="2019-08-11T00:00:00"/>
    <s v="1:47AM"/>
    <d v="2019-08-10T00:00:00"/>
    <s v="9:47PM"/>
    <s v="-05:00"/>
    <s v="Blade"/>
    <s v="Employee3"/>
    <s v="Employee3@blyblade.com"/>
    <x v="17"/>
    <s v="--"/>
    <s v="Travel | UberX Diamond"/>
    <x v="0"/>
    <x v="896"/>
    <n v="31"/>
    <s v="10011, USA"/>
    <s v="11214, USA"/>
    <x v="7"/>
    <s v="I'M RIDING EARLY/LATE"/>
    <s v="DEPT - CX"/>
    <s v="Monthly Billing"/>
    <s v="Fare"/>
    <n v="54.81"/>
    <n v="0"/>
    <n v="0"/>
    <n v="54.81"/>
    <s v="USD"/>
    <n v="54.81"/>
    <n v="0"/>
    <n v="0"/>
    <n v="54.81"/>
    <n v="5.48"/>
  </r>
  <r>
    <s v="ea408bbc-9944-439b-bafb-5a61a2076ad6"/>
    <d v="2019-08-05T10:02:28"/>
    <d v="2019-08-05T00:00:00"/>
    <s v="9:09AM"/>
    <d v="2019-08-05T00:00:00"/>
    <s v="5:09AM"/>
    <d v="2019-08-05T00:00:00"/>
    <s v="9:58AM"/>
    <d v="2019-08-05T00:00:00"/>
    <s v="5:58AM"/>
    <s v="-05:00"/>
    <s v="Blade"/>
    <s v="Employee4"/>
    <s v="Employee4@blyblade.com"/>
    <x v="1"/>
    <s v="--"/>
    <s v="Travel | UberX"/>
    <x v="0"/>
    <x v="856"/>
    <n v="46"/>
    <s v="10038, USA"/>
    <s v="10604, USA"/>
    <x v="7"/>
    <s v="I'M RIDING"/>
    <s v="DEPT - CX"/>
    <s v="Monthly Billing"/>
    <s v="Tip"/>
    <n v="0"/>
    <n v="0"/>
    <n v="10.95"/>
    <n v="10.95"/>
    <s v="USD"/>
    <n v="0"/>
    <n v="0"/>
    <n v="10.95"/>
    <n v="10.95"/>
    <n v="0"/>
  </r>
  <r>
    <s v="0e8383e8-ffaa-4258-9f40-afc078c90c79"/>
    <d v="2019-08-11T12:13:25"/>
    <d v="2019-08-11T00:00:00"/>
    <s v="12:03PM"/>
    <d v="2019-08-11T00:00:00"/>
    <s v="8:03AM"/>
    <d v="2019-08-11T00:00:00"/>
    <s v="12:13PM"/>
    <d v="2019-08-11T00:00:00"/>
    <s v="8:13AM"/>
    <s v="-05:00"/>
    <s v="Blade"/>
    <s v="Employee51"/>
    <s v="Employee51@blyblade.com"/>
    <x v="36"/>
    <s v="--"/>
    <s v="Travel | UberX"/>
    <x v="0"/>
    <x v="834"/>
    <n v="6"/>
    <s v="10036, USA"/>
    <s v="10011, USA"/>
    <x v="7"/>
    <s v="I'M RIDING"/>
    <s v="DEPT - CX"/>
    <s v="Monthly Billing"/>
    <s v="Fare"/>
    <n v="18.079999999999998"/>
    <n v="0"/>
    <n v="0"/>
    <n v="18.079999999999998"/>
    <s v="USD"/>
    <n v="18.079999999999998"/>
    <n v="0"/>
    <n v="0"/>
    <n v="18.079999999999998"/>
    <n v="1.81"/>
  </r>
  <r>
    <s v="1fde78ed-2daa-451f-8d51-2bcbbabea0fb"/>
    <d v="2019-08-11T12:42:02"/>
    <d v="2019-08-11T00:00:00"/>
    <s v="12:16PM"/>
    <d v="2019-08-11T00:00:00"/>
    <s v="8:16AM"/>
    <d v="2019-08-11T00:00:00"/>
    <s v="12:41PM"/>
    <d v="2019-08-11T00:00:00"/>
    <s v="8:41AM"/>
    <s v="-05:00"/>
    <s v="Blade"/>
    <s v="Employee49"/>
    <s v="Employee49@blyblade.com"/>
    <x v="46"/>
    <s v="--"/>
    <s v="Travel | UberX"/>
    <x v="0"/>
    <x v="897"/>
    <n v="17"/>
    <s v="10027, USA"/>
    <s v="10011, USA"/>
    <x v="7"/>
    <s v="I'M RIDING"/>
    <s v="BLADE - CX + SR CX"/>
    <s v="Monthly Billing"/>
    <s v="Fare"/>
    <n v="17.23"/>
    <n v="0"/>
    <n v="0"/>
    <n v="17.23"/>
    <s v="USD"/>
    <n v="17.23"/>
    <n v="0"/>
    <n v="0"/>
    <n v="17.23"/>
    <n v="1.72"/>
  </r>
  <r>
    <s v="ec66caf4-910e-429c-bc8b-207ca2c46b0f"/>
    <d v="2019-08-11T18:09:50"/>
    <d v="2019-08-11T00:00:00"/>
    <s v="4:43PM"/>
    <d v="2019-08-11T00:00:00"/>
    <s v="12:43PM"/>
    <d v="2019-08-11T00:00:00"/>
    <s v="6:09PM"/>
    <d v="2019-08-11T00:00:00"/>
    <s v="2:09PM"/>
    <s v="-05:00"/>
    <s v="Blade"/>
    <s v="Employee15"/>
    <s v="Employee15@blyblade.com"/>
    <x v="35"/>
    <s v="--"/>
    <s v="Travel | UberX Diamond"/>
    <x v="0"/>
    <x v="898"/>
    <n v="82"/>
    <s v="10280, USA"/>
    <s v="10604, USA"/>
    <x v="7"/>
    <s v="I'M RIDING"/>
    <s v="DEPT - CX"/>
    <s v="Monthly Billing"/>
    <s v="Fare"/>
    <n v="175.43"/>
    <n v="0"/>
    <n v="0"/>
    <n v="175.43"/>
    <s v="USD"/>
    <n v="175.43"/>
    <n v="0"/>
    <n v="0"/>
    <n v="175.43"/>
    <n v="17.54"/>
  </r>
  <r>
    <s v="d734a81e-920e-426a-b177-3a21d1af8eca"/>
    <d v="2019-08-11T21:52:46"/>
    <d v="2019-08-11T00:00:00"/>
    <s v="9:20PM"/>
    <d v="2019-08-11T00:00:00"/>
    <s v="5:20PM"/>
    <d v="2019-08-11T00:00:00"/>
    <s v="9:52PM"/>
    <d v="2019-08-11T00:00:00"/>
    <s v="5:52PM"/>
    <s v="-05:00"/>
    <s v="Blade"/>
    <s v="Employee47"/>
    <s v="Employee47@blyblade.com"/>
    <x v="32"/>
    <s v="--"/>
    <s v="Travel | UberX"/>
    <x v="0"/>
    <x v="267"/>
    <n v="27"/>
    <s v="10036, USA"/>
    <s v="07608, USA"/>
    <x v="7"/>
    <s v="I'M RIDING"/>
    <s v="DEPT - CX"/>
    <s v="Monthly Billing"/>
    <s v="Fare"/>
    <n v="56.54"/>
    <n v="0"/>
    <n v="0"/>
    <n v="56.54"/>
    <s v="USD"/>
    <n v="56.54"/>
    <n v="0"/>
    <n v="0"/>
    <n v="56.54"/>
    <n v="5.65"/>
  </r>
  <r>
    <s v="9e76a4b3-9364-4aa6-a9fb-3daecde6a39e"/>
    <d v="2019-08-12T02:42:23"/>
    <d v="2019-08-12T00:00:00"/>
    <s v="2:13AM"/>
    <d v="2019-08-11T00:00:00"/>
    <s v="10:13PM"/>
    <d v="2019-08-12T00:00:00"/>
    <s v="2:42AM"/>
    <d v="2019-08-11T00:00:00"/>
    <s v="10:42PM"/>
    <s v="-05:00"/>
    <s v="Blade"/>
    <s v="Employee47"/>
    <s v="Employee47@blyblade.com"/>
    <x v="32"/>
    <s v="--"/>
    <s v="Travel | UberX"/>
    <x v="2"/>
    <x v="899"/>
    <n v="25"/>
    <s v="07608, USA"/>
    <s v="10036, USA"/>
    <x v="7"/>
    <s v="I'M RIDING EARLY/LATE"/>
    <s v="DEPT - CX"/>
    <s v="Monthly Billing"/>
    <s v="Fare"/>
    <n v="29.95"/>
    <n v="0"/>
    <n v="0"/>
    <n v="29.95"/>
    <s v="USD"/>
    <n v="29.95"/>
    <n v="0"/>
    <n v="0"/>
    <n v="29.95"/>
    <n v="3"/>
  </r>
  <r>
    <s v="12908778-09ba-403a-8166-0de43402286c"/>
    <d v="2019-08-12T03:01:28"/>
    <d v="2019-08-12T00:00:00"/>
    <s v="1:57AM"/>
    <d v="2019-08-11T00:00:00"/>
    <s v="9:57PM"/>
    <d v="2019-08-12T00:00:00"/>
    <s v="3:01AM"/>
    <d v="2019-08-11T00:00:00"/>
    <s v="11:01PM"/>
    <s v="-05:00"/>
    <s v="Blade"/>
    <s v="Employee51"/>
    <s v="Employee51@blyblade.com"/>
    <x v="36"/>
    <s v="--"/>
    <s v="Travel | UberX"/>
    <x v="1"/>
    <x v="900"/>
    <n v="48"/>
    <s v="11954, USA"/>
    <s v="11963, USA"/>
    <x v="7"/>
    <s v="I'M RIDING"/>
    <s v="DEPT - CX"/>
    <s v="Monthly Billing"/>
    <s v="Fare"/>
    <n v="92.04"/>
    <n v="0"/>
    <n v="0"/>
    <n v="92.04"/>
    <s v="USD"/>
    <n v="92.04"/>
    <n v="0"/>
    <n v="0"/>
    <n v="92.04"/>
    <n v="9.1999999999999993"/>
  </r>
  <r>
    <s v="844f9091-50b9-4595-85d2-c4d93c47ac84"/>
    <d v="2019-08-05T11:02:40"/>
    <d v="2019-08-05T00:00:00"/>
    <s v="10:39AM"/>
    <d v="2019-08-05T00:00:00"/>
    <s v="6:39AM"/>
    <d v="2019-08-05T00:00:00"/>
    <s v="11:01AM"/>
    <d v="2019-08-05T00:00:00"/>
    <s v="7:01AM"/>
    <s v="-05:00"/>
    <s v="Blade"/>
    <s v="Employee28"/>
    <s v="Employee28@blyblade.com"/>
    <x v="4"/>
    <s v="--"/>
    <s v="Travel | Black SUV"/>
    <x v="0"/>
    <x v="469"/>
    <n v="16"/>
    <s v="11430, USA"/>
    <s v="11430, USA"/>
    <x v="3"/>
    <s v="PAX TRAVEL"/>
    <s v="DEPT - OPS - NY"/>
    <s v="Monthly Billing"/>
    <s v="Tip"/>
    <n v="0"/>
    <n v="0"/>
    <n v="11.39"/>
    <n v="11.39"/>
    <s v="USD"/>
    <n v="0"/>
    <n v="0"/>
    <n v="11.39"/>
    <n v="11.39"/>
    <n v="0"/>
  </r>
  <r>
    <s v="e4e2e64b-13f9-4b82-88d8-f5a06f52cfcf"/>
    <d v="2019-08-12T03:17:52"/>
    <d v="2019-08-12T00:00:00"/>
    <s v="3:04AM"/>
    <d v="2019-08-11T00:00:00"/>
    <s v="11:04PM"/>
    <d v="2019-08-12T00:00:00"/>
    <s v="3:17AM"/>
    <d v="2019-08-11T00:00:00"/>
    <s v="11:17PM"/>
    <s v="-05:00"/>
    <s v="Blade"/>
    <s v="Employee49"/>
    <s v="Employee49@blyblade.com"/>
    <x v="46"/>
    <s v="--"/>
    <s v="Travel | UberX"/>
    <x v="0"/>
    <x v="627"/>
    <n v="10"/>
    <s v="10011, USA"/>
    <s v="10027, USA"/>
    <x v="7"/>
    <s v="I'M RIDING EARLY/LATE"/>
    <s v="BLADE - CX + SR CX"/>
    <s v="Monthly Billing"/>
    <s v="Fare"/>
    <n v="40.36"/>
    <n v="0"/>
    <n v="0"/>
    <n v="40.36"/>
    <s v="USD"/>
    <n v="40.36"/>
    <n v="0"/>
    <n v="0"/>
    <n v="40.36"/>
    <n v="4.04"/>
  </r>
  <r>
    <s v="52ac5d34-85d5-43df-a760-b29bd76857e5"/>
    <d v="2019-08-12T10:08:01"/>
    <d v="2019-08-12T00:00:00"/>
    <s v="9:17AM"/>
    <d v="2019-08-12T00:00:00"/>
    <s v="5:17AM"/>
    <d v="2019-08-12T00:00:00"/>
    <s v="10:07AM"/>
    <d v="2019-08-12T00:00:00"/>
    <s v="6:07AM"/>
    <s v="-05:00"/>
    <s v="Blade"/>
    <s v="Employee15"/>
    <s v="Employee15@blyblade.com"/>
    <x v="35"/>
    <s v="--"/>
    <s v="Travel | UberX Diamond"/>
    <x v="0"/>
    <x v="901"/>
    <n v="44"/>
    <s v="10280, USA"/>
    <s v="10604, USA"/>
    <x v="7"/>
    <s v="I'M RIDING"/>
    <s v="DEPT - CX"/>
    <s v="Monthly Billing"/>
    <s v="Fare"/>
    <n v="156.63"/>
    <n v="0"/>
    <n v="0"/>
    <n v="156.63"/>
    <s v="USD"/>
    <n v="156.63"/>
    <n v="0"/>
    <n v="0"/>
    <n v="156.63"/>
    <n v="15.66"/>
  </r>
  <r>
    <s v="0df87531-c248-42ea-bf43-6e1722487c86"/>
    <d v="2019-08-05T12:30:08"/>
    <d v="2019-08-05T00:00:00"/>
    <s v="10:58AM"/>
    <d v="2019-08-05T00:00:00"/>
    <s v="6:58AM"/>
    <d v="2019-08-05T00:00:00"/>
    <s v="12:23PM"/>
    <d v="2019-08-05T00:00:00"/>
    <s v="8:23AM"/>
    <s v="-05:00"/>
    <s v="Blade"/>
    <s v="Employee4"/>
    <s v="Employee4@blyblade.com"/>
    <x v="1"/>
    <s v="--"/>
    <s v="Travel | UberX"/>
    <x v="1"/>
    <x v="860"/>
    <n v="73"/>
    <s v="10604, USA"/>
    <s v="10013, USA"/>
    <x v="7"/>
    <s v="I'M RIDING"/>
    <s v="DEPT - CX"/>
    <s v="Monthly Billing"/>
    <s v="Tip"/>
    <n v="0"/>
    <n v="0"/>
    <n v="6"/>
    <n v="6"/>
    <s v="USD"/>
    <n v="0"/>
    <n v="0"/>
    <n v="6"/>
    <n v="6"/>
    <n v="0"/>
  </r>
  <r>
    <s v="71ca2dca-4ea5-4c16-b01f-7a230a4cf8ac"/>
    <d v="2019-08-12T10:11:16"/>
    <d v="2019-08-12T00:00:00"/>
    <s v="9:49AM"/>
    <d v="2019-08-12T00:00:00"/>
    <s v="5:49AM"/>
    <d v="2019-08-12T00:00:00"/>
    <s v="10:11AM"/>
    <d v="2019-08-12T00:00:00"/>
    <s v="6:11AM"/>
    <s v="-05:00"/>
    <s v="Blade"/>
    <s v="Employee46"/>
    <s v="Employee46@blyblade.com"/>
    <x v="43"/>
    <s v="--"/>
    <s v="Travel | UberX"/>
    <x v="0"/>
    <x v="902"/>
    <n v="16"/>
    <s v="10030, USA"/>
    <s v="10011, USA"/>
    <x v="7"/>
    <s v="I'M RIDING"/>
    <s v="BLADE - CX + SR CX"/>
    <s v="Monthly Billing"/>
    <s v="Fare"/>
    <n v="35.630000000000003"/>
    <n v="0"/>
    <n v="0"/>
    <n v="35.630000000000003"/>
    <s v="USD"/>
    <n v="35.630000000000003"/>
    <n v="0"/>
    <n v="0"/>
    <n v="35.630000000000003"/>
    <n v="3.56"/>
  </r>
  <r>
    <s v="68b683d3-c861-4cad-87a6-ba973c08d058"/>
    <d v="2019-08-12T10:55:59"/>
    <d v="2019-08-12T00:00:00"/>
    <s v="10:37AM"/>
    <d v="2019-08-12T00:00:00"/>
    <s v="6:37AM"/>
    <d v="2019-08-12T00:00:00"/>
    <s v="10:55AM"/>
    <d v="2019-08-12T00:00:00"/>
    <s v="6:55AM"/>
    <s v="-05:00"/>
    <s v="Blade"/>
    <s v="Employee51"/>
    <s v="Employee51@blyblade.com"/>
    <x v="36"/>
    <s v="--"/>
    <s v="Travel | UberX"/>
    <x v="1"/>
    <x v="226"/>
    <n v="5"/>
    <s v="11963, USA"/>
    <s v="11937, USA"/>
    <x v="7"/>
    <s v="I'M RIDING"/>
    <s v="DEPT - CX"/>
    <s v="Monthly Billing"/>
    <s v="Fare"/>
    <n v="20.67"/>
    <n v="0"/>
    <n v="0"/>
    <n v="20.67"/>
    <s v="USD"/>
    <n v="20.67"/>
    <n v="0"/>
    <n v="0"/>
    <n v="20.67"/>
    <n v="2.0699999999999998"/>
  </r>
  <r>
    <s v="889e8efb-317e-48c5-ac47-b3bc7bd24bbe"/>
    <d v="2019-08-12T11:06:58"/>
    <d v="2019-08-12T00:00:00"/>
    <s v="10:46AM"/>
    <d v="2019-08-12T00:00:00"/>
    <s v="6:46AM"/>
    <d v="2019-08-12T00:00:00"/>
    <s v="11:06AM"/>
    <d v="2019-08-12T00:00:00"/>
    <s v="7:06AM"/>
    <s v="-05:00"/>
    <s v="Blade"/>
    <s v="Employee47"/>
    <s v="Employee47@blyblade.com"/>
    <x v="32"/>
    <s v="--"/>
    <s v="Travel | UberX"/>
    <x v="0"/>
    <x v="201"/>
    <n v="16"/>
    <s v="10036, USA"/>
    <s v="10010, USA"/>
    <x v="7"/>
    <s v="I'M RIDING EARLY/LATE"/>
    <s v="DEPT - CX"/>
    <s v="Monthly Billing"/>
    <s v="Fare"/>
    <n v="15.79"/>
    <n v="0"/>
    <n v="0"/>
    <n v="15.79"/>
    <s v="USD"/>
    <n v="15.79"/>
    <n v="0"/>
    <n v="0"/>
    <n v="15.79"/>
    <n v="1.58"/>
  </r>
  <r>
    <s v="33a6158c-04b9-4712-bfa4-7a8d5bac4e08"/>
    <d v="2019-08-12T11:09:51"/>
    <d v="2019-08-12T00:00:00"/>
    <s v="10:42AM"/>
    <d v="2019-08-12T00:00:00"/>
    <s v="6:42AM"/>
    <d v="2019-08-12T00:00:00"/>
    <s v="11:09AM"/>
    <d v="2019-08-12T00:00:00"/>
    <s v="7:09AM"/>
    <s v="-05:00"/>
    <s v="Blade"/>
    <s v="Employee49"/>
    <s v="Employee49@blyblade.com"/>
    <x v="46"/>
    <s v="--"/>
    <s v="Travel | UberX"/>
    <x v="0"/>
    <x v="481"/>
    <n v="20"/>
    <s v="10027, USA"/>
    <s v="10010, USA"/>
    <x v="7"/>
    <s v="I'M RIDING EARLY/LATE"/>
    <s v="BLADE - CX + SR CX"/>
    <s v="Monthly Billing"/>
    <s v="Fare"/>
    <n v="31.32"/>
    <n v="0"/>
    <n v="0"/>
    <n v="31.32"/>
    <s v="USD"/>
    <n v="31.32"/>
    <n v="0"/>
    <n v="0"/>
    <n v="31.32"/>
    <n v="3.13"/>
  </r>
  <r>
    <s v="9ce6e00b-83d0-4fe2-b753-b79a9417b5a2"/>
    <d v="2019-08-12T11:36:02"/>
    <d v="2019-08-11T00:00:00"/>
    <s v="8:40PM"/>
    <d v="2019-08-11T00:00:00"/>
    <s v="4:40PM"/>
    <d v="2019-08-11T00:00:00"/>
    <s v="9:01PM"/>
    <d v="2019-08-11T00:00:00"/>
    <s v="5:01PM"/>
    <s v="-05:00"/>
    <s v="Blade"/>
    <s v="Employee9"/>
    <s v="Employee9@blyblade.com"/>
    <x v="8"/>
    <s v="--"/>
    <s v="Travel | UberX"/>
    <x v="0"/>
    <x v="90"/>
    <n v="10"/>
    <s v="10002, USA"/>
    <s v="10065, USA"/>
    <x v="7"/>
    <s v="I'M RIDING"/>
    <s v="DEPT - FR - NY"/>
    <s v="Monthly Billing"/>
    <s v="Fare"/>
    <n v="14.54"/>
    <n v="0"/>
    <n v="0"/>
    <n v="14.54"/>
    <s v="USD"/>
    <n v="14.54"/>
    <n v="0"/>
    <n v="0"/>
    <n v="14.54"/>
    <n v="1.45"/>
  </r>
  <r>
    <s v="e7421d75-29fb-4ba3-8eb9-e467d1a44f7b"/>
    <d v="2019-08-12T11:44:41"/>
    <d v="2019-08-12T00:00:00"/>
    <s v="11:33AM"/>
    <d v="2019-08-12T00:00:00"/>
    <s v="7:33AM"/>
    <d v="2019-08-12T00:00:00"/>
    <s v="11:44AM"/>
    <d v="2019-08-12T00:00:00"/>
    <s v="7:44AM"/>
    <s v="-05:00"/>
    <s v="Blade"/>
    <s v="Employee4"/>
    <s v="Employee4@blyblade.com"/>
    <x v="1"/>
    <s v="--"/>
    <s v="Travel | UberX"/>
    <x v="0"/>
    <x v="521"/>
    <n v="6"/>
    <s v="10038, USA"/>
    <s v="10004, USA"/>
    <x v="7"/>
    <s v="I'M RIDING"/>
    <s v="DEPT - CX"/>
    <s v="Monthly Billing"/>
    <s v="Fare"/>
    <n v="10.27"/>
    <n v="0"/>
    <n v="0"/>
    <n v="10.27"/>
    <s v="USD"/>
    <n v="10.27"/>
    <n v="0"/>
    <n v="0"/>
    <n v="10.27"/>
    <n v="1.03"/>
  </r>
  <r>
    <s v="5b29fab1-d6fc-4e65-b48f-d42dda66bec8"/>
    <d v="2019-08-12T11:52:02"/>
    <d v="2019-08-12T00:00:00"/>
    <s v="11:37AM"/>
    <d v="2019-08-12T00:00:00"/>
    <s v="7:37AM"/>
    <d v="2019-08-12T00:00:00"/>
    <s v="11:51AM"/>
    <d v="2019-08-12T00:00:00"/>
    <s v="7:51AM"/>
    <s v="-05:00"/>
    <s v="Blade"/>
    <s v="Employee22"/>
    <s v="Employee22@blyblade.com"/>
    <x v="16"/>
    <s v="--"/>
    <s v="Travel | UberX"/>
    <x v="1"/>
    <x v="903"/>
    <n v="7"/>
    <s v="11975, USA"/>
    <s v="11937, USA"/>
    <x v="7"/>
    <s v="I'M RIDING"/>
    <s v="DEPT - OPS - NY"/>
    <s v="Monthly Billing"/>
    <s v="Fare"/>
    <n v="14.17"/>
    <n v="0"/>
    <n v="0"/>
    <n v="14.17"/>
    <s v="USD"/>
    <n v="14.17"/>
    <n v="0"/>
    <n v="0"/>
    <n v="14.17"/>
    <n v="1.42"/>
  </r>
  <r>
    <s v="0f844e7e-d0f2-4b12-b4bd-9adc980f30b5"/>
    <d v="2019-08-12T13:52:58"/>
    <d v="2019-08-12T00:00:00"/>
    <s v="1:01PM"/>
    <d v="2019-08-12T00:00:00"/>
    <s v="9:01AM"/>
    <d v="2019-08-12T00:00:00"/>
    <s v="1:52PM"/>
    <d v="2019-08-12T00:00:00"/>
    <s v="9:52AM"/>
    <s v="-05:00"/>
    <s v="Blade"/>
    <s v="Employee5"/>
    <s v="Employee5@blyblade.com"/>
    <x v="9"/>
    <s v="--"/>
    <s v="Travel | UberX Diamond"/>
    <x v="0"/>
    <x v="455"/>
    <n v="46"/>
    <s v="11374, USA"/>
    <s v="10011, USA"/>
    <x v="7"/>
    <s v="I'M RIDING"/>
    <s v="DEPT - OPS - NY"/>
    <s v="Monthly Billing"/>
    <s v="Fare"/>
    <n v="62.28"/>
    <n v="0"/>
    <n v="0"/>
    <n v="62.28"/>
    <s v="USD"/>
    <n v="62.28"/>
    <n v="0"/>
    <n v="0"/>
    <n v="62.28"/>
    <n v="6.23"/>
  </r>
  <r>
    <s v="b6cc6707-ba9f-446e-84d6-f4ea7e706782"/>
    <d v="2019-08-12T14:40:51"/>
    <d v="2019-08-12T00:00:00"/>
    <s v="2:16PM"/>
    <d v="2019-08-12T00:00:00"/>
    <s v="10:16AM"/>
    <d v="2019-08-12T00:00:00"/>
    <s v="2:40PM"/>
    <d v="2019-08-12T00:00:00"/>
    <s v="10:40AM"/>
    <s v="-05:00"/>
    <s v="Blade"/>
    <s v="Employee6"/>
    <s v="Employee6@blyblade.com"/>
    <x v="3"/>
    <s v="--"/>
    <s v="Travel | UberX Diamond"/>
    <x v="0"/>
    <x v="160"/>
    <n v="22"/>
    <s v="10016, USA"/>
    <s v="10011, USA"/>
    <x v="7"/>
    <s v="I'M RIDING"/>
    <s v="DEPT - OPS - NY"/>
    <s v="Monthly Billing"/>
    <s v="Fare"/>
    <n v="23.7"/>
    <n v="0"/>
    <n v="0"/>
    <n v="23.7"/>
    <s v="USD"/>
    <n v="23.7"/>
    <n v="0"/>
    <n v="0"/>
    <n v="23.7"/>
    <n v="2.37"/>
  </r>
  <r>
    <s v="8cccd787-3c6e-46a3-bee9-36a191df26c3"/>
    <d v="2019-08-12T16:44:44"/>
    <d v="2019-08-12T00:00:00"/>
    <s v="4:42PM"/>
    <d v="2019-08-12T00:00:00"/>
    <s v="12:42PM"/>
    <s v="--"/>
    <s v="--"/>
    <s v="--"/>
    <s v="--"/>
    <s v="-05:00"/>
    <s v="Blade"/>
    <s v="Employee8"/>
    <s v="Employee8@blyblade.com"/>
    <x v="11"/>
    <s v="--"/>
    <s v="Travel | UberX"/>
    <x v="0"/>
    <x v="3"/>
    <s v="--"/>
    <s v="10016, USA"/>
    <s v="10010, USA"/>
    <x v="7"/>
    <s v="I'M RIDING"/>
    <s v="--"/>
    <s v="Monthly Billing"/>
    <s v="Fare"/>
    <n v="5.44"/>
    <n v="0"/>
    <n v="0"/>
    <n v="5.44"/>
    <s v="USD"/>
    <n v="5.44"/>
    <n v="0"/>
    <n v="0"/>
    <n v="5.44"/>
    <n v="0.54"/>
  </r>
  <r>
    <s v="ad204f06-5b0c-45c6-8213-c4ae8ac12d04"/>
    <d v="2019-08-12T17:10:00"/>
    <d v="2019-08-12T00:00:00"/>
    <s v="4:45PM"/>
    <d v="2019-08-12T00:00:00"/>
    <s v="12:45PM"/>
    <d v="2019-08-12T00:00:00"/>
    <s v="5:09PM"/>
    <d v="2019-08-12T00:00:00"/>
    <s v="1:09PM"/>
    <s v="-05:00"/>
    <s v="Blade"/>
    <s v="Employee47"/>
    <s v="Employee47@blyblade.com"/>
    <x v="32"/>
    <s v="--"/>
    <s v="Travel | UberX"/>
    <x v="0"/>
    <x v="226"/>
    <n v="19"/>
    <s v="10010, USA"/>
    <s v="10011, USA"/>
    <x v="7"/>
    <s v="I'M RIDING"/>
    <s v="DEPT - CX"/>
    <s v="Monthly Billing"/>
    <s v="Fare"/>
    <n v="19.84"/>
    <n v="0"/>
    <n v="0"/>
    <n v="19.84"/>
    <s v="USD"/>
    <n v="19.84"/>
    <n v="0"/>
    <n v="0"/>
    <n v="19.84"/>
    <n v="1.98"/>
  </r>
  <r>
    <s v="a43e942f-a3f8-4243-b00e-d6d9f11d10a8"/>
    <d v="2019-08-05T16:14:06"/>
    <d v="2019-08-05T00:00:00"/>
    <s v="3:16PM"/>
    <d v="2019-08-05T00:00:00"/>
    <s v="11:16AM"/>
    <d v="2019-08-05T00:00:00"/>
    <s v="3:41PM"/>
    <d v="2019-08-05T00:00:00"/>
    <s v="11:41AM"/>
    <s v="-05:00"/>
    <s v="Blade"/>
    <s v="Employee20"/>
    <s v="Employee20@blyblade.com"/>
    <x v="19"/>
    <s v="--"/>
    <s v="Travel | UberXL"/>
    <x v="0"/>
    <x v="568"/>
    <n v="15"/>
    <s v="10016, USA"/>
    <s v="10003, USA"/>
    <x v="5"/>
    <s v="I'M RIDING"/>
    <s v="BLADE - CORP"/>
    <s v="Monthly Billing"/>
    <s v="Tip"/>
    <n v="0"/>
    <n v="0"/>
    <n v="4.13"/>
    <n v="4.13"/>
    <s v="USD"/>
    <n v="0"/>
    <n v="0"/>
    <n v="4.13"/>
    <n v="4.13"/>
    <n v="0"/>
  </r>
  <r>
    <s v="f626ac16-d1c3-4459-a87e-f41069b35cc6"/>
    <d v="2019-08-12T17:39:34"/>
    <d v="2019-08-12T00:00:00"/>
    <s v="4:23PM"/>
    <d v="2019-08-12T00:00:00"/>
    <s v="12:23PM"/>
    <d v="2019-08-12T00:00:00"/>
    <s v="5:39PM"/>
    <d v="2019-08-12T00:00:00"/>
    <s v="1:39PM"/>
    <s v="-05:00"/>
    <s v="Blade"/>
    <s v="Employee26"/>
    <s v="Employee26@blyblade.com"/>
    <x v="24"/>
    <s v="--"/>
    <s v="Travel | UberX"/>
    <x v="1"/>
    <x v="904"/>
    <n v="60"/>
    <s v="10604, USA"/>
    <s v="10011, USA"/>
    <x v="7"/>
    <s v="I'M RIDING"/>
    <s v="DEPT - OPS - NY"/>
    <s v="Monthly Billing"/>
    <s v="Fare"/>
    <n v="56.13"/>
    <n v="0"/>
    <n v="0"/>
    <n v="56.13"/>
    <s v="USD"/>
    <n v="56.13"/>
    <n v="0"/>
    <n v="0"/>
    <n v="56.13"/>
    <n v="5.61"/>
  </r>
  <r>
    <s v="99a0716a-f865-4a95-902d-2aef3b6bffa2"/>
    <d v="2019-08-12T19:02:46"/>
    <d v="2019-08-12T00:00:00"/>
    <s v="10:30AM"/>
    <d v="2019-08-12T00:00:00"/>
    <s v="6:30AM"/>
    <d v="2019-08-12T00:00:00"/>
    <s v="11:20AM"/>
    <d v="2019-08-12T00:00:00"/>
    <s v="7:20AM"/>
    <s v="-05:00"/>
    <s v="Blade"/>
    <s v="Employee25"/>
    <s v="Employee25@blyblade.com"/>
    <x v="21"/>
    <s v="--"/>
    <s v="Travel | UberX Diamond"/>
    <x v="2"/>
    <x v="416"/>
    <n v="40"/>
    <s v="07087, USA"/>
    <s v="10016, USA"/>
    <x v="7"/>
    <s v="I'M RIDING EARLY/LATE"/>
    <s v="DEPT - CX"/>
    <s v="Monthly Billing"/>
    <s v="Fare"/>
    <n v="38.380000000000003"/>
    <n v="0"/>
    <n v="0"/>
    <n v="38.380000000000003"/>
    <s v="USD"/>
    <n v="38.380000000000003"/>
    <n v="0"/>
    <n v="0"/>
    <n v="38.380000000000003"/>
    <n v="3.84"/>
  </r>
  <r>
    <s v="e31d1897-31c9-4aba-a9ee-fb524f706e73"/>
    <d v="2019-08-12T19:04:37"/>
    <d v="2019-08-12T00:00:00"/>
    <s v="4:17PM"/>
    <d v="2019-08-12T00:00:00"/>
    <s v="12:17PM"/>
    <d v="2019-08-12T00:00:00"/>
    <s v="4:53PM"/>
    <d v="2019-08-12T00:00:00"/>
    <s v="12:53PM"/>
    <s v="-05:00"/>
    <s v="Blade"/>
    <s v="Employee16"/>
    <s v="Employee16@blyblade.com"/>
    <x v="13"/>
    <s v="--"/>
    <s v="Travel | UberX Diamond"/>
    <x v="0"/>
    <x v="54"/>
    <n v="31"/>
    <s v="10010, USA"/>
    <s v="10011, USA"/>
    <x v="7"/>
    <s v="I'M RIDING"/>
    <s v="DEPT - OPS - NY"/>
    <s v="Monthly Billing"/>
    <s v="Fare"/>
    <n v="25.29"/>
    <n v="0"/>
    <n v="0"/>
    <n v="25.29"/>
    <s v="USD"/>
    <n v="25.29"/>
    <n v="0"/>
    <n v="0"/>
    <n v="25.29"/>
    <n v="2.5299999999999998"/>
  </r>
  <r>
    <s v="ecf82ebe-e0d1-4888-bcb4-b816a54de24c"/>
    <d v="2019-08-05T17:04:38"/>
    <d v="2019-08-05T00:00:00"/>
    <s v="9:56AM"/>
    <d v="2019-08-05T00:00:00"/>
    <s v="5:56AM"/>
    <d v="2019-08-05T00:00:00"/>
    <s v="10:08AM"/>
    <d v="2019-08-05T00:00:00"/>
    <s v="6:08AM"/>
    <s v="-05:00"/>
    <s v="Blade"/>
    <s v="Employee47"/>
    <s v="Employee47@blyblade.com"/>
    <x v="32"/>
    <s v="--"/>
    <s v="Travel | UberX"/>
    <x v="0"/>
    <x v="521"/>
    <n v="7"/>
    <s v="10036, USA"/>
    <s v="10011, USA"/>
    <x v="7"/>
    <s v="I'M RIDING EARLY/LATE"/>
    <s v="DEPT - CX"/>
    <s v="Monthly Billing"/>
    <s v="Tip"/>
    <n v="0"/>
    <n v="0"/>
    <n v="1.03"/>
    <n v="1.03"/>
    <s v="USD"/>
    <n v="0"/>
    <n v="0"/>
    <n v="1.03"/>
    <n v="1.03"/>
    <n v="0"/>
  </r>
  <r>
    <s v="87e170b9-8d4a-4560-b37e-6ee0d3cfa4d4"/>
    <d v="2019-08-12T20:07:59"/>
    <d v="2019-08-12T00:00:00"/>
    <s v="7:42PM"/>
    <d v="2019-08-12T00:00:00"/>
    <s v="3:42PM"/>
    <d v="2019-08-12T00:00:00"/>
    <s v="8:07PM"/>
    <d v="2019-08-12T00:00:00"/>
    <s v="4:07PM"/>
    <s v="-05:00"/>
    <s v="Blade"/>
    <s v="Employee6"/>
    <s v="Employee6@blyblade.com"/>
    <x v="3"/>
    <s v="--"/>
    <s v="Travel | UberX Diamond"/>
    <x v="0"/>
    <x v="238"/>
    <n v="22"/>
    <s v="10011, USA"/>
    <s v="10010, USA"/>
    <x v="7"/>
    <s v="PAX TRAVEL"/>
    <s v="DEPT - OPS - NY"/>
    <s v="Monthly Billing"/>
    <s v="Fare"/>
    <n v="23.7"/>
    <n v="0"/>
    <n v="0"/>
    <n v="23.7"/>
    <s v="USD"/>
    <n v="23.7"/>
    <n v="0"/>
    <n v="0"/>
    <n v="23.7"/>
    <n v="2.37"/>
  </r>
  <r>
    <s v="15663b68-4849-4ed7-8364-d49bc6a67f99"/>
    <d v="2019-08-12T20:13:53"/>
    <d v="2019-08-12T00:00:00"/>
    <s v="7:33PM"/>
    <d v="2019-08-12T00:00:00"/>
    <s v="3:33PM"/>
    <d v="2019-08-12T00:00:00"/>
    <s v="8:13PM"/>
    <d v="2019-08-12T00:00:00"/>
    <s v="4:13PM"/>
    <s v="-05:00"/>
    <s v="Blade"/>
    <s v="Employee51"/>
    <s v="Employee51@blyblade.com"/>
    <x v="36"/>
    <s v="--"/>
    <s v="Travel | UberX"/>
    <x v="0"/>
    <x v="54"/>
    <n v="25"/>
    <s v="10016, USA"/>
    <s v="10011, USA"/>
    <x v="7"/>
    <s v="I'M RIDING"/>
    <s v="DEPT - CX"/>
    <s v="Monthly Billing"/>
    <s v="Fare"/>
    <n v="26.81"/>
    <n v="0"/>
    <n v="0"/>
    <n v="26.81"/>
    <s v="USD"/>
    <n v="26.81"/>
    <n v="0"/>
    <n v="0"/>
    <n v="26.81"/>
    <n v="2.68"/>
  </r>
  <r>
    <s v="0ceb8dc5-896b-5fe3-a5bd-9b178fd355e0"/>
    <d v="2019-08-05T19:10:52"/>
    <d v="2019-08-05T00:00:00"/>
    <s v="6:49PM"/>
    <d v="2019-08-05T00:00:00"/>
    <s v="2:49PM"/>
    <d v="2019-08-05T00:00:00"/>
    <s v="7:10PM"/>
    <d v="2019-08-05T00:00:00"/>
    <s v="3:10PM"/>
    <s v="-05:00"/>
    <s v="Blade"/>
    <s v="Employee18"/>
    <s v="Employee18@blyblade.com"/>
    <x v="34"/>
    <s v="--"/>
    <s v="Eats"/>
    <x v="0"/>
    <x v="219"/>
    <n v="21"/>
    <s v="10011, USA"/>
    <s v="10011, USA"/>
    <x v="9"/>
    <s v="Blade - Lunch Policy"/>
    <s v="DEPT - CX"/>
    <s v="Monthly Billing"/>
    <s v="Fare and Tip"/>
    <n v="14.88"/>
    <n v="0"/>
    <n v="3"/>
    <n v="14.88"/>
    <s v="USD"/>
    <n v="14.88"/>
    <n v="0"/>
    <n v="3"/>
    <n v="14.88"/>
    <n v="1.49"/>
  </r>
  <r>
    <s v="08d41263-f2bd-48d9-831b-c036ec350189"/>
    <d v="2019-08-12T23:59:26"/>
    <d v="2019-08-12T00:00:00"/>
    <s v="11:45PM"/>
    <d v="2019-08-12T00:00:00"/>
    <s v="7:45PM"/>
    <d v="2019-08-12T00:00:00"/>
    <s v="11:59PM"/>
    <d v="2019-08-12T00:00:00"/>
    <s v="7:59PM"/>
    <s v="-05:00"/>
    <s v="Blade"/>
    <s v="Employee16"/>
    <s v="Employee16@blyblade.com"/>
    <x v="13"/>
    <s v="--"/>
    <s v="Travel | UberX Diamond"/>
    <x v="0"/>
    <x v="299"/>
    <n v="9"/>
    <s v="10011, USA"/>
    <s v="07086, USA"/>
    <x v="7"/>
    <s v="PAX TRAVEL"/>
    <s v="DEPT - OPS - NY"/>
    <s v="Monthly Billing"/>
    <s v="Fare"/>
    <n v="41.19"/>
    <n v="0"/>
    <n v="0"/>
    <n v="41.19"/>
    <s v="USD"/>
    <n v="41.19"/>
    <n v="0"/>
    <n v="0"/>
    <n v="41.19"/>
    <n v="4.12"/>
  </r>
  <r>
    <s v="2c7ec58b-1870-4c0f-9fe5-0af7d844976f"/>
    <d v="2019-08-13T00:11:03"/>
    <d v="2019-08-12T00:00:00"/>
    <s v="11:49PM"/>
    <d v="2019-08-12T00:00:00"/>
    <s v="7:49PM"/>
    <d v="2019-08-13T00:00:00"/>
    <s v="12:10AM"/>
    <d v="2019-08-12T00:00:00"/>
    <s v="8:10PM"/>
    <s v="-05:00"/>
    <s v="Blade"/>
    <s v="Employee49"/>
    <s v="Employee49@blyblade.com"/>
    <x v="46"/>
    <s v="--"/>
    <s v="Travel | UberX"/>
    <x v="0"/>
    <x v="905"/>
    <n v="20"/>
    <s v="10010, USA"/>
    <s v="10001, USA"/>
    <x v="7"/>
    <s v="I'M RIDING"/>
    <s v="BLADE - CX + SR CX"/>
    <s v="Monthly Billing"/>
    <s v="Fare"/>
    <n v="10.46"/>
    <n v="0"/>
    <n v="0"/>
    <n v="10.46"/>
    <s v="USD"/>
    <n v="10.46"/>
    <n v="0"/>
    <n v="0"/>
    <n v="10.46"/>
    <n v="1.05"/>
  </r>
  <r>
    <s v="e0370822-bf71-4b28-907f-88c2ee658406"/>
    <d v="2019-08-13T00:37:22"/>
    <d v="2019-08-13T00:00:00"/>
    <s v="12:17AM"/>
    <d v="2019-08-12T00:00:00"/>
    <s v="8:17PM"/>
    <d v="2019-08-13T00:00:00"/>
    <s v="12:37AM"/>
    <d v="2019-08-12T00:00:00"/>
    <s v="8:37PM"/>
    <s v="-05:00"/>
    <s v="Blade"/>
    <s v="Employee17"/>
    <s v="Employee17@blyblade.com"/>
    <x v="12"/>
    <s v="--"/>
    <s v="Travel | UberX"/>
    <x v="0"/>
    <x v="216"/>
    <n v="9"/>
    <s v="10011, USA"/>
    <s v="10003, USA"/>
    <x v="7"/>
    <s v="I'M RIDING"/>
    <s v="DEPT - OPS - NY"/>
    <s v="Monthly Billing"/>
    <s v="Fare"/>
    <n v="18.100000000000001"/>
    <n v="0"/>
    <n v="0"/>
    <n v="18.100000000000001"/>
    <s v="USD"/>
    <n v="18.100000000000001"/>
    <n v="0"/>
    <n v="0"/>
    <n v="18.100000000000001"/>
    <n v="1.81"/>
  </r>
  <r>
    <s v="2c6066e7-d56a-44f8-9d97-5961c31f79f6"/>
    <d v="2019-08-05T22:25:01"/>
    <d v="2019-08-05T00:00:00"/>
    <s v="10:16PM"/>
    <d v="2019-08-05T00:00:00"/>
    <s v="6:16PM"/>
    <s v="--"/>
    <s v="--"/>
    <s v="--"/>
    <s v="--"/>
    <s v="-05:00"/>
    <s v="Blade"/>
    <s v="Employee8"/>
    <s v="Employee8@blyblade.com"/>
    <x v="11"/>
    <s v="--"/>
    <s v="Travel | UberXL"/>
    <x v="0"/>
    <x v="3"/>
    <s v="--"/>
    <s v="10001, USA"/>
    <s v="10011, USA"/>
    <x v="6"/>
    <s v="I'M RIDING"/>
    <s v="--"/>
    <s v="Monthly Billing"/>
    <s v="Adjustment"/>
    <n v="-5.44"/>
    <n v="0"/>
    <n v="0"/>
    <n v="-5.44"/>
    <s v="USD"/>
    <n v="-5.44"/>
    <n v="0"/>
    <n v="0"/>
    <n v="-5.44"/>
    <n v="-0.54"/>
  </r>
  <r>
    <s v="7d084875-355d-4cfb-953b-573b25d71478"/>
    <d v="2019-08-13T01:15:38"/>
    <d v="2019-08-13T00:00:00"/>
    <s v="1:05AM"/>
    <d v="2019-08-12T00:00:00"/>
    <s v="9:05PM"/>
    <d v="2019-08-13T00:00:00"/>
    <s v="1:15AM"/>
    <d v="2019-08-12T00:00:00"/>
    <s v="9:15PM"/>
    <s v="-05:00"/>
    <s v="Blade"/>
    <s v="Employee3"/>
    <s v="Employee3@blyblade.com"/>
    <x v="17"/>
    <s v="--"/>
    <s v="Travel | UberX Diamond"/>
    <x v="0"/>
    <x v="906"/>
    <n v="5"/>
    <s v="10011, USA"/>
    <s v="10014, USA"/>
    <x v="7"/>
    <s v="I'M RIDING EARLY/LATE"/>
    <s v="DEPT - CX"/>
    <s v="Monthly Billing"/>
    <s v="Fare"/>
    <n v="10.76"/>
    <n v="0"/>
    <n v="0"/>
    <n v="10.76"/>
    <s v="USD"/>
    <n v="10.76"/>
    <n v="0"/>
    <n v="0"/>
    <n v="10.76"/>
    <n v="1.08"/>
  </r>
  <r>
    <s v="73ee72c4-3bb7-445b-b51d-aa69b4caf420"/>
    <d v="2019-08-13T02:12:03"/>
    <d v="2019-08-13T00:00:00"/>
    <s v="1:51AM"/>
    <d v="2019-08-12T00:00:00"/>
    <s v="9:51PM"/>
    <d v="2019-08-13T00:00:00"/>
    <s v="2:11AM"/>
    <d v="2019-08-12T00:00:00"/>
    <s v="10:11PM"/>
    <s v="-05:00"/>
    <s v="Blade"/>
    <s v="Employee49"/>
    <s v="Employee49@blyblade.com"/>
    <x v="46"/>
    <s v="--"/>
    <s v="Travel | UberX"/>
    <x v="0"/>
    <x v="907"/>
    <n v="11"/>
    <s v="10001, USA"/>
    <s v="10027, USA"/>
    <x v="7"/>
    <s v="I'M RIDING EARLY/LATE"/>
    <s v="BLADE - CX + SR CX"/>
    <s v="Monthly Billing"/>
    <s v="Fare"/>
    <n v="13.98"/>
    <n v="0"/>
    <n v="0"/>
    <n v="13.98"/>
    <s v="USD"/>
    <n v="13.98"/>
    <n v="0"/>
    <n v="0"/>
    <n v="13.98"/>
    <n v="1.4"/>
  </r>
  <r>
    <s v="3a00b9e5-9493-4916-94c7-36bd4e2d6dd8"/>
    <d v="2019-08-13T04:23:38"/>
    <d v="2019-08-13T00:00:00"/>
    <s v="3:50AM"/>
    <d v="2019-08-12T00:00:00"/>
    <s v="11:50PM"/>
    <d v="2019-08-13T00:00:00"/>
    <s v="4:23AM"/>
    <d v="2019-08-13T00:00:00"/>
    <s v="12:23AM"/>
    <s v="-05:00"/>
    <s v="Blade"/>
    <s v="Employee5"/>
    <s v="Employee5@blyblade.com"/>
    <x v="9"/>
    <s v="--"/>
    <s v="Travel | UberX Diamond"/>
    <x v="0"/>
    <x v="635"/>
    <n v="30"/>
    <s v="10011, USA"/>
    <s v="11374, USA"/>
    <x v="7"/>
    <s v="I'M RIDING EARLY/LATE"/>
    <s v="DEPT - OPS - NY"/>
    <s v="Monthly Billing"/>
    <s v="Fare"/>
    <n v="45.47"/>
    <n v="0"/>
    <n v="0"/>
    <n v="45.47"/>
    <s v="USD"/>
    <n v="45.47"/>
    <n v="0"/>
    <n v="0"/>
    <n v="45.47"/>
    <n v="4.55"/>
  </r>
  <r>
    <s v="1ae438b7-6ffa-4853-be9f-6b93738c5bd8"/>
    <d v="2019-08-13T10:08:24"/>
    <d v="2019-08-13T00:00:00"/>
    <s v="9:54AM"/>
    <d v="2019-08-13T00:00:00"/>
    <s v="5:54AM"/>
    <d v="2019-08-13T00:00:00"/>
    <s v="10:08AM"/>
    <d v="2019-08-13T00:00:00"/>
    <s v="6:08AM"/>
    <s v="-05:00"/>
    <s v="Blade"/>
    <s v="Employee47"/>
    <s v="Employee47@blyblade.com"/>
    <x v="32"/>
    <s v="--"/>
    <s v="Travel | UberX"/>
    <x v="0"/>
    <x v="521"/>
    <n v="9"/>
    <s v="10036, USA"/>
    <s v="10011, USA"/>
    <x v="7"/>
    <s v="I'M RIDING EARLY/LATE"/>
    <s v="DEPT - CX"/>
    <s v="Monthly Billing"/>
    <s v="Fare"/>
    <n v="5.75"/>
    <n v="0"/>
    <n v="0"/>
    <n v="5.75"/>
    <s v="USD"/>
    <n v="5.75"/>
    <n v="0"/>
    <n v="0"/>
    <n v="5.75"/>
    <n v="0.57999999999999996"/>
  </r>
  <r>
    <s v="3eded031-9f7d-4579-a06b-889f71196f61"/>
    <d v="2019-08-13T11:12:05"/>
    <d v="2019-08-13T00:00:00"/>
    <s v="10:43AM"/>
    <d v="2019-08-13T00:00:00"/>
    <s v="6:43AM"/>
    <d v="2019-08-13T00:00:00"/>
    <s v="11:11AM"/>
    <d v="2019-08-13T00:00:00"/>
    <s v="7:11AM"/>
    <s v="-05:00"/>
    <s v="Blade"/>
    <s v="Employee49"/>
    <s v="Employee49@blyblade.com"/>
    <x v="46"/>
    <s v="--"/>
    <s v="Travel | UberX"/>
    <x v="0"/>
    <x v="908"/>
    <n v="25"/>
    <s v="10027, USA"/>
    <s v="10010, USA"/>
    <x v="7"/>
    <s v="I'M RIDING EARLY/LATE"/>
    <s v="BLADE - CX + SR CX"/>
    <s v="Monthly Billing"/>
    <s v="Fare"/>
    <n v="24.08"/>
    <n v="0"/>
    <n v="0"/>
    <n v="24.08"/>
    <s v="USD"/>
    <n v="24.08"/>
    <n v="0"/>
    <n v="0"/>
    <n v="24.08"/>
    <n v="2.41"/>
  </r>
  <r>
    <s v="e3e216f0-7689-4791-889d-2f5813905a85"/>
    <d v="2019-08-06T00:22:30"/>
    <d v="2019-08-05T00:00:00"/>
    <s v="5:31PM"/>
    <d v="2019-08-05T00:00:00"/>
    <s v="1:31PM"/>
    <d v="2019-08-05T00:00:00"/>
    <s v="6:06PM"/>
    <d v="2019-08-05T00:00:00"/>
    <s v="2:06PM"/>
    <s v="-05:00"/>
    <s v="Blade"/>
    <s v="Employee47"/>
    <s v="Employee47@blyblade.com"/>
    <x v="32"/>
    <s v="--"/>
    <s v="Travel | UberX"/>
    <x v="0"/>
    <x v="59"/>
    <n v="24"/>
    <s v="10011, USA"/>
    <s v="10016, USA"/>
    <x v="7"/>
    <s v="I'M RIDING"/>
    <s v="DEPT - CX"/>
    <s v="Monthly Billing"/>
    <s v="Tip"/>
    <n v="0"/>
    <n v="0"/>
    <n v="3.15"/>
    <n v="3.15"/>
    <s v="USD"/>
    <n v="0"/>
    <n v="0"/>
    <n v="3.15"/>
    <n v="3.15"/>
    <n v="0"/>
  </r>
  <r>
    <s v="79f5a0f8-79a6-4501-a599-a9d3bbe872d5"/>
    <d v="2019-08-13T11:13:54"/>
    <d v="2019-08-13T00:00:00"/>
    <s v="10:32AM"/>
    <d v="2019-08-13T00:00:00"/>
    <s v="6:32AM"/>
    <d v="2019-08-13T00:00:00"/>
    <s v="11:13AM"/>
    <d v="2019-08-13T00:00:00"/>
    <s v="7:13AM"/>
    <s v="-05:00"/>
    <s v="Blade"/>
    <s v="Employee5"/>
    <s v="Employee5@blyblade.com"/>
    <x v="9"/>
    <s v="--"/>
    <s v="Travel | UberX Diamond"/>
    <x v="0"/>
    <x v="635"/>
    <n v="36"/>
    <s v="11374, USA"/>
    <s v="10011, USA"/>
    <x v="7"/>
    <s v="I'M RIDING EARLY/LATE"/>
    <s v="DEPT - OPS - NY"/>
    <s v="Monthly Billing"/>
    <s v="Fare"/>
    <n v="44.02"/>
    <n v="0"/>
    <n v="0"/>
    <n v="44.02"/>
    <s v="USD"/>
    <n v="44.02"/>
    <n v="0"/>
    <n v="0"/>
    <n v="44.02"/>
    <n v="4.4000000000000004"/>
  </r>
  <r>
    <s v="386ab85e-25be-4742-8c91-0dd589a7584e"/>
    <d v="2019-08-06T01:04:09"/>
    <d v="2019-08-06T00:00:00"/>
    <s v="12:25AM"/>
    <d v="2019-08-05T00:00:00"/>
    <s v="8:25PM"/>
    <d v="2019-08-06T00:00:00"/>
    <s v="1:02AM"/>
    <d v="2019-08-05T00:00:00"/>
    <s v="9:02PM"/>
    <s v="-05:00"/>
    <s v="Blade"/>
    <s v="Employee47"/>
    <s v="Employee47@blyblade.com"/>
    <x v="32"/>
    <s v="--"/>
    <s v="Travel | UberX"/>
    <x v="0"/>
    <x v="287"/>
    <n v="27"/>
    <s v="10016, USA"/>
    <s v="10036, USA"/>
    <x v="11"/>
    <s v="I'M RIDING"/>
    <s v="DEPT - CX"/>
    <s v="Monthly Billing"/>
    <s v="Tip"/>
    <n v="0"/>
    <n v="0"/>
    <n v="4.08"/>
    <n v="4.08"/>
    <s v="USD"/>
    <n v="0"/>
    <n v="0"/>
    <n v="4.08"/>
    <n v="4.08"/>
    <n v="0"/>
  </r>
  <r>
    <s v="0213d730-6a22-4701-a710-06f6ddc55770"/>
    <d v="2019-08-13T11:43:43"/>
    <d v="2019-08-13T00:00:00"/>
    <s v="11:31AM"/>
    <d v="2019-08-13T00:00:00"/>
    <s v="7:31AM"/>
    <d v="2019-08-13T00:00:00"/>
    <s v="11:43AM"/>
    <d v="2019-08-13T00:00:00"/>
    <s v="7:43AM"/>
    <s v="-05:00"/>
    <s v="Blade"/>
    <s v="Employee4"/>
    <s v="Employee4@blyblade.com"/>
    <x v="1"/>
    <s v="--"/>
    <s v="Travel | UberX Diamond"/>
    <x v="0"/>
    <x v="67"/>
    <n v="9"/>
    <s v="10004, USA"/>
    <s v="10016, USA"/>
    <x v="7"/>
    <s v="I'M RIDING"/>
    <s v="DEPT - CX"/>
    <s v="Monthly Billing"/>
    <s v="Fare"/>
    <n v="18.190000000000001"/>
    <n v="0"/>
    <n v="0"/>
    <n v="18.190000000000001"/>
    <s v="USD"/>
    <n v="18.190000000000001"/>
    <n v="0"/>
    <n v="0"/>
    <n v="18.190000000000001"/>
    <n v="1.82"/>
  </r>
  <r>
    <s v="87cac81a-c15a-4925-8e17-fbf5153eef0f"/>
    <d v="2019-08-13T14:37:46"/>
    <d v="2019-08-13T00:00:00"/>
    <s v="2:08PM"/>
    <d v="2019-08-13T00:00:00"/>
    <s v="10:08AM"/>
    <d v="2019-08-13T00:00:00"/>
    <s v="2:37PM"/>
    <d v="2019-08-13T00:00:00"/>
    <s v="10:37AM"/>
    <s v="-05:00"/>
    <s v="Blade"/>
    <s v="Employee20"/>
    <s v="Employee20@blyblade.com"/>
    <x v="19"/>
    <s v="--"/>
    <s v="Travel | UberXL"/>
    <x v="0"/>
    <x v="92"/>
    <n v="25"/>
    <s v="10011, USA"/>
    <s v="10016, USA"/>
    <x v="7"/>
    <s v="I'M RIDING"/>
    <s v="BLADE - CORP"/>
    <s v="Monthly Billing"/>
    <s v="Fare"/>
    <n v="32.64"/>
    <n v="0"/>
    <n v="0"/>
    <n v="32.64"/>
    <s v="USD"/>
    <n v="32.64"/>
    <n v="0"/>
    <n v="0"/>
    <n v="32.64"/>
    <n v="3.26"/>
  </r>
  <r>
    <s v="317638e4-62ed-49dc-92c8-ac8830115276"/>
    <d v="2019-08-13T18:11:53"/>
    <d v="2019-08-13T00:00:00"/>
    <s v="5:36PM"/>
    <d v="2019-08-13T00:00:00"/>
    <s v="1:36PM"/>
    <d v="2019-08-13T00:00:00"/>
    <s v="6:11PM"/>
    <d v="2019-08-13T00:00:00"/>
    <s v="2:11PM"/>
    <s v="-05:00"/>
    <s v="Blade"/>
    <s v="Employee20"/>
    <s v="Employee20@blyblade.com"/>
    <x v="19"/>
    <s v="--"/>
    <s v="Travel | UberXL"/>
    <x v="0"/>
    <x v="28"/>
    <n v="30"/>
    <s v="10016, USA"/>
    <s v="10011, USA"/>
    <x v="7"/>
    <s v="I'M RIDING"/>
    <s v="BLADE - CORP"/>
    <s v="Monthly Billing"/>
    <s v="Fare"/>
    <n v="34.5"/>
    <n v="0"/>
    <n v="0"/>
    <n v="34.5"/>
    <s v="USD"/>
    <n v="34.5"/>
    <n v="0"/>
    <n v="0"/>
    <n v="34.5"/>
    <n v="3.45"/>
  </r>
  <r>
    <s v="0fc8027c-4ac6-4a8a-9ac1-b778503b87b2"/>
    <d v="2019-08-13T19:40:53"/>
    <d v="2019-08-13T00:00:00"/>
    <s v="7:29PM"/>
    <d v="2019-08-13T00:00:00"/>
    <s v="3:29PM"/>
    <d v="2019-08-13T00:00:00"/>
    <s v="7:40PM"/>
    <d v="2019-08-13T00:00:00"/>
    <s v="3:40PM"/>
    <s v="-05:00"/>
    <s v="Blade"/>
    <s v="Employee14"/>
    <s v="Employee14@blyblade.com"/>
    <x v="5"/>
    <s v="--"/>
    <s v="Travel | UberX"/>
    <x v="0"/>
    <x v="827"/>
    <n v="8"/>
    <s v="11430, USA"/>
    <s v="11430, USA"/>
    <x v="7"/>
    <s v="I'M RIDING"/>
    <s v="DEPT - OPS - NY"/>
    <s v="Monthly Billing"/>
    <s v="Fare"/>
    <n v="10.57"/>
    <n v="0"/>
    <n v="0"/>
    <n v="10.57"/>
    <s v="USD"/>
    <n v="10.57"/>
    <n v="0"/>
    <n v="0"/>
    <n v="10.57"/>
    <n v="1.06"/>
  </r>
  <r>
    <s v="2403f2d0-f45b-4483-b39c-4dc0be4b20a3"/>
    <d v="2019-08-14T01:47:26"/>
    <d v="2019-08-14T00:00:00"/>
    <s v="1:28AM"/>
    <d v="2019-08-13T00:00:00"/>
    <s v="9:28PM"/>
    <d v="2019-08-14T00:00:00"/>
    <s v="1:47AM"/>
    <d v="2019-08-13T00:00:00"/>
    <s v="9:47PM"/>
    <s v="-05:00"/>
    <s v="Blade"/>
    <s v="Employee16"/>
    <s v="Employee16@blyblade.com"/>
    <x v="13"/>
    <s v="--"/>
    <s v="Travel | UberX Diamond"/>
    <x v="0"/>
    <x v="297"/>
    <n v="16"/>
    <s v="10014, USA"/>
    <s v="07086, USA"/>
    <x v="7"/>
    <s v="I'M RIDING"/>
    <s v="DEPT - OPS - NY"/>
    <s v="Monthly Billing"/>
    <s v="Fare"/>
    <n v="46.67"/>
    <n v="0"/>
    <n v="0"/>
    <n v="46.67"/>
    <s v="USD"/>
    <n v="46.67"/>
    <n v="0"/>
    <n v="0"/>
    <n v="46.67"/>
    <n v="4.67"/>
  </r>
  <r>
    <s v="edd2e952-113b-450e-a6d4-bb5b67f9a51b"/>
    <d v="2019-08-14T04:51:30"/>
    <d v="2019-08-14T00:00:00"/>
    <s v="4:17AM"/>
    <d v="2019-08-14T00:00:00"/>
    <s v="12:17AM"/>
    <d v="2019-08-14T00:00:00"/>
    <s v="4:51AM"/>
    <d v="2019-08-14T00:00:00"/>
    <s v="12:51AM"/>
    <s v="-05:00"/>
    <s v="Blade"/>
    <s v="Employee5"/>
    <s v="Employee5@blyblade.com"/>
    <x v="9"/>
    <s v="--"/>
    <s v="Travel | UberX Diamond"/>
    <x v="0"/>
    <x v="677"/>
    <n v="28"/>
    <s v="10011, USA"/>
    <s v="11374, USA"/>
    <x v="7"/>
    <s v="I'M RIDING EARLY/LATE"/>
    <s v="DEPT - OPS - NY"/>
    <s v="Monthly Billing"/>
    <s v="Fare"/>
    <n v="43.21"/>
    <n v="0"/>
    <n v="0"/>
    <n v="43.21"/>
    <s v="USD"/>
    <n v="43.21"/>
    <n v="0"/>
    <n v="0"/>
    <n v="43.21"/>
    <n v="4.32"/>
  </r>
  <r>
    <s v="f15efdda-7759-42be-929f-ce4e3fe15976"/>
    <d v="2019-08-14T10:06:31"/>
    <d v="2019-08-14T00:00:00"/>
    <s v="9:46AM"/>
    <d v="2019-08-14T00:00:00"/>
    <s v="5:46AM"/>
    <d v="2019-08-14T00:00:00"/>
    <s v="10:06AM"/>
    <d v="2019-08-14T00:00:00"/>
    <s v="6:06AM"/>
    <s v="-05:00"/>
    <s v="Blade"/>
    <s v="Employee46"/>
    <s v="Employee46@blyblade.com"/>
    <x v="43"/>
    <s v="--"/>
    <s v="Travel | UberX"/>
    <x v="0"/>
    <x v="283"/>
    <n v="15"/>
    <s v="10030, USA"/>
    <s v="10011, USA"/>
    <x v="7"/>
    <s v="I'M RIDING EARLY/LATE"/>
    <s v="BLADE - CX + SR CX"/>
    <s v="Monthly Billing"/>
    <s v="Fare"/>
    <n v="21.25"/>
    <n v="0"/>
    <n v="0"/>
    <n v="21.25"/>
    <s v="USD"/>
    <n v="21.25"/>
    <n v="0"/>
    <n v="0"/>
    <n v="21.25"/>
    <n v="2.13"/>
  </r>
  <r>
    <s v="89e2e3d9-402f-422a-bb74-19718eb39f9b"/>
    <d v="2019-08-14T10:18:08"/>
    <d v="2019-08-14T00:00:00"/>
    <s v="9:55AM"/>
    <d v="2019-08-14T00:00:00"/>
    <s v="5:55AM"/>
    <d v="2019-08-14T00:00:00"/>
    <s v="10:17AM"/>
    <d v="2019-08-14T00:00:00"/>
    <s v="6:17AM"/>
    <s v="-05:00"/>
    <s v="Blade"/>
    <s v="Employee30"/>
    <s v="Employee30@blyblade.com"/>
    <x v="47"/>
    <s v="--"/>
    <s v="Travel | UberX"/>
    <x v="0"/>
    <x v="909"/>
    <n v="12"/>
    <s v="10013, USA"/>
    <s v="10011, USA"/>
    <x v="7"/>
    <s v="I'M RIDING EARLY/LATE"/>
    <s v="BLADE - CX + SR CX"/>
    <s v="Monthly Billing"/>
    <s v="Fare"/>
    <n v="17.66"/>
    <n v="0"/>
    <n v="0"/>
    <n v="17.66"/>
    <s v="USD"/>
    <n v="17.66"/>
    <n v="0"/>
    <n v="0"/>
    <n v="17.66"/>
    <n v="1.77"/>
  </r>
  <r>
    <s v="72d0c8c2-da8d-44a5-a59f-6825f2b41ceb"/>
    <d v="2019-08-06T12:21:25"/>
    <d v="2019-08-06T00:00:00"/>
    <s v="2:43AM"/>
    <d v="2019-08-05T00:00:00"/>
    <s v="10:43PM"/>
    <d v="2019-08-06T00:00:00"/>
    <s v="3:00AM"/>
    <d v="2019-08-05T00:00:00"/>
    <s v="11:00PM"/>
    <s v="-05:00"/>
    <s v="Blade"/>
    <s v="Employee19"/>
    <s v="Employee19@blyblade.com"/>
    <x v="10"/>
    <s v="--"/>
    <s v="Travel | Black SUV"/>
    <x v="0"/>
    <x v="93"/>
    <n v="10"/>
    <s v="10011, USA"/>
    <s v="10011, USA"/>
    <x v="7"/>
    <s v="PAX TRAVEL"/>
    <s v="DEPT - CORP - NY"/>
    <s v="Monthly Billing"/>
    <s v="Tip"/>
    <n v="0"/>
    <n v="0"/>
    <n v="3.08"/>
    <n v="3.08"/>
    <s v="USD"/>
    <n v="0"/>
    <n v="0"/>
    <n v="3.08"/>
    <n v="3.08"/>
    <n v="0"/>
  </r>
  <r>
    <s v="b50fce73-6706-4d2d-b6bd-cb0bc2fea5d1"/>
    <d v="2019-08-06T12:43:23"/>
    <d v="2019-08-06T00:00:00"/>
    <s v="11:40AM"/>
    <d v="2019-08-06T00:00:00"/>
    <s v="7:40AM"/>
    <d v="2019-08-06T00:00:00"/>
    <s v="11:56AM"/>
    <d v="2019-08-06T00:00:00"/>
    <s v="7:56AM"/>
    <s v="-05:00"/>
    <s v="Blade"/>
    <s v="Employee4"/>
    <s v="Employee4@blyblade.com"/>
    <x v="1"/>
    <s v="--"/>
    <s v="Travel | UberX"/>
    <x v="0"/>
    <x v="105"/>
    <n v="12"/>
    <s v="10038, USA"/>
    <s v="10016, USA"/>
    <x v="7"/>
    <s v="I'M RIDING"/>
    <s v="DEPT - CX"/>
    <s v="Monthly Billing"/>
    <s v="Tip"/>
    <n v="0"/>
    <n v="0"/>
    <n v="3.08"/>
    <n v="3.08"/>
    <s v="USD"/>
    <n v="0"/>
    <n v="0"/>
    <n v="3.08"/>
    <n v="3.08"/>
    <n v="0"/>
  </r>
  <r>
    <s v="9af87c13-ef9e-46a4-8f64-48ee9a4b70b5"/>
    <d v="2019-08-14T10:52:31"/>
    <d v="2019-08-14T00:00:00"/>
    <s v="10:22AM"/>
    <d v="2019-08-14T00:00:00"/>
    <s v="6:22AM"/>
    <d v="2019-08-14T00:00:00"/>
    <s v="10:52AM"/>
    <d v="2019-08-14T00:00:00"/>
    <s v="6:52AM"/>
    <s v="-05:00"/>
    <s v="Blade"/>
    <s v="Employee13"/>
    <s v="Employee13@blyblade.com"/>
    <x v="33"/>
    <s v="--"/>
    <s v="Travel | UberX Diamond"/>
    <x v="0"/>
    <x v="220"/>
    <n v="26"/>
    <s v="11211, USA"/>
    <s v="10010, USA"/>
    <x v="7"/>
    <s v="I'M RIDING"/>
    <s v="DEPT - CX"/>
    <s v="Monthly Billing"/>
    <s v="Fare"/>
    <n v="30.11"/>
    <n v="0"/>
    <n v="0"/>
    <n v="30.11"/>
    <s v="USD"/>
    <n v="30.11"/>
    <n v="0"/>
    <n v="0"/>
    <n v="30.11"/>
    <n v="3.01"/>
  </r>
  <r>
    <s v="e6516eb3-b980-4d2c-940a-71449ca298ee"/>
    <d v="2019-08-14T12:35:30"/>
    <d v="2019-08-14T00:00:00"/>
    <s v="11:44AM"/>
    <d v="2019-08-14T00:00:00"/>
    <s v="7:44AM"/>
    <d v="2019-08-14T00:00:00"/>
    <s v="12:35PM"/>
    <d v="2019-08-14T00:00:00"/>
    <s v="8:35AM"/>
    <s v="-05:00"/>
    <s v="Blade"/>
    <s v="Employee5"/>
    <s v="Employee5@blyblade.com"/>
    <x v="9"/>
    <s v="--"/>
    <s v="Travel | UberX Diamond"/>
    <x v="0"/>
    <x v="910"/>
    <n v="47"/>
    <s v="11374, USA"/>
    <s v="10001, USA"/>
    <x v="7"/>
    <s v="I'M RIDING"/>
    <s v="DEPT - OPS - NY"/>
    <s v="Monthly Billing"/>
    <s v="Fare"/>
    <n v="51.21"/>
    <n v="0"/>
    <n v="0"/>
    <n v="51.21"/>
    <s v="USD"/>
    <n v="51.21"/>
    <n v="0"/>
    <n v="0"/>
    <n v="51.21"/>
    <n v="5.12"/>
  </r>
  <r>
    <s v="3debd360-1574-4e1d-9ba9-dc4ca8313f92"/>
    <d v="2019-08-14T12:52:45"/>
    <d v="2019-08-14T00:00:00"/>
    <s v="12:37PM"/>
    <d v="2019-08-14T00:00:00"/>
    <s v="8:37AM"/>
    <d v="2019-08-14T00:00:00"/>
    <s v="12:52PM"/>
    <d v="2019-08-14T00:00:00"/>
    <s v="8:52AM"/>
    <s v="-05:00"/>
    <s v="Blade"/>
    <s v="Employee4"/>
    <s v="Employee4@blyblade.com"/>
    <x v="1"/>
    <s v="--"/>
    <s v="Travel | UberX Diamond"/>
    <x v="0"/>
    <x v="38"/>
    <n v="11"/>
    <s v="10038, USA"/>
    <s v="10016, USA"/>
    <x v="7"/>
    <s v="I'M RIDING"/>
    <s v="DEPT - CX"/>
    <s v="Monthly Billing"/>
    <s v="Fare"/>
    <n v="22.08"/>
    <n v="0"/>
    <n v="0"/>
    <n v="22.08"/>
    <s v="USD"/>
    <n v="22.08"/>
    <n v="0"/>
    <n v="0"/>
    <n v="22.08"/>
    <n v="2.21"/>
  </r>
  <r>
    <s v="4149d2cd-1c1f-529f-ade2-2b8bcad67dcc"/>
    <d v="2019-08-06T18:07:26"/>
    <d v="2019-08-06T00:00:00"/>
    <s v="5:33PM"/>
    <d v="2019-08-06T00:00:00"/>
    <s v="1:33PM"/>
    <d v="2019-08-06T00:00:00"/>
    <s v="6:07PM"/>
    <d v="2019-08-06T00:00:00"/>
    <s v="2:07PM"/>
    <s v="-05:00"/>
    <s v="Blade"/>
    <s v="Employee47"/>
    <s v="Employee47@blyblade.com"/>
    <x v="32"/>
    <s v="--"/>
    <s v="Eats"/>
    <x v="0"/>
    <x v="307"/>
    <n v="33"/>
    <s v="10010, USA"/>
    <s v="10010, USA"/>
    <x v="9"/>
    <s v="Blade - Lunch Policy"/>
    <s v="DEPT - CX"/>
    <s v="Monthly Billing"/>
    <s v="Fare and Tip"/>
    <n v="21.06"/>
    <n v="0"/>
    <n v="2.5499999999999998"/>
    <n v="20"/>
    <s v="USD"/>
    <n v="21.06"/>
    <n v="0"/>
    <n v="2.5499999999999998"/>
    <n v="20"/>
    <n v="2"/>
  </r>
  <r>
    <s v="fd82fa84-aa09-4a1e-aa98-b0d9ede812be"/>
    <d v="2019-08-14T14:01:36"/>
    <d v="2019-08-14T00:00:00"/>
    <s v="1:37PM"/>
    <d v="2019-08-14T00:00:00"/>
    <s v="9:37AM"/>
    <d v="2019-08-14T00:00:00"/>
    <s v="2:01PM"/>
    <d v="2019-08-14T00:00:00"/>
    <s v="10:01AM"/>
    <s v="-05:00"/>
    <s v="Blade"/>
    <s v="Employee20"/>
    <s v="Employee20@blyblade.com"/>
    <x v="19"/>
    <s v="--"/>
    <s v="Travel | UberXL"/>
    <x v="0"/>
    <x v="17"/>
    <n v="21"/>
    <s v="10282, USA"/>
    <s v="10016, USA"/>
    <x v="7"/>
    <s v="PRODUCT RIDING"/>
    <s v="BLADE - CORP"/>
    <s v="Monthly Billing"/>
    <s v="Fare"/>
    <n v="38.380000000000003"/>
    <n v="0"/>
    <n v="0"/>
    <n v="38.380000000000003"/>
    <s v="USD"/>
    <n v="38.380000000000003"/>
    <n v="0"/>
    <n v="0"/>
    <n v="38.380000000000003"/>
    <n v="3.84"/>
  </r>
  <r>
    <s v="d399dd69-7262-4050-a23b-fc69fa0c829b"/>
    <d v="2019-08-14T16:37:35"/>
    <d v="2019-08-14T00:00:00"/>
    <s v="4:05PM"/>
    <d v="2019-08-14T00:00:00"/>
    <s v="12:05PM"/>
    <d v="2019-08-14T00:00:00"/>
    <s v="4:37PM"/>
    <d v="2019-08-14T00:00:00"/>
    <s v="12:37PM"/>
    <s v="-05:00"/>
    <s v="Blade"/>
    <s v="Employee20"/>
    <s v="Employee20@blyblade.com"/>
    <x v="19"/>
    <s v="--"/>
    <s v="Travel | UberX"/>
    <x v="0"/>
    <x v="31"/>
    <n v="26"/>
    <s v="10016, USA"/>
    <s v="10011, USA"/>
    <x v="7"/>
    <s v="I'M RIDING"/>
    <s v="BLADE - CORP"/>
    <s v="Monthly Billing"/>
    <s v="Fare"/>
    <n v="24.78"/>
    <n v="0"/>
    <n v="0"/>
    <n v="24.78"/>
    <s v="USD"/>
    <n v="24.78"/>
    <n v="0"/>
    <n v="0"/>
    <n v="24.78"/>
    <n v="2.48"/>
  </r>
  <r>
    <s v="1f34c106-0f09-471a-8e44-f61f5a039f5d"/>
    <d v="2019-08-14T17:36:16"/>
    <d v="2019-08-14T00:00:00"/>
    <s v="5:17PM"/>
    <d v="2019-08-14T00:00:00"/>
    <s v="1:17PM"/>
    <d v="2019-08-14T00:00:00"/>
    <s v="5:36PM"/>
    <d v="2019-08-14T00:00:00"/>
    <s v="1:36PM"/>
    <s v="-05:00"/>
    <s v="Blade"/>
    <s v="Employee51"/>
    <s v="Employee51@blyblade.com"/>
    <x v="36"/>
    <s v="--"/>
    <s v="Travel | UberX"/>
    <x v="0"/>
    <x v="28"/>
    <n v="11"/>
    <s v="10006, USA"/>
    <s v="10001, USA"/>
    <x v="7"/>
    <s v="I'M RIDING"/>
    <s v="DEPT - CX"/>
    <s v="Monthly Billing"/>
    <s v="Fare"/>
    <n v="30.23"/>
    <n v="0"/>
    <n v="0"/>
    <n v="30.23"/>
    <s v="USD"/>
    <n v="30.23"/>
    <n v="0"/>
    <n v="0"/>
    <n v="30.23"/>
    <n v="3.02"/>
  </r>
  <r>
    <s v="71790508-22f4-547a-b178-43434c6e0700"/>
    <d v="2019-08-06T19:41:57"/>
    <d v="2019-08-06T00:00:00"/>
    <s v="7:22PM"/>
    <d v="2019-08-06T00:00:00"/>
    <s v="3:22PM"/>
    <d v="2019-08-06T00:00:00"/>
    <s v="7:41PM"/>
    <d v="2019-08-06T00:00:00"/>
    <s v="3:41PM"/>
    <s v="-05:00"/>
    <s v="Blade"/>
    <s v="Employee13"/>
    <s v="Employee13@blyblade.com"/>
    <x v="33"/>
    <s v="--"/>
    <s v="Eats"/>
    <x v="0"/>
    <x v="118"/>
    <n v="18"/>
    <s v="10010, USA"/>
    <s v="10010, USA"/>
    <x v="9"/>
    <s v="Blade - Lunch Policy"/>
    <s v="DEPT - CX"/>
    <s v="Monthly Billing"/>
    <s v="Fare and Tip"/>
    <n v="16.100000000000001"/>
    <n v="0"/>
    <n v="1.3"/>
    <n v="16.100000000000001"/>
    <s v="USD"/>
    <n v="16.100000000000001"/>
    <n v="0"/>
    <n v="1.3"/>
    <n v="16.100000000000001"/>
    <n v="1.61"/>
  </r>
  <r>
    <s v="f39417a7-3a9c-4560-9047-39d53c44d2d0"/>
    <d v="2019-08-14T21:25:33"/>
    <d v="2019-08-14T00:00:00"/>
    <s v="9:04PM"/>
    <d v="2019-08-14T00:00:00"/>
    <s v="5:04PM"/>
    <d v="2019-08-14T00:00:00"/>
    <s v="9:25PM"/>
    <d v="2019-08-14T00:00:00"/>
    <s v="5:25PM"/>
    <s v="-05:00"/>
    <s v="Blade"/>
    <s v="Employee20"/>
    <s v="Employee20@blyblade.com"/>
    <x v="19"/>
    <s v="--"/>
    <s v="Travel | UberX"/>
    <x v="0"/>
    <x v="10"/>
    <n v="12"/>
    <s v="10011, USA"/>
    <s v="10014, USA"/>
    <x v="7"/>
    <s v="I'M RIDING"/>
    <s v="BLADE - CORP"/>
    <s v="Monthly Billing"/>
    <s v="Fare"/>
    <n v="13.72"/>
    <n v="0"/>
    <n v="0"/>
    <n v="13.72"/>
    <s v="USD"/>
    <n v="13.72"/>
    <n v="0"/>
    <n v="0"/>
    <n v="13.72"/>
    <n v="1.37"/>
  </r>
  <r>
    <s v="e69d9a65-509e-418b-ad7f-d3855dabedce"/>
    <d v="2019-08-15T01:24:16"/>
    <d v="2019-08-15T00:00:00"/>
    <s v="12:40AM"/>
    <d v="2019-08-14T00:00:00"/>
    <s v="8:40PM"/>
    <d v="2019-08-15T00:00:00"/>
    <s v="1:23AM"/>
    <d v="2019-08-14T00:00:00"/>
    <s v="9:23PM"/>
    <s v="-05:00"/>
    <s v="Blade"/>
    <s v="Employee12"/>
    <s v="Employee12@blyblade.com"/>
    <x v="0"/>
    <s v="--"/>
    <s v="Travel | UberX"/>
    <x v="0"/>
    <x v="0"/>
    <n v="40"/>
    <s v="11430, USA"/>
    <s v="10014, USA"/>
    <x v="7"/>
    <s v="I'M RIDING EARLY/LATE"/>
    <s v="DEPT - OPS - NY"/>
    <s v="Monthly Billing"/>
    <s v="Fare"/>
    <n v="66.290000000000006"/>
    <n v="0"/>
    <n v="0"/>
    <n v="66.290000000000006"/>
    <s v="USD"/>
    <n v="66.290000000000006"/>
    <n v="0"/>
    <n v="0"/>
    <n v="66.290000000000006"/>
    <n v="6.63"/>
  </r>
  <r>
    <s v="5cbf3abe-b234-4731-9a04-98be3e5f8ddb"/>
    <d v="2019-08-15T02:01:18"/>
    <d v="2019-08-15T00:00:00"/>
    <s v="1:31AM"/>
    <d v="2019-08-14T00:00:00"/>
    <s v="9:31PM"/>
    <d v="2019-08-15T00:00:00"/>
    <s v="2:01AM"/>
    <d v="2019-08-14T00:00:00"/>
    <s v="10:01PM"/>
    <s v="-05:00"/>
    <s v="Blade"/>
    <s v="Employee52"/>
    <s v="Employee52@blyblade.com"/>
    <x v="37"/>
    <s v="--"/>
    <s v="Travel | UberX"/>
    <x v="0"/>
    <x v="131"/>
    <n v="22"/>
    <s v="États-Unis"/>
    <s v="États-Unis"/>
    <x v="7"/>
    <s v="I'M RIDING EARLY/LATE"/>
    <s v="DEPT - CX"/>
    <s v="Monthly Billing"/>
    <s v="Fare"/>
    <n v="25.35"/>
    <n v="0"/>
    <n v="0"/>
    <n v="25.35"/>
    <s v="USD"/>
    <n v="25.35"/>
    <n v="0"/>
    <n v="0"/>
    <n v="25.35"/>
    <n v="2.54"/>
  </r>
  <r>
    <s v="0d2b22f4-df21-46ab-80ec-06e7f511de49"/>
    <d v="2019-08-15T03:55:30"/>
    <d v="2019-08-15T00:00:00"/>
    <s v="3:30AM"/>
    <d v="2019-08-14T00:00:00"/>
    <s v="11:30PM"/>
    <d v="2019-08-15T00:00:00"/>
    <s v="3:55AM"/>
    <d v="2019-08-14T00:00:00"/>
    <s v="11:55PM"/>
    <s v="-05:00"/>
    <s v="Blade"/>
    <s v="Employee51"/>
    <s v="Employee51@blyblade.com"/>
    <x v="36"/>
    <s v="--"/>
    <s v="Travel | UberX"/>
    <x v="0"/>
    <x v="434"/>
    <n v="17"/>
    <s v="10001, USA"/>
    <s v="10036, USA"/>
    <x v="7"/>
    <s v="I'M RIDING"/>
    <s v="DEPT - CX"/>
    <s v="Monthly Billing"/>
    <s v="Fare"/>
    <n v="20.02"/>
    <n v="0"/>
    <n v="0"/>
    <n v="20.02"/>
    <s v="USD"/>
    <n v="20.02"/>
    <n v="0"/>
    <n v="0"/>
    <n v="20.02"/>
    <n v="2"/>
  </r>
  <r>
    <s v="c762cbaa-9e7a-4aa3-a106-4ec91a295bd9"/>
    <d v="2019-08-06T21:06:15"/>
    <d v="2019-08-06T00:00:00"/>
    <s v="8:33PM"/>
    <d v="2019-08-06T00:00:00"/>
    <s v="4:33PM"/>
    <d v="2019-08-06T00:00:00"/>
    <s v="9:05PM"/>
    <d v="2019-08-06T00:00:00"/>
    <s v="5:05PM"/>
    <s v="-05:00"/>
    <s v="Blade"/>
    <s v="Employee37"/>
    <s v="Employee37@blyblade.com"/>
    <x v="29"/>
    <s v="--"/>
    <s v="Travel | UberXL"/>
    <x v="2"/>
    <x v="536"/>
    <n v="22"/>
    <s v="08234, USA"/>
    <s v="08401, USA"/>
    <x v="12"/>
    <s v="PAX TRAVEL"/>
    <s v="--"/>
    <s v="Monthly Billing"/>
    <s v="Tip"/>
    <n v="0"/>
    <n v="0"/>
    <n v="25"/>
    <n v="25"/>
    <s v="USD"/>
    <n v="0"/>
    <n v="0"/>
    <n v="25"/>
    <n v="25"/>
    <n v="0"/>
  </r>
  <r>
    <s v="6bd51781-ba69-44f6-ad35-1e86cd57ef7c"/>
    <d v="2019-08-15T04:10:55"/>
    <d v="2019-08-15T00:00:00"/>
    <s v="4:08AM"/>
    <d v="2019-08-15T00:00:00"/>
    <s v="12:08AM"/>
    <s v="--"/>
    <s v="--"/>
    <s v="--"/>
    <s v="--"/>
    <s v="-05:00"/>
    <s v="Blade"/>
    <s v="Employee5"/>
    <s v="Employee5@blyblade.com"/>
    <x v="9"/>
    <s v="--"/>
    <s v="Travel | UberX Diamond"/>
    <x v="0"/>
    <x v="3"/>
    <s v="--"/>
    <s v="10018, USA"/>
    <s v="10018, USA"/>
    <x v="7"/>
    <s v="I'M RIDING EARLY/LATE"/>
    <s v="DEPT - OPS - NY"/>
    <s v="Monthly Billing"/>
    <s v="Fare"/>
    <n v="5.44"/>
    <n v="0"/>
    <n v="0"/>
    <n v="5.44"/>
    <s v="USD"/>
    <n v="5.44"/>
    <n v="0"/>
    <n v="0"/>
    <n v="5.44"/>
    <n v="0.54"/>
  </r>
  <r>
    <s v="51742f05-8dac-41f8-8c3b-68bfdc317cca"/>
    <d v="2019-08-06T22:33:51"/>
    <d v="2019-08-06T00:00:00"/>
    <s v="10:12PM"/>
    <d v="2019-08-06T00:00:00"/>
    <s v="6:12PM"/>
    <d v="2019-08-06T00:00:00"/>
    <s v="10:32PM"/>
    <d v="2019-08-06T00:00:00"/>
    <s v="6:32PM"/>
    <s v="-05:00"/>
    <s v="Blade"/>
    <s v="Employee14"/>
    <s v="Employee14@blyblade.com"/>
    <x v="5"/>
    <s v="--"/>
    <s v="Travel | Black SUV"/>
    <x v="0"/>
    <x v="223"/>
    <n v="14"/>
    <s v="11430, USA"/>
    <s v="11430, USA"/>
    <x v="3"/>
    <s v="PAX TRAVEL"/>
    <s v="DEPT - OPS - NY"/>
    <s v="Monthly Billing"/>
    <s v="Tip"/>
    <n v="0"/>
    <n v="0"/>
    <n v="4.7"/>
    <n v="4.7"/>
    <s v="USD"/>
    <n v="0"/>
    <n v="0"/>
    <n v="4.7"/>
    <n v="4.7"/>
    <n v="0"/>
  </r>
  <r>
    <s v="a897cf01-e92c-41c3-b8b5-c6f768d1cb30"/>
    <d v="2019-08-07T00:23:45"/>
    <d v="2019-08-06T00:00:00"/>
    <s v="8:00PM"/>
    <d v="2019-08-06T00:00:00"/>
    <s v="4:00PM"/>
    <d v="2019-08-06T00:00:00"/>
    <s v="8:31PM"/>
    <d v="2019-08-06T00:00:00"/>
    <s v="4:31PM"/>
    <s v="-05:00"/>
    <s v="Blade"/>
    <s v="Employee4"/>
    <s v="Employee4@blyblade.com"/>
    <x v="1"/>
    <s v="--"/>
    <s v="Travel | UberX"/>
    <x v="0"/>
    <x v="443"/>
    <n v="22"/>
    <s v="10016, USA"/>
    <s v="10011, USA"/>
    <x v="7"/>
    <s v="I'M RIDING"/>
    <s v="DEPT - CX"/>
    <s v="Monthly Billing"/>
    <s v="Tip"/>
    <n v="0"/>
    <n v="0"/>
    <n v="3.4"/>
    <n v="3.4"/>
    <s v="USD"/>
    <n v="0"/>
    <n v="0"/>
    <n v="3.4"/>
    <n v="3.4"/>
    <n v="0"/>
  </r>
  <r>
    <s v="ea5a06e7-e7d9-473d-8883-0058e48c4217"/>
    <d v="2019-08-15T04:45:15"/>
    <d v="2019-08-15T00:00:00"/>
    <s v="4:11AM"/>
    <d v="2019-08-15T00:00:00"/>
    <s v="12:11AM"/>
    <d v="2019-08-15T00:00:00"/>
    <s v="4:45AM"/>
    <d v="2019-08-15T00:00:00"/>
    <s v="12:45AM"/>
    <s v="-05:00"/>
    <s v="Blade"/>
    <s v="Employee5"/>
    <s v="Employee5@blyblade.com"/>
    <x v="9"/>
    <s v="--"/>
    <s v="Travel | UberX Diamond"/>
    <x v="0"/>
    <x v="911"/>
    <n v="31"/>
    <s v="10011, USA"/>
    <s v="11374, USA"/>
    <x v="7"/>
    <s v="I'M RIDING EARLY/LATE"/>
    <s v="DEPT - OPS - NY"/>
    <s v="Monthly Billing"/>
    <s v="Fare"/>
    <n v="44.78"/>
    <n v="0"/>
    <n v="0"/>
    <n v="44.78"/>
    <s v="USD"/>
    <n v="44.78"/>
    <n v="0"/>
    <n v="0"/>
    <n v="44.78"/>
    <n v="4.4800000000000004"/>
  </r>
  <r>
    <s v="3dad5aef-c390-4974-9a8d-4a6cd3453f27"/>
    <d v="2019-08-15T10:08:40"/>
    <d v="2019-08-15T00:00:00"/>
    <s v="9:55AM"/>
    <d v="2019-08-15T00:00:00"/>
    <s v="5:55AM"/>
    <d v="2019-08-15T00:00:00"/>
    <s v="10:08AM"/>
    <d v="2019-08-15T00:00:00"/>
    <s v="6:08AM"/>
    <s v="-05:00"/>
    <s v="Blade"/>
    <s v="Employee47"/>
    <s v="Employee47@blyblade.com"/>
    <x v="32"/>
    <s v="--"/>
    <s v="Travel | UberX"/>
    <x v="0"/>
    <x v="521"/>
    <n v="10"/>
    <s v="10036, USA"/>
    <s v="10011, USA"/>
    <x v="7"/>
    <s v="I'M RIDING EARLY/LATE"/>
    <s v="DEPT - CX"/>
    <s v="Monthly Billing"/>
    <s v="Fare"/>
    <n v="5.84"/>
    <n v="0"/>
    <n v="0"/>
    <n v="5.84"/>
    <s v="USD"/>
    <n v="5.84"/>
    <n v="0"/>
    <n v="0"/>
    <n v="5.84"/>
    <n v="0.57999999999999996"/>
  </r>
  <r>
    <s v="1e687c13-7016-464f-918a-2da8705ee705"/>
    <d v="2019-08-15T10:41:52"/>
    <d v="2019-08-15T00:00:00"/>
    <s v="10:19AM"/>
    <d v="2019-08-15T00:00:00"/>
    <s v="6:19AM"/>
    <d v="2019-08-15T00:00:00"/>
    <s v="10:41AM"/>
    <d v="2019-08-15T00:00:00"/>
    <s v="6:41AM"/>
    <s v="-05:00"/>
    <s v="Blade"/>
    <s v="Employee13"/>
    <s v="Employee13@blyblade.com"/>
    <x v="33"/>
    <s v="--"/>
    <s v="Travel | UberX Diamond"/>
    <x v="0"/>
    <x v="557"/>
    <n v="14"/>
    <s v="11211, USA"/>
    <s v="10016, USA"/>
    <x v="7"/>
    <s v="I'M RIDING"/>
    <s v="DEPT - CX"/>
    <s v="Monthly Billing"/>
    <s v="Fare"/>
    <n v="18.649999999999999"/>
    <n v="0"/>
    <n v="0"/>
    <n v="18.649999999999999"/>
    <s v="USD"/>
    <n v="18.649999999999999"/>
    <n v="0"/>
    <n v="0"/>
    <n v="18.649999999999999"/>
    <n v="1.87"/>
  </r>
  <r>
    <s v="bbe8935b-b86c-4f17-8c52-f915dafc4ec8"/>
    <d v="2019-08-15T11:03:52"/>
    <d v="2019-08-15T00:00:00"/>
    <s v="10:56AM"/>
    <d v="2019-08-15T00:00:00"/>
    <s v="6:56AM"/>
    <d v="2019-08-15T00:00:00"/>
    <s v="11:03AM"/>
    <d v="2019-08-15T00:00:00"/>
    <s v="7:03AM"/>
    <s v="-05:00"/>
    <s v="Blade"/>
    <s v="Employee13"/>
    <s v="Employee13@blyblade.com"/>
    <x v="33"/>
    <s v="--"/>
    <s v="Travel | UberX Diamond"/>
    <x v="0"/>
    <x v="912"/>
    <n v="3"/>
    <s v="10016, USA"/>
    <s v="10010, USA"/>
    <x v="7"/>
    <s v="I'M RIDING"/>
    <s v="DEPT - CX"/>
    <s v="Monthly Billing"/>
    <s v="Fare"/>
    <n v="11.45"/>
    <n v="0"/>
    <n v="0"/>
    <n v="11.45"/>
    <s v="USD"/>
    <n v="11.45"/>
    <n v="0"/>
    <n v="0"/>
    <n v="11.45"/>
    <n v="1.1499999999999999"/>
  </r>
  <r>
    <s v="f7370424-fd59-4221-b17c-f50736f1d0a6"/>
    <d v="2019-08-15T11:22:11"/>
    <d v="2019-08-15T00:00:00"/>
    <s v="10:42AM"/>
    <d v="2019-08-15T00:00:00"/>
    <s v="6:42AM"/>
    <d v="2019-08-15T00:00:00"/>
    <s v="11:22AM"/>
    <d v="2019-08-15T00:00:00"/>
    <s v="7:22AM"/>
    <s v="-05:00"/>
    <s v="Blade"/>
    <s v="Employee25"/>
    <s v="Employee25@blyblade.com"/>
    <x v="21"/>
    <s v="--"/>
    <s v="Travel | UberX Diamond"/>
    <x v="2"/>
    <x v="913"/>
    <n v="32"/>
    <s v="07087, USA"/>
    <s v="10016, USA"/>
    <x v="7"/>
    <s v="I'M RIDING EARLY/LATE"/>
    <s v="DEPT - CX"/>
    <s v="Monthly Billing"/>
    <s v="Fare"/>
    <n v="36.69"/>
    <n v="0"/>
    <n v="0"/>
    <n v="36.69"/>
    <s v="USD"/>
    <n v="36.69"/>
    <n v="0"/>
    <n v="0"/>
    <n v="36.69"/>
    <n v="3.67"/>
  </r>
  <r>
    <s v="29dfe954-8b4e-493d-9778-bf553dd2c7b8"/>
    <d v="2019-08-15T11:32:19"/>
    <d v="2019-08-15T00:00:00"/>
    <s v="11:13AM"/>
    <d v="2019-08-15T00:00:00"/>
    <s v="7:13AM"/>
    <d v="2019-08-15T00:00:00"/>
    <s v="11:32AM"/>
    <d v="2019-08-15T00:00:00"/>
    <s v="7:32AM"/>
    <s v="-05:00"/>
    <s v="Blade"/>
    <s v="Employee26"/>
    <s v="Employee26@blyblade.com"/>
    <x v="24"/>
    <s v="--"/>
    <s v="Travel | UberX"/>
    <x v="0"/>
    <x v="134"/>
    <n v="11"/>
    <s v="10010, USA"/>
    <s v="10010, USA"/>
    <x v="7"/>
    <s v="I'M RIDING"/>
    <s v="DEPT - OPS - NY"/>
    <s v="Monthly Billing"/>
    <s v="Fare"/>
    <n v="13.92"/>
    <n v="0"/>
    <n v="0"/>
    <n v="13.92"/>
    <s v="USD"/>
    <n v="13.92"/>
    <n v="0"/>
    <n v="0"/>
    <n v="13.92"/>
    <n v="1.39"/>
  </r>
  <r>
    <s v="81f86116-ceb5-482f-92d9-4d84561f311b"/>
    <d v="2019-08-15T11:38:47"/>
    <d v="2019-08-15T00:00:00"/>
    <s v="11:05AM"/>
    <d v="2019-08-15T00:00:00"/>
    <s v="7:05AM"/>
    <d v="2019-08-15T00:00:00"/>
    <s v="11:38AM"/>
    <d v="2019-08-15T00:00:00"/>
    <s v="7:38AM"/>
    <s v="-05:00"/>
    <s v="Blade"/>
    <s v="Employee36"/>
    <s v="Employee36@blyblade.com"/>
    <x v="45"/>
    <s v="--"/>
    <s v="Travel | UberX"/>
    <x v="0"/>
    <x v="914"/>
    <n v="30"/>
    <s v="11206, USA"/>
    <s v="10011, USA"/>
    <x v="7"/>
    <s v="I'M RIDING"/>
    <s v="DEPT - FR - NY"/>
    <s v="Monthly Billing"/>
    <s v="Fare"/>
    <n v="47.4"/>
    <n v="0"/>
    <n v="0"/>
    <n v="47.4"/>
    <s v="USD"/>
    <n v="47.4"/>
    <n v="0"/>
    <n v="0"/>
    <n v="47.4"/>
    <n v="4.74"/>
  </r>
  <r>
    <s v="89380f76-b689-4a6d-8a3b-650a2e3557dc"/>
    <d v="2019-08-15T13:47:13"/>
    <d v="2019-08-15T00:00:00"/>
    <s v="1:32PM"/>
    <d v="2019-08-15T00:00:00"/>
    <s v="9:32AM"/>
    <d v="2019-08-15T00:00:00"/>
    <s v="1:47PM"/>
    <d v="2019-08-15T00:00:00"/>
    <s v="9:47AM"/>
    <s v="-05:00"/>
    <s v="Blade"/>
    <s v="Employee20"/>
    <s v="Employee20@blyblade.com"/>
    <x v="19"/>
    <s v="--"/>
    <s v="Travel | UberX"/>
    <x v="0"/>
    <x v="792"/>
    <n v="11"/>
    <s v="10010, USA"/>
    <s v="10016, USA"/>
    <x v="7"/>
    <s v="I'M RIDING"/>
    <s v="BLADE - CORP"/>
    <s v="Monthly Billing"/>
    <s v="Fare"/>
    <n v="13.36"/>
    <n v="0"/>
    <n v="0"/>
    <n v="13.36"/>
    <s v="USD"/>
    <n v="13.36"/>
    <n v="0"/>
    <n v="0"/>
    <n v="13.36"/>
    <n v="1.34"/>
  </r>
  <r>
    <s v="6b112404-eb68-4574-aaca-78f8dee892f1"/>
    <d v="2019-08-07T13:39:40"/>
    <d v="2019-08-06T00:00:00"/>
    <s v="5:16PM"/>
    <d v="2019-08-06T00:00:00"/>
    <s v="1:16PM"/>
    <d v="2019-08-06T00:00:00"/>
    <s v="7:37PM"/>
    <d v="2019-08-06T00:00:00"/>
    <s v="3:37PM"/>
    <s v="-05:00"/>
    <s v="Blade"/>
    <s v="Employee16"/>
    <s v="Employee16@blyblade.com"/>
    <x v="13"/>
    <s v="--"/>
    <s v="Travel | UberX"/>
    <x v="1"/>
    <x v="196"/>
    <n v="137"/>
    <s v="11968, USA"/>
    <s v="10011, USA"/>
    <x v="6"/>
    <s v="I'M RIDING"/>
    <s v="DEPT - OPS - NY"/>
    <s v="Monthly Billing"/>
    <s v="Tip"/>
    <n v="0"/>
    <n v="0"/>
    <n v="38.770000000000003"/>
    <n v="38.770000000000003"/>
    <s v="USD"/>
    <n v="0"/>
    <n v="0"/>
    <n v="38.770000000000003"/>
    <n v="38.770000000000003"/>
    <n v="0"/>
  </r>
  <r>
    <s v="521e2f74-c0e6-462e-b4d9-048b3ea7a7c6"/>
    <d v="2019-08-15T14:26:28"/>
    <d v="2019-08-15T00:00:00"/>
    <s v="2:10PM"/>
    <d v="2019-08-15T00:00:00"/>
    <s v="10:10AM"/>
    <d v="2019-08-15T00:00:00"/>
    <s v="2:26PM"/>
    <d v="2019-08-15T00:00:00"/>
    <s v="10:26AM"/>
    <s v="-05:00"/>
    <s v="Blade"/>
    <s v="Employee6"/>
    <s v="Employee6@blyblade.com"/>
    <x v="3"/>
    <s v="--"/>
    <s v="Travel | UberX"/>
    <x v="0"/>
    <x v="134"/>
    <n v="12"/>
    <s v="10016, USA"/>
    <s v="10010, USA"/>
    <x v="7"/>
    <s v="I'M RIDING"/>
    <s v="DEPT - OPS - NY"/>
    <s v="Monthly Billing"/>
    <s v="Fare"/>
    <n v="14.97"/>
    <n v="0"/>
    <n v="0"/>
    <n v="14.97"/>
    <s v="USD"/>
    <n v="14.97"/>
    <n v="0"/>
    <n v="0"/>
    <n v="14.97"/>
    <n v="1.5"/>
  </r>
  <r>
    <s v="e160e99f-aee9-495a-b877-6e4bca294761"/>
    <d v="2019-08-15T15:06:11"/>
    <d v="2019-08-15T00:00:00"/>
    <s v="2:19PM"/>
    <d v="2019-08-15T00:00:00"/>
    <s v="10:19AM"/>
    <d v="2019-08-15T00:00:00"/>
    <s v="3:05PM"/>
    <d v="2019-08-15T00:00:00"/>
    <s v="11:05AM"/>
    <s v="-05:00"/>
    <s v="Blade"/>
    <s v="Employee5"/>
    <s v="Employee5@blyblade.com"/>
    <x v="9"/>
    <s v="--"/>
    <s v="Travel | UberX Diamond"/>
    <x v="0"/>
    <x v="107"/>
    <n v="42"/>
    <s v="11374, USA"/>
    <s v="10011, USA"/>
    <x v="7"/>
    <s v="I'M RIDING"/>
    <s v="DEPT - OPS - NY"/>
    <s v="Monthly Billing"/>
    <s v="Fare"/>
    <n v="57.16"/>
    <n v="0"/>
    <n v="0"/>
    <n v="57.16"/>
    <s v="USD"/>
    <n v="57.16"/>
    <n v="0"/>
    <n v="0"/>
    <n v="57.16"/>
    <n v="5.72"/>
  </r>
  <r>
    <s v="8b48f84b-5772-4540-b562-b9b1bd0c0438"/>
    <d v="2019-08-15T15:55:28"/>
    <d v="2019-08-15T00:00:00"/>
    <s v="3:19PM"/>
    <d v="2019-08-15T00:00:00"/>
    <s v="11:19AM"/>
    <d v="2019-08-15T00:00:00"/>
    <s v="3:55PM"/>
    <d v="2019-08-15T00:00:00"/>
    <s v="11:55AM"/>
    <s v="-05:00"/>
    <s v="Blade"/>
    <s v="Employee37"/>
    <s v="Employee37@blyblade.com"/>
    <x v="29"/>
    <s v="--"/>
    <s v="Travel | UberX"/>
    <x v="0"/>
    <x v="27"/>
    <n v="33"/>
    <s v="10011, USA"/>
    <s v="10016, USA"/>
    <x v="7"/>
    <s v="I'M RIDING"/>
    <s v="--"/>
    <s v="Monthly Billing"/>
    <s v="Fare"/>
    <n v="27.19"/>
    <n v="0"/>
    <n v="0"/>
    <n v="27.19"/>
    <s v="USD"/>
    <n v="27.19"/>
    <n v="0"/>
    <n v="0"/>
    <n v="27.19"/>
    <n v="2.72"/>
  </r>
  <r>
    <s v="1134a66f-d057-4514-bd8d-dd238306767c"/>
    <d v="2019-08-15T16:06:58"/>
    <d v="2019-08-15T00:00:00"/>
    <s v="3:39PM"/>
    <d v="2019-08-15T00:00:00"/>
    <s v="11:39AM"/>
    <d v="2019-08-15T00:00:00"/>
    <s v="4:06PM"/>
    <d v="2019-08-15T00:00:00"/>
    <s v="12:06PM"/>
    <s v="-05:00"/>
    <s v="Blade"/>
    <s v="Employee51"/>
    <s v="Employee51@blyblade.com"/>
    <x v="36"/>
    <s v="--"/>
    <s v="Travel | UberX"/>
    <x v="0"/>
    <x v="915"/>
    <n v="23"/>
    <s v="10036, USA"/>
    <s v="10004, USA"/>
    <x v="7"/>
    <s v="I'M RIDING"/>
    <s v="DEPT - CX"/>
    <s v="Monthly Billing"/>
    <s v="Fare"/>
    <n v="31.07"/>
    <n v="0"/>
    <n v="0"/>
    <n v="31.07"/>
    <s v="USD"/>
    <n v="31.07"/>
    <n v="0"/>
    <n v="0"/>
    <n v="31.07"/>
    <n v="3.11"/>
  </r>
  <r>
    <s v="5963d3cf-5de4-54f5-bff6-01b86701a4f6"/>
    <d v="2019-08-07T16:51:47"/>
    <d v="2019-08-07T00:00:00"/>
    <s v="3:46PM"/>
    <d v="2019-08-07T00:00:00"/>
    <s v="11:46AM"/>
    <d v="2019-08-07T00:00:00"/>
    <s v="4:51PM"/>
    <d v="2019-08-07T00:00:00"/>
    <s v="12:51PM"/>
    <s v="-05:00"/>
    <s v="Blade"/>
    <s v="Employee4"/>
    <s v="Employee4@blyblade.com"/>
    <x v="1"/>
    <s v="--"/>
    <s v="Eats"/>
    <x v="0"/>
    <x v="216"/>
    <n v="64"/>
    <s v="10016, USA"/>
    <s v="10016, USA"/>
    <x v="9"/>
    <s v="Blade - Lunch Policy"/>
    <s v="DEPT - CX"/>
    <s v="Monthly Billing"/>
    <s v="Fare and Tip"/>
    <n v="20.75"/>
    <n v="0"/>
    <n v="4"/>
    <n v="20"/>
    <s v="USD"/>
    <n v="20.75"/>
    <n v="0"/>
    <n v="4"/>
    <n v="20"/>
    <n v="2"/>
  </r>
  <r>
    <s v="7c2cee53-a57d-4526-b9b9-6dbd1b4289eb"/>
    <d v="2019-08-07T17:39:26"/>
    <d v="2019-08-07T00:00:00"/>
    <s v="2:34AM"/>
    <d v="2019-08-06T00:00:00"/>
    <s v="10:34PM"/>
    <d v="2019-08-07T00:00:00"/>
    <s v="2:51AM"/>
    <d v="2019-08-06T00:00:00"/>
    <s v="10:51PM"/>
    <s v="-05:00"/>
    <s v="Blade"/>
    <s v="Employee19"/>
    <s v="Employee19@blyblade.com"/>
    <x v="10"/>
    <s v="--"/>
    <s v="Travel | Black SUV"/>
    <x v="0"/>
    <x v="91"/>
    <n v="9"/>
    <s v="10001, USA"/>
    <s v="10011, USA"/>
    <x v="7"/>
    <s v="PAX TRAVEL"/>
    <s v="DEPT - CORP - NY"/>
    <s v="Monthly Billing"/>
    <s v="Tip"/>
    <n v="0"/>
    <n v="0"/>
    <n v="3.08"/>
    <n v="3.08"/>
    <s v="USD"/>
    <n v="0"/>
    <n v="0"/>
    <n v="3.08"/>
    <n v="3.08"/>
    <n v="0"/>
  </r>
  <r>
    <s v="310264cf-8393-4ef4-9216-67c563f8b32e"/>
    <d v="2019-08-15T16:55:41"/>
    <d v="2019-08-15T00:00:00"/>
    <s v="4:23PM"/>
    <d v="2019-08-15T00:00:00"/>
    <s v="12:23PM"/>
    <d v="2019-08-15T00:00:00"/>
    <s v="4:55PM"/>
    <d v="2019-08-15T00:00:00"/>
    <s v="12:55PM"/>
    <s v="-05:00"/>
    <s v="Blade"/>
    <s v="Employee20"/>
    <s v="Employee20@blyblade.com"/>
    <x v="19"/>
    <s v="--"/>
    <s v="Travel | UberX"/>
    <x v="0"/>
    <x v="69"/>
    <n v="26"/>
    <s v="10016, USA"/>
    <s v="10011, USA"/>
    <x v="7"/>
    <s v="I'M RIDING"/>
    <s v="BLADE - CORP"/>
    <s v="Monthly Billing"/>
    <s v="Fare"/>
    <n v="28.74"/>
    <n v="0"/>
    <n v="0"/>
    <n v="28.74"/>
    <s v="USD"/>
    <n v="28.74"/>
    <n v="0"/>
    <n v="0"/>
    <n v="28.74"/>
    <n v="2.87"/>
  </r>
  <r>
    <s v="5118c847-59fa-4167-9230-8c8ddafe7ecb"/>
    <d v="2019-08-15T17:59:25"/>
    <d v="2019-08-15T00:00:00"/>
    <s v="5:35PM"/>
    <d v="2019-08-15T00:00:00"/>
    <s v="1:35PM"/>
    <d v="2019-08-15T00:00:00"/>
    <s v="5:59PM"/>
    <d v="2019-08-15T00:00:00"/>
    <s v="1:59PM"/>
    <s v="-05:00"/>
    <s v="Blade"/>
    <s v="Employee16"/>
    <s v="Employee16@blyblade.com"/>
    <x v="13"/>
    <s v="--"/>
    <s v="Travel | UberX Diamond"/>
    <x v="0"/>
    <x v="66"/>
    <n v="22"/>
    <s v="10001, USA"/>
    <s v="10016, USA"/>
    <x v="7"/>
    <s v="I'M RIDING"/>
    <s v="DEPT - OPS - NY"/>
    <s v="Monthly Billing"/>
    <s v="Fare"/>
    <n v="24.37"/>
    <n v="0"/>
    <n v="0"/>
    <n v="24.37"/>
    <s v="USD"/>
    <n v="24.37"/>
    <n v="0"/>
    <n v="0"/>
    <n v="24.37"/>
    <n v="2.44"/>
  </r>
  <r>
    <s v="2fa82969-9af2-4c46-9577-0ea6e8920779"/>
    <d v="2019-08-07T18:16:55"/>
    <d v="2019-08-07T00:00:00"/>
    <s v="11:53AM"/>
    <d v="2019-08-07T00:00:00"/>
    <s v="7:53AM"/>
    <d v="2019-08-07T00:00:00"/>
    <s v="12:11PM"/>
    <d v="2019-08-07T00:00:00"/>
    <s v="8:11AM"/>
    <s v="-05:00"/>
    <s v="Blade"/>
    <s v="Employee4"/>
    <s v="Employee4@blyblade.com"/>
    <x v="1"/>
    <s v="--"/>
    <s v="Travel | UberX"/>
    <x v="0"/>
    <x v="757"/>
    <n v="13"/>
    <s v="10004, USA"/>
    <s v="10016, USA"/>
    <x v="7"/>
    <s v="I'M RIDING"/>
    <s v="DEPT - CX"/>
    <s v="Monthly Billing"/>
    <s v="Tip"/>
    <n v="0"/>
    <n v="0"/>
    <n v="4.41"/>
    <n v="4.41"/>
    <s v="USD"/>
    <n v="0"/>
    <n v="0"/>
    <n v="4.41"/>
    <n v="4.41"/>
    <n v="0"/>
  </r>
  <r>
    <s v="69338cd3-30f5-4966-b0ed-f44930db377c"/>
    <d v="2019-08-15T19:08:19"/>
    <d v="2019-08-15T00:00:00"/>
    <s v="7:02PM"/>
    <d v="2019-08-15T00:00:00"/>
    <s v="3:02PM"/>
    <d v="2019-08-15T00:00:00"/>
    <s v="7:08PM"/>
    <d v="2019-08-15T00:00:00"/>
    <s v="3:08PM"/>
    <s v="-05:00"/>
    <s v="Blade"/>
    <s v="Employee15"/>
    <s v="Employee15@blyblade.com"/>
    <x v="35"/>
    <s v="--"/>
    <s v="Travel | UberX Diamond"/>
    <x v="0"/>
    <x v="180"/>
    <n v="4"/>
    <s v="10280, USA"/>
    <s v="10004, USA"/>
    <x v="7"/>
    <s v="I'M RIDING"/>
    <s v="DEPT - CX"/>
    <s v="Monthly Billing"/>
    <s v="Fare"/>
    <n v="10.76"/>
    <n v="0"/>
    <n v="0"/>
    <n v="10.76"/>
    <s v="USD"/>
    <n v="10.76"/>
    <n v="0"/>
    <n v="0"/>
    <n v="10.76"/>
    <n v="1.08"/>
  </r>
  <r>
    <s v="62587b86-3627-427f-b62f-53f84493efa9"/>
    <d v="2019-08-15T19:54:07"/>
    <d v="2019-08-15T00:00:00"/>
    <s v="7:27PM"/>
    <d v="2019-08-15T00:00:00"/>
    <s v="3:27PM"/>
    <d v="2019-08-15T00:00:00"/>
    <s v="7:53PM"/>
    <d v="2019-08-15T00:00:00"/>
    <s v="3:53PM"/>
    <s v="-05:00"/>
    <s v="Blade"/>
    <s v="Employee51"/>
    <s v="Employee51@blyblade.com"/>
    <x v="36"/>
    <s v="--"/>
    <s v="Travel | UberX"/>
    <x v="0"/>
    <x v="532"/>
    <n v="22"/>
    <s v="10004, USA"/>
    <s v="10001, USA"/>
    <x v="7"/>
    <s v="PAX TRAVEL"/>
    <s v="DEPT - CX"/>
    <s v="Monthly Billing"/>
    <s v="Fare"/>
    <n v="32.090000000000003"/>
    <n v="0"/>
    <n v="0"/>
    <n v="32.090000000000003"/>
    <s v="USD"/>
    <n v="32.090000000000003"/>
    <n v="0"/>
    <n v="0"/>
    <n v="32.090000000000003"/>
    <n v="3.21"/>
  </r>
  <r>
    <s v="6a2c8bc6-d0dd-4260-929b-6cbce8c7fd76"/>
    <d v="2019-08-15T22:12:04"/>
    <d v="2019-08-15T00:00:00"/>
    <s v="9:01PM"/>
    <d v="2019-08-15T00:00:00"/>
    <s v="5:01PM"/>
    <d v="2019-08-15T00:00:00"/>
    <s v="10:11PM"/>
    <d v="2019-08-15T00:00:00"/>
    <s v="6:11PM"/>
    <s v="-05:00"/>
    <s v="Blade"/>
    <s v="Employee15"/>
    <s v="Employee15@blyblade.com"/>
    <x v="35"/>
    <s v="--"/>
    <s v="Travel | UberX Diamond"/>
    <x v="0"/>
    <x v="916"/>
    <n v="65"/>
    <s v="10004, USA"/>
    <s v="07608, USA"/>
    <x v="7"/>
    <s v="I'M RIDING"/>
    <s v="DEPT - CX"/>
    <s v="Monthly Billing"/>
    <s v="Fare"/>
    <n v="97.94"/>
    <n v="0"/>
    <n v="0"/>
    <n v="97.94"/>
    <s v="USD"/>
    <n v="97.94"/>
    <n v="0"/>
    <n v="0"/>
    <n v="97.94"/>
    <n v="9.7899999999999991"/>
  </r>
  <r>
    <s v="cff030bd-2316-4980-b2cc-968433b5b90f"/>
    <d v="2019-08-15T22:42:33"/>
    <d v="2019-08-15T00:00:00"/>
    <s v="10:14PM"/>
    <d v="2019-08-15T00:00:00"/>
    <s v="6:14PM"/>
    <d v="2019-08-15T00:00:00"/>
    <s v="10:42PM"/>
    <d v="2019-08-15T00:00:00"/>
    <s v="6:42PM"/>
    <s v="-05:00"/>
    <s v="Blade"/>
    <s v="Employee49"/>
    <s v="Employee49@blyblade.com"/>
    <x v="46"/>
    <s v="--"/>
    <s v="Travel | UberX"/>
    <x v="1"/>
    <x v="917"/>
    <n v="21"/>
    <s v="10591, USA"/>
    <s v="10604, USA"/>
    <x v="7"/>
    <s v="I'M RIDING"/>
    <s v="BLADE - CX + SR CX"/>
    <s v="Monthly Billing"/>
    <s v="Fare"/>
    <n v="9.2799999999999994"/>
    <n v="0"/>
    <n v="0"/>
    <n v="9.2799999999999994"/>
    <s v="USD"/>
    <n v="9.2799999999999994"/>
    <n v="0"/>
    <n v="0"/>
    <n v="9.2799999999999994"/>
    <n v="0.93"/>
  </r>
  <r>
    <s v="d83e2da8-52f4-4436-9579-f6fe3a7b66b9"/>
    <d v="2019-08-15T23:31:45"/>
    <d v="2019-08-15T00:00:00"/>
    <s v="10:57PM"/>
    <d v="2019-08-15T00:00:00"/>
    <s v="6:57PM"/>
    <d v="2019-08-15T00:00:00"/>
    <s v="11:31PM"/>
    <d v="2019-08-15T00:00:00"/>
    <s v="7:31PM"/>
    <s v="-05:00"/>
    <s v="Blade"/>
    <s v="Employee15"/>
    <s v="Employee15@blyblade.com"/>
    <x v="35"/>
    <s v="--"/>
    <s v="Travel | UberX"/>
    <x v="2"/>
    <x v="918"/>
    <n v="30"/>
    <s v="07608, USA"/>
    <s v="11105, USA"/>
    <x v="7"/>
    <s v="I'M RIDING"/>
    <s v="DEPT - CX"/>
    <s v="Monthly Billing"/>
    <s v="Fare"/>
    <n v="57.84"/>
    <n v="0"/>
    <n v="0"/>
    <n v="57.84"/>
    <s v="USD"/>
    <n v="57.84"/>
    <n v="0"/>
    <n v="0"/>
    <n v="57.84"/>
    <n v="5.78"/>
  </r>
  <r>
    <s v="d4aa1d21-8ec6-4a37-a768-55860b6adee4"/>
    <d v="2019-08-15T23:46:34"/>
    <d v="2019-08-15T00:00:00"/>
    <s v="11:30PM"/>
    <d v="2019-08-15T00:00:00"/>
    <s v="7:30PM"/>
    <d v="2019-08-15T00:00:00"/>
    <s v="11:46PM"/>
    <d v="2019-08-15T00:00:00"/>
    <s v="7:46PM"/>
    <s v="-05:00"/>
    <s v="Blade"/>
    <s v="Employee44"/>
    <s v="Employee44@blyblade.com"/>
    <x v="44"/>
    <s v="--"/>
    <s v="Travel | UberX"/>
    <x v="0"/>
    <x v="420"/>
    <n v="14"/>
    <s v="10016, USA"/>
    <s v="10001, USA"/>
    <x v="7"/>
    <s v="I'M RIDING"/>
    <s v="DEPT - FR - NY"/>
    <s v="Monthly Billing"/>
    <s v="Fare"/>
    <n v="13.85"/>
    <n v="0"/>
    <n v="0"/>
    <n v="13.85"/>
    <s v="USD"/>
    <n v="13.85"/>
    <n v="0"/>
    <n v="0"/>
    <n v="13.85"/>
    <n v="1.39"/>
  </r>
  <r>
    <s v="c0983d65-8cf0-4a12-96bf-f53b1d58c3eb"/>
    <d v="2019-08-16T00:21:17"/>
    <d v="2019-08-15T00:00:00"/>
    <s v="11:58PM"/>
    <d v="2019-08-15T00:00:00"/>
    <s v="7:58PM"/>
    <d v="2019-08-16T00:00:00"/>
    <s v="12:21AM"/>
    <d v="2019-08-15T00:00:00"/>
    <s v="8:21PM"/>
    <s v="-05:00"/>
    <s v="Blade"/>
    <s v="Employee37"/>
    <s v="Employee37@blyblade.com"/>
    <x v="29"/>
    <s v="--"/>
    <s v="Travel | UberX"/>
    <x v="0"/>
    <x v="181"/>
    <n v="17"/>
    <s v="10016, USA"/>
    <s v="10001, USA"/>
    <x v="7"/>
    <s v="I'M RIDING"/>
    <s v="--"/>
    <s v="Monthly Billing"/>
    <s v="Fare"/>
    <n v="20.55"/>
    <n v="0"/>
    <n v="0"/>
    <n v="20.55"/>
    <s v="USD"/>
    <n v="20.55"/>
    <n v="0"/>
    <n v="0"/>
    <n v="20.55"/>
    <n v="2.06"/>
  </r>
  <r>
    <s v="409d9954-b921-440b-bb19-524cad3ed5b9"/>
    <d v="2019-08-16T00:40:33"/>
    <d v="2019-08-16T00:00:00"/>
    <s v="12:20AM"/>
    <d v="2019-08-15T00:00:00"/>
    <s v="8:20PM"/>
    <d v="2019-08-16T00:00:00"/>
    <s v="12:40AM"/>
    <d v="2019-08-15T00:00:00"/>
    <s v="8:40PM"/>
    <s v="-05:00"/>
    <s v="Blade"/>
    <s v="Employee16"/>
    <s v="Employee16@blyblade.com"/>
    <x v="13"/>
    <s v="--"/>
    <s v="Travel | UberX Diamond"/>
    <x v="0"/>
    <x v="389"/>
    <n v="16"/>
    <s v="10016, USA"/>
    <s v="10001, USA"/>
    <x v="7"/>
    <s v="I'M RIDING"/>
    <s v="DEPT - OPS - NY"/>
    <s v="Monthly Billing"/>
    <s v="Fare"/>
    <n v="22.69"/>
    <n v="0"/>
    <n v="0"/>
    <n v="22.69"/>
    <s v="USD"/>
    <n v="22.69"/>
    <n v="0"/>
    <n v="0"/>
    <n v="22.69"/>
    <n v="2.27"/>
  </r>
  <r>
    <s v="855ea570-5d58-4640-b703-df278d695142"/>
    <d v="2019-08-16T01:10:56"/>
    <d v="2019-08-16T00:00:00"/>
    <s v="12:44AM"/>
    <d v="2019-08-15T00:00:00"/>
    <s v="8:44PM"/>
    <d v="2019-08-16T00:00:00"/>
    <s v="1:10AM"/>
    <d v="2019-08-15T00:00:00"/>
    <s v="9:10PM"/>
    <s v="-05:00"/>
    <s v="Blade"/>
    <s v="Employee51"/>
    <s v="Employee51@blyblade.com"/>
    <x v="36"/>
    <s v="--"/>
    <s v="Travel | UberX"/>
    <x v="0"/>
    <x v="104"/>
    <n v="15"/>
    <s v="10011, USA"/>
    <s v="10004, USA"/>
    <x v="7"/>
    <s v="I'M RIDING"/>
    <s v="DEPT - CX"/>
    <s v="Monthly Billing"/>
    <s v="Fare"/>
    <n v="16.739999999999998"/>
    <n v="0"/>
    <n v="0"/>
    <n v="16.739999999999998"/>
    <s v="USD"/>
    <n v="16.739999999999998"/>
    <n v="0"/>
    <n v="0"/>
    <n v="16.739999999999998"/>
    <n v="1.67"/>
  </r>
  <r>
    <s v="b48652de-5c87-475c-9eac-fca529792f8c"/>
    <d v="2019-08-16T01:16:37"/>
    <d v="2019-08-16T00:00:00"/>
    <s v="12:18AM"/>
    <d v="2019-08-15T00:00:00"/>
    <s v="8:18PM"/>
    <d v="2019-08-16T00:00:00"/>
    <s v="1:16AM"/>
    <d v="2019-08-15T00:00:00"/>
    <s v="9:16PM"/>
    <s v="-05:00"/>
    <s v="Blade"/>
    <s v="Employee49"/>
    <s v="Employee49@blyblade.com"/>
    <x v="46"/>
    <s v="--"/>
    <s v="Travel | UberX"/>
    <x v="1"/>
    <x v="919"/>
    <n v="55"/>
    <s v="10604, USA"/>
    <s v="11237, USA"/>
    <x v="7"/>
    <s v="I'M RIDING"/>
    <s v="BLADE - CX + SR CX"/>
    <s v="Monthly Billing"/>
    <s v="Fare"/>
    <n v="46.05"/>
    <n v="0"/>
    <n v="0"/>
    <n v="46.05"/>
    <s v="USD"/>
    <n v="46.05"/>
    <n v="0"/>
    <n v="0"/>
    <n v="46.05"/>
    <n v="4.6100000000000003"/>
  </r>
  <r>
    <s v="de39454e-6a18-4c89-b968-2578261db120"/>
    <d v="2019-08-08T01:28:28"/>
    <d v="2019-08-08T00:00:00"/>
    <s v="12:57AM"/>
    <d v="2019-08-07T00:00:00"/>
    <s v="8:57PM"/>
    <d v="2019-08-08T00:00:00"/>
    <s v="1:14AM"/>
    <d v="2019-08-07T00:00:00"/>
    <s v="9:14PM"/>
    <s v="-05:00"/>
    <s v="Blade"/>
    <s v="Employee29"/>
    <s v="Employee29@blyblade.com"/>
    <x v="7"/>
    <s v="--"/>
    <s v="Travel | UberX"/>
    <x v="0"/>
    <x v="89"/>
    <n v="9"/>
    <s v="10011, USA"/>
    <s v="10014, USA"/>
    <x v="7"/>
    <s v="I'M RIDING EARLY/LATE"/>
    <s v="DEPT - OPS - NY"/>
    <s v="Monthly Billing"/>
    <s v="Tip"/>
    <n v="0"/>
    <n v="0"/>
    <n v="3.08"/>
    <n v="3.08"/>
    <s v="USD"/>
    <n v="0"/>
    <n v="0"/>
    <n v="3.08"/>
    <n v="3.08"/>
    <n v="0"/>
  </r>
  <r>
    <s v="e30885f5-e378-402a-b86e-0cf05d013f29"/>
    <d v="2019-08-16T02:54:53"/>
    <d v="2019-08-16T00:00:00"/>
    <s v="2:19AM"/>
    <d v="2019-08-15T00:00:00"/>
    <s v="10:19PM"/>
    <d v="2019-08-16T00:00:00"/>
    <s v="2:54AM"/>
    <d v="2019-08-15T00:00:00"/>
    <s v="10:54PM"/>
    <s v="-05:00"/>
    <s v="Blade"/>
    <s v="Employee3"/>
    <s v="Employee3@blyblade.com"/>
    <x v="17"/>
    <s v="--"/>
    <s v="Travel | UberX Diamond"/>
    <x v="0"/>
    <x v="920"/>
    <n v="31"/>
    <s v="10011, USA"/>
    <s v="11214, USA"/>
    <x v="7"/>
    <s v="I'M RIDING EARLY/LATE"/>
    <s v="DEPT - CX"/>
    <s v="Monthly Billing"/>
    <s v="Fare"/>
    <n v="64.27"/>
    <n v="0"/>
    <n v="0"/>
    <n v="64.27"/>
    <s v="USD"/>
    <n v="64.27"/>
    <n v="0"/>
    <n v="0"/>
    <n v="64.27"/>
    <n v="6.43"/>
  </r>
  <r>
    <s v="7785ef25-7eca-4efb-83b0-618b00dabc11"/>
    <d v="2019-08-08T04:20:44"/>
    <d v="2019-08-07T00:00:00"/>
    <s v="5:40PM"/>
    <d v="2019-08-07T00:00:00"/>
    <s v="1:40PM"/>
    <d v="2019-08-07T00:00:00"/>
    <s v="6:15PM"/>
    <d v="2019-08-07T00:00:00"/>
    <s v="2:15PM"/>
    <s v="-05:00"/>
    <s v="Blade"/>
    <s v="Employee19"/>
    <s v="Employee19@blyblade.com"/>
    <x v="10"/>
    <s v="--"/>
    <s v="Travel | UberX"/>
    <x v="0"/>
    <x v="37"/>
    <n v="31"/>
    <s v="10011, USA"/>
    <s v="10022, USA"/>
    <x v="0"/>
    <s v="I'M RIDING"/>
    <s v="DEPT - CORP - NY"/>
    <s v="Monthly Billing"/>
    <s v="Tip"/>
    <n v="0"/>
    <n v="0"/>
    <n v="3.08"/>
    <n v="3.08"/>
    <s v="USD"/>
    <n v="0"/>
    <n v="0"/>
    <n v="3.08"/>
    <n v="3.08"/>
    <n v="0"/>
  </r>
  <r>
    <s v="6c2a440f-998f-4b38-be79-962a15165f08"/>
    <d v="2019-08-16T03:05:17"/>
    <d v="2019-08-16T00:00:00"/>
    <s v="2:55AM"/>
    <d v="2019-08-15T00:00:00"/>
    <s v="10:55PM"/>
    <s v="--"/>
    <s v="--"/>
    <s v="--"/>
    <s v="--"/>
    <s v="-05:00"/>
    <s v="Blade"/>
    <s v="Employee9"/>
    <s v="Employee9@blyblade.com"/>
    <x v="8"/>
    <s v="--"/>
    <s v="Travel | UberX"/>
    <x v="0"/>
    <x v="3"/>
    <s v="--"/>
    <s v="10036, USA"/>
    <s v="10001, USA"/>
    <x v="7"/>
    <s v="I'M RIDING"/>
    <s v="DEPT - FR - NY"/>
    <s v="Monthly Billing"/>
    <s v="Fare"/>
    <n v="5.44"/>
    <n v="0"/>
    <n v="0"/>
    <n v="5.44"/>
    <s v="USD"/>
    <n v="5.44"/>
    <n v="0"/>
    <n v="0"/>
    <n v="5.44"/>
    <n v="0.54"/>
  </r>
  <r>
    <s v="607512f5-1e3e-4c76-b824-1e8fd19e65b0"/>
    <d v="2019-08-16T03:18:53"/>
    <d v="2019-08-16T00:00:00"/>
    <s v="3:02AM"/>
    <d v="2019-08-15T00:00:00"/>
    <s v="11:02PM"/>
    <d v="2019-08-16T00:00:00"/>
    <s v="3:18AM"/>
    <d v="2019-08-15T00:00:00"/>
    <s v="11:18PM"/>
    <s v="-05:00"/>
    <s v="Blade"/>
    <s v="Employee16"/>
    <s v="Employee16@blyblade.com"/>
    <x v="13"/>
    <s v="--"/>
    <s v="Travel | UberX Diamond"/>
    <x v="0"/>
    <x v="199"/>
    <n v="13"/>
    <s v="10001, USA"/>
    <s v="07086, USA"/>
    <x v="7"/>
    <s v="I'M RIDING EARLY/LATE"/>
    <s v="DEPT - OPS - NY"/>
    <s v="Monthly Billing"/>
    <s v="Fare"/>
    <n v="44.13"/>
    <n v="0"/>
    <n v="0"/>
    <n v="44.13"/>
    <s v="USD"/>
    <n v="44.13"/>
    <n v="0"/>
    <n v="0"/>
    <n v="44.13"/>
    <n v="4.41"/>
  </r>
  <r>
    <s v="3397335c-963a-4b14-b698-a7d7e72b4429"/>
    <d v="2019-08-16T03:24:39"/>
    <d v="2019-08-16T00:00:00"/>
    <s v="3:06AM"/>
    <d v="2019-08-15T00:00:00"/>
    <s v="11:06PM"/>
    <d v="2019-08-16T00:00:00"/>
    <s v="3:24AM"/>
    <d v="2019-08-15T00:00:00"/>
    <s v="11:24PM"/>
    <s v="-05:00"/>
    <s v="Blade"/>
    <s v="Employee9"/>
    <s v="Employee9@blyblade.com"/>
    <x v="8"/>
    <s v="--"/>
    <s v="Travel | UberX"/>
    <x v="0"/>
    <x v="478"/>
    <n v="17"/>
    <s v="10001, USA"/>
    <s v="10065, USA"/>
    <x v="7"/>
    <s v="PAX TRAVEL"/>
    <s v="DEPT - FR - NY"/>
    <s v="Monthly Billing"/>
    <s v="Fare"/>
    <n v="26.98"/>
    <n v="0"/>
    <n v="0"/>
    <n v="26.98"/>
    <s v="USD"/>
    <n v="26.98"/>
    <n v="0"/>
    <n v="0"/>
    <n v="26.98"/>
    <n v="2.7"/>
  </r>
  <r>
    <s v="ac6f49db-0cb8-45a6-aafb-9644e6be7973"/>
    <d v="2019-08-16T03:43:06"/>
    <d v="2019-08-16T00:00:00"/>
    <s v="2:54AM"/>
    <d v="2019-08-15T00:00:00"/>
    <s v="10:54PM"/>
    <d v="2019-08-16T00:00:00"/>
    <s v="3:42AM"/>
    <d v="2019-08-15T00:00:00"/>
    <s v="11:42PM"/>
    <s v="-05:00"/>
    <s v="Blade"/>
    <s v="Employee5"/>
    <s v="Employee5@blyblade.com"/>
    <x v="9"/>
    <s v="--"/>
    <s v="Travel | UberX Diamond"/>
    <x v="0"/>
    <x v="831"/>
    <n v="45"/>
    <s v="10011, USA"/>
    <s v="11374, USA"/>
    <x v="7"/>
    <s v="I'M RIDING EARLY/LATE"/>
    <s v="DEPT - OPS - NY"/>
    <s v="Monthly Billing"/>
    <s v="Fare"/>
    <n v="54.99"/>
    <n v="0"/>
    <n v="0"/>
    <n v="54.99"/>
    <s v="USD"/>
    <n v="54.99"/>
    <n v="0"/>
    <n v="0"/>
    <n v="54.99"/>
    <n v="5.5"/>
  </r>
  <r>
    <s v="6cf3f8df-47b3-4644-a1d5-8e087617378f"/>
    <d v="2019-08-16T03:56:42"/>
    <d v="2019-08-16T00:00:00"/>
    <s v="3:35AM"/>
    <d v="2019-08-15T00:00:00"/>
    <s v="11:35PM"/>
    <d v="2019-08-16T00:00:00"/>
    <s v="3:56AM"/>
    <d v="2019-08-15T00:00:00"/>
    <s v="11:56PM"/>
    <s v="-05:00"/>
    <s v="Blade"/>
    <s v="Employee37"/>
    <s v="Employee37@blyblade.com"/>
    <x v="29"/>
    <s v="--"/>
    <s v="Travel | UberX"/>
    <x v="0"/>
    <x v="921"/>
    <n v="16"/>
    <s v="10001, USA"/>
    <s v="10025, USA"/>
    <x v="7"/>
    <s v="I'M RIDING"/>
    <s v="--"/>
    <s v="Monthly Billing"/>
    <s v="Fare"/>
    <n v="27.11"/>
    <n v="0"/>
    <n v="0"/>
    <n v="27.11"/>
    <s v="USD"/>
    <n v="27.11"/>
    <n v="0"/>
    <n v="0"/>
    <n v="27.11"/>
    <n v="2.71"/>
  </r>
  <r>
    <s v="ce5247c2-fbd8-4e28-9da5-c61bf1ad408d"/>
    <d v="2019-08-16T04:00:11"/>
    <d v="2019-08-16T00:00:00"/>
    <s v="3:50AM"/>
    <d v="2019-08-15T00:00:00"/>
    <s v="11:50PM"/>
    <d v="2019-08-16T00:00:00"/>
    <s v="4:00AM"/>
    <d v="2019-08-16T00:00:00"/>
    <s v="12:00AM"/>
    <s v="-05:00"/>
    <s v="Blade"/>
    <s v="Employee29"/>
    <s v="Employee29@blyblade.com"/>
    <x v="7"/>
    <s v="--"/>
    <s v="Travel | UberX"/>
    <x v="0"/>
    <x v="229"/>
    <n v="6"/>
    <s v="10001, USA"/>
    <s v="10014, USA"/>
    <x v="7"/>
    <s v="I'M RIDING"/>
    <s v="DEPT - OPS - NY"/>
    <s v="Monthly Billing"/>
    <s v="Fare"/>
    <n v="10.83"/>
    <n v="0"/>
    <n v="0"/>
    <n v="10.83"/>
    <s v="USD"/>
    <n v="10.83"/>
    <n v="0"/>
    <n v="0"/>
    <n v="10.83"/>
    <n v="1.08"/>
  </r>
  <r>
    <s v="dd74fc09-a74e-4b1b-8598-891005afab38"/>
    <d v="2019-08-16T04:06:44"/>
    <d v="2019-08-16T00:00:00"/>
    <s v="3:28AM"/>
    <d v="2019-08-15T00:00:00"/>
    <s v="11:28PM"/>
    <d v="2019-08-16T00:00:00"/>
    <s v="4:06AM"/>
    <d v="2019-08-16T00:00:00"/>
    <s v="12:06AM"/>
    <s v="-05:00"/>
    <s v="Blade"/>
    <s v="Employee42"/>
    <s v="Employee42@blyblade.com"/>
    <x v="31"/>
    <s v="--"/>
    <s v="Travel | UberX"/>
    <x v="0"/>
    <x v="922"/>
    <n v="34"/>
    <s v="10001, USA"/>
    <s v="10458, USA"/>
    <x v="7"/>
    <s v="I'M RIDING"/>
    <s v="--"/>
    <s v="Monthly Billing"/>
    <s v="Fare"/>
    <n v="55.74"/>
    <n v="0"/>
    <n v="0"/>
    <n v="55.74"/>
    <s v="USD"/>
    <n v="55.74"/>
    <n v="0"/>
    <n v="0"/>
    <n v="55.74"/>
    <n v="5.57"/>
  </r>
  <r>
    <s v="b96c63f9-e3a2-46a6-af3c-eec083796531"/>
    <d v="2019-08-16T04:42:15"/>
    <d v="2019-08-16T00:00:00"/>
    <s v="3:49AM"/>
    <d v="2019-08-15T00:00:00"/>
    <s v="11:49PM"/>
    <d v="2019-08-16T00:00:00"/>
    <s v="4:42AM"/>
    <d v="2019-08-16T00:00:00"/>
    <s v="12:42AM"/>
    <s v="-05:00"/>
    <s v="Blade"/>
    <s v="Employee43"/>
    <s v="Employee43@blyblade.com"/>
    <x v="38"/>
    <s v="--"/>
    <s v="Travel | UberX"/>
    <x v="0"/>
    <x v="923"/>
    <n v="51"/>
    <s v="10001, USA"/>
    <s v="10580, USA"/>
    <x v="7"/>
    <s v="I'M RIDING EARLY/LATE"/>
    <s v="DEPT - FR - NY"/>
    <s v="Monthly Billing"/>
    <s v="Fare"/>
    <n v="92.74"/>
    <n v="0"/>
    <n v="0"/>
    <n v="92.74"/>
    <s v="USD"/>
    <n v="92.74"/>
    <n v="0"/>
    <n v="0"/>
    <n v="92.74"/>
    <n v="9.27"/>
  </r>
  <r>
    <s v="f072b0b3-9ba4-4d94-a974-f6e9b7a33e97"/>
    <d v="2019-08-16T05:59:25"/>
    <d v="2019-08-16T00:00:00"/>
    <s v="5:09AM"/>
    <d v="2019-08-16T00:00:00"/>
    <s v="1:09AM"/>
    <d v="2019-08-16T00:00:00"/>
    <s v="5:59AM"/>
    <d v="2019-08-16T00:00:00"/>
    <s v="1:59AM"/>
    <s v="-05:00"/>
    <s v="Blade"/>
    <s v="Employee43"/>
    <s v="Employee43@blyblade.com"/>
    <x v="38"/>
    <s v="--"/>
    <s v="Travel | UberX"/>
    <x v="0"/>
    <x v="924"/>
    <n v="49"/>
    <s v="10003, USA"/>
    <s v="10573, USA"/>
    <x v="7"/>
    <s v="I'M RIDING"/>
    <s v="DEPT - FR - NY"/>
    <s v="Monthly Billing"/>
    <s v="Fare"/>
    <n v="90.32"/>
    <n v="0"/>
    <n v="0"/>
    <n v="90.32"/>
    <s v="USD"/>
    <n v="90.32"/>
    <n v="0"/>
    <n v="0"/>
    <n v="90.32"/>
    <n v="9.0299999999999994"/>
  </r>
  <r>
    <s v="53a9c0b3-36ae-4403-8457-07d2903d56d8"/>
    <d v="2019-08-08T12:13:52"/>
    <d v="2019-08-07T00:00:00"/>
    <s v="6:18PM"/>
    <d v="2019-08-07T00:00:00"/>
    <s v="2:18PM"/>
    <d v="2019-08-07T00:00:00"/>
    <s v="6:37PM"/>
    <d v="2019-08-07T00:00:00"/>
    <s v="2:37PM"/>
    <s v="-05:00"/>
    <s v="Blade"/>
    <s v="Employee4"/>
    <s v="Employee4@blyblade.com"/>
    <x v="1"/>
    <s v="--"/>
    <s v="Travel | UberX"/>
    <x v="0"/>
    <x v="83"/>
    <n v="15"/>
    <s v="10016, USA"/>
    <s v="10004, USA"/>
    <x v="5"/>
    <s v="PRODUCT RIDING"/>
    <s v="DEPT - CX"/>
    <s v="Monthly Billing"/>
    <s v="Tip"/>
    <n v="0"/>
    <n v="0"/>
    <n v="1.03"/>
    <n v="1.03"/>
    <s v="USD"/>
    <n v="0"/>
    <n v="0"/>
    <n v="1.03"/>
    <n v="1.03"/>
    <n v="0"/>
  </r>
  <r>
    <s v="2b9db328-d4ea-49ba-b78d-28e738e8cfc8"/>
    <d v="2019-08-16T09:56:58"/>
    <d v="2019-08-16T00:00:00"/>
    <s v="9:36AM"/>
    <d v="2019-08-16T00:00:00"/>
    <s v="5:36AM"/>
    <d v="2019-08-16T00:00:00"/>
    <s v="9:56AM"/>
    <d v="2019-08-16T00:00:00"/>
    <s v="5:56AM"/>
    <s v="-05:00"/>
    <s v="Blade"/>
    <s v="Employee4"/>
    <s v="Employee4@blyblade.com"/>
    <x v="1"/>
    <s v="--"/>
    <s v="Travel | UberX Diamond"/>
    <x v="0"/>
    <x v="925"/>
    <n v="15"/>
    <s v="10038, USA"/>
    <s v="10011, USA"/>
    <x v="7"/>
    <s v="I'M RIDING"/>
    <s v="DEPT - CX"/>
    <s v="Monthly Billing"/>
    <s v="Fare"/>
    <n v="21.07"/>
    <n v="0"/>
    <n v="0"/>
    <n v="21.07"/>
    <s v="USD"/>
    <n v="21.07"/>
    <n v="0"/>
    <n v="0"/>
    <n v="21.07"/>
    <n v="2.11"/>
  </r>
  <r>
    <s v="de5cf30b-7125-482e-a1fb-44b176c62f5e"/>
    <d v="2019-08-16T11:02:21"/>
    <d v="2019-08-16T00:00:00"/>
    <s v="10:36AM"/>
    <d v="2019-08-16T00:00:00"/>
    <s v="6:36AM"/>
    <d v="2019-08-16T00:00:00"/>
    <s v="11:02AM"/>
    <d v="2019-08-16T00:00:00"/>
    <s v="7:02AM"/>
    <s v="-05:00"/>
    <s v="Blade"/>
    <s v="Employee49"/>
    <s v="Employee49@blyblade.com"/>
    <x v="46"/>
    <s v="--"/>
    <s v="Travel | UberX"/>
    <x v="0"/>
    <x v="926"/>
    <n v="23"/>
    <s v="11237, USA"/>
    <s v="10010, USA"/>
    <x v="7"/>
    <s v="I'M RIDING EARLY/LATE"/>
    <s v="BLADE - CX + SR CX"/>
    <s v="Monthly Billing"/>
    <s v="Fare"/>
    <n v="17.73"/>
    <n v="0"/>
    <n v="0"/>
    <n v="17.73"/>
    <s v="USD"/>
    <n v="17.73"/>
    <n v="0"/>
    <n v="0"/>
    <n v="17.73"/>
    <n v="1.77"/>
  </r>
  <r>
    <s v="25228a72-b25d-4514-9fc5-dd97d118a4cc"/>
    <d v="2019-08-16T11:06:22"/>
    <d v="2019-08-16T00:00:00"/>
    <s v="10:44AM"/>
    <d v="2019-08-16T00:00:00"/>
    <s v="6:44AM"/>
    <d v="2019-08-16T00:00:00"/>
    <s v="11:06AM"/>
    <d v="2019-08-16T00:00:00"/>
    <s v="7:06AM"/>
    <s v="-05:00"/>
    <s v="Blade"/>
    <s v="Employee13"/>
    <s v="Employee13@blyblade.com"/>
    <x v="33"/>
    <s v="--"/>
    <s v="Travel | UberX Diamond"/>
    <x v="0"/>
    <x v="259"/>
    <n v="16"/>
    <s v="11211, USA"/>
    <s v="10010, USA"/>
    <x v="7"/>
    <s v="I'M RIDING"/>
    <s v="DEPT - CX"/>
    <s v="Monthly Billing"/>
    <s v="Fare"/>
    <n v="19.239999999999998"/>
    <n v="0"/>
    <n v="0"/>
    <n v="19.239999999999998"/>
    <s v="USD"/>
    <n v="19.239999999999998"/>
    <n v="0"/>
    <n v="0"/>
    <n v="19.239999999999998"/>
    <n v="1.92"/>
  </r>
  <r>
    <s v="4cc5c682-4146-4db8-b44f-f154eaba3547"/>
    <d v="2019-08-16T11:34:48"/>
    <d v="2019-08-16T00:00:00"/>
    <s v="10:53AM"/>
    <d v="2019-08-16T00:00:00"/>
    <s v="6:53AM"/>
    <d v="2019-08-16T00:00:00"/>
    <s v="11:34AM"/>
    <d v="2019-08-16T00:00:00"/>
    <s v="7:34AM"/>
    <s v="-05:00"/>
    <s v="Blade"/>
    <s v="Employee25"/>
    <s v="Employee25@blyblade.com"/>
    <x v="21"/>
    <s v="--"/>
    <s v="Travel | UberX Diamond"/>
    <x v="2"/>
    <x v="927"/>
    <n v="36"/>
    <s v="07087, USA"/>
    <s v="10016, USA"/>
    <x v="7"/>
    <s v="I'M RIDING EARLY/LATE"/>
    <s v="DEPT - CX"/>
    <s v="Monthly Billing"/>
    <s v="Fare"/>
    <n v="47.36"/>
    <n v="0"/>
    <n v="0"/>
    <n v="47.36"/>
    <s v="USD"/>
    <n v="47.36"/>
    <n v="0"/>
    <n v="0"/>
    <n v="47.36"/>
    <n v="4.74"/>
  </r>
  <r>
    <s v="f610485f-e7c2-4071-8572-62b5304ae89f"/>
    <d v="2019-08-16T11:58:07"/>
    <d v="2019-08-16T00:00:00"/>
    <s v="11:23AM"/>
    <d v="2019-08-16T00:00:00"/>
    <s v="7:23AM"/>
    <d v="2019-08-16T00:00:00"/>
    <s v="11:57AM"/>
    <d v="2019-08-16T00:00:00"/>
    <s v="7:57AM"/>
    <s v="-05:00"/>
    <s v="Blade"/>
    <s v="Employee5"/>
    <s v="Employee5@blyblade.com"/>
    <x v="9"/>
    <s v="--"/>
    <s v="Travel | UberX Diamond"/>
    <x v="0"/>
    <x v="928"/>
    <n v="32"/>
    <s v="11374, USA"/>
    <s v="10011, USA"/>
    <x v="7"/>
    <s v="I'M RIDING"/>
    <s v="DEPT - OPS - NY"/>
    <s v="Monthly Billing"/>
    <s v="Fare"/>
    <n v="47.72"/>
    <n v="0"/>
    <n v="0"/>
    <n v="47.72"/>
    <s v="USD"/>
    <n v="47.72"/>
    <n v="0"/>
    <n v="0"/>
    <n v="47.72"/>
    <n v="4.7699999999999996"/>
  </r>
  <r>
    <s v="af05bd8d-bbb0-45aa-a82f-2a1ba5414bb5"/>
    <d v="2019-08-16T14:26:53"/>
    <d v="2019-08-16T00:00:00"/>
    <s v="1:40PM"/>
    <d v="2019-08-16T00:00:00"/>
    <s v="9:40AM"/>
    <d v="2019-08-16T00:00:00"/>
    <s v="2:26PM"/>
    <d v="2019-08-16T00:00:00"/>
    <s v="10:26AM"/>
    <s v="-05:00"/>
    <s v="Blade"/>
    <s v="Employee16"/>
    <s v="Employee16@blyblade.com"/>
    <x v="13"/>
    <s v="--"/>
    <s v="Travel | UberX"/>
    <x v="2"/>
    <x v="449"/>
    <n v="40"/>
    <s v="07086, USA"/>
    <s v="10010, USA"/>
    <x v="7"/>
    <s v="I'M RIDING"/>
    <s v="DEPT - OPS - NY"/>
    <s v="Monthly Billing"/>
    <s v="Fare"/>
    <n v="37.79"/>
    <n v="0"/>
    <n v="0"/>
    <n v="37.79"/>
    <s v="USD"/>
    <n v="37.79"/>
    <n v="0"/>
    <n v="0"/>
    <n v="37.79"/>
    <n v="3.78"/>
  </r>
  <r>
    <s v="55241df0-f3b8-44a8-8444-ddcb042014d5"/>
    <d v="2019-08-16T14:39:10"/>
    <d v="2019-08-16T00:00:00"/>
    <s v="2:12PM"/>
    <d v="2019-08-16T00:00:00"/>
    <s v="10:12AM"/>
    <d v="2019-08-16T00:00:00"/>
    <s v="2:38PM"/>
    <d v="2019-08-16T00:00:00"/>
    <s v="10:38AM"/>
    <s v="-05:00"/>
    <s v="Blade"/>
    <s v="Employee51"/>
    <s v="Employee51@blyblade.com"/>
    <x v="36"/>
    <s v="--"/>
    <s v="Travel | UberX"/>
    <x v="0"/>
    <x v="561"/>
    <n v="21"/>
    <s v="10036, USA"/>
    <s v="10004, USA"/>
    <x v="7"/>
    <s v="PAX TRAVEL"/>
    <s v="DEPT - CX"/>
    <s v="Monthly Billing"/>
    <s v="Fare"/>
    <n v="31.14"/>
    <n v="0"/>
    <n v="0"/>
    <n v="31.14"/>
    <s v="USD"/>
    <n v="31.14"/>
    <n v="0"/>
    <n v="0"/>
    <n v="31.14"/>
    <n v="3.11"/>
  </r>
  <r>
    <s v="5533b356-444c-433d-a711-f54d39ac7c9b"/>
    <d v="2019-08-16T15:27:18"/>
    <d v="2019-08-16T00:00:00"/>
    <s v="2:24PM"/>
    <d v="2019-08-16T00:00:00"/>
    <s v="10:24AM"/>
    <d v="2019-08-16T00:00:00"/>
    <s v="3:27PM"/>
    <d v="2019-08-16T00:00:00"/>
    <s v="11:27AM"/>
    <s v="-05:00"/>
    <s v="Blade"/>
    <s v="Employee26"/>
    <s v="Employee26@blyblade.com"/>
    <x v="24"/>
    <s v="--"/>
    <s v="Travel | UberX"/>
    <x v="0"/>
    <x v="929"/>
    <n v="61"/>
    <s v="10001, USA"/>
    <s v="10604, USA"/>
    <x v="7"/>
    <s v="I'M RIDING"/>
    <s v="DEPT - OPS - NY"/>
    <s v="Monthly Billing"/>
    <s v="Fare"/>
    <n v="136.80000000000001"/>
    <n v="0"/>
    <n v="0"/>
    <n v="136.80000000000001"/>
    <s v="USD"/>
    <n v="136.80000000000001"/>
    <n v="0"/>
    <n v="0"/>
    <n v="136.80000000000001"/>
    <n v="13.68"/>
  </r>
  <r>
    <s v="9c04a757-135c-4944-b322-91c19027eb76"/>
    <d v="2019-08-08T15:56:31"/>
    <d v="2019-08-08T00:00:00"/>
    <s v="2:18PM"/>
    <d v="2019-08-08T00:00:00"/>
    <s v="10:18AM"/>
    <d v="2019-08-08T00:00:00"/>
    <s v="2:30PM"/>
    <d v="2019-08-08T00:00:00"/>
    <s v="10:30AM"/>
    <s v="-05:00"/>
    <s v="Blade"/>
    <s v="Employee37"/>
    <s v="Employee37@blyblade.com"/>
    <x v="29"/>
    <s v="--"/>
    <s v="Travel | UberX"/>
    <x v="0"/>
    <x v="200"/>
    <n v="8"/>
    <s v="10011, USA"/>
    <s v="10011, USA"/>
    <x v="6"/>
    <s v="I'M RIDING"/>
    <s v="--"/>
    <s v="Monthly Billing"/>
    <s v="Tip"/>
    <n v="0"/>
    <n v="0"/>
    <n v="3.08"/>
    <n v="3.08"/>
    <s v="USD"/>
    <n v="0"/>
    <n v="0"/>
    <n v="3.08"/>
    <n v="3.08"/>
    <n v="0"/>
  </r>
  <r>
    <s v="8f3a20de-5066-49d5-a744-4f46b65dfd6a"/>
    <d v="2019-08-16T15:37:34"/>
    <d v="2019-08-16T00:00:00"/>
    <s v="3:10PM"/>
    <d v="2019-08-16T00:00:00"/>
    <s v="11:10AM"/>
    <d v="2019-08-16T00:00:00"/>
    <s v="3:37PM"/>
    <d v="2019-08-16T00:00:00"/>
    <s v="11:37AM"/>
    <s v="-05:00"/>
    <s v="Blade"/>
    <s v="Employee4"/>
    <s v="Employee4@blyblade.com"/>
    <x v="1"/>
    <s v="--"/>
    <s v="Travel | UberX Diamond"/>
    <x v="0"/>
    <x v="135"/>
    <n v="23"/>
    <s v="10011, USA"/>
    <s v="10016, USA"/>
    <x v="7"/>
    <s v="I'M RIDING"/>
    <s v="DEPT - CX"/>
    <s v="Monthly Billing"/>
    <s v="Fare"/>
    <n v="31.92"/>
    <n v="0"/>
    <n v="0"/>
    <n v="31.92"/>
    <s v="USD"/>
    <n v="31.92"/>
    <n v="0"/>
    <n v="0"/>
    <n v="31.92"/>
    <n v="3.19"/>
  </r>
  <r>
    <s v="4f8ecf24-6c17-462d-b887-217abdc98f04"/>
    <d v="2019-08-08T16:34:06"/>
    <d v="2019-08-08T00:00:00"/>
    <s v="4:02PM"/>
    <d v="2019-08-08T00:00:00"/>
    <s v="12:02PM"/>
    <d v="2019-08-08T00:00:00"/>
    <s v="4:33PM"/>
    <d v="2019-08-08T00:00:00"/>
    <s v="12:33PM"/>
    <s v="-05:00"/>
    <s v="Blade"/>
    <s v="Employee37"/>
    <s v="Employee37@blyblade.com"/>
    <x v="29"/>
    <s v="--"/>
    <s v="Travel | UberX"/>
    <x v="0"/>
    <x v="710"/>
    <n v="27"/>
    <s v="10011, USA"/>
    <s v="10016, USA"/>
    <x v="7"/>
    <s v="I'M RIDING"/>
    <s v="--"/>
    <s v="Monthly Billing"/>
    <s v="Tip"/>
    <n v="0"/>
    <n v="0"/>
    <n v="7.32"/>
    <n v="7.32"/>
    <s v="USD"/>
    <n v="0"/>
    <n v="0"/>
    <n v="7.32"/>
    <n v="7.32"/>
    <n v="0"/>
  </r>
  <r>
    <s v="db873c8c-56ad-4678-a904-ef47246d6672"/>
    <d v="2019-08-16T15:52:17"/>
    <d v="2019-08-16T00:00:00"/>
    <s v="2:48PM"/>
    <d v="2019-08-16T00:00:00"/>
    <s v="10:48AM"/>
    <d v="2019-08-16T00:00:00"/>
    <s v="3:51PM"/>
    <d v="2019-08-16T00:00:00"/>
    <s v="11:51AM"/>
    <s v="-05:00"/>
    <s v="Blade"/>
    <s v="Employee15"/>
    <s v="Employee15@blyblade.com"/>
    <x v="35"/>
    <s v="--"/>
    <s v="Travel | UberX Diamond"/>
    <x v="0"/>
    <x v="930"/>
    <n v="59"/>
    <s v="10004, USA"/>
    <s v="07608, USA"/>
    <x v="7"/>
    <s v="I'M RIDING"/>
    <s v="DEPT - CX"/>
    <s v="Monthly Billing"/>
    <s v="Fare"/>
    <n v="91.03"/>
    <n v="0"/>
    <n v="0"/>
    <n v="91.03"/>
    <s v="USD"/>
    <n v="91.03"/>
    <n v="0"/>
    <n v="0"/>
    <n v="91.03"/>
    <n v="9.1"/>
  </r>
  <r>
    <s v="81287760-e6e1-5f70-b583-ce7965fd79ca"/>
    <d v="2019-08-08T17:22:27"/>
    <d v="2019-08-08T00:00:00"/>
    <s v="5:01PM"/>
    <d v="2019-08-08T00:00:00"/>
    <s v="1:01PM"/>
    <d v="2019-08-08T00:00:00"/>
    <s v="5:22PM"/>
    <d v="2019-08-08T00:00:00"/>
    <s v="1:22PM"/>
    <s v="-05:00"/>
    <s v="Blade"/>
    <s v="Employee26"/>
    <s v="Employee26@blyblade.com"/>
    <x v="24"/>
    <s v="--"/>
    <s v="Eats"/>
    <x v="0"/>
    <x v="118"/>
    <n v="20"/>
    <s v="10010, USA"/>
    <s v="10010, USA"/>
    <x v="9"/>
    <s v="Blade - Lunch Policy"/>
    <s v="DEPT - OPS - NY"/>
    <s v="Monthly Billing"/>
    <s v="Fare and Tip"/>
    <n v="22.3"/>
    <n v="0"/>
    <n v="2.7"/>
    <n v="20"/>
    <s v="USD"/>
    <n v="22.3"/>
    <n v="0"/>
    <n v="2.7"/>
    <n v="20"/>
    <n v="2"/>
  </r>
  <r>
    <s v="e159b5f7-b6a8-4d28-bfa1-270602f2d45a"/>
    <d v="2019-08-16T18:16:29"/>
    <d v="2019-08-16T00:00:00"/>
    <s v="6:02PM"/>
    <d v="2019-08-16T00:00:00"/>
    <s v="2:02PM"/>
    <d v="2019-08-16T00:00:00"/>
    <s v="6:15PM"/>
    <d v="2019-08-16T00:00:00"/>
    <s v="2:15PM"/>
    <s v="-05:00"/>
    <s v="Blade"/>
    <s v="Employee51"/>
    <s v="Employee51@blyblade.com"/>
    <x v="36"/>
    <s v="--"/>
    <s v="Travel | UberX"/>
    <x v="0"/>
    <x v="598"/>
    <n v="9"/>
    <s v="10004, USA"/>
    <s v="10016, USA"/>
    <x v="7"/>
    <s v="I'M RIDING"/>
    <s v="DEPT - CX"/>
    <s v="Monthly Billing"/>
    <s v="Fare"/>
    <n v="20.93"/>
    <n v="0"/>
    <n v="0"/>
    <n v="20.93"/>
    <s v="USD"/>
    <n v="20.93"/>
    <n v="0"/>
    <n v="0"/>
    <n v="20.93"/>
    <n v="2.09"/>
  </r>
  <r>
    <s v="ed4b1953-7d43-4016-8e71-8a3c2aa3b32a"/>
    <d v="2019-08-16T18:16:43"/>
    <d v="2019-08-16T00:00:00"/>
    <s v="5:20PM"/>
    <d v="2019-08-16T00:00:00"/>
    <s v="1:20PM"/>
    <d v="2019-08-16T00:00:00"/>
    <s v="6:16PM"/>
    <d v="2019-08-16T00:00:00"/>
    <s v="2:16PM"/>
    <s v="-05:00"/>
    <s v="Blade"/>
    <s v="Employee15"/>
    <s v="Employee15@blyblade.com"/>
    <x v="35"/>
    <s v="--"/>
    <s v="Travel | UberX"/>
    <x v="2"/>
    <x v="604"/>
    <n v="49"/>
    <s v="07608, USA"/>
    <s v="ted States"/>
    <x v="7"/>
    <s v="I'M RIDING"/>
    <s v="DEPT - CX"/>
    <s v="Monthly Billing"/>
    <s v="Fare"/>
    <n v="47.93"/>
    <n v="0"/>
    <n v="0"/>
    <n v="47.93"/>
    <s v="USD"/>
    <n v="47.93"/>
    <n v="0"/>
    <n v="0"/>
    <n v="47.93"/>
    <n v="4.79"/>
  </r>
  <r>
    <s v="4cd59801-0dc1-585c-8753-98cf9119c778"/>
    <d v="2019-08-08T17:59:10"/>
    <d v="2019-08-08T00:00:00"/>
    <s v="5:29PM"/>
    <d v="2019-08-08T00:00:00"/>
    <s v="1:29PM"/>
    <d v="2019-08-08T00:00:00"/>
    <s v="5:59PM"/>
    <d v="2019-08-08T00:00:00"/>
    <s v="1:59PM"/>
    <s v="-05:00"/>
    <s v="Blade"/>
    <s v="Employee13"/>
    <s v="Employee13@blyblade.com"/>
    <x v="33"/>
    <s v="--"/>
    <s v="Eats"/>
    <x v="0"/>
    <x v="118"/>
    <n v="29"/>
    <s v="10010, USA"/>
    <s v="10010, USA"/>
    <x v="9"/>
    <s v="Blade - Lunch Policy"/>
    <s v="DEPT - CX"/>
    <s v="Monthly Billing"/>
    <s v="Fare and Tip"/>
    <n v="16.59"/>
    <n v="0"/>
    <n v="1.3"/>
    <n v="16.59"/>
    <s v="USD"/>
    <n v="16.59"/>
    <n v="0"/>
    <n v="1.3"/>
    <n v="16.59"/>
    <n v="1.66"/>
  </r>
  <r>
    <s v="5ea9bc7b-61b0-4701-9347-d52270309610"/>
    <d v="2019-08-16T21:59:07"/>
    <d v="2019-08-16T00:00:00"/>
    <s v="8:40PM"/>
    <d v="2019-08-16T00:00:00"/>
    <s v="4:40PM"/>
    <d v="2019-08-16T00:00:00"/>
    <s v="9:58PM"/>
    <d v="2019-08-16T00:00:00"/>
    <s v="5:58PM"/>
    <s v="-05:00"/>
    <s v="Blade"/>
    <s v="Employee52"/>
    <s v="Employee52@blyblade.com"/>
    <x v="37"/>
    <s v="--"/>
    <s v="Travel | UberX"/>
    <x v="0"/>
    <x v="365"/>
    <n v="72"/>
    <s v="États-Unis"/>
    <s v="États-Unis"/>
    <x v="7"/>
    <s v="I'M RIDING"/>
    <s v="DEPT - CX"/>
    <s v="Monthly Billing"/>
    <s v="Fare"/>
    <n v="100.62"/>
    <n v="0"/>
    <n v="0"/>
    <n v="100.62"/>
    <s v="USD"/>
    <n v="100.62"/>
    <n v="0"/>
    <n v="0"/>
    <n v="100.62"/>
    <n v="10.06"/>
  </r>
  <r>
    <s v="4a13e5be-0048-5764-a64d-06d610b9dc48"/>
    <d v="2019-08-08T18:30:04"/>
    <d v="2019-08-08T00:00:00"/>
    <s v="6:02PM"/>
    <d v="2019-08-08T00:00:00"/>
    <s v="2:02PM"/>
    <d v="2019-08-08T00:00:00"/>
    <s v="6:29PM"/>
    <d v="2019-08-08T00:00:00"/>
    <s v="2:29PM"/>
    <s v="-05:00"/>
    <s v="Blade"/>
    <s v="Employee18"/>
    <s v="Employee18@blyblade.com"/>
    <x v="34"/>
    <s v="--"/>
    <s v="Eats"/>
    <x v="0"/>
    <x v="219"/>
    <n v="27"/>
    <s v="10011, USA"/>
    <s v="10011, USA"/>
    <x v="9"/>
    <s v="Blade - Lunch Policy"/>
    <s v="DEPT - CX"/>
    <s v="Monthly Billing"/>
    <s v="Fare and Tip"/>
    <n v="14.88"/>
    <n v="0"/>
    <n v="3"/>
    <n v="14.88"/>
    <s v="USD"/>
    <n v="14.88"/>
    <n v="0"/>
    <n v="3"/>
    <n v="14.88"/>
    <n v="1.49"/>
  </r>
  <r>
    <s v="9e94f5ab-b9cd-49bd-9168-d40babddd7b7"/>
    <d v="2019-08-16T23:33:09"/>
    <d v="2019-08-16T00:00:00"/>
    <s v="11:24PM"/>
    <d v="2019-08-16T00:00:00"/>
    <s v="7:24PM"/>
    <d v="2019-08-16T00:00:00"/>
    <s v="11:33PM"/>
    <d v="2019-08-16T00:00:00"/>
    <s v="7:33PM"/>
    <s v="-05:00"/>
    <s v="Blade"/>
    <s v="Employee17"/>
    <s v="Employee17@blyblade.com"/>
    <x v="12"/>
    <s v="--"/>
    <s v="Travel | UberX"/>
    <x v="0"/>
    <x v="429"/>
    <n v="4"/>
    <s v="10016, USA"/>
    <s v="10017, USA"/>
    <x v="7"/>
    <s v="I'M RIDING"/>
    <s v="DEPT - OPS - NY"/>
    <s v="Monthly Billing"/>
    <s v="Fare"/>
    <n v="10.76"/>
    <n v="0"/>
    <n v="0"/>
    <n v="10.76"/>
    <s v="USD"/>
    <n v="10.76"/>
    <n v="0"/>
    <n v="0"/>
    <n v="10.76"/>
    <n v="1.08"/>
  </r>
  <r>
    <s v="c96888d5-5268-583b-96a8-ea915a4c13c6"/>
    <d v="2019-08-08T18:52:12"/>
    <d v="2019-08-08T00:00:00"/>
    <s v="6:31PM"/>
    <d v="2019-08-08T00:00:00"/>
    <s v="2:31PM"/>
    <d v="2019-08-08T00:00:00"/>
    <s v="6:52PM"/>
    <d v="2019-08-08T00:00:00"/>
    <s v="2:52PM"/>
    <s v="-05:00"/>
    <s v="Blade"/>
    <s v="Employee4"/>
    <s v="Employee4@blyblade.com"/>
    <x v="1"/>
    <s v="--"/>
    <s v="Eats"/>
    <x v="0"/>
    <x v="229"/>
    <n v="20"/>
    <s v="10011, USA"/>
    <s v="10011, USA"/>
    <x v="9"/>
    <s v="Blade - Lunch Policy"/>
    <s v="DEPT - CX"/>
    <s v="Monthly Billing"/>
    <s v="Fare and Tip"/>
    <n v="22.77"/>
    <n v="0"/>
    <n v="2.75"/>
    <n v="20"/>
    <s v="USD"/>
    <n v="22.77"/>
    <n v="0"/>
    <n v="2.75"/>
    <n v="20"/>
    <n v="2"/>
  </r>
  <r>
    <s v="6e93395f-e4a1-4214-881d-293e5b122c1c"/>
    <d v="2019-08-16T23:39:58"/>
    <d v="2019-08-16T00:00:00"/>
    <s v="10:55PM"/>
    <d v="2019-08-16T00:00:00"/>
    <s v="6:55PM"/>
    <d v="2019-08-16T00:00:00"/>
    <s v="11:39PM"/>
    <d v="2019-08-16T00:00:00"/>
    <s v="7:39PM"/>
    <s v="-05:00"/>
    <s v="Blade"/>
    <s v="Employee52"/>
    <s v="Employee52@blyblade.com"/>
    <x v="37"/>
    <s v="--"/>
    <s v="Travel | UberX"/>
    <x v="2"/>
    <x v="931"/>
    <n v="40"/>
    <s v="États-Unis"/>
    <s v="États-Unis"/>
    <x v="7"/>
    <s v="I'M RIDING"/>
    <s v="DEPT - CX"/>
    <s v="Monthly Billing"/>
    <s v="Fare"/>
    <n v="55.24"/>
    <n v="0"/>
    <n v="0"/>
    <n v="55.24"/>
    <s v="USD"/>
    <n v="55.24"/>
    <n v="0"/>
    <n v="0"/>
    <n v="55.24"/>
    <n v="5.52"/>
  </r>
  <r>
    <s v="b5ff42d0-a6e7-4843-ba0f-c1c47621801f"/>
    <d v="2019-08-16T23:57:14"/>
    <d v="2019-08-16T00:00:00"/>
    <s v="10:56PM"/>
    <d v="2019-08-16T00:00:00"/>
    <s v="6:56PM"/>
    <d v="2019-08-16T00:00:00"/>
    <s v="11:50PM"/>
    <d v="2019-08-16T00:00:00"/>
    <s v="7:50PM"/>
    <s v="-05:00"/>
    <s v="Blade"/>
    <s v="Employee26"/>
    <s v="Employee26@blyblade.com"/>
    <x v="24"/>
    <s v="--"/>
    <s v="Travel | UberX"/>
    <x v="1"/>
    <x v="932"/>
    <n v="51"/>
    <s v="10604, USA"/>
    <s v="10010, USA"/>
    <x v="7"/>
    <s v="I'M RIDING"/>
    <s v="DEPT - OPS - NY"/>
    <s v="Monthly Billing"/>
    <s v="Fare"/>
    <n v="61.35"/>
    <n v="0"/>
    <n v="0"/>
    <n v="61.35"/>
    <s v="USD"/>
    <n v="61.35"/>
    <n v="0"/>
    <n v="0"/>
    <n v="61.35"/>
    <n v="6.14"/>
  </r>
  <r>
    <s v="a8dc61cc-ec37-44b9-ab88-14bc2fa93e83"/>
    <d v="2019-08-17T00:29:54"/>
    <d v="2019-08-16T00:00:00"/>
    <s v="11:52PM"/>
    <d v="2019-08-16T00:00:00"/>
    <s v="7:52PM"/>
    <d v="2019-08-17T00:00:00"/>
    <s v="12:10AM"/>
    <d v="2019-08-16T00:00:00"/>
    <s v="8:10PM"/>
    <s v="-05:00"/>
    <s v="Blade"/>
    <s v="Employee23"/>
    <s v="Employee23@blyblade.com"/>
    <x v="39"/>
    <s v="--"/>
    <s v="Travel | UberX"/>
    <x v="0"/>
    <x v="198"/>
    <n v="14"/>
    <s v="10010, USA"/>
    <s v="10014, USA"/>
    <x v="7"/>
    <s v="I'M RIDING"/>
    <s v="DEPT - FR - NY"/>
    <s v="Monthly Billing"/>
    <s v="Fare"/>
    <n v="17.55"/>
    <n v="0"/>
    <n v="0"/>
    <n v="17.55"/>
    <s v="USD"/>
    <n v="17.55"/>
    <n v="0"/>
    <n v="0"/>
    <n v="17.55"/>
    <n v="1.76"/>
  </r>
  <r>
    <s v="c5d1fd09-2f08-428a-a779-cc2211089737"/>
    <d v="2019-08-17T00:39:08"/>
    <d v="2019-08-17T00:00:00"/>
    <s v="12:12AM"/>
    <d v="2019-08-16T00:00:00"/>
    <s v="8:12PM"/>
    <d v="2019-08-17T00:00:00"/>
    <s v="12:38AM"/>
    <d v="2019-08-16T00:00:00"/>
    <s v="8:38PM"/>
    <s v="-05:00"/>
    <s v="Blade"/>
    <s v="Employee46"/>
    <s v="Employee46@blyblade.com"/>
    <x v="43"/>
    <s v="--"/>
    <s v="Travel | UberX"/>
    <x v="0"/>
    <x v="75"/>
    <n v="22"/>
    <s v="10011, USA"/>
    <s v="10030, USA"/>
    <x v="7"/>
    <s v="I'M RIDING"/>
    <s v="BLADE - CX + SR CX"/>
    <s v="Monthly Billing"/>
    <s v="Fare"/>
    <n v="25.95"/>
    <n v="0"/>
    <n v="0"/>
    <n v="25.95"/>
    <s v="USD"/>
    <n v="25.95"/>
    <n v="0"/>
    <n v="0"/>
    <n v="25.95"/>
    <n v="2.6"/>
  </r>
  <r>
    <s v="89d1ec84-8dbf-4485-938e-136099f0ca02"/>
    <d v="2019-08-17T00:42:53"/>
    <d v="2019-08-17T00:00:00"/>
    <s v="12:15AM"/>
    <d v="2019-08-16T00:00:00"/>
    <s v="8:15PM"/>
    <d v="2019-08-17T00:00:00"/>
    <s v="12:42AM"/>
    <d v="2019-08-16T00:00:00"/>
    <s v="8:42PM"/>
    <s v="-05:00"/>
    <s v="Blade"/>
    <s v="Employee13"/>
    <s v="Employee13@blyblade.com"/>
    <x v="33"/>
    <s v="--"/>
    <s v="Travel | UberX Diamond"/>
    <x v="0"/>
    <x v="415"/>
    <n v="20"/>
    <s v="10016, USA"/>
    <s v="11211, USA"/>
    <x v="7"/>
    <s v="I'M RIDING"/>
    <s v="DEPT - CX"/>
    <s v="Monthly Billing"/>
    <s v="Fare"/>
    <n v="22.45"/>
    <n v="0"/>
    <n v="0"/>
    <n v="22.45"/>
    <s v="USD"/>
    <n v="22.45"/>
    <n v="0"/>
    <n v="0"/>
    <n v="22.45"/>
    <n v="2.25"/>
  </r>
  <r>
    <s v="58ec481e-26f9-46fd-8eb1-3080efb5002c"/>
    <d v="2019-08-17T00:50:58"/>
    <d v="2019-08-17T00:00:00"/>
    <s v="12:17AM"/>
    <d v="2019-08-16T00:00:00"/>
    <s v="8:17PM"/>
    <d v="2019-08-17T00:00:00"/>
    <s v="12:50AM"/>
    <d v="2019-08-16T00:00:00"/>
    <s v="8:50PM"/>
    <s v="-05:00"/>
    <s v="Blade"/>
    <s v="Employee16"/>
    <s v="Employee16@blyblade.com"/>
    <x v="13"/>
    <s v="--"/>
    <s v="Travel | UberX Diamond"/>
    <x v="0"/>
    <x v="933"/>
    <n v="29"/>
    <s v="10016, USA"/>
    <s v="07086, USA"/>
    <x v="7"/>
    <s v="I'M RIDING"/>
    <s v="DEPT - OPS - NY"/>
    <s v="Monthly Billing"/>
    <s v="Fare"/>
    <n v="51.03"/>
    <n v="0"/>
    <n v="0"/>
    <n v="51.03"/>
    <s v="USD"/>
    <n v="51.03"/>
    <n v="0"/>
    <n v="0"/>
    <n v="51.03"/>
    <n v="5.0999999999999996"/>
  </r>
  <r>
    <s v="6286684b-63a0-4ae2-83a8-09253428b337"/>
    <d v="2019-08-17T00:55:08"/>
    <d v="2019-08-17T00:00:00"/>
    <s v="12:17AM"/>
    <d v="2019-08-16T00:00:00"/>
    <s v="8:17PM"/>
    <d v="2019-08-17T00:00:00"/>
    <s v="12:54AM"/>
    <d v="2019-08-16T00:00:00"/>
    <s v="8:54PM"/>
    <s v="-05:00"/>
    <s v="Blade"/>
    <s v="Employee49"/>
    <s v="Employee49@blyblade.com"/>
    <x v="46"/>
    <s v="--"/>
    <s v="Travel | UberX"/>
    <x v="0"/>
    <x v="934"/>
    <n v="30"/>
    <s v="10016, USA"/>
    <s v="11237, USA"/>
    <x v="7"/>
    <s v="I'M RIDING"/>
    <s v="BLADE - CX + SR CX"/>
    <s v="Monthly Billing"/>
    <s v="Fare"/>
    <n v="32.03"/>
    <n v="0"/>
    <n v="0"/>
    <n v="32.03"/>
    <s v="USD"/>
    <n v="32.03"/>
    <n v="0"/>
    <n v="0"/>
    <n v="32.03"/>
    <n v="3.2"/>
  </r>
  <r>
    <s v="e92db230-0715-4333-9fcd-10876e90bf8a"/>
    <d v="2019-08-17T01:33:06"/>
    <d v="2019-08-17T00:00:00"/>
    <s v="12:59AM"/>
    <d v="2019-08-16T00:00:00"/>
    <s v="8:59PM"/>
    <d v="2019-08-17T00:00:00"/>
    <s v="1:32AM"/>
    <d v="2019-08-16T00:00:00"/>
    <s v="9:32PM"/>
    <s v="-05:00"/>
    <s v="Blade"/>
    <s v="Employee29"/>
    <s v="Employee29@blyblade.com"/>
    <x v="7"/>
    <s v="--"/>
    <s v="Travel | UberX Diamond"/>
    <x v="0"/>
    <x v="277"/>
    <n v="29"/>
    <s v="10011, USA"/>
    <s v="10009, USA"/>
    <x v="7"/>
    <s v="I'M RIDING"/>
    <s v="DEPT - OPS - NY"/>
    <s v="Monthly Billing"/>
    <s v="Fare"/>
    <n v="30.86"/>
    <n v="0"/>
    <n v="0"/>
    <n v="30.86"/>
    <s v="USD"/>
    <n v="30.86"/>
    <n v="0"/>
    <n v="0"/>
    <n v="30.86"/>
    <n v="3.09"/>
  </r>
  <r>
    <s v="be46e92c-fc58-4202-9e8b-7dbbdadf4d24"/>
    <d v="2019-08-17T01:41:59"/>
    <d v="2019-08-17T00:00:00"/>
    <s v="1:09AM"/>
    <d v="2019-08-16T00:00:00"/>
    <s v="9:09PM"/>
    <d v="2019-08-17T00:00:00"/>
    <s v="1:41AM"/>
    <d v="2019-08-16T00:00:00"/>
    <s v="9:41PM"/>
    <s v="-05:00"/>
    <s v="Blade"/>
    <s v="Employee5"/>
    <s v="Employee5@blyblade.com"/>
    <x v="9"/>
    <s v="--"/>
    <s v="Travel | UberX Diamond"/>
    <x v="0"/>
    <x v="158"/>
    <n v="28"/>
    <s v="10011, USA"/>
    <s v="11374, USA"/>
    <x v="7"/>
    <s v="I'M RIDING EARLY/LATE"/>
    <s v="DEPT - OPS - NY"/>
    <s v="Monthly Billing"/>
    <s v="Fare"/>
    <n v="49.79"/>
    <n v="0"/>
    <n v="0"/>
    <n v="49.79"/>
    <s v="USD"/>
    <n v="49.79"/>
    <n v="0"/>
    <n v="0"/>
    <n v="49.79"/>
    <n v="4.9800000000000004"/>
  </r>
  <r>
    <s v="c6d14bbc-0644-4aaf-8b3c-98b4d70dbd22"/>
    <d v="2019-08-17T01:45:58"/>
    <d v="2019-08-17T00:00:00"/>
    <s v="1:02AM"/>
    <d v="2019-08-16T00:00:00"/>
    <s v="9:02PM"/>
    <d v="2019-08-17T00:00:00"/>
    <s v="1:45AM"/>
    <d v="2019-08-16T00:00:00"/>
    <s v="9:45PM"/>
    <s v="-05:00"/>
    <s v="Blade"/>
    <s v="Employee42"/>
    <s v="Employee42@blyblade.com"/>
    <x v="31"/>
    <s v="--"/>
    <s v="Travel | UberX"/>
    <x v="0"/>
    <x v="935"/>
    <n v="36"/>
    <s v="10001, USA"/>
    <s v="10458, USA"/>
    <x v="7"/>
    <s v="I'M RIDING EARLY/LATE"/>
    <s v="--"/>
    <s v="Monthly Billing"/>
    <s v="Fare"/>
    <n v="46.02"/>
    <n v="0"/>
    <n v="0"/>
    <n v="46.02"/>
    <s v="USD"/>
    <n v="46.02"/>
    <n v="0"/>
    <n v="0"/>
    <n v="46.02"/>
    <n v="4.5999999999999996"/>
  </r>
  <r>
    <s v="186567d4-aacc-44ac-9b6e-86ab1253e9dd"/>
    <d v="2019-08-17T01:51:18"/>
    <d v="2019-08-17T00:00:00"/>
    <s v="1:02AM"/>
    <d v="2019-08-16T00:00:00"/>
    <s v="9:02PM"/>
    <d v="2019-08-17T00:00:00"/>
    <s v="1:49AM"/>
    <d v="2019-08-16T00:00:00"/>
    <s v="9:49PM"/>
    <s v="-05:00"/>
    <s v="Blade"/>
    <s v="Employee36"/>
    <s v="Employee36@blyblade.com"/>
    <x v="45"/>
    <s v="--"/>
    <s v="Travel | UberX"/>
    <x v="0"/>
    <x v="936"/>
    <n v="43"/>
    <s v="10011, USA"/>
    <s v="11222, USA"/>
    <x v="7"/>
    <s v="I'M RIDING EARLY/LATE"/>
    <s v="DEPT - FR - NY"/>
    <s v="Monthly Billing"/>
    <s v="Fare"/>
    <n v="50.78"/>
    <n v="0"/>
    <n v="0"/>
    <n v="50.78"/>
    <s v="USD"/>
    <n v="50.78"/>
    <n v="0"/>
    <n v="0"/>
    <n v="50.78"/>
    <n v="5.08"/>
  </r>
  <r>
    <s v="2fca36c1-b12b-4b01-8cc9-6f121183fd7d"/>
    <d v="2019-08-17T02:33:05"/>
    <d v="2019-08-17T00:00:00"/>
    <s v="1:59AM"/>
    <d v="2019-08-16T00:00:00"/>
    <s v="9:59PM"/>
    <d v="2019-08-17T00:00:00"/>
    <s v="2:32AM"/>
    <d v="2019-08-16T00:00:00"/>
    <s v="10:32PM"/>
    <s v="-05:00"/>
    <s v="Blade"/>
    <s v="Employee3"/>
    <s v="Employee3@blyblade.com"/>
    <x v="17"/>
    <s v="--"/>
    <s v="Travel | UberX Diamond"/>
    <x v="0"/>
    <x v="267"/>
    <n v="30"/>
    <s v="10011, USA"/>
    <s v="11214, USA"/>
    <x v="7"/>
    <s v="I'M RIDING EARLY/LATE"/>
    <s v="DEPT - CX"/>
    <s v="Monthly Billing"/>
    <s v="Fare"/>
    <n v="54.95"/>
    <n v="0"/>
    <n v="0"/>
    <n v="54.95"/>
    <s v="USD"/>
    <n v="54.95"/>
    <n v="0"/>
    <n v="0"/>
    <n v="54.95"/>
    <n v="5.5"/>
  </r>
  <r>
    <s v="7b4281cd-f14a-433e-8eba-ad706aaac78f"/>
    <d v="2019-08-17T02:43:27"/>
    <d v="2019-08-17T00:00:00"/>
    <s v="1:56AM"/>
    <d v="2019-08-16T00:00:00"/>
    <s v="9:56PM"/>
    <d v="2019-08-17T00:00:00"/>
    <s v="2:43AM"/>
    <d v="2019-08-16T00:00:00"/>
    <s v="10:43PM"/>
    <s v="-05:00"/>
    <s v="Blade"/>
    <s v="Employee2"/>
    <s v="Employee2@blyblade.com"/>
    <x v="2"/>
    <s v="--"/>
    <s v="Travel | UberX Diamond"/>
    <x v="0"/>
    <x v="937"/>
    <n v="34"/>
    <s v="10011, USA"/>
    <s v="10009, USA"/>
    <x v="7"/>
    <s v="I'M RIDING EARLY/LATE"/>
    <s v="DEPT - OPS - NY"/>
    <s v="Monthly Billing"/>
    <s v="Fare"/>
    <n v="34.119999999999997"/>
    <n v="0"/>
    <n v="0"/>
    <n v="34.119999999999997"/>
    <s v="USD"/>
    <n v="34.119999999999997"/>
    <n v="0"/>
    <n v="0"/>
    <n v="34.119999999999997"/>
    <n v="3.41"/>
  </r>
  <r>
    <s v="8506165f-e417-40f8-a618-b03c6a93c8ba"/>
    <d v="2019-08-17T16:05:18"/>
    <d v="2019-08-17T00:00:00"/>
    <s v="3:37PM"/>
    <d v="2019-08-17T00:00:00"/>
    <s v="11:37AM"/>
    <d v="2019-08-17T00:00:00"/>
    <s v="4:05PM"/>
    <d v="2019-08-17T00:00:00"/>
    <s v="12:05PM"/>
    <s v="-05:00"/>
    <s v="Blade"/>
    <s v="Employee16"/>
    <s v="Employee16@blyblade.com"/>
    <x v="13"/>
    <s v="--"/>
    <s v="Travel | UberX"/>
    <x v="4"/>
    <x v="938"/>
    <n v="19"/>
    <s v="06320, USA"/>
    <s v="06378, USA"/>
    <x v="7"/>
    <s v="I'M RIDING"/>
    <s v="DEPT - OPS - NY"/>
    <s v="Monthly Billing"/>
    <s v="Fare"/>
    <n v="25.27"/>
    <n v="0"/>
    <n v="0"/>
    <n v="25.27"/>
    <s v="USD"/>
    <n v="25.27"/>
    <n v="0"/>
    <n v="0"/>
    <n v="25.27"/>
    <n v="2.5299999999999998"/>
  </r>
  <r>
    <s v="40500f2b-537b-59bd-82eb-c185baf1a5e7"/>
    <d v="2019-08-08T23:56:14"/>
    <d v="2019-08-08T00:00:00"/>
    <s v="11:16PM"/>
    <d v="2019-08-08T00:00:00"/>
    <s v="7:16PM"/>
    <d v="2019-08-08T00:00:00"/>
    <s v="11:56PM"/>
    <d v="2019-08-08T00:00:00"/>
    <s v="7:56PM"/>
    <s v="-05:00"/>
    <s v="Blade"/>
    <s v="Employee46"/>
    <s v="Employee46@blyblade.com"/>
    <x v="43"/>
    <s v="--"/>
    <s v="Eats"/>
    <x v="0"/>
    <x v="217"/>
    <n v="39"/>
    <s v="10006, USA"/>
    <s v="10006, USA"/>
    <x v="9"/>
    <s v="Blade - Dinner Policy"/>
    <s v="BLADE - CX + SR CX"/>
    <s v="Monthly Billing"/>
    <s v="Fare and Tip"/>
    <n v="23.31"/>
    <n v="0"/>
    <n v="4"/>
    <n v="23.31"/>
    <s v="USD"/>
    <n v="23.31"/>
    <n v="0"/>
    <n v="4"/>
    <n v="23.31"/>
    <n v="2.33"/>
  </r>
  <r>
    <s v="bcc39335-ca60-449a-aa1d-cfc8b968dade"/>
    <d v="2019-08-18T06:09:09"/>
    <d v="2019-08-18T00:00:00"/>
    <s v="5:43AM"/>
    <d v="2019-08-18T00:00:00"/>
    <s v="1:43AM"/>
    <d v="2019-08-18T00:00:00"/>
    <s v="6:09AM"/>
    <d v="2019-08-18T00:00:00"/>
    <s v="2:09AM"/>
    <s v="-05:00"/>
    <s v="Blade"/>
    <s v="Employee16"/>
    <s v="Employee16@blyblade.com"/>
    <x v="13"/>
    <s v="--"/>
    <s v="Travel | UberX Diamond"/>
    <x v="4"/>
    <x v="939"/>
    <n v="11"/>
    <s v="06355, USA"/>
    <s v="06378, USA"/>
    <x v="7"/>
    <s v="I'M RIDING"/>
    <s v="DEPT - OPS - NY"/>
    <s v="Monthly Billing"/>
    <s v="Fare"/>
    <n v="11.74"/>
    <n v="0"/>
    <n v="0"/>
    <n v="11.74"/>
    <s v="USD"/>
    <n v="11.74"/>
    <n v="0"/>
    <n v="0"/>
    <n v="11.74"/>
    <n v="1.17"/>
  </r>
  <r>
    <s v="82642535-5787-492a-a1ab-68d721e763c2"/>
    <d v="2019-08-18T13:36:57"/>
    <d v="2019-08-18T00:00:00"/>
    <s v="1:24PM"/>
    <d v="2019-08-18T00:00:00"/>
    <s v="9:24AM"/>
    <d v="2019-08-18T00:00:00"/>
    <s v="1:36PM"/>
    <d v="2019-08-18T00:00:00"/>
    <s v="9:36AM"/>
    <s v="-05:00"/>
    <s v="Blade"/>
    <s v="Employee1"/>
    <s v="Employee1@blyblade.com"/>
    <x v="41"/>
    <s v="--"/>
    <s v="Travel | UberX"/>
    <x v="1"/>
    <x v="78"/>
    <n v="4"/>
    <s v="11975, USA"/>
    <s v="11937, USA"/>
    <x v="7"/>
    <s v="I'M RIDING"/>
    <s v="DEPT - CX"/>
    <s v="Monthly Billing"/>
    <s v="Fare"/>
    <n v="11.09"/>
    <n v="0"/>
    <n v="0"/>
    <n v="11.09"/>
    <s v="USD"/>
    <n v="11.09"/>
    <n v="0"/>
    <n v="0"/>
    <n v="11.09"/>
    <n v="1.1100000000000001"/>
  </r>
  <r>
    <s v="873c0a4a-0f37-459a-8ba7-da1e2059d4d4"/>
    <d v="2019-08-09T00:36:08"/>
    <d v="2019-08-09T00:00:00"/>
    <s v="12:01AM"/>
    <d v="2019-08-08T00:00:00"/>
    <s v="8:01PM"/>
    <d v="2019-08-09T00:00:00"/>
    <s v="12:35AM"/>
    <d v="2019-08-08T00:00:00"/>
    <s v="8:35PM"/>
    <s v="-05:00"/>
    <s v="Blade"/>
    <s v="Employee45"/>
    <s v="Employee45@blyblade.com"/>
    <x v="40"/>
    <s v="--"/>
    <s v="Travel | Black"/>
    <x v="0"/>
    <x v="33"/>
    <n v="14"/>
    <s v="10011, USA"/>
    <s v="10001, USA"/>
    <x v="5"/>
    <s v="PAX TRAVEL"/>
    <s v="DEPT - CORP - NY"/>
    <s v="Monthly Billing"/>
    <s v="Tip"/>
    <n v="0"/>
    <n v="0"/>
    <n v="60.59"/>
    <n v="60.59"/>
    <s v="USD"/>
    <n v="0"/>
    <n v="0"/>
    <n v="60.59"/>
    <n v="60.59"/>
    <n v="0"/>
  </r>
  <r>
    <s v="732f86a8-b662-5b7c-934e-0f511f7851ab"/>
    <d v="2019-08-09T01:02:35"/>
    <d v="2019-08-09T00:00:00"/>
    <s v="12:15AM"/>
    <d v="2019-08-08T00:00:00"/>
    <s v="8:15PM"/>
    <d v="2019-08-09T00:00:00"/>
    <s v="1:02AM"/>
    <d v="2019-08-08T00:00:00"/>
    <s v="9:02PM"/>
    <s v="-05:00"/>
    <s v="Blade"/>
    <s v="Employee18"/>
    <s v="Employee18@blyblade.com"/>
    <x v="34"/>
    <s v="--"/>
    <s v="Eats"/>
    <x v="0"/>
    <x v="89"/>
    <n v="46"/>
    <s v="10011, USA"/>
    <s v="10011, USA"/>
    <x v="9"/>
    <s v="Blade - Dinner Policy"/>
    <s v="DEPT - CX"/>
    <s v="Monthly Billing"/>
    <s v="Fare and Tip"/>
    <n v="21.83"/>
    <n v="0"/>
    <n v="3"/>
    <n v="21.83"/>
    <s v="USD"/>
    <n v="21.83"/>
    <n v="0"/>
    <n v="3"/>
    <n v="21.83"/>
    <n v="2.1800000000000002"/>
  </r>
  <r>
    <s v="0cb3c5b6-6df8-4537-9b75-918e670c9eb9"/>
    <d v="2019-08-18T15:29:39"/>
    <d v="2019-08-18T00:00:00"/>
    <s v="3:18PM"/>
    <d v="2019-08-18T00:00:00"/>
    <s v="11:18AM"/>
    <d v="2019-08-18T00:00:00"/>
    <s v="3:29PM"/>
    <d v="2019-08-18T00:00:00"/>
    <s v="11:29AM"/>
    <s v="-05:00"/>
    <s v="Blade"/>
    <s v="Employee51"/>
    <s v="Employee51@blyblade.com"/>
    <x v="36"/>
    <s v="--"/>
    <s v="Travel | UberX"/>
    <x v="0"/>
    <x v="307"/>
    <n v="8"/>
    <s v="10036, USA"/>
    <s v="10011, USA"/>
    <x v="7"/>
    <s v="I'M RIDING"/>
    <s v="DEPT - CX"/>
    <s v="Monthly Billing"/>
    <s v="Fare"/>
    <n v="9.94"/>
    <n v="0"/>
    <n v="0"/>
    <n v="9.94"/>
    <s v="USD"/>
    <n v="9.94"/>
    <n v="0"/>
    <n v="0"/>
    <n v="9.94"/>
    <n v="0.99"/>
  </r>
  <r>
    <s v="c0baad33-f1fa-473b-8c0a-55316c1a1143"/>
    <d v="2019-08-18T18:27:06"/>
    <d v="2019-08-18T00:00:00"/>
    <s v="6:12PM"/>
    <d v="2019-08-18T00:00:00"/>
    <s v="2:12PM"/>
    <d v="2019-08-18T00:00:00"/>
    <s v="6:26PM"/>
    <d v="2019-08-18T00:00:00"/>
    <s v="2:26PM"/>
    <s v="-05:00"/>
    <s v="Blade"/>
    <s v="Employee7"/>
    <s v="Employee7@blyblade.com"/>
    <x v="23"/>
    <s v="--"/>
    <s v="Travel | UberX"/>
    <x v="0"/>
    <x v="878"/>
    <n v="10"/>
    <s v="10009, USA"/>
    <s v="10004, USA"/>
    <x v="7"/>
    <s v="I'M RIDING"/>
    <s v="DEPT - OPS - NY"/>
    <s v="Monthly Billing"/>
    <s v="Fare"/>
    <n v="15.62"/>
    <n v="0"/>
    <n v="0"/>
    <n v="15.62"/>
    <s v="USD"/>
    <n v="15.62"/>
    <n v="0"/>
    <n v="0"/>
    <n v="15.62"/>
    <n v="1.56"/>
  </r>
  <r>
    <s v="a1414769-9e3a-4a13-930f-2614eaba3e26"/>
    <d v="2019-08-18T19:48:10"/>
    <d v="2019-08-18T00:00:00"/>
    <s v="6:41PM"/>
    <d v="2019-08-18T00:00:00"/>
    <s v="2:41PM"/>
    <d v="2019-08-18T00:00:00"/>
    <s v="7:47PM"/>
    <d v="2019-08-18T00:00:00"/>
    <s v="3:47PM"/>
    <s v="-05:00"/>
    <s v="Blade"/>
    <s v="Employee4"/>
    <s v="Employee4@blyblade.com"/>
    <x v="1"/>
    <s v="--"/>
    <s v="Travel | UberX Diamond"/>
    <x v="0"/>
    <x v="940"/>
    <n v="61"/>
    <s v="10038, USA"/>
    <s v="10604, USA"/>
    <x v="7"/>
    <s v="I'M RIDING"/>
    <s v="DEPT - CX"/>
    <s v="Monthly Billing"/>
    <s v="Fare"/>
    <n v="135.99"/>
    <n v="0"/>
    <n v="0"/>
    <n v="135.99"/>
    <s v="USD"/>
    <n v="135.99"/>
    <n v="0"/>
    <n v="0"/>
    <n v="135.99"/>
    <n v="13.6"/>
  </r>
  <r>
    <s v="b03649b9-e738-47e9-a791-8603f30b1eaf"/>
    <d v="2019-08-18T19:53:48"/>
    <d v="2019-08-18T00:00:00"/>
    <s v="7:27PM"/>
    <d v="2019-08-18T00:00:00"/>
    <s v="3:27PM"/>
    <d v="2019-08-18T00:00:00"/>
    <s v="7:53PM"/>
    <d v="2019-08-18T00:00:00"/>
    <s v="3:53PM"/>
    <s v="-05:00"/>
    <s v="Blade"/>
    <s v="Employee16"/>
    <s v="Employee16@blyblade.com"/>
    <x v="13"/>
    <s v="--"/>
    <s v="Travel | UberX Diamond"/>
    <x v="4"/>
    <x v="941"/>
    <n v="21"/>
    <s v="06378, USA"/>
    <s v="06340, USA"/>
    <x v="7"/>
    <s v="I'M RIDING"/>
    <s v="DEPT - OPS - NY"/>
    <s v="Monthly Billing"/>
    <s v="Fare"/>
    <n v="17.32"/>
    <n v="0"/>
    <n v="0"/>
    <n v="17.32"/>
    <s v="USD"/>
    <n v="17.32"/>
    <n v="0"/>
    <n v="0"/>
    <n v="17.32"/>
    <n v="1.73"/>
  </r>
  <r>
    <s v="8caed345-5422-46e8-b62e-3f201dc078c2"/>
    <d v="2019-08-18T21:58:53"/>
    <d v="2019-08-18T00:00:00"/>
    <s v="9:27PM"/>
    <d v="2019-08-18T00:00:00"/>
    <s v="5:27PM"/>
    <d v="2019-08-18T00:00:00"/>
    <s v="9:58PM"/>
    <d v="2019-08-18T00:00:00"/>
    <s v="5:58PM"/>
    <s v="-05:00"/>
    <s v="Blade"/>
    <s v="Employee47"/>
    <s v="Employee47@blyblade.com"/>
    <x v="32"/>
    <s v="--"/>
    <s v="Travel | UberX"/>
    <x v="0"/>
    <x v="920"/>
    <n v="29"/>
    <s v="10036, USA"/>
    <s v="07608, USA"/>
    <x v="7"/>
    <s v="I'M RIDING"/>
    <s v="DEPT - CX"/>
    <s v="Monthly Billing"/>
    <s v="Fare"/>
    <n v="58.28"/>
    <n v="0"/>
    <n v="0"/>
    <n v="58.28"/>
    <s v="USD"/>
    <n v="58.28"/>
    <n v="0"/>
    <n v="0"/>
    <n v="58.28"/>
    <n v="5.83"/>
  </r>
  <r>
    <s v="0bece7ba-84e7-4b4f-96b2-467c9f2d510f"/>
    <d v="2019-08-19T00:47:25"/>
    <d v="2019-08-19T00:00:00"/>
    <s v="12:30AM"/>
    <d v="2019-08-18T00:00:00"/>
    <s v="8:30PM"/>
    <d v="2019-08-19T00:00:00"/>
    <s v="12:47AM"/>
    <d v="2019-08-18T00:00:00"/>
    <s v="8:47PM"/>
    <s v="-05:00"/>
    <s v="Blade"/>
    <s v="Employee30"/>
    <s v="Employee30@blyblade.com"/>
    <x v="47"/>
    <s v="--"/>
    <s v="Travel | UberX"/>
    <x v="0"/>
    <x v="76"/>
    <n v="11"/>
    <s v="10011, USA"/>
    <s v="10013, USA"/>
    <x v="7"/>
    <s v="I'M RIDING"/>
    <s v="BLADE - CX + SR CX"/>
    <s v="Monthly Billing"/>
    <s v="Fare"/>
    <n v="15.5"/>
    <n v="0"/>
    <n v="0"/>
    <n v="15.5"/>
    <s v="USD"/>
    <n v="15.5"/>
    <n v="0"/>
    <n v="0"/>
    <n v="15.5"/>
    <n v="1.55"/>
  </r>
  <r>
    <s v="4ba32fc7-bd21-4536-a282-ce6f942b8fad"/>
    <d v="2019-08-19T01:07:33"/>
    <d v="2019-08-18T00:00:00"/>
    <s v="11:44PM"/>
    <d v="2019-08-18T00:00:00"/>
    <s v="7:44PM"/>
    <d v="2019-08-19T00:00:00"/>
    <s v="1:07AM"/>
    <d v="2019-08-18T00:00:00"/>
    <s v="9:07PM"/>
    <s v="-05:00"/>
    <s v="Blade"/>
    <s v="Employee4"/>
    <s v="Employee4@blyblade.com"/>
    <x v="1"/>
    <s v="--"/>
    <s v="Travel | UberX"/>
    <x v="1"/>
    <x v="942"/>
    <n v="73"/>
    <s v="10604, USA"/>
    <s v="10004, USA"/>
    <x v="7"/>
    <s v="PRODUCT RIDING"/>
    <s v="DEPT - CX"/>
    <s v="Monthly Billing"/>
    <s v="Fare"/>
    <n v="67.19"/>
    <n v="0"/>
    <n v="0"/>
    <n v="67.19"/>
    <s v="USD"/>
    <n v="67.19"/>
    <n v="0"/>
    <n v="0"/>
    <n v="67.19"/>
    <n v="6.72"/>
  </r>
  <r>
    <s v="9ea056cd-1d05-4920-80c3-45aa7dd6441e"/>
    <d v="2019-08-19T01:29:00"/>
    <d v="2019-08-19T00:00:00"/>
    <s v="1:15AM"/>
    <d v="2019-08-18T00:00:00"/>
    <s v="9:15PM"/>
    <d v="2019-08-19T00:00:00"/>
    <s v="1:28AM"/>
    <d v="2019-08-18T00:00:00"/>
    <s v="9:28PM"/>
    <s v="-05:00"/>
    <s v="Blade"/>
    <s v="Employee49"/>
    <s v="Employee49@blyblade.com"/>
    <x v="46"/>
    <s v="--"/>
    <s v="Travel | UberX"/>
    <x v="1"/>
    <x v="871"/>
    <n v="1"/>
    <s v="11975, USA"/>
    <s v="11975, USA"/>
    <x v="7"/>
    <s v="I'M RIDING EARLY/LATE"/>
    <s v="BLADE - CX + SR CX"/>
    <s v="Monthly Billing"/>
    <s v="Fare"/>
    <n v="13.61"/>
    <n v="0"/>
    <n v="0"/>
    <n v="13.61"/>
    <s v="USD"/>
    <n v="13.61"/>
    <n v="0"/>
    <n v="0"/>
    <n v="13.61"/>
    <n v="1.36"/>
  </r>
  <r>
    <s v="0d2cdadc-ab89-42e4-bc7f-f6a51e30ebf3"/>
    <d v="2019-08-09T01:46:05"/>
    <d v="2019-08-09T00:00:00"/>
    <s v="1:19AM"/>
    <d v="2019-08-08T00:00:00"/>
    <s v="9:19PM"/>
    <s v="--"/>
    <s v="--"/>
    <s v="--"/>
    <s v="--"/>
    <s v="-05:00"/>
    <s v="Blade"/>
    <s v="Employee8"/>
    <s v="Employee8@blyblade.com"/>
    <x v="11"/>
    <s v="--"/>
    <s v="Travel | UberX"/>
    <x v="0"/>
    <x v="3"/>
    <s v="--"/>
    <s v="10016, USA"/>
    <s v="10038, USA"/>
    <x v="7"/>
    <s v="I'M RIDING"/>
    <s v="--"/>
    <s v="Monthly Billing"/>
    <s v="Adjustment"/>
    <n v="-5.44"/>
    <n v="0"/>
    <n v="0"/>
    <n v="-5.44"/>
    <s v="USD"/>
    <n v="-5.44"/>
    <n v="0"/>
    <n v="0"/>
    <n v="-5.44"/>
    <n v="-0.54"/>
  </r>
  <r>
    <s v="78fb9c55-7823-48ac-84ad-30d966596f7c"/>
    <d v="2019-08-19T02:10:21"/>
    <d v="2019-08-19T00:00:00"/>
    <s v="1:44AM"/>
    <d v="2019-08-18T00:00:00"/>
    <s v="9:44PM"/>
    <d v="2019-08-19T00:00:00"/>
    <s v="2:10AM"/>
    <d v="2019-08-18T00:00:00"/>
    <s v="10:10PM"/>
    <s v="-05:00"/>
    <s v="Blade"/>
    <s v="Employee52"/>
    <s v="Employee52@blyblade.com"/>
    <x v="37"/>
    <s v="--"/>
    <s v="Travel | UberX"/>
    <x v="0"/>
    <x v="99"/>
    <n v="21"/>
    <s v="États-Unis"/>
    <s v="États-Unis"/>
    <x v="7"/>
    <s v="I'M RIDING EARLY/LATE"/>
    <s v="DEPT - CX"/>
    <s v="Monthly Billing"/>
    <s v="Fare"/>
    <n v="23.59"/>
    <n v="0"/>
    <n v="0"/>
    <n v="23.59"/>
    <s v="USD"/>
    <n v="23.59"/>
    <n v="0"/>
    <n v="0"/>
    <n v="23.59"/>
    <n v="2.36"/>
  </r>
  <r>
    <s v="ab19ecc0-4ff2-4d9e-b0cd-fd1860b1fece"/>
    <d v="2019-08-19T02:18:28"/>
    <d v="2019-08-19T00:00:00"/>
    <s v="1:37AM"/>
    <d v="2019-08-18T00:00:00"/>
    <s v="9:37PM"/>
    <d v="2019-08-19T00:00:00"/>
    <s v="2:18AM"/>
    <d v="2019-08-18T00:00:00"/>
    <s v="10:18PM"/>
    <s v="-05:00"/>
    <s v="Blade"/>
    <s v="Employee47"/>
    <s v="Employee47@blyblade.com"/>
    <x v="32"/>
    <s v="--"/>
    <s v="Travel | UberX"/>
    <x v="2"/>
    <x v="943"/>
    <n v="35"/>
    <s v="07608, USA"/>
    <s v="10036, USA"/>
    <x v="7"/>
    <s v="I'M RIDING EARLY/LATE"/>
    <s v="DEPT - CX"/>
    <s v="Monthly Billing"/>
    <s v="Fare"/>
    <n v="32.82"/>
    <n v="0"/>
    <n v="0"/>
    <n v="32.82"/>
    <s v="USD"/>
    <n v="32.82"/>
    <n v="0"/>
    <n v="0"/>
    <n v="32.82"/>
    <n v="3.28"/>
  </r>
  <r>
    <s v="c3a7b627-1bf2-468a-b55b-19a3cf75f58b"/>
    <d v="2019-08-19T03:41:48"/>
    <d v="2019-08-19T00:00:00"/>
    <s v="12:45AM"/>
    <d v="2019-08-18T00:00:00"/>
    <s v="8:45PM"/>
    <d v="2019-08-19T00:00:00"/>
    <s v="3:41AM"/>
    <d v="2019-08-18T00:00:00"/>
    <s v="11:41PM"/>
    <s v="-05:00"/>
    <s v="Blade"/>
    <s v="Employee45"/>
    <s v="Employee45@blyblade.com"/>
    <x v="40"/>
    <s v="--"/>
    <s v="Travel | Premium SUV"/>
    <x v="1"/>
    <x v="944"/>
    <n v="165"/>
    <s v="11937, USA"/>
    <s v="06905, USA"/>
    <x v="7"/>
    <s v="PAX TRAVEL"/>
    <s v="DEPT - CORP - NY"/>
    <s v="Monthly Billing"/>
    <s v="Fare"/>
    <n v="795.73"/>
    <n v="0"/>
    <n v="0"/>
    <n v="795.73"/>
    <s v="USD"/>
    <n v="795.73"/>
    <n v="0"/>
    <n v="0"/>
    <n v="795.73"/>
    <n v="79.569999999999993"/>
  </r>
  <r>
    <s v="54e8e24f-6cdc-4edd-a623-93059eda20c6"/>
    <d v="2019-08-19T10:08:43"/>
    <d v="2019-08-19T00:00:00"/>
    <s v="9:48AM"/>
    <d v="2019-08-19T00:00:00"/>
    <s v="5:48AM"/>
    <d v="2019-08-19T00:00:00"/>
    <s v="10:08AM"/>
    <d v="2019-08-19T00:00:00"/>
    <s v="6:08AM"/>
    <s v="-05:00"/>
    <s v="Blade"/>
    <s v="Employee46"/>
    <s v="Employee46@blyblade.com"/>
    <x v="43"/>
    <s v="--"/>
    <s v="Travel | UberX"/>
    <x v="0"/>
    <x v="269"/>
    <n v="15"/>
    <s v="10031, USA"/>
    <s v="10011, USA"/>
    <x v="7"/>
    <s v="I'M RIDING EARLY/LATE"/>
    <s v="BLADE - CX + SR CX"/>
    <s v="Monthly Billing"/>
    <s v="Fare"/>
    <n v="20.96"/>
    <n v="0"/>
    <n v="0"/>
    <n v="20.96"/>
    <s v="USD"/>
    <n v="20.96"/>
    <n v="0"/>
    <n v="0"/>
    <n v="20.96"/>
    <n v="2.1"/>
  </r>
  <r>
    <s v="337cf0b1-d555-48d7-a152-37d874645c8c"/>
    <d v="2019-08-19T10:42:25"/>
    <d v="2019-08-19T00:00:00"/>
    <s v="10:27AM"/>
    <d v="2019-08-19T00:00:00"/>
    <s v="6:27AM"/>
    <d v="2019-08-19T00:00:00"/>
    <s v="10:42AM"/>
    <d v="2019-08-19T00:00:00"/>
    <s v="6:42AM"/>
    <s v="-05:00"/>
    <s v="Blade"/>
    <s v="Employee29"/>
    <s v="Employee29@blyblade.com"/>
    <x v="7"/>
    <s v="--"/>
    <s v="Travel | UberX"/>
    <x v="0"/>
    <x v="822"/>
    <n v="9"/>
    <s v="10014, USA"/>
    <s v="10011, USA"/>
    <x v="7"/>
    <s v="I'M RIDING"/>
    <s v="DEPT - OPS - NY"/>
    <s v="Monthly Billing"/>
    <s v="Fare"/>
    <n v="12.3"/>
    <n v="0"/>
    <n v="0"/>
    <n v="12.3"/>
    <s v="USD"/>
    <n v="12.3"/>
    <n v="0"/>
    <n v="0"/>
    <n v="12.3"/>
    <n v="1.23"/>
  </r>
  <r>
    <s v="6de43965-0779-4485-854c-1a6bedda519e"/>
    <d v="2019-08-19T10:45:03"/>
    <d v="2019-08-19T00:00:00"/>
    <s v="10:29AM"/>
    <d v="2019-08-19T00:00:00"/>
    <s v="6:29AM"/>
    <d v="2019-08-19T00:00:00"/>
    <s v="10:44AM"/>
    <d v="2019-08-19T00:00:00"/>
    <s v="6:44AM"/>
    <s v="-05:00"/>
    <s v="Blade"/>
    <s v="Employee30"/>
    <s v="Employee30@blyblade.com"/>
    <x v="47"/>
    <s v="--"/>
    <s v="Travel | UberX"/>
    <x v="0"/>
    <x v="76"/>
    <n v="9"/>
    <s v="10013, USA"/>
    <s v="10011, USA"/>
    <x v="7"/>
    <s v="I'M RIDING EARLY/LATE"/>
    <s v="BLADE - CX + SR CX"/>
    <s v="Monthly Billing"/>
    <s v="Fare"/>
    <n v="17.84"/>
    <n v="0"/>
    <n v="0"/>
    <n v="17.84"/>
    <s v="USD"/>
    <n v="17.84"/>
    <n v="0"/>
    <n v="0"/>
    <n v="17.84"/>
    <n v="1.78"/>
  </r>
  <r>
    <s v="c3269a1b-08bb-46bd-b438-431dfbac8dd4"/>
    <d v="2019-08-09T03:00:45"/>
    <d v="2019-08-08T00:00:00"/>
    <s v="11:59PM"/>
    <d v="2019-08-08T00:00:00"/>
    <s v="7:59PM"/>
    <d v="2019-08-09T00:00:00"/>
    <s v="3:00AM"/>
    <d v="2019-08-08T00:00:00"/>
    <s v="11:00PM"/>
    <s v="-05:00"/>
    <s v="Blade"/>
    <s v="Employee29"/>
    <s v="Employee29@blyblade.com"/>
    <x v="7"/>
    <s v="--"/>
    <s v="Travel | Black SUV"/>
    <x v="0"/>
    <x v="336"/>
    <n v="169"/>
    <s v="10011, USA"/>
    <s v="11976, USA"/>
    <x v="4"/>
    <s v="PAX TRAVEL"/>
    <s v="DEPT - OPS - NY"/>
    <s v="Monthly Billing"/>
    <s v="Tip"/>
    <n v="0"/>
    <n v="0"/>
    <n v="88.95"/>
    <n v="88.95"/>
    <s v="USD"/>
    <n v="0"/>
    <n v="0"/>
    <n v="88.95"/>
    <n v="88.95"/>
    <n v="0"/>
  </r>
  <r>
    <s v="452ea567-f492-44e8-8884-624f6d544cb4"/>
    <d v="2019-08-19T10:56:15"/>
    <d v="2019-08-19T00:00:00"/>
    <s v="10:42AM"/>
    <d v="2019-08-19T00:00:00"/>
    <s v="6:42AM"/>
    <d v="2019-08-19T00:00:00"/>
    <s v="10:56AM"/>
    <d v="2019-08-19T00:00:00"/>
    <s v="6:56AM"/>
    <s v="-05:00"/>
    <s v="Blade"/>
    <s v="Employee51"/>
    <s v="Employee51@blyblade.com"/>
    <x v="36"/>
    <s v="--"/>
    <s v="Travel | Premium"/>
    <x v="1"/>
    <x v="827"/>
    <n v="6"/>
    <s v="11975, USA"/>
    <s v="11937, USA"/>
    <x v="7"/>
    <s v="I'M RIDING EARLY/LATE"/>
    <s v="DEPT - CX"/>
    <s v="Monthly Billing"/>
    <s v="Fare"/>
    <n v="26.33"/>
    <n v="0"/>
    <n v="0"/>
    <n v="26.33"/>
    <s v="USD"/>
    <n v="26.33"/>
    <n v="0"/>
    <n v="0"/>
    <n v="26.33"/>
    <n v="2.63"/>
  </r>
  <r>
    <s v="fb49747a-a550-45df-8ea9-e151b00636b9"/>
    <d v="2019-08-19T11:02:40"/>
    <d v="2019-08-19T00:00:00"/>
    <s v="10:45AM"/>
    <d v="2019-08-19T00:00:00"/>
    <s v="6:45AM"/>
    <d v="2019-08-19T00:00:00"/>
    <s v="11:02AM"/>
    <d v="2019-08-19T00:00:00"/>
    <s v="7:02AM"/>
    <s v="-05:00"/>
    <s v="Blade"/>
    <s v="Employee47"/>
    <s v="Employee47@blyblade.com"/>
    <x v="32"/>
    <s v="--"/>
    <s v="Travel | UberX"/>
    <x v="0"/>
    <x v="783"/>
    <n v="13"/>
    <s v="10036, USA"/>
    <s v="10016, USA"/>
    <x v="7"/>
    <s v="I'M RIDING EARLY/LATE"/>
    <s v="DEPT - CX"/>
    <s v="Monthly Billing"/>
    <s v="Fare"/>
    <n v="10.41"/>
    <n v="0"/>
    <n v="0"/>
    <n v="10.41"/>
    <s v="USD"/>
    <n v="10.41"/>
    <n v="0"/>
    <n v="0"/>
    <n v="10.41"/>
    <n v="1.04"/>
  </r>
  <r>
    <s v="bbb625fd-5841-4f24-86d8-29a6c70124bb"/>
    <d v="2019-08-09T03:29:32"/>
    <d v="2019-08-09T00:00:00"/>
    <s v="3:08AM"/>
    <d v="2019-08-08T00:00:00"/>
    <s v="11:08PM"/>
    <d v="2019-08-09T00:00:00"/>
    <s v="3:28AM"/>
    <d v="2019-08-08T00:00:00"/>
    <s v="11:28PM"/>
    <s v="-05:00"/>
    <s v="Blade"/>
    <s v="Employee19"/>
    <s v="Employee19@blyblade.com"/>
    <x v="10"/>
    <s v="--"/>
    <s v="Travel | Black SUV"/>
    <x v="0"/>
    <x v="710"/>
    <n v="12"/>
    <s v="10011, USA"/>
    <s v="10011, USA"/>
    <x v="7"/>
    <s v="PAX TRAVEL"/>
    <s v="DEPT - CORP - NY"/>
    <s v="Monthly Billing"/>
    <s v="Tip"/>
    <n v="0"/>
    <n v="0"/>
    <n v="3.08"/>
    <n v="3.08"/>
    <s v="USD"/>
    <n v="0"/>
    <n v="0"/>
    <n v="3.08"/>
    <n v="3.08"/>
    <n v="0"/>
  </r>
  <r>
    <s v="d2f299ae-ac4d-47ae-915c-249c0919078f"/>
    <d v="2019-08-19T11:05:50"/>
    <d v="2019-08-19T00:00:00"/>
    <s v="10:47AM"/>
    <d v="2019-08-19T00:00:00"/>
    <s v="6:47AM"/>
    <d v="2019-08-19T00:00:00"/>
    <s v="11:05AM"/>
    <d v="2019-08-19T00:00:00"/>
    <s v="7:05AM"/>
    <s v="-05:00"/>
    <s v="Blade"/>
    <s v="Employee13"/>
    <s v="Employee13@blyblade.com"/>
    <x v="33"/>
    <s v="--"/>
    <s v="Travel | UberX Diamond"/>
    <x v="0"/>
    <x v="212"/>
    <n v="15"/>
    <s v="11211, USA"/>
    <s v="10010, USA"/>
    <x v="7"/>
    <s v="I'M RIDING"/>
    <s v="DEPT - CX"/>
    <s v="Monthly Billing"/>
    <s v="Fare"/>
    <n v="29.31"/>
    <n v="0"/>
    <n v="0"/>
    <n v="29.31"/>
    <s v="USD"/>
    <n v="29.31"/>
    <n v="0"/>
    <n v="0"/>
    <n v="29.31"/>
    <n v="2.93"/>
  </r>
  <r>
    <s v="86049325-2999-423c-9ee4-7baaf36024ff"/>
    <d v="2019-08-19T11:10:46"/>
    <d v="2019-08-19T00:00:00"/>
    <s v="10:30AM"/>
    <d v="2019-08-19T00:00:00"/>
    <s v="6:30AM"/>
    <d v="2019-08-19T00:00:00"/>
    <s v="11:10AM"/>
    <d v="2019-08-19T00:00:00"/>
    <s v="7:10AM"/>
    <s v="-05:00"/>
    <s v="Blade"/>
    <s v="Employee5"/>
    <s v="Employee5@blyblade.com"/>
    <x v="9"/>
    <s v="--"/>
    <s v="Travel | UberX Diamond"/>
    <x v="0"/>
    <x v="945"/>
    <n v="33"/>
    <s v="11374, USA"/>
    <s v="10011, USA"/>
    <x v="7"/>
    <s v="I'M RIDING EARLY/LATE"/>
    <s v="DEPT - OPS - NY"/>
    <s v="Monthly Billing"/>
    <s v="Fare"/>
    <n v="46.83"/>
    <n v="0"/>
    <n v="0"/>
    <n v="46.83"/>
    <s v="USD"/>
    <n v="46.83"/>
    <n v="0"/>
    <n v="0"/>
    <n v="46.83"/>
    <n v="4.68"/>
  </r>
  <r>
    <s v="a83bb494-c8ab-4b94-bd02-8950c64ed2cb"/>
    <d v="2019-08-19T11:42:30"/>
    <d v="2019-08-19T00:00:00"/>
    <s v="11:06AM"/>
    <d v="2019-08-19T00:00:00"/>
    <s v="7:06AM"/>
    <d v="2019-08-19T00:00:00"/>
    <s v="11:42AM"/>
    <d v="2019-08-19T00:00:00"/>
    <s v="7:42AM"/>
    <s v="-05:00"/>
    <s v="Blade"/>
    <s v="Employee36"/>
    <s v="Employee36@blyblade.com"/>
    <x v="45"/>
    <s v="--"/>
    <s v="Travel | UberX"/>
    <x v="0"/>
    <x v="170"/>
    <n v="33"/>
    <s v="11206, USA"/>
    <s v="10001, USA"/>
    <x v="7"/>
    <s v="I'M RIDING"/>
    <s v="DEPT - FR - NY"/>
    <s v="Monthly Billing"/>
    <s v="Fare"/>
    <n v="38.51"/>
    <n v="0"/>
    <n v="0"/>
    <n v="38.51"/>
    <s v="USD"/>
    <n v="38.51"/>
    <n v="0"/>
    <n v="0"/>
    <n v="38.51"/>
    <n v="3.85"/>
  </r>
  <r>
    <s v="c5c116e4-cc52-4ef4-bae2-353f590b4602"/>
    <d v="2019-08-19T12:01:48"/>
    <d v="2019-08-19T00:00:00"/>
    <s v="11:51AM"/>
    <d v="2019-08-19T00:00:00"/>
    <s v="7:51AM"/>
    <d v="2019-08-19T00:00:00"/>
    <s v="12:01PM"/>
    <d v="2019-08-19T00:00:00"/>
    <s v="8:01AM"/>
    <s v="-05:00"/>
    <s v="Blade"/>
    <s v="Employee4"/>
    <s v="Employee4@blyblade.com"/>
    <x v="1"/>
    <s v="--"/>
    <s v="Travel | UberX Diamond"/>
    <x v="0"/>
    <x v="84"/>
    <n v="8"/>
    <s v="10004, USA"/>
    <s v="10016, USA"/>
    <x v="7"/>
    <s v="I'M RIDING"/>
    <s v="DEPT - CX"/>
    <s v="Monthly Billing"/>
    <s v="Fare"/>
    <n v="18.829999999999998"/>
    <n v="0"/>
    <n v="0"/>
    <n v="18.829999999999998"/>
    <s v="USD"/>
    <n v="18.829999999999998"/>
    <n v="0"/>
    <n v="0"/>
    <n v="18.829999999999998"/>
    <n v="1.88"/>
  </r>
  <r>
    <s v="3700ce0d-7677-4e90-85df-b637f0c02fe8"/>
    <d v="2019-08-19T13:45:00"/>
    <d v="2019-08-19T00:00:00"/>
    <s v="1:42PM"/>
    <d v="2019-08-19T00:00:00"/>
    <s v="9:42AM"/>
    <s v="--"/>
    <s v="--"/>
    <s v="--"/>
    <s v="--"/>
    <s v="-05:00"/>
    <s v="Blade"/>
    <s v="Employee9"/>
    <s v="Employee9@blyblade.com"/>
    <x v="8"/>
    <s v="--"/>
    <s v="Travel | UberX"/>
    <x v="0"/>
    <x v="1"/>
    <n v="0"/>
    <s v="10001, USA"/>
    <s v="10001, USA"/>
    <x v="7"/>
    <s v="I'M RIDING"/>
    <s v="DEPT - FR - NY"/>
    <s v="Monthly Billing"/>
    <s v="Fare"/>
    <n v="8.01"/>
    <n v="0"/>
    <n v="0"/>
    <n v="8.01"/>
    <s v="USD"/>
    <n v="8.01"/>
    <n v="0"/>
    <n v="0"/>
    <n v="8.01"/>
    <n v="0.8"/>
  </r>
  <r>
    <s v="516434d1-5a9c-419b-9b9d-2e76912468c2"/>
    <d v="2019-08-19T13:56:15"/>
    <d v="2019-08-19T00:00:00"/>
    <s v="1:46PM"/>
    <d v="2019-08-19T00:00:00"/>
    <s v="9:46AM"/>
    <d v="2019-08-19T00:00:00"/>
    <s v="1:56PM"/>
    <d v="2019-08-19T00:00:00"/>
    <s v="9:56AM"/>
    <s v="-05:00"/>
    <s v="Blade"/>
    <s v="Employee9"/>
    <s v="Employee9@blyblade.com"/>
    <x v="8"/>
    <s v="--"/>
    <s v="Travel | UberX"/>
    <x v="0"/>
    <x v="531"/>
    <n v="7"/>
    <s v="10001, USA"/>
    <s v="10011, USA"/>
    <x v="7"/>
    <s v="I'M RIDING"/>
    <s v="DEPT - FR - NY"/>
    <s v="Monthly Billing"/>
    <s v="Fare"/>
    <n v="13.89"/>
    <n v="0"/>
    <n v="0"/>
    <n v="13.89"/>
    <s v="USD"/>
    <n v="13.89"/>
    <n v="0"/>
    <n v="0"/>
    <n v="13.89"/>
    <n v="1.39"/>
  </r>
  <r>
    <s v="5a3a4035-89c5-46e1-aa62-35a3cec87613"/>
    <d v="2019-08-19T15:07:02"/>
    <d v="2019-08-19T00:00:00"/>
    <s v="2:23PM"/>
    <d v="2019-08-19T00:00:00"/>
    <s v="10:23AM"/>
    <d v="2019-08-19T00:00:00"/>
    <s v="3:06PM"/>
    <d v="2019-08-19T00:00:00"/>
    <s v="11:06AM"/>
    <s v="-05:00"/>
    <s v="Blade"/>
    <s v="Employee51"/>
    <s v="Employee51@blyblade.com"/>
    <x v="36"/>
    <s v="--"/>
    <s v="Travel | UberX"/>
    <x v="1"/>
    <x v="946"/>
    <n v="39"/>
    <s v="11937, USA"/>
    <s v="11954, USA"/>
    <x v="7"/>
    <s v="PRODUCT RIDING"/>
    <s v="DEPT - CX"/>
    <s v="Monthly Billing"/>
    <s v="Fare"/>
    <n v="71.84"/>
    <n v="0"/>
    <n v="0"/>
    <n v="71.84"/>
    <s v="USD"/>
    <n v="71.84"/>
    <n v="0"/>
    <n v="0"/>
    <n v="71.84"/>
    <n v="7.18"/>
  </r>
  <r>
    <s v="15402007-878c-4423-ab93-5b740e12f658"/>
    <d v="2019-08-19T15:51:48"/>
    <d v="2019-08-19T00:00:00"/>
    <s v="3:22PM"/>
    <d v="2019-08-19T00:00:00"/>
    <s v="11:22AM"/>
    <d v="2019-08-19T00:00:00"/>
    <s v="3:51PM"/>
    <d v="2019-08-19T00:00:00"/>
    <s v="11:51AM"/>
    <s v="-05:00"/>
    <s v="Blade"/>
    <s v="Employee6"/>
    <s v="Employee6@blyblade.com"/>
    <x v="3"/>
    <s v="--"/>
    <s v="Travel | UberX"/>
    <x v="0"/>
    <x v="727"/>
    <n v="26"/>
    <s v="10010, USA"/>
    <s v="10011, USA"/>
    <x v="7"/>
    <s v="I'M RIDING"/>
    <s v="DEPT - OPS - NY"/>
    <s v="Monthly Billing"/>
    <s v="Fare"/>
    <n v="27.75"/>
    <n v="0"/>
    <n v="0"/>
    <n v="27.75"/>
    <s v="USD"/>
    <n v="27.75"/>
    <n v="0"/>
    <n v="0"/>
    <n v="27.75"/>
    <n v="2.78"/>
  </r>
  <r>
    <s v="fcd72850-86e3-43bc-b287-c4f426c01e6b"/>
    <d v="2019-08-19T17:14:06"/>
    <d v="2019-08-19T00:00:00"/>
    <s v="4:50PM"/>
    <d v="2019-08-19T00:00:00"/>
    <s v="12:50PM"/>
    <d v="2019-08-19T00:00:00"/>
    <s v="5:13PM"/>
    <d v="2019-08-19T00:00:00"/>
    <s v="1:13PM"/>
    <s v="-05:00"/>
    <s v="Blade"/>
    <s v="Employee47"/>
    <s v="Employee47@blyblade.com"/>
    <x v="32"/>
    <s v="--"/>
    <s v="Travel | UberX"/>
    <x v="0"/>
    <x v="561"/>
    <n v="15"/>
    <s v="10016, USA"/>
    <s v="10004, USA"/>
    <x v="7"/>
    <s v="I'M RIDING"/>
    <s v="DEPT - CX"/>
    <s v="Monthly Billing"/>
    <s v="Fare"/>
    <n v="11.21"/>
    <n v="0"/>
    <n v="0"/>
    <n v="11.21"/>
    <s v="USD"/>
    <n v="11.21"/>
    <n v="0"/>
    <n v="0"/>
    <n v="11.21"/>
    <n v="1.1200000000000001"/>
  </r>
  <r>
    <s v="08683551-cdb3-4b14-aa25-57fcf2efe4df"/>
    <d v="2019-08-19T19:46:54"/>
    <d v="2019-08-19T00:00:00"/>
    <s v="7:25PM"/>
    <d v="2019-08-19T00:00:00"/>
    <s v="3:25PM"/>
    <d v="2019-08-19T00:00:00"/>
    <s v="7:46PM"/>
    <d v="2019-08-19T00:00:00"/>
    <s v="3:46PM"/>
    <s v="-05:00"/>
    <s v="Blade"/>
    <s v="Employee7"/>
    <s v="Employee7@blyblade.com"/>
    <x v="23"/>
    <s v="--"/>
    <s v="Travel | UberX"/>
    <x v="1"/>
    <x v="947"/>
    <n v="17"/>
    <s v="11937, USA"/>
    <s v="11975, USA"/>
    <x v="7"/>
    <s v="I'M RIDING"/>
    <s v="DEPT - OPS - NY"/>
    <s v="Monthly Billing"/>
    <s v="Fare"/>
    <n v="23.49"/>
    <n v="0"/>
    <n v="0"/>
    <n v="23.49"/>
    <s v="USD"/>
    <n v="23.49"/>
    <n v="0"/>
    <n v="0"/>
    <n v="23.49"/>
    <n v="2.35"/>
  </r>
  <r>
    <s v="44d81764-0889-4d49-b801-7ec3045ce211"/>
    <d v="2019-08-19T23:04:34"/>
    <d v="2019-08-19T00:00:00"/>
    <s v="11:00PM"/>
    <d v="2019-08-19T00:00:00"/>
    <s v="7:00PM"/>
    <s v="--"/>
    <s v="--"/>
    <s v="--"/>
    <s v="--"/>
    <s v="-05:00"/>
    <s v="Blade"/>
    <s v="Employee8"/>
    <s v="Employee8@blyblade.com"/>
    <x v="11"/>
    <s v="--"/>
    <s v="Travel | UberX Diamond"/>
    <x v="0"/>
    <x v="3"/>
    <s v="--"/>
    <s v="10016, USA"/>
    <s v="10016, USA"/>
    <x v="7"/>
    <s v="I'M RIDING"/>
    <s v="--"/>
    <s v="Monthly Billing"/>
    <s v="Fare"/>
    <n v="5.44"/>
    <n v="0"/>
    <n v="0"/>
    <n v="5.44"/>
    <s v="USD"/>
    <n v="5.44"/>
    <n v="0"/>
    <n v="0"/>
    <n v="5.44"/>
    <n v="0.54"/>
  </r>
  <r>
    <s v="6bf301e0-fa53-4ad3-8bee-f7e8963eb347"/>
    <d v="2019-08-19T23:11:11"/>
    <d v="2019-08-19T00:00:00"/>
    <s v="10:08PM"/>
    <d v="2019-08-19T00:00:00"/>
    <s v="6:08PM"/>
    <d v="2019-08-19T00:00:00"/>
    <s v="11:11PM"/>
    <d v="2019-08-19T00:00:00"/>
    <s v="7:11PM"/>
    <s v="-05:00"/>
    <s v="Blade"/>
    <s v="Employee51"/>
    <s v="Employee51@blyblade.com"/>
    <x v="36"/>
    <s v="--"/>
    <s v="Travel | UberX"/>
    <x v="1"/>
    <x v="838"/>
    <n v="53"/>
    <s v="11954, USA"/>
    <s v="11937, USA"/>
    <x v="7"/>
    <s v="I'M RIDING"/>
    <s v="DEPT - CX"/>
    <s v="Monthly Billing"/>
    <s v="Fare"/>
    <n v="77.53"/>
    <n v="0"/>
    <n v="0"/>
    <n v="77.53"/>
    <s v="USD"/>
    <n v="77.53"/>
    <n v="0"/>
    <n v="0"/>
    <n v="77.53"/>
    <n v="7.75"/>
  </r>
  <r>
    <s v="53c48496-c226-4e51-91b4-a2d94aa32950"/>
    <d v="2019-08-19T23:19:47"/>
    <d v="2019-08-19T00:00:00"/>
    <s v="11:05PM"/>
    <d v="2019-08-19T00:00:00"/>
    <s v="7:05PM"/>
    <d v="2019-08-19T00:00:00"/>
    <s v="11:19PM"/>
    <d v="2019-08-19T00:00:00"/>
    <s v="7:19PM"/>
    <s v="-05:00"/>
    <s v="Blade"/>
    <s v="Employee4"/>
    <s v="Employee4@blyblade.com"/>
    <x v="1"/>
    <s v="--"/>
    <s v="Travel | UberX Diamond"/>
    <x v="0"/>
    <x v="672"/>
    <n v="10"/>
    <s v="10016, USA"/>
    <s v="10038, USA"/>
    <x v="7"/>
    <s v="I'M RIDING"/>
    <s v="DEPT - CX"/>
    <s v="Monthly Billing"/>
    <s v="Fare"/>
    <n v="18.95"/>
    <n v="0"/>
    <n v="0"/>
    <n v="18.95"/>
    <s v="USD"/>
    <n v="18.95"/>
    <n v="0"/>
    <n v="0"/>
    <n v="18.95"/>
    <n v="1.9"/>
  </r>
  <r>
    <s v="5339f59d-fad0-475c-94ff-207e169546f5"/>
    <d v="2019-08-20T00:30:54"/>
    <d v="2019-08-20T00:00:00"/>
    <s v="12:13AM"/>
    <d v="2019-08-19T00:00:00"/>
    <s v="8:13PM"/>
    <d v="2019-08-20T00:00:00"/>
    <s v="12:30AM"/>
    <d v="2019-08-19T00:00:00"/>
    <s v="8:30PM"/>
    <s v="-05:00"/>
    <s v="Blade"/>
    <s v="Employee29"/>
    <s v="Employee29@blyblade.com"/>
    <x v="7"/>
    <s v="--"/>
    <s v="Travel | UberX"/>
    <x v="0"/>
    <x v="258"/>
    <n v="10"/>
    <s v="10011, USA"/>
    <s v="10014, USA"/>
    <x v="7"/>
    <s v="I'M RIDING"/>
    <s v="DEPT - OPS - NY"/>
    <s v="Monthly Billing"/>
    <s v="Fare"/>
    <n v="11.37"/>
    <n v="0"/>
    <n v="0"/>
    <n v="11.37"/>
    <s v="USD"/>
    <n v="11.37"/>
    <n v="0"/>
    <n v="0"/>
    <n v="11.37"/>
    <n v="1.1399999999999999"/>
  </r>
  <r>
    <s v="adf54719-782a-438b-b3d1-9272af76f0df"/>
    <d v="2019-08-20T01:19:22"/>
    <d v="2019-08-20T00:00:00"/>
    <s v="12:37AM"/>
    <d v="2019-08-19T00:00:00"/>
    <s v="8:37PM"/>
    <d v="2019-08-20T00:00:00"/>
    <s v="1:19AM"/>
    <d v="2019-08-19T00:00:00"/>
    <s v="9:19PM"/>
    <s v="-05:00"/>
    <s v="Blade"/>
    <s v="Employee23"/>
    <s v="Employee23@blyblade.com"/>
    <x v="39"/>
    <s v="--"/>
    <s v="Travel | UberX"/>
    <x v="0"/>
    <x v="948"/>
    <n v="30"/>
    <s v="10016, USA"/>
    <s v="10801, USA"/>
    <x v="7"/>
    <s v="I'M RIDING"/>
    <s v="DEPT - FR - NY"/>
    <s v="Monthly Billing"/>
    <s v="Fare"/>
    <n v="72.45"/>
    <n v="0"/>
    <n v="0"/>
    <n v="72.45"/>
    <s v="USD"/>
    <n v="72.45"/>
    <n v="0"/>
    <n v="0"/>
    <n v="72.45"/>
    <n v="7.25"/>
  </r>
  <r>
    <s v="dd2109cc-7d13-45f9-9369-269f98f4f91f"/>
    <d v="2019-08-20T01:27:15"/>
    <d v="2019-08-20T00:00:00"/>
    <s v="1:04AM"/>
    <d v="2019-08-19T00:00:00"/>
    <s v="9:04PM"/>
    <d v="2019-08-20T00:00:00"/>
    <s v="1:27AM"/>
    <d v="2019-08-19T00:00:00"/>
    <s v="9:27PM"/>
    <s v="-05:00"/>
    <s v="Blade"/>
    <s v="Employee16"/>
    <s v="Employee16@blyblade.com"/>
    <x v="13"/>
    <s v="--"/>
    <s v="Travel | UberXL"/>
    <x v="1"/>
    <x v="949"/>
    <n v="14"/>
    <s v="11975, USA"/>
    <s v="11963, USA"/>
    <x v="7"/>
    <s v="I'M RIDING"/>
    <s v="DEPT - OPS - NY"/>
    <s v="Monthly Billing"/>
    <s v="Fare"/>
    <n v="41.08"/>
    <n v="0"/>
    <n v="0"/>
    <n v="41.08"/>
    <s v="USD"/>
    <n v="41.08"/>
    <n v="0"/>
    <n v="0"/>
    <n v="41.08"/>
    <n v="4.1100000000000003"/>
  </r>
  <r>
    <s v="50be58ba-0bc3-4eba-9e1a-6117e00a4044"/>
    <d v="2019-08-20T02:29:01"/>
    <d v="2019-08-20T00:00:00"/>
    <s v="1:55AM"/>
    <d v="2019-08-19T00:00:00"/>
    <s v="9:55PM"/>
    <d v="2019-08-20T00:00:00"/>
    <s v="2:28AM"/>
    <d v="2019-08-19T00:00:00"/>
    <s v="10:28PM"/>
    <s v="-05:00"/>
    <s v="Blade"/>
    <s v="Employee5"/>
    <s v="Employee5@blyblade.com"/>
    <x v="9"/>
    <s v="--"/>
    <s v="Travel | UberX"/>
    <x v="0"/>
    <x v="911"/>
    <n v="28"/>
    <s v="10011, USA"/>
    <s v="11374, USA"/>
    <x v="7"/>
    <s v="I'M RIDING EARLY/LATE"/>
    <s v="DEPT - OPS - NY"/>
    <s v="Monthly Billing"/>
    <s v="Fare"/>
    <n v="46.23"/>
    <n v="0"/>
    <n v="0"/>
    <n v="46.23"/>
    <s v="USD"/>
    <n v="46.23"/>
    <n v="0"/>
    <n v="0"/>
    <n v="46.23"/>
    <n v="4.62"/>
  </r>
  <r>
    <s v="54dbd40c-195b-4499-abfc-fea9a0a9d32c"/>
    <d v="2019-08-20T03:22:48"/>
    <d v="2019-08-20T00:00:00"/>
    <s v="2:56AM"/>
    <d v="2019-08-19T00:00:00"/>
    <s v="10:56PM"/>
    <d v="2019-08-20T00:00:00"/>
    <s v="3:22AM"/>
    <d v="2019-08-19T00:00:00"/>
    <s v="11:22PM"/>
    <s v="-05:00"/>
    <s v="Blade"/>
    <s v="Employee51"/>
    <s v="Employee51@blyblade.com"/>
    <x v="36"/>
    <s v="--"/>
    <s v="Travel | UberX"/>
    <x v="1"/>
    <x v="606"/>
    <n v="22"/>
    <s v="11963, USA"/>
    <s v="11975, USA"/>
    <x v="7"/>
    <s v="I'M RIDING"/>
    <s v="DEPT - CX"/>
    <s v="Monthly Billing"/>
    <s v="Fare"/>
    <n v="22.13"/>
    <n v="0"/>
    <n v="0"/>
    <n v="22.13"/>
    <s v="USD"/>
    <n v="22.13"/>
    <n v="0"/>
    <n v="0"/>
    <n v="22.13"/>
    <n v="2.21"/>
  </r>
  <r>
    <s v="01779e48-b8cb-4f4c-9991-ddd592d68073"/>
    <d v="2019-08-20T10:06:58"/>
    <d v="2019-08-20T00:00:00"/>
    <s v="9:41AM"/>
    <d v="2019-08-20T00:00:00"/>
    <s v="5:41AM"/>
    <d v="2019-08-20T00:00:00"/>
    <s v="10:06AM"/>
    <d v="2019-08-20T00:00:00"/>
    <s v="6:06AM"/>
    <s v="-05:00"/>
    <s v="Blade"/>
    <s v="Employee11"/>
    <s v="Employee11@blyblade.com"/>
    <x v="26"/>
    <s v="--"/>
    <s v="Travel | UberX"/>
    <x v="1"/>
    <x v="237"/>
    <n v="9"/>
    <s v="11937, USA"/>
    <s v="11975, USA"/>
    <x v="7"/>
    <s v="I'M RIDING"/>
    <s v="DEPT - CX"/>
    <s v="Monthly Billing"/>
    <s v="Fare"/>
    <n v="26.89"/>
    <n v="0"/>
    <n v="0"/>
    <n v="26.89"/>
    <s v="USD"/>
    <n v="26.89"/>
    <n v="0"/>
    <n v="0"/>
    <n v="26.89"/>
    <n v="2.69"/>
  </r>
  <r>
    <s v="8997a94d-5099-4047-8b77-b54824908716"/>
    <d v="2019-08-20T10:11:39"/>
    <d v="2019-08-20T00:00:00"/>
    <s v="9:48AM"/>
    <d v="2019-08-20T00:00:00"/>
    <s v="5:48AM"/>
    <d v="2019-08-20T00:00:00"/>
    <s v="10:11AM"/>
    <d v="2019-08-20T00:00:00"/>
    <s v="6:11AM"/>
    <s v="-05:00"/>
    <s v="Blade"/>
    <s v="Employee46"/>
    <s v="Employee46@blyblade.com"/>
    <x v="43"/>
    <s v="--"/>
    <s v="Travel | UberX"/>
    <x v="0"/>
    <x v="950"/>
    <n v="18"/>
    <s v="10030, USA"/>
    <s v="10011, USA"/>
    <x v="7"/>
    <s v="I'M RIDING EARLY/LATE"/>
    <s v="BLADE - CX + SR CX"/>
    <s v="Monthly Billing"/>
    <s v="Fare"/>
    <n v="19.29"/>
    <n v="0"/>
    <n v="0"/>
    <n v="19.29"/>
    <s v="USD"/>
    <n v="19.29"/>
    <n v="0"/>
    <n v="0"/>
    <n v="19.29"/>
    <n v="1.93"/>
  </r>
  <r>
    <s v="5ce898cf-4f4c-427e-ab13-5ad8e33fd12f"/>
    <d v="2019-08-20T10:45:29"/>
    <d v="2019-08-20T00:00:00"/>
    <s v="10:36AM"/>
    <d v="2019-08-20T00:00:00"/>
    <s v="6:36AM"/>
    <s v="--"/>
    <s v="--"/>
    <s v="--"/>
    <s v="--"/>
    <s v="-05:00"/>
    <s v="Blade"/>
    <s v="Employee51"/>
    <s v="Employee51@blyblade.com"/>
    <x v="36"/>
    <s v="--"/>
    <s v="Travel | UberX"/>
    <x v="1"/>
    <x v="3"/>
    <s v="--"/>
    <s v="11976, USA"/>
    <s v="11932, USA"/>
    <x v="7"/>
    <s v="I'M RIDING"/>
    <s v="DEPT - CX"/>
    <s v="Monthly Billing"/>
    <s v="Fare"/>
    <n v="9.69"/>
    <n v="0"/>
    <n v="0"/>
    <n v="9.69"/>
    <s v="USD"/>
    <n v="9.69"/>
    <n v="0"/>
    <n v="0"/>
    <n v="9.69"/>
    <n v="0.97"/>
  </r>
  <r>
    <s v="907a9837-1890-5801-a7f6-4ba714d59532"/>
    <d v="2019-08-09T16:34:31"/>
    <d v="2019-08-09T00:00:00"/>
    <s v="4:10PM"/>
    <d v="2019-08-09T00:00:00"/>
    <s v="12:10PM"/>
    <d v="2019-08-09T00:00:00"/>
    <s v="4:34PM"/>
    <d v="2019-08-09T00:00:00"/>
    <s v="12:34PM"/>
    <s v="-05:00"/>
    <s v="Blade"/>
    <s v="Employee49"/>
    <s v="Employee49@blyblade.com"/>
    <x v="46"/>
    <s v="--"/>
    <s v="Eats"/>
    <x v="0"/>
    <x v="951"/>
    <n v="24"/>
    <s v="10010, USA"/>
    <s v="10010, USA"/>
    <x v="9"/>
    <s v="Blade - Lunch Policy"/>
    <s v="BLADE - CX + SR CX"/>
    <s v="Monthly Billing"/>
    <s v="Fare and Tip"/>
    <n v="16.59"/>
    <n v="0"/>
    <n v="2.34"/>
    <n v="16.59"/>
    <s v="USD"/>
    <n v="16.59"/>
    <n v="0"/>
    <n v="2.34"/>
    <n v="16.59"/>
    <n v="1.66"/>
  </r>
  <r>
    <s v="9f9c1e82-c64b-4b6d-9bc4-52c211a4fb2e"/>
    <d v="2019-08-20T10:59:48"/>
    <d v="2019-08-20T00:00:00"/>
    <s v="10:39AM"/>
    <d v="2019-08-20T00:00:00"/>
    <s v="6:39AM"/>
    <d v="2019-08-20T00:00:00"/>
    <s v="10:59AM"/>
    <d v="2019-08-20T00:00:00"/>
    <s v="6:59AM"/>
    <s v="-05:00"/>
    <s v="Blade"/>
    <s v="Employee47"/>
    <s v="Employee47@blyblade.com"/>
    <x v="32"/>
    <s v="--"/>
    <s v="Travel | UberX"/>
    <x v="0"/>
    <x v="439"/>
    <n v="15"/>
    <s v="10036, USA"/>
    <s v="10010, USA"/>
    <x v="7"/>
    <s v="I'M RIDING EARLY/LATE"/>
    <s v="DEPT - CX"/>
    <s v="Monthly Billing"/>
    <s v="Fare"/>
    <n v="10.98"/>
    <n v="0"/>
    <n v="0"/>
    <n v="10.98"/>
    <s v="USD"/>
    <n v="10.98"/>
    <n v="0"/>
    <n v="0"/>
    <n v="10.98"/>
    <n v="1.1000000000000001"/>
  </r>
  <r>
    <s v="17834b07-58dc-4d3a-a54e-1e8a2a6d57de"/>
    <d v="2019-08-20T12:08:36"/>
    <d v="2019-08-20T00:00:00"/>
    <s v="11:57AM"/>
    <d v="2019-08-20T00:00:00"/>
    <s v="7:57AM"/>
    <d v="2019-08-20T00:00:00"/>
    <s v="12:08PM"/>
    <d v="2019-08-20T00:00:00"/>
    <s v="8:08AM"/>
    <s v="-05:00"/>
    <s v="Blade"/>
    <s v="Employee15"/>
    <s v="Employee15@blyblade.com"/>
    <x v="35"/>
    <s v="--"/>
    <s v="Travel | UberX Diamond"/>
    <x v="0"/>
    <x v="167"/>
    <n v="5"/>
    <s v="ted States"/>
    <s v="10004, USA"/>
    <x v="7"/>
    <s v="I'M RIDING"/>
    <s v="DEPT - CX"/>
    <s v="Monthly Billing"/>
    <s v="Fare"/>
    <n v="11.89"/>
    <n v="0"/>
    <n v="0"/>
    <n v="11.89"/>
    <s v="USD"/>
    <n v="11.89"/>
    <n v="0"/>
    <n v="0"/>
    <n v="11.89"/>
    <n v="1.19"/>
  </r>
  <r>
    <s v="7b6f9d49-417c-41ac-8c45-45e2692855d2"/>
    <d v="2019-08-20T12:25:10"/>
    <d v="2019-08-20T00:00:00"/>
    <s v="12:12PM"/>
    <d v="2019-08-20T00:00:00"/>
    <s v="8:12AM"/>
    <d v="2019-08-20T00:00:00"/>
    <s v="12:25PM"/>
    <d v="2019-08-20T00:00:00"/>
    <s v="8:25AM"/>
    <s v="-05:00"/>
    <s v="Blade"/>
    <s v="Employee4"/>
    <s v="Employee4@blyblade.com"/>
    <x v="1"/>
    <s v="--"/>
    <s v="Travel | UberX Diamond"/>
    <x v="0"/>
    <x v="451"/>
    <n v="9"/>
    <s v="10038, USA"/>
    <s v="10016, USA"/>
    <x v="7"/>
    <s v="I'M RIDING"/>
    <s v="DEPT - CX"/>
    <s v="Monthly Billing"/>
    <s v="Fare"/>
    <n v="18.670000000000002"/>
    <n v="0"/>
    <n v="0"/>
    <n v="18.670000000000002"/>
    <s v="USD"/>
    <n v="18.670000000000002"/>
    <n v="0"/>
    <n v="0"/>
    <n v="18.670000000000002"/>
    <n v="1.87"/>
  </r>
  <r>
    <s v="5f73608e-648d-4eb8-8d47-718c575e246b"/>
    <d v="2019-08-20T12:35:00"/>
    <d v="2019-08-20T00:00:00"/>
    <s v="12:10PM"/>
    <d v="2019-08-20T00:00:00"/>
    <s v="8:10AM"/>
    <d v="2019-08-20T00:00:00"/>
    <s v="12:34PM"/>
    <d v="2019-08-20T00:00:00"/>
    <s v="8:34AM"/>
    <s v="-05:00"/>
    <s v="Blade"/>
    <s v="Employee7"/>
    <s v="Employee7@blyblade.com"/>
    <x v="23"/>
    <s v="--"/>
    <s v="Travel | UberX"/>
    <x v="1"/>
    <x v="9"/>
    <n v="11"/>
    <s v="11975, USA"/>
    <s v="11937, USA"/>
    <x v="7"/>
    <s v="I'M RIDING"/>
    <s v="DEPT - OPS - NY"/>
    <s v="Monthly Billing"/>
    <s v="Fare"/>
    <n v="18.010000000000002"/>
    <n v="0"/>
    <n v="0"/>
    <n v="18.010000000000002"/>
    <s v="USD"/>
    <n v="18.010000000000002"/>
    <n v="0"/>
    <n v="0"/>
    <n v="18.010000000000002"/>
    <n v="1.8"/>
  </r>
  <r>
    <s v="7e197653-280e-4463-9809-414209cb2e92"/>
    <d v="2019-08-20T12:59:24"/>
    <d v="2019-08-20T00:00:00"/>
    <s v="12:34PM"/>
    <d v="2019-08-20T00:00:00"/>
    <s v="8:34AM"/>
    <d v="2019-08-20T00:00:00"/>
    <s v="12:59PM"/>
    <d v="2019-08-20T00:00:00"/>
    <s v="8:59AM"/>
    <s v="-05:00"/>
    <s v="Blade"/>
    <s v="Employee47"/>
    <s v="Employee47@blyblade.com"/>
    <x v="32"/>
    <s v="--"/>
    <s v="Travel | UberX"/>
    <x v="0"/>
    <x v="903"/>
    <n v="20"/>
    <s v="10010, USA"/>
    <s v="10014, USA"/>
    <x v="7"/>
    <s v="I'M RIDING"/>
    <s v="DEPT - CX"/>
    <s v="Monthly Billing"/>
    <s v="Fare"/>
    <n v="12.69"/>
    <n v="0"/>
    <n v="0"/>
    <n v="12.69"/>
    <s v="USD"/>
    <n v="12.69"/>
    <n v="0"/>
    <n v="0"/>
    <n v="12.69"/>
    <n v="1.27"/>
  </r>
  <r>
    <s v="7e23893b-c585-43b1-ac65-f0f15cbd7f9b"/>
    <d v="2019-08-20T14:43:04"/>
    <d v="2019-08-20T00:00:00"/>
    <s v="1:58PM"/>
    <d v="2019-08-20T00:00:00"/>
    <s v="9:58AM"/>
    <d v="2019-08-20T00:00:00"/>
    <s v="2:42PM"/>
    <d v="2019-08-20T00:00:00"/>
    <s v="10:42AM"/>
    <s v="-05:00"/>
    <s v="Blade"/>
    <s v="Employee5"/>
    <s v="Employee5@blyblade.com"/>
    <x v="9"/>
    <s v="--"/>
    <s v="Travel | UberX"/>
    <x v="0"/>
    <x v="101"/>
    <n v="40"/>
    <s v="11374, USA"/>
    <s v="10011, USA"/>
    <x v="7"/>
    <s v="I'M RIDING"/>
    <s v="DEPT - OPS - NY"/>
    <s v="Monthly Billing"/>
    <s v="Fare"/>
    <n v="53.07"/>
    <n v="0"/>
    <n v="0"/>
    <n v="53.07"/>
    <s v="USD"/>
    <n v="53.07"/>
    <n v="0"/>
    <n v="0"/>
    <n v="53.07"/>
    <n v="5.31"/>
  </r>
  <r>
    <s v="327ec703-1013-5633-911b-f2bf97cfbaf7"/>
    <d v="2019-08-09T19:34:09"/>
    <d v="2019-08-09T00:00:00"/>
    <s v="7:17PM"/>
    <d v="2019-08-09T00:00:00"/>
    <s v="3:17PM"/>
    <d v="2019-08-09T00:00:00"/>
    <s v="7:34PM"/>
    <d v="2019-08-09T00:00:00"/>
    <s v="3:34PM"/>
    <s v="-05:00"/>
    <s v="Blade"/>
    <s v="Employee51"/>
    <s v="Employee51@blyblade.com"/>
    <x v="36"/>
    <s v="--"/>
    <s v="Eats"/>
    <x v="0"/>
    <x v="118"/>
    <n v="16"/>
    <s v="10016, USA"/>
    <s v="10016, USA"/>
    <x v="9"/>
    <s v="Blade - Lunch Policy"/>
    <s v="DEPT - CX"/>
    <s v="Monthly Billing"/>
    <s v="Fare and Tip"/>
    <n v="19.11"/>
    <n v="0"/>
    <n v="1.42"/>
    <n v="19.11"/>
    <s v="USD"/>
    <n v="19.11"/>
    <n v="0"/>
    <n v="1.42"/>
    <n v="19.11"/>
    <n v="1.91"/>
  </r>
  <r>
    <s v="a1c677ef-6658-4fcc-88ad-9a73e5389eed"/>
    <d v="2019-08-20T15:01:55"/>
    <d v="2019-08-20T00:00:00"/>
    <s v="2:37PM"/>
    <d v="2019-08-20T00:00:00"/>
    <s v="10:37AM"/>
    <d v="2019-08-20T00:00:00"/>
    <s v="3:01PM"/>
    <d v="2019-08-20T00:00:00"/>
    <s v="11:01AM"/>
    <s v="-05:00"/>
    <s v="Blade"/>
    <s v="Employee16"/>
    <s v="Employee16@blyblade.com"/>
    <x v="13"/>
    <s v="--"/>
    <s v="Travel | UberX Diamond"/>
    <x v="0"/>
    <x v="226"/>
    <n v="19"/>
    <s v="10009, USA"/>
    <s v="10001, USA"/>
    <x v="7"/>
    <s v="I'M RIDING"/>
    <s v="DEPT - OPS - NY"/>
    <s v="Monthly Billing"/>
    <s v="Fare"/>
    <n v="31.52"/>
    <n v="0"/>
    <n v="0"/>
    <n v="31.52"/>
    <s v="USD"/>
    <n v="31.52"/>
    <n v="0"/>
    <n v="0"/>
    <n v="31.52"/>
    <n v="3.15"/>
  </r>
  <r>
    <s v="aca31275-dc73-4641-9b99-e832c87b0b5b"/>
    <d v="2019-08-20T15:22:02"/>
    <d v="2019-08-20T00:00:00"/>
    <s v="2:54PM"/>
    <d v="2019-08-20T00:00:00"/>
    <s v="10:54AM"/>
    <d v="2019-08-20T00:00:00"/>
    <s v="3:21PM"/>
    <d v="2019-08-20T00:00:00"/>
    <s v="11:21AM"/>
    <s v="-05:00"/>
    <s v="Blade"/>
    <s v="Employee46"/>
    <s v="Employee46@blyblade.com"/>
    <x v="43"/>
    <s v="--"/>
    <s v="Travel | UberX"/>
    <x v="0"/>
    <x v="90"/>
    <n v="25"/>
    <s v="10011, USA"/>
    <s v="10016, USA"/>
    <x v="7"/>
    <s v="I'M RIDING"/>
    <s v="BLADE - CX + SR CX"/>
    <s v="Monthly Billing"/>
    <s v="Fare"/>
    <n v="19.8"/>
    <n v="0"/>
    <n v="0"/>
    <n v="19.8"/>
    <s v="USD"/>
    <n v="19.8"/>
    <n v="0"/>
    <n v="0"/>
    <n v="19.8"/>
    <n v="1.98"/>
  </r>
  <r>
    <s v="b18dc709-2024-4b16-8e21-03501fc326a5"/>
    <d v="2019-08-20T15:23:32"/>
    <d v="2019-08-20T00:00:00"/>
    <s v="2:40PM"/>
    <d v="2019-08-20T00:00:00"/>
    <s v="10:40AM"/>
    <d v="2019-08-20T00:00:00"/>
    <s v="3:23PM"/>
    <d v="2019-08-20T00:00:00"/>
    <s v="11:23AM"/>
    <s v="-05:00"/>
    <s v="Blade"/>
    <s v="Employee51"/>
    <s v="Employee51@blyblade.com"/>
    <x v="36"/>
    <s v="--"/>
    <s v="Travel | UberX"/>
    <x v="0"/>
    <x v="25"/>
    <n v="33"/>
    <s v="10010, USA"/>
    <s v="10011, USA"/>
    <x v="7"/>
    <s v="I'M RIDING"/>
    <s v="DEPT - CX"/>
    <s v="Monthly Billing"/>
    <s v="Fare"/>
    <n v="32.61"/>
    <n v="0"/>
    <n v="0"/>
    <n v="32.61"/>
    <s v="USD"/>
    <n v="32.61"/>
    <n v="0"/>
    <n v="0"/>
    <n v="32.61"/>
    <n v="3.26"/>
  </r>
  <r>
    <s v="1d061a3a-b318-4c7a-ac81-76824ab5014e"/>
    <d v="2019-08-20T23:33:03"/>
    <d v="2019-08-20T00:00:00"/>
    <s v="11:20PM"/>
    <d v="2019-08-20T00:00:00"/>
    <s v="7:20PM"/>
    <d v="2019-08-20T00:00:00"/>
    <s v="11:32PM"/>
    <d v="2019-08-20T00:00:00"/>
    <s v="7:32PM"/>
    <s v="-05:00"/>
    <s v="Blade"/>
    <s v="Employee16"/>
    <s v="Employee16@blyblade.com"/>
    <x v="13"/>
    <s v="--"/>
    <s v="Travel | UberX Diamond"/>
    <x v="2"/>
    <x v="20"/>
    <n v="6"/>
    <s v="07086, USA"/>
    <s v="07086, USA"/>
    <x v="7"/>
    <s v="I'M RIDING"/>
    <s v="DEPT - OPS - NY"/>
    <s v="Monthly Billing"/>
    <s v="Fare"/>
    <n v="7.8"/>
    <n v="0"/>
    <n v="0"/>
    <n v="7.8"/>
    <s v="USD"/>
    <n v="7.8"/>
    <n v="0"/>
    <n v="0"/>
    <n v="7.8"/>
    <n v="0.78"/>
  </r>
  <r>
    <s v="f2907ecc-6e41-5a69-951b-08faf14f2fd0"/>
    <d v="2019-08-09T19:56:17"/>
    <d v="2019-08-09T00:00:00"/>
    <s v="7:03PM"/>
    <d v="2019-08-09T00:00:00"/>
    <s v="3:03PM"/>
    <d v="2019-08-09T00:00:00"/>
    <s v="7:56PM"/>
    <d v="2019-08-09T00:00:00"/>
    <s v="3:56PM"/>
    <s v="-05:00"/>
    <s v="Blade"/>
    <s v="Employee18"/>
    <s v="Employee18@blyblade.com"/>
    <x v="34"/>
    <s v="--"/>
    <s v="Eats"/>
    <x v="0"/>
    <x v="681"/>
    <n v="52"/>
    <s v="10011, USA"/>
    <s v="10011, USA"/>
    <x v="9"/>
    <s v="Blade - Lunch Policy"/>
    <s v="DEPT - CX"/>
    <s v="Monthly Billing"/>
    <s v="Fare and Tip"/>
    <n v="21.76"/>
    <n v="0"/>
    <n v="2"/>
    <n v="20"/>
    <s v="USD"/>
    <n v="21.76"/>
    <n v="0"/>
    <n v="2"/>
    <n v="20"/>
    <n v="2"/>
  </r>
  <r>
    <s v="f106024f-c5f5-480d-860e-5a07e56224c9"/>
    <d v="2019-08-21T01:08:22"/>
    <d v="2019-08-21T00:00:00"/>
    <s v="12:58AM"/>
    <d v="2019-08-20T00:00:00"/>
    <s v="8:58PM"/>
    <d v="2019-08-21T00:00:00"/>
    <s v="1:08AM"/>
    <d v="2019-08-20T00:00:00"/>
    <s v="9:08PM"/>
    <s v="-05:00"/>
    <s v="Blade"/>
    <s v="Employee47"/>
    <s v="Employee47@blyblade.com"/>
    <x v="32"/>
    <s v="--"/>
    <s v="Travel | UberX"/>
    <x v="0"/>
    <x v="228"/>
    <n v="7"/>
    <s v="10011, USA"/>
    <s v="10036, USA"/>
    <x v="7"/>
    <s v="I'M RIDING EARLY/LATE"/>
    <s v="DEPT - CX"/>
    <s v="Monthly Billing"/>
    <s v="Fare"/>
    <n v="5.38"/>
    <n v="0"/>
    <n v="0"/>
    <n v="5.38"/>
    <s v="USD"/>
    <n v="5.38"/>
    <n v="0"/>
    <n v="0"/>
    <n v="5.38"/>
    <n v="0.54"/>
  </r>
  <r>
    <s v="7853379b-3894-4e90-8efa-b608257b8df5"/>
    <d v="2019-08-09T20:24:28"/>
    <d v="2019-08-09T00:00:00"/>
    <s v="8:05PM"/>
    <d v="2019-08-09T00:00:00"/>
    <s v="4:05PM"/>
    <s v="--"/>
    <s v="--"/>
    <s v="--"/>
    <s v="--"/>
    <s v="-05:00"/>
    <s v="Blade"/>
    <s v="Employee8"/>
    <s v="Employee8@blyblade.com"/>
    <x v="11"/>
    <s v="--"/>
    <s v="Travel | Premium SUV"/>
    <x v="1"/>
    <x v="3"/>
    <s v="--"/>
    <s v="11954, USA"/>
    <s v="11954, USA"/>
    <x v="12"/>
    <s v="PAX TRAVEL"/>
    <s v="--"/>
    <s v="Monthly Billing"/>
    <s v="Adjustment"/>
    <n v="-10"/>
    <n v="0"/>
    <n v="0"/>
    <n v="-10"/>
    <s v="USD"/>
    <n v="-10"/>
    <n v="0"/>
    <n v="0"/>
    <n v="-10"/>
    <n v="-1"/>
  </r>
  <r>
    <s v="c569c49f-fceb-4faa-ac21-66a59b42cc75"/>
    <d v="2019-08-21T02:59:31"/>
    <d v="2019-08-21T00:00:00"/>
    <s v="2:43AM"/>
    <d v="2019-08-20T00:00:00"/>
    <s v="10:43PM"/>
    <d v="2019-08-21T00:00:00"/>
    <s v="2:59AM"/>
    <d v="2019-08-20T00:00:00"/>
    <s v="10:59PM"/>
    <s v="-05:00"/>
    <s v="Blade"/>
    <s v="Employee19"/>
    <s v="Employee19@blyblade.com"/>
    <x v="10"/>
    <s v="--"/>
    <s v="Travel | Black SUV"/>
    <x v="0"/>
    <x v="168"/>
    <n v="11"/>
    <s v="10011, USA"/>
    <s v="10011, USA"/>
    <x v="7"/>
    <s v="PAX TRAVEL"/>
    <s v="DEPT - CORP - NY"/>
    <s v="Monthly Billing"/>
    <s v="Fare"/>
    <n v="39.36"/>
    <n v="0"/>
    <n v="0"/>
    <n v="39.36"/>
    <s v="USD"/>
    <n v="39.36"/>
    <n v="0"/>
    <n v="0"/>
    <n v="39.36"/>
    <n v="3.94"/>
  </r>
  <r>
    <s v="ca3763ab-c466-445e-9cc5-fcd9692909b3"/>
    <d v="2019-08-21T03:38:40"/>
    <d v="2019-08-21T00:00:00"/>
    <s v="3:01AM"/>
    <d v="2019-08-20T00:00:00"/>
    <s v="11:01PM"/>
    <d v="2019-08-21T00:00:00"/>
    <s v="3:38AM"/>
    <d v="2019-08-20T00:00:00"/>
    <s v="11:38PM"/>
    <s v="-05:00"/>
    <s v="Blade"/>
    <s v="Employee5"/>
    <s v="Employee5@blyblade.com"/>
    <x v="9"/>
    <s v="--"/>
    <s v="Travel | UberX Diamond"/>
    <x v="0"/>
    <x v="677"/>
    <n v="31"/>
    <s v="10011, USA"/>
    <s v="11374, USA"/>
    <x v="7"/>
    <s v="I'M RIDING EARLY/LATE"/>
    <s v="DEPT - OPS - NY"/>
    <s v="Monthly Billing"/>
    <s v="Fare"/>
    <n v="45.35"/>
    <n v="0"/>
    <n v="0"/>
    <n v="45.35"/>
    <s v="USD"/>
    <n v="45.35"/>
    <n v="0"/>
    <n v="0"/>
    <n v="45.35"/>
    <n v="4.54"/>
  </r>
  <r>
    <s v="32ac1abd-eeb6-488e-8c80-60819d60a005"/>
    <d v="2019-08-21T10:15:11"/>
    <d v="2019-08-21T00:00:00"/>
    <s v="9:39AM"/>
    <d v="2019-08-21T00:00:00"/>
    <s v="5:39AM"/>
    <d v="2019-08-21T00:00:00"/>
    <s v="10:15AM"/>
    <d v="2019-08-21T00:00:00"/>
    <s v="6:15AM"/>
    <s v="-05:00"/>
    <s v="Blade"/>
    <s v="Employee3"/>
    <s v="Employee3@blyblade.com"/>
    <x v="17"/>
    <s v="--"/>
    <s v="Travel | UberX Diamond"/>
    <x v="0"/>
    <x v="952"/>
    <n v="31"/>
    <s v="11214, USA"/>
    <s v="10001, USA"/>
    <x v="7"/>
    <s v="I'M RIDING EARLY/LATE"/>
    <s v="DEPT - CX"/>
    <s v="Monthly Billing"/>
    <s v="Fare"/>
    <n v="56.81"/>
    <n v="0"/>
    <n v="0"/>
    <n v="56.81"/>
    <s v="USD"/>
    <n v="56.81"/>
    <n v="0"/>
    <n v="0"/>
    <n v="56.81"/>
    <n v="5.68"/>
  </r>
  <r>
    <s v="52d857ae-7bd1-4475-bad5-9f29015d9a4c"/>
    <d v="2019-08-21T10:33:55"/>
    <d v="2019-08-21T00:00:00"/>
    <s v="10:14AM"/>
    <d v="2019-08-21T00:00:00"/>
    <s v="6:14AM"/>
    <d v="2019-08-21T00:00:00"/>
    <s v="10:33AM"/>
    <d v="2019-08-21T00:00:00"/>
    <s v="6:33AM"/>
    <s v="-05:00"/>
    <s v="Blade"/>
    <s v="Employee13"/>
    <s v="Employee13@blyblade.com"/>
    <x v="33"/>
    <s v="--"/>
    <s v="Travel | UberX Diamond"/>
    <x v="0"/>
    <x v="953"/>
    <n v="14"/>
    <s v="11211, USA"/>
    <s v="10010, USA"/>
    <x v="7"/>
    <s v="I'M RIDING EARLY/LATE"/>
    <s v="DEPT - CX"/>
    <s v="Monthly Billing"/>
    <s v="Fare"/>
    <n v="20.54"/>
    <n v="0"/>
    <n v="0"/>
    <n v="20.54"/>
    <s v="USD"/>
    <n v="20.54"/>
    <n v="0"/>
    <n v="0"/>
    <n v="20.54"/>
    <n v="2.0499999999999998"/>
  </r>
  <r>
    <s v="3105de5b-c13d-4522-96e7-300c2ab7a409"/>
    <d v="2019-08-21T11:28:56"/>
    <d v="2019-08-21T00:00:00"/>
    <s v="11:17AM"/>
    <d v="2019-08-21T00:00:00"/>
    <s v="7:17AM"/>
    <d v="2019-08-21T00:00:00"/>
    <s v="11:28AM"/>
    <d v="2019-08-21T00:00:00"/>
    <s v="7:28AM"/>
    <s v="-05:00"/>
    <s v="Blade"/>
    <s v="Employee4"/>
    <s v="Employee4@blyblade.com"/>
    <x v="1"/>
    <s v="--"/>
    <s v="Travel | UberX Diamond"/>
    <x v="0"/>
    <x v="105"/>
    <n v="8"/>
    <s v="10038, USA"/>
    <s v="10016, USA"/>
    <x v="7"/>
    <s v="I'M RIDING"/>
    <s v="DEPT - CX"/>
    <s v="Monthly Billing"/>
    <s v="Fare"/>
    <n v="17.149999999999999"/>
    <n v="0"/>
    <n v="0"/>
    <n v="17.149999999999999"/>
    <s v="USD"/>
    <n v="17.149999999999999"/>
    <n v="0"/>
    <n v="0"/>
    <n v="17.149999999999999"/>
    <n v="1.72"/>
  </r>
  <r>
    <s v="0abf754c-3bbf-48e4-b7ca-bab814f741d7"/>
    <d v="2019-08-21T12:18:12"/>
    <d v="2019-08-21T00:00:00"/>
    <s v="11:40AM"/>
    <d v="2019-08-21T00:00:00"/>
    <s v="7:40AM"/>
    <d v="2019-08-21T00:00:00"/>
    <s v="12:17PM"/>
    <d v="2019-08-21T00:00:00"/>
    <s v="8:17AM"/>
    <s v="-05:00"/>
    <s v="Blade"/>
    <s v="Employee36"/>
    <s v="Employee36@blyblade.com"/>
    <x v="45"/>
    <s v="--"/>
    <s v="Travel | UberX"/>
    <x v="0"/>
    <x v="954"/>
    <n v="32"/>
    <s v="11206, USA"/>
    <s v="10016, USA"/>
    <x v="7"/>
    <s v="I'M RIDING"/>
    <s v="DEPT - FR - NY"/>
    <s v="Monthly Billing"/>
    <s v="Fare"/>
    <n v="36.24"/>
    <n v="0"/>
    <n v="0"/>
    <n v="36.24"/>
    <s v="USD"/>
    <n v="36.24"/>
    <n v="0"/>
    <n v="0"/>
    <n v="36.24"/>
    <n v="3.62"/>
  </r>
  <r>
    <s v="a9502c09-8058-4bdd-803a-6923ecfb3c80"/>
    <d v="2019-08-09T21:18:32"/>
    <d v="2019-08-09T00:00:00"/>
    <s v="8:18PM"/>
    <d v="2019-08-09T00:00:00"/>
    <s v="4:18PM"/>
    <d v="2019-08-09T00:00:00"/>
    <s v="9:18PM"/>
    <d v="2019-08-09T00:00:00"/>
    <s v="5:18PM"/>
    <s v="-05:00"/>
    <s v="Blade"/>
    <s v="Employee29"/>
    <s v="Employee29@blyblade.com"/>
    <x v="7"/>
    <s v="--"/>
    <s v="Travel | Premium SUV"/>
    <x v="1"/>
    <x v="547"/>
    <n v="53"/>
    <s v="11954, USA"/>
    <s v="11937, USA"/>
    <x v="12"/>
    <s v="PAX TRAVEL"/>
    <s v="DEPT - OPS - NY"/>
    <s v="Monthly Billing"/>
    <s v="Tip"/>
    <n v="0"/>
    <n v="0"/>
    <n v="28.73"/>
    <n v="28.73"/>
    <s v="USD"/>
    <n v="0"/>
    <n v="0"/>
    <n v="28.73"/>
    <n v="28.73"/>
    <n v="0"/>
  </r>
  <r>
    <s v="7eaf2eaf-6086-441d-9f80-0974905a0a1b"/>
    <d v="2019-08-09T21:19:29"/>
    <d v="2019-08-09T00:00:00"/>
    <s v="8:22PM"/>
    <d v="2019-08-09T00:00:00"/>
    <s v="4:22PM"/>
    <s v="--"/>
    <s v="--"/>
    <s v="--"/>
    <s v="--"/>
    <s v="-05:00"/>
    <s v="Blade"/>
    <s v="Employee8"/>
    <s v="Employee8@blyblade.com"/>
    <x v="11"/>
    <s v="--"/>
    <s v="Travel | Premium"/>
    <x v="1"/>
    <x v="3"/>
    <s v="--"/>
    <s v="11954, USA"/>
    <s v="11954, USA"/>
    <x v="4"/>
    <s v="PAX TRAVEL"/>
    <s v="--"/>
    <s v="Monthly Billing"/>
    <s v="Adjustment"/>
    <n v="-20"/>
    <n v="0"/>
    <n v="0"/>
    <n v="-20"/>
    <s v="USD"/>
    <n v="-20"/>
    <n v="0"/>
    <n v="0"/>
    <n v="-20"/>
    <n v="-2"/>
  </r>
  <r>
    <s v="60ecffca-f1e5-4cdb-a1b8-5e30ca9da437"/>
    <d v="2019-08-21T13:43:30"/>
    <d v="2019-08-21T00:00:00"/>
    <s v="12:56PM"/>
    <d v="2019-08-21T00:00:00"/>
    <s v="8:56AM"/>
    <d v="2019-08-21T00:00:00"/>
    <s v="1:43PM"/>
    <d v="2019-08-21T00:00:00"/>
    <s v="9:43AM"/>
    <s v="-05:00"/>
    <s v="Blade"/>
    <s v="Employee5"/>
    <s v="Employee5@blyblade.com"/>
    <x v="9"/>
    <s v="--"/>
    <s v="Travel | UberX Diamond"/>
    <x v="0"/>
    <x v="107"/>
    <n v="42"/>
    <s v="11374, USA"/>
    <s v="10001, USA"/>
    <x v="7"/>
    <s v="I'M RIDING"/>
    <s v="DEPT - OPS - NY"/>
    <s v="Monthly Billing"/>
    <s v="Fare"/>
    <n v="51.81"/>
    <n v="0"/>
    <n v="0"/>
    <n v="51.81"/>
    <s v="USD"/>
    <n v="51.81"/>
    <n v="0"/>
    <n v="0"/>
    <n v="51.81"/>
    <n v="5.18"/>
  </r>
  <r>
    <s v="5f472b68-cc01-40ed-ae64-8af0f0724328"/>
    <d v="2019-08-09T21:21:45"/>
    <d v="2019-08-09T00:00:00"/>
    <s v="8:23PM"/>
    <d v="2019-08-09T00:00:00"/>
    <s v="4:23PM"/>
    <s v="--"/>
    <s v="--"/>
    <s v="--"/>
    <s v="--"/>
    <s v="-05:00"/>
    <s v="Blade"/>
    <s v="Employee8"/>
    <s v="Employee8@blyblade.com"/>
    <x v="11"/>
    <s v="--"/>
    <s v="Travel | Premium SUV"/>
    <x v="1"/>
    <x v="3"/>
    <s v="--"/>
    <s v="11954, USA"/>
    <s v="11954, USA"/>
    <x v="4"/>
    <s v="PAX TRAVEL"/>
    <s v="--"/>
    <s v="Monthly Billing"/>
    <s v="Adjustment"/>
    <n v="-20"/>
    <n v="0"/>
    <n v="0"/>
    <n v="-20"/>
    <s v="USD"/>
    <n v="-20"/>
    <n v="0"/>
    <n v="0"/>
    <n v="-20"/>
    <n v="-2"/>
  </r>
  <r>
    <s v="19ea2d79-77af-43b0-83c7-b624c1b9dde1"/>
    <d v="2019-08-09T21:23:42"/>
    <d v="2019-08-09T00:00:00"/>
    <s v="10:34AM"/>
    <d v="2019-08-09T00:00:00"/>
    <s v="6:34AM"/>
    <d v="2019-08-09T00:00:00"/>
    <s v="11:16AM"/>
    <d v="2019-08-09T00:00:00"/>
    <s v="7:16AM"/>
    <s v="-05:00"/>
    <s v="Blade"/>
    <s v="Employee25"/>
    <s v="Employee25@blyblade.com"/>
    <x v="21"/>
    <s v="--"/>
    <s v="Travel | UberX Diamond"/>
    <x v="2"/>
    <x v="366"/>
    <n v="35"/>
    <s v="07087, USA"/>
    <s v="10016, USA"/>
    <x v="7"/>
    <s v="I'M RIDING EARLY/LATE"/>
    <s v="DEPT - CX"/>
    <s v="Monthly Billing"/>
    <s v="Tip"/>
    <n v="0"/>
    <n v="0"/>
    <n v="8.1"/>
    <n v="8.1"/>
    <s v="USD"/>
    <n v="0"/>
    <n v="0"/>
    <n v="8.1"/>
    <n v="8.1"/>
    <n v="0"/>
  </r>
  <r>
    <s v="e11e6c92-2343-4471-868a-c6a44939fafe"/>
    <d v="2019-08-09T21:26:51"/>
    <d v="2019-08-09T00:00:00"/>
    <s v="9:05PM"/>
    <d v="2019-08-09T00:00:00"/>
    <s v="5:05PM"/>
    <s v="--"/>
    <s v="--"/>
    <s v="--"/>
    <s v="--"/>
    <s v="-05:00"/>
    <s v="Blade"/>
    <s v="Employee8"/>
    <s v="Employee8@blyblade.com"/>
    <x v="11"/>
    <s v="--"/>
    <s v="Travel | Premium SUV"/>
    <x v="1"/>
    <x v="3"/>
    <s v="--"/>
    <s v="11975, USA"/>
    <s v="11937, USA"/>
    <x v="12"/>
    <s v="PAX TRAVEL"/>
    <s v="--"/>
    <s v="Monthly Billing"/>
    <s v="Adjustment"/>
    <n v="-10"/>
    <n v="0"/>
    <n v="0"/>
    <n v="-10"/>
    <s v="USD"/>
    <n v="-10"/>
    <n v="0"/>
    <n v="0"/>
    <n v="-10"/>
    <n v="-1"/>
  </r>
  <r>
    <s v="dbb53323-bfca-4c80-ac7e-6e552a815fee"/>
    <d v="2019-08-21T13:47:51"/>
    <d v="2019-08-21T00:00:00"/>
    <s v="1:21PM"/>
    <d v="2019-08-21T00:00:00"/>
    <s v="9:21AM"/>
    <d v="2019-08-21T00:00:00"/>
    <s v="1:47PM"/>
    <d v="2019-08-21T00:00:00"/>
    <s v="9:47AM"/>
    <s v="-05:00"/>
    <s v="Blade"/>
    <s v="Employee51"/>
    <s v="Employee51@blyblade.com"/>
    <x v="36"/>
    <s v="--"/>
    <s v="Travel | UberX"/>
    <x v="0"/>
    <x v="127"/>
    <n v="19"/>
    <s v="10036, USA"/>
    <s v="10016, USA"/>
    <x v="7"/>
    <s v="I'M RIDING"/>
    <s v="DEPT - CX"/>
    <s v="Monthly Billing"/>
    <s v="Fare"/>
    <n v="29.58"/>
    <n v="0"/>
    <n v="0"/>
    <n v="29.58"/>
    <s v="USD"/>
    <n v="29.58"/>
    <n v="0"/>
    <n v="0"/>
    <n v="29.58"/>
    <n v="2.96"/>
  </r>
  <r>
    <s v="60c0f90b-86fd-450c-bac8-7ecc0d290adb"/>
    <d v="2019-08-21T16:18:39"/>
    <d v="2019-08-21T00:00:00"/>
    <s v="3:52PM"/>
    <d v="2019-08-21T00:00:00"/>
    <s v="11:52AM"/>
    <d v="2019-08-21T00:00:00"/>
    <s v="4:18PM"/>
    <d v="2019-08-21T00:00:00"/>
    <s v="12:18PM"/>
    <s v="-05:00"/>
    <s v="Blade"/>
    <s v="Employee7"/>
    <s v="Employee7@blyblade.com"/>
    <x v="23"/>
    <s v="--"/>
    <s v="Travel | UberX"/>
    <x v="0"/>
    <x v="445"/>
    <n v="24"/>
    <s v="10009, USA"/>
    <s v="10001, USA"/>
    <x v="7"/>
    <s v="I'M RIDING"/>
    <s v="DEPT - OPS - NY"/>
    <s v="Monthly Billing"/>
    <s v="Fare"/>
    <n v="28.62"/>
    <n v="0"/>
    <n v="0"/>
    <n v="28.62"/>
    <s v="USD"/>
    <n v="28.62"/>
    <n v="0"/>
    <n v="0"/>
    <n v="28.62"/>
    <n v="2.86"/>
  </r>
  <r>
    <s v="69b2f987-f7c2-468e-b3cb-e132717c9923"/>
    <d v="2019-08-21T18:15:37"/>
    <d v="2019-08-21T00:00:00"/>
    <s v="5:23PM"/>
    <d v="2019-08-21T00:00:00"/>
    <s v="1:23PM"/>
    <d v="2019-08-21T00:00:00"/>
    <s v="6:15PM"/>
    <d v="2019-08-21T00:00:00"/>
    <s v="2:15PM"/>
    <s v="-05:00"/>
    <s v="Blade"/>
    <s v="Employee51"/>
    <s v="Employee51@blyblade.com"/>
    <x v="36"/>
    <s v="--"/>
    <s v="Travel | UberX"/>
    <x v="0"/>
    <x v="31"/>
    <n v="31"/>
    <s v="10016, USA"/>
    <s v="10011, USA"/>
    <x v="7"/>
    <s v="I'M RIDING"/>
    <s v="DEPT - CX"/>
    <s v="Monthly Billing"/>
    <s v="Fare"/>
    <n v="38.659999999999997"/>
    <n v="0"/>
    <n v="0"/>
    <n v="38.659999999999997"/>
    <s v="USD"/>
    <n v="38.659999999999997"/>
    <n v="0"/>
    <n v="0"/>
    <n v="38.659999999999997"/>
    <n v="3.87"/>
  </r>
  <r>
    <s v="cfadbd29-3fe1-4344-a274-a38fc20fba34"/>
    <d v="2019-08-21T23:48:18"/>
    <d v="2019-08-21T00:00:00"/>
    <s v="11:34PM"/>
    <d v="2019-08-21T00:00:00"/>
    <s v="7:34PM"/>
    <d v="2019-08-21T00:00:00"/>
    <s v="11:48PM"/>
    <d v="2019-08-21T00:00:00"/>
    <s v="7:48PM"/>
    <s v="-05:00"/>
    <s v="Blade"/>
    <s v="Employee4"/>
    <s v="Employee4@blyblade.com"/>
    <x v="1"/>
    <s v="--"/>
    <s v="Travel | UberX Diamond"/>
    <x v="0"/>
    <x v="672"/>
    <n v="10"/>
    <s v="10016, USA"/>
    <s v="10038, USA"/>
    <x v="7"/>
    <s v="I'M RIDING"/>
    <s v="DEPT - CX"/>
    <s v="Monthly Billing"/>
    <s v="Fare"/>
    <n v="21.98"/>
    <n v="0"/>
    <n v="0"/>
    <n v="21.98"/>
    <s v="USD"/>
    <n v="21.98"/>
    <n v="0"/>
    <n v="0"/>
    <n v="21.98"/>
    <n v="2.2000000000000002"/>
  </r>
  <r>
    <s v="92bea00d-6c95-48f9-a658-1aacbace50d8"/>
    <d v="2019-08-21T23:59:47"/>
    <d v="2019-08-21T00:00:00"/>
    <s v="11:48PM"/>
    <d v="2019-08-21T00:00:00"/>
    <s v="7:48PM"/>
    <d v="2019-08-21T00:00:00"/>
    <s v="11:59PM"/>
    <d v="2019-08-21T00:00:00"/>
    <s v="7:59PM"/>
    <s v="-05:00"/>
    <s v="Blade"/>
    <s v="Employee16"/>
    <s v="Employee16@blyblade.com"/>
    <x v="13"/>
    <s v="--"/>
    <s v="Travel | UberX Diamond"/>
    <x v="2"/>
    <x v="558"/>
    <n v="9"/>
    <s v="07086, USA"/>
    <s v="07086, USA"/>
    <x v="7"/>
    <s v="I'M RIDING"/>
    <s v="DEPT - OPS - NY"/>
    <s v="Monthly Billing"/>
    <s v="Fare"/>
    <n v="8.17"/>
    <n v="0"/>
    <n v="0"/>
    <n v="8.17"/>
    <s v="USD"/>
    <n v="8.17"/>
    <n v="0"/>
    <n v="0"/>
    <n v="8.17"/>
    <n v="0.82"/>
  </r>
  <r>
    <s v="ce8844d7-2525-4008-a411-f3ee06890d6d"/>
    <d v="2019-08-22T01:19:07"/>
    <d v="2019-08-22T00:00:00"/>
    <s v="1:09AM"/>
    <d v="2019-08-21T00:00:00"/>
    <s v="9:09PM"/>
    <d v="2019-08-22T00:00:00"/>
    <s v="1:18AM"/>
    <d v="2019-08-21T00:00:00"/>
    <s v="9:18PM"/>
    <s v="-05:00"/>
    <s v="Blade"/>
    <s v="Employee29"/>
    <s v="Employee29@blyblade.com"/>
    <x v="7"/>
    <s v="--"/>
    <s v="Travel | UberX"/>
    <x v="0"/>
    <x v="955"/>
    <n v="6"/>
    <s v="10011, USA"/>
    <s v="10014, USA"/>
    <x v="7"/>
    <s v="I'M RIDING EARLY/LATE"/>
    <s v="DEPT - OPS - NY"/>
    <s v="Monthly Billing"/>
    <s v="Fare"/>
    <n v="10.83"/>
    <n v="0"/>
    <n v="0"/>
    <n v="10.83"/>
    <s v="USD"/>
    <n v="10.83"/>
    <n v="0"/>
    <n v="0"/>
    <n v="10.83"/>
    <n v="1.08"/>
  </r>
  <r>
    <s v="f7f746bc-fb48-446d-9fa2-f5d7620c464f"/>
    <d v="2019-08-22T01:32:30"/>
    <d v="2019-08-22T00:00:00"/>
    <s v="1:06AM"/>
    <d v="2019-08-21T00:00:00"/>
    <s v="9:06PM"/>
    <d v="2019-08-22T00:00:00"/>
    <s v="1:32AM"/>
    <d v="2019-08-21T00:00:00"/>
    <s v="9:32PM"/>
    <s v="-05:00"/>
    <s v="Blade"/>
    <s v="Employee7"/>
    <s v="Employee7@blyblade.com"/>
    <x v="23"/>
    <s v="--"/>
    <s v="Travel | UberX"/>
    <x v="0"/>
    <x v="226"/>
    <n v="20"/>
    <s v="10011, USA"/>
    <s v="10009, USA"/>
    <x v="7"/>
    <s v="I'M RIDING EARLY/LATE"/>
    <s v="DEPT - OPS - NY"/>
    <s v="Monthly Billing"/>
    <s v="Fare"/>
    <n v="23.72"/>
    <n v="0"/>
    <n v="0"/>
    <n v="23.72"/>
    <s v="USD"/>
    <n v="23.72"/>
    <n v="0"/>
    <n v="0"/>
    <n v="23.72"/>
    <n v="2.37"/>
  </r>
  <r>
    <s v="932ffc20-2274-4e66-9789-d795d8c7a1ce"/>
    <d v="2019-08-09T21:54:55"/>
    <d v="2019-08-09T00:00:00"/>
    <s v="9:25PM"/>
    <d v="2019-08-09T00:00:00"/>
    <s v="5:25PM"/>
    <s v="--"/>
    <s v="--"/>
    <s v="--"/>
    <s v="--"/>
    <s v="-05:00"/>
    <s v="Blade"/>
    <s v="Employee8"/>
    <s v="Employee8@blyblade.com"/>
    <x v="11"/>
    <s v="--"/>
    <s v="Travel | Black"/>
    <x v="0"/>
    <x v="3"/>
    <s v="--"/>
    <s v="10010, USA"/>
    <s v="10016, USA"/>
    <x v="12"/>
    <s v="PAX TRAVEL"/>
    <s v="--"/>
    <s v="Monthly Billing"/>
    <s v="Adjustment"/>
    <n v="-10.89"/>
    <n v="0"/>
    <n v="0"/>
    <n v="-10.89"/>
    <s v="USD"/>
    <n v="-10.89"/>
    <n v="0"/>
    <n v="0"/>
    <n v="-10.89"/>
    <n v="-1.0900000000000001"/>
  </r>
  <r>
    <s v="6df6647e-42de-4333-baaf-48d4b6c236d9"/>
    <d v="2019-08-22T10:08:20"/>
    <d v="2019-08-22T00:00:00"/>
    <s v="9:59AM"/>
    <d v="2019-08-22T00:00:00"/>
    <s v="5:59AM"/>
    <d v="2019-08-22T00:00:00"/>
    <s v="10:08AM"/>
    <d v="2019-08-22T00:00:00"/>
    <s v="6:08AM"/>
    <s v="-05:00"/>
    <s v="Blade"/>
    <s v="Employee47"/>
    <s v="Employee47@blyblade.com"/>
    <x v="32"/>
    <s v="--"/>
    <s v="Travel | UberX"/>
    <x v="0"/>
    <x v="402"/>
    <n v="6"/>
    <s v="10036, USA"/>
    <s v="10011, USA"/>
    <x v="7"/>
    <s v="I'M RIDING EARLY/LATE"/>
    <s v="DEPT - CX"/>
    <s v="Monthly Billing"/>
    <s v="Fare"/>
    <n v="5.89"/>
    <n v="0"/>
    <n v="0"/>
    <n v="5.89"/>
    <s v="USD"/>
    <n v="5.89"/>
    <n v="0"/>
    <n v="0"/>
    <n v="5.89"/>
    <n v="0.59"/>
  </r>
  <r>
    <s v="90445422-239a-415a-bd97-835cc3a67789"/>
    <d v="2019-08-09T22:02:41"/>
    <d v="2019-08-09T00:00:00"/>
    <s v="9:16PM"/>
    <d v="2019-08-09T00:00:00"/>
    <s v="5:16PM"/>
    <d v="2019-08-09T00:00:00"/>
    <s v="9:55PM"/>
    <d v="2019-08-09T00:00:00"/>
    <s v="5:55PM"/>
    <s v="-05:00"/>
    <s v="Blade"/>
    <s v="Employee9"/>
    <s v="Employee9@blyblade.com"/>
    <x v="8"/>
    <s v="--"/>
    <s v="Travel | Premium SUV"/>
    <x v="1"/>
    <x v="340"/>
    <n v="32"/>
    <s v="11937, USA"/>
    <s v="11968, USA"/>
    <x v="4"/>
    <s v="PAX TRAVEL"/>
    <s v="DEPT - FR - NY"/>
    <s v="Monthly Billing"/>
    <s v="Tip"/>
    <n v="0"/>
    <n v="0"/>
    <n v="20.5"/>
    <n v="20.5"/>
    <s v="USD"/>
    <n v="0"/>
    <n v="0"/>
    <n v="20.5"/>
    <n v="20.5"/>
    <n v="0"/>
  </r>
  <r>
    <s v="e9966dd6-18cc-4ce5-b94a-46a0f35681fc"/>
    <d v="2019-08-22T10:57:41"/>
    <d v="2019-08-22T00:00:00"/>
    <s v="10:42AM"/>
    <d v="2019-08-22T00:00:00"/>
    <s v="6:42AM"/>
    <d v="2019-08-22T00:00:00"/>
    <s v="10:57AM"/>
    <d v="2019-08-22T00:00:00"/>
    <s v="6:57AM"/>
    <s v="-05:00"/>
    <s v="Blade"/>
    <s v="Employee23"/>
    <s v="Employee23@blyblade.com"/>
    <x v="39"/>
    <s v="--"/>
    <s v="Travel | UberX"/>
    <x v="0"/>
    <x v="143"/>
    <n v="10"/>
    <s v="10168, USA"/>
    <s v="10010, USA"/>
    <x v="7"/>
    <s v="I'M RIDING"/>
    <s v="DEPT - FR - NY"/>
    <s v="Monthly Billing"/>
    <s v="Fare"/>
    <n v="13.78"/>
    <n v="0"/>
    <n v="0"/>
    <n v="13.78"/>
    <s v="USD"/>
    <n v="13.78"/>
    <n v="0"/>
    <n v="0"/>
    <n v="13.78"/>
    <n v="1.38"/>
  </r>
  <r>
    <s v="0415ce25-8832-4165-bda9-d5e920efeb20"/>
    <d v="2019-08-22T11:20:51"/>
    <d v="2019-08-22T00:00:00"/>
    <s v="10:56AM"/>
    <d v="2019-08-22T00:00:00"/>
    <s v="6:56AM"/>
    <d v="2019-08-22T00:00:00"/>
    <s v="11:20AM"/>
    <d v="2019-08-22T00:00:00"/>
    <s v="7:20AM"/>
    <s v="-05:00"/>
    <s v="Blade"/>
    <s v="Employee13"/>
    <s v="Employee13@blyblade.com"/>
    <x v="33"/>
    <s v="--"/>
    <s v="Travel | UberX Diamond"/>
    <x v="0"/>
    <x v="5"/>
    <n v="18"/>
    <s v="11211, USA"/>
    <s v="10010, USA"/>
    <x v="7"/>
    <s v="I'M RIDING EARLY/LATE"/>
    <s v="DEPT - CX"/>
    <s v="Monthly Billing"/>
    <s v="Fare"/>
    <n v="19.95"/>
    <n v="0"/>
    <n v="0"/>
    <n v="19.95"/>
    <s v="USD"/>
    <n v="19.95"/>
    <n v="0"/>
    <n v="0"/>
    <n v="19.95"/>
    <n v="2"/>
  </r>
  <r>
    <s v="862de277-0b7b-4462-bf6d-d925b4e69d36"/>
    <d v="2019-08-22T11:28:28"/>
    <d v="2019-08-22T00:00:00"/>
    <s v="10:48AM"/>
    <d v="2019-08-22T00:00:00"/>
    <s v="6:48AM"/>
    <d v="2019-08-22T00:00:00"/>
    <s v="11:28AM"/>
    <d v="2019-08-22T00:00:00"/>
    <s v="7:28AM"/>
    <s v="-05:00"/>
    <s v="Blade"/>
    <s v="Employee25"/>
    <s v="Employee25@blyblade.com"/>
    <x v="21"/>
    <s v="--"/>
    <s v="Travel | UberX Diamond"/>
    <x v="2"/>
    <x v="2"/>
    <n v="31"/>
    <s v="07087, USA"/>
    <s v="10016, USA"/>
    <x v="7"/>
    <s v="I'M RIDING"/>
    <s v="DEPT - CX"/>
    <s v="Monthly Billing"/>
    <s v="Fare"/>
    <n v="37.799999999999997"/>
    <n v="0"/>
    <n v="0"/>
    <n v="37.799999999999997"/>
    <s v="USD"/>
    <n v="37.799999999999997"/>
    <n v="0"/>
    <n v="0"/>
    <n v="37.799999999999997"/>
    <n v="3.78"/>
  </r>
  <r>
    <s v="f823ef39-a058-4438-8492-3318bc79344e"/>
    <d v="2019-08-22T16:39:26"/>
    <d v="2019-08-22T00:00:00"/>
    <s v="4:10PM"/>
    <d v="2019-08-22T00:00:00"/>
    <s v="12:10PM"/>
    <d v="2019-08-22T00:00:00"/>
    <s v="4:39PM"/>
    <d v="2019-08-22T00:00:00"/>
    <s v="12:39PM"/>
    <s v="-05:00"/>
    <s v="Blade"/>
    <s v="Employee37"/>
    <s v="Employee37@blyblade.com"/>
    <x v="29"/>
    <s v="--"/>
    <s v="Travel | UberX"/>
    <x v="0"/>
    <x v="327"/>
    <n v="25"/>
    <s v="10011, USA"/>
    <s v="10016, USA"/>
    <x v="7"/>
    <s v="I'M RIDING"/>
    <s v="--"/>
    <s v="Monthly Billing"/>
    <s v="Fare"/>
    <n v="27.35"/>
    <n v="0"/>
    <n v="0"/>
    <n v="27.35"/>
    <s v="USD"/>
    <n v="27.35"/>
    <n v="0"/>
    <n v="0"/>
    <n v="27.35"/>
    <n v="2.74"/>
  </r>
  <r>
    <s v="0ac11dc8-f104-4a65-a41f-bbf90dfd814a"/>
    <d v="2019-08-22T17:28:43"/>
    <d v="2019-08-22T00:00:00"/>
    <s v="5:06PM"/>
    <d v="2019-08-22T00:00:00"/>
    <s v="1:06PM"/>
    <d v="2019-08-22T00:00:00"/>
    <s v="5:28PM"/>
    <d v="2019-08-22T00:00:00"/>
    <s v="1:28PM"/>
    <s v="-05:00"/>
    <s v="Blade"/>
    <s v="Employee16"/>
    <s v="Employee16@blyblade.com"/>
    <x v="13"/>
    <s v="--"/>
    <s v="Travel | UberX Diamond"/>
    <x v="0"/>
    <x v="9"/>
    <n v="19"/>
    <s v="10001, USA"/>
    <s v="10016, USA"/>
    <x v="7"/>
    <s v="I'M RIDING"/>
    <s v="DEPT - OPS - NY"/>
    <s v="Monthly Billing"/>
    <s v="Fare"/>
    <n v="26.16"/>
    <n v="0"/>
    <n v="0"/>
    <n v="26.16"/>
    <s v="USD"/>
    <n v="26.16"/>
    <n v="0"/>
    <n v="0"/>
    <n v="26.16"/>
    <n v="2.62"/>
  </r>
  <r>
    <s v="b24c52ff-fc76-491d-b9dc-a1c234e3d5fb"/>
    <d v="2019-08-09T23:12:07"/>
    <d v="2019-08-09T00:00:00"/>
    <s v="10:35PM"/>
    <d v="2019-08-09T00:00:00"/>
    <s v="6:35PM"/>
    <d v="2019-08-09T00:00:00"/>
    <s v="11:11PM"/>
    <d v="2019-08-09T00:00:00"/>
    <s v="7:11PM"/>
    <s v="-05:00"/>
    <s v="Blade"/>
    <s v="Employee37"/>
    <s v="Employee37@blyblade.com"/>
    <x v="29"/>
    <s v="--"/>
    <s v="Travel | Black SUV"/>
    <x v="0"/>
    <x v="552"/>
    <n v="22"/>
    <s v="10016, USA"/>
    <s v="10011, USA"/>
    <x v="12"/>
    <s v="PAX TRAVEL"/>
    <s v="--"/>
    <s v="Monthly Billing"/>
    <s v="Tip"/>
    <n v="0"/>
    <n v="0"/>
    <n v="17.62"/>
    <n v="17.62"/>
    <s v="USD"/>
    <n v="0"/>
    <n v="0"/>
    <n v="17.62"/>
    <n v="17.62"/>
    <n v="0"/>
  </r>
  <r>
    <s v="adc1974e-a027-4ba2-a02d-b4c189137c41"/>
    <d v="2019-08-22T18:16:51"/>
    <d v="2019-08-22T00:00:00"/>
    <s v="5:49PM"/>
    <d v="2019-08-22T00:00:00"/>
    <s v="1:49PM"/>
    <d v="2019-08-22T00:00:00"/>
    <s v="6:16PM"/>
    <d v="2019-08-22T00:00:00"/>
    <s v="2:16PM"/>
    <s v="-05:00"/>
    <s v="Blade"/>
    <s v="Employee51"/>
    <s v="Employee51@blyblade.com"/>
    <x v="36"/>
    <s v="--"/>
    <s v="Travel | UberX"/>
    <x v="0"/>
    <x v="395"/>
    <n v="23"/>
    <s v="10011, USA"/>
    <s v="10010, USA"/>
    <x v="7"/>
    <s v="I'M RIDING"/>
    <s v="DEPT - CX"/>
    <s v="Monthly Billing"/>
    <s v="Fare"/>
    <n v="27.45"/>
    <n v="0"/>
    <n v="0"/>
    <n v="27.45"/>
    <s v="USD"/>
    <n v="27.45"/>
    <n v="0"/>
    <n v="0"/>
    <n v="27.45"/>
    <n v="2.75"/>
  </r>
  <r>
    <s v="652760d5-0bc8-4bfa-8a7f-4d89f2ab99df"/>
    <d v="2019-08-22T18:18:54"/>
    <d v="2019-08-22T00:00:00"/>
    <s v="4:58PM"/>
    <d v="2019-08-22T00:00:00"/>
    <s v="12:58PM"/>
    <d v="2019-08-22T00:00:00"/>
    <s v="6:18PM"/>
    <d v="2019-08-22T00:00:00"/>
    <s v="2:18PM"/>
    <s v="-05:00"/>
    <s v="Blade"/>
    <s v="Employee49"/>
    <s v="Employee49@blyblade.com"/>
    <x v="46"/>
    <s v="--"/>
    <s v="Travel | UberX"/>
    <x v="0"/>
    <x v="956"/>
    <n v="77"/>
    <s v="11237, USA"/>
    <s v="10604, USA"/>
    <x v="7"/>
    <s v="I'M RIDING"/>
    <s v="BLADE - CX + SR CX"/>
    <s v="Monthly Billing"/>
    <s v="Fare"/>
    <n v="122.86"/>
    <n v="0"/>
    <n v="0"/>
    <n v="122.86"/>
    <s v="USD"/>
    <n v="122.86"/>
    <n v="0"/>
    <n v="0"/>
    <n v="122.86"/>
    <n v="12.29"/>
  </r>
  <r>
    <s v="76d1d1d8-e45e-4de8-923d-a96669d661a8"/>
    <d v="2019-08-22T19:01:17"/>
    <d v="2019-08-22T00:00:00"/>
    <s v="6:25PM"/>
    <d v="2019-08-22T00:00:00"/>
    <s v="2:25PM"/>
    <d v="2019-08-22T00:00:00"/>
    <s v="7:01PM"/>
    <d v="2019-08-22T00:00:00"/>
    <s v="3:01PM"/>
    <s v="-05:00"/>
    <s v="Blade"/>
    <s v="Employee5"/>
    <s v="Employee5@blyblade.com"/>
    <x v="9"/>
    <s v="--"/>
    <s v="Travel | UberX"/>
    <x v="0"/>
    <x v="101"/>
    <n v="33"/>
    <s v="11374, USA"/>
    <s v="10011, USA"/>
    <x v="7"/>
    <s v="I'M RIDING"/>
    <s v="DEPT - OPS - NY"/>
    <s v="Monthly Billing"/>
    <s v="Fare"/>
    <n v="57.79"/>
    <n v="0"/>
    <n v="0"/>
    <n v="57.79"/>
    <s v="USD"/>
    <n v="57.79"/>
    <n v="0"/>
    <n v="0"/>
    <n v="57.79"/>
    <n v="5.78"/>
  </r>
  <r>
    <s v="59145740-77e9-4da3-a361-a77f4d65c7c6"/>
    <d v="2019-08-22T20:13:00"/>
    <d v="2019-08-22T00:00:00"/>
    <s v="7:17PM"/>
    <d v="2019-08-22T00:00:00"/>
    <s v="3:17PM"/>
    <d v="2019-08-22T00:00:00"/>
    <s v="8:12PM"/>
    <d v="2019-08-22T00:00:00"/>
    <s v="4:12PM"/>
    <s v="-05:00"/>
    <s v="Blade"/>
    <s v="Employee51"/>
    <s v="Employee51@blyblade.com"/>
    <x v="36"/>
    <s v="--"/>
    <s v="Travel | UberX"/>
    <x v="1"/>
    <x v="957"/>
    <n v="49"/>
    <s v="11937, USA"/>
    <s v="11968, USA"/>
    <x v="7"/>
    <s v="PRODUCT RIDING"/>
    <s v="DEPT - CX"/>
    <s v="Monthly Billing"/>
    <s v="Fare"/>
    <n v="52.82"/>
    <n v="0"/>
    <n v="0"/>
    <n v="52.82"/>
    <s v="USD"/>
    <n v="52.82"/>
    <n v="0"/>
    <n v="0"/>
    <n v="52.82"/>
    <n v="5.28"/>
  </r>
  <r>
    <s v="eb27d260-3fe8-4abd-9b48-f9633b7c96af"/>
    <d v="2019-08-22T22:31:12"/>
    <d v="2019-08-22T00:00:00"/>
    <s v="9:13PM"/>
    <d v="2019-08-22T00:00:00"/>
    <s v="5:13PM"/>
    <d v="2019-08-22T00:00:00"/>
    <s v="10:30PM"/>
    <d v="2019-08-22T00:00:00"/>
    <s v="6:30PM"/>
    <s v="-05:00"/>
    <s v="Blade"/>
    <s v="Employee15"/>
    <s v="Employee15@blyblade.com"/>
    <x v="35"/>
    <s v="--"/>
    <s v="Travel | UberX Diamond"/>
    <x v="0"/>
    <x v="958"/>
    <n v="66"/>
    <s v="10004, USA"/>
    <s v="07608, USA"/>
    <x v="7"/>
    <s v="I'M RIDING"/>
    <s v="DEPT - CX"/>
    <s v="Monthly Billing"/>
    <s v="Fare"/>
    <n v="97.55"/>
    <n v="0"/>
    <n v="0"/>
    <n v="97.55"/>
    <s v="USD"/>
    <n v="97.55"/>
    <n v="0"/>
    <n v="0"/>
    <n v="97.55"/>
    <n v="9.76"/>
  </r>
  <r>
    <s v="be483bec-45ea-4a58-964f-66c81ec2637f"/>
    <d v="2019-08-10T00:25:41"/>
    <d v="2019-08-09T00:00:00"/>
    <s v="11:49PM"/>
    <d v="2019-08-09T00:00:00"/>
    <s v="7:49PM"/>
    <d v="2019-08-10T00:00:00"/>
    <s v="12:23AM"/>
    <d v="2019-08-09T00:00:00"/>
    <s v="8:23PM"/>
    <s v="-05:00"/>
    <s v="Blade"/>
    <s v="Employee47"/>
    <s v="Employee47@blyblade.com"/>
    <x v="32"/>
    <s v="--"/>
    <s v="Travel | UberX"/>
    <x v="2"/>
    <x v="886"/>
    <n v="28"/>
    <s v="07608, USA"/>
    <s v="10036, USA"/>
    <x v="7"/>
    <s v="I'M RIDING"/>
    <s v="DEPT - CX"/>
    <s v="Monthly Billing"/>
    <s v="Tip"/>
    <n v="0"/>
    <n v="0"/>
    <n v="3"/>
    <n v="3"/>
    <s v="USD"/>
    <n v="0"/>
    <n v="0"/>
    <n v="3"/>
    <n v="3"/>
    <n v="0"/>
  </r>
  <r>
    <s v="5add6ebe-4d1c-445a-b2a8-cd88ed0e3950"/>
    <d v="2019-08-22T23:05:55"/>
    <d v="2019-08-22T00:00:00"/>
    <s v="10:15PM"/>
    <d v="2019-08-22T00:00:00"/>
    <s v="6:15PM"/>
    <d v="2019-08-22T00:00:00"/>
    <s v="11:05PM"/>
    <d v="2019-08-22T00:00:00"/>
    <s v="7:05PM"/>
    <s v="-05:00"/>
    <s v="Blade"/>
    <s v="Employee51"/>
    <s v="Employee51@blyblade.com"/>
    <x v="36"/>
    <s v="--"/>
    <s v="Travel | UberX"/>
    <x v="1"/>
    <x v="959"/>
    <n v="41"/>
    <s v="11968, USA"/>
    <s v="11937, USA"/>
    <x v="7"/>
    <s v="I'M RIDING"/>
    <s v="DEPT - CX"/>
    <s v="Monthly Billing"/>
    <s v="Fare"/>
    <n v="49.49"/>
    <n v="0"/>
    <n v="0"/>
    <n v="49.49"/>
    <s v="USD"/>
    <n v="49.49"/>
    <n v="0"/>
    <n v="0"/>
    <n v="49.49"/>
    <n v="4.95"/>
  </r>
  <r>
    <s v="1ada37cf-5122-4758-8c16-cb2a964a53d8"/>
    <d v="2019-08-22T23:48:18"/>
    <d v="2019-08-22T00:00:00"/>
    <s v="11:02PM"/>
    <d v="2019-08-22T00:00:00"/>
    <s v="7:02PM"/>
    <d v="2019-08-22T00:00:00"/>
    <s v="11:48PM"/>
    <d v="2019-08-22T00:00:00"/>
    <s v="7:48PM"/>
    <s v="-05:00"/>
    <s v="Blade"/>
    <s v="Employee15"/>
    <s v="Employee15@blyblade.com"/>
    <x v="35"/>
    <s v="--"/>
    <s v="Travel | UberX Diamond"/>
    <x v="2"/>
    <x v="960"/>
    <n v="42"/>
    <s v="07608, USA"/>
    <s v="10280, USA"/>
    <x v="7"/>
    <s v="I'M RIDING"/>
    <s v="DEPT - CX"/>
    <s v="Monthly Billing"/>
    <s v="Fare"/>
    <n v="52.35"/>
    <n v="0"/>
    <n v="0"/>
    <n v="52.35"/>
    <s v="USD"/>
    <n v="52.35"/>
    <n v="0"/>
    <n v="0"/>
    <n v="52.35"/>
    <n v="5.24"/>
  </r>
  <r>
    <s v="fe50fda0-97fe-5a33-86ee-43627f6b5ade"/>
    <d v="2019-08-10T00:42:26"/>
    <d v="2019-08-10T00:00:00"/>
    <s v="12:12AM"/>
    <d v="2019-08-09T00:00:00"/>
    <s v="8:12PM"/>
    <d v="2019-08-10T00:00:00"/>
    <s v="12:42AM"/>
    <d v="2019-08-09T00:00:00"/>
    <s v="8:42PM"/>
    <s v="-05:00"/>
    <s v="Blade"/>
    <s v="Employee2"/>
    <s v="Employee2@blyblade.com"/>
    <x v="2"/>
    <s v="--"/>
    <s v="Eats"/>
    <x v="0"/>
    <x v="23"/>
    <n v="29"/>
    <s v="10001, USA"/>
    <s v="10001, USA"/>
    <x v="9"/>
    <s v="Blade - Dinner Policy"/>
    <s v="DEPT - OPS - NY"/>
    <s v="Monthly Billing"/>
    <s v="Fare and Tip"/>
    <n v="26.39"/>
    <n v="0"/>
    <n v="3.01"/>
    <n v="26.39"/>
    <s v="USD"/>
    <n v="26.39"/>
    <n v="0"/>
    <n v="3.01"/>
    <n v="26.39"/>
    <n v="2.64"/>
  </r>
  <r>
    <s v="cd677fde-24b1-5f3e-a2fc-1f269b400add"/>
    <d v="2019-08-10T00:48:35"/>
    <d v="2019-08-10T00:00:00"/>
    <s v="12:19AM"/>
    <d v="2019-08-09T00:00:00"/>
    <s v="8:19PM"/>
    <d v="2019-08-10T00:00:00"/>
    <s v="12:48AM"/>
    <d v="2019-08-09T00:00:00"/>
    <s v="8:48PM"/>
    <s v="-05:00"/>
    <s v="Blade"/>
    <s v="Employee7"/>
    <s v="Employee7@blyblade.com"/>
    <x v="23"/>
    <s v="--"/>
    <s v="Eats"/>
    <x v="0"/>
    <x v="23"/>
    <n v="29"/>
    <s v="10001, USA"/>
    <s v="10001, USA"/>
    <x v="9"/>
    <s v="Blade - Dinner Policy"/>
    <s v="DEPT - OPS - NY"/>
    <s v="Monthly Billing"/>
    <s v="Fare and Tip"/>
    <n v="19.64"/>
    <n v="0"/>
    <n v="4"/>
    <n v="19.64"/>
    <s v="USD"/>
    <n v="19.64"/>
    <n v="0"/>
    <n v="4"/>
    <n v="19.64"/>
    <n v="1.96"/>
  </r>
  <r>
    <s v="a67daf1f-3d4b-4f9a-9a3b-a4085050b63a"/>
    <d v="2019-08-23T00:03:27"/>
    <d v="2019-08-22T00:00:00"/>
    <s v="11:48PM"/>
    <d v="2019-08-22T00:00:00"/>
    <s v="7:48PM"/>
    <d v="2019-08-23T00:00:00"/>
    <s v="12:03AM"/>
    <d v="2019-08-22T00:00:00"/>
    <s v="8:03PM"/>
    <s v="-05:00"/>
    <s v="Blade"/>
    <s v="Employee4"/>
    <s v="Employee4@blyblade.com"/>
    <x v="1"/>
    <s v="--"/>
    <s v="Travel | UberX Diamond"/>
    <x v="0"/>
    <x v="961"/>
    <n v="11"/>
    <s v="10016, USA"/>
    <s v="10038, USA"/>
    <x v="7"/>
    <s v="I'M RIDING"/>
    <s v="DEPT - CX"/>
    <s v="Monthly Billing"/>
    <s v="Fare"/>
    <n v="17.96"/>
    <n v="0"/>
    <n v="0"/>
    <n v="17.96"/>
    <s v="USD"/>
    <n v="17.96"/>
    <n v="0"/>
    <n v="0"/>
    <n v="17.96"/>
    <n v="1.8"/>
  </r>
  <r>
    <s v="f9840375-033c-4960-bdd8-76132e8f1eff"/>
    <d v="2019-08-23T00:58:15"/>
    <d v="2019-08-23T00:00:00"/>
    <s v="12:29AM"/>
    <d v="2019-08-22T00:00:00"/>
    <s v="8:29PM"/>
    <d v="2019-08-23T00:00:00"/>
    <s v="12:58AM"/>
    <d v="2019-08-22T00:00:00"/>
    <s v="8:58PM"/>
    <s v="-05:00"/>
    <s v="Blade"/>
    <s v="Employee16"/>
    <s v="Employee16@blyblade.com"/>
    <x v="13"/>
    <s v="--"/>
    <s v="Travel | UberX Diamond"/>
    <x v="0"/>
    <x v="21"/>
    <n v="23"/>
    <s v="10016, USA"/>
    <s v="07086, USA"/>
    <x v="7"/>
    <s v="I'M RIDING"/>
    <s v="DEPT - OPS - NY"/>
    <s v="Monthly Billing"/>
    <s v="Fare"/>
    <n v="53.58"/>
    <n v="0"/>
    <n v="0"/>
    <n v="53.58"/>
    <s v="USD"/>
    <n v="53.58"/>
    <n v="0"/>
    <n v="0"/>
    <n v="53.58"/>
    <n v="5.36"/>
  </r>
  <r>
    <s v="1899e83e-8375-4b5a-9779-e65eb91c8d09"/>
    <d v="2019-08-23T01:11:43"/>
    <d v="2019-08-23T00:00:00"/>
    <s v="12:52AM"/>
    <d v="2019-08-22T00:00:00"/>
    <s v="8:52PM"/>
    <d v="2019-08-23T00:00:00"/>
    <s v="1:11AM"/>
    <d v="2019-08-22T00:00:00"/>
    <s v="9:11PM"/>
    <s v="-05:00"/>
    <s v="Blade"/>
    <s v="Employee5"/>
    <s v="Employee5@blyblade.com"/>
    <x v="9"/>
    <s v="--"/>
    <s v="Travel | UberX Diamond"/>
    <x v="0"/>
    <x v="448"/>
    <n v="14"/>
    <s v="10001, USA"/>
    <s v="07093, USA"/>
    <x v="7"/>
    <s v="I'M RIDING EARLY/LATE"/>
    <s v="DEPT - OPS - NY"/>
    <s v="Monthly Billing"/>
    <s v="Fare"/>
    <n v="71.22"/>
    <n v="0"/>
    <n v="0"/>
    <n v="71.22"/>
    <s v="USD"/>
    <n v="71.22"/>
    <n v="0"/>
    <n v="0"/>
    <n v="71.22"/>
    <n v="7.12"/>
  </r>
  <r>
    <s v="dbc788cf-7d06-4e4f-b33d-614a488ac780"/>
    <d v="2019-08-23T01:19:33"/>
    <d v="2019-08-23T00:00:00"/>
    <s v="12:39AM"/>
    <d v="2019-08-22T00:00:00"/>
    <s v="8:39PM"/>
    <d v="2019-08-23T00:00:00"/>
    <s v="1:19AM"/>
    <d v="2019-08-22T00:00:00"/>
    <s v="9:19PM"/>
    <s v="-05:00"/>
    <s v="Blade"/>
    <s v="Employee37"/>
    <s v="Employee37@blyblade.com"/>
    <x v="29"/>
    <s v="--"/>
    <s v="Travel | UberX"/>
    <x v="0"/>
    <x v="14"/>
    <n v="25"/>
    <s v="10016, USA"/>
    <s v="10025, USA"/>
    <x v="7"/>
    <s v="I'M RIDING"/>
    <s v="--"/>
    <s v="Monthly Billing"/>
    <s v="Fare"/>
    <n v="25.8"/>
    <n v="0"/>
    <n v="0"/>
    <n v="25.8"/>
    <s v="USD"/>
    <n v="25.8"/>
    <n v="0"/>
    <n v="0"/>
    <n v="25.8"/>
    <n v="2.58"/>
  </r>
  <r>
    <s v="684e1940-7ef5-4083-8e18-8a45c58e398a"/>
    <d v="2019-08-23T02:43:56"/>
    <d v="2019-08-23T00:00:00"/>
    <s v="1:59AM"/>
    <d v="2019-08-22T00:00:00"/>
    <s v="9:59PM"/>
    <d v="2019-08-23T00:00:00"/>
    <s v="2:43AM"/>
    <d v="2019-08-22T00:00:00"/>
    <s v="10:43PM"/>
    <s v="-05:00"/>
    <s v="Blade"/>
    <s v="Employee3"/>
    <s v="Employee3@blyblade.com"/>
    <x v="17"/>
    <s v="--"/>
    <s v="Travel | UberX Diamond"/>
    <x v="0"/>
    <x v="962"/>
    <n v="36"/>
    <s v="10011, USA"/>
    <s v="11214, USA"/>
    <x v="7"/>
    <s v="I'M RIDING EARLY/LATE"/>
    <s v="DEPT - CX"/>
    <s v="Monthly Billing"/>
    <s v="Fare"/>
    <n v="66.260000000000005"/>
    <n v="0"/>
    <n v="0"/>
    <n v="66.260000000000005"/>
    <s v="USD"/>
    <n v="66.260000000000005"/>
    <n v="0"/>
    <n v="0"/>
    <n v="66.260000000000005"/>
    <n v="6.63"/>
  </r>
  <r>
    <s v="ac116455-0c9b-46e4-a421-1568e099020d"/>
    <d v="2019-08-10T01:17:56"/>
    <d v="2019-08-09T00:00:00"/>
    <s v="10:02PM"/>
    <d v="2019-08-09T00:00:00"/>
    <s v="6:02PM"/>
    <d v="2019-08-10T00:00:00"/>
    <s v="1:16AM"/>
    <d v="2019-08-09T00:00:00"/>
    <s v="9:16PM"/>
    <s v="-05:00"/>
    <s v="Blade"/>
    <s v="Employee19"/>
    <s v="Employee19@blyblade.com"/>
    <x v="10"/>
    <s v="--"/>
    <s v="Travel | Black SUV"/>
    <x v="0"/>
    <x v="344"/>
    <n v="187"/>
    <s v="10016, USA"/>
    <s v="11954, USA"/>
    <x v="4"/>
    <s v="PAX TRAVEL"/>
    <s v="DEPT - CORP - NY"/>
    <s v="Monthly Billing"/>
    <s v="Tip"/>
    <n v="0"/>
    <n v="0"/>
    <n v="56.38"/>
    <n v="56.38"/>
    <s v="USD"/>
    <n v="0"/>
    <n v="0"/>
    <n v="56.38"/>
    <n v="56.38"/>
    <n v="0"/>
  </r>
  <r>
    <s v="7e3472e0-2867-4b3f-b935-704c773aef13"/>
    <d v="2019-08-23T02:53:47"/>
    <d v="2019-08-23T00:00:00"/>
    <s v="2:43AM"/>
    <d v="2019-08-22T00:00:00"/>
    <s v="10:43PM"/>
    <d v="2019-08-23T00:00:00"/>
    <s v="2:53AM"/>
    <d v="2019-08-22T00:00:00"/>
    <s v="10:53PM"/>
    <s v="-05:00"/>
    <s v="Blade"/>
    <s v="Employee51"/>
    <s v="Employee51@blyblade.com"/>
    <x v="36"/>
    <s v="--"/>
    <s v="Travel | UberX"/>
    <x v="1"/>
    <x v="223"/>
    <n v="6"/>
    <s v="11963, USA"/>
    <s v="11963, USA"/>
    <x v="7"/>
    <s v="I'M RIDING"/>
    <s v="DEPT - CX"/>
    <s v="Monthly Billing"/>
    <s v="Fare"/>
    <n v="13.41"/>
    <n v="0"/>
    <n v="0"/>
    <n v="13.41"/>
    <s v="USD"/>
    <n v="13.41"/>
    <n v="0"/>
    <n v="0"/>
    <n v="13.41"/>
    <n v="1.34"/>
  </r>
  <r>
    <s v="0b303d83-2076-4ab4-887a-49a785a8c2fa"/>
    <d v="2019-08-23T03:15:44"/>
    <d v="2019-08-23T00:00:00"/>
    <s v="1:59AM"/>
    <d v="2019-08-22T00:00:00"/>
    <s v="9:59PM"/>
    <d v="2019-08-23T00:00:00"/>
    <s v="3:15AM"/>
    <d v="2019-08-22T00:00:00"/>
    <s v="11:15PM"/>
    <s v="-05:00"/>
    <s v="Blade"/>
    <s v="Employee36"/>
    <s v="Employee36@blyblade.com"/>
    <x v="45"/>
    <s v="--"/>
    <s v="Travel | UberX"/>
    <x v="0"/>
    <x v="702"/>
    <n v="47"/>
    <s v="10011, USA"/>
    <s v="11206, USA"/>
    <x v="7"/>
    <s v="I'M RIDING"/>
    <s v="DEPT - FR - NY"/>
    <s v="Monthly Billing"/>
    <s v="Fare"/>
    <n v="64.66"/>
    <n v="0"/>
    <n v="0"/>
    <n v="64.66"/>
    <s v="USD"/>
    <n v="64.66"/>
    <n v="0"/>
    <n v="0"/>
    <n v="64.66"/>
    <n v="6.47"/>
  </r>
  <r>
    <s v="23ee9d5b-2b14-4b27-84b3-17c1deea2035"/>
    <d v="2019-08-23T03:18:05"/>
    <d v="2019-08-23T00:00:00"/>
    <s v="2:24AM"/>
    <d v="2019-08-22T00:00:00"/>
    <s v="10:24PM"/>
    <d v="2019-08-23T00:00:00"/>
    <s v="3:17AM"/>
    <d v="2019-08-22T00:00:00"/>
    <s v="11:17PM"/>
    <s v="-05:00"/>
    <s v="Blade"/>
    <s v="Employee5"/>
    <s v="Employee5@blyblade.com"/>
    <x v="9"/>
    <s v="--"/>
    <s v="Travel | UberX Diamond"/>
    <x v="0"/>
    <x v="963"/>
    <n v="49"/>
    <s v="10011, USA"/>
    <s v="11374, USA"/>
    <x v="7"/>
    <s v="I'M RIDING EARLY/LATE"/>
    <s v="DEPT - OPS - NY"/>
    <s v="Monthly Billing"/>
    <s v="Fare"/>
    <n v="151.38999999999999"/>
    <n v="0"/>
    <n v="0"/>
    <n v="151.38999999999999"/>
    <s v="USD"/>
    <n v="151.38999999999999"/>
    <n v="0"/>
    <n v="0"/>
    <n v="151.38999999999999"/>
    <n v="15.14"/>
  </r>
  <r>
    <s v="51adca03-6dc2-479d-85a8-768bc579d619"/>
    <d v="2019-08-10T02:02:29"/>
    <d v="2019-08-09T00:00:00"/>
    <s v="8:58PM"/>
    <d v="2019-08-09T00:00:00"/>
    <s v="4:58PM"/>
    <s v="--"/>
    <s v="--"/>
    <s v="--"/>
    <s v="--"/>
    <s v="-05:00"/>
    <s v="Blade"/>
    <s v="Employee11"/>
    <s v="Employee11@blyblade.com"/>
    <x v="26"/>
    <s v="--"/>
    <s v="Travel | Premium SUV"/>
    <x v="1"/>
    <x v="550"/>
    <n v="40"/>
    <s v="11937, USA"/>
    <s v="11976, USA"/>
    <x v="12"/>
    <s v="PAX TRAVEL"/>
    <s v="DEPT - CX"/>
    <s v="Monthly Billing"/>
    <s v="Adjustment"/>
    <n v="-128.87"/>
    <n v="0"/>
    <n v="0"/>
    <n v="-128.87"/>
    <s v="USD"/>
    <n v="-128.87"/>
    <n v="0"/>
    <n v="0"/>
    <n v="-128.87"/>
    <n v="-12.89"/>
  </r>
  <r>
    <s v="c103cb6f-36e7-4c30-8437-486736897823"/>
    <d v="2019-08-23T04:09:29"/>
    <d v="2019-08-23T00:00:00"/>
    <s v="3:48AM"/>
    <d v="2019-08-22T00:00:00"/>
    <s v="11:48PM"/>
    <d v="2019-08-23T00:00:00"/>
    <s v="4:09AM"/>
    <d v="2019-08-23T00:00:00"/>
    <s v="12:09AM"/>
    <s v="-05:00"/>
    <s v="Blade"/>
    <s v="Employee19"/>
    <s v="Employee19@blyblade.com"/>
    <x v="10"/>
    <s v="--"/>
    <s v="Travel | Black SUV"/>
    <x v="0"/>
    <x v="964"/>
    <n v="14"/>
    <s v="10011, USA"/>
    <s v="10011, USA"/>
    <x v="7"/>
    <s v="PAX TRAVEL"/>
    <s v="DEPT - CORP - NY"/>
    <s v="Monthly Billing"/>
    <s v="Fare"/>
    <n v="42.1"/>
    <n v="0"/>
    <n v="0"/>
    <n v="42.1"/>
    <s v="USD"/>
    <n v="42.1"/>
    <n v="0"/>
    <n v="0"/>
    <n v="42.1"/>
    <n v="4.21"/>
  </r>
  <r>
    <s v="e9cad6de-c60b-40e7-b71e-d23ec2e15a40"/>
    <d v="2019-08-23T10:05:22"/>
    <d v="2019-08-23T00:00:00"/>
    <s v="9:51AM"/>
    <d v="2019-08-23T00:00:00"/>
    <s v="5:51AM"/>
    <d v="2019-08-23T00:00:00"/>
    <s v="10:05AM"/>
    <d v="2019-08-23T00:00:00"/>
    <s v="6:05AM"/>
    <s v="-05:00"/>
    <s v="Blade"/>
    <s v="Employee23"/>
    <s v="Employee23@blyblade.com"/>
    <x v="39"/>
    <s v="--"/>
    <s v="Travel | UberX"/>
    <x v="0"/>
    <x v="161"/>
    <n v="12"/>
    <s v="10168, USA"/>
    <s v="10010, USA"/>
    <x v="7"/>
    <s v="I'M RIDING"/>
    <s v="DEPT - FR - NY"/>
    <s v="Monthly Billing"/>
    <s v="Fare"/>
    <n v="13.21"/>
    <n v="0"/>
    <n v="0"/>
    <n v="13.21"/>
    <s v="USD"/>
    <n v="13.21"/>
    <n v="0"/>
    <n v="0"/>
    <n v="13.21"/>
    <n v="1.32"/>
  </r>
  <r>
    <s v="656634a8-d15b-48b6-bbf2-3e4472608b06"/>
    <d v="2019-08-23T11:05:03"/>
    <d v="2019-08-23T00:00:00"/>
    <s v="10:42AM"/>
    <d v="2019-08-23T00:00:00"/>
    <s v="6:42AM"/>
    <d v="2019-08-23T00:00:00"/>
    <s v="11:04AM"/>
    <d v="2019-08-23T00:00:00"/>
    <s v="7:04AM"/>
    <s v="-05:00"/>
    <s v="Blade"/>
    <s v="Employee13"/>
    <s v="Employee13@blyblade.com"/>
    <x v="33"/>
    <s v="--"/>
    <s v="Travel | UberX Diamond"/>
    <x v="0"/>
    <x v="203"/>
    <n v="17"/>
    <s v="11211, USA"/>
    <s v="10016, USA"/>
    <x v="7"/>
    <s v="I'M RIDING EARLY/LATE"/>
    <s v="DEPT - CX"/>
    <s v="Monthly Billing"/>
    <s v="Fare"/>
    <n v="19.809999999999999"/>
    <n v="0"/>
    <n v="0"/>
    <n v="19.809999999999999"/>
    <s v="USD"/>
    <n v="19.809999999999999"/>
    <n v="0"/>
    <n v="0"/>
    <n v="19.809999999999999"/>
    <n v="1.98"/>
  </r>
  <r>
    <s v="c2e9f597-d0ea-4a9f-b80a-798f2d047009"/>
    <d v="2019-08-23T11:42:24"/>
    <d v="2019-08-23T00:00:00"/>
    <s v="10:52AM"/>
    <d v="2019-08-23T00:00:00"/>
    <s v="6:52AM"/>
    <d v="2019-08-23T00:00:00"/>
    <s v="11:42AM"/>
    <d v="2019-08-23T00:00:00"/>
    <s v="7:42AM"/>
    <s v="-05:00"/>
    <s v="Blade"/>
    <s v="Employee25"/>
    <s v="Employee25@blyblade.com"/>
    <x v="21"/>
    <s v="--"/>
    <s v="Travel | UberX Diamond"/>
    <x v="2"/>
    <x v="965"/>
    <n v="37"/>
    <s v="07087, USA"/>
    <s v="10016, USA"/>
    <x v="7"/>
    <s v="I'M RIDING EARLY/LATE"/>
    <s v="DEPT - CX"/>
    <s v="Monthly Billing"/>
    <s v="Fare"/>
    <n v="38.26"/>
    <n v="0"/>
    <n v="0"/>
    <n v="38.26"/>
    <s v="USD"/>
    <n v="38.26"/>
    <n v="0"/>
    <n v="0"/>
    <n v="38.26"/>
    <n v="3.83"/>
  </r>
  <r>
    <s v="b93b8994-df53-4520-9c40-3d430c950c2e"/>
    <d v="2019-08-23T11:50:01"/>
    <d v="2019-08-23T00:00:00"/>
    <s v="11:26AM"/>
    <d v="2019-08-23T00:00:00"/>
    <s v="7:26AM"/>
    <d v="2019-08-23T00:00:00"/>
    <s v="11:49AM"/>
    <d v="2019-08-23T00:00:00"/>
    <s v="7:49AM"/>
    <s v="-05:00"/>
    <s v="Blade"/>
    <s v="Employee47"/>
    <s v="Employee47@blyblade.com"/>
    <x v="32"/>
    <s v="--"/>
    <s v="Travel | UberX"/>
    <x v="0"/>
    <x v="556"/>
    <n v="20"/>
    <s v="10036, USA"/>
    <s v="10010, USA"/>
    <x v="7"/>
    <s v="I'M RIDING"/>
    <s v="DEPT - CX"/>
    <s v="Monthly Billing"/>
    <s v="Fare"/>
    <n v="13.16"/>
    <n v="0"/>
    <n v="0"/>
    <n v="13.16"/>
    <s v="USD"/>
    <n v="13.16"/>
    <n v="0"/>
    <n v="0"/>
    <n v="13.16"/>
    <n v="1.32"/>
  </r>
  <r>
    <s v="0e45d0e9-d738-4c26-97af-4e310e670e97"/>
    <d v="2019-08-23T12:10:39"/>
    <d v="2019-08-23T00:00:00"/>
    <s v="12:00PM"/>
    <d v="2019-08-23T00:00:00"/>
    <s v="8:00AM"/>
    <d v="2019-08-23T00:00:00"/>
    <s v="12:10PM"/>
    <d v="2019-08-23T00:00:00"/>
    <s v="8:10AM"/>
    <s v="-05:00"/>
    <s v="Blade"/>
    <s v="Employee15"/>
    <s v="Employee15@blyblade.com"/>
    <x v="35"/>
    <s v="--"/>
    <s v="Travel | UberX Diamond"/>
    <x v="0"/>
    <x v="278"/>
    <n v="7"/>
    <s v="10006, USA"/>
    <s v="10004, USA"/>
    <x v="7"/>
    <s v="I'M RIDING"/>
    <s v="DEPT - CX"/>
    <s v="Monthly Billing"/>
    <s v="Fare"/>
    <n v="10.76"/>
    <n v="0"/>
    <n v="0"/>
    <n v="10.76"/>
    <s v="USD"/>
    <n v="10.76"/>
    <n v="0"/>
    <n v="0"/>
    <n v="10.76"/>
    <n v="1.08"/>
  </r>
  <r>
    <s v="601c448c-bd74-422f-a165-255fc99c032f"/>
    <d v="2019-08-23T13:22:43"/>
    <d v="2019-08-23T00:00:00"/>
    <s v="12:52PM"/>
    <d v="2019-08-23T00:00:00"/>
    <s v="8:52AM"/>
    <d v="2019-08-23T00:00:00"/>
    <s v="1:22PM"/>
    <d v="2019-08-23T00:00:00"/>
    <s v="9:22AM"/>
    <s v="-05:00"/>
    <s v="Blade"/>
    <s v="Employee16"/>
    <s v="Employee16@blyblade.com"/>
    <x v="13"/>
    <s v="--"/>
    <s v="Travel | UberX Diamond"/>
    <x v="0"/>
    <x v="558"/>
    <n v="25"/>
    <s v="10018, USA"/>
    <s v="10016, USA"/>
    <x v="7"/>
    <s v="I'M RIDING"/>
    <s v="DEPT - OPS - NY"/>
    <s v="Monthly Billing"/>
    <s v="Fare"/>
    <n v="25.29"/>
    <n v="0"/>
    <n v="0"/>
    <n v="25.29"/>
    <s v="USD"/>
    <n v="25.29"/>
    <n v="0"/>
    <n v="0"/>
    <n v="25.29"/>
    <n v="2.5299999999999998"/>
  </r>
  <r>
    <s v="3509fd06-17e4-4711-afee-f12897cc0e71"/>
    <d v="2019-08-23T14:49:52"/>
    <d v="2019-08-23T00:00:00"/>
    <s v="2:24PM"/>
    <d v="2019-08-23T00:00:00"/>
    <s v="10:24AM"/>
    <d v="2019-08-23T00:00:00"/>
    <s v="2:49PM"/>
    <d v="2019-08-23T00:00:00"/>
    <s v="10:49AM"/>
    <s v="-05:00"/>
    <s v="Blade"/>
    <s v="Employee51"/>
    <s v="Employee51@blyblade.com"/>
    <x v="36"/>
    <s v="--"/>
    <s v="Travel | UberX"/>
    <x v="1"/>
    <x v="238"/>
    <n v="7"/>
    <s v="11937, USA"/>
    <s v="11937, USA"/>
    <x v="7"/>
    <s v="I'M RIDING"/>
    <s v="DEPT - CX"/>
    <s v="Monthly Billing"/>
    <s v="Fare"/>
    <n v="19.920000000000002"/>
    <n v="0"/>
    <n v="0"/>
    <n v="19.920000000000002"/>
    <s v="USD"/>
    <n v="19.920000000000002"/>
    <n v="0"/>
    <n v="0"/>
    <n v="19.920000000000002"/>
    <n v="1.99"/>
  </r>
  <r>
    <s v="c0242780-edd1-4b8b-8a23-9ef16b11fe48"/>
    <d v="2019-08-23T15:48:41"/>
    <d v="2019-08-23T00:00:00"/>
    <s v="3:18PM"/>
    <d v="2019-08-23T00:00:00"/>
    <s v="11:18AM"/>
    <d v="2019-08-23T00:00:00"/>
    <s v="3:48PM"/>
    <d v="2019-08-23T00:00:00"/>
    <s v="11:48AM"/>
    <s v="-05:00"/>
    <s v="Blade"/>
    <s v="Employee37"/>
    <s v="Employee37@blyblade.com"/>
    <x v="29"/>
    <s v="--"/>
    <s v="Travel | UberX"/>
    <x v="0"/>
    <x v="135"/>
    <n v="24"/>
    <s v="10011, USA"/>
    <s v="10016, USA"/>
    <x v="7"/>
    <s v="I'M RIDING"/>
    <s v="--"/>
    <s v="Monthly Billing"/>
    <s v="Fare"/>
    <n v="27.79"/>
    <n v="0"/>
    <n v="0"/>
    <n v="27.79"/>
    <s v="USD"/>
    <n v="27.79"/>
    <n v="0"/>
    <n v="0"/>
    <n v="27.79"/>
    <n v="2.78"/>
  </r>
  <r>
    <s v="cdddb35c-70d2-4cf3-bf20-da170c55be34"/>
    <d v="2019-08-23T16:05:35"/>
    <d v="2019-08-23T00:00:00"/>
    <s v="3:04PM"/>
    <d v="2019-08-23T00:00:00"/>
    <s v="11:04AM"/>
    <d v="2019-08-23T00:00:00"/>
    <s v="4:05PM"/>
    <d v="2019-08-23T00:00:00"/>
    <s v="12:05PM"/>
    <s v="-05:00"/>
    <s v="Blade"/>
    <s v="Employee15"/>
    <s v="Employee15@blyblade.com"/>
    <x v="35"/>
    <s v="--"/>
    <s v="Travel | UberX Diamond"/>
    <x v="0"/>
    <x v="966"/>
    <n v="57"/>
    <s v="10004, USA"/>
    <s v="07608, USA"/>
    <x v="7"/>
    <s v="I'M RIDING"/>
    <s v="DEPT - CX"/>
    <s v="Monthly Billing"/>
    <s v="Fare"/>
    <n v="88.26"/>
    <n v="0"/>
    <n v="0"/>
    <n v="88.26"/>
    <s v="USD"/>
    <n v="88.26"/>
    <n v="0"/>
    <n v="0"/>
    <n v="88.26"/>
    <n v="8.83"/>
  </r>
  <r>
    <s v="8d5d516e-0a7a-44b2-ba86-8d0862411c8a"/>
    <d v="2019-08-23T16:53:46"/>
    <d v="2019-08-23T00:00:00"/>
    <s v="3:49PM"/>
    <d v="2019-08-23T00:00:00"/>
    <s v="11:49AM"/>
    <d v="2019-08-23T00:00:00"/>
    <s v="4:53PM"/>
    <d v="2019-08-23T00:00:00"/>
    <s v="12:53PM"/>
    <s v="-05:00"/>
    <s v="Blade"/>
    <s v="Employee26"/>
    <s v="Employee26@blyblade.com"/>
    <x v="24"/>
    <s v="--"/>
    <s v="Travel | UberX"/>
    <x v="0"/>
    <x v="967"/>
    <n v="61"/>
    <s v="10001, USA"/>
    <s v="10604, USA"/>
    <x v="7"/>
    <s v="PAX TRAVEL"/>
    <s v="DEPT - OPS - NY"/>
    <s v="Monthly Billing"/>
    <s v="Fare"/>
    <n v="134.16"/>
    <n v="0"/>
    <n v="0"/>
    <n v="134.16"/>
    <s v="USD"/>
    <n v="134.16"/>
    <n v="0"/>
    <n v="0"/>
    <n v="134.16"/>
    <n v="13.42"/>
  </r>
  <r>
    <s v="b656764e-ae4a-493c-88b2-993b8ea5d397"/>
    <d v="2019-08-23T17:45:14"/>
    <d v="2019-08-23T00:00:00"/>
    <s v="4:35PM"/>
    <d v="2019-08-23T00:00:00"/>
    <s v="12:35PM"/>
    <d v="2019-08-23T00:00:00"/>
    <s v="5:45PM"/>
    <d v="2019-08-23T00:00:00"/>
    <s v="1:45PM"/>
    <s v="-05:00"/>
    <s v="Blade"/>
    <s v="Employee51"/>
    <s v="Employee51@blyblade.com"/>
    <x v="36"/>
    <s v="--"/>
    <s v="Travel | UberX"/>
    <x v="1"/>
    <x v="968"/>
    <n v="61"/>
    <s v="11937, USA"/>
    <s v="11968, USA"/>
    <x v="7"/>
    <s v="I'M RIDING"/>
    <s v="DEPT - CX"/>
    <s v="Monthly Billing"/>
    <s v="Fare"/>
    <n v="63.33"/>
    <n v="0"/>
    <n v="0"/>
    <n v="63.33"/>
    <s v="USD"/>
    <n v="63.33"/>
    <n v="0"/>
    <n v="0"/>
    <n v="63.33"/>
    <n v="6.33"/>
  </r>
  <r>
    <s v="14d7e4b6-c05d-4a41-85c0-bf66953168cb"/>
    <d v="2019-08-23T18:52:49"/>
    <d v="2019-08-23T00:00:00"/>
    <s v="6:23PM"/>
    <d v="2019-08-23T00:00:00"/>
    <s v="2:23PM"/>
    <d v="2019-08-23T00:00:00"/>
    <s v="6:52PM"/>
    <d v="2019-08-23T00:00:00"/>
    <s v="2:52PM"/>
    <s v="-05:00"/>
    <s v="Blade"/>
    <s v="Employee51"/>
    <s v="Employee51@blyblade.com"/>
    <x v="36"/>
    <s v="--"/>
    <s v="Travel | UberX"/>
    <x v="1"/>
    <x v="969"/>
    <n v="23"/>
    <s v="11968, USA"/>
    <s v="11968, USA"/>
    <x v="7"/>
    <s v="I'M RIDING"/>
    <s v="DEPT - CX"/>
    <s v="Monthly Billing"/>
    <s v="Fare"/>
    <n v="31.85"/>
    <n v="0"/>
    <n v="0"/>
    <n v="31.85"/>
    <s v="USD"/>
    <n v="31.85"/>
    <n v="0"/>
    <n v="0"/>
    <n v="31.85"/>
    <n v="3.19"/>
  </r>
  <r>
    <s v="684d9f6b-d295-401e-8cbe-903b15327d54"/>
    <d v="2019-08-23T21:52:46"/>
    <d v="2019-08-23T00:00:00"/>
    <s v="9:18PM"/>
    <d v="2019-08-23T00:00:00"/>
    <s v="5:18PM"/>
    <d v="2019-08-23T00:00:00"/>
    <s v="9:52PM"/>
    <d v="2019-08-23T00:00:00"/>
    <s v="5:52PM"/>
    <s v="-05:00"/>
    <s v="Blade"/>
    <s v="Employee51"/>
    <s v="Employee51@blyblade.com"/>
    <x v="36"/>
    <s v="--"/>
    <s v="Travel | UberX"/>
    <x v="1"/>
    <x v="851"/>
    <n v="18"/>
    <s v="11968, USA"/>
    <s v="11968, USA"/>
    <x v="7"/>
    <s v="PAX TRAVEL"/>
    <s v="DEPT - CX"/>
    <s v="Monthly Billing"/>
    <s v="Fare"/>
    <n v="29.16"/>
    <n v="0"/>
    <n v="0"/>
    <n v="29.16"/>
    <s v="USD"/>
    <n v="29.16"/>
    <n v="0"/>
    <n v="0"/>
    <n v="29.16"/>
    <n v="2.92"/>
  </r>
  <r>
    <s v="c027ce7b-bccc-5688-9549-f842f4541341"/>
    <d v="2019-08-10T16:20:41"/>
    <d v="2019-08-10T00:00:00"/>
    <s v="2:03PM"/>
    <d v="2019-08-10T00:00:00"/>
    <s v="10:03AM"/>
    <d v="2019-08-10T00:00:00"/>
    <s v="4:20PM"/>
    <d v="2019-08-10T00:00:00"/>
    <s v="12:20PM"/>
    <s v="-05:00"/>
    <s v="Blade"/>
    <s v="Employee47"/>
    <s v="Employee47@blyblade.com"/>
    <x v="32"/>
    <s v="--"/>
    <s v="Eats"/>
    <x v="0"/>
    <x v="323"/>
    <n v="49"/>
    <s v="10011, USA"/>
    <s v="10011, USA"/>
    <x v="9"/>
    <s v="Blade - Lunch Policy"/>
    <s v="DEPT - CX"/>
    <s v="Monthly Billing"/>
    <s v="Fare and Tip"/>
    <n v="27.26"/>
    <n v="0"/>
    <n v="3.12"/>
    <n v="20"/>
    <s v="USD"/>
    <n v="27.26"/>
    <n v="0"/>
    <n v="3.12"/>
    <n v="20"/>
    <n v="2"/>
  </r>
  <r>
    <s v="e8de678d-3bc3-40d7-b180-9b3ac698e002"/>
    <d v="2019-08-23T23:20:25"/>
    <d v="2019-08-23T00:00:00"/>
    <s v="10:40PM"/>
    <d v="2019-08-23T00:00:00"/>
    <s v="6:40PM"/>
    <d v="2019-08-23T00:00:00"/>
    <s v="11:20PM"/>
    <d v="2019-08-23T00:00:00"/>
    <s v="7:20PM"/>
    <s v="-05:00"/>
    <s v="Blade"/>
    <s v="Employee26"/>
    <s v="Employee26@blyblade.com"/>
    <x v="24"/>
    <s v="--"/>
    <s v="Travel | UberX"/>
    <x v="1"/>
    <x v="970"/>
    <n v="32"/>
    <s v="10604, USA"/>
    <s v="06853, USA"/>
    <x v="7"/>
    <s v="PAX TRAVEL"/>
    <s v="DEPT - OPS - NY"/>
    <s v="Monthly Billing"/>
    <s v="Fare"/>
    <n v="34.61"/>
    <n v="0"/>
    <n v="0"/>
    <n v="34.61"/>
    <s v="USD"/>
    <n v="34.61"/>
    <n v="0"/>
    <n v="0"/>
    <n v="34.61"/>
    <n v="3.46"/>
  </r>
  <r>
    <s v="ed609804-5a46-4d7c-8b39-a3a227d4cc53"/>
    <d v="2019-08-23T23:35:52"/>
    <d v="2019-08-23T00:00:00"/>
    <s v="10:34PM"/>
    <d v="2019-08-23T00:00:00"/>
    <s v="6:34PM"/>
    <d v="2019-08-23T00:00:00"/>
    <s v="11:35PM"/>
    <d v="2019-08-23T00:00:00"/>
    <s v="7:35PM"/>
    <s v="-05:00"/>
    <s v="Blade"/>
    <s v="Employee51"/>
    <s v="Employee51@blyblade.com"/>
    <x v="36"/>
    <s v="--"/>
    <s v="Travel | UberX"/>
    <x v="1"/>
    <x v="352"/>
    <n v="41"/>
    <s v="11968, USA"/>
    <s v="11937, USA"/>
    <x v="7"/>
    <s v="PAX TRAVEL"/>
    <s v="DEPT - CX"/>
    <s v="Monthly Billing"/>
    <s v="Fare"/>
    <n v="67.56"/>
    <n v="0"/>
    <n v="0"/>
    <n v="67.56"/>
    <s v="USD"/>
    <n v="67.56"/>
    <n v="0"/>
    <n v="0"/>
    <n v="67.56"/>
    <n v="6.76"/>
  </r>
  <r>
    <s v="5658ef5c-a900-4086-8be3-11d616581c3f"/>
    <d v="2019-08-23T23:42:12"/>
    <d v="2019-08-23T00:00:00"/>
    <s v="10:46PM"/>
    <d v="2019-08-23T00:00:00"/>
    <s v="6:46PM"/>
    <d v="2019-08-23T00:00:00"/>
    <s v="11:41PM"/>
    <d v="2019-08-23T00:00:00"/>
    <s v="7:41PM"/>
    <s v="-05:00"/>
    <s v="Blade"/>
    <s v="Employee15"/>
    <s v="Employee15@blyblade.com"/>
    <x v="35"/>
    <s v="--"/>
    <s v="Travel | UberX Diamond"/>
    <x v="2"/>
    <x v="971"/>
    <n v="50"/>
    <s v="07608, USA"/>
    <s v="10004, USA"/>
    <x v="7"/>
    <s v="I'M RIDING"/>
    <s v="DEPT - CX"/>
    <s v="Monthly Billing"/>
    <s v="Fare"/>
    <n v="53.94"/>
    <n v="0"/>
    <n v="0"/>
    <n v="53.94"/>
    <s v="USD"/>
    <n v="53.94"/>
    <n v="0"/>
    <n v="0"/>
    <n v="53.94"/>
    <n v="5.39"/>
  </r>
  <r>
    <s v="adc11501-ac1b-4372-8dc6-2e6db1294300"/>
    <d v="2019-08-24T01:05:58"/>
    <d v="2019-08-24T00:00:00"/>
    <s v="12:41AM"/>
    <d v="2019-08-23T00:00:00"/>
    <s v="8:41PM"/>
    <d v="2019-08-24T00:00:00"/>
    <s v="1:05AM"/>
    <d v="2019-08-23T00:00:00"/>
    <s v="9:05PM"/>
    <s v="-05:00"/>
    <s v="Blade"/>
    <s v="Employee37"/>
    <s v="Employee37@blyblade.com"/>
    <x v="29"/>
    <s v="--"/>
    <s v="Travel | UberX"/>
    <x v="0"/>
    <x v="21"/>
    <n v="15"/>
    <s v="10016, USA"/>
    <s v="10025, USA"/>
    <x v="7"/>
    <s v="I'M RIDING"/>
    <s v="--"/>
    <s v="Monthly Billing"/>
    <s v="Fare"/>
    <n v="23.5"/>
    <n v="0"/>
    <n v="0"/>
    <n v="23.5"/>
    <s v="USD"/>
    <n v="23.5"/>
    <n v="0"/>
    <n v="0"/>
    <n v="23.5"/>
    <n v="2.35"/>
  </r>
  <r>
    <s v="2e688c13-5aaf-4f32-88ea-18ac0dd35e59"/>
    <d v="2019-08-24T01:18:20"/>
    <d v="2019-08-24T00:00:00"/>
    <s v="1:06AM"/>
    <d v="2019-08-23T00:00:00"/>
    <s v="9:06PM"/>
    <d v="2019-08-24T00:00:00"/>
    <s v="1:18AM"/>
    <d v="2019-08-23T00:00:00"/>
    <s v="9:18PM"/>
    <s v="-05:00"/>
    <s v="Blade"/>
    <s v="Employee15"/>
    <s v="Employee15@blyblade.com"/>
    <x v="35"/>
    <s v="--"/>
    <s v="Travel | UberX Diamond"/>
    <x v="0"/>
    <x v="496"/>
    <n v="8"/>
    <s v="10004, USA"/>
    <s v="ted States"/>
    <x v="7"/>
    <s v="I'M RIDING EARLY/LATE"/>
    <s v="DEPT - CX"/>
    <s v="Monthly Billing"/>
    <s v="Fare"/>
    <n v="11.31"/>
    <n v="0"/>
    <n v="0"/>
    <n v="11.31"/>
    <s v="USD"/>
    <n v="11.31"/>
    <n v="0"/>
    <n v="0"/>
    <n v="11.31"/>
    <n v="1.1299999999999999"/>
  </r>
  <r>
    <s v="77bd1a46-763c-5ca4-b5f4-c93ff36d6728"/>
    <d v="2019-08-11T01:23:46"/>
    <d v="2019-08-11T00:00:00"/>
    <s v="12:54AM"/>
    <d v="2019-08-10T00:00:00"/>
    <s v="8:54PM"/>
    <d v="2019-08-11T00:00:00"/>
    <s v="1:23AM"/>
    <d v="2019-08-10T00:00:00"/>
    <s v="9:23PM"/>
    <s v="-05:00"/>
    <s v="Blade"/>
    <s v="Employee51"/>
    <s v="Employee51@blyblade.com"/>
    <x v="36"/>
    <s v="--"/>
    <s v="Eats"/>
    <x v="0"/>
    <x v="33"/>
    <n v="29"/>
    <s v="10011, USA"/>
    <s v="10011, USA"/>
    <x v="9"/>
    <s v="Blade - Dinner Policy"/>
    <s v="DEPT - CX"/>
    <s v="Monthly Billing"/>
    <s v="Fare and Tip"/>
    <n v="24.54"/>
    <n v="0"/>
    <n v="2.91"/>
    <n v="24.54"/>
    <s v="USD"/>
    <n v="24.54"/>
    <n v="0"/>
    <n v="2.91"/>
    <n v="24.54"/>
    <n v="2.4500000000000002"/>
  </r>
  <r>
    <s v="f331eb40-f383-476d-8c73-d09375de07f7"/>
    <d v="2019-08-24T01:20:00"/>
    <d v="2019-08-24T00:00:00"/>
    <s v="12:40AM"/>
    <d v="2019-08-23T00:00:00"/>
    <s v="8:40PM"/>
    <d v="2019-08-24T00:00:00"/>
    <s v="1:19AM"/>
    <d v="2019-08-23T00:00:00"/>
    <s v="9:19PM"/>
    <s v="-05:00"/>
    <s v="Blade"/>
    <s v="Employee36"/>
    <s v="Employee36@blyblade.com"/>
    <x v="45"/>
    <s v="--"/>
    <s v="Travel | UberX"/>
    <x v="0"/>
    <x v="684"/>
    <n v="32"/>
    <s v="10011, USA"/>
    <s v="11206, USA"/>
    <x v="7"/>
    <s v="I'M RIDING"/>
    <s v="DEPT - FR - NY"/>
    <s v="Monthly Billing"/>
    <s v="Fare"/>
    <n v="39.01"/>
    <n v="0"/>
    <n v="0"/>
    <n v="39.01"/>
    <s v="USD"/>
    <n v="39.01"/>
    <n v="0"/>
    <n v="0"/>
    <n v="39.01"/>
    <n v="3.9"/>
  </r>
  <r>
    <s v="030d9c01-1b2a-46ea-aa3c-a6363a7fcbb8"/>
    <d v="2019-08-24T01:24:57"/>
    <d v="2019-08-24T00:00:00"/>
    <s v="12:58AM"/>
    <d v="2019-08-23T00:00:00"/>
    <s v="8:58PM"/>
    <d v="2019-08-24T00:00:00"/>
    <s v="1:24AM"/>
    <d v="2019-08-23T00:00:00"/>
    <s v="9:24PM"/>
    <s v="-05:00"/>
    <s v="Blade"/>
    <s v="Employee16"/>
    <s v="Employee16@blyblade.com"/>
    <x v="13"/>
    <s v="--"/>
    <s v="Travel | UberX Diamond"/>
    <x v="0"/>
    <x v="9"/>
    <n v="17"/>
    <s v="10016, USA"/>
    <s v="10014, USA"/>
    <x v="7"/>
    <s v="I'M RIDING EARLY/LATE"/>
    <s v="DEPT - OPS - NY"/>
    <s v="Monthly Billing"/>
    <s v="Fare"/>
    <n v="21.11"/>
    <n v="0"/>
    <n v="0"/>
    <n v="21.11"/>
    <s v="USD"/>
    <n v="21.11"/>
    <n v="0"/>
    <n v="0"/>
    <n v="21.11"/>
    <n v="2.11"/>
  </r>
  <r>
    <s v="ecb66a87-2a8a-40cd-b52a-3e67adad5c02"/>
    <d v="2019-08-24T01:27:21"/>
    <d v="2019-08-24T00:00:00"/>
    <s v="12:38AM"/>
    <d v="2019-08-23T00:00:00"/>
    <s v="8:38PM"/>
    <d v="2019-08-24T00:00:00"/>
    <s v="1:27AM"/>
    <d v="2019-08-23T00:00:00"/>
    <s v="9:27PM"/>
    <s v="-05:00"/>
    <s v="Blade"/>
    <s v="Employee51"/>
    <s v="Employee51@blyblade.com"/>
    <x v="36"/>
    <s v="--"/>
    <s v="Travel | UberX"/>
    <x v="2"/>
    <x v="972"/>
    <n v="40"/>
    <s v="07036, USA"/>
    <s v="10036, USA"/>
    <x v="7"/>
    <s v="I'M RIDING"/>
    <s v="DEPT - CX"/>
    <s v="Monthly Billing"/>
    <s v="Fare"/>
    <n v="60.82"/>
    <n v="0"/>
    <n v="0"/>
    <n v="60.82"/>
    <s v="USD"/>
    <n v="60.82"/>
    <n v="0"/>
    <n v="0"/>
    <n v="60.82"/>
    <n v="6.08"/>
  </r>
  <r>
    <s v="79c6b806-2178-4bb9-897d-6afee9be161c"/>
    <d v="2019-08-24T01:38:52"/>
    <d v="2019-08-24T00:00:00"/>
    <s v="1:26AM"/>
    <d v="2019-08-23T00:00:00"/>
    <s v="9:26PM"/>
    <d v="2019-08-24T00:00:00"/>
    <s v="1:38AM"/>
    <d v="2019-08-23T00:00:00"/>
    <s v="9:38PM"/>
    <s v="-05:00"/>
    <s v="Blade"/>
    <s v="Employee45"/>
    <s v="Employee45@blyblade.com"/>
    <x v="40"/>
    <s v="--"/>
    <s v="Travel | UberX"/>
    <x v="0"/>
    <x v="792"/>
    <n v="7"/>
    <s v="10011, USA"/>
    <s v="10123, USA"/>
    <x v="7"/>
    <s v="I'M RIDING"/>
    <s v="DEPT - CORP - NY"/>
    <s v="Monthly Billing"/>
    <s v="Fare"/>
    <n v="11.93"/>
    <n v="0"/>
    <n v="0"/>
    <n v="11.93"/>
    <s v="USD"/>
    <n v="11.93"/>
    <n v="0"/>
    <n v="0"/>
    <n v="11.93"/>
    <n v="1.19"/>
  </r>
  <r>
    <s v="1c0d9873-07e9-41cf-9e6f-03f301d17145"/>
    <d v="2019-08-24T02:28:02"/>
    <d v="2019-08-24T00:00:00"/>
    <s v="1:53AM"/>
    <d v="2019-08-23T00:00:00"/>
    <s v="9:53PM"/>
    <d v="2019-08-24T00:00:00"/>
    <s v="2:27AM"/>
    <d v="2019-08-23T00:00:00"/>
    <s v="10:27PM"/>
    <s v="-05:00"/>
    <s v="Blade"/>
    <s v="Employee5"/>
    <s v="Employee5@blyblade.com"/>
    <x v="9"/>
    <s v="--"/>
    <s v="Travel | UberX Diamond"/>
    <x v="0"/>
    <x v="973"/>
    <n v="29"/>
    <s v="10011, USA"/>
    <s v="11374, USA"/>
    <x v="7"/>
    <s v="I'M RIDING EARLY/LATE"/>
    <s v="DEPT - OPS - NY"/>
    <s v="Monthly Billing"/>
    <s v="Fare"/>
    <n v="47.26"/>
    <n v="0"/>
    <n v="0"/>
    <n v="47.26"/>
    <s v="USD"/>
    <n v="47.26"/>
    <n v="0"/>
    <n v="0"/>
    <n v="47.26"/>
    <n v="4.7300000000000004"/>
  </r>
  <r>
    <s v="0fa93f33-b706-42e8-add0-abfa7f90d359"/>
    <d v="2019-08-24T02:55:56"/>
    <d v="2019-08-24T00:00:00"/>
    <s v="2:16AM"/>
    <d v="2019-08-23T00:00:00"/>
    <s v="10:16PM"/>
    <d v="2019-08-24T00:00:00"/>
    <s v="2:55AM"/>
    <d v="2019-08-23T00:00:00"/>
    <s v="10:55PM"/>
    <s v="-05:00"/>
    <s v="Blade"/>
    <s v="Employee3"/>
    <s v="Employee3@blyblade.com"/>
    <x v="17"/>
    <s v="--"/>
    <s v="Travel | UberX Diamond"/>
    <x v="0"/>
    <x v="267"/>
    <n v="32"/>
    <s v="10011, USA"/>
    <s v="11214, USA"/>
    <x v="7"/>
    <s v="I'M RIDING EARLY/LATE"/>
    <s v="DEPT - CX"/>
    <s v="Monthly Billing"/>
    <s v="Fare"/>
    <n v="56.72"/>
    <n v="0"/>
    <n v="0"/>
    <n v="56.72"/>
    <s v="USD"/>
    <n v="56.72"/>
    <n v="0"/>
    <n v="0"/>
    <n v="56.72"/>
    <n v="5.67"/>
  </r>
  <r>
    <s v="56360f11-31f1-43d0-bf5b-d46e65d964ee"/>
    <d v="2019-08-24T10:50:27"/>
    <d v="2019-08-24T00:00:00"/>
    <s v="10:28AM"/>
    <d v="2019-08-24T00:00:00"/>
    <s v="6:28AM"/>
    <d v="2019-08-24T00:00:00"/>
    <s v="10:50AM"/>
    <d v="2019-08-24T00:00:00"/>
    <s v="6:50AM"/>
    <s v="-05:00"/>
    <s v="Blade"/>
    <s v="Employee13"/>
    <s v="Employee13@blyblade.com"/>
    <x v="33"/>
    <s v="--"/>
    <s v="Travel | UberX Diamond"/>
    <x v="0"/>
    <x v="304"/>
    <n v="13"/>
    <s v="11211, USA"/>
    <s v="10010, USA"/>
    <x v="7"/>
    <s v="I'M RIDING EARLY/LATE"/>
    <s v="DEPT - CX"/>
    <s v="Monthly Billing"/>
    <s v="Fare"/>
    <n v="17.64"/>
    <n v="0"/>
    <n v="0"/>
    <n v="17.64"/>
    <s v="USD"/>
    <n v="17.64"/>
    <n v="0"/>
    <n v="0"/>
    <n v="17.64"/>
    <n v="1.76"/>
  </r>
  <r>
    <s v="bb1813f0-c87a-4b43-bb29-685850111cd1"/>
    <d v="2019-08-24T12:06:45"/>
    <d v="2019-08-24T00:00:00"/>
    <s v="11:26AM"/>
    <d v="2019-08-24T00:00:00"/>
    <s v="7:26AM"/>
    <d v="2019-08-24T00:00:00"/>
    <s v="12:06PM"/>
    <d v="2019-08-24T00:00:00"/>
    <s v="8:06AM"/>
    <s v="-05:00"/>
    <s v="Blade"/>
    <s v="Employee46"/>
    <s v="Employee46@blyblade.com"/>
    <x v="43"/>
    <s v="--"/>
    <s v="Travel | UberX"/>
    <x v="0"/>
    <x v="482"/>
    <n v="34"/>
    <s v="10030, USA"/>
    <s v="10011, USA"/>
    <x v="7"/>
    <s v="I'M RIDING"/>
    <s v="BLADE - CX + SR CX"/>
    <s v="Monthly Billing"/>
    <s v="Fare"/>
    <n v="22.9"/>
    <n v="0"/>
    <n v="0"/>
    <n v="22.9"/>
    <s v="USD"/>
    <n v="22.9"/>
    <n v="0"/>
    <n v="0"/>
    <n v="22.9"/>
    <n v="2.29"/>
  </r>
  <r>
    <s v="0db6da12-b0fe-4ced-ad54-4fa96cd242d8"/>
    <d v="2019-08-24T19:58:28"/>
    <d v="2019-08-24T00:00:00"/>
    <s v="6:49PM"/>
    <d v="2019-08-24T00:00:00"/>
    <s v="2:49PM"/>
    <d v="2019-08-24T00:00:00"/>
    <s v="7:58PM"/>
    <d v="2019-08-24T00:00:00"/>
    <s v="3:58PM"/>
    <s v="-05:00"/>
    <s v="Blade"/>
    <s v="Employee16"/>
    <s v="Employee16@blyblade.com"/>
    <x v="13"/>
    <s v="--"/>
    <s v="Travel | UberX Diamond"/>
    <x v="2"/>
    <x v="974"/>
    <n v="61"/>
    <s v="07086, USA"/>
    <s v="10010, USA"/>
    <x v="7"/>
    <s v="I'M RIDING"/>
    <s v="DEPT - OPS - NY"/>
    <s v="Monthly Billing"/>
    <s v="Fare"/>
    <n v="45.59"/>
    <n v="0"/>
    <n v="0"/>
    <n v="45.59"/>
    <s v="USD"/>
    <n v="45.59"/>
    <n v="0"/>
    <n v="0"/>
    <n v="45.59"/>
    <n v="4.5599999999999996"/>
  </r>
  <r>
    <s v="84ed8ee9-899b-4200-b818-a0fc5ab17d94"/>
    <d v="2019-08-11T20:29:27"/>
    <d v="2019-08-11T00:00:00"/>
    <s v="8:05PM"/>
    <d v="2019-08-11T00:00:00"/>
    <s v="4:05PM"/>
    <s v="--"/>
    <s v="--"/>
    <s v="--"/>
    <s v="--"/>
    <s v="-05:00"/>
    <s v="Blade"/>
    <s v="Employee8"/>
    <s v="Employee8@blyblade.com"/>
    <x v="11"/>
    <s v="--"/>
    <s v="Travel | UberX"/>
    <x v="2"/>
    <x v="3"/>
    <s v="--"/>
    <s v="07114, USA"/>
    <s v="07114, USA"/>
    <x v="11"/>
    <s v="PAX TRAVEL"/>
    <s v="--"/>
    <s v="Monthly Billing"/>
    <s v="Adjustment"/>
    <n v="-5"/>
    <n v="0"/>
    <n v="0"/>
    <n v="-5"/>
    <s v="USD"/>
    <n v="-5"/>
    <n v="0"/>
    <n v="0"/>
    <n v="-5"/>
    <n v="-0.5"/>
  </r>
  <r>
    <s v="04a22872-e607-4ead-a054-c83a49023a83"/>
    <d v="2019-08-25T01:22:55"/>
    <d v="2019-08-25T00:00:00"/>
    <s v="12:58AM"/>
    <d v="2019-08-24T00:00:00"/>
    <s v="8:58PM"/>
    <d v="2019-08-25T00:00:00"/>
    <s v="1:22AM"/>
    <d v="2019-08-24T00:00:00"/>
    <s v="9:22PM"/>
    <s v="-05:00"/>
    <s v="Blade"/>
    <s v="Employee52"/>
    <s v="Employee52@blyblade.com"/>
    <x v="37"/>
    <s v="--"/>
    <s v="Travel | UberX"/>
    <x v="0"/>
    <x v="320"/>
    <n v="18"/>
    <s v="États-Unis"/>
    <s v="États-Unis"/>
    <x v="7"/>
    <s v="I'M RIDING"/>
    <s v="DEPT - CX"/>
    <s v="Monthly Billing"/>
    <s v="Fare"/>
    <n v="26.53"/>
    <n v="0"/>
    <n v="0"/>
    <n v="26.53"/>
    <s v="USD"/>
    <n v="26.53"/>
    <n v="0"/>
    <n v="0"/>
    <n v="26.53"/>
    <n v="2.65"/>
  </r>
  <r>
    <s v="28c184c7-bbed-4fa6-a99e-7d281d3d161f"/>
    <d v="2019-08-25T02:16:54"/>
    <d v="2019-08-25T00:00:00"/>
    <s v="1:44AM"/>
    <d v="2019-08-24T00:00:00"/>
    <s v="9:44PM"/>
    <d v="2019-08-25T00:00:00"/>
    <s v="2:16AM"/>
    <d v="2019-08-24T00:00:00"/>
    <s v="10:16PM"/>
    <s v="-05:00"/>
    <s v="Blade"/>
    <s v="Employee5"/>
    <s v="Employee5@blyblade.com"/>
    <x v="9"/>
    <s v="--"/>
    <s v="Travel | UberX Diamond"/>
    <x v="0"/>
    <x v="975"/>
    <n v="28"/>
    <s v="11374, USA"/>
    <s v="10011, USA"/>
    <x v="7"/>
    <s v="I'M RIDING"/>
    <s v="DEPT - OPS - NY"/>
    <s v="Monthly Billing"/>
    <s v="Fare"/>
    <n v="47.43"/>
    <n v="0"/>
    <n v="0"/>
    <n v="47.43"/>
    <s v="USD"/>
    <n v="47.43"/>
    <n v="0"/>
    <n v="0"/>
    <n v="47.43"/>
    <n v="4.74"/>
  </r>
  <r>
    <s v="c91cc74d-b92a-4367-b80a-092d11c96e1d"/>
    <d v="2019-08-25T04:02:40"/>
    <d v="2019-08-25T00:00:00"/>
    <s v="3:25AM"/>
    <d v="2019-08-24T00:00:00"/>
    <s v="11:25PM"/>
    <d v="2019-08-25T00:00:00"/>
    <s v="4:02AM"/>
    <d v="2019-08-25T00:00:00"/>
    <s v="12:02AM"/>
    <s v="-05:00"/>
    <s v="Blade"/>
    <s v="Employee5"/>
    <s v="Employee5@blyblade.com"/>
    <x v="9"/>
    <s v="--"/>
    <s v="Travel | UberX Diamond"/>
    <x v="0"/>
    <x v="976"/>
    <n v="33"/>
    <s v="10011, USA"/>
    <s v="11374, USA"/>
    <x v="7"/>
    <s v="I'M RIDING EARLY/LATE"/>
    <s v="DEPT - OPS - NY"/>
    <s v="Monthly Billing"/>
    <s v="Fare"/>
    <n v="47.22"/>
    <n v="0"/>
    <n v="0"/>
    <n v="47.22"/>
    <s v="USD"/>
    <n v="47.22"/>
    <n v="0"/>
    <n v="0"/>
    <n v="47.22"/>
    <n v="4.72"/>
  </r>
  <r>
    <s v="06b5c128-ccab-466c-89dc-62085affe931"/>
    <d v="2019-08-11T21:01:37"/>
    <d v="2019-08-11T00:00:00"/>
    <s v="8:25PM"/>
    <d v="2019-08-11T00:00:00"/>
    <s v="4:25PM"/>
    <d v="2019-08-11T00:00:00"/>
    <s v="8:56PM"/>
    <d v="2019-08-11T00:00:00"/>
    <s v="4:56PM"/>
    <s v="-05:00"/>
    <s v="Blade"/>
    <s v="Employee2"/>
    <s v="Employee2@blyblade.com"/>
    <x v="2"/>
    <s v="--"/>
    <s v="Travel | UberX Diamond"/>
    <x v="0"/>
    <x v="69"/>
    <n v="19"/>
    <s v="10010, USA"/>
    <s v="10003, USA"/>
    <x v="11"/>
    <s v="PRODUCT RIDING"/>
    <s v="DEPT - OPS - NY"/>
    <s v="Monthly Billing"/>
    <s v="Tip"/>
    <n v="0"/>
    <n v="0"/>
    <n v="1.03"/>
    <n v="1.03"/>
    <s v="USD"/>
    <n v="0"/>
    <n v="0"/>
    <n v="1.03"/>
    <n v="1.03"/>
    <n v="0"/>
  </r>
  <r>
    <s v="62693f76-e8df-457c-9ad1-1ab35e7246c7"/>
    <d v="2019-08-25T17:32:41"/>
    <d v="2019-08-25T00:00:00"/>
    <s v="4:54PM"/>
    <d v="2019-08-25T00:00:00"/>
    <s v="12:54PM"/>
    <d v="2019-08-25T00:00:00"/>
    <s v="5:32PM"/>
    <d v="2019-08-25T00:00:00"/>
    <s v="1:32PM"/>
    <s v="-05:00"/>
    <s v="Blade"/>
    <s v="Employee17"/>
    <s v="Employee17@blyblade.com"/>
    <x v="12"/>
    <s v="--"/>
    <s v="Travel | UberX"/>
    <x v="2"/>
    <x v="977"/>
    <n v="29"/>
    <s v="07417, USA"/>
    <s v="07608, USA"/>
    <x v="7"/>
    <s v="I'M RIDING"/>
    <s v="DEPT - OPS - NY"/>
    <s v="Monthly Billing"/>
    <s v="Fare"/>
    <n v="21.75"/>
    <n v="0"/>
    <n v="0"/>
    <n v="21.75"/>
    <s v="USD"/>
    <n v="21.75"/>
    <n v="0"/>
    <n v="0"/>
    <n v="21.75"/>
    <n v="2.1800000000000002"/>
  </r>
  <r>
    <s v="2deb23be-7d93-4e75-a026-37beb88631bf"/>
    <d v="2019-08-25T18:52:45"/>
    <d v="2019-08-25T00:00:00"/>
    <s v="5:30PM"/>
    <d v="2019-08-25T00:00:00"/>
    <s v="1:30PM"/>
    <d v="2019-08-25T00:00:00"/>
    <s v="6:52PM"/>
    <d v="2019-08-25T00:00:00"/>
    <s v="2:52PM"/>
    <s v="-05:00"/>
    <s v="Blade"/>
    <s v="Employee25"/>
    <s v="Employee25@blyblade.com"/>
    <x v="21"/>
    <s v="--"/>
    <s v="Travel | UberX Diamond"/>
    <x v="2"/>
    <x v="978"/>
    <n v="72"/>
    <s v="07087, USA"/>
    <s v="10604, USA"/>
    <x v="7"/>
    <s v="I'M RIDING"/>
    <s v="DEPT - CX"/>
    <s v="Monthly Billing"/>
    <s v="Fare"/>
    <n v="84.82"/>
    <n v="0"/>
    <n v="0"/>
    <n v="84.82"/>
    <s v="USD"/>
    <n v="84.82"/>
    <n v="0"/>
    <n v="0"/>
    <n v="84.82"/>
    <n v="8.48"/>
  </r>
  <r>
    <s v="5c3e0a5c-0eda-40e1-ab32-0bdc4a2972e0"/>
    <d v="2019-08-25T22:10:45"/>
    <d v="2019-08-25T00:00:00"/>
    <s v="9:21PM"/>
    <d v="2019-08-25T00:00:00"/>
    <s v="5:21PM"/>
    <d v="2019-08-25T00:00:00"/>
    <s v="10:10PM"/>
    <d v="2019-08-25T00:00:00"/>
    <s v="6:10PM"/>
    <s v="-05:00"/>
    <s v="Blade"/>
    <s v="Employee15"/>
    <s v="Employee15@blyblade.com"/>
    <x v="35"/>
    <s v="--"/>
    <s v="Travel | UberX Diamond"/>
    <x v="0"/>
    <x v="802"/>
    <n v="45"/>
    <s v="10280, USA"/>
    <s v="07608, USA"/>
    <x v="7"/>
    <s v="I'M RIDING"/>
    <s v="DEPT - CX"/>
    <s v="Monthly Billing"/>
    <s v="Fare"/>
    <n v="80.709999999999994"/>
    <n v="0"/>
    <n v="0"/>
    <n v="80.709999999999994"/>
    <s v="USD"/>
    <n v="80.709999999999994"/>
    <n v="0"/>
    <n v="0"/>
    <n v="80.709999999999994"/>
    <n v="8.07"/>
  </r>
  <r>
    <s v="0c77f1e7-776f-4216-900f-e4faa5747927"/>
    <d v="2019-08-26T02:50:25"/>
    <d v="2019-08-26T00:00:00"/>
    <s v="2:01AM"/>
    <d v="2019-08-25T00:00:00"/>
    <s v="10:01PM"/>
    <d v="2019-08-26T00:00:00"/>
    <s v="2:50AM"/>
    <d v="2019-08-25T00:00:00"/>
    <s v="10:50PM"/>
    <s v="-05:00"/>
    <s v="Blade"/>
    <s v="Employee15"/>
    <s v="Employee15@blyblade.com"/>
    <x v="35"/>
    <s v="--"/>
    <s v="Travel | UberX Diamond"/>
    <x v="2"/>
    <x v="979"/>
    <n v="43"/>
    <s v="07608, USA"/>
    <s v="10280, USA"/>
    <x v="7"/>
    <s v="I'M RIDING"/>
    <s v="DEPT - CX"/>
    <s v="Monthly Billing"/>
    <s v="Fare"/>
    <n v="47.18"/>
    <n v="0"/>
    <n v="0"/>
    <n v="47.18"/>
    <s v="USD"/>
    <n v="47.18"/>
    <n v="0"/>
    <n v="0"/>
    <n v="47.18"/>
    <n v="4.72"/>
  </r>
  <r>
    <s v="2b3a9522-3f67-4e71-a729-941ebc3f0633"/>
    <d v="2019-08-26T05:49:04"/>
    <d v="2019-08-26T00:00:00"/>
    <s v="5:36AM"/>
    <d v="2019-08-26T00:00:00"/>
    <s v="1:36AM"/>
    <s v="--"/>
    <s v="--"/>
    <s v="--"/>
    <s v="--"/>
    <s v="-05:00"/>
    <s v="Blade"/>
    <s v="Employee52"/>
    <s v="Employee52@blyblade.com"/>
    <x v="37"/>
    <s v="--"/>
    <s v="Travel | UberX"/>
    <x v="0"/>
    <x v="3"/>
    <s v="--"/>
    <s v="États-Unis"/>
    <s v="États-Unis"/>
    <x v="7"/>
    <s v="I'M RIDING EARLY/LATE"/>
    <s v="DEPT - CX"/>
    <s v="Monthly Billing"/>
    <s v="Fare"/>
    <n v="5.44"/>
    <n v="0"/>
    <n v="0"/>
    <n v="5.44"/>
    <s v="USD"/>
    <n v="5.44"/>
    <n v="0"/>
    <n v="0"/>
    <n v="5.44"/>
    <n v="0.54"/>
  </r>
  <r>
    <s v="edf63438-f697-4972-b07f-b3b96900595a"/>
    <d v="2019-08-26T06:36:34"/>
    <d v="2019-08-26T00:00:00"/>
    <s v="5:36AM"/>
    <d v="2019-08-26T00:00:00"/>
    <s v="1:36AM"/>
    <d v="2019-08-26T00:00:00"/>
    <s v="6:36AM"/>
    <d v="2019-08-26T00:00:00"/>
    <s v="2:36AM"/>
    <s v="-05:00"/>
    <s v="Blade"/>
    <s v="Employee25"/>
    <s v="Employee25@blyblade.com"/>
    <x v="21"/>
    <s v="--"/>
    <s v="Travel | UberX Diamond"/>
    <x v="0"/>
    <x v="866"/>
    <n v="40"/>
    <s v="10001, USA"/>
    <s v="07087, USA"/>
    <x v="7"/>
    <s v="I'M RIDING EARLY/LATE"/>
    <s v="DEPT - CX"/>
    <s v="Monthly Billing"/>
    <s v="Fare"/>
    <n v="75.86"/>
    <n v="0"/>
    <n v="0"/>
    <n v="75.86"/>
    <s v="USD"/>
    <n v="75.86"/>
    <n v="0"/>
    <n v="0"/>
    <n v="75.86"/>
    <n v="7.59"/>
  </r>
  <r>
    <s v="57e4badb-98c4-4217-9836-3fe749e53cf3"/>
    <d v="2019-08-26T10:45:08"/>
    <d v="2019-08-26T00:00:00"/>
    <s v="9:59AM"/>
    <d v="2019-08-26T00:00:00"/>
    <s v="5:59AM"/>
    <d v="2019-08-26T00:00:00"/>
    <s v="10:43AM"/>
    <d v="2019-08-26T00:00:00"/>
    <s v="6:43AM"/>
    <s v="-05:00"/>
    <s v="Blade"/>
    <s v="Employee30"/>
    <s v="Employee30@blyblade.com"/>
    <x v="47"/>
    <s v="--"/>
    <s v="Travel | UberX"/>
    <x v="1"/>
    <x v="980"/>
    <n v="33"/>
    <s v="11975, USA"/>
    <s v="11954, USA"/>
    <x v="7"/>
    <s v="I'M RIDING"/>
    <s v="BLADE - CX + SR CX"/>
    <s v="Monthly Billing"/>
    <s v="Fare"/>
    <n v="71.19"/>
    <n v="0"/>
    <n v="0"/>
    <n v="71.19"/>
    <s v="USD"/>
    <n v="71.19"/>
    <n v="0"/>
    <n v="0"/>
    <n v="71.19"/>
    <n v="7.12"/>
  </r>
  <r>
    <s v="538d2f59-8425-4741-b756-7b7079f03cff"/>
    <d v="2019-08-26T10:56:09"/>
    <d v="2019-08-26T00:00:00"/>
    <s v="10:41AM"/>
    <d v="2019-08-26T00:00:00"/>
    <s v="6:41AM"/>
    <d v="2019-08-26T00:00:00"/>
    <s v="10:56AM"/>
    <d v="2019-08-26T00:00:00"/>
    <s v="6:56AM"/>
    <s v="-05:00"/>
    <s v="Blade"/>
    <s v="Employee23"/>
    <s v="Employee23@blyblade.com"/>
    <x v="39"/>
    <s v="--"/>
    <s v="Travel | UberX"/>
    <x v="0"/>
    <x v="176"/>
    <n v="11"/>
    <s v="10170, USA"/>
    <s v="10010, USA"/>
    <x v="7"/>
    <s v="I'M RIDING"/>
    <s v="DEPT - FR - NY"/>
    <s v="Monthly Billing"/>
    <s v="Fare"/>
    <n v="16.53"/>
    <n v="0"/>
    <n v="0"/>
    <n v="16.53"/>
    <s v="USD"/>
    <n v="16.53"/>
    <n v="0"/>
    <n v="0"/>
    <n v="16.53"/>
    <n v="1.65"/>
  </r>
  <r>
    <s v="85bf303d-15b9-43a6-b25d-353cf593beb7"/>
    <d v="2019-08-26T11:15:37"/>
    <d v="2019-08-26T00:00:00"/>
    <s v="10:56AM"/>
    <d v="2019-08-26T00:00:00"/>
    <s v="6:56AM"/>
    <d v="2019-08-26T00:00:00"/>
    <s v="11:15AM"/>
    <d v="2019-08-26T00:00:00"/>
    <s v="7:15AM"/>
    <s v="-05:00"/>
    <s v="Blade"/>
    <s v="Employee13"/>
    <s v="Employee13@blyblade.com"/>
    <x v="33"/>
    <s v="--"/>
    <s v="Travel | UberX Diamond"/>
    <x v="0"/>
    <x v="557"/>
    <n v="15"/>
    <s v="11211, USA"/>
    <s v="10016, USA"/>
    <x v="7"/>
    <s v="I'M RIDING EARLY/LATE"/>
    <s v="DEPT - CX"/>
    <s v="Monthly Billing"/>
    <s v="Fare"/>
    <n v="20.93"/>
    <n v="0"/>
    <n v="0"/>
    <n v="20.93"/>
    <s v="USD"/>
    <n v="20.93"/>
    <n v="0"/>
    <n v="0"/>
    <n v="20.93"/>
    <n v="2.09"/>
  </r>
  <r>
    <s v="0be65016-1cb4-415d-8061-7bbfdac807b6"/>
    <d v="2019-08-26T11:26:30"/>
    <d v="2019-08-26T00:00:00"/>
    <s v="11:17AM"/>
    <d v="2019-08-26T00:00:00"/>
    <s v="7:17AM"/>
    <d v="2019-08-26T00:00:00"/>
    <s v="11:26AM"/>
    <d v="2019-08-26T00:00:00"/>
    <s v="7:26AM"/>
    <s v="-05:00"/>
    <s v="Blade"/>
    <s v="Employee36"/>
    <s v="Employee36@blyblade.com"/>
    <x v="45"/>
    <s v="--"/>
    <s v="Travel | UberX"/>
    <x v="1"/>
    <x v="241"/>
    <n v="5"/>
    <s v="11975, USA"/>
    <s v="11937, USA"/>
    <x v="7"/>
    <s v="PAX TRAVEL"/>
    <s v="DEPT - FR - NY"/>
    <s v="Monthly Billing"/>
    <s v="Fare"/>
    <n v="12.67"/>
    <n v="0"/>
    <n v="0"/>
    <n v="12.67"/>
    <s v="USD"/>
    <n v="12.67"/>
    <n v="0"/>
    <n v="0"/>
    <n v="12.67"/>
    <n v="1.27"/>
  </r>
  <r>
    <s v="3fc4d11c-9e02-4d38-8d19-a496437a776d"/>
    <d v="2019-08-26T11:37:26"/>
    <d v="2019-08-26T00:00:00"/>
    <s v="11:25AM"/>
    <d v="2019-08-26T00:00:00"/>
    <s v="7:25AM"/>
    <d v="2019-08-26T00:00:00"/>
    <s v="11:37AM"/>
    <d v="2019-08-26T00:00:00"/>
    <s v="7:37AM"/>
    <s v="-05:00"/>
    <s v="Blade"/>
    <s v="Employee4"/>
    <s v="Employee4@blyblade.com"/>
    <x v="1"/>
    <s v="--"/>
    <s v="Travel | UberX Diamond"/>
    <x v="0"/>
    <x v="105"/>
    <n v="7"/>
    <s v="10038, USA"/>
    <s v="10016, USA"/>
    <x v="7"/>
    <s v="I'M RIDING"/>
    <s v="DEPT - CX"/>
    <s v="Monthly Billing"/>
    <s v="Fare"/>
    <n v="19.22"/>
    <n v="0"/>
    <n v="0"/>
    <n v="19.22"/>
    <s v="USD"/>
    <n v="19.22"/>
    <n v="0"/>
    <n v="0"/>
    <n v="19.22"/>
    <n v="1.92"/>
  </r>
  <r>
    <s v="a0341218-02c8-4169-90f2-6d3209e41c3e"/>
    <d v="2019-08-12T10:29:40"/>
    <d v="2019-08-10T00:00:00"/>
    <s v="12:42AM"/>
    <d v="2019-08-09T00:00:00"/>
    <s v="8:42PM"/>
    <d v="2019-08-10T00:00:00"/>
    <s v="1:10AM"/>
    <d v="2019-08-09T00:00:00"/>
    <s v="9:10PM"/>
    <s v="-05:00"/>
    <s v="Blade"/>
    <s v="Employee25"/>
    <s v="Employee25@blyblade.com"/>
    <x v="21"/>
    <s v="--"/>
    <s v="Travel | UberX Diamond"/>
    <x v="0"/>
    <x v="888"/>
    <n v="26"/>
    <s v="10016, USA"/>
    <s v="07087, USA"/>
    <x v="7"/>
    <s v="I'M RIDING EARLY/LATE"/>
    <s v="DEPT - CX"/>
    <s v="Monthly Billing"/>
    <s v="Tip"/>
    <n v="0"/>
    <n v="0"/>
    <n v="8.5399999999999991"/>
    <n v="8.5399999999999991"/>
    <s v="USD"/>
    <n v="0"/>
    <n v="0"/>
    <n v="8.5399999999999991"/>
    <n v="8.5399999999999991"/>
    <n v="0"/>
  </r>
  <r>
    <s v="fcbbc37c-a68d-4f9a-a163-066856a48282"/>
    <d v="2019-08-26T11:38:13"/>
    <d v="2019-08-26T00:00:00"/>
    <s v="10:57AM"/>
    <d v="2019-08-26T00:00:00"/>
    <s v="6:57AM"/>
    <d v="2019-08-26T00:00:00"/>
    <s v="11:38AM"/>
    <d v="2019-08-26T00:00:00"/>
    <s v="7:38AM"/>
    <s v="-05:00"/>
    <s v="Blade"/>
    <s v="Employee5"/>
    <s v="Employee5@blyblade.com"/>
    <x v="9"/>
    <s v="--"/>
    <s v="Travel | UberX Diamond"/>
    <x v="0"/>
    <x v="96"/>
    <n v="33"/>
    <s v="11374, USA"/>
    <s v="10011, USA"/>
    <x v="7"/>
    <s v="I'M RIDING EARLY/LATE"/>
    <s v="DEPT - OPS - NY"/>
    <s v="Monthly Billing"/>
    <s v="Fare"/>
    <n v="49.85"/>
    <n v="0"/>
    <n v="0"/>
    <n v="49.85"/>
    <s v="USD"/>
    <n v="49.85"/>
    <n v="0"/>
    <n v="0"/>
    <n v="49.85"/>
    <n v="4.99"/>
  </r>
  <r>
    <s v="6bd173b5-ecd8-49e1-aeee-4f1dc711a2d7"/>
    <d v="2019-08-26T14:36:38"/>
    <d v="2019-08-26T00:00:00"/>
    <s v="2:33PM"/>
    <d v="2019-08-26T00:00:00"/>
    <s v="10:33AM"/>
    <s v="--"/>
    <s v="--"/>
    <s v="--"/>
    <s v="--"/>
    <s v="-05:00"/>
    <s v="Blade"/>
    <s v="Employee16"/>
    <s v="Employee16@blyblade.com"/>
    <x v="13"/>
    <s v="--"/>
    <s v="Travel | UberX Diamond"/>
    <x v="0"/>
    <x v="3"/>
    <s v="--"/>
    <s v="10016, USA"/>
    <s v="10010, USA"/>
    <x v="7"/>
    <s v="I'M RIDING"/>
    <s v="DEPT - OPS - NY"/>
    <s v="Monthly Billing"/>
    <s v="Fare"/>
    <n v="5.44"/>
    <n v="0"/>
    <n v="0"/>
    <n v="5.44"/>
    <s v="USD"/>
    <n v="5.44"/>
    <n v="0"/>
    <n v="0"/>
    <n v="5.44"/>
    <n v="0.54"/>
  </r>
  <r>
    <s v="3f06be0b-9385-4101-86c5-25e49bf2e1d1"/>
    <d v="2019-08-26T14:43:28"/>
    <d v="2019-08-26T00:00:00"/>
    <s v="2:18PM"/>
    <d v="2019-08-26T00:00:00"/>
    <s v="10:18AM"/>
    <d v="2019-08-26T00:00:00"/>
    <s v="2:42PM"/>
    <d v="2019-08-26T00:00:00"/>
    <s v="10:42AM"/>
    <s v="-05:00"/>
    <s v="Blade"/>
    <s v="Employee17"/>
    <s v="Employee17@blyblade.com"/>
    <x v="12"/>
    <s v="--"/>
    <s v="Travel | UberX"/>
    <x v="0"/>
    <x v="783"/>
    <n v="19"/>
    <s v="10016, USA"/>
    <s v="10011, USA"/>
    <x v="7"/>
    <s v="I'M RIDING"/>
    <s v="DEPT - OPS - NY"/>
    <s v="Monthly Billing"/>
    <s v="Fare"/>
    <n v="23.53"/>
    <n v="0"/>
    <n v="0"/>
    <n v="23.53"/>
    <s v="USD"/>
    <n v="23.53"/>
    <n v="0"/>
    <n v="0"/>
    <n v="23.53"/>
    <n v="2.35"/>
  </r>
  <r>
    <s v="7a717177-c4cd-43b6-9cad-0006c0fc2667"/>
    <d v="2019-08-26T15:08:44"/>
    <d v="2019-08-26T00:00:00"/>
    <s v="2:45PM"/>
    <d v="2019-08-26T00:00:00"/>
    <s v="10:45AM"/>
    <d v="2019-08-26T00:00:00"/>
    <s v="3:08PM"/>
    <d v="2019-08-26T00:00:00"/>
    <s v="11:08AM"/>
    <s v="-05:00"/>
    <s v="Blade"/>
    <s v="Employee16"/>
    <s v="Employee16@blyblade.com"/>
    <x v="13"/>
    <s v="--"/>
    <s v="Travel | UberX Diamond"/>
    <x v="0"/>
    <x v="681"/>
    <n v="18"/>
    <s v="10016, USA"/>
    <s v="10011, USA"/>
    <x v="7"/>
    <s v="I'M RIDING"/>
    <s v="DEPT - OPS - NY"/>
    <s v="Monthly Billing"/>
    <s v="Fare"/>
    <n v="25"/>
    <n v="0"/>
    <n v="0"/>
    <n v="25"/>
    <s v="USD"/>
    <n v="25"/>
    <n v="0"/>
    <n v="0"/>
    <n v="25"/>
    <n v="2.5"/>
  </r>
  <r>
    <s v="4cfdef98-4267-434f-9a24-8052c45b01f8"/>
    <d v="2019-08-26T19:23:52"/>
    <d v="2019-08-26T00:00:00"/>
    <s v="7:13PM"/>
    <d v="2019-08-26T00:00:00"/>
    <s v="3:13PM"/>
    <d v="2019-08-26T00:00:00"/>
    <s v="7:23PM"/>
    <d v="2019-08-26T00:00:00"/>
    <s v="3:23PM"/>
    <s v="-05:00"/>
    <s v="Blade"/>
    <s v="Employee53"/>
    <s v="Employee53@blyblade.com"/>
    <x v="51"/>
    <s v="--"/>
    <s v="Travel | UberX"/>
    <x v="2"/>
    <x v="737"/>
    <n v="6"/>
    <s v="07114, USA"/>
    <s v="07114, USA"/>
    <x v="7"/>
    <s v="I'M RIDING"/>
    <s v="DEPT - OPS - NY"/>
    <s v="Monthly Billing"/>
    <s v="Fare"/>
    <n v="9.3000000000000007"/>
    <n v="0"/>
    <n v="0"/>
    <n v="9.3000000000000007"/>
    <s v="USD"/>
    <n v="9.3000000000000007"/>
    <n v="0"/>
    <n v="0"/>
    <n v="9.3000000000000007"/>
    <n v="0.93"/>
  </r>
  <r>
    <s v="63d7441e-8879-4134-938a-e07e8e1e2e4f"/>
    <d v="2019-08-27T03:13:36"/>
    <d v="2019-08-27T00:00:00"/>
    <s v="2:58AM"/>
    <d v="2019-08-26T00:00:00"/>
    <s v="10:58PM"/>
    <d v="2019-08-27T00:00:00"/>
    <s v="3:13AM"/>
    <d v="2019-08-26T00:00:00"/>
    <s v="11:13PM"/>
    <s v="-05:00"/>
    <s v="Blade"/>
    <s v="Employee19"/>
    <s v="Employee19@blyblade.com"/>
    <x v="10"/>
    <s v="--"/>
    <s v="Travel | Black SUV"/>
    <x v="0"/>
    <x v="93"/>
    <n v="10"/>
    <s v="10011, USA"/>
    <s v="10011, USA"/>
    <x v="7"/>
    <s v="PAX TRAVEL"/>
    <s v="DEPT - CORP - NY"/>
    <s v="Monthly Billing"/>
    <s v="Fare"/>
    <n v="40.36"/>
    <n v="0"/>
    <n v="0"/>
    <n v="40.36"/>
    <s v="USD"/>
    <n v="40.36"/>
    <n v="0"/>
    <n v="0"/>
    <n v="40.36"/>
    <n v="4.04"/>
  </r>
  <r>
    <s v="5a63ce06-e9cc-49d7-b737-653057d1183c"/>
    <d v="2019-08-27T03:37:06"/>
    <d v="2019-08-27T00:00:00"/>
    <s v="2:59AM"/>
    <d v="2019-08-26T00:00:00"/>
    <s v="10:59PM"/>
    <d v="2019-08-27T00:00:00"/>
    <s v="3:36AM"/>
    <d v="2019-08-26T00:00:00"/>
    <s v="11:36PM"/>
    <s v="-05:00"/>
    <s v="Blade"/>
    <s v="Employee5"/>
    <s v="Employee5@blyblade.com"/>
    <x v="9"/>
    <s v="--"/>
    <s v="Travel | UberX Diamond"/>
    <x v="0"/>
    <x v="525"/>
    <n v="33"/>
    <s v="10011, USA"/>
    <s v="11374, USA"/>
    <x v="7"/>
    <s v="I'M RIDING EARLY/LATE"/>
    <s v="DEPT - OPS - NY"/>
    <s v="Monthly Billing"/>
    <s v="Fare"/>
    <n v="38.049999999999997"/>
    <n v="0"/>
    <n v="0"/>
    <n v="38.049999999999997"/>
    <s v="USD"/>
    <n v="38.049999999999997"/>
    <n v="0"/>
    <n v="0"/>
    <n v="38.049999999999997"/>
    <n v="3.81"/>
  </r>
  <r>
    <s v="7dde4fc8-e0d2-4f43-a23b-6897d805b028"/>
    <d v="2019-08-27T04:19:55"/>
    <d v="2019-08-27T00:00:00"/>
    <s v="3:56AM"/>
    <d v="2019-08-26T00:00:00"/>
    <s v="11:56PM"/>
    <d v="2019-08-27T00:00:00"/>
    <s v="4:19AM"/>
    <d v="2019-08-27T00:00:00"/>
    <s v="12:19AM"/>
    <s v="-05:00"/>
    <s v="Blade"/>
    <s v="Employee54"/>
    <s v="Employee54@blyblade.com"/>
    <x v="55"/>
    <s v="--"/>
    <s v="Travel | UberX Diamond"/>
    <x v="0"/>
    <x v="170"/>
    <n v="19"/>
    <s v="10011, USA"/>
    <s v="10031, USA"/>
    <x v="7"/>
    <s v="I'M RIDING EARLY/LATE"/>
    <s v="BLADE - CX + SR CX"/>
    <s v="Monthly Billing"/>
    <s v="Fare"/>
    <n v="26.29"/>
    <n v="0"/>
    <n v="0"/>
    <n v="26.29"/>
    <s v="USD"/>
    <n v="26.29"/>
    <n v="0"/>
    <n v="0"/>
    <n v="26.29"/>
    <n v="2.63"/>
  </r>
  <r>
    <s v="9957025c-c088-4375-9064-15517f4fe172"/>
    <d v="2019-08-27T11:10:18"/>
    <d v="2019-08-27T00:00:00"/>
    <s v="10:48AM"/>
    <d v="2019-08-27T00:00:00"/>
    <s v="6:48AM"/>
    <d v="2019-08-27T00:00:00"/>
    <s v="11:10AM"/>
    <d v="2019-08-27T00:00:00"/>
    <s v="7:10AM"/>
    <s v="-05:00"/>
    <s v="Blade"/>
    <s v="Employee13"/>
    <s v="Employee13@blyblade.com"/>
    <x v="33"/>
    <s v="--"/>
    <s v="Travel | UberX Diamond"/>
    <x v="0"/>
    <x v="5"/>
    <n v="18"/>
    <s v="11211, USA"/>
    <s v="10010, USA"/>
    <x v="7"/>
    <s v="I'M RIDING EARLY/LATE"/>
    <s v="DEPT - CX"/>
    <s v="Monthly Billing"/>
    <s v="Fare"/>
    <n v="20.68"/>
    <n v="0"/>
    <n v="0"/>
    <n v="20.68"/>
    <s v="USD"/>
    <n v="20.68"/>
    <n v="0"/>
    <n v="0"/>
    <n v="20.68"/>
    <n v="2.0699999999999998"/>
  </r>
  <r>
    <s v="99a0716a-f865-4a95-902d-2aef3b6bffa2"/>
    <d v="2019-08-12T13:03:00"/>
    <d v="2019-08-12T00:00:00"/>
    <s v="10:30AM"/>
    <d v="2019-08-12T00:00:00"/>
    <s v="6:30AM"/>
    <d v="2019-08-12T00:00:00"/>
    <s v="11:20AM"/>
    <d v="2019-08-12T00:00:00"/>
    <s v="7:20AM"/>
    <s v="-05:00"/>
    <s v="Blade"/>
    <s v="Employee25"/>
    <s v="Employee25@blyblade.com"/>
    <x v="21"/>
    <s v="--"/>
    <s v="Travel | UberX Diamond"/>
    <x v="2"/>
    <x v="416"/>
    <n v="40"/>
    <s v="07087, USA"/>
    <s v="10016, USA"/>
    <x v="7"/>
    <s v="I'M RIDING EARLY/LATE"/>
    <s v="DEPT - CX"/>
    <s v="Monthly Billing"/>
    <s v="Tip"/>
    <n v="0"/>
    <n v="0"/>
    <n v="5.5"/>
    <n v="5.5"/>
    <s v="USD"/>
    <n v="0"/>
    <n v="0"/>
    <n v="5.5"/>
    <n v="5.5"/>
    <n v="0"/>
  </r>
  <r>
    <s v="05c58846-76e1-4ceb-8908-b47d462b0012"/>
    <d v="2019-08-28T01:15:16"/>
    <d v="2019-08-28T00:00:00"/>
    <s v="1:04AM"/>
    <d v="2019-08-27T00:00:00"/>
    <s v="9:04PM"/>
    <d v="2019-08-28T00:00:00"/>
    <s v="1:15AM"/>
    <d v="2019-08-27T00:00:00"/>
    <s v="9:15PM"/>
    <s v="-05:00"/>
    <s v="Blade"/>
    <s v="Employee29"/>
    <s v="Employee29@blyblade.com"/>
    <x v="7"/>
    <s v="--"/>
    <s v="Travel | UberX Diamond"/>
    <x v="0"/>
    <x v="23"/>
    <n v="7"/>
    <s v="10011, USA"/>
    <s v="10014, USA"/>
    <x v="7"/>
    <s v="I'M RIDING EARLY/LATE"/>
    <s v="DEPT - OPS - NY"/>
    <s v="Monthly Billing"/>
    <s v="Fare"/>
    <n v="10.27"/>
    <n v="0"/>
    <n v="0"/>
    <n v="10.27"/>
    <s v="USD"/>
    <n v="10.27"/>
    <n v="0"/>
    <n v="0"/>
    <n v="10.27"/>
    <n v="1.03"/>
  </r>
  <r>
    <s v="e37ce7f0-c729-40ac-b8b4-02fb49918cd2"/>
    <d v="2019-08-28T01:53:20"/>
    <d v="2019-08-28T00:00:00"/>
    <s v="1:26AM"/>
    <d v="2019-08-27T00:00:00"/>
    <s v="9:26PM"/>
    <d v="2019-08-28T00:00:00"/>
    <s v="1:53AM"/>
    <d v="2019-08-27T00:00:00"/>
    <s v="9:53PM"/>
    <s v="-05:00"/>
    <s v="Blade"/>
    <s v="Employee52"/>
    <s v="Employee52@blyblade.com"/>
    <x v="37"/>
    <s v="--"/>
    <s v="Travel | UberX"/>
    <x v="0"/>
    <x v="5"/>
    <n v="18"/>
    <s v="États-Unis"/>
    <s v="États-Unis"/>
    <x v="7"/>
    <s v="I'M RIDING EARLY/LATE"/>
    <s v="DEPT - CX"/>
    <s v="Monthly Billing"/>
    <s v="Fare"/>
    <n v="23.64"/>
    <n v="0"/>
    <n v="0"/>
    <n v="23.64"/>
    <s v="USD"/>
    <n v="23.64"/>
    <n v="0"/>
    <n v="0"/>
    <n v="23.64"/>
    <n v="2.36"/>
  </r>
  <r>
    <s v="3d8d08cd-1789-4ea2-9bfa-3aa782b63a38"/>
    <d v="2019-08-28T02:09:43"/>
    <d v="2019-08-28T00:00:00"/>
    <s v="1:26AM"/>
    <d v="2019-08-27T00:00:00"/>
    <s v="9:26PM"/>
    <d v="2019-08-28T00:00:00"/>
    <s v="2:09AM"/>
    <d v="2019-08-27T00:00:00"/>
    <s v="10:09PM"/>
    <s v="-05:00"/>
    <s v="Blade"/>
    <s v="Employee3"/>
    <s v="Employee3@blyblade.com"/>
    <x v="17"/>
    <s v="--"/>
    <s v="Travel | UberX Diamond"/>
    <x v="0"/>
    <x v="611"/>
    <n v="32"/>
    <s v="10011, USA"/>
    <s v="11214, USA"/>
    <x v="7"/>
    <s v="I'M RIDING EARLY/LATE"/>
    <s v="DEPT - CX"/>
    <s v="Monthly Billing"/>
    <s v="Fare"/>
    <n v="52.58"/>
    <n v="0"/>
    <n v="0"/>
    <n v="52.58"/>
    <s v="USD"/>
    <n v="52.58"/>
    <n v="0"/>
    <n v="0"/>
    <n v="52.58"/>
    <n v="5.26"/>
  </r>
  <r>
    <s v="5f861bc9-8991-4665-bd4c-9a3ef859b8a2"/>
    <d v="2019-08-28T02:30:39"/>
    <d v="2019-08-28T00:00:00"/>
    <s v="2:15AM"/>
    <d v="2019-08-27T00:00:00"/>
    <s v="10:15PM"/>
    <d v="2019-08-28T00:00:00"/>
    <s v="2:30AM"/>
    <d v="2019-08-27T00:00:00"/>
    <s v="10:30PM"/>
    <s v="-05:00"/>
    <s v="Blade"/>
    <s v="Employee2"/>
    <s v="Employee2@blyblade.com"/>
    <x v="2"/>
    <s v="--"/>
    <s v="Travel | UberX Diamond"/>
    <x v="0"/>
    <x v="2"/>
    <n v="12"/>
    <s v="10011, USA"/>
    <s v="10027, USA"/>
    <x v="7"/>
    <s v="I'M RIDING EARLY/LATE"/>
    <s v="DEPT - OPS - NY"/>
    <s v="Monthly Billing"/>
    <s v="Fare"/>
    <n v="23.07"/>
    <n v="0"/>
    <n v="0"/>
    <n v="23.07"/>
    <s v="USD"/>
    <n v="23.07"/>
    <n v="0"/>
    <n v="0"/>
    <n v="23.07"/>
    <n v="2.31"/>
  </r>
  <r>
    <s v="10a403c7-865b-450d-a822-78894950d39a"/>
    <d v="2019-08-28T02:49:35"/>
    <d v="2019-08-28T00:00:00"/>
    <s v="2:19AM"/>
    <d v="2019-08-27T00:00:00"/>
    <s v="10:19PM"/>
    <d v="2019-08-28T00:00:00"/>
    <s v="2:49AM"/>
    <d v="2019-08-27T00:00:00"/>
    <s v="10:49PM"/>
    <s v="-05:00"/>
    <s v="Blade"/>
    <s v="Employee5"/>
    <s v="Employee5@blyblade.com"/>
    <x v="9"/>
    <s v="--"/>
    <s v="Travel | UberX Diamond"/>
    <x v="0"/>
    <x v="981"/>
    <n v="25"/>
    <s v="10011, USA"/>
    <s v="11374, USA"/>
    <x v="7"/>
    <s v="I'M RIDING EARLY/LATE"/>
    <s v="DEPT - OPS - NY"/>
    <s v="Monthly Billing"/>
    <s v="Fare"/>
    <n v="45.44"/>
    <n v="0"/>
    <n v="0"/>
    <n v="45.44"/>
    <s v="USD"/>
    <n v="45.44"/>
    <n v="0"/>
    <n v="0"/>
    <n v="45.44"/>
    <n v="4.54"/>
  </r>
  <r>
    <s v="d8824995-2224-4fc4-81fb-1c0dbf2eeb3f"/>
    <d v="2019-08-28T07:51:58"/>
    <d v="2019-08-28T00:00:00"/>
    <s v="7:06AM"/>
    <d v="2019-08-28T00:00:00"/>
    <s v="3:06AM"/>
    <d v="2019-08-28T00:00:00"/>
    <s v="7:51AM"/>
    <d v="2019-08-28T00:00:00"/>
    <s v="3:51AM"/>
    <s v="-05:00"/>
    <s v="Blade"/>
    <s v="Employee17"/>
    <s v="Employee17@blyblade.com"/>
    <x v="12"/>
    <s v="--"/>
    <s v="Travel | UberX"/>
    <x v="0"/>
    <x v="982"/>
    <n v="39"/>
    <s v="10017, USA"/>
    <s v="07608, USA"/>
    <x v="7"/>
    <s v="I'M RIDING"/>
    <s v="DEPT - OPS - NY"/>
    <s v="Monthly Billing"/>
    <s v="Fare"/>
    <n v="100.9"/>
    <n v="0"/>
    <n v="0"/>
    <n v="100.9"/>
    <s v="USD"/>
    <n v="100.9"/>
    <n v="0"/>
    <n v="0"/>
    <n v="100.9"/>
    <n v="10.09"/>
  </r>
  <r>
    <s v="3481588b-58c8-4fdb-856c-2b38d0dd0d55"/>
    <d v="2019-08-28T09:36:39"/>
    <d v="2019-08-28T00:00:00"/>
    <s v="8:54AM"/>
    <d v="2019-08-28T00:00:00"/>
    <s v="4:54AM"/>
    <d v="2019-08-28T00:00:00"/>
    <s v="9:36AM"/>
    <d v="2019-08-28T00:00:00"/>
    <s v="5:36AM"/>
    <s v="-05:00"/>
    <s v="Blade"/>
    <s v="Employee10"/>
    <s v="Employee10@blyblade.com"/>
    <x v="20"/>
    <s v="--"/>
    <s v="Travel | UberX VIP"/>
    <x v="2"/>
    <x v="612"/>
    <n v="38"/>
    <s v="07608, USA"/>
    <s v="10038, USA"/>
    <x v="7"/>
    <s v="I'M RIDING"/>
    <s v="DEPT - OPS - CA"/>
    <s v="Monthly Billing"/>
    <s v="Fare"/>
    <n v="52.81"/>
    <n v="0"/>
    <n v="0"/>
    <n v="52.81"/>
    <s v="USD"/>
    <n v="52.81"/>
    <n v="0"/>
    <n v="0"/>
    <n v="52.81"/>
    <n v="5.28"/>
  </r>
  <r>
    <s v="ac82af07-fed1-42dd-bf2e-a0a2bd406fd4"/>
    <d v="2019-08-28T10:06:36"/>
    <d v="2019-08-28T00:00:00"/>
    <s v="9:29AM"/>
    <d v="2019-08-28T00:00:00"/>
    <s v="5:29AM"/>
    <d v="2019-08-28T00:00:00"/>
    <s v="10:06AM"/>
    <d v="2019-08-28T00:00:00"/>
    <s v="6:06AM"/>
    <s v="-05:00"/>
    <s v="Blade"/>
    <s v="Employee3"/>
    <s v="Employee3@blyblade.com"/>
    <x v="17"/>
    <s v="--"/>
    <s v="Travel | UberX Diamond"/>
    <x v="0"/>
    <x v="983"/>
    <n v="31"/>
    <s v="11214, USA"/>
    <s v="10001, USA"/>
    <x v="7"/>
    <s v="I'M RIDING EARLY/LATE"/>
    <s v="DEPT - CX"/>
    <s v="Monthly Billing"/>
    <s v="Fare"/>
    <n v="61.49"/>
    <n v="0"/>
    <n v="0"/>
    <n v="61.49"/>
    <s v="USD"/>
    <n v="61.49"/>
    <n v="0"/>
    <n v="0"/>
    <n v="61.49"/>
    <n v="6.15"/>
  </r>
  <r>
    <s v="2877ff28-46ce-43b1-88e2-7805553da532"/>
    <d v="2019-08-28T10:38:10"/>
    <d v="2019-08-28T00:00:00"/>
    <s v="10:02AM"/>
    <d v="2019-08-28T00:00:00"/>
    <s v="6:02AM"/>
    <d v="2019-08-28T00:00:00"/>
    <s v="10:37AM"/>
    <d v="2019-08-28T00:00:00"/>
    <s v="6:37AM"/>
    <s v="-05:00"/>
    <s v="Blade"/>
    <s v="Employee5"/>
    <s v="Employee5@blyblade.com"/>
    <x v="9"/>
    <s v="--"/>
    <s v="Travel | UberX Diamond"/>
    <x v="0"/>
    <x v="984"/>
    <n v="33"/>
    <s v="11374, USA"/>
    <s v="10011, USA"/>
    <x v="7"/>
    <s v="I'M RIDING EARLY/LATE"/>
    <s v="DEPT - OPS - NY"/>
    <s v="Monthly Billing"/>
    <s v="Fare"/>
    <n v="43.61"/>
    <n v="0"/>
    <n v="0"/>
    <n v="43.61"/>
    <s v="USD"/>
    <n v="43.61"/>
    <n v="0"/>
    <n v="0"/>
    <n v="43.61"/>
    <n v="4.3600000000000003"/>
  </r>
  <r>
    <s v="8cccd787-3c6e-46a3-bee9-36a191df26c3"/>
    <d v="2019-08-12T16:50:03"/>
    <d v="2019-08-12T00:00:00"/>
    <s v="4:42PM"/>
    <d v="2019-08-12T00:00:00"/>
    <s v="12:42PM"/>
    <s v="--"/>
    <s v="--"/>
    <s v="--"/>
    <s v="--"/>
    <s v="-05:00"/>
    <s v="Blade"/>
    <s v="Employee8"/>
    <s v="Employee8@blyblade.com"/>
    <x v="11"/>
    <s v="--"/>
    <s v="Travel | UberX"/>
    <x v="0"/>
    <x v="3"/>
    <s v="--"/>
    <s v="10016, USA"/>
    <s v="10010, USA"/>
    <x v="7"/>
    <s v="I'M RIDING"/>
    <s v="--"/>
    <s v="Monthly Billing"/>
    <s v="Adjustment"/>
    <n v="-5.44"/>
    <n v="0"/>
    <n v="0"/>
    <n v="-5.44"/>
    <s v="USD"/>
    <n v="-5.44"/>
    <n v="0"/>
    <n v="0"/>
    <n v="-5.44"/>
    <n v="-0.54"/>
  </r>
  <r>
    <s v="7dc98c2f-70b6-56f0-8df8-278ff1c2f2ec"/>
    <d v="2019-08-12T16:56:26"/>
    <d v="2019-08-12T00:00:00"/>
    <s v="4:31PM"/>
    <d v="2019-08-12T00:00:00"/>
    <s v="12:31PM"/>
    <d v="2019-08-12T00:00:00"/>
    <s v="4:56PM"/>
    <d v="2019-08-12T00:00:00"/>
    <s v="12:56PM"/>
    <s v="-05:00"/>
    <s v="Blade"/>
    <s v="Employee49"/>
    <s v="Employee49@blyblade.com"/>
    <x v="46"/>
    <s v="--"/>
    <s v="Eats"/>
    <x v="0"/>
    <x v="820"/>
    <n v="24"/>
    <s v="10010, USA"/>
    <s v="10010, USA"/>
    <x v="9"/>
    <s v="Blade - Lunch Policy"/>
    <s v="BLADE - CX + SR CX"/>
    <s v="Monthly Billing"/>
    <s v="Fare and Tip"/>
    <n v="16.73"/>
    <n v="0"/>
    <n v="2.02"/>
    <n v="16.73"/>
    <s v="USD"/>
    <n v="16.73"/>
    <n v="0"/>
    <n v="2.02"/>
    <n v="16.73"/>
    <n v="1.67"/>
  </r>
  <r>
    <s v="39a6d683-6338-433c-b952-fb44bfaff013"/>
    <d v="2019-08-28T10:52:23"/>
    <d v="2019-08-28T00:00:00"/>
    <s v="10:26AM"/>
    <d v="2019-08-28T00:00:00"/>
    <s v="6:26AM"/>
    <d v="2019-08-28T00:00:00"/>
    <s v="10:52AM"/>
    <d v="2019-08-28T00:00:00"/>
    <s v="6:52AM"/>
    <s v="-05:00"/>
    <s v="Blade"/>
    <s v="Employee2"/>
    <s v="Employee2@blyblade.com"/>
    <x v="2"/>
    <s v="--"/>
    <s v="Travel | UberX Diamond"/>
    <x v="0"/>
    <x v="985"/>
    <n v="21"/>
    <s v="11211, USA"/>
    <s v="10013, USA"/>
    <x v="7"/>
    <s v="I'M RIDING EARLY/LATE"/>
    <s v="DEPT - OPS - NY"/>
    <s v="Monthly Billing"/>
    <s v="Fare"/>
    <n v="26.46"/>
    <n v="0"/>
    <n v="0"/>
    <n v="26.46"/>
    <s v="USD"/>
    <n v="26.46"/>
    <n v="0"/>
    <n v="0"/>
    <n v="26.46"/>
    <n v="2.65"/>
  </r>
  <r>
    <s v="c70c3f46-03bb-4fd8-b02b-b411541624a8"/>
    <d v="2019-08-28T15:00:38"/>
    <d v="2019-08-28T00:00:00"/>
    <s v="2:19PM"/>
    <d v="2019-08-28T00:00:00"/>
    <s v="10:19AM"/>
    <d v="2019-08-28T00:00:00"/>
    <s v="3:00PM"/>
    <d v="2019-08-28T00:00:00"/>
    <s v="11:00AM"/>
    <s v="-05:00"/>
    <s v="Blade"/>
    <s v="Employee51"/>
    <s v="Employee51@blyblade.com"/>
    <x v="36"/>
    <s v="--"/>
    <s v="Travel | UberX"/>
    <x v="0"/>
    <x v="986"/>
    <n v="34"/>
    <s v="10036, USA"/>
    <s v="07608, USA"/>
    <x v="7"/>
    <s v="I'M RIDING"/>
    <s v="DEPT - CX"/>
    <s v="Monthly Billing"/>
    <s v="Fare"/>
    <n v="67.06"/>
    <n v="0"/>
    <n v="0"/>
    <n v="67.06"/>
    <s v="USD"/>
    <n v="67.06"/>
    <n v="0"/>
    <n v="0"/>
    <n v="67.06"/>
    <n v="6.71"/>
  </r>
  <r>
    <s v="f67c21cd-d8cf-4e83-b0aa-c91dbafa4a7a"/>
    <d v="2019-08-28T15:33:39"/>
    <d v="2019-08-28T00:00:00"/>
    <s v="1:58PM"/>
    <d v="2019-08-28T00:00:00"/>
    <s v="9:58AM"/>
    <d v="2019-08-28T00:00:00"/>
    <s v="3:33PM"/>
    <d v="2019-08-28T00:00:00"/>
    <s v="11:33AM"/>
    <s v="-05:00"/>
    <s v="Blade"/>
    <s v="Employee15"/>
    <s v="Employee15@blyblade.com"/>
    <x v="35"/>
    <s v="--"/>
    <s v="Travel | UberX Diamond"/>
    <x v="0"/>
    <x v="987"/>
    <n v="89"/>
    <s v="ted States"/>
    <s v="10604, USA"/>
    <x v="7"/>
    <s v="I'M RIDING"/>
    <s v="DEPT - CX"/>
    <s v="Monthly Billing"/>
    <s v="Fare"/>
    <n v="132.16999999999999"/>
    <n v="0"/>
    <n v="0"/>
    <n v="132.16999999999999"/>
    <s v="USD"/>
    <n v="132.16999999999999"/>
    <n v="0"/>
    <n v="0"/>
    <n v="132.16999999999999"/>
    <n v="13.22"/>
  </r>
  <r>
    <s v="87221e29-06a2-49ee-a5f0-7dbf5ee2ae90"/>
    <d v="2019-08-28T16:00:02"/>
    <d v="2019-08-28T00:00:00"/>
    <s v="3:49PM"/>
    <d v="2019-08-28T00:00:00"/>
    <s v="11:49AM"/>
    <s v="--"/>
    <s v="--"/>
    <s v="--"/>
    <s v="--"/>
    <s v="-05:00"/>
    <s v="Blade"/>
    <s v="Employee51"/>
    <s v="Employee51@blyblade.com"/>
    <x v="36"/>
    <s v="--"/>
    <s v="Travel | UberX"/>
    <x v="2"/>
    <x v="3"/>
    <s v="--"/>
    <s v="07074, USA"/>
    <s v="07608, USA"/>
    <x v="7"/>
    <s v="PRODUCT RIDING"/>
    <s v="DEPT - CX"/>
    <s v="Monthly Billing"/>
    <s v="Fare"/>
    <n v="5"/>
    <n v="0"/>
    <n v="0"/>
    <n v="5"/>
    <s v="USD"/>
    <n v="5"/>
    <n v="0"/>
    <n v="0"/>
    <n v="5"/>
    <n v="0.5"/>
  </r>
  <r>
    <s v="9ab035cb-6429-4a8a-aed5-6ed1c6ad3f55"/>
    <d v="2019-08-28T17:06:13"/>
    <d v="2019-08-28T00:00:00"/>
    <s v="3:54PM"/>
    <d v="2019-08-28T00:00:00"/>
    <s v="11:54AM"/>
    <d v="2019-08-28T00:00:00"/>
    <s v="5:05PM"/>
    <d v="2019-08-28T00:00:00"/>
    <s v="1:05PM"/>
    <s v="-05:00"/>
    <s v="Blade"/>
    <s v="Employee15"/>
    <s v="Employee15@blyblade.com"/>
    <x v="35"/>
    <s v="--"/>
    <s v="Travel | UberX"/>
    <x v="1"/>
    <x v="988"/>
    <n v="58"/>
    <s v="10604, USA"/>
    <s v="10004, USA"/>
    <x v="7"/>
    <s v="I'M RIDING"/>
    <s v="DEPT - CX"/>
    <s v="Monthly Billing"/>
    <s v="Fare"/>
    <n v="66.98"/>
    <n v="0"/>
    <n v="0"/>
    <n v="66.98"/>
    <s v="USD"/>
    <n v="66.98"/>
    <n v="0"/>
    <n v="0"/>
    <n v="66.98"/>
    <n v="6.7"/>
  </r>
  <r>
    <s v="0de8552d-8afa-4da0-8c1d-5fd64cc92fdc"/>
    <d v="2019-08-28T17:11:30"/>
    <d v="2019-08-28T00:00:00"/>
    <s v="4:36PM"/>
    <d v="2019-08-28T00:00:00"/>
    <s v="12:36PM"/>
    <d v="2019-08-28T00:00:00"/>
    <s v="5:11PM"/>
    <d v="2019-08-28T00:00:00"/>
    <s v="1:11PM"/>
    <s v="-05:00"/>
    <s v="Blade"/>
    <s v="Employee10"/>
    <s v="Employee10@blyblade.com"/>
    <x v="20"/>
    <s v="--"/>
    <s v="Travel | UberX"/>
    <x v="0"/>
    <x v="160"/>
    <n v="28"/>
    <s v="10016, USA"/>
    <s v="10011, USA"/>
    <x v="7"/>
    <s v="I'M RIDING"/>
    <s v="DEPT - OPS - CA"/>
    <s v="Monthly Billing"/>
    <s v="Fare"/>
    <n v="21.87"/>
    <n v="0"/>
    <n v="0"/>
    <n v="21.87"/>
    <s v="USD"/>
    <n v="21.87"/>
    <n v="0"/>
    <n v="0"/>
    <n v="21.87"/>
    <n v="2.19"/>
  </r>
  <r>
    <s v="4f2c6816-4dcf-4694-a25b-1efd88e064df"/>
    <d v="2019-08-28T17:45:57"/>
    <d v="2019-08-28T00:00:00"/>
    <s v="5:38PM"/>
    <d v="2019-08-28T00:00:00"/>
    <s v="1:38PM"/>
    <s v="--"/>
    <s v="--"/>
    <s v="--"/>
    <s v="--"/>
    <s v="-05:00"/>
    <s v="Blade"/>
    <s v="Employee22"/>
    <s v="Employee22@blyblade.com"/>
    <x v="16"/>
    <s v="--"/>
    <s v="Travel | Black"/>
    <x v="0"/>
    <x v="3"/>
    <s v="--"/>
    <s v="10018, USA"/>
    <s v="10011, USA"/>
    <x v="7"/>
    <s v="PAX TRAVEL"/>
    <s v="DEPT - OPS - NY"/>
    <s v="Monthly Billing"/>
    <s v="Fare"/>
    <n v="10.89"/>
    <n v="0"/>
    <n v="0"/>
    <n v="10.89"/>
    <s v="USD"/>
    <n v="10.89"/>
    <n v="0"/>
    <n v="0"/>
    <n v="10.89"/>
    <n v="1.0900000000000001"/>
  </r>
  <r>
    <s v="29d47382-7b16-4a51-a120-09896c922f08"/>
    <d v="2019-08-29T01:40:59"/>
    <d v="2019-08-29T00:00:00"/>
    <s v="1:16AM"/>
    <d v="2019-08-28T00:00:00"/>
    <s v="9:16PM"/>
    <d v="2019-08-29T00:00:00"/>
    <s v="1:40AM"/>
    <d v="2019-08-28T00:00:00"/>
    <s v="9:40PM"/>
    <s v="-05:00"/>
    <s v="Blade"/>
    <s v="Employee52"/>
    <s v="Employee52@blyblade.com"/>
    <x v="37"/>
    <s v="--"/>
    <s v="Travel | UberX"/>
    <x v="0"/>
    <x v="304"/>
    <n v="19"/>
    <s v="États-Unis"/>
    <s v="États-Unis"/>
    <x v="7"/>
    <s v="I'M RIDING EARLY/LATE"/>
    <s v="DEPT - CX"/>
    <s v="Monthly Billing"/>
    <s v="Fare"/>
    <n v="23.48"/>
    <n v="0"/>
    <n v="0"/>
    <n v="23.48"/>
    <s v="USD"/>
    <n v="23.48"/>
    <n v="0"/>
    <n v="0"/>
    <n v="23.48"/>
    <n v="2.35"/>
  </r>
  <r>
    <s v="b697810c-72d3-4589-96af-a4a98d414793"/>
    <d v="2019-08-29T01:41:50"/>
    <d v="2019-08-29T00:00:00"/>
    <s v="1:17AM"/>
    <d v="2019-08-28T00:00:00"/>
    <s v="9:17PM"/>
    <d v="2019-08-29T00:00:00"/>
    <s v="1:41AM"/>
    <d v="2019-08-28T00:00:00"/>
    <s v="9:41PM"/>
    <s v="-05:00"/>
    <s v="Blade"/>
    <s v="Employee54"/>
    <s v="Employee54@blyblade.com"/>
    <x v="55"/>
    <s v="--"/>
    <s v="Travel | UberX Diamond"/>
    <x v="0"/>
    <x v="807"/>
    <n v="19"/>
    <s v="10011, USA"/>
    <s v="10031, USA"/>
    <x v="7"/>
    <s v="I'M RIDING EARLY/LATE"/>
    <s v="BLADE - CX + SR CX"/>
    <s v="Monthly Billing"/>
    <s v="Fare"/>
    <n v="27.44"/>
    <n v="0"/>
    <n v="0"/>
    <n v="27.44"/>
    <s v="USD"/>
    <n v="27.44"/>
    <n v="0"/>
    <n v="0"/>
    <n v="27.44"/>
    <n v="2.74"/>
  </r>
  <r>
    <s v="f7c6b288-390e-4532-8331-972ddb2a8f23"/>
    <d v="2019-08-29T02:25:38"/>
    <d v="2019-08-29T00:00:00"/>
    <s v="1:52AM"/>
    <d v="2019-08-28T00:00:00"/>
    <s v="9:52PM"/>
    <d v="2019-08-29T00:00:00"/>
    <s v="2:25AM"/>
    <d v="2019-08-28T00:00:00"/>
    <s v="10:25PM"/>
    <s v="-05:00"/>
    <s v="Blade"/>
    <s v="Employee5"/>
    <s v="Employee5@blyblade.com"/>
    <x v="9"/>
    <s v="--"/>
    <s v="Travel | UberX Diamond"/>
    <x v="0"/>
    <x v="880"/>
    <n v="29"/>
    <s v="10011, USA"/>
    <s v="11374, USA"/>
    <x v="7"/>
    <s v="I'M RIDING EARLY/LATE"/>
    <s v="DEPT - OPS - NY"/>
    <s v="Monthly Billing"/>
    <s v="Fare"/>
    <n v="48.01"/>
    <n v="0"/>
    <n v="0"/>
    <n v="48.01"/>
    <s v="USD"/>
    <n v="48.01"/>
    <n v="0"/>
    <n v="0"/>
    <n v="48.01"/>
    <n v="4.8"/>
  </r>
  <r>
    <s v="ad204f06-5b0c-45c6-8213-c4ae8ac12d04"/>
    <d v="2019-08-12T21:45:22"/>
    <d v="2019-08-12T00:00:00"/>
    <s v="4:45PM"/>
    <d v="2019-08-12T00:00:00"/>
    <s v="12:45PM"/>
    <d v="2019-08-12T00:00:00"/>
    <s v="5:09PM"/>
    <d v="2019-08-12T00:00:00"/>
    <s v="1:09PM"/>
    <s v="-05:00"/>
    <s v="Blade"/>
    <s v="Employee47"/>
    <s v="Employee47@blyblade.com"/>
    <x v="32"/>
    <s v="--"/>
    <s v="Travel | UberX"/>
    <x v="0"/>
    <x v="226"/>
    <n v="19"/>
    <s v="10010, USA"/>
    <s v="10011, USA"/>
    <x v="7"/>
    <s v="I'M RIDING"/>
    <s v="DEPT - CX"/>
    <s v="Monthly Billing"/>
    <s v="Tip"/>
    <n v="0"/>
    <n v="0"/>
    <n v="1.03"/>
    <n v="1.03"/>
    <s v="USD"/>
    <n v="0"/>
    <n v="0"/>
    <n v="1.03"/>
    <n v="1.03"/>
    <n v="0"/>
  </r>
  <r>
    <s v="b505795f-788d-499d-8a2d-3ef8675dbf1e"/>
    <d v="2019-08-29T10:08:54"/>
    <d v="2019-08-29T00:00:00"/>
    <s v="9:48AM"/>
    <d v="2019-08-29T00:00:00"/>
    <s v="5:48AM"/>
    <d v="2019-08-29T00:00:00"/>
    <s v="10:08AM"/>
    <d v="2019-08-29T00:00:00"/>
    <s v="6:08AM"/>
    <s v="-05:00"/>
    <s v="Blade"/>
    <s v="Employee46"/>
    <s v="Employee46@blyblade.com"/>
    <x v="43"/>
    <s v="--"/>
    <s v="Travel | UberX"/>
    <x v="0"/>
    <x v="130"/>
    <n v="16"/>
    <s v="10030, USA"/>
    <s v="10011, USA"/>
    <x v="7"/>
    <s v="I'M RIDING EARLY/LATE"/>
    <s v="BLADE - CX + SR CX"/>
    <s v="Monthly Billing"/>
    <s v="Fare"/>
    <n v="20.64"/>
    <n v="0"/>
    <n v="0"/>
    <n v="20.64"/>
    <s v="USD"/>
    <n v="20.64"/>
    <n v="0"/>
    <n v="0"/>
    <n v="20.64"/>
    <n v="2.06"/>
  </r>
  <r>
    <s v="d464db96-3969-4c34-a74d-725e743484dc"/>
    <d v="2019-08-12T22:27:58"/>
    <d v="2019-08-12T00:00:00"/>
    <s v="5:19PM"/>
    <d v="2019-08-12T00:00:00"/>
    <s v="1:19PM"/>
    <d v="2019-08-12T00:00:00"/>
    <s v="5:58PM"/>
    <d v="2019-08-12T00:00:00"/>
    <s v="1:58PM"/>
    <s v="-05:00"/>
    <s v="Blade"/>
    <s v="Employee2"/>
    <s v="Employee2@blyblade.com"/>
    <x v="2"/>
    <s v="--"/>
    <s v="Travel | Black SUV"/>
    <x v="0"/>
    <x v="557"/>
    <n v="14"/>
    <s v="10011, USA"/>
    <s v="10005, USA"/>
    <x v="12"/>
    <s v="PAX TRAVEL"/>
    <s v="DEPT - OPS - NY"/>
    <s v="Monthly Billing"/>
    <s v="Tip"/>
    <n v="0"/>
    <n v="0"/>
    <n v="13.26"/>
    <n v="13.26"/>
    <s v="USD"/>
    <n v="0"/>
    <n v="0"/>
    <n v="13.26"/>
    <n v="13.26"/>
    <n v="0"/>
  </r>
  <r>
    <s v="4bcb8f9a-1468-4572-a1a2-4d693321896e"/>
    <d v="2019-08-29T11:11:08"/>
    <d v="2019-08-29T00:00:00"/>
    <s v="10:10AM"/>
    <d v="2019-08-29T00:00:00"/>
    <s v="6:10AM"/>
    <d v="2019-08-29T00:00:00"/>
    <s v="11:10AM"/>
    <d v="2019-08-29T00:00:00"/>
    <s v="7:10AM"/>
    <s v="-05:00"/>
    <s v="Blade"/>
    <s v="Employee25"/>
    <s v="Employee25@blyblade.com"/>
    <x v="21"/>
    <s v="--"/>
    <s v="Travel | UberX"/>
    <x v="2"/>
    <x v="449"/>
    <n v="32"/>
    <s v="07087, USA"/>
    <s v="10016, USA"/>
    <x v="7"/>
    <s v="I'M RIDING EARLY/LATE"/>
    <s v="DEPT - CX"/>
    <s v="Monthly Billing"/>
    <s v="Fare"/>
    <n v="37.56"/>
    <n v="0"/>
    <n v="0"/>
    <n v="37.56"/>
    <s v="USD"/>
    <n v="37.56"/>
    <n v="0"/>
    <n v="0"/>
    <n v="37.56"/>
    <n v="3.76"/>
  </r>
  <r>
    <s v="501e789b-d80a-407e-80b0-e0e9381a2e0f"/>
    <d v="2019-08-12T23:10:20"/>
    <d v="2019-08-12T00:00:00"/>
    <s v="10:32PM"/>
    <d v="2019-08-12T00:00:00"/>
    <s v="6:32PM"/>
    <d v="2019-08-12T00:00:00"/>
    <s v="11:10PM"/>
    <d v="2019-08-12T00:00:00"/>
    <s v="7:10PM"/>
    <s v="-05:00"/>
    <s v="Blade"/>
    <s v="Employee2"/>
    <s v="Employee2@blyblade.com"/>
    <x v="2"/>
    <s v="--"/>
    <s v="Travel | Black"/>
    <x v="0"/>
    <x v="514"/>
    <n v="35"/>
    <s v="10011, USA"/>
    <s v="10024, USA"/>
    <x v="12"/>
    <s v="PAX TRAVEL"/>
    <s v="DEPT - OPS - NY"/>
    <s v="Monthly Billing"/>
    <s v="Tip"/>
    <n v="0"/>
    <n v="0"/>
    <n v="9.32"/>
    <n v="9.32"/>
    <s v="USD"/>
    <n v="0"/>
    <n v="0"/>
    <n v="9.32"/>
    <n v="9.32"/>
    <n v="0"/>
  </r>
  <r>
    <s v="74a60cfc-2b5f-4865-948e-8d6909f226c0"/>
    <d v="2019-08-29T11:14:04"/>
    <d v="2019-08-29T00:00:00"/>
    <s v="10:44AM"/>
    <d v="2019-08-29T00:00:00"/>
    <s v="6:44AM"/>
    <d v="2019-08-29T00:00:00"/>
    <s v="11:13AM"/>
    <d v="2019-08-29T00:00:00"/>
    <s v="7:13AM"/>
    <s v="-05:00"/>
    <s v="Blade"/>
    <s v="Employee13"/>
    <s v="Employee13@blyblade.com"/>
    <x v="33"/>
    <s v="--"/>
    <s v="Travel | UberX"/>
    <x v="0"/>
    <x v="199"/>
    <n v="25"/>
    <s v="11211, USA"/>
    <s v="10016, USA"/>
    <x v="7"/>
    <s v="I'M RIDING EARLY/LATE"/>
    <s v="DEPT - CX"/>
    <s v="Monthly Billing"/>
    <s v="Fare"/>
    <n v="21.86"/>
    <n v="0"/>
    <n v="0"/>
    <n v="21.86"/>
    <s v="USD"/>
    <n v="21.86"/>
    <n v="0"/>
    <n v="0"/>
    <n v="21.86"/>
    <n v="2.19"/>
  </r>
  <r>
    <s v="ebc0e322-ee82-475b-b140-2d4d3588b092"/>
    <d v="2019-08-29T11:30:49"/>
    <d v="2019-08-29T00:00:00"/>
    <s v="10:55AM"/>
    <d v="2019-08-29T00:00:00"/>
    <s v="6:55AM"/>
    <d v="2019-08-29T00:00:00"/>
    <s v="11:30AM"/>
    <d v="2019-08-29T00:00:00"/>
    <s v="7:30AM"/>
    <s v="-05:00"/>
    <s v="Blade"/>
    <s v="Employee5"/>
    <s v="Employee5@blyblade.com"/>
    <x v="9"/>
    <s v="--"/>
    <s v="Travel | UberX Diamond"/>
    <x v="0"/>
    <x v="96"/>
    <n v="28"/>
    <s v="11374, USA"/>
    <s v="10011, USA"/>
    <x v="7"/>
    <s v="I'M RIDING EARLY/LATE"/>
    <s v="DEPT - OPS - NY"/>
    <s v="Monthly Billing"/>
    <s v="Fare"/>
    <n v="47.03"/>
    <n v="0"/>
    <n v="0"/>
    <n v="47.03"/>
    <s v="USD"/>
    <n v="47.03"/>
    <n v="0"/>
    <n v="0"/>
    <n v="47.03"/>
    <n v="4.7"/>
  </r>
  <r>
    <s v="cedfdbf9-ec6c-4a55-bcbe-1c20c180819b"/>
    <d v="2019-08-29T11:35:19"/>
    <d v="2019-08-29T00:00:00"/>
    <s v="11:24AM"/>
    <d v="2019-08-29T00:00:00"/>
    <s v="7:24AM"/>
    <d v="2019-08-29T00:00:00"/>
    <s v="11:35AM"/>
    <d v="2019-08-29T00:00:00"/>
    <s v="7:35AM"/>
    <s v="-05:00"/>
    <s v="Blade"/>
    <s v="Employee13"/>
    <s v="Employee13@blyblade.com"/>
    <x v="33"/>
    <s v="--"/>
    <s v="Travel | UberX"/>
    <x v="0"/>
    <x v="206"/>
    <n v="4"/>
    <s v="10016, USA"/>
    <s v="10010, USA"/>
    <x v="7"/>
    <s v="I'M RIDING"/>
    <s v="DEPT - CX"/>
    <s v="Monthly Billing"/>
    <s v="Fare"/>
    <n v="10.88"/>
    <n v="0"/>
    <n v="0"/>
    <n v="10.88"/>
    <s v="USD"/>
    <n v="10.88"/>
    <n v="0"/>
    <n v="0"/>
    <n v="10.88"/>
    <n v="1.0900000000000001"/>
  </r>
  <r>
    <s v="c41a58eb-9f11-40de-84c1-feeb63d5b34f"/>
    <d v="2019-08-29T17:18:57"/>
    <d v="2019-08-29T00:00:00"/>
    <s v="4:49PM"/>
    <d v="2019-08-29T00:00:00"/>
    <s v="12:49PM"/>
    <d v="2019-08-29T00:00:00"/>
    <s v="5:18PM"/>
    <d v="2019-08-29T00:00:00"/>
    <s v="1:18PM"/>
    <s v="-05:00"/>
    <s v="Blade"/>
    <s v="Employee16"/>
    <s v="Employee16@blyblade.com"/>
    <x v="13"/>
    <s v="--"/>
    <s v="Travel | UberX Diamond"/>
    <x v="0"/>
    <x v="464"/>
    <n v="22"/>
    <s v="10011, USA"/>
    <s v="10010, USA"/>
    <x v="7"/>
    <s v="I'M RIDING"/>
    <s v="DEPT - OPS - NY"/>
    <s v="Monthly Billing"/>
    <s v="Fare"/>
    <n v="27.58"/>
    <n v="0"/>
    <n v="0"/>
    <n v="27.58"/>
    <s v="USD"/>
    <n v="27.58"/>
    <n v="0"/>
    <n v="0"/>
    <n v="27.58"/>
    <n v="2.76"/>
  </r>
  <r>
    <s v="db21d6ae-27da-4bef-a7a9-7335007a340f"/>
    <d v="2019-08-29T20:06:33"/>
    <d v="2019-08-29T00:00:00"/>
    <s v="7:46PM"/>
    <d v="2019-08-29T00:00:00"/>
    <s v="3:46PM"/>
    <d v="2019-08-29T00:00:00"/>
    <s v="8:06PM"/>
    <d v="2019-08-29T00:00:00"/>
    <s v="4:06PM"/>
    <s v="-05:00"/>
    <s v="Blade"/>
    <s v="Employee2"/>
    <s v="Employee2@blyblade.com"/>
    <x v="2"/>
    <s v="--"/>
    <s v="Travel | UberX Diamond"/>
    <x v="0"/>
    <x v="444"/>
    <n v="12"/>
    <s v="10011, USA"/>
    <s v="10004, USA"/>
    <x v="7"/>
    <s v="I'M RIDING"/>
    <s v="DEPT - OPS - NY"/>
    <s v="Monthly Billing"/>
    <s v="Fare"/>
    <n v="22.06"/>
    <n v="0"/>
    <n v="0"/>
    <n v="22.06"/>
    <s v="USD"/>
    <n v="22.06"/>
    <n v="0"/>
    <n v="0"/>
    <n v="22.06"/>
    <n v="2.21"/>
  </r>
  <r>
    <s v="aa9ef5c4-daee-42c6-85d5-6136956d7695"/>
    <d v="2019-08-29T20:36:48"/>
    <d v="2019-08-29T00:00:00"/>
    <s v="8:19PM"/>
    <d v="2019-08-29T00:00:00"/>
    <s v="4:19PM"/>
    <d v="2019-08-29T00:00:00"/>
    <s v="8:36PM"/>
    <d v="2019-08-29T00:00:00"/>
    <s v="4:36PM"/>
    <s v="-05:00"/>
    <s v="Blade"/>
    <s v="Employee13"/>
    <s v="Employee13@blyblade.com"/>
    <x v="33"/>
    <s v="--"/>
    <s v="Travel | UberX Diamond"/>
    <x v="0"/>
    <x v="81"/>
    <n v="8"/>
    <s v="10016, USA"/>
    <s v="10010, USA"/>
    <x v="7"/>
    <s v="I'M RIDING"/>
    <s v="DEPT - CX"/>
    <s v="Monthly Billing"/>
    <s v="Fare"/>
    <n v="12.36"/>
    <n v="0"/>
    <n v="0"/>
    <n v="12.36"/>
    <s v="USD"/>
    <n v="12.36"/>
    <n v="0"/>
    <n v="0"/>
    <n v="12.36"/>
    <n v="1.24"/>
  </r>
  <r>
    <s v="5e60a024-7fe5-4d17-99a3-9ca8dcec5be9"/>
    <d v="2019-08-29T21:55:13"/>
    <d v="2019-08-29T00:00:00"/>
    <s v="9:04PM"/>
    <d v="2019-08-29T00:00:00"/>
    <s v="5:04PM"/>
    <d v="2019-08-29T00:00:00"/>
    <s v="9:54PM"/>
    <d v="2019-08-29T00:00:00"/>
    <s v="5:54PM"/>
    <s v="-05:00"/>
    <s v="Blade"/>
    <s v="Employee46"/>
    <s v="Employee46@blyblade.com"/>
    <x v="43"/>
    <s v="--"/>
    <s v="Travel | UberX"/>
    <x v="0"/>
    <x v="989"/>
    <n v="49"/>
    <s v="10030, USA"/>
    <s v="07608, USA"/>
    <x v="7"/>
    <s v="I'M RIDING"/>
    <s v="BLADE - CX + SR CX"/>
    <s v="Monthly Billing"/>
    <s v="Fare"/>
    <n v="67.069999999999993"/>
    <n v="0"/>
    <n v="0"/>
    <n v="67.069999999999993"/>
    <s v="USD"/>
    <n v="67.069999999999993"/>
    <n v="0"/>
    <n v="0"/>
    <n v="67.069999999999993"/>
    <n v="6.71"/>
  </r>
  <r>
    <s v="d3e5b4bf-12aa-4a64-925a-9cf5128006b0"/>
    <d v="2019-08-13T02:45:35"/>
    <d v="2019-08-13T00:00:00"/>
    <s v="2:10AM"/>
    <d v="2019-08-12T00:00:00"/>
    <s v="10:10PM"/>
    <d v="2019-08-13T00:00:00"/>
    <s v="2:44AM"/>
    <d v="2019-08-12T00:00:00"/>
    <s v="10:44PM"/>
    <s v="-05:00"/>
    <s v="Blade"/>
    <s v="Employee16"/>
    <s v="Employee16@blyblade.com"/>
    <x v="13"/>
    <s v="--"/>
    <s v="Travel | Black SUV"/>
    <x v="0"/>
    <x v="477"/>
    <n v="25"/>
    <s v="10011, USA"/>
    <s v="10075, USA"/>
    <x v="3"/>
    <s v="PAX TRAVEL"/>
    <s v="DEPT - OPS - NY"/>
    <s v="Monthly Billing"/>
    <s v="Tip"/>
    <n v="0"/>
    <n v="0"/>
    <n v="5.98"/>
    <n v="5.98"/>
    <s v="USD"/>
    <n v="0"/>
    <n v="0"/>
    <n v="5.98"/>
    <n v="5.98"/>
    <n v="0"/>
  </r>
  <r>
    <s v="d2399d4d-be65-4e8e-9aa7-cad903ba3288"/>
    <d v="2019-08-30T00:07:53"/>
    <d v="2019-08-29T00:00:00"/>
    <s v="11:19PM"/>
    <d v="2019-08-29T00:00:00"/>
    <s v="7:19PM"/>
    <d v="2019-08-30T00:00:00"/>
    <s v="12:07AM"/>
    <d v="2019-08-29T00:00:00"/>
    <s v="8:07PM"/>
    <s v="-05:00"/>
    <s v="Blade"/>
    <s v="Employee46"/>
    <s v="Employee46@blyblade.com"/>
    <x v="43"/>
    <s v="--"/>
    <s v="Travel | UberX"/>
    <x v="2"/>
    <x v="917"/>
    <n v="41"/>
    <s v="07608, USA"/>
    <s v="10030, USA"/>
    <x v="7"/>
    <s v="I'M RIDING"/>
    <s v="BLADE - CX + SR CX"/>
    <s v="Monthly Billing"/>
    <s v="Fare"/>
    <n v="30.62"/>
    <n v="0"/>
    <n v="0"/>
    <n v="30.62"/>
    <s v="USD"/>
    <n v="30.62"/>
    <n v="0"/>
    <n v="0"/>
    <n v="30.62"/>
    <n v="3.06"/>
  </r>
  <r>
    <s v="6d3a26ed-187f-4eb3-828a-edb4695e50ef"/>
    <d v="2019-08-30T00:53:54"/>
    <d v="2019-08-30T00:00:00"/>
    <s v="12:34AM"/>
    <d v="2019-08-29T00:00:00"/>
    <s v="8:34PM"/>
    <d v="2019-08-30T00:00:00"/>
    <s v="12:53AM"/>
    <d v="2019-08-29T00:00:00"/>
    <s v="8:53PM"/>
    <s v="-05:00"/>
    <s v="Blade"/>
    <s v="Employee4"/>
    <s v="Employee4@blyblade.com"/>
    <x v="1"/>
    <s v="--"/>
    <s v="Travel | UberX Diamond"/>
    <x v="0"/>
    <x v="220"/>
    <n v="16"/>
    <s v="10016, USA"/>
    <s v="10038, USA"/>
    <x v="7"/>
    <s v="PAX TRAVEL"/>
    <s v="DEPT - CX"/>
    <s v="Monthly Billing"/>
    <s v="Fare"/>
    <n v="23.54"/>
    <n v="0"/>
    <n v="0"/>
    <n v="23.54"/>
    <s v="USD"/>
    <n v="23.54"/>
    <n v="0"/>
    <n v="0"/>
    <n v="23.54"/>
    <n v="2.35"/>
  </r>
  <r>
    <s v="55bcb6c5-6d58-4f9d-8ca3-d5f702da28b4"/>
    <d v="2019-08-30T01:03:09"/>
    <d v="2019-08-30T00:00:00"/>
    <s v="12:42AM"/>
    <d v="2019-08-29T00:00:00"/>
    <s v="8:42PM"/>
    <d v="2019-08-30T00:00:00"/>
    <s v="1:02AM"/>
    <d v="2019-08-29T00:00:00"/>
    <s v="9:02PM"/>
    <s v="-05:00"/>
    <s v="Blade"/>
    <s v="Employee7"/>
    <s v="Employee7@blyblade.com"/>
    <x v="23"/>
    <s v="--"/>
    <s v="Travel | UberX"/>
    <x v="0"/>
    <x v="335"/>
    <n v="16"/>
    <s v="10011, USA"/>
    <s v="10009, USA"/>
    <x v="7"/>
    <s v="I'M RIDING EARLY/LATE"/>
    <s v="DEPT - OPS - NY"/>
    <s v="Monthly Billing"/>
    <s v="Fare"/>
    <n v="22.12"/>
    <n v="0"/>
    <n v="0"/>
    <n v="22.12"/>
    <s v="USD"/>
    <n v="22.12"/>
    <n v="0"/>
    <n v="0"/>
    <n v="22.12"/>
    <n v="2.21"/>
  </r>
  <r>
    <s v="73ec7a44-5ff8-4d9f-be30-0dfc55ad8a8e"/>
    <d v="2019-08-30T01:11:23"/>
    <d v="2019-08-30T00:00:00"/>
    <s v="12:33AM"/>
    <d v="2019-08-29T00:00:00"/>
    <s v="8:33PM"/>
    <d v="2019-08-30T00:00:00"/>
    <s v="1:11AM"/>
    <d v="2019-08-29T00:00:00"/>
    <s v="9:11PM"/>
    <s v="-05:00"/>
    <s v="Blade"/>
    <s v="Employee25"/>
    <s v="Employee25@blyblade.com"/>
    <x v="21"/>
    <s v="--"/>
    <s v="Travel | UberX Diamond"/>
    <x v="0"/>
    <x v="170"/>
    <n v="29"/>
    <s v="10016, USA"/>
    <s v="07087, USA"/>
    <x v="7"/>
    <s v="I'M RIDING EARLY/LATE"/>
    <s v="DEPT - CX"/>
    <s v="Monthly Billing"/>
    <s v="Fare"/>
    <n v="57.17"/>
    <n v="0"/>
    <n v="0"/>
    <n v="57.17"/>
    <s v="USD"/>
    <n v="57.17"/>
    <n v="0"/>
    <n v="0"/>
    <n v="57.17"/>
    <n v="5.72"/>
  </r>
  <r>
    <s v="6079eecf-7299-4f96-9fb0-119046833c21"/>
    <d v="2019-08-30T01:13:36"/>
    <d v="2019-08-30T00:00:00"/>
    <s v="12:46AM"/>
    <d v="2019-08-29T00:00:00"/>
    <s v="8:46PM"/>
    <d v="2019-08-30T00:00:00"/>
    <s v="1:13AM"/>
    <d v="2019-08-29T00:00:00"/>
    <s v="9:13PM"/>
    <s v="-05:00"/>
    <s v="Blade"/>
    <s v="Employee16"/>
    <s v="Employee16@blyblade.com"/>
    <x v="13"/>
    <s v="--"/>
    <s v="Travel | UberX Diamond"/>
    <x v="0"/>
    <x v="746"/>
    <n v="24"/>
    <s v="10016, USA"/>
    <s v="07086, USA"/>
    <x v="7"/>
    <s v="I'M RIDING EARLY/LATE"/>
    <s v="DEPT - OPS - NY"/>
    <s v="Monthly Billing"/>
    <s v="Fare"/>
    <n v="53.77"/>
    <n v="0"/>
    <n v="0"/>
    <n v="53.77"/>
    <s v="USD"/>
    <n v="53.77"/>
    <n v="0"/>
    <n v="0"/>
    <n v="53.77"/>
    <n v="5.38"/>
  </r>
  <r>
    <s v="e4e3d2cd-5cf2-43be-bbbb-4d2e758aec68"/>
    <d v="2019-08-30T02:20:59"/>
    <d v="2019-08-30T00:00:00"/>
    <s v="2:07AM"/>
    <d v="2019-08-29T00:00:00"/>
    <s v="10:07PM"/>
    <d v="2019-08-30T00:00:00"/>
    <s v="2:20AM"/>
    <d v="2019-08-29T00:00:00"/>
    <s v="10:20PM"/>
    <s v="-05:00"/>
    <s v="Blade"/>
    <s v="Employee29"/>
    <s v="Employee29@blyblade.com"/>
    <x v="7"/>
    <s v="--"/>
    <s v="Travel | UberX"/>
    <x v="0"/>
    <x v="23"/>
    <n v="7"/>
    <s v="10011, USA"/>
    <s v="10014, USA"/>
    <x v="7"/>
    <s v="I'M RIDING EARLY/LATE"/>
    <s v="DEPT - OPS - NY"/>
    <s v="Monthly Billing"/>
    <s v="Fare"/>
    <n v="10.27"/>
    <n v="0"/>
    <n v="0"/>
    <n v="10.27"/>
    <s v="USD"/>
    <n v="10.27"/>
    <n v="0"/>
    <n v="0"/>
    <n v="10.27"/>
    <n v="1.03"/>
  </r>
  <r>
    <s v="948b0a8b-3674-4061-bdbc-089839710080"/>
    <d v="2019-08-30T02:36:09"/>
    <d v="2019-08-30T00:00:00"/>
    <s v="1:56AM"/>
    <d v="2019-08-29T00:00:00"/>
    <s v="9:56PM"/>
    <d v="2019-08-30T00:00:00"/>
    <s v="2:35AM"/>
    <d v="2019-08-29T00:00:00"/>
    <s v="10:35PM"/>
    <s v="-05:00"/>
    <s v="Blade"/>
    <s v="Employee3"/>
    <s v="Employee3@blyblade.com"/>
    <x v="17"/>
    <s v="--"/>
    <s v="Travel | UberX Diamond"/>
    <x v="0"/>
    <x v="819"/>
    <n v="32"/>
    <s v="10011, USA"/>
    <s v="11214, USA"/>
    <x v="7"/>
    <s v="I'M RIDING EARLY/LATE"/>
    <s v="DEPT - CX"/>
    <s v="Monthly Billing"/>
    <s v="Fare"/>
    <n v="57.75"/>
    <n v="0"/>
    <n v="0"/>
    <n v="57.75"/>
    <s v="USD"/>
    <n v="57.75"/>
    <n v="0"/>
    <n v="0"/>
    <n v="57.75"/>
    <n v="5.78"/>
  </r>
  <r>
    <s v="b5a494ee-562b-4089-95df-eb150f688212"/>
    <d v="2019-08-30T03:44:49"/>
    <d v="2019-08-30T00:00:00"/>
    <s v="3:26AM"/>
    <d v="2019-08-29T00:00:00"/>
    <s v="11:26PM"/>
    <d v="2019-08-30T00:00:00"/>
    <s v="3:44AM"/>
    <d v="2019-08-29T00:00:00"/>
    <s v="11:44PM"/>
    <s v="-05:00"/>
    <s v="Blade"/>
    <s v="Employee19"/>
    <s v="Employee19@blyblade.com"/>
    <x v="10"/>
    <s v="--"/>
    <s v="Travel | UberXL"/>
    <x v="0"/>
    <x v="964"/>
    <n v="11"/>
    <s v="10011, USA"/>
    <s v="10011, USA"/>
    <x v="7"/>
    <s v="I'M RIDING"/>
    <s v="DEPT - CORP - NY"/>
    <s v="Monthly Billing"/>
    <s v="Fare"/>
    <n v="23.25"/>
    <n v="0"/>
    <n v="0"/>
    <n v="23.25"/>
    <s v="USD"/>
    <n v="23.25"/>
    <n v="0"/>
    <n v="0"/>
    <n v="23.25"/>
    <n v="2.33"/>
  </r>
  <r>
    <s v="6c5a1a89-eed7-431e-a0a3-8cb63ace9b1c"/>
    <d v="2019-08-13T13:22:05"/>
    <d v="2019-08-13T00:00:00"/>
    <s v="12:07PM"/>
    <d v="2019-08-13T00:00:00"/>
    <s v="8:07AM"/>
    <d v="2019-08-13T00:00:00"/>
    <s v="12:21PM"/>
    <d v="2019-08-13T00:00:00"/>
    <s v="8:21AM"/>
    <s v="-05:00"/>
    <s v="Blade"/>
    <s v="Employee4"/>
    <s v="Employee4@blyblade.com"/>
    <x v="1"/>
    <s v="--"/>
    <s v="Travel | Black"/>
    <x v="0"/>
    <x v="177"/>
    <n v="9"/>
    <s v="10016, USA"/>
    <s v="10017, USA"/>
    <x v="12"/>
    <s v="PAX TRAVEL"/>
    <s v="DEPT - CX"/>
    <s v="Monthly Billing"/>
    <s v="Tip"/>
    <n v="0"/>
    <n v="0"/>
    <n v="2.0499999999999998"/>
    <n v="2.0499999999999998"/>
    <s v="USD"/>
    <n v="0"/>
    <n v="0"/>
    <n v="2.0499999999999998"/>
    <n v="2.0499999999999998"/>
    <n v="0"/>
  </r>
  <r>
    <s v="f300e369-ae67-4d03-a766-735d217b9f91"/>
    <d v="2019-08-13T13:25:26"/>
    <d v="2019-08-13T00:00:00"/>
    <s v="1:15PM"/>
    <d v="2019-08-13T00:00:00"/>
    <s v="9:15AM"/>
    <s v="--"/>
    <s v="--"/>
    <s v="--"/>
    <s v="--"/>
    <s v="-05:00"/>
    <s v="Blade"/>
    <s v="Employee8"/>
    <s v="Employee8@blyblade.com"/>
    <x v="11"/>
    <s v="--"/>
    <s v="Travel | Black SUV"/>
    <x v="0"/>
    <x v="3"/>
    <s v="--"/>
    <s v="10010, USA"/>
    <s v="10016, USA"/>
    <x v="12"/>
    <s v="PAX TRAVEL"/>
    <s v="--"/>
    <s v="Monthly Billing"/>
    <s v="Adjustment"/>
    <n v="-10.89"/>
    <n v="0"/>
    <n v="0"/>
    <n v="-10.89"/>
    <s v="USD"/>
    <n v="-10.89"/>
    <n v="0"/>
    <n v="0"/>
    <n v="-10.89"/>
    <n v="-1.0900000000000001"/>
  </r>
  <r>
    <s v="03555875-37e3-449c-9df5-81ae910da091"/>
    <d v="2019-08-30T04:11:20"/>
    <d v="2019-08-30T00:00:00"/>
    <s v="3:38AM"/>
    <d v="2019-08-29T00:00:00"/>
    <s v="11:38PM"/>
    <d v="2019-08-30T00:00:00"/>
    <s v="4:11AM"/>
    <d v="2019-08-30T00:00:00"/>
    <s v="12:11AM"/>
    <s v="-05:00"/>
    <s v="Blade"/>
    <s v="Employee5"/>
    <s v="Employee5@blyblade.com"/>
    <x v="9"/>
    <s v="--"/>
    <s v="Travel | UberX Diamond"/>
    <x v="0"/>
    <x v="990"/>
    <n v="29"/>
    <s v="10011, USA"/>
    <s v="11374, USA"/>
    <x v="7"/>
    <s v="I'M RIDING EARLY/LATE"/>
    <s v="DEPT - OPS - NY"/>
    <s v="Monthly Billing"/>
    <s v="Fare"/>
    <n v="47.05"/>
    <n v="0"/>
    <n v="0"/>
    <n v="47.05"/>
    <s v="USD"/>
    <n v="47.05"/>
    <n v="0"/>
    <n v="0"/>
    <n v="47.05"/>
    <n v="4.71"/>
  </r>
  <r>
    <s v="9e753fb7-dcb9-47d1-af21-b59a8505d5c7"/>
    <d v="2019-08-13T14:32:25"/>
    <d v="2019-08-13T00:00:00"/>
    <s v="2:25PM"/>
    <d v="2019-08-13T00:00:00"/>
    <s v="10:25AM"/>
    <s v="--"/>
    <s v="--"/>
    <s v="--"/>
    <s v="--"/>
    <s v="-05:00"/>
    <s v="Blade"/>
    <s v="Employee4"/>
    <s v="Employee4@blyblade.com"/>
    <x v="1"/>
    <s v="--"/>
    <s v="Travel | UberX Diamond"/>
    <x v="0"/>
    <x v="458"/>
    <n v="0"/>
    <s v="10016, USA"/>
    <s v="10016, USA"/>
    <x v="5"/>
    <s v="PRODUCT RIDING"/>
    <s v="DEPT - CX"/>
    <s v="Monthly Billing"/>
    <s v="Adjustment"/>
    <n v="-8.01"/>
    <n v="0"/>
    <n v="0"/>
    <n v="-8.01"/>
    <s v="USD"/>
    <n v="-8.01"/>
    <n v="0"/>
    <n v="0"/>
    <n v="-8.01"/>
    <n v="-0.8"/>
  </r>
  <r>
    <s v="6d6a3a80-6597-423e-9b00-5958d40ed4a0"/>
    <d v="2019-08-30T08:08:20"/>
    <d v="2019-08-30T00:00:00"/>
    <s v="7:58AM"/>
    <d v="2019-08-30T00:00:00"/>
    <s v="3:58AM"/>
    <d v="2019-08-30T00:00:00"/>
    <s v="8:08AM"/>
    <d v="2019-08-30T00:00:00"/>
    <s v="4:08AM"/>
    <s v="-05:00"/>
    <s v="Blade"/>
    <s v="Employee47"/>
    <s v="Employee47@blyblade.com"/>
    <x v="32"/>
    <s v="--"/>
    <s v="Travel | UberX"/>
    <x v="0"/>
    <x v="228"/>
    <n v="6"/>
    <s v="10036, USA"/>
    <s v="10011, USA"/>
    <x v="7"/>
    <s v="I'M RIDING EARLY/LATE"/>
    <s v="DEPT - CX"/>
    <s v="Monthly Billing"/>
    <s v="Fare"/>
    <n v="5.74"/>
    <n v="0"/>
    <n v="0"/>
    <n v="5.74"/>
    <s v="USD"/>
    <n v="5.74"/>
    <n v="0"/>
    <n v="0"/>
    <n v="5.74"/>
    <n v="0.56999999999999995"/>
  </r>
  <r>
    <s v="da883689-e64c-458d-ae93-714199e76122"/>
    <d v="2019-08-30T10:51:40"/>
    <d v="2019-08-30T00:00:00"/>
    <s v="10:31AM"/>
    <d v="2019-08-30T00:00:00"/>
    <s v="6:31AM"/>
    <d v="2019-08-30T00:00:00"/>
    <s v="10:51AM"/>
    <d v="2019-08-30T00:00:00"/>
    <s v="6:51AM"/>
    <s v="-05:00"/>
    <s v="Blade"/>
    <s v="Employee13"/>
    <s v="Employee13@blyblade.com"/>
    <x v="33"/>
    <s v="--"/>
    <s v="Travel | UberX Diamond"/>
    <x v="0"/>
    <x v="557"/>
    <n v="16"/>
    <s v="11211, USA"/>
    <s v="10016, USA"/>
    <x v="7"/>
    <s v="I'M RIDING EARLY/LATE"/>
    <s v="DEPT - CX"/>
    <s v="Monthly Billing"/>
    <s v="Fare"/>
    <n v="20.97"/>
    <n v="0"/>
    <n v="0"/>
    <n v="20.97"/>
    <s v="USD"/>
    <n v="20.97"/>
    <n v="0"/>
    <n v="0"/>
    <n v="20.97"/>
    <n v="2.1"/>
  </r>
  <r>
    <s v="7c0b3126-c8d7-48ee-b70f-dc9d9313d52b"/>
    <d v="2019-08-30T11:19:12"/>
    <d v="2019-08-30T00:00:00"/>
    <s v="10:39AM"/>
    <d v="2019-08-30T00:00:00"/>
    <s v="6:39AM"/>
    <d v="2019-08-30T00:00:00"/>
    <s v="11:19AM"/>
    <d v="2019-08-30T00:00:00"/>
    <s v="7:19AM"/>
    <s v="-05:00"/>
    <s v="Blade"/>
    <s v="Employee25"/>
    <s v="Employee25@blyblade.com"/>
    <x v="21"/>
    <s v="--"/>
    <s v="Travel | UberX Diamond"/>
    <x v="2"/>
    <x v="991"/>
    <n v="30"/>
    <s v="07087, USA"/>
    <s v="10016, USA"/>
    <x v="7"/>
    <s v="I'M RIDING EARLY/LATE"/>
    <s v="DEPT - CX"/>
    <s v="Monthly Billing"/>
    <s v="Fare"/>
    <n v="40.19"/>
    <n v="0"/>
    <n v="0"/>
    <n v="40.19"/>
    <s v="USD"/>
    <n v="40.19"/>
    <n v="0"/>
    <n v="0"/>
    <n v="40.19"/>
    <n v="4.0199999999999996"/>
  </r>
  <r>
    <s v="af527612-f380-45b4-a966-707de9bdcb77"/>
    <d v="2019-08-13T15:32:27"/>
    <d v="2019-08-13T00:00:00"/>
    <s v="3:19PM"/>
    <d v="2019-08-13T00:00:00"/>
    <s v="11:19AM"/>
    <s v="--"/>
    <s v="--"/>
    <s v="--"/>
    <s v="--"/>
    <s v="-05:00"/>
    <s v="Blade"/>
    <s v="Employee8"/>
    <s v="Employee8@blyblade.com"/>
    <x v="11"/>
    <s v="--"/>
    <s v="Travel | Black SUV"/>
    <x v="0"/>
    <x v="3"/>
    <s v="--"/>
    <s v="10010, USA"/>
    <s v="10016, USA"/>
    <x v="12"/>
    <s v="PAX TRAVEL"/>
    <s v="--"/>
    <s v="Monthly Billing"/>
    <s v="Adjustment"/>
    <n v="-10.89"/>
    <n v="0"/>
    <n v="0"/>
    <n v="-10.89"/>
    <s v="USD"/>
    <n v="-10.89"/>
    <n v="0"/>
    <n v="0"/>
    <n v="-10.89"/>
    <n v="-1.0900000000000001"/>
  </r>
  <r>
    <s v="331a0985-9a2b-4779-a619-3ef02e89eb53"/>
    <d v="2019-08-30T13:56:00"/>
    <d v="2019-08-30T00:00:00"/>
    <s v="1:27PM"/>
    <d v="2019-08-30T00:00:00"/>
    <s v="9:27AM"/>
    <d v="2019-08-30T00:00:00"/>
    <s v="1:55PM"/>
    <d v="2019-08-30T00:00:00"/>
    <s v="9:55AM"/>
    <s v="-05:00"/>
    <s v="Blade"/>
    <s v="Employee16"/>
    <s v="Employee16@blyblade.com"/>
    <x v="13"/>
    <s v="--"/>
    <s v="Travel | UberX Diamond"/>
    <x v="0"/>
    <x v="32"/>
    <n v="25"/>
    <s v="10011, USA"/>
    <s v="10016, USA"/>
    <x v="7"/>
    <s v="I'M RIDING"/>
    <s v="DEPT - OPS - NY"/>
    <s v="Monthly Billing"/>
    <s v="Fare"/>
    <n v="23.62"/>
    <n v="0"/>
    <n v="0"/>
    <n v="23.62"/>
    <s v="USD"/>
    <n v="23.62"/>
    <n v="0"/>
    <n v="0"/>
    <n v="23.62"/>
    <n v="2.36"/>
  </r>
  <r>
    <s v="ba9723d3-dd08-473d-a224-6bcdf2b6cad3"/>
    <d v="2019-08-30T15:51:29"/>
    <d v="2019-08-30T00:00:00"/>
    <s v="3:01PM"/>
    <d v="2019-08-30T00:00:00"/>
    <s v="11:01AM"/>
    <d v="2019-08-30T00:00:00"/>
    <s v="3:51PM"/>
    <d v="2019-08-30T00:00:00"/>
    <s v="11:51AM"/>
    <s v="-05:00"/>
    <s v="Blade"/>
    <s v="Employee15"/>
    <s v="Employee15@blyblade.com"/>
    <x v="35"/>
    <s v="--"/>
    <s v="Travel | UberX Diamond"/>
    <x v="0"/>
    <x v="992"/>
    <n v="44"/>
    <s v="10004, USA"/>
    <s v="07608, USA"/>
    <x v="7"/>
    <s v="I'M RIDING"/>
    <s v="DEPT - CX"/>
    <s v="Monthly Billing"/>
    <s v="Fare"/>
    <n v="89.92"/>
    <n v="0"/>
    <n v="0"/>
    <n v="89.92"/>
    <s v="USD"/>
    <n v="89.92"/>
    <n v="0"/>
    <n v="0"/>
    <n v="89.92"/>
    <n v="8.99"/>
  </r>
  <r>
    <s v="ff1614fb-4bab-40c6-8aab-5680baa76bea"/>
    <d v="2019-08-30T16:51:40"/>
    <d v="2019-08-30T00:00:00"/>
    <s v="3:37PM"/>
    <d v="2019-08-30T00:00:00"/>
    <s v="11:37AM"/>
    <d v="2019-08-30T00:00:00"/>
    <s v="4:51PM"/>
    <d v="2019-08-30T00:00:00"/>
    <s v="12:51PM"/>
    <s v="-05:00"/>
    <s v="Blade"/>
    <s v="Employee26"/>
    <s v="Employee26@blyblade.com"/>
    <x v="24"/>
    <s v="--"/>
    <s v="Travel | UberX"/>
    <x v="0"/>
    <x v="993"/>
    <n v="64"/>
    <s v="10010, USA"/>
    <s v="10604, USA"/>
    <x v="7"/>
    <s v="I'M RIDING"/>
    <s v="DEPT - OPS - NY"/>
    <s v="Monthly Billing"/>
    <s v="Fare"/>
    <n v="139.28"/>
    <n v="0"/>
    <n v="0"/>
    <n v="139.28"/>
    <s v="USD"/>
    <n v="139.28"/>
    <n v="0"/>
    <n v="0"/>
    <n v="139.28"/>
    <n v="13.93"/>
  </r>
  <r>
    <s v="87cac81a-c15a-4925-8e17-fbf5153eef0f"/>
    <d v="2019-08-13T17:35:53"/>
    <d v="2019-08-13T00:00:00"/>
    <s v="2:08PM"/>
    <d v="2019-08-13T00:00:00"/>
    <s v="10:08AM"/>
    <d v="2019-08-13T00:00:00"/>
    <s v="2:37PM"/>
    <d v="2019-08-13T00:00:00"/>
    <s v="10:37AM"/>
    <s v="-05:00"/>
    <s v="Blade"/>
    <s v="Employee20"/>
    <s v="Employee20@blyblade.com"/>
    <x v="19"/>
    <s v="--"/>
    <s v="Travel | UberXL"/>
    <x v="0"/>
    <x v="92"/>
    <n v="25"/>
    <s v="10011, USA"/>
    <s v="10016, USA"/>
    <x v="7"/>
    <s v="I'M RIDING"/>
    <s v="BLADE - CORP"/>
    <s v="Monthly Billing"/>
    <s v="Tip"/>
    <n v="0"/>
    <n v="0"/>
    <n v="5.01"/>
    <n v="5.01"/>
    <s v="USD"/>
    <n v="0"/>
    <n v="0"/>
    <n v="5.01"/>
    <n v="5.01"/>
    <n v="0"/>
  </r>
  <r>
    <s v="9029f098-2f61-577a-9338-9c7b9b012e50"/>
    <d v="2019-08-13T17:59:48"/>
    <d v="2019-08-13T00:00:00"/>
    <s v="5:31PM"/>
    <d v="2019-08-13T00:00:00"/>
    <s v="1:31PM"/>
    <d v="2019-08-13T00:00:00"/>
    <s v="5:59PM"/>
    <d v="2019-08-13T00:00:00"/>
    <s v="1:59PM"/>
    <s v="-05:00"/>
    <s v="Blade"/>
    <s v="Employee18"/>
    <s v="Employee18@blyblade.com"/>
    <x v="34"/>
    <s v="--"/>
    <s v="Eats"/>
    <x v="0"/>
    <x v="248"/>
    <n v="27"/>
    <s v="10011, USA"/>
    <s v="10011, USA"/>
    <x v="9"/>
    <s v="Blade - Lunch Policy"/>
    <s v="DEPT - CX"/>
    <s v="Monthly Billing"/>
    <s v="Fare and Tip"/>
    <n v="19.38"/>
    <n v="0"/>
    <n v="1"/>
    <n v="19.38"/>
    <s v="USD"/>
    <n v="19.38"/>
    <n v="0"/>
    <n v="1"/>
    <n v="19.38"/>
    <n v="1.94"/>
  </r>
  <r>
    <s v="2c388c56-dd1f-4d14-afa5-c5f9801cf344"/>
    <d v="2019-08-30T18:28:15"/>
    <d v="2019-08-30T00:00:00"/>
    <s v="6:19PM"/>
    <d v="2019-08-30T00:00:00"/>
    <s v="2:19PM"/>
    <d v="2019-08-30T00:00:00"/>
    <s v="6:28PM"/>
    <d v="2019-08-30T00:00:00"/>
    <s v="2:28PM"/>
    <s v="-05:00"/>
    <s v="Blade"/>
    <s v="Employee12"/>
    <s v="Employee12@blyblade.com"/>
    <x v="0"/>
    <s v="--"/>
    <s v="Travel | UberX"/>
    <x v="0"/>
    <x v="435"/>
    <n v="7"/>
    <s v="10004, USA"/>
    <s v="10016, USA"/>
    <x v="7"/>
    <s v="I'M RIDING"/>
    <s v="DEPT - OPS - NY"/>
    <s v="Monthly Billing"/>
    <s v="Fare"/>
    <n v="24.15"/>
    <n v="0"/>
    <n v="0"/>
    <n v="24.15"/>
    <s v="USD"/>
    <n v="24.15"/>
    <n v="0"/>
    <n v="0"/>
    <n v="24.15"/>
    <n v="2.42"/>
  </r>
  <r>
    <s v="14e79fe2-7114-4315-be2c-a3e0845789d4"/>
    <d v="2019-08-30T18:35:50"/>
    <d v="2019-08-30T00:00:00"/>
    <s v="5:50PM"/>
    <d v="2019-08-30T00:00:00"/>
    <s v="1:50PM"/>
    <d v="2019-08-30T00:00:00"/>
    <s v="6:35PM"/>
    <d v="2019-08-30T00:00:00"/>
    <s v="2:35PM"/>
    <s v="-05:00"/>
    <s v="Blade"/>
    <s v="Employee51"/>
    <s v="Employee51@blyblade.com"/>
    <x v="36"/>
    <s v="--"/>
    <s v="Travel | UberX"/>
    <x v="1"/>
    <x v="386"/>
    <n v="32"/>
    <s v="11968, USA"/>
    <s v="11978, USA"/>
    <x v="7"/>
    <s v="I'M RIDING"/>
    <s v="DEPT - CX"/>
    <s v="Monthly Billing"/>
    <s v="Fare"/>
    <n v="51.33"/>
    <n v="0"/>
    <n v="0"/>
    <n v="51.33"/>
    <s v="USD"/>
    <n v="51.33"/>
    <n v="0"/>
    <n v="0"/>
    <n v="51.33"/>
    <n v="5.13"/>
  </r>
  <r>
    <s v="038e2676-8b56-4228-84db-abcfaa4d1ffd"/>
    <d v="2019-08-30T21:48:25"/>
    <d v="2019-08-30T00:00:00"/>
    <s v="9:31PM"/>
    <d v="2019-08-30T00:00:00"/>
    <s v="5:31PM"/>
    <d v="2019-08-30T00:00:00"/>
    <s v="9:48PM"/>
    <d v="2019-08-30T00:00:00"/>
    <s v="5:48PM"/>
    <s v="-05:00"/>
    <s v="Blade"/>
    <s v="Employee26"/>
    <s v="Employee26@blyblade.com"/>
    <x v="24"/>
    <s v="--"/>
    <s v="Travel | UberX"/>
    <x v="1"/>
    <x v="426"/>
    <n v="13"/>
    <s v="10604, USA"/>
    <s v="10603, USA"/>
    <x v="7"/>
    <s v="PRODUCT RIDING"/>
    <s v="DEPT - OPS - NY"/>
    <s v="Monthly Billing"/>
    <s v="Fare"/>
    <n v="13.25"/>
    <n v="0"/>
    <n v="0"/>
    <n v="13.25"/>
    <s v="USD"/>
    <n v="13.25"/>
    <n v="0"/>
    <n v="0"/>
    <n v="13.25"/>
    <n v="1.33"/>
  </r>
  <r>
    <s v="77463eca-ec0e-42af-80ce-c53d7a41babe"/>
    <d v="2019-08-30T22:19:40"/>
    <d v="2019-08-30T00:00:00"/>
    <s v="9:15PM"/>
    <d v="2019-08-30T00:00:00"/>
    <s v="5:15PM"/>
    <d v="2019-08-30T00:00:00"/>
    <s v="10:19PM"/>
    <d v="2019-08-30T00:00:00"/>
    <s v="6:19PM"/>
    <s v="-05:00"/>
    <s v="Blade"/>
    <s v="Employee51"/>
    <s v="Employee51@blyblade.com"/>
    <x v="36"/>
    <s v="--"/>
    <s v="Travel | UberX"/>
    <x v="1"/>
    <x v="994"/>
    <n v="61"/>
    <s v="11978, USA"/>
    <s v="11963, USA"/>
    <x v="7"/>
    <s v="I'M RIDING"/>
    <s v="DEPT - CX"/>
    <s v="Monthly Billing"/>
    <s v="Fare"/>
    <n v="95.26"/>
    <n v="0"/>
    <n v="0"/>
    <n v="95.26"/>
    <s v="USD"/>
    <n v="95.26"/>
    <n v="0"/>
    <n v="0"/>
    <n v="95.26"/>
    <n v="9.5299999999999994"/>
  </r>
  <r>
    <s v="4b752727-247c-4f7e-9488-c217e18038bc"/>
    <d v="2019-08-30T23:24:11"/>
    <d v="2019-08-30T00:00:00"/>
    <s v="10:37PM"/>
    <d v="2019-08-30T00:00:00"/>
    <s v="6:37PM"/>
    <d v="2019-08-30T00:00:00"/>
    <s v="11:23PM"/>
    <d v="2019-08-30T00:00:00"/>
    <s v="7:23PM"/>
    <s v="-05:00"/>
    <s v="Blade"/>
    <s v="Employee12"/>
    <s v="Employee12@blyblade.com"/>
    <x v="0"/>
    <s v="--"/>
    <s v="Travel | UberX"/>
    <x v="0"/>
    <x v="995"/>
    <n v="38"/>
    <s v="11371, USA"/>
    <s v="11220, USA"/>
    <x v="7"/>
    <s v="PRODUCT RIDING"/>
    <s v="DEPT - OPS - NY"/>
    <s v="Monthly Billing"/>
    <s v="Fare"/>
    <n v="70.739999999999995"/>
    <n v="0"/>
    <n v="0"/>
    <n v="70.739999999999995"/>
    <s v="USD"/>
    <n v="70.739999999999995"/>
    <n v="0"/>
    <n v="0"/>
    <n v="70.739999999999995"/>
    <n v="7.07"/>
  </r>
  <r>
    <s v="1c6afcef-ed41-4bda-9056-33adda15509a"/>
    <d v="2019-08-30T23:47:22"/>
    <d v="2019-08-30T00:00:00"/>
    <s v="10:37PM"/>
    <d v="2019-08-30T00:00:00"/>
    <s v="6:37PM"/>
    <d v="2019-08-30T00:00:00"/>
    <s v="11:47PM"/>
    <d v="2019-08-30T00:00:00"/>
    <s v="7:47PM"/>
    <s v="-05:00"/>
    <s v="Blade"/>
    <s v="Employee15"/>
    <s v="Employee15@blyblade.com"/>
    <x v="35"/>
    <s v="--"/>
    <s v="Travel | UberX Diamond"/>
    <x v="2"/>
    <x v="996"/>
    <n v="65"/>
    <s v="07608, USA"/>
    <s v="10006, USA"/>
    <x v="7"/>
    <s v="I'M RIDING"/>
    <s v="DEPT - CX"/>
    <s v="Monthly Billing"/>
    <s v="Fare"/>
    <n v="57.22"/>
    <n v="0"/>
    <n v="0"/>
    <n v="57.22"/>
    <s v="USD"/>
    <n v="57.22"/>
    <n v="0"/>
    <n v="0"/>
    <n v="57.22"/>
    <n v="5.72"/>
  </r>
  <r>
    <s v="6b7caa00-808c-4d00-a42e-8e4c91c2f5b8"/>
    <d v="2019-08-13T20:53:07"/>
    <d v="2019-08-13T00:00:00"/>
    <s v="8:34PM"/>
    <d v="2019-08-13T00:00:00"/>
    <s v="4:34PM"/>
    <d v="2019-08-13T00:00:00"/>
    <s v="8:51PM"/>
    <d v="2019-08-13T00:00:00"/>
    <s v="4:51PM"/>
    <s v="-05:00"/>
    <s v="Blade"/>
    <s v="Employee14"/>
    <s v="Employee14@blyblade.com"/>
    <x v="5"/>
    <s v="--"/>
    <s v="Travel | Black SUV"/>
    <x v="0"/>
    <x v="478"/>
    <n v="13"/>
    <s v="11430, USA"/>
    <s v="11430, USA"/>
    <x v="3"/>
    <s v="PAX TRAVEL"/>
    <s v="DEPT - OPS - NY"/>
    <s v="Monthly Billing"/>
    <s v="Tip"/>
    <n v="0"/>
    <n v="0"/>
    <n v="7.86"/>
    <n v="7.86"/>
    <s v="USD"/>
    <n v="0"/>
    <n v="0"/>
    <n v="7.86"/>
    <n v="7.86"/>
    <n v="0"/>
  </r>
  <r>
    <s v="f4d7be1d-0c20-4531-aff2-2601b5151dae"/>
    <d v="2019-08-31T00:39:55"/>
    <d v="2019-08-31T00:00:00"/>
    <s v="12:33AM"/>
    <d v="2019-08-30T00:00:00"/>
    <s v="8:33PM"/>
    <s v="--"/>
    <s v="--"/>
    <s v="--"/>
    <s v="--"/>
    <s v="-05:00"/>
    <s v="Blade"/>
    <s v="Employee10"/>
    <s v="Employee10@blyblade.com"/>
    <x v="20"/>
    <s v="--"/>
    <s v="Travel | UberX"/>
    <x v="0"/>
    <x v="3"/>
    <s v="--"/>
    <s v="10016, USA"/>
    <s v="10016, USA"/>
    <x v="7"/>
    <s v="I'M RIDING EARLY/LATE"/>
    <s v="DEPT - OPS - CA"/>
    <s v="Monthly Billing"/>
    <s v="Fare"/>
    <n v="5.44"/>
    <n v="0"/>
    <n v="0"/>
    <n v="5.44"/>
    <s v="USD"/>
    <n v="5.44"/>
    <n v="0"/>
    <n v="0"/>
    <n v="5.44"/>
    <n v="0.54"/>
  </r>
  <r>
    <s v="120bbd65-3c70-4405-8f17-805f91886ad0"/>
    <d v="2019-08-31T00:48:21"/>
    <d v="2019-08-31T00:00:00"/>
    <s v="12:31AM"/>
    <d v="2019-08-30T00:00:00"/>
    <s v="8:31PM"/>
    <d v="2019-08-31T00:00:00"/>
    <s v="12:48AM"/>
    <d v="2019-08-30T00:00:00"/>
    <s v="8:48PM"/>
    <s v="-05:00"/>
    <s v="Blade"/>
    <s v="Employee29"/>
    <s v="Employee29@blyblade.com"/>
    <x v="7"/>
    <s v="--"/>
    <s v="Travel | UberX"/>
    <x v="0"/>
    <x v="955"/>
    <n v="8"/>
    <s v="10011, USA"/>
    <s v="10014, USA"/>
    <x v="7"/>
    <s v="I'M RIDING EARLY/LATE"/>
    <s v="DEPT - OPS - NY"/>
    <s v="Monthly Billing"/>
    <s v="Fare"/>
    <n v="11.56"/>
    <n v="0"/>
    <n v="0"/>
    <n v="11.56"/>
    <s v="USD"/>
    <n v="11.56"/>
    <n v="0"/>
    <n v="0"/>
    <n v="11.56"/>
    <n v="1.1599999999999999"/>
  </r>
  <r>
    <s v="29336797-24b2-4674-ae19-31c636cb12fe"/>
    <d v="2019-08-13T21:10:03"/>
    <d v="2019-08-13T00:00:00"/>
    <s v="8:57PM"/>
    <d v="2019-08-13T00:00:00"/>
    <s v="4:57PM"/>
    <d v="2019-08-13T00:00:00"/>
    <s v="9:08PM"/>
    <d v="2019-08-13T00:00:00"/>
    <s v="5:08PM"/>
    <s v="-05:00"/>
    <s v="Blade"/>
    <s v="Employee29"/>
    <s v="Employee29@blyblade.com"/>
    <x v="7"/>
    <s v="--"/>
    <s v="Travel | Black SUV"/>
    <x v="0"/>
    <x v="391"/>
    <n v="5"/>
    <s v="10016, USA"/>
    <s v="10010, USA"/>
    <x v="12"/>
    <s v="PAX TRAVEL"/>
    <s v="DEPT - OPS - NY"/>
    <s v="Monthly Billing"/>
    <s v="Tip"/>
    <n v="0"/>
    <n v="0"/>
    <n v="6.64"/>
    <n v="6.64"/>
    <s v="USD"/>
    <n v="0"/>
    <n v="0"/>
    <n v="6.64"/>
    <n v="6.64"/>
    <n v="0"/>
  </r>
  <r>
    <s v="ced05d46-ec0e-42e7-87a8-e73189fdf263"/>
    <d v="2019-08-31T01:00:12"/>
    <d v="2019-08-31T00:00:00"/>
    <s v="12:36AM"/>
    <d v="2019-08-30T00:00:00"/>
    <s v="8:36PM"/>
    <d v="2019-08-31T00:00:00"/>
    <s v="12:59AM"/>
    <d v="2019-08-30T00:00:00"/>
    <s v="8:59PM"/>
    <s v="-05:00"/>
    <s v="Blade"/>
    <s v="Employee16"/>
    <s v="Employee16@blyblade.com"/>
    <x v="13"/>
    <s v="--"/>
    <s v="Travel | UberX Diamond"/>
    <x v="0"/>
    <x v="200"/>
    <n v="10"/>
    <s v="10016, USA"/>
    <s v="10037, USA"/>
    <x v="7"/>
    <s v="I'M RIDING"/>
    <s v="DEPT - OPS - NY"/>
    <s v="Monthly Billing"/>
    <s v="Fare"/>
    <n v="17.77"/>
    <n v="0"/>
    <n v="0"/>
    <n v="17.77"/>
    <s v="USD"/>
    <n v="17.77"/>
    <n v="0"/>
    <n v="0"/>
    <n v="17.77"/>
    <n v="1.78"/>
  </r>
  <r>
    <s v="6c6c5b12-2d93-460c-84c6-2cef0f9bc052"/>
    <d v="2019-08-31T01:06:55"/>
    <d v="2019-08-31T00:00:00"/>
    <s v="12:40AM"/>
    <d v="2019-08-30T00:00:00"/>
    <s v="8:40PM"/>
    <d v="2019-08-31T00:00:00"/>
    <s v="1:06AM"/>
    <d v="2019-08-30T00:00:00"/>
    <s v="9:06PM"/>
    <s v="-05:00"/>
    <s v="Blade"/>
    <s v="Employee10"/>
    <s v="Employee10@blyblade.com"/>
    <x v="20"/>
    <s v="--"/>
    <s v="Travel | UberX"/>
    <x v="0"/>
    <x v="532"/>
    <n v="22"/>
    <s v="10016, USA"/>
    <s v="10025, USA"/>
    <x v="7"/>
    <s v="I'M RIDING EARLY/LATE"/>
    <s v="DEPT - OPS - CA"/>
    <s v="Monthly Billing"/>
    <s v="Fare"/>
    <n v="22.64"/>
    <n v="0"/>
    <n v="0"/>
    <n v="22.64"/>
    <s v="USD"/>
    <n v="22.64"/>
    <n v="0"/>
    <n v="0"/>
    <n v="22.64"/>
    <n v="2.2599999999999998"/>
  </r>
  <r>
    <s v="d19eb2d1-74a2-4e5b-9057-7cff34d1738b"/>
    <d v="2019-08-31T01:12:09"/>
    <d v="2019-08-31T00:00:00"/>
    <s v="12:35AM"/>
    <d v="2019-08-30T00:00:00"/>
    <s v="8:35PM"/>
    <d v="2019-08-31T00:00:00"/>
    <s v="1:11AM"/>
    <d v="2019-08-30T00:00:00"/>
    <s v="9:11PM"/>
    <s v="-05:00"/>
    <s v="Blade"/>
    <s v="Employee45"/>
    <s v="Employee45@blyblade.com"/>
    <x v="40"/>
    <s v="--"/>
    <s v="Travel | UberX"/>
    <x v="0"/>
    <x v="437"/>
    <n v="32"/>
    <s v="10011, USA"/>
    <s v="11222, USA"/>
    <x v="7"/>
    <s v="I'M RIDING EARLY/LATE"/>
    <s v="DEPT - CORP - NY"/>
    <s v="Monthly Billing"/>
    <s v="Fare"/>
    <n v="33.130000000000003"/>
    <n v="0"/>
    <n v="0"/>
    <n v="33.130000000000003"/>
    <s v="USD"/>
    <n v="33.130000000000003"/>
    <n v="0"/>
    <n v="0"/>
    <n v="33.130000000000003"/>
    <n v="3.31"/>
  </r>
  <r>
    <s v="ab374ed7-55c9-40f3-8443-d8a3275c8191"/>
    <d v="2019-08-31T01:13:59"/>
    <d v="2019-08-31T00:00:00"/>
    <s v="12:33AM"/>
    <d v="2019-08-30T00:00:00"/>
    <s v="8:33PM"/>
    <d v="2019-08-31T00:00:00"/>
    <s v="1:13AM"/>
    <d v="2019-08-30T00:00:00"/>
    <s v="9:13PM"/>
    <s v="-05:00"/>
    <s v="Blade"/>
    <s v="Employee36"/>
    <s v="Employee36@blyblade.com"/>
    <x v="45"/>
    <s v="--"/>
    <s v="Travel | UberX"/>
    <x v="0"/>
    <x v="950"/>
    <n v="36"/>
    <s v="10011, USA"/>
    <s v="11206, USA"/>
    <x v="7"/>
    <s v="I'M RIDING"/>
    <s v="DEPT - FR - NY"/>
    <s v="Monthly Billing"/>
    <s v="Fare"/>
    <n v="45.85"/>
    <n v="0"/>
    <n v="0"/>
    <n v="45.85"/>
    <s v="USD"/>
    <n v="45.85"/>
    <n v="0"/>
    <n v="0"/>
    <n v="45.85"/>
    <n v="4.59"/>
  </r>
  <r>
    <s v="9d9c4859-a341-4beb-8ed8-c69f053d9e5f"/>
    <d v="2019-08-13T23:06:29"/>
    <d v="2019-08-13T00:00:00"/>
    <s v="10:15PM"/>
    <d v="2019-08-13T00:00:00"/>
    <s v="6:15PM"/>
    <d v="2019-08-13T00:00:00"/>
    <s v="11:06PM"/>
    <d v="2019-08-13T00:00:00"/>
    <s v="7:06PM"/>
    <s v="-05:00"/>
    <s v="Blade"/>
    <s v="Employee29"/>
    <s v="Employee29@blyblade.com"/>
    <x v="7"/>
    <s v="--"/>
    <s v="Travel | Premium SUV"/>
    <x v="1"/>
    <x v="348"/>
    <n v="34"/>
    <s v="11978, USA"/>
    <s v="11963, USA"/>
    <x v="4"/>
    <s v="PAX TRAVEL"/>
    <s v="DEPT - OPS - NY"/>
    <s v="Monthly Billing"/>
    <s v="Tip"/>
    <n v="0"/>
    <n v="0"/>
    <n v="29.58"/>
    <n v="29.58"/>
    <s v="USD"/>
    <n v="0"/>
    <n v="0"/>
    <n v="29.58"/>
    <n v="29.58"/>
    <n v="0"/>
  </r>
  <r>
    <s v="e646fc4e-dce8-4d1b-a046-7d1546fea924"/>
    <d v="2019-08-31T01:19:31"/>
    <d v="2019-08-31T00:00:00"/>
    <s v="12:35AM"/>
    <d v="2019-08-30T00:00:00"/>
    <s v="8:35PM"/>
    <d v="2019-08-31T00:00:00"/>
    <s v="1:19AM"/>
    <d v="2019-08-30T00:00:00"/>
    <s v="9:19PM"/>
    <s v="-05:00"/>
    <s v="Blade"/>
    <s v="Employee25"/>
    <s v="Employee25@blyblade.com"/>
    <x v="21"/>
    <s v="--"/>
    <s v="Travel | UberX Diamond"/>
    <x v="0"/>
    <x v="684"/>
    <n v="33"/>
    <s v="10016, USA"/>
    <s v="07087, USA"/>
    <x v="7"/>
    <s v="I'M RIDING EARLY/LATE"/>
    <s v="DEPT - CX"/>
    <s v="Monthly Billing"/>
    <s v="Fare"/>
    <n v="62.71"/>
    <n v="0"/>
    <n v="0"/>
    <n v="62.71"/>
    <s v="USD"/>
    <n v="62.71"/>
    <n v="0"/>
    <n v="0"/>
    <n v="62.71"/>
    <n v="6.27"/>
  </r>
  <r>
    <s v="86c65112-cb37-4627-8082-9157b9cb9ae8"/>
    <d v="2019-08-31T01:59:13"/>
    <d v="2019-08-31T00:00:00"/>
    <s v="1:01AM"/>
    <d v="2019-08-30T00:00:00"/>
    <s v="9:01PM"/>
    <d v="2019-08-31T00:00:00"/>
    <s v="1:58AM"/>
    <d v="2019-08-30T00:00:00"/>
    <s v="9:58PM"/>
    <s v="-05:00"/>
    <s v="Blade"/>
    <s v="Employee51"/>
    <s v="Employee51@blyblade.com"/>
    <x v="36"/>
    <s v="--"/>
    <s v="Travel | UberX"/>
    <x v="1"/>
    <x v="997"/>
    <n v="50"/>
    <s v="11937, USA"/>
    <s v="11954, USA"/>
    <x v="7"/>
    <s v="I'M RIDING"/>
    <s v="DEPT - CX"/>
    <s v="Monthly Billing"/>
    <s v="Fare"/>
    <n v="59.85"/>
    <n v="0"/>
    <n v="0"/>
    <n v="59.85"/>
    <s v="USD"/>
    <n v="59.85"/>
    <n v="0"/>
    <n v="0"/>
    <n v="59.85"/>
    <n v="5.99"/>
  </r>
  <r>
    <s v="cbba880d-43eb-43e4-9957-b915b79cb1f3"/>
    <d v="2019-08-31T02:28:49"/>
    <d v="2019-08-31T00:00:00"/>
    <s v="1:51AM"/>
    <d v="2019-08-30T00:00:00"/>
    <s v="9:51PM"/>
    <d v="2019-08-31T00:00:00"/>
    <s v="2:28AM"/>
    <d v="2019-08-30T00:00:00"/>
    <s v="10:28PM"/>
    <s v="-05:00"/>
    <s v="Blade"/>
    <s v="Employee3"/>
    <s v="Employee3@blyblade.com"/>
    <x v="17"/>
    <s v="--"/>
    <s v="Travel | UberX Diamond"/>
    <x v="0"/>
    <x v="998"/>
    <n v="31"/>
    <s v="10011, USA"/>
    <s v="11214, USA"/>
    <x v="7"/>
    <s v="I'M RIDING EARLY/LATE"/>
    <s v="DEPT - CX"/>
    <s v="Monthly Billing"/>
    <s v="Fare"/>
    <n v="52.74"/>
    <n v="0"/>
    <n v="0"/>
    <n v="52.74"/>
    <s v="USD"/>
    <n v="52.74"/>
    <n v="0"/>
    <n v="0"/>
    <n v="52.74"/>
    <n v="5.27"/>
  </r>
  <r>
    <s v="7972e0fd-b7f1-49f8-bc38-ea9241c5a2a3"/>
    <d v="2019-08-31T04:39:32"/>
    <d v="2019-08-31T00:00:00"/>
    <s v="3:34AM"/>
    <d v="2019-08-30T00:00:00"/>
    <s v="11:34PM"/>
    <d v="2019-08-31T00:00:00"/>
    <s v="4:39AM"/>
    <d v="2019-08-31T00:00:00"/>
    <s v="12:39AM"/>
    <s v="-05:00"/>
    <s v="Blade"/>
    <s v="Employee51"/>
    <s v="Employee51@blyblade.com"/>
    <x v="36"/>
    <s v="--"/>
    <s v="Travel | UberX"/>
    <x v="1"/>
    <x v="999"/>
    <n v="54"/>
    <s v="11954, USA"/>
    <s v="11963, USA"/>
    <x v="7"/>
    <s v="I'M RIDING"/>
    <s v="DEPT - CX"/>
    <s v="Monthly Billing"/>
    <s v="Fare"/>
    <n v="76.099999999999994"/>
    <n v="0"/>
    <n v="0"/>
    <n v="76.099999999999994"/>
    <s v="USD"/>
    <n v="76.099999999999994"/>
    <n v="0"/>
    <n v="0"/>
    <n v="76.099999999999994"/>
    <n v="7.61"/>
  </r>
  <r>
    <s v="5467bac2-4ab1-40f1-9899-38d98099fc23"/>
    <d v="2019-08-31T05:03:18"/>
    <d v="2019-08-31T00:00:00"/>
    <s v="4:31AM"/>
    <d v="2019-08-31T00:00:00"/>
    <s v="12:31AM"/>
    <d v="2019-08-31T00:00:00"/>
    <s v="5:03AM"/>
    <d v="2019-08-31T00:00:00"/>
    <s v="1:03AM"/>
    <s v="-05:00"/>
    <s v="Blade"/>
    <s v="Employee5"/>
    <s v="Employee5@blyblade.com"/>
    <x v="9"/>
    <s v="--"/>
    <s v="Travel | UberX Diamond"/>
    <x v="0"/>
    <x v="815"/>
    <n v="26"/>
    <s v="10011, USA"/>
    <s v="11374, USA"/>
    <x v="7"/>
    <s v="I'M RIDING EARLY/LATE"/>
    <s v="DEPT - OPS - NY"/>
    <s v="Monthly Billing"/>
    <s v="Fare"/>
    <n v="45.72"/>
    <n v="0"/>
    <n v="0"/>
    <n v="45.72"/>
    <s v="USD"/>
    <n v="45.72"/>
    <n v="0"/>
    <n v="0"/>
    <n v="45.72"/>
    <n v="4.57"/>
  </r>
  <r>
    <s v="89b18e9f-af76-45c2-8766-0af2b8a71e75"/>
    <d v="2019-08-31T10:47:05"/>
    <d v="2019-08-31T00:00:00"/>
    <s v="10:15AM"/>
    <d v="2019-08-31T00:00:00"/>
    <s v="6:15AM"/>
    <d v="2019-08-31T00:00:00"/>
    <s v="10:46AM"/>
    <d v="2019-08-31T00:00:00"/>
    <s v="6:46AM"/>
    <s v="-05:00"/>
    <s v="Blade"/>
    <s v="Employee3"/>
    <s v="Employee3@blyblade.com"/>
    <x v="17"/>
    <s v="--"/>
    <s v="Travel | UberX Diamond"/>
    <x v="0"/>
    <x v="1000"/>
    <n v="28"/>
    <s v="11214, USA"/>
    <s v="10001, USA"/>
    <x v="7"/>
    <s v="I'M RIDING EARLY/LATE"/>
    <s v="DEPT - CX"/>
    <s v="Monthly Billing"/>
    <s v="Fare"/>
    <n v="53.7"/>
    <n v="0"/>
    <n v="0"/>
    <n v="53.7"/>
    <s v="USD"/>
    <n v="53.7"/>
    <n v="0"/>
    <n v="0"/>
    <n v="53.7"/>
    <n v="5.37"/>
  </r>
  <r>
    <s v="26dfaf5b-d23a-490b-82be-a9f54f5c9901"/>
    <d v="2019-08-31T11:24:30"/>
    <d v="2019-08-31T00:00:00"/>
    <s v="11:04AM"/>
    <d v="2019-08-31T00:00:00"/>
    <s v="7:04AM"/>
    <d v="2019-08-31T00:00:00"/>
    <s v="11:24AM"/>
    <d v="2019-08-31T00:00:00"/>
    <s v="7:24AM"/>
    <s v="-05:00"/>
    <s v="Blade"/>
    <s v="Employee51"/>
    <s v="Employee51@blyblade.com"/>
    <x v="36"/>
    <s v="--"/>
    <s v="Travel | UberX"/>
    <x v="1"/>
    <x v="110"/>
    <n v="5"/>
    <s v="11963, USA"/>
    <s v="11937, USA"/>
    <x v="7"/>
    <s v="I'M RIDING"/>
    <s v="DEPT - CX"/>
    <s v="Monthly Billing"/>
    <s v="Fare"/>
    <n v="20.64"/>
    <n v="0"/>
    <n v="0"/>
    <n v="20.64"/>
    <s v="USD"/>
    <n v="20.64"/>
    <n v="0"/>
    <n v="0"/>
    <n v="20.64"/>
    <n v="2.06"/>
  </r>
  <r>
    <s v="c71571e6-3bcb-45ca-b09f-267aba0d7406"/>
    <d v="2019-08-31T11:35:34"/>
    <d v="2019-08-31T00:00:00"/>
    <s v="11:07AM"/>
    <d v="2019-08-31T00:00:00"/>
    <s v="7:07AM"/>
    <d v="2019-08-31T00:00:00"/>
    <s v="11:35AM"/>
    <d v="2019-08-31T00:00:00"/>
    <s v="7:35AM"/>
    <s v="-05:00"/>
    <s v="Blade"/>
    <s v="Employee47"/>
    <s v="Employee47@blyblade.com"/>
    <x v="32"/>
    <s v="--"/>
    <s v="Travel | UberX"/>
    <x v="0"/>
    <x v="886"/>
    <n v="22"/>
    <s v="10036, USA"/>
    <s v="07608, USA"/>
    <x v="7"/>
    <s v="I'M RIDING"/>
    <s v="DEPT - CX"/>
    <s v="Monthly Billing"/>
    <s v="Fare"/>
    <n v="56.44"/>
    <n v="0"/>
    <n v="0"/>
    <n v="56.44"/>
    <s v="USD"/>
    <n v="56.44"/>
    <n v="0"/>
    <n v="0"/>
    <n v="56.44"/>
    <n v="5.64"/>
  </r>
  <r>
    <s v="9f125a9e-60a9-4104-afef-bd60ed4dc17a"/>
    <d v="2019-08-31T11:56:57"/>
    <d v="2019-08-31T00:00:00"/>
    <s v="11:09AM"/>
    <d v="2019-08-31T00:00:00"/>
    <s v="7:09AM"/>
    <d v="2019-08-31T00:00:00"/>
    <s v="11:56AM"/>
    <d v="2019-08-31T00:00:00"/>
    <s v="7:56AM"/>
    <s v="-05:00"/>
    <s v="Blade"/>
    <s v="Employee30"/>
    <s v="Employee30@blyblade.com"/>
    <x v="47"/>
    <s v="--"/>
    <s v="Travel | UberX"/>
    <x v="1"/>
    <x v="1001"/>
    <n v="36"/>
    <s v="11975, USA"/>
    <s v="11954, USA"/>
    <x v="7"/>
    <s v="I'M RIDING"/>
    <s v="BLADE - CX + SR CX"/>
    <s v="Monthly Billing"/>
    <s v="Fare"/>
    <n v="72.39"/>
    <n v="0"/>
    <n v="0"/>
    <n v="72.39"/>
    <s v="USD"/>
    <n v="72.39"/>
    <n v="0"/>
    <n v="0"/>
    <n v="72.39"/>
    <n v="7.24"/>
  </r>
  <r>
    <s v="2f1a9dfc-6c3b-4935-ab52-1d4b5c8de3e4"/>
    <d v="2019-08-31T16:39:23"/>
    <d v="2019-08-31T00:00:00"/>
    <s v="3:55PM"/>
    <d v="2019-08-31T00:00:00"/>
    <s v="11:55AM"/>
    <d v="2019-08-31T00:00:00"/>
    <s v="4:39PM"/>
    <d v="2019-08-31T00:00:00"/>
    <s v="12:39PM"/>
    <s v="-05:00"/>
    <s v="Blade"/>
    <s v="Employee47"/>
    <s v="Employee47@blyblade.com"/>
    <x v="32"/>
    <s v="--"/>
    <s v="Travel | UberX"/>
    <x v="2"/>
    <x v="1002"/>
    <n v="39"/>
    <s v="07608, USA"/>
    <s v="10023, USA"/>
    <x v="7"/>
    <s v="I'M RIDING"/>
    <s v="DEPT - CX"/>
    <s v="Monthly Billing"/>
    <s v="Fare"/>
    <n v="33.15"/>
    <n v="0"/>
    <n v="0"/>
    <n v="33.15"/>
    <s v="USD"/>
    <n v="33.15"/>
    <n v="0"/>
    <n v="0"/>
    <n v="33.15"/>
    <n v="3.32"/>
  </r>
  <r>
    <s v="469f8010-20b5-4848-9ebf-89c920945133"/>
    <d v="2019-08-31T19:07:50"/>
    <d v="2019-08-31T00:00:00"/>
    <s v="6:27PM"/>
    <d v="2019-08-31T00:00:00"/>
    <s v="2:27PM"/>
    <d v="2019-08-31T00:00:00"/>
    <s v="7:07PM"/>
    <d v="2019-08-31T00:00:00"/>
    <s v="3:07PM"/>
    <s v="-05:00"/>
    <s v="Blade"/>
    <s v="Employee10"/>
    <s v="Employee10@blyblade.com"/>
    <x v="20"/>
    <s v="--"/>
    <s v="Travel | UberX VIP"/>
    <x v="0"/>
    <x v="1003"/>
    <n v="37"/>
    <s v="10038, USA"/>
    <s v="10010, USA"/>
    <x v="7"/>
    <s v="I'M RIDING"/>
    <s v="DEPT - OPS - CA"/>
    <s v="Monthly Billing"/>
    <s v="Fare"/>
    <n v="42.43"/>
    <n v="0"/>
    <n v="0"/>
    <n v="42.43"/>
    <s v="USD"/>
    <n v="42.43"/>
    <n v="0"/>
    <n v="0"/>
    <n v="42.43"/>
    <n v="4.24"/>
  </r>
  <r>
    <s v="317638e4-62ed-49dc-92c8-ac8830115276"/>
    <d v="2019-08-14T13:36:15"/>
    <d v="2019-08-13T00:00:00"/>
    <s v="5:36PM"/>
    <d v="2019-08-13T00:00:00"/>
    <s v="1:36PM"/>
    <d v="2019-08-13T00:00:00"/>
    <s v="6:11PM"/>
    <d v="2019-08-13T00:00:00"/>
    <s v="2:11PM"/>
    <s v="-05:00"/>
    <s v="Blade"/>
    <s v="Employee20"/>
    <s v="Employee20@blyblade.com"/>
    <x v="19"/>
    <s v="--"/>
    <s v="Travel | UberXL"/>
    <x v="0"/>
    <x v="28"/>
    <n v="30"/>
    <s v="10016, USA"/>
    <s v="10011, USA"/>
    <x v="7"/>
    <s v="I'M RIDING"/>
    <s v="BLADE - CORP"/>
    <s v="Monthly Billing"/>
    <s v="Tip"/>
    <n v="0"/>
    <n v="0"/>
    <n v="7.07"/>
    <n v="7.07"/>
    <s v="USD"/>
    <n v="0"/>
    <n v="0"/>
    <n v="7.07"/>
    <n v="7.07"/>
    <n v="0"/>
  </r>
  <r>
    <s v="9bf8da24-1c44-4436-b93b-89424df50104"/>
    <d v="2019-06-01T05:47:49"/>
    <d v="2019-06-01T00:00:00"/>
    <s v="5:25AM"/>
    <d v="2019-06-01T00:00:00"/>
    <s v="1:25AM"/>
    <d v="2019-06-01T00:00:00"/>
    <s v="5:47AM"/>
    <d v="2019-06-01T00:00:00"/>
    <s v="1:47AM"/>
    <s v="-05:00"/>
    <s v="Blade"/>
    <s v="Employee2"/>
    <s v="Employee2@blyblade.com"/>
    <x v="2"/>
    <s v="--"/>
    <s v="Travel | UberX"/>
    <x v="0"/>
    <x v="716"/>
    <n v="14"/>
    <s v="10011, USA"/>
    <s v="10027, USA"/>
    <x v="10"/>
    <s v="CORP - Employee Rides"/>
    <s v="DEPT - OPS - NY"/>
    <s v="Monthly Billing"/>
    <s v="Fare"/>
    <n v="22.51"/>
    <n v="0"/>
    <n v="0"/>
    <n v="22.51"/>
    <s v="USD"/>
    <n v="22.51"/>
    <n v="0"/>
    <n v="0"/>
    <n v="22.51"/>
    <n v="2.25"/>
  </r>
  <r>
    <s v="b85e3c08-5f85-47e3-bf3d-5cff6dd840dd"/>
    <d v="2019-06-01T06:10:26"/>
    <d v="2019-06-01T00:00:00"/>
    <s v="5:24AM"/>
    <d v="2019-06-01T00:00:00"/>
    <s v="1:24AM"/>
    <d v="2019-06-01T00:00:00"/>
    <s v="6:10AM"/>
    <d v="2019-06-01T00:00:00"/>
    <s v="2:10AM"/>
    <s v="-05:00"/>
    <s v="Blade"/>
    <s v="Employee3"/>
    <s v="Employee3@blyblade.com"/>
    <x v="17"/>
    <s v="--"/>
    <s v="Travel | UberX"/>
    <x v="0"/>
    <x v="818"/>
    <n v="36"/>
    <s v="10011, USA"/>
    <s v="11214, USA"/>
    <x v="10"/>
    <s v="Late Night Rides"/>
    <s v="DEPT - CX"/>
    <s v="Monthly Billing"/>
    <s v="Fare"/>
    <n v="41.62"/>
    <n v="0"/>
    <n v="0"/>
    <n v="41.62"/>
    <s v="USD"/>
    <n v="41.62"/>
    <n v="0"/>
    <n v="0"/>
    <n v="41.62"/>
    <n v="4.16"/>
  </r>
  <r>
    <s v="0a20b1cd-a8af-41c3-ba5d-98cdba72bd2b"/>
    <d v="2019-06-02T00:42:40"/>
    <d v="2019-06-02T00:00:00"/>
    <s v="12:03AM"/>
    <d v="2019-06-01T00:00:00"/>
    <s v="8:03PM"/>
    <d v="2019-06-02T00:00:00"/>
    <s v="12:42AM"/>
    <d v="2019-06-01T00:00:00"/>
    <s v="8:42PM"/>
    <s v="-05:00"/>
    <s v="Blade"/>
    <s v="Employee5"/>
    <s v="Employee5@blyblade.com"/>
    <x v="9"/>
    <s v="--"/>
    <s v="Travel | UberX Diamond"/>
    <x v="0"/>
    <x v="928"/>
    <n v="37"/>
    <s v="10011, USA"/>
    <s v="11374, USA"/>
    <x v="10"/>
    <s v="CORP - Employee Rides"/>
    <s v="DEPT - OPS - NY"/>
    <s v="Monthly Billing"/>
    <s v="Fare"/>
    <n v="51.89"/>
    <n v="0"/>
    <n v="0"/>
    <n v="51.89"/>
    <s v="USD"/>
    <n v="51.89"/>
    <n v="0"/>
    <n v="0"/>
    <n v="51.89"/>
    <n v="5.19"/>
  </r>
  <r>
    <s v="64eb3792-ad9a-48f6-a3e1-04c6367745c0"/>
    <d v="2019-06-02T01:11:27"/>
    <d v="2019-06-02T00:00:00"/>
    <s v="12:31AM"/>
    <d v="2019-06-01T00:00:00"/>
    <s v="8:31PM"/>
    <d v="2019-06-02T00:00:00"/>
    <s v="1:11AM"/>
    <d v="2019-06-01T00:00:00"/>
    <s v="9:11PM"/>
    <s v="-05:00"/>
    <s v="Blade"/>
    <s v="Employee3"/>
    <s v="Employee3@blyblade.com"/>
    <x v="17"/>
    <s v="--"/>
    <s v="Travel | UberX"/>
    <x v="0"/>
    <x v="1004"/>
    <n v="37"/>
    <s v="10011, USA"/>
    <s v="11214, USA"/>
    <x v="10"/>
    <s v="CORP - Employee Rides"/>
    <s v="DEPT - CX"/>
    <s v="Monthly Billing"/>
    <s v="Fare"/>
    <n v="40.299999999999997"/>
    <n v="0"/>
    <n v="0"/>
    <n v="40.299999999999997"/>
    <s v="USD"/>
    <n v="40.299999999999997"/>
    <n v="0"/>
    <n v="0"/>
    <n v="40.299999999999997"/>
    <n v="4.03"/>
  </r>
  <r>
    <s v="be456448-f900-4d22-b89d-9a7813c38e6d"/>
    <d v="2019-06-03T01:57:56"/>
    <d v="2019-06-03T00:00:00"/>
    <s v="1:39AM"/>
    <d v="2019-06-02T00:00:00"/>
    <s v="9:39PM"/>
    <d v="2019-06-03T00:00:00"/>
    <s v="1:57AM"/>
    <d v="2019-06-02T00:00:00"/>
    <s v="9:57PM"/>
    <s v="-05:00"/>
    <s v="Blade"/>
    <s v="Employee12"/>
    <s v="Employee12@blyblade.com"/>
    <x v="0"/>
    <s v="--"/>
    <s v="Travel | UberX Diamond"/>
    <x v="0"/>
    <x v="425"/>
    <n v="11"/>
    <s v="10011, USA"/>
    <s v="10014, USA"/>
    <x v="10"/>
    <s v="CORP - Employee Rides"/>
    <s v="DEPT - OPS - NY"/>
    <s v="Monthly Billing"/>
    <s v="Fare"/>
    <n v="15.35"/>
    <n v="0"/>
    <n v="0"/>
    <n v="15.35"/>
    <s v="USD"/>
    <n v="15.35"/>
    <n v="0"/>
    <n v="0"/>
    <n v="15.35"/>
    <n v="1.54"/>
  </r>
  <r>
    <s v="fa5c4584-6f65-4b93-9f9a-e5f7c9124839"/>
    <d v="2019-06-03T03:24:38"/>
    <d v="2019-06-03T00:00:00"/>
    <s v="2:49AM"/>
    <d v="2019-06-02T00:00:00"/>
    <s v="10:49PM"/>
    <d v="2019-06-03T00:00:00"/>
    <s v="3:24AM"/>
    <d v="2019-06-02T00:00:00"/>
    <s v="11:24PM"/>
    <s v="-05:00"/>
    <s v="Blade"/>
    <s v="Employee3"/>
    <s v="Employee3@blyblade.com"/>
    <x v="17"/>
    <s v="--"/>
    <s v="Travel | UberX"/>
    <x v="0"/>
    <x v="1005"/>
    <n v="31"/>
    <s v="10011, USA"/>
    <s v="11214, USA"/>
    <x v="10"/>
    <s v="CORP - Employee Rides"/>
    <s v="DEPT - CX"/>
    <s v="Monthly Billing"/>
    <s v="Fare"/>
    <n v="42.95"/>
    <n v="0"/>
    <n v="0"/>
    <n v="42.95"/>
    <s v="USD"/>
    <n v="42.95"/>
    <n v="0"/>
    <n v="0"/>
    <n v="42.95"/>
    <n v="4.3"/>
  </r>
  <r>
    <s v="3d5400aa-fa8d-41a5-8f8b-78aa09010ddb"/>
    <d v="2019-06-04T01:23:12"/>
    <d v="2019-06-04T00:00:00"/>
    <s v="1:07AM"/>
    <d v="2019-06-03T00:00:00"/>
    <s v="9:07PM"/>
    <d v="2019-06-04T00:00:00"/>
    <s v="1:23AM"/>
    <d v="2019-06-03T00:00:00"/>
    <s v="9:23PM"/>
    <s v="-05:00"/>
    <s v="Blade"/>
    <s v="Employee19"/>
    <s v="Employee19@blyblade.com"/>
    <x v="10"/>
    <s v="--"/>
    <s v="Travel | UberX"/>
    <x v="0"/>
    <x v="91"/>
    <n v="9"/>
    <s v="10001, USA"/>
    <s v="10011, USA"/>
    <x v="10"/>
    <s v="Late Night Rides"/>
    <s v="DEPT - CORP - NY"/>
    <s v="Monthly Billing"/>
    <s v="Fare"/>
    <n v="13.72"/>
    <n v="0"/>
    <n v="0"/>
    <n v="13.72"/>
    <s v="USD"/>
    <n v="13.72"/>
    <n v="0"/>
    <n v="0"/>
    <n v="13.72"/>
    <n v="1.37"/>
  </r>
  <r>
    <s v="972edf32-993a-4a8a-a3d7-ce3b8332d3df"/>
    <d v="2019-06-04T02:55:27"/>
    <d v="2019-06-04T00:00:00"/>
    <s v="2:23AM"/>
    <d v="2019-06-03T00:00:00"/>
    <s v="10:23PM"/>
    <d v="2019-06-04T00:00:00"/>
    <s v="2:55AM"/>
    <d v="2019-06-03T00:00:00"/>
    <s v="10:55PM"/>
    <s v="-05:00"/>
    <s v="Blade"/>
    <s v="Employee5"/>
    <s v="Employee5@blyblade.com"/>
    <x v="9"/>
    <s v="--"/>
    <s v="Travel | UberX Diamond"/>
    <x v="0"/>
    <x v="156"/>
    <n v="29"/>
    <s v="10011, USA"/>
    <s v="11374, USA"/>
    <x v="10"/>
    <s v="CORP - Employee Rides"/>
    <s v="DEPT - OPS - NY"/>
    <s v="Monthly Billing"/>
    <s v="Fare"/>
    <n v="64.22"/>
    <n v="0"/>
    <n v="0"/>
    <n v="64.22"/>
    <s v="USD"/>
    <n v="64.22"/>
    <n v="0"/>
    <n v="0"/>
    <n v="64.22"/>
    <n v="6.42"/>
  </r>
  <r>
    <s v="65f1633c-e3f1-4bce-862e-0186296359a9"/>
    <d v="2019-06-04T18:45:41"/>
    <d v="2019-06-04T00:00:00"/>
    <s v="6:14PM"/>
    <d v="2019-06-04T00:00:00"/>
    <s v="2:14PM"/>
    <d v="2019-06-04T00:00:00"/>
    <s v="6:45PM"/>
    <d v="2019-06-04T00:00:00"/>
    <s v="2:45PM"/>
    <s v="-05:00"/>
    <s v="Blade"/>
    <s v="Employee22"/>
    <s v="Employee22@blyblade.com"/>
    <x v="16"/>
    <s v="--"/>
    <s v="Travel | Black"/>
    <x v="0"/>
    <x v="1006"/>
    <n v="24"/>
    <s v="10011, USA"/>
    <s v="10022, USA"/>
    <x v="10"/>
    <s v="CORP - Employee Rides"/>
    <s v="DEPT - OPS - NY"/>
    <s v="Monthly Billing"/>
    <s v="Fare"/>
    <n v="49.81"/>
    <n v="0"/>
    <n v="0"/>
    <n v="49.81"/>
    <s v="USD"/>
    <n v="49.81"/>
    <n v="0"/>
    <n v="0"/>
    <n v="49.81"/>
    <n v="4.9800000000000004"/>
  </r>
  <r>
    <s v="7b18abcb-552a-4021-bba6-4ff4d484fc7c"/>
    <d v="2019-06-05T00:45:58"/>
    <d v="2019-06-05T00:00:00"/>
    <s v="12:23AM"/>
    <d v="2019-06-04T00:00:00"/>
    <s v="8:23PM"/>
    <d v="2019-06-05T00:00:00"/>
    <s v="12:45AM"/>
    <d v="2019-06-04T00:00:00"/>
    <s v="8:45PM"/>
    <s v="-05:00"/>
    <s v="Blade"/>
    <s v="Employee18"/>
    <s v="Employee18@blyblade.com"/>
    <x v="34"/>
    <s v="--"/>
    <s v="Travel | UberX Diamond"/>
    <x v="0"/>
    <x v="97"/>
    <n v="12"/>
    <s v="10011, USA"/>
    <s v="10016, USA"/>
    <x v="10"/>
    <s v="Late Night Rides"/>
    <s v="DEPT - CX"/>
    <s v="Monthly Billing"/>
    <s v="Fare"/>
    <n v="18.41"/>
    <n v="0"/>
    <n v="0"/>
    <n v="18.41"/>
    <s v="USD"/>
    <n v="18.41"/>
    <n v="0"/>
    <n v="0"/>
    <n v="18.41"/>
    <n v="1.84"/>
  </r>
  <r>
    <s v="ee00953f-6f93-4f1f-a70d-b2d9448cecc9"/>
    <d v="2019-06-05T01:11:45"/>
    <d v="2019-06-05T00:00:00"/>
    <s v="12:28AM"/>
    <d v="2019-06-04T00:00:00"/>
    <s v="8:28PM"/>
    <d v="2019-06-05T00:00:00"/>
    <s v="1:11AM"/>
    <d v="2019-06-04T00:00:00"/>
    <s v="9:11PM"/>
    <s v="-05:00"/>
    <s v="Blade"/>
    <s v="Employee12"/>
    <s v="Employee12@blyblade.com"/>
    <x v="0"/>
    <s v="--"/>
    <s v="Travel | UberX"/>
    <x v="0"/>
    <x v="274"/>
    <n v="37"/>
    <s v="11371, USA"/>
    <s v="10012, USA"/>
    <x v="10"/>
    <s v="CORP - Employee Rides"/>
    <s v="DEPT - OPS - NY"/>
    <s v="Monthly Billing"/>
    <s v="Fare"/>
    <n v="48.1"/>
    <n v="0"/>
    <n v="0"/>
    <n v="48.1"/>
    <s v="USD"/>
    <n v="48.1"/>
    <n v="0"/>
    <n v="0"/>
    <n v="48.1"/>
    <n v="4.8099999999999996"/>
  </r>
  <r>
    <s v="ee031ff4-db6c-40dd-9904-967be9554f24"/>
    <d v="2019-06-05T02:35:36"/>
    <d v="2019-06-05T00:00:00"/>
    <s v="2:15AM"/>
    <d v="2019-06-04T00:00:00"/>
    <s v="10:15PM"/>
    <d v="2019-06-05T00:00:00"/>
    <s v="2:35AM"/>
    <d v="2019-06-04T00:00:00"/>
    <s v="10:35PM"/>
    <s v="-05:00"/>
    <s v="Blade"/>
    <s v="Employee19"/>
    <s v="Employee19@blyblade.com"/>
    <x v="10"/>
    <s v="--"/>
    <s v="Travel | UberX"/>
    <x v="0"/>
    <x v="198"/>
    <n v="10"/>
    <s v="10001, USA"/>
    <s v="10011, USA"/>
    <x v="10"/>
    <s v="Late Night Rides"/>
    <s v="DEPT - CORP - NY"/>
    <s v="Monthly Billing"/>
    <s v="Fare"/>
    <n v="23.09"/>
    <n v="0"/>
    <n v="0"/>
    <n v="23.09"/>
    <s v="USD"/>
    <n v="23.09"/>
    <n v="0"/>
    <n v="0"/>
    <n v="23.09"/>
    <n v="2.31"/>
  </r>
  <r>
    <s v="dd6f8550-3aa7-42ca-987e-a63147ba1ce3"/>
    <d v="2019-06-05T02:40:46"/>
    <d v="2019-06-05T00:00:00"/>
    <s v="2:19AM"/>
    <d v="2019-06-04T00:00:00"/>
    <s v="10:19PM"/>
    <d v="2019-06-05T00:00:00"/>
    <s v="2:40AM"/>
    <d v="2019-06-04T00:00:00"/>
    <s v="10:40PM"/>
    <s v="-05:00"/>
    <s v="Blade"/>
    <s v="Employee2"/>
    <s v="Employee2@blyblade.com"/>
    <x v="2"/>
    <s v="--"/>
    <s v="Travel | UberX Diamond"/>
    <x v="0"/>
    <x v="296"/>
    <n v="14"/>
    <s v="10011, USA"/>
    <s v="10027, USA"/>
    <x v="10"/>
    <s v="CORP - Employee Rides"/>
    <s v="DEPT - OPS - NY"/>
    <s v="Monthly Billing"/>
    <s v="Fare"/>
    <n v="26.52"/>
    <n v="0"/>
    <n v="0"/>
    <n v="26.52"/>
    <s v="USD"/>
    <n v="26.52"/>
    <n v="0"/>
    <n v="0"/>
    <n v="26.52"/>
    <n v="2.65"/>
  </r>
  <r>
    <s v="eaadbf29-ee10-45e3-9ecf-e3f2a93de470"/>
    <d v="2019-06-05T05:33:12"/>
    <d v="2019-06-05T00:00:00"/>
    <s v="5:04AM"/>
    <d v="2019-06-05T00:00:00"/>
    <s v="1:04AM"/>
    <d v="2019-06-05T00:00:00"/>
    <s v="5:32AM"/>
    <d v="2019-06-05T00:00:00"/>
    <s v="1:32AM"/>
    <s v="-05:00"/>
    <s v="Blade"/>
    <s v="Employee5"/>
    <s v="Employee5@blyblade.com"/>
    <x v="9"/>
    <s v="--"/>
    <s v="Travel | UberX Diamond"/>
    <x v="0"/>
    <x v="1007"/>
    <n v="24"/>
    <s v="10011, USA"/>
    <s v="11374, USA"/>
    <x v="10"/>
    <s v="CORP - Employee Rides"/>
    <s v="DEPT - OPS - NY"/>
    <s v="Monthly Billing"/>
    <s v="Fare"/>
    <n v="43.09"/>
    <n v="0"/>
    <n v="0"/>
    <n v="43.09"/>
    <s v="USD"/>
    <n v="43.09"/>
    <n v="0"/>
    <n v="0"/>
    <n v="43.09"/>
    <n v="4.3099999999999996"/>
  </r>
  <r>
    <s v="effc1144-7fcf-497b-b6ed-289172baacba"/>
    <d v="2019-06-06T00:38:07"/>
    <d v="2019-06-06T00:00:00"/>
    <s v="12:17AM"/>
    <d v="2019-06-05T00:00:00"/>
    <s v="8:17PM"/>
    <d v="2019-06-06T00:00:00"/>
    <s v="12:37AM"/>
    <d v="2019-06-05T00:00:00"/>
    <s v="8:37PM"/>
    <s v="-05:00"/>
    <s v="Blade"/>
    <s v="Employee22"/>
    <s v="Employee22@blyblade.com"/>
    <x v="16"/>
    <s v="--"/>
    <s v="Travel | UberX"/>
    <x v="0"/>
    <x v="567"/>
    <n v="14"/>
    <s v="10011, USA"/>
    <s v="10016, USA"/>
    <x v="10"/>
    <s v="CORP - Employee Rides"/>
    <s v="DEPT - OPS - NY"/>
    <s v="Monthly Billing"/>
    <s v="Fare"/>
    <n v="17.03"/>
    <n v="0"/>
    <n v="0"/>
    <n v="17.03"/>
    <s v="USD"/>
    <n v="17.03"/>
    <n v="0"/>
    <n v="0"/>
    <n v="17.03"/>
    <n v="1.7"/>
  </r>
  <r>
    <s v="a0e7e1b8-3ecb-4293-a2f6-cf3358d5b7a4"/>
    <d v="2019-06-06T02:52:21"/>
    <d v="2019-06-06T00:00:00"/>
    <s v="2:25AM"/>
    <d v="2019-06-05T00:00:00"/>
    <s v="10:25PM"/>
    <d v="2019-06-06T00:00:00"/>
    <s v="2:52AM"/>
    <d v="2019-06-05T00:00:00"/>
    <s v="10:52PM"/>
    <s v="-05:00"/>
    <s v="Blade"/>
    <s v="Employee19"/>
    <s v="Employee19@blyblade.com"/>
    <x v="10"/>
    <s v="--"/>
    <s v="Travel | UberX"/>
    <x v="0"/>
    <x v="243"/>
    <n v="20"/>
    <s v="10011, USA"/>
    <s v="10011, USA"/>
    <x v="10"/>
    <s v="CORP - Employee Rides"/>
    <s v="DEPT - CORP - NY"/>
    <s v="Monthly Billing"/>
    <s v="Fare"/>
    <n v="23.9"/>
    <n v="0"/>
    <n v="0"/>
    <n v="23.9"/>
    <s v="USD"/>
    <n v="23.9"/>
    <n v="0"/>
    <n v="0"/>
    <n v="23.9"/>
    <n v="2.39"/>
  </r>
  <r>
    <s v="12ac203f-a419-465c-ba41-06d08f9b2359"/>
    <d v="2019-06-06T03:04:03"/>
    <d v="2019-06-06T00:00:00"/>
    <s v="2:27AM"/>
    <d v="2019-06-05T00:00:00"/>
    <s v="10:27PM"/>
    <d v="2019-06-06T00:00:00"/>
    <s v="3:03AM"/>
    <d v="2019-06-05T00:00:00"/>
    <s v="11:03PM"/>
    <s v="-05:00"/>
    <s v="Blade"/>
    <s v="Employee5"/>
    <s v="Employee5@blyblade.com"/>
    <x v="9"/>
    <s v="--"/>
    <s v="Travel | UberX Diamond"/>
    <x v="0"/>
    <x v="394"/>
    <n v="32"/>
    <s v="10011, USA"/>
    <s v="11374, USA"/>
    <x v="10"/>
    <s v="CORP - Employee Rides"/>
    <s v="DEPT - OPS - NY"/>
    <s v="Monthly Billing"/>
    <s v="Fare"/>
    <n v="71.400000000000006"/>
    <n v="0"/>
    <n v="0"/>
    <n v="71.400000000000006"/>
    <s v="USD"/>
    <n v="71.400000000000006"/>
    <n v="0"/>
    <n v="0"/>
    <n v="71.400000000000006"/>
    <n v="7.14"/>
  </r>
  <r>
    <s v="49d833ab-464a-4a78-a924-ce21dc04ee06"/>
    <d v="2019-06-07T01:14:56"/>
    <d v="2019-06-07T00:00:00"/>
    <s v="12:56AM"/>
    <d v="2019-06-06T00:00:00"/>
    <s v="8:56PM"/>
    <d v="2019-06-07T00:00:00"/>
    <s v="1:14AM"/>
    <d v="2019-06-06T00:00:00"/>
    <s v="9:14PM"/>
    <s v="-05:00"/>
    <s v="Blade"/>
    <s v="Employee17"/>
    <s v="Employee17@blyblade.com"/>
    <x v="12"/>
    <s v="--"/>
    <s v="Travel | UberX"/>
    <x v="0"/>
    <x v="465"/>
    <n v="8"/>
    <s v="10016, USA"/>
    <s v="10017, USA"/>
    <x v="10"/>
    <s v="CORP - Employee Rides"/>
    <s v="DEPT - OPS - NY"/>
    <s v="Monthly Billing"/>
    <s v="Fare"/>
    <n v="10.76"/>
    <n v="0"/>
    <n v="0"/>
    <n v="10.76"/>
    <s v="USD"/>
    <n v="10.76"/>
    <n v="0"/>
    <n v="0"/>
    <n v="10.76"/>
    <n v="1.08"/>
  </r>
  <r>
    <s v="6622cbf9-1f4e-4dc2-adba-d909c6f2b991"/>
    <d v="2019-06-07T01:17:11"/>
    <d v="2019-06-07T00:00:00"/>
    <s v="12:59AM"/>
    <d v="2019-06-06T00:00:00"/>
    <s v="8:59PM"/>
    <d v="2019-06-07T00:00:00"/>
    <s v="1:17AM"/>
    <d v="2019-06-06T00:00:00"/>
    <s v="9:17PM"/>
    <s v="-05:00"/>
    <s v="Blade"/>
    <s v="Employee16"/>
    <s v="Employee16@blyblade.com"/>
    <x v="13"/>
    <s v="--"/>
    <s v="Travel | UberX"/>
    <x v="0"/>
    <x v="201"/>
    <n v="11"/>
    <s v="10016, USA"/>
    <s v="10003, USA"/>
    <x v="10"/>
    <s v="CORP - Employee Rides"/>
    <s v="DEPT - OPS - NY"/>
    <s v="Monthly Billing"/>
    <s v="Fare"/>
    <n v="17.600000000000001"/>
    <n v="0"/>
    <n v="0"/>
    <n v="17.600000000000001"/>
    <s v="USD"/>
    <n v="17.600000000000001"/>
    <n v="0"/>
    <n v="0"/>
    <n v="17.600000000000001"/>
    <n v="1.76"/>
  </r>
  <r>
    <s v="a0a9dc77-b91d-4cd8-ab84-dda1e72abd14"/>
    <d v="2019-06-07T01:38:07"/>
    <d v="2019-06-07T00:00:00"/>
    <s v="1:22AM"/>
    <d v="2019-06-06T00:00:00"/>
    <s v="9:22PM"/>
    <d v="2019-06-07T00:00:00"/>
    <s v="1:37AM"/>
    <d v="2019-06-06T00:00:00"/>
    <s v="9:37PM"/>
    <s v="-05:00"/>
    <s v="Blade"/>
    <s v="Employee29"/>
    <s v="Employee29@blyblade.com"/>
    <x v="7"/>
    <s v="--"/>
    <s v="Travel | UberX"/>
    <x v="0"/>
    <x v="142"/>
    <n v="11"/>
    <s v="10011, USA"/>
    <s v="10014, USA"/>
    <x v="10"/>
    <s v="CORP - Employee Rides"/>
    <s v="DEPT - OPS - NY"/>
    <s v="Monthly Billing"/>
    <s v="Fare"/>
    <n v="7.57"/>
    <n v="0"/>
    <n v="0"/>
    <n v="7.57"/>
    <s v="USD"/>
    <n v="7.57"/>
    <n v="0"/>
    <n v="0"/>
    <n v="7.57"/>
    <n v="0.76"/>
  </r>
  <r>
    <s v="2dc72a7a-164c-4691-ac3d-75b311a6527a"/>
    <d v="2019-06-07T01:46:31"/>
    <d v="2019-06-07T00:00:00"/>
    <s v="1:20AM"/>
    <d v="2019-06-06T00:00:00"/>
    <s v="9:20PM"/>
    <d v="2019-06-07T00:00:00"/>
    <s v="1:46AM"/>
    <d v="2019-06-06T00:00:00"/>
    <s v="9:46PM"/>
    <s v="-05:00"/>
    <s v="Blade"/>
    <s v="Employee2"/>
    <s v="Employee2@blyblade.com"/>
    <x v="2"/>
    <s v="--"/>
    <s v="Travel | UberX Diamond"/>
    <x v="0"/>
    <x v="117"/>
    <n v="19"/>
    <s v="10011, USA"/>
    <s v="10027, USA"/>
    <x v="10"/>
    <s v="CORP - Employee Rides"/>
    <s v="DEPT - OPS - NY"/>
    <s v="Monthly Billing"/>
    <s v="Fare"/>
    <n v="24.35"/>
    <n v="0"/>
    <n v="0"/>
    <n v="24.35"/>
    <s v="USD"/>
    <n v="24.35"/>
    <n v="0"/>
    <n v="0"/>
    <n v="24.35"/>
    <n v="2.44"/>
  </r>
  <r>
    <s v="5d9a1989-a15d-4a87-a885-1112f9a0f56d"/>
    <d v="2019-06-07T01:51:48"/>
    <d v="2019-06-07T00:00:00"/>
    <s v="1:10AM"/>
    <d v="2019-06-06T00:00:00"/>
    <s v="9:10PM"/>
    <d v="2019-06-07T00:00:00"/>
    <s v="1:51AM"/>
    <d v="2019-06-06T00:00:00"/>
    <s v="9:51PM"/>
    <s v="-05:00"/>
    <s v="Blade"/>
    <s v="Employee5"/>
    <s v="Employee5@blyblade.com"/>
    <x v="9"/>
    <s v="--"/>
    <s v="Travel | UberX Diamond"/>
    <x v="0"/>
    <x v="156"/>
    <n v="34"/>
    <s v="10011, USA"/>
    <s v="11374, USA"/>
    <x v="10"/>
    <s v="CORP - Employee Rides"/>
    <s v="DEPT - OPS - NY"/>
    <s v="Monthly Billing"/>
    <s v="Fare"/>
    <n v="51.23"/>
    <n v="0"/>
    <n v="0"/>
    <n v="51.23"/>
    <s v="USD"/>
    <n v="51.23"/>
    <n v="0"/>
    <n v="0"/>
    <n v="51.23"/>
    <n v="5.12"/>
  </r>
  <r>
    <s v="bf100f9a-ffdd-4714-8987-0b86b727bcf1"/>
    <d v="2019-06-07T05:58:20"/>
    <d v="2019-06-07T00:00:00"/>
    <s v="5:41AM"/>
    <d v="2019-06-07T00:00:00"/>
    <s v="1:41AM"/>
    <d v="2019-06-07T00:00:00"/>
    <s v="5:58AM"/>
    <d v="2019-06-07T00:00:00"/>
    <s v="1:58AM"/>
    <s v="-05:00"/>
    <s v="Blade"/>
    <s v="Employee18"/>
    <s v="Employee18@blyblade.com"/>
    <x v="34"/>
    <s v="--"/>
    <s v="Travel | UberX Diamond"/>
    <x v="0"/>
    <x v="569"/>
    <n v="12"/>
    <s v="10011, USA"/>
    <s v="10016, USA"/>
    <x v="10"/>
    <s v="Late Night Rides"/>
    <s v="DEPT - CX"/>
    <s v="Monthly Billing"/>
    <s v="Fare"/>
    <n v="13.81"/>
    <n v="0"/>
    <n v="0"/>
    <n v="13.81"/>
    <s v="USD"/>
    <n v="13.81"/>
    <n v="0"/>
    <n v="0"/>
    <n v="13.81"/>
    <n v="1.38"/>
  </r>
  <r>
    <s v="81721f5b-1f34-4168-b42d-62bcefaf7332"/>
    <d v="2019-08-14T22:29:45"/>
    <d v="2019-08-14T00:00:00"/>
    <s v="8:49PM"/>
    <d v="2019-08-14T00:00:00"/>
    <s v="4:49PM"/>
    <d v="2019-08-14T00:00:00"/>
    <s v="10:24PM"/>
    <d v="2019-08-14T00:00:00"/>
    <s v="6:24PM"/>
    <s v="-05:00"/>
    <s v="Blade"/>
    <s v="Employee6"/>
    <s v="Employee6@blyblade.com"/>
    <x v="3"/>
    <s v="--"/>
    <s v="Travel | Black SUV"/>
    <x v="0"/>
    <x v="354"/>
    <n v="88"/>
    <s v="10011, USA"/>
    <s v="11430, USA"/>
    <x v="4"/>
    <s v="PAX TRAVEL"/>
    <s v="DEPT - OPS - NY"/>
    <s v="Monthly Billing"/>
    <s v="Tip"/>
    <n v="0"/>
    <n v="0"/>
    <n v="31.78"/>
    <n v="31.78"/>
    <s v="USD"/>
    <n v="0"/>
    <n v="0"/>
    <n v="31.78"/>
    <n v="31.78"/>
    <n v="0"/>
  </r>
  <r>
    <s v="00e3a489-97c3-4f68-a2c4-56dfb8a22a36"/>
    <d v="2019-06-07T06:18:02"/>
    <d v="2019-06-07T00:00:00"/>
    <s v="5:41AM"/>
    <d v="2019-06-07T00:00:00"/>
    <s v="1:41AM"/>
    <d v="2019-06-07T00:00:00"/>
    <s v="6:17AM"/>
    <d v="2019-06-07T00:00:00"/>
    <s v="2:17AM"/>
    <s v="-05:00"/>
    <s v="Blade"/>
    <s v="Employee3"/>
    <s v="Employee3@blyblade.com"/>
    <x v="17"/>
    <s v="--"/>
    <s v="Travel | UberX"/>
    <x v="0"/>
    <x v="1008"/>
    <n v="31"/>
    <s v="10011, USA"/>
    <s v="11214, USA"/>
    <x v="10"/>
    <s v="Late Night Rides"/>
    <s v="DEPT - CX"/>
    <s v="Monthly Billing"/>
    <s v="Fare"/>
    <n v="52.21"/>
    <n v="0"/>
    <n v="0"/>
    <n v="52.21"/>
    <s v="USD"/>
    <n v="52.21"/>
    <n v="0"/>
    <n v="0"/>
    <n v="52.21"/>
    <n v="5.22"/>
  </r>
  <r>
    <s v="755720d2-eb7a-4233-b8cb-a603e9774b68"/>
    <d v="2019-06-07T10:23:01"/>
    <d v="2019-06-07T00:00:00"/>
    <s v="9:56AM"/>
    <d v="2019-06-07T00:00:00"/>
    <s v="5:56AM"/>
    <d v="2019-06-07T00:00:00"/>
    <s v="10:22AM"/>
    <d v="2019-06-07T00:00:00"/>
    <s v="6:22AM"/>
    <s v="-05:00"/>
    <s v="Blade"/>
    <s v="Employee5"/>
    <s v="Employee5@blyblade.com"/>
    <x v="9"/>
    <s v="--"/>
    <s v="Travel | UberX Diamond"/>
    <x v="0"/>
    <x v="1009"/>
    <n v="22"/>
    <s v="11374, USA"/>
    <s v="10011, USA"/>
    <x v="10"/>
    <s v="CORP - Employee Rides"/>
    <s v="DEPT - OPS - NY"/>
    <s v="Monthly Billing"/>
    <s v="Fare"/>
    <n v="45.32"/>
    <n v="0"/>
    <n v="0"/>
    <n v="45.32"/>
    <s v="USD"/>
    <n v="45.32"/>
    <n v="0"/>
    <n v="0"/>
    <n v="45.32"/>
    <n v="4.53"/>
  </r>
  <r>
    <s v="a5f90875-aa0f-5b1b-b57e-97069acaf84e"/>
    <d v="2019-08-15T00:32:17"/>
    <d v="2019-08-15T00:00:00"/>
    <s v="12:12AM"/>
    <d v="2019-08-14T00:00:00"/>
    <s v="8:12PM"/>
    <d v="2019-08-15T00:00:00"/>
    <s v="12:32AM"/>
    <d v="2019-08-14T00:00:00"/>
    <s v="8:32PM"/>
    <s v="-05:00"/>
    <s v="Blade"/>
    <s v="Employee52"/>
    <s v="Employee52@blyblade.com"/>
    <x v="37"/>
    <s v="--"/>
    <s v="Eats"/>
    <x v="0"/>
    <x v="774"/>
    <n v="19"/>
    <s v="10011, USA"/>
    <s v="10011, USA"/>
    <x v="9"/>
    <s v="Blade - Dinner Policy"/>
    <s v="DEPT - CX"/>
    <s v="Monthly Billing"/>
    <s v="Fare and Tip"/>
    <n v="29.19"/>
    <n v="0"/>
    <n v="2"/>
    <n v="29.19"/>
    <s v="USD"/>
    <n v="29.19"/>
    <n v="0"/>
    <n v="2"/>
    <n v="29.19"/>
    <n v="2.92"/>
  </r>
  <r>
    <s v="86db920e-f5bf-456a-83db-fc4e9d549d0e"/>
    <d v="2019-08-15T00:51:13"/>
    <d v="2019-08-13T00:00:00"/>
    <s v="5:42PM"/>
    <d v="2019-08-13T00:00:00"/>
    <s v="1:42PM"/>
    <d v="2019-08-13T00:00:00"/>
    <s v="6:07PM"/>
    <d v="2019-08-13T00:00:00"/>
    <s v="2:07PM"/>
    <s v="-05:00"/>
    <s v="Blade"/>
    <s v="Employee22"/>
    <s v="Employee22@blyblade.com"/>
    <x v="16"/>
    <s v="--"/>
    <s v="Travel | UberX Diamond"/>
    <x v="0"/>
    <x v="28"/>
    <n v="23"/>
    <s v="10022, USA"/>
    <s v="10012, USA"/>
    <x v="6"/>
    <s v="I'M RIDING"/>
    <s v="DEPT - OPS - NY"/>
    <s v="Monthly Billing"/>
    <s v="Tip"/>
    <n v="0"/>
    <n v="0"/>
    <n v="4"/>
    <n v="4"/>
    <s v="USD"/>
    <n v="0"/>
    <n v="0"/>
    <n v="4"/>
    <n v="4"/>
    <n v="0"/>
  </r>
  <r>
    <s v="b91dbfdb-4601-491f-ae3e-9f1364029ecc"/>
    <d v="2019-06-07T10:49:10"/>
    <d v="2019-06-07T00:00:00"/>
    <s v="10:30AM"/>
    <d v="2019-06-07T00:00:00"/>
    <s v="6:30AM"/>
    <d v="2019-06-07T00:00:00"/>
    <s v="10:49AM"/>
    <d v="2019-06-07T00:00:00"/>
    <s v="6:49AM"/>
    <s v="-05:00"/>
    <s v="Blade"/>
    <s v="Employee5"/>
    <s v="Employee5@blyblade.com"/>
    <x v="9"/>
    <s v="--"/>
    <s v="Travel | UberX Diamond"/>
    <x v="0"/>
    <x v="1010"/>
    <n v="15"/>
    <s v="10031, USA"/>
    <s v="10011, USA"/>
    <x v="10"/>
    <s v="CORP - Employee Rides"/>
    <s v="DEPT - OPS - NY"/>
    <s v="Monthly Billing"/>
    <s v="Fare"/>
    <n v="26.41"/>
    <n v="0"/>
    <n v="0"/>
    <n v="26.41"/>
    <s v="USD"/>
    <n v="26.41"/>
    <n v="0"/>
    <n v="0"/>
    <n v="26.41"/>
    <n v="2.64"/>
  </r>
  <r>
    <s v="2e838537-42b6-43f1-91eb-0ac7c92028b4"/>
    <d v="2019-06-08T00:58:49"/>
    <d v="2019-06-08T00:00:00"/>
    <s v="12:37AM"/>
    <d v="2019-06-07T00:00:00"/>
    <s v="8:37PM"/>
    <d v="2019-06-08T00:00:00"/>
    <s v="12:58AM"/>
    <d v="2019-06-07T00:00:00"/>
    <s v="8:58PM"/>
    <s v="-05:00"/>
    <s v="Blade"/>
    <s v="Employee6"/>
    <s v="Employee6@blyblade.com"/>
    <x v="3"/>
    <s v="--"/>
    <s v="Travel | UberX"/>
    <x v="0"/>
    <x v="177"/>
    <n v="8"/>
    <s v="10016, USA"/>
    <s v="10017, USA"/>
    <x v="10"/>
    <s v="Late Night Rides"/>
    <s v="DEPT - OPS - NY"/>
    <s v="Monthly Billing"/>
    <s v="Fare"/>
    <n v="5.42"/>
    <n v="0"/>
    <n v="0"/>
    <n v="5.42"/>
    <s v="USD"/>
    <n v="5.42"/>
    <n v="0"/>
    <n v="0"/>
    <n v="5.42"/>
    <n v="0.54"/>
  </r>
  <r>
    <s v="23fe73a9-aa80-4604-8788-9d54196ecade"/>
    <d v="2019-06-08T01:28:26"/>
    <d v="2019-06-08T00:00:00"/>
    <s v="12:47AM"/>
    <d v="2019-06-07T00:00:00"/>
    <s v="8:47PM"/>
    <d v="2019-06-08T00:00:00"/>
    <s v="1:28AM"/>
    <d v="2019-06-07T00:00:00"/>
    <s v="9:28PM"/>
    <s v="-05:00"/>
    <s v="Blade"/>
    <s v="Employee17"/>
    <s v="Employee17@blyblade.com"/>
    <x v="12"/>
    <s v="--"/>
    <s v="Travel | UberX"/>
    <x v="0"/>
    <x v="768"/>
    <n v="25"/>
    <s v="10016, USA"/>
    <s v="10001, USA"/>
    <x v="10"/>
    <s v="CORP - Employee Rides"/>
    <s v="DEPT - OPS - NY"/>
    <s v="Monthly Billing"/>
    <s v="Fare"/>
    <n v="18.34"/>
    <n v="0"/>
    <n v="0"/>
    <n v="18.34"/>
    <s v="USD"/>
    <n v="18.34"/>
    <n v="0"/>
    <n v="0"/>
    <n v="18.34"/>
    <n v="1.83"/>
  </r>
  <r>
    <s v="613911ad-9d9b-4a95-9130-15e0db82b03c"/>
    <d v="2019-06-08T01:35:48"/>
    <d v="2019-06-08T00:00:00"/>
    <s v="1:30AM"/>
    <d v="2019-06-07T00:00:00"/>
    <s v="9:30PM"/>
    <s v="--"/>
    <s v="--"/>
    <s v="--"/>
    <s v="--"/>
    <s v="-05:00"/>
    <s v="Blade"/>
    <s v="Employee5"/>
    <s v="Employee5@blyblade.com"/>
    <x v="9"/>
    <s v="--"/>
    <s v="Travel | UberX Diamond"/>
    <x v="0"/>
    <x v="3"/>
    <s v="--"/>
    <s v="10001, USA"/>
    <s v="10001, USA"/>
    <x v="10"/>
    <s v="CORP - Employee Rides"/>
    <s v="DEPT - OPS - NY"/>
    <s v="Monthly Billing"/>
    <s v="Fare"/>
    <n v="5.44"/>
    <n v="0"/>
    <n v="0"/>
    <n v="5.44"/>
    <s v="USD"/>
    <n v="5.44"/>
    <n v="0"/>
    <n v="0"/>
    <n v="5.44"/>
    <n v="0.54"/>
  </r>
  <r>
    <s v="4b55bc4f-f6d4-4243-9d4d-f3ca0729440f"/>
    <d v="2019-06-08T01:37:32"/>
    <d v="2019-06-08T00:00:00"/>
    <s v="1:19AM"/>
    <d v="2019-06-07T00:00:00"/>
    <s v="9:19PM"/>
    <d v="2019-06-08T00:00:00"/>
    <s v="1:37AM"/>
    <d v="2019-06-07T00:00:00"/>
    <s v="9:37PM"/>
    <s v="-05:00"/>
    <s v="Blade"/>
    <s v="Employee7"/>
    <s v="Employee7@blyblade.com"/>
    <x v="23"/>
    <s v="--"/>
    <s v="Travel | UberX"/>
    <x v="0"/>
    <x v="1011"/>
    <n v="15"/>
    <s v="10011, USA"/>
    <s v="10018, USA"/>
    <x v="10"/>
    <s v="CORP - Employee Rides"/>
    <s v="DEPT - OPS - NY"/>
    <s v="Monthly Billing"/>
    <s v="Fare"/>
    <n v="19.32"/>
    <n v="0"/>
    <n v="0"/>
    <n v="19.32"/>
    <s v="USD"/>
    <n v="19.32"/>
    <n v="0"/>
    <n v="0"/>
    <n v="19.32"/>
    <n v="1.93"/>
  </r>
  <r>
    <s v="1e3695d5-5b2b-5fdc-96e6-ccaccb941fc3"/>
    <d v="2019-08-15T03:26:14"/>
    <d v="2019-08-15T00:00:00"/>
    <s v="3:06AM"/>
    <d v="2019-08-14T00:00:00"/>
    <s v="11:06PM"/>
    <d v="2019-08-15T00:00:00"/>
    <s v="3:26AM"/>
    <d v="2019-08-14T00:00:00"/>
    <s v="11:26PM"/>
    <s v="-05:00"/>
    <s v="Blade"/>
    <s v="Employee51"/>
    <s v="Employee51@blyblade.com"/>
    <x v="36"/>
    <s v="--"/>
    <s v="Eats"/>
    <x v="0"/>
    <x v="391"/>
    <n v="20"/>
    <s v="10011, USA"/>
    <s v="10011, USA"/>
    <x v="9"/>
    <s v="Blade - Dinner Policy"/>
    <s v="DEPT - CX"/>
    <s v="Monthly Billing"/>
    <s v="Fare and Tip"/>
    <n v="42.61"/>
    <n v="0"/>
    <n v="5.0999999999999996"/>
    <n v="30"/>
    <s v="USD"/>
    <n v="42.61"/>
    <n v="0"/>
    <n v="5.0999999999999996"/>
    <n v="30"/>
    <n v="3"/>
  </r>
  <r>
    <s v="31ed4778-1396-4da4-a3fb-97405d8495a7"/>
    <d v="2019-06-08T01:41:53"/>
    <d v="2019-06-08T00:00:00"/>
    <s v="1:22AM"/>
    <d v="2019-06-07T00:00:00"/>
    <s v="9:22PM"/>
    <d v="2019-06-08T00:00:00"/>
    <s v="1:41AM"/>
    <d v="2019-06-07T00:00:00"/>
    <s v="9:41PM"/>
    <s v="-05:00"/>
    <s v="Blade"/>
    <s v="Employee2"/>
    <s v="Employee2@blyblade.com"/>
    <x v="2"/>
    <s v="--"/>
    <s v="Travel | UberX Diamond"/>
    <x v="0"/>
    <x v="117"/>
    <n v="15"/>
    <s v="10011, USA"/>
    <s v="10027, USA"/>
    <x v="10"/>
    <s v="CORP - Employee Rides"/>
    <s v="DEPT - OPS - NY"/>
    <s v="Monthly Billing"/>
    <s v="Fare"/>
    <n v="24.19"/>
    <n v="0"/>
    <n v="0"/>
    <n v="24.19"/>
    <s v="USD"/>
    <n v="24.19"/>
    <n v="0"/>
    <n v="0"/>
    <n v="24.19"/>
    <n v="2.42"/>
  </r>
  <r>
    <s v="9e1814ff-c5ed-40ab-b0e3-5c8001fd6c7d"/>
    <d v="2019-06-08T03:09:30"/>
    <d v="2019-06-08T00:00:00"/>
    <s v="2:44AM"/>
    <d v="2019-06-07T00:00:00"/>
    <s v="10:44PM"/>
    <d v="2019-06-08T00:00:00"/>
    <s v="3:09AM"/>
    <d v="2019-06-07T00:00:00"/>
    <s v="11:09PM"/>
    <s v="-05:00"/>
    <s v="Blade"/>
    <s v="Employee18"/>
    <s v="Employee18@blyblade.com"/>
    <x v="34"/>
    <s v="--"/>
    <s v="Travel | UberX Diamond"/>
    <x v="0"/>
    <x v="143"/>
    <n v="19"/>
    <s v="10011, USA"/>
    <s v="10016, USA"/>
    <x v="10"/>
    <s v="Late Night Rides"/>
    <s v="DEPT - CX"/>
    <s v="Monthly Billing"/>
    <s v="Fare"/>
    <n v="18.260000000000002"/>
    <n v="0"/>
    <n v="0"/>
    <n v="18.260000000000002"/>
    <s v="USD"/>
    <n v="18.260000000000002"/>
    <n v="0"/>
    <n v="0"/>
    <n v="18.260000000000002"/>
    <n v="1.83"/>
  </r>
  <r>
    <s v="1ae67fe4-62cf-4d17-bfb0-03d844d18e9b"/>
    <d v="2019-06-08T03:12:00"/>
    <d v="2019-06-08T00:00:00"/>
    <s v="2:19AM"/>
    <d v="2019-06-07T00:00:00"/>
    <s v="10:19PM"/>
    <d v="2019-06-08T00:00:00"/>
    <s v="3:11AM"/>
    <d v="2019-06-07T00:00:00"/>
    <s v="11:11PM"/>
    <s v="-05:00"/>
    <s v="Blade"/>
    <s v="Employee32"/>
    <s v="Employee32@blyblade.com"/>
    <x v="22"/>
    <s v="--"/>
    <s v="Travel | UberX"/>
    <x v="0"/>
    <x v="782"/>
    <n v="42"/>
    <s v="10016, USA"/>
    <s v="10018, USA"/>
    <x v="10"/>
    <s v="CORP - Employee Rides"/>
    <s v="--"/>
    <s v="Monthly Billing"/>
    <s v="Fare"/>
    <n v="19.489999999999998"/>
    <n v="0"/>
    <n v="0"/>
    <n v="19.489999999999998"/>
    <s v="USD"/>
    <n v="19.489999999999998"/>
    <n v="0"/>
    <n v="0"/>
    <n v="19.489999999999998"/>
    <n v="1.95"/>
  </r>
  <r>
    <s v="5f03cc80-d36a-4de0-8c66-4d9d94674e7e"/>
    <d v="2019-06-08T03:20:59"/>
    <d v="2019-06-08T00:00:00"/>
    <s v="2:44AM"/>
    <d v="2019-06-07T00:00:00"/>
    <s v="10:44PM"/>
    <d v="2019-06-08T00:00:00"/>
    <s v="3:20AM"/>
    <d v="2019-06-07T00:00:00"/>
    <s v="11:20PM"/>
    <s v="-05:00"/>
    <s v="Blade"/>
    <s v="Employee3"/>
    <s v="Employee3@blyblade.com"/>
    <x v="17"/>
    <s v="--"/>
    <s v="Travel | UberX"/>
    <x v="0"/>
    <x v="280"/>
    <n v="30"/>
    <s v="10011, USA"/>
    <s v="11214, USA"/>
    <x v="10"/>
    <s v="Late Night Rides"/>
    <s v="DEPT - CX"/>
    <s v="Monthly Billing"/>
    <s v="Fare"/>
    <n v="55.37"/>
    <n v="0"/>
    <n v="0"/>
    <n v="55.37"/>
    <s v="USD"/>
    <n v="55.37"/>
    <n v="0"/>
    <n v="0"/>
    <n v="55.37"/>
    <n v="5.54"/>
  </r>
  <r>
    <s v="c46dbae6-9806-4237-9d96-5d7a128822d4"/>
    <d v="2019-06-08T04:43:43"/>
    <d v="2019-06-08T00:00:00"/>
    <s v="4:24AM"/>
    <d v="2019-06-08T00:00:00"/>
    <s v="12:24AM"/>
    <d v="2019-06-08T00:00:00"/>
    <s v="4:43AM"/>
    <d v="2019-06-08T00:00:00"/>
    <s v="12:43AM"/>
    <s v="-05:00"/>
    <s v="Blade"/>
    <s v="Employee5"/>
    <s v="Employee5@blyblade.com"/>
    <x v="9"/>
    <s v="--"/>
    <s v="Travel | UberX Diamond"/>
    <x v="0"/>
    <x v="225"/>
    <n v="17"/>
    <s v="10016, USA"/>
    <s v="10001, USA"/>
    <x v="10"/>
    <s v="CORP - Employee Rides"/>
    <s v="DEPT - OPS - NY"/>
    <s v="Monthly Billing"/>
    <s v="Fare"/>
    <n v="22.59"/>
    <n v="0"/>
    <n v="0"/>
    <n v="22.59"/>
    <s v="USD"/>
    <n v="22.59"/>
    <n v="0"/>
    <n v="0"/>
    <n v="22.59"/>
    <n v="2.2599999999999998"/>
  </r>
  <r>
    <s v="f91f1faa-0835-4dbf-91d2-fbe357f907c2"/>
    <d v="2019-06-11T01:09:27"/>
    <d v="2019-06-11T00:00:00"/>
    <s v="12:27AM"/>
    <d v="2019-06-10T00:00:00"/>
    <s v="8:27PM"/>
    <d v="2019-06-11T00:00:00"/>
    <s v="1:09AM"/>
    <d v="2019-06-10T00:00:00"/>
    <s v="9:09PM"/>
    <s v="-05:00"/>
    <s v="Blade"/>
    <s v="Employee5"/>
    <s v="Employee5@blyblade.com"/>
    <x v="9"/>
    <s v="--"/>
    <s v="Travel | UberX Diamond"/>
    <x v="0"/>
    <x v="815"/>
    <n v="36"/>
    <s v="10011, USA"/>
    <s v="11374, USA"/>
    <x v="10"/>
    <s v="CORP - Employee Rides"/>
    <s v="DEPT - OPS - NY"/>
    <s v="Monthly Billing"/>
    <s v="Fare"/>
    <n v="47.47"/>
    <n v="0"/>
    <n v="0"/>
    <n v="47.47"/>
    <s v="USD"/>
    <n v="47.47"/>
    <n v="0"/>
    <n v="0"/>
    <n v="47.47"/>
    <n v="4.75"/>
  </r>
  <r>
    <s v="adc40467-32c4-46a8-b487-0f6126597a1a"/>
    <d v="2019-06-11T05:55:13"/>
    <d v="2019-06-11T00:00:00"/>
    <s v="5:42AM"/>
    <d v="2019-06-11T00:00:00"/>
    <s v="1:42AM"/>
    <d v="2019-06-11T00:00:00"/>
    <s v="5:55AM"/>
    <d v="2019-06-11T00:00:00"/>
    <s v="1:55AM"/>
    <s v="-05:00"/>
    <s v="Blade"/>
    <s v="Employee19"/>
    <s v="Employee19@blyblade.com"/>
    <x v="10"/>
    <s v="--"/>
    <s v="Travel | UberX"/>
    <x v="0"/>
    <x v="246"/>
    <n v="7"/>
    <s v="10011, USA"/>
    <s v="10011, USA"/>
    <x v="10"/>
    <s v="Late Night Rides"/>
    <s v="DEPT - CORP - NY"/>
    <s v="Monthly Billing"/>
    <s v="Fare"/>
    <n v="13.85"/>
    <n v="0"/>
    <n v="0"/>
    <n v="13.85"/>
    <s v="USD"/>
    <n v="13.85"/>
    <n v="0"/>
    <n v="0"/>
    <n v="13.85"/>
    <n v="1.39"/>
  </r>
  <r>
    <s v="fe87b621-d624-4169-88c0-542784bacb73"/>
    <d v="2019-06-12T01:56:01"/>
    <d v="2019-06-12T00:00:00"/>
    <s v="1:20AM"/>
    <d v="2019-06-11T00:00:00"/>
    <s v="9:20PM"/>
    <d v="2019-06-12T00:00:00"/>
    <s v="1:55AM"/>
    <d v="2019-06-11T00:00:00"/>
    <s v="9:55PM"/>
    <s v="-05:00"/>
    <s v="Blade"/>
    <s v="Employee5"/>
    <s v="Employee5@blyblade.com"/>
    <x v="9"/>
    <s v="--"/>
    <s v="Travel | UberX Diamond"/>
    <x v="0"/>
    <x v="156"/>
    <n v="30"/>
    <s v="10011, USA"/>
    <s v="11374, USA"/>
    <x v="10"/>
    <s v="CORP - Employee Rides"/>
    <s v="DEPT - OPS - NY"/>
    <s v="Monthly Billing"/>
    <s v="Fare"/>
    <n v="49.79"/>
    <n v="0"/>
    <n v="0"/>
    <n v="49.79"/>
    <s v="USD"/>
    <n v="49.79"/>
    <n v="0"/>
    <n v="0"/>
    <n v="49.79"/>
    <n v="4.9800000000000004"/>
  </r>
  <r>
    <s v="3231c7e1-8f9a-4d9d-9cb8-303511ab2c26"/>
    <d v="2019-06-12T12:22:02"/>
    <d v="2019-06-12T00:00:00"/>
    <s v="12:04PM"/>
    <d v="2019-06-12T00:00:00"/>
    <s v="8:04AM"/>
    <d v="2019-06-12T00:00:00"/>
    <s v="12:21PM"/>
    <d v="2019-06-12T00:00:00"/>
    <s v="8:21AM"/>
    <s v="-05:00"/>
    <s v="Blade"/>
    <s v="Employee4"/>
    <s v="Employee4@blyblade.com"/>
    <x v="1"/>
    <s v="--"/>
    <s v="Travel | UberX"/>
    <x v="0"/>
    <x v="1012"/>
    <n v="13"/>
    <s v="10038, USA"/>
    <s v="10016, USA"/>
    <x v="10"/>
    <s v="CORP - Employee Rides"/>
    <s v="DEPT - CX"/>
    <s v="Monthly Billing"/>
    <s v="Fare"/>
    <n v="18.39"/>
    <n v="0"/>
    <n v="0"/>
    <n v="18.39"/>
    <s v="USD"/>
    <n v="18.39"/>
    <n v="0"/>
    <n v="0"/>
    <n v="18.39"/>
    <n v="1.84"/>
  </r>
  <r>
    <s v="81f86116-ceb5-482f-92d9-4d84561f311b"/>
    <d v="2019-08-15T11:39:25"/>
    <d v="2019-08-15T00:00:00"/>
    <s v="11:05AM"/>
    <d v="2019-08-15T00:00:00"/>
    <s v="7:05AM"/>
    <d v="2019-08-15T00:00:00"/>
    <s v="11:38AM"/>
    <d v="2019-08-15T00:00:00"/>
    <s v="7:38AM"/>
    <s v="-05:00"/>
    <s v="Blade"/>
    <s v="Employee36"/>
    <s v="Employee36@blyblade.com"/>
    <x v="45"/>
    <s v="--"/>
    <s v="Travel | UberX"/>
    <x v="0"/>
    <x v="914"/>
    <n v="30"/>
    <s v="11206, USA"/>
    <s v="10011, USA"/>
    <x v="7"/>
    <s v="I'M RIDING"/>
    <s v="DEPT - FR - NY"/>
    <s v="Monthly Billing"/>
    <s v="Tip"/>
    <n v="0"/>
    <n v="0"/>
    <n v="7.29"/>
    <n v="7.29"/>
    <s v="USD"/>
    <n v="0"/>
    <n v="0"/>
    <n v="7.29"/>
    <n v="7.29"/>
    <n v="0"/>
  </r>
  <r>
    <s v="f7370424-fd59-4221-b17c-f50736f1d0a6"/>
    <d v="2019-08-15T11:39:26"/>
    <d v="2019-08-15T00:00:00"/>
    <s v="10:42AM"/>
    <d v="2019-08-15T00:00:00"/>
    <s v="6:42AM"/>
    <d v="2019-08-15T00:00:00"/>
    <s v="11:22AM"/>
    <d v="2019-08-15T00:00:00"/>
    <s v="7:22AM"/>
    <s v="-05:00"/>
    <s v="Blade"/>
    <s v="Employee25"/>
    <s v="Employee25@blyblade.com"/>
    <x v="21"/>
    <s v="--"/>
    <s v="Travel | UberX Diamond"/>
    <x v="2"/>
    <x v="913"/>
    <n v="32"/>
    <s v="07087, USA"/>
    <s v="10016, USA"/>
    <x v="7"/>
    <s v="I'M RIDING EARLY/LATE"/>
    <s v="DEPT - CX"/>
    <s v="Monthly Billing"/>
    <s v="Tip"/>
    <n v="0"/>
    <n v="0"/>
    <n v="5.5"/>
    <n v="5.5"/>
    <s v="USD"/>
    <n v="0"/>
    <n v="0"/>
    <n v="5.5"/>
    <n v="5.5"/>
    <n v="0"/>
  </r>
  <r>
    <s v="06cc965d-74a2-454b-ab94-eb49ada11087"/>
    <d v="2019-06-13T00:30:26"/>
    <d v="2019-06-13T00:00:00"/>
    <s v="12:12AM"/>
    <d v="2019-06-12T00:00:00"/>
    <s v="8:12PM"/>
    <d v="2019-06-13T00:00:00"/>
    <s v="12:30AM"/>
    <d v="2019-06-12T00:00:00"/>
    <s v="8:30PM"/>
    <s v="-05:00"/>
    <s v="Blade"/>
    <s v="Employee18"/>
    <s v="Employee18@blyblade.com"/>
    <x v="34"/>
    <s v="--"/>
    <s v="Travel | UberX Diamond"/>
    <x v="0"/>
    <x v="60"/>
    <n v="13"/>
    <s v="10011, USA"/>
    <s v="10016, USA"/>
    <x v="10"/>
    <s v="Late Night Rides"/>
    <s v="DEPT - CX"/>
    <s v="Monthly Billing"/>
    <s v="Fare"/>
    <n v="18.59"/>
    <n v="0"/>
    <n v="0"/>
    <n v="18.59"/>
    <s v="USD"/>
    <n v="18.59"/>
    <n v="0"/>
    <n v="0"/>
    <n v="18.59"/>
    <n v="1.86"/>
  </r>
  <r>
    <s v="9169ce79-5351-4b6d-b2aa-b57ee2902314"/>
    <d v="2019-06-13T01:51:07"/>
    <d v="2019-06-13T00:00:00"/>
    <s v="1:32AM"/>
    <d v="2019-06-12T00:00:00"/>
    <s v="9:32PM"/>
    <d v="2019-06-13T00:00:00"/>
    <s v="1:50AM"/>
    <d v="2019-06-12T00:00:00"/>
    <s v="9:50PM"/>
    <s v="-05:00"/>
    <s v="Blade"/>
    <s v="Employee2"/>
    <s v="Employee2@blyblade.com"/>
    <x v="2"/>
    <s v="--"/>
    <s v="Travel | UberX Diamond"/>
    <x v="0"/>
    <x v="305"/>
    <n v="16"/>
    <s v="10011, USA"/>
    <s v="10027, USA"/>
    <x v="10"/>
    <s v="CORP - Employee Rides"/>
    <s v="DEPT - OPS - NY"/>
    <s v="Monthly Billing"/>
    <s v="Fare"/>
    <n v="24.2"/>
    <n v="0"/>
    <n v="0"/>
    <n v="24.2"/>
    <s v="USD"/>
    <n v="24.2"/>
    <n v="0"/>
    <n v="0"/>
    <n v="24.2"/>
    <n v="2.42"/>
  </r>
  <r>
    <s v="6c3fb1bb-5044-49b0-b1cc-17b40807aa8a"/>
    <d v="2019-06-13T02:21:04"/>
    <d v="2019-06-13T00:00:00"/>
    <s v="2:04AM"/>
    <d v="2019-06-12T00:00:00"/>
    <s v="10:04PM"/>
    <d v="2019-06-13T00:00:00"/>
    <s v="2:20AM"/>
    <d v="2019-06-12T00:00:00"/>
    <s v="10:20PM"/>
    <s v="-05:00"/>
    <s v="Blade"/>
    <s v="Employee16"/>
    <s v="Employee16@blyblade.com"/>
    <x v="13"/>
    <s v="--"/>
    <s v="Travel | UberX"/>
    <x v="0"/>
    <x v="236"/>
    <n v="11"/>
    <s v="10001, USA"/>
    <s v="07086, USA"/>
    <x v="10"/>
    <s v="CORP - Employee Rides"/>
    <s v="DEPT - OPS - NY"/>
    <s v="Monthly Billing"/>
    <s v="Fare"/>
    <n v="38.64"/>
    <n v="0"/>
    <n v="0"/>
    <n v="38.64"/>
    <s v="USD"/>
    <n v="38.64"/>
    <n v="0"/>
    <n v="0"/>
    <n v="38.64"/>
    <n v="3.86"/>
  </r>
  <r>
    <s v="44f124f7-6d5d-43a8-8ea9-3b9f4c5edfc0"/>
    <d v="2019-06-13T02:26:58"/>
    <d v="2019-06-13T00:00:00"/>
    <s v="2:03AM"/>
    <d v="2019-06-12T00:00:00"/>
    <s v="10:03PM"/>
    <d v="2019-06-13T00:00:00"/>
    <s v="2:26AM"/>
    <d v="2019-06-12T00:00:00"/>
    <s v="10:26PM"/>
    <s v="-05:00"/>
    <s v="Blade"/>
    <s v="Employee17"/>
    <s v="Employee17@blyblade.com"/>
    <x v="12"/>
    <s v="--"/>
    <s v="Travel | UberX"/>
    <x v="0"/>
    <x v="1013"/>
    <n v="19"/>
    <s v="10001, USA"/>
    <s v="10017, USA"/>
    <x v="10"/>
    <s v="CORP - Employee Rides"/>
    <s v="DEPT - OPS - NY"/>
    <s v="Monthly Billing"/>
    <s v="Fare"/>
    <n v="17.66"/>
    <n v="0"/>
    <n v="0"/>
    <n v="17.66"/>
    <s v="USD"/>
    <n v="17.66"/>
    <n v="0"/>
    <n v="0"/>
    <n v="17.66"/>
    <n v="1.77"/>
  </r>
  <r>
    <s v="3a66c146-a350-49c9-a0e0-3af41d0fc0d0"/>
    <d v="2019-06-13T04:33:23"/>
    <d v="2019-06-13T00:00:00"/>
    <s v="4:00AM"/>
    <d v="2019-06-13T00:00:00"/>
    <s v="12:00AM"/>
    <d v="2019-06-13T00:00:00"/>
    <s v="4:33AM"/>
    <d v="2019-06-13T00:00:00"/>
    <s v="12:33AM"/>
    <s v="-05:00"/>
    <s v="Blade"/>
    <s v="Employee5"/>
    <s v="Employee5@blyblade.com"/>
    <x v="9"/>
    <s v="--"/>
    <s v="Travel | UberX Diamond"/>
    <x v="0"/>
    <x v="156"/>
    <n v="27"/>
    <s v="10011, USA"/>
    <s v="11374, USA"/>
    <x v="10"/>
    <s v="CORP - Employee Rides"/>
    <s v="DEPT - OPS - NY"/>
    <s v="Monthly Billing"/>
    <s v="Fare"/>
    <n v="45.8"/>
    <n v="0"/>
    <n v="0"/>
    <n v="45.8"/>
    <s v="USD"/>
    <n v="45.8"/>
    <n v="0"/>
    <n v="0"/>
    <n v="45.8"/>
    <n v="4.58"/>
  </r>
  <r>
    <s v="da83cace-77ef-4a8b-bba9-f46ced8afc16"/>
    <d v="2019-06-14T00:44:04"/>
    <d v="2019-06-14T00:00:00"/>
    <s v="12:32AM"/>
    <d v="2019-06-13T00:00:00"/>
    <s v="8:32PM"/>
    <d v="2019-06-14T00:00:00"/>
    <s v="12:43AM"/>
    <d v="2019-06-13T00:00:00"/>
    <s v="8:43PM"/>
    <s v="-05:00"/>
    <s v="Blade"/>
    <s v="Employee29"/>
    <s v="Employee29@blyblade.com"/>
    <x v="7"/>
    <s v="--"/>
    <s v="Travel | UberX"/>
    <x v="0"/>
    <x v="955"/>
    <n v="7"/>
    <s v="10011, USA"/>
    <s v="10014, USA"/>
    <x v="10"/>
    <s v="CORP - Employee Rides"/>
    <s v="DEPT - OPS - NY"/>
    <s v="Monthly Billing"/>
    <s v="Fare"/>
    <n v="10.82"/>
    <n v="0"/>
    <n v="0"/>
    <n v="10.82"/>
    <s v="USD"/>
    <n v="10.82"/>
    <n v="0"/>
    <n v="0"/>
    <n v="10.82"/>
    <n v="1.08"/>
  </r>
  <r>
    <s v="d00fa38e-7afe-423b-b508-8427d5c3d181"/>
    <d v="2019-08-15T15:35:37"/>
    <d v="2019-08-15T00:00:00"/>
    <s v="2:49PM"/>
    <d v="2019-08-15T00:00:00"/>
    <s v="10:49AM"/>
    <d v="2019-08-15T00:00:00"/>
    <s v="3:35PM"/>
    <d v="2019-08-15T00:00:00"/>
    <s v="11:35AM"/>
    <s v="-05:00"/>
    <s v="Blade"/>
    <s v="Employee22"/>
    <s v="Employee22@blyblade.com"/>
    <x v="16"/>
    <s v="--"/>
    <s v="Travel | UberX Diamond"/>
    <x v="0"/>
    <x v="44"/>
    <n v="34"/>
    <s v="10011, USA"/>
    <s v="10017, USA"/>
    <x v="0"/>
    <s v="I'M RIDING"/>
    <s v="DEPT - OPS - NY"/>
    <s v="Monthly Billing"/>
    <s v="Tip"/>
    <n v="0"/>
    <n v="0"/>
    <n v="6.24"/>
    <n v="6.24"/>
    <s v="USD"/>
    <n v="0"/>
    <n v="0"/>
    <n v="6.24"/>
    <n v="6.24"/>
    <n v="0"/>
  </r>
  <r>
    <s v="5388648e-e96f-4ecc-83bb-afd49b7ddc50"/>
    <d v="2019-06-14T00:57:12"/>
    <d v="2019-06-14T00:00:00"/>
    <s v="12:36AM"/>
    <d v="2019-06-13T00:00:00"/>
    <s v="8:36PM"/>
    <d v="2019-06-14T00:00:00"/>
    <s v="12:57AM"/>
    <d v="2019-06-13T00:00:00"/>
    <s v="8:57PM"/>
    <s v="-05:00"/>
    <s v="Blade"/>
    <s v="Employee17"/>
    <s v="Employee17@blyblade.com"/>
    <x v="12"/>
    <s v="--"/>
    <s v="Travel | UberX"/>
    <x v="0"/>
    <x v="141"/>
    <n v="19"/>
    <s v="10001, USA"/>
    <s v="10017, USA"/>
    <x v="10"/>
    <s v="CORP - Employee Rides"/>
    <s v="DEPT - OPS - NY"/>
    <s v="Monthly Billing"/>
    <s v="Fare"/>
    <n v="22.49"/>
    <n v="0"/>
    <n v="0"/>
    <n v="22.49"/>
    <s v="USD"/>
    <n v="22.49"/>
    <n v="0"/>
    <n v="0"/>
    <n v="22.49"/>
    <n v="2.25"/>
  </r>
  <r>
    <s v="66620407-8c42-4143-ae82-85c8287995a1"/>
    <d v="2019-06-14T01:00:38"/>
    <d v="2019-06-14T00:00:00"/>
    <s v="12:35AM"/>
    <d v="2019-06-13T00:00:00"/>
    <s v="8:35PM"/>
    <d v="2019-06-14T00:00:00"/>
    <s v="1:00AM"/>
    <d v="2019-06-13T00:00:00"/>
    <s v="9:00PM"/>
    <s v="-05:00"/>
    <s v="Blade"/>
    <s v="Employee16"/>
    <s v="Employee16@blyblade.com"/>
    <x v="13"/>
    <s v="--"/>
    <s v="Travel | UberX"/>
    <x v="0"/>
    <x v="478"/>
    <n v="19"/>
    <s v="10011, USA"/>
    <s v="07086, USA"/>
    <x v="10"/>
    <s v="CORP - Employee Rides"/>
    <s v="DEPT - OPS - NY"/>
    <s v="Monthly Billing"/>
    <s v="Fare"/>
    <n v="41.84"/>
    <n v="0"/>
    <n v="0"/>
    <n v="41.84"/>
    <s v="USD"/>
    <n v="41.84"/>
    <n v="0"/>
    <n v="0"/>
    <n v="41.84"/>
    <n v="4.18"/>
  </r>
  <r>
    <s v="cc3a60a1-d0dc-4f1f-8a1e-75b01bd1f57e"/>
    <d v="2019-06-14T01:22:00"/>
    <d v="2019-06-14T00:00:00"/>
    <s v="1:02AM"/>
    <d v="2019-06-13T00:00:00"/>
    <s v="9:02PM"/>
    <d v="2019-06-14T00:00:00"/>
    <s v="1:21AM"/>
    <d v="2019-06-13T00:00:00"/>
    <s v="9:21PM"/>
    <s v="-05:00"/>
    <s v="Blade"/>
    <s v="Employee32"/>
    <s v="Employee32@blyblade.com"/>
    <x v="22"/>
    <s v="--"/>
    <s v="Travel | UberX"/>
    <x v="0"/>
    <x v="1014"/>
    <n v="14"/>
    <s v="10011, USA"/>
    <s v="07086, USA"/>
    <x v="10"/>
    <s v="CORP - Employee Rides"/>
    <s v="--"/>
    <s v="Monthly Billing"/>
    <s v="Fare"/>
    <n v="41.27"/>
    <n v="0"/>
    <n v="0"/>
    <n v="41.27"/>
    <s v="USD"/>
    <n v="41.27"/>
    <n v="0"/>
    <n v="0"/>
    <n v="41.27"/>
    <n v="4.13"/>
  </r>
  <r>
    <s v="8b48f84b-5772-4540-b562-b9b1bd0c0438"/>
    <d v="2019-08-15T15:57:27"/>
    <d v="2019-08-15T00:00:00"/>
    <s v="3:19PM"/>
    <d v="2019-08-15T00:00:00"/>
    <s v="11:19AM"/>
    <d v="2019-08-15T00:00:00"/>
    <s v="3:55PM"/>
    <d v="2019-08-15T00:00:00"/>
    <s v="11:55AM"/>
    <s v="-05:00"/>
    <s v="Blade"/>
    <s v="Employee37"/>
    <s v="Employee37@blyblade.com"/>
    <x v="29"/>
    <s v="--"/>
    <s v="Travel | UberX"/>
    <x v="0"/>
    <x v="27"/>
    <n v="33"/>
    <s v="10011, USA"/>
    <s v="10016, USA"/>
    <x v="7"/>
    <s v="I'M RIDING"/>
    <s v="--"/>
    <s v="Monthly Billing"/>
    <s v="Tip"/>
    <n v="0"/>
    <n v="0"/>
    <n v="6.96"/>
    <n v="6.96"/>
    <s v="USD"/>
    <n v="0"/>
    <n v="0"/>
    <n v="6.96"/>
    <n v="6.96"/>
    <n v="0"/>
  </r>
  <r>
    <s v="804aaafd-afcc-458e-8256-8b882e36f3bb"/>
    <d v="2019-06-14T02:55:31"/>
    <d v="2019-06-14T00:00:00"/>
    <s v="2:36AM"/>
    <d v="2019-06-13T00:00:00"/>
    <s v="10:36PM"/>
    <d v="2019-06-14T00:00:00"/>
    <s v="2:55AM"/>
    <d v="2019-06-13T00:00:00"/>
    <s v="10:55PM"/>
    <s v="-05:00"/>
    <s v="Blade"/>
    <s v="Employee19"/>
    <s v="Employee19@blyblade.com"/>
    <x v="10"/>
    <s v="--"/>
    <s v="Travel | UberX"/>
    <x v="0"/>
    <x v="233"/>
    <n v="13"/>
    <s v="10011, USA"/>
    <s v="10011, USA"/>
    <x v="10"/>
    <s v="Late Night Rides"/>
    <s v="DEPT - CORP - NY"/>
    <s v="Monthly Billing"/>
    <s v="Fare"/>
    <n v="23.57"/>
    <n v="0"/>
    <n v="0"/>
    <n v="23.57"/>
    <s v="USD"/>
    <n v="23.57"/>
    <n v="0"/>
    <n v="0"/>
    <n v="23.57"/>
    <n v="2.36"/>
  </r>
  <r>
    <s v="8529d493-6db6-4f35-9582-7621c5ab9476"/>
    <d v="2019-06-14T03:17:42"/>
    <d v="2019-06-14T00:00:00"/>
    <s v="2:29AM"/>
    <d v="2019-06-13T00:00:00"/>
    <s v="10:29PM"/>
    <d v="2019-06-14T00:00:00"/>
    <s v="3:17AM"/>
    <d v="2019-06-13T00:00:00"/>
    <s v="11:17PM"/>
    <s v="-05:00"/>
    <s v="Blade"/>
    <s v="Employee5"/>
    <s v="Employee5@blyblade.com"/>
    <x v="9"/>
    <s v="--"/>
    <s v="Travel | UberX Diamond"/>
    <x v="0"/>
    <x v="1015"/>
    <n v="34"/>
    <s v="10011, USA"/>
    <s v="11374, USA"/>
    <x v="10"/>
    <s v="CORP - Employee Rides"/>
    <s v="DEPT - OPS - NY"/>
    <s v="Monthly Billing"/>
    <s v="Fare"/>
    <n v="50.51"/>
    <n v="0"/>
    <n v="0"/>
    <n v="50.51"/>
    <s v="USD"/>
    <n v="50.51"/>
    <n v="0"/>
    <n v="0"/>
    <n v="50.51"/>
    <n v="5.05"/>
  </r>
  <r>
    <s v="df5a6b42-e9c5-58cf-b3ae-20ccde60dcd7"/>
    <d v="2019-08-15T16:09:59"/>
    <d v="2019-08-15T00:00:00"/>
    <s v="3:48PM"/>
    <d v="2019-08-15T00:00:00"/>
    <s v="11:48AM"/>
    <d v="2019-08-15T00:00:00"/>
    <s v="4:09PM"/>
    <d v="2019-08-15T00:00:00"/>
    <s v="12:09PM"/>
    <s v="-05:00"/>
    <s v="Blade"/>
    <s v="Employee4"/>
    <s v="Employee4@blyblade.com"/>
    <x v="1"/>
    <s v="--"/>
    <s v="Eats"/>
    <x v="0"/>
    <x v="429"/>
    <n v="21"/>
    <s v="10016, USA"/>
    <s v="10016, USA"/>
    <x v="9"/>
    <s v="Blade - Lunch Policy"/>
    <s v="DEPT - CX"/>
    <s v="Monthly Billing"/>
    <s v="Fare and Tip"/>
    <n v="20.73"/>
    <n v="0"/>
    <n v="2.5"/>
    <n v="20"/>
    <s v="USD"/>
    <n v="20.73"/>
    <n v="0"/>
    <n v="2.5"/>
    <n v="20"/>
    <n v="2"/>
  </r>
  <r>
    <s v="616137a2-0465-58c5-9140-919aad8db2cd"/>
    <d v="2019-08-15T16:36:00"/>
    <d v="2019-08-15T00:00:00"/>
    <s v="4:21PM"/>
    <d v="2019-08-15T00:00:00"/>
    <s v="12:21PM"/>
    <d v="2019-08-15T00:00:00"/>
    <s v="4:35PM"/>
    <d v="2019-08-15T00:00:00"/>
    <s v="12:35PM"/>
    <s v="-05:00"/>
    <s v="Blade"/>
    <s v="Employee51"/>
    <s v="Employee51@blyblade.com"/>
    <x v="36"/>
    <s v="--"/>
    <s v="Eats"/>
    <x v="0"/>
    <x v="1016"/>
    <n v="14"/>
    <s v="10010, USA"/>
    <s v="10010, USA"/>
    <x v="9"/>
    <s v="Blade - Lunch Policy"/>
    <s v="DEPT - CX"/>
    <s v="Monthly Billing"/>
    <s v="Fare and Tip"/>
    <n v="16.03"/>
    <n v="0"/>
    <n v="1.76"/>
    <n v="16.03"/>
    <s v="USD"/>
    <n v="16.03"/>
    <n v="0"/>
    <n v="1.76"/>
    <n v="16.03"/>
    <n v="1.6"/>
  </r>
  <r>
    <s v="5cfcbfc0-d940-5d7a-a6de-1a43f46e0728"/>
    <d v="2019-08-15T16:51:13"/>
    <d v="2019-08-15T00:00:00"/>
    <s v="4:30PM"/>
    <d v="2019-08-15T00:00:00"/>
    <s v="12:30PM"/>
    <d v="2019-08-15T00:00:00"/>
    <s v="4:51PM"/>
    <d v="2019-08-15T00:00:00"/>
    <s v="12:51PM"/>
    <s v="-05:00"/>
    <s v="Blade"/>
    <s v="Employee26"/>
    <s v="Employee26@blyblade.com"/>
    <x v="24"/>
    <s v="--"/>
    <s v="Eats"/>
    <x v="0"/>
    <x v="118"/>
    <n v="20"/>
    <s v="10010, USA"/>
    <s v="10010, USA"/>
    <x v="9"/>
    <s v="Blade - Lunch Policy"/>
    <s v="DEPT - OPS - NY"/>
    <s v="Monthly Billing"/>
    <s v="Fare and Tip"/>
    <n v="21.06"/>
    <n v="0"/>
    <n v="2.5499999999999998"/>
    <n v="20"/>
    <s v="USD"/>
    <n v="21.06"/>
    <n v="0"/>
    <n v="2.5499999999999998"/>
    <n v="20"/>
    <n v="2"/>
  </r>
  <r>
    <s v="ef554318-76cf-42e1-ba8b-8efc43d27639"/>
    <d v="2019-06-15T00:51:01"/>
    <d v="2019-06-15T00:00:00"/>
    <s v="12:40AM"/>
    <d v="2019-06-14T00:00:00"/>
    <s v="8:40PM"/>
    <d v="2019-06-15T00:00:00"/>
    <s v="12:50AM"/>
    <d v="2019-06-14T00:00:00"/>
    <s v="8:50PM"/>
    <s v="-05:00"/>
    <s v="Blade"/>
    <s v="Employee3"/>
    <s v="Employee3@blyblade.com"/>
    <x v="17"/>
    <s v="--"/>
    <s v="Travel | UberX"/>
    <x v="0"/>
    <x v="81"/>
    <n v="8"/>
    <s v="10011, USA"/>
    <s v="10001, USA"/>
    <x v="10"/>
    <s v="Late Night Rides"/>
    <s v="DEPT - CX"/>
    <s v="Monthly Billing"/>
    <s v="Fare"/>
    <n v="11.13"/>
    <n v="0"/>
    <n v="0"/>
    <n v="11.13"/>
    <s v="USD"/>
    <n v="11.13"/>
    <n v="0"/>
    <n v="0"/>
    <n v="11.13"/>
    <n v="1.1100000000000001"/>
  </r>
  <r>
    <s v="cc2222ca-d548-4dfd-98a7-4e8a22fac31d"/>
    <d v="2019-06-15T01:33:40"/>
    <d v="2019-06-15T00:00:00"/>
    <s v="12:28AM"/>
    <d v="2019-06-14T00:00:00"/>
    <s v="8:28PM"/>
    <d v="2019-06-15T00:00:00"/>
    <s v="1:33AM"/>
    <d v="2019-06-14T00:00:00"/>
    <s v="9:33PM"/>
    <s v="-05:00"/>
    <s v="Blade"/>
    <s v="Employee17"/>
    <s v="Employee17@blyblade.com"/>
    <x v="12"/>
    <s v="--"/>
    <s v="Travel | UberX Diamond"/>
    <x v="0"/>
    <x v="1017"/>
    <n v="58"/>
    <s v="10016, USA"/>
    <s v="07417, USA"/>
    <x v="10"/>
    <s v="CORP - Employee Rides"/>
    <s v="DEPT - OPS - NY"/>
    <s v="Monthly Billing"/>
    <s v="Fare"/>
    <n v="123.24"/>
    <n v="0"/>
    <n v="0"/>
    <n v="123.24"/>
    <s v="USD"/>
    <n v="123.24"/>
    <n v="0"/>
    <n v="0"/>
    <n v="123.24"/>
    <n v="12.32"/>
  </r>
  <r>
    <s v="67bc9d06-2b66-4c37-b539-146b133d853b"/>
    <d v="2019-06-15T02:51:00"/>
    <d v="2019-06-15T00:00:00"/>
    <s v="2:20AM"/>
    <d v="2019-06-14T00:00:00"/>
    <s v="10:20PM"/>
    <d v="2019-06-15T00:00:00"/>
    <s v="2:50AM"/>
    <d v="2019-06-14T00:00:00"/>
    <s v="10:50PM"/>
    <s v="-05:00"/>
    <s v="Blade"/>
    <s v="Employee32"/>
    <s v="Employee32@blyblade.com"/>
    <x v="22"/>
    <s v="--"/>
    <s v="Travel | UberX"/>
    <x v="0"/>
    <x v="83"/>
    <n v="27"/>
    <s v="10016, USA"/>
    <s v="07086, USA"/>
    <x v="10"/>
    <s v="CORP - Employee Rides"/>
    <s v="--"/>
    <s v="Monthly Billing"/>
    <s v="Fare"/>
    <n v="48.05"/>
    <n v="0"/>
    <n v="0"/>
    <n v="48.05"/>
    <s v="USD"/>
    <n v="48.05"/>
    <n v="0"/>
    <n v="0"/>
    <n v="48.05"/>
    <n v="4.8099999999999996"/>
  </r>
  <r>
    <s v="9d2f24fa-69e3-46fd-8755-8a5af3472f77"/>
    <d v="2019-06-15T03:13:48"/>
    <d v="2019-06-15T00:00:00"/>
    <s v="2:56AM"/>
    <d v="2019-06-14T00:00:00"/>
    <s v="10:56PM"/>
    <d v="2019-06-15T00:00:00"/>
    <s v="3:13AM"/>
    <d v="2019-06-14T00:00:00"/>
    <s v="11:13PM"/>
    <s v="-05:00"/>
    <s v="Blade"/>
    <s v="Employee19"/>
    <s v="Employee19@blyblade.com"/>
    <x v="10"/>
    <s v="--"/>
    <s v="Travel | UberX"/>
    <x v="0"/>
    <x v="74"/>
    <n v="11"/>
    <s v="10001, USA"/>
    <s v="10011, USA"/>
    <x v="10"/>
    <s v="CORP - Employee Rides"/>
    <s v="DEPT - CORP - NY"/>
    <s v="Monthly Billing"/>
    <s v="Fare"/>
    <n v="15.89"/>
    <n v="0"/>
    <n v="0"/>
    <n v="15.89"/>
    <s v="USD"/>
    <n v="15.89"/>
    <n v="0"/>
    <n v="0"/>
    <n v="15.89"/>
    <n v="1.59"/>
  </r>
  <r>
    <s v="bc3415bf-77f1-46e3-a8fb-862d031c769d"/>
    <d v="2019-06-15T03:28:12"/>
    <d v="2019-06-15T00:00:00"/>
    <s v="2:39AM"/>
    <d v="2019-06-14T00:00:00"/>
    <s v="10:39PM"/>
    <d v="2019-06-15T00:00:00"/>
    <s v="3:27AM"/>
    <d v="2019-06-14T00:00:00"/>
    <s v="11:27PM"/>
    <s v="-05:00"/>
    <s v="Blade"/>
    <s v="Employee3"/>
    <s v="Employee3@blyblade.com"/>
    <x v="17"/>
    <s v="--"/>
    <s v="Travel | UberX"/>
    <x v="0"/>
    <x v="1018"/>
    <n v="41"/>
    <s v="10001, USA"/>
    <s v="11214, USA"/>
    <x v="10"/>
    <s v="CORP - Employee Rides"/>
    <s v="DEPT - CX"/>
    <s v="Monthly Billing"/>
    <s v="Fare"/>
    <n v="55.37"/>
    <n v="0"/>
    <n v="0"/>
    <n v="55.37"/>
    <s v="USD"/>
    <n v="55.37"/>
    <n v="0"/>
    <n v="0"/>
    <n v="55.37"/>
    <n v="5.54"/>
  </r>
  <r>
    <s v="7f9ca6ea-68c0-4611-bb7a-d24f220f4a7d"/>
    <d v="2019-06-15T03:33:00"/>
    <d v="2019-06-15T00:00:00"/>
    <s v="3:10AM"/>
    <d v="2019-06-14T00:00:00"/>
    <s v="11:10PM"/>
    <d v="2019-06-15T00:00:00"/>
    <s v="3:32AM"/>
    <d v="2019-06-14T00:00:00"/>
    <s v="11:32PM"/>
    <s v="-05:00"/>
    <s v="Blade"/>
    <s v="Employee6"/>
    <s v="Employee6@blyblade.com"/>
    <x v="3"/>
    <s v="--"/>
    <s v="Travel | UberX"/>
    <x v="0"/>
    <x v="285"/>
    <n v="14"/>
    <s v="10011, USA"/>
    <s v="10165, USA"/>
    <x v="10"/>
    <s v="Late Night Rides"/>
    <s v="DEPT - OPS - NY"/>
    <s v="Monthly Billing"/>
    <s v="Fare"/>
    <n v="10.09"/>
    <n v="0"/>
    <n v="0"/>
    <n v="10.09"/>
    <s v="USD"/>
    <n v="10.09"/>
    <n v="0"/>
    <n v="0"/>
    <n v="10.09"/>
    <n v="1.01"/>
  </r>
  <r>
    <s v="9823865f-dc6b-4707-8459-5b1a16580d9b"/>
    <d v="2019-06-15T03:37:24"/>
    <d v="2019-06-15T00:00:00"/>
    <s v="3:07AM"/>
    <d v="2019-06-14T00:00:00"/>
    <s v="11:07PM"/>
    <d v="2019-06-15T00:00:00"/>
    <s v="3:37AM"/>
    <d v="2019-06-14T00:00:00"/>
    <s v="11:37PM"/>
    <s v="-05:00"/>
    <s v="Blade"/>
    <s v="Employee2"/>
    <s v="Employee2@blyblade.com"/>
    <x v="2"/>
    <s v="--"/>
    <s v="Travel | UberX Diamond"/>
    <x v="0"/>
    <x v="1019"/>
    <n v="29"/>
    <s v="10011, USA"/>
    <s v="10027, USA"/>
    <x v="10"/>
    <s v="CORP - Employee Rides"/>
    <s v="DEPT - OPS - NY"/>
    <s v="Monthly Billing"/>
    <s v="Fare"/>
    <n v="35.5"/>
    <n v="0"/>
    <n v="0"/>
    <n v="35.5"/>
    <s v="USD"/>
    <n v="35.5"/>
    <n v="0"/>
    <n v="0"/>
    <n v="35.5"/>
    <n v="3.55"/>
  </r>
  <r>
    <s v="04cde7dc-d684-4985-accf-1ea755c24df0"/>
    <d v="2019-06-15T03:57:13"/>
    <d v="2019-06-15T00:00:00"/>
    <s v="3:08AM"/>
    <d v="2019-06-14T00:00:00"/>
    <s v="11:08PM"/>
    <d v="2019-06-15T00:00:00"/>
    <s v="3:57AM"/>
    <d v="2019-06-14T00:00:00"/>
    <s v="11:57PM"/>
    <s v="-05:00"/>
    <s v="Blade"/>
    <s v="Employee5"/>
    <s v="Employee5@blyblade.com"/>
    <x v="9"/>
    <s v="--"/>
    <s v="Travel | UberX Diamond"/>
    <x v="0"/>
    <x v="633"/>
    <n v="38"/>
    <s v="10011, USA"/>
    <s v="11374, USA"/>
    <x v="10"/>
    <s v="CORP - Employee Rides"/>
    <s v="DEPT - OPS - NY"/>
    <s v="Monthly Billing"/>
    <s v="Fare"/>
    <n v="53.43"/>
    <n v="0"/>
    <n v="0"/>
    <n v="53.43"/>
    <s v="USD"/>
    <n v="53.43"/>
    <n v="0"/>
    <n v="0"/>
    <n v="53.43"/>
    <n v="5.34"/>
  </r>
  <r>
    <s v="af8d315a-1f14-4da3-895c-9a36bf579ae1"/>
    <d v="2019-06-16T05:05:10"/>
    <d v="2019-06-16T00:00:00"/>
    <s v="4:34AM"/>
    <d v="2019-06-16T00:00:00"/>
    <s v="12:34AM"/>
    <d v="2019-06-16T00:00:00"/>
    <s v="5:05AM"/>
    <d v="2019-06-16T00:00:00"/>
    <s v="1:05AM"/>
    <s v="-05:00"/>
    <s v="Blade"/>
    <s v="Employee5"/>
    <s v="Employee5@blyblade.com"/>
    <x v="9"/>
    <s v="--"/>
    <s v="Travel | UberX Diamond"/>
    <x v="0"/>
    <x v="158"/>
    <n v="28"/>
    <s v="10011, USA"/>
    <s v="11374, USA"/>
    <x v="10"/>
    <s v="CORP - Employee Rides"/>
    <s v="DEPT - OPS - NY"/>
    <s v="Monthly Billing"/>
    <s v="Fare"/>
    <n v="44.09"/>
    <n v="0"/>
    <n v="0"/>
    <n v="44.09"/>
    <s v="USD"/>
    <n v="44.09"/>
    <n v="0"/>
    <n v="0"/>
    <n v="44.09"/>
    <n v="4.41"/>
  </r>
  <r>
    <s v="7d0a525b-cdd2-5499-94d7-a11d074cf2d9"/>
    <d v="2019-08-15T19:58:07"/>
    <d v="2019-08-15T00:00:00"/>
    <s v="6:41PM"/>
    <d v="2019-08-15T00:00:00"/>
    <s v="2:41PM"/>
    <d v="2019-08-15T00:00:00"/>
    <s v="7:58PM"/>
    <d v="2019-08-15T00:00:00"/>
    <s v="3:58PM"/>
    <s v="-05:00"/>
    <s v="Blade"/>
    <s v="Employee18"/>
    <s v="Employee18@blyblade.com"/>
    <x v="34"/>
    <s v="--"/>
    <s v="Eats"/>
    <x v="0"/>
    <x v="681"/>
    <n v="76"/>
    <s v="10011, USA"/>
    <s v="10011, USA"/>
    <x v="9"/>
    <s v="Blade - Lunch Policy"/>
    <s v="DEPT - CX"/>
    <s v="Monthly Billing"/>
    <s v="Fare and Tip"/>
    <n v="18.27"/>
    <n v="0"/>
    <n v="1"/>
    <n v="18.27"/>
    <s v="USD"/>
    <n v="18.27"/>
    <n v="0"/>
    <n v="1"/>
    <n v="18.27"/>
    <n v="1.83"/>
  </r>
  <r>
    <s v="fa54f9e3-1756-4246-93f7-23a1c1c705da"/>
    <d v="2019-06-17T00:12:36"/>
    <d v="2019-06-16T00:00:00"/>
    <s v="11:39PM"/>
    <d v="2019-06-16T00:00:00"/>
    <s v="7:39PM"/>
    <d v="2019-06-17T00:00:00"/>
    <s v="12:12AM"/>
    <d v="2019-06-16T00:00:00"/>
    <s v="8:12PM"/>
    <s v="-05:00"/>
    <s v="Blade"/>
    <s v="Employee17"/>
    <s v="Employee17@blyblade.com"/>
    <x v="12"/>
    <s v="--"/>
    <s v="Travel | UberX"/>
    <x v="1"/>
    <x v="1020"/>
    <n v="20"/>
    <s v="11975, USA"/>
    <s v="11930, USA"/>
    <x v="10"/>
    <s v="CORP - Employee Rides"/>
    <s v="DEPT - OPS - NY"/>
    <s v="Monthly Billing"/>
    <s v="Fare"/>
    <n v="36.590000000000003"/>
    <n v="0"/>
    <n v="0"/>
    <n v="36.590000000000003"/>
    <s v="USD"/>
    <n v="36.590000000000003"/>
    <n v="0"/>
    <n v="0"/>
    <n v="36.590000000000003"/>
    <n v="3.66"/>
  </r>
  <r>
    <s v="e4c60070-a51e-4314-aa89-efba1dcc56bb"/>
    <d v="2019-06-17T00:56:55"/>
    <d v="2019-06-17T00:00:00"/>
    <s v="12:32AM"/>
    <d v="2019-06-16T00:00:00"/>
    <s v="8:32PM"/>
    <d v="2019-06-17T00:00:00"/>
    <s v="12:56AM"/>
    <d v="2019-06-16T00:00:00"/>
    <s v="8:56PM"/>
    <s v="-05:00"/>
    <s v="Blade"/>
    <s v="Employee17"/>
    <s v="Employee17@blyblade.com"/>
    <x v="12"/>
    <s v="--"/>
    <s v="Travel | UberX"/>
    <x v="1"/>
    <x v="63"/>
    <n v="20"/>
    <s v="11930, USA"/>
    <s v="11975, USA"/>
    <x v="10"/>
    <s v="CORP - Employee Rides"/>
    <s v="DEPT - OPS - NY"/>
    <s v="Monthly Billing"/>
    <s v="Fare"/>
    <n v="43.56"/>
    <n v="0"/>
    <n v="0"/>
    <n v="43.56"/>
    <s v="USD"/>
    <n v="43.56"/>
    <n v="0"/>
    <n v="0"/>
    <n v="43.56"/>
    <n v="4.3600000000000003"/>
  </r>
  <r>
    <s v="d7867efa-9f1a-4840-929f-ae3fb5d97fb0"/>
    <d v="2019-06-18T00:55:49"/>
    <d v="2019-06-18T00:00:00"/>
    <s v="12:41AM"/>
    <d v="2019-06-17T00:00:00"/>
    <s v="8:41PM"/>
    <d v="2019-06-18T00:00:00"/>
    <s v="12:55AM"/>
    <d v="2019-06-17T00:00:00"/>
    <s v="8:55PM"/>
    <s v="-05:00"/>
    <s v="Blade"/>
    <s v="Employee7"/>
    <s v="Employee7@blyblade.com"/>
    <x v="23"/>
    <s v="--"/>
    <s v="Travel | UberX"/>
    <x v="0"/>
    <x v="55"/>
    <n v="10"/>
    <s v="10001, USA"/>
    <s v="10165, USA"/>
    <x v="10"/>
    <s v="CORP - Employee Rides"/>
    <s v="DEPT - OPS - NY"/>
    <s v="Monthly Billing"/>
    <s v="Fare"/>
    <n v="16.670000000000002"/>
    <n v="0"/>
    <n v="0"/>
    <n v="16.670000000000002"/>
    <s v="USD"/>
    <n v="16.670000000000002"/>
    <n v="0"/>
    <n v="0"/>
    <n v="16.670000000000002"/>
    <n v="1.67"/>
  </r>
  <r>
    <s v="fedb5502-1a4f-44ac-b4a1-11da4d89526e"/>
    <d v="2019-06-18T00:57:52"/>
    <d v="2019-06-18T00:00:00"/>
    <s v="12:38AM"/>
    <d v="2019-06-17T00:00:00"/>
    <s v="8:38PM"/>
    <d v="2019-06-18T00:00:00"/>
    <s v="12:57AM"/>
    <d v="2019-06-17T00:00:00"/>
    <s v="8:57PM"/>
    <s v="-05:00"/>
    <s v="Blade"/>
    <s v="Employee2"/>
    <s v="Employee2@blyblade.com"/>
    <x v="2"/>
    <s v="--"/>
    <s v="Travel | UberX Diamond"/>
    <x v="0"/>
    <x v="305"/>
    <n v="15"/>
    <s v="10011, USA"/>
    <s v="10027, USA"/>
    <x v="10"/>
    <s v="CORP - Employee Rides"/>
    <s v="DEPT - OPS - NY"/>
    <s v="Monthly Billing"/>
    <s v="Fare"/>
    <n v="22.51"/>
    <n v="0"/>
    <n v="0"/>
    <n v="22.51"/>
    <s v="USD"/>
    <n v="22.51"/>
    <n v="0"/>
    <n v="0"/>
    <n v="22.51"/>
    <n v="2.25"/>
  </r>
  <r>
    <s v="784da184-023f-47ee-abbf-483088fa962c"/>
    <d v="2019-08-15T20:33:33"/>
    <d v="2019-08-15T00:00:00"/>
    <s v="8:12PM"/>
    <d v="2019-08-15T00:00:00"/>
    <s v="4:12PM"/>
    <d v="2019-08-15T00:00:00"/>
    <s v="8:33PM"/>
    <d v="2019-08-15T00:00:00"/>
    <s v="4:33PM"/>
    <s v="-05:00"/>
    <s v="Blade"/>
    <s v="Employee14"/>
    <s v="Employee14@blyblade.com"/>
    <x v="5"/>
    <s v="--"/>
    <s v="Travel | Black SUV"/>
    <x v="0"/>
    <x v="34"/>
    <n v="14"/>
    <s v="11430, USA"/>
    <s v="11430, USA"/>
    <x v="3"/>
    <s v="PAX TRAVEL"/>
    <s v="DEPT - OPS - NY"/>
    <s v="Monthly Billing"/>
    <s v="Tip"/>
    <n v="0"/>
    <n v="0"/>
    <n v="10.25"/>
    <n v="10.25"/>
    <s v="USD"/>
    <n v="0"/>
    <n v="0"/>
    <n v="10.25"/>
    <n v="10.25"/>
    <n v="0"/>
  </r>
  <r>
    <s v="2a492723-8c73-5384-84cf-135ec754eff1"/>
    <d v="2019-08-15T20:34:29"/>
    <d v="2019-08-15T00:00:00"/>
    <s v="8:09PM"/>
    <d v="2019-08-15T00:00:00"/>
    <s v="4:09PM"/>
    <d v="2019-08-15T00:00:00"/>
    <s v="8:34PM"/>
    <d v="2019-08-15T00:00:00"/>
    <s v="4:34PM"/>
    <s v="-05:00"/>
    <s v="Blade"/>
    <s v="Employee47"/>
    <s v="Employee47@blyblade.com"/>
    <x v="32"/>
    <s v="--"/>
    <s v="Eats"/>
    <x v="0"/>
    <x v="496"/>
    <n v="24"/>
    <s v="10001, USA"/>
    <s v="10001, USA"/>
    <x v="9"/>
    <s v="Blade - Lunch Policy"/>
    <s v="DEPT - CX"/>
    <s v="Monthly Billing"/>
    <s v="Fare and Tip"/>
    <n v="15.36"/>
    <n v="0"/>
    <n v="1.86"/>
    <n v="15.36"/>
    <s v="USD"/>
    <n v="15.36"/>
    <n v="0"/>
    <n v="1.86"/>
    <n v="15.36"/>
    <n v="1.54"/>
  </r>
  <r>
    <s v="aa491a65-40a0-4ac7-8ea3-9bc2c905ac25"/>
    <d v="2019-06-18T01:10:57"/>
    <d v="2019-06-18T00:00:00"/>
    <s v="12:56AM"/>
    <d v="2019-06-17T00:00:00"/>
    <s v="8:56PM"/>
    <d v="2019-06-18T00:00:00"/>
    <s v="1:10AM"/>
    <d v="2019-06-17T00:00:00"/>
    <s v="9:10PM"/>
    <s v="-05:00"/>
    <s v="Blade"/>
    <s v="Employee17"/>
    <s v="Employee17@blyblade.com"/>
    <x v="12"/>
    <s v="--"/>
    <s v="Travel | UberX"/>
    <x v="0"/>
    <x v="159"/>
    <n v="8"/>
    <s v="10011, USA"/>
    <s v="10014, USA"/>
    <x v="10"/>
    <s v="CORP - Employee Rides"/>
    <s v="DEPT - OPS - NY"/>
    <s v="Monthly Billing"/>
    <s v="Fare"/>
    <n v="13.35"/>
    <n v="0"/>
    <n v="0"/>
    <n v="13.35"/>
    <s v="USD"/>
    <n v="13.35"/>
    <n v="0"/>
    <n v="0"/>
    <n v="13.35"/>
    <n v="1.34"/>
  </r>
  <r>
    <s v="0de379e0-4782-446d-99fb-902dbe56cc0a"/>
    <d v="2019-06-18T02:03:45"/>
    <d v="2019-06-18T00:00:00"/>
    <s v="1:27AM"/>
    <d v="2019-06-17T00:00:00"/>
    <s v="9:27PM"/>
    <d v="2019-06-18T00:00:00"/>
    <s v="2:03AM"/>
    <d v="2019-06-17T00:00:00"/>
    <s v="10:03PM"/>
    <s v="-05:00"/>
    <s v="Blade"/>
    <s v="Employee5"/>
    <s v="Employee5@blyblade.com"/>
    <x v="9"/>
    <s v="--"/>
    <s v="Travel | UberX Diamond"/>
    <x v="0"/>
    <x v="156"/>
    <n v="31"/>
    <s v="10011, USA"/>
    <s v="11374, USA"/>
    <x v="10"/>
    <s v="CORP - Employee Rides"/>
    <s v="DEPT - OPS - NY"/>
    <s v="Monthly Billing"/>
    <s v="Fare"/>
    <n v="46.11"/>
    <n v="0"/>
    <n v="0"/>
    <n v="46.11"/>
    <s v="USD"/>
    <n v="46.11"/>
    <n v="0"/>
    <n v="0"/>
    <n v="46.11"/>
    <n v="4.6100000000000003"/>
  </r>
  <r>
    <s v="2f3cc2b9-1322-4bb3-be4b-13175b4c3bca"/>
    <d v="2019-06-19T01:23:40"/>
    <d v="2019-06-19T00:00:00"/>
    <s v="1:06AM"/>
    <d v="2019-06-18T00:00:00"/>
    <s v="9:06PM"/>
    <d v="2019-06-19T00:00:00"/>
    <s v="1:23AM"/>
    <d v="2019-06-18T00:00:00"/>
    <s v="9:23PM"/>
    <s v="-05:00"/>
    <s v="Blade"/>
    <s v="Employee9"/>
    <s v="Employee9@blyblade.com"/>
    <x v="8"/>
    <s v="--"/>
    <s v="Travel | UberX"/>
    <x v="0"/>
    <x v="216"/>
    <n v="14"/>
    <s v="10011, USA"/>
    <s v="10016, USA"/>
    <x v="10"/>
    <s v="CORP - Employee Rides"/>
    <s v="DEPT - FR - NY"/>
    <s v="Monthly Billing"/>
    <s v="Fare"/>
    <n v="15.75"/>
    <n v="0"/>
    <n v="0"/>
    <n v="15.75"/>
    <s v="USD"/>
    <n v="15.75"/>
    <n v="0"/>
    <n v="0"/>
    <n v="15.75"/>
    <n v="1.58"/>
  </r>
  <r>
    <s v="267a4ae8-17a9-4894-bceb-c407fe9a08e8"/>
    <d v="2019-06-19T01:25:31"/>
    <d v="2019-06-19T00:00:00"/>
    <s v="1:08AM"/>
    <d v="2019-06-18T00:00:00"/>
    <s v="9:08PM"/>
    <d v="2019-06-19T00:00:00"/>
    <s v="1:25AM"/>
    <d v="2019-06-18T00:00:00"/>
    <s v="9:25PM"/>
    <s v="-05:00"/>
    <s v="Blade"/>
    <s v="Employee29"/>
    <s v="Employee29@blyblade.com"/>
    <x v="7"/>
    <s v="--"/>
    <s v="Travel | UberX"/>
    <x v="0"/>
    <x v="89"/>
    <n v="8"/>
    <s v="10011, USA"/>
    <s v="10014, USA"/>
    <x v="10"/>
    <s v="CORP - Employee Rides"/>
    <s v="DEPT - OPS - NY"/>
    <s v="Monthly Billing"/>
    <s v="Fare"/>
    <n v="10.64"/>
    <n v="0"/>
    <n v="0"/>
    <n v="10.64"/>
    <s v="USD"/>
    <n v="10.64"/>
    <n v="0"/>
    <n v="0"/>
    <n v="10.64"/>
    <n v="1.06"/>
  </r>
  <r>
    <s v="9247d8f6-9f54-4a70-968d-6b6f5c064623"/>
    <d v="2019-06-19T01:34:38"/>
    <d v="2019-06-19T00:00:00"/>
    <s v="1:18AM"/>
    <d v="2019-06-18T00:00:00"/>
    <s v="9:18PM"/>
    <d v="2019-06-19T00:00:00"/>
    <s v="1:34AM"/>
    <d v="2019-06-18T00:00:00"/>
    <s v="9:34PM"/>
    <s v="-05:00"/>
    <s v="Blade"/>
    <s v="Employee7"/>
    <s v="Employee7@blyblade.com"/>
    <x v="23"/>
    <s v="--"/>
    <s v="Travel | UberX"/>
    <x v="0"/>
    <x v="198"/>
    <n v="11"/>
    <s v="10011, USA"/>
    <s v="10017, USA"/>
    <x v="10"/>
    <s v="CORP - Employee Rides"/>
    <s v="DEPT - OPS - NY"/>
    <s v="Monthly Billing"/>
    <s v="Fare"/>
    <n v="17.47"/>
    <n v="0"/>
    <n v="0"/>
    <n v="17.47"/>
    <s v="USD"/>
    <n v="17.47"/>
    <n v="0"/>
    <n v="0"/>
    <n v="17.47"/>
    <n v="1.75"/>
  </r>
  <r>
    <s v="eec47dcf-acbc-492b-ae49-3019724424f9"/>
    <d v="2019-06-19T01:47:49"/>
    <d v="2019-06-19T00:00:00"/>
    <s v="1:14AM"/>
    <d v="2019-06-18T00:00:00"/>
    <s v="9:14PM"/>
    <d v="2019-06-19T00:00:00"/>
    <s v="1:47AM"/>
    <d v="2019-06-18T00:00:00"/>
    <s v="9:47PM"/>
    <s v="-05:00"/>
    <s v="Blade"/>
    <s v="Employee5"/>
    <s v="Employee5@blyblade.com"/>
    <x v="9"/>
    <s v="--"/>
    <s v="Travel | UberX Diamond"/>
    <x v="0"/>
    <x v="158"/>
    <n v="27"/>
    <s v="10011, USA"/>
    <s v="11374, USA"/>
    <x v="10"/>
    <s v="CORP - Employee Rides"/>
    <s v="DEPT - OPS - NY"/>
    <s v="Monthly Billing"/>
    <s v="Fare"/>
    <n v="48.11"/>
    <n v="0"/>
    <n v="0"/>
    <n v="48.11"/>
    <s v="USD"/>
    <n v="48.11"/>
    <n v="0"/>
    <n v="0"/>
    <n v="48.11"/>
    <n v="4.8099999999999996"/>
  </r>
  <r>
    <s v="45fa4cbc-8507-41f2-ba32-d2f1bc7a6968"/>
    <d v="2019-06-19T02:02:50"/>
    <d v="2019-06-19T00:00:00"/>
    <s v="1:44AM"/>
    <d v="2019-06-18T00:00:00"/>
    <s v="9:44PM"/>
    <d v="2019-06-19T00:00:00"/>
    <s v="2:02AM"/>
    <d v="2019-06-18T00:00:00"/>
    <s v="10:02PM"/>
    <s v="-05:00"/>
    <s v="Blade"/>
    <s v="Employee9"/>
    <s v="Employee9@blyblade.com"/>
    <x v="8"/>
    <s v="--"/>
    <s v="Travel | UberX"/>
    <x v="0"/>
    <x v="408"/>
    <n v="10"/>
    <s v="10016, USA"/>
    <s v="10065, USA"/>
    <x v="10"/>
    <s v="CORP - Employee Rides"/>
    <s v="DEPT - FR - NY"/>
    <s v="Monthly Billing"/>
    <s v="Fare"/>
    <n v="14.95"/>
    <n v="0"/>
    <n v="0"/>
    <n v="14.95"/>
    <s v="USD"/>
    <n v="14.95"/>
    <n v="0"/>
    <n v="0"/>
    <n v="14.95"/>
    <n v="1.5"/>
  </r>
  <r>
    <s v="0fd6df18-19bb-43cc-a7e1-a89c2f5d2777"/>
    <d v="2019-06-19T02:09:19"/>
    <d v="2019-06-19T00:00:00"/>
    <s v="1:18AM"/>
    <d v="2019-06-18T00:00:00"/>
    <s v="9:18PM"/>
    <d v="2019-06-19T00:00:00"/>
    <s v="2:09AM"/>
    <d v="2019-06-18T00:00:00"/>
    <s v="10:09PM"/>
    <s v="-05:00"/>
    <s v="Blade"/>
    <s v="Employee3"/>
    <s v="Employee3@blyblade.com"/>
    <x v="17"/>
    <s v="--"/>
    <s v="Travel | UberX"/>
    <x v="0"/>
    <x v="1021"/>
    <n v="41"/>
    <s v="10011, USA"/>
    <s v="11214, USA"/>
    <x v="10"/>
    <s v="Late Night Rides"/>
    <s v="DEPT - CX"/>
    <s v="Monthly Billing"/>
    <s v="Fare"/>
    <n v="48.64"/>
    <n v="0"/>
    <n v="0"/>
    <n v="48.64"/>
    <s v="USD"/>
    <n v="48.64"/>
    <n v="0"/>
    <n v="0"/>
    <n v="48.64"/>
    <n v="4.8600000000000003"/>
  </r>
  <r>
    <s v="788b5157-0665-46e8-ae95-003fb5bbbd37"/>
    <d v="2019-06-19T23:50:36"/>
    <d v="2019-06-19T00:00:00"/>
    <s v="11:14PM"/>
    <d v="2019-06-19T00:00:00"/>
    <s v="7:14PM"/>
    <d v="2019-06-19T00:00:00"/>
    <s v="11:50PM"/>
    <d v="2019-06-19T00:00:00"/>
    <s v="7:50PM"/>
    <s v="-05:00"/>
    <s v="Blade"/>
    <s v="Employee17"/>
    <s v="Employee17@blyblade.com"/>
    <x v="12"/>
    <s v="--"/>
    <s v="Travel | UberX"/>
    <x v="0"/>
    <x v="823"/>
    <n v="25"/>
    <s v="10001, USA"/>
    <s v="10002, USA"/>
    <x v="10"/>
    <s v="CORP - Employee Rides"/>
    <s v="DEPT - OPS - NY"/>
    <s v="Monthly Billing"/>
    <s v="Fare"/>
    <n v="33.76"/>
    <n v="0"/>
    <n v="0"/>
    <n v="33.76"/>
    <s v="USD"/>
    <n v="33.76"/>
    <n v="0"/>
    <n v="0"/>
    <n v="33.76"/>
    <n v="3.38"/>
  </r>
  <r>
    <s v="0faf5093-48c7-462e-a2c3-8ea1820fb637"/>
    <d v="2019-06-20T01:11:53"/>
    <d v="2019-06-20T00:00:00"/>
    <s v="12:46AM"/>
    <d v="2019-06-19T00:00:00"/>
    <s v="8:46PM"/>
    <d v="2019-06-20T00:00:00"/>
    <s v="1:11AM"/>
    <d v="2019-06-19T00:00:00"/>
    <s v="9:11PM"/>
    <s v="-05:00"/>
    <s v="Blade"/>
    <s v="Employee2"/>
    <s v="Employee2@blyblade.com"/>
    <x v="2"/>
    <s v="--"/>
    <s v="Travel | UberX Diamond"/>
    <x v="0"/>
    <x v="117"/>
    <n v="17"/>
    <s v="10011, USA"/>
    <s v="10027, USA"/>
    <x v="10"/>
    <s v="CORP - Employee Rides"/>
    <s v="DEPT - OPS - NY"/>
    <s v="Monthly Billing"/>
    <s v="Fare"/>
    <n v="24.8"/>
    <n v="0"/>
    <n v="0"/>
    <n v="24.8"/>
    <s v="USD"/>
    <n v="24.8"/>
    <n v="0"/>
    <n v="0"/>
    <n v="24.8"/>
    <n v="2.48"/>
  </r>
  <r>
    <s v="398d614c-efc0-430f-b1e1-df6d54aa727a"/>
    <d v="2019-06-20T02:29:38"/>
    <d v="2019-06-20T00:00:00"/>
    <s v="2:10AM"/>
    <d v="2019-06-19T00:00:00"/>
    <s v="10:10PM"/>
    <d v="2019-06-20T00:00:00"/>
    <s v="2:29AM"/>
    <d v="2019-06-19T00:00:00"/>
    <s v="10:29PM"/>
    <s v="-05:00"/>
    <s v="Blade"/>
    <s v="Employee19"/>
    <s v="Employee19@blyblade.com"/>
    <x v="10"/>
    <s v="--"/>
    <s v="Travel | UberX"/>
    <x v="0"/>
    <x v="27"/>
    <n v="10"/>
    <s v="10011, USA"/>
    <s v="10011, USA"/>
    <x v="10"/>
    <s v="Late Night Rides"/>
    <s v="DEPT - CORP - NY"/>
    <s v="Monthly Billing"/>
    <s v="Fare"/>
    <n v="15.6"/>
    <n v="0"/>
    <n v="0"/>
    <n v="15.6"/>
    <s v="USD"/>
    <n v="15.6"/>
    <n v="0"/>
    <n v="0"/>
    <n v="15.6"/>
    <n v="1.56"/>
  </r>
  <r>
    <s v="15ab08cc-10f9-4a0d-b763-5432ce7c698b"/>
    <d v="2019-08-16T00:22:04"/>
    <d v="2019-08-15T00:00:00"/>
    <s v="2:29PM"/>
    <d v="2019-08-15T00:00:00"/>
    <s v="10:29AM"/>
    <d v="2019-08-15T00:00:00"/>
    <s v="3:01PM"/>
    <d v="2019-08-15T00:00:00"/>
    <s v="11:01AM"/>
    <s v="-05:00"/>
    <s v="Blade"/>
    <s v="Employee2"/>
    <s v="Employee2@blyblade.com"/>
    <x v="2"/>
    <s v="--"/>
    <s v="Travel | Black SUV"/>
    <x v="0"/>
    <x v="563"/>
    <n v="16"/>
    <s v="10010, USA"/>
    <s v="10013, USA"/>
    <x v="12"/>
    <s v="PAX TRAVEL"/>
    <s v="DEPT - OPS - NY"/>
    <s v="Monthly Billing"/>
    <s v="Tip"/>
    <n v="0"/>
    <n v="0"/>
    <n v="13.79"/>
    <n v="13.79"/>
    <s v="USD"/>
    <n v="0"/>
    <n v="0"/>
    <n v="13.79"/>
    <n v="13.79"/>
    <n v="0"/>
  </r>
  <r>
    <s v="c0983d65-8cf0-4a12-96bf-f53b1d58c3eb"/>
    <d v="2019-08-16T00:27:19"/>
    <d v="2019-08-15T00:00:00"/>
    <s v="11:58PM"/>
    <d v="2019-08-15T00:00:00"/>
    <s v="7:58PM"/>
    <d v="2019-08-16T00:00:00"/>
    <s v="12:21AM"/>
    <d v="2019-08-15T00:00:00"/>
    <s v="8:21PM"/>
    <s v="-05:00"/>
    <s v="Blade"/>
    <s v="Employee37"/>
    <s v="Employee37@blyblade.com"/>
    <x v="29"/>
    <s v="--"/>
    <s v="Travel | UberX"/>
    <x v="0"/>
    <x v="181"/>
    <n v="17"/>
    <s v="10016, USA"/>
    <s v="10001, USA"/>
    <x v="7"/>
    <s v="I'M RIDING"/>
    <s v="--"/>
    <s v="Monthly Billing"/>
    <s v="Tip"/>
    <n v="0"/>
    <n v="0"/>
    <n v="5.26"/>
    <n v="5.26"/>
    <s v="USD"/>
    <n v="0"/>
    <n v="0"/>
    <n v="5.26"/>
    <n v="5.26"/>
    <n v="0"/>
  </r>
  <r>
    <s v="adae432e-ac5f-4047-95a0-c44495ee243e"/>
    <d v="2019-06-20T02:56:18"/>
    <d v="2019-06-20T00:00:00"/>
    <s v="2:11AM"/>
    <d v="2019-06-19T00:00:00"/>
    <s v="10:11PM"/>
    <d v="2019-06-20T00:00:00"/>
    <s v="2:56AM"/>
    <d v="2019-06-19T00:00:00"/>
    <s v="10:56PM"/>
    <s v="-05:00"/>
    <s v="Blade"/>
    <s v="Employee5"/>
    <s v="Employee5@blyblade.com"/>
    <x v="9"/>
    <s v="--"/>
    <s v="Travel | UberX Diamond"/>
    <x v="0"/>
    <x v="936"/>
    <n v="34"/>
    <s v="10011, USA"/>
    <s v="11374, USA"/>
    <x v="10"/>
    <s v="CORP - Employee Rides"/>
    <s v="DEPT - OPS - NY"/>
    <s v="Monthly Billing"/>
    <s v="Fare"/>
    <n v="48.08"/>
    <n v="0"/>
    <n v="0"/>
    <n v="48.08"/>
    <s v="USD"/>
    <n v="48.08"/>
    <n v="0"/>
    <n v="0"/>
    <n v="48.08"/>
    <n v="4.8099999999999996"/>
  </r>
  <r>
    <s v="947d1154-0240-4aa3-9d6f-988cdbf97f7a"/>
    <d v="2019-06-20T23:57:29"/>
    <d v="2019-06-20T00:00:00"/>
    <s v="11:37PM"/>
    <d v="2019-06-20T00:00:00"/>
    <s v="7:37PM"/>
    <d v="2019-06-20T00:00:00"/>
    <s v="11:57PM"/>
    <d v="2019-06-20T00:00:00"/>
    <s v="7:57PM"/>
    <s v="-05:00"/>
    <s v="Blade"/>
    <s v="Employee17"/>
    <s v="Employee17@blyblade.com"/>
    <x v="12"/>
    <s v="--"/>
    <s v="Travel | UberX"/>
    <x v="0"/>
    <x v="759"/>
    <n v="14"/>
    <s v="10011, USA"/>
    <s v="10010, USA"/>
    <x v="10"/>
    <s v="CORP - Employee Rides"/>
    <s v="DEPT - OPS - NY"/>
    <s v="Monthly Billing"/>
    <s v="Fare"/>
    <n v="15.33"/>
    <n v="0"/>
    <n v="0"/>
    <n v="15.33"/>
    <s v="USD"/>
    <n v="15.33"/>
    <n v="0"/>
    <n v="0"/>
    <n v="15.33"/>
    <n v="1.53"/>
  </r>
  <r>
    <s v="c232aa23-4875-4913-84db-44362795afd0"/>
    <d v="2019-06-21T01:09:34"/>
    <d v="2019-06-21T00:00:00"/>
    <s v="12:55AM"/>
    <d v="2019-06-20T00:00:00"/>
    <s v="8:55PM"/>
    <d v="2019-06-21T00:00:00"/>
    <s v="1:09AM"/>
    <d v="2019-06-20T00:00:00"/>
    <s v="9:09PM"/>
    <s v="-05:00"/>
    <s v="Blade"/>
    <s v="Employee6"/>
    <s v="Employee6@blyblade.com"/>
    <x v="3"/>
    <s v="--"/>
    <s v="Travel | UberX"/>
    <x v="0"/>
    <x v="229"/>
    <n v="9"/>
    <s v="10011, USA"/>
    <s v="10019, USA"/>
    <x v="10"/>
    <s v="Late Night Rides"/>
    <s v="DEPT - OPS - NY"/>
    <s v="Monthly Billing"/>
    <s v="Fare"/>
    <n v="15.07"/>
    <n v="0"/>
    <n v="0"/>
    <n v="15.07"/>
    <s v="USD"/>
    <n v="15.07"/>
    <n v="0"/>
    <n v="0"/>
    <n v="15.07"/>
    <n v="1.51"/>
  </r>
  <r>
    <s v="d873a7ec-4ed9-4391-8b0a-80587e1963e5"/>
    <d v="2019-06-21T01:28:58"/>
    <d v="2019-06-21T00:00:00"/>
    <s v="12:45AM"/>
    <d v="2019-06-20T00:00:00"/>
    <s v="8:45PM"/>
    <d v="2019-06-21T00:00:00"/>
    <s v="1:27AM"/>
    <d v="2019-06-20T00:00:00"/>
    <s v="9:27PM"/>
    <s v="-05:00"/>
    <s v="Blade"/>
    <s v="Employee3"/>
    <s v="Employee3@blyblade.com"/>
    <x v="17"/>
    <s v="--"/>
    <s v="Travel | UberX"/>
    <x v="0"/>
    <x v="1022"/>
    <n v="35"/>
    <s v="10011, USA"/>
    <s v="11214, USA"/>
    <x v="10"/>
    <s v="Late Night Rides"/>
    <s v="DEPT - CX"/>
    <s v="Monthly Billing"/>
    <s v="Fare"/>
    <n v="53.14"/>
    <n v="0"/>
    <n v="0"/>
    <n v="53.14"/>
    <s v="USD"/>
    <n v="53.14"/>
    <n v="0"/>
    <n v="0"/>
    <n v="53.14"/>
    <n v="5.31"/>
  </r>
  <r>
    <s v="23a475e7-171f-446d-864d-29ea1aed4465"/>
    <d v="2019-06-21T01:29:53"/>
    <d v="2019-06-21T00:00:00"/>
    <s v="12:47AM"/>
    <d v="2019-06-20T00:00:00"/>
    <s v="8:47PM"/>
    <d v="2019-06-21T00:00:00"/>
    <s v="1:29AM"/>
    <d v="2019-06-20T00:00:00"/>
    <s v="9:29PM"/>
    <s v="-05:00"/>
    <s v="Blade"/>
    <s v="Employee5"/>
    <s v="Employee5@blyblade.com"/>
    <x v="9"/>
    <s v="--"/>
    <s v="Travel | UberX Diamond"/>
    <x v="0"/>
    <x v="1023"/>
    <n v="37"/>
    <s v="10011, USA"/>
    <s v="11374, USA"/>
    <x v="10"/>
    <s v="CORP - Employee Rides"/>
    <s v="DEPT - OPS - NY"/>
    <s v="Monthly Billing"/>
    <s v="Fare"/>
    <n v="53.08"/>
    <n v="0"/>
    <n v="0"/>
    <n v="53.08"/>
    <s v="USD"/>
    <n v="53.08"/>
    <n v="0"/>
    <n v="0"/>
    <n v="53.08"/>
    <n v="5.31"/>
  </r>
  <r>
    <s v="4b5d2b2e-27b0-4f7f-8580-9488d1459f81"/>
    <d v="2019-06-21T01:53:02"/>
    <d v="2019-06-21T00:00:00"/>
    <s v="1:00AM"/>
    <d v="2019-06-20T00:00:00"/>
    <s v="9:00PM"/>
    <d v="2019-06-21T00:00:00"/>
    <s v="1:51AM"/>
    <d v="2019-06-20T00:00:00"/>
    <s v="9:51PM"/>
    <s v="-05:00"/>
    <s v="Blade"/>
    <s v="Employee4"/>
    <s v="Employee4@blyblade.com"/>
    <x v="1"/>
    <s v="--"/>
    <s v="Travel | UberX"/>
    <x v="2"/>
    <x v="353"/>
    <n v="47"/>
    <s v="07608, USA"/>
    <s v="10004, USA"/>
    <x v="10"/>
    <s v="Late Night Rides"/>
    <s v="DEPT - CX"/>
    <s v="Monthly Billing"/>
    <s v="Fare"/>
    <n v="50.32"/>
    <n v="0"/>
    <n v="0"/>
    <n v="50.32"/>
    <s v="USD"/>
    <n v="50.32"/>
    <n v="0"/>
    <n v="0"/>
    <n v="50.32"/>
    <n v="5.03"/>
  </r>
  <r>
    <s v="af0c5413-f4f9-4242-b054-7916bbe6992b"/>
    <d v="2019-08-16T01:25:39"/>
    <d v="2019-08-16T00:00:00"/>
    <s v="12:47AM"/>
    <d v="2019-08-15T00:00:00"/>
    <s v="8:47PM"/>
    <d v="2019-08-16T00:00:00"/>
    <s v="1:25AM"/>
    <d v="2019-08-15T00:00:00"/>
    <s v="9:25PM"/>
    <s v="-05:00"/>
    <s v="Blade"/>
    <s v="Employee2"/>
    <s v="Employee2@blyblade.com"/>
    <x v="2"/>
    <s v="--"/>
    <s v="Travel | Black"/>
    <x v="9"/>
    <x v="536"/>
    <n v="21"/>
    <s v="19114, USA"/>
    <s v="19102, USA"/>
    <x v="12"/>
    <s v="PAX TRAVEL"/>
    <s v="DEPT - OPS - NY"/>
    <s v="Monthly Billing"/>
    <s v="Tip"/>
    <n v="0"/>
    <n v="0"/>
    <n v="9.18"/>
    <n v="9.18"/>
    <s v="USD"/>
    <n v="0"/>
    <n v="0"/>
    <n v="9.18"/>
    <n v="9.18"/>
    <n v="0"/>
  </r>
  <r>
    <s v="b48652de-5c87-475c-9eac-fca529792f8c"/>
    <d v="2019-08-16T01:39:30"/>
    <d v="2019-08-16T00:00:00"/>
    <s v="12:18AM"/>
    <d v="2019-08-15T00:00:00"/>
    <s v="8:18PM"/>
    <d v="2019-08-16T00:00:00"/>
    <s v="1:16AM"/>
    <d v="2019-08-15T00:00:00"/>
    <s v="9:16PM"/>
    <s v="-05:00"/>
    <s v="Blade"/>
    <s v="Employee49"/>
    <s v="Employee49@blyblade.com"/>
    <x v="46"/>
    <s v="--"/>
    <s v="Travel | UberX"/>
    <x v="1"/>
    <x v="919"/>
    <n v="55"/>
    <s v="10604, USA"/>
    <s v="11237, USA"/>
    <x v="7"/>
    <s v="I'M RIDING"/>
    <s v="BLADE - CX + SR CX"/>
    <s v="Monthly Billing"/>
    <s v="Tip"/>
    <n v="0"/>
    <n v="0"/>
    <n v="7.07"/>
    <n v="7.07"/>
    <s v="USD"/>
    <n v="0"/>
    <n v="0"/>
    <n v="7.07"/>
    <n v="7.07"/>
    <n v="0"/>
  </r>
  <r>
    <s v="9d5fb46f-ce37-42cd-9395-a0babad623d6"/>
    <d v="2019-06-22T00:48:30"/>
    <d v="2019-06-22T00:00:00"/>
    <s v="12:35AM"/>
    <d v="2019-06-21T00:00:00"/>
    <s v="8:35PM"/>
    <d v="2019-06-22T00:00:00"/>
    <s v="12:48AM"/>
    <d v="2019-06-21T00:00:00"/>
    <s v="8:48PM"/>
    <s v="-05:00"/>
    <s v="Blade"/>
    <s v="Employee29"/>
    <s v="Employee29@blyblade.com"/>
    <x v="7"/>
    <s v="--"/>
    <s v="Travel | UberX"/>
    <x v="0"/>
    <x v="487"/>
    <n v="10"/>
    <s v="10011, USA"/>
    <s v="10014, USA"/>
    <x v="10"/>
    <s v="CORP - Employee Rides"/>
    <s v="DEPT - OPS - NY"/>
    <s v="Monthly Billing"/>
    <s v="Fare"/>
    <n v="11.38"/>
    <n v="0"/>
    <n v="0"/>
    <n v="11.38"/>
    <s v="USD"/>
    <n v="11.38"/>
    <n v="0"/>
    <n v="0"/>
    <n v="11.38"/>
    <n v="1.1399999999999999"/>
  </r>
  <r>
    <s v="673d3de5-d023-4c96-82bf-3ba0462638bd"/>
    <d v="2019-06-22T00:51:07"/>
    <d v="2019-06-22T00:00:00"/>
    <s v="12:33AM"/>
    <d v="2019-06-21T00:00:00"/>
    <s v="8:33PM"/>
    <d v="2019-06-22T00:00:00"/>
    <s v="12:50AM"/>
    <d v="2019-06-21T00:00:00"/>
    <s v="8:50PM"/>
    <s v="-05:00"/>
    <s v="Blade"/>
    <s v="Employee7"/>
    <s v="Employee7@blyblade.com"/>
    <x v="23"/>
    <s v="--"/>
    <s v="Travel | UberX"/>
    <x v="0"/>
    <x v="246"/>
    <n v="12"/>
    <s v="10011, USA"/>
    <s v="10017, USA"/>
    <x v="10"/>
    <s v="CORP - Employee Rides"/>
    <s v="DEPT - OPS - NY"/>
    <s v="Monthly Billing"/>
    <s v="Fare"/>
    <n v="16.97"/>
    <n v="0"/>
    <n v="0"/>
    <n v="16.97"/>
    <s v="USD"/>
    <n v="16.97"/>
    <n v="0"/>
    <n v="0"/>
    <n v="16.97"/>
    <n v="1.7"/>
  </r>
  <r>
    <s v="409d9954-b921-440b-bb19-524cad3ed5b9"/>
    <d v="2019-08-16T03:01:47"/>
    <d v="2019-08-16T00:00:00"/>
    <s v="12:20AM"/>
    <d v="2019-08-15T00:00:00"/>
    <s v="8:20PM"/>
    <d v="2019-08-16T00:00:00"/>
    <s v="12:40AM"/>
    <d v="2019-08-15T00:00:00"/>
    <s v="8:40PM"/>
    <s v="-05:00"/>
    <s v="Blade"/>
    <s v="Employee16"/>
    <s v="Employee16@blyblade.com"/>
    <x v="13"/>
    <s v="--"/>
    <s v="Travel | UberX Diamond"/>
    <x v="0"/>
    <x v="389"/>
    <n v="16"/>
    <s v="10016, USA"/>
    <s v="10001, USA"/>
    <x v="7"/>
    <s v="I'M RIDING"/>
    <s v="DEPT - OPS - NY"/>
    <s v="Monthly Billing"/>
    <s v="Tip"/>
    <n v="0"/>
    <n v="0"/>
    <n v="3.49"/>
    <n v="3.49"/>
    <s v="USD"/>
    <n v="0"/>
    <n v="0"/>
    <n v="3.49"/>
    <n v="3.49"/>
    <n v="0"/>
  </r>
  <r>
    <s v="5d9c5e3e-957c-45cc-b7dd-bf49bb0dd5ad"/>
    <d v="2019-06-22T00:51:11"/>
    <d v="2019-06-22T00:00:00"/>
    <s v="12:36AM"/>
    <d v="2019-06-21T00:00:00"/>
    <s v="8:36PM"/>
    <d v="2019-06-22T00:00:00"/>
    <s v="12:51AM"/>
    <d v="2019-06-21T00:00:00"/>
    <s v="8:51PM"/>
    <s v="-05:00"/>
    <s v="Blade"/>
    <s v="Employee6"/>
    <s v="Employee6@blyblade.com"/>
    <x v="3"/>
    <s v="--"/>
    <s v="Travel | UberX"/>
    <x v="0"/>
    <x v="227"/>
    <n v="7"/>
    <s v="10016, USA"/>
    <s v="10170, USA"/>
    <x v="10"/>
    <s v="Late Night Rides"/>
    <s v="DEPT - OPS - NY"/>
    <s v="Monthly Billing"/>
    <s v="Fare"/>
    <n v="10.76"/>
    <n v="0"/>
    <n v="0"/>
    <n v="10.76"/>
    <s v="USD"/>
    <n v="10.76"/>
    <n v="0"/>
    <n v="0"/>
    <n v="10.76"/>
    <n v="1.08"/>
  </r>
  <r>
    <s v="80a6a9f0-3d90-4706-8cfb-f6f6158141eb"/>
    <d v="2019-06-22T01:02:29"/>
    <d v="2019-06-22T00:00:00"/>
    <s v="12:43AM"/>
    <d v="2019-06-21T00:00:00"/>
    <s v="8:43PM"/>
    <d v="2019-06-22T00:00:00"/>
    <s v="1:02AM"/>
    <d v="2019-06-21T00:00:00"/>
    <s v="9:02PM"/>
    <s v="-05:00"/>
    <s v="Blade"/>
    <s v="Employee26"/>
    <s v="Employee26@blyblade.com"/>
    <x v="24"/>
    <s v="--"/>
    <s v="Travel | UberX"/>
    <x v="0"/>
    <x v="762"/>
    <n v="16"/>
    <s v="10016, USA"/>
    <s v="10010, USA"/>
    <x v="10"/>
    <s v="Late Night Rides"/>
    <s v="DEPT - OPS - NY"/>
    <s v="Monthly Billing"/>
    <s v="Fare"/>
    <n v="9.6999999999999993"/>
    <n v="0"/>
    <n v="0"/>
    <n v="9.6999999999999993"/>
    <s v="USD"/>
    <n v="9.6999999999999993"/>
    <n v="0"/>
    <n v="0"/>
    <n v="9.6999999999999993"/>
    <n v="0.97"/>
  </r>
  <r>
    <s v="8e7961ca-aace-4eba-8070-6b53fab42978"/>
    <d v="2019-06-22T01:14:05"/>
    <d v="2019-06-22T00:00:00"/>
    <s v="12:39AM"/>
    <d v="2019-06-21T00:00:00"/>
    <s v="8:39PM"/>
    <d v="2019-06-22T00:00:00"/>
    <s v="1:13AM"/>
    <d v="2019-06-21T00:00:00"/>
    <s v="9:13PM"/>
    <s v="-05:00"/>
    <s v="Blade"/>
    <s v="Employee16"/>
    <s v="Employee16@blyblade.com"/>
    <x v="13"/>
    <s v="--"/>
    <s v="Travel | UberX"/>
    <x v="0"/>
    <x v="1024"/>
    <n v="32"/>
    <s v="10016, USA"/>
    <s v="07086, USA"/>
    <x v="10"/>
    <s v="CORP - Employee Rides"/>
    <s v="DEPT - OPS - NY"/>
    <s v="Monthly Billing"/>
    <s v="Fare"/>
    <n v="54.92"/>
    <n v="0"/>
    <n v="0"/>
    <n v="54.92"/>
    <s v="USD"/>
    <n v="54.92"/>
    <n v="0"/>
    <n v="0"/>
    <n v="54.92"/>
    <n v="5.49"/>
  </r>
  <r>
    <s v="0d375891-3dd3-47e8-871b-bc9148172d8e"/>
    <d v="2019-06-22T01:15:19"/>
    <d v="2019-06-21T00:00:00"/>
    <s v="11:58PM"/>
    <d v="2019-06-21T00:00:00"/>
    <s v="7:58PM"/>
    <d v="2019-06-22T00:00:00"/>
    <s v="1:15AM"/>
    <d v="2019-06-21T00:00:00"/>
    <s v="9:15PM"/>
    <s v="-05:00"/>
    <s v="Blade"/>
    <s v="Employee17"/>
    <s v="Employee17@blyblade.com"/>
    <x v="12"/>
    <s v="--"/>
    <s v="Travel | UberX Diamond"/>
    <x v="0"/>
    <x v="1025"/>
    <n v="70"/>
    <s v="10016, USA"/>
    <s v="07417, USA"/>
    <x v="10"/>
    <s v="CORP - Employee Rides"/>
    <s v="DEPT - OPS - NY"/>
    <s v="Monthly Billing"/>
    <s v="Fare"/>
    <n v="127.52"/>
    <n v="0"/>
    <n v="0"/>
    <n v="127.52"/>
    <s v="USD"/>
    <n v="127.52"/>
    <n v="0"/>
    <n v="0"/>
    <n v="127.52"/>
    <n v="12.75"/>
  </r>
  <r>
    <s v="66796d54-0485-4482-856f-c599e1db4667"/>
    <d v="2019-06-22T03:25:36"/>
    <d v="2019-06-22T00:00:00"/>
    <s v="3:05AM"/>
    <d v="2019-06-21T00:00:00"/>
    <s v="11:05PM"/>
    <d v="2019-06-22T00:00:00"/>
    <s v="3:25AM"/>
    <d v="2019-06-21T00:00:00"/>
    <s v="11:25PM"/>
    <s v="-05:00"/>
    <s v="Blade"/>
    <s v="Employee2"/>
    <s v="Employee2@blyblade.com"/>
    <x v="2"/>
    <s v="--"/>
    <s v="Travel | UberX Diamond"/>
    <x v="0"/>
    <x v="305"/>
    <n v="17"/>
    <s v="10011, USA"/>
    <s v="10027, USA"/>
    <x v="10"/>
    <s v="CORP - Employee Rides"/>
    <s v="DEPT - OPS - NY"/>
    <s v="Monthly Billing"/>
    <s v="Fare"/>
    <n v="24.19"/>
    <n v="0"/>
    <n v="0"/>
    <n v="24.19"/>
    <s v="USD"/>
    <n v="24.19"/>
    <n v="0"/>
    <n v="0"/>
    <n v="24.19"/>
    <n v="2.42"/>
  </r>
  <r>
    <s v="f8651310-a2b3-4cda-b7c6-06b4a470cd55"/>
    <d v="2019-06-22T03:40:27"/>
    <d v="2019-06-22T00:00:00"/>
    <s v="3:01AM"/>
    <d v="2019-06-21T00:00:00"/>
    <s v="11:01PM"/>
    <d v="2019-06-22T00:00:00"/>
    <s v="3:40AM"/>
    <d v="2019-06-21T00:00:00"/>
    <s v="11:40PM"/>
    <s v="-05:00"/>
    <s v="Blade"/>
    <s v="Employee3"/>
    <s v="Employee3@blyblade.com"/>
    <x v="17"/>
    <s v="--"/>
    <s v="Travel | UberX"/>
    <x v="0"/>
    <x v="848"/>
    <n v="32"/>
    <s v="10011, USA"/>
    <s v="11214, USA"/>
    <x v="10"/>
    <s v="Late Night Rides"/>
    <s v="DEPT - CX"/>
    <s v="Monthly Billing"/>
    <s v="Fare"/>
    <n v="55.06"/>
    <n v="0"/>
    <n v="0"/>
    <n v="55.06"/>
    <s v="USD"/>
    <n v="55.06"/>
    <n v="0"/>
    <n v="0"/>
    <n v="55.06"/>
    <n v="5.51"/>
  </r>
  <r>
    <s v="a52b17be-f95b-4ee0-9ac5-f85731160710"/>
    <d v="2019-06-24T01:41:15"/>
    <d v="2019-06-24T00:00:00"/>
    <s v="1:18AM"/>
    <d v="2019-06-23T00:00:00"/>
    <s v="9:18PM"/>
    <d v="2019-06-24T00:00:00"/>
    <s v="1:41AM"/>
    <d v="2019-06-23T00:00:00"/>
    <s v="9:41PM"/>
    <s v="-05:00"/>
    <s v="Blade"/>
    <s v="Employee31"/>
    <s v="Employee31@blyblade.com"/>
    <x v="48"/>
    <s v="--"/>
    <s v="Travel | UberX Diamond"/>
    <x v="0"/>
    <x v="155"/>
    <n v="15"/>
    <s v="10011, USA"/>
    <s v="10013, USA"/>
    <x v="10"/>
    <s v="CORP - Employee Rides"/>
    <s v="BLADE - CX + SR CX"/>
    <s v="Monthly Billing"/>
    <s v="Fare"/>
    <n v="19.21"/>
    <n v="0"/>
    <n v="0"/>
    <n v="19.21"/>
    <s v="USD"/>
    <n v="19.21"/>
    <n v="0"/>
    <n v="0"/>
    <n v="19.21"/>
    <n v="1.92"/>
  </r>
  <r>
    <s v="492c5b5a-2c7e-445c-a1fd-6b64b5e97593"/>
    <d v="2019-06-24T12:18:02"/>
    <d v="2019-06-24T00:00:00"/>
    <s v="12:00PM"/>
    <d v="2019-06-24T00:00:00"/>
    <s v="8:00AM"/>
    <d v="2019-06-24T00:00:00"/>
    <s v="12:17PM"/>
    <d v="2019-06-24T00:00:00"/>
    <s v="8:17AM"/>
    <s v="-05:00"/>
    <s v="Blade"/>
    <s v="Employee4"/>
    <s v="Employee4@blyblade.com"/>
    <x v="1"/>
    <s v="--"/>
    <s v="Travel | UberX"/>
    <x v="0"/>
    <x v="406"/>
    <n v="7"/>
    <s v="10038, USA"/>
    <s v="10038, USA"/>
    <x v="10"/>
    <s v="CORP - Employee Rides"/>
    <s v="DEPT - CX"/>
    <s v="Monthly Billing"/>
    <s v="Fare"/>
    <n v="8.6"/>
    <n v="0"/>
    <n v="0"/>
    <n v="8.6"/>
    <s v="USD"/>
    <n v="8.6"/>
    <n v="0"/>
    <n v="0"/>
    <n v="8.6"/>
    <n v="0.86"/>
  </r>
  <r>
    <s v="5e9ce6f4-f3f9-4ebf-abc4-46ab08c35fcf"/>
    <d v="2019-06-26T03:00:53"/>
    <d v="2019-06-26T00:00:00"/>
    <s v="2:41AM"/>
    <d v="2019-06-25T00:00:00"/>
    <s v="10:41PM"/>
    <d v="2019-06-26T00:00:00"/>
    <s v="3:00AM"/>
    <d v="2019-06-25T00:00:00"/>
    <s v="11:00PM"/>
    <s v="-05:00"/>
    <s v="Blade"/>
    <s v="Employee16"/>
    <s v="Employee16@blyblade.com"/>
    <x v="13"/>
    <s v="--"/>
    <s v="Travel | UberX"/>
    <x v="0"/>
    <x v="1026"/>
    <n v="15"/>
    <s v="10014, USA"/>
    <s v="07086, USA"/>
    <x v="10"/>
    <s v="CORP - Employee Rides"/>
    <s v="DEPT - OPS - NY"/>
    <s v="Monthly Billing"/>
    <s v="Fare"/>
    <n v="46.48"/>
    <n v="0"/>
    <n v="0"/>
    <n v="46.48"/>
    <s v="USD"/>
    <n v="46.48"/>
    <n v="0"/>
    <n v="0"/>
    <n v="46.48"/>
    <n v="4.6500000000000004"/>
  </r>
  <r>
    <s v="b310093c-bb9d-4530-b80f-195f0c7b35b3"/>
    <d v="2019-06-26T04:53:10"/>
    <d v="2019-06-26T00:00:00"/>
    <s v="4:17AM"/>
    <d v="2019-06-26T00:00:00"/>
    <s v="12:17AM"/>
    <d v="2019-06-26T00:00:00"/>
    <s v="4:53AM"/>
    <d v="2019-06-26T00:00:00"/>
    <s v="12:53AM"/>
    <s v="-05:00"/>
    <s v="Blade"/>
    <s v="Employee5"/>
    <s v="Employee5@blyblade.com"/>
    <x v="9"/>
    <s v="--"/>
    <s v="Travel | UberX Diamond"/>
    <x v="0"/>
    <x v="1027"/>
    <n v="33"/>
    <s v="10011, USA"/>
    <s v="11374, USA"/>
    <x v="10"/>
    <s v="CORP - Employee Rides"/>
    <s v="DEPT - OPS - NY"/>
    <s v="Monthly Billing"/>
    <s v="Fare"/>
    <n v="37.56"/>
    <n v="0"/>
    <n v="0"/>
    <n v="37.56"/>
    <s v="USD"/>
    <n v="37.56"/>
    <n v="0"/>
    <n v="0"/>
    <n v="37.56"/>
    <n v="3.76"/>
  </r>
  <r>
    <s v="6cf3f8df-47b3-4644-a1d5-8e087617378f"/>
    <d v="2019-08-16T04:22:22"/>
    <d v="2019-08-16T00:00:00"/>
    <s v="3:35AM"/>
    <d v="2019-08-15T00:00:00"/>
    <s v="11:35PM"/>
    <d v="2019-08-16T00:00:00"/>
    <s v="3:56AM"/>
    <d v="2019-08-15T00:00:00"/>
    <s v="11:56PM"/>
    <s v="-05:00"/>
    <s v="Blade"/>
    <s v="Employee37"/>
    <s v="Employee37@blyblade.com"/>
    <x v="29"/>
    <s v="--"/>
    <s v="Travel | UberX"/>
    <x v="0"/>
    <x v="921"/>
    <n v="16"/>
    <s v="10001, USA"/>
    <s v="10025, USA"/>
    <x v="7"/>
    <s v="I'M RIDING"/>
    <s v="--"/>
    <s v="Monthly Billing"/>
    <s v="Tip"/>
    <n v="0"/>
    <n v="0"/>
    <n v="6.94"/>
    <n v="6.94"/>
    <s v="USD"/>
    <n v="0"/>
    <n v="0"/>
    <n v="6.94"/>
    <n v="6.94"/>
    <n v="0"/>
  </r>
  <r>
    <s v="97ac2e51-2e15-409b-8529-afcc19938d29"/>
    <d v="2019-06-27T00:12:21"/>
    <d v="2019-06-26T00:00:00"/>
    <s v="11:51PM"/>
    <d v="2019-06-26T00:00:00"/>
    <s v="7:51PM"/>
    <d v="2019-06-27T00:00:00"/>
    <s v="12:12AM"/>
    <d v="2019-06-26T00:00:00"/>
    <s v="8:12PM"/>
    <s v="-05:00"/>
    <s v="Blade"/>
    <s v="Employee4"/>
    <s v="Employee4@blyblade.com"/>
    <x v="1"/>
    <s v="--"/>
    <s v="Travel | UberX"/>
    <x v="0"/>
    <x v="404"/>
    <n v="14"/>
    <s v="10016, USA"/>
    <s v="10038, USA"/>
    <x v="10"/>
    <s v="CORP - Employee Rides"/>
    <s v="DEPT - CX"/>
    <s v="Monthly Billing"/>
    <s v="Fare"/>
    <n v="23.31"/>
    <n v="0"/>
    <n v="0"/>
    <n v="23.31"/>
    <s v="USD"/>
    <n v="23.31"/>
    <n v="0"/>
    <n v="0"/>
    <n v="23.31"/>
    <n v="2.33"/>
  </r>
  <r>
    <s v="164c7ade-9f5e-4034-8846-ce87a8eebf25"/>
    <d v="2019-06-27T00:20:45"/>
    <d v="2019-06-26T00:00:00"/>
    <s v="11:49PM"/>
    <d v="2019-06-26T00:00:00"/>
    <s v="7:49PM"/>
    <d v="2019-06-27T00:00:00"/>
    <s v="12:20AM"/>
    <d v="2019-06-26T00:00:00"/>
    <s v="8:20PM"/>
    <s v="-05:00"/>
    <s v="Blade"/>
    <s v="Employee17"/>
    <s v="Employee17@blyblade.com"/>
    <x v="12"/>
    <s v="--"/>
    <s v="Travel | UberX"/>
    <x v="0"/>
    <x v="426"/>
    <n v="27"/>
    <s v="10011, USA"/>
    <s v="10075, USA"/>
    <x v="10"/>
    <s v="CORP - Employee Rides"/>
    <s v="DEPT - OPS - NY"/>
    <s v="Monthly Billing"/>
    <s v="Fare"/>
    <n v="31.72"/>
    <n v="0"/>
    <n v="0"/>
    <n v="31.72"/>
    <s v="USD"/>
    <n v="31.72"/>
    <n v="0"/>
    <n v="0"/>
    <n v="31.72"/>
    <n v="3.17"/>
  </r>
  <r>
    <s v="24b70dbc-5d39-4740-8036-162d9b60e623"/>
    <d v="2019-06-27T01:52:49"/>
    <d v="2019-06-27T00:00:00"/>
    <s v="1:29AM"/>
    <d v="2019-06-26T00:00:00"/>
    <s v="9:29PM"/>
    <d v="2019-06-27T00:00:00"/>
    <s v="1:52AM"/>
    <d v="2019-06-26T00:00:00"/>
    <s v="9:52PM"/>
    <s v="-05:00"/>
    <s v="Blade"/>
    <s v="Employee18"/>
    <s v="Employee18@blyblade.com"/>
    <x v="34"/>
    <s v="--"/>
    <s v="Travel | UberX Diamond"/>
    <x v="0"/>
    <x v="223"/>
    <n v="16"/>
    <s v="10011, USA"/>
    <s v="10016, USA"/>
    <x v="10"/>
    <s v="Late Night Rides"/>
    <s v="DEPT - CX"/>
    <s v="Monthly Billing"/>
    <s v="Fare"/>
    <n v="12.52"/>
    <n v="0"/>
    <n v="0"/>
    <n v="12.52"/>
    <s v="USD"/>
    <n v="12.52"/>
    <n v="0"/>
    <n v="0"/>
    <n v="12.52"/>
    <n v="1.25"/>
  </r>
  <r>
    <s v="3397335c-963a-4b14-b698-a7d7e72b4429"/>
    <d v="2019-08-16T08:48:26"/>
    <d v="2019-08-16T00:00:00"/>
    <s v="3:06AM"/>
    <d v="2019-08-15T00:00:00"/>
    <s v="11:06PM"/>
    <d v="2019-08-16T00:00:00"/>
    <s v="3:24AM"/>
    <d v="2019-08-15T00:00:00"/>
    <s v="11:24PM"/>
    <s v="-05:00"/>
    <s v="Blade"/>
    <s v="Employee9"/>
    <s v="Employee9@blyblade.com"/>
    <x v="8"/>
    <s v="--"/>
    <s v="Travel | UberX"/>
    <x v="0"/>
    <x v="478"/>
    <n v="17"/>
    <s v="10001, USA"/>
    <s v="10065, USA"/>
    <x v="7"/>
    <s v="PAX TRAVEL"/>
    <s v="DEPT - FR - NY"/>
    <s v="Monthly Billing"/>
    <s v="Tip"/>
    <n v="0"/>
    <n v="0"/>
    <n v="5.52"/>
    <n v="5.52"/>
    <s v="USD"/>
    <n v="0"/>
    <n v="0"/>
    <n v="5.52"/>
    <n v="5.52"/>
    <n v="0"/>
  </r>
  <r>
    <s v="9bd60256-b7f4-49f5-9e88-a29d3f9ae5ef"/>
    <d v="2019-06-27T02:47:24"/>
    <d v="2019-06-27T00:00:00"/>
    <s v="2:07AM"/>
    <d v="2019-06-26T00:00:00"/>
    <s v="10:07PM"/>
    <d v="2019-06-27T00:00:00"/>
    <s v="2:47AM"/>
    <d v="2019-06-26T00:00:00"/>
    <s v="10:47PM"/>
    <s v="-05:00"/>
    <s v="Blade"/>
    <s v="Employee9"/>
    <s v="Employee9@blyblade.com"/>
    <x v="8"/>
    <s v="--"/>
    <s v="Travel | UberX"/>
    <x v="0"/>
    <x v="1028"/>
    <n v="28"/>
    <s v="10001, USA"/>
    <s v="10065, USA"/>
    <x v="10"/>
    <s v="CORP - Employee Rides"/>
    <s v="DEPT - FR - NY"/>
    <s v="Monthly Billing"/>
    <s v="Fare"/>
    <n v="24.18"/>
    <n v="0"/>
    <n v="0"/>
    <n v="24.18"/>
    <s v="USD"/>
    <n v="24.18"/>
    <n v="0"/>
    <n v="0"/>
    <n v="24.18"/>
    <n v="2.42"/>
  </r>
  <r>
    <s v="62040b04-b441-43f4-a719-0a2c69a40dd2"/>
    <d v="2019-06-27T03:16:23"/>
    <d v="2019-06-27T00:00:00"/>
    <s v="3:02AM"/>
    <d v="2019-06-26T00:00:00"/>
    <s v="11:02PM"/>
    <s v="--"/>
    <s v="--"/>
    <s v="--"/>
    <s v="--"/>
    <s v="-05:00"/>
    <s v="Blade"/>
    <s v="Employee3"/>
    <s v="Employee3@blyblade.com"/>
    <x v="17"/>
    <s v="--"/>
    <s v="Travel | UberX"/>
    <x v="0"/>
    <x v="3"/>
    <s v="--"/>
    <s v="10001, USA"/>
    <s v="10001, USA"/>
    <x v="10"/>
    <s v="Late Night Rides"/>
    <s v="DEPT - CX"/>
    <s v="Monthly Billing"/>
    <s v="Fare"/>
    <n v="5.44"/>
    <n v="0"/>
    <n v="0"/>
    <n v="5.44"/>
    <s v="USD"/>
    <n v="5.44"/>
    <n v="0"/>
    <n v="0"/>
    <n v="5.44"/>
    <n v="0.54"/>
  </r>
  <r>
    <s v="ebb7a959-abe8-4cb3-8861-e60313d67d7c"/>
    <d v="2019-06-27T03:57:35"/>
    <d v="2019-06-27T00:00:00"/>
    <s v="3:16AM"/>
    <d v="2019-06-26T00:00:00"/>
    <s v="11:16PM"/>
    <d v="2019-06-27T00:00:00"/>
    <s v="3:57AM"/>
    <d v="2019-06-26T00:00:00"/>
    <s v="11:57PM"/>
    <s v="-05:00"/>
    <s v="Blade"/>
    <s v="Employee3"/>
    <s v="Employee3@blyblade.com"/>
    <x v="17"/>
    <s v="--"/>
    <s v="Travel | UberX"/>
    <x v="0"/>
    <x v="886"/>
    <n v="32"/>
    <s v="10001, USA"/>
    <s v="11214, USA"/>
    <x v="10"/>
    <s v="Late Night Rides"/>
    <s v="DEPT - CX"/>
    <s v="Monthly Billing"/>
    <s v="Fare"/>
    <n v="46.24"/>
    <n v="0"/>
    <n v="0"/>
    <n v="46.24"/>
    <s v="USD"/>
    <n v="46.24"/>
    <n v="0"/>
    <n v="0"/>
    <n v="46.24"/>
    <n v="4.62"/>
  </r>
  <r>
    <s v="325dae94-15fe-4259-9557-df41a2ea544e"/>
    <d v="2019-06-27T05:35:47"/>
    <d v="2019-06-27T00:00:00"/>
    <s v="5:05AM"/>
    <d v="2019-06-27T00:00:00"/>
    <s v="1:05AM"/>
    <d v="2019-06-27T00:00:00"/>
    <s v="5:35AM"/>
    <d v="2019-06-27T00:00:00"/>
    <s v="1:35AM"/>
    <s v="-05:00"/>
    <s v="Blade"/>
    <s v="Employee5"/>
    <s v="Employee5@blyblade.com"/>
    <x v="9"/>
    <s v="--"/>
    <s v="Travel | UberX"/>
    <x v="0"/>
    <x v="631"/>
    <n v="24"/>
    <s v="10001, USA"/>
    <s v="11374, USA"/>
    <x v="10"/>
    <s v="CORP - Employee Rides"/>
    <s v="DEPT - OPS - NY"/>
    <s v="Monthly Billing"/>
    <s v="Fare"/>
    <n v="43.36"/>
    <n v="0"/>
    <n v="0"/>
    <n v="43.36"/>
    <s v="USD"/>
    <n v="43.36"/>
    <n v="0"/>
    <n v="0"/>
    <n v="43.36"/>
    <n v="4.34"/>
  </r>
  <r>
    <s v="3ae21af9-8f32-4ea1-842c-240b83a83b32"/>
    <d v="2019-06-28T00:32:16"/>
    <d v="2019-06-28T00:00:00"/>
    <s v="12:11AM"/>
    <d v="2019-06-27T00:00:00"/>
    <s v="8:11PM"/>
    <d v="2019-06-28T00:00:00"/>
    <s v="12:32AM"/>
    <d v="2019-06-27T00:00:00"/>
    <s v="8:32PM"/>
    <s v="-05:00"/>
    <s v="Blade"/>
    <s v="Employee26"/>
    <s v="Employee26@blyblade.com"/>
    <x v="24"/>
    <s v="--"/>
    <s v="Travel | UberX"/>
    <x v="0"/>
    <x v="78"/>
    <n v="16"/>
    <s v="10010, USA"/>
    <s v="10011, USA"/>
    <x v="10"/>
    <s v="Late Night Rides"/>
    <s v="DEPT - OPS - NY"/>
    <s v="Monthly Billing"/>
    <s v="Fare"/>
    <n v="13.27"/>
    <n v="0"/>
    <n v="0"/>
    <n v="13.27"/>
    <s v="USD"/>
    <n v="13.27"/>
    <n v="0"/>
    <n v="0"/>
    <n v="13.27"/>
    <n v="1.33"/>
  </r>
  <r>
    <s v="f8a7ffdd-f38b-4c3d-8699-77cbb41e0cff"/>
    <d v="2019-06-28T00:54:59"/>
    <d v="2019-06-28T00:00:00"/>
    <s v="12:37AM"/>
    <d v="2019-06-27T00:00:00"/>
    <s v="8:37PM"/>
    <d v="2019-06-28T00:00:00"/>
    <s v="12:54AM"/>
    <d v="2019-06-27T00:00:00"/>
    <s v="8:54PM"/>
    <s v="-05:00"/>
    <s v="Blade"/>
    <s v="Employee2"/>
    <s v="Employee2@blyblade.com"/>
    <x v="2"/>
    <s v="--"/>
    <s v="Travel | UberX Diamond"/>
    <x v="0"/>
    <x v="78"/>
    <n v="14"/>
    <s v="10011, USA"/>
    <s v="10018, USA"/>
    <x v="10"/>
    <s v="CORP - Employee Rides"/>
    <s v="DEPT - OPS - NY"/>
    <s v="Monthly Billing"/>
    <s v="Fare"/>
    <n v="16.04"/>
    <n v="0"/>
    <n v="0"/>
    <n v="16.04"/>
    <s v="USD"/>
    <n v="16.04"/>
    <n v="0"/>
    <n v="0"/>
    <n v="16.04"/>
    <n v="1.6"/>
  </r>
  <r>
    <s v="78cc01e6-f665-4827-bda5-c710a373b7f6"/>
    <d v="2019-06-28T01:20:57"/>
    <d v="2019-06-28T00:00:00"/>
    <s v="1:15AM"/>
    <d v="2019-06-27T00:00:00"/>
    <s v="9:15PM"/>
    <s v="--"/>
    <s v="--"/>
    <s v="--"/>
    <s v="--"/>
    <s v="-05:00"/>
    <s v="Blade"/>
    <s v="Employee5"/>
    <s v="Employee5@blyblade.com"/>
    <x v="9"/>
    <s v="--"/>
    <s v="Travel | UberX Diamond"/>
    <x v="0"/>
    <x v="3"/>
    <s v="--"/>
    <s v="10016, USA"/>
    <s v="10016, USA"/>
    <x v="10"/>
    <s v="CORP - Employee Rides"/>
    <s v="DEPT - OPS - NY"/>
    <s v="Monthly Billing"/>
    <s v="Fare"/>
    <n v="5.44"/>
    <n v="0"/>
    <n v="0"/>
    <n v="5.44"/>
    <s v="USD"/>
    <n v="5.44"/>
    <n v="0"/>
    <n v="0"/>
    <n v="5.44"/>
    <n v="0.54"/>
  </r>
  <r>
    <s v="2cc15e81-def1-4333-9138-315229a6048a"/>
    <d v="2019-06-28T01:54:42"/>
    <d v="2019-06-28T00:00:00"/>
    <s v="1:35AM"/>
    <d v="2019-06-27T00:00:00"/>
    <s v="9:35PM"/>
    <d v="2019-06-28T00:00:00"/>
    <s v="1:54AM"/>
    <d v="2019-06-27T00:00:00"/>
    <s v="9:54PM"/>
    <s v="-05:00"/>
    <s v="Blade"/>
    <s v="Employee29"/>
    <s v="Employee29@blyblade.com"/>
    <x v="7"/>
    <s v="--"/>
    <s v="Travel | UberX"/>
    <x v="0"/>
    <x v="905"/>
    <n v="12"/>
    <s v="10011, USA"/>
    <s v="10014, USA"/>
    <x v="10"/>
    <s v="CORP - Employee Rides"/>
    <s v="DEPT - OPS - NY"/>
    <s v="Monthly Billing"/>
    <s v="Fare"/>
    <n v="10.44"/>
    <n v="0"/>
    <n v="0"/>
    <n v="10.44"/>
    <s v="USD"/>
    <n v="10.44"/>
    <n v="0"/>
    <n v="0"/>
    <n v="10.44"/>
    <n v="1.04"/>
  </r>
  <r>
    <s v="e9794d8b-01d9-4bb4-ae56-72a313eb8ed3"/>
    <d v="2019-06-28T01:59:24"/>
    <d v="2019-06-28T00:00:00"/>
    <s v="1:51AM"/>
    <d v="2019-06-27T00:00:00"/>
    <s v="9:51PM"/>
    <s v="--"/>
    <s v="--"/>
    <s v="--"/>
    <s v="--"/>
    <s v="-05:00"/>
    <s v="Blade"/>
    <s v="Employee8"/>
    <s v="Employee8@blyblade.com"/>
    <x v="11"/>
    <s v="--"/>
    <s v="Travel | UberX Diamond"/>
    <x v="0"/>
    <x v="3"/>
    <s v="--"/>
    <s v="10017, USA"/>
    <s v="10016, USA"/>
    <x v="10"/>
    <s v="CORP - Employee Rides"/>
    <s v="--"/>
    <s v="Monthly Billing"/>
    <s v="Fare"/>
    <n v="5.75"/>
    <n v="0"/>
    <n v="0"/>
    <n v="5.75"/>
    <s v="USD"/>
    <n v="5.75"/>
    <n v="0"/>
    <n v="0"/>
    <n v="5.75"/>
    <n v="0.57999999999999996"/>
  </r>
  <r>
    <s v="5fe8144d-7e27-40be-a8f1-653163fc79f5"/>
    <d v="2019-06-28T02:26:50"/>
    <d v="2019-06-28T00:00:00"/>
    <s v="1:54AM"/>
    <d v="2019-06-27T00:00:00"/>
    <s v="9:54PM"/>
    <d v="2019-06-28T00:00:00"/>
    <s v="2:26AM"/>
    <d v="2019-06-27T00:00:00"/>
    <s v="10:26PM"/>
    <s v="-05:00"/>
    <s v="Blade"/>
    <s v="Employee5"/>
    <s v="Employee5@blyblade.com"/>
    <x v="9"/>
    <s v="--"/>
    <s v="Travel | UberX Diamond"/>
    <x v="0"/>
    <x v="423"/>
    <n v="24"/>
    <s v="10016, USA"/>
    <s v="10014, USA"/>
    <x v="10"/>
    <s v="CORP - Employee Rides"/>
    <s v="DEPT - OPS - NY"/>
    <s v="Monthly Billing"/>
    <s v="Fare"/>
    <n v="24.38"/>
    <n v="0"/>
    <n v="0"/>
    <n v="24.38"/>
    <s v="USD"/>
    <n v="24.38"/>
    <n v="0"/>
    <n v="0"/>
    <n v="24.38"/>
    <n v="2.44"/>
  </r>
  <r>
    <s v="9136bcba-e592-4271-b56e-3318e542414c"/>
    <d v="2019-06-28T02:37:08"/>
    <d v="2019-06-28T00:00:00"/>
    <s v="1:59AM"/>
    <d v="2019-06-27T00:00:00"/>
    <s v="9:59PM"/>
    <d v="2019-06-28T00:00:00"/>
    <s v="2:36AM"/>
    <d v="2019-06-27T00:00:00"/>
    <s v="10:36PM"/>
    <s v="-05:00"/>
    <s v="Blade"/>
    <s v="Employee16"/>
    <s v="Employee16@blyblade.com"/>
    <x v="13"/>
    <s v="--"/>
    <s v="Travel | UberX Diamond"/>
    <x v="0"/>
    <x v="462"/>
    <n v="35"/>
    <s v="10016, USA"/>
    <s v="07086, USA"/>
    <x v="10"/>
    <s v="CORP - Employee Rides"/>
    <s v="DEPT - OPS - NY"/>
    <s v="Monthly Billing"/>
    <s v="Fare"/>
    <n v="50.73"/>
    <n v="0"/>
    <n v="0"/>
    <n v="50.73"/>
    <s v="USD"/>
    <n v="50.73"/>
    <n v="0"/>
    <n v="0"/>
    <n v="50.73"/>
    <n v="5.07"/>
  </r>
  <r>
    <s v="6c65b690-3b64-4fed-8469-eef6945bc8de"/>
    <d v="2019-06-28T03:04:44"/>
    <d v="2019-06-28T00:00:00"/>
    <s v="1:50AM"/>
    <d v="2019-06-27T00:00:00"/>
    <s v="9:50PM"/>
    <d v="2019-06-28T00:00:00"/>
    <s v="2:11AM"/>
    <d v="2019-06-27T00:00:00"/>
    <s v="10:11PM"/>
    <s v="-05:00"/>
    <s v="Blade"/>
    <s v="Employee17"/>
    <s v="Employee17@blyblade.com"/>
    <x v="12"/>
    <s v="--"/>
    <s v="Travel | UberX"/>
    <x v="0"/>
    <x v="1029"/>
    <n v="15"/>
    <s v="10016, USA"/>
    <s v="10016, USA"/>
    <x v="10"/>
    <s v="CORP - Employee Rides"/>
    <s v="DEPT - OPS - NY"/>
    <s v="Monthly Billing"/>
    <s v="Fare"/>
    <n v="20.45"/>
    <n v="0"/>
    <n v="0"/>
    <n v="20.45"/>
    <s v="USD"/>
    <n v="20.45"/>
    <n v="0"/>
    <n v="0"/>
    <n v="20.45"/>
    <n v="2.0499999999999998"/>
  </r>
  <r>
    <s v="953a4c99-60bc-56bd-a293-5d144b872112"/>
    <d v="2019-08-16T15:38:15"/>
    <d v="2019-08-16T00:00:00"/>
    <s v="3:17PM"/>
    <d v="2019-08-16T00:00:00"/>
    <s v="11:17AM"/>
    <d v="2019-08-16T00:00:00"/>
    <s v="3:38PM"/>
    <d v="2019-08-16T00:00:00"/>
    <s v="11:38AM"/>
    <s v="-05:00"/>
    <s v="Blade"/>
    <s v="Employee4"/>
    <s v="Employee4@blyblade.com"/>
    <x v="1"/>
    <s v="--"/>
    <s v="Eats"/>
    <x v="0"/>
    <x v="429"/>
    <n v="20"/>
    <s v="10016, USA"/>
    <s v="10016, USA"/>
    <x v="9"/>
    <s v="Blade - Lunch Policy"/>
    <s v="DEPT - CX"/>
    <s v="Monthly Billing"/>
    <s v="Fare and Tip"/>
    <n v="17.91"/>
    <n v="0"/>
    <n v="3.19"/>
    <n v="17.91"/>
    <s v="USD"/>
    <n v="17.91"/>
    <n v="0"/>
    <n v="3.19"/>
    <n v="17.91"/>
    <n v="1.79"/>
  </r>
  <r>
    <s v="10056e35-4d82-4e60-a54c-84d6f9004b1b"/>
    <d v="2019-06-28T03:32:58"/>
    <d v="2019-06-28T00:00:00"/>
    <s v="3:12AM"/>
    <d v="2019-06-27T00:00:00"/>
    <s v="11:12PM"/>
    <d v="2019-06-28T00:00:00"/>
    <s v="3:32AM"/>
    <d v="2019-06-27T00:00:00"/>
    <s v="11:32PM"/>
    <s v="-05:00"/>
    <s v="Blade"/>
    <s v="Employee18"/>
    <s v="Employee18@blyblade.com"/>
    <x v="34"/>
    <s v="--"/>
    <s v="Travel | UberX Diamond"/>
    <x v="0"/>
    <x v="228"/>
    <n v="12"/>
    <s v="10011, USA"/>
    <s v="10016, USA"/>
    <x v="10"/>
    <s v="Late Night Rides"/>
    <s v="DEPT - CX"/>
    <s v="Monthly Billing"/>
    <s v="Fare"/>
    <n v="14.76"/>
    <n v="0"/>
    <n v="0"/>
    <n v="14.76"/>
    <s v="USD"/>
    <n v="14.76"/>
    <n v="0"/>
    <n v="0"/>
    <n v="14.76"/>
    <n v="1.48"/>
  </r>
  <r>
    <s v="ac6aa22b-40d9-468e-92b3-19b01483f18b"/>
    <d v="2019-06-28T03:37:24"/>
    <d v="2019-06-28T00:00:00"/>
    <s v="3:16AM"/>
    <d v="2019-06-27T00:00:00"/>
    <s v="11:16PM"/>
    <d v="2019-06-28T00:00:00"/>
    <s v="3:37AM"/>
    <d v="2019-06-27T00:00:00"/>
    <s v="11:37PM"/>
    <s v="-05:00"/>
    <s v="Blade"/>
    <s v="Employee21"/>
    <s v="Employee21@blyblade.com"/>
    <x v="28"/>
    <s v="--"/>
    <s v="Travel | UberX"/>
    <x v="0"/>
    <x v="1030"/>
    <n v="17"/>
    <s v="10016, USA"/>
    <s v="10128, USA"/>
    <x v="10"/>
    <s v="CORP - Employee Rides"/>
    <s v="--"/>
    <s v="Monthly Billing"/>
    <s v="Fare"/>
    <n v="22.51"/>
    <n v="0"/>
    <n v="0"/>
    <n v="22.51"/>
    <s v="USD"/>
    <n v="22.51"/>
    <n v="0"/>
    <n v="0"/>
    <n v="22.51"/>
    <n v="2.25"/>
  </r>
  <r>
    <s v="f5de8597-0d63-5b7b-a9b1-eb19becdb3a0"/>
    <d v="2019-08-16T16:39:03"/>
    <d v="2019-08-16T00:00:00"/>
    <s v="4:03PM"/>
    <d v="2019-08-16T00:00:00"/>
    <s v="12:03PM"/>
    <d v="2019-08-16T00:00:00"/>
    <s v="4:18PM"/>
    <d v="2019-08-16T00:00:00"/>
    <s v="12:18PM"/>
    <s v="-05:00"/>
    <s v="Blade"/>
    <s v="Employee51"/>
    <s v="Employee51@blyblade.com"/>
    <x v="36"/>
    <s v="--"/>
    <s v="Eats"/>
    <x v="0"/>
    <x v="1016"/>
    <n v="15"/>
    <s v="10010, USA"/>
    <s v="10010, USA"/>
    <x v="9"/>
    <s v="Blade - Lunch Policy"/>
    <s v="DEPT - CX"/>
    <s v="Monthly Billing"/>
    <s v="Fare and Tip"/>
    <n v="17.760000000000002"/>
    <n v="0"/>
    <n v="3"/>
    <n v="17.760000000000002"/>
    <s v="USD"/>
    <n v="17.760000000000002"/>
    <n v="0"/>
    <n v="3"/>
    <n v="17.760000000000002"/>
    <n v="1.78"/>
  </r>
  <r>
    <s v="a35dce73-21e0-4712-90fa-6d1e30d71ffd"/>
    <d v="2019-06-28T03:55:54"/>
    <d v="2019-06-28T00:00:00"/>
    <s v="3:39AM"/>
    <d v="2019-06-27T00:00:00"/>
    <s v="11:39PM"/>
    <d v="2019-06-28T00:00:00"/>
    <s v="3:55AM"/>
    <d v="2019-06-27T00:00:00"/>
    <s v="11:55PM"/>
    <s v="-05:00"/>
    <s v="Blade"/>
    <s v="Employee4"/>
    <s v="Employee4@blyblade.com"/>
    <x v="1"/>
    <s v="--"/>
    <s v="Travel | UberX"/>
    <x v="0"/>
    <x v="1026"/>
    <n v="13"/>
    <s v="10016, USA"/>
    <s v="10038, USA"/>
    <x v="10"/>
    <s v="Late Night Rides"/>
    <s v="DEPT - CX"/>
    <s v="Monthly Billing"/>
    <s v="Fare"/>
    <n v="28.95"/>
    <n v="0"/>
    <n v="0"/>
    <n v="28.95"/>
    <s v="USD"/>
    <n v="28.95"/>
    <n v="0"/>
    <n v="0"/>
    <n v="28.95"/>
    <n v="2.9"/>
  </r>
  <r>
    <s v="07ff383c-b3e4-4a9e-b920-4fcad46ae6cd"/>
    <d v="2019-06-28T03:59:51"/>
    <d v="2019-06-28T00:00:00"/>
    <s v="3:12AM"/>
    <d v="2019-06-27T00:00:00"/>
    <s v="11:12PM"/>
    <d v="2019-06-28T00:00:00"/>
    <s v="3:59AM"/>
    <d v="2019-06-27T00:00:00"/>
    <s v="11:59PM"/>
    <s v="-05:00"/>
    <s v="Blade"/>
    <s v="Employee3"/>
    <s v="Employee3@blyblade.com"/>
    <x v="17"/>
    <s v="--"/>
    <s v="Travel | UberX"/>
    <x v="0"/>
    <x v="1021"/>
    <n v="38"/>
    <s v="10011, USA"/>
    <s v="11214, USA"/>
    <x v="10"/>
    <s v="CORP - Employee Rides"/>
    <s v="DEPT - CX"/>
    <s v="Monthly Billing"/>
    <s v="Fare"/>
    <n v="46.42"/>
    <n v="0"/>
    <n v="0"/>
    <n v="46.42"/>
    <s v="USD"/>
    <n v="46.42"/>
    <n v="0"/>
    <n v="0"/>
    <n v="46.42"/>
    <n v="4.6399999999999997"/>
  </r>
  <r>
    <s v="df4f5c8d-fb2f-4586-9baf-b9157289f9a3"/>
    <d v="2019-06-28T04:23:55"/>
    <d v="2019-06-28T00:00:00"/>
    <s v="3:22AM"/>
    <d v="2019-06-27T00:00:00"/>
    <s v="11:22PM"/>
    <d v="2019-06-28T00:00:00"/>
    <s v="4:23AM"/>
    <d v="2019-06-28T00:00:00"/>
    <s v="12:23AM"/>
    <s v="-05:00"/>
    <s v="Blade"/>
    <s v="Employee5"/>
    <s v="Employee5@blyblade.com"/>
    <x v="9"/>
    <s v="--"/>
    <s v="Travel | UberX Diamond"/>
    <x v="0"/>
    <x v="340"/>
    <n v="53"/>
    <s v="10016, USA"/>
    <s v="10458, USA"/>
    <x v="10"/>
    <s v="CORP - Employee Rides"/>
    <s v="DEPT - OPS - NY"/>
    <s v="Monthly Billing"/>
    <s v="Fare"/>
    <n v="62.96"/>
    <n v="0"/>
    <n v="0"/>
    <n v="62.96"/>
    <s v="USD"/>
    <n v="62.96"/>
    <n v="0"/>
    <n v="0"/>
    <n v="62.96"/>
    <n v="6.3"/>
  </r>
  <r>
    <s v="339a39cc-d7fa-418b-9085-184110610e39"/>
    <d v="2019-06-28T05:24:25"/>
    <d v="2019-06-28T00:00:00"/>
    <s v="4:07AM"/>
    <d v="2019-06-28T00:00:00"/>
    <s v="12:07AM"/>
    <d v="2019-06-28T00:00:00"/>
    <s v="5:24AM"/>
    <d v="2019-06-28T00:00:00"/>
    <s v="1:24AM"/>
    <s v="-05:00"/>
    <s v="Blade"/>
    <s v="Employee7"/>
    <s v="Employee7@blyblade.com"/>
    <x v="23"/>
    <s v="--"/>
    <s v="Travel | UberX"/>
    <x v="0"/>
    <x v="1031"/>
    <n v="71"/>
    <s v="10016, USA"/>
    <s v="06820, USA"/>
    <x v="10"/>
    <s v="CORP - Employee Rides"/>
    <s v="DEPT - OPS - NY"/>
    <s v="Monthly Billing"/>
    <s v="Fare"/>
    <n v="119.98"/>
    <n v="0"/>
    <n v="0"/>
    <n v="119.98"/>
    <s v="USD"/>
    <n v="119.98"/>
    <n v="0"/>
    <n v="0"/>
    <n v="119.98"/>
    <n v="12"/>
  </r>
  <r>
    <s v="e5cda065-571c-54dd-b7a8-4927f35ceb35"/>
    <d v="2019-08-16T19:40:35"/>
    <d v="2019-08-16T00:00:00"/>
    <s v="7:12PM"/>
    <d v="2019-08-16T00:00:00"/>
    <s v="3:12PM"/>
    <d v="2019-08-16T00:00:00"/>
    <s v="7:40PM"/>
    <d v="2019-08-16T00:00:00"/>
    <s v="3:40PM"/>
    <s v="-05:00"/>
    <s v="Blade"/>
    <s v="Employee18"/>
    <s v="Employee18@blyblade.com"/>
    <x v="34"/>
    <s v="--"/>
    <s v="Eats"/>
    <x v="0"/>
    <x v="681"/>
    <n v="27"/>
    <s v="10011, USA"/>
    <s v="10011, USA"/>
    <x v="9"/>
    <s v="Blade - Lunch Policy"/>
    <s v="DEPT - CX"/>
    <s v="Monthly Billing"/>
    <s v="Fare and Tip"/>
    <n v="18.27"/>
    <n v="0"/>
    <n v="1"/>
    <n v="18.27"/>
    <s v="USD"/>
    <n v="18.27"/>
    <n v="0"/>
    <n v="1"/>
    <n v="18.27"/>
    <n v="1.83"/>
  </r>
  <r>
    <s v="80c5e42a-b206-4d25-9ce2-38fb5d65f8f0"/>
    <d v="2019-06-28T06:52:46"/>
    <d v="2019-06-28T00:00:00"/>
    <s v="6:29AM"/>
    <d v="2019-06-28T00:00:00"/>
    <s v="2:29AM"/>
    <d v="2019-06-28T00:00:00"/>
    <s v="6:52AM"/>
    <d v="2019-06-28T00:00:00"/>
    <s v="2:52AM"/>
    <s v="-05:00"/>
    <s v="Blade"/>
    <s v="Employee5"/>
    <s v="Employee5@blyblade.com"/>
    <x v="9"/>
    <s v="--"/>
    <s v="Travel | UberX Diamond"/>
    <x v="0"/>
    <x v="1032"/>
    <n v="17"/>
    <s v="10016, USA"/>
    <s v="11374, USA"/>
    <x v="10"/>
    <s v="CORP - Employee Rides"/>
    <s v="DEPT - OPS - NY"/>
    <s v="Monthly Billing"/>
    <s v="Fare"/>
    <n v="33.76"/>
    <n v="0"/>
    <n v="0"/>
    <n v="33.76"/>
    <s v="USD"/>
    <n v="33.76"/>
    <n v="0"/>
    <n v="0"/>
    <n v="33.76"/>
    <n v="3.38"/>
  </r>
  <r>
    <s v="d106fc5b-580d-4ba5-8ba1-f7330a458489"/>
    <d v="2019-06-29T00:15:45"/>
    <d v="2019-06-29T00:00:00"/>
    <s v="12:01AM"/>
    <d v="2019-06-28T00:00:00"/>
    <s v="8:01PM"/>
    <d v="2019-06-29T00:00:00"/>
    <s v="12:15AM"/>
    <d v="2019-06-28T00:00:00"/>
    <s v="8:15PM"/>
    <s v="-05:00"/>
    <s v="Blade"/>
    <s v="Employee19"/>
    <s v="Employee19@blyblade.com"/>
    <x v="10"/>
    <s v="--"/>
    <s v="Travel | UberX"/>
    <x v="0"/>
    <x v="504"/>
    <n v="9"/>
    <s v="10011, USA"/>
    <s v="10019, USA"/>
    <x v="10"/>
    <s v="CORP - Employee Rides"/>
    <s v="DEPT - CORP - NY"/>
    <s v="Monthly Billing"/>
    <s v="Fare"/>
    <n v="11.58"/>
    <n v="0"/>
    <n v="0"/>
    <n v="11.58"/>
    <s v="USD"/>
    <n v="11.58"/>
    <n v="0"/>
    <n v="0"/>
    <n v="11.58"/>
    <n v="1.1599999999999999"/>
  </r>
  <r>
    <s v="92102f6c-c757-4069-ac82-2ab2aaf99c24"/>
    <d v="2019-06-29T00:35:09"/>
    <d v="2019-06-29T00:00:00"/>
    <s v="12:31AM"/>
    <d v="2019-06-28T00:00:00"/>
    <s v="8:31PM"/>
    <s v="--"/>
    <s v="--"/>
    <s v="--"/>
    <s v="--"/>
    <s v="-05:00"/>
    <s v="Blade"/>
    <s v="Employee29"/>
    <s v="Employee29@blyblade.com"/>
    <x v="7"/>
    <s v="--"/>
    <s v="Travel | UberX"/>
    <x v="0"/>
    <x v="3"/>
    <s v="--"/>
    <s v="10018, USA"/>
    <s v="10001, USA"/>
    <x v="10"/>
    <s v="CORP - Employee Rides"/>
    <s v="DEPT - OPS - NY"/>
    <s v="Monthly Billing"/>
    <s v="Fare"/>
    <n v="5.44"/>
    <n v="0"/>
    <n v="0"/>
    <n v="5.44"/>
    <s v="USD"/>
    <n v="5.44"/>
    <n v="0"/>
    <n v="0"/>
    <n v="5.44"/>
    <n v="0.54"/>
  </r>
  <r>
    <s v="ce643a7a-66cd-4735-b3d7-ed092e7876c8"/>
    <d v="2019-06-29T00:36:43"/>
    <d v="2019-06-29T00:00:00"/>
    <s v="12:15AM"/>
    <d v="2019-06-28T00:00:00"/>
    <s v="8:15PM"/>
    <d v="2019-06-29T00:00:00"/>
    <s v="12:36AM"/>
    <d v="2019-06-28T00:00:00"/>
    <s v="8:36PM"/>
    <s v="-05:00"/>
    <s v="Blade"/>
    <s v="Employee6"/>
    <s v="Employee6@blyblade.com"/>
    <x v="3"/>
    <s v="--"/>
    <s v="Travel | UberXL"/>
    <x v="0"/>
    <x v="281"/>
    <n v="15"/>
    <s v="10016, USA"/>
    <s v="10002, USA"/>
    <x v="10"/>
    <s v="Late Night Rides"/>
    <s v="DEPT - OPS - NY"/>
    <s v="Monthly Billing"/>
    <s v="Fare"/>
    <n v="27.87"/>
    <n v="0"/>
    <n v="0"/>
    <n v="27.87"/>
    <s v="USD"/>
    <n v="27.87"/>
    <n v="0"/>
    <n v="0"/>
    <n v="27.87"/>
    <n v="2.79"/>
  </r>
  <r>
    <s v="3754cfa5-c070-4e62-b6f6-e84300f6b75f"/>
    <d v="2019-06-29T00:50:42"/>
    <d v="2019-06-29T00:00:00"/>
    <s v="12:35AM"/>
    <d v="2019-06-28T00:00:00"/>
    <s v="8:35PM"/>
    <d v="2019-06-29T00:00:00"/>
    <s v="12:50AM"/>
    <d v="2019-06-28T00:00:00"/>
    <s v="8:50PM"/>
    <s v="-05:00"/>
    <s v="Blade"/>
    <s v="Employee29"/>
    <s v="Employee29@blyblade.com"/>
    <x v="7"/>
    <s v="--"/>
    <s v="Travel | UberX"/>
    <x v="0"/>
    <x v="89"/>
    <n v="9"/>
    <s v="10011, USA"/>
    <s v="10014, USA"/>
    <x v="10"/>
    <s v="CORP - Employee Rides"/>
    <s v="DEPT - OPS - NY"/>
    <s v="Monthly Billing"/>
    <s v="Fare"/>
    <n v="9.17"/>
    <n v="0"/>
    <n v="0"/>
    <n v="9.17"/>
    <s v="USD"/>
    <n v="9.17"/>
    <n v="0"/>
    <n v="0"/>
    <n v="9.17"/>
    <n v="0.92"/>
  </r>
  <r>
    <s v="054ea26a-446c-4f5f-8cef-93e8f35ff58c"/>
    <d v="2019-06-29T01:10:59"/>
    <d v="2019-06-29T00:00:00"/>
    <s v="12:44AM"/>
    <d v="2019-06-28T00:00:00"/>
    <s v="8:44PM"/>
    <d v="2019-06-29T00:00:00"/>
    <s v="1:10AM"/>
    <d v="2019-06-28T00:00:00"/>
    <s v="9:10PM"/>
    <s v="-05:00"/>
    <s v="Blade"/>
    <s v="Employee7"/>
    <s v="Employee7@blyblade.com"/>
    <x v="23"/>
    <s v="--"/>
    <s v="Travel | UberX"/>
    <x v="0"/>
    <x v="737"/>
    <n v="22"/>
    <s v="10011, USA"/>
    <s v="10003, USA"/>
    <x v="10"/>
    <s v="CORP - Employee Rides"/>
    <s v="DEPT - OPS - NY"/>
    <s v="Monthly Billing"/>
    <s v="Fare"/>
    <n v="20"/>
    <n v="0"/>
    <n v="0"/>
    <n v="20"/>
    <s v="USD"/>
    <n v="20"/>
    <n v="0"/>
    <n v="0"/>
    <n v="20"/>
    <n v="2"/>
  </r>
  <r>
    <s v="81c88e6a-b132-46c8-a51f-d4d2058de9de"/>
    <d v="2019-08-16T20:50:36"/>
    <d v="2019-08-16T00:00:00"/>
    <s v="8:09PM"/>
    <d v="2019-08-16T00:00:00"/>
    <s v="4:09PM"/>
    <d v="2019-08-16T00:00:00"/>
    <s v="8:50PM"/>
    <d v="2019-08-16T00:00:00"/>
    <s v="4:50PM"/>
    <s v="-05:00"/>
    <s v="Blade"/>
    <s v="Employee42"/>
    <s v="Employee42@blyblade.com"/>
    <x v="31"/>
    <s v="--"/>
    <s v="Travel | Premium SUV"/>
    <x v="1"/>
    <x v="357"/>
    <n v="40"/>
    <s v="11937, USA"/>
    <s v="11930, USA"/>
    <x v="4"/>
    <s v="PAX TRAVEL"/>
    <s v="--"/>
    <s v="Monthly Billing"/>
    <s v="Tip"/>
    <n v="0"/>
    <n v="0"/>
    <n v="28.74"/>
    <n v="28.74"/>
    <s v="USD"/>
    <n v="0"/>
    <n v="0"/>
    <n v="28.74"/>
    <n v="28.74"/>
    <n v="0"/>
  </r>
  <r>
    <s v="0eaa7645-b950-4dfa-8f4b-6b935611d942"/>
    <d v="2019-06-29T02:27:30"/>
    <d v="2019-06-29T00:00:00"/>
    <s v="2:04AM"/>
    <d v="2019-06-28T00:00:00"/>
    <s v="10:04PM"/>
    <d v="2019-06-29T00:00:00"/>
    <s v="2:27AM"/>
    <d v="2019-06-28T00:00:00"/>
    <s v="10:27PM"/>
    <s v="-05:00"/>
    <s v="Blade"/>
    <s v="Employee14"/>
    <s v="Employee14@blyblade.com"/>
    <x v="5"/>
    <s v="--"/>
    <s v="Travel | UberX"/>
    <x v="0"/>
    <x v="1033"/>
    <n v="18"/>
    <s v="11365, USA"/>
    <s v="11430, USA"/>
    <x v="10"/>
    <s v="CORP - Employee Rides"/>
    <s v="DEPT - OPS - NY"/>
    <s v="Monthly Billing"/>
    <s v="Fare"/>
    <n v="32.04"/>
    <n v="0"/>
    <n v="0"/>
    <n v="32.04"/>
    <s v="USD"/>
    <n v="32.04"/>
    <n v="0"/>
    <n v="0"/>
    <n v="32.04"/>
    <n v="3.2"/>
  </r>
  <r>
    <s v="c3c693c8-c418-4ec2-8398-794cceaf3197"/>
    <d v="2019-06-29T02:32:04"/>
    <d v="2019-06-29T00:00:00"/>
    <s v="2:07AM"/>
    <d v="2019-06-28T00:00:00"/>
    <s v="10:07PM"/>
    <d v="2019-06-29T00:00:00"/>
    <s v="2:31AM"/>
    <d v="2019-06-28T00:00:00"/>
    <s v="10:31PM"/>
    <s v="-05:00"/>
    <s v="Blade"/>
    <s v="Employee18"/>
    <s v="Employee18@blyblade.com"/>
    <x v="34"/>
    <s v="--"/>
    <s v="Travel | UberX Diamond"/>
    <x v="0"/>
    <x v="211"/>
    <n v="20"/>
    <s v="10011, USA"/>
    <s v="10016, USA"/>
    <x v="10"/>
    <s v="Late Night Rides"/>
    <s v="DEPT - CX"/>
    <s v="Monthly Billing"/>
    <s v="Fare"/>
    <n v="13.75"/>
    <n v="0"/>
    <n v="0"/>
    <n v="13.75"/>
    <s v="USD"/>
    <n v="13.75"/>
    <n v="0"/>
    <n v="0"/>
    <n v="13.75"/>
    <n v="1.38"/>
  </r>
  <r>
    <s v="289e9896-8bf8-4de5-ba3a-2abdc945b0d1"/>
    <d v="2019-06-29T03:25:28"/>
    <d v="2019-06-29T00:00:00"/>
    <s v="2:35AM"/>
    <d v="2019-06-28T00:00:00"/>
    <s v="10:35PM"/>
    <d v="2019-06-29T00:00:00"/>
    <s v="3:25AM"/>
    <d v="2019-06-28T00:00:00"/>
    <s v="11:25PM"/>
    <s v="-05:00"/>
    <s v="Blade"/>
    <s v="Employee3"/>
    <s v="Employee3@blyblade.com"/>
    <x v="17"/>
    <s v="--"/>
    <s v="Travel | UberX"/>
    <x v="0"/>
    <x v="874"/>
    <n v="45"/>
    <s v="10011, USA"/>
    <s v="11214, USA"/>
    <x v="10"/>
    <s v="Late Night Rides"/>
    <s v="DEPT - CX"/>
    <s v="Monthly Billing"/>
    <s v="Fare"/>
    <n v="46.52"/>
    <n v="0"/>
    <n v="0"/>
    <n v="46.52"/>
    <s v="USD"/>
    <n v="46.52"/>
    <n v="0"/>
    <n v="0"/>
    <n v="46.52"/>
    <n v="4.6500000000000004"/>
  </r>
  <r>
    <s v="4cc5c682-4146-4db8-b44f-f154eaba3547"/>
    <d v="2019-08-16T21:41:08"/>
    <d v="2019-08-16T00:00:00"/>
    <s v="10:53AM"/>
    <d v="2019-08-16T00:00:00"/>
    <s v="6:53AM"/>
    <d v="2019-08-16T00:00:00"/>
    <s v="11:34AM"/>
    <d v="2019-08-16T00:00:00"/>
    <s v="7:34AM"/>
    <s v="-05:00"/>
    <s v="Blade"/>
    <s v="Employee25"/>
    <s v="Employee25@blyblade.com"/>
    <x v="21"/>
    <s v="--"/>
    <s v="Travel | UberX Diamond"/>
    <x v="2"/>
    <x v="927"/>
    <n v="36"/>
    <s v="07087, USA"/>
    <s v="10016, USA"/>
    <x v="7"/>
    <s v="I'M RIDING EARLY/LATE"/>
    <s v="DEPT - CX"/>
    <s v="Monthly Billing"/>
    <s v="Tip"/>
    <n v="0"/>
    <n v="0"/>
    <n v="7.1"/>
    <n v="7.1"/>
    <s v="USD"/>
    <n v="0"/>
    <n v="0"/>
    <n v="7.1"/>
    <n v="7.1"/>
    <n v="0"/>
  </r>
  <r>
    <s v="0ce35b30-d25f-4505-b6ed-a12f33e11b6d"/>
    <d v="2019-06-29T04:12:48"/>
    <d v="2019-06-29T00:00:00"/>
    <s v="4:00AM"/>
    <d v="2019-06-29T00:00:00"/>
    <s v="12:00AM"/>
    <d v="2019-06-29T00:00:00"/>
    <s v="4:12AM"/>
    <d v="2019-06-29T00:00:00"/>
    <s v="12:12AM"/>
    <s v="-05:00"/>
    <s v="Blade"/>
    <s v="Employee37"/>
    <s v="Employee37@blyblade.com"/>
    <x v="29"/>
    <s v="--"/>
    <s v="Travel | UberX"/>
    <x v="0"/>
    <x v="389"/>
    <n v="10"/>
    <s v="10011, USA"/>
    <s v="10014, USA"/>
    <x v="10"/>
    <s v="CORP - Employee Rides"/>
    <s v="--"/>
    <s v="Monthly Billing"/>
    <s v="Fare"/>
    <n v="12.84"/>
    <n v="0"/>
    <n v="0"/>
    <n v="12.84"/>
    <s v="USD"/>
    <n v="12.84"/>
    <n v="0"/>
    <n v="0"/>
    <n v="12.84"/>
    <n v="1.28"/>
  </r>
  <r>
    <s v="0c69d6c9-ccec-4a20-ae1a-707fe34431c9"/>
    <d v="2019-06-29T04:26:05"/>
    <d v="2019-06-29T00:00:00"/>
    <s v="3:58AM"/>
    <d v="2019-06-28T00:00:00"/>
    <s v="11:58PM"/>
    <d v="2019-06-29T00:00:00"/>
    <s v="4:25AM"/>
    <d v="2019-06-29T00:00:00"/>
    <s v="12:25AM"/>
    <s v="-05:00"/>
    <s v="Blade"/>
    <s v="Employee14"/>
    <s v="Employee14@blyblade.com"/>
    <x v="5"/>
    <s v="--"/>
    <s v="Travel | UberX"/>
    <x v="0"/>
    <x v="1034"/>
    <n v="19"/>
    <s v="11430, USA"/>
    <s v="11365, USA"/>
    <x v="10"/>
    <s v="CORP - Employee Rides"/>
    <s v="DEPT - OPS - NY"/>
    <s v="Monthly Billing"/>
    <s v="Fare"/>
    <n v="33.25"/>
    <n v="0"/>
    <n v="0"/>
    <n v="33.25"/>
    <s v="USD"/>
    <n v="33.25"/>
    <n v="0"/>
    <n v="0"/>
    <n v="33.25"/>
    <n v="3.33"/>
  </r>
  <r>
    <s v="172b6b5b-b909-416e-a4ad-9cfb9a475858"/>
    <d v="2019-06-29T04:37:15"/>
    <d v="2019-06-29T00:00:00"/>
    <s v="4:01AM"/>
    <d v="2019-06-29T00:00:00"/>
    <s v="12:01AM"/>
    <d v="2019-06-29T00:00:00"/>
    <s v="4:37AM"/>
    <d v="2019-06-29T00:00:00"/>
    <s v="12:37AM"/>
    <s v="-05:00"/>
    <s v="Blade"/>
    <s v="Employee5"/>
    <s v="Employee5@blyblade.com"/>
    <x v="9"/>
    <s v="--"/>
    <s v="Travel | UberX"/>
    <x v="0"/>
    <x v="1035"/>
    <n v="31"/>
    <s v="10011, USA"/>
    <s v="11374, USA"/>
    <x v="10"/>
    <s v="CORP - Employee Rides"/>
    <s v="DEPT - OPS - NY"/>
    <s v="Monthly Billing"/>
    <s v="Fare"/>
    <n v="46.88"/>
    <n v="0"/>
    <n v="0"/>
    <n v="46.88"/>
    <s v="USD"/>
    <n v="46.88"/>
    <n v="0"/>
    <n v="0"/>
    <n v="46.88"/>
    <n v="4.6900000000000004"/>
  </r>
  <r>
    <s v="a7e340de-2d2a-47d7-ab94-2cb33c2ed256"/>
    <d v="2019-06-30T02:48:23"/>
    <d v="2019-06-30T00:00:00"/>
    <s v="2:10AM"/>
    <d v="2019-06-29T00:00:00"/>
    <s v="10:10PM"/>
    <d v="2019-06-30T00:00:00"/>
    <s v="2:48AM"/>
    <d v="2019-06-29T00:00:00"/>
    <s v="10:48PM"/>
    <s v="-05:00"/>
    <s v="Blade"/>
    <s v="Employee3"/>
    <s v="Employee3@blyblade.com"/>
    <x v="17"/>
    <s v="--"/>
    <s v="Travel | UberX"/>
    <x v="0"/>
    <x v="884"/>
    <n v="33"/>
    <s v="10011, USA"/>
    <s v="11214, USA"/>
    <x v="10"/>
    <s v="CORP - Employee Rides"/>
    <s v="DEPT - CX"/>
    <s v="Monthly Billing"/>
    <s v="Fare"/>
    <n v="42.95"/>
    <n v="0"/>
    <n v="0"/>
    <n v="42.95"/>
    <s v="USD"/>
    <n v="42.95"/>
    <n v="0"/>
    <n v="0"/>
    <n v="42.95"/>
    <n v="4.3"/>
  </r>
  <r>
    <s v="ee8d8b6c-0560-4fab-82de-3a7d30ed46c6"/>
    <d v="2019-07-01T03:37:54"/>
    <d v="2019-07-01T00:00:00"/>
    <s v="3:34AM"/>
    <d v="2019-06-30T00:00:00"/>
    <s v="11:34PM"/>
    <s v="--"/>
    <s v="--"/>
    <s v="--"/>
    <s v="--"/>
    <s v="-05:00"/>
    <s v="Blade"/>
    <s v="Employee8"/>
    <s v="Employee8@blyblade.com"/>
    <x v="11"/>
    <s v="--"/>
    <s v="Travel | UberX"/>
    <x v="0"/>
    <x v="3"/>
    <s v="--"/>
    <s v="10001, USA"/>
    <s v="10001, USA"/>
    <x v="10"/>
    <s v="CORP - Employee Rides"/>
    <s v="--"/>
    <s v="Monthly Billing"/>
    <s v="Fare"/>
    <n v="5.44"/>
    <n v="0"/>
    <n v="0"/>
    <n v="5.44"/>
    <s v="USD"/>
    <n v="5.44"/>
    <n v="0"/>
    <n v="0"/>
    <n v="5.44"/>
    <n v="0.54"/>
  </r>
  <r>
    <s v="9c302a2e-aae7-4462-b46c-697a285ad926"/>
    <d v="2019-07-01T04:27:17"/>
    <d v="2019-07-01T00:00:00"/>
    <s v="3:43AM"/>
    <d v="2019-06-30T00:00:00"/>
    <s v="11:43PM"/>
    <d v="2019-07-01T00:00:00"/>
    <s v="4:27AM"/>
    <d v="2019-07-01T00:00:00"/>
    <s v="12:27AM"/>
    <s v="-05:00"/>
    <s v="Blade"/>
    <s v="Employee3"/>
    <s v="Employee3@blyblade.com"/>
    <x v="17"/>
    <s v="--"/>
    <s v="Travel | UberX"/>
    <x v="0"/>
    <x v="848"/>
    <n v="35"/>
    <s v="10011, USA"/>
    <s v="11214, USA"/>
    <x v="10"/>
    <s v="CORP - Employee Rides"/>
    <s v="DEPT - CX"/>
    <s v="Monthly Billing"/>
    <s v="Fare"/>
    <n v="45.88"/>
    <n v="0"/>
    <n v="0"/>
    <n v="45.88"/>
    <s v="USD"/>
    <n v="45.88"/>
    <n v="0"/>
    <n v="0"/>
    <n v="45.88"/>
    <n v="4.59"/>
  </r>
  <r>
    <s v="0f3283d6-03be-43a7-86a7-961b669b7c3c"/>
    <d v="2019-07-02T03:39:46"/>
    <d v="2019-07-02T00:00:00"/>
    <s v="3:05AM"/>
    <d v="2019-07-01T00:00:00"/>
    <s v="11:05PM"/>
    <d v="2019-07-02T00:00:00"/>
    <s v="3:39AM"/>
    <d v="2019-07-01T00:00:00"/>
    <s v="11:39PM"/>
    <s v="-05:00"/>
    <s v="Blade"/>
    <s v="Employee5"/>
    <s v="Employee5@blyblade.com"/>
    <x v="9"/>
    <s v="--"/>
    <s v="Travel | UberX"/>
    <x v="0"/>
    <x v="831"/>
    <n v="28"/>
    <s v="10011, USA"/>
    <s v="11374, USA"/>
    <x v="10"/>
    <s v="CORP - Employee Rides"/>
    <s v="DEPT - OPS - NY"/>
    <s v="Monthly Billing"/>
    <s v="Fare"/>
    <n v="37.43"/>
    <n v="0"/>
    <n v="0"/>
    <n v="37.43"/>
    <s v="USD"/>
    <n v="37.43"/>
    <n v="0"/>
    <n v="0"/>
    <n v="37.43"/>
    <n v="3.74"/>
  </r>
  <r>
    <s v="383c5ad7-177d-4bc7-b68c-4a71369d5f23"/>
    <d v="2019-07-02T12:41:04"/>
    <d v="2019-07-02T00:00:00"/>
    <s v="12:21PM"/>
    <d v="2019-07-02T00:00:00"/>
    <s v="8:21AM"/>
    <d v="2019-07-02T00:00:00"/>
    <s v="12:40PM"/>
    <d v="2019-07-02T00:00:00"/>
    <s v="8:40AM"/>
    <s v="-05:00"/>
    <s v="Blade"/>
    <s v="Employee4"/>
    <s v="Employee4@blyblade.com"/>
    <x v="1"/>
    <s v="--"/>
    <s v="Travel | UberX"/>
    <x v="0"/>
    <x v="479"/>
    <n v="17"/>
    <s v="10004, USA"/>
    <s v="10016, USA"/>
    <x v="10"/>
    <s v="CORP - Employee Rides"/>
    <s v="DEPT - CX"/>
    <s v="Monthly Billing"/>
    <s v="Fare"/>
    <n v="21.06"/>
    <n v="0"/>
    <n v="0"/>
    <n v="21.06"/>
    <s v="USD"/>
    <n v="21.06"/>
    <n v="0"/>
    <n v="0"/>
    <n v="21.06"/>
    <n v="2.11"/>
  </r>
  <r>
    <s v="254341bf-2352-5413-938d-e8e407a315ca"/>
    <d v="2019-08-17T00:06:09"/>
    <d v="2019-08-16T00:00:00"/>
    <s v="11:24PM"/>
    <d v="2019-08-16T00:00:00"/>
    <s v="7:24PM"/>
    <d v="2019-08-17T00:00:00"/>
    <s v="12:06AM"/>
    <d v="2019-08-16T00:00:00"/>
    <s v="8:06PM"/>
    <s v="-05:00"/>
    <s v="Blade"/>
    <s v="Employee46"/>
    <s v="Employee46@blyblade.com"/>
    <x v="43"/>
    <s v="--"/>
    <s v="Eats"/>
    <x v="0"/>
    <x v="558"/>
    <n v="42"/>
    <s v="10011, USA"/>
    <s v="10011, USA"/>
    <x v="9"/>
    <s v="Blade - Dinner Policy"/>
    <s v="BLADE - CX + SR CX"/>
    <s v="Monthly Billing"/>
    <s v="Fare and Tip"/>
    <n v="24.55"/>
    <n v="0"/>
    <n v="4"/>
    <n v="24.55"/>
    <s v="USD"/>
    <n v="24.55"/>
    <n v="0"/>
    <n v="4"/>
    <n v="24.55"/>
    <n v="2.46"/>
  </r>
  <r>
    <s v="a5149c9e-39f2-4dc5-ba7d-d8ce6d457da1"/>
    <d v="2019-07-03T00:40:20"/>
    <d v="2019-07-03T00:00:00"/>
    <s v="12:30AM"/>
    <d v="2019-07-02T00:00:00"/>
    <s v="8:30PM"/>
    <d v="2019-07-03T00:00:00"/>
    <s v="12:40AM"/>
    <d v="2019-07-02T00:00:00"/>
    <s v="8:40PM"/>
    <s v="-05:00"/>
    <s v="Blade"/>
    <s v="Employee17"/>
    <s v="Employee17@blyblade.com"/>
    <x v="12"/>
    <s v="--"/>
    <s v="Travel | UberX"/>
    <x v="0"/>
    <x v="859"/>
    <n v="4"/>
    <s v="10016, USA"/>
    <s v="10017, USA"/>
    <x v="10"/>
    <s v="CORP - Employee Rides"/>
    <s v="DEPT - OPS - NY"/>
    <s v="Monthly Billing"/>
    <s v="Fare"/>
    <n v="10.76"/>
    <n v="0"/>
    <n v="0"/>
    <n v="10.76"/>
    <s v="USD"/>
    <n v="10.76"/>
    <n v="0"/>
    <n v="0"/>
    <n v="10.76"/>
    <n v="1.08"/>
  </r>
  <r>
    <s v="c913fdda-fe63-4ffa-8cf6-bcedb9b32d41"/>
    <d v="2019-08-17T00:20:20"/>
    <d v="2019-08-16T00:00:00"/>
    <s v="11:27PM"/>
    <d v="2019-08-16T00:00:00"/>
    <s v="7:27PM"/>
    <d v="2019-08-17T00:00:00"/>
    <s v="12:20AM"/>
    <d v="2019-08-16T00:00:00"/>
    <s v="8:20PM"/>
    <s v="-05:00"/>
    <s v="Blade"/>
    <s v="Employee36"/>
    <s v="Employee36@blyblade.com"/>
    <x v="45"/>
    <s v="--"/>
    <s v="Travel | Comfort"/>
    <x v="2"/>
    <x v="577"/>
    <n v="32"/>
    <s v="08092, USA"/>
    <s v="08008, USA"/>
    <x v="12"/>
    <s v="PAX TRAVEL"/>
    <s v="DEPT - FR - NY"/>
    <s v="Monthly Billing"/>
    <s v="Tip"/>
    <n v="0"/>
    <n v="0"/>
    <n v="7.62"/>
    <n v="7.62"/>
    <s v="USD"/>
    <n v="0"/>
    <n v="0"/>
    <n v="7.62"/>
    <n v="7.62"/>
    <n v="0"/>
  </r>
  <r>
    <s v="e1aa5f4d-cc30-4e9e-90a4-90896552bf3e"/>
    <d v="2019-07-03T00:46:10"/>
    <d v="2019-07-03T00:00:00"/>
    <s v="12:33AM"/>
    <d v="2019-07-02T00:00:00"/>
    <s v="8:33PM"/>
    <d v="2019-07-03T00:00:00"/>
    <s v="12:46AM"/>
    <d v="2019-07-02T00:00:00"/>
    <s v="8:46PM"/>
    <s v="-05:00"/>
    <s v="Blade"/>
    <s v="Employee7"/>
    <s v="Employee7@blyblade.com"/>
    <x v="23"/>
    <s v="--"/>
    <s v="Travel | UberX"/>
    <x v="0"/>
    <x v="693"/>
    <n v="6"/>
    <s v="10011, USA"/>
    <s v="10018, USA"/>
    <x v="10"/>
    <s v="CORP - Employee Rides"/>
    <s v="DEPT - OPS - NY"/>
    <s v="Monthly Billing"/>
    <s v="Fare"/>
    <n v="11.35"/>
    <n v="0"/>
    <n v="0"/>
    <n v="11.35"/>
    <s v="USD"/>
    <n v="11.35"/>
    <n v="0"/>
    <n v="0"/>
    <n v="11.35"/>
    <n v="1.1399999999999999"/>
  </r>
  <r>
    <s v="c4634c59-3fe1-44d4-9ecb-d71a438ad28a"/>
    <d v="2019-08-17T00:21:40"/>
    <d v="2019-08-17T00:00:00"/>
    <s v="12:06AM"/>
    <d v="2019-08-16T00:00:00"/>
    <s v="8:06PM"/>
    <s v="--"/>
    <s v="--"/>
    <s v="--"/>
    <s v="--"/>
    <s v="-05:00"/>
    <s v="Blade"/>
    <s v="Employee2"/>
    <s v="Employee2@blyblade.com"/>
    <x v="2"/>
    <s v="--"/>
    <s v="Travel | Premium"/>
    <x v="1"/>
    <x v="3"/>
    <s v="--"/>
    <s v="11937, USA"/>
    <s v="11937, USA"/>
    <x v="4"/>
    <s v="PAX TRAVEL"/>
    <s v="DEPT - OPS - NY"/>
    <s v="Monthly Billing"/>
    <s v="Adjustment"/>
    <n v="-10"/>
    <n v="0"/>
    <n v="0"/>
    <n v="-10"/>
    <s v="USD"/>
    <n v="-10"/>
    <n v="0"/>
    <n v="0"/>
    <n v="-10"/>
    <n v="-1"/>
  </r>
  <r>
    <s v="6c733cba-1311-4bbc-9cba-e70a1e1f75d8"/>
    <d v="2019-07-03T00:57:43"/>
    <d v="2019-07-03T00:00:00"/>
    <s v="12:29AM"/>
    <d v="2019-07-02T00:00:00"/>
    <s v="8:29PM"/>
    <d v="2019-07-03T00:00:00"/>
    <s v="12:57AM"/>
    <d v="2019-07-02T00:00:00"/>
    <s v="8:57PM"/>
    <s v="-05:00"/>
    <s v="Blade"/>
    <s v="Employee6"/>
    <s v="Employee6@blyblade.com"/>
    <x v="3"/>
    <s v="--"/>
    <s v="Travel | UberX Diamond"/>
    <x v="0"/>
    <x v="59"/>
    <n v="20"/>
    <s v="10016, USA"/>
    <s v="10019, USA"/>
    <x v="10"/>
    <s v="Late Night Rides"/>
    <s v="DEPT - OPS - NY"/>
    <s v="Monthly Billing"/>
    <s v="Fare"/>
    <n v="21.17"/>
    <n v="0"/>
    <n v="0"/>
    <n v="21.17"/>
    <s v="USD"/>
    <n v="21.17"/>
    <n v="0"/>
    <n v="0"/>
    <n v="21.17"/>
    <n v="2.12"/>
  </r>
  <r>
    <s v="d6583b27-64ed-4cb4-a050-dddb09234d7d"/>
    <d v="2019-08-17T00:23:33"/>
    <d v="2019-08-16T00:00:00"/>
    <s v="11:52PM"/>
    <d v="2019-08-16T00:00:00"/>
    <s v="7:52PM"/>
    <s v="--"/>
    <s v="--"/>
    <s v="--"/>
    <s v="--"/>
    <s v="-05:00"/>
    <s v="Blade"/>
    <s v="Employee8"/>
    <s v="Employee8@blyblade.com"/>
    <x v="11"/>
    <s v="--"/>
    <s v="Travel | Premium SUV"/>
    <x v="1"/>
    <x v="3"/>
    <s v="--"/>
    <s v="11937, USA"/>
    <s v="11937, USA"/>
    <x v="4"/>
    <s v="PAX TRAVEL"/>
    <s v="--"/>
    <s v="Monthly Billing"/>
    <s v="Adjustment"/>
    <n v="-10"/>
    <n v="0"/>
    <n v="0"/>
    <n v="-10"/>
    <s v="USD"/>
    <n v="-10"/>
    <n v="0"/>
    <n v="0"/>
    <n v="-10"/>
    <n v="-1"/>
  </r>
  <r>
    <s v="ad322f4e-cd8c-4675-ab6c-33bd756de8b1"/>
    <d v="2019-07-03T01:13:13"/>
    <d v="2019-07-03T00:00:00"/>
    <s v="12:33AM"/>
    <d v="2019-07-02T00:00:00"/>
    <s v="8:33PM"/>
    <d v="2019-07-03T00:00:00"/>
    <s v="1:13AM"/>
    <d v="2019-07-02T00:00:00"/>
    <s v="9:13PM"/>
    <s v="-05:00"/>
    <s v="Blade"/>
    <s v="Employee5"/>
    <s v="Employee5@blyblade.com"/>
    <x v="9"/>
    <s v="--"/>
    <s v="Travel | UberX"/>
    <x v="0"/>
    <x v="815"/>
    <n v="33"/>
    <s v="10011, USA"/>
    <s v="11374, USA"/>
    <x v="10"/>
    <s v="CORP - Employee Rides"/>
    <s v="DEPT - OPS - NY"/>
    <s v="Monthly Billing"/>
    <s v="Fare"/>
    <n v="47.28"/>
    <n v="0"/>
    <n v="0"/>
    <n v="47.28"/>
    <s v="USD"/>
    <n v="47.28"/>
    <n v="0"/>
    <n v="0"/>
    <n v="47.28"/>
    <n v="4.7300000000000004"/>
  </r>
  <r>
    <s v="30934cf6-7152-4a70-a0f3-456ffb647e43"/>
    <d v="2019-07-03T01:32:30"/>
    <d v="2019-07-03T00:00:00"/>
    <s v="1:09AM"/>
    <d v="2019-07-02T00:00:00"/>
    <s v="9:09PM"/>
    <d v="2019-07-03T00:00:00"/>
    <s v="1:32AM"/>
    <d v="2019-07-02T00:00:00"/>
    <s v="9:32PM"/>
    <s v="-05:00"/>
    <s v="Blade"/>
    <s v="Employee16"/>
    <s v="Employee16@blyblade.com"/>
    <x v="13"/>
    <s v="--"/>
    <s v="Travel | UberX Diamond"/>
    <x v="0"/>
    <x v="549"/>
    <n v="12"/>
    <s v="10011, USA"/>
    <s v="07086, USA"/>
    <x v="10"/>
    <s v="CORP - Employee Rides"/>
    <s v="DEPT - OPS - NY"/>
    <s v="Monthly Billing"/>
    <s v="Fare"/>
    <n v="39.4"/>
    <n v="0"/>
    <n v="0"/>
    <n v="39.4"/>
    <s v="USD"/>
    <n v="39.4"/>
    <n v="0"/>
    <n v="0"/>
    <n v="39.4"/>
    <n v="3.94"/>
  </r>
  <r>
    <s v="3e8788bf-bc37-4768-b2e0-3b3bf2338aeb"/>
    <d v="2019-07-03T02:07:06"/>
    <d v="2019-07-03T00:00:00"/>
    <s v="1:52AM"/>
    <d v="2019-07-02T00:00:00"/>
    <s v="9:52PM"/>
    <d v="2019-07-03T00:00:00"/>
    <s v="2:06AM"/>
    <d v="2019-07-02T00:00:00"/>
    <s v="10:06PM"/>
    <s v="-05:00"/>
    <s v="Blade"/>
    <s v="Employee29"/>
    <s v="Employee29@blyblade.com"/>
    <x v="7"/>
    <s v="--"/>
    <s v="Travel | UberX"/>
    <x v="0"/>
    <x v="89"/>
    <n v="8"/>
    <s v="10011, USA"/>
    <s v="10014, USA"/>
    <x v="10"/>
    <s v="CORP - Employee Rides"/>
    <s v="DEPT - OPS - NY"/>
    <s v="Monthly Billing"/>
    <s v="Fare"/>
    <n v="8.24"/>
    <n v="0"/>
    <n v="0"/>
    <n v="8.24"/>
    <s v="USD"/>
    <n v="8.24"/>
    <n v="0"/>
    <n v="0"/>
    <n v="8.24"/>
    <n v="0.82"/>
  </r>
  <r>
    <s v="b5060a37-2ca2-4cd9-9407-877d6f1155e0"/>
    <d v="2019-07-03T02:25:29"/>
    <d v="2019-07-03T00:00:00"/>
    <s v="2:01AM"/>
    <d v="2019-07-02T00:00:00"/>
    <s v="10:01PM"/>
    <d v="2019-07-03T00:00:00"/>
    <s v="2:25AM"/>
    <d v="2019-07-02T00:00:00"/>
    <s v="10:25PM"/>
    <s v="-05:00"/>
    <s v="Blade"/>
    <s v="Employee18"/>
    <s v="Employee18@blyblade.com"/>
    <x v="34"/>
    <s v="--"/>
    <s v="Travel | UberX Diamond"/>
    <x v="0"/>
    <x v="223"/>
    <n v="14"/>
    <s v="10011, USA"/>
    <s v="10016, USA"/>
    <x v="10"/>
    <s v="Late Night Rides"/>
    <s v="DEPT - CX"/>
    <s v="Monthly Billing"/>
    <s v="Fare"/>
    <n v="14.01"/>
    <n v="0"/>
    <n v="0"/>
    <n v="14.01"/>
    <s v="USD"/>
    <n v="14.01"/>
    <n v="0"/>
    <n v="0"/>
    <n v="14.01"/>
    <n v="1.4"/>
  </r>
  <r>
    <s v="827f99e5-446d-4c28-9158-1f8076dfc656"/>
    <d v="2019-07-03T11:58:09"/>
    <d v="2019-07-03T00:00:00"/>
    <s v="11:38AM"/>
    <d v="2019-07-03T00:00:00"/>
    <s v="7:38AM"/>
    <d v="2019-07-03T00:00:00"/>
    <s v="11:57AM"/>
    <d v="2019-07-03T00:00:00"/>
    <s v="7:57AM"/>
    <s v="-05:00"/>
    <s v="Blade"/>
    <s v="Employee4"/>
    <s v="Employee4@blyblade.com"/>
    <x v="1"/>
    <s v="--"/>
    <s v="Travel | UberX"/>
    <x v="0"/>
    <x v="404"/>
    <n v="12"/>
    <s v="10038, USA"/>
    <s v="10016, USA"/>
    <x v="10"/>
    <s v="CORP - Employee Rides"/>
    <s v="DEPT - CX"/>
    <s v="Monthly Billing"/>
    <s v="Fare"/>
    <n v="18.309999999999999"/>
    <n v="0"/>
    <n v="0"/>
    <n v="18.309999999999999"/>
    <s v="USD"/>
    <n v="18.309999999999999"/>
    <n v="0"/>
    <n v="0"/>
    <n v="18.309999999999999"/>
    <n v="1.83"/>
  </r>
  <r>
    <s v="0a335bab-1b9c-4a5c-b8b7-68b2ada88fd5"/>
    <d v="2019-07-04T00:27:38"/>
    <d v="2019-07-04T00:00:00"/>
    <s v="12:05AM"/>
    <d v="2019-07-03T00:00:00"/>
    <s v="8:05PM"/>
    <d v="2019-07-04T00:00:00"/>
    <s v="12:27AM"/>
    <d v="2019-07-03T00:00:00"/>
    <s v="8:27PM"/>
    <s v="-05:00"/>
    <s v="Blade"/>
    <s v="Employee6"/>
    <s v="Employee6@blyblade.com"/>
    <x v="3"/>
    <s v="--"/>
    <s v="Travel | UberX Diamond"/>
    <x v="0"/>
    <x v="108"/>
    <n v="19"/>
    <s v="10016, USA"/>
    <s v="10019, USA"/>
    <x v="10"/>
    <s v="Late Night Rides"/>
    <s v="DEPT - OPS - NY"/>
    <s v="Monthly Billing"/>
    <s v="Fare"/>
    <n v="20.68"/>
    <n v="0"/>
    <n v="0"/>
    <n v="20.68"/>
    <s v="USD"/>
    <n v="20.68"/>
    <n v="0"/>
    <n v="0"/>
    <n v="20.68"/>
    <n v="2.0699999999999998"/>
  </r>
  <r>
    <s v="82e519b3-414c-408e-86b4-e77794c5c5c6"/>
    <d v="2019-07-04T00:31:41"/>
    <d v="2019-07-04T00:00:00"/>
    <s v="12:17AM"/>
    <d v="2019-07-03T00:00:00"/>
    <s v="8:17PM"/>
    <d v="2019-07-04T00:00:00"/>
    <s v="12:31AM"/>
    <d v="2019-07-03T00:00:00"/>
    <s v="8:31PM"/>
    <s v="-05:00"/>
    <s v="Blade"/>
    <s v="Employee4"/>
    <s v="Employee4@blyblade.com"/>
    <x v="1"/>
    <s v="--"/>
    <s v="Travel | UberX"/>
    <x v="0"/>
    <x v="1036"/>
    <n v="10"/>
    <s v="10016, USA"/>
    <s v="10038, USA"/>
    <x v="10"/>
    <s v="CORP - Employee Rides"/>
    <s v="DEPT - CX"/>
    <s v="Monthly Billing"/>
    <s v="Fare"/>
    <n v="27.99"/>
    <n v="0"/>
    <n v="0"/>
    <n v="27.99"/>
    <s v="USD"/>
    <n v="27.99"/>
    <n v="0"/>
    <n v="0"/>
    <n v="27.99"/>
    <n v="2.8"/>
  </r>
  <r>
    <s v="92426fd8-3148-4b16-9b99-633f724f73bb"/>
    <d v="2019-07-04T00:43:21"/>
    <d v="2019-07-04T00:00:00"/>
    <s v="12:30AM"/>
    <d v="2019-07-03T00:00:00"/>
    <s v="8:30PM"/>
    <d v="2019-07-04T00:00:00"/>
    <s v="12:43AM"/>
    <d v="2019-07-03T00:00:00"/>
    <s v="8:43PM"/>
    <s v="-05:00"/>
    <s v="Blade"/>
    <s v="Employee6"/>
    <s v="Employee6@blyblade.com"/>
    <x v="3"/>
    <s v="--"/>
    <s v="Travel | UberX Diamond"/>
    <x v="0"/>
    <x v="178"/>
    <n v="10"/>
    <s v="10019, USA"/>
    <s v="10017, USA"/>
    <x v="10"/>
    <s v="Late Night Rides"/>
    <s v="DEPT - OPS - NY"/>
    <s v="Monthly Billing"/>
    <s v="Fare"/>
    <n v="15.38"/>
    <n v="0"/>
    <n v="0"/>
    <n v="15.38"/>
    <s v="USD"/>
    <n v="15.38"/>
    <n v="0"/>
    <n v="0"/>
    <n v="15.38"/>
    <n v="1.54"/>
  </r>
  <r>
    <s v="3affecee-8a58-444d-93c0-7034570217f2"/>
    <d v="2019-07-04T00:52:58"/>
    <d v="2019-07-04T00:00:00"/>
    <s v="12:32AM"/>
    <d v="2019-07-03T00:00:00"/>
    <s v="8:32PM"/>
    <d v="2019-07-04T00:00:00"/>
    <s v="12:52AM"/>
    <d v="2019-07-03T00:00:00"/>
    <s v="8:52PM"/>
    <s v="-05:00"/>
    <s v="Blade"/>
    <s v="Employee26"/>
    <s v="Employee26@blyblade.com"/>
    <x v="24"/>
    <s v="--"/>
    <s v="Travel | UberX"/>
    <x v="0"/>
    <x v="102"/>
    <n v="15"/>
    <s v="10016, USA"/>
    <s v="10010, USA"/>
    <x v="10"/>
    <s v="CORP - Employee Rides"/>
    <s v="DEPT - OPS - NY"/>
    <s v="Monthly Billing"/>
    <s v="Fare"/>
    <n v="13.13"/>
    <n v="0"/>
    <n v="0"/>
    <n v="13.13"/>
    <s v="USD"/>
    <n v="13.13"/>
    <n v="0"/>
    <n v="0"/>
    <n v="13.13"/>
    <n v="1.31"/>
  </r>
  <r>
    <s v="22bcdf46-a99f-4fb9-9752-a74a8b073b6a"/>
    <d v="2019-08-17T00:59:30"/>
    <d v="2019-08-17T00:00:00"/>
    <s v="12:06AM"/>
    <d v="2019-08-16T00:00:00"/>
    <s v="8:06PM"/>
    <d v="2019-08-17T00:00:00"/>
    <s v="12:59AM"/>
    <d v="2019-08-16T00:00:00"/>
    <s v="8:59PM"/>
    <s v="-05:00"/>
    <s v="Blade"/>
    <s v="Employee42"/>
    <s v="Employee42@blyblade.com"/>
    <x v="31"/>
    <s v="--"/>
    <s v="Travel | Premium"/>
    <x v="1"/>
    <x v="360"/>
    <n v="34"/>
    <s v="11937, USA"/>
    <s v="11954, USA"/>
    <x v="4"/>
    <s v="PAX TRAVEL"/>
    <s v="--"/>
    <s v="Monthly Billing"/>
    <s v="Tip"/>
    <n v="0"/>
    <n v="0"/>
    <n v="12.07"/>
    <n v="12.07"/>
    <s v="USD"/>
    <n v="0"/>
    <n v="0"/>
    <n v="12.07"/>
    <n v="12.07"/>
    <n v="0"/>
  </r>
  <r>
    <s v="146c4665-1443-4d67-a088-fa0f51396227"/>
    <d v="2019-07-04T01:28:21"/>
    <d v="2019-07-04T00:00:00"/>
    <s v="1:15AM"/>
    <d v="2019-07-03T00:00:00"/>
    <s v="9:15PM"/>
    <d v="2019-07-04T00:00:00"/>
    <s v="1:28AM"/>
    <d v="2019-07-03T00:00:00"/>
    <s v="9:28PM"/>
    <s v="-05:00"/>
    <s v="Blade"/>
    <s v="Employee29"/>
    <s v="Employee29@blyblade.com"/>
    <x v="7"/>
    <s v="--"/>
    <s v="Travel | UberX"/>
    <x v="0"/>
    <x v="89"/>
    <n v="7"/>
    <s v="10011, USA"/>
    <s v="10014, USA"/>
    <x v="10"/>
    <s v="CORP - Employee Rides"/>
    <s v="DEPT - OPS - NY"/>
    <s v="Monthly Billing"/>
    <s v="Fare"/>
    <n v="8.2100000000000009"/>
    <n v="0"/>
    <n v="0"/>
    <n v="8.2100000000000009"/>
    <s v="USD"/>
    <n v="8.2100000000000009"/>
    <n v="0"/>
    <n v="0"/>
    <n v="8.2100000000000009"/>
    <n v="0.82"/>
  </r>
  <r>
    <s v="fe72b73e-e786-4039-b7a9-b70e42fc477c"/>
    <d v="2019-07-04T01:54:21"/>
    <d v="2019-07-04T00:00:00"/>
    <s v="1:36AM"/>
    <d v="2019-07-03T00:00:00"/>
    <s v="9:36PM"/>
    <d v="2019-07-04T00:00:00"/>
    <s v="1:54AM"/>
    <d v="2019-07-03T00:00:00"/>
    <s v="9:54PM"/>
    <s v="-05:00"/>
    <s v="Blade"/>
    <s v="Employee17"/>
    <s v="Employee17@blyblade.com"/>
    <x v="12"/>
    <s v="--"/>
    <s v="Travel | UberX"/>
    <x v="0"/>
    <x v="327"/>
    <n v="16"/>
    <s v="10016, USA"/>
    <s v="10001, USA"/>
    <x v="10"/>
    <s v="CORP - Employee Rides"/>
    <s v="DEPT - OPS - NY"/>
    <s v="Monthly Billing"/>
    <s v="Fare"/>
    <n v="20.96"/>
    <n v="0"/>
    <n v="0"/>
    <n v="20.96"/>
    <s v="USD"/>
    <n v="20.96"/>
    <n v="0"/>
    <n v="0"/>
    <n v="20.96"/>
    <n v="2.1"/>
  </r>
  <r>
    <s v="354e6e9e-c3ad-475e-8da9-01689a626642"/>
    <d v="2019-07-04T02:13:29"/>
    <d v="2019-07-04T00:00:00"/>
    <s v="1:52AM"/>
    <d v="2019-07-03T00:00:00"/>
    <s v="9:52PM"/>
    <d v="2019-07-04T00:00:00"/>
    <s v="2:13AM"/>
    <d v="2019-07-03T00:00:00"/>
    <s v="10:13PM"/>
    <s v="-05:00"/>
    <s v="Blade"/>
    <s v="Employee19"/>
    <s v="Employee19@blyblade.com"/>
    <x v="10"/>
    <s v="--"/>
    <s v="Travel | UberX"/>
    <x v="0"/>
    <x v="27"/>
    <n v="12"/>
    <s v="10011, USA"/>
    <s v="10011, USA"/>
    <x v="10"/>
    <s v="CORP - Employee Rides"/>
    <s v="DEPT - CORP - NY"/>
    <s v="Monthly Billing"/>
    <s v="Fare"/>
    <n v="14.82"/>
    <n v="0"/>
    <n v="0"/>
    <n v="14.82"/>
    <s v="USD"/>
    <n v="14.82"/>
    <n v="0"/>
    <n v="0"/>
    <n v="14.82"/>
    <n v="1.48"/>
  </r>
  <r>
    <s v="e92db230-0715-4333-9fcd-10876e90bf8a"/>
    <d v="2019-08-17T01:37:34"/>
    <d v="2019-08-17T00:00:00"/>
    <s v="12:59AM"/>
    <d v="2019-08-16T00:00:00"/>
    <s v="8:59PM"/>
    <d v="2019-08-17T00:00:00"/>
    <s v="1:32AM"/>
    <d v="2019-08-16T00:00:00"/>
    <s v="9:32PM"/>
    <s v="-05:00"/>
    <s v="Blade"/>
    <s v="Employee29"/>
    <s v="Employee29@blyblade.com"/>
    <x v="7"/>
    <s v="--"/>
    <s v="Travel | UberX Diamond"/>
    <x v="0"/>
    <x v="277"/>
    <n v="29"/>
    <s v="10011, USA"/>
    <s v="10009, USA"/>
    <x v="7"/>
    <s v="I'M RIDING"/>
    <s v="DEPT - OPS - NY"/>
    <s v="Monthly Billing"/>
    <s v="Tip"/>
    <n v="0"/>
    <n v="0"/>
    <n v="4.74"/>
    <n v="4.74"/>
    <s v="USD"/>
    <n v="0"/>
    <n v="0"/>
    <n v="4.74"/>
    <n v="4.74"/>
    <n v="0"/>
  </r>
  <r>
    <s v="abb7b35e-ffd1-4b56-b239-9397dd670dc0"/>
    <d v="2019-07-04T02:35:57"/>
    <d v="2019-07-04T00:00:00"/>
    <s v="2:15AM"/>
    <d v="2019-07-03T00:00:00"/>
    <s v="10:15PM"/>
    <d v="2019-07-04T00:00:00"/>
    <s v="2:35AM"/>
    <d v="2019-07-03T00:00:00"/>
    <s v="10:35PM"/>
    <s v="-05:00"/>
    <s v="Blade"/>
    <s v="Employee2"/>
    <s v="Employee2@blyblade.com"/>
    <x v="2"/>
    <s v="--"/>
    <s v="Travel | UberX Diamond"/>
    <x v="0"/>
    <x v="305"/>
    <n v="15"/>
    <s v="10011, USA"/>
    <s v="10027, USA"/>
    <x v="10"/>
    <s v="CORP - Employee Rides"/>
    <s v="DEPT - OPS - NY"/>
    <s v="Monthly Billing"/>
    <s v="Fare"/>
    <n v="22.51"/>
    <n v="0"/>
    <n v="0"/>
    <n v="22.51"/>
    <s v="USD"/>
    <n v="22.51"/>
    <n v="0"/>
    <n v="0"/>
    <n v="22.51"/>
    <n v="2.25"/>
  </r>
  <r>
    <s v="9e2de473-1dfa-49f7-9507-d9d725e70324"/>
    <d v="2019-07-04T02:48:23"/>
    <d v="2019-07-04T00:00:00"/>
    <s v="2:11AM"/>
    <d v="2019-07-03T00:00:00"/>
    <s v="10:11PM"/>
    <d v="2019-07-04T00:00:00"/>
    <s v="2:48AM"/>
    <d v="2019-07-03T00:00:00"/>
    <s v="10:48PM"/>
    <s v="-05:00"/>
    <s v="Blade"/>
    <s v="Employee3"/>
    <s v="Employee3@blyblade.com"/>
    <x v="17"/>
    <s v="--"/>
    <s v="Travel | UberX"/>
    <x v="0"/>
    <x v="962"/>
    <n v="32"/>
    <s v="10011, USA"/>
    <s v="11214, USA"/>
    <x v="10"/>
    <s v="Late Night Rides"/>
    <s v="DEPT - CX"/>
    <s v="Monthly Billing"/>
    <s v="Fare"/>
    <n v="53.69"/>
    <n v="0"/>
    <n v="0"/>
    <n v="53.69"/>
    <s v="USD"/>
    <n v="53.69"/>
    <n v="0"/>
    <n v="0"/>
    <n v="53.69"/>
    <n v="5.37"/>
  </r>
  <r>
    <s v="186567d4-aacc-44ac-9b6e-86ab1253e9dd"/>
    <d v="2019-08-17T01:50:29"/>
    <d v="2019-08-17T00:00:00"/>
    <s v="1:02AM"/>
    <d v="2019-08-16T00:00:00"/>
    <s v="9:02PM"/>
    <d v="2019-08-17T00:00:00"/>
    <s v="1:49AM"/>
    <d v="2019-08-16T00:00:00"/>
    <s v="9:49PM"/>
    <s v="-05:00"/>
    <s v="Blade"/>
    <s v="Employee36"/>
    <s v="Employee36@blyblade.com"/>
    <x v="45"/>
    <s v="--"/>
    <s v="Travel | UberX"/>
    <x v="0"/>
    <x v="936"/>
    <n v="43"/>
    <s v="10011, USA"/>
    <s v="11222, USA"/>
    <x v="7"/>
    <s v="I'M RIDING EARLY/LATE"/>
    <s v="DEPT - FR - NY"/>
    <s v="Monthly Billing"/>
    <s v="Tip"/>
    <n v="0"/>
    <n v="0"/>
    <n v="7.04"/>
    <n v="7.04"/>
    <s v="USD"/>
    <n v="0"/>
    <n v="0"/>
    <n v="7.04"/>
    <n v="7.04"/>
    <n v="0"/>
  </r>
  <r>
    <s v="7bb96360-1e95-4909-ba29-68e182f54e71"/>
    <d v="2019-07-04T03:36:07"/>
    <d v="2019-07-04T00:00:00"/>
    <s v="3:15AM"/>
    <d v="2019-07-03T00:00:00"/>
    <s v="11:15PM"/>
    <d v="2019-07-04T00:00:00"/>
    <s v="3:35AM"/>
    <d v="2019-07-03T00:00:00"/>
    <s v="11:35PM"/>
    <s v="-05:00"/>
    <s v="Blade"/>
    <s v="Employee18"/>
    <s v="Employee18@blyblade.com"/>
    <x v="34"/>
    <s v="--"/>
    <s v="Travel | UberX Diamond"/>
    <x v="0"/>
    <x v="71"/>
    <n v="11"/>
    <s v="10011, USA"/>
    <s v="10016, USA"/>
    <x v="10"/>
    <s v="Late Night Rides"/>
    <s v="DEPT - CX"/>
    <s v="Monthly Billing"/>
    <s v="Fare"/>
    <n v="12.05"/>
    <n v="0"/>
    <n v="0"/>
    <n v="12.05"/>
    <s v="USD"/>
    <n v="12.05"/>
    <n v="0"/>
    <n v="0"/>
    <n v="12.05"/>
    <n v="1.21"/>
  </r>
  <r>
    <s v="72b88b93-8d80-4b15-bb95-f5665d18db3e"/>
    <d v="2019-07-04T04:20:23"/>
    <d v="2019-07-04T00:00:00"/>
    <s v="3:21AM"/>
    <d v="2019-07-03T00:00:00"/>
    <s v="11:21PM"/>
    <d v="2019-07-04T00:00:00"/>
    <s v="4:20AM"/>
    <d v="2019-07-04T00:00:00"/>
    <s v="12:20AM"/>
    <s v="-05:00"/>
    <s v="Blade"/>
    <s v="Employee7"/>
    <s v="Employee7@blyblade.com"/>
    <x v="23"/>
    <s v="--"/>
    <s v="Travel | UberX"/>
    <x v="0"/>
    <x v="1037"/>
    <n v="56"/>
    <s v="10001, USA"/>
    <s v="06820, USA"/>
    <x v="10"/>
    <s v="CORP - Employee Rides"/>
    <s v="DEPT - OPS - NY"/>
    <s v="Monthly Billing"/>
    <s v="Fare"/>
    <n v="121.21"/>
    <n v="0"/>
    <n v="0"/>
    <n v="121.21"/>
    <s v="USD"/>
    <n v="121.21"/>
    <n v="0"/>
    <n v="0"/>
    <n v="121.21"/>
    <n v="12.12"/>
  </r>
  <r>
    <s v="80d4cc6f-7980-459d-8b71-d13056140dba"/>
    <d v="2019-07-04T06:44:22"/>
    <d v="2019-07-04T00:00:00"/>
    <s v="6:16AM"/>
    <d v="2019-07-04T00:00:00"/>
    <s v="2:16AM"/>
    <d v="2019-07-04T00:00:00"/>
    <s v="6:44AM"/>
    <d v="2019-07-04T00:00:00"/>
    <s v="2:44AM"/>
    <s v="-05:00"/>
    <s v="Blade"/>
    <s v="Employee5"/>
    <s v="Employee5@blyblade.com"/>
    <x v="9"/>
    <s v="--"/>
    <s v="Travel | UberX Diamond"/>
    <x v="0"/>
    <x v="1007"/>
    <n v="24"/>
    <s v="10011, USA"/>
    <s v="11374, USA"/>
    <x v="10"/>
    <s v="CORP - Employee Rides"/>
    <s v="DEPT - OPS - NY"/>
    <s v="Monthly Billing"/>
    <s v="Fare"/>
    <n v="42.32"/>
    <n v="0"/>
    <n v="0"/>
    <n v="42.32"/>
    <s v="USD"/>
    <n v="42.32"/>
    <n v="0"/>
    <n v="0"/>
    <n v="42.32"/>
    <n v="4.2300000000000004"/>
  </r>
  <r>
    <s v="362cae5d-a145-467a-88e4-d7a004113958"/>
    <d v="2019-07-04T11:01:18"/>
    <d v="2019-07-04T00:00:00"/>
    <s v="10:41AM"/>
    <d v="2019-07-04T00:00:00"/>
    <s v="6:41AM"/>
    <d v="2019-07-04T00:00:00"/>
    <s v="11:01AM"/>
    <d v="2019-07-04T00:00:00"/>
    <s v="7:01AM"/>
    <s v="-05:00"/>
    <s v="Blade"/>
    <s v="Employee4"/>
    <s v="Employee4@blyblade.com"/>
    <x v="1"/>
    <s v="--"/>
    <s v="Travel | UberX"/>
    <x v="0"/>
    <x v="493"/>
    <n v="15"/>
    <s v="10038, USA"/>
    <s v="10011, USA"/>
    <x v="10"/>
    <s v="CORP - Employee Rides"/>
    <s v="DEPT - CX"/>
    <s v="Monthly Billing"/>
    <s v="Fare"/>
    <n v="22.93"/>
    <n v="0"/>
    <n v="0"/>
    <n v="22.93"/>
    <s v="USD"/>
    <n v="22.93"/>
    <n v="0"/>
    <n v="0"/>
    <n v="22.93"/>
    <n v="2.29"/>
  </r>
  <r>
    <s v="de02e5b6-b08e-4a97-9c74-4ff4149439d3"/>
    <d v="2019-07-05T00:13:48"/>
    <d v="2019-07-05T00:00:00"/>
    <s v="12:00AM"/>
    <d v="2019-07-04T00:00:00"/>
    <s v="8:00PM"/>
    <d v="2019-07-05T00:00:00"/>
    <s v="12:13AM"/>
    <d v="2019-07-04T00:00:00"/>
    <s v="8:13PM"/>
    <s v="-05:00"/>
    <s v="Blade"/>
    <s v="Employee12"/>
    <s v="Employee12@blyblade.com"/>
    <x v="0"/>
    <s v="--"/>
    <s v="Travel | UberX"/>
    <x v="1"/>
    <x v="60"/>
    <n v="4"/>
    <s v="11937, USA"/>
    <s v="11975, USA"/>
    <x v="10"/>
    <s v="CORP - Employee Rides"/>
    <s v="DEPT - OPS - NY"/>
    <s v="Monthly Billing"/>
    <s v="Fare"/>
    <n v="11.33"/>
    <n v="0"/>
    <n v="0"/>
    <n v="11.33"/>
    <s v="USD"/>
    <n v="11.33"/>
    <n v="0"/>
    <n v="0"/>
    <n v="11.33"/>
    <n v="1.1299999999999999"/>
  </r>
  <r>
    <s v="38bcab11-31bf-59d5-86cc-eee048ef6337"/>
    <d v="2019-08-17T19:07:16"/>
    <d v="2019-08-17T00:00:00"/>
    <s v="6:19PM"/>
    <d v="2019-08-17T00:00:00"/>
    <s v="2:19PM"/>
    <d v="2019-08-17T00:00:00"/>
    <s v="7:07PM"/>
    <d v="2019-08-17T00:00:00"/>
    <s v="3:07PM"/>
    <s v="-05:00"/>
    <s v="Blade"/>
    <s v="Employee52"/>
    <s v="Employee52@blyblade.com"/>
    <x v="37"/>
    <s v="--"/>
    <s v="Eats"/>
    <x v="0"/>
    <x v="81"/>
    <n v="47"/>
    <s v="10011, USA"/>
    <s v="10011, USA"/>
    <x v="9"/>
    <s v="Blade - Lunch Policy"/>
    <s v="DEPT - CX"/>
    <s v="Monthly Billing"/>
    <s v="Fare and Tip"/>
    <n v="17.190000000000001"/>
    <n v="0"/>
    <n v="2.08"/>
    <n v="17.190000000000001"/>
    <s v="USD"/>
    <n v="17.190000000000001"/>
    <n v="0"/>
    <n v="2.08"/>
    <n v="17.190000000000001"/>
    <n v="1.72"/>
  </r>
  <r>
    <s v="25d0b337-fda9-41fd-a0d1-ff01de989320"/>
    <d v="2019-07-05T03:59:43"/>
    <d v="2019-07-05T00:00:00"/>
    <s v="3:41AM"/>
    <d v="2019-07-04T00:00:00"/>
    <s v="11:41PM"/>
    <d v="2019-07-05T00:00:00"/>
    <s v="3:59AM"/>
    <d v="2019-07-04T00:00:00"/>
    <s v="11:59PM"/>
    <s v="-05:00"/>
    <s v="Blade"/>
    <s v="Employee37"/>
    <s v="Employee37@blyblade.com"/>
    <x v="29"/>
    <s v="--"/>
    <s v="Travel | UberX"/>
    <x v="0"/>
    <x v="549"/>
    <n v="13"/>
    <s v="10011, USA"/>
    <s v="10025, USA"/>
    <x v="10"/>
    <s v="CORP - Employee Rides"/>
    <s v="--"/>
    <s v="Monthly Billing"/>
    <s v="Fare"/>
    <n v="19.059999999999999"/>
    <n v="0"/>
    <n v="0"/>
    <n v="19.059999999999999"/>
    <s v="USD"/>
    <n v="19.059999999999999"/>
    <n v="0"/>
    <n v="0"/>
    <n v="19.059999999999999"/>
    <n v="1.91"/>
  </r>
  <r>
    <s v="afe1b2ee-1015-43f0-aa9a-fd3aea874b92"/>
    <d v="2019-08-17T20:11:48"/>
    <d v="2019-08-17T00:00:00"/>
    <s v="7:41PM"/>
    <d v="2019-08-17T00:00:00"/>
    <s v="3:41PM"/>
    <d v="2019-08-17T00:00:00"/>
    <s v="8:11PM"/>
    <d v="2019-08-17T00:00:00"/>
    <s v="4:11PM"/>
    <s v="-05:00"/>
    <s v="Blade"/>
    <s v="Employee29"/>
    <s v="Employee29@blyblade.com"/>
    <x v="7"/>
    <s v="--"/>
    <s v="Travel | Premium SUV"/>
    <x v="1"/>
    <x v="17"/>
    <n v="12"/>
    <s v="11937, USA"/>
    <s v="11932, USA"/>
    <x v="12"/>
    <s v="PAX TRAVEL"/>
    <s v="DEPT - OPS - NY"/>
    <s v="Monthly Billing"/>
    <s v="Tip"/>
    <n v="0"/>
    <n v="0"/>
    <n v="7.74"/>
    <n v="7.74"/>
    <s v="USD"/>
    <n v="0"/>
    <n v="0"/>
    <n v="7.74"/>
    <n v="7.74"/>
    <n v="0"/>
  </r>
  <r>
    <s v="0efb4ef3-9e27-4227-9389-30cd64d9d512"/>
    <d v="2019-07-05T05:45:47"/>
    <d v="2019-07-05T00:00:00"/>
    <s v="5:14AM"/>
    <d v="2019-07-05T00:00:00"/>
    <s v="1:14AM"/>
    <d v="2019-07-05T00:00:00"/>
    <s v="5:45AM"/>
    <d v="2019-07-05T00:00:00"/>
    <s v="1:45AM"/>
    <s v="-05:00"/>
    <s v="Blade"/>
    <s v="Employee5"/>
    <s v="Employee5@blyblade.com"/>
    <x v="9"/>
    <s v="--"/>
    <s v="Travel | UberX Diamond"/>
    <x v="0"/>
    <x v="1038"/>
    <n v="28"/>
    <s v="10011, USA"/>
    <s v="11374, USA"/>
    <x v="10"/>
    <s v="CORP - Employee Rides"/>
    <s v="DEPT - OPS - NY"/>
    <s v="Monthly Billing"/>
    <s v="Fare"/>
    <n v="43.78"/>
    <n v="0"/>
    <n v="0"/>
    <n v="43.78"/>
    <s v="USD"/>
    <n v="43.78"/>
    <n v="0"/>
    <n v="0"/>
    <n v="43.78"/>
    <n v="4.38"/>
  </r>
  <r>
    <s v="abeb7117-e037-4f30-8203-c1b0f1539525"/>
    <d v="2019-07-06T00:49:40"/>
    <d v="2019-07-06T00:00:00"/>
    <s v="12:39AM"/>
    <d v="2019-07-05T00:00:00"/>
    <s v="8:39PM"/>
    <d v="2019-07-06T00:00:00"/>
    <s v="12:49AM"/>
    <d v="2019-07-05T00:00:00"/>
    <s v="8:49PM"/>
    <s v="-05:00"/>
    <s v="Blade"/>
    <s v="Employee29"/>
    <s v="Employee29@blyblade.com"/>
    <x v="7"/>
    <s v="--"/>
    <s v="Travel | UberX"/>
    <x v="0"/>
    <x v="23"/>
    <n v="7"/>
    <s v="10011, USA"/>
    <s v="10014, USA"/>
    <x v="10"/>
    <s v="CORP - Employee Rides"/>
    <s v="DEPT - OPS - NY"/>
    <s v="Monthly Billing"/>
    <s v="Fare"/>
    <n v="8.2100000000000009"/>
    <n v="0"/>
    <n v="0"/>
    <n v="8.2100000000000009"/>
    <s v="USD"/>
    <n v="8.2100000000000009"/>
    <n v="0"/>
    <n v="0"/>
    <n v="8.2100000000000009"/>
    <n v="0.82"/>
  </r>
  <r>
    <s v="c91defb1-d93a-4c0a-9db0-900931d1ca80"/>
    <d v="2019-07-06T01:39:15"/>
    <d v="2019-07-06T00:00:00"/>
    <s v="1:07AM"/>
    <d v="2019-07-05T00:00:00"/>
    <s v="9:07PM"/>
    <d v="2019-07-06T00:00:00"/>
    <s v="1:39AM"/>
    <d v="2019-07-05T00:00:00"/>
    <s v="9:39PM"/>
    <s v="-05:00"/>
    <s v="Blade"/>
    <s v="Employee5"/>
    <s v="Employee5@blyblade.com"/>
    <x v="9"/>
    <s v="--"/>
    <s v="Travel | UberX Diamond"/>
    <x v="0"/>
    <x v="608"/>
    <n v="27"/>
    <s v="10011, USA"/>
    <s v="11374, USA"/>
    <x v="10"/>
    <s v="CORP - Employee Rides"/>
    <s v="DEPT - OPS - NY"/>
    <s v="Monthly Billing"/>
    <s v="Fare"/>
    <n v="48.51"/>
    <n v="0"/>
    <n v="0"/>
    <n v="48.51"/>
    <s v="USD"/>
    <n v="48.51"/>
    <n v="0"/>
    <n v="0"/>
    <n v="48.51"/>
    <n v="4.8499999999999996"/>
  </r>
  <r>
    <s v="5be27aa8-17cb-484d-85d8-59b24ef00e7f"/>
    <d v="2019-07-08T11:53:24"/>
    <d v="2019-07-08T00:00:00"/>
    <s v="11:43AM"/>
    <d v="2019-07-08T00:00:00"/>
    <s v="7:43AM"/>
    <d v="2019-07-08T00:00:00"/>
    <s v="11:53AM"/>
    <d v="2019-07-08T00:00:00"/>
    <s v="7:53AM"/>
    <s v="-05:00"/>
    <s v="Blade"/>
    <s v="Employee4"/>
    <s v="Employee4@blyblade.com"/>
    <x v="1"/>
    <s v="--"/>
    <s v="Travel | UberX"/>
    <x v="0"/>
    <x v="568"/>
    <n v="5"/>
    <s v="10038, USA"/>
    <s v="10004, USA"/>
    <x v="10"/>
    <s v="CORP - Employee Rides"/>
    <s v="DEPT - CX"/>
    <s v="Monthly Billing"/>
    <s v="Fare"/>
    <n v="10.76"/>
    <n v="0"/>
    <n v="0"/>
    <n v="10.76"/>
    <s v="USD"/>
    <n v="10.76"/>
    <n v="0"/>
    <n v="0"/>
    <n v="10.76"/>
    <n v="1.08"/>
  </r>
  <r>
    <s v="68fdc3ef-2c6a-4043-a4f6-b1f4687fdd20"/>
    <d v="2019-07-09T04:34:16"/>
    <d v="2019-07-09T00:00:00"/>
    <s v="4:17AM"/>
    <d v="2019-07-09T00:00:00"/>
    <s v="12:17AM"/>
    <d v="2019-07-09T00:00:00"/>
    <s v="4:34AM"/>
    <d v="2019-07-09T00:00:00"/>
    <s v="12:34AM"/>
    <s v="-05:00"/>
    <s v="Blade"/>
    <s v="Employee19"/>
    <s v="Employee19@blyblade.com"/>
    <x v="10"/>
    <s v="--"/>
    <s v="Travel | Car Seat"/>
    <x v="0"/>
    <x v="55"/>
    <n v="8"/>
    <s v="10011, USA"/>
    <s v="10011, USA"/>
    <x v="10"/>
    <s v="CORP - Employee Rides"/>
    <s v="DEPT - CORP - NY"/>
    <s v="Monthly Billing"/>
    <s v="Fare"/>
    <n v="24.86"/>
    <n v="0"/>
    <n v="0"/>
    <n v="24.86"/>
    <s v="USD"/>
    <n v="24.86"/>
    <n v="0"/>
    <n v="0"/>
    <n v="24.86"/>
    <n v="2.4900000000000002"/>
  </r>
  <r>
    <s v="a12a5b81-bd8e-4aae-ab97-e3578dd16b6e"/>
    <d v="2019-07-09T04:47:00"/>
    <d v="2019-07-09T00:00:00"/>
    <s v="4:20AM"/>
    <d v="2019-07-09T00:00:00"/>
    <s v="12:20AM"/>
    <d v="2019-07-09T00:00:00"/>
    <s v="4:46AM"/>
    <d v="2019-07-09T00:00:00"/>
    <s v="12:46AM"/>
    <s v="-05:00"/>
    <s v="Blade"/>
    <s v="Employee5"/>
    <s v="Employee5@blyblade.com"/>
    <x v="9"/>
    <s v="--"/>
    <s v="Travel | UberX Diamond"/>
    <x v="0"/>
    <x v="156"/>
    <n v="22"/>
    <s v="10011, USA"/>
    <s v="11374, USA"/>
    <x v="10"/>
    <s v="CORP - Employee Rides"/>
    <s v="DEPT - OPS - NY"/>
    <s v="Monthly Billing"/>
    <s v="Fare"/>
    <n v="43.97"/>
    <n v="0"/>
    <n v="0"/>
    <n v="43.97"/>
    <s v="USD"/>
    <n v="43.97"/>
    <n v="0"/>
    <n v="0"/>
    <n v="43.97"/>
    <n v="4.4000000000000004"/>
  </r>
  <r>
    <s v="ba0b6487-1161-4fbf-96e6-fdf27b322a47"/>
    <d v="2019-07-09T11:59:39"/>
    <d v="2019-07-09T00:00:00"/>
    <s v="11:44AM"/>
    <d v="2019-07-09T00:00:00"/>
    <s v="7:44AM"/>
    <d v="2019-07-09T00:00:00"/>
    <s v="11:59AM"/>
    <d v="2019-07-09T00:00:00"/>
    <s v="7:59AM"/>
    <s v="-05:00"/>
    <s v="Blade"/>
    <s v="Employee4"/>
    <s v="Employee4@blyblade.com"/>
    <x v="1"/>
    <s v="--"/>
    <s v="Travel | UberX"/>
    <x v="0"/>
    <x v="451"/>
    <n v="11"/>
    <s v="10038, USA"/>
    <s v="10016, USA"/>
    <x v="10"/>
    <s v="CORP - Employee Rides"/>
    <s v="DEPT - CX"/>
    <s v="Monthly Billing"/>
    <s v="Fare"/>
    <n v="19.43"/>
    <n v="0"/>
    <n v="0"/>
    <n v="19.43"/>
    <s v="USD"/>
    <n v="19.43"/>
    <n v="0"/>
    <n v="0"/>
    <n v="19.43"/>
    <n v="1.94"/>
  </r>
  <r>
    <s v="692a96ea-a4be-4cf4-b049-93065494872d"/>
    <d v="2019-07-10T00:14:41"/>
    <d v="2019-07-10T00:00:00"/>
    <s v="12:11AM"/>
    <d v="2019-07-09T00:00:00"/>
    <s v="8:11PM"/>
    <s v="--"/>
    <s v="--"/>
    <s v="--"/>
    <s v="--"/>
    <s v="-05:00"/>
    <s v="Blade"/>
    <s v="Employee8"/>
    <s v="Employee8@blyblade.com"/>
    <x v="11"/>
    <s v="--"/>
    <s v="Travel | UberX"/>
    <x v="0"/>
    <x v="3"/>
    <s v="--"/>
    <s v="10001, USA"/>
    <s v="10199, USA"/>
    <x v="10"/>
    <s v="CORP - Employee Rides"/>
    <s v="--"/>
    <s v="Monthly Billing"/>
    <s v="Fare"/>
    <n v="5.44"/>
    <n v="0"/>
    <n v="0"/>
    <n v="5.44"/>
    <s v="USD"/>
    <n v="5.44"/>
    <n v="0"/>
    <n v="0"/>
    <n v="5.44"/>
    <n v="0.54"/>
  </r>
  <r>
    <s v="948f74e6-aefc-4857-a7cc-7a9f6e964617"/>
    <d v="2019-07-10T00:17:11"/>
    <d v="2019-07-10T00:00:00"/>
    <s v="12:14AM"/>
    <d v="2019-07-09T00:00:00"/>
    <s v="8:14PM"/>
    <s v="--"/>
    <s v="--"/>
    <s v="--"/>
    <s v="--"/>
    <s v="-05:00"/>
    <s v="Blade"/>
    <s v="Employee9"/>
    <s v="Employee9@blyblade.com"/>
    <x v="8"/>
    <s v="--"/>
    <s v="Travel | UberX"/>
    <x v="0"/>
    <x v="3"/>
    <s v="--"/>
    <s v="10001, USA"/>
    <s v="10011, USA"/>
    <x v="10"/>
    <s v="CORP - Employee Rides"/>
    <s v="DEPT - FR - NY"/>
    <s v="Monthly Billing"/>
    <s v="Fare"/>
    <n v="5.44"/>
    <n v="0"/>
    <n v="0"/>
    <n v="5.44"/>
    <s v="USD"/>
    <n v="5.44"/>
    <n v="0"/>
    <n v="0"/>
    <n v="5.44"/>
    <n v="0.54"/>
  </r>
  <r>
    <s v="bcc39335-ca60-449a-aa1d-cfc8b968dade"/>
    <d v="2019-08-18T19:26:05"/>
    <d v="2019-08-18T00:00:00"/>
    <s v="5:43AM"/>
    <d v="2019-08-18T00:00:00"/>
    <s v="1:43AM"/>
    <d v="2019-08-18T00:00:00"/>
    <s v="6:09AM"/>
    <d v="2019-08-18T00:00:00"/>
    <s v="2:09AM"/>
    <s v="-05:00"/>
    <s v="Blade"/>
    <s v="Employee16"/>
    <s v="Employee16@blyblade.com"/>
    <x v="13"/>
    <s v="--"/>
    <s v="Travel | UberX Diamond"/>
    <x v="4"/>
    <x v="939"/>
    <n v="11"/>
    <s v="06355, USA"/>
    <s v="06378, USA"/>
    <x v="7"/>
    <s v="I'M RIDING"/>
    <s v="DEPT - OPS - NY"/>
    <s v="Monthly Billing"/>
    <s v="Adjustment"/>
    <n v="-11.74"/>
    <n v="0"/>
    <n v="0"/>
    <n v="-11.74"/>
    <s v="USD"/>
    <n v="-11.74"/>
    <n v="0"/>
    <n v="0"/>
    <n v="-11.74"/>
    <n v="-1.17"/>
  </r>
  <r>
    <s v="6245d739-8402-4113-ad4b-d9e52f53af0e"/>
    <d v="2019-07-10T00:38:21"/>
    <d v="2019-07-10T00:00:00"/>
    <s v="12:17AM"/>
    <d v="2019-07-09T00:00:00"/>
    <s v="8:17PM"/>
    <d v="2019-07-10T00:00:00"/>
    <s v="12:38AM"/>
    <d v="2019-07-09T00:00:00"/>
    <s v="8:38PM"/>
    <s v="-05:00"/>
    <s v="Blade"/>
    <s v="Employee9"/>
    <s v="Employee9@blyblade.com"/>
    <x v="8"/>
    <s v="--"/>
    <s v="Travel | UberX"/>
    <x v="0"/>
    <x v="426"/>
    <n v="19"/>
    <s v="10011, USA"/>
    <s v="10028, USA"/>
    <x v="10"/>
    <s v="CORP - Employee Rides"/>
    <s v="DEPT - FR - NY"/>
    <s v="Monthly Billing"/>
    <s v="Fare"/>
    <n v="30.24"/>
    <n v="0"/>
    <n v="0"/>
    <n v="30.24"/>
    <s v="USD"/>
    <n v="30.24"/>
    <n v="0"/>
    <n v="0"/>
    <n v="30.24"/>
    <n v="3.02"/>
  </r>
  <r>
    <s v="2a48211e-92b5-4fa5-bd1d-1dc6976acec5"/>
    <d v="2019-07-10T01:08:55"/>
    <d v="2019-07-10T00:00:00"/>
    <s v="12:43AM"/>
    <d v="2019-07-09T00:00:00"/>
    <s v="8:43PM"/>
    <d v="2019-07-10T00:00:00"/>
    <s v="1:08AM"/>
    <d v="2019-07-09T00:00:00"/>
    <s v="9:08PM"/>
    <s v="-05:00"/>
    <s v="Blade"/>
    <s v="Employee17"/>
    <s v="Employee17@blyblade.com"/>
    <x v="12"/>
    <s v="--"/>
    <s v="Travel | Black"/>
    <x v="0"/>
    <x v="59"/>
    <n v="21"/>
    <s v="10011, USA"/>
    <s v="10017, USA"/>
    <x v="10"/>
    <s v="CORP - Employee Rides"/>
    <s v="DEPT - OPS - NY"/>
    <s v="Monthly Billing"/>
    <s v="Fare"/>
    <n v="38.18"/>
    <n v="0"/>
    <n v="0"/>
    <n v="38.18"/>
    <s v="USD"/>
    <n v="38.18"/>
    <n v="0"/>
    <n v="0"/>
    <n v="38.18"/>
    <n v="3.82"/>
  </r>
  <r>
    <s v="866986e2-8384-421a-a721-1285bf5347f1"/>
    <d v="2019-07-10T01:47:50"/>
    <d v="2019-07-10T00:00:00"/>
    <s v="12:53AM"/>
    <d v="2019-07-09T00:00:00"/>
    <s v="8:53PM"/>
    <d v="2019-07-10T00:00:00"/>
    <s v="1:47AM"/>
    <d v="2019-07-09T00:00:00"/>
    <s v="9:47PM"/>
    <s v="-05:00"/>
    <s v="Blade"/>
    <s v="Employee3"/>
    <s v="Employee3@blyblade.com"/>
    <x v="17"/>
    <s v="--"/>
    <s v="Travel | UberX"/>
    <x v="0"/>
    <x v="959"/>
    <n v="47"/>
    <s v="10011, USA"/>
    <s v="11235, USA"/>
    <x v="10"/>
    <s v="CORP - Employee Rides"/>
    <s v="DEPT - CX"/>
    <s v="Monthly Billing"/>
    <s v="Fare"/>
    <n v="74.680000000000007"/>
    <n v="0"/>
    <n v="0"/>
    <n v="74.680000000000007"/>
    <s v="USD"/>
    <n v="74.680000000000007"/>
    <n v="0"/>
    <n v="0"/>
    <n v="74.680000000000007"/>
    <n v="7.47"/>
  </r>
  <r>
    <s v="54596539-b343-4bfd-8f66-0bb317419763"/>
    <d v="2019-07-10T01:53:22"/>
    <d v="2019-07-10T00:00:00"/>
    <s v="1:35AM"/>
    <d v="2019-07-09T00:00:00"/>
    <s v="9:35PM"/>
    <d v="2019-07-10T00:00:00"/>
    <s v="1:53AM"/>
    <d v="2019-07-09T00:00:00"/>
    <s v="9:53PM"/>
    <s v="-05:00"/>
    <s v="Blade"/>
    <s v="Employee22"/>
    <s v="Employee22@blyblade.com"/>
    <x v="16"/>
    <s v="--"/>
    <s v="Travel | Black"/>
    <x v="0"/>
    <x v="180"/>
    <n v="6"/>
    <s v="10011, USA"/>
    <s v="10014, USA"/>
    <x v="10"/>
    <s v="CORP - Employee Rides"/>
    <s v="DEPT - OPS - NY"/>
    <s v="Monthly Billing"/>
    <s v="Fare"/>
    <n v="23.83"/>
    <n v="0"/>
    <n v="0"/>
    <n v="23.83"/>
    <s v="USD"/>
    <n v="23.83"/>
    <n v="0"/>
    <n v="0"/>
    <n v="23.83"/>
    <n v="2.38"/>
  </r>
  <r>
    <s v="d1a9d333-957a-4d4c-b36e-60c2c56441e9"/>
    <d v="2019-08-18T20:39:46"/>
    <d v="2019-08-18T00:00:00"/>
    <s v="8:15PM"/>
    <d v="2019-08-18T00:00:00"/>
    <s v="4:15PM"/>
    <d v="2019-08-18T00:00:00"/>
    <s v="8:39PM"/>
    <d v="2019-08-18T00:00:00"/>
    <s v="4:39PM"/>
    <s v="-05:00"/>
    <s v="Blade"/>
    <s v="Employee28"/>
    <s v="Employee28@blyblade.com"/>
    <x v="4"/>
    <s v="--"/>
    <s v="Travel | Black SUV"/>
    <x v="0"/>
    <x v="97"/>
    <n v="16"/>
    <s v="11430, USA"/>
    <s v="11430, USA"/>
    <x v="3"/>
    <s v="PAX TRAVEL"/>
    <s v="DEPT - OPS - NY"/>
    <s v="Monthly Billing"/>
    <s v="Tip"/>
    <n v="0"/>
    <n v="0"/>
    <n v="4.74"/>
    <n v="4.74"/>
    <s v="USD"/>
    <n v="0"/>
    <n v="0"/>
    <n v="4.74"/>
    <n v="4.74"/>
    <n v="0"/>
  </r>
  <r>
    <s v="e32a1e54-b595-4072-ae8f-83fc77a4022d"/>
    <d v="2019-07-10T02:03:04"/>
    <d v="2019-07-10T00:00:00"/>
    <s v="1:50AM"/>
    <d v="2019-07-09T00:00:00"/>
    <s v="9:50PM"/>
    <d v="2019-07-10T00:00:00"/>
    <s v="2:02AM"/>
    <d v="2019-07-09T00:00:00"/>
    <s v="10:02PM"/>
    <s v="-05:00"/>
    <s v="Blade"/>
    <s v="Employee29"/>
    <s v="Employee29@blyblade.com"/>
    <x v="7"/>
    <s v="--"/>
    <s v="Travel | UberX"/>
    <x v="0"/>
    <x v="43"/>
    <n v="6"/>
    <s v="10011, USA"/>
    <s v="10014, USA"/>
    <x v="10"/>
    <s v="CORP - Employee Rides"/>
    <s v="DEPT - OPS - NY"/>
    <s v="Monthly Billing"/>
    <s v="Fare"/>
    <n v="10.27"/>
    <n v="0"/>
    <n v="0"/>
    <n v="10.27"/>
    <s v="USD"/>
    <n v="10.27"/>
    <n v="0"/>
    <n v="0"/>
    <n v="10.27"/>
    <n v="1.03"/>
  </r>
  <r>
    <s v="87dcd4db-924e-4999-ae32-adb330213ce4"/>
    <d v="2019-07-10T02:15:17"/>
    <d v="2019-07-10T00:00:00"/>
    <s v="1:52AM"/>
    <d v="2019-07-09T00:00:00"/>
    <s v="9:52PM"/>
    <d v="2019-07-10T00:00:00"/>
    <s v="2:15AM"/>
    <d v="2019-07-09T00:00:00"/>
    <s v="10:15PM"/>
    <s v="-05:00"/>
    <s v="Blade"/>
    <s v="Employee7"/>
    <s v="Employee7@blyblade.com"/>
    <x v="23"/>
    <s v="--"/>
    <s v="Travel | UberX"/>
    <x v="0"/>
    <x v="434"/>
    <n v="14"/>
    <s v="10011, USA"/>
    <s v="10017, USA"/>
    <x v="10"/>
    <s v="CORP - Employee Rides"/>
    <s v="DEPT - OPS - NY"/>
    <s v="Monthly Billing"/>
    <s v="Fare"/>
    <n v="16.62"/>
    <n v="0"/>
    <n v="0"/>
    <n v="16.62"/>
    <s v="USD"/>
    <n v="16.62"/>
    <n v="0"/>
    <n v="0"/>
    <n v="16.62"/>
    <n v="1.66"/>
  </r>
  <r>
    <s v="0312ec42-f0aa-4e51-9966-98231361e7f6"/>
    <d v="2019-07-10T03:48:23"/>
    <d v="2019-07-10T00:00:00"/>
    <s v="3:11AM"/>
    <d v="2019-07-09T00:00:00"/>
    <s v="11:11PM"/>
    <d v="2019-07-10T00:00:00"/>
    <s v="3:48AM"/>
    <d v="2019-07-09T00:00:00"/>
    <s v="11:48PM"/>
    <s v="-05:00"/>
    <s v="Blade"/>
    <s v="Employee5"/>
    <s v="Employee5@blyblade.com"/>
    <x v="9"/>
    <s v="--"/>
    <s v="Travel | UberX Diamond"/>
    <x v="0"/>
    <x v="990"/>
    <n v="31"/>
    <s v="10011, USA"/>
    <s v="11374, USA"/>
    <x v="10"/>
    <s v="CORP - Employee Rides"/>
    <s v="DEPT - OPS - NY"/>
    <s v="Monthly Billing"/>
    <s v="Fare"/>
    <n v="46.04"/>
    <n v="0"/>
    <n v="0"/>
    <n v="46.04"/>
    <s v="USD"/>
    <n v="46.04"/>
    <n v="0"/>
    <n v="0"/>
    <n v="46.04"/>
    <n v="4.5999999999999996"/>
  </r>
  <r>
    <s v="c3a9caf4-576e-4820-986d-61225697ef67"/>
    <d v="2019-08-18T21:19:26"/>
    <d v="2019-08-18T00:00:00"/>
    <s v="9:07PM"/>
    <d v="2019-08-18T00:00:00"/>
    <s v="5:07PM"/>
    <s v="--"/>
    <s v="--"/>
    <s v="--"/>
    <s v="--"/>
    <s v="-05:00"/>
    <s v="Blade"/>
    <s v="Employee2"/>
    <s v="Employee2@blyblade.com"/>
    <x v="2"/>
    <s v="--"/>
    <s v="Travel | Black"/>
    <x v="0"/>
    <x v="3"/>
    <s v="--"/>
    <s v="10001, USA"/>
    <s v="10011, USA"/>
    <x v="4"/>
    <s v="PAX TRAVEL"/>
    <s v="DEPT - OPS - NY"/>
    <s v="Monthly Billing"/>
    <s v="Adjustment"/>
    <n v="-10.89"/>
    <n v="0"/>
    <n v="0"/>
    <n v="-10.89"/>
    <s v="USD"/>
    <n v="-10.89"/>
    <n v="0"/>
    <n v="0"/>
    <n v="-10.89"/>
    <n v="-1.0900000000000001"/>
  </r>
  <r>
    <s v="0ec61999-88ac-491d-b247-1fa6bb107edd"/>
    <d v="2019-07-10T12:40:32"/>
    <d v="2019-07-10T00:00:00"/>
    <s v="12:23PM"/>
    <d v="2019-07-10T00:00:00"/>
    <s v="8:23AM"/>
    <d v="2019-07-10T00:00:00"/>
    <s v="12:40PM"/>
    <d v="2019-07-10T00:00:00"/>
    <s v="8:40AM"/>
    <s v="-05:00"/>
    <s v="Blade"/>
    <s v="Employee4"/>
    <s v="Employee4@blyblade.com"/>
    <x v="1"/>
    <s v="--"/>
    <s v="Travel | UberX"/>
    <x v="0"/>
    <x v="478"/>
    <n v="11"/>
    <s v="10038, USA"/>
    <s v="10016, USA"/>
    <x v="10"/>
    <s v="CORP - Employee Rides"/>
    <s v="DEPT - CX"/>
    <s v="Monthly Billing"/>
    <s v="Fare"/>
    <n v="18.57"/>
    <n v="0"/>
    <n v="0"/>
    <n v="18.57"/>
    <s v="USD"/>
    <n v="18.57"/>
    <n v="0"/>
    <n v="0"/>
    <n v="18.57"/>
    <n v="1.86"/>
  </r>
  <r>
    <s v="4a256e4b-d88d-483b-bbe6-f737b62227f0"/>
    <d v="2019-08-18T22:17:50"/>
    <d v="2019-08-18T00:00:00"/>
    <s v="9:11PM"/>
    <d v="2019-08-18T00:00:00"/>
    <s v="5:11PM"/>
    <d v="2019-08-18T00:00:00"/>
    <s v="10:17PM"/>
    <d v="2019-08-18T00:00:00"/>
    <s v="6:17PM"/>
    <s v="-05:00"/>
    <s v="Blade"/>
    <s v="Employee29"/>
    <s v="Employee29@blyblade.com"/>
    <x v="7"/>
    <s v="--"/>
    <s v="Travel | Black SUV"/>
    <x v="0"/>
    <x v="363"/>
    <n v="59"/>
    <s v="10011, USA"/>
    <s v="11430, USA"/>
    <x v="4"/>
    <s v="PAX TRAVEL"/>
    <s v="DEPT - OPS - NY"/>
    <s v="Monthly Billing"/>
    <s v="Tip"/>
    <n v="0"/>
    <n v="0"/>
    <n v="37.18"/>
    <n v="37.18"/>
    <s v="USD"/>
    <n v="0"/>
    <n v="0"/>
    <n v="37.18"/>
    <n v="37.18"/>
    <n v="0"/>
  </r>
  <r>
    <s v="90df6240-ce59-42d1-9bf3-06dd21e9751f"/>
    <d v="2019-07-10T22:20:07"/>
    <d v="2019-07-10T00:00:00"/>
    <s v="10:01PM"/>
    <d v="2019-07-10T00:00:00"/>
    <s v="6:01PM"/>
    <d v="2019-07-10T00:00:00"/>
    <s v="10:19PM"/>
    <d v="2019-07-10T00:00:00"/>
    <s v="6:19PM"/>
    <s v="-05:00"/>
    <s v="Blade"/>
    <s v="Employee19"/>
    <s v="Employee19@blyblade.com"/>
    <x v="10"/>
    <s v="--"/>
    <s v="Travel | UberX"/>
    <x v="0"/>
    <x v="285"/>
    <n v="14"/>
    <s v="10018, USA"/>
    <s v="10023, USA"/>
    <x v="10"/>
    <s v="CORP - Employee Rides"/>
    <s v="DEPT - CORP - NY"/>
    <s v="Monthly Billing"/>
    <s v="Fare"/>
    <n v="15.5"/>
    <n v="0"/>
    <n v="0"/>
    <n v="15.5"/>
    <s v="USD"/>
    <n v="15.5"/>
    <n v="0"/>
    <n v="0"/>
    <n v="15.5"/>
    <n v="1.55"/>
  </r>
  <r>
    <s v="6104acc1-e5a0-4431-b43c-abd797408e9c"/>
    <d v="2019-07-11T04:54:54"/>
    <d v="2019-07-11T00:00:00"/>
    <s v="4:26AM"/>
    <d v="2019-07-11T00:00:00"/>
    <s v="12:26AM"/>
    <d v="2019-07-11T00:00:00"/>
    <s v="4:54AM"/>
    <d v="2019-07-11T00:00:00"/>
    <s v="12:54AM"/>
    <s v="-05:00"/>
    <s v="Blade"/>
    <s v="Employee5"/>
    <s v="Employee5@blyblade.com"/>
    <x v="9"/>
    <s v="--"/>
    <s v="Travel | UberX Diamond"/>
    <x v="0"/>
    <x v="156"/>
    <n v="22"/>
    <s v="10011, USA"/>
    <s v="11374, USA"/>
    <x v="10"/>
    <s v="CORP - Employee Rides"/>
    <s v="DEPT - OPS - NY"/>
    <s v="Monthly Billing"/>
    <s v="Fare"/>
    <n v="45.09"/>
    <n v="0"/>
    <n v="0"/>
    <n v="45.09"/>
    <s v="USD"/>
    <n v="45.09"/>
    <n v="0"/>
    <n v="0"/>
    <n v="45.09"/>
    <n v="4.51"/>
  </r>
  <r>
    <s v="c8efd475-3a38-45b0-8cb7-ce41f29fe43d"/>
    <d v="2019-08-18T22:20:12"/>
    <d v="2019-08-18T00:00:00"/>
    <s v="8:50PM"/>
    <d v="2019-08-18T00:00:00"/>
    <s v="4:50PM"/>
    <s v="--"/>
    <s v="--"/>
    <s v="--"/>
    <s v="--"/>
    <s v="-05:00"/>
    <s v="Blade"/>
    <s v="Employee28"/>
    <s v="Employee28@blyblade.com"/>
    <x v="4"/>
    <s v="--"/>
    <s v="Travel | Black SUV"/>
    <x v="0"/>
    <x v="3"/>
    <s v="--"/>
    <s v="11430, USA"/>
    <s v="11430, USA"/>
    <x v="3"/>
    <s v="PAX TRAVEL"/>
    <s v="DEPT - OPS - NY"/>
    <s v="Monthly Billing"/>
    <s v="Adjustment"/>
    <n v="-27.22"/>
    <n v="0"/>
    <n v="0"/>
    <n v="-27.22"/>
    <s v="USD"/>
    <n v="-27.22"/>
    <n v="0"/>
    <n v="0"/>
    <n v="-27.22"/>
    <n v="-2.72"/>
  </r>
  <r>
    <s v="0e6e68eb-864f-4264-b157-c9deb58e1085"/>
    <d v="2019-07-11T23:13:41"/>
    <d v="2019-07-11T00:00:00"/>
    <s v="10:48PM"/>
    <d v="2019-07-11T00:00:00"/>
    <s v="6:48PM"/>
    <d v="2019-07-11T00:00:00"/>
    <s v="11:13PM"/>
    <d v="2019-07-11T00:00:00"/>
    <s v="7:13PM"/>
    <s v="-05:00"/>
    <s v="Blade"/>
    <s v="Employee17"/>
    <s v="Employee17@blyblade.com"/>
    <x v="12"/>
    <s v="--"/>
    <s v="Travel | UberX"/>
    <x v="0"/>
    <x v="605"/>
    <n v="16"/>
    <s v="10011, USA"/>
    <s v="10004, USA"/>
    <x v="10"/>
    <s v="CORP - Employee Rides"/>
    <s v="DEPT - OPS - NY"/>
    <s v="Monthly Billing"/>
    <s v="Fare"/>
    <n v="46.38"/>
    <n v="0"/>
    <n v="0"/>
    <n v="46.38"/>
    <s v="USD"/>
    <n v="46.38"/>
    <n v="0"/>
    <n v="0"/>
    <n v="46.38"/>
    <n v="4.6399999999999997"/>
  </r>
  <r>
    <s v="45251305-e5a0-4f15-a82b-b9e8f6058a10"/>
    <d v="2019-07-11T23:28:05"/>
    <d v="2019-07-11T00:00:00"/>
    <s v="11:02PM"/>
    <d v="2019-07-11T00:00:00"/>
    <s v="7:02PM"/>
    <d v="2019-07-11T00:00:00"/>
    <s v="11:27PM"/>
    <d v="2019-07-11T00:00:00"/>
    <s v="7:27PM"/>
    <s v="-05:00"/>
    <s v="Blade"/>
    <s v="Employee19"/>
    <s v="Employee19@blyblade.com"/>
    <x v="10"/>
    <s v="--"/>
    <s v="Travel | UberX"/>
    <x v="0"/>
    <x v="186"/>
    <n v="14"/>
    <s v="10011, USA"/>
    <s v="10014, USA"/>
    <x v="10"/>
    <s v="CORP - Employee Rides"/>
    <s v="DEPT - CORP - NY"/>
    <s v="Monthly Billing"/>
    <s v="Fare"/>
    <n v="23.58"/>
    <n v="0"/>
    <n v="0"/>
    <n v="23.58"/>
    <s v="USD"/>
    <n v="23.58"/>
    <n v="0"/>
    <n v="0"/>
    <n v="23.58"/>
    <n v="2.36"/>
  </r>
  <r>
    <s v="9f4c97bd-9a70-4a56-bd5e-9d57af6c73d1"/>
    <d v="2019-07-12T00:53:01"/>
    <d v="2019-07-12T00:00:00"/>
    <s v="12:46AM"/>
    <d v="2019-07-11T00:00:00"/>
    <s v="8:46PM"/>
    <s v="--"/>
    <s v="--"/>
    <s v="--"/>
    <s v="--"/>
    <s v="-05:00"/>
    <s v="Blade"/>
    <s v="Employee8"/>
    <s v="Employee8@blyblade.com"/>
    <x v="11"/>
    <s v="--"/>
    <s v="Travel | UberX"/>
    <x v="0"/>
    <x v="3"/>
    <s v="--"/>
    <s v="10019, USA"/>
    <s v="10011, USA"/>
    <x v="10"/>
    <s v="CORP - Employee Rides"/>
    <s v="--"/>
    <s v="Monthly Billing"/>
    <s v="Fare"/>
    <n v="6.83"/>
    <n v="0"/>
    <n v="0"/>
    <n v="6.83"/>
    <s v="USD"/>
    <n v="6.83"/>
    <n v="0"/>
    <n v="0"/>
    <n v="6.83"/>
    <n v="0.68"/>
  </r>
  <r>
    <s v="2ae935fa-3641-43d7-933e-0ecc143f8620"/>
    <d v="2019-07-12T01:15:27"/>
    <d v="2019-07-12T00:00:00"/>
    <s v="1:05AM"/>
    <d v="2019-07-11T00:00:00"/>
    <s v="9:05PM"/>
    <d v="2019-07-12T00:00:00"/>
    <s v="1:15AM"/>
    <d v="2019-07-11T00:00:00"/>
    <s v="9:15PM"/>
    <s v="-05:00"/>
    <s v="Blade"/>
    <s v="Employee6"/>
    <s v="Employee6@blyblade.com"/>
    <x v="3"/>
    <s v="--"/>
    <s v="Travel | UberX Diamond"/>
    <x v="0"/>
    <x v="229"/>
    <n v="8"/>
    <s v="10011, USA"/>
    <s v="10019, USA"/>
    <x v="10"/>
    <s v="Late Night Rides"/>
    <s v="DEPT - OPS - NY"/>
    <s v="Monthly Billing"/>
    <s v="Fare"/>
    <n v="16.649999999999999"/>
    <n v="0"/>
    <n v="0"/>
    <n v="16.649999999999999"/>
    <s v="USD"/>
    <n v="16.649999999999999"/>
    <n v="0"/>
    <n v="0"/>
    <n v="16.649999999999999"/>
    <n v="1.67"/>
  </r>
  <r>
    <s v="448bd968-b024-40c1-a5f6-c43b9356c084"/>
    <d v="2019-07-12T01:16:26"/>
    <d v="2019-07-12T00:00:00"/>
    <s v="12:53AM"/>
    <d v="2019-07-11T00:00:00"/>
    <s v="8:53PM"/>
    <d v="2019-07-12T00:00:00"/>
    <s v="1:16AM"/>
    <d v="2019-07-11T00:00:00"/>
    <s v="9:16PM"/>
    <s v="-05:00"/>
    <s v="Blade"/>
    <s v="Employee29"/>
    <s v="Employee29@blyblade.com"/>
    <x v="7"/>
    <s v="--"/>
    <s v="Travel | UberX"/>
    <x v="0"/>
    <x v="955"/>
    <n v="7"/>
    <s v="10011, USA"/>
    <s v="10014, USA"/>
    <x v="10"/>
    <s v="CORP - Employee Rides"/>
    <s v="DEPT - OPS - NY"/>
    <s v="Monthly Billing"/>
    <s v="Fare"/>
    <n v="18.059999999999999"/>
    <n v="0"/>
    <n v="0"/>
    <n v="18.059999999999999"/>
    <s v="USD"/>
    <n v="18.059999999999999"/>
    <n v="0"/>
    <n v="0"/>
    <n v="18.059999999999999"/>
    <n v="1.81"/>
  </r>
  <r>
    <s v="a1414769-9e3a-4a13-930f-2614eaba3e26"/>
    <d v="2019-08-18T22:48:33"/>
    <d v="2019-08-18T00:00:00"/>
    <s v="6:41PM"/>
    <d v="2019-08-18T00:00:00"/>
    <s v="2:41PM"/>
    <d v="2019-08-18T00:00:00"/>
    <s v="7:47PM"/>
    <d v="2019-08-18T00:00:00"/>
    <s v="3:47PM"/>
    <s v="-05:00"/>
    <s v="Blade"/>
    <s v="Employee4"/>
    <s v="Employee4@blyblade.com"/>
    <x v="1"/>
    <s v="--"/>
    <s v="Travel | UberX Diamond"/>
    <x v="0"/>
    <x v="940"/>
    <n v="61"/>
    <s v="10038, USA"/>
    <s v="10604, USA"/>
    <x v="7"/>
    <s v="I'M RIDING"/>
    <s v="DEPT - CX"/>
    <s v="Monthly Billing"/>
    <s v="Tip"/>
    <n v="0"/>
    <n v="0"/>
    <n v="20.5"/>
    <n v="20.5"/>
    <s v="USD"/>
    <n v="0"/>
    <n v="0"/>
    <n v="20.5"/>
    <n v="20.5"/>
    <n v="0"/>
  </r>
  <r>
    <s v="ec2f8ea1-3e4d-4b9b-b629-98ba2d55388d"/>
    <d v="2019-07-12T01:35:25"/>
    <d v="2019-07-12T00:00:00"/>
    <s v="1:08AM"/>
    <d v="2019-07-11T00:00:00"/>
    <s v="9:08PM"/>
    <d v="2019-07-12T00:00:00"/>
    <s v="1:35AM"/>
    <d v="2019-07-11T00:00:00"/>
    <s v="9:35PM"/>
    <s v="-05:00"/>
    <s v="Blade"/>
    <s v="Employee7"/>
    <s v="Employee7@blyblade.com"/>
    <x v="23"/>
    <s v="--"/>
    <s v="Travel | UberX"/>
    <x v="0"/>
    <x v="168"/>
    <n v="14"/>
    <s v="10011, USA"/>
    <s v="10017, USA"/>
    <x v="10"/>
    <s v="CORP - Employee Rides"/>
    <s v="DEPT - OPS - NY"/>
    <s v="Monthly Billing"/>
    <s v="Fare"/>
    <n v="23.5"/>
    <n v="0"/>
    <n v="0"/>
    <n v="23.5"/>
    <s v="USD"/>
    <n v="23.5"/>
    <n v="0"/>
    <n v="0"/>
    <n v="23.5"/>
    <n v="2.35"/>
  </r>
  <r>
    <s v="b3b8c205-c0b8-4bc4-b0ee-255ba8a8cbc2"/>
    <d v="2019-08-18T22:52:30"/>
    <d v="2019-08-18T00:00:00"/>
    <s v="9:28PM"/>
    <d v="2019-08-18T00:00:00"/>
    <s v="5:28PM"/>
    <d v="2019-08-18T00:00:00"/>
    <s v="10:52PM"/>
    <d v="2019-08-18T00:00:00"/>
    <s v="6:52PM"/>
    <s v="-05:00"/>
    <s v="Blade"/>
    <s v="Employee2"/>
    <s v="Employee2@blyblade.com"/>
    <x v="2"/>
    <s v="--"/>
    <s v="Travel | Black SUV"/>
    <x v="0"/>
    <x v="365"/>
    <n v="74"/>
    <s v="11430, USA"/>
    <s v="10003, USA"/>
    <x v="4"/>
    <s v="PAX TRAVEL"/>
    <s v="DEPT - OPS - NY"/>
    <s v="Monthly Billing"/>
    <s v="Tip"/>
    <n v="0"/>
    <n v="0"/>
    <n v="25.3"/>
    <n v="25.3"/>
    <s v="USD"/>
    <n v="0"/>
    <n v="0"/>
    <n v="25.3"/>
    <n v="25.3"/>
    <n v="0"/>
  </r>
  <r>
    <s v="9d8eecd0-04ab-4030-a26c-efa310851177"/>
    <d v="2019-07-12T01:40:12"/>
    <d v="2019-07-12T00:00:00"/>
    <s v="1:01AM"/>
    <d v="2019-07-11T00:00:00"/>
    <s v="9:01PM"/>
    <d v="2019-07-12T00:00:00"/>
    <s v="1:40AM"/>
    <d v="2019-07-11T00:00:00"/>
    <s v="9:40PM"/>
    <s v="-05:00"/>
    <s v="Blade"/>
    <s v="Employee36"/>
    <s v="Employee36@blyblade.com"/>
    <x v="45"/>
    <s v="--"/>
    <s v="Travel | UberX"/>
    <x v="0"/>
    <x v="600"/>
    <n v="35"/>
    <s v="10001, USA"/>
    <s v="11206, USA"/>
    <x v="10"/>
    <s v="Late Night Rides"/>
    <s v="DEPT - FR - NY"/>
    <s v="Monthly Billing"/>
    <s v="Fare"/>
    <n v="60.99"/>
    <n v="0"/>
    <n v="0"/>
    <n v="60.99"/>
    <s v="USD"/>
    <n v="60.99"/>
    <n v="0"/>
    <n v="0"/>
    <n v="60.99"/>
    <n v="6.1"/>
  </r>
  <r>
    <s v="85c3a4e0-712c-48e0-a4f8-267c70b80581"/>
    <d v="2019-07-12T01:43:54"/>
    <d v="2019-07-12T00:00:00"/>
    <s v="1:24AM"/>
    <d v="2019-07-11T00:00:00"/>
    <s v="9:24PM"/>
    <d v="2019-07-12T00:00:00"/>
    <s v="1:43AM"/>
    <d v="2019-07-11T00:00:00"/>
    <s v="9:43PM"/>
    <s v="-05:00"/>
    <s v="Blade"/>
    <s v="Employee16"/>
    <s v="Employee16@blyblade.com"/>
    <x v="13"/>
    <s v="--"/>
    <s v="Travel | UberX Diamond"/>
    <x v="0"/>
    <x v="621"/>
    <n v="17"/>
    <s v="10011, USA"/>
    <s v="07086, USA"/>
    <x v="10"/>
    <s v="CORP - Employee Rides"/>
    <s v="DEPT - OPS - NY"/>
    <s v="Monthly Billing"/>
    <s v="Fare"/>
    <n v="57.32"/>
    <n v="0"/>
    <n v="0"/>
    <n v="57.32"/>
    <s v="USD"/>
    <n v="57.32"/>
    <n v="0"/>
    <n v="0"/>
    <n v="57.32"/>
    <n v="5.73"/>
  </r>
  <r>
    <s v="67933fbe-8519-4f8d-b31a-590305fad368"/>
    <d v="2019-07-12T01:46:01"/>
    <d v="2019-07-12T00:00:00"/>
    <s v="1:01AM"/>
    <d v="2019-07-11T00:00:00"/>
    <s v="9:01PM"/>
    <d v="2019-07-12T00:00:00"/>
    <s v="1:45AM"/>
    <d v="2019-07-11T00:00:00"/>
    <s v="9:45PM"/>
    <s v="-05:00"/>
    <s v="Blade"/>
    <s v="Employee5"/>
    <s v="Employee5@blyblade.com"/>
    <x v="9"/>
    <s v="--"/>
    <s v="Travel | UberX Diamond"/>
    <x v="0"/>
    <x v="815"/>
    <n v="38"/>
    <s v="10011, USA"/>
    <s v="11374, USA"/>
    <x v="10"/>
    <s v="CORP - Employee Rides"/>
    <s v="DEPT - OPS - NY"/>
    <s v="Monthly Billing"/>
    <s v="Fare"/>
    <n v="80.89"/>
    <n v="0"/>
    <n v="0"/>
    <n v="80.89"/>
    <s v="USD"/>
    <n v="80.89"/>
    <n v="0"/>
    <n v="0"/>
    <n v="80.89"/>
    <n v="8.09"/>
  </r>
  <r>
    <s v="6823f912-8381-4955-a96a-43ae6b6ad381"/>
    <d v="2019-07-12T02:23:43"/>
    <d v="2019-07-12T00:00:00"/>
    <s v="2:09AM"/>
    <d v="2019-07-11T00:00:00"/>
    <s v="10:09PM"/>
    <d v="2019-07-12T00:00:00"/>
    <s v="2:23AM"/>
    <d v="2019-07-11T00:00:00"/>
    <s v="10:23PM"/>
    <s v="-05:00"/>
    <s v="Blade"/>
    <s v="Employee19"/>
    <s v="Employee19@blyblade.com"/>
    <x v="10"/>
    <s v="--"/>
    <s v="Travel | UberX"/>
    <x v="0"/>
    <x v="102"/>
    <n v="8"/>
    <s v="10014, USA"/>
    <s v="10011, USA"/>
    <x v="10"/>
    <s v="CORP - Employee Rides"/>
    <s v="DEPT - CORP - NY"/>
    <s v="Monthly Billing"/>
    <s v="Fare"/>
    <n v="30.88"/>
    <n v="0"/>
    <n v="0"/>
    <n v="30.88"/>
    <s v="USD"/>
    <n v="30.88"/>
    <n v="0"/>
    <n v="0"/>
    <n v="30.88"/>
    <n v="3.09"/>
  </r>
  <r>
    <s v="0fefa251-9215-4adc-a21b-c7cfd189c327"/>
    <d v="2019-08-18T23:13:27"/>
    <d v="2019-08-18T00:00:00"/>
    <s v="10:18PM"/>
    <d v="2019-08-18T00:00:00"/>
    <s v="6:18PM"/>
    <d v="2019-08-18T00:00:00"/>
    <s v="11:11PM"/>
    <d v="2019-08-18T00:00:00"/>
    <s v="7:11PM"/>
    <s v="-05:00"/>
    <s v="Blade"/>
    <s v="Employee29"/>
    <s v="Employee29@blyblade.com"/>
    <x v="7"/>
    <s v="--"/>
    <s v="Travel | Black SUV"/>
    <x v="0"/>
    <x v="368"/>
    <n v="45"/>
    <s v="11371, USA"/>
    <s v="10011, USA"/>
    <x v="4"/>
    <s v="PAX TRAVEL"/>
    <s v="DEPT - OPS - NY"/>
    <s v="Monthly Billing"/>
    <s v="Tip"/>
    <n v="0"/>
    <n v="0"/>
    <n v="18.079999999999998"/>
    <n v="18.079999999999998"/>
    <s v="USD"/>
    <n v="0"/>
    <n v="0"/>
    <n v="18.079999999999998"/>
    <n v="18.079999999999998"/>
    <n v="0"/>
  </r>
  <r>
    <s v="46d775aa-787d-4041-9943-5ead2d523b1f"/>
    <d v="2019-07-12T02:27:10"/>
    <d v="2019-07-12T00:00:00"/>
    <s v="1:52AM"/>
    <d v="2019-07-11T00:00:00"/>
    <s v="9:52PM"/>
    <d v="2019-07-12T00:00:00"/>
    <s v="2:27AM"/>
    <d v="2019-07-11T00:00:00"/>
    <s v="10:27PM"/>
    <s v="-05:00"/>
    <s v="Blade"/>
    <s v="Employee2"/>
    <s v="Employee2@blyblade.com"/>
    <x v="2"/>
    <s v="--"/>
    <s v="Travel | UberX Diamond"/>
    <x v="0"/>
    <x v="1039"/>
    <n v="20"/>
    <s v="10011, USA"/>
    <s v="10027, USA"/>
    <x v="10"/>
    <s v="CORP - Employee Rides"/>
    <s v="DEPT - OPS - NY"/>
    <s v="Monthly Billing"/>
    <s v="Fare"/>
    <n v="27.84"/>
    <n v="0"/>
    <n v="0"/>
    <n v="27.84"/>
    <s v="USD"/>
    <n v="27.84"/>
    <n v="0"/>
    <n v="0"/>
    <n v="27.84"/>
    <n v="2.78"/>
  </r>
  <r>
    <s v="d39ab411-416b-4809-9909-c233dc2b3885"/>
    <d v="2019-07-12T02:27:13"/>
    <d v="2019-07-12T00:00:00"/>
    <s v="1:51AM"/>
    <d v="2019-07-11T00:00:00"/>
    <s v="9:51PM"/>
    <d v="2019-07-12T00:00:00"/>
    <s v="2:27AM"/>
    <d v="2019-07-11T00:00:00"/>
    <s v="10:27PM"/>
    <s v="-05:00"/>
    <s v="Blade"/>
    <s v="Employee18"/>
    <s v="Employee18@blyblade.com"/>
    <x v="34"/>
    <s v="--"/>
    <s v="Travel | UberX Diamond"/>
    <x v="0"/>
    <x v="1040"/>
    <n v="19"/>
    <s v="10011, USA"/>
    <s v="10016, USA"/>
    <x v="10"/>
    <s v="Late Night Rides"/>
    <s v="DEPT - CX"/>
    <s v="Monthly Billing"/>
    <s v="Fare"/>
    <n v="18.41"/>
    <n v="0"/>
    <n v="0"/>
    <n v="18.41"/>
    <s v="USD"/>
    <n v="18.41"/>
    <n v="0"/>
    <n v="0"/>
    <n v="18.41"/>
    <n v="1.84"/>
  </r>
  <r>
    <s v="c6069c95-e607-4857-9d29-8cbe99cb1a58"/>
    <d v="2019-07-12T02:49:30"/>
    <d v="2019-07-12T00:00:00"/>
    <s v="1:55AM"/>
    <d v="2019-07-11T00:00:00"/>
    <s v="9:55PM"/>
    <d v="2019-07-12T00:00:00"/>
    <s v="2:49AM"/>
    <d v="2019-07-11T00:00:00"/>
    <s v="10:49PM"/>
    <s v="-05:00"/>
    <s v="Blade"/>
    <s v="Employee3"/>
    <s v="Employee3@blyblade.com"/>
    <x v="17"/>
    <s v="--"/>
    <s v="Travel | UberX"/>
    <x v="0"/>
    <x v="848"/>
    <n v="42"/>
    <s v="10011, USA"/>
    <s v="11214, USA"/>
    <x v="10"/>
    <s v="Late Night Rides"/>
    <s v="DEPT - CX"/>
    <s v="Monthly Billing"/>
    <s v="Fare"/>
    <n v="66.400000000000006"/>
    <n v="0"/>
    <n v="0"/>
    <n v="66.400000000000006"/>
    <s v="USD"/>
    <n v="66.400000000000006"/>
    <n v="0"/>
    <n v="0"/>
    <n v="66.400000000000006"/>
    <n v="6.64"/>
  </r>
  <r>
    <s v="686636b8-ed41-4414-9f6f-9820c19b93e6"/>
    <d v="2019-07-12T05:02:20"/>
    <d v="2019-07-12T00:00:00"/>
    <s v="4:49AM"/>
    <d v="2019-07-12T00:00:00"/>
    <s v="12:49AM"/>
    <d v="2019-07-12T00:00:00"/>
    <s v="5:02AM"/>
    <d v="2019-07-12T00:00:00"/>
    <s v="1:02AM"/>
    <s v="-05:00"/>
    <s v="Blade"/>
    <s v="Employee19"/>
    <s v="Employee19@blyblade.com"/>
    <x v="10"/>
    <s v="--"/>
    <s v="Travel | UberX"/>
    <x v="0"/>
    <x v="655"/>
    <n v="9"/>
    <s v="10011, USA"/>
    <s v="10011, USA"/>
    <x v="10"/>
    <s v="CORP - Employee Rides"/>
    <s v="DEPT - CORP - NY"/>
    <s v="Monthly Billing"/>
    <s v="Fare"/>
    <n v="13.84"/>
    <n v="0"/>
    <n v="0"/>
    <n v="13.84"/>
    <s v="USD"/>
    <n v="13.84"/>
    <n v="0"/>
    <n v="0"/>
    <n v="13.84"/>
    <n v="1.38"/>
  </r>
  <r>
    <s v="33db2e93-ac88-4b01-a4dd-cec3822b8f16"/>
    <d v="2019-07-12T14:40:30"/>
    <d v="2019-07-12T00:00:00"/>
    <s v="1:50PM"/>
    <d v="2019-07-12T00:00:00"/>
    <s v="9:50AM"/>
    <d v="2019-07-12T00:00:00"/>
    <s v="2:40PM"/>
    <d v="2019-07-12T00:00:00"/>
    <s v="10:40AM"/>
    <s v="-05:00"/>
    <s v="Blade"/>
    <s v="Employee5"/>
    <s v="Employee5@blyblade.com"/>
    <x v="9"/>
    <s v="--"/>
    <s v="Travel | UberX Diamond"/>
    <x v="0"/>
    <x v="77"/>
    <n v="45"/>
    <s v="11374, USA"/>
    <s v="10011, USA"/>
    <x v="10"/>
    <s v="CORP - Employee Rides"/>
    <s v="DEPT - OPS - NY"/>
    <s v="Monthly Billing"/>
    <s v="Fare"/>
    <n v="51.72"/>
    <n v="0"/>
    <n v="0"/>
    <n v="51.72"/>
    <s v="USD"/>
    <n v="51.72"/>
    <n v="0"/>
    <n v="0"/>
    <n v="51.72"/>
    <n v="5.17"/>
  </r>
  <r>
    <s v="225770bc-3da9-4911-860f-0b1d13df1796"/>
    <d v="2019-07-12T23:55:12"/>
    <d v="2019-07-12T00:00:00"/>
    <s v="11:45PM"/>
    <d v="2019-07-12T00:00:00"/>
    <s v="7:45PM"/>
    <d v="2019-07-12T00:00:00"/>
    <s v="11:55PM"/>
    <d v="2019-07-12T00:00:00"/>
    <s v="7:55PM"/>
    <s v="-05:00"/>
    <s v="Blade"/>
    <s v="Employee6"/>
    <s v="Employee6@blyblade.com"/>
    <x v="3"/>
    <s v="--"/>
    <s v="Travel | UberX Diamond"/>
    <x v="0"/>
    <x v="1041"/>
    <n v="6"/>
    <s v="10010, USA"/>
    <s v="10168, USA"/>
    <x v="10"/>
    <s v="CORP - Employee Rides"/>
    <s v="DEPT - OPS - NY"/>
    <s v="Monthly Billing"/>
    <s v="Fare"/>
    <n v="12.43"/>
    <n v="0"/>
    <n v="0"/>
    <n v="12.43"/>
    <s v="USD"/>
    <n v="12.43"/>
    <n v="0"/>
    <n v="0"/>
    <n v="12.43"/>
    <n v="1.24"/>
  </r>
  <r>
    <s v="e68cd931-bd52-406d-8b86-e3a22370d527"/>
    <d v="2019-07-13T00:52:31"/>
    <d v="2019-07-13T00:00:00"/>
    <s v="12:41AM"/>
    <d v="2019-07-12T00:00:00"/>
    <s v="8:41PM"/>
    <d v="2019-07-13T00:00:00"/>
    <s v="12:52AM"/>
    <d v="2019-07-12T00:00:00"/>
    <s v="8:52PM"/>
    <s v="-05:00"/>
    <s v="Blade"/>
    <s v="Employee29"/>
    <s v="Employee29@blyblade.com"/>
    <x v="7"/>
    <s v="--"/>
    <s v="Travel | UberX"/>
    <x v="0"/>
    <x v="955"/>
    <n v="8"/>
    <s v="10011, USA"/>
    <s v="10014, USA"/>
    <x v="10"/>
    <s v="CORP - Employee Rides"/>
    <s v="DEPT - OPS - NY"/>
    <s v="Monthly Billing"/>
    <s v="Fare"/>
    <n v="10.27"/>
    <n v="0"/>
    <n v="0"/>
    <n v="10.27"/>
    <s v="USD"/>
    <n v="10.27"/>
    <n v="0"/>
    <n v="0"/>
    <n v="10.27"/>
    <n v="1.03"/>
  </r>
  <r>
    <s v="480de184-0bba-4846-8f32-ac5c74df834b"/>
    <d v="2019-08-18T23:58:57"/>
    <d v="2019-08-18T00:00:00"/>
    <s v="11:49PM"/>
    <d v="2019-08-18T00:00:00"/>
    <s v="7:49PM"/>
    <s v="--"/>
    <s v="--"/>
    <s v="--"/>
    <s v="--"/>
    <s v="-05:00"/>
    <s v="Blade"/>
    <s v="Employee8"/>
    <s v="Employee8@blyblade.com"/>
    <x v="11"/>
    <s v="--"/>
    <s v="Travel | Premium SUV"/>
    <x v="1"/>
    <x v="3"/>
    <s v="--"/>
    <s v="11954, USA"/>
    <s v="11954, USA"/>
    <x v="4"/>
    <s v="PAX TRAVEL"/>
    <s v="--"/>
    <s v="Monthly Billing"/>
    <s v="Adjustment"/>
    <n v="-20"/>
    <n v="0"/>
    <n v="0"/>
    <n v="-20"/>
    <s v="USD"/>
    <n v="-20"/>
    <n v="0"/>
    <n v="0"/>
    <n v="-20"/>
    <n v="-2"/>
  </r>
  <r>
    <s v="00b170ce-4fcf-4de4-8b53-ce595ad0f81c"/>
    <d v="2019-07-13T01:07:57"/>
    <d v="2019-07-12T00:00:00"/>
    <s v="11:44PM"/>
    <d v="2019-07-12T00:00:00"/>
    <s v="7:44PM"/>
    <d v="2019-07-13T00:00:00"/>
    <s v="1:07AM"/>
    <d v="2019-07-12T00:00:00"/>
    <s v="9:07PM"/>
    <s v="-05:00"/>
    <s v="Blade"/>
    <s v="Employee17"/>
    <s v="Employee17@blyblade.com"/>
    <x v="12"/>
    <s v="--"/>
    <s v="Travel | UberX Diamond"/>
    <x v="0"/>
    <x v="679"/>
    <n v="74"/>
    <s v="10016, USA"/>
    <s v="07417, USA"/>
    <x v="10"/>
    <s v="CORP - Employee Rides"/>
    <s v="DEPT - OPS - NY"/>
    <s v="Monthly Billing"/>
    <s v="Fare"/>
    <n v="132.41999999999999"/>
    <n v="0"/>
    <n v="0"/>
    <n v="132.41999999999999"/>
    <s v="USD"/>
    <n v="132.41999999999999"/>
    <n v="0"/>
    <n v="0"/>
    <n v="132.41999999999999"/>
    <n v="13.24"/>
  </r>
  <r>
    <s v="d3437cd8-4c9c-4043-a389-a951ec973a6d"/>
    <d v="2019-08-19T00:04:33"/>
    <d v="2019-08-18T00:00:00"/>
    <s v="10:05PM"/>
    <d v="2019-08-18T00:00:00"/>
    <s v="6:05PM"/>
    <d v="2019-08-19T00:00:00"/>
    <s v="12:04AM"/>
    <d v="2019-08-18T00:00:00"/>
    <s v="8:04PM"/>
    <s v="-05:00"/>
    <s v="Blade"/>
    <s v="Employee9"/>
    <s v="Employee9@blyblade.com"/>
    <x v="8"/>
    <s v="--"/>
    <s v="Travel | Premium SUV"/>
    <x v="1"/>
    <x v="372"/>
    <n v="80"/>
    <s v="11779, USA"/>
    <s v="10028, USA"/>
    <x v="4"/>
    <s v="PAX TRAVEL"/>
    <s v="DEPT - FR - NY"/>
    <s v="Monthly Billing"/>
    <s v="Tip"/>
    <n v="0"/>
    <n v="0"/>
    <n v="45.95"/>
    <n v="45.95"/>
    <s v="USD"/>
    <n v="0"/>
    <n v="0"/>
    <n v="45.95"/>
    <n v="45.95"/>
    <n v="0"/>
  </r>
  <r>
    <s v="be881ed4-59ce-4d40-aff7-2e4fd37c4da6"/>
    <d v="2019-07-13T01:53:20"/>
    <d v="2019-07-13T00:00:00"/>
    <s v="1:11AM"/>
    <d v="2019-07-12T00:00:00"/>
    <s v="9:11PM"/>
    <d v="2019-07-13T00:00:00"/>
    <s v="1:53AM"/>
    <d v="2019-07-12T00:00:00"/>
    <s v="9:53PM"/>
    <s v="-05:00"/>
    <s v="Blade"/>
    <s v="Employee36"/>
    <s v="Employee36@blyblade.com"/>
    <x v="45"/>
    <s v="--"/>
    <s v="Travel | UberX"/>
    <x v="0"/>
    <x v="711"/>
    <n v="34"/>
    <s v="10011, USA"/>
    <s v="11206, USA"/>
    <x v="10"/>
    <s v="Late Night Rides"/>
    <s v="DEPT - FR - NY"/>
    <s v="Monthly Billing"/>
    <s v="Fare"/>
    <n v="37.299999999999997"/>
    <n v="0"/>
    <n v="0"/>
    <n v="37.299999999999997"/>
    <s v="USD"/>
    <n v="37.299999999999997"/>
    <n v="0"/>
    <n v="0"/>
    <n v="37.299999999999997"/>
    <n v="3.73"/>
  </r>
  <r>
    <s v="62b0820e-4ac4-4c84-b429-c24b7fb71238"/>
    <d v="2019-07-13T01:54:28"/>
    <d v="2019-07-13T00:00:00"/>
    <s v="1:34AM"/>
    <d v="2019-07-12T00:00:00"/>
    <s v="9:34PM"/>
    <d v="2019-07-13T00:00:00"/>
    <s v="1:54AM"/>
    <d v="2019-07-12T00:00:00"/>
    <s v="9:54PM"/>
    <s v="-05:00"/>
    <s v="Blade"/>
    <s v="Employee18"/>
    <s v="Employee18@blyblade.com"/>
    <x v="34"/>
    <s v="--"/>
    <s v="Travel | UberX Diamond"/>
    <x v="0"/>
    <x v="1040"/>
    <n v="15"/>
    <s v="10011, USA"/>
    <s v="10016, USA"/>
    <x v="10"/>
    <s v="Late Night Rides"/>
    <s v="DEPT - CX"/>
    <s v="Monthly Billing"/>
    <s v="Fare"/>
    <n v="17.420000000000002"/>
    <n v="0"/>
    <n v="0"/>
    <n v="17.420000000000002"/>
    <s v="USD"/>
    <n v="17.420000000000002"/>
    <n v="0"/>
    <n v="0"/>
    <n v="17.420000000000002"/>
    <n v="1.74"/>
  </r>
  <r>
    <s v="ec8f8ea5-6e92-4437-99f8-2a77da64f554"/>
    <d v="2019-07-13T02:07:55"/>
    <d v="2019-07-13T00:00:00"/>
    <s v="1:34AM"/>
    <d v="2019-07-12T00:00:00"/>
    <s v="9:34PM"/>
    <d v="2019-07-13T00:00:00"/>
    <s v="2:07AM"/>
    <d v="2019-07-12T00:00:00"/>
    <s v="10:07PM"/>
    <s v="-05:00"/>
    <s v="Blade"/>
    <s v="Employee3"/>
    <s v="Employee3@blyblade.com"/>
    <x v="17"/>
    <s v="--"/>
    <s v="Travel | UberX Diamond"/>
    <x v="0"/>
    <x v="280"/>
    <n v="30"/>
    <s v="10011, USA"/>
    <s v="11214, USA"/>
    <x v="10"/>
    <s v="Late Night Rides"/>
    <s v="DEPT - CX"/>
    <s v="Monthly Billing"/>
    <s v="Fare"/>
    <n v="55.38"/>
    <n v="0"/>
    <n v="0"/>
    <n v="55.38"/>
    <s v="USD"/>
    <n v="55.38"/>
    <n v="0"/>
    <n v="0"/>
    <n v="55.38"/>
    <n v="5.54"/>
  </r>
  <r>
    <s v="ef0ed8db-1f83-4c62-98c8-175bf5119e8a"/>
    <d v="2019-08-19T00:38:57"/>
    <d v="2019-08-18T00:00:00"/>
    <s v="10:52PM"/>
    <d v="2019-08-18T00:00:00"/>
    <s v="6:52PM"/>
    <d v="2019-08-19T00:00:00"/>
    <s v="12:38AM"/>
    <d v="2019-08-18T00:00:00"/>
    <s v="8:38PM"/>
    <s v="-05:00"/>
    <s v="Blade"/>
    <s v="Employee42"/>
    <s v="Employee42@blyblade.com"/>
    <x v="31"/>
    <s v="--"/>
    <s v="Travel | Premium SUV"/>
    <x v="1"/>
    <x v="374"/>
    <n v="96"/>
    <s v="11779, USA"/>
    <s v="10025, USA"/>
    <x v="4"/>
    <s v="PAX TRAVEL"/>
    <s v="--"/>
    <s v="Monthly Billing"/>
    <s v="Tip"/>
    <n v="0"/>
    <n v="0"/>
    <n v="25.63"/>
    <n v="25.63"/>
    <s v="USD"/>
    <n v="0"/>
    <n v="0"/>
    <n v="25.63"/>
    <n v="25.63"/>
    <n v="0"/>
  </r>
  <r>
    <s v="febf6dfb-e169-4fde-b04d-af7b1fa1776a"/>
    <d v="2019-08-19T00:41:10"/>
    <d v="2019-08-18T00:00:00"/>
    <s v="10:30PM"/>
    <d v="2019-08-18T00:00:00"/>
    <s v="6:30PM"/>
    <d v="2019-08-18T00:00:00"/>
    <s v="11:16PM"/>
    <d v="2019-08-18T00:00:00"/>
    <s v="7:16PM"/>
    <s v="-05:00"/>
    <s v="Blade"/>
    <s v="Employee36"/>
    <s v="Employee36@blyblade.com"/>
    <x v="45"/>
    <s v="--"/>
    <s v="Travel | Black"/>
    <x v="0"/>
    <x v="107"/>
    <n v="34"/>
    <s v="11371, USA"/>
    <s v="10013, USA"/>
    <x v="4"/>
    <s v="PAX TRAVEL"/>
    <s v="DEPT - FR - NY"/>
    <s v="Monthly Billing"/>
    <s v="Tip"/>
    <n v="0"/>
    <n v="0"/>
    <n v="10.65"/>
    <n v="10.65"/>
    <s v="USD"/>
    <n v="0"/>
    <n v="0"/>
    <n v="10.65"/>
    <n v="10.65"/>
    <n v="0"/>
  </r>
  <r>
    <s v="4da841c5-ed67-4cf3-bf33-3197ab777339"/>
    <d v="2019-07-13T02:09:47"/>
    <d v="2019-07-13T00:00:00"/>
    <s v="1:22AM"/>
    <d v="2019-07-12T00:00:00"/>
    <s v="9:22PM"/>
    <d v="2019-07-13T00:00:00"/>
    <s v="2:09AM"/>
    <d v="2019-07-12T00:00:00"/>
    <s v="10:09PM"/>
    <s v="-05:00"/>
    <s v="Blade"/>
    <s v="Employee5"/>
    <s v="Employee5@blyblade.com"/>
    <x v="9"/>
    <s v="--"/>
    <s v="Travel | UberX Diamond"/>
    <x v="0"/>
    <x v="815"/>
    <n v="37"/>
    <s v="10011, USA"/>
    <s v="11374, USA"/>
    <x v="10"/>
    <s v="CORP - Employee Rides"/>
    <s v="DEPT - OPS - NY"/>
    <s v="Monthly Billing"/>
    <s v="Fare"/>
    <n v="49.61"/>
    <n v="0"/>
    <n v="0"/>
    <n v="49.61"/>
    <s v="USD"/>
    <n v="49.61"/>
    <n v="0"/>
    <n v="0"/>
    <n v="49.61"/>
    <n v="4.96"/>
  </r>
  <r>
    <s v="915f3e6e-a271-484c-8f79-43a1db2fe832"/>
    <d v="2019-07-14T02:44:46"/>
    <d v="2019-07-14T00:00:00"/>
    <s v="2:20AM"/>
    <d v="2019-07-13T00:00:00"/>
    <s v="10:20PM"/>
    <d v="2019-07-14T00:00:00"/>
    <s v="2:44AM"/>
    <d v="2019-07-13T00:00:00"/>
    <s v="10:44PM"/>
    <s v="-05:00"/>
    <s v="Blade"/>
    <s v="Employee22"/>
    <s v="Employee22@blyblade.com"/>
    <x v="16"/>
    <s v="--"/>
    <s v="Travel | UberX"/>
    <x v="0"/>
    <x v="161"/>
    <n v="13"/>
    <s v="10016, USA"/>
    <s v="10014, USA"/>
    <x v="10"/>
    <s v="CORP - Employee Rides"/>
    <s v="DEPT - OPS - NY"/>
    <s v="Monthly Billing"/>
    <s v="Fare"/>
    <n v="23.69"/>
    <n v="0"/>
    <n v="0"/>
    <n v="23.69"/>
    <s v="USD"/>
    <n v="23.69"/>
    <n v="0"/>
    <n v="0"/>
    <n v="23.69"/>
    <n v="2.37"/>
  </r>
  <r>
    <s v="fa61564f-172f-464e-a8ff-8507d2b49c31"/>
    <d v="2019-07-14T03:24:55"/>
    <d v="2019-07-14T00:00:00"/>
    <s v="2:54AM"/>
    <d v="2019-07-13T00:00:00"/>
    <s v="10:54PM"/>
    <d v="2019-07-14T00:00:00"/>
    <s v="3:24AM"/>
    <d v="2019-07-13T00:00:00"/>
    <s v="11:24PM"/>
    <s v="-05:00"/>
    <s v="Blade"/>
    <s v="Employee5"/>
    <s v="Employee5@blyblade.com"/>
    <x v="9"/>
    <s v="--"/>
    <s v="Travel | UberX Diamond"/>
    <x v="0"/>
    <x v="1042"/>
    <n v="27"/>
    <s v="11374, USA"/>
    <s v="10001, USA"/>
    <x v="10"/>
    <s v="CORP - Employee Rides"/>
    <s v="DEPT - OPS - NY"/>
    <s v="Monthly Billing"/>
    <s v="Fare"/>
    <n v="43.76"/>
    <n v="0"/>
    <n v="0"/>
    <n v="43.76"/>
    <s v="USD"/>
    <n v="43.76"/>
    <n v="0"/>
    <n v="0"/>
    <n v="43.76"/>
    <n v="4.38"/>
  </r>
  <r>
    <s v="002a9253-da05-4568-9b5e-d3d9aef8645f"/>
    <d v="2019-07-14T05:08:18"/>
    <d v="2019-07-14T00:00:00"/>
    <s v="4:34AM"/>
    <d v="2019-07-14T00:00:00"/>
    <s v="12:34AM"/>
    <d v="2019-07-14T00:00:00"/>
    <s v="5:08AM"/>
    <d v="2019-07-14T00:00:00"/>
    <s v="1:08AM"/>
    <s v="-05:00"/>
    <s v="Blade"/>
    <s v="Employee5"/>
    <s v="Employee5@blyblade.com"/>
    <x v="9"/>
    <s v="--"/>
    <s v="Travel | UberX Diamond"/>
    <x v="0"/>
    <x v="633"/>
    <n v="30"/>
    <s v="10011, USA"/>
    <s v="11374, USA"/>
    <x v="10"/>
    <s v="CORP - Employee Rides"/>
    <s v="DEPT - OPS - NY"/>
    <s v="Monthly Billing"/>
    <s v="Fare"/>
    <n v="46.7"/>
    <n v="0"/>
    <n v="0"/>
    <n v="46.7"/>
    <s v="USD"/>
    <n v="46.7"/>
    <n v="0"/>
    <n v="0"/>
    <n v="46.7"/>
    <n v="4.67"/>
  </r>
  <r>
    <s v="c7466e5c-d1bf-45c4-a624-9b0930b02e13"/>
    <d v="2019-08-19T00:48:47"/>
    <d v="2019-08-18T00:00:00"/>
    <s v="9:56PM"/>
    <d v="2019-08-18T00:00:00"/>
    <s v="5:56PM"/>
    <d v="2019-08-19T00:00:00"/>
    <s v="12:47AM"/>
    <d v="2019-08-18T00:00:00"/>
    <s v="8:47PM"/>
    <s v="-05:00"/>
    <s v="Blade"/>
    <s v="Employee44"/>
    <s v="Employee44@blyblade.com"/>
    <x v="44"/>
    <s v="--"/>
    <s v="Travel | Premium SUV"/>
    <x v="1"/>
    <x v="377"/>
    <n v="146"/>
    <s v="11779, USA"/>
    <s v="10010, USA"/>
    <x v="4"/>
    <s v="PAX TRAVEL"/>
    <s v="DEPT - FR - NY"/>
    <s v="Monthly Billing"/>
    <s v="Tip"/>
    <n v="0"/>
    <n v="0"/>
    <n v="46.72"/>
    <n v="46.72"/>
    <s v="USD"/>
    <n v="0"/>
    <n v="0"/>
    <n v="46.72"/>
    <n v="46.72"/>
    <n v="0"/>
  </r>
  <r>
    <s v="b3a24a94-d676-4679-b395-b7f14e231cd1"/>
    <d v="2019-07-14T08:20:32"/>
    <d v="2019-07-14T00:00:00"/>
    <s v="8:05AM"/>
    <d v="2019-07-14T00:00:00"/>
    <s v="4:05AM"/>
    <d v="2019-07-14T00:00:00"/>
    <s v="8:20AM"/>
    <d v="2019-07-14T00:00:00"/>
    <s v="4:20AM"/>
    <s v="-05:00"/>
    <s v="Blade"/>
    <s v="Employee22"/>
    <s v="Employee22@blyblade.com"/>
    <x v="16"/>
    <s v="--"/>
    <s v="Travel | UberX"/>
    <x v="0"/>
    <x v="140"/>
    <n v="10"/>
    <s v="10014, USA"/>
    <s v="10016, USA"/>
    <x v="10"/>
    <s v="CORP - Employee Rides"/>
    <s v="DEPT - OPS - NY"/>
    <s v="Monthly Billing"/>
    <s v="Fare"/>
    <n v="26.66"/>
    <n v="0"/>
    <n v="0"/>
    <n v="26.66"/>
    <s v="USD"/>
    <n v="26.66"/>
    <n v="0"/>
    <n v="0"/>
    <n v="26.66"/>
    <n v="2.67"/>
  </r>
  <r>
    <s v="3bbb5a10-867f-4646-ae7b-4e3368069185"/>
    <d v="2019-07-15T03:11:05"/>
    <d v="2019-07-15T00:00:00"/>
    <s v="2:47AM"/>
    <d v="2019-07-14T00:00:00"/>
    <s v="10:47PM"/>
    <d v="2019-07-15T00:00:00"/>
    <s v="3:10AM"/>
    <d v="2019-07-14T00:00:00"/>
    <s v="11:10PM"/>
    <s v="-05:00"/>
    <s v="Blade"/>
    <s v="Employee39"/>
    <s v="Employee39@blyblade.com"/>
    <x v="15"/>
    <s v="--"/>
    <s v="Travel | UberX"/>
    <x v="0"/>
    <x v="650"/>
    <n v="19"/>
    <s v="10011, USA"/>
    <s v="10031, USA"/>
    <x v="10"/>
    <s v="CORP - Employee Rides"/>
    <s v="--"/>
    <s v="Monthly Billing"/>
    <s v="Fare"/>
    <n v="21.07"/>
    <n v="0"/>
    <n v="0"/>
    <n v="21.07"/>
    <s v="USD"/>
    <n v="21.07"/>
    <n v="0"/>
    <n v="0"/>
    <n v="21.07"/>
    <n v="2.11"/>
  </r>
  <r>
    <s v="33b45ef2-a6cb-4b65-a268-867253bda723"/>
    <d v="2019-07-15T05:18:51"/>
    <d v="2019-07-15T00:00:00"/>
    <s v="4:50AM"/>
    <d v="2019-07-15T00:00:00"/>
    <s v="12:50AM"/>
    <d v="2019-07-15T00:00:00"/>
    <s v="5:18AM"/>
    <d v="2019-07-15T00:00:00"/>
    <s v="1:18AM"/>
    <s v="-05:00"/>
    <s v="Blade"/>
    <s v="Employee5"/>
    <s v="Employee5@blyblade.com"/>
    <x v="9"/>
    <s v="--"/>
    <s v="Travel | UberX Diamond"/>
    <x v="0"/>
    <x v="79"/>
    <n v="24"/>
    <s v="10011, USA"/>
    <s v="11374, USA"/>
    <x v="10"/>
    <s v="CORP - Employee Rides"/>
    <s v="DEPT - OPS - NY"/>
    <s v="Monthly Billing"/>
    <s v="Fare"/>
    <n v="42.52"/>
    <n v="0"/>
    <n v="0"/>
    <n v="42.52"/>
    <s v="USD"/>
    <n v="42.52"/>
    <n v="0"/>
    <n v="0"/>
    <n v="42.52"/>
    <n v="4.25"/>
  </r>
  <r>
    <s v="db25f4f2-ec06-48c3-a76c-336f00b45e9d"/>
    <d v="2019-07-16T00:36:04"/>
    <d v="2019-07-16T00:00:00"/>
    <s v="12:27AM"/>
    <d v="2019-07-15T00:00:00"/>
    <s v="8:27PM"/>
    <d v="2019-07-16T00:00:00"/>
    <s v="12:35AM"/>
    <d v="2019-07-15T00:00:00"/>
    <s v="8:35PM"/>
    <s v="-05:00"/>
    <s v="Blade"/>
    <s v="Employee19"/>
    <s v="Employee19@blyblade.com"/>
    <x v="10"/>
    <s v="--"/>
    <s v="Travel | UberX"/>
    <x v="0"/>
    <x v="177"/>
    <n v="4"/>
    <s v="10011, USA"/>
    <s v="10011, USA"/>
    <x v="10"/>
    <s v="CORP - Employee Rides"/>
    <s v="DEPT - CORP - NY"/>
    <s v="Monthly Billing"/>
    <s v="Fare"/>
    <n v="10.76"/>
    <n v="0"/>
    <n v="0"/>
    <n v="10.76"/>
    <s v="USD"/>
    <n v="10.76"/>
    <n v="0"/>
    <n v="0"/>
    <n v="10.76"/>
    <n v="1.08"/>
  </r>
  <r>
    <s v="4ba32fc7-bd21-4536-a282-ce6f942b8fad"/>
    <d v="2019-08-19T01:08:16"/>
    <d v="2019-08-18T00:00:00"/>
    <s v="11:44PM"/>
    <d v="2019-08-18T00:00:00"/>
    <s v="7:44PM"/>
    <d v="2019-08-19T00:00:00"/>
    <s v="1:07AM"/>
    <d v="2019-08-18T00:00:00"/>
    <s v="9:07PM"/>
    <s v="-05:00"/>
    <s v="Blade"/>
    <s v="Employee4"/>
    <s v="Employee4@blyblade.com"/>
    <x v="1"/>
    <s v="--"/>
    <s v="Travel | UberX"/>
    <x v="1"/>
    <x v="942"/>
    <n v="73"/>
    <s v="10604, USA"/>
    <s v="10004, USA"/>
    <x v="7"/>
    <s v="PRODUCT RIDING"/>
    <s v="DEPT - CX"/>
    <s v="Monthly Billing"/>
    <s v="Tip"/>
    <n v="0"/>
    <n v="0"/>
    <n v="10"/>
    <n v="10"/>
    <s v="USD"/>
    <n v="0"/>
    <n v="0"/>
    <n v="10"/>
    <n v="10"/>
    <n v="0"/>
  </r>
  <r>
    <s v="7a1ee8c9-6c62-427d-9793-3265a838dead"/>
    <d v="2019-07-16T00:45:08"/>
    <d v="2019-07-16T00:00:00"/>
    <s v="12:38AM"/>
    <d v="2019-07-15T00:00:00"/>
    <s v="8:38PM"/>
    <d v="2019-07-16T00:00:00"/>
    <s v="12:45AM"/>
    <d v="2019-07-15T00:00:00"/>
    <s v="8:45PM"/>
    <s v="-05:00"/>
    <s v="Blade"/>
    <s v="Employee19"/>
    <s v="Employee19@blyblade.com"/>
    <x v="10"/>
    <s v="--"/>
    <s v="Travel | UberX"/>
    <x v="0"/>
    <x v="659"/>
    <n v="6"/>
    <s v="10011, USA"/>
    <s v="10011, USA"/>
    <x v="10"/>
    <s v="CORP - Employee Rides"/>
    <s v="DEPT - CORP - NY"/>
    <s v="Monthly Billing"/>
    <s v="Fare"/>
    <n v="11.01"/>
    <n v="0"/>
    <n v="0"/>
    <n v="11.01"/>
    <s v="USD"/>
    <n v="11.01"/>
    <n v="0"/>
    <n v="0"/>
    <n v="11.01"/>
    <n v="1.1000000000000001"/>
  </r>
  <r>
    <s v="d7e96e5c-0789-4971-939f-20a6b11437d1"/>
    <d v="2019-07-16T00:50:40"/>
    <d v="2019-07-16T00:00:00"/>
    <s v="12:24AM"/>
    <d v="2019-07-15T00:00:00"/>
    <s v="8:24PM"/>
    <d v="2019-07-16T00:00:00"/>
    <s v="12:50AM"/>
    <d v="2019-07-15T00:00:00"/>
    <s v="8:50PM"/>
    <s v="-05:00"/>
    <s v="Blade"/>
    <s v="Employee17"/>
    <s v="Employee17@blyblade.com"/>
    <x v="12"/>
    <s v="--"/>
    <s v="Travel | UberX Diamond"/>
    <x v="0"/>
    <x v="194"/>
    <n v="21"/>
    <s v="10011, USA"/>
    <s v="10017, USA"/>
    <x v="10"/>
    <s v="CORP - Employee Rides"/>
    <s v="DEPT - OPS - NY"/>
    <s v="Monthly Billing"/>
    <s v="Fare"/>
    <n v="19.37"/>
    <n v="0"/>
    <n v="0"/>
    <n v="19.37"/>
    <s v="USD"/>
    <n v="19.37"/>
    <n v="0"/>
    <n v="0"/>
    <n v="19.37"/>
    <n v="1.94"/>
  </r>
  <r>
    <s v="7df718ea-98db-42fa-a570-b0e558f7d063"/>
    <d v="2019-07-16T00:54:28"/>
    <d v="2019-07-16T00:00:00"/>
    <s v="12:32AM"/>
    <d v="2019-07-15T00:00:00"/>
    <s v="8:32PM"/>
    <d v="2019-07-16T00:00:00"/>
    <s v="12:54AM"/>
    <d v="2019-07-15T00:00:00"/>
    <s v="8:54PM"/>
    <s v="-05:00"/>
    <s v="Blade"/>
    <s v="Employee9"/>
    <s v="Employee9@blyblade.com"/>
    <x v="8"/>
    <s v="--"/>
    <s v="Travel | UberX"/>
    <x v="0"/>
    <x v="294"/>
    <n v="18"/>
    <s v="10011, USA"/>
    <s v="10065, USA"/>
    <x v="10"/>
    <s v="CORP - Employee Rides"/>
    <s v="DEPT - FR - NY"/>
    <s v="Monthly Billing"/>
    <s v="Fare"/>
    <n v="22.51"/>
    <n v="0"/>
    <n v="0"/>
    <n v="22.51"/>
    <s v="USD"/>
    <n v="22.51"/>
    <n v="0"/>
    <n v="0"/>
    <n v="22.51"/>
    <n v="2.25"/>
  </r>
  <r>
    <s v="8e5e9d7f-ad48-44ba-801c-4641993dcb78"/>
    <d v="2019-07-16T00:55:35"/>
    <d v="2019-07-16T00:00:00"/>
    <s v="12:36AM"/>
    <d v="2019-07-15T00:00:00"/>
    <s v="8:36PM"/>
    <d v="2019-07-16T00:00:00"/>
    <s v="12:55AM"/>
    <d v="2019-07-15T00:00:00"/>
    <s v="8:55PM"/>
    <s v="-05:00"/>
    <s v="Blade"/>
    <s v="Employee2"/>
    <s v="Employee2@blyblade.com"/>
    <x v="2"/>
    <s v="--"/>
    <s v="Travel | UberX Diamond"/>
    <x v="0"/>
    <x v="305"/>
    <n v="14"/>
    <s v="10011, USA"/>
    <s v="10027, USA"/>
    <x v="10"/>
    <s v="CORP - Employee Rides"/>
    <s v="DEPT - OPS - NY"/>
    <s v="Monthly Billing"/>
    <s v="Fare"/>
    <n v="23.07"/>
    <n v="0"/>
    <n v="0"/>
    <n v="23.07"/>
    <s v="USD"/>
    <n v="23.07"/>
    <n v="0"/>
    <n v="0"/>
    <n v="23.07"/>
    <n v="2.31"/>
  </r>
  <r>
    <s v="1b9b9c38-464d-4e16-8021-a79acb7c9b76"/>
    <d v="2019-07-16T02:45:30"/>
    <d v="2019-07-16T00:00:00"/>
    <s v="2:07AM"/>
    <d v="2019-07-15T00:00:00"/>
    <s v="10:07PM"/>
    <d v="2019-07-16T00:00:00"/>
    <s v="2:45AM"/>
    <d v="2019-07-15T00:00:00"/>
    <s v="10:45PM"/>
    <s v="-05:00"/>
    <s v="Blade"/>
    <s v="Employee5"/>
    <s v="Employee5@blyblade.com"/>
    <x v="9"/>
    <s v="--"/>
    <s v="Travel | UberX Diamond"/>
    <x v="0"/>
    <x v="394"/>
    <n v="34"/>
    <s v="10011, USA"/>
    <s v="11374, USA"/>
    <x v="10"/>
    <s v="CORP - Employee Rides"/>
    <s v="DEPT - OPS - NY"/>
    <s v="Monthly Billing"/>
    <s v="Fare"/>
    <n v="41.41"/>
    <n v="0"/>
    <n v="0"/>
    <n v="41.41"/>
    <s v="USD"/>
    <n v="41.41"/>
    <n v="0"/>
    <n v="0"/>
    <n v="41.41"/>
    <n v="4.1399999999999997"/>
  </r>
  <r>
    <s v="a3ae2c6e-d6f2-4d08-9514-63764a6997b9"/>
    <d v="2019-07-16T03:39:02"/>
    <d v="2019-07-16T00:00:00"/>
    <s v="3:04AM"/>
    <d v="2019-07-15T00:00:00"/>
    <s v="11:04PM"/>
    <d v="2019-07-16T00:00:00"/>
    <s v="3:38AM"/>
    <d v="2019-07-15T00:00:00"/>
    <s v="11:38PM"/>
    <s v="-05:00"/>
    <s v="Blade"/>
    <s v="Employee3"/>
    <s v="Employee3@blyblade.com"/>
    <x v="17"/>
    <s v="--"/>
    <s v="Travel | UberX Diamond"/>
    <x v="0"/>
    <x v="603"/>
    <n v="29"/>
    <s v="10011, USA"/>
    <s v="11214, USA"/>
    <x v="10"/>
    <s v="Late Night Rides"/>
    <s v="DEPT - CX"/>
    <s v="Monthly Billing"/>
    <s v="Fare"/>
    <n v="46.55"/>
    <n v="0"/>
    <n v="0"/>
    <n v="46.55"/>
    <s v="USD"/>
    <n v="46.55"/>
    <n v="0"/>
    <n v="0"/>
    <n v="46.55"/>
    <n v="4.66"/>
  </r>
  <r>
    <s v="9fbe2f32-141b-4ef3-873e-fbfed9ac2fc4"/>
    <d v="2019-07-16T10:45:04"/>
    <d v="2019-07-16T00:00:00"/>
    <s v="10:28AM"/>
    <d v="2019-07-16T00:00:00"/>
    <s v="6:28AM"/>
    <s v="--"/>
    <s v="--"/>
    <s v="--"/>
    <s v="--"/>
    <s v="-05:00"/>
    <s v="Blade"/>
    <s v="Employee19"/>
    <s v="Employee19@blyblade.com"/>
    <x v="10"/>
    <s v="--"/>
    <s v="Travel | UberX"/>
    <x v="0"/>
    <x v="1043"/>
    <n v="1"/>
    <s v="10010, USA"/>
    <s v="10011, USA"/>
    <x v="10"/>
    <s v="CORP - Employee Rides"/>
    <s v="DEPT - CORP - NY"/>
    <s v="Monthly Billing"/>
    <s v="Fare"/>
    <n v="5.44"/>
    <n v="0"/>
    <n v="0"/>
    <n v="5.44"/>
    <s v="USD"/>
    <n v="5.44"/>
    <n v="0"/>
    <n v="0"/>
    <n v="5.44"/>
    <n v="0.54"/>
  </r>
  <r>
    <s v="c3a7b627-1bf2-468a-b55b-19a3cf75f58b"/>
    <d v="2019-08-19T03:44:22"/>
    <d v="2019-08-19T00:00:00"/>
    <s v="12:45AM"/>
    <d v="2019-08-18T00:00:00"/>
    <s v="8:45PM"/>
    <d v="2019-08-19T00:00:00"/>
    <s v="3:41AM"/>
    <d v="2019-08-18T00:00:00"/>
    <s v="11:41PM"/>
    <s v="-05:00"/>
    <s v="Blade"/>
    <s v="Employee45"/>
    <s v="Employee45@blyblade.com"/>
    <x v="40"/>
    <s v="--"/>
    <s v="Travel | Premium SUV"/>
    <x v="1"/>
    <x v="944"/>
    <n v="165"/>
    <s v="11937, USA"/>
    <s v="06905, USA"/>
    <x v="7"/>
    <s v="PAX TRAVEL"/>
    <s v="DEPT - CORP - NY"/>
    <s v="Monthly Billing"/>
    <s v="Tip"/>
    <n v="0"/>
    <n v="0"/>
    <n v="81.56"/>
    <n v="81.56"/>
    <s v="USD"/>
    <n v="0"/>
    <n v="0"/>
    <n v="81.56"/>
    <n v="81.56"/>
    <n v="0"/>
  </r>
  <r>
    <s v="72ba3f13-3219-4cb5-8982-ff00c2e6e4f2"/>
    <d v="2019-07-16T10:53:27"/>
    <d v="2019-07-16T00:00:00"/>
    <s v="10:21AM"/>
    <d v="2019-07-16T00:00:00"/>
    <s v="6:21AM"/>
    <d v="2019-07-16T00:00:00"/>
    <s v="10:53AM"/>
    <d v="2019-07-16T00:00:00"/>
    <s v="6:53AM"/>
    <s v="-05:00"/>
    <s v="Blade"/>
    <s v="Employee5"/>
    <s v="Employee5@blyblade.com"/>
    <x v="9"/>
    <s v="--"/>
    <s v="Travel | UberX Diamond"/>
    <x v="0"/>
    <x v="1015"/>
    <n v="27"/>
    <s v="11374, USA"/>
    <s v="10011, USA"/>
    <x v="10"/>
    <s v="CORP - Employee Rides"/>
    <s v="DEPT - OPS - NY"/>
    <s v="Monthly Billing"/>
    <s v="Fare"/>
    <n v="41.07"/>
    <n v="0"/>
    <n v="0"/>
    <n v="41.07"/>
    <s v="USD"/>
    <n v="41.07"/>
    <n v="0"/>
    <n v="0"/>
    <n v="41.07"/>
    <n v="4.1100000000000003"/>
  </r>
  <r>
    <s v="3ecef404-90d5-4703-a70c-a6cab83e95cc"/>
    <d v="2019-07-16T13:24:21"/>
    <d v="2019-07-16T00:00:00"/>
    <s v="1:07PM"/>
    <d v="2019-07-16T00:00:00"/>
    <s v="9:07AM"/>
    <d v="2019-07-16T00:00:00"/>
    <s v="1:24PM"/>
    <d v="2019-07-16T00:00:00"/>
    <s v="9:24AM"/>
    <s v="-05:00"/>
    <s v="Blade"/>
    <s v="Employee4"/>
    <s v="Employee4@blyblade.com"/>
    <x v="1"/>
    <s v="--"/>
    <s v="Travel | UberX"/>
    <x v="0"/>
    <x v="921"/>
    <n v="13"/>
    <s v="10038, USA"/>
    <s v="10016, USA"/>
    <x v="10"/>
    <s v="CORP - Employee Rides"/>
    <s v="DEPT - CX"/>
    <s v="Monthly Billing"/>
    <s v="Fare"/>
    <n v="16.829999999999998"/>
    <n v="0"/>
    <n v="0"/>
    <n v="16.829999999999998"/>
    <s v="USD"/>
    <n v="16.829999999999998"/>
    <n v="0"/>
    <n v="0"/>
    <n v="16.829999999999998"/>
    <n v="1.68"/>
  </r>
  <r>
    <s v="3824eddd-3c7b-4722-8a60-d777b8ad7b32"/>
    <d v="2019-07-17T01:19:41"/>
    <d v="2019-07-17T00:00:00"/>
    <s v="12:53AM"/>
    <d v="2019-07-16T00:00:00"/>
    <s v="8:53PM"/>
    <d v="2019-07-17T00:00:00"/>
    <s v="1:19AM"/>
    <d v="2019-07-16T00:00:00"/>
    <s v="9:19PM"/>
    <s v="-05:00"/>
    <s v="Blade"/>
    <s v="Employee3"/>
    <s v="Employee3@blyblade.com"/>
    <x v="17"/>
    <s v="--"/>
    <s v="Travel | UberX Diamond"/>
    <x v="0"/>
    <x v="1044"/>
    <n v="17"/>
    <s v="10011, USA"/>
    <s v="10004, USA"/>
    <x v="10"/>
    <s v="Late Night Rides"/>
    <s v="DEPT - CX"/>
    <s v="Monthly Billing"/>
    <s v="Fare"/>
    <n v="16.97"/>
    <n v="0"/>
    <n v="0"/>
    <n v="16.97"/>
    <s v="USD"/>
    <n v="16.97"/>
    <n v="0"/>
    <n v="0"/>
    <n v="16.97"/>
    <n v="1.7"/>
  </r>
  <r>
    <s v="56a73e80-c9d2-4178-9622-043479d838f9"/>
    <d v="2019-07-17T02:24:16"/>
    <d v="2019-07-17T00:00:00"/>
    <s v="1:45AM"/>
    <d v="2019-07-16T00:00:00"/>
    <s v="9:45PM"/>
    <d v="2019-07-17T00:00:00"/>
    <s v="2:24AM"/>
    <d v="2019-07-16T00:00:00"/>
    <s v="10:24PM"/>
    <s v="-05:00"/>
    <s v="Blade"/>
    <s v="Employee5"/>
    <s v="Employee5@blyblade.com"/>
    <x v="9"/>
    <s v="--"/>
    <s v="Travel | UberX Diamond"/>
    <x v="0"/>
    <x v="812"/>
    <n v="33"/>
    <s v="10011, USA"/>
    <s v="11374, USA"/>
    <x v="10"/>
    <s v="CORP - Employee Rides"/>
    <s v="DEPT - OPS - NY"/>
    <s v="Monthly Billing"/>
    <s v="Fare"/>
    <n v="41.06"/>
    <n v="0"/>
    <n v="0"/>
    <n v="41.06"/>
    <s v="USD"/>
    <n v="41.06"/>
    <n v="0"/>
    <n v="0"/>
    <n v="41.06"/>
    <n v="4.1100000000000003"/>
  </r>
  <r>
    <s v="bde48805-4f6e-4686-a043-07d574aa4ffc"/>
    <d v="2019-08-19T04:11:47"/>
    <d v="2019-08-19T00:00:00"/>
    <s v="12:53AM"/>
    <d v="2019-08-18T00:00:00"/>
    <s v="8:53PM"/>
    <d v="2019-08-19T00:00:00"/>
    <s v="4:09AM"/>
    <d v="2019-08-19T00:00:00"/>
    <s v="12:09AM"/>
    <s v="-05:00"/>
    <s v="Blade"/>
    <s v="Employee16"/>
    <s v="Employee16@blyblade.com"/>
    <x v="13"/>
    <s v="--"/>
    <s v="Travel | Premium SUV"/>
    <x v="1"/>
    <x v="384"/>
    <n v="192"/>
    <s v="11937, USA"/>
    <s v="07114, USA"/>
    <x v="4"/>
    <s v="PAX TRAVEL"/>
    <s v="DEPT - OPS - NY"/>
    <s v="Monthly Billing"/>
    <s v="Tip"/>
    <n v="0"/>
    <n v="0"/>
    <n v="76.88"/>
    <n v="76.88"/>
    <s v="USD"/>
    <n v="0"/>
    <n v="0"/>
    <n v="76.88"/>
    <n v="76.88"/>
    <n v="0"/>
  </r>
  <r>
    <s v="255217a8-294e-4db1-8da9-b36486361965"/>
    <d v="2019-07-17T02:51:11"/>
    <d v="2019-07-17T00:00:00"/>
    <s v="2:34AM"/>
    <d v="2019-07-16T00:00:00"/>
    <s v="10:34PM"/>
    <d v="2019-07-17T00:00:00"/>
    <s v="2:51AM"/>
    <d v="2019-07-16T00:00:00"/>
    <s v="10:51PM"/>
    <s v="-05:00"/>
    <s v="Blade"/>
    <s v="Employee18"/>
    <s v="Employee18@blyblade.com"/>
    <x v="34"/>
    <s v="--"/>
    <s v="Travel | UberX Diamond"/>
    <x v="0"/>
    <x v="216"/>
    <n v="11"/>
    <s v="10001, USA"/>
    <s v="10016, USA"/>
    <x v="10"/>
    <s v="Late Night Rides"/>
    <s v="DEPT - CX"/>
    <s v="Monthly Billing"/>
    <s v="Fare"/>
    <n v="11.69"/>
    <n v="0"/>
    <n v="0"/>
    <n v="11.69"/>
    <s v="USD"/>
    <n v="11.69"/>
    <n v="0"/>
    <n v="0"/>
    <n v="11.69"/>
    <n v="1.17"/>
  </r>
  <r>
    <s v="b45fc360-40c8-4b6f-96bc-ad463c50cd12"/>
    <d v="2019-07-17T13:01:51"/>
    <d v="2019-07-17T00:00:00"/>
    <s v="12:41PM"/>
    <d v="2019-07-17T00:00:00"/>
    <s v="8:41AM"/>
    <d v="2019-07-17T00:00:00"/>
    <s v="1:01PM"/>
    <d v="2019-07-17T00:00:00"/>
    <s v="9:01AM"/>
    <s v="-05:00"/>
    <s v="Blade"/>
    <s v="Employee4"/>
    <s v="Employee4@blyblade.com"/>
    <x v="1"/>
    <s v="--"/>
    <s v="Travel | UberX"/>
    <x v="0"/>
    <x v="1045"/>
    <n v="15"/>
    <s v="10004, USA"/>
    <s v="10016, USA"/>
    <x v="10"/>
    <s v="CORP - Employee Rides"/>
    <s v="DEPT - CX"/>
    <s v="Monthly Billing"/>
    <s v="Fare"/>
    <n v="16.91"/>
    <n v="0"/>
    <n v="0"/>
    <n v="16.91"/>
    <s v="USD"/>
    <n v="16.91"/>
    <n v="0"/>
    <n v="0"/>
    <n v="16.91"/>
    <n v="1.69"/>
  </r>
  <r>
    <s v="a472447c-02d8-4f02-b241-58858d9f0787"/>
    <d v="2019-07-18T00:54:49"/>
    <d v="2019-07-18T00:00:00"/>
    <s v="12:43AM"/>
    <d v="2019-07-17T00:00:00"/>
    <s v="8:43PM"/>
    <s v="--"/>
    <s v="--"/>
    <s v="--"/>
    <s v="--"/>
    <s v="-05:00"/>
    <s v="Blade"/>
    <s v="Employee8"/>
    <s v="Employee8@blyblade.com"/>
    <x v="11"/>
    <s v="--"/>
    <s v="Travel | UberX"/>
    <x v="0"/>
    <x v="3"/>
    <s v="--"/>
    <s v="10018, USA"/>
    <s v="10011, USA"/>
    <x v="10"/>
    <s v="CORP - Employee Rides"/>
    <s v="--"/>
    <s v="Monthly Billing"/>
    <s v="Fare"/>
    <n v="7.1"/>
    <n v="0"/>
    <n v="0"/>
    <n v="7.1"/>
    <s v="USD"/>
    <n v="7.1"/>
    <n v="0"/>
    <n v="0"/>
    <n v="7.1"/>
    <n v="0.71"/>
  </r>
  <r>
    <s v="398c2c38-7fbb-401d-bc5d-0c5febadd325"/>
    <d v="2019-07-18T01:09:02"/>
    <d v="2019-07-18T00:00:00"/>
    <s v="12:55AM"/>
    <d v="2019-07-17T00:00:00"/>
    <s v="8:55PM"/>
    <d v="2019-07-18T00:00:00"/>
    <s v="1:08AM"/>
    <d v="2019-07-17T00:00:00"/>
    <s v="9:08PM"/>
    <s v="-05:00"/>
    <s v="Blade"/>
    <s v="Employee29"/>
    <s v="Employee29@blyblade.com"/>
    <x v="7"/>
    <s v="--"/>
    <s v="Travel | UberX"/>
    <x v="0"/>
    <x v="23"/>
    <n v="8"/>
    <s v="10011, USA"/>
    <s v="10014, USA"/>
    <x v="10"/>
    <s v="CORP - Employee Rides"/>
    <s v="DEPT - OPS - NY"/>
    <s v="Monthly Billing"/>
    <s v="Fare"/>
    <n v="16.79"/>
    <n v="0"/>
    <n v="0"/>
    <n v="16.79"/>
    <s v="USD"/>
    <n v="16.79"/>
    <n v="0"/>
    <n v="0"/>
    <n v="16.79"/>
    <n v="1.68"/>
  </r>
  <r>
    <s v="ff6e317e-9883-47e0-8f9c-eec4627c2701"/>
    <d v="2019-07-18T01:27:56"/>
    <d v="2019-07-18T00:00:00"/>
    <s v="12:37AM"/>
    <d v="2019-07-17T00:00:00"/>
    <s v="8:37PM"/>
    <d v="2019-07-18T00:00:00"/>
    <s v="1:27AM"/>
    <d v="2019-07-17T00:00:00"/>
    <s v="9:27PM"/>
    <s v="-05:00"/>
    <s v="Blade"/>
    <s v="Employee3"/>
    <s v="Employee3@blyblade.com"/>
    <x v="17"/>
    <s v="--"/>
    <s v="Travel | UberX Diamond"/>
    <x v="0"/>
    <x v="1046"/>
    <n v="43"/>
    <s v="10011, USA"/>
    <s v="11235, USA"/>
    <x v="10"/>
    <s v="Late Night Rides"/>
    <s v="DEPT - CX"/>
    <s v="Monthly Billing"/>
    <s v="Fare"/>
    <n v="122.6"/>
    <n v="0"/>
    <n v="0"/>
    <n v="122.6"/>
    <s v="USD"/>
    <n v="122.6"/>
    <n v="0"/>
    <n v="0"/>
    <n v="122.6"/>
    <n v="12.26"/>
  </r>
  <r>
    <s v="fac12473-c47d-4d0a-81d6-8fb9da51d133"/>
    <d v="2019-07-18T07:30:54"/>
    <d v="2019-07-18T00:00:00"/>
    <s v="7:27AM"/>
    <d v="2019-07-18T00:00:00"/>
    <s v="3:27AM"/>
    <s v="--"/>
    <s v="--"/>
    <s v="--"/>
    <s v="--"/>
    <s v="-05:00"/>
    <s v="Blade"/>
    <s v="Employee8"/>
    <s v="Employee8@blyblade.com"/>
    <x v="11"/>
    <s v="--"/>
    <s v="Travel | UberX"/>
    <x v="0"/>
    <x v="3"/>
    <s v="--"/>
    <s v="10018, USA"/>
    <s v="10018, USA"/>
    <x v="10"/>
    <s v="CORP - Employee Rides"/>
    <s v="--"/>
    <s v="Monthly Billing"/>
    <s v="Fare"/>
    <n v="5.44"/>
    <n v="0"/>
    <n v="0"/>
    <n v="5.44"/>
    <s v="USD"/>
    <n v="5.44"/>
    <n v="0"/>
    <n v="0"/>
    <n v="5.44"/>
    <n v="0.54"/>
  </r>
  <r>
    <s v="b5e7125a-1a2b-4fa5-9e50-7e7b2d9b1c9f"/>
    <d v="2019-07-18T07:50:50"/>
    <d v="2019-07-18T00:00:00"/>
    <s v="7:31AM"/>
    <d v="2019-07-18T00:00:00"/>
    <s v="3:31AM"/>
    <d v="2019-07-18T00:00:00"/>
    <s v="7:50AM"/>
    <d v="2019-07-18T00:00:00"/>
    <s v="3:50AM"/>
    <s v="-05:00"/>
    <s v="Blade"/>
    <s v="Employee19"/>
    <s v="Employee19@blyblade.com"/>
    <x v="10"/>
    <s v="--"/>
    <s v="Travel | UberX"/>
    <x v="0"/>
    <x v="681"/>
    <n v="10"/>
    <s v="10011, USA"/>
    <s v="10011, USA"/>
    <x v="10"/>
    <s v="CORP - Employee Rides"/>
    <s v="DEPT - CORP - NY"/>
    <s v="Monthly Billing"/>
    <s v="Fare"/>
    <n v="13"/>
    <n v="0"/>
    <n v="0"/>
    <n v="13"/>
    <s v="USD"/>
    <n v="13"/>
    <n v="0"/>
    <n v="0"/>
    <n v="13"/>
    <n v="1.3"/>
  </r>
  <r>
    <s v="d071f813-0ff1-42a2-80eb-1a8f216195e6"/>
    <d v="2019-07-18T08:01:13"/>
    <d v="2019-07-18T00:00:00"/>
    <s v="7:25AM"/>
    <d v="2019-07-18T00:00:00"/>
    <s v="3:25AM"/>
    <d v="2019-07-18T00:00:00"/>
    <s v="8:01AM"/>
    <d v="2019-07-18T00:00:00"/>
    <s v="4:01AM"/>
    <s v="-05:00"/>
    <s v="Blade"/>
    <s v="Employee5"/>
    <s v="Employee5@blyblade.com"/>
    <x v="9"/>
    <s v="--"/>
    <s v="Travel | UberX Diamond"/>
    <x v="0"/>
    <x v="280"/>
    <n v="28"/>
    <s v="10011, USA"/>
    <s v="11374, USA"/>
    <x v="10"/>
    <s v="CORP - Employee Rides"/>
    <s v="DEPT - OPS - NY"/>
    <s v="Monthly Billing"/>
    <s v="Fare"/>
    <n v="29.78"/>
    <n v="0"/>
    <n v="0"/>
    <n v="29.78"/>
    <s v="USD"/>
    <n v="29.78"/>
    <n v="0"/>
    <n v="0"/>
    <n v="29.78"/>
    <n v="2.98"/>
  </r>
  <r>
    <s v="1a0d9968-579b-417b-ad12-8145155cf7b7"/>
    <d v="2019-06-01T17:59:33"/>
    <d v="2019-06-01T00:00:00"/>
    <s v="5:17PM"/>
    <d v="2019-06-01T00:00:00"/>
    <s v="1:17PM"/>
    <d v="2019-06-01T00:00:00"/>
    <s v="5:59PM"/>
    <d v="2019-06-01T00:00:00"/>
    <s v="1:59PM"/>
    <s v="-05:00"/>
    <s v="Blade"/>
    <s v="Employee5"/>
    <s v="Employee5@blyblade.com"/>
    <x v="9"/>
    <s v="--"/>
    <s v="Travel | UberX Diamond"/>
    <x v="0"/>
    <x v="936"/>
    <n v="35"/>
    <s v="11374, USA"/>
    <s v="10001, USA"/>
    <x v="2"/>
    <s v="CORP - Employee Rides"/>
    <s v="DEPT - OPS - NY"/>
    <s v="Monthly Billing"/>
    <s v="Fare"/>
    <n v="46.59"/>
    <n v="0"/>
    <n v="0"/>
    <n v="46.59"/>
    <s v="USD"/>
    <n v="46.59"/>
    <n v="0"/>
    <n v="0"/>
    <n v="46.59"/>
    <n v="4.66"/>
  </r>
  <r>
    <s v="b6759fee-5dee-4bfc-8c16-63389319a7e9"/>
    <d v="2019-06-03T13:44:59"/>
    <d v="2019-06-03T00:00:00"/>
    <s v="12:22PM"/>
    <d v="2019-06-03T00:00:00"/>
    <s v="8:22AM"/>
    <d v="2019-06-03T00:00:00"/>
    <s v="1:44PM"/>
    <d v="2019-06-03T00:00:00"/>
    <s v="9:44AM"/>
    <s v="-05:00"/>
    <s v="Blade"/>
    <s v="Employee17"/>
    <s v="Employee17@blyblade.com"/>
    <x v="12"/>
    <s v="--"/>
    <s v="Travel | UberX"/>
    <x v="2"/>
    <x v="1047"/>
    <n v="75"/>
    <s v="07417, USA"/>
    <s v="10011, USA"/>
    <x v="2"/>
    <s v="CORP - Employee Rides"/>
    <s v="DEPT - OPS - NY"/>
    <s v="Monthly Billing"/>
    <s v="Fare"/>
    <n v="63.43"/>
    <n v="0"/>
    <n v="0"/>
    <n v="63.43"/>
    <s v="USD"/>
    <n v="63.43"/>
    <n v="0"/>
    <n v="0"/>
    <n v="63.43"/>
    <n v="6.34"/>
  </r>
  <r>
    <s v="337cf0b1-d555-48d7-a152-37d874645c8c"/>
    <d v="2019-08-19T12:01:48"/>
    <d v="2019-08-19T00:00:00"/>
    <s v="10:27AM"/>
    <d v="2019-08-19T00:00:00"/>
    <s v="6:27AM"/>
    <d v="2019-08-19T00:00:00"/>
    <s v="10:42AM"/>
    <d v="2019-08-19T00:00:00"/>
    <s v="6:42AM"/>
    <s v="-05:00"/>
    <s v="Blade"/>
    <s v="Employee29"/>
    <s v="Employee29@blyblade.com"/>
    <x v="7"/>
    <s v="--"/>
    <s v="Travel | UberX"/>
    <x v="0"/>
    <x v="822"/>
    <n v="9"/>
    <s v="10014, USA"/>
    <s v="10011, USA"/>
    <x v="7"/>
    <s v="I'M RIDING"/>
    <s v="DEPT - OPS - NY"/>
    <s v="Monthly Billing"/>
    <s v="Tip"/>
    <n v="0"/>
    <n v="0"/>
    <n v="3.08"/>
    <n v="3.08"/>
    <s v="USD"/>
    <n v="0"/>
    <n v="0"/>
    <n v="3.08"/>
    <n v="3.08"/>
    <n v="0"/>
  </r>
  <r>
    <s v="a83bb494-c8ab-4b94-bd02-8950c64ed2cb"/>
    <d v="2019-08-19T12:05:31"/>
    <d v="2019-08-19T00:00:00"/>
    <s v="11:06AM"/>
    <d v="2019-08-19T00:00:00"/>
    <s v="7:06AM"/>
    <d v="2019-08-19T00:00:00"/>
    <s v="11:42AM"/>
    <d v="2019-08-19T00:00:00"/>
    <s v="7:42AM"/>
    <s v="-05:00"/>
    <s v="Blade"/>
    <s v="Employee36"/>
    <s v="Employee36@blyblade.com"/>
    <x v="45"/>
    <s v="--"/>
    <s v="Travel | UberX"/>
    <x v="0"/>
    <x v="170"/>
    <n v="33"/>
    <s v="11206, USA"/>
    <s v="10001, USA"/>
    <x v="7"/>
    <s v="I'M RIDING"/>
    <s v="DEPT - FR - NY"/>
    <s v="Monthly Billing"/>
    <s v="Tip"/>
    <n v="0"/>
    <n v="0"/>
    <n v="5.86"/>
    <n v="5.86"/>
    <s v="USD"/>
    <n v="0"/>
    <n v="0"/>
    <n v="5.86"/>
    <n v="5.86"/>
    <n v="0"/>
  </r>
  <r>
    <s v="c5c116e4-cc52-4ef4-bae2-353f590b4602"/>
    <d v="2019-08-19T12:30:06"/>
    <d v="2019-08-19T00:00:00"/>
    <s v="11:51AM"/>
    <d v="2019-08-19T00:00:00"/>
    <s v="7:51AM"/>
    <d v="2019-08-19T00:00:00"/>
    <s v="12:01PM"/>
    <d v="2019-08-19T00:00:00"/>
    <s v="8:01AM"/>
    <s v="-05:00"/>
    <s v="Blade"/>
    <s v="Employee4"/>
    <s v="Employee4@blyblade.com"/>
    <x v="1"/>
    <s v="--"/>
    <s v="Travel | UberX Diamond"/>
    <x v="0"/>
    <x v="84"/>
    <n v="8"/>
    <s v="10004, USA"/>
    <s v="10016, USA"/>
    <x v="7"/>
    <s v="I'M RIDING"/>
    <s v="DEPT - CX"/>
    <s v="Monthly Billing"/>
    <s v="Tip"/>
    <n v="0"/>
    <n v="0"/>
    <n v="1.03"/>
    <n v="1.03"/>
    <s v="USD"/>
    <n v="0"/>
    <n v="0"/>
    <n v="1.03"/>
    <n v="1.03"/>
    <n v="0"/>
  </r>
  <r>
    <s v="24cde8e2-65a4-4d68-8bcd-36913f268f9c"/>
    <d v="2019-06-03T13:56:22"/>
    <d v="2019-06-03T00:00:00"/>
    <s v="12:46PM"/>
    <d v="2019-06-03T00:00:00"/>
    <s v="8:46AM"/>
    <d v="2019-06-03T00:00:00"/>
    <s v="1:56PM"/>
    <d v="2019-06-03T00:00:00"/>
    <s v="9:56AM"/>
    <s v="-05:00"/>
    <s v="Blade"/>
    <s v="Employee3"/>
    <s v="Employee3@blyblade.com"/>
    <x v="17"/>
    <s v="--"/>
    <s v="Travel | UberX"/>
    <x v="0"/>
    <x v="45"/>
    <n v="56"/>
    <s v="10011, USA"/>
    <s v="10011, USA"/>
    <x v="2"/>
    <s v="CORP - Employee Rides"/>
    <s v="DEPT - CX"/>
    <s v="Monthly Billing"/>
    <s v="Fare"/>
    <n v="53.43"/>
    <n v="0"/>
    <n v="0"/>
    <n v="53.43"/>
    <s v="USD"/>
    <n v="53.43"/>
    <n v="0"/>
    <n v="0"/>
    <n v="53.43"/>
    <n v="5.34"/>
  </r>
  <r>
    <s v="bd606b4d-5aa3-4a66-b05e-5dcd7016f9e5"/>
    <d v="2019-08-19T12:48:09"/>
    <d v="2019-08-19T00:00:00"/>
    <s v="12:00PM"/>
    <d v="2019-08-19T00:00:00"/>
    <s v="8:00AM"/>
    <d v="2019-08-19T00:00:00"/>
    <s v="12:45PM"/>
    <d v="2019-08-19T00:00:00"/>
    <s v="8:45AM"/>
    <s v="-05:00"/>
    <s v="Blade"/>
    <s v="Employee6"/>
    <s v="Employee6@blyblade.com"/>
    <x v="3"/>
    <s v="--"/>
    <s v="Travel | Premium SUV"/>
    <x v="1"/>
    <x v="385"/>
    <n v="31"/>
    <s v="11968, USA"/>
    <s v="11978, USA"/>
    <x v="4"/>
    <s v="PAX TRAVEL"/>
    <s v="DEPT - OPS - NY"/>
    <s v="Monthly Billing"/>
    <s v="Tip"/>
    <n v="0"/>
    <n v="0"/>
    <n v="31.26"/>
    <n v="31.26"/>
    <s v="USD"/>
    <n v="0"/>
    <n v="0"/>
    <n v="31.26"/>
    <n v="31.26"/>
    <n v="0"/>
  </r>
  <r>
    <s v="35902801-aa18-4b3f-ad33-a2f4793f26df"/>
    <d v="2019-06-05T16:34:32"/>
    <d v="2019-06-05T00:00:00"/>
    <s v="4:12PM"/>
    <d v="2019-06-05T00:00:00"/>
    <s v="12:12PM"/>
    <d v="2019-06-05T00:00:00"/>
    <s v="4:34PM"/>
    <d v="2019-06-05T00:00:00"/>
    <s v="12:34PM"/>
    <s v="-05:00"/>
    <s v="Blade"/>
    <s v="Employee22"/>
    <s v="Employee22@blyblade.com"/>
    <x v="16"/>
    <s v="--"/>
    <s v="Travel | Black"/>
    <x v="0"/>
    <x v="98"/>
    <n v="17"/>
    <s v="10011, USA"/>
    <s v="10013, USA"/>
    <x v="2"/>
    <s v="CORP - Employee Rides"/>
    <s v="DEPT - OPS - NY"/>
    <s v="Monthly Billing"/>
    <s v="Fare"/>
    <n v="29.42"/>
    <n v="0"/>
    <n v="0"/>
    <n v="29.42"/>
    <s v="USD"/>
    <n v="29.42"/>
    <n v="0"/>
    <n v="0"/>
    <n v="29.42"/>
    <n v="2.94"/>
  </r>
  <r>
    <s v="22edab1a-5f7d-4457-a17d-9c85a7b93eb8"/>
    <d v="2019-06-05T19:57:23"/>
    <d v="2019-06-05T00:00:00"/>
    <s v="7:26PM"/>
    <d v="2019-06-05T00:00:00"/>
    <s v="3:26PM"/>
    <d v="2019-06-05T00:00:00"/>
    <s v="7:57PM"/>
    <d v="2019-06-05T00:00:00"/>
    <s v="3:57PM"/>
    <s v="-05:00"/>
    <s v="Blade"/>
    <s v="Employee4"/>
    <s v="Employee4@blyblade.com"/>
    <x v="1"/>
    <s v="--"/>
    <s v="Travel | UberX"/>
    <x v="0"/>
    <x v="160"/>
    <n v="24"/>
    <s v="10016, USA"/>
    <s v="10001, USA"/>
    <x v="2"/>
    <s v="CORP - Employee Rides"/>
    <s v="DEPT - CX"/>
    <s v="Monthly Billing"/>
    <s v="Fare"/>
    <n v="26.21"/>
    <n v="0"/>
    <n v="0"/>
    <n v="26.21"/>
    <s v="USD"/>
    <n v="26.21"/>
    <n v="0"/>
    <n v="0"/>
    <n v="26.21"/>
    <n v="2.62"/>
  </r>
  <r>
    <s v="8a701b3c-b1ee-4d7a-94f6-0c85d9345818"/>
    <d v="2019-06-06T22:49:31"/>
    <d v="2019-06-06T00:00:00"/>
    <s v="10:22PM"/>
    <d v="2019-06-06T00:00:00"/>
    <s v="6:22PM"/>
    <d v="2019-06-06T00:00:00"/>
    <s v="10:49PM"/>
    <d v="2019-06-06T00:00:00"/>
    <s v="6:49PM"/>
    <s v="-05:00"/>
    <s v="Blade"/>
    <s v="Employee22"/>
    <s v="Employee22@blyblade.com"/>
    <x v="16"/>
    <s v="--"/>
    <s v="Travel | Black"/>
    <x v="0"/>
    <x v="137"/>
    <n v="8"/>
    <s v="10011, USA"/>
    <s v="10019, USA"/>
    <x v="2"/>
    <s v="CORP - Employee Rides"/>
    <s v="DEPT - OPS - NY"/>
    <s v="Monthly Billing"/>
    <s v="Fare"/>
    <n v="32.94"/>
    <n v="0"/>
    <n v="0"/>
    <n v="32.94"/>
    <s v="USD"/>
    <n v="32.94"/>
    <n v="0"/>
    <n v="0"/>
    <n v="32.94"/>
    <n v="3.29"/>
  </r>
  <r>
    <s v="54c974b3-0e77-403d-b502-6043005f6710"/>
    <d v="2019-06-07T16:55:19"/>
    <d v="2019-06-07T00:00:00"/>
    <s v="4:22PM"/>
    <d v="2019-06-07T00:00:00"/>
    <s v="12:22PM"/>
    <d v="2019-06-07T00:00:00"/>
    <s v="4:55PM"/>
    <d v="2019-06-07T00:00:00"/>
    <s v="12:55PM"/>
    <s v="-05:00"/>
    <s v="Blade"/>
    <s v="Employee22"/>
    <s v="Employee22@blyblade.com"/>
    <x v="16"/>
    <s v="--"/>
    <s v="Travel | Black"/>
    <x v="0"/>
    <x v="111"/>
    <n v="16"/>
    <s v="10016, USA"/>
    <s v="10003, USA"/>
    <x v="2"/>
    <s v="CORP - Employee Rides"/>
    <s v="DEPT - OPS - NY"/>
    <s v="Monthly Billing"/>
    <s v="Fare"/>
    <n v="41.72"/>
    <n v="0"/>
    <n v="0"/>
    <n v="41.72"/>
    <s v="USD"/>
    <n v="41.72"/>
    <n v="0"/>
    <n v="0"/>
    <n v="41.72"/>
    <n v="4.17"/>
  </r>
  <r>
    <s v="3700ce0d-7677-4e90-85df-b637f0c02fe8"/>
    <d v="2019-08-19T13:46:07"/>
    <d v="2019-08-19T00:00:00"/>
    <s v="1:42PM"/>
    <d v="2019-08-19T00:00:00"/>
    <s v="9:42AM"/>
    <s v="--"/>
    <s v="--"/>
    <s v="--"/>
    <s v="--"/>
    <s v="-05:00"/>
    <s v="Blade"/>
    <s v="Employee9"/>
    <s v="Employee9@blyblade.com"/>
    <x v="8"/>
    <s v="--"/>
    <s v="Travel | UberX"/>
    <x v="0"/>
    <x v="1"/>
    <n v="0"/>
    <s v="10001, USA"/>
    <s v="10001, USA"/>
    <x v="7"/>
    <s v="I'M RIDING"/>
    <s v="DEPT - FR - NY"/>
    <s v="Monthly Billing"/>
    <s v="Adjustment"/>
    <n v="-8.01"/>
    <n v="0"/>
    <n v="0"/>
    <n v="-8.01"/>
    <s v="USD"/>
    <n v="-8.01"/>
    <n v="0"/>
    <n v="0"/>
    <n v="-8.01"/>
    <n v="-0.8"/>
  </r>
  <r>
    <s v="92a90323-60fe-4089-a259-392c22d225a5"/>
    <d v="2019-06-07T17:55:17"/>
    <d v="2019-06-07T00:00:00"/>
    <s v="5:33PM"/>
    <d v="2019-06-07T00:00:00"/>
    <s v="1:33PM"/>
    <d v="2019-06-07T00:00:00"/>
    <s v="5:55PM"/>
    <d v="2019-06-07T00:00:00"/>
    <s v="1:55PM"/>
    <s v="-05:00"/>
    <s v="Blade"/>
    <s v="Employee22"/>
    <s v="Employee22@blyblade.com"/>
    <x v="16"/>
    <s v="--"/>
    <s v="Travel | Black"/>
    <x v="0"/>
    <x v="168"/>
    <n v="17"/>
    <s v="10003, USA"/>
    <s v="10016, USA"/>
    <x v="2"/>
    <s v="CORP - Employee Rides"/>
    <s v="DEPT - OPS - NY"/>
    <s v="Monthly Billing"/>
    <s v="Fare"/>
    <n v="29.3"/>
    <n v="0"/>
    <n v="0"/>
    <n v="29.3"/>
    <s v="USD"/>
    <n v="29.3"/>
    <n v="0"/>
    <n v="0"/>
    <n v="29.3"/>
    <n v="2.93"/>
  </r>
  <r>
    <s v="eef16490-ecd5-4998-903e-6bd93cadb031"/>
    <d v="2019-08-19T14:02:51"/>
    <d v="2019-08-19T00:00:00"/>
    <s v="12:41PM"/>
    <d v="2019-08-19T00:00:00"/>
    <s v="8:41AM"/>
    <d v="2019-08-19T00:00:00"/>
    <s v="1:21PM"/>
    <d v="2019-08-19T00:00:00"/>
    <s v="9:21AM"/>
    <s v="-05:00"/>
    <s v="Blade"/>
    <s v="Employee2"/>
    <s v="Employee2@blyblade.com"/>
    <x v="2"/>
    <s v="--"/>
    <s v="Travel | Black SUV"/>
    <x v="0"/>
    <x v="284"/>
    <n v="28"/>
    <s v="10016, USA"/>
    <s v="10075, USA"/>
    <x v="12"/>
    <s v="PAX TRAVEL"/>
    <s v="DEPT - OPS - NY"/>
    <s v="Monthly Billing"/>
    <s v="Tip"/>
    <n v="0"/>
    <n v="0"/>
    <n v="8.19"/>
    <n v="8.19"/>
    <s v="USD"/>
    <n v="0"/>
    <n v="0"/>
    <n v="8.19"/>
    <n v="8.19"/>
    <n v="0"/>
  </r>
  <r>
    <s v="721a6848-08ac-4371-8d82-1c22a022fef9"/>
    <d v="2019-06-07T21:54:00"/>
    <d v="2019-06-07T00:00:00"/>
    <s v="7:08PM"/>
    <d v="2019-06-07T00:00:00"/>
    <s v="3:08PM"/>
    <d v="2019-06-07T00:00:00"/>
    <s v="9:53PM"/>
    <d v="2019-06-07T00:00:00"/>
    <s v="5:53PM"/>
    <s v="-05:00"/>
    <s v="Blade"/>
    <s v="Employee6"/>
    <s v="Employee6@blyblade.com"/>
    <x v="3"/>
    <s v="--"/>
    <s v="Travel | UberX"/>
    <x v="0"/>
    <x v="174"/>
    <n v="144"/>
    <s v="10016, USA"/>
    <s v="07114, USA"/>
    <x v="2"/>
    <s v="CORP - Employee Rides"/>
    <s v="DEPT - OPS - NY"/>
    <s v="Monthly Billing"/>
    <s v="Fare"/>
    <n v="112.71"/>
    <n v="0"/>
    <n v="0"/>
    <n v="112.71"/>
    <s v="USD"/>
    <n v="112.71"/>
    <n v="0"/>
    <n v="0"/>
    <n v="112.71"/>
    <n v="11.27"/>
  </r>
  <r>
    <s v="07696572-e4c7-4edd-8337-8068a31bb9e0"/>
    <d v="2019-06-09T19:26:23"/>
    <d v="2019-06-09T00:00:00"/>
    <s v="6:56PM"/>
    <d v="2019-06-09T00:00:00"/>
    <s v="2:56PM"/>
    <d v="2019-06-09T00:00:00"/>
    <s v="7:26PM"/>
    <d v="2019-06-09T00:00:00"/>
    <s v="3:26PM"/>
    <s v="-05:00"/>
    <s v="Blade"/>
    <s v="Employee17"/>
    <s v="Employee17@blyblade.com"/>
    <x v="12"/>
    <s v="--"/>
    <s v="Travel | UberX"/>
    <x v="1"/>
    <x v="392"/>
    <n v="21"/>
    <s v="11975, USA"/>
    <s v="11930, USA"/>
    <x v="2"/>
    <s v="CORP - Employee Rides"/>
    <s v="DEPT - OPS - NY"/>
    <s v="Monthly Billing"/>
    <s v="Fare"/>
    <n v="36.090000000000003"/>
    <n v="0"/>
    <n v="0"/>
    <n v="36.090000000000003"/>
    <s v="USD"/>
    <n v="36.090000000000003"/>
    <n v="0"/>
    <n v="0"/>
    <n v="36.090000000000003"/>
    <n v="3.61"/>
  </r>
  <r>
    <s v="a6ae2d72-644d-48ea-a344-620d8302273a"/>
    <d v="2019-06-10T03:12:35"/>
    <d v="2019-06-10T00:00:00"/>
    <s v="2:28AM"/>
    <d v="2019-06-09T00:00:00"/>
    <s v="10:28PM"/>
    <d v="2019-06-10T00:00:00"/>
    <s v="3:12AM"/>
    <d v="2019-06-09T00:00:00"/>
    <s v="11:12PM"/>
    <s v="-05:00"/>
    <s v="Blade"/>
    <s v="Employee17"/>
    <s v="Employee17@blyblade.com"/>
    <x v="12"/>
    <s v="--"/>
    <s v="Travel | UberX"/>
    <x v="1"/>
    <x v="1048"/>
    <n v="30"/>
    <s v="11954, USA"/>
    <s v="11975, USA"/>
    <x v="2"/>
    <s v="CORP - Employee Rides"/>
    <s v="DEPT - OPS - NY"/>
    <s v="Monthly Billing"/>
    <s v="Fare"/>
    <n v="61.36"/>
    <n v="0"/>
    <n v="0"/>
    <n v="61.36"/>
    <s v="USD"/>
    <n v="61.36"/>
    <n v="0"/>
    <n v="0"/>
    <n v="61.36"/>
    <n v="6.14"/>
  </r>
  <r>
    <s v="c773006d-cbbd-4a25-b825-694013418257"/>
    <d v="2019-06-11T12:08:43"/>
    <d v="2019-06-11T00:00:00"/>
    <s v="11:44AM"/>
    <d v="2019-06-11T00:00:00"/>
    <s v="7:44AM"/>
    <d v="2019-06-11T00:00:00"/>
    <s v="12:08PM"/>
    <d v="2019-06-11T00:00:00"/>
    <s v="8:08AM"/>
    <s v="-05:00"/>
    <s v="Blade"/>
    <s v="Employee4"/>
    <s v="Employee4@blyblade.com"/>
    <x v="1"/>
    <s v="--"/>
    <s v="Travel | UberX"/>
    <x v="0"/>
    <x v="479"/>
    <n v="19"/>
    <s v="10004, USA"/>
    <s v="10016, USA"/>
    <x v="2"/>
    <s v="CORP - Employee Rides"/>
    <s v="DEPT - CX"/>
    <s v="Monthly Billing"/>
    <s v="Fare"/>
    <n v="23.82"/>
    <n v="0"/>
    <n v="0"/>
    <n v="23.82"/>
    <s v="USD"/>
    <n v="23.82"/>
    <n v="0"/>
    <n v="0"/>
    <n v="23.82"/>
    <n v="2.38"/>
  </r>
  <r>
    <s v="f5dc1159-89c1-403c-95ed-27236fa5b1b6"/>
    <d v="2019-06-12T23:42:30"/>
    <d v="2019-06-12T00:00:00"/>
    <s v="11:25PM"/>
    <d v="2019-06-12T00:00:00"/>
    <s v="7:25PM"/>
    <d v="2019-06-12T00:00:00"/>
    <s v="11:42PM"/>
    <d v="2019-06-12T00:00:00"/>
    <s v="7:42PM"/>
    <s v="-05:00"/>
    <s v="Blade"/>
    <s v="Employee22"/>
    <s v="Employee22@blyblade.com"/>
    <x v="16"/>
    <s v="--"/>
    <s v="Travel | UberX"/>
    <x v="0"/>
    <x v="184"/>
    <n v="5"/>
    <s v="10011, USA"/>
    <s v="10011, USA"/>
    <x v="2"/>
    <s v="CORP - Employee Rides"/>
    <s v="DEPT - OPS - NY"/>
    <s v="Monthly Billing"/>
    <s v="Fare"/>
    <n v="10.9"/>
    <n v="0"/>
    <n v="0"/>
    <n v="10.9"/>
    <s v="USD"/>
    <n v="10.9"/>
    <n v="0"/>
    <n v="0"/>
    <n v="10.9"/>
    <n v="1.0900000000000001"/>
  </r>
  <r>
    <s v="3366c8d8-a764-4cc5-9a7a-7bce97a3b853"/>
    <d v="2019-06-12T23:59:56"/>
    <d v="2019-06-12T00:00:00"/>
    <s v="11:43PM"/>
    <d v="2019-06-12T00:00:00"/>
    <s v="7:43PM"/>
    <d v="2019-06-12T00:00:00"/>
    <s v="11:59PM"/>
    <d v="2019-06-12T00:00:00"/>
    <s v="7:59PM"/>
    <s v="-05:00"/>
    <s v="Blade"/>
    <s v="Employee22"/>
    <s v="Employee22@blyblade.com"/>
    <x v="16"/>
    <s v="--"/>
    <s v="Travel | UberX"/>
    <x v="0"/>
    <x v="434"/>
    <n v="14"/>
    <s v="10011, USA"/>
    <s v="10016, USA"/>
    <x v="2"/>
    <s v="CORP - Employee Rides"/>
    <s v="DEPT - OPS - NY"/>
    <s v="Monthly Billing"/>
    <s v="Fare"/>
    <n v="17.57"/>
    <n v="0"/>
    <n v="0"/>
    <n v="17.57"/>
    <s v="USD"/>
    <n v="17.57"/>
    <n v="0"/>
    <n v="0"/>
    <n v="17.57"/>
    <n v="1.76"/>
  </r>
  <r>
    <s v="b3b8c205-c0b8-4bc4-b0ee-255ba8a8cbc2"/>
    <d v="2019-08-19T20:04:21"/>
    <d v="2019-08-18T00:00:00"/>
    <s v="9:28PM"/>
    <d v="2019-08-18T00:00:00"/>
    <s v="5:28PM"/>
    <d v="2019-08-18T00:00:00"/>
    <s v="10:52PM"/>
    <d v="2019-08-18T00:00:00"/>
    <s v="6:52PM"/>
    <s v="-05:00"/>
    <s v="Blade"/>
    <s v="Employee2"/>
    <s v="Employee2@blyblade.com"/>
    <x v="2"/>
    <s v="--"/>
    <s v="Travel | Black SUV"/>
    <x v="0"/>
    <x v="365"/>
    <n v="74"/>
    <s v="11430, USA"/>
    <s v="10003, USA"/>
    <x v="4"/>
    <s v="PAX TRAVEL"/>
    <s v="DEPT - OPS - NY"/>
    <s v="Monthly Billing"/>
    <s v="Adjustment"/>
    <n v="-164.54"/>
    <n v="0"/>
    <n v="0"/>
    <n v="-164.54"/>
    <s v="USD"/>
    <n v="-164.54"/>
    <n v="0"/>
    <n v="0"/>
    <n v="-164.54"/>
    <n v="-16.45"/>
  </r>
  <r>
    <s v="df26ad94-9572-5dd9-b1b0-5d116ab6e57f"/>
    <d v="2019-08-19T20:33:45"/>
    <d v="2019-08-19T00:00:00"/>
    <s v="8:12PM"/>
    <d v="2019-08-19T00:00:00"/>
    <s v="4:12PM"/>
    <d v="2019-08-19T00:00:00"/>
    <s v="8:33PM"/>
    <d v="2019-08-19T00:00:00"/>
    <s v="4:33PM"/>
    <s v="-05:00"/>
    <s v="Blade"/>
    <s v="Employee18"/>
    <s v="Employee18@blyblade.com"/>
    <x v="34"/>
    <s v="--"/>
    <s v="Eats"/>
    <x v="0"/>
    <x v="177"/>
    <n v="20"/>
    <s v="10011, USA"/>
    <s v="10011, USA"/>
    <x v="9"/>
    <s v="Blade - Lunch Policy"/>
    <s v="DEPT - CX"/>
    <s v="Monthly Billing"/>
    <s v="Fare and Tip"/>
    <n v="15.47"/>
    <n v="0"/>
    <n v="1"/>
    <n v="15.47"/>
    <s v="USD"/>
    <n v="15.47"/>
    <n v="0"/>
    <n v="1"/>
    <n v="15.47"/>
    <n v="1.55"/>
  </r>
  <r>
    <s v="917c51d8-e67a-4257-b472-87d45c99da2c"/>
    <d v="2019-06-14T11:59:43"/>
    <d v="2019-06-14T00:00:00"/>
    <s v="11:32AM"/>
    <d v="2019-06-14T00:00:00"/>
    <s v="7:32AM"/>
    <d v="2019-06-14T00:00:00"/>
    <s v="11:59AM"/>
    <d v="2019-06-14T00:00:00"/>
    <s v="7:59AM"/>
    <s v="-05:00"/>
    <s v="Blade"/>
    <s v="Employee6"/>
    <s v="Employee6@blyblade.com"/>
    <x v="3"/>
    <s v="--"/>
    <s v="Travel | UberX"/>
    <x v="0"/>
    <x v="767"/>
    <n v="23"/>
    <s v="10019, USA"/>
    <s v="10016, USA"/>
    <x v="2"/>
    <s v="CORP - Employee Rides"/>
    <s v="DEPT - OPS - NY"/>
    <s v="Monthly Billing"/>
    <s v="Fare"/>
    <n v="12.51"/>
    <n v="0"/>
    <n v="0"/>
    <n v="12.51"/>
    <s v="USD"/>
    <n v="12.51"/>
    <n v="0"/>
    <n v="0"/>
    <n v="12.51"/>
    <n v="1.25"/>
  </r>
  <r>
    <s v="eb4e4957-d452-4eda-b925-96e040391024"/>
    <d v="2019-06-16T18:51:47"/>
    <d v="2019-06-16T00:00:00"/>
    <s v="5:42PM"/>
    <d v="2019-06-16T00:00:00"/>
    <s v="1:42PM"/>
    <d v="2019-06-16T00:00:00"/>
    <s v="6:51PM"/>
    <d v="2019-06-16T00:00:00"/>
    <s v="2:51PM"/>
    <s v="-05:00"/>
    <s v="Blade"/>
    <s v="Employee17"/>
    <s v="Employee17@blyblade.com"/>
    <x v="12"/>
    <s v="--"/>
    <s v="Travel | UberX Diamond"/>
    <x v="2"/>
    <x v="1025"/>
    <n v="58"/>
    <s v="07417, USA"/>
    <s v="10011, USA"/>
    <x v="2"/>
    <s v="CORP - Employee Rides"/>
    <s v="DEPT - OPS - NY"/>
    <s v="Monthly Billing"/>
    <s v="Fare"/>
    <n v="66.260000000000005"/>
    <n v="0"/>
    <n v="0"/>
    <n v="66.260000000000005"/>
    <s v="USD"/>
    <n v="66.260000000000005"/>
    <n v="0"/>
    <n v="0"/>
    <n v="66.260000000000005"/>
    <n v="6.63"/>
  </r>
  <r>
    <s v="0116e48e-f247-48a5-ab2e-1fd9ed845399"/>
    <d v="2019-06-17T14:54:32"/>
    <d v="2019-06-17T00:00:00"/>
    <s v="2:14PM"/>
    <d v="2019-06-17T00:00:00"/>
    <s v="10:14AM"/>
    <d v="2019-06-17T00:00:00"/>
    <s v="2:54PM"/>
    <d v="2019-06-17T00:00:00"/>
    <s v="10:54AM"/>
    <s v="-05:00"/>
    <s v="Blade"/>
    <s v="Employee22"/>
    <s v="Employee22@blyblade.com"/>
    <x v="16"/>
    <s v="--"/>
    <s v="Travel | Black"/>
    <x v="0"/>
    <x v="300"/>
    <n v="24"/>
    <s v="10011, USA"/>
    <s v="10128, USA"/>
    <x v="2"/>
    <s v="CORP - Employee Rides"/>
    <s v="DEPT - OPS - NY"/>
    <s v="Monthly Billing"/>
    <s v="Fare"/>
    <n v="55.42"/>
    <n v="0"/>
    <n v="0"/>
    <n v="55.42"/>
    <s v="USD"/>
    <n v="55.42"/>
    <n v="0"/>
    <n v="0"/>
    <n v="55.42"/>
    <n v="5.54"/>
  </r>
  <r>
    <s v="17cac042-fe19-429c-b932-3e56e46ad59b"/>
    <d v="2019-06-18T19:58:27"/>
    <d v="2019-06-18T00:00:00"/>
    <s v="7:27PM"/>
    <d v="2019-06-18T00:00:00"/>
    <s v="3:27PM"/>
    <d v="2019-06-18T00:00:00"/>
    <s v="7:58PM"/>
    <d v="2019-06-18T00:00:00"/>
    <s v="3:58PM"/>
    <s v="-05:00"/>
    <s v="Blade"/>
    <s v="Employee22"/>
    <s v="Employee22@blyblade.com"/>
    <x v="16"/>
    <s v="--"/>
    <s v="Travel | Black"/>
    <x v="0"/>
    <x v="27"/>
    <n v="22"/>
    <s v="10011, USA"/>
    <s v="10016, USA"/>
    <x v="2"/>
    <s v="CORP - Employee Rides"/>
    <s v="DEPT - OPS - NY"/>
    <s v="Monthly Billing"/>
    <s v="Fare"/>
    <n v="42.57"/>
    <n v="0"/>
    <n v="0"/>
    <n v="42.57"/>
    <s v="USD"/>
    <n v="42.57"/>
    <n v="0"/>
    <n v="0"/>
    <n v="42.57"/>
    <n v="4.26"/>
  </r>
  <r>
    <s v="8bf9c2c3-b370-455b-9592-52fe30ba599e"/>
    <d v="2019-06-19T01:31:57"/>
    <d v="2019-06-19T00:00:00"/>
    <s v="1:06AM"/>
    <d v="2019-06-18T00:00:00"/>
    <s v="9:06PM"/>
    <d v="2019-06-19T00:00:00"/>
    <s v="1:31AM"/>
    <d v="2019-06-18T00:00:00"/>
    <s v="9:31PM"/>
    <s v="-05:00"/>
    <s v="Blade"/>
    <s v="Employee22"/>
    <s v="Employee22@blyblade.com"/>
    <x v="16"/>
    <s v="--"/>
    <s v="Travel | UberX"/>
    <x v="0"/>
    <x v="70"/>
    <n v="21"/>
    <s v="10011, USA"/>
    <s v="10016, USA"/>
    <x v="2"/>
    <s v="CORP - Employee Rides"/>
    <s v="DEPT - OPS - NY"/>
    <s v="Monthly Billing"/>
    <s v="Fare"/>
    <n v="16.95"/>
    <n v="0"/>
    <n v="0"/>
    <n v="16.95"/>
    <s v="USD"/>
    <n v="16.95"/>
    <n v="0"/>
    <n v="0"/>
    <n v="16.95"/>
    <n v="1.7"/>
  </r>
  <r>
    <s v="ec36979a-0e43-4d3a-88ec-4d2736994df6"/>
    <d v="2019-08-19T22:58:47"/>
    <d v="2019-08-19T00:00:00"/>
    <s v="10:13PM"/>
    <d v="2019-08-19T00:00:00"/>
    <s v="6:13PM"/>
    <d v="2019-08-19T00:00:00"/>
    <s v="10:34PM"/>
    <d v="2019-08-19T00:00:00"/>
    <s v="6:34PM"/>
    <s v="-05:00"/>
    <s v="Blade"/>
    <s v="Employee28"/>
    <s v="Employee28@blyblade.com"/>
    <x v="4"/>
    <s v="--"/>
    <s v="Travel | Black SUV"/>
    <x v="0"/>
    <x v="182"/>
    <n v="5"/>
    <s v="11430, USA"/>
    <s v="11430, USA"/>
    <x v="3"/>
    <s v="PAX TRAVEL"/>
    <s v="DEPT - OPS - NY"/>
    <s v="Monthly Billing"/>
    <s v="Tip"/>
    <n v="0"/>
    <n v="0"/>
    <n v="6.41"/>
    <n v="6.41"/>
    <s v="USD"/>
    <n v="0"/>
    <n v="0"/>
    <n v="6.41"/>
    <n v="6.41"/>
    <n v="0"/>
  </r>
  <r>
    <s v="d2539f66-3b10-4462-966b-b55aaec9126d"/>
    <d v="2019-06-19T13:11:48"/>
    <d v="2019-06-19T00:00:00"/>
    <s v="12:52PM"/>
    <d v="2019-06-19T00:00:00"/>
    <s v="8:52AM"/>
    <d v="2019-06-19T00:00:00"/>
    <s v="1:11PM"/>
    <d v="2019-06-19T00:00:00"/>
    <s v="9:11AM"/>
    <s v="-05:00"/>
    <s v="Blade"/>
    <s v="Employee4"/>
    <s v="Employee4@blyblade.com"/>
    <x v="1"/>
    <s v="--"/>
    <s v="Travel | UberX"/>
    <x v="0"/>
    <x v="468"/>
    <n v="17"/>
    <s v="10004, USA"/>
    <s v="10016, USA"/>
    <x v="2"/>
    <s v="CORP - Employee Rides"/>
    <s v="DEPT - CX"/>
    <s v="Monthly Billing"/>
    <s v="Fare"/>
    <n v="22.83"/>
    <n v="0"/>
    <n v="0"/>
    <n v="22.83"/>
    <s v="USD"/>
    <n v="22.83"/>
    <n v="0"/>
    <n v="0"/>
    <n v="22.83"/>
    <n v="2.2799999999999998"/>
  </r>
  <r>
    <s v="44d81764-0889-4d49-b801-7ec3045ce211"/>
    <d v="2019-08-19T23:09:25"/>
    <d v="2019-08-19T00:00:00"/>
    <s v="11:00PM"/>
    <d v="2019-08-19T00:00:00"/>
    <s v="7:00PM"/>
    <s v="--"/>
    <s v="--"/>
    <s v="--"/>
    <s v="--"/>
    <s v="-05:00"/>
    <s v="Blade"/>
    <s v="Employee8"/>
    <s v="Employee8@blyblade.com"/>
    <x v="11"/>
    <s v="--"/>
    <s v="Travel | UberX Diamond"/>
    <x v="0"/>
    <x v="3"/>
    <s v="--"/>
    <s v="10016, USA"/>
    <s v="10016, USA"/>
    <x v="7"/>
    <s v="I'M RIDING"/>
    <s v="--"/>
    <s v="Monthly Billing"/>
    <s v="Adjustment"/>
    <n v="-5.44"/>
    <n v="0"/>
    <n v="0"/>
    <n v="-5.44"/>
    <s v="USD"/>
    <n v="-5.44"/>
    <n v="0"/>
    <n v="0"/>
    <n v="-5.44"/>
    <n v="-0.54"/>
  </r>
  <r>
    <s v="dfca919e-2a73-4a2f-9ce2-759a98345198"/>
    <d v="2019-06-19T15:35:43"/>
    <d v="2019-06-19T00:00:00"/>
    <s v="2:53PM"/>
    <d v="2019-06-19T00:00:00"/>
    <s v="10:53AM"/>
    <d v="2019-06-19T00:00:00"/>
    <s v="3:35PM"/>
    <d v="2019-06-19T00:00:00"/>
    <s v="11:35AM"/>
    <s v="-05:00"/>
    <s v="Blade"/>
    <s v="Employee17"/>
    <s v="Employee17@blyblade.com"/>
    <x v="12"/>
    <s v="--"/>
    <s v="Travel | UberX Diamond"/>
    <x v="2"/>
    <x v="1049"/>
    <n v="40"/>
    <s v="07463, USA"/>
    <s v="10011, USA"/>
    <x v="2"/>
    <s v="CORP - Employee Rides"/>
    <s v="DEPT - OPS - NY"/>
    <s v="Monthly Billing"/>
    <s v="Fare"/>
    <n v="60.32"/>
    <n v="0"/>
    <n v="0"/>
    <n v="60.32"/>
    <s v="USD"/>
    <n v="60.32"/>
    <n v="0"/>
    <n v="0"/>
    <n v="60.32"/>
    <n v="6.03"/>
  </r>
  <r>
    <s v="6f81cf20-95c2-414f-a028-978be362c83d"/>
    <d v="2019-06-19T17:46:22"/>
    <d v="2019-06-19T00:00:00"/>
    <s v="5:25PM"/>
    <d v="2019-06-19T00:00:00"/>
    <s v="1:25PM"/>
    <d v="2019-06-19T00:00:00"/>
    <s v="5:46PM"/>
    <d v="2019-06-19T00:00:00"/>
    <s v="1:46PM"/>
    <s v="-05:00"/>
    <s v="Blade"/>
    <s v="Employee4"/>
    <s v="Employee4@blyblade.com"/>
    <x v="1"/>
    <s v="--"/>
    <s v="Travel | UberX"/>
    <x v="0"/>
    <x v="746"/>
    <n v="14"/>
    <s v="10016, USA"/>
    <s v="10004, USA"/>
    <x v="2"/>
    <s v="CORP - Employee Rides"/>
    <s v="DEPT - CX"/>
    <s v="Monthly Billing"/>
    <s v="Fare"/>
    <n v="25.64"/>
    <n v="0"/>
    <n v="0"/>
    <n v="25.64"/>
    <s v="USD"/>
    <n v="25.64"/>
    <n v="0"/>
    <n v="0"/>
    <n v="25.64"/>
    <n v="2.56"/>
  </r>
  <r>
    <s v="916b72ac-1e69-4d2e-bb39-d0d5733b20dd"/>
    <d v="2019-06-19T21:58:48"/>
    <d v="2019-06-19T00:00:00"/>
    <s v="9:34PM"/>
    <d v="2019-06-19T00:00:00"/>
    <s v="5:34PM"/>
    <d v="2019-06-19T00:00:00"/>
    <s v="9:58PM"/>
    <d v="2019-06-19T00:00:00"/>
    <s v="5:58PM"/>
    <s v="-05:00"/>
    <s v="Blade"/>
    <s v="Employee22"/>
    <s v="Employee22@blyblade.com"/>
    <x v="16"/>
    <s v="--"/>
    <s v="Travel | Black"/>
    <x v="0"/>
    <x v="524"/>
    <n v="14"/>
    <s v="10011, USA"/>
    <s v="10013, USA"/>
    <x v="2"/>
    <s v="CORP - Employee Rides"/>
    <s v="DEPT - OPS - NY"/>
    <s v="Monthly Billing"/>
    <s v="Fare"/>
    <n v="36.08"/>
    <n v="0"/>
    <n v="0"/>
    <n v="36.08"/>
    <s v="USD"/>
    <n v="36.08"/>
    <n v="0"/>
    <n v="0"/>
    <n v="36.08"/>
    <n v="3.61"/>
  </r>
  <r>
    <s v="e92e8430-847c-4122-b490-62732b44bbc7"/>
    <d v="2019-06-19T22:48:39"/>
    <d v="2019-06-19T00:00:00"/>
    <s v="10:17PM"/>
    <d v="2019-06-19T00:00:00"/>
    <s v="6:17PM"/>
    <d v="2019-06-19T00:00:00"/>
    <s v="10:48PM"/>
    <d v="2019-06-19T00:00:00"/>
    <s v="6:48PM"/>
    <s v="-05:00"/>
    <s v="Blade"/>
    <s v="Employee22"/>
    <s v="Employee22@blyblade.com"/>
    <x v="16"/>
    <s v="--"/>
    <s v="Travel | UberX"/>
    <x v="0"/>
    <x v="439"/>
    <n v="21"/>
    <s v="10001, USA"/>
    <s v="10013, USA"/>
    <x v="2"/>
    <s v="CORP - Employee Rides"/>
    <s v="DEPT - OPS - NY"/>
    <s v="Monthly Billing"/>
    <s v="Fare"/>
    <n v="18.52"/>
    <n v="0"/>
    <n v="0"/>
    <n v="18.52"/>
    <s v="USD"/>
    <n v="18.52"/>
    <n v="0"/>
    <n v="0"/>
    <n v="18.52"/>
    <n v="1.85"/>
  </r>
  <r>
    <s v="3f70c1a7-2748-4e86-ab6b-5d367c43bf0c"/>
    <d v="2019-06-19T23:08:29"/>
    <d v="2019-06-19T00:00:00"/>
    <s v="10:54PM"/>
    <d v="2019-06-19T00:00:00"/>
    <s v="6:54PM"/>
    <d v="2019-06-19T00:00:00"/>
    <s v="11:08PM"/>
    <d v="2019-06-19T00:00:00"/>
    <s v="7:08PM"/>
    <s v="-05:00"/>
    <s v="Blade"/>
    <s v="Employee22"/>
    <s v="Employee22@blyblade.com"/>
    <x v="16"/>
    <s v="--"/>
    <s v="Travel | UberX"/>
    <x v="0"/>
    <x v="252"/>
    <n v="11"/>
    <s v="10013, USA"/>
    <s v="10001, USA"/>
    <x v="2"/>
    <s v="CORP - Employee Rides"/>
    <s v="DEPT - OPS - NY"/>
    <s v="Monthly Billing"/>
    <s v="Fare"/>
    <n v="22.14"/>
    <n v="0"/>
    <n v="0"/>
    <n v="22.14"/>
    <s v="USD"/>
    <n v="22.14"/>
    <n v="0"/>
    <n v="0"/>
    <n v="22.14"/>
    <n v="2.21"/>
  </r>
  <r>
    <s v="d9640635-35d0-47ab-9536-73bf9cfa8725"/>
    <d v="2019-08-20T00:12:46"/>
    <d v="2019-08-19T00:00:00"/>
    <s v="11:25PM"/>
    <d v="2019-08-19T00:00:00"/>
    <s v="7:25PM"/>
    <d v="2019-08-20T00:00:00"/>
    <s v="12:12AM"/>
    <d v="2019-08-19T00:00:00"/>
    <s v="8:12PM"/>
    <s v="-05:00"/>
    <s v="Blade"/>
    <s v="Employee29"/>
    <s v="Employee29@blyblade.com"/>
    <x v="7"/>
    <s v="--"/>
    <s v="Travel | Premium SUV"/>
    <x v="1"/>
    <x v="585"/>
    <n v="34"/>
    <s v="11937, USA"/>
    <s v="11954, USA"/>
    <x v="12"/>
    <s v="PAX TRAVEL"/>
    <s v="DEPT - OPS - NY"/>
    <s v="Monthly Billing"/>
    <s v="Tip"/>
    <n v="0"/>
    <n v="0"/>
    <n v="19.350000000000001"/>
    <n v="19.350000000000001"/>
    <s v="USD"/>
    <n v="0"/>
    <n v="0"/>
    <n v="19.350000000000001"/>
    <n v="19.350000000000001"/>
    <n v="0"/>
  </r>
  <r>
    <s v="c5d00b15-6894-4172-9da8-46beb63b29c9"/>
    <d v="2019-06-21T12:17:20"/>
    <d v="2019-06-21T00:00:00"/>
    <s v="11:49AM"/>
    <d v="2019-06-21T00:00:00"/>
    <s v="7:49AM"/>
    <d v="2019-06-21T00:00:00"/>
    <s v="12:17PM"/>
    <d v="2019-06-21T00:00:00"/>
    <s v="8:17AM"/>
    <s v="-05:00"/>
    <s v="Blade"/>
    <s v="Employee6"/>
    <s v="Employee6@blyblade.com"/>
    <x v="3"/>
    <s v="--"/>
    <s v="Travel | UberX"/>
    <x v="0"/>
    <x v="262"/>
    <n v="24"/>
    <s v="10019, USA"/>
    <s v="10016, USA"/>
    <x v="2"/>
    <s v="CORP - Employee Rides"/>
    <s v="DEPT - OPS - NY"/>
    <s v="Monthly Billing"/>
    <s v="Fare"/>
    <n v="35.69"/>
    <n v="0"/>
    <n v="0"/>
    <n v="35.69"/>
    <s v="USD"/>
    <n v="35.69"/>
    <n v="0"/>
    <n v="0"/>
    <n v="35.69"/>
    <n v="3.57"/>
  </r>
  <r>
    <s v="5339f59d-fad0-475c-94ff-207e169546f5"/>
    <d v="2019-08-20T00:32:09"/>
    <d v="2019-08-20T00:00:00"/>
    <s v="12:13AM"/>
    <d v="2019-08-19T00:00:00"/>
    <s v="8:13PM"/>
    <d v="2019-08-20T00:00:00"/>
    <s v="12:30AM"/>
    <d v="2019-08-19T00:00:00"/>
    <s v="8:30PM"/>
    <s v="-05:00"/>
    <s v="Blade"/>
    <s v="Employee29"/>
    <s v="Employee29@blyblade.com"/>
    <x v="7"/>
    <s v="--"/>
    <s v="Travel | UberX"/>
    <x v="0"/>
    <x v="258"/>
    <n v="10"/>
    <s v="10011, USA"/>
    <s v="10014, USA"/>
    <x v="7"/>
    <s v="I'M RIDING"/>
    <s v="DEPT - OPS - NY"/>
    <s v="Monthly Billing"/>
    <s v="Tip"/>
    <n v="0"/>
    <n v="0"/>
    <n v="3.08"/>
    <n v="3.08"/>
    <s v="USD"/>
    <n v="0"/>
    <n v="0"/>
    <n v="3.08"/>
    <n v="3.08"/>
    <n v="0"/>
  </r>
  <r>
    <s v="72b12b03-a43f-4f97-9d3e-82ed0bc855a0"/>
    <d v="2019-06-21T13:40:44"/>
    <d v="2019-06-21T00:00:00"/>
    <s v="1:22PM"/>
    <d v="2019-06-21T00:00:00"/>
    <s v="9:22AM"/>
    <d v="2019-06-21T00:00:00"/>
    <s v="1:40PM"/>
    <d v="2019-06-21T00:00:00"/>
    <s v="9:40AM"/>
    <s v="-05:00"/>
    <s v="Blade"/>
    <s v="Employee4"/>
    <s v="Employee4@blyblade.com"/>
    <x v="1"/>
    <s v="--"/>
    <s v="Travel | UberX"/>
    <x v="2"/>
    <x v="726"/>
    <n v="14"/>
    <s v="07608, USA"/>
    <s v="07652, USA"/>
    <x v="2"/>
    <s v="CORP - Employee Rides"/>
    <s v="DEPT - CX"/>
    <s v="Monthly Billing"/>
    <s v="Fare"/>
    <n v="12.23"/>
    <n v="0"/>
    <n v="0"/>
    <n v="12.23"/>
    <s v="USD"/>
    <n v="12.23"/>
    <n v="0"/>
    <n v="0"/>
    <n v="12.23"/>
    <n v="1.22"/>
  </r>
  <r>
    <s v="4951c816-e0ef-4e23-afd8-246923e95fc0"/>
    <d v="2019-08-20T00:55:13"/>
    <d v="2019-08-19T00:00:00"/>
    <s v="11:26PM"/>
    <d v="2019-08-19T00:00:00"/>
    <s v="7:26PM"/>
    <d v="2019-08-20T00:00:00"/>
    <s v="12:54AM"/>
    <d v="2019-08-19T00:00:00"/>
    <s v="8:54PM"/>
    <s v="-05:00"/>
    <s v="Blade"/>
    <s v="Employee2"/>
    <s v="Employee2@blyblade.com"/>
    <x v="2"/>
    <s v="--"/>
    <s v="Travel | Premium SUV"/>
    <x v="1"/>
    <x v="586"/>
    <n v="78"/>
    <s v="11937, USA"/>
    <s v="11772, USA"/>
    <x v="12"/>
    <s v="PAX TRAVEL"/>
    <s v="DEPT - OPS - NY"/>
    <s v="Monthly Billing"/>
    <s v="Tip"/>
    <n v="0"/>
    <n v="0"/>
    <n v="15.25"/>
    <n v="15.25"/>
    <s v="USD"/>
    <n v="0"/>
    <n v="0"/>
    <n v="15.25"/>
    <n v="15.25"/>
    <n v="0"/>
  </r>
  <r>
    <s v="0fe3563c-62e2-441d-b90d-5d2786de4664"/>
    <d v="2019-06-21T14:58:07"/>
    <d v="2019-06-21T00:00:00"/>
    <s v="2:43PM"/>
    <d v="2019-06-21T00:00:00"/>
    <s v="10:43AM"/>
    <d v="2019-06-21T00:00:00"/>
    <s v="2:57PM"/>
    <d v="2019-06-21T00:00:00"/>
    <s v="10:57AM"/>
    <s v="-05:00"/>
    <s v="Blade"/>
    <s v="Employee4"/>
    <s v="Employee4@blyblade.com"/>
    <x v="1"/>
    <s v="--"/>
    <s v="Travel | UberX"/>
    <x v="2"/>
    <x v="366"/>
    <n v="13"/>
    <s v="07652, USA"/>
    <s v="07608, USA"/>
    <x v="2"/>
    <s v="CORP - Employee Rides"/>
    <s v="DEPT - CX"/>
    <s v="Monthly Billing"/>
    <s v="Fare"/>
    <n v="13.14"/>
    <n v="0"/>
    <n v="0"/>
    <n v="13.14"/>
    <s v="USD"/>
    <n v="13.14"/>
    <n v="0"/>
    <n v="0"/>
    <n v="13.14"/>
    <n v="1.31"/>
  </r>
  <r>
    <s v="5665651b-025d-455f-96e3-f1f1979ca984"/>
    <d v="2019-06-21T15:58:32"/>
    <d v="2019-06-21T00:00:00"/>
    <s v="3:21PM"/>
    <d v="2019-06-21T00:00:00"/>
    <s v="11:21AM"/>
    <d v="2019-06-21T00:00:00"/>
    <s v="3:58PM"/>
    <d v="2019-06-21T00:00:00"/>
    <s v="11:58AM"/>
    <s v="-05:00"/>
    <s v="Blade"/>
    <s v="Employee9"/>
    <s v="Employee9@blyblade.com"/>
    <x v="8"/>
    <s v="--"/>
    <s v="Travel | UberX"/>
    <x v="0"/>
    <x v="903"/>
    <n v="29"/>
    <s v="10011, USA"/>
    <s v="10018, USA"/>
    <x v="2"/>
    <s v="CORP - Employee Rides"/>
    <s v="DEPT - FR - NY"/>
    <s v="Monthly Billing"/>
    <s v="Fare"/>
    <n v="26.62"/>
    <n v="0"/>
    <n v="0"/>
    <n v="26.62"/>
    <s v="USD"/>
    <n v="26.62"/>
    <n v="0"/>
    <n v="0"/>
    <n v="26.62"/>
    <n v="2.66"/>
  </r>
  <r>
    <s v="5bbfb7bd-fe41-447c-ab54-69199d29a053"/>
    <d v="2019-06-21T16:17:46"/>
    <d v="2019-06-21T00:00:00"/>
    <s v="4:00PM"/>
    <d v="2019-06-21T00:00:00"/>
    <s v="12:00PM"/>
    <d v="2019-06-21T00:00:00"/>
    <s v="4:17PM"/>
    <d v="2019-06-21T00:00:00"/>
    <s v="12:17PM"/>
    <s v="-05:00"/>
    <s v="Blade"/>
    <s v="Employee9"/>
    <s v="Employee9@blyblade.com"/>
    <x v="8"/>
    <s v="--"/>
    <s v="Travel | UberX"/>
    <x v="0"/>
    <x v="178"/>
    <n v="12"/>
    <s v="10018, USA"/>
    <s v="10011, USA"/>
    <x v="2"/>
    <s v="CORP - Employee Rides"/>
    <s v="DEPT - FR - NY"/>
    <s v="Monthly Billing"/>
    <s v="Fare"/>
    <n v="16.55"/>
    <n v="0"/>
    <n v="0"/>
    <n v="16.55"/>
    <s v="USD"/>
    <n v="16.55"/>
    <n v="0"/>
    <n v="0"/>
    <n v="16.55"/>
    <n v="1.66"/>
  </r>
  <r>
    <s v="4e0b27f7-54ae-4431-94c6-9cd26513194d"/>
    <d v="2019-06-21T18:44:46"/>
    <d v="2019-06-21T00:00:00"/>
    <s v="6:27PM"/>
    <d v="2019-06-21T00:00:00"/>
    <s v="2:27PM"/>
    <d v="2019-06-21T00:00:00"/>
    <s v="6:44PM"/>
    <d v="2019-06-21T00:00:00"/>
    <s v="2:44PM"/>
    <s v="-05:00"/>
    <s v="Blade"/>
    <s v="Employee4"/>
    <s v="Employee4@blyblade.com"/>
    <x v="1"/>
    <s v="--"/>
    <s v="Travel | UberX"/>
    <x v="0"/>
    <x v="268"/>
    <n v="13"/>
    <s v="10038, USA"/>
    <s v="10004, USA"/>
    <x v="2"/>
    <s v="CORP - Employee Rides"/>
    <s v="DEPT - CX"/>
    <s v="Monthly Billing"/>
    <s v="Fare"/>
    <n v="11.16"/>
    <n v="0"/>
    <n v="0"/>
    <n v="11.16"/>
    <s v="USD"/>
    <n v="11.16"/>
    <n v="0"/>
    <n v="0"/>
    <n v="11.16"/>
    <n v="1.1200000000000001"/>
  </r>
  <r>
    <s v="68a58b18-316f-4aa1-a708-71e9f8601fa9"/>
    <d v="2019-06-22T16:05:15"/>
    <d v="2019-06-22T00:00:00"/>
    <s v="3:45PM"/>
    <d v="2019-06-22T00:00:00"/>
    <s v="11:45AM"/>
    <d v="2019-06-22T00:00:00"/>
    <s v="4:05PM"/>
    <d v="2019-06-22T00:00:00"/>
    <s v="12:05PM"/>
    <s v="-05:00"/>
    <s v="Blade"/>
    <s v="Employee22"/>
    <s v="Employee22@blyblade.com"/>
    <x v="16"/>
    <s v="--"/>
    <s v="Travel | UberX"/>
    <x v="0"/>
    <x v="252"/>
    <n v="14"/>
    <s v="10016, USA"/>
    <s v="10013, USA"/>
    <x v="2"/>
    <s v="CORP - Employee Rides"/>
    <s v="DEPT - OPS - NY"/>
    <s v="Monthly Billing"/>
    <s v="Fare"/>
    <n v="20.84"/>
    <n v="0"/>
    <n v="0"/>
    <n v="20.84"/>
    <s v="USD"/>
    <n v="20.84"/>
    <n v="0"/>
    <n v="0"/>
    <n v="20.84"/>
    <n v="2.08"/>
  </r>
  <r>
    <s v="bdf03574-7ac6-4f3d-978f-54c10bfbe0ef"/>
    <d v="2019-06-24T14:20:57"/>
    <d v="2019-06-24T00:00:00"/>
    <s v="12:42PM"/>
    <d v="2019-06-24T00:00:00"/>
    <s v="8:42AM"/>
    <d v="2019-06-24T00:00:00"/>
    <s v="2:20PM"/>
    <d v="2019-06-24T00:00:00"/>
    <s v="10:20AM"/>
    <s v="-05:00"/>
    <s v="Blade"/>
    <s v="Employee17"/>
    <s v="Employee17@blyblade.com"/>
    <x v="12"/>
    <s v="--"/>
    <s v="Travel | UberX Diamond"/>
    <x v="2"/>
    <x v="1050"/>
    <n v="90"/>
    <s v="07417, USA"/>
    <s v="10011, USA"/>
    <x v="2"/>
    <s v="CORP - Employee Rides"/>
    <s v="DEPT - OPS - NY"/>
    <s v="Monthly Billing"/>
    <s v="Fare"/>
    <n v="67.81"/>
    <n v="0"/>
    <n v="0"/>
    <n v="67.81"/>
    <s v="USD"/>
    <n v="67.81"/>
    <n v="0"/>
    <n v="0"/>
    <n v="67.81"/>
    <n v="6.78"/>
  </r>
  <r>
    <s v="15c9c889-09fb-443d-9f78-f05a1e3a58dc"/>
    <d v="2019-06-24T22:19:10"/>
    <d v="2019-06-24T00:00:00"/>
    <s v="9:58PM"/>
    <d v="2019-06-24T00:00:00"/>
    <s v="5:58PM"/>
    <d v="2019-06-24T00:00:00"/>
    <s v="10:19PM"/>
    <d v="2019-06-24T00:00:00"/>
    <s v="6:19PM"/>
    <s v="-05:00"/>
    <s v="Blade"/>
    <s v="Employee22"/>
    <s v="Employee22@blyblade.com"/>
    <x v="16"/>
    <s v="--"/>
    <s v="Travel | UberX"/>
    <x v="0"/>
    <x v="400"/>
    <n v="16"/>
    <s v="10011, USA"/>
    <s v="10014, USA"/>
    <x v="2"/>
    <s v="CORP - Employee Rides"/>
    <s v="DEPT - OPS - NY"/>
    <s v="Monthly Billing"/>
    <s v="Fare"/>
    <n v="12.91"/>
    <n v="0"/>
    <n v="0"/>
    <n v="12.91"/>
    <s v="USD"/>
    <n v="12.91"/>
    <n v="0"/>
    <n v="0"/>
    <n v="12.91"/>
    <n v="1.29"/>
  </r>
  <r>
    <s v="4ae3ac95-2493-4f95-ac2d-e489722ac160"/>
    <d v="2019-06-25T01:55:26"/>
    <d v="2019-06-25T00:00:00"/>
    <s v="1:33AM"/>
    <d v="2019-06-24T00:00:00"/>
    <s v="9:33PM"/>
    <d v="2019-06-25T00:00:00"/>
    <s v="1:55AM"/>
    <d v="2019-06-24T00:00:00"/>
    <s v="9:55PM"/>
    <s v="-05:00"/>
    <s v="Blade"/>
    <s v="Employee17"/>
    <s v="Employee17@blyblade.com"/>
    <x v="12"/>
    <s v="--"/>
    <s v="Travel | UberX"/>
    <x v="0"/>
    <x v="569"/>
    <n v="10"/>
    <s v="10011, USA"/>
    <s v="10011, USA"/>
    <x v="2"/>
    <s v="CORP - Employee Rides"/>
    <s v="DEPT - OPS - NY"/>
    <s v="Monthly Billing"/>
    <s v="Fare"/>
    <n v="17.23"/>
    <n v="0"/>
    <n v="0"/>
    <n v="17.23"/>
    <s v="USD"/>
    <n v="17.23"/>
    <n v="0"/>
    <n v="0"/>
    <n v="17.23"/>
    <n v="1.72"/>
  </r>
  <r>
    <s v="616129db-228d-4757-bb9d-69035b039b5e"/>
    <d v="2019-06-25T23:29:26"/>
    <d v="2019-06-25T00:00:00"/>
    <s v="11:14PM"/>
    <d v="2019-06-25T00:00:00"/>
    <s v="7:14PM"/>
    <d v="2019-06-25T00:00:00"/>
    <s v="11:28PM"/>
    <d v="2019-06-25T00:00:00"/>
    <s v="7:28PM"/>
    <s v="-05:00"/>
    <s v="Blade"/>
    <s v="Employee17"/>
    <s v="Employee17@blyblade.com"/>
    <x v="12"/>
    <s v="--"/>
    <s v="Travel | Black SUV"/>
    <x v="0"/>
    <x v="846"/>
    <n v="10"/>
    <s v="10001, USA"/>
    <s v="10014, USA"/>
    <x v="2"/>
    <s v="CORP - Employee Rides"/>
    <s v="DEPT - OPS - NY"/>
    <s v="Monthly Billing"/>
    <s v="Fare"/>
    <n v="37.57"/>
    <n v="0"/>
    <n v="0"/>
    <n v="37.57"/>
    <s v="USD"/>
    <n v="37.57"/>
    <n v="0"/>
    <n v="0"/>
    <n v="37.57"/>
    <n v="3.76"/>
  </r>
  <r>
    <s v="332f055e-a06b-4b51-8eeb-c9ea29c28159"/>
    <d v="2019-06-26T13:01:19"/>
    <d v="2019-06-26T00:00:00"/>
    <s v="12:43PM"/>
    <d v="2019-06-26T00:00:00"/>
    <s v="8:43AM"/>
    <d v="2019-06-26T00:00:00"/>
    <s v="1:01PM"/>
    <d v="2019-06-26T00:00:00"/>
    <s v="9:01AM"/>
    <s v="-05:00"/>
    <s v="Blade"/>
    <s v="Employee4"/>
    <s v="Employee4@blyblade.com"/>
    <x v="1"/>
    <s v="--"/>
    <s v="Travel | UberX"/>
    <x v="0"/>
    <x v="84"/>
    <n v="14"/>
    <s v="10004, USA"/>
    <s v="10016, USA"/>
    <x v="2"/>
    <s v="CORP - Employee Rides"/>
    <s v="DEPT - CX"/>
    <s v="Monthly Billing"/>
    <s v="Fare"/>
    <n v="18.05"/>
    <n v="0"/>
    <n v="0"/>
    <n v="18.05"/>
    <s v="USD"/>
    <n v="18.05"/>
    <n v="0"/>
    <n v="0"/>
    <n v="18.05"/>
    <n v="1.81"/>
  </r>
  <r>
    <s v="53c48496-c226-4e51-91b4-a2d94aa32950"/>
    <d v="2019-08-20T12:11:53"/>
    <d v="2019-08-19T00:00:00"/>
    <s v="11:05PM"/>
    <d v="2019-08-19T00:00:00"/>
    <s v="7:05PM"/>
    <d v="2019-08-19T00:00:00"/>
    <s v="11:19PM"/>
    <d v="2019-08-19T00:00:00"/>
    <s v="7:19PM"/>
    <s v="-05:00"/>
    <s v="Blade"/>
    <s v="Employee4"/>
    <s v="Employee4@blyblade.com"/>
    <x v="1"/>
    <s v="--"/>
    <s v="Travel | UberX Diamond"/>
    <x v="0"/>
    <x v="672"/>
    <n v="10"/>
    <s v="10016, USA"/>
    <s v="10038, USA"/>
    <x v="7"/>
    <s v="I'M RIDING"/>
    <s v="DEPT - CX"/>
    <s v="Monthly Billing"/>
    <s v="Tip"/>
    <n v="0"/>
    <n v="0"/>
    <n v="1.03"/>
    <n v="1.03"/>
    <s v="USD"/>
    <n v="0"/>
    <n v="0"/>
    <n v="1.03"/>
    <n v="1.03"/>
    <n v="0"/>
  </r>
  <r>
    <s v="515e14ff-2879-4db2-82c2-7027aa2b4633"/>
    <d v="2019-06-26T19:03:28"/>
    <d v="2019-06-26T00:00:00"/>
    <s v="6:59PM"/>
    <d v="2019-06-26T00:00:00"/>
    <s v="2:59PM"/>
    <s v="--"/>
    <s v="--"/>
    <s v="--"/>
    <s v="--"/>
    <s v="-05:00"/>
    <s v="Blade"/>
    <s v="Employee8"/>
    <s v="Employee8@blyblade.com"/>
    <x v="11"/>
    <s v="--"/>
    <s v="Travel | UberX"/>
    <x v="0"/>
    <x v="3"/>
    <s v="--"/>
    <s v="10001, USA"/>
    <s v="10001, USA"/>
    <x v="2"/>
    <s v="CORP - Employee Rides"/>
    <s v="--"/>
    <s v="Monthly Billing"/>
    <s v="Fare"/>
    <n v="5.44"/>
    <n v="0"/>
    <n v="0"/>
    <n v="5.44"/>
    <s v="USD"/>
    <n v="5.44"/>
    <n v="0"/>
    <n v="0"/>
    <n v="5.44"/>
    <n v="0.54"/>
  </r>
  <r>
    <s v="9eb33417-58be-4d99-849b-1e349e98989b"/>
    <d v="2019-06-26T19:17:13"/>
    <d v="2019-06-26T00:00:00"/>
    <s v="7:04PM"/>
    <d v="2019-06-26T00:00:00"/>
    <s v="3:04PM"/>
    <d v="2019-06-26T00:00:00"/>
    <s v="7:17PM"/>
    <d v="2019-06-26T00:00:00"/>
    <s v="3:17PM"/>
    <s v="-05:00"/>
    <s v="Blade"/>
    <s v="Employee9"/>
    <s v="Employee9@blyblade.com"/>
    <x v="8"/>
    <s v="--"/>
    <s v="Travel | UberX"/>
    <x v="0"/>
    <x v="219"/>
    <n v="8"/>
    <s v="10011, USA"/>
    <s v="10001, USA"/>
    <x v="2"/>
    <s v="CORP - Employee Rides"/>
    <s v="DEPT - FR - NY"/>
    <s v="Monthly Billing"/>
    <s v="Fare"/>
    <n v="13.87"/>
    <n v="0"/>
    <n v="0"/>
    <n v="13.87"/>
    <s v="USD"/>
    <n v="13.87"/>
    <n v="0"/>
    <n v="0"/>
    <n v="13.87"/>
    <n v="1.39"/>
  </r>
  <r>
    <s v="fe32d1f8-3cbe-4dbe-aecf-d19daef96a78"/>
    <d v="2019-06-26T19:38:25"/>
    <d v="2019-06-26T00:00:00"/>
    <s v="7:34PM"/>
    <d v="2019-06-26T00:00:00"/>
    <s v="3:34PM"/>
    <s v="--"/>
    <s v="--"/>
    <s v="--"/>
    <s v="--"/>
    <s v="-05:00"/>
    <s v="Blade"/>
    <s v="Employee9"/>
    <s v="Employee9@blyblade.com"/>
    <x v="8"/>
    <s v="--"/>
    <s v="Travel | UberX"/>
    <x v="0"/>
    <x v="3"/>
    <s v="--"/>
    <s v="10001, USA"/>
    <s v="10001, USA"/>
    <x v="2"/>
    <s v="CORP - Employee Rides"/>
    <s v="DEPT - FR - NY"/>
    <s v="Monthly Billing"/>
    <s v="Fare"/>
    <n v="5.44"/>
    <n v="0"/>
    <n v="0"/>
    <n v="5.44"/>
    <s v="USD"/>
    <n v="5.44"/>
    <n v="0"/>
    <n v="0"/>
    <n v="5.44"/>
    <n v="0.54"/>
  </r>
  <r>
    <s v="7e197653-280e-4463-9809-414209cb2e92"/>
    <d v="2019-08-20T12:59:57"/>
    <d v="2019-08-20T00:00:00"/>
    <s v="12:34PM"/>
    <d v="2019-08-20T00:00:00"/>
    <s v="8:34AM"/>
    <d v="2019-08-20T00:00:00"/>
    <s v="12:59PM"/>
    <d v="2019-08-20T00:00:00"/>
    <s v="8:59AM"/>
    <s v="-05:00"/>
    <s v="Blade"/>
    <s v="Employee47"/>
    <s v="Employee47@blyblade.com"/>
    <x v="32"/>
    <s v="--"/>
    <s v="Travel | UberX"/>
    <x v="0"/>
    <x v="903"/>
    <n v="20"/>
    <s v="10010, USA"/>
    <s v="10014, USA"/>
    <x v="7"/>
    <s v="I'M RIDING"/>
    <s v="DEPT - CX"/>
    <s v="Monthly Billing"/>
    <s v="Tip"/>
    <n v="0"/>
    <n v="0"/>
    <n v="3.08"/>
    <n v="3.08"/>
    <s v="USD"/>
    <n v="0"/>
    <n v="0"/>
    <n v="3.08"/>
    <n v="3.08"/>
    <n v="0"/>
  </r>
  <r>
    <s v="960c175f-f2f4-43f5-aaca-8e8db28173a5"/>
    <d v="2019-06-26T19:57:24"/>
    <d v="2019-06-26T00:00:00"/>
    <s v="7:40PM"/>
    <d v="2019-06-26T00:00:00"/>
    <s v="3:40PM"/>
    <d v="2019-06-26T00:00:00"/>
    <s v="7:57PM"/>
    <d v="2019-06-26T00:00:00"/>
    <s v="3:57PM"/>
    <s v="-05:00"/>
    <s v="Blade"/>
    <s v="Employee9"/>
    <s v="Employee9@blyblade.com"/>
    <x v="8"/>
    <s v="--"/>
    <s v="Travel | UberX"/>
    <x v="0"/>
    <x v="651"/>
    <n v="15"/>
    <s v="10123, USA"/>
    <s v="10001, USA"/>
    <x v="2"/>
    <s v="CORP - Employee Rides"/>
    <s v="DEPT - FR - NY"/>
    <s v="Monthly Billing"/>
    <s v="Fare"/>
    <n v="17.16"/>
    <n v="0"/>
    <n v="0"/>
    <n v="17.16"/>
    <s v="USD"/>
    <n v="17.16"/>
    <n v="0"/>
    <n v="0"/>
    <n v="17.16"/>
    <n v="1.72"/>
  </r>
  <r>
    <s v="c8043049-a713-46d4-a60a-bacf06939e6d"/>
    <d v="2019-06-26T21:39:08"/>
    <d v="2019-06-26T00:00:00"/>
    <s v="8:53PM"/>
    <d v="2019-06-26T00:00:00"/>
    <s v="4:53PM"/>
    <d v="2019-06-26T00:00:00"/>
    <s v="9:38PM"/>
    <d v="2019-06-26T00:00:00"/>
    <s v="5:38PM"/>
    <s v="-05:00"/>
    <s v="Blade"/>
    <s v="Employee4"/>
    <s v="Employee4@blyblade.com"/>
    <x v="1"/>
    <s v="--"/>
    <s v="Travel | UberX"/>
    <x v="0"/>
    <x v="1051"/>
    <n v="39"/>
    <s v="10016, USA"/>
    <s v="10005, USA"/>
    <x v="2"/>
    <s v="CORP - Employee Rides"/>
    <s v="DEPT - CX"/>
    <s v="Monthly Billing"/>
    <s v="Fare"/>
    <n v="37.380000000000003"/>
    <n v="0"/>
    <n v="0"/>
    <n v="37.380000000000003"/>
    <s v="USD"/>
    <n v="37.380000000000003"/>
    <n v="0"/>
    <n v="0"/>
    <n v="37.380000000000003"/>
    <n v="3.74"/>
  </r>
  <r>
    <s v="f003e4a0-0f8d-45e5-a00d-41c4bd434a31"/>
    <d v="2019-06-26T22:40:48"/>
    <d v="2019-06-26T00:00:00"/>
    <s v="10:15PM"/>
    <d v="2019-06-26T00:00:00"/>
    <s v="6:15PM"/>
    <d v="2019-06-26T00:00:00"/>
    <s v="10:40PM"/>
    <d v="2019-06-26T00:00:00"/>
    <s v="6:40PM"/>
    <s v="-05:00"/>
    <s v="Blade"/>
    <s v="Employee9"/>
    <s v="Employee9@blyblade.com"/>
    <x v="8"/>
    <s v="--"/>
    <s v="Travel | UberX"/>
    <x v="0"/>
    <x v="759"/>
    <n v="18"/>
    <s v="10011, USA"/>
    <s v="10016, USA"/>
    <x v="2"/>
    <s v="CORP - Employee Rides"/>
    <s v="DEPT - FR - NY"/>
    <s v="Monthly Billing"/>
    <s v="Fare"/>
    <n v="22.95"/>
    <n v="0"/>
    <n v="0"/>
    <n v="22.95"/>
    <s v="USD"/>
    <n v="22.95"/>
    <n v="0"/>
    <n v="0"/>
    <n v="22.95"/>
    <n v="2.2999999999999998"/>
  </r>
  <r>
    <s v="7b6f9d49-417c-41ac-8c45-45e2692855d2"/>
    <d v="2019-08-20T14:49:57"/>
    <d v="2019-08-20T00:00:00"/>
    <s v="12:12PM"/>
    <d v="2019-08-20T00:00:00"/>
    <s v="8:12AM"/>
    <d v="2019-08-20T00:00:00"/>
    <s v="12:25PM"/>
    <d v="2019-08-20T00:00:00"/>
    <s v="8:25AM"/>
    <s v="-05:00"/>
    <s v="Blade"/>
    <s v="Employee4"/>
    <s v="Employee4@blyblade.com"/>
    <x v="1"/>
    <s v="--"/>
    <s v="Travel | UberX Diamond"/>
    <x v="0"/>
    <x v="451"/>
    <n v="9"/>
    <s v="10038, USA"/>
    <s v="10016, USA"/>
    <x v="7"/>
    <s v="I'M RIDING"/>
    <s v="DEPT - CX"/>
    <s v="Monthly Billing"/>
    <s v="Tip"/>
    <n v="0"/>
    <n v="0"/>
    <n v="1.03"/>
    <n v="1.03"/>
    <s v="USD"/>
    <n v="0"/>
    <n v="0"/>
    <n v="1.03"/>
    <n v="1.03"/>
    <n v="0"/>
  </r>
  <r>
    <s v="f6a7a18e-3cd3-48a6-9b42-09b747162064"/>
    <d v="2019-06-26T23:28:10"/>
    <d v="2019-06-26T00:00:00"/>
    <s v="11:15PM"/>
    <d v="2019-06-26T00:00:00"/>
    <s v="7:15PM"/>
    <d v="2019-06-26T00:00:00"/>
    <s v="11:28PM"/>
    <d v="2019-06-26T00:00:00"/>
    <s v="7:28PM"/>
    <s v="-05:00"/>
    <s v="Blade"/>
    <s v="Employee22"/>
    <s v="Employee22@blyblade.com"/>
    <x v="16"/>
    <s v="--"/>
    <s v="Travel | UberX"/>
    <x v="0"/>
    <x v="1052"/>
    <n v="8"/>
    <s v="10001, USA"/>
    <s v="10016, USA"/>
    <x v="2"/>
    <s v="CORP - Employee Rides"/>
    <s v="DEPT - OPS - NY"/>
    <s v="Monthly Billing"/>
    <s v="Fare"/>
    <n v="8.83"/>
    <n v="0"/>
    <n v="0"/>
    <n v="8.83"/>
    <s v="USD"/>
    <n v="8.83"/>
    <n v="0"/>
    <n v="0"/>
    <n v="8.83"/>
    <n v="0.88"/>
  </r>
  <r>
    <s v="6396a87e-1da7-41d9-a0cb-7695b01a8ef4"/>
    <d v="2019-06-27T22:00:48"/>
    <d v="2019-06-27T00:00:00"/>
    <s v="9:27PM"/>
    <d v="2019-06-27T00:00:00"/>
    <s v="5:27PM"/>
    <d v="2019-06-27T00:00:00"/>
    <s v="10:00PM"/>
    <d v="2019-06-27T00:00:00"/>
    <s v="6:00PM"/>
    <s v="-05:00"/>
    <s v="Blade"/>
    <s v="Employee5"/>
    <s v="Employee5@blyblade.com"/>
    <x v="9"/>
    <s v="--"/>
    <s v="Travel | Black SUV"/>
    <x v="0"/>
    <x v="13"/>
    <n v="25"/>
    <s v="10011, USA"/>
    <s v="10016, USA"/>
    <x v="2"/>
    <s v="CORP - Employee Rides"/>
    <s v="DEPT - OPS - NY"/>
    <s v="Monthly Billing"/>
    <s v="Fare"/>
    <n v="68.23"/>
    <n v="0"/>
    <n v="0"/>
    <n v="68.23"/>
    <s v="USD"/>
    <n v="68.23"/>
    <n v="0"/>
    <n v="0"/>
    <n v="68.23"/>
    <n v="6.82"/>
  </r>
  <r>
    <s v="561b7c0c-41de-4837-afec-e95858a0f50c"/>
    <d v="2019-06-27T23:31:25"/>
    <d v="2019-06-27T00:00:00"/>
    <s v="11:02PM"/>
    <d v="2019-06-27T00:00:00"/>
    <s v="7:02PM"/>
    <d v="2019-06-27T00:00:00"/>
    <s v="11:31PM"/>
    <d v="2019-06-27T00:00:00"/>
    <s v="7:31PM"/>
    <s v="-05:00"/>
    <s v="Blade"/>
    <s v="Employee6"/>
    <s v="Employee6@blyblade.com"/>
    <x v="3"/>
    <s v="--"/>
    <s v="Travel | Black SUV"/>
    <x v="0"/>
    <x v="813"/>
    <n v="28"/>
    <s v="10010, USA"/>
    <s v="10005, USA"/>
    <x v="2"/>
    <s v="CORP - Employee Rides"/>
    <s v="DEPT - OPS - NY"/>
    <s v="Monthly Billing"/>
    <s v="Fare"/>
    <n v="80.099999999999994"/>
    <n v="0"/>
    <n v="0"/>
    <n v="80.099999999999994"/>
    <s v="USD"/>
    <n v="80.099999999999994"/>
    <n v="0"/>
    <n v="0"/>
    <n v="80.099999999999994"/>
    <n v="8.01"/>
  </r>
  <r>
    <s v="e5d8eec6-691a-52d4-b27d-8b1cbcceb8ff"/>
    <d v="2019-08-20T15:49:42"/>
    <d v="2019-08-20T00:00:00"/>
    <s v="3:11PM"/>
    <d v="2019-08-20T00:00:00"/>
    <s v="11:11AM"/>
    <d v="2019-08-20T00:00:00"/>
    <s v="3:49PM"/>
    <d v="2019-08-20T00:00:00"/>
    <s v="11:49AM"/>
    <s v="-05:00"/>
    <s v="Blade"/>
    <s v="Employee46"/>
    <s v="Employee46@blyblade.com"/>
    <x v="43"/>
    <s v="--"/>
    <s v="Eats"/>
    <x v="0"/>
    <x v="395"/>
    <n v="38"/>
    <s v="10016, USA"/>
    <s v="10016, USA"/>
    <x v="9"/>
    <s v="Blade - Lunch Policy"/>
    <s v="BLADE - CX + SR CX"/>
    <s v="Monthly Billing"/>
    <s v="Fare and Tip"/>
    <n v="16.89"/>
    <n v="0"/>
    <n v="2"/>
    <n v="16.89"/>
    <s v="USD"/>
    <n v="16.89"/>
    <n v="0"/>
    <n v="2"/>
    <n v="16.89"/>
    <n v="1.69"/>
  </r>
  <r>
    <s v="4951c816-e0ef-4e23-afd8-246923e95fc0"/>
    <d v="2019-08-20T16:47:50"/>
    <d v="2019-08-19T00:00:00"/>
    <s v="11:26PM"/>
    <d v="2019-08-19T00:00:00"/>
    <s v="7:26PM"/>
    <d v="2019-08-20T00:00:00"/>
    <s v="12:54AM"/>
    <d v="2019-08-19T00:00:00"/>
    <s v="8:54PM"/>
    <s v="-05:00"/>
    <s v="Blade"/>
    <s v="Employee2"/>
    <s v="Employee2@blyblade.com"/>
    <x v="2"/>
    <s v="--"/>
    <s v="Travel | Premium SUV"/>
    <x v="1"/>
    <x v="586"/>
    <n v="78"/>
    <s v="11937, USA"/>
    <s v="11772, USA"/>
    <x v="12"/>
    <s v="PAX TRAVEL"/>
    <s v="DEPT - OPS - NY"/>
    <s v="Monthly Billing"/>
    <s v="Adjustment"/>
    <n v="-348.1"/>
    <n v="0"/>
    <n v="0"/>
    <n v="-348.1"/>
    <s v="USD"/>
    <n v="-348.1"/>
    <n v="0"/>
    <n v="0"/>
    <n v="-348.1"/>
    <n v="-34.81"/>
  </r>
  <r>
    <s v="a8954ef3-42ee-4c79-9891-faf68a35189a"/>
    <d v="2019-06-28T11:22:10"/>
    <d v="2019-06-28T00:00:00"/>
    <s v="11:11AM"/>
    <d v="2019-06-28T00:00:00"/>
    <s v="7:11AM"/>
    <d v="2019-06-28T00:00:00"/>
    <s v="11:22AM"/>
    <d v="2019-06-28T00:00:00"/>
    <s v="7:22AM"/>
    <s v="-05:00"/>
    <s v="Blade"/>
    <s v="Employee4"/>
    <s v="Employee4@blyblade.com"/>
    <x v="1"/>
    <s v="--"/>
    <s v="Travel | UberX"/>
    <x v="0"/>
    <x v="268"/>
    <n v="7"/>
    <s v="10038, USA"/>
    <s v="10004, USA"/>
    <x v="2"/>
    <s v="CORP - Employee Rides"/>
    <s v="DEPT - CX"/>
    <s v="Monthly Billing"/>
    <s v="Fare"/>
    <n v="8.6"/>
    <n v="0"/>
    <n v="0"/>
    <n v="8.6"/>
    <s v="USD"/>
    <n v="8.6"/>
    <n v="0"/>
    <n v="0"/>
    <n v="8.6"/>
    <n v="0.86"/>
  </r>
  <r>
    <s v="50000192-79cd-5db5-b1f6-438f74d0c0cd"/>
    <d v="2019-08-20T17:34:25"/>
    <d v="2019-08-20T00:00:00"/>
    <s v="4:37PM"/>
    <d v="2019-08-20T00:00:00"/>
    <s v="12:37PM"/>
    <d v="2019-08-20T00:00:00"/>
    <s v="5:34PM"/>
    <d v="2019-08-20T00:00:00"/>
    <s v="1:34PM"/>
    <s v="-05:00"/>
    <s v="Blade"/>
    <s v="Employee7"/>
    <s v="Employee7@blyblade.com"/>
    <x v="23"/>
    <s v="--"/>
    <s v="Eats"/>
    <x v="0"/>
    <x v="23"/>
    <n v="57"/>
    <s v="10001, USA"/>
    <s v="10001, USA"/>
    <x v="9"/>
    <s v="Blade - Lunch Policy"/>
    <s v="DEPT - OPS - NY"/>
    <s v="Monthly Billing"/>
    <s v="Fare and Tip"/>
    <n v="19.64"/>
    <n v="0"/>
    <n v="2"/>
    <n v="19.64"/>
    <s v="USD"/>
    <n v="19.64"/>
    <n v="0"/>
    <n v="2"/>
    <n v="19.64"/>
    <n v="1.96"/>
  </r>
  <r>
    <s v="31b87a20-3d59-4e43-926d-84f05ef961db"/>
    <d v="2019-07-01T13:56:18"/>
    <d v="2019-07-01T00:00:00"/>
    <s v="1:22PM"/>
    <d v="2019-07-01T00:00:00"/>
    <s v="9:22AM"/>
    <d v="2019-07-01T00:00:00"/>
    <s v="1:56PM"/>
    <d v="2019-07-01T00:00:00"/>
    <s v="9:56AM"/>
    <s v="-05:00"/>
    <s v="Blade"/>
    <s v="Employee17"/>
    <s v="Employee17@blyblade.com"/>
    <x v="12"/>
    <s v="--"/>
    <s v="Travel | UberX"/>
    <x v="0"/>
    <x v="780"/>
    <n v="31"/>
    <s v="10017, USA"/>
    <s v="10011, USA"/>
    <x v="2"/>
    <s v="CORP - Employee Rides"/>
    <s v="DEPT - OPS - NY"/>
    <s v="Monthly Billing"/>
    <s v="Fare"/>
    <n v="28.42"/>
    <n v="0"/>
    <n v="0"/>
    <n v="28.42"/>
    <s v="USD"/>
    <n v="28.42"/>
    <n v="0"/>
    <n v="0"/>
    <n v="28.42"/>
    <n v="2.84"/>
  </r>
  <r>
    <s v="5d1f249e-d423-5f38-99c6-43a67ca63c0f"/>
    <d v="2019-08-20T18:08:08"/>
    <d v="2019-08-20T00:00:00"/>
    <s v="5:31PM"/>
    <d v="2019-08-20T00:00:00"/>
    <s v="1:31PM"/>
    <d v="2019-08-20T00:00:00"/>
    <s v="6:08PM"/>
    <d v="2019-08-20T00:00:00"/>
    <s v="2:08PM"/>
    <s v="-05:00"/>
    <s v="Blade"/>
    <s v="Employee47"/>
    <s v="Employee47@blyblade.com"/>
    <x v="32"/>
    <s v="--"/>
    <s v="Eats"/>
    <x v="0"/>
    <x v="906"/>
    <n v="36"/>
    <s v="10001, USA"/>
    <s v="10001, USA"/>
    <x v="9"/>
    <s v="Blade - Lunch Policy"/>
    <s v="DEPT - CX"/>
    <s v="Monthly Billing"/>
    <s v="Fare and Tip"/>
    <n v="19.21"/>
    <n v="0"/>
    <n v="2.3199999999999998"/>
    <n v="19.21"/>
    <s v="USD"/>
    <n v="19.21"/>
    <n v="0"/>
    <n v="2.3199999999999998"/>
    <n v="19.21"/>
    <n v="1.92"/>
  </r>
  <r>
    <s v="70295ea5-4e83-47ae-9e52-43406beafd73"/>
    <d v="2019-07-01T19:28:12"/>
    <d v="2019-07-01T00:00:00"/>
    <s v="7:07PM"/>
    <d v="2019-07-01T00:00:00"/>
    <s v="3:07PM"/>
    <d v="2019-07-01T00:00:00"/>
    <s v="7:28PM"/>
    <d v="2019-07-01T00:00:00"/>
    <s v="3:28PM"/>
    <s v="-05:00"/>
    <s v="Blade"/>
    <s v="Employee15"/>
    <s v="Employee15@blyblade.com"/>
    <x v="35"/>
    <s v="--"/>
    <s v="Travel | UberX Diamond"/>
    <x v="0"/>
    <x v="83"/>
    <n v="15"/>
    <s v="10016, USA"/>
    <s v="10004, USA"/>
    <x v="2"/>
    <s v="CORP - Employee Rides"/>
    <s v="DEPT - CX"/>
    <s v="Monthly Billing"/>
    <s v="Fare"/>
    <n v="27.29"/>
    <n v="0"/>
    <n v="0"/>
    <n v="27.29"/>
    <s v="USD"/>
    <n v="27.29"/>
    <n v="0"/>
    <n v="0"/>
    <n v="27.29"/>
    <n v="2.73"/>
  </r>
  <r>
    <s v="d630a8f8-b953-400d-bcee-4ac3569a173a"/>
    <d v="2019-07-03T00:41:45"/>
    <d v="2019-07-03T00:00:00"/>
    <s v="12:15AM"/>
    <d v="2019-07-02T00:00:00"/>
    <s v="8:15PM"/>
    <d v="2019-07-03T00:00:00"/>
    <s v="12:41AM"/>
    <d v="2019-07-02T00:00:00"/>
    <s v="8:41PM"/>
    <s v="-05:00"/>
    <s v="Blade"/>
    <s v="Employee22"/>
    <s v="Employee22@blyblade.com"/>
    <x v="16"/>
    <s v="--"/>
    <s v="Travel | UberX"/>
    <x v="0"/>
    <x v="195"/>
    <n v="16"/>
    <s v="10011, USA"/>
    <s v="10016, USA"/>
    <x v="2"/>
    <s v="CORP - Employee Rides"/>
    <s v="DEPT - OPS - NY"/>
    <s v="Monthly Billing"/>
    <s v="Fare"/>
    <n v="22.82"/>
    <n v="0"/>
    <n v="0"/>
    <n v="22.82"/>
    <s v="USD"/>
    <n v="22.82"/>
    <n v="0"/>
    <n v="0"/>
    <n v="22.82"/>
    <n v="2.2799999999999998"/>
  </r>
  <r>
    <s v="7cd8def9-2361-43b3-b981-8c0d87859c87"/>
    <d v="2019-07-03T12:51:41"/>
    <d v="2019-07-03T00:00:00"/>
    <s v="12:28PM"/>
    <d v="2019-07-03T00:00:00"/>
    <s v="8:28AM"/>
    <d v="2019-07-03T00:00:00"/>
    <s v="12:51PM"/>
    <d v="2019-07-03T00:00:00"/>
    <s v="8:51AM"/>
    <s v="-05:00"/>
    <s v="Blade"/>
    <s v="Employee6"/>
    <s v="Employee6@blyblade.com"/>
    <x v="3"/>
    <s v="--"/>
    <s v="Travel | UberX Diamond"/>
    <x v="0"/>
    <x v="767"/>
    <n v="20"/>
    <s v="10019, USA"/>
    <s v="10016, USA"/>
    <x v="2"/>
    <s v="CORP - Employee Rides"/>
    <s v="DEPT - OPS - NY"/>
    <s v="Monthly Billing"/>
    <s v="Fare"/>
    <n v="28.96"/>
    <n v="0"/>
    <n v="0"/>
    <n v="28.96"/>
    <s v="USD"/>
    <n v="28.96"/>
    <n v="0"/>
    <n v="0"/>
    <n v="28.96"/>
    <n v="2.9"/>
  </r>
  <r>
    <s v="0c29f2ff-282d-5197-b0bb-299146db6425"/>
    <d v="2019-08-20T20:34:37"/>
    <d v="2019-08-20T00:00:00"/>
    <s v="7:47PM"/>
    <d v="2019-08-20T00:00:00"/>
    <s v="3:47PM"/>
    <d v="2019-08-20T00:00:00"/>
    <s v="8:34PM"/>
    <d v="2019-08-20T00:00:00"/>
    <s v="4:34PM"/>
    <s v="-05:00"/>
    <s v="Blade"/>
    <s v="Employee18"/>
    <s v="Employee18@blyblade.com"/>
    <x v="34"/>
    <s v="--"/>
    <s v="Eats"/>
    <x v="0"/>
    <x v="200"/>
    <n v="46"/>
    <s v="10011, USA"/>
    <s v="10011, USA"/>
    <x v="9"/>
    <s v="Blade - Lunch Policy"/>
    <s v="DEPT - CX"/>
    <s v="Monthly Billing"/>
    <s v="Fare and Tip"/>
    <n v="18.89"/>
    <n v="0"/>
    <n v="1"/>
    <n v="18.89"/>
    <s v="USD"/>
    <n v="18.89"/>
    <n v="0"/>
    <n v="1"/>
    <n v="18.89"/>
    <n v="1.89"/>
  </r>
  <r>
    <s v="5ff47840-67f3-4584-98cf-6d9e0c5637f9"/>
    <d v="2019-07-05T20:13:57"/>
    <d v="2019-07-05T00:00:00"/>
    <s v="7:44PM"/>
    <d v="2019-07-05T00:00:00"/>
    <s v="3:44PM"/>
    <d v="2019-07-05T00:00:00"/>
    <s v="8:13PM"/>
    <d v="2019-07-05T00:00:00"/>
    <s v="4:13PM"/>
    <s v="-05:00"/>
    <s v="Blade"/>
    <s v="Employee4"/>
    <s v="Employee4@blyblade.com"/>
    <x v="1"/>
    <s v="--"/>
    <s v="Travel | UberX"/>
    <x v="0"/>
    <x v="1053"/>
    <n v="25"/>
    <s v="10016, USA"/>
    <s v="10011, USA"/>
    <x v="2"/>
    <s v="CORP - Employee Rides"/>
    <s v="DEPT - CX"/>
    <s v="Monthly Billing"/>
    <s v="Fare"/>
    <n v="26.17"/>
    <n v="0"/>
    <n v="0"/>
    <n v="26.17"/>
    <s v="USD"/>
    <n v="26.17"/>
    <n v="0"/>
    <n v="0"/>
    <n v="26.17"/>
    <n v="2.62"/>
  </r>
  <r>
    <s v="2350cd4b-6a4c-4b9c-9480-c58603f08865"/>
    <d v="2019-07-07T14:32:13"/>
    <d v="2019-07-07T00:00:00"/>
    <s v="1:41PM"/>
    <d v="2019-07-07T00:00:00"/>
    <s v="9:41AM"/>
    <d v="2019-07-07T00:00:00"/>
    <s v="2:32PM"/>
    <d v="2019-07-07T00:00:00"/>
    <s v="10:32AM"/>
    <s v="-05:00"/>
    <s v="Blade"/>
    <s v="Employee17"/>
    <s v="Employee17@blyblade.com"/>
    <x v="12"/>
    <s v="--"/>
    <s v="Travel | UberX Diamond"/>
    <x v="2"/>
    <x v="1054"/>
    <n v="35"/>
    <s v="07417, USA"/>
    <s v="10011, USA"/>
    <x v="2"/>
    <s v="CORP - Employee Rides"/>
    <s v="DEPT - OPS - NY"/>
    <s v="Monthly Billing"/>
    <s v="Fare"/>
    <n v="59.13"/>
    <n v="0"/>
    <n v="0"/>
    <n v="59.13"/>
    <s v="USD"/>
    <n v="59.13"/>
    <n v="0"/>
    <n v="0"/>
    <n v="59.13"/>
    <n v="5.91"/>
  </r>
  <r>
    <s v="67cbb83a-9399-4f67-ae3b-576825e7317b"/>
    <d v="2019-07-07T17:59:20"/>
    <d v="2019-07-07T00:00:00"/>
    <s v="5:44PM"/>
    <d v="2019-07-07T00:00:00"/>
    <s v="1:44PM"/>
    <d v="2019-07-07T00:00:00"/>
    <s v="5:59PM"/>
    <d v="2019-07-07T00:00:00"/>
    <s v="1:59PM"/>
    <s v="-05:00"/>
    <s v="Blade"/>
    <s v="Employee26"/>
    <s v="Employee26@blyblade.com"/>
    <x v="24"/>
    <s v="--"/>
    <s v="Travel | UberX"/>
    <x v="0"/>
    <x v="693"/>
    <n v="9"/>
    <s v="10010, USA"/>
    <s v="10010, USA"/>
    <x v="2"/>
    <s v="CORP - Employee Rides"/>
    <s v="DEPT - OPS - NY"/>
    <s v="Monthly Billing"/>
    <s v="Fare"/>
    <n v="10.06"/>
    <n v="0"/>
    <n v="0"/>
    <n v="10.06"/>
    <s v="USD"/>
    <n v="10.06"/>
    <n v="0"/>
    <n v="0"/>
    <n v="10.06"/>
    <n v="1.01"/>
  </r>
  <r>
    <s v="39d09ffa-1b85-44ef-94b5-c6016fc61fcd"/>
    <d v="2019-07-07T20:00:30"/>
    <d v="2019-07-07T00:00:00"/>
    <s v="7:09PM"/>
    <d v="2019-07-07T00:00:00"/>
    <s v="3:09PM"/>
    <d v="2019-07-07T00:00:00"/>
    <s v="8:00PM"/>
    <d v="2019-07-07T00:00:00"/>
    <s v="4:00PM"/>
    <s v="-05:00"/>
    <s v="Blade"/>
    <s v="Employee1"/>
    <s v="Employee1@blyblade.com"/>
    <x v="41"/>
    <s v="--"/>
    <s v="Travel | UberX"/>
    <x v="1"/>
    <x v="803"/>
    <n v="39"/>
    <s v="11937, USA"/>
    <s v="11954, USA"/>
    <x v="2"/>
    <s v="CORP - Employee Rides"/>
    <s v="DEPT - CX"/>
    <s v="Monthly Billing"/>
    <s v="Fare"/>
    <n v="61.22"/>
    <n v="0"/>
    <n v="0"/>
    <n v="61.22"/>
    <s v="USD"/>
    <n v="61.22"/>
    <n v="0"/>
    <n v="0"/>
    <n v="61.22"/>
    <n v="6.12"/>
  </r>
  <r>
    <s v="e7100d8d-bfdb-4464-af47-83f9ee71c853"/>
    <d v="2019-07-09T13:18:02"/>
    <d v="2019-07-09T00:00:00"/>
    <s v="1:00PM"/>
    <d v="2019-07-09T00:00:00"/>
    <s v="9:00AM"/>
    <d v="2019-07-09T00:00:00"/>
    <s v="1:17PM"/>
    <d v="2019-07-09T00:00:00"/>
    <s v="9:17AM"/>
    <s v="-05:00"/>
    <s v="Blade"/>
    <s v="Employee4"/>
    <s v="Employee4@blyblade.com"/>
    <x v="1"/>
    <s v="--"/>
    <s v="Travel | UberX"/>
    <x v="0"/>
    <x v="169"/>
    <n v="14"/>
    <s v="10016, USA"/>
    <s v="10004, USA"/>
    <x v="2"/>
    <s v="CORP - Employee Rides"/>
    <s v="DEPT - CX"/>
    <s v="Monthly Billing"/>
    <s v="Fare"/>
    <n v="29.75"/>
    <n v="0"/>
    <n v="0"/>
    <n v="29.75"/>
    <s v="USD"/>
    <n v="29.75"/>
    <n v="0"/>
    <n v="0"/>
    <n v="29.75"/>
    <n v="2.98"/>
  </r>
  <r>
    <s v="e096d253-e6ac-4841-b2df-a88b3083f597"/>
    <d v="2019-07-09T15:55:53"/>
    <d v="2019-07-09T00:00:00"/>
    <s v="3:28PM"/>
    <d v="2019-07-09T00:00:00"/>
    <s v="11:28AM"/>
    <d v="2019-07-09T00:00:00"/>
    <s v="3:55PM"/>
    <d v="2019-07-09T00:00:00"/>
    <s v="11:55AM"/>
    <s v="-05:00"/>
    <s v="Blade"/>
    <s v="Employee22"/>
    <s v="Employee22@blyblade.com"/>
    <x v="16"/>
    <s v="--"/>
    <s v="Travel | UberX"/>
    <x v="0"/>
    <x v="31"/>
    <n v="14"/>
    <s v="10011, USA"/>
    <s v="10011, USA"/>
    <x v="2"/>
    <s v="CORP - Employee Rides"/>
    <s v="DEPT - OPS - NY"/>
    <s v="Monthly Billing"/>
    <s v="Fare"/>
    <n v="24.13"/>
    <n v="0"/>
    <n v="0"/>
    <n v="24.13"/>
    <s v="USD"/>
    <n v="24.13"/>
    <n v="0"/>
    <n v="0"/>
    <n v="24.13"/>
    <n v="2.41"/>
  </r>
  <r>
    <s v="c5879f31-8d81-44f3-ab7f-98eff77bfb2c"/>
    <d v="2019-07-09T16:46:39"/>
    <d v="2019-07-09T00:00:00"/>
    <s v="4:44PM"/>
    <d v="2019-07-09T00:00:00"/>
    <s v="12:44PM"/>
    <s v="--"/>
    <s v="--"/>
    <s v="--"/>
    <s v="--"/>
    <s v="-05:00"/>
    <s v="Blade"/>
    <s v="Employee6"/>
    <s v="Employee6@blyblade.com"/>
    <x v="3"/>
    <s v="--"/>
    <s v="Travel | UberX Diamond"/>
    <x v="0"/>
    <x v="584"/>
    <n v="0"/>
    <s v="10018, USA"/>
    <s v="10001, USA"/>
    <x v="2"/>
    <s v="CORP - Employee Rides"/>
    <s v="DEPT - OPS - NY"/>
    <s v="Monthly Billing"/>
    <s v="Fare"/>
    <n v="8.01"/>
    <n v="0"/>
    <n v="0"/>
    <n v="8.01"/>
    <s v="USD"/>
    <n v="8.01"/>
    <n v="0"/>
    <n v="0"/>
    <n v="8.01"/>
    <n v="0.8"/>
  </r>
  <r>
    <s v="057d1873-4b71-4c53-bd76-d39548cd4ef9"/>
    <d v="2019-07-09T17:05:17"/>
    <d v="2019-07-09T00:00:00"/>
    <s v="4:46PM"/>
    <d v="2019-07-09T00:00:00"/>
    <s v="12:46PM"/>
    <d v="2019-07-09T00:00:00"/>
    <s v="5:05PM"/>
    <d v="2019-07-09T00:00:00"/>
    <s v="1:05PM"/>
    <s v="-05:00"/>
    <s v="Blade"/>
    <s v="Employee6"/>
    <s v="Employee6@blyblade.com"/>
    <x v="3"/>
    <s v="--"/>
    <s v="Travel | UberX Diamond"/>
    <x v="0"/>
    <x v="164"/>
    <n v="15"/>
    <s v="10011, USA"/>
    <s v="10013, USA"/>
    <x v="2"/>
    <s v="CORP - Employee Rides"/>
    <s v="DEPT - OPS - NY"/>
    <s v="Monthly Billing"/>
    <s v="Fare"/>
    <n v="20.51"/>
    <n v="0"/>
    <n v="0"/>
    <n v="20.51"/>
    <s v="USD"/>
    <n v="20.51"/>
    <n v="0"/>
    <n v="0"/>
    <n v="20.51"/>
    <n v="2.0499999999999998"/>
  </r>
  <r>
    <s v="4fc2f5a7-b2d9-4c60-84f3-9816a22fd031"/>
    <d v="2019-07-09T18:24:33"/>
    <d v="2019-07-09T00:00:00"/>
    <s v="5:53PM"/>
    <d v="2019-07-09T00:00:00"/>
    <s v="1:53PM"/>
    <d v="2019-07-09T00:00:00"/>
    <s v="6:23PM"/>
    <d v="2019-07-09T00:00:00"/>
    <s v="2:23PM"/>
    <s v="-05:00"/>
    <s v="Blade"/>
    <s v="Employee4"/>
    <s v="Employee4@blyblade.com"/>
    <x v="1"/>
    <s v="--"/>
    <s v="Travel | UberX"/>
    <x v="0"/>
    <x v="1055"/>
    <n v="24"/>
    <s v="10016, USA"/>
    <s v="10001, USA"/>
    <x v="2"/>
    <s v="CORP - Employee Rides"/>
    <s v="DEPT - CX"/>
    <s v="Monthly Billing"/>
    <s v="Fare"/>
    <n v="25.37"/>
    <n v="0"/>
    <n v="0"/>
    <n v="25.37"/>
    <s v="USD"/>
    <n v="25.37"/>
    <n v="0"/>
    <n v="0"/>
    <n v="25.37"/>
    <n v="2.54"/>
  </r>
  <r>
    <s v="8c83c4bb-a1ba-4ad7-a302-1bc9bcdda88b"/>
    <d v="2019-07-10T17:07:54"/>
    <d v="2019-07-10T00:00:00"/>
    <s v="4:58PM"/>
    <d v="2019-07-10T00:00:00"/>
    <s v="12:58PM"/>
    <d v="2019-07-10T00:00:00"/>
    <s v="5:07PM"/>
    <d v="2019-07-10T00:00:00"/>
    <s v="1:07PM"/>
    <s v="-05:00"/>
    <s v="Blade"/>
    <s v="Employee29"/>
    <s v="Employee29@blyblade.com"/>
    <x v="7"/>
    <s v="--"/>
    <s v="Travel | UberX"/>
    <x v="0"/>
    <x v="180"/>
    <n v="6"/>
    <s v="10011, USA"/>
    <s v="10014, USA"/>
    <x v="2"/>
    <s v="CORP - Employee Rides"/>
    <s v="DEPT - OPS - NY"/>
    <s v="Monthly Billing"/>
    <s v="Fare"/>
    <n v="10.83"/>
    <n v="0"/>
    <n v="0"/>
    <n v="10.83"/>
    <s v="USD"/>
    <n v="10.83"/>
    <n v="0"/>
    <n v="0"/>
    <n v="10.83"/>
    <n v="1.08"/>
  </r>
  <r>
    <s v="fca00e06-9eca-4aaa-9dd5-6655b19f1695"/>
    <d v="2019-07-10T18:27:25"/>
    <d v="2019-07-10T00:00:00"/>
    <s v="6:20PM"/>
    <d v="2019-07-10T00:00:00"/>
    <s v="2:20PM"/>
    <s v="--"/>
    <s v="--"/>
    <s v="--"/>
    <s v="--"/>
    <s v="-05:00"/>
    <s v="Blade"/>
    <s v="Employee8"/>
    <s v="Employee8@blyblade.com"/>
    <x v="11"/>
    <s v="--"/>
    <s v="Travel | UberX"/>
    <x v="0"/>
    <x v="3"/>
    <s v="--"/>
    <s v="10014, USA"/>
    <s v="10014, USA"/>
    <x v="2"/>
    <s v="CORP - Employee Rides"/>
    <s v="--"/>
    <s v="Monthly Billing"/>
    <s v="Fare"/>
    <n v="5.44"/>
    <n v="0"/>
    <n v="0"/>
    <n v="5.44"/>
    <s v="USD"/>
    <n v="5.44"/>
    <n v="0"/>
    <n v="0"/>
    <n v="5.44"/>
    <n v="0.54"/>
  </r>
  <r>
    <s v="e9b44237-604f-477b-9310-b484b7ea3ca1"/>
    <d v="2019-07-10T18:40:57"/>
    <d v="2019-07-10T00:00:00"/>
    <s v="6:27PM"/>
    <d v="2019-07-10T00:00:00"/>
    <s v="2:27PM"/>
    <d v="2019-07-10T00:00:00"/>
    <s v="6:40PM"/>
    <d v="2019-07-10T00:00:00"/>
    <s v="2:40PM"/>
    <s v="-05:00"/>
    <s v="Blade"/>
    <s v="Employee29"/>
    <s v="Employee29@blyblade.com"/>
    <x v="7"/>
    <s v="--"/>
    <s v="Travel | UberX"/>
    <x v="0"/>
    <x v="15"/>
    <n v="7"/>
    <s v="10011, USA"/>
    <s v="10011, USA"/>
    <x v="2"/>
    <s v="CORP - Employee Rides"/>
    <s v="DEPT - OPS - NY"/>
    <s v="Monthly Billing"/>
    <s v="Fare"/>
    <n v="18.23"/>
    <n v="0"/>
    <n v="0"/>
    <n v="18.23"/>
    <s v="USD"/>
    <n v="18.23"/>
    <n v="0"/>
    <n v="0"/>
    <n v="18.23"/>
    <n v="1.82"/>
  </r>
  <r>
    <s v="0abf754c-3bbf-48e4-b7ca-bab814f741d7"/>
    <d v="2019-08-21T12:17:48"/>
    <d v="2019-08-21T00:00:00"/>
    <s v="11:40AM"/>
    <d v="2019-08-21T00:00:00"/>
    <s v="7:40AM"/>
    <d v="2019-08-21T00:00:00"/>
    <s v="12:17PM"/>
    <d v="2019-08-21T00:00:00"/>
    <s v="8:17AM"/>
    <s v="-05:00"/>
    <s v="Blade"/>
    <s v="Employee36"/>
    <s v="Employee36@blyblade.com"/>
    <x v="45"/>
    <s v="--"/>
    <s v="Travel | UberX"/>
    <x v="0"/>
    <x v="954"/>
    <n v="32"/>
    <s v="11206, USA"/>
    <s v="10016, USA"/>
    <x v="7"/>
    <s v="I'M RIDING"/>
    <s v="DEPT - FR - NY"/>
    <s v="Monthly Billing"/>
    <s v="Tip"/>
    <n v="0"/>
    <n v="0"/>
    <n v="5.57"/>
    <n v="5.57"/>
    <s v="USD"/>
    <n v="0"/>
    <n v="0"/>
    <n v="5.57"/>
    <n v="5.57"/>
    <n v="0"/>
  </r>
  <r>
    <s v="244b8bea-f93c-4366-847c-6724a3989890"/>
    <d v="2019-07-10T19:58:50"/>
    <d v="2019-07-10T00:00:00"/>
    <s v="7:28PM"/>
    <d v="2019-07-10T00:00:00"/>
    <s v="3:28PM"/>
    <d v="2019-07-10T00:00:00"/>
    <s v="7:58PM"/>
    <d v="2019-07-10T00:00:00"/>
    <s v="3:58PM"/>
    <s v="-05:00"/>
    <s v="Blade"/>
    <s v="Employee4"/>
    <s v="Employee4@blyblade.com"/>
    <x v="1"/>
    <s v="--"/>
    <s v="Travel | UberX"/>
    <x v="0"/>
    <x v="160"/>
    <n v="24"/>
    <s v="10016, USA"/>
    <s v="10011, USA"/>
    <x v="2"/>
    <s v="CORP - Employee Rides"/>
    <s v="DEPT - CX"/>
    <s v="Monthly Billing"/>
    <s v="Fare"/>
    <n v="24.57"/>
    <n v="0"/>
    <n v="0"/>
    <n v="24.57"/>
    <s v="USD"/>
    <n v="24.57"/>
    <n v="0"/>
    <n v="0"/>
    <n v="24.57"/>
    <n v="2.46"/>
  </r>
  <r>
    <s v="92bba998-5ffd-48ff-8685-36f7ef44b5c1"/>
    <d v="2019-07-11T20:33:17"/>
    <d v="2019-07-11T00:00:00"/>
    <s v="7:22PM"/>
    <d v="2019-07-11T00:00:00"/>
    <s v="3:22PM"/>
    <d v="2019-07-11T00:00:00"/>
    <s v="8:33PM"/>
    <d v="2019-07-11T00:00:00"/>
    <s v="4:33PM"/>
    <s v="-05:00"/>
    <s v="Blade"/>
    <s v="Employee5"/>
    <s v="Employee5@blyblade.com"/>
    <x v="9"/>
    <s v="--"/>
    <s v="Travel | UberX Diamond"/>
    <x v="0"/>
    <x v="357"/>
    <n v="65"/>
    <s v="11374, USA"/>
    <s v="10001, USA"/>
    <x v="2"/>
    <s v="CORP - Employee Rides"/>
    <s v="DEPT - OPS - NY"/>
    <s v="Monthly Billing"/>
    <s v="Fare"/>
    <n v="66.430000000000007"/>
    <n v="0"/>
    <n v="0"/>
    <n v="66.430000000000007"/>
    <s v="USD"/>
    <n v="66.430000000000007"/>
    <n v="0"/>
    <n v="0"/>
    <n v="66.430000000000007"/>
    <n v="6.64"/>
  </r>
  <r>
    <s v="741ee6dd-fe8c-4aa1-9b45-09e6f6d55e2d"/>
    <d v="2019-07-12T18:09:29"/>
    <d v="2019-07-12T00:00:00"/>
    <s v="4:45PM"/>
    <d v="2019-07-12T00:00:00"/>
    <s v="12:45PM"/>
    <d v="2019-07-12T00:00:00"/>
    <s v="6:09PM"/>
    <d v="2019-07-12T00:00:00"/>
    <s v="2:09PM"/>
    <s v="-05:00"/>
    <s v="Blade"/>
    <s v="Employee26"/>
    <s v="Employee26@blyblade.com"/>
    <x v="24"/>
    <s v="--"/>
    <s v="Travel | UberX"/>
    <x v="0"/>
    <x v="901"/>
    <n v="82"/>
    <s v="10001, USA"/>
    <s v="10604, USA"/>
    <x v="2"/>
    <s v="CORP - Employee Rides"/>
    <s v="DEPT - OPS - NY"/>
    <s v="Monthly Billing"/>
    <s v="Fare"/>
    <n v="129.26"/>
    <n v="0"/>
    <n v="0"/>
    <n v="129.26"/>
    <s v="USD"/>
    <n v="129.26"/>
    <n v="0"/>
    <n v="0"/>
    <n v="129.26"/>
    <n v="12.93"/>
  </r>
  <r>
    <s v="225549d4-69df-4532-bcbd-2b0f622ab02b"/>
    <d v="2019-07-12T19:48:08"/>
    <d v="2019-07-12T00:00:00"/>
    <s v="7:24PM"/>
    <d v="2019-07-12T00:00:00"/>
    <s v="3:24PM"/>
    <d v="2019-07-12T00:00:00"/>
    <s v="7:48PM"/>
    <d v="2019-07-12T00:00:00"/>
    <s v="3:48PM"/>
    <s v="-05:00"/>
    <s v="Blade"/>
    <s v="Employee4"/>
    <s v="Employee4@blyblade.com"/>
    <x v="1"/>
    <s v="--"/>
    <s v="Travel | UberX"/>
    <x v="0"/>
    <x v="1056"/>
    <n v="17"/>
    <s v="10016, USA"/>
    <s v="10004, USA"/>
    <x v="2"/>
    <s v="CORP - Employee Rides"/>
    <s v="DEPT - CX"/>
    <s v="Monthly Billing"/>
    <s v="Fare"/>
    <n v="26.47"/>
    <n v="0"/>
    <n v="0"/>
    <n v="26.47"/>
    <s v="USD"/>
    <n v="26.47"/>
    <n v="0"/>
    <n v="0"/>
    <n v="26.47"/>
    <n v="2.65"/>
  </r>
  <r>
    <s v="21fdb94a-22d6-4350-ad56-c09b80bb2304"/>
    <d v="2019-07-14T16:40:05"/>
    <d v="2019-07-14T00:00:00"/>
    <s v="4:23PM"/>
    <d v="2019-07-14T00:00:00"/>
    <s v="12:23PM"/>
    <d v="2019-07-14T00:00:00"/>
    <s v="4:39PM"/>
    <d v="2019-07-14T00:00:00"/>
    <s v="12:39PM"/>
    <s v="-05:00"/>
    <s v="Blade"/>
    <s v="Employee16"/>
    <s v="Employee16@blyblade.com"/>
    <x v="13"/>
    <s v="--"/>
    <s v="Travel | UberX"/>
    <x v="2"/>
    <x v="186"/>
    <n v="8"/>
    <s v="07086, USA"/>
    <s v="07086, USA"/>
    <x v="2"/>
    <s v="CORP - Employee Rides"/>
    <s v="DEPT - OPS - NY"/>
    <s v="Monthly Billing"/>
    <s v="Fare"/>
    <n v="8.07"/>
    <n v="0"/>
    <n v="0"/>
    <n v="8.07"/>
    <s v="USD"/>
    <n v="8.07"/>
    <n v="0"/>
    <n v="0"/>
    <n v="8.07"/>
    <n v="0.81"/>
  </r>
  <r>
    <s v="d1bbbaa7-ac50-5a85-be28-78a0de6458cb"/>
    <d v="2019-08-21T16:12:45"/>
    <d v="2019-08-21T00:00:00"/>
    <s v="3:47PM"/>
    <d v="2019-08-21T00:00:00"/>
    <s v="11:47AM"/>
    <d v="2019-08-21T00:00:00"/>
    <s v="4:12PM"/>
    <d v="2019-08-21T00:00:00"/>
    <s v="12:12PM"/>
    <s v="-05:00"/>
    <s v="Blade"/>
    <s v="Employee4"/>
    <s v="Employee4@blyblade.com"/>
    <x v="1"/>
    <s v="--"/>
    <s v="Eats"/>
    <x v="0"/>
    <x v="429"/>
    <n v="24"/>
    <s v="10016, USA"/>
    <s v="10016, USA"/>
    <x v="9"/>
    <s v="Blade - Lunch Policy"/>
    <s v="DEPT - CX"/>
    <s v="Monthly Billing"/>
    <s v="Fare and Tip"/>
    <n v="17.22"/>
    <n v="0"/>
    <n v="2.5"/>
    <n v="17.22"/>
    <s v="USD"/>
    <n v="17.22"/>
    <n v="0"/>
    <n v="2.5"/>
    <n v="17.22"/>
    <n v="1.72"/>
  </r>
  <r>
    <s v="1600fbb9-1a52-458f-91f0-e64bef9f26f7"/>
    <d v="2019-07-14T17:09:56"/>
    <d v="2019-07-14T00:00:00"/>
    <s v="5:07PM"/>
    <d v="2019-07-14T00:00:00"/>
    <s v="1:07PM"/>
    <s v="--"/>
    <s v="--"/>
    <s v="--"/>
    <s v="--"/>
    <s v="-05:00"/>
    <s v="Blade"/>
    <s v="Employee8"/>
    <s v="Employee8@blyblade.com"/>
    <x v="11"/>
    <s v="--"/>
    <s v="Travel | UberX Diamond"/>
    <x v="0"/>
    <x v="3"/>
    <s v="--"/>
    <s v="10018, USA"/>
    <s v="10018, USA"/>
    <x v="2"/>
    <s v="CORP - Employee Rides"/>
    <s v="--"/>
    <s v="Monthly Billing"/>
    <s v="Fare"/>
    <n v="5.44"/>
    <n v="0"/>
    <n v="0"/>
    <n v="5.44"/>
    <s v="USD"/>
    <n v="5.44"/>
    <n v="0"/>
    <n v="0"/>
    <n v="5.44"/>
    <n v="0.54"/>
  </r>
  <r>
    <s v="ed106161-12f5-4e34-88d2-ec8b86af3478"/>
    <d v="2019-07-14T17:31:19"/>
    <d v="2019-07-14T00:00:00"/>
    <s v="5:15PM"/>
    <d v="2019-07-14T00:00:00"/>
    <s v="1:15PM"/>
    <d v="2019-07-14T00:00:00"/>
    <s v="5:31PM"/>
    <d v="2019-07-14T00:00:00"/>
    <s v="1:31PM"/>
    <s v="-05:00"/>
    <s v="Blade"/>
    <s v="Employee16"/>
    <s v="Employee16@blyblade.com"/>
    <x v="13"/>
    <s v="--"/>
    <s v="Travel | UberX Diamond"/>
    <x v="0"/>
    <x v="35"/>
    <n v="14"/>
    <s v="10018, USA"/>
    <s v="10016, USA"/>
    <x v="2"/>
    <s v="CORP - Employee Rides"/>
    <s v="DEPT - OPS - NY"/>
    <s v="Monthly Billing"/>
    <s v="Fare"/>
    <n v="16.55"/>
    <n v="0"/>
    <n v="0"/>
    <n v="16.55"/>
    <s v="USD"/>
    <n v="16.55"/>
    <n v="0"/>
    <n v="0"/>
    <n v="16.55"/>
    <n v="1.66"/>
  </r>
  <r>
    <s v="c35cd12b-acc9-4e5f-85c7-fd7c764dd52b"/>
    <d v="2019-07-14T20:26:43"/>
    <d v="2019-07-14T00:00:00"/>
    <s v="8:11PM"/>
    <d v="2019-07-14T00:00:00"/>
    <s v="4:11PM"/>
    <d v="2019-07-14T00:00:00"/>
    <s v="8:26PM"/>
    <d v="2019-07-14T00:00:00"/>
    <s v="4:26PM"/>
    <s v="-05:00"/>
    <s v="Blade"/>
    <s v="Employee4"/>
    <s v="Employee4@blyblade.com"/>
    <x v="1"/>
    <s v="--"/>
    <s v="Travel | UberX"/>
    <x v="0"/>
    <x v="89"/>
    <n v="11"/>
    <s v="10038, USA"/>
    <s v="10004, USA"/>
    <x v="2"/>
    <s v="CORP - Employee Rides"/>
    <s v="DEPT - CX"/>
    <s v="Monthly Billing"/>
    <s v="Fare"/>
    <n v="13.12"/>
    <n v="0"/>
    <n v="0"/>
    <n v="13.12"/>
    <s v="USD"/>
    <n v="13.12"/>
    <n v="0"/>
    <n v="0"/>
    <n v="13.12"/>
    <n v="1.31"/>
  </r>
  <r>
    <s v="7d4fe133-b15b-412f-9634-72dbe4a60b4d"/>
    <d v="2019-07-15T00:59:57"/>
    <d v="2019-07-15T00:00:00"/>
    <s v="12:46AM"/>
    <d v="2019-07-14T00:00:00"/>
    <s v="8:46PM"/>
    <d v="2019-07-15T00:00:00"/>
    <s v="12:59AM"/>
    <d v="2019-07-14T00:00:00"/>
    <s v="8:59PM"/>
    <s v="-05:00"/>
    <s v="Blade"/>
    <s v="Employee26"/>
    <s v="Employee26@blyblade.com"/>
    <x v="24"/>
    <s v="--"/>
    <s v="Travel | UberX"/>
    <x v="0"/>
    <x v="142"/>
    <n v="7"/>
    <s v="10011, USA"/>
    <s v="10010, USA"/>
    <x v="2"/>
    <s v="CORP - Employee Rides"/>
    <s v="DEPT - OPS - NY"/>
    <s v="Monthly Billing"/>
    <s v="Fare"/>
    <n v="8.91"/>
    <n v="0"/>
    <n v="0"/>
    <n v="8.91"/>
    <s v="USD"/>
    <n v="8.91"/>
    <n v="0"/>
    <n v="0"/>
    <n v="8.91"/>
    <n v="0.89"/>
  </r>
  <r>
    <s v="0e572de4-84dc-4caf-8063-dc795605c480"/>
    <d v="2019-07-15T13:14:53"/>
    <d v="2019-07-15T00:00:00"/>
    <s v="11:59AM"/>
    <d v="2019-07-15T00:00:00"/>
    <s v="7:59AM"/>
    <d v="2019-07-15T00:00:00"/>
    <s v="1:14PM"/>
    <d v="2019-07-15T00:00:00"/>
    <s v="9:14AM"/>
    <s v="-05:00"/>
    <s v="Blade"/>
    <s v="Employee17"/>
    <s v="Employee17@blyblade.com"/>
    <x v="12"/>
    <s v="--"/>
    <s v="Travel | UberX"/>
    <x v="2"/>
    <x v="994"/>
    <n v="69"/>
    <s v="07417, USA"/>
    <s v="10001, USA"/>
    <x v="2"/>
    <s v="CORP - Employee Rides"/>
    <s v="DEPT - OPS - NY"/>
    <s v="Monthly Billing"/>
    <s v="Fare"/>
    <n v="59.85"/>
    <n v="0"/>
    <n v="0"/>
    <n v="59.85"/>
    <s v="USD"/>
    <n v="59.85"/>
    <n v="0"/>
    <n v="0"/>
    <n v="59.85"/>
    <n v="5.99"/>
  </r>
  <r>
    <s v="dbf9002e-e5f0-4cf1-84c6-e5302d2a4ad0"/>
    <d v="2019-07-16T01:13:38"/>
    <d v="2019-07-16T00:00:00"/>
    <s v="12:43AM"/>
    <d v="2019-07-15T00:00:00"/>
    <s v="8:43PM"/>
    <d v="2019-07-16T00:00:00"/>
    <s v="1:13AM"/>
    <d v="2019-07-15T00:00:00"/>
    <s v="9:13PM"/>
    <s v="-05:00"/>
    <s v="Blade"/>
    <s v="Employee16"/>
    <s v="Employee16@blyblade.com"/>
    <x v="13"/>
    <s v="--"/>
    <s v="Travel | UberX"/>
    <x v="1"/>
    <x v="1057"/>
    <n v="15"/>
    <s v="11975, USA"/>
    <s v="11963, USA"/>
    <x v="2"/>
    <s v="CORP - Employee Rides"/>
    <s v="DEPT - OPS - NY"/>
    <s v="Monthly Billing"/>
    <s v="Fare"/>
    <n v="22.31"/>
    <n v="0"/>
    <n v="0"/>
    <n v="22.31"/>
    <s v="USD"/>
    <n v="22.31"/>
    <n v="0"/>
    <n v="0"/>
    <n v="22.31"/>
    <n v="2.23"/>
  </r>
  <r>
    <s v="1105f968-0265-4725-bcfc-d3b38b84e17f"/>
    <d v="2019-07-16T04:27:22"/>
    <d v="2019-07-16T00:00:00"/>
    <s v="4:19AM"/>
    <d v="2019-07-16T00:00:00"/>
    <s v="12:19AM"/>
    <d v="2019-07-16T00:00:00"/>
    <s v="4:27AM"/>
    <d v="2019-07-16T00:00:00"/>
    <s v="12:27AM"/>
    <s v="-05:00"/>
    <s v="Blade"/>
    <s v="Employee35"/>
    <s v="Employee35@blyblade.com"/>
    <x v="54"/>
    <s v="--"/>
    <s v="Travel | Black"/>
    <x v="0"/>
    <x v="180"/>
    <n v="4"/>
    <s v="10011, USA"/>
    <s v="10001, USA"/>
    <x v="2"/>
    <s v="CORP - Employee Rides"/>
    <s v="DEPT - CORP - NY"/>
    <s v="Monthly Billing"/>
    <s v="Fare"/>
    <n v="18.510000000000002"/>
    <n v="0"/>
    <n v="0"/>
    <n v="18.510000000000002"/>
    <s v="USD"/>
    <n v="18.510000000000002"/>
    <n v="0"/>
    <n v="0"/>
    <n v="18.510000000000002"/>
    <n v="1.85"/>
  </r>
  <r>
    <s v="eda01785-6e5e-4227-8bd1-f6fda2557d1e"/>
    <d v="2019-07-17T10:41:00"/>
    <d v="2019-07-17T00:00:00"/>
    <s v="10:15AM"/>
    <d v="2019-07-17T00:00:00"/>
    <s v="6:15AM"/>
    <d v="2019-07-17T00:00:00"/>
    <s v="10:40AM"/>
    <d v="2019-07-17T00:00:00"/>
    <s v="6:40AM"/>
    <s v="-05:00"/>
    <s v="Blade"/>
    <s v="Employee16"/>
    <s v="Employee16@blyblade.com"/>
    <x v="13"/>
    <s v="--"/>
    <s v="Travel | UberX Diamond"/>
    <x v="2"/>
    <x v="605"/>
    <n v="19"/>
    <s v="07086, USA"/>
    <s v="10011, USA"/>
    <x v="2"/>
    <s v="CORP - Employee Rides"/>
    <s v="DEPT - OPS - NY"/>
    <s v="Monthly Billing"/>
    <s v="Fare"/>
    <n v="24.84"/>
    <n v="0"/>
    <n v="0"/>
    <n v="24.84"/>
    <s v="USD"/>
    <n v="24.84"/>
    <n v="0"/>
    <n v="0"/>
    <n v="24.84"/>
    <n v="2.48"/>
  </r>
  <r>
    <s v="3105de5b-c13d-4522-96e7-300c2ab7a409"/>
    <d v="2019-08-21T21:57:18"/>
    <d v="2019-08-21T00:00:00"/>
    <s v="11:17AM"/>
    <d v="2019-08-21T00:00:00"/>
    <s v="7:17AM"/>
    <d v="2019-08-21T00:00:00"/>
    <s v="11:28AM"/>
    <d v="2019-08-21T00:00:00"/>
    <s v="7:28AM"/>
    <s v="-05:00"/>
    <s v="Blade"/>
    <s v="Employee4"/>
    <s v="Employee4@blyblade.com"/>
    <x v="1"/>
    <s v="--"/>
    <s v="Travel | UberX Diamond"/>
    <x v="0"/>
    <x v="105"/>
    <n v="8"/>
    <s v="10038, USA"/>
    <s v="10016, USA"/>
    <x v="7"/>
    <s v="I'M RIDING"/>
    <s v="DEPT - CX"/>
    <s v="Monthly Billing"/>
    <s v="Tip"/>
    <n v="0"/>
    <n v="0"/>
    <n v="1.03"/>
    <n v="1.03"/>
    <s v="USD"/>
    <n v="0"/>
    <n v="0"/>
    <n v="1.03"/>
    <n v="1.03"/>
    <n v="0"/>
  </r>
  <r>
    <s v="7ff8240e-53c6-4e87-84cc-c2d04fd56553"/>
    <d v="2019-07-17T11:45:25"/>
    <d v="2019-07-17T00:00:00"/>
    <s v="10:49AM"/>
    <d v="2019-07-17T00:00:00"/>
    <s v="6:49AM"/>
    <d v="2019-07-17T00:00:00"/>
    <s v="11:45AM"/>
    <d v="2019-07-17T00:00:00"/>
    <s v="7:45AM"/>
    <s v="-05:00"/>
    <s v="Blade"/>
    <s v="Employee16"/>
    <s v="Employee16@blyblade.com"/>
    <x v="13"/>
    <s v="--"/>
    <s v="Travel | UberX Diamond"/>
    <x v="0"/>
    <x v="1058"/>
    <n v="49"/>
    <s v="10011, USA"/>
    <s v="10604, USA"/>
    <x v="2"/>
    <s v="CORP - Employee Rides"/>
    <s v="DEPT - OPS - NY"/>
    <s v="Monthly Billing"/>
    <s v="Fare"/>
    <n v="99.32"/>
    <n v="0"/>
    <n v="0"/>
    <n v="99.32"/>
    <s v="USD"/>
    <n v="99.32"/>
    <n v="0"/>
    <n v="0"/>
    <n v="99.32"/>
    <n v="9.93"/>
  </r>
  <r>
    <s v="01030d65-8a7b-4531-9ab9-19030f4e9e05"/>
    <d v="2019-08-21T22:50:35"/>
    <d v="2019-08-21T00:00:00"/>
    <s v="10:40PM"/>
    <d v="2019-08-21T00:00:00"/>
    <s v="6:40PM"/>
    <s v="--"/>
    <s v="--"/>
    <s v="--"/>
    <s v="--"/>
    <s v="-05:00"/>
    <s v="Blade"/>
    <s v="Employee8"/>
    <s v="Employee8@blyblade.com"/>
    <x v="11"/>
    <s v="--"/>
    <s v="Travel | Black SUV"/>
    <x v="0"/>
    <x v="3"/>
    <s v="--"/>
    <s v="11430, USA"/>
    <s v="11430, USA"/>
    <x v="4"/>
    <s v="PAX TRAVEL"/>
    <s v="--"/>
    <s v="Monthly Billing"/>
    <s v="Adjustment"/>
    <n v="-10.89"/>
    <n v="0"/>
    <n v="0"/>
    <n v="-10.89"/>
    <s v="USD"/>
    <n v="-10.89"/>
    <n v="0"/>
    <n v="0"/>
    <n v="-10.89"/>
    <n v="-1.0900000000000001"/>
  </r>
  <r>
    <s v="b9b0db40-7e20-4cc0-b97b-e65af50663e9"/>
    <d v="2019-07-17T15:09:46"/>
    <d v="2019-07-17T00:00:00"/>
    <s v="2:15PM"/>
    <d v="2019-07-17T00:00:00"/>
    <s v="10:15AM"/>
    <d v="2019-07-17T00:00:00"/>
    <s v="3:09PM"/>
    <d v="2019-07-17T00:00:00"/>
    <s v="11:09AM"/>
    <s v="-05:00"/>
    <s v="Blade"/>
    <s v="Employee17"/>
    <s v="Employee17@blyblade.com"/>
    <x v="12"/>
    <s v="--"/>
    <s v="Travel | UberX"/>
    <x v="2"/>
    <x v="1059"/>
    <n v="45"/>
    <s v="07463, USA"/>
    <s v="10011, USA"/>
    <x v="2"/>
    <s v="CORP - Employee Rides"/>
    <s v="DEPT - OPS - NY"/>
    <s v="Monthly Billing"/>
    <s v="Fare"/>
    <n v="52.82"/>
    <n v="0"/>
    <n v="0"/>
    <n v="52.82"/>
    <s v="USD"/>
    <n v="52.82"/>
    <n v="0"/>
    <n v="0"/>
    <n v="52.82"/>
    <n v="5.28"/>
  </r>
  <r>
    <s v="cfadbd29-3fe1-4344-a274-a38fc20fba34"/>
    <d v="2019-08-21T23:49:29"/>
    <d v="2019-08-21T00:00:00"/>
    <s v="11:34PM"/>
    <d v="2019-08-21T00:00:00"/>
    <s v="7:34PM"/>
    <d v="2019-08-21T00:00:00"/>
    <s v="11:48PM"/>
    <d v="2019-08-21T00:00:00"/>
    <s v="7:48PM"/>
    <s v="-05:00"/>
    <s v="Blade"/>
    <s v="Employee4"/>
    <s v="Employee4@blyblade.com"/>
    <x v="1"/>
    <s v="--"/>
    <s v="Travel | UberX Diamond"/>
    <x v="0"/>
    <x v="672"/>
    <n v="10"/>
    <s v="10016, USA"/>
    <s v="10038, USA"/>
    <x v="7"/>
    <s v="I'M RIDING"/>
    <s v="DEPT - CX"/>
    <s v="Monthly Billing"/>
    <s v="Tip"/>
    <n v="0"/>
    <n v="0"/>
    <n v="3.36"/>
    <n v="3.36"/>
    <s v="USD"/>
    <n v="0"/>
    <n v="0"/>
    <n v="3.36"/>
    <n v="3.36"/>
    <n v="0"/>
  </r>
  <r>
    <s v="c97cfc9c-d803-4509-bc59-2c27bbf29d14"/>
    <d v="2019-07-17T15:21:59"/>
    <d v="2019-07-17T00:00:00"/>
    <s v="2:56PM"/>
    <d v="2019-07-17T00:00:00"/>
    <s v="10:56AM"/>
    <d v="2019-07-17T00:00:00"/>
    <s v="3:21PM"/>
    <d v="2019-07-17T00:00:00"/>
    <s v="11:21AM"/>
    <s v="-05:00"/>
    <s v="Blade"/>
    <s v="Employee26"/>
    <s v="Employee26@blyblade.com"/>
    <x v="24"/>
    <s v="--"/>
    <s v="Travel | UberX"/>
    <x v="1"/>
    <x v="629"/>
    <n v="21"/>
    <s v="10604, USA"/>
    <s v="06830, USA"/>
    <x v="2"/>
    <s v="CORP - Employee Rides"/>
    <s v="DEPT - OPS - NY"/>
    <s v="Monthly Billing"/>
    <s v="Fare"/>
    <n v="14.13"/>
    <n v="0"/>
    <n v="0"/>
    <n v="14.13"/>
    <s v="USD"/>
    <n v="14.13"/>
    <n v="0"/>
    <n v="0"/>
    <n v="14.13"/>
    <n v="1.41"/>
  </r>
  <r>
    <s v="cb66841c-7caa-4514-b20a-604c886166b5"/>
    <d v="2019-07-17T23:14:28"/>
    <d v="2019-07-17T00:00:00"/>
    <s v="10:56PM"/>
    <d v="2019-07-17T00:00:00"/>
    <s v="6:56PM"/>
    <d v="2019-07-17T00:00:00"/>
    <s v="11:14PM"/>
    <d v="2019-07-17T00:00:00"/>
    <s v="7:14PM"/>
    <s v="-05:00"/>
    <s v="Blade"/>
    <s v="Employee17"/>
    <s v="Employee17@blyblade.com"/>
    <x v="12"/>
    <s v="--"/>
    <s v="Travel | UberX"/>
    <x v="0"/>
    <x v="362"/>
    <n v="14"/>
    <s v="10011, USA"/>
    <s v="10014, USA"/>
    <x v="2"/>
    <s v="CORP - Employee Rides"/>
    <s v="DEPT - OPS - NY"/>
    <s v="Monthly Billing"/>
    <s v="Fare"/>
    <n v="15.31"/>
    <n v="0"/>
    <n v="0"/>
    <n v="15.31"/>
    <s v="USD"/>
    <n v="15.31"/>
    <n v="0"/>
    <n v="0"/>
    <n v="15.31"/>
    <n v="1.53"/>
  </r>
  <r>
    <s v="c89da6ea-f37c-4354-86ac-13f1e68b2dd1"/>
    <d v="2019-07-18T01:13:35"/>
    <d v="2019-07-17T00:00:00"/>
    <s v="11:50PM"/>
    <d v="2019-07-17T00:00:00"/>
    <s v="7:50PM"/>
    <d v="2019-07-18T00:00:00"/>
    <s v="1:13AM"/>
    <d v="2019-07-17T00:00:00"/>
    <s v="9:13PM"/>
    <s v="-05:00"/>
    <s v="Blade"/>
    <s v="Employee16"/>
    <s v="Employee16@blyblade.com"/>
    <x v="13"/>
    <s v="--"/>
    <s v="Travel | UberX"/>
    <x v="1"/>
    <x v="1060"/>
    <n v="75"/>
    <s v="10604, USA"/>
    <s v="07086, USA"/>
    <x v="2"/>
    <s v="CORP - Employee Rides"/>
    <s v="DEPT - OPS - NY"/>
    <s v="Monthly Billing"/>
    <s v="Fare"/>
    <n v="66.92"/>
    <n v="0"/>
    <n v="0"/>
    <n v="66.92"/>
    <s v="USD"/>
    <n v="66.92"/>
    <n v="0"/>
    <n v="0"/>
    <n v="66.92"/>
    <n v="6.69"/>
  </r>
  <r>
    <s v="59ecd529-f048-4654-b443-3a26d33776c1"/>
    <d v="2019-07-18T14:08:34"/>
    <d v="2019-07-18T00:00:00"/>
    <s v="1:43PM"/>
    <d v="2019-07-18T00:00:00"/>
    <s v="9:43AM"/>
    <d v="2019-07-18T00:00:00"/>
    <s v="2:08PM"/>
    <d v="2019-07-18T00:00:00"/>
    <s v="10:08AM"/>
    <s v="-05:00"/>
    <s v="Blade"/>
    <s v="Employee6"/>
    <s v="Employee6@blyblade.com"/>
    <x v="3"/>
    <s v="--"/>
    <s v="Travel | UberX Diamond"/>
    <x v="0"/>
    <x v="165"/>
    <n v="18"/>
    <s v="10019, USA"/>
    <s v="10011, USA"/>
    <x v="2"/>
    <s v="CORP - Employee Rides"/>
    <s v="DEPT - OPS - NY"/>
    <s v="Monthly Billing"/>
    <s v="Fare"/>
    <n v="16.16"/>
    <n v="0"/>
    <n v="0"/>
    <n v="16.16"/>
    <s v="USD"/>
    <n v="16.16"/>
    <n v="0"/>
    <n v="0"/>
    <n v="16.16"/>
    <n v="1.62"/>
  </r>
  <r>
    <s v="c61fe54a-4c02-4210-b3e7-7bca36452b44"/>
    <d v="2019-06-01T04:13:50"/>
    <d v="2019-06-01T00:00:00"/>
    <s v="3:55AM"/>
    <d v="2019-05-31T00:00:00"/>
    <s v="11:55PM"/>
    <s v="--"/>
    <s v="--"/>
    <s v="--"/>
    <s v="--"/>
    <s v="-05:00"/>
    <s v="Blade"/>
    <s v="Employee1"/>
    <s v="Employee1@blyblade.com"/>
    <x v="41"/>
    <s v="--"/>
    <s v="Travel | Premium SUV"/>
    <x v="1"/>
    <x v="3"/>
    <s v="--"/>
    <s v="11975, USA"/>
    <s v="11937, USA"/>
    <x v="1"/>
    <s v="CORP - Employee Rides"/>
    <s v="DEPT - CX"/>
    <s v="Monthly Billing"/>
    <s v="Fare"/>
    <n v="10"/>
    <n v="0"/>
    <n v="0"/>
    <n v="10"/>
    <s v="USD"/>
    <n v="10"/>
    <n v="0"/>
    <n v="0"/>
    <n v="10"/>
    <n v="1"/>
  </r>
  <r>
    <s v="399f5dee-b124-448b-b52e-5a5abe84159c"/>
    <d v="2019-06-01T04:46:15"/>
    <d v="2019-06-01T00:00:00"/>
    <s v="4:10AM"/>
    <d v="2019-06-01T00:00:00"/>
    <s v="12:10AM"/>
    <d v="2019-06-01T00:00:00"/>
    <s v="4:46AM"/>
    <d v="2019-06-01T00:00:00"/>
    <s v="12:46AM"/>
    <s v="-05:00"/>
    <s v="Blade"/>
    <s v="Employee2"/>
    <s v="Employee2@blyblade.com"/>
    <x v="2"/>
    <s v="--"/>
    <s v="Travel | Premium SUV"/>
    <x v="1"/>
    <x v="1055"/>
    <n v="27"/>
    <s v="11937, USA"/>
    <s v="11930, USA"/>
    <x v="1"/>
    <s v="CORP - Employee Rides"/>
    <s v="DEPT - OPS - NY"/>
    <s v="Monthly Billing"/>
    <s v="Fare"/>
    <n v="75.52"/>
    <n v="0"/>
    <n v="0"/>
    <n v="75.52"/>
    <s v="USD"/>
    <n v="75.52"/>
    <n v="0"/>
    <n v="0"/>
    <n v="75.52"/>
    <n v="7.55"/>
  </r>
  <r>
    <s v="0f1cc64e-5353-4a71-b950-17bb22f51f9d"/>
    <d v="2019-06-01T11:02:24"/>
    <d v="2019-06-01T00:00:00"/>
    <s v="10:47AM"/>
    <d v="2019-06-01T00:00:00"/>
    <s v="6:47AM"/>
    <d v="2019-06-01T00:00:00"/>
    <s v="11:02AM"/>
    <d v="2019-06-01T00:00:00"/>
    <s v="7:02AM"/>
    <s v="-05:00"/>
    <s v="Blade"/>
    <s v="Employee4"/>
    <s v="Employee4@blyblade.com"/>
    <x v="1"/>
    <s v="--"/>
    <s v="Travel | UberX"/>
    <x v="0"/>
    <x v="5"/>
    <n v="10"/>
    <s v="10038, USA"/>
    <s v="10010, USA"/>
    <x v="1"/>
    <s v="CORP - Employee Rides"/>
    <s v="DEPT - CX"/>
    <s v="Monthly Billing"/>
    <s v="Fare"/>
    <n v="14.97"/>
    <n v="0"/>
    <n v="0"/>
    <n v="14.97"/>
    <s v="USD"/>
    <n v="14.97"/>
    <n v="0"/>
    <n v="0"/>
    <n v="14.97"/>
    <n v="1.5"/>
  </r>
  <r>
    <s v="05be8730-6eda-42b8-9a1a-cdf6ad4763d8"/>
    <d v="2019-06-02T17:03:42"/>
    <d v="2019-06-02T00:00:00"/>
    <s v="4:31PM"/>
    <d v="2019-06-02T00:00:00"/>
    <s v="12:31PM"/>
    <d v="2019-06-02T00:00:00"/>
    <s v="5:03PM"/>
    <d v="2019-06-02T00:00:00"/>
    <s v="1:03PM"/>
    <s v="-05:00"/>
    <s v="Blade"/>
    <s v="Employee11"/>
    <s v="Employee11@blyblade.com"/>
    <x v="26"/>
    <s v="--"/>
    <s v="Travel | Premium"/>
    <x v="1"/>
    <x v="966"/>
    <n v="21"/>
    <s v="11978, USA"/>
    <s v="11968, USA"/>
    <x v="1"/>
    <s v="CORP - Employee Rides"/>
    <s v="DEPT - CX"/>
    <s v="Monthly Billing"/>
    <s v="Fare"/>
    <n v="99.02"/>
    <n v="0"/>
    <n v="0"/>
    <n v="99.02"/>
    <s v="USD"/>
    <n v="99.02"/>
    <n v="0"/>
    <n v="0"/>
    <n v="99.02"/>
    <n v="9.9"/>
  </r>
  <r>
    <s v="24f1de0b-d58d-4c0c-9518-a372b9647356"/>
    <d v="2019-06-02T17:05:03"/>
    <d v="2019-06-02T00:00:00"/>
    <s v="4:27PM"/>
    <d v="2019-06-02T00:00:00"/>
    <s v="12:27PM"/>
    <d v="2019-06-02T00:00:00"/>
    <s v="5:04PM"/>
    <d v="2019-06-02T00:00:00"/>
    <s v="1:04PM"/>
    <s v="-05:00"/>
    <s v="Blade"/>
    <s v="Employee1"/>
    <s v="Employee1@blyblade.com"/>
    <x v="41"/>
    <s v="--"/>
    <s v="Travel | Premium SUV"/>
    <x v="1"/>
    <x v="1061"/>
    <n v="23"/>
    <s v="11978, USA"/>
    <s v="11968, USA"/>
    <x v="1"/>
    <s v="CORP - Employee Rides"/>
    <s v="DEPT - CX"/>
    <s v="Monthly Billing"/>
    <s v="Fare"/>
    <n v="125.24"/>
    <n v="0"/>
    <n v="0"/>
    <n v="125.24"/>
    <s v="USD"/>
    <n v="125.24"/>
    <n v="0"/>
    <n v="0"/>
    <n v="125.24"/>
    <n v="12.52"/>
  </r>
  <r>
    <s v="47e8a04e-819a-446d-b0b1-8e427e6e5efb"/>
    <d v="2019-06-02T19:02:55"/>
    <d v="2019-06-02T00:00:00"/>
    <s v="6:55PM"/>
    <d v="2019-06-02T00:00:00"/>
    <s v="2:55PM"/>
    <d v="2019-06-02T00:00:00"/>
    <s v="7:02PM"/>
    <d v="2019-06-02T00:00:00"/>
    <s v="3:02PM"/>
    <s v="-05:00"/>
    <s v="Blade"/>
    <s v="Employee14"/>
    <s v="Employee14@blyblade.com"/>
    <x v="5"/>
    <s v="--"/>
    <s v="Travel | UberX"/>
    <x v="0"/>
    <x v="955"/>
    <n v="3"/>
    <s v="11430, USA"/>
    <s v="11430, USA"/>
    <x v="1"/>
    <s v="CORP - Employee Rides"/>
    <s v="DEPT - OPS - NY"/>
    <s v="Monthly Billing"/>
    <s v="Fare"/>
    <n v="8.01"/>
    <n v="0"/>
    <n v="0"/>
    <n v="8.01"/>
    <s v="USD"/>
    <n v="8.01"/>
    <n v="0"/>
    <n v="0"/>
    <n v="8.01"/>
    <n v="0.8"/>
  </r>
  <r>
    <s v="9f6e24ad-b563-4b70-987b-9062d7c3ee51"/>
    <d v="2019-06-02T21:04:33"/>
    <d v="2019-06-02T00:00:00"/>
    <s v="8:30PM"/>
    <d v="2019-06-02T00:00:00"/>
    <s v="4:30PM"/>
    <d v="2019-06-02T00:00:00"/>
    <s v="9:04PM"/>
    <d v="2019-06-02T00:00:00"/>
    <s v="5:04PM"/>
    <s v="-05:00"/>
    <s v="Blade"/>
    <s v="Employee1"/>
    <s v="Employee1@blyblade.com"/>
    <x v="41"/>
    <s v="--"/>
    <s v="Travel | Premium SUV"/>
    <x v="1"/>
    <x v="1062"/>
    <n v="25"/>
    <s v="11937, USA"/>
    <s v="11963, USA"/>
    <x v="1"/>
    <s v="CORP - Employee Rides"/>
    <s v="DEPT - CX"/>
    <s v="Monthly Billing"/>
    <s v="Fare"/>
    <n v="59.92"/>
    <n v="0"/>
    <n v="0"/>
    <n v="59.92"/>
    <s v="USD"/>
    <n v="59.92"/>
    <n v="0"/>
    <n v="0"/>
    <n v="59.92"/>
    <n v="5.99"/>
  </r>
  <r>
    <s v="638a82bf-883d-46f0-bea6-e0fdbe4a1ac3"/>
    <d v="2019-06-02T22:54:03"/>
    <d v="2019-06-02T00:00:00"/>
    <s v="10:19PM"/>
    <d v="2019-06-02T00:00:00"/>
    <s v="6:19PM"/>
    <d v="2019-06-02T00:00:00"/>
    <s v="10:53PM"/>
    <d v="2019-06-02T00:00:00"/>
    <s v="6:53PM"/>
    <s v="-05:00"/>
    <s v="Blade"/>
    <s v="Employee5"/>
    <s v="Employee5@blyblade.com"/>
    <x v="9"/>
    <s v="--"/>
    <s v="Travel | Black SUV"/>
    <x v="0"/>
    <x v="691"/>
    <n v="17"/>
    <s v="11430, USA"/>
    <s v="11422, USA"/>
    <x v="1"/>
    <s v="CORP - Employee Rides"/>
    <s v="DEPT - OPS - NY"/>
    <s v="Monthly Billing"/>
    <s v="Fare"/>
    <n v="79.209999999999994"/>
    <n v="0"/>
    <n v="0"/>
    <n v="79.209999999999994"/>
    <s v="USD"/>
    <n v="79.209999999999994"/>
    <n v="0"/>
    <n v="0"/>
    <n v="79.209999999999994"/>
    <n v="7.92"/>
  </r>
  <r>
    <s v="a0ff96e6-8dc9-4230-b91e-96b15e534306"/>
    <d v="2019-08-22T14:56:50"/>
    <d v="2019-08-22T00:00:00"/>
    <s v="2:31PM"/>
    <d v="2019-08-22T00:00:00"/>
    <s v="10:31AM"/>
    <d v="2019-08-22T00:00:00"/>
    <s v="2:56PM"/>
    <d v="2019-08-22T00:00:00"/>
    <s v="10:56AM"/>
    <s v="-05:00"/>
    <s v="Blade"/>
    <s v="Employee25"/>
    <s v="Employee25@blyblade.com"/>
    <x v="21"/>
    <s v="--"/>
    <s v="Travel | UberX Diamond"/>
    <x v="0"/>
    <x v="681"/>
    <n v="20"/>
    <s v="10016, USA"/>
    <s v="10011, USA"/>
    <x v="5"/>
    <s v="PRODUCT RIDING"/>
    <s v="DEPT - CX"/>
    <s v="Monthly Billing"/>
    <s v="Tip"/>
    <n v="0"/>
    <n v="0"/>
    <n v="3.83"/>
    <n v="3.83"/>
    <s v="USD"/>
    <n v="0"/>
    <n v="0"/>
    <n v="3.83"/>
    <n v="3.83"/>
    <n v="0"/>
  </r>
  <r>
    <s v="df689355-df10-40e1-ba7a-814dce3f69dc"/>
    <d v="2019-06-02T22:58:45"/>
    <d v="2019-06-02T00:00:00"/>
    <s v="10:24PM"/>
    <d v="2019-06-02T00:00:00"/>
    <s v="6:24PM"/>
    <d v="2019-06-02T00:00:00"/>
    <s v="10:58PM"/>
    <d v="2019-06-02T00:00:00"/>
    <s v="6:58PM"/>
    <s v="-05:00"/>
    <s v="Blade"/>
    <s v="Employee14"/>
    <s v="Employee14@blyblade.com"/>
    <x v="5"/>
    <s v="--"/>
    <s v="Travel | Black SUV"/>
    <x v="0"/>
    <x v="915"/>
    <n v="30"/>
    <s v="11430, USA"/>
    <s v="11430, USA"/>
    <x v="1"/>
    <s v="CORP - Employee Rides"/>
    <s v="DEPT - OPS - NY"/>
    <s v="Monthly Billing"/>
    <s v="Fare"/>
    <n v="79.599999999999994"/>
    <n v="0"/>
    <n v="0"/>
    <n v="79.599999999999994"/>
    <s v="USD"/>
    <n v="79.599999999999994"/>
    <n v="0"/>
    <n v="0"/>
    <n v="79.599999999999994"/>
    <n v="7.96"/>
  </r>
  <r>
    <s v="a2207528-e4a6-4213-bb32-81913d8418aa"/>
    <d v="2019-06-02T23:19:59"/>
    <d v="2019-06-02T00:00:00"/>
    <s v="10:58PM"/>
    <d v="2019-06-02T00:00:00"/>
    <s v="6:58PM"/>
    <d v="2019-06-02T00:00:00"/>
    <s v="11:19PM"/>
    <d v="2019-06-02T00:00:00"/>
    <s v="7:19PM"/>
    <s v="-05:00"/>
    <s v="Blade"/>
    <s v="Employee2"/>
    <s v="Employee2@blyblade.com"/>
    <x v="2"/>
    <s v="--"/>
    <s v="Travel | Black SUV"/>
    <x v="0"/>
    <x v="1063"/>
    <n v="18"/>
    <s v="11430, USA"/>
    <s v="11516, USA"/>
    <x v="1"/>
    <s v="CORP - Employee Rides"/>
    <s v="DEPT - OPS - NY"/>
    <s v="Monthly Billing"/>
    <s v="Fare"/>
    <n v="76.2"/>
    <n v="0"/>
    <n v="0"/>
    <n v="76.2"/>
    <s v="USD"/>
    <n v="76.2"/>
    <n v="0"/>
    <n v="0"/>
    <n v="76.2"/>
    <n v="7.62"/>
  </r>
  <r>
    <s v="d0180cd9-867a-4236-8fd3-dd02798eca04"/>
    <d v="2019-06-03T00:49:56"/>
    <d v="2019-06-02T00:00:00"/>
    <s v="11:43PM"/>
    <d v="2019-06-02T00:00:00"/>
    <s v="7:43PM"/>
    <d v="2019-06-03T00:00:00"/>
    <s v="12:49AM"/>
    <d v="2019-06-02T00:00:00"/>
    <s v="8:49PM"/>
    <s v="-05:00"/>
    <s v="Blade"/>
    <s v="Employee6"/>
    <s v="Employee6@blyblade.com"/>
    <x v="3"/>
    <s v="--"/>
    <s v="Travel | Premium SUV"/>
    <x v="1"/>
    <x v="29"/>
    <n v="49"/>
    <s v="10604, USA"/>
    <s v="10003, USA"/>
    <x v="1"/>
    <s v="CORP - Employee Rides"/>
    <s v="DEPT - OPS - NY"/>
    <s v="Monthly Billing"/>
    <s v="Fare"/>
    <n v="127.98"/>
    <n v="0"/>
    <n v="0"/>
    <n v="127.98"/>
    <s v="USD"/>
    <n v="127.98"/>
    <n v="0"/>
    <n v="0"/>
    <n v="127.98"/>
    <n v="12.8"/>
  </r>
  <r>
    <s v="8572a47f-c792-4beb-ad6c-c1079b3fd0d0"/>
    <d v="2019-06-03T02:25:57"/>
    <d v="2019-06-03T00:00:00"/>
    <s v="1:55AM"/>
    <d v="2019-06-02T00:00:00"/>
    <s v="9:55PM"/>
    <d v="2019-06-03T00:00:00"/>
    <s v="2:25AM"/>
    <d v="2019-06-02T00:00:00"/>
    <s v="10:25PM"/>
    <s v="-05:00"/>
    <s v="Blade"/>
    <s v="Employee16"/>
    <s v="Employee16@blyblade.com"/>
    <x v="13"/>
    <s v="--"/>
    <s v="Travel | UberX"/>
    <x v="2"/>
    <x v="103"/>
    <n v="18"/>
    <s v="07608, USA"/>
    <s v="07086, USA"/>
    <x v="1"/>
    <s v="CORP - Employee Rides"/>
    <s v="DEPT - OPS - NY"/>
    <s v="Monthly Billing"/>
    <s v="Fare"/>
    <n v="18.68"/>
    <n v="0"/>
    <n v="0"/>
    <n v="18.68"/>
    <s v="USD"/>
    <n v="18.68"/>
    <n v="0"/>
    <n v="0"/>
    <n v="18.68"/>
    <n v="1.87"/>
  </r>
  <r>
    <s v="51b5f7a4-ba78-4a57-b7a6-7fce035fbbbd"/>
    <d v="2019-06-03T11:05:42"/>
    <d v="2019-06-03T00:00:00"/>
    <s v="10:54AM"/>
    <d v="2019-06-03T00:00:00"/>
    <s v="6:54AM"/>
    <d v="2019-06-03T00:00:00"/>
    <s v="11:05AM"/>
    <d v="2019-06-03T00:00:00"/>
    <s v="7:05AM"/>
    <s v="-05:00"/>
    <s v="Blade"/>
    <s v="Employee4"/>
    <s v="Employee4@blyblade.com"/>
    <x v="1"/>
    <s v="--"/>
    <s v="Travel | UberX"/>
    <x v="0"/>
    <x v="38"/>
    <n v="7"/>
    <s v="10038, USA"/>
    <s v="10016, USA"/>
    <x v="1"/>
    <s v="CORP - Employee Rides"/>
    <s v="DEPT - CX"/>
    <s v="Monthly Billing"/>
    <s v="Fare"/>
    <n v="14.02"/>
    <n v="0"/>
    <n v="0"/>
    <n v="14.02"/>
    <s v="USD"/>
    <n v="14.02"/>
    <n v="0"/>
    <n v="0"/>
    <n v="14.02"/>
    <n v="1.4"/>
  </r>
  <r>
    <s v="60914586-bac9-53a4-9b57-ea5042245bb0"/>
    <d v="2019-08-22T16:33:50"/>
    <d v="2019-08-22T00:00:00"/>
    <s v="4:04PM"/>
    <d v="2019-08-22T00:00:00"/>
    <s v="12:04PM"/>
    <d v="2019-08-22T00:00:00"/>
    <s v="4:33PM"/>
    <d v="2019-08-22T00:00:00"/>
    <s v="12:33PM"/>
    <s v="-05:00"/>
    <s v="Blade"/>
    <s v="Employee26"/>
    <s v="Employee26@blyblade.com"/>
    <x v="24"/>
    <s v="--"/>
    <s v="Eats"/>
    <x v="0"/>
    <x v="118"/>
    <n v="28"/>
    <s v="10010, USA"/>
    <s v="10010, USA"/>
    <x v="9"/>
    <s v="Blade - Lunch Policy"/>
    <s v="DEPT - OPS - NY"/>
    <s v="Monthly Billing"/>
    <s v="Fare and Tip"/>
    <n v="19.07"/>
    <n v="0"/>
    <n v="2.25"/>
    <n v="19.07"/>
    <s v="USD"/>
    <n v="19.07"/>
    <n v="0"/>
    <n v="2.25"/>
    <n v="19.07"/>
    <n v="1.91"/>
  </r>
  <r>
    <s v="8b773caf-4cd3-4b29-8ff5-d46d18f991ed"/>
    <d v="2019-06-03T12:38:44"/>
    <d v="2019-06-03T00:00:00"/>
    <s v="12:13PM"/>
    <d v="2019-06-03T00:00:00"/>
    <s v="8:13AM"/>
    <d v="2019-06-03T00:00:00"/>
    <s v="12:38PM"/>
    <d v="2019-06-03T00:00:00"/>
    <s v="8:38AM"/>
    <s v="-05:00"/>
    <s v="Blade"/>
    <s v="Employee2"/>
    <s v="Employee2@blyblade.com"/>
    <x v="2"/>
    <s v="--"/>
    <s v="Travel | Black SUV"/>
    <x v="0"/>
    <x v="13"/>
    <n v="18"/>
    <s v="10011, USA"/>
    <s v="10282, USA"/>
    <x v="1"/>
    <s v="CORP - Employee Rides"/>
    <s v="DEPT - OPS - NY"/>
    <s v="Monthly Billing"/>
    <s v="Fare"/>
    <n v="47.13"/>
    <n v="0"/>
    <n v="0"/>
    <n v="47.13"/>
    <s v="USD"/>
    <n v="47.13"/>
    <n v="0"/>
    <n v="0"/>
    <n v="47.13"/>
    <n v="4.71"/>
  </r>
  <r>
    <s v="f823ef39-a058-4438-8492-3318bc79344e"/>
    <d v="2019-08-22T17:12:20"/>
    <d v="2019-08-22T00:00:00"/>
    <s v="4:10PM"/>
    <d v="2019-08-22T00:00:00"/>
    <s v="12:10PM"/>
    <d v="2019-08-22T00:00:00"/>
    <s v="4:39PM"/>
    <d v="2019-08-22T00:00:00"/>
    <s v="12:39PM"/>
    <s v="-05:00"/>
    <s v="Blade"/>
    <s v="Employee37"/>
    <s v="Employee37@blyblade.com"/>
    <x v="29"/>
    <s v="--"/>
    <s v="Travel | UberX"/>
    <x v="0"/>
    <x v="327"/>
    <n v="25"/>
    <s v="10011, USA"/>
    <s v="10016, USA"/>
    <x v="7"/>
    <s v="I'M RIDING"/>
    <s v="--"/>
    <s v="Monthly Billing"/>
    <s v="Tip"/>
    <n v="0"/>
    <n v="0"/>
    <n v="5.61"/>
    <n v="5.61"/>
    <s v="USD"/>
    <n v="0"/>
    <n v="0"/>
    <n v="5.61"/>
    <n v="5.61"/>
    <n v="0"/>
  </r>
  <r>
    <s v="ba449be4-a9e9-41e8-8a15-0d440ffbb5e7"/>
    <d v="2019-06-03T19:09:20"/>
    <d v="2019-06-03T00:00:00"/>
    <s v="6:33PM"/>
    <d v="2019-06-03T00:00:00"/>
    <s v="2:33PM"/>
    <d v="2019-06-03T00:00:00"/>
    <s v="7:09PM"/>
    <d v="2019-06-03T00:00:00"/>
    <s v="3:09PM"/>
    <s v="-05:00"/>
    <s v="Blade"/>
    <s v="Employee12"/>
    <s v="Employee12@blyblade.com"/>
    <x v="0"/>
    <s v="--"/>
    <s v="Travel | UberX Diamond"/>
    <x v="0"/>
    <x v="1064"/>
    <n v="31"/>
    <s v="10011, USA"/>
    <s v="07114, USA"/>
    <x v="1"/>
    <s v="CORP - Employee Rides"/>
    <s v="DEPT - OPS - NY"/>
    <s v="Monthly Billing"/>
    <s v="Fare"/>
    <n v="80.77"/>
    <n v="0"/>
    <n v="0"/>
    <n v="80.77"/>
    <s v="USD"/>
    <n v="80.77"/>
    <n v="0"/>
    <n v="0"/>
    <n v="80.77"/>
    <n v="8.08"/>
  </r>
  <r>
    <s v="82c5bfa7-0803-4a96-9889-b62b28152822"/>
    <d v="2019-06-03T23:24:47"/>
    <d v="2019-06-03T00:00:00"/>
    <s v="11:02PM"/>
    <d v="2019-06-03T00:00:00"/>
    <s v="7:02PM"/>
    <d v="2019-06-03T00:00:00"/>
    <s v="11:24PM"/>
    <d v="2019-06-03T00:00:00"/>
    <s v="7:24PM"/>
    <s v="-05:00"/>
    <s v="Blade"/>
    <s v="Employee2"/>
    <s v="Employee2@blyblade.com"/>
    <x v="2"/>
    <s v="--"/>
    <s v="Travel | Black SUV"/>
    <x v="0"/>
    <x v="488"/>
    <n v="16"/>
    <s v="10001, USA"/>
    <s v="10012, USA"/>
    <x v="1"/>
    <s v="CORP - Employee Rides"/>
    <s v="DEPT - OPS - NY"/>
    <s v="Monthly Billing"/>
    <s v="Fare"/>
    <n v="50.56"/>
    <n v="0"/>
    <n v="0"/>
    <n v="50.56"/>
    <s v="USD"/>
    <n v="50.56"/>
    <n v="0"/>
    <n v="0"/>
    <n v="50.56"/>
    <n v="5.0599999999999996"/>
  </r>
  <r>
    <s v="e5d39ce9-3eae-45df-9b6a-005d1da64b65"/>
    <d v="2019-06-04T11:41:14"/>
    <d v="2019-06-04T00:00:00"/>
    <s v="11:33AM"/>
    <d v="2019-06-04T00:00:00"/>
    <s v="7:33AM"/>
    <d v="2019-06-04T00:00:00"/>
    <s v="11:41AM"/>
    <d v="2019-06-04T00:00:00"/>
    <s v="7:41AM"/>
    <s v="-05:00"/>
    <s v="Blade"/>
    <s v="Employee14"/>
    <s v="Employee14@blyblade.com"/>
    <x v="5"/>
    <s v="--"/>
    <s v="Travel | Black"/>
    <x v="0"/>
    <x v="227"/>
    <n v="3"/>
    <s v="11369, USA"/>
    <s v="11371, USA"/>
    <x v="1"/>
    <s v="CORP - Employee Rides"/>
    <s v="DEPT - OPS - NY"/>
    <s v="Monthly Billing"/>
    <s v="Fare"/>
    <n v="15.83"/>
    <n v="0"/>
    <n v="0"/>
    <n v="15.83"/>
    <s v="USD"/>
    <n v="15.83"/>
    <n v="0"/>
    <n v="0"/>
    <n v="15.83"/>
    <n v="1.58"/>
  </r>
  <r>
    <s v="90f373cd-5ffb-402c-9c13-99b03a52d644"/>
    <d v="2019-06-04T12:02:17"/>
    <d v="2019-06-04T00:00:00"/>
    <s v="11:46AM"/>
    <d v="2019-06-04T00:00:00"/>
    <s v="7:46AM"/>
    <d v="2019-06-04T00:00:00"/>
    <s v="12:02PM"/>
    <d v="2019-06-04T00:00:00"/>
    <s v="8:02AM"/>
    <s v="-05:00"/>
    <s v="Blade"/>
    <s v="Employee4"/>
    <s v="Employee4@blyblade.com"/>
    <x v="1"/>
    <s v="--"/>
    <s v="Travel | UberX"/>
    <x v="0"/>
    <x v="493"/>
    <n v="10"/>
    <s v="10038, USA"/>
    <s v="10016, USA"/>
    <x v="1"/>
    <s v="CORP - Employee Rides"/>
    <s v="DEPT - CX"/>
    <s v="Monthly Billing"/>
    <s v="Fare"/>
    <n v="21.33"/>
    <n v="0"/>
    <n v="0"/>
    <n v="21.33"/>
    <s v="USD"/>
    <n v="21.33"/>
    <n v="0"/>
    <n v="0"/>
    <n v="21.33"/>
    <n v="2.13"/>
  </r>
  <r>
    <s v="6f1c025c-c0a8-41de-a42a-f135b536abf6"/>
    <d v="2019-06-04T13:56:21"/>
    <d v="2019-06-04T00:00:00"/>
    <s v="1:25PM"/>
    <d v="2019-06-04T00:00:00"/>
    <s v="9:25AM"/>
    <d v="2019-06-04T00:00:00"/>
    <s v="1:56PM"/>
    <d v="2019-06-04T00:00:00"/>
    <s v="9:56AM"/>
    <s v="-05:00"/>
    <s v="Blade"/>
    <s v="Employee6"/>
    <s v="Employee6@blyblade.com"/>
    <x v="3"/>
    <s v="--"/>
    <s v="Travel | Black"/>
    <x v="0"/>
    <x v="55"/>
    <n v="20"/>
    <s v="10016, USA"/>
    <s v="10001, USA"/>
    <x v="1"/>
    <s v="CORP - Employee Rides"/>
    <s v="DEPT - OPS - NY"/>
    <s v="Monthly Billing"/>
    <s v="Fare"/>
    <n v="44.95"/>
    <n v="0"/>
    <n v="0"/>
    <n v="44.95"/>
    <s v="USD"/>
    <n v="44.95"/>
    <n v="0"/>
    <n v="0"/>
    <n v="44.95"/>
    <n v="4.5"/>
  </r>
  <r>
    <s v="3a0beb69-edcc-4e26-bfab-7612a1e8e822"/>
    <d v="2019-08-22T18:17:00"/>
    <d v="2019-08-22T00:00:00"/>
    <s v="6:03PM"/>
    <d v="2019-08-22T00:00:00"/>
    <s v="2:03PM"/>
    <d v="2019-08-22T00:00:00"/>
    <s v="6:16PM"/>
    <d v="2019-08-22T00:00:00"/>
    <s v="2:16PM"/>
    <s v="-05:00"/>
    <s v="Blade"/>
    <s v="Employee2"/>
    <s v="Employee2@blyblade.com"/>
    <x v="2"/>
    <s v="--"/>
    <s v="Travel | Black SUV"/>
    <x v="0"/>
    <x v="1"/>
    <n v="4"/>
    <s v="10011, USA"/>
    <s v="10011, USA"/>
    <x v="12"/>
    <s v="PAX TRAVEL"/>
    <s v="DEPT - OPS - NY"/>
    <s v="Monthly Billing"/>
    <s v="Tip"/>
    <n v="0"/>
    <n v="0"/>
    <n v="7.47"/>
    <n v="7.47"/>
    <s v="USD"/>
    <n v="0"/>
    <n v="0"/>
    <n v="7.47"/>
    <n v="7.47"/>
    <n v="0"/>
  </r>
  <r>
    <s v="b146c128-b99a-4a0e-a789-de42acd8ab76"/>
    <d v="2019-06-04T22:16:39"/>
    <d v="2019-06-04T00:00:00"/>
    <s v="10:07PM"/>
    <d v="2019-06-04T00:00:00"/>
    <s v="6:07PM"/>
    <d v="2019-06-04T00:00:00"/>
    <s v="10:16PM"/>
    <d v="2019-06-04T00:00:00"/>
    <s v="6:16PM"/>
    <s v="-05:00"/>
    <s v="Blade"/>
    <s v="Employee14"/>
    <s v="Employee14@blyblade.com"/>
    <x v="5"/>
    <s v="--"/>
    <s v="Travel | Black"/>
    <x v="0"/>
    <x v="871"/>
    <n v="4"/>
    <s v="11371, USA"/>
    <s v="11369, USA"/>
    <x v="1"/>
    <s v="CORP - Employee Rides"/>
    <s v="DEPT - OPS - NY"/>
    <s v="Monthly Billing"/>
    <s v="Fare"/>
    <n v="17.14"/>
    <n v="0"/>
    <n v="0"/>
    <n v="17.14"/>
    <s v="USD"/>
    <n v="17.14"/>
    <n v="0"/>
    <n v="0"/>
    <n v="17.14"/>
    <n v="1.71"/>
  </r>
  <r>
    <s v="f0f41235-1179-5fd1-8c11-9becde441fc8"/>
    <d v="2019-08-22T18:39:37"/>
    <d v="2019-08-22T00:00:00"/>
    <s v="6:22PM"/>
    <d v="2019-08-22T00:00:00"/>
    <s v="2:22PM"/>
    <d v="2019-08-22T00:00:00"/>
    <s v="6:39PM"/>
    <d v="2019-08-22T00:00:00"/>
    <s v="2:39PM"/>
    <s v="-05:00"/>
    <s v="Blade"/>
    <s v="Employee18"/>
    <s v="Employee18@blyblade.com"/>
    <x v="34"/>
    <s v="--"/>
    <s v="Eats"/>
    <x v="0"/>
    <x v="15"/>
    <n v="17"/>
    <s v="10011, USA"/>
    <s v="10011, USA"/>
    <x v="9"/>
    <s v="Blade - Lunch Policy"/>
    <s v="DEPT - CX"/>
    <s v="Monthly Billing"/>
    <s v="Fare and Tip"/>
    <n v="18.690000000000001"/>
    <n v="0"/>
    <n v="2"/>
    <n v="18.690000000000001"/>
    <s v="USD"/>
    <n v="18.690000000000001"/>
    <n v="0"/>
    <n v="2"/>
    <n v="18.690000000000001"/>
    <n v="1.87"/>
  </r>
  <r>
    <s v="ecf95286-6d32-4e1a-a11f-c9658937f8e1"/>
    <d v="2019-06-05T02:56:01"/>
    <d v="2019-06-05T00:00:00"/>
    <s v="2:34AM"/>
    <d v="2019-06-04T00:00:00"/>
    <s v="10:34PM"/>
    <d v="2019-06-05T00:00:00"/>
    <s v="2:55AM"/>
    <d v="2019-06-04T00:00:00"/>
    <s v="10:55PM"/>
    <s v="-05:00"/>
    <s v="Blade"/>
    <s v="Employee4"/>
    <s v="Employee4@blyblade.com"/>
    <x v="1"/>
    <s v="--"/>
    <s v="Travel | UberX"/>
    <x v="0"/>
    <x v="883"/>
    <n v="14"/>
    <s v="10011, USA"/>
    <s v="10038, USA"/>
    <x v="1"/>
    <s v="CORP - Employee Rides"/>
    <s v="DEPT - CX"/>
    <s v="Monthly Billing"/>
    <s v="Fare"/>
    <n v="37.090000000000003"/>
    <n v="0"/>
    <n v="0"/>
    <n v="37.090000000000003"/>
    <s v="USD"/>
    <n v="37.090000000000003"/>
    <n v="0"/>
    <n v="0"/>
    <n v="37.090000000000003"/>
    <n v="3.71"/>
  </r>
  <r>
    <s v="d9e9e2c0-f835-4244-8842-a2af3a68c47e"/>
    <d v="2019-06-05T11:16:52"/>
    <d v="2019-06-05T00:00:00"/>
    <s v="10:59AM"/>
    <d v="2019-06-05T00:00:00"/>
    <s v="6:59AM"/>
    <d v="2019-06-05T00:00:00"/>
    <s v="11:16AM"/>
    <d v="2019-06-05T00:00:00"/>
    <s v="7:16AM"/>
    <s v="-05:00"/>
    <s v="Blade"/>
    <s v="Employee4"/>
    <s v="Employee4@blyblade.com"/>
    <x v="1"/>
    <s v="--"/>
    <s v="Travel | UberX"/>
    <x v="0"/>
    <x v="598"/>
    <n v="11"/>
    <s v="10038, USA"/>
    <s v="10016, USA"/>
    <x v="1"/>
    <s v="CORP - Employee Rides"/>
    <s v="DEPT - CX"/>
    <s v="Monthly Billing"/>
    <s v="Fare"/>
    <n v="16.850000000000001"/>
    <n v="0"/>
    <n v="0"/>
    <n v="16.850000000000001"/>
    <s v="USD"/>
    <n v="16.850000000000001"/>
    <n v="0"/>
    <n v="0"/>
    <n v="16.850000000000001"/>
    <n v="1.69"/>
  </r>
  <r>
    <s v="78db6bce-178a-426c-a22b-4505d71eb0b1"/>
    <d v="2019-06-05T23:05:46"/>
    <d v="2019-06-05T00:00:00"/>
    <s v="10:27PM"/>
    <d v="2019-06-05T00:00:00"/>
    <s v="6:27PM"/>
    <d v="2019-06-05T00:00:00"/>
    <s v="11:05PM"/>
    <d v="2019-06-05T00:00:00"/>
    <s v="7:05PM"/>
    <s v="-05:00"/>
    <s v="Blade"/>
    <s v="Employee14"/>
    <s v="Employee14@blyblade.com"/>
    <x v="5"/>
    <s v="--"/>
    <s v="Travel | Black SUV"/>
    <x v="0"/>
    <x v="761"/>
    <n v="28"/>
    <s v="11430, USA"/>
    <s v="11430, USA"/>
    <x v="1"/>
    <s v="CORP - Employee Rides"/>
    <s v="DEPT - OPS - NY"/>
    <s v="Monthly Billing"/>
    <s v="Fare"/>
    <n v="73.819999999999993"/>
    <n v="0"/>
    <n v="0"/>
    <n v="73.819999999999993"/>
    <s v="USD"/>
    <n v="73.819999999999993"/>
    <n v="0"/>
    <n v="0"/>
    <n v="73.819999999999993"/>
    <n v="7.38"/>
  </r>
  <r>
    <s v="44d08d31-3426-471d-81f4-b1df90d2af80"/>
    <d v="2019-06-06T20:08:44"/>
    <d v="2019-06-06T00:00:00"/>
    <s v="7:41PM"/>
    <d v="2019-06-06T00:00:00"/>
    <s v="3:41PM"/>
    <d v="2019-06-06T00:00:00"/>
    <s v="8:08PM"/>
    <d v="2019-06-06T00:00:00"/>
    <s v="4:08PM"/>
    <s v="-05:00"/>
    <s v="Blade"/>
    <s v="Employee28"/>
    <s v="Employee28@blyblade.com"/>
    <x v="4"/>
    <s v="--"/>
    <s v="Travel | Black SUV"/>
    <x v="0"/>
    <x v="127"/>
    <n v="19"/>
    <s v="11430, USA"/>
    <s v="11430, USA"/>
    <x v="1"/>
    <s v="CORP - Employee Rides"/>
    <s v="DEPT - OPS - NY"/>
    <s v="Monthly Billing"/>
    <s v="Fare"/>
    <n v="49.77"/>
    <n v="0"/>
    <n v="0"/>
    <n v="49.77"/>
    <s v="USD"/>
    <n v="49.77"/>
    <n v="0"/>
    <n v="0"/>
    <n v="49.77"/>
    <n v="4.9800000000000004"/>
  </r>
  <r>
    <s v="e0d4793a-63cf-46f1-b0f7-c22c2d0c7fbf"/>
    <d v="2019-06-06T20:09:31"/>
    <d v="2019-06-06T00:00:00"/>
    <s v="7:41PM"/>
    <d v="2019-06-06T00:00:00"/>
    <s v="3:41PM"/>
    <d v="2019-06-06T00:00:00"/>
    <s v="8:09PM"/>
    <d v="2019-06-06T00:00:00"/>
    <s v="4:09PM"/>
    <s v="-05:00"/>
    <s v="Blade"/>
    <s v="Employee14"/>
    <s v="Employee14@blyblade.com"/>
    <x v="5"/>
    <s v="--"/>
    <s v="Travel | Black SUV"/>
    <x v="0"/>
    <x v="71"/>
    <n v="22"/>
    <s v="11430, USA"/>
    <s v="11430, USA"/>
    <x v="1"/>
    <s v="CORP - Employee Rides"/>
    <s v="DEPT - OPS - NY"/>
    <s v="Monthly Billing"/>
    <s v="Fare"/>
    <n v="31.01"/>
    <n v="0"/>
    <n v="0"/>
    <n v="31.01"/>
    <s v="USD"/>
    <n v="31.01"/>
    <n v="0"/>
    <n v="0"/>
    <n v="31.01"/>
    <n v="3.1"/>
  </r>
  <r>
    <s v="1af466be-1f6c-4fc4-8fee-1c277f8faeba"/>
    <d v="2019-06-06T20:44:18"/>
    <d v="2019-06-06T00:00:00"/>
    <s v="8:14PM"/>
    <d v="2019-06-06T00:00:00"/>
    <s v="4:14PM"/>
    <d v="2019-06-06T00:00:00"/>
    <s v="8:44PM"/>
    <d v="2019-06-06T00:00:00"/>
    <s v="4:44PM"/>
    <s v="-05:00"/>
    <s v="Blade"/>
    <s v="Employee14"/>
    <s v="Employee14@blyblade.com"/>
    <x v="5"/>
    <s v="--"/>
    <s v="Travel | Black SUV"/>
    <x v="0"/>
    <x v="60"/>
    <n v="23"/>
    <s v="11430, USA"/>
    <s v="11430, USA"/>
    <x v="1"/>
    <s v="CORP - Employee Rides"/>
    <s v="DEPT - OPS - NY"/>
    <s v="Monthly Billing"/>
    <s v="Fare"/>
    <n v="30.65"/>
    <n v="0"/>
    <n v="0"/>
    <n v="30.65"/>
    <s v="USD"/>
    <n v="30.65"/>
    <n v="0"/>
    <n v="0"/>
    <n v="30.65"/>
    <n v="3.07"/>
  </r>
  <r>
    <s v="1fb541eb-92c3-4f9f-8e3d-fa41c12cec12"/>
    <d v="2019-06-06T20:45:25"/>
    <d v="2019-06-06T00:00:00"/>
    <s v="8:15PM"/>
    <d v="2019-06-06T00:00:00"/>
    <s v="4:15PM"/>
    <d v="2019-06-06T00:00:00"/>
    <s v="8:45PM"/>
    <d v="2019-06-06T00:00:00"/>
    <s v="4:45PM"/>
    <s v="-05:00"/>
    <s v="Blade"/>
    <s v="Employee28"/>
    <s v="Employee28@blyblade.com"/>
    <x v="4"/>
    <s v="--"/>
    <s v="Travel | Black SUV"/>
    <x v="0"/>
    <x v="15"/>
    <n v="24"/>
    <s v="11430, USA"/>
    <s v="11430, USA"/>
    <x v="1"/>
    <s v="CORP - Employee Rides"/>
    <s v="DEPT - OPS - NY"/>
    <s v="Monthly Billing"/>
    <s v="Fare"/>
    <n v="53.6"/>
    <n v="0"/>
    <n v="0"/>
    <n v="53.6"/>
    <s v="USD"/>
    <n v="53.6"/>
    <n v="0"/>
    <n v="0"/>
    <n v="53.6"/>
    <n v="5.36"/>
  </r>
  <r>
    <s v="ab73d7cb-0566-43a0-b245-dfb00e3bf642"/>
    <d v="2019-06-06T21:25:54"/>
    <d v="2019-06-06T00:00:00"/>
    <s v="8:53PM"/>
    <d v="2019-06-06T00:00:00"/>
    <s v="4:53PM"/>
    <d v="2019-06-06T00:00:00"/>
    <s v="9:25PM"/>
    <d v="2019-06-06T00:00:00"/>
    <s v="5:25PM"/>
    <s v="-05:00"/>
    <s v="Blade"/>
    <s v="Employee14"/>
    <s v="Employee14@blyblade.com"/>
    <x v="5"/>
    <s v="--"/>
    <s v="Travel | Black SUV"/>
    <x v="0"/>
    <x v="23"/>
    <n v="25"/>
    <s v="11430, USA"/>
    <s v="11430, USA"/>
    <x v="1"/>
    <s v="CORP - Employee Rides"/>
    <s v="DEPT - OPS - NY"/>
    <s v="Monthly Billing"/>
    <s v="Fare"/>
    <n v="32.18"/>
    <n v="0"/>
    <n v="0"/>
    <n v="32.18"/>
    <s v="USD"/>
    <n v="32.18"/>
    <n v="0"/>
    <n v="0"/>
    <n v="32.18"/>
    <n v="3.22"/>
  </r>
  <r>
    <s v="ae4cb7c0-af37-48cb-8832-9533cb48dee7"/>
    <d v="2019-06-06T21:30:53"/>
    <d v="2019-06-06T00:00:00"/>
    <s v="8:47PM"/>
    <d v="2019-06-06T00:00:00"/>
    <s v="4:47PM"/>
    <d v="2019-06-06T00:00:00"/>
    <s v="9:30PM"/>
    <d v="2019-06-06T00:00:00"/>
    <s v="5:30PM"/>
    <s v="-05:00"/>
    <s v="Blade"/>
    <s v="Employee28"/>
    <s v="Employee28@blyblade.com"/>
    <x v="4"/>
    <s v="--"/>
    <s v="Travel | Black SUV"/>
    <x v="0"/>
    <x v="131"/>
    <n v="11"/>
    <s v="11430, USA"/>
    <s v="11430, USA"/>
    <x v="1"/>
    <s v="CORP - Employee Rides"/>
    <s v="DEPT - OPS - NY"/>
    <s v="Monthly Billing"/>
    <s v="Fare"/>
    <n v="81.819999999999993"/>
    <n v="0"/>
    <n v="0"/>
    <n v="81.819999999999993"/>
    <s v="USD"/>
    <n v="81.819999999999993"/>
    <n v="0"/>
    <n v="0"/>
    <n v="81.819999999999993"/>
    <n v="8.18"/>
  </r>
  <r>
    <s v="6f5a320e-7ab4-4551-8261-8cfdace1338a"/>
    <d v="2019-06-06T21:36:10"/>
    <d v="2019-06-06T00:00:00"/>
    <s v="8:39PM"/>
    <d v="2019-06-06T00:00:00"/>
    <s v="4:39PM"/>
    <d v="2019-06-06T00:00:00"/>
    <s v="9:35PM"/>
    <d v="2019-06-06T00:00:00"/>
    <s v="5:35PM"/>
    <s v="-05:00"/>
    <s v="Blade"/>
    <s v="Employee1"/>
    <s v="Employee1@blyblade.com"/>
    <x v="41"/>
    <s v="--"/>
    <s v="Travel | Premium SUV"/>
    <x v="1"/>
    <x v="1065"/>
    <n v="45"/>
    <s v="11968, USA"/>
    <s v="11946, USA"/>
    <x v="1"/>
    <s v="CORP - Employee Rides"/>
    <s v="DEPT - CX"/>
    <s v="Monthly Billing"/>
    <s v="Fare"/>
    <n v="87.19"/>
    <n v="0"/>
    <n v="0"/>
    <n v="87.19"/>
    <s v="USD"/>
    <n v="87.19"/>
    <n v="0"/>
    <n v="0"/>
    <n v="87.19"/>
    <n v="8.7200000000000006"/>
  </r>
  <r>
    <s v="60aeb98c-f10b-4108-8290-acf78ef76fce"/>
    <d v="2019-06-06T22:00:50"/>
    <d v="2019-06-06T00:00:00"/>
    <s v="9:33PM"/>
    <d v="2019-06-06T00:00:00"/>
    <s v="5:33PM"/>
    <d v="2019-06-06T00:00:00"/>
    <s v="10:00PM"/>
    <d v="2019-06-06T00:00:00"/>
    <s v="6:00PM"/>
    <s v="-05:00"/>
    <s v="Blade"/>
    <s v="Employee14"/>
    <s v="Employee14@blyblade.com"/>
    <x v="5"/>
    <s v="--"/>
    <s v="Travel | Black SUV"/>
    <x v="0"/>
    <x v="90"/>
    <n v="19"/>
    <s v="11430, USA"/>
    <s v="11430, USA"/>
    <x v="1"/>
    <s v="CORP - Employee Rides"/>
    <s v="DEPT - OPS - NY"/>
    <s v="Monthly Billing"/>
    <s v="Fare"/>
    <n v="50.47"/>
    <n v="0"/>
    <n v="0"/>
    <n v="50.47"/>
    <s v="USD"/>
    <n v="50.47"/>
    <n v="0"/>
    <n v="0"/>
    <n v="50.47"/>
    <n v="5.05"/>
  </r>
  <r>
    <s v="00082cc5-8246-4da7-958f-12933d9abe54"/>
    <d v="2019-06-06T22:06:05"/>
    <d v="2019-06-06T00:00:00"/>
    <s v="9:33PM"/>
    <d v="2019-06-06T00:00:00"/>
    <s v="5:33PM"/>
    <d v="2019-06-06T00:00:00"/>
    <s v="10:05PM"/>
    <d v="2019-06-06T00:00:00"/>
    <s v="6:05PM"/>
    <s v="-05:00"/>
    <s v="Blade"/>
    <s v="Employee28"/>
    <s v="Employee28@blyblade.com"/>
    <x v="4"/>
    <s v="--"/>
    <s v="Travel | Black SUV"/>
    <x v="0"/>
    <x v="237"/>
    <n v="12"/>
    <s v="11430, USA"/>
    <s v="11430, USA"/>
    <x v="1"/>
    <s v="CORP - Employee Rides"/>
    <s v="DEPT - OPS - NY"/>
    <s v="Monthly Billing"/>
    <s v="Fare"/>
    <n v="77.61"/>
    <n v="0"/>
    <n v="0"/>
    <n v="77.61"/>
    <s v="USD"/>
    <n v="77.61"/>
    <n v="0"/>
    <n v="0"/>
    <n v="77.61"/>
    <n v="7.76"/>
  </r>
  <r>
    <s v="f001f4ec-ce00-4c2a-9635-9e01147f18da"/>
    <d v="2019-06-06T23:48:42"/>
    <d v="2019-06-06T00:00:00"/>
    <s v="10:37PM"/>
    <d v="2019-06-06T00:00:00"/>
    <s v="6:37PM"/>
    <d v="2019-06-06T00:00:00"/>
    <s v="11:48PM"/>
    <d v="2019-06-06T00:00:00"/>
    <s v="7:48PM"/>
    <s v="-05:00"/>
    <s v="Blade"/>
    <s v="Employee11"/>
    <s v="Employee11@blyblade.com"/>
    <x v="26"/>
    <s v="--"/>
    <s v="Travel | Premium SUV"/>
    <x v="1"/>
    <x v="144"/>
    <n v="60"/>
    <s v="11937, USA"/>
    <s v="11975, USA"/>
    <x v="1"/>
    <s v="CORP - Employee Rides"/>
    <s v="DEPT - CX"/>
    <s v="Monthly Billing"/>
    <s v="Fare"/>
    <n v="99.72"/>
    <n v="0"/>
    <n v="0"/>
    <n v="99.72"/>
    <s v="USD"/>
    <n v="99.72"/>
    <n v="0"/>
    <n v="0"/>
    <n v="99.72"/>
    <n v="9.9700000000000006"/>
  </r>
  <r>
    <s v="255060b5-758f-46ce-8db8-725567547b33"/>
    <d v="2019-06-07T14:09:47"/>
    <d v="2019-06-07T00:00:00"/>
    <s v="1:32PM"/>
    <d v="2019-06-07T00:00:00"/>
    <s v="9:32AM"/>
    <d v="2019-06-07T00:00:00"/>
    <s v="2:09PM"/>
    <d v="2019-06-07T00:00:00"/>
    <s v="10:09AM"/>
    <s v="-05:00"/>
    <s v="Blade"/>
    <s v="Employee1"/>
    <s v="Employee1@blyblade.com"/>
    <x v="41"/>
    <s v="--"/>
    <s v="Travel | Premium SUV"/>
    <x v="1"/>
    <x v="1066"/>
    <n v="16"/>
    <s v="11937, USA"/>
    <s v="11937, USA"/>
    <x v="1"/>
    <s v="CORP - Employee Rides"/>
    <s v="DEPT - CX"/>
    <s v="Monthly Billing"/>
    <s v="Fare"/>
    <n v="65.650000000000006"/>
    <n v="0"/>
    <n v="0"/>
    <n v="65.650000000000006"/>
    <s v="USD"/>
    <n v="65.650000000000006"/>
    <n v="0"/>
    <n v="0"/>
    <n v="65.650000000000006"/>
    <n v="6.57"/>
  </r>
  <r>
    <s v="0c59e822-0e7e-4702-93ea-1a51015d7458"/>
    <d v="2019-06-07T16:23:42"/>
    <d v="2019-06-07T00:00:00"/>
    <s v="4:04PM"/>
    <d v="2019-06-07T00:00:00"/>
    <s v="12:04PM"/>
    <d v="2019-06-07T00:00:00"/>
    <s v="4:23PM"/>
    <d v="2019-06-07T00:00:00"/>
    <s v="12:23PM"/>
    <s v="-05:00"/>
    <s v="Blade"/>
    <s v="Employee28"/>
    <s v="Employee28@blyblade.com"/>
    <x v="4"/>
    <s v="--"/>
    <s v="Travel | Black SUV"/>
    <x v="0"/>
    <x v="1067"/>
    <n v="14"/>
    <s v="11430, USA"/>
    <s v="11430, USA"/>
    <x v="1"/>
    <s v="CORP - Employee Rides"/>
    <s v="DEPT - OPS - NY"/>
    <s v="Monthly Billing"/>
    <s v="Fare"/>
    <n v="51.5"/>
    <n v="0"/>
    <n v="0"/>
    <n v="51.5"/>
    <s v="USD"/>
    <n v="51.5"/>
    <n v="0"/>
    <n v="0"/>
    <n v="51.5"/>
    <n v="5.15"/>
  </r>
  <r>
    <s v="418496fe-4d60-5695-aa74-5ff034c4a561"/>
    <d v="2019-08-23T00:05:21"/>
    <d v="2019-08-22T00:00:00"/>
    <s v="11:37PM"/>
    <d v="2019-08-22T00:00:00"/>
    <s v="7:37PM"/>
    <d v="2019-08-23T00:00:00"/>
    <s v="12:05AM"/>
    <d v="2019-08-22T00:00:00"/>
    <s v="8:05PM"/>
    <s v="-05:00"/>
    <s v="Blade"/>
    <s v="Employee46"/>
    <s v="Employee46@blyblade.com"/>
    <x v="43"/>
    <s v="--"/>
    <s v="Eats"/>
    <x v="0"/>
    <x v="706"/>
    <n v="27"/>
    <s v="10016, USA"/>
    <s v="10016, USA"/>
    <x v="9"/>
    <s v="Blade - Dinner Policy"/>
    <s v="BLADE - CX + SR CX"/>
    <s v="Monthly Billing"/>
    <s v="Fare and Tip"/>
    <n v="26.44"/>
    <n v="0"/>
    <n v="4"/>
    <n v="26.44"/>
    <s v="USD"/>
    <n v="26.44"/>
    <n v="0"/>
    <n v="4"/>
    <n v="26.44"/>
    <n v="2.64"/>
  </r>
  <r>
    <s v="c1098940-77f6-4db5-8f8c-3c1554636465"/>
    <d v="2019-08-23T00:18:46"/>
    <d v="2019-08-22T00:00:00"/>
    <s v="11:02PM"/>
    <d v="2019-08-22T00:00:00"/>
    <s v="7:02PM"/>
    <s v="--"/>
    <s v="--"/>
    <s v="--"/>
    <s v="--"/>
    <s v="-05:00"/>
    <s v="Blade"/>
    <s v="Employee1"/>
    <s v="Employee1@blyblade.com"/>
    <x v="41"/>
    <s v="--"/>
    <s v="Travel | Premium SUV"/>
    <x v="1"/>
    <x v="1"/>
    <n v="0"/>
    <s v="11937, USA"/>
    <s v="11937, USA"/>
    <x v="12"/>
    <s v="PRODUCT RIDING"/>
    <s v="DEPT - CX"/>
    <s v="Monthly Billing"/>
    <s v="Adjustment"/>
    <n v="-20.25"/>
    <n v="0"/>
    <n v="0"/>
    <n v="-20.25"/>
    <s v="USD"/>
    <n v="-20.25"/>
    <n v="0"/>
    <n v="0"/>
    <n v="-20.25"/>
    <n v="-2.0299999999999998"/>
  </r>
  <r>
    <s v="4a6640e1-fdb2-4ca1-9e4f-03c28592b0a7"/>
    <d v="2019-06-07T16:47:07"/>
    <d v="2019-06-07T00:00:00"/>
    <s v="4:17PM"/>
    <d v="2019-06-07T00:00:00"/>
    <s v="12:17PM"/>
    <d v="2019-06-07T00:00:00"/>
    <s v="4:46PM"/>
    <d v="2019-06-07T00:00:00"/>
    <s v="12:46PM"/>
    <s v="-05:00"/>
    <s v="Blade"/>
    <s v="Employee12"/>
    <s v="Employee12@blyblade.com"/>
    <x v="0"/>
    <s v="--"/>
    <s v="Travel | Black SUV"/>
    <x v="0"/>
    <x v="1068"/>
    <n v="18"/>
    <s v="11430, USA"/>
    <s v="11430, USA"/>
    <x v="1"/>
    <s v="CORP - Employee Rides"/>
    <s v="DEPT - OPS - NY"/>
    <s v="Monthly Billing"/>
    <s v="Fare"/>
    <n v="78.8"/>
    <n v="0"/>
    <n v="0"/>
    <n v="78.8"/>
    <s v="USD"/>
    <n v="78.8"/>
    <n v="0"/>
    <n v="0"/>
    <n v="78.8"/>
    <n v="7.88"/>
  </r>
  <r>
    <s v="a67daf1f-3d4b-4f9a-9a3b-a4085050b63a"/>
    <d v="2019-08-23T01:04:05"/>
    <d v="2019-08-22T00:00:00"/>
    <s v="11:48PM"/>
    <d v="2019-08-22T00:00:00"/>
    <s v="7:48PM"/>
    <d v="2019-08-23T00:00:00"/>
    <s v="12:03AM"/>
    <d v="2019-08-22T00:00:00"/>
    <s v="8:03PM"/>
    <s v="-05:00"/>
    <s v="Blade"/>
    <s v="Employee4"/>
    <s v="Employee4@blyblade.com"/>
    <x v="1"/>
    <s v="--"/>
    <s v="Travel | UberX Diamond"/>
    <x v="0"/>
    <x v="961"/>
    <n v="11"/>
    <s v="10016, USA"/>
    <s v="10038, USA"/>
    <x v="7"/>
    <s v="I'M RIDING"/>
    <s v="DEPT - CX"/>
    <s v="Monthly Billing"/>
    <s v="Tip"/>
    <n v="0"/>
    <n v="0"/>
    <n v="3.08"/>
    <n v="3.08"/>
    <s v="USD"/>
    <n v="0"/>
    <n v="0"/>
    <n v="3.08"/>
    <n v="3.08"/>
    <n v="0"/>
  </r>
  <r>
    <s v="36577e11-f048-4716-88f7-814cd24b280d"/>
    <d v="2019-06-07T21:53:44"/>
    <d v="2019-06-07T00:00:00"/>
    <s v="8:36PM"/>
    <d v="2019-06-07T00:00:00"/>
    <s v="4:36PM"/>
    <d v="2019-06-07T00:00:00"/>
    <s v="9:53PM"/>
    <d v="2019-06-07T00:00:00"/>
    <s v="5:53PM"/>
    <s v="-05:00"/>
    <s v="Blade"/>
    <s v="Employee2"/>
    <s v="Employee2@blyblade.com"/>
    <x v="2"/>
    <s v="--"/>
    <s v="Travel | UberX Diamond"/>
    <x v="2"/>
    <x v="1069"/>
    <n v="65"/>
    <s v="07727, USA"/>
    <s v="08008, USA"/>
    <x v="1"/>
    <s v="CORP - Employee Rides"/>
    <s v="DEPT - OPS - NY"/>
    <s v="Monthly Billing"/>
    <s v="Fare"/>
    <n v="61.18"/>
    <n v="0"/>
    <n v="0"/>
    <n v="61.18"/>
    <s v="USD"/>
    <n v="61.18"/>
    <n v="0"/>
    <n v="0"/>
    <n v="61.18"/>
    <n v="6.12"/>
  </r>
  <r>
    <s v="05e55cae-bc57-4d66-9835-8b2555789054"/>
    <d v="2019-06-07T22:42:56"/>
    <d v="2019-06-07T00:00:00"/>
    <s v="10:15PM"/>
    <d v="2019-06-07T00:00:00"/>
    <s v="6:15PM"/>
    <d v="2019-06-07T00:00:00"/>
    <s v="10:42PM"/>
    <d v="2019-06-07T00:00:00"/>
    <s v="6:42PM"/>
    <s v="-05:00"/>
    <s v="Blade"/>
    <s v="Employee2"/>
    <s v="Employee2@blyblade.com"/>
    <x v="2"/>
    <s v="--"/>
    <s v="Travel | Black SUV"/>
    <x v="0"/>
    <x v="1070"/>
    <n v="26"/>
    <s v="10004, USA"/>
    <s v="10023, USA"/>
    <x v="1"/>
    <s v="CORP - Employee Rides"/>
    <s v="DEPT - OPS - NY"/>
    <s v="Monthly Billing"/>
    <s v="Fare"/>
    <n v="90.09"/>
    <n v="0"/>
    <n v="0"/>
    <n v="90.09"/>
    <s v="USD"/>
    <n v="90.09"/>
    <n v="0"/>
    <n v="0"/>
    <n v="90.09"/>
    <n v="9.01"/>
  </r>
  <r>
    <s v="7c7c95f4-ca97-46b7-92a8-386c1cc9afdb"/>
    <d v="2019-06-09T04:11:37"/>
    <d v="2019-06-09T00:00:00"/>
    <s v="3:51AM"/>
    <d v="2019-06-08T00:00:00"/>
    <s v="11:51PM"/>
    <d v="2019-06-09T00:00:00"/>
    <s v="4:11AM"/>
    <d v="2019-06-09T00:00:00"/>
    <s v="12:11AM"/>
    <s v="-05:00"/>
    <s v="Blade"/>
    <s v="Employee6"/>
    <s v="Employee6@blyblade.com"/>
    <x v="3"/>
    <s v="--"/>
    <s v="Travel | UberXL"/>
    <x v="5"/>
    <x v="44"/>
    <n v="10"/>
    <s v="02554, USA"/>
    <s v="02554, USA"/>
    <x v="1"/>
    <s v="CORP - Employee Rides"/>
    <s v="DEPT - OPS - NY"/>
    <s v="Monthly Billing"/>
    <s v="Fare"/>
    <n v="20.98"/>
    <n v="0"/>
    <n v="0"/>
    <n v="20.98"/>
    <s v="USD"/>
    <n v="20.98"/>
    <n v="0"/>
    <n v="0"/>
    <n v="20.98"/>
    <n v="2.1"/>
  </r>
  <r>
    <s v="dbc788cf-7d06-4e4f-b33d-614a488ac780"/>
    <d v="2019-08-23T01:32:48"/>
    <d v="2019-08-23T00:00:00"/>
    <s v="12:39AM"/>
    <d v="2019-08-22T00:00:00"/>
    <s v="8:39PM"/>
    <d v="2019-08-23T00:00:00"/>
    <s v="1:19AM"/>
    <d v="2019-08-22T00:00:00"/>
    <s v="9:19PM"/>
    <s v="-05:00"/>
    <s v="Blade"/>
    <s v="Employee37"/>
    <s v="Employee37@blyblade.com"/>
    <x v="29"/>
    <s v="--"/>
    <s v="Travel | UberX"/>
    <x v="0"/>
    <x v="14"/>
    <n v="25"/>
    <s v="10016, USA"/>
    <s v="10025, USA"/>
    <x v="7"/>
    <s v="I'M RIDING"/>
    <s v="--"/>
    <s v="Monthly Billing"/>
    <s v="Tip"/>
    <n v="0"/>
    <n v="0"/>
    <n v="6.61"/>
    <n v="6.61"/>
    <s v="USD"/>
    <n v="0"/>
    <n v="0"/>
    <n v="6.61"/>
    <n v="6.61"/>
    <n v="0"/>
  </r>
  <r>
    <s v="cbd41978-1402-44fe-a32e-a5ffbba55dbc"/>
    <d v="2019-06-09T18:55:28"/>
    <d v="2019-06-09T00:00:00"/>
    <s v="6:38PM"/>
    <d v="2019-06-09T00:00:00"/>
    <s v="2:38PM"/>
    <d v="2019-06-09T00:00:00"/>
    <s v="6:55PM"/>
    <d v="2019-06-09T00:00:00"/>
    <s v="2:55PM"/>
    <s v="-05:00"/>
    <s v="Blade"/>
    <s v="Employee14"/>
    <s v="Employee14@blyblade.com"/>
    <x v="5"/>
    <s v="--"/>
    <s v="Travel | Black SUV"/>
    <x v="0"/>
    <x v="1071"/>
    <n v="7"/>
    <s v="11430, USA"/>
    <s v="11430, USA"/>
    <x v="1"/>
    <s v="CORP - Employee Rides"/>
    <s v="DEPT - OPS - NY"/>
    <s v="Monthly Billing"/>
    <s v="Fare"/>
    <n v="30.34"/>
    <n v="0"/>
    <n v="0"/>
    <n v="30.34"/>
    <s v="USD"/>
    <n v="30.34"/>
    <n v="0"/>
    <n v="0"/>
    <n v="30.34"/>
    <n v="3.03"/>
  </r>
  <r>
    <s v="1a6595a3-ed0d-4cf5-9723-9eedd9a2089b"/>
    <d v="2019-06-09T19:26:32"/>
    <d v="2019-06-09T00:00:00"/>
    <s v="7:01PM"/>
    <d v="2019-06-09T00:00:00"/>
    <s v="3:01PM"/>
    <d v="2019-06-09T00:00:00"/>
    <s v="7:26PM"/>
    <d v="2019-06-09T00:00:00"/>
    <s v="3:26PM"/>
    <s v="-05:00"/>
    <s v="Blade"/>
    <s v="Employee14"/>
    <s v="Employee14@blyblade.com"/>
    <x v="5"/>
    <s v="--"/>
    <s v="Travel | Black SUV"/>
    <x v="0"/>
    <x v="266"/>
    <n v="21"/>
    <s v="11430, USA"/>
    <s v="11430, USA"/>
    <x v="1"/>
    <s v="CORP - Employee Rides"/>
    <s v="DEPT - OPS - NY"/>
    <s v="Monthly Billing"/>
    <s v="Fare"/>
    <n v="56.15"/>
    <n v="0"/>
    <n v="0"/>
    <n v="56.15"/>
    <s v="USD"/>
    <n v="56.15"/>
    <n v="0"/>
    <n v="0"/>
    <n v="56.15"/>
    <n v="5.62"/>
  </r>
  <r>
    <s v="eead8dae-60c9-433f-bdfa-8c8aa9b65708"/>
    <d v="2019-06-09T21:09:36"/>
    <d v="2019-06-09T00:00:00"/>
    <s v="8:52PM"/>
    <d v="2019-06-09T00:00:00"/>
    <s v="4:52PM"/>
    <d v="2019-06-09T00:00:00"/>
    <s v="9:09PM"/>
    <d v="2019-06-09T00:00:00"/>
    <s v="5:09PM"/>
    <s v="-05:00"/>
    <s v="Blade"/>
    <s v="Employee14"/>
    <s v="Employee14@blyblade.com"/>
    <x v="5"/>
    <s v="--"/>
    <s v="Travel | Black SUV"/>
    <x v="0"/>
    <x v="493"/>
    <n v="12"/>
    <s v="11430, USA"/>
    <s v="11430, USA"/>
    <x v="1"/>
    <s v="CORP - Employee Rides"/>
    <s v="DEPT - OPS - NY"/>
    <s v="Monthly Billing"/>
    <s v="Fare"/>
    <n v="48.34"/>
    <n v="0"/>
    <n v="0"/>
    <n v="48.34"/>
    <s v="USD"/>
    <n v="48.34"/>
    <n v="0"/>
    <n v="0"/>
    <n v="48.34"/>
    <n v="4.83"/>
  </r>
  <r>
    <s v="e8dd7552-843f-4875-910a-274d5c9bfde1"/>
    <d v="2019-06-09T22:01:07"/>
    <d v="2019-06-09T00:00:00"/>
    <s v="9:34PM"/>
    <d v="2019-06-09T00:00:00"/>
    <s v="5:34PM"/>
    <d v="2019-06-09T00:00:00"/>
    <s v="10:00PM"/>
    <d v="2019-06-09T00:00:00"/>
    <s v="6:00PM"/>
    <s v="-05:00"/>
    <s v="Blade"/>
    <s v="Employee14"/>
    <s v="Employee14@blyblade.com"/>
    <x v="5"/>
    <s v="--"/>
    <s v="Travel | Black SUV"/>
    <x v="0"/>
    <x v="479"/>
    <n v="14"/>
    <s v="11430, USA"/>
    <s v="11430, USA"/>
    <x v="1"/>
    <s v="CORP - Employee Rides"/>
    <s v="DEPT - OPS - NY"/>
    <s v="Monthly Billing"/>
    <s v="Fare"/>
    <n v="54.33"/>
    <n v="0"/>
    <n v="0"/>
    <n v="54.33"/>
    <s v="USD"/>
    <n v="54.33"/>
    <n v="0"/>
    <n v="0"/>
    <n v="54.33"/>
    <n v="5.43"/>
  </r>
  <r>
    <s v="736e449a-3b08-45d9-818e-f694c2cfb4fc"/>
    <d v="2019-06-09T22:42:52"/>
    <d v="2019-06-09T00:00:00"/>
    <s v="10:19PM"/>
    <d v="2019-06-09T00:00:00"/>
    <s v="6:19PM"/>
    <d v="2019-06-09T00:00:00"/>
    <s v="10:42PM"/>
    <d v="2019-06-09T00:00:00"/>
    <s v="6:42PM"/>
    <s v="-05:00"/>
    <s v="Blade"/>
    <s v="Employee14"/>
    <s v="Employee14@blyblade.com"/>
    <x v="5"/>
    <s v="--"/>
    <s v="Travel | Black SUV"/>
    <x v="0"/>
    <x v="1"/>
    <n v="19"/>
    <s v="11430, USA"/>
    <s v="11430, USA"/>
    <x v="1"/>
    <s v="CORP - Employee Rides"/>
    <s v="DEPT - OPS - NY"/>
    <s v="Monthly Billing"/>
    <s v="Fare"/>
    <n v="41.08"/>
    <n v="0"/>
    <n v="0"/>
    <n v="41.08"/>
    <s v="USD"/>
    <n v="41.08"/>
    <n v="0"/>
    <n v="0"/>
    <n v="41.08"/>
    <n v="4.1100000000000003"/>
  </r>
  <r>
    <s v="0b303d83-2076-4ab4-887a-49a785a8c2fa"/>
    <d v="2019-08-23T03:44:09"/>
    <d v="2019-08-23T00:00:00"/>
    <s v="1:59AM"/>
    <d v="2019-08-22T00:00:00"/>
    <s v="9:59PM"/>
    <d v="2019-08-23T00:00:00"/>
    <s v="3:15AM"/>
    <d v="2019-08-22T00:00:00"/>
    <s v="11:15PM"/>
    <s v="-05:00"/>
    <s v="Blade"/>
    <s v="Employee36"/>
    <s v="Employee36@blyblade.com"/>
    <x v="45"/>
    <s v="--"/>
    <s v="Travel | UberX"/>
    <x v="0"/>
    <x v="702"/>
    <n v="47"/>
    <s v="10011, USA"/>
    <s v="11206, USA"/>
    <x v="7"/>
    <s v="I'M RIDING"/>
    <s v="DEPT - FR - NY"/>
    <s v="Monthly Billing"/>
    <s v="Tip"/>
    <n v="0"/>
    <n v="0"/>
    <n v="10.1"/>
    <n v="10.1"/>
    <s v="USD"/>
    <n v="0"/>
    <n v="0"/>
    <n v="10.1"/>
    <n v="10.1"/>
    <n v="0"/>
  </r>
  <r>
    <s v="e2949113-9f3a-4b7a-98eb-45ba38fa2d6b"/>
    <d v="2019-06-09T23:04:31"/>
    <d v="2019-06-09T00:00:00"/>
    <s v="10:54PM"/>
    <d v="2019-06-09T00:00:00"/>
    <s v="6:54PM"/>
    <d v="2019-06-09T00:00:00"/>
    <s v="11:04PM"/>
    <d v="2019-06-09T00:00:00"/>
    <s v="7:04PM"/>
    <s v="-05:00"/>
    <s v="Blade"/>
    <s v="Employee14"/>
    <s v="Employee14@blyblade.com"/>
    <x v="5"/>
    <s v="--"/>
    <s v="Travel | Black SUV"/>
    <x v="0"/>
    <x v="186"/>
    <n v="5"/>
    <s v="11430, USA"/>
    <s v="11430, USA"/>
    <x v="1"/>
    <s v="CORP - Employee Rides"/>
    <s v="DEPT - OPS - NY"/>
    <s v="Monthly Billing"/>
    <s v="Fare"/>
    <n v="32.06"/>
    <n v="0"/>
    <n v="0"/>
    <n v="32.06"/>
    <s v="USD"/>
    <n v="32.06"/>
    <n v="0"/>
    <n v="0"/>
    <n v="32.06"/>
    <n v="3.21"/>
  </r>
  <r>
    <s v="a3f4b080-b2a8-4d7e-b3ae-b7d47a523af9"/>
    <d v="2019-06-09T23:54:13"/>
    <d v="2019-06-09T00:00:00"/>
    <s v="11:41PM"/>
    <d v="2019-06-09T00:00:00"/>
    <s v="7:41PM"/>
    <d v="2019-06-09T00:00:00"/>
    <s v="11:54PM"/>
    <d v="2019-06-09T00:00:00"/>
    <s v="7:54PM"/>
    <s v="-05:00"/>
    <s v="Blade"/>
    <s v="Employee14"/>
    <s v="Employee14@blyblade.com"/>
    <x v="5"/>
    <s v="--"/>
    <s v="Travel | Black SUV"/>
    <x v="0"/>
    <x v="211"/>
    <n v="4"/>
    <s v="11430, USA"/>
    <s v="11430, USA"/>
    <x v="1"/>
    <s v="CORP - Employee Rides"/>
    <s v="DEPT - OPS - NY"/>
    <s v="Monthly Billing"/>
    <s v="Fare"/>
    <n v="33.479999999999997"/>
    <n v="0"/>
    <n v="0"/>
    <n v="33.479999999999997"/>
    <s v="USD"/>
    <n v="33.479999999999997"/>
    <n v="0"/>
    <n v="0"/>
    <n v="33.479999999999997"/>
    <n v="3.35"/>
  </r>
  <r>
    <s v="dc87501f-cada-427c-980d-547075623565"/>
    <d v="2019-06-10T12:07:13"/>
    <d v="2019-06-10T00:00:00"/>
    <s v="11:24AM"/>
    <d v="2019-06-10T00:00:00"/>
    <s v="7:24AM"/>
    <d v="2019-06-10T00:00:00"/>
    <s v="12:07PM"/>
    <d v="2019-06-10T00:00:00"/>
    <s v="8:07AM"/>
    <s v="-05:00"/>
    <s v="Blade"/>
    <s v="Employee2"/>
    <s v="Employee2@blyblade.com"/>
    <x v="2"/>
    <s v="--"/>
    <s v="Travel | Black SUV"/>
    <x v="0"/>
    <x v="204"/>
    <n v="36"/>
    <s v="10010, USA"/>
    <s v="10282, USA"/>
    <x v="1"/>
    <s v="CORP - Employee Rides"/>
    <s v="DEPT - OPS - NY"/>
    <s v="Monthly Billing"/>
    <s v="Fare"/>
    <n v="70.86"/>
    <n v="0"/>
    <n v="0"/>
    <n v="70.86"/>
    <s v="USD"/>
    <n v="70.86"/>
    <n v="0"/>
    <n v="0"/>
    <n v="70.86"/>
    <n v="7.09"/>
  </r>
  <r>
    <s v="daed69eb-da51-42a1-9638-87bacc6736e3"/>
    <d v="2019-06-10T13:22:31"/>
    <d v="2019-06-10T00:00:00"/>
    <s v="1:07PM"/>
    <d v="2019-06-10T00:00:00"/>
    <s v="9:07AM"/>
    <d v="2019-06-10T00:00:00"/>
    <s v="1:22PM"/>
    <d v="2019-06-10T00:00:00"/>
    <s v="9:22AM"/>
    <s v="-05:00"/>
    <s v="Blade"/>
    <s v="Employee25"/>
    <s v="Employee25@blyblade.com"/>
    <x v="21"/>
    <s v="--"/>
    <s v="Travel | Black SUV"/>
    <x v="0"/>
    <x v="58"/>
    <n v="9"/>
    <s v="10016, USA"/>
    <s v="10012, USA"/>
    <x v="1"/>
    <s v="CORP - Employee Rides"/>
    <s v="DEPT - CX"/>
    <s v="Monthly Billing"/>
    <s v="Fare"/>
    <n v="47.4"/>
    <n v="0"/>
    <n v="0"/>
    <n v="47.4"/>
    <s v="USD"/>
    <n v="47.4"/>
    <n v="0"/>
    <n v="0"/>
    <n v="47.4"/>
    <n v="4.74"/>
  </r>
  <r>
    <s v="c82e933b-54f8-4a31-a6a1-3f77912077b1"/>
    <d v="2019-06-11T18:33:51"/>
    <d v="2019-06-11T00:00:00"/>
    <s v="6:21PM"/>
    <d v="2019-06-11T00:00:00"/>
    <s v="2:21PM"/>
    <s v="--"/>
    <s v="--"/>
    <s v="--"/>
    <s v="--"/>
    <s v="-05:00"/>
    <s v="Blade"/>
    <s v="Employee2"/>
    <s v="Employee2@blyblade.com"/>
    <x v="2"/>
    <s v="--"/>
    <s v="Travel | Black SUV"/>
    <x v="0"/>
    <x v="3"/>
    <s v="--"/>
    <s v="10016, USA"/>
    <s v="10016, USA"/>
    <x v="1"/>
    <s v="CORP - Employee Rides"/>
    <s v="DEPT - OPS - NY"/>
    <s v="Monthly Billing"/>
    <s v="Fare"/>
    <n v="10.89"/>
    <n v="0"/>
    <n v="0"/>
    <n v="10.89"/>
    <s v="USD"/>
    <n v="10.89"/>
    <n v="0"/>
    <n v="0"/>
    <n v="10.89"/>
    <n v="1.0900000000000001"/>
  </r>
  <r>
    <s v="2c317160-05bb-415b-8ae0-34a43f98a207"/>
    <d v="2019-06-11T18:38:03"/>
    <d v="2019-06-11T00:00:00"/>
    <s v="6:21PM"/>
    <d v="2019-06-11T00:00:00"/>
    <s v="2:21PM"/>
    <s v="--"/>
    <s v="--"/>
    <s v="--"/>
    <s v="--"/>
    <s v="-05:00"/>
    <s v="Blade"/>
    <s v="Employee29"/>
    <s v="Employee29@blyblade.com"/>
    <x v="7"/>
    <s v="--"/>
    <s v="Travel | Black SUV"/>
    <x v="0"/>
    <x v="458"/>
    <n v="6"/>
    <s v="10016, USA"/>
    <s v="10016, USA"/>
    <x v="1"/>
    <s v="CORP - Employee Rides"/>
    <s v="DEPT - OPS - NY"/>
    <s v="Monthly Billing"/>
    <s v="Fare"/>
    <n v="25.76"/>
    <n v="0"/>
    <n v="0"/>
    <n v="25.76"/>
    <s v="USD"/>
    <n v="25.76"/>
    <n v="0"/>
    <n v="0"/>
    <n v="25.76"/>
    <n v="2.58"/>
  </r>
  <r>
    <s v="68ad8608-daa5-40f4-a1a4-6540fd5adc37"/>
    <d v="2019-06-11T20:39:47"/>
    <d v="2019-06-11T00:00:00"/>
    <s v="8:18PM"/>
    <d v="2019-06-11T00:00:00"/>
    <s v="4:18PM"/>
    <d v="2019-06-11T00:00:00"/>
    <s v="8:39PM"/>
    <d v="2019-06-11T00:00:00"/>
    <s v="4:39PM"/>
    <s v="-05:00"/>
    <s v="Blade"/>
    <s v="Employee28"/>
    <s v="Employee28@blyblade.com"/>
    <x v="4"/>
    <s v="--"/>
    <s v="Travel | Black SUV"/>
    <x v="0"/>
    <x v="94"/>
    <n v="17"/>
    <s v="11430, USA"/>
    <s v="11430, USA"/>
    <x v="1"/>
    <s v="CORP - Employee Rides"/>
    <s v="DEPT - OPS - NY"/>
    <s v="Monthly Billing"/>
    <s v="Fare"/>
    <n v="55.47"/>
    <n v="0"/>
    <n v="0"/>
    <n v="55.47"/>
    <s v="USD"/>
    <n v="55.47"/>
    <n v="0"/>
    <n v="0"/>
    <n v="55.47"/>
    <n v="5.55"/>
  </r>
  <r>
    <s v="f34aa569-b3da-4b6c-a715-8060cf3ad8dc"/>
    <d v="2019-06-12T10:26:42"/>
    <d v="2019-06-12T00:00:00"/>
    <s v="9:39AM"/>
    <d v="2019-06-12T00:00:00"/>
    <s v="5:39AM"/>
    <d v="2019-06-12T00:00:00"/>
    <s v="10:26AM"/>
    <d v="2019-06-12T00:00:00"/>
    <s v="6:26AM"/>
    <s v="-05:00"/>
    <s v="Blade"/>
    <s v="Employee14"/>
    <s v="Employee14@blyblade.com"/>
    <x v="5"/>
    <s v="--"/>
    <s v="Travel | Black SUV"/>
    <x v="0"/>
    <x v="684"/>
    <n v="39"/>
    <s v="11430, USA"/>
    <s v="11430, USA"/>
    <x v="1"/>
    <s v="CORP - Employee Rides"/>
    <s v="DEPT - OPS - NY"/>
    <s v="Monthly Billing"/>
    <s v="Fare"/>
    <n v="99.44"/>
    <n v="0"/>
    <n v="0"/>
    <n v="99.44"/>
    <s v="USD"/>
    <n v="99.44"/>
    <n v="0"/>
    <n v="0"/>
    <n v="99.44"/>
    <n v="9.94"/>
  </r>
  <r>
    <s v="76d1d1d8-e45e-4de8-923d-a96669d661a8"/>
    <d v="2019-08-23T14:09:49"/>
    <d v="2019-08-22T00:00:00"/>
    <s v="6:25PM"/>
    <d v="2019-08-22T00:00:00"/>
    <s v="2:25PM"/>
    <d v="2019-08-22T00:00:00"/>
    <s v="7:01PM"/>
    <d v="2019-08-22T00:00:00"/>
    <s v="3:01PM"/>
    <s v="-05:00"/>
    <s v="Blade"/>
    <s v="Employee5"/>
    <s v="Employee5@blyblade.com"/>
    <x v="9"/>
    <s v="--"/>
    <s v="Travel | UberX"/>
    <x v="0"/>
    <x v="101"/>
    <n v="33"/>
    <s v="11374, USA"/>
    <s v="10011, USA"/>
    <x v="7"/>
    <s v="I'M RIDING"/>
    <s v="DEPT - OPS - NY"/>
    <s v="Monthly Billing"/>
    <s v="Adjustment"/>
    <n v="-57.79"/>
    <n v="0"/>
    <n v="0"/>
    <n v="-57.79"/>
    <s v="USD"/>
    <n v="-57.79"/>
    <n v="0"/>
    <n v="0"/>
    <n v="-57.79"/>
    <n v="-5.78"/>
  </r>
  <r>
    <s v="b50c2369-3aae-42ef-a925-010a33d4416c"/>
    <d v="2019-06-12T21:43:24"/>
    <d v="2019-06-12T00:00:00"/>
    <s v="9:37PM"/>
    <d v="2019-06-12T00:00:00"/>
    <s v="5:37PM"/>
    <s v="--"/>
    <s v="--"/>
    <s v="--"/>
    <s v="--"/>
    <s v="-05:00"/>
    <s v="Blade"/>
    <s v="Employee2"/>
    <s v="Employee2@blyblade.com"/>
    <x v="2"/>
    <s v="--"/>
    <s v="Travel | Black SUV"/>
    <x v="0"/>
    <x v="3"/>
    <s v="--"/>
    <s v="10004, USA"/>
    <s v="10004, USA"/>
    <x v="1"/>
    <s v="CORP - Employee Rides"/>
    <s v="DEPT - OPS - NY"/>
    <s v="Monthly Billing"/>
    <s v="Fare"/>
    <n v="10.89"/>
    <n v="0"/>
    <n v="0"/>
    <n v="10.89"/>
    <s v="USD"/>
    <n v="10.89"/>
    <n v="0"/>
    <n v="0"/>
    <n v="10.89"/>
    <n v="1.0900000000000001"/>
  </r>
  <r>
    <s v="bfafeb85-8a74-4397-bd4f-774577cee58a"/>
    <d v="2019-06-12T22:08:28"/>
    <d v="2019-06-12T00:00:00"/>
    <s v="9:46PM"/>
    <d v="2019-06-12T00:00:00"/>
    <s v="5:46PM"/>
    <d v="2019-06-12T00:00:00"/>
    <s v="10:08PM"/>
    <d v="2019-06-12T00:00:00"/>
    <s v="6:08PM"/>
    <s v="-05:00"/>
    <s v="Blade"/>
    <s v="Employee14"/>
    <s v="Employee14@blyblade.com"/>
    <x v="5"/>
    <s v="--"/>
    <s v="Travel | Black SUV"/>
    <x v="0"/>
    <x v="94"/>
    <n v="10"/>
    <s v="11430, USA"/>
    <s v="11430, USA"/>
    <x v="1"/>
    <s v="CORP - Employee Rides"/>
    <s v="DEPT - OPS - NY"/>
    <s v="Monthly Billing"/>
    <s v="Fare"/>
    <n v="50.05"/>
    <n v="0"/>
    <n v="0"/>
    <n v="50.05"/>
    <s v="USD"/>
    <n v="50.05"/>
    <n v="0"/>
    <n v="0"/>
    <n v="50.05"/>
    <n v="5.01"/>
  </r>
  <r>
    <s v="a2e3129b-b609-4272-9ad3-e0aee4091374"/>
    <d v="2019-06-12T22:29:32"/>
    <d v="2019-06-12T00:00:00"/>
    <s v="9:36PM"/>
    <d v="2019-06-12T00:00:00"/>
    <s v="5:36PM"/>
    <d v="2019-06-12T00:00:00"/>
    <s v="10:29PM"/>
    <d v="2019-06-12T00:00:00"/>
    <s v="6:29PM"/>
    <s v="-05:00"/>
    <s v="Blade"/>
    <s v="Employee15"/>
    <s v="Employee15@blyblade.com"/>
    <x v="35"/>
    <s v="--"/>
    <s v="Travel | UberXL"/>
    <x v="0"/>
    <x v="1072"/>
    <n v="49"/>
    <s v="10004, USA"/>
    <s v="10020, USA"/>
    <x v="1"/>
    <s v="CORP - Employee Rides"/>
    <s v="DEPT - CX"/>
    <s v="Monthly Billing"/>
    <s v="Fare"/>
    <n v="54.33"/>
    <n v="0"/>
    <n v="0"/>
    <n v="54.33"/>
    <s v="USD"/>
    <n v="54.33"/>
    <n v="0"/>
    <n v="0"/>
    <n v="54.33"/>
    <n v="5.43"/>
  </r>
  <r>
    <s v="c0242780-edd1-4b8b-8a23-9ef16b11fe48"/>
    <d v="2019-08-23T15:49:19"/>
    <d v="2019-08-23T00:00:00"/>
    <s v="3:18PM"/>
    <d v="2019-08-23T00:00:00"/>
    <s v="11:18AM"/>
    <d v="2019-08-23T00:00:00"/>
    <s v="3:48PM"/>
    <d v="2019-08-23T00:00:00"/>
    <s v="11:48AM"/>
    <s v="-05:00"/>
    <s v="Blade"/>
    <s v="Employee37"/>
    <s v="Employee37@blyblade.com"/>
    <x v="29"/>
    <s v="--"/>
    <s v="Travel | UberX"/>
    <x v="0"/>
    <x v="135"/>
    <n v="24"/>
    <s v="10011, USA"/>
    <s v="10016, USA"/>
    <x v="7"/>
    <s v="I'M RIDING"/>
    <s v="--"/>
    <s v="Monthly Billing"/>
    <s v="Tip"/>
    <n v="0"/>
    <n v="0"/>
    <n v="7.11"/>
    <n v="7.11"/>
    <s v="USD"/>
    <n v="0"/>
    <n v="0"/>
    <n v="7.11"/>
    <n v="7.11"/>
    <n v="0"/>
  </r>
  <r>
    <s v="fd0623cd-c330-46f6-bbe0-70d6b5036d46"/>
    <d v="2019-06-13T20:10:09"/>
    <d v="2019-06-13T00:00:00"/>
    <s v="7:59PM"/>
    <d v="2019-06-13T00:00:00"/>
    <s v="3:59PM"/>
    <d v="2019-06-13T00:00:00"/>
    <s v="8:10PM"/>
    <d v="2019-06-13T00:00:00"/>
    <s v="4:10PM"/>
    <s v="-05:00"/>
    <s v="Blade"/>
    <s v="Employee28"/>
    <s v="Employee28@blyblade.com"/>
    <x v="4"/>
    <s v="--"/>
    <s v="Travel | UberX"/>
    <x v="0"/>
    <x v="265"/>
    <n v="7"/>
    <s v="11430, USA"/>
    <s v="11430, USA"/>
    <x v="1"/>
    <s v="CORP - Employee Rides"/>
    <s v="DEPT - OPS - NY"/>
    <s v="Monthly Billing"/>
    <s v="Fare"/>
    <n v="11.14"/>
    <n v="0"/>
    <n v="0"/>
    <n v="11.14"/>
    <s v="USD"/>
    <n v="11.14"/>
    <n v="0"/>
    <n v="0"/>
    <n v="11.14"/>
    <n v="1.1100000000000001"/>
  </r>
  <r>
    <s v="c2e9f597-d0ea-4a9f-b80a-798f2d047009"/>
    <d v="2019-08-23T16:30:56"/>
    <d v="2019-08-23T00:00:00"/>
    <s v="10:52AM"/>
    <d v="2019-08-23T00:00:00"/>
    <s v="6:52AM"/>
    <d v="2019-08-23T00:00:00"/>
    <s v="11:42AM"/>
    <d v="2019-08-23T00:00:00"/>
    <s v="7:42AM"/>
    <s v="-05:00"/>
    <s v="Blade"/>
    <s v="Employee25"/>
    <s v="Employee25@blyblade.com"/>
    <x v="21"/>
    <s v="--"/>
    <s v="Travel | UberX Diamond"/>
    <x v="2"/>
    <x v="965"/>
    <n v="37"/>
    <s v="07087, USA"/>
    <s v="10016, USA"/>
    <x v="7"/>
    <s v="I'M RIDING EARLY/LATE"/>
    <s v="DEPT - CX"/>
    <s v="Monthly Billing"/>
    <s v="Tip"/>
    <n v="0"/>
    <n v="0"/>
    <n v="5.57"/>
    <n v="5.57"/>
    <s v="USD"/>
    <n v="0"/>
    <n v="0"/>
    <n v="5.57"/>
    <n v="5.57"/>
    <n v="0"/>
  </r>
  <r>
    <s v="8be88a80-897a-4f00-84b1-db461d9ec6fc"/>
    <d v="2019-06-14T16:43:08"/>
    <d v="2019-06-14T00:00:00"/>
    <s v="4:05PM"/>
    <d v="2019-06-14T00:00:00"/>
    <s v="12:05PM"/>
    <d v="2019-06-14T00:00:00"/>
    <s v="4:42PM"/>
    <d v="2019-06-14T00:00:00"/>
    <s v="12:42PM"/>
    <s v="-05:00"/>
    <s v="Blade"/>
    <s v="Employee11"/>
    <s v="Employee11@blyblade.com"/>
    <x v="26"/>
    <s v="--"/>
    <s v="Travel | Premium SUV"/>
    <x v="1"/>
    <x v="1073"/>
    <n v="27"/>
    <s v="11937, USA"/>
    <s v="11937, USA"/>
    <x v="1"/>
    <s v="CORP - Employee Rides"/>
    <s v="DEPT - CX"/>
    <s v="Monthly Billing"/>
    <s v="Fare"/>
    <n v="68.400000000000006"/>
    <n v="0"/>
    <n v="0"/>
    <n v="68.400000000000006"/>
    <s v="USD"/>
    <n v="68.400000000000006"/>
    <n v="0"/>
    <n v="0"/>
    <n v="68.400000000000006"/>
    <n v="6.84"/>
  </r>
  <r>
    <s v="47733209-1ba5-4c57-b48d-94cb916b542e"/>
    <d v="2019-06-14T18:22:46"/>
    <d v="2019-06-14T00:00:00"/>
    <s v="6:13PM"/>
    <d v="2019-06-14T00:00:00"/>
    <s v="2:13PM"/>
    <d v="2019-06-14T00:00:00"/>
    <s v="6:22PM"/>
    <d v="2019-06-14T00:00:00"/>
    <s v="2:22PM"/>
    <s v="-05:00"/>
    <s v="Blade"/>
    <s v="Employee12"/>
    <s v="Employee12@blyblade.com"/>
    <x v="0"/>
    <s v="--"/>
    <s v="Travel | Black SUV"/>
    <x v="0"/>
    <x v="197"/>
    <n v="4"/>
    <s v="11430, USA"/>
    <s v="11430, USA"/>
    <x v="1"/>
    <s v="CORP - Employee Rides"/>
    <s v="DEPT - OPS - NY"/>
    <s v="Monthly Billing"/>
    <s v="Fare"/>
    <n v="32.22"/>
    <n v="0"/>
    <n v="0"/>
    <n v="32.22"/>
    <s v="USD"/>
    <n v="32.22"/>
    <n v="0"/>
    <n v="0"/>
    <n v="32.22"/>
    <n v="3.22"/>
  </r>
  <r>
    <s v="72e8a5f4-1e3f-40c2-ad06-a4d36afae382"/>
    <d v="2019-06-14T18:54:26"/>
    <d v="2019-06-14T00:00:00"/>
    <s v="6:42PM"/>
    <d v="2019-06-14T00:00:00"/>
    <s v="2:42PM"/>
    <d v="2019-06-14T00:00:00"/>
    <s v="6:54PM"/>
    <d v="2019-06-14T00:00:00"/>
    <s v="2:54PM"/>
    <s v="-05:00"/>
    <s v="Blade"/>
    <s v="Employee12"/>
    <s v="Employee12@blyblade.com"/>
    <x v="0"/>
    <s v="--"/>
    <s v="Travel | Black SUV"/>
    <x v="0"/>
    <x v="1074"/>
    <n v="7"/>
    <s v="11430, USA"/>
    <s v="11430, USA"/>
    <x v="1"/>
    <s v="CORP - Employee Rides"/>
    <s v="DEPT - OPS - NY"/>
    <s v="Monthly Billing"/>
    <s v="Fare"/>
    <n v="35.619999999999997"/>
    <n v="0"/>
    <n v="0"/>
    <n v="35.619999999999997"/>
    <s v="USD"/>
    <n v="35.619999999999997"/>
    <n v="0"/>
    <n v="0"/>
    <n v="35.619999999999997"/>
    <n v="3.56"/>
  </r>
  <r>
    <s v="78a938ae-e086-443b-8469-0822f9b849e6"/>
    <d v="2019-06-14T19:24:04"/>
    <d v="2019-06-14T00:00:00"/>
    <s v="7:18PM"/>
    <d v="2019-06-14T00:00:00"/>
    <s v="3:18PM"/>
    <s v="--"/>
    <s v="--"/>
    <s v="--"/>
    <s v="--"/>
    <s v="-05:00"/>
    <s v="Blade"/>
    <s v="Employee14"/>
    <s v="Employee14@blyblade.com"/>
    <x v="5"/>
    <s v="--"/>
    <s v="Travel | Black SUV"/>
    <x v="0"/>
    <x v="3"/>
    <s v="--"/>
    <s v="11430, USA"/>
    <s v="11430, USA"/>
    <x v="1"/>
    <s v="CORP - Employee Rides"/>
    <s v="DEPT - OPS - NY"/>
    <s v="Monthly Billing"/>
    <s v="Fare"/>
    <n v="10.89"/>
    <n v="0"/>
    <n v="0"/>
    <n v="10.89"/>
    <s v="USD"/>
    <n v="10.89"/>
    <n v="0"/>
    <n v="0"/>
    <n v="10.89"/>
    <n v="1.0900000000000001"/>
  </r>
  <r>
    <s v="c650a2d3-cc80-4fc4-97a5-18ca22810bb8"/>
    <d v="2019-06-14T20:09:41"/>
    <d v="2019-06-14T00:00:00"/>
    <s v="7:10PM"/>
    <d v="2019-06-14T00:00:00"/>
    <s v="3:10PM"/>
    <d v="2019-06-14T00:00:00"/>
    <s v="8:08PM"/>
    <d v="2019-06-14T00:00:00"/>
    <s v="4:08PM"/>
    <s v="-05:00"/>
    <s v="Blade"/>
    <s v="Employee28"/>
    <s v="Employee28@blyblade.com"/>
    <x v="4"/>
    <s v="--"/>
    <s v="Travel | Black SUV"/>
    <x v="0"/>
    <x v="272"/>
    <n v="46"/>
    <s v="11430, USA"/>
    <s v="11430, USA"/>
    <x v="1"/>
    <s v="CORP - Employee Rides"/>
    <s v="DEPT - OPS - NY"/>
    <s v="Monthly Billing"/>
    <s v="Fare"/>
    <n v="123.81"/>
    <n v="0"/>
    <n v="0"/>
    <n v="123.81"/>
    <s v="USD"/>
    <n v="123.81"/>
    <n v="0"/>
    <n v="0"/>
    <n v="123.81"/>
    <n v="12.38"/>
  </r>
  <r>
    <s v="8d4d6a46-928c-468f-a173-16e73ae86294"/>
    <d v="2019-06-14T20:16:09"/>
    <d v="2019-06-14T00:00:00"/>
    <s v="7:51PM"/>
    <d v="2019-06-14T00:00:00"/>
    <s v="3:51PM"/>
    <d v="2019-06-14T00:00:00"/>
    <s v="8:15PM"/>
    <d v="2019-06-14T00:00:00"/>
    <s v="4:15PM"/>
    <s v="-05:00"/>
    <s v="Blade"/>
    <s v="Employee14"/>
    <s v="Employee14@blyblade.com"/>
    <x v="5"/>
    <s v="--"/>
    <s v="Travel | Black SUV"/>
    <x v="0"/>
    <x v="609"/>
    <n v="19"/>
    <s v="11430, USA"/>
    <s v="11430, USA"/>
    <x v="1"/>
    <s v="CORP - Employee Rides"/>
    <s v="DEPT - OPS - NY"/>
    <s v="Monthly Billing"/>
    <s v="Fare"/>
    <n v="70.290000000000006"/>
    <n v="0"/>
    <n v="0"/>
    <n v="70.290000000000006"/>
    <s v="USD"/>
    <n v="70.290000000000006"/>
    <n v="0"/>
    <n v="0"/>
    <n v="70.290000000000006"/>
    <n v="7.03"/>
  </r>
  <r>
    <s v="d2a69413-df05-4a26-ac5a-c864f657fed1"/>
    <d v="2019-06-14T21:49:58"/>
    <d v="2019-06-14T00:00:00"/>
    <s v="9:14PM"/>
    <d v="2019-06-14T00:00:00"/>
    <s v="5:14PM"/>
    <d v="2019-06-14T00:00:00"/>
    <s v="9:49PM"/>
    <d v="2019-06-14T00:00:00"/>
    <s v="5:49PM"/>
    <s v="-05:00"/>
    <s v="Blade"/>
    <s v="Employee3"/>
    <s v="Employee3@blyblade.com"/>
    <x v="17"/>
    <s v="--"/>
    <s v="Travel | UberX"/>
    <x v="0"/>
    <x v="110"/>
    <n v="22"/>
    <s v="10011, USA"/>
    <s v="10019, USA"/>
    <x v="1"/>
    <s v="CORP - Employee Rides"/>
    <s v="DEPT - CX"/>
    <s v="Monthly Billing"/>
    <s v="Fare"/>
    <n v="25.6"/>
    <n v="0"/>
    <n v="0"/>
    <n v="25.6"/>
    <s v="USD"/>
    <n v="25.6"/>
    <n v="0"/>
    <n v="0"/>
    <n v="25.6"/>
    <n v="2.56"/>
  </r>
  <r>
    <s v="99ccca34-635a-4889-ab91-6ac345d85013"/>
    <d v="2019-06-14T22:58:15"/>
    <d v="2019-06-14T00:00:00"/>
    <s v="10:49PM"/>
    <d v="2019-06-14T00:00:00"/>
    <s v="6:49PM"/>
    <d v="2019-06-14T00:00:00"/>
    <s v="10:57PM"/>
    <d v="2019-06-14T00:00:00"/>
    <s v="6:57PM"/>
    <s v="-05:00"/>
    <s v="Blade"/>
    <s v="Employee7"/>
    <s v="Employee7@blyblade.com"/>
    <x v="23"/>
    <s v="--"/>
    <s v="Travel | Black SUV"/>
    <x v="0"/>
    <x v="279"/>
    <n v="1"/>
    <s v="10016, USA"/>
    <s v="10016, USA"/>
    <x v="1"/>
    <s v="CORP - Employee Rides"/>
    <s v="DEPT - OPS - NY"/>
    <s v="Monthly Billing"/>
    <s v="Fare"/>
    <n v="28.51"/>
    <n v="0"/>
    <n v="0"/>
    <n v="28.51"/>
    <s v="USD"/>
    <n v="28.51"/>
    <n v="0"/>
    <n v="0"/>
    <n v="28.51"/>
    <n v="2.85"/>
  </r>
  <r>
    <s v="fdf75dcc-5846-5356-9a7d-1e9a64b51278"/>
    <d v="2019-08-23T18:28:36"/>
    <d v="2019-08-23T00:00:00"/>
    <s v="5:52PM"/>
    <d v="2019-08-23T00:00:00"/>
    <s v="1:52PM"/>
    <d v="2019-08-23T00:00:00"/>
    <s v="6:28PM"/>
    <d v="2019-08-23T00:00:00"/>
    <s v="2:28PM"/>
    <s v="-05:00"/>
    <s v="Blade"/>
    <s v="Employee15"/>
    <s v="Employee15@blyblade.com"/>
    <x v="35"/>
    <s v="--"/>
    <s v="Eats"/>
    <x v="2"/>
    <x v="391"/>
    <n v="36"/>
    <s v="07608, USA"/>
    <s v="07608, USA"/>
    <x v="9"/>
    <s v="Blade - Lunch Policy"/>
    <s v="DEPT - CX"/>
    <s v="Monthly Billing"/>
    <s v="Fare and Tip"/>
    <n v="17.95"/>
    <n v="0"/>
    <n v="2.02"/>
    <n v="17.95"/>
    <s v="USD"/>
    <n v="17.95"/>
    <n v="0"/>
    <n v="2.02"/>
    <n v="17.95"/>
    <n v="1.8"/>
  </r>
  <r>
    <s v="f065122d-1206-449b-8832-1defc3839f04"/>
    <d v="2019-06-14T23:07:34"/>
    <d v="2019-06-14T00:00:00"/>
    <s v="10:59PM"/>
    <d v="2019-06-14T00:00:00"/>
    <s v="6:59PM"/>
    <s v="--"/>
    <s v="--"/>
    <s v="--"/>
    <s v="--"/>
    <s v="-05:00"/>
    <s v="Blade"/>
    <s v="Employee12"/>
    <s v="Employee12@blyblade.com"/>
    <x v="0"/>
    <s v="--"/>
    <s v="Travel | Black SUV"/>
    <x v="0"/>
    <x v="3"/>
    <s v="--"/>
    <s v="11371, USA"/>
    <s v="11371, USA"/>
    <x v="1"/>
    <s v="CORP - Employee Rides"/>
    <s v="DEPT - OPS - NY"/>
    <s v="Monthly Billing"/>
    <s v="Fare"/>
    <n v="10.89"/>
    <n v="0"/>
    <n v="0"/>
    <n v="10.89"/>
    <s v="USD"/>
    <n v="10.89"/>
    <n v="0"/>
    <n v="0"/>
    <n v="10.89"/>
    <n v="1.0900000000000001"/>
  </r>
  <r>
    <s v="b5a2248d-d73a-4473-b7ad-1eedb4738b1f"/>
    <d v="2019-08-23T18:42:59"/>
    <d v="2019-08-23T00:00:00"/>
    <s v="6:19PM"/>
    <d v="2019-08-23T00:00:00"/>
    <s v="2:19PM"/>
    <d v="2019-08-23T00:00:00"/>
    <s v="6:40PM"/>
    <d v="2019-08-23T00:00:00"/>
    <s v="2:40PM"/>
    <s v="-05:00"/>
    <s v="Blade"/>
    <s v="Employee14"/>
    <s v="Employee14@blyblade.com"/>
    <x v="5"/>
    <s v="--"/>
    <s v="Travel | Black SUV"/>
    <x v="0"/>
    <x v="97"/>
    <n v="14"/>
    <s v="11430, USA"/>
    <s v="11430, USA"/>
    <x v="3"/>
    <s v="PAX TRAVEL"/>
    <s v="DEPT - OPS - NY"/>
    <s v="Monthly Billing"/>
    <s v="Tip"/>
    <n v="0"/>
    <n v="0"/>
    <n v="4.72"/>
    <n v="4.72"/>
    <s v="USD"/>
    <n v="0"/>
    <n v="0"/>
    <n v="4.72"/>
    <n v="4.72"/>
    <n v="0"/>
  </r>
  <r>
    <s v="02030dd3-9c8a-4918-bd07-a8a6f66412fd"/>
    <d v="2019-06-15T20:36:53"/>
    <d v="2019-06-15T00:00:00"/>
    <s v="7:53PM"/>
    <d v="2019-06-15T00:00:00"/>
    <s v="3:53PM"/>
    <d v="2019-06-15T00:00:00"/>
    <s v="8:36PM"/>
    <d v="2019-06-15T00:00:00"/>
    <s v="4:36PM"/>
    <s v="-05:00"/>
    <s v="Blade"/>
    <s v="Employee2"/>
    <s v="Employee2@blyblade.com"/>
    <x v="2"/>
    <s v="--"/>
    <s v="Travel | Black SUV"/>
    <x v="0"/>
    <x v="291"/>
    <n v="34"/>
    <s v="10010, USA"/>
    <s v="10010, USA"/>
    <x v="1"/>
    <s v="CORP - Employee Rides"/>
    <s v="DEPT - OPS - NY"/>
    <s v="Monthly Billing"/>
    <s v="Fare"/>
    <n v="99.96"/>
    <n v="0"/>
    <n v="0"/>
    <n v="99.96"/>
    <s v="USD"/>
    <n v="99.96"/>
    <n v="0"/>
    <n v="0"/>
    <n v="99.96"/>
    <n v="10"/>
  </r>
  <r>
    <s v="0a27d483-49b5-5bea-9762-90beacd90935"/>
    <d v="2019-08-23T18:50:35"/>
    <d v="2019-08-23T00:00:00"/>
    <s v="6:05PM"/>
    <d v="2019-08-23T00:00:00"/>
    <s v="2:05PM"/>
    <d v="2019-08-23T00:00:00"/>
    <s v="6:50PM"/>
    <d v="2019-08-23T00:00:00"/>
    <s v="2:50PM"/>
    <s v="-05:00"/>
    <s v="Blade"/>
    <s v="Employee18"/>
    <s v="Employee18@blyblade.com"/>
    <x v="34"/>
    <s v="--"/>
    <s v="Eats"/>
    <x v="0"/>
    <x v="955"/>
    <n v="44"/>
    <s v="10011, USA"/>
    <s v="10011, USA"/>
    <x v="9"/>
    <s v="Blade - Lunch Policy"/>
    <s v="DEPT - CX"/>
    <s v="Monthly Billing"/>
    <s v="Fare and Tip"/>
    <n v="17.97"/>
    <n v="0"/>
    <n v="2"/>
    <n v="17.97"/>
    <s v="USD"/>
    <n v="17.97"/>
    <n v="0"/>
    <n v="2"/>
    <n v="17.97"/>
    <n v="1.8"/>
  </r>
  <r>
    <s v="6c560089-f2ed-4ce6-82a9-2f1fd7af01af"/>
    <d v="2019-06-17T22:39:04"/>
    <d v="2019-06-17T00:00:00"/>
    <s v="10:28PM"/>
    <d v="2019-06-17T00:00:00"/>
    <s v="6:28PM"/>
    <d v="2019-06-17T00:00:00"/>
    <s v="10:38PM"/>
    <d v="2019-06-17T00:00:00"/>
    <s v="6:38PM"/>
    <s v="-05:00"/>
    <s v="Blade"/>
    <s v="Employee28"/>
    <s v="Employee28@blyblade.com"/>
    <x v="4"/>
    <s v="--"/>
    <s v="Travel | Black SUV"/>
    <x v="0"/>
    <x v="15"/>
    <n v="4"/>
    <s v="11430, USA"/>
    <s v="11430, USA"/>
    <x v="1"/>
    <s v="CORP - Employee Rides"/>
    <s v="DEPT - OPS - NY"/>
    <s v="Monthly Billing"/>
    <s v="Fare"/>
    <n v="30.69"/>
    <n v="0"/>
    <n v="0"/>
    <n v="30.69"/>
    <s v="USD"/>
    <n v="30.69"/>
    <n v="0"/>
    <n v="0"/>
    <n v="30.69"/>
    <n v="3.07"/>
  </r>
  <r>
    <s v="116656ff-5e49-4daa-878d-772c42f17033"/>
    <d v="2019-06-18T01:00:11"/>
    <d v="2019-06-18T00:00:00"/>
    <s v="12:31AM"/>
    <d v="2019-06-17T00:00:00"/>
    <s v="8:31PM"/>
    <d v="2019-06-18T00:00:00"/>
    <s v="1:00AM"/>
    <d v="2019-06-17T00:00:00"/>
    <s v="9:00PM"/>
    <s v="-05:00"/>
    <s v="Blade"/>
    <s v="Employee12"/>
    <s v="Employee12@blyblade.com"/>
    <x v="0"/>
    <s v="--"/>
    <s v="Travel | UberX Diamond"/>
    <x v="0"/>
    <x v="1075"/>
    <n v="16"/>
    <s v="10001, USA"/>
    <s v="10014, USA"/>
    <x v="1"/>
    <s v="CORP - Employee Rides"/>
    <s v="DEPT - OPS - NY"/>
    <s v="Monthly Billing"/>
    <s v="Fare"/>
    <n v="20.21"/>
    <n v="0"/>
    <n v="0"/>
    <n v="20.21"/>
    <s v="USD"/>
    <n v="20.21"/>
    <n v="0"/>
    <n v="0"/>
    <n v="20.21"/>
    <n v="2.02"/>
  </r>
  <r>
    <s v="686d18d7-b465-4a49-80bc-b3e70540d58e"/>
    <d v="2019-06-19T20:09:27"/>
    <d v="2019-06-19T00:00:00"/>
    <s v="7:59PM"/>
    <d v="2019-06-19T00:00:00"/>
    <s v="3:59PM"/>
    <d v="2019-06-19T00:00:00"/>
    <s v="8:08PM"/>
    <d v="2019-06-19T00:00:00"/>
    <s v="4:08PM"/>
    <s v="-05:00"/>
    <s v="Blade"/>
    <s v="Employee14"/>
    <s v="Employee14@blyblade.com"/>
    <x v="5"/>
    <s v="--"/>
    <s v="Travel | UberX"/>
    <x v="0"/>
    <x v="86"/>
    <n v="7"/>
    <s v="11430, USA"/>
    <s v="11430, USA"/>
    <x v="1"/>
    <s v="CORP - Employee Rides"/>
    <s v="DEPT - OPS - NY"/>
    <s v="Monthly Billing"/>
    <s v="Fare"/>
    <n v="10.57"/>
    <n v="0"/>
    <n v="0"/>
    <n v="10.57"/>
    <s v="USD"/>
    <n v="10.57"/>
    <n v="0"/>
    <n v="0"/>
    <n v="10.57"/>
    <n v="1.06"/>
  </r>
  <r>
    <s v="40656a8c-002c-483c-8321-938827f79c03"/>
    <d v="2019-06-19T20:15:39"/>
    <d v="2019-06-19T00:00:00"/>
    <s v="8:03PM"/>
    <d v="2019-06-19T00:00:00"/>
    <s v="4:03PM"/>
    <d v="2019-06-19T00:00:00"/>
    <s v="8:15PM"/>
    <d v="2019-06-19T00:00:00"/>
    <s v="4:15PM"/>
    <s v="-05:00"/>
    <s v="Blade"/>
    <s v="Employee28"/>
    <s v="Employee28@blyblade.com"/>
    <x v="4"/>
    <s v="--"/>
    <s v="Travel | Black SUV"/>
    <x v="0"/>
    <x v="1"/>
    <n v="7"/>
    <s v="11430, USA"/>
    <s v="11430, USA"/>
    <x v="1"/>
    <s v="CORP - Employee Rides"/>
    <s v="DEPT - OPS - NY"/>
    <s v="Monthly Billing"/>
    <s v="Fare"/>
    <n v="25.76"/>
    <n v="0"/>
    <n v="0"/>
    <n v="25.76"/>
    <s v="USD"/>
    <n v="25.76"/>
    <n v="0"/>
    <n v="0"/>
    <n v="25.76"/>
    <n v="2.58"/>
  </r>
  <r>
    <s v="7e8dee9b-fa9b-4a9e-9b69-f3811bf6792a"/>
    <d v="2019-06-19T20:35:49"/>
    <d v="2019-06-19T00:00:00"/>
    <s v="7:59PM"/>
    <d v="2019-06-19T00:00:00"/>
    <s v="3:59PM"/>
    <d v="2019-06-19T00:00:00"/>
    <s v="8:35PM"/>
    <d v="2019-06-19T00:00:00"/>
    <s v="4:35PM"/>
    <s v="-05:00"/>
    <s v="Blade"/>
    <s v="Employee2"/>
    <s v="Employee2@blyblade.com"/>
    <x v="2"/>
    <s v="--"/>
    <s v="Travel | Black SUV"/>
    <x v="0"/>
    <x v="330"/>
    <n v="21"/>
    <s v="10016, USA"/>
    <s v="10016, USA"/>
    <x v="1"/>
    <s v="CORP - Employee Rides"/>
    <s v="DEPT - OPS - NY"/>
    <s v="Monthly Billing"/>
    <s v="Fare"/>
    <n v="50.84"/>
    <n v="0"/>
    <n v="0"/>
    <n v="50.84"/>
    <s v="USD"/>
    <n v="50.84"/>
    <n v="0"/>
    <n v="0"/>
    <n v="50.84"/>
    <n v="5.08"/>
  </r>
  <r>
    <s v="0d548f8a-29c6-44b6-bb06-04c8c7a5c334"/>
    <d v="2019-08-23T19:19:39"/>
    <d v="2019-08-23T00:00:00"/>
    <s v="6:26PM"/>
    <d v="2019-08-23T00:00:00"/>
    <s v="2:26PM"/>
    <d v="2019-08-23T00:00:00"/>
    <s v="7:17PM"/>
    <d v="2019-08-23T00:00:00"/>
    <s v="3:17PM"/>
    <s v="-05:00"/>
    <s v="Blade"/>
    <s v="Employee29"/>
    <s v="Employee29@blyblade.com"/>
    <x v="7"/>
    <s v="--"/>
    <s v="Travel | Black SUV"/>
    <x v="0"/>
    <x v="597"/>
    <n v="45"/>
    <s v="10011, USA"/>
    <s v="07608, USA"/>
    <x v="12"/>
    <s v="PAX TRAVEL"/>
    <s v="DEPT - OPS - NY"/>
    <s v="Monthly Billing"/>
    <s v="Tip"/>
    <n v="0"/>
    <n v="0"/>
    <n v="19.37"/>
    <n v="19.37"/>
    <s v="USD"/>
    <n v="0"/>
    <n v="0"/>
    <n v="19.37"/>
    <n v="19.37"/>
    <n v="0"/>
  </r>
  <r>
    <s v="800deb17-28b7-431d-baef-edd0e79d4209"/>
    <d v="2019-06-19T21:53:36"/>
    <d v="2019-06-19T00:00:00"/>
    <s v="8:19PM"/>
    <d v="2019-06-19T00:00:00"/>
    <s v="4:19PM"/>
    <d v="2019-06-19T00:00:00"/>
    <s v="9:53PM"/>
    <d v="2019-06-19T00:00:00"/>
    <s v="5:53PM"/>
    <s v="-05:00"/>
    <s v="Blade"/>
    <s v="Employee14"/>
    <s v="Employee14@blyblade.com"/>
    <x v="5"/>
    <s v="--"/>
    <s v="Travel | Black SUV"/>
    <x v="0"/>
    <x v="1076"/>
    <n v="84"/>
    <s v="11430, USA"/>
    <s v="10013, USA"/>
    <x v="1"/>
    <s v="CORP - Employee Rides"/>
    <s v="DEPT - OPS - NY"/>
    <s v="Monthly Billing"/>
    <s v="Fare"/>
    <n v="217.23"/>
    <n v="0"/>
    <n v="0"/>
    <n v="217.23"/>
    <s v="USD"/>
    <n v="217.23"/>
    <n v="0"/>
    <n v="0"/>
    <n v="217.23"/>
    <n v="21.72"/>
  </r>
  <r>
    <s v="18d0bff4-43ac-462b-9dcc-6265ec1b88c3"/>
    <d v="2019-06-19T22:00:41"/>
    <d v="2019-06-19T00:00:00"/>
    <s v="7:55PM"/>
    <d v="2019-06-19T00:00:00"/>
    <s v="3:55PM"/>
    <d v="2019-06-19T00:00:00"/>
    <s v="10:00PM"/>
    <d v="2019-06-19T00:00:00"/>
    <s v="6:00PM"/>
    <s v="-05:00"/>
    <s v="Blade"/>
    <s v="Employee17"/>
    <s v="Employee17@blyblade.com"/>
    <x v="12"/>
    <s v="--"/>
    <s v="Travel | Black"/>
    <x v="0"/>
    <x v="1077"/>
    <n v="117"/>
    <s v="10011, USA"/>
    <s v="11430, USA"/>
    <x v="1"/>
    <s v="CORP - Employee Rides"/>
    <s v="DEPT - OPS - NY"/>
    <s v="Monthly Billing"/>
    <s v="Fare"/>
    <n v="227.51"/>
    <n v="0"/>
    <n v="0"/>
    <n v="227.51"/>
    <s v="USD"/>
    <n v="227.51"/>
    <n v="0"/>
    <n v="0"/>
    <n v="227.51"/>
    <n v="22.75"/>
  </r>
  <r>
    <s v="cbdcfbaf-3ebc-4d1d-8649-cd5a664cec0a"/>
    <d v="2019-06-20T00:40:55"/>
    <d v="2019-06-19T00:00:00"/>
    <s v="11:25PM"/>
    <d v="2019-06-19T00:00:00"/>
    <s v="7:25PM"/>
    <d v="2019-06-20T00:00:00"/>
    <s v="12:40AM"/>
    <d v="2019-06-19T00:00:00"/>
    <s v="8:40PM"/>
    <s v="-05:00"/>
    <s v="Blade"/>
    <s v="Employee16"/>
    <s v="Employee16@blyblade.com"/>
    <x v="13"/>
    <s v="--"/>
    <s v="Travel | Premium SUV"/>
    <x v="1"/>
    <x v="1078"/>
    <n v="60"/>
    <s v="10604, USA"/>
    <s v="10036, USA"/>
    <x v="1"/>
    <s v="CORP - Employee Rides"/>
    <s v="DEPT - OPS - NY"/>
    <s v="Monthly Billing"/>
    <s v="Fare"/>
    <n v="116.78"/>
    <n v="0"/>
    <n v="0"/>
    <n v="116.78"/>
    <s v="USD"/>
    <n v="116.78"/>
    <n v="0"/>
    <n v="0"/>
    <n v="116.78"/>
    <n v="11.68"/>
  </r>
  <r>
    <s v="58d9d921-7302-4c58-9123-9b3d0f70dbba"/>
    <d v="2019-06-21T03:03:49"/>
    <d v="2019-06-21T00:00:00"/>
    <s v="2:24AM"/>
    <d v="2019-06-20T00:00:00"/>
    <s v="10:24PM"/>
    <d v="2019-06-21T00:00:00"/>
    <s v="3:03AM"/>
    <d v="2019-06-20T00:00:00"/>
    <s v="11:03PM"/>
    <s v="-05:00"/>
    <s v="Blade"/>
    <s v="Employee32"/>
    <s v="Employee32@blyblade.com"/>
    <x v="22"/>
    <s v="--"/>
    <s v="Travel | Black SUV"/>
    <x v="0"/>
    <x v="89"/>
    <n v="25"/>
    <s v="10011, USA"/>
    <s v="10036, USA"/>
    <x v="1"/>
    <s v="CORP - Employee Rides"/>
    <s v="--"/>
    <s v="Monthly Billing"/>
    <s v="Fare"/>
    <n v="44.05"/>
    <n v="0"/>
    <n v="0"/>
    <n v="44.05"/>
    <s v="USD"/>
    <n v="44.05"/>
    <n v="0"/>
    <n v="0"/>
    <n v="44.05"/>
    <n v="4.41"/>
  </r>
  <r>
    <s v="04c02ad3-1767-51d1-8af7-9d7459a12962"/>
    <d v="2019-08-23T21:52:31"/>
    <d v="2019-08-23T00:00:00"/>
    <s v="9:17PM"/>
    <d v="2019-08-23T00:00:00"/>
    <s v="5:17PM"/>
    <d v="2019-08-23T00:00:00"/>
    <s v="9:52PM"/>
    <d v="2019-08-23T00:00:00"/>
    <s v="5:52PM"/>
    <s v="-05:00"/>
    <s v="Blade"/>
    <s v="Employee47"/>
    <s v="Employee47@blyblade.com"/>
    <x v="32"/>
    <s v="--"/>
    <s v="Eats"/>
    <x v="0"/>
    <x v="197"/>
    <n v="35"/>
    <s v="10010, USA"/>
    <s v="10010, USA"/>
    <x v="9"/>
    <s v="Blade - Lunch Policy"/>
    <s v="DEPT - CX"/>
    <s v="Monthly Billing"/>
    <s v="Fare and Tip"/>
    <n v="17.440000000000001"/>
    <n v="0"/>
    <n v="3.2"/>
    <n v="17.440000000000001"/>
    <s v="USD"/>
    <n v="17.440000000000001"/>
    <n v="0"/>
    <n v="3.2"/>
    <n v="17.440000000000001"/>
    <n v="1.74"/>
  </r>
  <r>
    <s v="bafb8829-dc31-48f7-bc81-fce1bc9d17c2"/>
    <d v="2019-06-21T12:06:04"/>
    <d v="2019-06-21T00:00:00"/>
    <s v="11:42AM"/>
    <d v="2019-06-21T00:00:00"/>
    <s v="7:42AM"/>
    <s v="--"/>
    <s v="--"/>
    <s v="--"/>
    <s v="--"/>
    <s v="-05:00"/>
    <s v="Blade"/>
    <s v="Employee28"/>
    <s v="Employee28@blyblade.com"/>
    <x v="4"/>
    <s v="--"/>
    <s v="Travel | Black SUV"/>
    <x v="0"/>
    <x v="176"/>
    <n v="19"/>
    <s v="11430, USA"/>
    <s v="11430, USA"/>
    <x v="1"/>
    <s v="CORP - Employee Rides"/>
    <s v="DEPT - OPS - NY"/>
    <s v="Monthly Billing"/>
    <s v="Fare"/>
    <n v="50.27"/>
    <n v="0"/>
    <n v="0"/>
    <n v="50.27"/>
    <s v="USD"/>
    <n v="50.27"/>
    <n v="0"/>
    <n v="0"/>
    <n v="50.27"/>
    <n v="5.03"/>
  </r>
  <r>
    <s v="85c243d5-aeba-4c64-981f-509c414e1dad"/>
    <d v="2019-06-21T14:10:42"/>
    <d v="2019-06-21T00:00:00"/>
    <s v="12:40PM"/>
    <d v="2019-06-21T00:00:00"/>
    <s v="8:40AM"/>
    <d v="2019-06-21T00:00:00"/>
    <s v="2:10PM"/>
    <d v="2019-06-21T00:00:00"/>
    <s v="10:10AM"/>
    <s v="-05:00"/>
    <s v="Blade"/>
    <s v="Employee28"/>
    <s v="Employee28@blyblade.com"/>
    <x v="4"/>
    <s v="--"/>
    <s v="Travel | Black SUV"/>
    <x v="0"/>
    <x v="1079"/>
    <n v="84"/>
    <s v="11430, USA"/>
    <s v="10036, USA"/>
    <x v="1"/>
    <s v="CORP - Employee Rides"/>
    <s v="DEPT - OPS - NY"/>
    <s v="Monthly Billing"/>
    <s v="Fare"/>
    <n v="218.45"/>
    <n v="0"/>
    <n v="0"/>
    <n v="218.45"/>
    <s v="USD"/>
    <n v="218.45"/>
    <n v="0"/>
    <n v="0"/>
    <n v="218.45"/>
    <n v="21.85"/>
  </r>
  <r>
    <s v="88e9c407-c9c5-4435-b96a-20e17ed70c11"/>
    <d v="2019-06-21T14:42:12"/>
    <d v="2019-06-21T00:00:00"/>
    <s v="2:10PM"/>
    <d v="2019-06-21T00:00:00"/>
    <s v="10:10AM"/>
    <d v="2019-06-21T00:00:00"/>
    <s v="2:42PM"/>
    <d v="2019-06-21T00:00:00"/>
    <s v="10:42AM"/>
    <s v="-05:00"/>
    <s v="Blade"/>
    <s v="Employee16"/>
    <s v="Employee16@blyblade.com"/>
    <x v="13"/>
    <s v="--"/>
    <s v="Travel | UberXL"/>
    <x v="5"/>
    <x v="737"/>
    <n v="9"/>
    <s v="02554, USA"/>
    <s v="02554, USA"/>
    <x v="1"/>
    <s v="CORP - Employee Rides"/>
    <s v="DEPT - OPS - NY"/>
    <s v="Monthly Billing"/>
    <s v="Fare"/>
    <n v="48.23"/>
    <n v="0"/>
    <n v="0"/>
    <n v="48.23"/>
    <s v="USD"/>
    <n v="48.23"/>
    <n v="0"/>
    <n v="0"/>
    <n v="48.23"/>
    <n v="4.82"/>
  </r>
  <r>
    <s v="79c294ec-83eb-4f9b-a0ca-bda0c5a3de92"/>
    <d v="2019-06-21T20:10:55"/>
    <d v="2019-06-21T00:00:00"/>
    <s v="7:44PM"/>
    <d v="2019-06-21T00:00:00"/>
    <s v="3:44PM"/>
    <d v="2019-06-21T00:00:00"/>
    <s v="8:10PM"/>
    <d v="2019-06-21T00:00:00"/>
    <s v="4:10PM"/>
    <s v="-05:00"/>
    <s v="Blade"/>
    <s v="Employee28"/>
    <s v="Employee28@blyblade.com"/>
    <x v="4"/>
    <s v="--"/>
    <s v="Travel | Black SUV"/>
    <x v="0"/>
    <x v="371"/>
    <n v="22"/>
    <s v="11430, USA"/>
    <s v="11430, USA"/>
    <x v="1"/>
    <s v="CORP - Employee Rides"/>
    <s v="DEPT - OPS - NY"/>
    <s v="Monthly Billing"/>
    <s v="Fare"/>
    <n v="61.38"/>
    <n v="0"/>
    <n v="0"/>
    <n v="61.38"/>
    <s v="USD"/>
    <n v="61.38"/>
    <n v="0"/>
    <n v="0"/>
    <n v="61.38"/>
    <n v="6.14"/>
  </r>
  <r>
    <s v="adb1ac57-3fa0-4b0d-abb2-f56608de2572"/>
    <d v="2019-06-21T20:34:47"/>
    <d v="2019-06-21T00:00:00"/>
    <s v="8:14PM"/>
    <d v="2019-06-21T00:00:00"/>
    <s v="4:14PM"/>
    <d v="2019-06-21T00:00:00"/>
    <s v="8:34PM"/>
    <d v="2019-06-21T00:00:00"/>
    <s v="4:34PM"/>
    <s v="-05:00"/>
    <s v="Blade"/>
    <s v="Employee28"/>
    <s v="Employee28@blyblade.com"/>
    <x v="4"/>
    <s v="--"/>
    <s v="Travel | Black SUV"/>
    <x v="0"/>
    <x v="1080"/>
    <n v="3"/>
    <s v="11430, USA"/>
    <s v="11430, USA"/>
    <x v="1"/>
    <s v="CORP - Employee Rides"/>
    <s v="DEPT - OPS - NY"/>
    <s v="Monthly Billing"/>
    <s v="Fare"/>
    <n v="39.74"/>
    <n v="0"/>
    <n v="0"/>
    <n v="39.74"/>
    <s v="USD"/>
    <n v="39.74"/>
    <n v="0"/>
    <n v="0"/>
    <n v="39.74"/>
    <n v="3.97"/>
  </r>
  <r>
    <s v="8f9d39c3-93f8-46fc-86e1-c92cba09c3d9"/>
    <d v="2019-06-21T20:35:42"/>
    <d v="2019-06-21T00:00:00"/>
    <s v="8:19PM"/>
    <d v="2019-06-21T00:00:00"/>
    <s v="4:19PM"/>
    <d v="2019-06-21T00:00:00"/>
    <s v="8:35PM"/>
    <d v="2019-06-21T00:00:00"/>
    <s v="4:35PM"/>
    <s v="-05:00"/>
    <s v="Blade"/>
    <s v="Employee14"/>
    <s v="Employee14@blyblade.com"/>
    <x v="5"/>
    <s v="--"/>
    <s v="Travel | Black SUV"/>
    <x v="0"/>
    <x v="20"/>
    <n v="13"/>
    <s v="11430, USA"/>
    <s v="11430, USA"/>
    <x v="1"/>
    <s v="CORP - Employee Rides"/>
    <s v="DEPT - OPS - NY"/>
    <s v="Monthly Billing"/>
    <s v="Fare"/>
    <n v="31.36"/>
    <n v="0"/>
    <n v="0"/>
    <n v="31.36"/>
    <s v="USD"/>
    <n v="31.36"/>
    <n v="0"/>
    <n v="0"/>
    <n v="31.36"/>
    <n v="3.14"/>
  </r>
  <r>
    <s v="dd7aa791-c7b8-4575-ae3e-a1a4a54fe1ae"/>
    <d v="2019-06-21T20:40:27"/>
    <d v="2019-06-21T00:00:00"/>
    <s v="8:28PM"/>
    <d v="2019-06-21T00:00:00"/>
    <s v="4:28PM"/>
    <d v="2019-06-21T00:00:00"/>
    <s v="8:40PM"/>
    <d v="2019-06-21T00:00:00"/>
    <s v="4:40PM"/>
    <s v="-05:00"/>
    <s v="Blade"/>
    <s v="Employee12"/>
    <s v="Employee12@blyblade.com"/>
    <x v="0"/>
    <s v="--"/>
    <s v="Travel | Black SUV"/>
    <x v="0"/>
    <x v="1081"/>
    <n v="8"/>
    <s v="11430, USA"/>
    <s v="11430, USA"/>
    <x v="1"/>
    <s v="CORP - Employee Rides"/>
    <s v="DEPT - OPS - NY"/>
    <s v="Monthly Billing"/>
    <s v="Fare"/>
    <n v="39.880000000000003"/>
    <n v="0"/>
    <n v="0"/>
    <n v="39.880000000000003"/>
    <s v="USD"/>
    <n v="39.880000000000003"/>
    <n v="0"/>
    <n v="0"/>
    <n v="39.880000000000003"/>
    <n v="3.99"/>
  </r>
  <r>
    <s v="0530c713-88d0-4be3-9ee2-1d2db06299d3"/>
    <d v="2019-06-21T21:24:33"/>
    <d v="2019-06-21T00:00:00"/>
    <s v="9:06PM"/>
    <d v="2019-06-21T00:00:00"/>
    <s v="5:06PM"/>
    <d v="2019-06-21T00:00:00"/>
    <s v="9:24PM"/>
    <d v="2019-06-21T00:00:00"/>
    <s v="5:24PM"/>
    <s v="-05:00"/>
    <s v="Blade"/>
    <s v="Employee28"/>
    <s v="Employee28@blyblade.com"/>
    <x v="4"/>
    <s v="--"/>
    <s v="Travel | Black SUV"/>
    <x v="0"/>
    <x v="197"/>
    <n v="6"/>
    <s v="11430, USA"/>
    <s v="11430, USA"/>
    <x v="1"/>
    <s v="CORP - Employee Rides"/>
    <s v="DEPT - OPS - NY"/>
    <s v="Monthly Billing"/>
    <s v="Fare"/>
    <n v="36.78"/>
    <n v="0"/>
    <n v="0"/>
    <n v="36.78"/>
    <s v="USD"/>
    <n v="36.78"/>
    <n v="0"/>
    <n v="0"/>
    <n v="36.78"/>
    <n v="3.68"/>
  </r>
  <r>
    <s v="145601f5-b085-484e-9969-d08636fdb4ef"/>
    <d v="2019-06-21T21:37:54"/>
    <d v="2019-06-21T00:00:00"/>
    <s v="9:03PM"/>
    <d v="2019-06-21T00:00:00"/>
    <s v="5:03PM"/>
    <d v="2019-06-21T00:00:00"/>
    <s v="9:37PM"/>
    <d v="2019-06-21T00:00:00"/>
    <s v="5:37PM"/>
    <s v="-05:00"/>
    <s v="Blade"/>
    <s v="Employee14"/>
    <s v="Employee14@blyblade.com"/>
    <x v="5"/>
    <s v="--"/>
    <s v="Travel | Black SUV"/>
    <x v="0"/>
    <x v="682"/>
    <n v="25"/>
    <s v="11430, USA"/>
    <s v="11430, USA"/>
    <x v="1"/>
    <s v="CORP - Employee Rides"/>
    <s v="DEPT - OPS - NY"/>
    <s v="Monthly Billing"/>
    <s v="Fare"/>
    <n v="65.34"/>
    <n v="0"/>
    <n v="0"/>
    <n v="65.34"/>
    <s v="USD"/>
    <n v="65.34"/>
    <n v="0"/>
    <n v="0"/>
    <n v="65.34"/>
    <n v="6.53"/>
  </r>
  <r>
    <s v="ed609804-5a46-4d7c-8b39-a3a227d4cc53"/>
    <d v="2019-08-24T00:37:39"/>
    <d v="2019-08-23T00:00:00"/>
    <s v="10:34PM"/>
    <d v="2019-08-23T00:00:00"/>
    <s v="6:34PM"/>
    <d v="2019-08-23T00:00:00"/>
    <s v="11:35PM"/>
    <d v="2019-08-23T00:00:00"/>
    <s v="7:35PM"/>
    <s v="-05:00"/>
    <s v="Blade"/>
    <s v="Employee51"/>
    <s v="Employee51@blyblade.com"/>
    <x v="36"/>
    <s v="--"/>
    <s v="Travel | UberX"/>
    <x v="1"/>
    <x v="352"/>
    <n v="41"/>
    <s v="11968, USA"/>
    <s v="11937, USA"/>
    <x v="7"/>
    <s v="PAX TRAVEL"/>
    <s v="DEPT - CX"/>
    <s v="Monthly Billing"/>
    <s v="Tip"/>
    <n v="0"/>
    <n v="0"/>
    <n v="13.54"/>
    <n v="13.54"/>
    <s v="USD"/>
    <n v="0"/>
    <n v="0"/>
    <n v="13.54"/>
    <n v="13.54"/>
    <n v="0"/>
  </r>
  <r>
    <s v="1e0889f4-1afb-45d1-b2aa-16094d7225ba"/>
    <d v="2019-06-21T21:59:49"/>
    <d v="2019-06-21T00:00:00"/>
    <s v="9:29PM"/>
    <d v="2019-06-21T00:00:00"/>
    <s v="5:29PM"/>
    <d v="2019-06-21T00:00:00"/>
    <s v="9:59PM"/>
    <d v="2019-06-21T00:00:00"/>
    <s v="5:59PM"/>
    <s v="-05:00"/>
    <s v="Blade"/>
    <s v="Employee29"/>
    <s v="Employee29@blyblade.com"/>
    <x v="7"/>
    <s v="--"/>
    <s v="Travel | Black SUV"/>
    <x v="0"/>
    <x v="233"/>
    <n v="14"/>
    <s v="10011, USA"/>
    <s v="10019, USA"/>
    <x v="1"/>
    <s v="CORP - Employee Rides"/>
    <s v="DEPT - OPS - NY"/>
    <s v="Monthly Billing"/>
    <s v="Fare"/>
    <n v="61.48"/>
    <n v="0"/>
    <n v="0"/>
    <n v="61.48"/>
    <s v="USD"/>
    <n v="61.48"/>
    <n v="0"/>
    <n v="0"/>
    <n v="61.48"/>
    <n v="6.15"/>
  </r>
  <r>
    <s v="25d85291-6a73-432f-b328-39ff062ebffa"/>
    <d v="2019-06-21T22:28:56"/>
    <d v="2019-06-21T00:00:00"/>
    <s v="9:45PM"/>
    <d v="2019-06-21T00:00:00"/>
    <s v="5:45PM"/>
    <d v="2019-06-21T00:00:00"/>
    <s v="10:28PM"/>
    <d v="2019-06-21T00:00:00"/>
    <s v="6:28PM"/>
    <s v="-05:00"/>
    <s v="Blade"/>
    <s v="Employee28"/>
    <s v="Employee28@blyblade.com"/>
    <x v="4"/>
    <s v="--"/>
    <s v="Travel | Black SUV"/>
    <x v="0"/>
    <x v="161"/>
    <n v="35"/>
    <s v="11430, USA"/>
    <s v="11430, USA"/>
    <x v="1"/>
    <s v="CORP - Employee Rides"/>
    <s v="DEPT - OPS - NY"/>
    <s v="Monthly Billing"/>
    <s v="Fare"/>
    <n v="42.52"/>
    <n v="0"/>
    <n v="0"/>
    <n v="42.52"/>
    <s v="USD"/>
    <n v="42.52"/>
    <n v="0"/>
    <n v="0"/>
    <n v="42.52"/>
    <n v="4.25"/>
  </r>
  <r>
    <s v="bb9acbfb-c39b-491f-8fa2-808aea9b05bf"/>
    <d v="2019-08-24T00:55:13"/>
    <d v="2019-08-24T00:00:00"/>
    <s v="12:39AM"/>
    <d v="2019-08-23T00:00:00"/>
    <s v="8:39PM"/>
    <d v="2019-08-24T00:00:00"/>
    <s v="12:48AM"/>
    <d v="2019-08-23T00:00:00"/>
    <s v="8:48PM"/>
    <s v="-05:00"/>
    <s v="Blade"/>
    <s v="Employee6"/>
    <s v="Employee6@blyblade.com"/>
    <x v="3"/>
    <s v="--"/>
    <s v="Travel | UberX"/>
    <x v="0"/>
    <x v="166"/>
    <n v="4"/>
    <s v="10016, USA"/>
    <s v="10170, USA"/>
    <x v="6"/>
    <s v="I'M RIDING EARLY/LATE"/>
    <s v="DEPT - OPS - NY"/>
    <s v="Monthly Billing"/>
    <s v="Tip"/>
    <n v="0"/>
    <n v="0"/>
    <n v="5.13"/>
    <n v="5.13"/>
    <s v="USD"/>
    <n v="0"/>
    <n v="0"/>
    <n v="5.13"/>
    <n v="5.13"/>
    <n v="0"/>
  </r>
  <r>
    <s v="2b2295e2-e81a-4909-a2e4-127feea147f8"/>
    <d v="2019-06-21T22:56:21"/>
    <d v="2019-06-21T00:00:00"/>
    <s v="10:35PM"/>
    <d v="2019-06-21T00:00:00"/>
    <s v="6:35PM"/>
    <d v="2019-06-21T00:00:00"/>
    <s v="10:56PM"/>
    <d v="2019-06-21T00:00:00"/>
    <s v="6:56PM"/>
    <s v="-05:00"/>
    <s v="Blade"/>
    <s v="Employee28"/>
    <s v="Employee28@blyblade.com"/>
    <x v="4"/>
    <s v="--"/>
    <s v="Travel | Black SUV"/>
    <x v="0"/>
    <x v="176"/>
    <n v="12"/>
    <s v="11430, USA"/>
    <s v="11430, USA"/>
    <x v="1"/>
    <s v="CORP - Employee Rides"/>
    <s v="DEPT - OPS - NY"/>
    <s v="Monthly Billing"/>
    <s v="Fare"/>
    <n v="33.49"/>
    <n v="0"/>
    <n v="0"/>
    <n v="33.49"/>
    <s v="USD"/>
    <n v="33.49"/>
    <n v="0"/>
    <n v="0"/>
    <n v="33.49"/>
    <n v="3.35"/>
  </r>
  <r>
    <s v="f2c07dc2-631b-4e88-bd90-16f0c6b475fb"/>
    <d v="2019-06-23T21:58:30"/>
    <d v="2019-06-23T00:00:00"/>
    <s v="9:36PM"/>
    <d v="2019-06-23T00:00:00"/>
    <s v="5:36PM"/>
    <d v="2019-06-23T00:00:00"/>
    <s v="9:58PM"/>
    <d v="2019-06-23T00:00:00"/>
    <s v="5:58PM"/>
    <s v="-05:00"/>
    <s v="Blade"/>
    <s v="Employee14"/>
    <s v="Employee14@blyblade.com"/>
    <x v="5"/>
    <s v="--"/>
    <s v="Travel | Black SUV"/>
    <x v="0"/>
    <x v="310"/>
    <n v="4"/>
    <s v="11430, USA"/>
    <s v="11430, USA"/>
    <x v="1"/>
    <s v="CORP - Employee Rides"/>
    <s v="DEPT - OPS - NY"/>
    <s v="Monthly Billing"/>
    <s v="Fare"/>
    <n v="33.22"/>
    <n v="0"/>
    <n v="0"/>
    <n v="33.22"/>
    <s v="USD"/>
    <n v="33.22"/>
    <n v="0"/>
    <n v="0"/>
    <n v="33.22"/>
    <n v="3.32"/>
  </r>
  <r>
    <s v="42c55320-3e34-4b5b-99d8-95bf88f092bf"/>
    <d v="2019-06-24T12:26:40"/>
    <d v="2019-06-24T00:00:00"/>
    <s v="11:44AM"/>
    <d v="2019-06-24T00:00:00"/>
    <s v="7:44AM"/>
    <d v="2019-06-24T00:00:00"/>
    <s v="12:26PM"/>
    <d v="2019-06-24T00:00:00"/>
    <s v="8:26AM"/>
    <s v="-05:00"/>
    <s v="Blade"/>
    <s v="Employee2"/>
    <s v="Employee2@blyblade.com"/>
    <x v="2"/>
    <s v="--"/>
    <s v="Travel | Black SUV"/>
    <x v="0"/>
    <x v="182"/>
    <n v="17"/>
    <s v="10016, USA"/>
    <s v="10022, USA"/>
    <x v="1"/>
    <s v="CORP - Employee Rides"/>
    <s v="DEPT - OPS - NY"/>
    <s v="Monthly Billing"/>
    <s v="Fare"/>
    <n v="60.15"/>
    <n v="0"/>
    <n v="0"/>
    <n v="60.15"/>
    <s v="USD"/>
    <n v="60.15"/>
    <n v="0"/>
    <n v="0"/>
    <n v="60.15"/>
    <n v="6.02"/>
  </r>
  <r>
    <s v="9962aadc-2443-400e-9749-d47db5605ac0"/>
    <d v="2019-06-24T20:43:01"/>
    <d v="2019-06-24T00:00:00"/>
    <s v="8:25PM"/>
    <d v="2019-06-24T00:00:00"/>
    <s v="4:25PM"/>
    <d v="2019-06-24T00:00:00"/>
    <s v="8:42PM"/>
    <d v="2019-06-24T00:00:00"/>
    <s v="4:42PM"/>
    <s v="-05:00"/>
    <s v="Blade"/>
    <s v="Employee28"/>
    <s v="Employee28@blyblade.com"/>
    <x v="4"/>
    <s v="--"/>
    <s v="Travel | Black SUV"/>
    <x v="0"/>
    <x v="183"/>
    <n v="14"/>
    <s v="11430, USA"/>
    <s v="11430, USA"/>
    <x v="1"/>
    <s v="CORP - Employee Rides"/>
    <s v="DEPT - OPS - NY"/>
    <s v="Monthly Billing"/>
    <s v="Fare"/>
    <n v="30.32"/>
    <n v="0"/>
    <n v="0"/>
    <n v="30.32"/>
    <s v="USD"/>
    <n v="30.32"/>
    <n v="0"/>
    <n v="0"/>
    <n v="30.32"/>
    <n v="3.03"/>
  </r>
  <r>
    <s v="734a6ede-b733-451d-b42b-705d40a4a93f"/>
    <d v="2019-06-24T21:29:11"/>
    <d v="2019-06-24T00:00:00"/>
    <s v="9:15PM"/>
    <d v="2019-06-24T00:00:00"/>
    <s v="5:15PM"/>
    <d v="2019-06-24T00:00:00"/>
    <s v="9:29PM"/>
    <d v="2019-06-24T00:00:00"/>
    <s v="5:29PM"/>
    <s v="-05:00"/>
    <s v="Blade"/>
    <s v="Employee28"/>
    <s v="Employee28@blyblade.com"/>
    <x v="4"/>
    <s v="--"/>
    <s v="Travel | Black SUV"/>
    <x v="0"/>
    <x v="60"/>
    <n v="4"/>
    <s v="11430, USA"/>
    <s v="11430, USA"/>
    <x v="1"/>
    <s v="CORP - Employee Rides"/>
    <s v="DEPT - OPS - NY"/>
    <s v="Monthly Billing"/>
    <s v="Fare"/>
    <n v="33.81"/>
    <n v="0"/>
    <n v="0"/>
    <n v="33.81"/>
    <s v="USD"/>
    <n v="33.81"/>
    <n v="0"/>
    <n v="0"/>
    <n v="33.81"/>
    <n v="3.38"/>
  </r>
  <r>
    <s v="05ea7e5a-9b1f-4ba5-87be-fd57f34c0270"/>
    <d v="2019-06-25T20:14:13"/>
    <d v="2019-06-25T00:00:00"/>
    <s v="8:07PM"/>
    <d v="2019-06-25T00:00:00"/>
    <s v="4:07PM"/>
    <s v="--"/>
    <s v="--"/>
    <s v="--"/>
    <s v="--"/>
    <s v="-05:00"/>
    <s v="Blade"/>
    <s v="Employee28"/>
    <s v="Employee28@blyblade.com"/>
    <x v="4"/>
    <s v="--"/>
    <s v="Travel | Black SUV"/>
    <x v="0"/>
    <x v="3"/>
    <s v="--"/>
    <s v="11430, USA"/>
    <s v="11430, USA"/>
    <x v="1"/>
    <s v="CORP - Employee Rides"/>
    <s v="DEPT - OPS - NY"/>
    <s v="Monthly Billing"/>
    <s v="Fare"/>
    <n v="10.89"/>
    <n v="0"/>
    <n v="0"/>
    <n v="10.89"/>
    <s v="USD"/>
    <n v="10.89"/>
    <n v="0"/>
    <n v="0"/>
    <n v="10.89"/>
    <n v="1.0900000000000001"/>
  </r>
  <r>
    <s v="79c6b806-2178-4bb9-897d-6afee9be161c"/>
    <d v="2019-08-24T02:06:00"/>
    <d v="2019-08-24T00:00:00"/>
    <s v="1:26AM"/>
    <d v="2019-08-23T00:00:00"/>
    <s v="9:26PM"/>
    <d v="2019-08-24T00:00:00"/>
    <s v="1:38AM"/>
    <d v="2019-08-23T00:00:00"/>
    <s v="9:38PM"/>
    <s v="-05:00"/>
    <s v="Blade"/>
    <s v="Employee45"/>
    <s v="Employee45@blyblade.com"/>
    <x v="40"/>
    <s v="--"/>
    <s v="Travel | UberX"/>
    <x v="0"/>
    <x v="792"/>
    <n v="7"/>
    <s v="10011, USA"/>
    <s v="10123, USA"/>
    <x v="7"/>
    <s v="I'M RIDING"/>
    <s v="DEPT - CORP - NY"/>
    <s v="Monthly Billing"/>
    <s v="Tip"/>
    <n v="0"/>
    <n v="0"/>
    <n v="3.08"/>
    <n v="3.08"/>
    <s v="USD"/>
    <n v="0"/>
    <n v="0"/>
    <n v="3.08"/>
    <n v="3.08"/>
    <n v="0"/>
  </r>
  <r>
    <s v="79d0f9d2-6d9b-485b-b4a1-f02d01b626ca"/>
    <d v="2019-06-25T20:14:39"/>
    <d v="2019-06-25T00:00:00"/>
    <s v="8:08PM"/>
    <d v="2019-06-25T00:00:00"/>
    <s v="4:08PM"/>
    <s v="--"/>
    <s v="--"/>
    <s v="--"/>
    <s v="--"/>
    <s v="-05:00"/>
    <s v="Blade"/>
    <s v="Employee14"/>
    <s v="Employee14@blyblade.com"/>
    <x v="5"/>
    <s v="--"/>
    <s v="Travel | Black SUV"/>
    <x v="0"/>
    <x v="3"/>
    <s v="--"/>
    <s v="11422, USA"/>
    <s v="11430, USA"/>
    <x v="1"/>
    <s v="CORP - Employee Rides"/>
    <s v="DEPT - OPS - NY"/>
    <s v="Monthly Billing"/>
    <s v="Fare"/>
    <n v="10.89"/>
    <n v="0"/>
    <n v="0"/>
    <n v="10.89"/>
    <s v="USD"/>
    <n v="10.89"/>
    <n v="0"/>
    <n v="0"/>
    <n v="10.89"/>
    <n v="1.0900000000000001"/>
  </r>
  <r>
    <s v="535f6a9b-2c4d-4e84-911c-02f476958cfc"/>
    <d v="2019-06-25T20:50:50"/>
    <d v="2019-06-25T00:00:00"/>
    <s v="8:27PM"/>
    <d v="2019-06-25T00:00:00"/>
    <s v="4:27PM"/>
    <d v="2019-06-25T00:00:00"/>
    <s v="8:50PM"/>
    <d v="2019-06-25T00:00:00"/>
    <s v="4:50PM"/>
    <s v="-05:00"/>
    <s v="Blade"/>
    <s v="Employee28"/>
    <s v="Employee28@blyblade.com"/>
    <x v="4"/>
    <s v="--"/>
    <s v="Travel | Black SUV"/>
    <x v="0"/>
    <x v="701"/>
    <n v="21"/>
    <s v="11430, USA"/>
    <s v="11430, USA"/>
    <x v="1"/>
    <s v="CORP - Employee Rides"/>
    <s v="DEPT - OPS - NY"/>
    <s v="Monthly Billing"/>
    <s v="Fare"/>
    <n v="61.94"/>
    <n v="0"/>
    <n v="0"/>
    <n v="61.94"/>
    <s v="USD"/>
    <n v="61.94"/>
    <n v="0"/>
    <n v="0"/>
    <n v="61.94"/>
    <n v="6.19"/>
  </r>
  <r>
    <s v="b5baa4ba-0526-46a8-b975-282562c01ede"/>
    <d v="2019-06-25T21:27:38"/>
    <d v="2019-06-25T00:00:00"/>
    <s v="8:00PM"/>
    <d v="2019-06-25T00:00:00"/>
    <s v="4:00PM"/>
    <d v="2019-06-25T00:00:00"/>
    <s v="9:27PM"/>
    <d v="2019-06-25T00:00:00"/>
    <s v="5:27PM"/>
    <s v="-05:00"/>
    <s v="Blade"/>
    <s v="Employee12"/>
    <s v="Employee12@blyblade.com"/>
    <x v="0"/>
    <s v="--"/>
    <s v="Travel | UberX"/>
    <x v="0"/>
    <x v="1082"/>
    <n v="78"/>
    <s v="10016, USA"/>
    <s v="11430, USA"/>
    <x v="1"/>
    <s v="CORP - Employee Rides"/>
    <s v="DEPT - OPS - NY"/>
    <s v="Monthly Billing"/>
    <s v="Fare"/>
    <n v="99.12"/>
    <n v="0"/>
    <n v="0"/>
    <n v="99.12"/>
    <s v="USD"/>
    <n v="99.12"/>
    <n v="0"/>
    <n v="0"/>
    <n v="99.12"/>
    <n v="9.91"/>
  </r>
  <r>
    <s v="0f482a7d-339a-42c1-abfb-4fb11f40e4cd"/>
    <d v="2019-06-25T21:56:38"/>
    <d v="2019-06-25T00:00:00"/>
    <s v="9:35PM"/>
    <d v="2019-06-25T00:00:00"/>
    <s v="5:35PM"/>
    <d v="2019-06-25T00:00:00"/>
    <s v="9:56PM"/>
    <d v="2019-06-25T00:00:00"/>
    <s v="5:56PM"/>
    <s v="-05:00"/>
    <s v="Blade"/>
    <s v="Employee28"/>
    <s v="Employee28@blyblade.com"/>
    <x v="4"/>
    <s v="--"/>
    <s v="Travel | Black SUV"/>
    <x v="0"/>
    <x v="211"/>
    <n v="4"/>
    <s v="11430, USA"/>
    <s v="11430, USA"/>
    <x v="1"/>
    <s v="CORP - Employee Rides"/>
    <s v="DEPT - OPS - NY"/>
    <s v="Monthly Billing"/>
    <s v="Fare"/>
    <n v="44.52"/>
    <n v="0"/>
    <n v="0"/>
    <n v="44.52"/>
    <s v="USD"/>
    <n v="44.52"/>
    <n v="0"/>
    <n v="0"/>
    <n v="44.52"/>
    <n v="4.45"/>
  </r>
  <r>
    <s v="569b0119-c65a-41e0-bc8e-a253369a99d8"/>
    <d v="2019-06-26T19:26:13"/>
    <d v="2019-06-26T00:00:00"/>
    <s v="7:08PM"/>
    <d v="2019-06-26T00:00:00"/>
    <s v="3:08PM"/>
    <d v="2019-06-26T00:00:00"/>
    <s v="7:26PM"/>
    <d v="2019-06-26T00:00:00"/>
    <s v="3:26PM"/>
    <s v="-05:00"/>
    <s v="Blade"/>
    <s v="Employee12"/>
    <s v="Employee12@blyblade.com"/>
    <x v="0"/>
    <s v="--"/>
    <s v="Travel | UberX"/>
    <x v="0"/>
    <x v="265"/>
    <n v="8"/>
    <s v="11430, USA"/>
    <s v="11430, USA"/>
    <x v="1"/>
    <s v="CORP - Employee Rides"/>
    <s v="DEPT - OPS - NY"/>
    <s v="Monthly Billing"/>
    <s v="Fare"/>
    <n v="11.07"/>
    <n v="0"/>
    <n v="0"/>
    <n v="11.07"/>
    <s v="USD"/>
    <n v="11.07"/>
    <n v="0"/>
    <n v="0"/>
    <n v="11.07"/>
    <n v="1.1100000000000001"/>
  </r>
  <r>
    <s v="769fb769-0289-4ba1-ac07-7cbba16a0ab0"/>
    <d v="2019-06-26T19:39:12"/>
    <d v="2019-06-26T00:00:00"/>
    <s v="7:09PM"/>
    <d v="2019-06-26T00:00:00"/>
    <s v="3:09PM"/>
    <d v="2019-06-26T00:00:00"/>
    <s v="7:39PM"/>
    <d v="2019-06-26T00:00:00"/>
    <s v="3:39PM"/>
    <s v="-05:00"/>
    <s v="Blade"/>
    <s v="Employee17"/>
    <s v="Employee17@blyblade.com"/>
    <x v="12"/>
    <s v="--"/>
    <s v="Travel | UberX Diamond"/>
    <x v="11"/>
    <x v="50"/>
    <n v="16"/>
    <s v="01440, USA"/>
    <s v="01440, USA"/>
    <x v="1"/>
    <s v="CORP - Employee Rides"/>
    <s v="DEPT - OPS - NY"/>
    <s v="Monthly Billing"/>
    <s v="Fare"/>
    <n v="9.65"/>
    <n v="0"/>
    <n v="0"/>
    <n v="9.65"/>
    <s v="USD"/>
    <n v="9.65"/>
    <n v="0"/>
    <n v="0"/>
    <n v="9.65"/>
    <n v="0.97"/>
  </r>
  <r>
    <s v="664b7371-cd06-48b0-920c-085a12ca04ed"/>
    <d v="2019-06-26T20:36:42"/>
    <d v="2019-06-26T00:00:00"/>
    <s v="7:44PM"/>
    <d v="2019-06-26T00:00:00"/>
    <s v="3:44PM"/>
    <d v="2019-06-26T00:00:00"/>
    <s v="8:36PM"/>
    <d v="2019-06-26T00:00:00"/>
    <s v="4:36PM"/>
    <s v="-05:00"/>
    <s v="Blade"/>
    <s v="Employee12"/>
    <s v="Employee12@blyblade.com"/>
    <x v="0"/>
    <s v="--"/>
    <s v="Travel | UberX"/>
    <x v="0"/>
    <x v="497"/>
    <n v="47"/>
    <s v="11430, USA"/>
    <s v="11371, USA"/>
    <x v="1"/>
    <s v="CORP - Employee Rides"/>
    <s v="DEPT - OPS - NY"/>
    <s v="Monthly Billing"/>
    <s v="Fare"/>
    <n v="53.17"/>
    <n v="0"/>
    <n v="0"/>
    <n v="53.17"/>
    <s v="USD"/>
    <n v="53.17"/>
    <n v="0"/>
    <n v="0"/>
    <n v="53.17"/>
    <n v="5.32"/>
  </r>
  <r>
    <s v="3a2d75d0-35de-5642-8009-31987aa56c48"/>
    <d v="2019-08-24T15:50:01"/>
    <d v="2019-08-24T00:00:00"/>
    <s v="3:25PM"/>
    <d v="2019-08-24T00:00:00"/>
    <s v="11:25AM"/>
    <d v="2019-08-24T00:00:00"/>
    <s v="3:49PM"/>
    <d v="2019-08-24T00:00:00"/>
    <s v="11:49AM"/>
    <s v="-05:00"/>
    <s v="Blade"/>
    <s v="Employee46"/>
    <s v="Employee46@blyblade.com"/>
    <x v="43"/>
    <s v="--"/>
    <s v="Eats"/>
    <x v="0"/>
    <x v="142"/>
    <n v="24"/>
    <s v="10011, USA"/>
    <s v="10011, USA"/>
    <x v="9"/>
    <s v="Blade - Lunch Policy"/>
    <s v="BLADE - CX + SR CX"/>
    <s v="Monthly Billing"/>
    <s v="Fare and Tip"/>
    <n v="16.98"/>
    <n v="0"/>
    <n v="3"/>
    <n v="16.98"/>
    <s v="USD"/>
    <n v="16.98"/>
    <n v="0"/>
    <n v="3"/>
    <n v="16.98"/>
    <n v="1.7"/>
  </r>
  <r>
    <s v="a09df1cb-f7c1-4c92-ba57-e529e667d379"/>
    <d v="2019-06-26T21:43:29"/>
    <d v="2019-06-26T00:00:00"/>
    <s v="9:08PM"/>
    <d v="2019-06-26T00:00:00"/>
    <s v="5:08PM"/>
    <d v="2019-06-26T00:00:00"/>
    <s v="9:43PM"/>
    <d v="2019-06-26T00:00:00"/>
    <s v="5:43PM"/>
    <s v="-05:00"/>
    <s v="Blade"/>
    <s v="Employee2"/>
    <s v="Employee2@blyblade.com"/>
    <x v="2"/>
    <s v="--"/>
    <s v="Travel | Black SUV"/>
    <x v="0"/>
    <x v="423"/>
    <n v="21"/>
    <s v="10011, USA"/>
    <s v="10022, USA"/>
    <x v="1"/>
    <s v="CORP - Employee Rides"/>
    <s v="DEPT - OPS - NY"/>
    <s v="Monthly Billing"/>
    <s v="Fare"/>
    <n v="66.540000000000006"/>
    <n v="0"/>
    <n v="0"/>
    <n v="66.540000000000006"/>
    <s v="USD"/>
    <n v="66.540000000000006"/>
    <n v="0"/>
    <n v="0"/>
    <n v="66.540000000000006"/>
    <n v="6.65"/>
  </r>
  <r>
    <s v="8b365514-9c9c-48d6-8f47-da0c65c91ccc"/>
    <d v="2019-06-26T21:43:42"/>
    <d v="2019-06-26T00:00:00"/>
    <s v="9:36PM"/>
    <d v="2019-06-26T00:00:00"/>
    <s v="5:36PM"/>
    <s v="--"/>
    <s v="--"/>
    <s v="--"/>
    <s v="--"/>
    <s v="-05:00"/>
    <s v="Blade"/>
    <s v="Employee29"/>
    <s v="Employee29@blyblade.com"/>
    <x v="7"/>
    <s v="--"/>
    <s v="Travel | Black SUV"/>
    <x v="0"/>
    <x v="3"/>
    <s v="--"/>
    <s v="10019, USA"/>
    <s v="10018, USA"/>
    <x v="1"/>
    <s v="CORP - Employee Rides"/>
    <s v="DEPT - OPS - NY"/>
    <s v="Monthly Billing"/>
    <s v="Fare"/>
    <n v="10.89"/>
    <n v="0"/>
    <n v="0"/>
    <n v="10.89"/>
    <s v="USD"/>
    <n v="10.89"/>
    <n v="0"/>
    <n v="0"/>
    <n v="10.89"/>
    <n v="1.0900000000000001"/>
  </r>
  <r>
    <s v="dbe8622a-09bf-4bdb-9765-5d27bed89bf8"/>
    <d v="2019-06-26T21:47:01"/>
    <d v="2019-06-26T00:00:00"/>
    <s v="8:55PM"/>
    <d v="2019-06-26T00:00:00"/>
    <s v="4:55PM"/>
    <d v="2019-06-26T00:00:00"/>
    <s v="9:46PM"/>
    <d v="2019-06-26T00:00:00"/>
    <s v="5:46PM"/>
    <s v="-05:00"/>
    <s v="Blade"/>
    <s v="Employee12"/>
    <s v="Employee12@blyblade.com"/>
    <x v="0"/>
    <s v="--"/>
    <s v="Travel | UberX"/>
    <x v="0"/>
    <x v="1083"/>
    <n v="47"/>
    <s v="11371, USA"/>
    <s v="10004, USA"/>
    <x v="1"/>
    <s v="CORP - Employee Rides"/>
    <s v="DEPT - OPS - NY"/>
    <s v="Monthly Billing"/>
    <s v="Fare"/>
    <n v="72.040000000000006"/>
    <n v="0"/>
    <n v="0"/>
    <n v="72.040000000000006"/>
    <s v="USD"/>
    <n v="72.040000000000006"/>
    <n v="0"/>
    <n v="0"/>
    <n v="72.040000000000006"/>
    <n v="7.2"/>
  </r>
  <r>
    <s v="245de7a0-cf52-40a7-8c3f-830f08dbeb2e"/>
    <d v="2019-06-26T22:03:44"/>
    <d v="2019-06-26T00:00:00"/>
    <s v="9:24PM"/>
    <d v="2019-06-26T00:00:00"/>
    <s v="5:24PM"/>
    <d v="2019-06-26T00:00:00"/>
    <s v="10:03PM"/>
    <d v="2019-06-26T00:00:00"/>
    <s v="6:03PM"/>
    <s v="-05:00"/>
    <s v="Blade"/>
    <s v="Employee1"/>
    <s v="Employee1@blyblade.com"/>
    <x v="41"/>
    <s v="--"/>
    <s v="Travel | Premium SUV"/>
    <x v="1"/>
    <x v="1051"/>
    <n v="16"/>
    <s v="11937, USA"/>
    <s v="11932, USA"/>
    <x v="1"/>
    <s v="CORP - Employee Rides"/>
    <s v="DEPT - CX"/>
    <s v="Monthly Billing"/>
    <s v="Fare"/>
    <n v="84.33"/>
    <n v="0"/>
    <n v="0"/>
    <n v="84.33"/>
    <s v="USD"/>
    <n v="84.33"/>
    <n v="0"/>
    <n v="0"/>
    <n v="84.33"/>
    <n v="8.43"/>
  </r>
  <r>
    <s v="d9cd0ef6-9f5c-40e2-bb7d-75b57241f2d5"/>
    <d v="2019-06-27T17:44:50"/>
    <d v="2019-06-27T00:00:00"/>
    <s v="4:34PM"/>
    <d v="2019-06-27T00:00:00"/>
    <s v="12:34PM"/>
    <d v="2019-06-27T00:00:00"/>
    <s v="5:44PM"/>
    <d v="2019-06-27T00:00:00"/>
    <s v="1:44PM"/>
    <s v="-05:00"/>
    <s v="Blade"/>
    <s v="Employee12"/>
    <s v="Employee12@blyblade.com"/>
    <x v="0"/>
    <s v="--"/>
    <s v="Travel | UberX Diamond"/>
    <x v="2"/>
    <x v="1084"/>
    <n v="65"/>
    <s v="07114, USA"/>
    <s v="11430, USA"/>
    <x v="1"/>
    <s v="CORP - Employee Rides"/>
    <s v="DEPT - OPS - NY"/>
    <s v="Monthly Billing"/>
    <s v="Fare"/>
    <n v="96.78"/>
    <n v="0"/>
    <n v="0"/>
    <n v="96.78"/>
    <s v="USD"/>
    <n v="96.78"/>
    <n v="0"/>
    <n v="0"/>
    <n v="96.78"/>
    <n v="9.68"/>
  </r>
  <r>
    <s v="a638cc31-cdef-41a3-894b-0421f65d6b3d"/>
    <d v="2019-06-27T18:30:22"/>
    <d v="2019-06-27T00:00:00"/>
    <s v="6:15PM"/>
    <d v="2019-06-27T00:00:00"/>
    <s v="2:15PM"/>
    <d v="2019-06-27T00:00:00"/>
    <s v="6:30PM"/>
    <d v="2019-06-27T00:00:00"/>
    <s v="2:30PM"/>
    <s v="-05:00"/>
    <s v="Blade"/>
    <s v="Employee14"/>
    <s v="Employee14@blyblade.com"/>
    <x v="5"/>
    <s v="--"/>
    <s v="Travel | Black SUV"/>
    <x v="0"/>
    <x v="1085"/>
    <n v="2"/>
    <s v="11430, USA"/>
    <s v="11430, USA"/>
    <x v="1"/>
    <s v="CORP - Employee Rides"/>
    <s v="DEPT - OPS - NY"/>
    <s v="Monthly Billing"/>
    <s v="Fare"/>
    <n v="28.91"/>
    <n v="0"/>
    <n v="0"/>
    <n v="28.91"/>
    <s v="USD"/>
    <n v="28.91"/>
    <n v="0"/>
    <n v="0"/>
    <n v="28.91"/>
    <n v="2.89"/>
  </r>
  <r>
    <s v="e532852f-2ee8-4d78-a2e3-574591363c84"/>
    <d v="2019-06-27T19:22:59"/>
    <d v="2019-06-27T00:00:00"/>
    <s v="7:01PM"/>
    <d v="2019-06-27T00:00:00"/>
    <s v="3:01PM"/>
    <d v="2019-06-27T00:00:00"/>
    <s v="7:19PM"/>
    <d v="2019-06-27T00:00:00"/>
    <s v="3:19PM"/>
    <s v="-05:00"/>
    <s v="Blade"/>
    <s v="Employee14"/>
    <s v="Employee14@blyblade.com"/>
    <x v="5"/>
    <s v="--"/>
    <s v="Travel | Black SUV"/>
    <x v="0"/>
    <x v="223"/>
    <n v="15"/>
    <s v="11430, USA"/>
    <s v="11430, USA"/>
    <x v="1"/>
    <s v="CORP - Employee Rides"/>
    <s v="DEPT - OPS - NY"/>
    <s v="Monthly Billing"/>
    <s v="Fare"/>
    <n v="30.96"/>
    <n v="0"/>
    <n v="0"/>
    <n v="30.96"/>
    <s v="USD"/>
    <n v="30.96"/>
    <n v="0"/>
    <n v="0"/>
    <n v="30.96"/>
    <n v="3.1"/>
  </r>
  <r>
    <s v="4b9e573d-5d84-47f5-bc6b-f00312befe9f"/>
    <d v="2019-08-25T00:55:21"/>
    <d v="2019-08-24T00:00:00"/>
    <s v="11:47PM"/>
    <d v="2019-08-24T00:00:00"/>
    <s v="7:47PM"/>
    <d v="2019-08-25T00:00:00"/>
    <s v="12:25AM"/>
    <d v="2019-08-24T00:00:00"/>
    <s v="8:25PM"/>
    <s v="-05:00"/>
    <s v="Blade"/>
    <s v="Employee14"/>
    <s v="Employee14@blyblade.com"/>
    <x v="5"/>
    <s v="--"/>
    <s v="Travel | Black SUV"/>
    <x v="0"/>
    <x v="482"/>
    <n v="34"/>
    <s v="11430, USA"/>
    <s v="11430, USA"/>
    <x v="3"/>
    <s v="PAX TRAVEL"/>
    <s v="DEPT - OPS - NY"/>
    <s v="Monthly Billing"/>
    <s v="Tip"/>
    <n v="0"/>
    <n v="0"/>
    <n v="5.91"/>
    <n v="5.91"/>
    <s v="USD"/>
    <n v="0"/>
    <n v="0"/>
    <n v="5.91"/>
    <n v="5.91"/>
    <n v="0"/>
  </r>
  <r>
    <s v="12ff4412-5de8-46fa-87ee-ea6af353796e"/>
    <d v="2019-06-27T22:27:43"/>
    <d v="2019-06-27T00:00:00"/>
    <s v="9:49PM"/>
    <d v="2019-06-27T00:00:00"/>
    <s v="5:49PM"/>
    <d v="2019-06-27T00:00:00"/>
    <s v="10:27PM"/>
    <d v="2019-06-27T00:00:00"/>
    <s v="6:27PM"/>
    <s v="-05:00"/>
    <s v="Blade"/>
    <s v="Employee9"/>
    <s v="Employee9@blyblade.com"/>
    <x v="8"/>
    <s v="--"/>
    <s v="Travel | Premium SUV"/>
    <x v="1"/>
    <x v="1086"/>
    <n v="23"/>
    <s v="11968, USA"/>
    <s v="11976, USA"/>
    <x v="1"/>
    <s v="CORP - Employee Rides"/>
    <s v="DEPT - FR - NY"/>
    <s v="Monthly Billing"/>
    <s v="Fare"/>
    <n v="91.27"/>
    <n v="0"/>
    <n v="0"/>
    <n v="91.27"/>
    <s v="USD"/>
    <n v="91.27"/>
    <n v="0"/>
    <n v="0"/>
    <n v="91.27"/>
    <n v="9.1300000000000008"/>
  </r>
  <r>
    <s v="d8a1edff-040b-4aec-8a04-8e9985168611"/>
    <d v="2019-06-27T22:47:06"/>
    <d v="2019-06-27T00:00:00"/>
    <s v="10:18PM"/>
    <d v="2019-06-27T00:00:00"/>
    <s v="6:18PM"/>
    <d v="2019-06-27T00:00:00"/>
    <s v="10:46PM"/>
    <d v="2019-06-27T00:00:00"/>
    <s v="6:46PM"/>
    <s v="-05:00"/>
    <s v="Blade"/>
    <s v="Employee14"/>
    <s v="Employee14@blyblade.com"/>
    <x v="5"/>
    <s v="--"/>
    <s v="Travel | Black SUV"/>
    <x v="0"/>
    <x v="94"/>
    <n v="12"/>
    <s v="11430, USA"/>
    <s v="11430, USA"/>
    <x v="1"/>
    <s v="CORP - Employee Rides"/>
    <s v="DEPT - OPS - NY"/>
    <s v="Monthly Billing"/>
    <s v="Fare"/>
    <n v="49.85"/>
    <n v="0"/>
    <n v="0"/>
    <n v="49.85"/>
    <s v="USD"/>
    <n v="49.85"/>
    <n v="0"/>
    <n v="0"/>
    <n v="49.85"/>
    <n v="4.99"/>
  </r>
  <r>
    <s v="ad603cf9-3de2-4d5b-8e91-7a138ea6e73e"/>
    <d v="2019-06-27T23:34:26"/>
    <d v="2019-06-27T00:00:00"/>
    <s v="11:15PM"/>
    <d v="2019-06-27T00:00:00"/>
    <s v="7:15PM"/>
    <d v="2019-06-27T00:00:00"/>
    <s v="11:34PM"/>
    <d v="2019-06-27T00:00:00"/>
    <s v="7:34PM"/>
    <s v="-05:00"/>
    <s v="Blade"/>
    <s v="Employee13"/>
    <s v="Employee13@blyblade.com"/>
    <x v="33"/>
    <s v="--"/>
    <s v="Travel | Black SUV"/>
    <x v="0"/>
    <x v="451"/>
    <n v="11"/>
    <s v="10010, USA"/>
    <s v="10004, USA"/>
    <x v="1"/>
    <s v="CORP - Employee Rides"/>
    <s v="DEPT - CX"/>
    <s v="Monthly Billing"/>
    <s v="Fare"/>
    <n v="66.3"/>
    <n v="0"/>
    <n v="0"/>
    <n v="66.3"/>
    <s v="USD"/>
    <n v="66.3"/>
    <n v="0"/>
    <n v="0"/>
    <n v="66.3"/>
    <n v="6.63"/>
  </r>
  <r>
    <s v="24b86bae-3a5f-4eb8-a996-0bcf3d19f9cf"/>
    <d v="2019-06-27T23:35:20"/>
    <d v="2019-06-27T00:00:00"/>
    <s v="11:11PM"/>
    <d v="2019-06-27T00:00:00"/>
    <s v="7:11PM"/>
    <d v="2019-06-27T00:00:00"/>
    <s v="11:35PM"/>
    <d v="2019-06-27T00:00:00"/>
    <s v="7:35PM"/>
    <s v="-05:00"/>
    <s v="Blade"/>
    <s v="Employee16"/>
    <s v="Employee16@blyblade.com"/>
    <x v="13"/>
    <s v="--"/>
    <s v="Travel | Black SUV"/>
    <x v="0"/>
    <x v="872"/>
    <n v="18"/>
    <s v="10010, USA"/>
    <s v="10004, USA"/>
    <x v="1"/>
    <s v="CORP - Employee Rides"/>
    <s v="DEPT - OPS - NY"/>
    <s v="Monthly Billing"/>
    <s v="Fare"/>
    <n v="65.69"/>
    <n v="0"/>
    <n v="0"/>
    <n v="65.69"/>
    <s v="USD"/>
    <n v="65.69"/>
    <n v="0"/>
    <n v="0"/>
    <n v="65.69"/>
    <n v="6.57"/>
  </r>
  <r>
    <s v="5db86109-9d66-4e97-8b2a-52728bdebec3"/>
    <d v="2019-06-27T23:38:04"/>
    <d v="2019-06-27T00:00:00"/>
    <s v="11:31PM"/>
    <d v="2019-06-27T00:00:00"/>
    <s v="7:31PM"/>
    <s v="--"/>
    <s v="--"/>
    <s v="--"/>
    <s v="--"/>
    <s v="-05:00"/>
    <s v="Blade"/>
    <s v="Employee29"/>
    <s v="Employee29@blyblade.com"/>
    <x v="7"/>
    <s v="--"/>
    <s v="Travel | Black SUV"/>
    <x v="0"/>
    <x v="3"/>
    <s v="--"/>
    <s v="11371, USA"/>
    <s v="11371, USA"/>
    <x v="1"/>
    <s v="CORP - Employee Rides"/>
    <s v="DEPT - OPS - NY"/>
    <s v="Monthly Billing"/>
    <s v="Fare"/>
    <n v="10.89"/>
    <n v="0"/>
    <n v="0"/>
    <n v="10.89"/>
    <s v="USD"/>
    <n v="10.89"/>
    <n v="0"/>
    <n v="0"/>
    <n v="10.89"/>
    <n v="1.0900000000000001"/>
  </r>
  <r>
    <s v="54b08425-76a6-4a77-a901-4fa90354d2fe"/>
    <d v="2019-06-28T00:21:49"/>
    <d v="2019-06-27T00:00:00"/>
    <s v="11:39PM"/>
    <d v="2019-06-27T00:00:00"/>
    <s v="7:39PM"/>
    <d v="2019-06-28T00:00:00"/>
    <s v="12:21AM"/>
    <d v="2019-06-27T00:00:00"/>
    <s v="8:21PM"/>
    <s v="-05:00"/>
    <s v="Blade"/>
    <s v="Employee29"/>
    <s v="Employee29@blyblade.com"/>
    <x v="7"/>
    <s v="--"/>
    <s v="Travel | Black SUV"/>
    <x v="0"/>
    <x v="455"/>
    <n v="33"/>
    <s v="11371, USA"/>
    <s v="10012, USA"/>
    <x v="1"/>
    <s v="CORP - Employee Rides"/>
    <s v="DEPT - OPS - NY"/>
    <s v="Monthly Billing"/>
    <s v="Fare"/>
    <n v="133.86000000000001"/>
    <n v="0"/>
    <n v="0"/>
    <n v="133.86000000000001"/>
    <s v="USD"/>
    <n v="133.86000000000001"/>
    <n v="0"/>
    <n v="0"/>
    <n v="133.86000000000001"/>
    <n v="13.39"/>
  </r>
  <r>
    <s v="2c536a5b-1275-4454-b26f-3a1ec0452aef"/>
    <d v="2019-06-28T01:46:27"/>
    <d v="2019-06-28T00:00:00"/>
    <s v="12:27AM"/>
    <d v="2019-06-27T00:00:00"/>
    <s v="8:27PM"/>
    <d v="2019-06-28T00:00:00"/>
    <s v="1:46AM"/>
    <d v="2019-06-27T00:00:00"/>
    <s v="9:46PM"/>
    <s v="-05:00"/>
    <s v="Blade"/>
    <s v="Employee12"/>
    <s v="Employee12@blyblade.com"/>
    <x v="0"/>
    <s v="--"/>
    <s v="Travel | UberX"/>
    <x v="0"/>
    <x v="1087"/>
    <n v="74"/>
    <s v="11430, USA"/>
    <s v="10014, USA"/>
    <x v="1"/>
    <s v="CORP - Employee Rides"/>
    <s v="DEPT - OPS - NY"/>
    <s v="Monthly Billing"/>
    <s v="Fare"/>
    <n v="104.58"/>
    <n v="0"/>
    <n v="0"/>
    <n v="104.58"/>
    <s v="USD"/>
    <n v="104.58"/>
    <n v="0"/>
    <n v="0"/>
    <n v="104.58"/>
    <n v="10.46"/>
  </r>
  <r>
    <s v="841c5383-6048-56ea-81ef-1e484882a8fd"/>
    <d v="2019-08-25T18:46:08"/>
    <d v="2019-08-25T00:00:00"/>
    <s v="6:13PM"/>
    <d v="2019-08-25T00:00:00"/>
    <s v="2:13PM"/>
    <d v="2019-08-25T00:00:00"/>
    <s v="6:46PM"/>
    <d v="2019-08-25T00:00:00"/>
    <s v="2:46PM"/>
    <s v="-05:00"/>
    <s v="Blade"/>
    <s v="Employee16"/>
    <s v="Employee16@blyblade.com"/>
    <x v="13"/>
    <s v="--"/>
    <s v="Eats"/>
    <x v="1"/>
    <x v="166"/>
    <n v="32"/>
    <s v="11937, USA"/>
    <s v="11937, USA"/>
    <x v="9"/>
    <s v="Blade - Lunch Policy"/>
    <s v="DEPT - OPS - NY"/>
    <s v="Monthly Billing"/>
    <s v="Fare and Tip"/>
    <n v="12.39"/>
    <n v="0"/>
    <n v="1.5"/>
    <n v="12.39"/>
    <s v="USD"/>
    <n v="12.39"/>
    <n v="0"/>
    <n v="1.5"/>
    <n v="12.39"/>
    <n v="1.24"/>
  </r>
  <r>
    <s v="6c959c4e-4960-418f-bb62-ac6969cccce1"/>
    <d v="2019-06-28T14:54:09"/>
    <d v="2019-06-28T00:00:00"/>
    <s v="2:43PM"/>
    <d v="2019-06-28T00:00:00"/>
    <s v="10:43AM"/>
    <d v="2019-06-28T00:00:00"/>
    <s v="2:54PM"/>
    <d v="2019-06-28T00:00:00"/>
    <s v="10:54AM"/>
    <s v="-05:00"/>
    <s v="Blade"/>
    <s v="Employee12"/>
    <s v="Employee12@blyblade.com"/>
    <x v="0"/>
    <s v="--"/>
    <s v="Travel | Black SUV"/>
    <x v="0"/>
    <x v="434"/>
    <n v="5"/>
    <s v="11430, USA"/>
    <s v="11430, USA"/>
    <x v="1"/>
    <s v="CORP - Employee Rides"/>
    <s v="DEPT - OPS - NY"/>
    <s v="Monthly Billing"/>
    <s v="Fare"/>
    <n v="31.72"/>
    <n v="0"/>
    <n v="0"/>
    <n v="31.72"/>
    <s v="USD"/>
    <n v="31.72"/>
    <n v="0"/>
    <n v="0"/>
    <n v="31.72"/>
    <n v="3.17"/>
  </r>
  <r>
    <s v="8a96a125-04f4-5ab5-8130-24faf17a2ebc"/>
    <d v="2019-08-25T19:27:34"/>
    <d v="2019-08-25T00:00:00"/>
    <s v="7:02PM"/>
    <d v="2019-08-25T00:00:00"/>
    <s v="3:02PM"/>
    <d v="2019-08-25T00:00:00"/>
    <s v="7:27PM"/>
    <d v="2019-08-25T00:00:00"/>
    <s v="3:27PM"/>
    <s v="-05:00"/>
    <s v="Blade"/>
    <s v="Employee18"/>
    <s v="Employee18@blyblade.com"/>
    <x v="34"/>
    <s v="--"/>
    <s v="Eats"/>
    <x v="0"/>
    <x v="219"/>
    <n v="24"/>
    <s v="10011, USA"/>
    <s v="10011, USA"/>
    <x v="9"/>
    <s v="Blade - Lunch Policy"/>
    <s v="DEPT - CX"/>
    <s v="Monthly Billing"/>
    <s v="Fare and Tip"/>
    <n v="24.71"/>
    <n v="0"/>
    <n v="1"/>
    <n v="20"/>
    <s v="USD"/>
    <n v="24.71"/>
    <n v="0"/>
    <n v="1"/>
    <n v="20"/>
    <n v="2"/>
  </r>
  <r>
    <s v="5cdac7d0-108f-4aa1-a384-94518fa70de2"/>
    <d v="2019-06-28T17:14:27"/>
    <d v="2019-06-28T00:00:00"/>
    <s v="5:01PM"/>
    <d v="2019-06-28T00:00:00"/>
    <s v="1:01PM"/>
    <d v="2019-06-28T00:00:00"/>
    <s v="5:14PM"/>
    <d v="2019-06-28T00:00:00"/>
    <s v="1:14PM"/>
    <s v="-05:00"/>
    <s v="Blade"/>
    <s v="Employee12"/>
    <s v="Employee12@blyblade.com"/>
    <x v="0"/>
    <s v="--"/>
    <s v="Travel | Black SUV"/>
    <x v="0"/>
    <x v="57"/>
    <n v="7"/>
    <s v="11430, USA"/>
    <s v="11430, USA"/>
    <x v="1"/>
    <s v="CORP - Employee Rides"/>
    <s v="DEPT - OPS - NY"/>
    <s v="Monthly Billing"/>
    <s v="Fare"/>
    <n v="37.78"/>
    <n v="0"/>
    <n v="0"/>
    <n v="37.78"/>
    <s v="USD"/>
    <n v="37.78"/>
    <n v="0"/>
    <n v="0"/>
    <n v="37.78"/>
    <n v="3.78"/>
  </r>
  <r>
    <s v="0f38425c-cb2c-4011-a2ae-e87f45a08bcf"/>
    <d v="2019-06-28T18:00:22"/>
    <d v="2019-06-28T00:00:00"/>
    <s v="5:43PM"/>
    <d v="2019-06-28T00:00:00"/>
    <s v="1:43PM"/>
    <d v="2019-06-28T00:00:00"/>
    <s v="6:00PM"/>
    <d v="2019-06-28T00:00:00"/>
    <s v="2:00PM"/>
    <s v="-05:00"/>
    <s v="Blade"/>
    <s v="Employee28"/>
    <s v="Employee28@blyblade.com"/>
    <x v="4"/>
    <s v="--"/>
    <s v="Travel | Black SUV"/>
    <x v="0"/>
    <x v="183"/>
    <n v="12"/>
    <s v="11430, USA"/>
    <s v="11430, USA"/>
    <x v="1"/>
    <s v="CORP - Employee Rides"/>
    <s v="DEPT - OPS - NY"/>
    <s v="Monthly Billing"/>
    <s v="Fare"/>
    <n v="30.54"/>
    <n v="0"/>
    <n v="0"/>
    <n v="30.54"/>
    <s v="USD"/>
    <n v="30.54"/>
    <n v="0"/>
    <n v="0"/>
    <n v="30.54"/>
    <n v="3.05"/>
  </r>
  <r>
    <s v="53a6083b-e3f4-40c5-b9f6-a762d0c375af"/>
    <d v="2019-06-28T19:29:42"/>
    <d v="2019-06-28T00:00:00"/>
    <s v="7:00PM"/>
    <d v="2019-06-28T00:00:00"/>
    <s v="3:00PM"/>
    <d v="2019-06-28T00:00:00"/>
    <s v="7:29PM"/>
    <d v="2019-06-28T00:00:00"/>
    <s v="3:29PM"/>
    <s v="-05:00"/>
    <s v="Blade"/>
    <s v="Employee28"/>
    <s v="Employee28@blyblade.com"/>
    <x v="4"/>
    <s v="--"/>
    <s v="Travel | Black SUV"/>
    <x v="0"/>
    <x v="1088"/>
    <n v="24"/>
    <s v="11430, USA"/>
    <s v="11430, USA"/>
    <x v="1"/>
    <s v="CORP - Employee Rides"/>
    <s v="DEPT - OPS - NY"/>
    <s v="Monthly Billing"/>
    <s v="Fare"/>
    <n v="63.86"/>
    <n v="0"/>
    <n v="0"/>
    <n v="63.86"/>
    <s v="USD"/>
    <n v="63.86"/>
    <n v="0"/>
    <n v="0"/>
    <n v="63.86"/>
    <n v="6.39"/>
  </r>
  <r>
    <s v="d801589d-a8f5-4f6c-a6cb-8e8e29bded2d"/>
    <d v="2019-06-28T20:28:43"/>
    <d v="2019-06-28T00:00:00"/>
    <s v="7:36PM"/>
    <d v="2019-06-28T00:00:00"/>
    <s v="3:36PM"/>
    <d v="2019-06-28T00:00:00"/>
    <s v="8:28PM"/>
    <d v="2019-06-28T00:00:00"/>
    <s v="4:28PM"/>
    <s v="-05:00"/>
    <s v="Blade"/>
    <s v="Employee28"/>
    <s v="Employee28@blyblade.com"/>
    <x v="4"/>
    <s v="--"/>
    <s v="Travel | Black SUV"/>
    <x v="0"/>
    <x v="84"/>
    <n v="46"/>
    <s v="11430, USA"/>
    <s v="11430, USA"/>
    <x v="1"/>
    <s v="CORP - Employee Rides"/>
    <s v="DEPT - OPS - NY"/>
    <s v="Monthly Billing"/>
    <s v="Fare"/>
    <n v="97.31"/>
    <n v="0"/>
    <n v="0"/>
    <n v="97.31"/>
    <s v="USD"/>
    <n v="97.31"/>
    <n v="0"/>
    <n v="0"/>
    <n v="97.31"/>
    <n v="9.73"/>
  </r>
  <r>
    <s v="aecce7f2-bb97-4a16-a8df-c3d41a41d29f"/>
    <d v="2019-06-28T20:44:26"/>
    <d v="2019-06-28T00:00:00"/>
    <s v="8:29PM"/>
    <d v="2019-06-28T00:00:00"/>
    <s v="4:29PM"/>
    <d v="2019-06-28T00:00:00"/>
    <s v="8:44PM"/>
    <d v="2019-06-28T00:00:00"/>
    <s v="4:44PM"/>
    <s v="-05:00"/>
    <s v="Blade"/>
    <s v="Employee28"/>
    <s v="Employee28@blyblade.com"/>
    <x v="4"/>
    <s v="--"/>
    <s v="Travel | UberX"/>
    <x v="0"/>
    <x v="105"/>
    <n v="9"/>
    <s v="11430, USA"/>
    <s v="11430, USA"/>
    <x v="1"/>
    <s v="CORP - Employee Rides"/>
    <s v="DEPT - OPS - NY"/>
    <s v="Monthly Billing"/>
    <s v="Fare"/>
    <n v="13.95"/>
    <n v="0"/>
    <n v="0"/>
    <n v="13.95"/>
    <s v="USD"/>
    <n v="13.95"/>
    <n v="0"/>
    <n v="0"/>
    <n v="13.95"/>
    <n v="1.4"/>
  </r>
  <r>
    <s v="56a06c69-1f8c-4f67-a983-2283c2864f85"/>
    <d v="2019-06-28T21:16:27"/>
    <d v="2019-06-28T00:00:00"/>
    <s v="8:55PM"/>
    <d v="2019-06-28T00:00:00"/>
    <s v="4:55PM"/>
    <d v="2019-06-28T00:00:00"/>
    <s v="9:16PM"/>
    <d v="2019-06-28T00:00:00"/>
    <s v="5:16PM"/>
    <s v="-05:00"/>
    <s v="Blade"/>
    <s v="Employee2"/>
    <s v="Employee2@blyblade.com"/>
    <x v="2"/>
    <s v="--"/>
    <s v="Travel | Black SUV"/>
    <x v="0"/>
    <x v="479"/>
    <n v="16"/>
    <s v="10004, USA"/>
    <s v="10010, USA"/>
    <x v="1"/>
    <s v="CORP - Employee Rides"/>
    <s v="DEPT - OPS - NY"/>
    <s v="Monthly Billing"/>
    <s v="Fare"/>
    <n v="64.8"/>
    <n v="0"/>
    <n v="0"/>
    <n v="64.8"/>
    <s v="USD"/>
    <n v="64.8"/>
    <n v="0"/>
    <n v="0"/>
    <n v="64.8"/>
    <n v="6.48"/>
  </r>
  <r>
    <s v="699354dd-cdb3-4788-a2be-44bb5f018b2f"/>
    <d v="2019-06-28T22:20:00"/>
    <d v="2019-06-28T00:00:00"/>
    <s v="9:48PM"/>
    <d v="2019-06-28T00:00:00"/>
    <s v="5:48PM"/>
    <d v="2019-06-28T00:00:00"/>
    <s v="10:19PM"/>
    <d v="2019-06-28T00:00:00"/>
    <s v="6:19PM"/>
    <s v="-05:00"/>
    <s v="Blade"/>
    <s v="Employee1"/>
    <s v="Employee1@blyblade.com"/>
    <x v="41"/>
    <s v="--"/>
    <s v="Travel | Premium SUV"/>
    <x v="1"/>
    <x v="1089"/>
    <n v="30"/>
    <s v="11937, USA"/>
    <s v="11976, USA"/>
    <x v="1"/>
    <s v="CORP - Employee Rides"/>
    <s v="DEPT - CX"/>
    <s v="Monthly Billing"/>
    <s v="Fare"/>
    <n v="92.07"/>
    <n v="0"/>
    <n v="0"/>
    <n v="92.07"/>
    <s v="USD"/>
    <n v="92.07"/>
    <n v="0"/>
    <n v="0"/>
    <n v="92.07"/>
    <n v="9.2100000000000009"/>
  </r>
  <r>
    <s v="b4297ecc-c428-55bd-bece-9ca1979d529c"/>
    <d v="2019-08-26T01:22:36"/>
    <d v="2019-08-25T00:00:00"/>
    <s v="11:51PM"/>
    <d v="2019-08-25T00:00:00"/>
    <s v="7:51PM"/>
    <d v="2019-08-26T00:00:00"/>
    <s v="1:22AM"/>
    <d v="2019-08-25T00:00:00"/>
    <s v="9:22PM"/>
    <s v="-05:00"/>
    <s v="Blade"/>
    <s v="Employee18"/>
    <s v="Employee18@blyblade.com"/>
    <x v="34"/>
    <s v="--"/>
    <s v="Eats"/>
    <x v="0"/>
    <x v="134"/>
    <n v="90"/>
    <s v="10011, USA"/>
    <s v="10011, USA"/>
    <x v="9"/>
    <s v="Blade - Dinner Policy"/>
    <s v="DEPT - CX"/>
    <s v="Monthly Billing"/>
    <s v="Fare and Tip"/>
    <n v="21"/>
    <n v="0"/>
    <n v="2"/>
    <n v="21"/>
    <s v="USD"/>
    <n v="21"/>
    <n v="0"/>
    <n v="2"/>
    <n v="21"/>
    <n v="2.1"/>
  </r>
  <r>
    <s v="f8e82177-eab5-44c1-9614-a516a4036cb7"/>
    <d v="2019-06-28T23:38:10"/>
    <d v="2019-06-28T00:00:00"/>
    <s v="10:17PM"/>
    <d v="2019-06-28T00:00:00"/>
    <s v="6:17PM"/>
    <d v="2019-06-28T00:00:00"/>
    <s v="11:37PM"/>
    <d v="2019-06-28T00:00:00"/>
    <s v="7:37PM"/>
    <s v="-05:00"/>
    <s v="Blade"/>
    <s v="Employee6"/>
    <s v="Employee6@blyblade.com"/>
    <x v="3"/>
    <s v="--"/>
    <s v="Travel | Premium SUV"/>
    <x v="1"/>
    <x v="960"/>
    <n v="65"/>
    <s v="10552, USA"/>
    <s v="07608, USA"/>
    <x v="1"/>
    <s v="CORP - Employee Rides"/>
    <s v="DEPT - OPS - NY"/>
    <s v="Monthly Billing"/>
    <s v="Fare"/>
    <n v="115.19"/>
    <n v="0"/>
    <n v="0"/>
    <n v="115.19"/>
    <s v="USD"/>
    <n v="115.19"/>
    <n v="0"/>
    <n v="0"/>
    <n v="115.19"/>
    <n v="11.52"/>
  </r>
  <r>
    <s v="c3f9bee0-fd21-4dc9-9a21-1d934a290616"/>
    <d v="2019-06-28T23:44:01"/>
    <d v="2019-06-28T00:00:00"/>
    <s v="11:03PM"/>
    <d v="2019-06-28T00:00:00"/>
    <s v="7:03PM"/>
    <d v="2019-06-28T00:00:00"/>
    <s v="11:43PM"/>
    <d v="2019-06-28T00:00:00"/>
    <s v="7:43PM"/>
    <s v="-05:00"/>
    <s v="Blade"/>
    <s v="Employee1"/>
    <s v="Employee1@blyblade.com"/>
    <x v="41"/>
    <s v="--"/>
    <s v="Travel | UberX"/>
    <x v="1"/>
    <x v="1090"/>
    <n v="35"/>
    <s v="11937, USA"/>
    <s v="11954, USA"/>
    <x v="1"/>
    <s v="CORP - Employee Rides"/>
    <s v="DEPT - CX"/>
    <s v="Monthly Billing"/>
    <s v="Fare"/>
    <n v="47.43"/>
    <n v="0"/>
    <n v="0"/>
    <n v="47.43"/>
    <s v="USD"/>
    <n v="47.43"/>
    <n v="0"/>
    <n v="0"/>
    <n v="47.43"/>
    <n v="4.74"/>
  </r>
  <r>
    <s v="2deb23be-7d93-4e75-a026-37beb88631bf"/>
    <d v="2019-08-26T05:34:03"/>
    <d v="2019-08-25T00:00:00"/>
    <s v="5:30PM"/>
    <d v="2019-08-25T00:00:00"/>
    <s v="1:30PM"/>
    <d v="2019-08-25T00:00:00"/>
    <s v="6:52PM"/>
    <d v="2019-08-25T00:00:00"/>
    <s v="2:52PM"/>
    <s v="-05:00"/>
    <s v="Blade"/>
    <s v="Employee25"/>
    <s v="Employee25@blyblade.com"/>
    <x v="21"/>
    <s v="--"/>
    <s v="Travel | UberX Diamond"/>
    <x v="2"/>
    <x v="978"/>
    <n v="72"/>
    <s v="07087, USA"/>
    <s v="10604, USA"/>
    <x v="7"/>
    <s v="I'M RIDING"/>
    <s v="DEPT - CX"/>
    <s v="Monthly Billing"/>
    <s v="Tip"/>
    <n v="0"/>
    <n v="0"/>
    <n v="12.64"/>
    <n v="12.64"/>
    <s v="USD"/>
    <n v="0"/>
    <n v="0"/>
    <n v="12.64"/>
    <n v="12.64"/>
    <n v="0"/>
  </r>
  <r>
    <s v="806c9d11-8ed2-4c8b-a741-063d110cab3d"/>
    <d v="2019-06-29T01:01:48"/>
    <d v="2019-06-28T00:00:00"/>
    <s v="11:56PM"/>
    <d v="2019-06-28T00:00:00"/>
    <s v="7:56PM"/>
    <d v="2019-06-29T00:00:00"/>
    <s v="1:01AM"/>
    <d v="2019-06-28T00:00:00"/>
    <s v="9:01PM"/>
    <s v="-05:00"/>
    <s v="Blade"/>
    <s v="Employee1"/>
    <s v="Employee1@blyblade.com"/>
    <x v="41"/>
    <s v="--"/>
    <s v="Travel | Premium SUV"/>
    <x v="1"/>
    <x v="1091"/>
    <n v="51"/>
    <s v="11937, USA"/>
    <s v="11937, USA"/>
    <x v="1"/>
    <s v="CORP - Employee Rides"/>
    <s v="DEPT - CX"/>
    <s v="Monthly Billing"/>
    <s v="Fare"/>
    <n v="99.15"/>
    <n v="0"/>
    <n v="0"/>
    <n v="99.15"/>
    <s v="USD"/>
    <n v="99.15"/>
    <n v="0"/>
    <n v="0"/>
    <n v="99.15"/>
    <n v="9.92"/>
  </r>
  <r>
    <s v="78ddabaa-8023-41a4-ae8c-676b59151937"/>
    <d v="2019-06-29T01:32:57"/>
    <d v="2019-06-29T00:00:00"/>
    <s v="12:51AM"/>
    <d v="2019-06-28T00:00:00"/>
    <s v="8:51PM"/>
    <d v="2019-06-29T00:00:00"/>
    <s v="1:32AM"/>
    <d v="2019-06-28T00:00:00"/>
    <s v="9:32PM"/>
    <s v="-05:00"/>
    <s v="Blade"/>
    <s v="Employee2"/>
    <s v="Employee2@blyblade.com"/>
    <x v="2"/>
    <s v="--"/>
    <s v="Travel | Premium SUV"/>
    <x v="1"/>
    <x v="481"/>
    <n v="31"/>
    <s v="11937, USA"/>
    <s v="11937, USA"/>
    <x v="1"/>
    <s v="CORP - Employee Rides"/>
    <s v="DEPT - OPS - NY"/>
    <s v="Monthly Billing"/>
    <s v="Fare"/>
    <n v="61.3"/>
    <n v="0"/>
    <n v="0"/>
    <n v="61.3"/>
    <s v="USD"/>
    <n v="61.3"/>
    <n v="0"/>
    <n v="0"/>
    <n v="61.3"/>
    <n v="6.13"/>
  </r>
  <r>
    <s v="9ee11a5e-dc0b-4c32-a7f8-ad7f2461fb05"/>
    <d v="2019-06-29T15:16:48"/>
    <d v="2019-06-29T00:00:00"/>
    <s v="2:50PM"/>
    <d v="2019-06-29T00:00:00"/>
    <s v="10:50AM"/>
    <d v="2019-06-29T00:00:00"/>
    <s v="3:16PM"/>
    <d v="2019-06-29T00:00:00"/>
    <s v="11:16AM"/>
    <s v="-05:00"/>
    <s v="Blade"/>
    <s v="Employee16"/>
    <s v="Employee16@blyblade.com"/>
    <x v="13"/>
    <s v="--"/>
    <s v="Travel | Black SUV"/>
    <x v="0"/>
    <x v="488"/>
    <n v="13"/>
    <s v="10014, USA"/>
    <s v="10011, USA"/>
    <x v="1"/>
    <s v="CORP - Employee Rides"/>
    <s v="DEPT - OPS - NY"/>
    <s v="Monthly Billing"/>
    <s v="Fare"/>
    <n v="49.89"/>
    <n v="0"/>
    <n v="0"/>
    <n v="49.89"/>
    <s v="USD"/>
    <n v="49.89"/>
    <n v="0"/>
    <n v="0"/>
    <n v="49.89"/>
    <n v="4.99"/>
  </r>
  <r>
    <s v="65dfc3d7-5972-4d3c-912c-68749f19deff"/>
    <d v="2019-06-30T19:38:26"/>
    <d v="2019-06-30T00:00:00"/>
    <s v="7:24PM"/>
    <d v="2019-06-30T00:00:00"/>
    <s v="3:24PM"/>
    <d v="2019-06-30T00:00:00"/>
    <s v="7:38PM"/>
    <d v="2019-06-30T00:00:00"/>
    <s v="3:38PM"/>
    <s v="-05:00"/>
    <s v="Blade"/>
    <s v="Employee14"/>
    <s v="Employee14@blyblade.com"/>
    <x v="5"/>
    <s v="--"/>
    <s v="Travel | Black SUV"/>
    <x v="0"/>
    <x v="182"/>
    <n v="11"/>
    <s v="11430, USA"/>
    <s v="11430, USA"/>
    <x v="1"/>
    <s v="CORP - Employee Rides"/>
    <s v="DEPT - OPS - NY"/>
    <s v="Monthly Billing"/>
    <s v="Fare"/>
    <n v="31.44"/>
    <n v="0"/>
    <n v="0"/>
    <n v="31.44"/>
    <s v="USD"/>
    <n v="31.44"/>
    <n v="0"/>
    <n v="0"/>
    <n v="31.44"/>
    <n v="3.14"/>
  </r>
  <r>
    <s v="141dc59c-45ec-4b43-b408-d1ffe7ce153e"/>
    <d v="2019-06-30T20:35:23"/>
    <d v="2019-06-30T00:00:00"/>
    <s v="8:03PM"/>
    <d v="2019-06-30T00:00:00"/>
    <s v="4:03PM"/>
    <d v="2019-06-30T00:00:00"/>
    <s v="8:35PM"/>
    <d v="2019-06-30T00:00:00"/>
    <s v="4:35PM"/>
    <s v="-05:00"/>
    <s v="Blade"/>
    <s v="Employee13"/>
    <s v="Employee13@blyblade.com"/>
    <x v="33"/>
    <s v="--"/>
    <s v="Travel | Black SUV"/>
    <x v="0"/>
    <x v="487"/>
    <n v="20"/>
    <s v="10010, USA"/>
    <s v="10003, USA"/>
    <x v="1"/>
    <s v="CORP - Employee Rides"/>
    <s v="DEPT - CX"/>
    <s v="Monthly Billing"/>
    <s v="Fare"/>
    <n v="50.53"/>
    <n v="0"/>
    <n v="0"/>
    <n v="50.53"/>
    <s v="USD"/>
    <n v="50.53"/>
    <n v="0"/>
    <n v="0"/>
    <n v="50.53"/>
    <n v="5.05"/>
  </r>
  <r>
    <s v="0e72ce2c-b8c2-45aa-b4f9-9b3191f4b5c2"/>
    <d v="2019-06-30T21:53:03"/>
    <d v="2019-06-30T00:00:00"/>
    <s v="9:29PM"/>
    <d v="2019-06-30T00:00:00"/>
    <s v="5:29PM"/>
    <d v="2019-06-30T00:00:00"/>
    <s v="9:52PM"/>
    <d v="2019-06-30T00:00:00"/>
    <s v="5:52PM"/>
    <s v="-05:00"/>
    <s v="Blade"/>
    <s v="Employee17"/>
    <s v="Employee17@blyblade.com"/>
    <x v="12"/>
    <s v="--"/>
    <s v="Travel | UberXL"/>
    <x v="1"/>
    <x v="21"/>
    <n v="14"/>
    <s v="10604, USA"/>
    <s v="10601, USA"/>
    <x v="1"/>
    <s v="CORP - Employee Rides"/>
    <s v="DEPT - OPS - NY"/>
    <s v="Monthly Billing"/>
    <s v="Fare"/>
    <n v="18.97"/>
    <n v="0"/>
    <n v="0"/>
    <n v="18.97"/>
    <s v="USD"/>
    <n v="18.97"/>
    <n v="0"/>
    <n v="0"/>
    <n v="18.97"/>
    <n v="1.9"/>
  </r>
  <r>
    <s v="414dd809-ef54-482d-814d-afccb825ce9f"/>
    <d v="2019-07-01T21:33:18"/>
    <d v="2019-07-01T00:00:00"/>
    <s v="8:31PM"/>
    <d v="2019-07-01T00:00:00"/>
    <s v="4:31PM"/>
    <d v="2019-07-01T00:00:00"/>
    <s v="9:33PM"/>
    <d v="2019-07-01T00:00:00"/>
    <s v="5:33PM"/>
    <s v="-05:00"/>
    <s v="Blade"/>
    <s v="Employee1"/>
    <s v="Employee1@blyblade.com"/>
    <x v="41"/>
    <s v="--"/>
    <s v="Travel | Premium SUV"/>
    <x v="1"/>
    <x v="601"/>
    <n v="54"/>
    <s v="11937, USA"/>
    <s v="11954, USA"/>
    <x v="1"/>
    <s v="CORP - Employee Rides"/>
    <s v="DEPT - CX"/>
    <s v="Monthly Billing"/>
    <s v="Fare"/>
    <n v="168.95"/>
    <n v="0"/>
    <n v="0"/>
    <n v="168.95"/>
    <s v="USD"/>
    <n v="168.95"/>
    <n v="0"/>
    <n v="0"/>
    <n v="168.95"/>
    <n v="16.899999999999999"/>
  </r>
  <r>
    <s v="8c0dee5f-369e-4382-a4ef-cac2c3bdcc62"/>
    <d v="2019-07-02T02:34:49"/>
    <d v="2019-07-02T00:00:00"/>
    <s v="2:25AM"/>
    <d v="2019-07-01T00:00:00"/>
    <s v="10:25PM"/>
    <s v="--"/>
    <s v="--"/>
    <s v="--"/>
    <s v="--"/>
    <s v="-05:00"/>
    <s v="Blade"/>
    <s v="Employee12"/>
    <s v="Employee12@blyblade.com"/>
    <x v="0"/>
    <s v="--"/>
    <s v="Travel | Black SUV"/>
    <x v="2"/>
    <x v="3"/>
    <s v="--"/>
    <s v="07201, USA"/>
    <s v="07114, USA"/>
    <x v="1"/>
    <s v="CORP - Employee Rides"/>
    <s v="DEPT - OPS - NY"/>
    <s v="Monthly Billing"/>
    <s v="Fare"/>
    <n v="10"/>
    <n v="0"/>
    <n v="0"/>
    <n v="10"/>
    <s v="USD"/>
    <n v="10"/>
    <n v="0"/>
    <n v="0"/>
    <n v="10"/>
    <n v="1"/>
  </r>
  <r>
    <s v="01d0b3c7-92da-415b-9d57-b3fc31464abe"/>
    <d v="2019-07-02T20:57:09"/>
    <d v="2019-07-02T00:00:00"/>
    <s v="8:31PM"/>
    <d v="2019-07-02T00:00:00"/>
    <s v="4:31PM"/>
    <d v="2019-07-02T00:00:00"/>
    <s v="8:56PM"/>
    <d v="2019-07-02T00:00:00"/>
    <s v="4:56PM"/>
    <s v="-05:00"/>
    <s v="Blade"/>
    <s v="Employee28"/>
    <s v="Employee28@blyblade.com"/>
    <x v="4"/>
    <s v="--"/>
    <s v="Travel | Black SUV"/>
    <x v="0"/>
    <x v="469"/>
    <n v="19"/>
    <s v="11430, USA"/>
    <s v="11430, USA"/>
    <x v="1"/>
    <s v="CORP - Employee Rides"/>
    <s v="DEPT - OPS - NY"/>
    <s v="Monthly Billing"/>
    <s v="Fare"/>
    <n v="57.46"/>
    <n v="0"/>
    <n v="0"/>
    <n v="57.46"/>
    <s v="USD"/>
    <n v="57.46"/>
    <n v="0"/>
    <n v="0"/>
    <n v="57.46"/>
    <n v="5.75"/>
  </r>
  <r>
    <s v="edd04868-c970-4e75-bd9b-bc6964cac93e"/>
    <d v="2019-07-03T17:58:45"/>
    <d v="2019-07-03T00:00:00"/>
    <s v="5:33PM"/>
    <d v="2019-07-03T00:00:00"/>
    <s v="1:33PM"/>
    <d v="2019-07-03T00:00:00"/>
    <s v="5:58PM"/>
    <d v="2019-07-03T00:00:00"/>
    <s v="1:58PM"/>
    <s v="-05:00"/>
    <s v="Blade"/>
    <s v="Employee2"/>
    <s v="Employee2@blyblade.com"/>
    <x v="2"/>
    <s v="--"/>
    <s v="Travel | Black SUV"/>
    <x v="0"/>
    <x v="522"/>
    <n v="8"/>
    <s v="10004, USA"/>
    <s v="10010, USA"/>
    <x v="1"/>
    <s v="CORP - Employee Rides"/>
    <s v="DEPT - OPS - NY"/>
    <s v="Monthly Billing"/>
    <s v="Fare"/>
    <n v="52.53"/>
    <n v="0"/>
    <n v="0"/>
    <n v="52.53"/>
    <s v="USD"/>
    <n v="52.53"/>
    <n v="0"/>
    <n v="0"/>
    <n v="52.53"/>
    <n v="5.25"/>
  </r>
  <r>
    <s v="3fc4d11c-9e02-4d38-8d19-a496437a776d"/>
    <d v="2019-08-26T11:51:34"/>
    <d v="2019-08-26T00:00:00"/>
    <s v="11:25AM"/>
    <d v="2019-08-26T00:00:00"/>
    <s v="7:25AM"/>
    <d v="2019-08-26T00:00:00"/>
    <s v="11:37AM"/>
    <d v="2019-08-26T00:00:00"/>
    <s v="7:37AM"/>
    <s v="-05:00"/>
    <s v="Blade"/>
    <s v="Employee4"/>
    <s v="Employee4@blyblade.com"/>
    <x v="1"/>
    <s v="--"/>
    <s v="Travel | UberX Diamond"/>
    <x v="0"/>
    <x v="105"/>
    <n v="7"/>
    <s v="10038, USA"/>
    <s v="10016, USA"/>
    <x v="7"/>
    <s v="I'M RIDING"/>
    <s v="DEPT - CX"/>
    <s v="Monthly Billing"/>
    <s v="Tip"/>
    <n v="0"/>
    <n v="0"/>
    <n v="1.03"/>
    <n v="1.03"/>
    <s v="USD"/>
    <n v="0"/>
    <n v="0"/>
    <n v="1.03"/>
    <n v="1.03"/>
    <n v="0"/>
  </r>
  <r>
    <s v="b730f6e6-a6cd-41f1-9f00-9e24793f231f"/>
    <d v="2019-08-26T12:22:45"/>
    <d v="2019-08-26T00:00:00"/>
    <s v="5:35AM"/>
    <d v="2019-08-26T00:00:00"/>
    <s v="1:35AM"/>
    <d v="2019-08-26T00:00:00"/>
    <s v="5:50AM"/>
    <d v="2019-08-26T00:00:00"/>
    <s v="1:50AM"/>
    <s v="-05:00"/>
    <s v="Blade"/>
    <s v="Employee18"/>
    <s v="Employee18@blyblade.com"/>
    <x v="34"/>
    <s v="--"/>
    <s v="Travel | UberX Diamond"/>
    <x v="0"/>
    <x v="57"/>
    <n v="10"/>
    <s v="10011, USA"/>
    <s v="10016, USA"/>
    <x v="6"/>
    <s v="I'M RIDING"/>
    <s v="DEPT - CX"/>
    <s v="Monthly Billing"/>
    <s v="Adjustment"/>
    <n v="-14.46"/>
    <n v="0"/>
    <n v="0"/>
    <n v="-14.46"/>
    <s v="USD"/>
    <n v="-14.46"/>
    <n v="0"/>
    <n v="0"/>
    <n v="-14.46"/>
    <n v="-1.45"/>
  </r>
  <r>
    <s v="cc3ab962-5da1-423a-90a0-a57ebc37ada1"/>
    <d v="2019-07-03T20:08:08"/>
    <d v="2019-07-03T00:00:00"/>
    <s v="7:43PM"/>
    <d v="2019-07-03T00:00:00"/>
    <s v="3:43PM"/>
    <d v="2019-07-03T00:00:00"/>
    <s v="8:08PM"/>
    <d v="2019-07-03T00:00:00"/>
    <s v="4:08PM"/>
    <s v="-05:00"/>
    <s v="Blade"/>
    <s v="Employee29"/>
    <s v="Employee29@blyblade.com"/>
    <x v="7"/>
    <s v="--"/>
    <s v="Travel | Black SUV"/>
    <x v="2"/>
    <x v="524"/>
    <n v="11"/>
    <s v="07114, USA"/>
    <s v="07114, USA"/>
    <x v="1"/>
    <s v="CORP - Employee Rides"/>
    <s v="DEPT - OPS - NY"/>
    <s v="Monthly Billing"/>
    <s v="Fare"/>
    <n v="38.26"/>
    <n v="0"/>
    <n v="0"/>
    <n v="38.26"/>
    <s v="USD"/>
    <n v="38.26"/>
    <n v="0"/>
    <n v="0"/>
    <n v="38.26"/>
    <n v="3.83"/>
  </r>
  <r>
    <s v="2b3a9522-3f67-4e71-a729-941ebc3f0633"/>
    <d v="2019-08-26T12:26:44"/>
    <d v="2019-08-26T00:00:00"/>
    <s v="5:36AM"/>
    <d v="2019-08-26T00:00:00"/>
    <s v="1:36AM"/>
    <s v="--"/>
    <s v="--"/>
    <s v="--"/>
    <s v="--"/>
    <s v="-05:00"/>
    <s v="Blade"/>
    <s v="Employee52"/>
    <s v="Employee52@blyblade.com"/>
    <x v="37"/>
    <s v="--"/>
    <s v="Travel | UberX"/>
    <x v="0"/>
    <x v="3"/>
    <s v="--"/>
    <s v="États-Unis"/>
    <s v="États-Unis"/>
    <x v="7"/>
    <s v="I'M RIDING EARLY/LATE"/>
    <s v="DEPT - CX"/>
    <s v="Monthly Billing"/>
    <s v="Adjustment"/>
    <n v="-5.44"/>
    <n v="0"/>
    <n v="0"/>
    <n v="-5.44"/>
    <s v="USD"/>
    <n v="-5.44"/>
    <n v="0"/>
    <n v="0"/>
    <n v="-5.44"/>
    <n v="-0.54"/>
  </r>
  <r>
    <s v="174fcb0a-45ec-43c3-85c9-1e6c069ca4e6"/>
    <d v="2019-08-26T12:27:55"/>
    <d v="2019-08-26T00:00:00"/>
    <s v="11:52AM"/>
    <d v="2019-08-26T00:00:00"/>
    <s v="7:52AM"/>
    <d v="2019-08-26T00:00:00"/>
    <s v="12:25PM"/>
    <d v="2019-08-26T00:00:00"/>
    <s v="8:25AM"/>
    <s v="-05:00"/>
    <s v="Blade"/>
    <s v="Employee4"/>
    <s v="Employee4@blyblade.com"/>
    <x v="1"/>
    <s v="--"/>
    <s v="Travel | Black SUV"/>
    <x v="0"/>
    <x v="606"/>
    <n v="23"/>
    <s v="10016, USA"/>
    <s v="10013, USA"/>
    <x v="12"/>
    <s v="PAX TRAVEL"/>
    <s v="DEPT - CX"/>
    <s v="Monthly Billing"/>
    <s v="Tip"/>
    <n v="0"/>
    <n v="0"/>
    <n v="11.63"/>
    <n v="11.63"/>
    <s v="USD"/>
    <n v="0"/>
    <n v="0"/>
    <n v="11.63"/>
    <n v="11.63"/>
    <n v="0"/>
  </r>
  <r>
    <s v="0071686f-a4a0-42aa-b62b-206eded78530"/>
    <d v="2019-07-03T20:17:46"/>
    <d v="2019-07-03T00:00:00"/>
    <s v="7:29PM"/>
    <d v="2019-07-03T00:00:00"/>
    <s v="3:29PM"/>
    <d v="2019-07-03T00:00:00"/>
    <s v="8:17PM"/>
    <d v="2019-07-03T00:00:00"/>
    <s v="4:17PM"/>
    <s v="-05:00"/>
    <s v="Blade"/>
    <s v="Employee16"/>
    <s v="Employee16@blyblade.com"/>
    <x v="13"/>
    <s v="--"/>
    <s v="Travel | Premium SUV"/>
    <x v="1"/>
    <x v="559"/>
    <n v="43"/>
    <s v="11937, USA"/>
    <s v="11954, USA"/>
    <x v="1"/>
    <s v="CORP - Employee Rides"/>
    <s v="DEPT - OPS - NY"/>
    <s v="Monthly Billing"/>
    <s v="Fare"/>
    <n v="154.07"/>
    <n v="0"/>
    <n v="0"/>
    <n v="154.07"/>
    <s v="USD"/>
    <n v="154.07"/>
    <n v="0"/>
    <n v="0"/>
    <n v="154.07"/>
    <n v="15.41"/>
  </r>
  <r>
    <s v="bc9b21d6-6ea4-4014-9d84-8974666b41a5"/>
    <d v="2019-07-03T21:13:42"/>
    <d v="2019-07-03T00:00:00"/>
    <s v="8:22PM"/>
    <d v="2019-07-03T00:00:00"/>
    <s v="4:22PM"/>
    <d v="2019-07-03T00:00:00"/>
    <s v="9:13PM"/>
    <d v="2019-07-03T00:00:00"/>
    <s v="5:13PM"/>
    <s v="-05:00"/>
    <s v="Blade"/>
    <s v="Employee1"/>
    <s v="Employee1@blyblade.com"/>
    <x v="41"/>
    <s v="--"/>
    <s v="Travel | UberX"/>
    <x v="1"/>
    <x v="1092"/>
    <n v="48"/>
    <s v="11937, USA"/>
    <s v="11954, USA"/>
    <x v="1"/>
    <s v="CORP - Employee Rides"/>
    <s v="DEPT - CX"/>
    <s v="Monthly Billing"/>
    <s v="Fare"/>
    <n v="59.74"/>
    <n v="0"/>
    <n v="0"/>
    <n v="59.74"/>
    <s v="USD"/>
    <n v="59.74"/>
    <n v="0"/>
    <n v="0"/>
    <n v="59.74"/>
    <n v="5.97"/>
  </r>
  <r>
    <s v="f328055e-9b09-4da9-a1ff-d27cceec841f"/>
    <d v="2019-08-26T14:33:15"/>
    <d v="2019-08-26T00:00:00"/>
    <s v="11:48AM"/>
    <d v="2019-08-26T00:00:00"/>
    <s v="7:48AM"/>
    <d v="2019-08-26T00:00:00"/>
    <s v="12:43PM"/>
    <d v="2019-08-26T00:00:00"/>
    <s v="8:43AM"/>
    <s v="-05:00"/>
    <s v="Blade"/>
    <s v="Employee2"/>
    <s v="Employee2@blyblade.com"/>
    <x v="2"/>
    <s v="--"/>
    <s v="Travel | Black SUV"/>
    <x v="0"/>
    <x v="532"/>
    <n v="49"/>
    <s v="10016, USA"/>
    <s v="10018, USA"/>
    <x v="12"/>
    <s v="PAX TRAVEL"/>
    <s v="DEPT - OPS - NY"/>
    <s v="Monthly Billing"/>
    <s v="Tip"/>
    <n v="0"/>
    <n v="0"/>
    <n v="12.41"/>
    <n v="12.41"/>
    <s v="USD"/>
    <n v="0"/>
    <n v="0"/>
    <n v="12.41"/>
    <n v="12.41"/>
    <n v="0"/>
  </r>
  <r>
    <s v="e6d7737c-db78-4c8d-9dbb-7fd977232b45"/>
    <d v="2019-07-03T22:25:16"/>
    <d v="2019-07-03T00:00:00"/>
    <s v="10:21PM"/>
    <d v="2019-07-03T00:00:00"/>
    <s v="6:21PM"/>
    <s v="--"/>
    <s v="--"/>
    <s v="--"/>
    <s v="--"/>
    <s v="-05:00"/>
    <s v="Blade"/>
    <s v="Employee11"/>
    <s v="Employee11@blyblade.com"/>
    <x v="26"/>
    <s v="--"/>
    <s v="Travel | Premium SUV"/>
    <x v="1"/>
    <x v="1"/>
    <n v="0"/>
    <s v="11975, USA"/>
    <s v="11937, USA"/>
    <x v="1"/>
    <s v="CORP - Employee Rides"/>
    <s v="DEPT - CX"/>
    <s v="Monthly Billing"/>
    <s v="Fare"/>
    <n v="16.2"/>
    <n v="0"/>
    <n v="0"/>
    <n v="16.2"/>
    <s v="USD"/>
    <n v="16.2"/>
    <n v="0"/>
    <n v="0"/>
    <n v="16.2"/>
    <n v="1.62"/>
  </r>
  <r>
    <s v="91abc6b9-85d4-40ca-af3f-12d24f88dad9"/>
    <d v="2019-07-05T20:00:53"/>
    <d v="2019-07-05T00:00:00"/>
    <s v="7:35PM"/>
    <d v="2019-07-05T00:00:00"/>
    <s v="3:35PM"/>
    <d v="2019-07-05T00:00:00"/>
    <s v="8:00PM"/>
    <d v="2019-07-05T00:00:00"/>
    <s v="4:00PM"/>
    <s v="-05:00"/>
    <s v="Blade"/>
    <s v="Employee14"/>
    <s v="Employee14@blyblade.com"/>
    <x v="5"/>
    <s v="--"/>
    <s v="Travel | Black SUV"/>
    <x v="0"/>
    <x v="438"/>
    <n v="16"/>
    <s v="11430, USA"/>
    <s v="11430, USA"/>
    <x v="1"/>
    <s v="CORP - Employee Rides"/>
    <s v="DEPT - OPS - NY"/>
    <s v="Monthly Billing"/>
    <s v="Fare"/>
    <n v="62.94"/>
    <n v="0"/>
    <n v="0"/>
    <n v="62.94"/>
    <s v="USD"/>
    <n v="62.94"/>
    <n v="0"/>
    <n v="0"/>
    <n v="62.94"/>
    <n v="6.29"/>
  </r>
  <r>
    <s v="c8641f00-3022-40a8-8abe-8771e319b21c"/>
    <d v="2019-07-05T21:34:40"/>
    <d v="2019-07-05T00:00:00"/>
    <s v="9:21PM"/>
    <d v="2019-07-05T00:00:00"/>
    <s v="5:21PM"/>
    <s v="--"/>
    <s v="--"/>
    <s v="--"/>
    <s v="--"/>
    <s v="-05:00"/>
    <s v="Blade"/>
    <s v="Employee17"/>
    <s v="Employee17@blyblade.com"/>
    <x v="12"/>
    <s v="--"/>
    <s v="Travel | UberX Diamond"/>
    <x v="2"/>
    <x v="3"/>
    <s v="--"/>
    <s v="08087, USA"/>
    <s v="08092, USA"/>
    <x v="1"/>
    <s v="CORP - Employee Rides"/>
    <s v="DEPT - OPS - NY"/>
    <s v="Monthly Billing"/>
    <s v="Fare"/>
    <n v="17.7"/>
    <n v="0"/>
    <n v="0"/>
    <n v="17.7"/>
    <s v="USD"/>
    <n v="17.7"/>
    <n v="0"/>
    <n v="0"/>
    <n v="17.7"/>
    <n v="1.77"/>
  </r>
  <r>
    <s v="83ecf807-6a29-4213-8afd-142b853bc61f"/>
    <d v="2019-07-05T22:34:33"/>
    <d v="2019-07-05T00:00:00"/>
    <s v="9:44PM"/>
    <d v="2019-07-05T00:00:00"/>
    <s v="5:44PM"/>
    <d v="2019-07-05T00:00:00"/>
    <s v="10:34PM"/>
    <d v="2019-07-05T00:00:00"/>
    <s v="6:34PM"/>
    <s v="-05:00"/>
    <s v="Blade"/>
    <s v="Employee11"/>
    <s v="Employee11@blyblade.com"/>
    <x v="26"/>
    <s v="--"/>
    <s v="Travel | Premium SUV"/>
    <x v="1"/>
    <x v="321"/>
    <n v="42"/>
    <s v="11937, USA"/>
    <s v="11954, USA"/>
    <x v="1"/>
    <s v="CORP - Employee Rides"/>
    <s v="DEPT - CX"/>
    <s v="Monthly Billing"/>
    <s v="Fare"/>
    <n v="123.39"/>
    <n v="0"/>
    <n v="0"/>
    <n v="123.39"/>
    <s v="USD"/>
    <n v="123.39"/>
    <n v="0"/>
    <n v="0"/>
    <n v="123.39"/>
    <n v="12.34"/>
  </r>
  <r>
    <s v="0a6afb02-0360-4658-80d5-eace9eb5623a"/>
    <d v="2019-07-08T12:11:57"/>
    <d v="2019-07-08T00:00:00"/>
    <s v="11:38AM"/>
    <d v="2019-07-08T00:00:00"/>
    <s v="7:38AM"/>
    <d v="2019-07-08T00:00:00"/>
    <s v="12:11PM"/>
    <d v="2019-07-08T00:00:00"/>
    <s v="8:11AM"/>
    <s v="-05:00"/>
    <s v="Blade"/>
    <s v="Employee14"/>
    <s v="Employee14@blyblade.com"/>
    <x v="5"/>
    <s v="--"/>
    <s v="Travel | Black SUV"/>
    <x v="0"/>
    <x v="969"/>
    <n v="19"/>
    <s v="11430, USA"/>
    <s v="11430, USA"/>
    <x v="1"/>
    <s v="CORP - Employee Rides"/>
    <s v="DEPT - OPS - NY"/>
    <s v="Monthly Billing"/>
    <s v="Fare"/>
    <n v="79.849999999999994"/>
    <n v="0"/>
    <n v="0"/>
    <n v="79.849999999999994"/>
    <s v="USD"/>
    <n v="79.849999999999994"/>
    <n v="0"/>
    <n v="0"/>
    <n v="79.849999999999994"/>
    <n v="7.99"/>
  </r>
  <r>
    <s v="399441bd-bceb-4872-b903-4d8fa753c494"/>
    <d v="2019-07-08T12:19:42"/>
    <d v="2019-07-08T00:00:00"/>
    <s v="11:47AM"/>
    <d v="2019-07-08T00:00:00"/>
    <s v="7:47AM"/>
    <d v="2019-07-08T00:00:00"/>
    <s v="12:19PM"/>
    <d v="2019-07-08T00:00:00"/>
    <s v="8:19AM"/>
    <s v="-05:00"/>
    <s v="Blade"/>
    <s v="Employee2"/>
    <s v="Employee2@blyblade.com"/>
    <x v="2"/>
    <s v="--"/>
    <s v="Travel | Black SUV"/>
    <x v="0"/>
    <x v="137"/>
    <n v="24"/>
    <s v="10011, USA"/>
    <s v="10011, USA"/>
    <x v="1"/>
    <s v="CORP - Employee Rides"/>
    <s v="DEPT - OPS - NY"/>
    <s v="Monthly Billing"/>
    <s v="Fare"/>
    <n v="43.12"/>
    <n v="0"/>
    <n v="0"/>
    <n v="43.12"/>
    <s v="USD"/>
    <n v="43.12"/>
    <n v="0"/>
    <n v="0"/>
    <n v="43.12"/>
    <n v="4.3099999999999996"/>
  </r>
  <r>
    <s v="47a310c6-374e-5fce-bdcc-dfbf9e534855"/>
    <d v="2019-08-26T16:09:01"/>
    <d v="2019-08-26T00:00:00"/>
    <s v="3:50PM"/>
    <d v="2019-08-26T00:00:00"/>
    <s v="11:50AM"/>
    <d v="2019-08-26T00:00:00"/>
    <s v="4:08PM"/>
    <d v="2019-08-26T00:00:00"/>
    <s v="12:08PM"/>
    <s v="-05:00"/>
    <s v="Blade"/>
    <s v="Employee4"/>
    <s v="Employee4@blyblade.com"/>
    <x v="1"/>
    <s v="--"/>
    <s v="Eats"/>
    <x v="0"/>
    <x v="429"/>
    <n v="17"/>
    <s v="10016, USA"/>
    <s v="10016, USA"/>
    <x v="9"/>
    <s v="Blade - Lunch Policy"/>
    <s v="DEPT - CX"/>
    <s v="Monthly Billing"/>
    <s v="Fare and Tip"/>
    <n v="18.559999999999999"/>
    <n v="0"/>
    <n v="2.06"/>
    <n v="18.559999999999999"/>
    <s v="USD"/>
    <n v="18.559999999999999"/>
    <n v="0"/>
    <n v="2.06"/>
    <n v="18.559999999999999"/>
    <n v="1.86"/>
  </r>
  <r>
    <s v="d1c1c233-0e73-4e2e-937e-6e92b22669b4"/>
    <d v="2019-07-08T20:04:26"/>
    <d v="2019-07-08T00:00:00"/>
    <s v="7:09PM"/>
    <d v="2019-07-08T00:00:00"/>
    <s v="3:09PM"/>
    <d v="2019-07-08T00:00:00"/>
    <s v="8:04PM"/>
    <d v="2019-07-08T00:00:00"/>
    <s v="4:04PM"/>
    <s v="-05:00"/>
    <s v="Blade"/>
    <s v="Employee11"/>
    <s v="Employee11@blyblade.com"/>
    <x v="26"/>
    <s v="--"/>
    <s v="Travel | Premium SUV"/>
    <x v="1"/>
    <x v="1093"/>
    <n v="44"/>
    <s v="11937, USA"/>
    <s v="11932, USA"/>
    <x v="1"/>
    <s v="CORP - Employee Rides"/>
    <s v="DEPT - CX"/>
    <s v="Monthly Billing"/>
    <s v="Fare"/>
    <n v="147.19999999999999"/>
    <n v="0"/>
    <n v="0"/>
    <n v="147.19999999999999"/>
    <s v="USD"/>
    <n v="147.19999999999999"/>
    <n v="0"/>
    <n v="0"/>
    <n v="147.19999999999999"/>
    <n v="14.72"/>
  </r>
  <r>
    <s v="7453a41e-2247-5935-a421-08afc0c6468b"/>
    <d v="2019-08-26T16:25:54"/>
    <d v="2019-08-26T00:00:00"/>
    <s v="3:45PM"/>
    <d v="2019-08-26T00:00:00"/>
    <s v="11:45AM"/>
    <d v="2019-08-26T00:00:00"/>
    <s v="4:25PM"/>
    <d v="2019-08-26T00:00:00"/>
    <s v="12:25PM"/>
    <s v="-05:00"/>
    <s v="Blade"/>
    <s v="Employee18"/>
    <s v="Employee18@blyblade.com"/>
    <x v="34"/>
    <s v="--"/>
    <s v="Eats"/>
    <x v="0"/>
    <x v="681"/>
    <n v="40"/>
    <s v="10011, USA"/>
    <s v="10011, USA"/>
    <x v="9"/>
    <s v="Blade - Lunch Policy"/>
    <s v="DEPT - CX"/>
    <s v="Monthly Billing"/>
    <s v="Fare and Tip"/>
    <n v="17.36"/>
    <n v="0"/>
    <n v="2"/>
    <n v="17.36"/>
    <s v="USD"/>
    <n v="17.36"/>
    <n v="0"/>
    <n v="2"/>
    <n v="17.36"/>
    <n v="1.74"/>
  </r>
  <r>
    <s v="a627f137-6902-4106-bd8f-53dc307216fe"/>
    <d v="2019-07-08T20:52:35"/>
    <d v="2019-07-08T00:00:00"/>
    <s v="8:06PM"/>
    <d v="2019-07-08T00:00:00"/>
    <s v="4:06PM"/>
    <d v="2019-07-08T00:00:00"/>
    <s v="8:52PM"/>
    <d v="2019-07-08T00:00:00"/>
    <s v="4:52PM"/>
    <s v="-05:00"/>
    <s v="Blade"/>
    <s v="Employee11"/>
    <s v="Employee11@blyblade.com"/>
    <x v="26"/>
    <s v="--"/>
    <s v="Travel | UberX"/>
    <x v="1"/>
    <x v="683"/>
    <n v="35"/>
    <s v="11937, USA"/>
    <s v="11976, USA"/>
    <x v="1"/>
    <s v="CORP - Employee Rides"/>
    <s v="DEPT - CX"/>
    <s v="Monthly Billing"/>
    <s v="Fare"/>
    <n v="36.909999999999997"/>
    <n v="0"/>
    <n v="0"/>
    <n v="36.909999999999997"/>
    <s v="USD"/>
    <n v="36.909999999999997"/>
    <n v="0"/>
    <n v="0"/>
    <n v="36.909999999999997"/>
    <n v="3.69"/>
  </r>
  <r>
    <s v="fb3da1d8-f7a8-4ef5-a044-7bdf7ce2412b"/>
    <d v="2019-08-26T16:55:49"/>
    <d v="2019-08-26T00:00:00"/>
    <s v="4:36PM"/>
    <d v="2019-08-26T00:00:00"/>
    <s v="12:36PM"/>
    <d v="2019-08-26T00:00:00"/>
    <s v="4:48PM"/>
    <d v="2019-08-26T00:00:00"/>
    <s v="12:48PM"/>
    <s v="-05:00"/>
    <s v="Blade"/>
    <s v="Employee29"/>
    <s v="Employee29@blyblade.com"/>
    <x v="7"/>
    <s v="--"/>
    <s v="Travel | UberX"/>
    <x v="0"/>
    <x v="229"/>
    <n v="8"/>
    <s v="10011, USA"/>
    <s v="10011, USA"/>
    <x v="6"/>
    <s v="I'M RIDING"/>
    <s v="DEPT - OPS - NY"/>
    <s v="Monthly Billing"/>
    <s v="Tip"/>
    <n v="0"/>
    <n v="0"/>
    <n v="1.03"/>
    <n v="1.03"/>
    <s v="USD"/>
    <n v="0"/>
    <n v="0"/>
    <n v="1.03"/>
    <n v="1.03"/>
    <n v="0"/>
  </r>
  <r>
    <s v="a621c900-d8a3-4461-884e-ac9a40649dc6"/>
    <d v="2019-07-09T14:41:56"/>
    <d v="2019-07-09T00:00:00"/>
    <s v="1:58PM"/>
    <d v="2019-07-09T00:00:00"/>
    <s v="9:58AM"/>
    <d v="2019-07-09T00:00:00"/>
    <s v="2:41PM"/>
    <d v="2019-07-09T00:00:00"/>
    <s v="10:41AM"/>
    <s v="-05:00"/>
    <s v="Blade"/>
    <s v="Employee12"/>
    <s v="Employee12@blyblade.com"/>
    <x v="0"/>
    <s v="--"/>
    <s v="Travel | UberX"/>
    <x v="0"/>
    <x v="1094"/>
    <n v="37"/>
    <s v="11430, USA"/>
    <s v="11735, USA"/>
    <x v="1"/>
    <s v="CORP - Employee Rides"/>
    <s v="DEPT - OPS - NY"/>
    <s v="Monthly Billing"/>
    <s v="Fare"/>
    <n v="85.86"/>
    <n v="0"/>
    <n v="0"/>
    <n v="85.86"/>
    <s v="USD"/>
    <n v="85.86"/>
    <n v="0"/>
    <n v="0"/>
    <n v="85.86"/>
    <n v="8.59"/>
  </r>
  <r>
    <s v="d2ad31a2-ed03-41e6-8ec6-1a96f59d0200"/>
    <d v="2019-07-09T20:42:38"/>
    <d v="2019-07-09T00:00:00"/>
    <s v="8:03PM"/>
    <d v="2019-07-09T00:00:00"/>
    <s v="4:03PM"/>
    <d v="2019-07-09T00:00:00"/>
    <s v="8:42PM"/>
    <d v="2019-07-09T00:00:00"/>
    <s v="4:42PM"/>
    <s v="-05:00"/>
    <s v="Blade"/>
    <s v="Employee2"/>
    <s v="Employee2@blyblade.com"/>
    <x v="2"/>
    <s v="--"/>
    <s v="Travel | Black SUV"/>
    <x v="0"/>
    <x v="30"/>
    <n v="21"/>
    <s v="10011, USA"/>
    <s v="10019, USA"/>
    <x v="1"/>
    <s v="CORP - Employee Rides"/>
    <s v="DEPT - OPS - NY"/>
    <s v="Monthly Billing"/>
    <s v="Fare"/>
    <n v="66.959999999999994"/>
    <n v="0"/>
    <n v="0"/>
    <n v="66.959999999999994"/>
    <s v="USD"/>
    <n v="66.959999999999994"/>
    <n v="0"/>
    <n v="0"/>
    <n v="66.959999999999994"/>
    <n v="6.7"/>
  </r>
  <r>
    <s v="ee3ecf40-a1d3-5c63-a1d9-177c52b6d02f"/>
    <d v="2019-08-26T18:58:58"/>
    <d v="2019-08-26T00:00:00"/>
    <s v="5:59PM"/>
    <d v="2019-08-26T00:00:00"/>
    <s v="1:59PM"/>
    <d v="2019-08-26T00:00:00"/>
    <s v="6:58PM"/>
    <d v="2019-08-26T00:00:00"/>
    <s v="2:58PM"/>
    <s v="-05:00"/>
    <s v="Blade"/>
    <s v="Employee46"/>
    <s v="Employee46@blyblade.com"/>
    <x v="43"/>
    <s v="--"/>
    <s v="Eats"/>
    <x v="0"/>
    <x v="429"/>
    <n v="59"/>
    <s v="10006, USA"/>
    <s v="10006, USA"/>
    <x v="9"/>
    <s v="Blade - Lunch Policy"/>
    <s v="BLADE - CX + SR CX"/>
    <s v="Monthly Billing"/>
    <s v="Fare and Tip"/>
    <n v="17.34"/>
    <n v="0"/>
    <n v="3"/>
    <n v="17.34"/>
    <s v="USD"/>
    <n v="17.34"/>
    <n v="0"/>
    <n v="3"/>
    <n v="17.34"/>
    <n v="1.73"/>
  </r>
  <r>
    <s v="80111cec-f778-4373-bd43-1de18202cc6f"/>
    <d v="2019-08-26T19:11:39"/>
    <d v="2019-08-25T00:00:00"/>
    <s v="5:41PM"/>
    <d v="2019-08-25T00:00:00"/>
    <s v="1:41PM"/>
    <d v="2019-08-25T00:00:00"/>
    <s v="5:59PM"/>
    <d v="2019-08-25T00:00:00"/>
    <s v="1:59PM"/>
    <s v="-05:00"/>
    <s v="Blade"/>
    <s v="Employee53"/>
    <s v="Employee53@blyblade.com"/>
    <x v="51"/>
    <s v="--"/>
    <s v="Travel | UberX"/>
    <x v="2"/>
    <x v="9"/>
    <n v="5"/>
    <s v="07114, USA"/>
    <s v="07114, USA"/>
    <x v="3"/>
    <s v="I'M RIDING"/>
    <s v="DEPT - OPS - NY"/>
    <s v="Monthly Billing"/>
    <s v="Tip"/>
    <n v="0"/>
    <n v="0"/>
    <n v="1"/>
    <n v="1"/>
    <s v="USD"/>
    <n v="0"/>
    <n v="0"/>
    <n v="1"/>
    <n v="1"/>
    <n v="0"/>
  </r>
  <r>
    <s v="3477587c-f2bd-40af-9aef-14b850d1af6d"/>
    <d v="2019-07-09T22:37:43"/>
    <d v="2019-07-09T00:00:00"/>
    <s v="10:11PM"/>
    <d v="2019-07-09T00:00:00"/>
    <s v="6:11PM"/>
    <d v="2019-07-09T00:00:00"/>
    <s v="10:37PM"/>
    <d v="2019-07-09T00:00:00"/>
    <s v="6:37PM"/>
    <s v="-05:00"/>
    <s v="Blade"/>
    <s v="Employee28"/>
    <s v="Employee28@blyblade.com"/>
    <x v="4"/>
    <s v="--"/>
    <s v="Travel | Black SUV"/>
    <x v="0"/>
    <x v="97"/>
    <n v="16"/>
    <s v="11430, USA"/>
    <s v="11430, USA"/>
    <x v="1"/>
    <s v="CORP - Employee Rides"/>
    <s v="DEPT - OPS - NY"/>
    <s v="Monthly Billing"/>
    <s v="Fare"/>
    <n v="30.74"/>
    <n v="0"/>
    <n v="0"/>
    <n v="30.74"/>
    <s v="USD"/>
    <n v="30.74"/>
    <n v="0"/>
    <n v="0"/>
    <n v="30.74"/>
    <n v="3.07"/>
  </r>
  <r>
    <s v="9419a70b-0d13-4675-836e-d6abbaa89840"/>
    <d v="2019-07-09T23:24:37"/>
    <d v="2019-07-09T00:00:00"/>
    <s v="10:22PM"/>
    <d v="2019-07-09T00:00:00"/>
    <s v="6:22PM"/>
    <d v="2019-07-09T00:00:00"/>
    <s v="11:24PM"/>
    <d v="2019-07-09T00:00:00"/>
    <s v="7:24PM"/>
    <s v="-05:00"/>
    <s v="Blade"/>
    <s v="Employee3"/>
    <s v="Employee3@blyblade.com"/>
    <x v="17"/>
    <s v="--"/>
    <s v="Travel | UberX"/>
    <x v="0"/>
    <x v="589"/>
    <n v="59"/>
    <s v="10011, USA"/>
    <s v="11430, USA"/>
    <x v="1"/>
    <s v="CORP - Employee Rides"/>
    <s v="DEPT - CX"/>
    <s v="Monthly Billing"/>
    <s v="Fare"/>
    <n v="82.26"/>
    <n v="0"/>
    <n v="0"/>
    <n v="82.26"/>
    <s v="USD"/>
    <n v="82.26"/>
    <n v="0"/>
    <n v="0"/>
    <n v="82.26"/>
    <n v="8.23"/>
  </r>
  <r>
    <s v="701097d2-7580-41a2-9d2d-22c767abdc9c"/>
    <d v="2019-07-10T01:34:34"/>
    <d v="2019-07-10T00:00:00"/>
    <s v="12:37AM"/>
    <d v="2019-07-09T00:00:00"/>
    <s v="8:37PM"/>
    <d v="2019-07-10T00:00:00"/>
    <s v="1:34AM"/>
    <d v="2019-07-09T00:00:00"/>
    <s v="9:34PM"/>
    <s v="-05:00"/>
    <s v="Blade"/>
    <s v="Employee28"/>
    <s v="Employee28@blyblade.com"/>
    <x v="4"/>
    <s v="--"/>
    <s v="Travel | UberX"/>
    <x v="0"/>
    <x v="592"/>
    <n v="52"/>
    <s v="11430, USA"/>
    <s v="10013, USA"/>
    <x v="1"/>
    <s v="CORP - Employee Rides"/>
    <s v="DEPT - OPS - NY"/>
    <s v="Monthly Billing"/>
    <s v="Fare"/>
    <n v="92.77"/>
    <n v="0"/>
    <n v="0"/>
    <n v="92.77"/>
    <s v="USD"/>
    <n v="92.77"/>
    <n v="0"/>
    <n v="0"/>
    <n v="92.77"/>
    <n v="9.2799999999999994"/>
  </r>
  <r>
    <s v="c103cb6f-36e7-4c30-8437-486736897823"/>
    <d v="2019-08-26T20:42:04"/>
    <d v="2019-08-23T00:00:00"/>
    <s v="3:48AM"/>
    <d v="2019-08-22T00:00:00"/>
    <s v="11:48PM"/>
    <d v="2019-08-23T00:00:00"/>
    <s v="4:09AM"/>
    <d v="2019-08-23T00:00:00"/>
    <s v="12:09AM"/>
    <s v="-05:00"/>
    <s v="Blade"/>
    <s v="Employee19"/>
    <s v="Employee19@blyblade.com"/>
    <x v="10"/>
    <s v="--"/>
    <s v="Travel | Black SUV"/>
    <x v="0"/>
    <x v="964"/>
    <n v="14"/>
    <s v="10011, USA"/>
    <s v="10011, USA"/>
    <x v="7"/>
    <s v="PAX TRAVEL"/>
    <s v="DEPT - CORP - NY"/>
    <s v="Monthly Billing"/>
    <s v="Tip"/>
    <n v="0"/>
    <n v="0"/>
    <n v="1.03"/>
    <n v="1.03"/>
    <s v="USD"/>
    <n v="0"/>
    <n v="0"/>
    <n v="1.03"/>
    <n v="1.03"/>
    <n v="0"/>
  </r>
  <r>
    <s v="a70284bf-1de3-4eea-b3a4-ec753a91bf3b"/>
    <d v="2019-07-10T19:08:12"/>
    <d v="2019-07-10T00:00:00"/>
    <s v="6:53PM"/>
    <d v="2019-07-10T00:00:00"/>
    <s v="2:53PM"/>
    <d v="2019-07-10T00:00:00"/>
    <s v="7:08PM"/>
    <d v="2019-07-10T00:00:00"/>
    <s v="3:08PM"/>
    <s v="-05:00"/>
    <s v="Blade"/>
    <s v="Employee14"/>
    <s v="Employee14@blyblade.com"/>
    <x v="5"/>
    <s v="--"/>
    <s v="Travel | Black SUV"/>
    <x v="0"/>
    <x v="137"/>
    <n v="11"/>
    <s v="11430, USA"/>
    <s v="11430, USA"/>
    <x v="1"/>
    <s v="CORP - Employee Rides"/>
    <s v="DEPT - OPS - NY"/>
    <s v="Monthly Billing"/>
    <s v="Fare"/>
    <n v="32.549999999999997"/>
    <n v="0"/>
    <n v="0"/>
    <n v="32.549999999999997"/>
    <s v="USD"/>
    <n v="32.549999999999997"/>
    <n v="0"/>
    <n v="0"/>
    <n v="32.549999999999997"/>
    <n v="3.26"/>
  </r>
  <r>
    <s v="bd737c19-b73d-446e-b3e5-085915532f32"/>
    <d v="2019-07-10T20:42:08"/>
    <d v="2019-07-10T00:00:00"/>
    <s v="8:27PM"/>
    <d v="2019-07-10T00:00:00"/>
    <s v="4:27PM"/>
    <d v="2019-07-10T00:00:00"/>
    <s v="8:41PM"/>
    <d v="2019-07-10T00:00:00"/>
    <s v="4:41PM"/>
    <s v="-05:00"/>
    <s v="Blade"/>
    <s v="Employee14"/>
    <s v="Employee14@blyblade.com"/>
    <x v="5"/>
    <s v="--"/>
    <s v="Travel | Black SUV"/>
    <x v="0"/>
    <x v="259"/>
    <n v="11"/>
    <s v="11430, USA"/>
    <s v="11430, USA"/>
    <x v="1"/>
    <s v="CORP - Employee Rides"/>
    <s v="DEPT - OPS - NY"/>
    <s v="Monthly Billing"/>
    <s v="Fare"/>
    <n v="46.45"/>
    <n v="0"/>
    <n v="0"/>
    <n v="46.45"/>
    <s v="USD"/>
    <n v="46.45"/>
    <n v="0"/>
    <n v="0"/>
    <n v="46.45"/>
    <n v="4.6500000000000004"/>
  </r>
  <r>
    <s v="6ccc1035-ea08-4706-8bbb-d489ca8617b1"/>
    <d v="2019-08-26T23:13:31"/>
    <d v="2019-08-26T00:00:00"/>
    <s v="10:16PM"/>
    <d v="2019-08-26T00:00:00"/>
    <s v="6:16PM"/>
    <d v="2019-08-26T00:00:00"/>
    <s v="10:35PM"/>
    <d v="2019-08-26T00:00:00"/>
    <s v="6:35PM"/>
    <s v="-05:00"/>
    <s v="Blade"/>
    <s v="Employee43"/>
    <s v="Employee43@blyblade.com"/>
    <x v="38"/>
    <s v="--"/>
    <s v="Travel | Black"/>
    <x v="0"/>
    <x v="108"/>
    <n v="13"/>
    <s v="10011, USA"/>
    <s v="10013, USA"/>
    <x v="12"/>
    <s v="PAX TRAVEL"/>
    <s v="DEPT - FR - NY"/>
    <s v="Monthly Billing"/>
    <s v="Tip"/>
    <n v="0"/>
    <n v="0"/>
    <n v="4.8099999999999996"/>
    <n v="4.8099999999999996"/>
    <s v="USD"/>
    <n v="0"/>
    <n v="0"/>
    <n v="4.8099999999999996"/>
    <n v="4.8099999999999996"/>
    <n v="0"/>
  </r>
  <r>
    <s v="0d8f2202-546b-4c5d-80fa-2cb9e584a59e"/>
    <d v="2019-07-10T22:12:24"/>
    <d v="2019-07-10T00:00:00"/>
    <s v="9:38PM"/>
    <d v="2019-07-10T00:00:00"/>
    <s v="5:38PM"/>
    <d v="2019-07-10T00:00:00"/>
    <s v="10:12PM"/>
    <d v="2019-07-10T00:00:00"/>
    <s v="6:12PM"/>
    <s v="-05:00"/>
    <s v="Blade"/>
    <s v="Employee12"/>
    <s v="Employee12@blyblade.com"/>
    <x v="0"/>
    <s v="--"/>
    <s v="Travel | Black SUV"/>
    <x v="2"/>
    <x v="1095"/>
    <n v="27"/>
    <s v="07114, USA"/>
    <s v="07114, USA"/>
    <x v="1"/>
    <s v="CORP - Employee Rides"/>
    <s v="DEPT - OPS - NY"/>
    <s v="Monthly Billing"/>
    <s v="Fare"/>
    <n v="74.12"/>
    <n v="0"/>
    <n v="0"/>
    <n v="74.12"/>
    <s v="USD"/>
    <n v="74.12"/>
    <n v="0"/>
    <n v="0"/>
    <n v="74.12"/>
    <n v="7.41"/>
  </r>
  <r>
    <s v="ab0cbea5-8d49-4f67-95e6-4fea00f47349"/>
    <d v="2019-07-10T22:28:26"/>
    <d v="2019-07-10T00:00:00"/>
    <s v="9:37PM"/>
    <d v="2019-07-10T00:00:00"/>
    <s v="5:37PM"/>
    <d v="2019-07-10T00:00:00"/>
    <s v="10:28PM"/>
    <d v="2019-07-10T00:00:00"/>
    <s v="6:28PM"/>
    <s v="-05:00"/>
    <s v="Blade"/>
    <s v="Employee5"/>
    <s v="Employee5@blyblade.com"/>
    <x v="9"/>
    <s v="--"/>
    <s v="Travel | UberX"/>
    <x v="1"/>
    <x v="1096"/>
    <n v="32"/>
    <s v="10510, USA"/>
    <s v="10604, USA"/>
    <x v="1"/>
    <s v="CORP - Employee Rides"/>
    <s v="DEPT - OPS - NY"/>
    <s v="Monthly Billing"/>
    <s v="Fare"/>
    <n v="23.95"/>
    <n v="0"/>
    <n v="0"/>
    <n v="23.95"/>
    <s v="USD"/>
    <n v="23.95"/>
    <n v="0"/>
    <n v="0"/>
    <n v="23.95"/>
    <n v="2.4"/>
  </r>
  <r>
    <s v="dae40780-702a-4a75-8829-6c096db4963b"/>
    <d v="2019-07-10T22:50:28"/>
    <d v="2019-07-10T00:00:00"/>
    <s v="10:13PM"/>
    <d v="2019-07-10T00:00:00"/>
    <s v="6:13PM"/>
    <d v="2019-07-10T00:00:00"/>
    <s v="10:50PM"/>
    <d v="2019-07-10T00:00:00"/>
    <s v="6:50PM"/>
    <s v="-05:00"/>
    <s v="Blade"/>
    <s v="Employee28"/>
    <s v="Employee28@blyblade.com"/>
    <x v="4"/>
    <s v="--"/>
    <s v="Travel | Black SUV"/>
    <x v="0"/>
    <x v="605"/>
    <n v="31"/>
    <s v="11430, USA"/>
    <s v="11430, USA"/>
    <x v="1"/>
    <s v="CORP - Employee Rides"/>
    <s v="DEPT - OPS - NY"/>
    <s v="Monthly Billing"/>
    <s v="Fare"/>
    <n v="75.209999999999994"/>
    <n v="0"/>
    <n v="0"/>
    <n v="75.209999999999994"/>
    <s v="USD"/>
    <n v="75.209999999999994"/>
    <n v="0"/>
    <n v="0"/>
    <n v="75.209999999999994"/>
    <n v="7.52"/>
  </r>
  <r>
    <s v="95d1d512-8b47-44be-a35a-9db29c2c9170"/>
    <d v="2019-07-11T20:06:55"/>
    <d v="2019-07-11T00:00:00"/>
    <s v="7:56PM"/>
    <d v="2019-07-11T00:00:00"/>
    <s v="3:56PM"/>
    <d v="2019-07-11T00:00:00"/>
    <s v="8:06PM"/>
    <d v="2019-07-11T00:00:00"/>
    <s v="4:06PM"/>
    <s v="-05:00"/>
    <s v="Blade"/>
    <s v="Employee28"/>
    <s v="Employee28@blyblade.com"/>
    <x v="4"/>
    <s v="--"/>
    <s v="Travel | UberX"/>
    <x v="0"/>
    <x v="443"/>
    <n v="7"/>
    <s v="11430, USA"/>
    <s v="11430, USA"/>
    <x v="1"/>
    <s v="CORP - Employee Rides"/>
    <s v="DEPT - OPS - NY"/>
    <s v="Monthly Billing"/>
    <s v="Fare"/>
    <n v="8.58"/>
    <n v="0"/>
    <n v="0"/>
    <n v="8.58"/>
    <s v="USD"/>
    <n v="8.58"/>
    <n v="0"/>
    <n v="0"/>
    <n v="8.58"/>
    <n v="0.86"/>
  </r>
  <r>
    <s v="f3cb839c-c04d-4b1f-beea-055a6f553e12"/>
    <d v="2019-07-12T15:22:47"/>
    <d v="2019-07-12T00:00:00"/>
    <s v="2:19PM"/>
    <d v="2019-07-12T00:00:00"/>
    <s v="10:19AM"/>
    <d v="2019-07-12T00:00:00"/>
    <s v="3:22PM"/>
    <d v="2019-07-12T00:00:00"/>
    <s v="11:22AM"/>
    <s v="-05:00"/>
    <s v="Blade"/>
    <s v="Employee11"/>
    <s v="Employee11@blyblade.com"/>
    <x v="26"/>
    <s v="--"/>
    <s v="Travel | Premium SUV"/>
    <x v="1"/>
    <x v="1097"/>
    <n v="34"/>
    <s v="11937, USA"/>
    <s v="11954, USA"/>
    <x v="1"/>
    <s v="CORP - Employee Rides"/>
    <s v="DEPT - CX"/>
    <s v="Monthly Billing"/>
    <s v="Fare"/>
    <n v="152.99"/>
    <n v="0"/>
    <n v="0"/>
    <n v="152.99"/>
    <s v="USD"/>
    <n v="152.99"/>
    <n v="0"/>
    <n v="0"/>
    <n v="152.99"/>
    <n v="15.3"/>
  </r>
  <r>
    <s v="63d7441e-8879-4134-938a-e07e8e1e2e4f"/>
    <d v="2019-08-27T13:43:37"/>
    <d v="2019-08-27T00:00:00"/>
    <s v="2:58AM"/>
    <d v="2019-08-26T00:00:00"/>
    <s v="10:58PM"/>
    <d v="2019-08-27T00:00:00"/>
    <s v="3:13AM"/>
    <d v="2019-08-26T00:00:00"/>
    <s v="11:13PM"/>
    <s v="-05:00"/>
    <s v="Blade"/>
    <s v="Employee19"/>
    <s v="Employee19@blyblade.com"/>
    <x v="10"/>
    <s v="--"/>
    <s v="Travel | Black SUV"/>
    <x v="0"/>
    <x v="93"/>
    <n v="10"/>
    <s v="10011, USA"/>
    <s v="10011, USA"/>
    <x v="7"/>
    <s v="PAX TRAVEL"/>
    <s v="DEPT - CORP - NY"/>
    <s v="Monthly Billing"/>
    <s v="Tip"/>
    <n v="0"/>
    <n v="0"/>
    <n v="1.03"/>
    <n v="1.03"/>
    <s v="USD"/>
    <n v="0"/>
    <n v="0"/>
    <n v="1.03"/>
    <n v="1.03"/>
    <n v="0"/>
  </r>
  <r>
    <s v="f7edd44c-9e36-4cee-b068-5c2a7471bbaf"/>
    <d v="2019-07-12T16:45:48"/>
    <d v="2019-07-12T00:00:00"/>
    <s v="3:57PM"/>
    <d v="2019-07-12T00:00:00"/>
    <s v="11:57AM"/>
    <d v="2019-07-12T00:00:00"/>
    <s v="4:45PM"/>
    <d v="2019-07-12T00:00:00"/>
    <s v="12:45PM"/>
    <s v="-05:00"/>
    <s v="Blade"/>
    <s v="Employee2"/>
    <s v="Employee2@blyblade.com"/>
    <x v="2"/>
    <s v="--"/>
    <s v="Travel | Black SUV"/>
    <x v="0"/>
    <x v="1098"/>
    <n v="42"/>
    <s v="10011, USA"/>
    <s v="07608, USA"/>
    <x v="1"/>
    <s v="CORP - Employee Rides"/>
    <s v="DEPT - OPS - NY"/>
    <s v="Monthly Billing"/>
    <s v="Fare"/>
    <n v="123.33"/>
    <n v="0"/>
    <n v="0"/>
    <n v="123.33"/>
    <s v="USD"/>
    <n v="123.33"/>
    <n v="0"/>
    <n v="0"/>
    <n v="123.33"/>
    <n v="12.33"/>
  </r>
  <r>
    <s v="1325ee16-da2b-42cf-ae95-401df5664227"/>
    <d v="2019-07-12T20:22:00"/>
    <d v="2019-07-12T00:00:00"/>
    <s v="8:16PM"/>
    <d v="2019-07-12T00:00:00"/>
    <s v="4:16PM"/>
    <s v="--"/>
    <s v="--"/>
    <s v="--"/>
    <s v="--"/>
    <s v="-05:00"/>
    <s v="Blade"/>
    <s v="Employee12"/>
    <s v="Employee12@blyblade.com"/>
    <x v="0"/>
    <s v="--"/>
    <s v="Travel | Black SUV"/>
    <x v="0"/>
    <x v="3"/>
    <s v="--"/>
    <s v="11430, USA"/>
    <s v="11430, USA"/>
    <x v="1"/>
    <s v="CORP - Employee Rides"/>
    <s v="DEPT - OPS - NY"/>
    <s v="Monthly Billing"/>
    <s v="Fare"/>
    <n v="10.89"/>
    <n v="0"/>
    <n v="0"/>
    <n v="10.89"/>
    <s v="USD"/>
    <n v="10.89"/>
    <n v="0"/>
    <n v="0"/>
    <n v="10.89"/>
    <n v="1.0900000000000001"/>
  </r>
  <r>
    <s v="d08c209f-63c3-4b04-95da-99bf947f1bb3"/>
    <d v="2019-07-13T00:08:15"/>
    <d v="2019-07-12T00:00:00"/>
    <s v="11:24PM"/>
    <d v="2019-07-12T00:00:00"/>
    <s v="7:24PM"/>
    <d v="2019-07-13T00:00:00"/>
    <s v="12:08AM"/>
    <d v="2019-07-12T00:00:00"/>
    <s v="8:08PM"/>
    <s v="-05:00"/>
    <s v="Blade"/>
    <s v="Employee3"/>
    <s v="Employee3@blyblade.com"/>
    <x v="17"/>
    <s v="--"/>
    <s v="Travel | Black SUV"/>
    <x v="2"/>
    <x v="193"/>
    <n v="11"/>
    <s v="08401, USA"/>
    <s v="08401, USA"/>
    <x v="1"/>
    <s v="CORP - Employee Rides"/>
    <s v="DEPT - CX"/>
    <s v="Monthly Billing"/>
    <s v="Fare"/>
    <n v="71.17"/>
    <n v="0"/>
    <n v="0"/>
    <n v="71.17"/>
    <s v="USD"/>
    <n v="71.17"/>
    <n v="0"/>
    <n v="0"/>
    <n v="71.17"/>
    <n v="7.12"/>
  </r>
  <r>
    <s v="5ebdbbd2-b393-47a2-9853-d05335fa1bf4"/>
    <d v="2019-07-13T00:52:30"/>
    <d v="2019-07-13T00:00:00"/>
    <s v="12:27AM"/>
    <d v="2019-07-12T00:00:00"/>
    <s v="8:27PM"/>
    <d v="2019-07-13T00:00:00"/>
    <s v="12:52AM"/>
    <d v="2019-07-12T00:00:00"/>
    <s v="8:52PM"/>
    <s v="-05:00"/>
    <s v="Blade"/>
    <s v="Employee1"/>
    <s v="Employee1@blyblade.com"/>
    <x v="41"/>
    <s v="--"/>
    <s v="Travel | Premium SUV"/>
    <x v="1"/>
    <x v="1075"/>
    <n v="16"/>
    <s v="11954, USA"/>
    <s v="11954, USA"/>
    <x v="1"/>
    <s v="CORP - Employee Rides"/>
    <s v="DEPT - CX"/>
    <s v="Monthly Billing"/>
    <s v="Fare"/>
    <n v="39.340000000000003"/>
    <n v="0"/>
    <n v="0"/>
    <n v="39.340000000000003"/>
    <s v="USD"/>
    <n v="39.340000000000003"/>
    <n v="0"/>
    <n v="0"/>
    <n v="39.340000000000003"/>
    <n v="3.93"/>
  </r>
  <r>
    <s v="47f9e1b7-96f4-4ee5-afb5-81b4ff1861a4"/>
    <d v="2019-08-27T15:42:49"/>
    <d v="2019-08-27T00:00:00"/>
    <s v="3:26PM"/>
    <d v="2019-08-27T00:00:00"/>
    <s v="11:26AM"/>
    <d v="2019-08-27T00:00:00"/>
    <s v="3:40PM"/>
    <d v="2019-08-27T00:00:00"/>
    <s v="11:40AM"/>
    <s v="-05:00"/>
    <s v="Blade"/>
    <s v="Employee46"/>
    <s v="Employee46@blyblade.com"/>
    <x v="43"/>
    <s v="--"/>
    <s v="Travel | UberX"/>
    <x v="0"/>
    <x v="1"/>
    <n v="0"/>
    <s v="10016, USA"/>
    <s v="10016, USA"/>
    <x v="5"/>
    <s v="I'M RIDING"/>
    <s v="BLADE - CX + SR CX"/>
    <s v="Monthly Billing"/>
    <s v="Adjustment"/>
    <n v="-8.06"/>
    <n v="0"/>
    <n v="0"/>
    <n v="-8.06"/>
    <s v="USD"/>
    <n v="-8.06"/>
    <n v="0"/>
    <n v="0"/>
    <n v="-8.06"/>
    <n v="-0.81"/>
  </r>
  <r>
    <s v="29d0ec18-8f91-4d59-93d9-0f82e78a9209"/>
    <d v="2019-07-15T20:52:41"/>
    <d v="2019-07-15T00:00:00"/>
    <s v="7:47PM"/>
    <d v="2019-07-15T00:00:00"/>
    <s v="3:47PM"/>
    <d v="2019-07-15T00:00:00"/>
    <s v="8:52PM"/>
    <d v="2019-07-15T00:00:00"/>
    <s v="4:52PM"/>
    <s v="-05:00"/>
    <s v="Blade"/>
    <s v="Employee17"/>
    <s v="Employee17@blyblade.com"/>
    <x v="12"/>
    <s v="--"/>
    <s v="Travel | UberX Diamond"/>
    <x v="11"/>
    <x v="1099"/>
    <n v="44"/>
    <s v="01440, USA"/>
    <s v="01440, USA"/>
    <x v="1"/>
    <s v="CORP - Employee Rides"/>
    <s v="DEPT - OPS - NY"/>
    <s v="Monthly Billing"/>
    <s v="Fare"/>
    <n v="16.21"/>
    <n v="0"/>
    <n v="0"/>
    <n v="16.21"/>
    <s v="USD"/>
    <n v="16.21"/>
    <n v="0"/>
    <n v="0"/>
    <n v="16.21"/>
    <n v="1.62"/>
  </r>
  <r>
    <s v="afacd08e-fc1f-4934-91f7-fbf183ec170d"/>
    <d v="2019-07-15T23:43:00"/>
    <d v="2019-07-15T00:00:00"/>
    <s v="10:43PM"/>
    <d v="2019-07-15T00:00:00"/>
    <s v="6:43PM"/>
    <d v="2019-07-15T00:00:00"/>
    <s v="11:42PM"/>
    <d v="2019-07-15T00:00:00"/>
    <s v="7:42PM"/>
    <s v="-05:00"/>
    <s v="Blade"/>
    <s v="Employee7"/>
    <s v="Employee7@blyblade.com"/>
    <x v="23"/>
    <s v="--"/>
    <s v="Travel | Premium"/>
    <x v="1"/>
    <x v="656"/>
    <n v="30"/>
    <s v="11978, USA"/>
    <s v="11968, USA"/>
    <x v="1"/>
    <s v="CORP - Employee Rides"/>
    <s v="DEPT - OPS - NY"/>
    <s v="Monthly Billing"/>
    <s v="Fare"/>
    <n v="124.1"/>
    <n v="0"/>
    <n v="0"/>
    <n v="124.1"/>
    <s v="USD"/>
    <n v="124.1"/>
    <n v="0"/>
    <n v="0"/>
    <n v="124.1"/>
    <n v="12.41"/>
  </r>
  <r>
    <s v="d3c85983-dacc-4323-b316-33f5c5eadfa4"/>
    <d v="2019-07-17T12:10:40"/>
    <d v="2019-07-17T00:00:00"/>
    <s v="11:50AM"/>
    <d v="2019-07-17T00:00:00"/>
    <s v="7:50AM"/>
    <s v="--"/>
    <s v="--"/>
    <s v="--"/>
    <s v="--"/>
    <s v="-05:00"/>
    <s v="Blade"/>
    <s v="Employee1"/>
    <s v="Employee1@blyblade.com"/>
    <x v="41"/>
    <s v="--"/>
    <s v="Travel | Premium SUV"/>
    <x v="1"/>
    <x v="457"/>
    <n v="4"/>
    <s v="11779, USA"/>
    <s v="11779, USA"/>
    <x v="1"/>
    <s v="CORP - Employee Rides"/>
    <s v="DEPT - CX"/>
    <s v="Monthly Billing"/>
    <s v="Fare"/>
    <n v="26.04"/>
    <n v="0"/>
    <n v="0"/>
    <n v="26.04"/>
    <s v="USD"/>
    <n v="26.04"/>
    <n v="0"/>
    <n v="0"/>
    <n v="26.04"/>
    <n v="2.6"/>
  </r>
  <r>
    <s v="5c8726cc-da2f-46bd-90c4-4ef35de6fe11"/>
    <d v="2019-07-17T12:13:44"/>
    <d v="2019-07-17T00:00:00"/>
    <s v="11:51AM"/>
    <d v="2019-07-17T00:00:00"/>
    <s v="7:51AM"/>
    <d v="2019-07-17T00:00:00"/>
    <s v="12:13PM"/>
    <d v="2019-07-17T00:00:00"/>
    <s v="8:13AM"/>
    <s v="-05:00"/>
    <s v="Blade"/>
    <s v="Employee2"/>
    <s v="Employee2@blyblade.com"/>
    <x v="2"/>
    <s v="--"/>
    <s v="Travel | Black SUV"/>
    <x v="0"/>
    <x v="673"/>
    <n v="9"/>
    <s v="10011, USA"/>
    <s v="10011, USA"/>
    <x v="1"/>
    <s v="CORP - Employee Rides"/>
    <s v="DEPT - OPS - NY"/>
    <s v="Monthly Billing"/>
    <s v="Fare"/>
    <n v="37.64"/>
    <n v="0"/>
    <n v="0"/>
    <n v="37.64"/>
    <s v="USD"/>
    <n v="37.64"/>
    <n v="0"/>
    <n v="0"/>
    <n v="37.64"/>
    <n v="3.76"/>
  </r>
  <r>
    <s v="2ecf5927-152f-40ed-870c-69dae21be721"/>
    <d v="2019-08-27T19:37:19"/>
    <d v="2019-08-27T00:00:00"/>
    <s v="4:29PM"/>
    <d v="2019-08-27T00:00:00"/>
    <s v="12:29PM"/>
    <d v="2019-08-27T00:00:00"/>
    <s v="5:09PM"/>
    <d v="2019-08-27T00:00:00"/>
    <s v="1:09PM"/>
    <s v="-05:00"/>
    <s v="Blade"/>
    <s v="Employee25"/>
    <s v="Employee25@blyblade.com"/>
    <x v="21"/>
    <s v="--"/>
    <s v="Travel | UberX Diamond"/>
    <x v="2"/>
    <x v="366"/>
    <n v="33"/>
    <s v="07087, USA"/>
    <s v="10016, USA"/>
    <x v="5"/>
    <s v="PRODUCT RIDING"/>
    <s v="DEPT - CX"/>
    <s v="Monthly Billing"/>
    <s v="Tip"/>
    <n v="0"/>
    <n v="0"/>
    <n v="5.96"/>
    <n v="5.96"/>
    <s v="USD"/>
    <n v="0"/>
    <n v="0"/>
    <n v="5.96"/>
    <n v="5.96"/>
    <n v="0"/>
  </r>
  <r>
    <s v="35398bb0-6900-49ff-961b-a48cb55e434c"/>
    <d v="2019-07-18T18:55:55"/>
    <d v="2019-07-18T00:00:00"/>
    <s v="2:32PM"/>
    <d v="2019-07-18T00:00:00"/>
    <s v="10:32AM"/>
    <d v="2019-07-18T00:00:00"/>
    <s v="6:55PM"/>
    <d v="2019-07-18T00:00:00"/>
    <s v="2:55PM"/>
    <s v="-05:00"/>
    <s v="Blade"/>
    <s v="Employee8"/>
    <s v="Employee8@blyblade.com"/>
    <x v="11"/>
    <s v="--"/>
    <s v="Travel | Black"/>
    <x v="0"/>
    <x v="700"/>
    <n v="255"/>
    <s v="10010, USA"/>
    <s v="11747, USA"/>
    <x v="1"/>
    <s v="CORP - Employee Rides"/>
    <s v="--"/>
    <s v="Monthly Billing"/>
    <s v="Fare"/>
    <n v="793.96"/>
    <n v="0"/>
    <n v="0"/>
    <n v="793.96"/>
    <s v="USD"/>
    <n v="793.96"/>
    <n v="0"/>
    <n v="0"/>
    <n v="793.96"/>
    <n v="79.400000000000006"/>
  </r>
  <r>
    <s v="622f8fb8-4294-4f23-8d09-333182601868"/>
    <d v="2019-06-03T02:40:10"/>
    <d v="2019-06-03T00:00:00"/>
    <s v="2:15AM"/>
    <d v="2019-06-02T00:00:00"/>
    <s v="10:15PM"/>
    <d v="2019-06-03T00:00:00"/>
    <s v="2:40AM"/>
    <d v="2019-06-02T00:00:00"/>
    <s v="10:40PM"/>
    <s v="-05:00"/>
    <s v="Blade"/>
    <s v="Employee1"/>
    <s v="Employee1@blyblade.com"/>
    <x v="41"/>
    <s v="--"/>
    <s v="Travel | Premium SUV"/>
    <x v="1"/>
    <x v="459"/>
    <n v="18"/>
    <s v="11937, USA"/>
    <s v="11963, USA"/>
    <x v="8"/>
    <s v="CORP - Employee Rides"/>
    <s v="DEPT - CX"/>
    <s v="Monthly Billing"/>
    <s v="Fare"/>
    <n v="70.23"/>
    <n v="0"/>
    <n v="0"/>
    <n v="70.23"/>
    <s v="USD"/>
    <n v="70.23"/>
    <n v="0"/>
    <n v="0"/>
    <n v="70.23"/>
    <n v="7.02"/>
  </r>
  <r>
    <s v="8fc4ce51-bfb0-40fd-9ef9-876fcd68debf"/>
    <d v="2019-06-04T21:21:38"/>
    <d v="2019-06-04T00:00:00"/>
    <s v="5:21PM"/>
    <d v="2019-06-04T00:00:00"/>
    <s v="1:21PM"/>
    <d v="2019-06-04T00:00:00"/>
    <s v="9:21PM"/>
    <d v="2019-06-04T00:00:00"/>
    <s v="5:21PM"/>
    <s v="-05:00"/>
    <s v="Blade"/>
    <s v="Employee6"/>
    <s v="Employee6@blyblade.com"/>
    <x v="3"/>
    <s v="--"/>
    <s v="Travel | UberX"/>
    <x v="1"/>
    <x v="82"/>
    <n v="227"/>
    <s v="11954, USA"/>
    <s v="10016, USA"/>
    <x v="8"/>
    <s v="CORP - Employee Rides"/>
    <s v="DEPT - OPS - NY"/>
    <s v="Monthly Billing"/>
    <s v="Fare"/>
    <n v="331.11"/>
    <n v="0"/>
    <n v="0"/>
    <n v="331.11"/>
    <s v="USD"/>
    <n v="331.11"/>
    <n v="0"/>
    <n v="0"/>
    <n v="331.11"/>
    <n v="33.11"/>
  </r>
  <r>
    <s v="3c398e93-bfc4-4104-a042-c74967badfec"/>
    <d v="2019-06-06T22:11:03"/>
    <d v="2019-06-06T00:00:00"/>
    <s v="9:32PM"/>
    <d v="2019-06-06T00:00:00"/>
    <s v="5:32PM"/>
    <d v="2019-06-06T00:00:00"/>
    <s v="10:10PM"/>
    <d v="2019-06-06T00:00:00"/>
    <s v="6:10PM"/>
    <s v="-05:00"/>
    <s v="Blade"/>
    <s v="Employee2"/>
    <s v="Employee2@blyblade.com"/>
    <x v="2"/>
    <s v="--"/>
    <s v="Travel | UberX"/>
    <x v="0"/>
    <x v="238"/>
    <n v="27"/>
    <s v="10011, USA"/>
    <s v="10013, USA"/>
    <x v="8"/>
    <s v="CORP - Employee Rides"/>
    <s v="DEPT - OPS - NY"/>
    <s v="Monthly Billing"/>
    <s v="Fare"/>
    <n v="41.45"/>
    <n v="0"/>
    <n v="0"/>
    <n v="41.45"/>
    <s v="USD"/>
    <n v="41.45"/>
    <n v="0"/>
    <n v="0"/>
    <n v="41.45"/>
    <n v="4.1500000000000004"/>
  </r>
  <r>
    <s v="764b9832-7f79-4e13-a86f-195771d06c6d"/>
    <d v="2019-06-09T23:06:59"/>
    <d v="2019-06-09T00:00:00"/>
    <s v="10:49PM"/>
    <d v="2019-06-09T00:00:00"/>
    <s v="6:49PM"/>
    <s v="--"/>
    <s v="--"/>
    <s v="--"/>
    <s v="--"/>
    <s v="-05:00"/>
    <s v="Blade"/>
    <s v="Employee1"/>
    <s v="Employee1@blyblade.com"/>
    <x v="41"/>
    <s v="--"/>
    <s v="Travel | Premium SUV"/>
    <x v="1"/>
    <x v="326"/>
    <n v="4"/>
    <s v="11968, USA"/>
    <s v="11968, USA"/>
    <x v="8"/>
    <s v="CORP - Employee Rides"/>
    <s v="DEPT - CX"/>
    <s v="Monthly Billing"/>
    <s v="Fare"/>
    <n v="20.25"/>
    <n v="0"/>
    <n v="0"/>
    <n v="20.25"/>
    <s v="USD"/>
    <n v="20.25"/>
    <n v="0"/>
    <n v="0"/>
    <n v="20.25"/>
    <n v="2.0299999999999998"/>
  </r>
  <r>
    <s v="a8ec05b1-de5e-4e9c-bf62-6146400d9f00"/>
    <d v="2019-06-09T23:27:08"/>
    <d v="2019-06-09T00:00:00"/>
    <s v="10:24PM"/>
    <d v="2019-06-09T00:00:00"/>
    <s v="6:24PM"/>
    <d v="2019-06-09T00:00:00"/>
    <s v="11:26PM"/>
    <d v="2019-06-09T00:00:00"/>
    <s v="7:26PM"/>
    <s v="-05:00"/>
    <s v="Blade"/>
    <s v="Employee3"/>
    <s v="Employee3@blyblade.com"/>
    <x v="17"/>
    <s v="--"/>
    <s v="Travel | UberX"/>
    <x v="0"/>
    <x v="499"/>
    <n v="58"/>
    <s v="10011, USA"/>
    <s v="11430, USA"/>
    <x v="8"/>
    <s v="CORP - Employee Rides"/>
    <s v="DEPT - CX"/>
    <s v="Monthly Billing"/>
    <s v="Fare"/>
    <n v="75.13"/>
    <n v="0"/>
    <n v="0"/>
    <n v="75.13"/>
    <s v="USD"/>
    <n v="75.13"/>
    <n v="0"/>
    <n v="0"/>
    <n v="75.13"/>
    <n v="7.51"/>
  </r>
  <r>
    <s v="14e76f83-62b0-4098-8c7a-b6acb79ebe9b"/>
    <d v="2019-06-14T22:08:41"/>
    <d v="2019-06-14T00:00:00"/>
    <s v="9:42PM"/>
    <d v="2019-06-14T00:00:00"/>
    <s v="5:42PM"/>
    <d v="2019-06-14T00:00:00"/>
    <s v="10:08PM"/>
    <d v="2019-06-14T00:00:00"/>
    <s v="6:08PM"/>
    <s v="-05:00"/>
    <s v="Blade"/>
    <s v="Employee26"/>
    <s v="Employee26@blyblade.com"/>
    <x v="24"/>
    <s v="--"/>
    <s v="Travel | Black"/>
    <x v="0"/>
    <x v="278"/>
    <n v="11"/>
    <s v="10016, USA"/>
    <s v="10010, USA"/>
    <x v="8"/>
    <s v="CORP - Employee Rides"/>
    <s v="DEPT - OPS - NY"/>
    <s v="Monthly Billing"/>
    <s v="Fare"/>
    <n v="29.77"/>
    <n v="0"/>
    <n v="0"/>
    <n v="29.77"/>
    <s v="USD"/>
    <n v="29.77"/>
    <n v="0"/>
    <n v="0"/>
    <n v="29.77"/>
    <n v="2.98"/>
  </r>
  <r>
    <s v="f737782a-2573-4fbd-b3f1-231bd3754d0e"/>
    <d v="2019-06-15T18:15:56"/>
    <d v="2019-06-15T00:00:00"/>
    <s v="5:47PM"/>
    <d v="2019-06-15T00:00:00"/>
    <s v="1:47PM"/>
    <s v="--"/>
    <s v="--"/>
    <s v="--"/>
    <s v="--"/>
    <s v="-05:00"/>
    <s v="Blade"/>
    <s v="Employee5"/>
    <s v="Employee5@blyblade.com"/>
    <x v="9"/>
    <s v="--"/>
    <s v="Travel | Black SUV"/>
    <x v="2"/>
    <x v="3"/>
    <s v="--"/>
    <s v="07105, USA"/>
    <s v="07032, USA"/>
    <x v="8"/>
    <s v="CORP - Employee Rides"/>
    <s v="DEPT - OPS - NY"/>
    <s v="Monthly Billing"/>
    <s v="Fare"/>
    <n v="25"/>
    <n v="0"/>
    <n v="0"/>
    <n v="25"/>
    <s v="USD"/>
    <n v="25"/>
    <n v="0"/>
    <n v="0"/>
    <n v="25"/>
    <n v="2.5"/>
  </r>
  <r>
    <s v="05c58846-76e1-4ceb-8908-b47d462b0012"/>
    <d v="2019-08-28T01:20:47"/>
    <d v="2019-08-28T00:00:00"/>
    <s v="1:04AM"/>
    <d v="2019-08-27T00:00:00"/>
    <s v="9:04PM"/>
    <d v="2019-08-28T00:00:00"/>
    <s v="1:15AM"/>
    <d v="2019-08-27T00:00:00"/>
    <s v="9:15PM"/>
    <s v="-05:00"/>
    <s v="Blade"/>
    <s v="Employee29"/>
    <s v="Employee29@blyblade.com"/>
    <x v="7"/>
    <s v="--"/>
    <s v="Travel | UberX Diamond"/>
    <x v="0"/>
    <x v="23"/>
    <n v="7"/>
    <s v="10011, USA"/>
    <s v="10014, USA"/>
    <x v="7"/>
    <s v="I'M RIDING EARLY/LATE"/>
    <s v="DEPT - OPS - NY"/>
    <s v="Monthly Billing"/>
    <s v="Tip"/>
    <n v="0"/>
    <n v="0"/>
    <n v="1.03"/>
    <n v="1.03"/>
    <s v="USD"/>
    <n v="0"/>
    <n v="0"/>
    <n v="1.03"/>
    <n v="1.03"/>
    <n v="0"/>
  </r>
  <r>
    <s v="cb7a19d6-745f-41f0-8db4-13be13bbd848"/>
    <d v="2019-06-15T19:10:14"/>
    <d v="2019-06-15T00:00:00"/>
    <s v="6:04PM"/>
    <d v="2019-06-15T00:00:00"/>
    <s v="2:04PM"/>
    <d v="2019-06-15T00:00:00"/>
    <s v="7:10PM"/>
    <d v="2019-06-15T00:00:00"/>
    <s v="3:10PM"/>
    <s v="-05:00"/>
    <s v="Blade"/>
    <s v="Employee14"/>
    <s v="Employee14@blyblade.com"/>
    <x v="5"/>
    <s v="--"/>
    <s v="Travel | UberX"/>
    <x v="0"/>
    <x v="363"/>
    <n v="59"/>
    <s v="11430, USA"/>
    <s v="10003, USA"/>
    <x v="8"/>
    <s v="CORP - Employee Rides"/>
    <s v="DEPT - OPS - NY"/>
    <s v="Monthly Billing"/>
    <s v="Fare"/>
    <n v="83.92"/>
    <n v="0"/>
    <n v="0"/>
    <n v="83.92"/>
    <s v="USD"/>
    <n v="83.92"/>
    <n v="0"/>
    <n v="0"/>
    <n v="83.92"/>
    <n v="8.39"/>
  </r>
  <r>
    <s v="5b8a446e-5b50-4860-b9d7-bcfff55d2c65"/>
    <d v="2019-06-15T19:44:41"/>
    <d v="2019-06-15T00:00:00"/>
    <s v="6:25PM"/>
    <d v="2019-06-15T00:00:00"/>
    <s v="2:25PM"/>
    <d v="2019-06-15T00:00:00"/>
    <s v="7:44PM"/>
    <d v="2019-06-15T00:00:00"/>
    <s v="3:44PM"/>
    <s v="-05:00"/>
    <s v="Blade"/>
    <s v="Employee5"/>
    <s v="Employee5@blyblade.com"/>
    <x v="9"/>
    <s v="--"/>
    <s v="Travel | Black SUV"/>
    <x v="2"/>
    <x v="1100"/>
    <n v="67"/>
    <s v=""/>
    <s v="10019, USA"/>
    <x v="8"/>
    <s v="CORP - Employee Rides"/>
    <s v="DEPT - OPS - NY"/>
    <s v="Monthly Billing"/>
    <s v="Fare"/>
    <n v="189.89"/>
    <n v="0"/>
    <n v="0"/>
    <n v="189.89"/>
    <s v="USD"/>
    <n v="189.89"/>
    <n v="0"/>
    <n v="0"/>
    <n v="189.89"/>
    <n v="18.989999999999998"/>
  </r>
  <r>
    <s v="1e870f0d-6fa2-42d8-bf1b-67aaf8ac804f"/>
    <d v="2019-06-19T20:05:35"/>
    <d v="2019-06-19T00:00:00"/>
    <s v="7:56PM"/>
    <d v="2019-06-19T00:00:00"/>
    <s v="3:56PM"/>
    <s v="--"/>
    <s v="--"/>
    <s v="--"/>
    <s v="--"/>
    <s v="-05:00"/>
    <s v="Blade"/>
    <s v="Employee16"/>
    <s v="Employee16@blyblade.com"/>
    <x v="13"/>
    <s v="--"/>
    <s v="Travel | Black"/>
    <x v="0"/>
    <x v="3"/>
    <s v="--"/>
    <s v="10001, USA"/>
    <s v="10011, USA"/>
    <x v="8"/>
    <s v="CORP - Employee Rides"/>
    <s v="DEPT - OPS - NY"/>
    <s v="Monthly Billing"/>
    <s v="Fare"/>
    <n v="10.89"/>
    <n v="0"/>
    <n v="0"/>
    <n v="10.89"/>
    <s v="USD"/>
    <n v="10.89"/>
    <n v="0"/>
    <n v="0"/>
    <n v="10.89"/>
    <n v="1.0900000000000001"/>
  </r>
  <r>
    <s v="a35830d1-d82a-4c8b-b2e8-173861f1b8ce"/>
    <d v="2019-06-22T01:01:18"/>
    <d v="2019-06-22T00:00:00"/>
    <s v="12:14AM"/>
    <d v="2019-06-21T00:00:00"/>
    <s v="8:14PM"/>
    <d v="2019-06-22T00:00:00"/>
    <s v="1:01AM"/>
    <d v="2019-06-21T00:00:00"/>
    <s v="9:01PM"/>
    <s v="-05:00"/>
    <s v="Blade"/>
    <s v="Employee9"/>
    <s v="Employee9@blyblade.com"/>
    <x v="8"/>
    <s v="--"/>
    <s v="Travel | UberX"/>
    <x v="1"/>
    <x v="1101"/>
    <n v="39"/>
    <s v="11954, USA"/>
    <s v="11975, USA"/>
    <x v="8"/>
    <s v="CORP - Employee Rides"/>
    <s v="DEPT - FR - NY"/>
    <s v="Monthly Billing"/>
    <s v="Fare"/>
    <n v="59"/>
    <n v="0"/>
    <n v="0"/>
    <n v="59"/>
    <s v="USD"/>
    <n v="59"/>
    <n v="0"/>
    <n v="0"/>
    <n v="59"/>
    <n v="5.9"/>
  </r>
  <r>
    <s v="54c30a15-177b-4229-8f6e-c80bf017fea0"/>
    <d v="2019-06-26T22:44:42"/>
    <d v="2019-06-26T00:00:00"/>
    <s v="9:09PM"/>
    <d v="2019-06-26T00:00:00"/>
    <s v="5:09PM"/>
    <d v="2019-06-26T00:00:00"/>
    <s v="10:44PM"/>
    <d v="2019-06-26T00:00:00"/>
    <s v="6:44PM"/>
    <s v="-05:00"/>
    <s v="Blade"/>
    <s v="Employee5"/>
    <s v="Employee5@blyblade.com"/>
    <x v="9"/>
    <s v="--"/>
    <s v="Travel | UberX"/>
    <x v="0"/>
    <x v="1102"/>
    <n v="91"/>
    <s v="10001, USA"/>
    <s v="11430, USA"/>
    <x v="8"/>
    <s v="CORP - Employee Rides"/>
    <s v="DEPT - OPS - NY"/>
    <s v="Monthly Billing"/>
    <s v="Fare"/>
    <n v="92.99"/>
    <n v="0"/>
    <n v="0"/>
    <n v="92.99"/>
    <s v="USD"/>
    <n v="92.99"/>
    <n v="0"/>
    <n v="0"/>
    <n v="92.99"/>
    <n v="9.3000000000000007"/>
  </r>
  <r>
    <s v="5f861bc9-8991-4665-bd4c-9a3ef859b8a2"/>
    <d v="2019-08-28T02:39:01"/>
    <d v="2019-08-28T00:00:00"/>
    <s v="2:15AM"/>
    <d v="2019-08-27T00:00:00"/>
    <s v="10:15PM"/>
    <d v="2019-08-28T00:00:00"/>
    <s v="2:30AM"/>
    <d v="2019-08-27T00:00:00"/>
    <s v="10:30PM"/>
    <s v="-05:00"/>
    <s v="Blade"/>
    <s v="Employee2"/>
    <s v="Employee2@blyblade.com"/>
    <x v="2"/>
    <s v="--"/>
    <s v="Travel | UberX Diamond"/>
    <x v="0"/>
    <x v="2"/>
    <n v="12"/>
    <s v="10011, USA"/>
    <s v="10027, USA"/>
    <x v="7"/>
    <s v="I'M RIDING EARLY/LATE"/>
    <s v="DEPT - OPS - NY"/>
    <s v="Monthly Billing"/>
    <s v="Tip"/>
    <n v="0"/>
    <n v="0"/>
    <n v="3.55"/>
    <n v="3.55"/>
    <s v="USD"/>
    <n v="0"/>
    <n v="0"/>
    <n v="3.55"/>
    <n v="3.55"/>
    <n v="0"/>
  </r>
  <r>
    <s v="38f367cc-b076-476f-af2f-b37620291e01"/>
    <d v="2019-06-27T23:11:27"/>
    <d v="2019-06-27T00:00:00"/>
    <s v="11:01PM"/>
    <d v="2019-06-27T00:00:00"/>
    <s v="7:01PM"/>
    <s v="--"/>
    <s v="--"/>
    <s v="--"/>
    <s v="--"/>
    <s v="-05:00"/>
    <s v="Blade"/>
    <s v="Employee13"/>
    <s v="Employee13@blyblade.com"/>
    <x v="33"/>
    <s v="--"/>
    <s v="Travel | Black SUV"/>
    <x v="0"/>
    <x v="3"/>
    <s v="--"/>
    <s v="10016, USA"/>
    <s v="10010, USA"/>
    <x v="8"/>
    <s v="CORP - Employee Rides"/>
    <s v="DEPT - CX"/>
    <s v="Monthly Billing"/>
    <s v="Fare"/>
    <n v="10.89"/>
    <n v="0"/>
    <n v="0"/>
    <n v="10.89"/>
    <s v="USD"/>
    <n v="10.89"/>
    <n v="0"/>
    <n v="0"/>
    <n v="10.89"/>
    <n v="1.0900000000000001"/>
  </r>
  <r>
    <s v="daa0486a-1532-445b-a5ad-d716871458c1"/>
    <d v="2019-06-27T23:27:36"/>
    <d v="2019-06-27T00:00:00"/>
    <s v="11:03PM"/>
    <d v="2019-06-27T00:00:00"/>
    <s v="7:03PM"/>
    <d v="2019-06-27T00:00:00"/>
    <s v="11:27PM"/>
    <d v="2019-06-27T00:00:00"/>
    <s v="7:27PM"/>
    <s v="-05:00"/>
    <s v="Blade"/>
    <s v="Employee26"/>
    <s v="Employee26@blyblade.com"/>
    <x v="24"/>
    <s v="--"/>
    <s v="Travel | Black SUV"/>
    <x v="0"/>
    <x v="449"/>
    <n v="18"/>
    <s v="10010, USA"/>
    <s v="10004, USA"/>
    <x v="8"/>
    <s v="CORP - Employee Rides"/>
    <s v="DEPT - OPS - NY"/>
    <s v="Monthly Billing"/>
    <s v="Fare"/>
    <n v="67.150000000000006"/>
    <n v="0"/>
    <n v="0"/>
    <n v="67.150000000000006"/>
    <s v="USD"/>
    <n v="67.150000000000006"/>
    <n v="0"/>
    <n v="0"/>
    <n v="67.150000000000006"/>
    <n v="6.72"/>
  </r>
  <r>
    <s v="a0d8ea5c-138c-4d0c-be9d-93e418986427"/>
    <d v="2019-06-28T00:16:01"/>
    <d v="2019-06-27T00:00:00"/>
    <s v="11:55PM"/>
    <d v="2019-06-27T00:00:00"/>
    <s v="7:55PM"/>
    <d v="2019-06-28T00:00:00"/>
    <s v="12:15AM"/>
    <d v="2019-06-27T00:00:00"/>
    <s v="8:15PM"/>
    <s v="-05:00"/>
    <s v="Blade"/>
    <s v="Employee27"/>
    <s v="Employee27@blyblade.com"/>
    <x v="25"/>
    <s v="--"/>
    <s v="Travel | UberX Diamond"/>
    <x v="0"/>
    <x v="682"/>
    <n v="16"/>
    <s v="10004, USA"/>
    <s v="10010, USA"/>
    <x v="8"/>
    <s v="CORP - Employee Rides"/>
    <s v="DEPT - OPS - NY"/>
    <s v="Monthly Billing"/>
    <s v="Fare"/>
    <n v="17.38"/>
    <n v="0"/>
    <n v="0"/>
    <n v="17.38"/>
    <s v="USD"/>
    <n v="17.38"/>
    <n v="0"/>
    <n v="0"/>
    <n v="17.38"/>
    <n v="1.74"/>
  </r>
  <r>
    <s v="3481588b-58c8-4fdb-856c-2b38d0dd0d55"/>
    <d v="2019-08-28T09:36:51"/>
    <d v="2019-08-28T00:00:00"/>
    <s v="8:54AM"/>
    <d v="2019-08-28T00:00:00"/>
    <s v="4:54AM"/>
    <d v="2019-08-28T00:00:00"/>
    <s v="9:36AM"/>
    <d v="2019-08-28T00:00:00"/>
    <s v="5:36AM"/>
    <s v="-05:00"/>
    <s v="Blade"/>
    <s v="Employee10"/>
    <s v="Employee10@blyblade.com"/>
    <x v="20"/>
    <s v="--"/>
    <s v="Travel | UberX VIP"/>
    <x v="2"/>
    <x v="612"/>
    <n v="38"/>
    <s v="07608, USA"/>
    <s v="10038, USA"/>
    <x v="7"/>
    <s v="I'M RIDING"/>
    <s v="DEPT - OPS - CA"/>
    <s v="Monthly Billing"/>
    <s v="Tip"/>
    <n v="0"/>
    <n v="0"/>
    <n v="10.56"/>
    <n v="10.56"/>
    <s v="USD"/>
    <n v="0"/>
    <n v="0"/>
    <n v="10.56"/>
    <n v="10.56"/>
    <n v="0"/>
  </r>
  <r>
    <s v="4e29fb2b-b83c-46bc-85fe-97670db1c515"/>
    <d v="2019-07-01T13:43:25"/>
    <d v="2019-07-01T00:00:00"/>
    <s v="12:39PM"/>
    <d v="2019-07-01T00:00:00"/>
    <s v="8:39AM"/>
    <d v="2019-07-01T00:00:00"/>
    <s v="1:43PM"/>
    <d v="2019-07-01T00:00:00"/>
    <s v="9:43AM"/>
    <s v="-05:00"/>
    <s v="Blade"/>
    <s v="Employee13"/>
    <s v="Employee13@blyblade.com"/>
    <x v="33"/>
    <s v="--"/>
    <s v="Travel | UberX Diamond"/>
    <x v="0"/>
    <x v="433"/>
    <n v="53"/>
    <s v="10016, USA"/>
    <s v="10010, USA"/>
    <x v="8"/>
    <s v="CORP - Employee Rides"/>
    <s v="DEPT - CX"/>
    <s v="Monthly Billing"/>
    <s v="Fare"/>
    <n v="57.1"/>
    <n v="0"/>
    <n v="0"/>
    <n v="57.1"/>
    <s v="USD"/>
    <n v="57.1"/>
    <n v="0"/>
    <n v="0"/>
    <n v="57.1"/>
    <n v="5.71"/>
  </r>
  <r>
    <s v="4cfdef98-4267-434f-9a24-8052c45b01f8"/>
    <d v="2019-08-28T10:11:01"/>
    <d v="2019-08-26T00:00:00"/>
    <s v="7:13PM"/>
    <d v="2019-08-26T00:00:00"/>
    <s v="3:13PM"/>
    <d v="2019-08-26T00:00:00"/>
    <s v="7:23PM"/>
    <d v="2019-08-26T00:00:00"/>
    <s v="3:23PM"/>
    <s v="-05:00"/>
    <s v="Blade"/>
    <s v="Employee53"/>
    <s v="Employee53@blyblade.com"/>
    <x v="51"/>
    <s v="--"/>
    <s v="Travel | UberX"/>
    <x v="2"/>
    <x v="737"/>
    <n v="6"/>
    <s v="07114, USA"/>
    <s v="07114, USA"/>
    <x v="7"/>
    <s v="I'M RIDING"/>
    <s v="DEPT - OPS - NY"/>
    <s v="Monthly Billing"/>
    <s v="Tip"/>
    <n v="0"/>
    <n v="0"/>
    <n v="3"/>
    <n v="3"/>
    <s v="USD"/>
    <n v="0"/>
    <n v="0"/>
    <n v="3"/>
    <n v="3"/>
    <n v="0"/>
  </r>
  <r>
    <s v="33ae53c6-5844-411d-b60e-543028bda4f1"/>
    <d v="2019-07-03T18:14:42"/>
    <d v="2019-07-03T00:00:00"/>
    <s v="3:43PM"/>
    <d v="2019-07-03T00:00:00"/>
    <s v="11:43AM"/>
    <d v="2019-07-03T00:00:00"/>
    <s v="6:14PM"/>
    <d v="2019-07-03T00:00:00"/>
    <s v="2:14PM"/>
    <s v="-05:00"/>
    <s v="Blade"/>
    <s v="Employee11"/>
    <s v="Employee11@blyblade.com"/>
    <x v="26"/>
    <s v="--"/>
    <s v="Travel | UberX"/>
    <x v="1"/>
    <x v="1103"/>
    <n v="133"/>
    <s v="11968, USA"/>
    <s v="11954, USA"/>
    <x v="8"/>
    <s v="CORP - Employee Rides"/>
    <s v="DEPT - CX"/>
    <s v="Monthly Billing"/>
    <s v="Fare"/>
    <n v="119.1"/>
    <n v="0"/>
    <n v="0"/>
    <n v="119.1"/>
    <s v="USD"/>
    <n v="119.1"/>
    <n v="0"/>
    <n v="0"/>
    <n v="119.1"/>
    <n v="11.91"/>
  </r>
  <r>
    <s v="f00c7981-ec27-4314-b24b-211b567a2c86"/>
    <d v="2019-07-03T23:42:25"/>
    <d v="2019-07-03T00:00:00"/>
    <s v="9:40PM"/>
    <d v="2019-07-03T00:00:00"/>
    <s v="5:40PM"/>
    <d v="2019-07-03T00:00:00"/>
    <s v="11:42PM"/>
    <d v="2019-07-03T00:00:00"/>
    <s v="7:42PM"/>
    <s v="-05:00"/>
    <s v="Blade"/>
    <s v="Employee7"/>
    <s v="Employee7@blyblade.com"/>
    <x v="23"/>
    <s v="--"/>
    <s v="Travel | UberX"/>
    <x v="0"/>
    <x v="527"/>
    <n v="111"/>
    <s v="10001, USA"/>
    <s v="11430, USA"/>
    <x v="8"/>
    <s v="CORP - Employee Rides"/>
    <s v="DEPT - OPS - NY"/>
    <s v="Monthly Billing"/>
    <s v="Fare"/>
    <n v="124.74"/>
    <n v="0"/>
    <n v="0"/>
    <n v="124.74"/>
    <s v="USD"/>
    <n v="124.74"/>
    <n v="0"/>
    <n v="0"/>
    <n v="124.74"/>
    <n v="12.47"/>
  </r>
  <r>
    <s v="37bcce93-0325-42d0-b3c0-e840ccd9b3a2"/>
    <d v="2019-07-06T18:07:28"/>
    <d v="2019-07-06T00:00:00"/>
    <s v="5:21PM"/>
    <d v="2019-07-06T00:00:00"/>
    <s v="1:21PM"/>
    <d v="2019-07-06T00:00:00"/>
    <s v="6:07PM"/>
    <d v="2019-07-06T00:00:00"/>
    <s v="2:07PM"/>
    <s v="-05:00"/>
    <s v="Blade"/>
    <s v="Employee1"/>
    <s v="Employee1@blyblade.com"/>
    <x v="41"/>
    <s v="--"/>
    <s v="Travel | Premium SUV"/>
    <x v="1"/>
    <x v="1104"/>
    <n v="35"/>
    <s v="11937, USA"/>
    <s v="11968, USA"/>
    <x v="8"/>
    <s v="CORP - Employee Rides"/>
    <s v="DEPT - CX"/>
    <s v="Monthly Billing"/>
    <s v="Fare"/>
    <n v="122.86"/>
    <n v="0"/>
    <n v="0"/>
    <n v="122.86"/>
    <s v="USD"/>
    <n v="122.86"/>
    <n v="0"/>
    <n v="0"/>
    <n v="122.86"/>
    <n v="12.29"/>
  </r>
  <r>
    <s v="5f26e535-ed73-4e55-b455-6c799326ace5"/>
    <d v="2019-07-12T00:32:23"/>
    <d v="2019-07-11T00:00:00"/>
    <s v="11:58PM"/>
    <d v="2019-07-11T00:00:00"/>
    <s v="7:58PM"/>
    <d v="2019-07-12T00:00:00"/>
    <s v="12:32AM"/>
    <d v="2019-07-11T00:00:00"/>
    <s v="8:32PM"/>
    <s v="-05:00"/>
    <s v="Blade"/>
    <s v="Employee17"/>
    <s v="Employee17@blyblade.com"/>
    <x v="12"/>
    <s v="--"/>
    <s v="Travel | UberX Diamond"/>
    <x v="0"/>
    <x v="2"/>
    <n v="20"/>
    <s v="10004, USA"/>
    <s v="10017, USA"/>
    <x v="8"/>
    <s v="CORP - Employee Rides"/>
    <s v="DEPT - OPS - NY"/>
    <s v="Monthly Billing"/>
    <s v="Fare"/>
    <n v="29.54"/>
    <n v="0"/>
    <n v="0"/>
    <n v="29.54"/>
    <s v="USD"/>
    <n v="29.54"/>
    <n v="0"/>
    <n v="0"/>
    <n v="29.54"/>
    <n v="2.95"/>
  </r>
  <r>
    <s v="be20f7cc-985b-43e1-90e3-68f91588117e"/>
    <d v="2019-07-12T21:23:24"/>
    <d v="2019-07-12T00:00:00"/>
    <s v="8:27PM"/>
    <d v="2019-07-12T00:00:00"/>
    <s v="4:27PM"/>
    <d v="2019-07-12T00:00:00"/>
    <s v="9:23PM"/>
    <d v="2019-07-12T00:00:00"/>
    <s v="5:23PM"/>
    <s v="-05:00"/>
    <s v="Blade"/>
    <s v="Employee26"/>
    <s v="Employee26@blyblade.com"/>
    <x v="24"/>
    <s v="--"/>
    <s v="Travel | Black"/>
    <x v="2"/>
    <x v="1105"/>
    <n v="52"/>
    <s v="07608, USA"/>
    <s v="10010, USA"/>
    <x v="8"/>
    <s v="CORP - Employee Rides"/>
    <s v="DEPT - OPS - NY"/>
    <s v="Monthly Billing"/>
    <s v="Fare"/>
    <n v="169.25"/>
    <n v="0"/>
    <n v="0"/>
    <n v="169.25"/>
    <s v="USD"/>
    <n v="169.25"/>
    <n v="0"/>
    <n v="0"/>
    <n v="169.25"/>
    <n v="16.93"/>
  </r>
  <r>
    <s v="b2db7fb8-dbd3-4864-81d0-689677de6e06"/>
    <d v="2019-07-12T23:33:00"/>
    <d v="2019-07-12T00:00:00"/>
    <s v="10:48PM"/>
    <d v="2019-07-12T00:00:00"/>
    <s v="6:48PM"/>
    <d v="2019-07-12T00:00:00"/>
    <s v="11:32PM"/>
    <d v="2019-07-12T00:00:00"/>
    <s v="7:32PM"/>
    <s v="-05:00"/>
    <s v="Blade"/>
    <s v="Employee11"/>
    <s v="Employee11@blyblade.com"/>
    <x v="26"/>
    <s v="--"/>
    <s v="Travel | UberX"/>
    <x v="1"/>
    <x v="1106"/>
    <n v="38"/>
    <s v="11978, USA"/>
    <s v="11962, USA"/>
    <x v="8"/>
    <s v="CORP - Employee Rides"/>
    <s v="DEPT - CX"/>
    <s v="Monthly Billing"/>
    <s v="Fare"/>
    <n v="53.66"/>
    <n v="0"/>
    <n v="0"/>
    <n v="53.66"/>
    <s v="USD"/>
    <n v="53.66"/>
    <n v="0"/>
    <n v="0"/>
    <n v="53.66"/>
    <n v="5.37"/>
  </r>
  <r>
    <s v="2e225bf9-5dd3-4f1b-8738-4d21654e7a4e"/>
    <d v="2019-07-12T23:33:49"/>
    <d v="2019-07-12T00:00:00"/>
    <s v="10:47PM"/>
    <d v="2019-07-12T00:00:00"/>
    <s v="6:47PM"/>
    <d v="2019-07-12T00:00:00"/>
    <s v="11:33PM"/>
    <d v="2019-07-12T00:00:00"/>
    <s v="7:33PM"/>
    <s v="-05:00"/>
    <s v="Blade"/>
    <s v="Employee1"/>
    <s v="Employee1@blyblade.com"/>
    <x v="41"/>
    <s v="--"/>
    <s v="Travel | UberX"/>
    <x v="1"/>
    <x v="1107"/>
    <n v="40"/>
    <s v="11978, USA"/>
    <s v="11968, USA"/>
    <x v="8"/>
    <s v="CORP - Employee Rides"/>
    <s v="DEPT - CX"/>
    <s v="Monthly Billing"/>
    <s v="Fare"/>
    <n v="47.34"/>
    <n v="0"/>
    <n v="0"/>
    <n v="47.34"/>
    <s v="USD"/>
    <n v="47.34"/>
    <n v="0"/>
    <n v="0"/>
    <n v="47.34"/>
    <n v="4.7300000000000004"/>
  </r>
  <r>
    <s v="a8ed4a3b-360a-4ead-a729-ad219b499a94"/>
    <d v="2019-07-18T11:50:42"/>
    <d v="2019-07-18T00:00:00"/>
    <s v="11:36AM"/>
    <d v="2019-07-18T00:00:00"/>
    <s v="7:36AM"/>
    <s v="--"/>
    <s v="--"/>
    <s v="--"/>
    <s v="--"/>
    <s v="-05:00"/>
    <s v="Blade"/>
    <s v="Employee17"/>
    <s v="Employee17@blyblade.com"/>
    <x v="12"/>
    <s v="--"/>
    <s v="Travel | Black SUV"/>
    <x v="0"/>
    <x v="3"/>
    <s v="--"/>
    <s v="10280, USA"/>
    <s v="10004, USA"/>
    <x v="8"/>
    <s v="CORP - Employee Rides"/>
    <s v="DEPT - OPS - NY"/>
    <s v="Monthly Billing"/>
    <s v="Fare"/>
    <n v="10.89"/>
    <n v="0"/>
    <n v="0"/>
    <n v="10.89"/>
    <s v="USD"/>
    <n v="10.89"/>
    <n v="0"/>
    <n v="0"/>
    <n v="10.89"/>
    <n v="1.0900000000000001"/>
  </r>
  <r>
    <s v="ce039fe6-07a6-4151-b993-9d0aefab432a"/>
    <d v="2019-07-19T01:06:40"/>
    <d v="2019-07-19T00:00:00"/>
    <s v="12:49AM"/>
    <d v="2019-07-18T00:00:00"/>
    <s v="8:49PM"/>
    <d v="2019-07-19T00:00:00"/>
    <s v="1:06AM"/>
    <d v="2019-07-18T00:00:00"/>
    <s v="9:06PM"/>
    <s v="-05:00"/>
    <s v="Blade"/>
    <s v="Employee29"/>
    <s v="Employee29@blyblade.com"/>
    <x v="7"/>
    <s v="--"/>
    <s v="Travel | UberX Diamond"/>
    <x v="0"/>
    <x v="20"/>
    <n v="12"/>
    <s v="10011, USA"/>
    <s v="10014, USA"/>
    <x v="13"/>
    <s v="I'M RIDING EARLY/LATE"/>
    <s v="DEPT - OPS - NY"/>
    <s v="Monthly Billing"/>
    <s v="Fare"/>
    <n v="10.88"/>
    <n v="0"/>
    <n v="0"/>
    <n v="10.88"/>
    <s v="USD"/>
    <n v="10.88"/>
    <n v="0"/>
    <n v="0"/>
    <n v="10.88"/>
    <n v="1.0900000000000001"/>
  </r>
  <r>
    <s v="0b9fd8e1-458d-4b4c-aa36-6ac1aa350bbd"/>
    <d v="2019-08-28T16:24:48"/>
    <d v="2019-08-28T00:00:00"/>
    <s v="11:24AM"/>
    <d v="2019-08-28T00:00:00"/>
    <s v="7:24AM"/>
    <d v="2019-08-28T00:00:00"/>
    <s v="12:04PM"/>
    <d v="2019-08-28T00:00:00"/>
    <s v="8:04AM"/>
    <s v="-05:00"/>
    <s v="Blade"/>
    <s v="Employee25"/>
    <s v="Employee25@blyblade.com"/>
    <x v="21"/>
    <s v="--"/>
    <s v="Travel | UberX Diamond"/>
    <x v="2"/>
    <x v="719"/>
    <n v="35"/>
    <s v="07087, USA"/>
    <s v="10016, USA"/>
    <x v="5"/>
    <s v="PRODUCT RIDING"/>
    <s v="DEPT - CX"/>
    <s v="Monthly Billing"/>
    <s v="Tip"/>
    <n v="0"/>
    <n v="0"/>
    <n v="5.94"/>
    <n v="5.94"/>
    <s v="USD"/>
    <n v="0"/>
    <n v="0"/>
    <n v="5.94"/>
    <n v="5.94"/>
    <n v="0"/>
  </r>
  <r>
    <s v="1a4d3128-80bc-4244-bebb-058e83e5b57e"/>
    <d v="2019-07-19T01:30:34"/>
    <d v="2019-07-19T00:00:00"/>
    <s v="1:04AM"/>
    <d v="2019-07-18T00:00:00"/>
    <s v="9:04PM"/>
    <d v="2019-07-19T00:00:00"/>
    <s v="1:30AM"/>
    <d v="2019-07-18T00:00:00"/>
    <s v="9:30PM"/>
    <s v="-05:00"/>
    <s v="Blade"/>
    <s v="Employee9"/>
    <s v="Employee9@blyblade.com"/>
    <x v="8"/>
    <s v="--"/>
    <s v="Travel | UberX"/>
    <x v="0"/>
    <x v="232"/>
    <n v="22"/>
    <s v="10011, USA"/>
    <s v="10065, USA"/>
    <x v="13"/>
    <s v="I'M RIDING EARLY/LATE"/>
    <s v="DEPT - FR - NY"/>
    <s v="Monthly Billing"/>
    <s v="Fare"/>
    <n v="26.97"/>
    <n v="0"/>
    <n v="0"/>
    <n v="26.97"/>
    <s v="USD"/>
    <n v="26.97"/>
    <n v="0"/>
    <n v="0"/>
    <n v="26.97"/>
    <n v="2.7"/>
  </r>
  <r>
    <s v="c3df0a44-3514-49e6-820f-d0401206dee5"/>
    <d v="2019-07-19T11:12:37"/>
    <d v="2019-07-19T00:00:00"/>
    <s v="10:44AM"/>
    <d v="2019-07-19T00:00:00"/>
    <s v="6:44AM"/>
    <d v="2019-07-19T00:00:00"/>
    <s v="11:12AM"/>
    <d v="2019-07-19T00:00:00"/>
    <s v="7:12AM"/>
    <s v="-05:00"/>
    <s v="Blade"/>
    <s v="Employee42"/>
    <s v="Employee42@blyblade.com"/>
    <x v="31"/>
    <s v="--"/>
    <s v="Travel | UberX"/>
    <x v="0"/>
    <x v="1108"/>
    <n v="22"/>
    <s v="10011, USA"/>
    <s v="07608, USA"/>
    <x v="13"/>
    <s v="I'M RIDING"/>
    <s v="--"/>
    <s v="Monthly Billing"/>
    <s v="Fare"/>
    <n v="64.400000000000006"/>
    <n v="0"/>
    <n v="0"/>
    <n v="64.400000000000006"/>
    <s v="USD"/>
    <n v="64.400000000000006"/>
    <n v="0"/>
    <n v="0"/>
    <n v="64.400000000000006"/>
    <n v="6.44"/>
  </r>
  <r>
    <s v="bc9671d8-e867-45c4-bbea-fd5175e7626e"/>
    <d v="2019-07-19T20:23:11"/>
    <d v="2019-07-19T00:00:00"/>
    <s v="8:12PM"/>
    <d v="2019-07-19T00:00:00"/>
    <s v="4:12PM"/>
    <s v="--"/>
    <s v="--"/>
    <s v="--"/>
    <s v="--"/>
    <s v="-05:00"/>
    <s v="Blade"/>
    <s v="Employee42"/>
    <s v="Employee42@blyblade.com"/>
    <x v="31"/>
    <s v="--"/>
    <s v="Travel | UberX"/>
    <x v="2"/>
    <x v="270"/>
    <n v="7"/>
    <s v="07608, USA"/>
    <s v="07608, USA"/>
    <x v="13"/>
    <s v="I'M RIDING"/>
    <s v="--"/>
    <s v="Monthly Billing"/>
    <s v="Fare"/>
    <n v="7.48"/>
    <n v="0"/>
    <n v="0"/>
    <n v="7.48"/>
    <s v="USD"/>
    <n v="7.48"/>
    <n v="0"/>
    <n v="0"/>
    <n v="7.48"/>
    <n v="0.75"/>
  </r>
  <r>
    <s v="34b6f601-bf4d-4e2b-9fba-4c6d9232cb73"/>
    <d v="2019-07-20T01:31:26"/>
    <d v="2019-07-20T00:00:00"/>
    <s v="12:31AM"/>
    <d v="2019-07-19T00:00:00"/>
    <s v="8:31PM"/>
    <d v="2019-07-20T00:00:00"/>
    <s v="1:31AM"/>
    <d v="2019-07-19T00:00:00"/>
    <s v="9:31PM"/>
    <s v="-05:00"/>
    <s v="Blade"/>
    <s v="Employee44"/>
    <s v="Employee44@blyblade.com"/>
    <x v="44"/>
    <s v="--"/>
    <s v="Travel | UberX"/>
    <x v="0"/>
    <x v="720"/>
    <n v="54"/>
    <s v="10011, USA"/>
    <s v="10002, USA"/>
    <x v="13"/>
    <s v="I'M RIDING EARLY/LATE"/>
    <s v="DEPT - FR - NY"/>
    <s v="Monthly Billing"/>
    <s v="Fare"/>
    <n v="50.68"/>
    <n v="0"/>
    <n v="0"/>
    <n v="50.68"/>
    <s v="USD"/>
    <n v="50.68"/>
    <n v="0"/>
    <n v="0"/>
    <n v="50.68"/>
    <n v="5.07"/>
  </r>
  <r>
    <s v="bc9671d8-e867-45c4-bbea-fd5175e7626e"/>
    <d v="2019-07-20T07:31:02"/>
    <d v="2019-07-19T00:00:00"/>
    <s v="8:12PM"/>
    <d v="2019-07-19T00:00:00"/>
    <s v="4:12PM"/>
    <s v="--"/>
    <s v="--"/>
    <s v="--"/>
    <s v="--"/>
    <s v="-05:00"/>
    <s v="Blade"/>
    <s v="Employee42"/>
    <s v="Employee42@blyblade.com"/>
    <x v="31"/>
    <s v="--"/>
    <s v="Travel | UberX"/>
    <x v="2"/>
    <x v="270"/>
    <n v="7"/>
    <s v="07608, USA"/>
    <s v="07608, USA"/>
    <x v="13"/>
    <s v="I'M RIDING"/>
    <s v="--"/>
    <s v="Monthly Billing"/>
    <s v="Fare"/>
    <n v="59.04"/>
    <n v="0"/>
    <n v="0"/>
    <n v="59.04"/>
    <s v="USD"/>
    <n v="59.04"/>
    <n v="0"/>
    <n v="0"/>
    <n v="59.04"/>
    <n v="5.9"/>
  </r>
  <r>
    <s v="a08205b8-7a35-4110-b9d8-eef5401a67c3"/>
    <d v="2019-07-21T16:50:57"/>
    <d v="2019-07-21T00:00:00"/>
    <s v="4:47PM"/>
    <d v="2019-07-21T00:00:00"/>
    <s v="12:47PM"/>
    <s v="--"/>
    <s v="--"/>
    <s v="--"/>
    <s v="--"/>
    <s v="-05:00"/>
    <s v="Blade"/>
    <s v="Employee8"/>
    <s v="Employee8@blyblade.com"/>
    <x v="11"/>
    <s v="--"/>
    <s v="Travel | UberX Diamond"/>
    <x v="2"/>
    <x v="3"/>
    <s v="--"/>
    <s v="07444, USA"/>
    <s v="07457, USA"/>
    <x v="13"/>
    <s v="I'M RIDING"/>
    <s v="--"/>
    <s v="Monthly Billing"/>
    <s v="Fare"/>
    <n v="5"/>
    <n v="0"/>
    <n v="0"/>
    <n v="5"/>
    <s v="USD"/>
    <n v="5"/>
    <n v="0"/>
    <n v="0"/>
    <n v="5"/>
    <n v="0.5"/>
  </r>
  <r>
    <s v="42256285-de08-4722-87e0-b67a1f32b9c2"/>
    <d v="2019-07-21T17:45:01"/>
    <d v="2019-07-21T00:00:00"/>
    <s v="4:52PM"/>
    <d v="2019-07-21T00:00:00"/>
    <s v="12:52PM"/>
    <d v="2019-07-21T00:00:00"/>
    <s v="5:44PM"/>
    <d v="2019-07-21T00:00:00"/>
    <s v="1:44PM"/>
    <s v="-05:00"/>
    <s v="Blade"/>
    <s v="Employee17"/>
    <s v="Employee17@blyblade.com"/>
    <x v="12"/>
    <s v="--"/>
    <s v="Travel | Black"/>
    <x v="2"/>
    <x v="1109"/>
    <n v="42"/>
    <s v="07417, USA"/>
    <s v="10011, USA"/>
    <x v="13"/>
    <s v="I'M RIDING"/>
    <s v="DEPT - OPS - NY"/>
    <s v="Monthly Billing"/>
    <s v="Fare"/>
    <n v="163.69"/>
    <n v="0"/>
    <n v="0"/>
    <n v="163.69"/>
    <s v="USD"/>
    <n v="163.69"/>
    <n v="0"/>
    <n v="0"/>
    <n v="163.69"/>
    <n v="16.37"/>
  </r>
  <r>
    <s v="39d9001f-ba9d-4bae-84df-684937aa00b1"/>
    <d v="2019-07-22T10:40:53"/>
    <d v="2019-07-22T00:00:00"/>
    <s v="10:26AM"/>
    <d v="2019-07-22T00:00:00"/>
    <s v="6:26AM"/>
    <d v="2019-07-22T00:00:00"/>
    <s v="10:40AM"/>
    <d v="2019-07-22T00:00:00"/>
    <s v="6:40AM"/>
    <s v="-05:00"/>
    <s v="Blade"/>
    <s v="Employee17"/>
    <s v="Employee17@blyblade.com"/>
    <x v="12"/>
    <s v="--"/>
    <s v="Travel | UberX"/>
    <x v="1"/>
    <x v="60"/>
    <n v="4"/>
    <s v="11975, USA"/>
    <s v="11937, USA"/>
    <x v="13"/>
    <s v="I'M RIDING"/>
    <s v="DEPT - OPS - NY"/>
    <s v="Monthly Billing"/>
    <s v="Fare"/>
    <n v="15.51"/>
    <n v="0"/>
    <n v="0"/>
    <n v="15.51"/>
    <s v="USD"/>
    <n v="15.51"/>
    <n v="0"/>
    <n v="0"/>
    <n v="15.51"/>
    <n v="1.55"/>
  </r>
  <r>
    <s v="f327fafb-5433-44d2-bd23-a643d393a7be"/>
    <d v="2019-07-22T11:46:44"/>
    <d v="2019-07-22T00:00:00"/>
    <s v="11:33AM"/>
    <d v="2019-07-22T00:00:00"/>
    <s v="7:33AM"/>
    <d v="2019-07-22T00:00:00"/>
    <s v="11:46AM"/>
    <d v="2019-07-22T00:00:00"/>
    <s v="7:46AM"/>
    <s v="-05:00"/>
    <s v="Blade"/>
    <s v="Employee4"/>
    <s v="Employee4@blyblade.com"/>
    <x v="1"/>
    <s v="--"/>
    <s v="Travel | UberX"/>
    <x v="0"/>
    <x v="268"/>
    <n v="8"/>
    <s v="10038, USA"/>
    <s v="10004, USA"/>
    <x v="13"/>
    <s v="I'M RIDING"/>
    <s v="DEPT - CX"/>
    <s v="Monthly Billing"/>
    <s v="Fare"/>
    <n v="11.17"/>
    <n v="0"/>
    <n v="0"/>
    <n v="11.17"/>
    <s v="USD"/>
    <n v="11.17"/>
    <n v="0"/>
    <n v="0"/>
    <n v="11.17"/>
    <n v="1.1200000000000001"/>
  </r>
  <r>
    <s v="6ca2592a-10b8-42c2-af9a-bed41bd5ca7c"/>
    <d v="2019-08-02T00:37:56"/>
    <d v="2019-08-02T00:00:00"/>
    <s v="12:21AM"/>
    <d v="2019-08-01T00:00:00"/>
    <s v="8:21PM"/>
    <d v="2019-08-02T00:00:00"/>
    <s v="12:37AM"/>
    <d v="2019-08-01T00:00:00"/>
    <s v="8:37PM"/>
    <s v="-05:00"/>
    <s v="Blade"/>
    <s v="Employee17"/>
    <s v="Employee17@blyblade.com"/>
    <x v="12"/>
    <s v="--"/>
    <s v="Travel | UberX"/>
    <x v="0"/>
    <x v="167"/>
    <n v="7"/>
    <s v="10016, USA"/>
    <s v="10016, USA"/>
    <x v="14"/>
    <s v="I'M RIDING"/>
    <s v="DEPT - OPS - NY"/>
    <s v="Monthly Billing"/>
    <s v="Fare"/>
    <n v="10.76"/>
    <n v="0"/>
    <n v="0"/>
    <n v="10.76"/>
    <s v="USD"/>
    <n v="10.76"/>
    <n v="0"/>
    <n v="0"/>
    <n v="10.76"/>
    <n v="1.08"/>
  </r>
  <r>
    <s v="d260b90a-9151-4ca6-bd96-d10dad47162c"/>
    <d v="2019-08-10T20:01:38"/>
    <d v="2019-08-10T00:00:00"/>
    <s v="7:25PM"/>
    <d v="2019-08-10T00:00:00"/>
    <s v="3:25PM"/>
    <d v="2019-08-10T00:00:00"/>
    <s v="8:01PM"/>
    <d v="2019-08-10T00:00:00"/>
    <s v="4:01PM"/>
    <s v="-05:00"/>
    <s v="Blade"/>
    <s v="Employee17"/>
    <s v="Employee17@blyblade.com"/>
    <x v="12"/>
    <s v="--"/>
    <s v="Travel | UberX Diamond"/>
    <x v="5"/>
    <x v="66"/>
    <n v="13"/>
    <s v="02554, USA"/>
    <s v="02554, USA"/>
    <x v="14"/>
    <s v="I'M RIDING"/>
    <s v="DEPT - OPS - NY"/>
    <s v="Monthly Billing"/>
    <s v="Fare"/>
    <n v="15.27"/>
    <n v="0"/>
    <n v="0"/>
    <n v="15.27"/>
    <s v="USD"/>
    <n v="15.27"/>
    <n v="0"/>
    <n v="0"/>
    <n v="15.27"/>
    <n v="1.53"/>
  </r>
  <r>
    <s v="5e826b53-95f6-4b62-b334-4d8af5d12dbd"/>
    <d v="2019-08-15T00:30:21"/>
    <d v="2019-08-15T00:00:00"/>
    <s v="12:06AM"/>
    <d v="2019-08-14T00:00:00"/>
    <s v="8:06PM"/>
    <d v="2019-08-15T00:00:00"/>
    <s v="12:30AM"/>
    <d v="2019-08-14T00:00:00"/>
    <s v="8:30PM"/>
    <s v="-05:00"/>
    <s v="Blade"/>
    <s v="Employee17"/>
    <s v="Employee17@blyblade.com"/>
    <x v="12"/>
    <s v="--"/>
    <s v="Travel | UberX"/>
    <x v="0"/>
    <x v="223"/>
    <n v="9"/>
    <s v="10011, USA"/>
    <s v="10014, USA"/>
    <x v="14"/>
    <s v="I'M RIDING"/>
    <s v="DEPT - OPS - NY"/>
    <s v="Monthly Billing"/>
    <s v="Fare"/>
    <n v="14.58"/>
    <n v="0"/>
    <n v="0"/>
    <n v="14.58"/>
    <s v="USD"/>
    <n v="14.58"/>
    <n v="0"/>
    <n v="0"/>
    <n v="14.58"/>
    <n v="1.46"/>
  </r>
  <r>
    <s v="c31fae8f-4d5c-48a7-bfbd-b5dc5c654cd7"/>
    <d v="2019-08-15T23:55:44"/>
    <d v="2019-08-15T00:00:00"/>
    <s v="11:52PM"/>
    <d v="2019-08-15T00:00:00"/>
    <s v="7:52PM"/>
    <d v="2019-08-15T00:00:00"/>
    <s v="11:55PM"/>
    <d v="2019-08-15T00:00:00"/>
    <s v="7:55PM"/>
    <s v="-05:00"/>
    <s v="Blade"/>
    <s v="Employee17"/>
    <s v="Employee17@blyblade.com"/>
    <x v="12"/>
    <s v="--"/>
    <s v="Travel | UberX"/>
    <x v="0"/>
    <x v="1110"/>
    <n v="1"/>
    <s v="10016, USA"/>
    <s v="10017, USA"/>
    <x v="14"/>
    <s v="PRODUCT RIDING"/>
    <s v="DEPT - OPS - NY"/>
    <s v="Monthly Billing"/>
    <s v="Fare"/>
    <n v="10.76"/>
    <n v="0"/>
    <n v="0"/>
    <n v="10.76"/>
    <s v="USD"/>
    <n v="10.76"/>
    <n v="0"/>
    <n v="0"/>
    <n v="10.76"/>
    <n v="1.08"/>
  </r>
  <r>
    <s v="2d22e563-e4a0-4238-a574-94ebafdcfd0f"/>
    <d v="2019-08-28T02:06:17"/>
    <d v="2019-08-28T00:00:00"/>
    <s v="1:44AM"/>
    <d v="2019-08-27T00:00:00"/>
    <s v="9:44PM"/>
    <d v="2019-08-28T00:00:00"/>
    <s v="2:06AM"/>
    <d v="2019-08-27T00:00:00"/>
    <s v="10:06PM"/>
    <s v="-05:00"/>
    <s v="Blade"/>
    <s v="Employee17"/>
    <s v="Employee17@blyblade.com"/>
    <x v="12"/>
    <s v="--"/>
    <s v="Travel | UberX"/>
    <x v="0"/>
    <x v="140"/>
    <n v="16"/>
    <s v="10011, USA"/>
    <s v="10017, USA"/>
    <x v="14"/>
    <s v="I'M RIDING"/>
    <s v="DEPT - OPS - NY"/>
    <s v="Monthly Billing"/>
    <s v="Fare"/>
    <n v="21.44"/>
    <n v="0"/>
    <n v="0"/>
    <n v="21.44"/>
    <s v="USD"/>
    <n v="21.44"/>
    <n v="0"/>
    <n v="0"/>
    <n v="21.44"/>
    <n v="2.14"/>
  </r>
  <r>
    <s v="b1c9cb48-47bd-4e3a-b0bb-ab760fca0a4c"/>
    <d v="2019-08-31T00:35:30"/>
    <d v="2019-08-31T00:00:00"/>
    <s v="12:09AM"/>
    <d v="2019-08-30T00:00:00"/>
    <s v="8:09PM"/>
    <d v="2019-08-31T00:00:00"/>
    <s v="12:35AM"/>
    <d v="2019-08-30T00:00:00"/>
    <s v="8:35PM"/>
    <s v="-05:00"/>
    <s v="Blade"/>
    <s v="Employee17"/>
    <s v="Employee17@blyblade.com"/>
    <x v="12"/>
    <s v="--"/>
    <s v="Travel | UberX"/>
    <x v="0"/>
    <x v="464"/>
    <n v="22"/>
    <s v="10016, USA"/>
    <s v="10014, USA"/>
    <x v="14"/>
    <s v="I'M RIDING"/>
    <s v="DEPT - OPS - NY"/>
    <s v="Monthly Billing"/>
    <s v="Fare"/>
    <n v="23.35"/>
    <n v="0"/>
    <n v="0"/>
    <n v="23.35"/>
    <s v="USD"/>
    <n v="23.35"/>
    <n v="0"/>
    <n v="0"/>
    <n v="23.35"/>
    <n v="2.34"/>
  </r>
  <r>
    <s v="aae12bbe-715c-4bfc-adef-52a827f5f667"/>
    <m/>
    <d v="2019-06-01T00:00:00"/>
    <s v="9:04PM"/>
    <d v="2019-06-01T00:00:00"/>
    <s v="5:04PM"/>
    <d v="2019-06-01T00:00:00"/>
    <s v="10:23PM"/>
    <d v="2019-06-01T00:00:00"/>
    <s v="6:23PM"/>
    <s v="-05:00"/>
    <s v="Blade"/>
    <s v="Employee7"/>
    <s v="Employee7@blyblade.com"/>
    <x v="23"/>
    <s v="--"/>
    <s v="Central | Premium SUV"/>
    <x v="1"/>
    <x v="1111"/>
    <n v="71"/>
    <s v="11978, USA"/>
    <s v="11937, USA"/>
    <x v="9"/>
    <s v="OPS/FR/CX - PAX Rides"/>
    <s v="DEPT - OPS - NY"/>
    <s v="Monthly Billing"/>
    <s v="Fare"/>
    <n v="252.76"/>
    <n v="0"/>
    <n v="0"/>
    <n v="252.76"/>
    <s v="USD"/>
    <n v="252.76"/>
    <n v="0"/>
    <n v="0"/>
    <n v="252.76"/>
    <n v="25.28"/>
  </r>
  <r>
    <s v="a5942a38-0161-4c48-b40e-f9d487738b7f"/>
    <d v="2019-06-01T22:29:32"/>
    <d v="2019-06-01T00:00:00"/>
    <s v="9:06PM"/>
    <d v="2019-06-01T00:00:00"/>
    <s v="5:06PM"/>
    <d v="2019-06-01T00:00:00"/>
    <s v="10:29PM"/>
    <d v="2019-06-01T00:00:00"/>
    <s v="6:29PM"/>
    <s v="-05:00"/>
    <s v="Blade"/>
    <s v="Employee8"/>
    <s v="Employee8@blyblade.com"/>
    <x v="11"/>
    <s v="--"/>
    <s v="Central | Premium SUV"/>
    <x v="1"/>
    <x v="100"/>
    <n v="54"/>
    <s v="11978, USA"/>
    <s v="11930, USA"/>
    <x v="9"/>
    <s v="OPS/FR/CX - PAX Rides"/>
    <s v="--"/>
    <s v="Monthly Billing"/>
    <s v="Fare"/>
    <n v="269.19"/>
    <n v="0"/>
    <n v="0"/>
    <n v="269.19"/>
    <s v="USD"/>
    <n v="269.19"/>
    <n v="0"/>
    <n v="0"/>
    <n v="269.19"/>
    <n v="26.92"/>
  </r>
  <r>
    <s v="6c4416e6-d9dc-463d-b4ef-712134c58737"/>
    <d v="2019-08-29T13:51:55"/>
    <d v="2019-08-28T00:00:00"/>
    <s v="11:30PM"/>
    <d v="2019-08-28T00:00:00"/>
    <s v="7:30PM"/>
    <d v="2019-08-28T00:00:00"/>
    <s v="11:50PM"/>
    <d v="2019-08-28T00:00:00"/>
    <s v="7:50PM"/>
    <s v="-05:00"/>
    <s v="Blade"/>
    <s v="Employee16"/>
    <s v="Employee16@blyblade.com"/>
    <x v="13"/>
    <s v="--"/>
    <s v="Travel | UberXL"/>
    <x v="0"/>
    <x v="98"/>
    <n v="12"/>
    <s v="10001, USA"/>
    <s v="10019, USA"/>
    <x v="12"/>
    <s v="PAX TRAVEL"/>
    <s v="DEPT - OPS - NY"/>
    <s v="Monthly Billing"/>
    <s v="Adjustment"/>
    <n v="-23.4"/>
    <n v="0"/>
    <n v="0"/>
    <n v="-23.4"/>
    <s v="USD"/>
    <n v="-23.4"/>
    <n v="0"/>
    <n v="0"/>
    <n v="-23.4"/>
    <n v="-2.34"/>
  </r>
  <r>
    <s v="b2db54cd-0f7f-4ea4-b29e-4383986ca0b7"/>
    <d v="2019-06-04T16:42:08"/>
    <d v="2019-06-04T00:00:00"/>
    <s v="3:56PM"/>
    <d v="2019-06-04T00:00:00"/>
    <s v="11:56AM"/>
    <d v="2019-06-04T00:00:00"/>
    <s v="4:41PM"/>
    <d v="2019-06-04T00:00:00"/>
    <s v="12:41PM"/>
    <s v="-05:00"/>
    <s v="Blade"/>
    <s v="Employee21"/>
    <s v="Employee21@blyblade.com"/>
    <x v="28"/>
    <s v="--"/>
    <s v="Central | UberX"/>
    <x v="0"/>
    <x v="744"/>
    <n v="39"/>
    <s v="10011, USA"/>
    <s v="10016, USA"/>
    <x v="9"/>
    <s v="OPS/FR/CX - PAX Rides"/>
    <s v="--"/>
    <s v="Monthly Billing"/>
    <s v="Fare"/>
    <n v="34.39"/>
    <n v="0"/>
    <n v="0"/>
    <n v="34.39"/>
    <s v="USD"/>
    <n v="34.39"/>
    <n v="0"/>
    <n v="0"/>
    <n v="34.39"/>
    <n v="3.44"/>
  </r>
  <r>
    <s v="926da6fe-b9e1-54a0-b9ce-a09faffe83dc"/>
    <d v="2019-08-29T17:13:32"/>
    <d v="2019-08-29T00:00:00"/>
    <s v="5:00PM"/>
    <d v="2019-08-29T00:00:00"/>
    <s v="1:00PM"/>
    <d v="2019-08-29T00:00:00"/>
    <s v="5:13PM"/>
    <d v="2019-08-29T00:00:00"/>
    <s v="1:13PM"/>
    <s v="-05:00"/>
    <s v="Blade"/>
    <s v="Employee26"/>
    <s v="Employee26@blyblade.com"/>
    <x v="24"/>
    <s v="--"/>
    <s v="Eats"/>
    <x v="0"/>
    <x v="118"/>
    <n v="12"/>
    <s v="10010, USA"/>
    <s v="10010, USA"/>
    <x v="9"/>
    <s v="Blade - Lunch Policy"/>
    <s v="DEPT - OPS - NY"/>
    <s v="Monthly Billing"/>
    <s v="Fare and Tip"/>
    <n v="17.829999999999998"/>
    <n v="0"/>
    <n v="2.1"/>
    <n v="17.829999999999998"/>
    <s v="USD"/>
    <n v="17.829999999999998"/>
    <n v="0"/>
    <n v="2.1"/>
    <n v="17.829999999999998"/>
    <n v="1.78"/>
  </r>
  <r>
    <s v="3011efc0-43cd-5dee-a313-5ef6a0774265"/>
    <d v="2019-06-05T17:33:17"/>
    <d v="2019-06-05T00:00:00"/>
    <s v="4:31PM"/>
    <d v="2019-06-05T00:00:00"/>
    <s v="12:31PM"/>
    <d v="2019-06-05T00:00:00"/>
    <s v="5:33PM"/>
    <d v="2019-06-05T00:00:00"/>
    <s v="1:33PM"/>
    <s v="-05:00"/>
    <s v="Blade"/>
    <s v="Employee23"/>
    <s v="Employee23@blyblade.com"/>
    <x v="39"/>
    <s v="--"/>
    <s v="Eats"/>
    <x v="0"/>
    <x v="521"/>
    <n v="61"/>
    <s v="10010, USA"/>
    <s v="10010, USA"/>
    <x v="9"/>
    <s v="Blade - Lunch Policy"/>
    <s v="DEPT - FR - NY"/>
    <s v="Monthly Billing"/>
    <s v="Fare"/>
    <n v="19.23"/>
    <n v="0"/>
    <n v="0"/>
    <n v="19.23"/>
    <s v="USD"/>
    <n v="19.23"/>
    <n v="0"/>
    <n v="0"/>
    <n v="19.23"/>
    <n v="1.92"/>
  </r>
  <r>
    <s v="05a32e8a-1037-4ff9-ab08-99c97702de3c"/>
    <d v="2019-06-06T18:29:43"/>
    <d v="2019-06-06T00:00:00"/>
    <s v="5:55PM"/>
    <d v="2019-06-06T00:00:00"/>
    <s v="1:55PM"/>
    <d v="2019-06-06T00:00:00"/>
    <s v="6:29PM"/>
    <d v="2019-06-06T00:00:00"/>
    <s v="2:29PM"/>
    <s v="-05:00"/>
    <s v="Blade"/>
    <s v="Employee2"/>
    <s v="Employee2@blyblade.com"/>
    <x v="2"/>
    <s v="--"/>
    <s v="Central | Black SUV"/>
    <x v="0"/>
    <x v="659"/>
    <n v="23"/>
    <s v="10016, USA"/>
    <s v="10017, USA"/>
    <x v="9"/>
    <s v="OPS/FR/CX - PAX Rides"/>
    <s v="DEPT - OPS - NY"/>
    <s v="Monthly Billing"/>
    <s v="Fare"/>
    <n v="32.39"/>
    <n v="0"/>
    <n v="0"/>
    <n v="32.39"/>
    <s v="USD"/>
    <n v="32.39"/>
    <n v="0"/>
    <n v="0"/>
    <n v="32.39"/>
    <n v="3.24"/>
  </r>
  <r>
    <s v="0d9074a1-1d63-4be8-8889-b5381568b3f4"/>
    <d v="2019-06-07T10:43:52"/>
    <d v="2019-06-07T00:00:00"/>
    <s v="10:39AM"/>
    <d v="2019-06-07T00:00:00"/>
    <s v="6:39AM"/>
    <s v="--"/>
    <s v="--"/>
    <s v="--"/>
    <s v="--"/>
    <s v="-05:00"/>
    <s v="Blade"/>
    <s v="Employee5"/>
    <s v="Employee5@blyblade.com"/>
    <x v="9"/>
    <s v="--"/>
    <s v="Central | UberX"/>
    <x v="0"/>
    <x v="3"/>
    <s v="--"/>
    <s v="10001, USA"/>
    <s v="10014, USA"/>
    <x v="9"/>
    <s v="OPS/FR/CX - PAX Rides"/>
    <s v="DEPT - OPS - NY"/>
    <s v="Monthly Billing"/>
    <s v="Fare"/>
    <n v="5.44"/>
    <n v="0"/>
    <n v="0"/>
    <n v="5.44"/>
    <s v="USD"/>
    <n v="5.44"/>
    <n v="0"/>
    <n v="0"/>
    <n v="5.44"/>
    <n v="0.54"/>
  </r>
  <r>
    <s v="a036b3fc-5be8-49d7-9ac4-443f72099cb8"/>
    <d v="2019-06-07T10:58:06"/>
    <d v="2019-06-07T00:00:00"/>
    <s v="10:45AM"/>
    <d v="2019-06-07T00:00:00"/>
    <s v="6:45AM"/>
    <d v="2019-06-07T00:00:00"/>
    <s v="10:58AM"/>
    <d v="2019-06-07T00:00:00"/>
    <s v="6:58AM"/>
    <s v="-05:00"/>
    <s v="Blade"/>
    <s v="Employee5"/>
    <s v="Employee5@blyblade.com"/>
    <x v="9"/>
    <s v="--"/>
    <s v="Central | UberX"/>
    <x v="0"/>
    <x v="762"/>
    <n v="8"/>
    <s v="10014, USA"/>
    <s v="10001, USA"/>
    <x v="9"/>
    <s v="OPS/FR/CX - PAX Rides"/>
    <s v="DEPT - OPS - NY"/>
    <s v="Monthly Billing"/>
    <s v="Fare"/>
    <n v="13.79"/>
    <n v="0"/>
    <n v="0"/>
    <n v="13.79"/>
    <s v="USD"/>
    <n v="13.79"/>
    <n v="0"/>
    <n v="0"/>
    <n v="13.79"/>
    <n v="1.38"/>
  </r>
  <r>
    <s v="db6c2425-e4ff-4bad-a03a-5738451f303f"/>
    <d v="2019-08-29T19:37:38"/>
    <d v="2019-08-29T00:00:00"/>
    <s v="7:08PM"/>
    <d v="2019-08-29T00:00:00"/>
    <s v="3:08PM"/>
    <d v="2019-08-29T00:00:00"/>
    <s v="7:33PM"/>
    <d v="2019-08-29T00:00:00"/>
    <s v="3:33PM"/>
    <s v="-05:00"/>
    <s v="Blade"/>
    <s v="Employee53"/>
    <s v="Employee53@blyblade.com"/>
    <x v="51"/>
    <s v="--"/>
    <s v="Travel | Black SUV"/>
    <x v="2"/>
    <x v="271"/>
    <n v="17"/>
    <s v="07114, USA"/>
    <s v="07114, USA"/>
    <x v="12"/>
    <s v="PAX TRAVEL"/>
    <s v="DEPT - OPS - NY"/>
    <s v="Monthly Billing"/>
    <s v="Tip"/>
    <n v="0"/>
    <n v="0"/>
    <n v="6.06"/>
    <n v="6.06"/>
    <s v="USD"/>
    <n v="0"/>
    <n v="0"/>
    <n v="6.06"/>
    <n v="6.06"/>
    <n v="0"/>
  </r>
  <r>
    <s v="995cf039-21aa-532d-bc7a-21f3093f3ffe"/>
    <d v="2019-06-07T16:19:36"/>
    <d v="2019-06-07T00:00:00"/>
    <s v="4:08PM"/>
    <d v="2019-06-07T00:00:00"/>
    <s v="12:08PM"/>
    <d v="2019-06-07T00:00:00"/>
    <s v="4:19PM"/>
    <d v="2019-06-07T00:00:00"/>
    <s v="12:19PM"/>
    <s v="-05:00"/>
    <s v="Blade"/>
    <s v="Employee20"/>
    <s v="Employee20@blyblade.com"/>
    <x v="19"/>
    <s v="--"/>
    <s v="Eats"/>
    <x v="0"/>
    <x v="836"/>
    <n v="11"/>
    <s v="10010, USA"/>
    <s v="10010, USA"/>
    <x v="9"/>
    <s v="Blade - Lunch Policy"/>
    <s v="BLADE - CORP"/>
    <s v="Monthly Billing"/>
    <s v="Fare"/>
    <n v="18.59"/>
    <n v="0"/>
    <n v="0"/>
    <n v="18.59"/>
    <s v="USD"/>
    <n v="18.59"/>
    <n v="0"/>
    <n v="0"/>
    <n v="18.59"/>
    <n v="1.86"/>
  </r>
  <r>
    <s v="d2e1d47f-ad00-4d6b-8549-73a616f11bc4"/>
    <d v="2019-06-10T12:36:36"/>
    <d v="2019-06-10T00:00:00"/>
    <s v="11:43AM"/>
    <d v="2019-06-10T00:00:00"/>
    <s v="7:43AM"/>
    <d v="2019-06-10T00:00:00"/>
    <s v="12:36PM"/>
    <d v="2019-06-10T00:00:00"/>
    <s v="8:36AM"/>
    <s v="-05:00"/>
    <s v="Blade"/>
    <s v="Employee2"/>
    <s v="Employee2@blyblade.com"/>
    <x v="2"/>
    <s v="--"/>
    <s v="Central | Black SUV"/>
    <x v="0"/>
    <x v="567"/>
    <n v="44"/>
    <s v="10016, USA"/>
    <s v="10020, USA"/>
    <x v="9"/>
    <s v="OPS/FR/CX - PAX Rides"/>
    <s v="DEPT - OPS - NY"/>
    <s v="Monthly Billing"/>
    <s v="Fare"/>
    <n v="42.79"/>
    <n v="0"/>
    <n v="0"/>
    <n v="42.79"/>
    <s v="USD"/>
    <n v="42.79"/>
    <n v="0"/>
    <n v="0"/>
    <n v="42.79"/>
    <n v="4.28"/>
  </r>
  <r>
    <s v="fb7a4b9f-6775-4ea2-86e6-832c0120d044"/>
    <d v="2019-06-11T18:38:03"/>
    <d v="2019-06-11T00:00:00"/>
    <s v="6:26PM"/>
    <d v="2019-06-11T00:00:00"/>
    <s v="2:26PM"/>
    <s v="--"/>
    <s v="--"/>
    <s v="--"/>
    <s v="--"/>
    <s v="-05:00"/>
    <s v="Blade"/>
    <s v="Employee5"/>
    <s v="Employee5@blyblade.com"/>
    <x v="9"/>
    <s v="--"/>
    <s v="Central | Black SUV"/>
    <x v="0"/>
    <x v="3"/>
    <s v="--"/>
    <s v="10016, USA"/>
    <s v="10016, USA"/>
    <x v="9"/>
    <s v="OPS/FR/CX - PAX Rides"/>
    <s v="DEPT - OPS - NY"/>
    <s v="Monthly Billing"/>
    <s v="Fare"/>
    <n v="10.89"/>
    <n v="0"/>
    <n v="0"/>
    <n v="10.89"/>
    <s v="USD"/>
    <n v="10.89"/>
    <n v="0"/>
    <n v="0"/>
    <n v="10.89"/>
    <n v="1.0900000000000001"/>
  </r>
  <r>
    <s v="d7902f99-7f62-5eda-a986-b00d292b8bdc"/>
    <d v="2019-06-13T18:03:43"/>
    <d v="2019-06-13T00:00:00"/>
    <s v="5:33PM"/>
    <d v="2019-06-13T00:00:00"/>
    <s v="1:33PM"/>
    <d v="2019-06-13T00:00:00"/>
    <s v="6:03PM"/>
    <d v="2019-06-13T00:00:00"/>
    <s v="2:03PM"/>
    <s v="-05:00"/>
    <s v="Blade"/>
    <s v="Employee6"/>
    <s v="Employee6@blyblade.com"/>
    <x v="3"/>
    <s v="--"/>
    <s v="Eats"/>
    <x v="0"/>
    <x v="836"/>
    <n v="30"/>
    <s v="10010, USA"/>
    <s v="10010, USA"/>
    <x v="9"/>
    <s v="Blade - Lunch Policy"/>
    <s v="DEPT - OPS - NY"/>
    <s v="Monthly Billing"/>
    <s v="Fare"/>
    <n v="18.77"/>
    <n v="0"/>
    <n v="0"/>
    <n v="18.77"/>
    <s v="USD"/>
    <n v="18.77"/>
    <n v="0"/>
    <n v="0"/>
    <n v="18.77"/>
    <n v="1.88"/>
  </r>
  <r>
    <s v="ed48a303-ab5c-4eea-ba63-b03a85e92e54"/>
    <d v="2019-08-29T20:51:43"/>
    <d v="2019-08-29T00:00:00"/>
    <s v="8:22PM"/>
    <d v="2019-08-29T00:00:00"/>
    <s v="4:22PM"/>
    <d v="2019-08-29T00:00:00"/>
    <s v="8:51PM"/>
    <d v="2019-08-29T00:00:00"/>
    <s v="4:51PM"/>
    <s v="-05:00"/>
    <s v="Blade"/>
    <s v="Employee14"/>
    <s v="Employee14@blyblade.com"/>
    <x v="5"/>
    <s v="--"/>
    <s v="Travel | Black SUV"/>
    <x v="0"/>
    <x v="486"/>
    <n v="19"/>
    <s v="11430, USA"/>
    <s v="11430, USA"/>
    <x v="3"/>
    <s v="PAX TRAVEL"/>
    <s v="DEPT - OPS - NY"/>
    <s v="Monthly Billing"/>
    <s v="Tip"/>
    <n v="0"/>
    <n v="0"/>
    <n v="6.37"/>
    <n v="6.37"/>
    <s v="USD"/>
    <n v="0"/>
    <n v="0"/>
    <n v="6.37"/>
    <n v="6.37"/>
    <n v="0"/>
  </r>
  <r>
    <s v="dbd38aca-78b9-594c-8dad-dbec2a1f3b2f"/>
    <d v="2019-06-14T17:30:19"/>
    <d v="2019-06-14T00:00:00"/>
    <s v="4:55PM"/>
    <d v="2019-06-14T00:00:00"/>
    <s v="12:55PM"/>
    <d v="2019-06-14T00:00:00"/>
    <s v="5:30PM"/>
    <d v="2019-06-14T00:00:00"/>
    <s v="1:30PM"/>
    <s v="-05:00"/>
    <s v="Blade"/>
    <s v="Employee21"/>
    <s v="Employee21@blyblade.com"/>
    <x v="28"/>
    <s v="--"/>
    <s v="Eats"/>
    <x v="0"/>
    <x v="189"/>
    <n v="34"/>
    <s v="10016, USA"/>
    <s v="10016, USA"/>
    <x v="9"/>
    <s v="Blade - Lunch Policy"/>
    <s v="--"/>
    <s v="Monthly Billing"/>
    <s v="Fare"/>
    <n v="23.29"/>
    <n v="0"/>
    <n v="0"/>
    <n v="20"/>
    <s v="USD"/>
    <n v="23.29"/>
    <n v="0"/>
    <n v="0"/>
    <n v="20"/>
    <n v="2"/>
  </r>
  <r>
    <s v="623bac80-e0d9-57c5-bd1f-fa39c6e0a643"/>
    <d v="2019-06-14T18:34:06"/>
    <d v="2019-06-14T00:00:00"/>
    <s v="6:04PM"/>
    <d v="2019-06-14T00:00:00"/>
    <s v="2:04PM"/>
    <d v="2019-06-14T00:00:00"/>
    <s v="6:34PM"/>
    <d v="2019-06-14T00:00:00"/>
    <s v="2:34PM"/>
    <s v="-05:00"/>
    <s v="Blade"/>
    <s v="Employee6"/>
    <s v="Employee6@blyblade.com"/>
    <x v="3"/>
    <s v="--"/>
    <s v="Eats"/>
    <x v="0"/>
    <x v="133"/>
    <n v="29"/>
    <s v="10016, USA"/>
    <s v="10016, USA"/>
    <x v="9"/>
    <s v="Blade - Lunch Policy"/>
    <s v="DEPT - OPS - NY"/>
    <s v="Monthly Billing"/>
    <s v="Fare"/>
    <n v="22.31"/>
    <n v="0"/>
    <n v="0"/>
    <n v="20"/>
    <s v="USD"/>
    <n v="22.31"/>
    <n v="0"/>
    <n v="0"/>
    <n v="20"/>
    <n v="2"/>
  </r>
  <r>
    <s v="e3b6912f-54e4-51ad-b42c-ec922c3d6f67"/>
    <d v="2019-06-20T16:44:41"/>
    <d v="2019-06-20T00:00:00"/>
    <s v="4:07PM"/>
    <d v="2019-06-20T00:00:00"/>
    <s v="12:07PM"/>
    <d v="2019-06-20T00:00:00"/>
    <s v="4:44PM"/>
    <d v="2019-06-20T00:00:00"/>
    <s v="12:44PM"/>
    <s v="-05:00"/>
    <s v="Blade"/>
    <s v="Employee6"/>
    <s v="Employee6@blyblade.com"/>
    <x v="3"/>
    <s v="--"/>
    <s v="Eats"/>
    <x v="0"/>
    <x v="168"/>
    <n v="37"/>
    <s v="10011, USA"/>
    <s v="10011, USA"/>
    <x v="9"/>
    <s v="Blade - Lunch Policy"/>
    <s v="DEPT - OPS - NY"/>
    <s v="Monthly Billing"/>
    <s v="Fare"/>
    <n v="18.18"/>
    <n v="0"/>
    <n v="0"/>
    <n v="18.18"/>
    <s v="USD"/>
    <n v="18.18"/>
    <n v="0"/>
    <n v="0"/>
    <n v="18.18"/>
    <n v="1.82"/>
  </r>
  <r>
    <s v="e760562a-6f16-493f-95a0-4d3d8e1076bf"/>
    <d v="2019-06-21T01:19:10"/>
    <d v="2019-06-21T00:00:00"/>
    <s v="12:45AM"/>
    <d v="2019-06-20T00:00:00"/>
    <s v="8:45PM"/>
    <d v="2019-06-21T00:00:00"/>
    <s v="1:19AM"/>
    <d v="2019-06-20T00:00:00"/>
    <s v="9:19PM"/>
    <s v="-05:00"/>
    <s v="Blade"/>
    <s v="Employee5"/>
    <s v="Employee5@blyblade.com"/>
    <x v="9"/>
    <s v="--"/>
    <s v="Central | UberX"/>
    <x v="0"/>
    <x v="1112"/>
    <n v="26"/>
    <s v="10011, USA"/>
    <s v="11201, USA"/>
    <x v="9"/>
    <s v="OPS/FR/CX - PAX Rides"/>
    <s v="DEPT - OPS - NY"/>
    <s v="Monthly Billing"/>
    <s v="Fare"/>
    <n v="34.119999999999997"/>
    <n v="0"/>
    <n v="0"/>
    <n v="34.119999999999997"/>
    <s v="USD"/>
    <n v="34.119999999999997"/>
    <n v="0"/>
    <n v="0"/>
    <n v="34.119999999999997"/>
    <n v="3.41"/>
  </r>
  <r>
    <s v="8939eee4-5927-4521-811d-dc22a10bb39e"/>
    <d v="2019-06-21T13:58:34"/>
    <d v="2019-06-21T00:00:00"/>
    <s v="1:32PM"/>
    <d v="2019-06-21T00:00:00"/>
    <s v="9:32AM"/>
    <d v="2019-06-21T00:00:00"/>
    <s v="1:58PM"/>
    <d v="2019-06-21T00:00:00"/>
    <s v="9:58AM"/>
    <s v="-05:00"/>
    <s v="Blade"/>
    <s v="Employee36"/>
    <s v="Employee36@blyblade.com"/>
    <x v="45"/>
    <s v="--"/>
    <s v="Central | UberX"/>
    <x v="0"/>
    <x v="768"/>
    <n v="15"/>
    <s v="10018, USA"/>
    <s v="10011, USA"/>
    <x v="9"/>
    <s v="OPS/FR/CX - PAX Rides"/>
    <s v="DEPT - FR - NY"/>
    <s v="Monthly Billing"/>
    <s v="Fare"/>
    <n v="16.75"/>
    <n v="0"/>
    <n v="0"/>
    <n v="16.75"/>
    <s v="USD"/>
    <n v="16.75"/>
    <n v="0"/>
    <n v="0"/>
    <n v="16.75"/>
    <n v="1.68"/>
  </r>
  <r>
    <s v="d01ad85a-ad78-52ec-bd47-6b10fa0bafb7"/>
    <d v="2019-06-21T16:16:30"/>
    <d v="2019-06-21T00:00:00"/>
    <s v="3:40PM"/>
    <d v="2019-06-21T00:00:00"/>
    <s v="11:40AM"/>
    <d v="2019-06-21T00:00:00"/>
    <s v="4:16PM"/>
    <d v="2019-06-21T00:00:00"/>
    <s v="12:16PM"/>
    <s v="-05:00"/>
    <s v="Blade"/>
    <s v="Employee26"/>
    <s v="Employee26@blyblade.com"/>
    <x v="24"/>
    <s v="--"/>
    <s v="Eats"/>
    <x v="0"/>
    <x v="118"/>
    <n v="35"/>
    <s v="10010, USA"/>
    <s v="10010, USA"/>
    <x v="9"/>
    <s v="Blade - Lunch Policy"/>
    <s v="DEPT - OPS - NY"/>
    <s v="Monthly Billing"/>
    <s v="Fare"/>
    <n v="22.55"/>
    <n v="0"/>
    <n v="0"/>
    <n v="20"/>
    <s v="USD"/>
    <n v="22.55"/>
    <n v="0"/>
    <n v="0"/>
    <n v="20"/>
    <n v="2"/>
  </r>
  <r>
    <s v="c7274f54-59be-5c8a-97e2-2e42cb3ec51c"/>
    <d v="2019-06-27T17:02:07"/>
    <d v="2019-06-27T00:00:00"/>
    <s v="4:34PM"/>
    <d v="2019-06-27T00:00:00"/>
    <s v="12:34PM"/>
    <d v="2019-06-27T00:00:00"/>
    <s v="5:02PM"/>
    <d v="2019-06-27T00:00:00"/>
    <s v="1:02PM"/>
    <s v="-05:00"/>
    <s v="Blade"/>
    <s v="Employee20"/>
    <s v="Employee20@blyblade.com"/>
    <x v="19"/>
    <s v="--"/>
    <s v="Eats"/>
    <x v="0"/>
    <x v="430"/>
    <n v="27"/>
    <s v="10016, USA"/>
    <s v="10016, USA"/>
    <x v="9"/>
    <s v="Blade - Lunch Policy"/>
    <s v="BLADE - CORP"/>
    <s v="Monthly Billing"/>
    <s v="Fare"/>
    <n v="22.31"/>
    <n v="0"/>
    <n v="0"/>
    <n v="20"/>
    <s v="USD"/>
    <n v="22.31"/>
    <n v="0"/>
    <n v="0"/>
    <n v="20"/>
    <n v="2"/>
  </r>
  <r>
    <s v="03ed5a49-4f43-4eb4-a5c8-51fdff3f4b44"/>
    <d v="2019-08-29T21:58:05"/>
    <d v="2019-08-29T00:00:00"/>
    <s v="9:15PM"/>
    <d v="2019-08-29T00:00:00"/>
    <s v="5:15PM"/>
    <s v="--"/>
    <s v="--"/>
    <s v="--"/>
    <s v="--"/>
    <s v="-05:00"/>
    <s v="Blade"/>
    <s v="Employee8"/>
    <s v="Employee8@blyblade.com"/>
    <x v="11"/>
    <s v="--"/>
    <s v="Travel | Premium SUV"/>
    <x v="1"/>
    <x v="3"/>
    <s v="--"/>
    <s v="11946, USA"/>
    <s v="11978, USA"/>
    <x v="12"/>
    <s v="PAX TRAVEL"/>
    <s v="--"/>
    <s v="Monthly Billing"/>
    <s v="Adjustment"/>
    <n v="-20"/>
    <n v="0"/>
    <n v="0"/>
    <n v="-20"/>
    <s v="USD"/>
    <n v="-20"/>
    <n v="0"/>
    <n v="0"/>
    <n v="-20"/>
    <n v="-2"/>
  </r>
  <r>
    <s v="052acde0-5805-5ccf-958e-c55ffb4b601a"/>
    <d v="2019-06-27T17:23:52"/>
    <d v="2019-06-27T00:00:00"/>
    <s v="5:10PM"/>
    <d v="2019-06-27T00:00:00"/>
    <s v="1:10PM"/>
    <d v="2019-06-27T00:00:00"/>
    <s v="5:23PM"/>
    <d v="2019-06-27T00:00:00"/>
    <s v="1:23PM"/>
    <s v="-05:00"/>
    <s v="Blade"/>
    <s v="Employee6"/>
    <s v="Employee6@blyblade.com"/>
    <x v="3"/>
    <s v="--"/>
    <s v="Eats"/>
    <x v="0"/>
    <x v="81"/>
    <n v="13"/>
    <s v="10016, USA"/>
    <s v="10016, USA"/>
    <x v="9"/>
    <s v="Blade - Lunch Policy"/>
    <s v="DEPT - OPS - NY"/>
    <s v="Monthly Billing"/>
    <s v="Fare"/>
    <n v="20.38"/>
    <n v="0"/>
    <n v="0"/>
    <n v="20"/>
    <s v="USD"/>
    <n v="20.38"/>
    <n v="0"/>
    <n v="0"/>
    <n v="20"/>
    <n v="2"/>
  </r>
  <r>
    <s v="36c8e1fa-1de6-59b7-85a4-ae9f5b7173a4"/>
    <d v="2019-06-27T18:46:40"/>
    <d v="2019-06-27T00:00:00"/>
    <s v="6:21PM"/>
    <d v="2019-06-27T00:00:00"/>
    <s v="2:21PM"/>
    <d v="2019-06-27T00:00:00"/>
    <s v="6:46PM"/>
    <d v="2019-06-27T00:00:00"/>
    <s v="2:46PM"/>
    <s v="-05:00"/>
    <s v="Blade"/>
    <s v="Employee23"/>
    <s v="Employee23@blyblade.com"/>
    <x v="39"/>
    <s v="--"/>
    <s v="Eats"/>
    <x v="0"/>
    <x v="706"/>
    <n v="24"/>
    <s v="10010, USA"/>
    <s v="10010, USA"/>
    <x v="9"/>
    <s v="Blade - Lunch Policy"/>
    <s v="DEPT - FR - NY"/>
    <s v="Monthly Billing"/>
    <s v="Fare"/>
    <n v="18.809999999999999"/>
    <n v="0"/>
    <n v="0"/>
    <n v="18.809999999999999"/>
    <s v="USD"/>
    <n v="18.809999999999999"/>
    <n v="0"/>
    <n v="0"/>
    <n v="18.809999999999999"/>
    <n v="1.88"/>
  </r>
  <r>
    <s v="8433340f-8d4c-506b-90ef-10e042d7c23a"/>
    <d v="2019-06-27T19:46:56"/>
    <d v="2019-06-27T00:00:00"/>
    <s v="7:24PM"/>
    <d v="2019-06-27T00:00:00"/>
    <s v="3:24PM"/>
    <d v="2019-06-27T00:00:00"/>
    <s v="7:46PM"/>
    <d v="2019-06-27T00:00:00"/>
    <s v="3:46PM"/>
    <s v="-05:00"/>
    <s v="Blade"/>
    <s v="Employee18"/>
    <s v="Employee18@blyblade.com"/>
    <x v="34"/>
    <s v="--"/>
    <s v="Eats"/>
    <x v="0"/>
    <x v="768"/>
    <n v="22"/>
    <s v="10011, USA"/>
    <s v="10011, USA"/>
    <x v="9"/>
    <s v="Blade - Lunch Policy"/>
    <s v="DEPT - CX"/>
    <s v="Monthly Billing"/>
    <s v="Fare"/>
    <n v="19.149999999999999"/>
    <n v="0"/>
    <n v="0"/>
    <n v="19.149999999999999"/>
    <s v="USD"/>
    <n v="19.149999999999999"/>
    <n v="0"/>
    <n v="0"/>
    <n v="19.149999999999999"/>
    <n v="1.92"/>
  </r>
  <r>
    <s v="ee3f0435-ea75-5244-bfff-1571754ad81b"/>
    <d v="2019-06-28T00:23:46"/>
    <d v="2019-06-28T00:00:00"/>
    <s v="12:01AM"/>
    <d v="2019-06-27T00:00:00"/>
    <s v="8:01PM"/>
    <d v="2019-06-28T00:00:00"/>
    <s v="12:23AM"/>
    <d v="2019-06-27T00:00:00"/>
    <s v="8:23PM"/>
    <s v="-05:00"/>
    <s v="Blade"/>
    <s v="Employee18"/>
    <s v="Employee18@blyblade.com"/>
    <x v="34"/>
    <s v="--"/>
    <s v="Eats"/>
    <x v="0"/>
    <x v="167"/>
    <n v="21"/>
    <s v="10011, USA"/>
    <s v="10011, USA"/>
    <x v="9"/>
    <s v="Blade - Dinner Policy"/>
    <s v="DEPT - CX"/>
    <s v="Monthly Billing"/>
    <s v="Fare"/>
    <n v="25.1"/>
    <n v="0"/>
    <n v="0"/>
    <n v="25.1"/>
    <s v="USD"/>
    <n v="25.1"/>
    <n v="0"/>
    <n v="0"/>
    <n v="25.1"/>
    <n v="2.5099999999999998"/>
  </r>
  <r>
    <s v="7c22b90f-ae4c-408f-a153-aa15b0afc777"/>
    <d v="2019-08-29T22:36:53"/>
    <d v="2019-08-29T00:00:00"/>
    <s v="9:51PM"/>
    <d v="2019-08-29T00:00:00"/>
    <s v="5:51PM"/>
    <d v="2019-08-29T00:00:00"/>
    <s v="10:26PM"/>
    <d v="2019-08-29T00:00:00"/>
    <s v="6:26PM"/>
    <s v="-05:00"/>
    <s v="Blade"/>
    <s v="Employee14"/>
    <s v="Employee14@blyblade.com"/>
    <x v="5"/>
    <s v="--"/>
    <s v="Travel | Black SUV"/>
    <x v="0"/>
    <x v="427"/>
    <n v="26"/>
    <s v="11430, USA"/>
    <s v="11430, USA"/>
    <x v="3"/>
    <s v="PAX TRAVEL"/>
    <s v="DEPT - OPS - NY"/>
    <s v="Monthly Billing"/>
    <s v="Tip"/>
    <n v="0"/>
    <n v="0"/>
    <n v="8.1199999999999992"/>
    <n v="8.1199999999999992"/>
    <s v="USD"/>
    <n v="0"/>
    <n v="0"/>
    <n v="8.1199999999999992"/>
    <n v="8.1199999999999992"/>
    <n v="0"/>
  </r>
  <r>
    <s v="78e30a2c-fe63-5446-8414-56ce3b9e8ec0"/>
    <d v="2019-08-30T00:07:04"/>
    <d v="2019-08-29T00:00:00"/>
    <s v="11:28PM"/>
    <d v="2019-08-29T00:00:00"/>
    <s v="7:28PM"/>
    <d v="2019-08-30T00:00:00"/>
    <s v="12:06AM"/>
    <d v="2019-08-29T00:00:00"/>
    <s v="8:06PM"/>
    <s v="-05:00"/>
    <s v="Blade"/>
    <s v="Employee18"/>
    <s v="Employee18@blyblade.com"/>
    <x v="34"/>
    <s v="--"/>
    <s v="Eats"/>
    <x v="0"/>
    <x v="219"/>
    <n v="38"/>
    <s v="10011, USA"/>
    <s v="10011, USA"/>
    <x v="9"/>
    <s v="Blade - Dinner Policy"/>
    <s v="DEPT - CX"/>
    <s v="Monthly Billing"/>
    <s v="Fare and Tip"/>
    <n v="33.96"/>
    <n v="0"/>
    <n v="1"/>
    <n v="30"/>
    <s v="USD"/>
    <n v="33.96"/>
    <n v="0"/>
    <n v="1"/>
    <n v="30"/>
    <n v="3"/>
  </r>
  <r>
    <s v="2058cf10-0241-5fc2-8470-79046092c796"/>
    <d v="2019-06-28T16:41:13"/>
    <d v="2019-06-28T00:00:00"/>
    <s v="4:14PM"/>
    <d v="2019-06-28T00:00:00"/>
    <s v="12:14PM"/>
    <d v="2019-06-28T00:00:00"/>
    <s v="4:41PM"/>
    <d v="2019-06-28T00:00:00"/>
    <s v="12:41PM"/>
    <s v="-05:00"/>
    <s v="Blade"/>
    <s v="Employee6"/>
    <s v="Employee6@blyblade.com"/>
    <x v="3"/>
    <s v="--"/>
    <s v="Eats"/>
    <x v="0"/>
    <x v="133"/>
    <n v="26"/>
    <s v="10016, USA"/>
    <s v="10016, USA"/>
    <x v="9"/>
    <s v="Blade - Lunch Policy"/>
    <s v="DEPT - OPS - NY"/>
    <s v="Monthly Billing"/>
    <s v="Fare"/>
    <n v="19.82"/>
    <n v="0"/>
    <n v="0"/>
    <n v="19.82"/>
    <s v="USD"/>
    <n v="19.82"/>
    <n v="0"/>
    <n v="0"/>
    <n v="19.82"/>
    <n v="1.98"/>
  </r>
  <r>
    <s v="2d5f19ff-68e6-57a1-995e-7881e3cdfe91"/>
    <d v="2019-06-28T20:21:08"/>
    <d v="2019-06-28T00:00:00"/>
    <s v="7:50PM"/>
    <d v="2019-06-28T00:00:00"/>
    <s v="3:50PM"/>
    <d v="2019-06-28T00:00:00"/>
    <s v="8:21PM"/>
    <d v="2019-06-28T00:00:00"/>
    <s v="4:21PM"/>
    <s v="-05:00"/>
    <s v="Blade"/>
    <s v="Employee3"/>
    <s v="Employee3@blyblade.com"/>
    <x v="17"/>
    <s v="--"/>
    <s v="Eats"/>
    <x v="0"/>
    <x v="219"/>
    <n v="30"/>
    <s v="10011, USA"/>
    <s v="10011, USA"/>
    <x v="9"/>
    <s v="Blade - Lunch Policy"/>
    <s v="DEPT - CX"/>
    <s v="Monthly Billing"/>
    <s v="Fare"/>
    <n v="24.72"/>
    <n v="0"/>
    <n v="0"/>
    <n v="20"/>
    <s v="USD"/>
    <n v="24.72"/>
    <n v="0"/>
    <n v="0"/>
    <n v="20"/>
    <n v="2"/>
  </r>
  <r>
    <s v="ddff7e57-e728-5f6b-a8ee-51abc3e612b7"/>
    <d v="2019-06-28T20:24:19"/>
    <d v="2019-06-28T00:00:00"/>
    <s v="7:20PM"/>
    <d v="2019-06-28T00:00:00"/>
    <s v="3:20PM"/>
    <d v="2019-06-28T00:00:00"/>
    <s v="8:24PM"/>
    <d v="2019-06-28T00:00:00"/>
    <s v="4:24PM"/>
    <s v="-05:00"/>
    <s v="Blade"/>
    <s v="Employee18"/>
    <s v="Employee18@blyblade.com"/>
    <x v="34"/>
    <s v="--"/>
    <s v="Eats"/>
    <x v="0"/>
    <x v="768"/>
    <n v="64"/>
    <s v="10011, USA"/>
    <s v="10011, USA"/>
    <x v="9"/>
    <s v="Blade - Lunch Policy"/>
    <s v="DEPT - CX"/>
    <s v="Monthly Billing"/>
    <s v="Fare"/>
    <n v="19.149999999999999"/>
    <n v="0"/>
    <n v="0"/>
    <n v="19.149999999999999"/>
    <s v="USD"/>
    <n v="19.149999999999999"/>
    <n v="0"/>
    <n v="0"/>
    <n v="19.149999999999999"/>
    <n v="1.92"/>
  </r>
  <r>
    <s v="7f0bc146-64f2-51c7-a9a9-3fa92e1c8743"/>
    <d v="2019-08-30T00:37:04"/>
    <d v="2019-08-30T00:00:00"/>
    <s v="12:11AM"/>
    <d v="2019-08-29T00:00:00"/>
    <s v="8:11PM"/>
    <d v="2019-08-30T00:00:00"/>
    <s v="12:36AM"/>
    <d v="2019-08-29T00:00:00"/>
    <s v="8:36PM"/>
    <s v="-05:00"/>
    <s v="Blade"/>
    <s v="Employee16"/>
    <s v="Employee16@blyblade.com"/>
    <x v="13"/>
    <s v="--"/>
    <s v="Eats"/>
    <x v="0"/>
    <x v="1113"/>
    <n v="25"/>
    <s v="10016, USA"/>
    <s v="10016, USA"/>
    <x v="9"/>
    <s v="Blade - Dinner Policy"/>
    <s v="DEPT - OPS - NY"/>
    <s v="Monthly Billing"/>
    <s v="Fare and Tip"/>
    <n v="25.27"/>
    <n v="0"/>
    <n v="3.6"/>
    <n v="25.27"/>
    <s v="USD"/>
    <n v="25.27"/>
    <n v="0"/>
    <n v="3.6"/>
    <n v="25.27"/>
    <n v="2.5299999999999998"/>
  </r>
  <r>
    <s v="0f8a0b3c-6b96-5b4e-9228-f78fd38d137c"/>
    <d v="2019-06-28T20:24:20"/>
    <d v="2019-06-28T00:00:00"/>
    <s v="7:27PM"/>
    <d v="2019-06-28T00:00:00"/>
    <s v="3:27PM"/>
    <d v="2019-06-28T00:00:00"/>
    <s v="8:24PM"/>
    <d v="2019-06-28T00:00:00"/>
    <s v="4:24PM"/>
    <s v="-05:00"/>
    <s v="Blade"/>
    <s v="Employee18"/>
    <s v="Employee18@blyblade.com"/>
    <x v="34"/>
    <s v="--"/>
    <s v="Eats"/>
    <x v="0"/>
    <x v="768"/>
    <n v="57"/>
    <s v="10011, USA"/>
    <s v="10011, USA"/>
    <x v="9"/>
    <s v="Blade - Lunch Policy"/>
    <s v="DEPT - CX"/>
    <s v="Monthly Billing"/>
    <s v="Fare"/>
    <n v="18.28"/>
    <n v="0"/>
    <n v="0"/>
    <n v="18.28"/>
    <s v="USD"/>
    <n v="18.28"/>
    <n v="0"/>
    <n v="0"/>
    <n v="18.28"/>
    <n v="1.83"/>
  </r>
  <r>
    <s v="1d6c63c0-8d55-4181-8400-a35663d4ed25"/>
    <d v="2019-06-28T22:39:14"/>
    <d v="2019-06-28T00:00:00"/>
    <s v="9:14PM"/>
    <d v="2019-06-28T00:00:00"/>
    <s v="5:14PM"/>
    <d v="2019-06-28T00:00:00"/>
    <s v="10:39PM"/>
    <d v="2019-06-28T00:00:00"/>
    <s v="6:39PM"/>
    <s v="-05:00"/>
    <s v="Blade"/>
    <s v="Employee2"/>
    <s v="Employee2@blyblade.com"/>
    <x v="2"/>
    <s v="--"/>
    <s v="Central | Black SUV"/>
    <x v="0"/>
    <x v="1027"/>
    <n v="76"/>
    <s v="10011, USA"/>
    <s v="07608, USA"/>
    <x v="9"/>
    <s v="OPS/FR/CX - PAX Rides"/>
    <s v="DEPT - OPS - NY"/>
    <s v="Monthly Billing"/>
    <s v="Fare"/>
    <n v="181.59"/>
    <n v="0"/>
    <n v="0"/>
    <n v="181.59"/>
    <s v="USD"/>
    <n v="181.59"/>
    <n v="0"/>
    <n v="0"/>
    <n v="181.59"/>
    <n v="18.16"/>
  </r>
  <r>
    <s v="59c3fe04-2c0e-4e3e-aa7d-31ac5a1918f8"/>
    <d v="2019-06-29T04:50:15"/>
    <d v="2019-06-29T00:00:00"/>
    <s v="3:59AM"/>
    <d v="2019-06-28T00:00:00"/>
    <s v="11:59PM"/>
    <d v="2019-06-29T00:00:00"/>
    <s v="4:50AM"/>
    <d v="2019-06-29T00:00:00"/>
    <s v="12:50AM"/>
    <s v="-05:00"/>
    <s v="Blade"/>
    <s v="Employee5"/>
    <s v="Employee5@blyblade.com"/>
    <x v="9"/>
    <s v="--"/>
    <s v="Central | UberX"/>
    <x v="0"/>
    <x v="1114"/>
    <n v="47"/>
    <s v="10011, USA"/>
    <s v="10573, USA"/>
    <x v="9"/>
    <s v="OPS/FR/CX - PAX Rides"/>
    <s v="DEPT - OPS - NY"/>
    <s v="Monthly Billing"/>
    <s v="Fare"/>
    <n v="114.55"/>
    <n v="0"/>
    <n v="0"/>
    <n v="114.55"/>
    <s v="USD"/>
    <n v="114.55"/>
    <n v="0"/>
    <n v="0"/>
    <n v="114.55"/>
    <n v="11.46"/>
  </r>
  <r>
    <s v="69a04935-8d2e-5bcb-9b2b-1dcc1a77abb9"/>
    <d v="2019-07-02T16:33:09"/>
    <d v="2019-07-02T00:00:00"/>
    <s v="4:12PM"/>
    <d v="2019-07-02T00:00:00"/>
    <s v="12:12PM"/>
    <d v="2019-07-02T00:00:00"/>
    <s v="4:33PM"/>
    <d v="2019-07-02T00:00:00"/>
    <s v="12:33PM"/>
    <s v="-05:00"/>
    <s v="Blade"/>
    <s v="Employee20"/>
    <s v="Employee20@blyblade.com"/>
    <x v="19"/>
    <s v="--"/>
    <s v="Eats"/>
    <x v="0"/>
    <x v="1115"/>
    <n v="20"/>
    <s v="10011, USA"/>
    <s v="10011, USA"/>
    <x v="9"/>
    <s v="Blade - Lunch Policy"/>
    <s v="BLADE - CORP"/>
    <s v="Monthly Billing"/>
    <s v="Fare"/>
    <n v="22.49"/>
    <n v="0"/>
    <n v="0"/>
    <n v="20"/>
    <s v="USD"/>
    <n v="22.49"/>
    <n v="0"/>
    <n v="0"/>
    <n v="20"/>
    <n v="2"/>
  </r>
  <r>
    <s v="6843ced8-13de-5ca7-b813-eaa60d91c8c0"/>
    <d v="2019-07-02T18:54:03"/>
    <d v="2019-07-02T00:00:00"/>
    <s v="6:32PM"/>
    <d v="2019-07-02T00:00:00"/>
    <s v="2:32PM"/>
    <d v="2019-07-02T00:00:00"/>
    <s v="6:53PM"/>
    <d v="2019-07-02T00:00:00"/>
    <s v="2:53PM"/>
    <s v="-05:00"/>
    <s v="Blade"/>
    <s v="Employee18"/>
    <s v="Employee18@blyblade.com"/>
    <x v="34"/>
    <s v="--"/>
    <s v="Eats"/>
    <x v="0"/>
    <x v="15"/>
    <n v="21"/>
    <s v="10011, USA"/>
    <s v="10011, USA"/>
    <x v="9"/>
    <s v="Blade - Lunch Policy"/>
    <s v="DEPT - CX"/>
    <s v="Monthly Billing"/>
    <s v="Fare"/>
    <n v="20.95"/>
    <n v="0"/>
    <n v="0"/>
    <n v="20"/>
    <s v="USD"/>
    <n v="20.95"/>
    <n v="0"/>
    <n v="0"/>
    <n v="20"/>
    <n v="2"/>
  </r>
  <r>
    <s v="91db6145-45c5-47ea-a5dc-c8102223a6ca"/>
    <d v="2019-07-02T19:51:28"/>
    <d v="2019-07-02T00:00:00"/>
    <s v="7:39PM"/>
    <d v="2019-07-02T00:00:00"/>
    <s v="3:39PM"/>
    <s v="--"/>
    <s v="--"/>
    <s v="--"/>
    <s v="--"/>
    <s v="-05:00"/>
    <s v="Blade"/>
    <s v="Employee2"/>
    <s v="Employee2@blyblade.com"/>
    <x v="2"/>
    <s v="--"/>
    <s v="Central | Black SUV"/>
    <x v="2"/>
    <x v="3"/>
    <s v="--"/>
    <s v="07114, USA"/>
    <s v="07114, USA"/>
    <x v="9"/>
    <s v="OPS/FR/CX - PAX Rides"/>
    <s v="DEPT - OPS - NY"/>
    <s v="Monthly Billing"/>
    <s v="Fare"/>
    <n v="10"/>
    <n v="0"/>
    <n v="0"/>
    <n v="10"/>
    <s v="USD"/>
    <n v="10"/>
    <n v="0"/>
    <n v="0"/>
    <n v="10"/>
    <n v="1"/>
  </r>
  <r>
    <s v="31b3b0ed-7dbb-57dc-ab60-185361f7bdfa"/>
    <d v="2019-07-03T19:35:38"/>
    <d v="2019-07-03T00:00:00"/>
    <s v="6:12PM"/>
    <d v="2019-07-03T00:00:00"/>
    <s v="2:12PM"/>
    <d v="2019-07-03T00:00:00"/>
    <s v="7:35PM"/>
    <d v="2019-07-03T00:00:00"/>
    <s v="3:35PM"/>
    <s v="-05:00"/>
    <s v="Blade"/>
    <s v="Employee18"/>
    <s v="Employee18@blyblade.com"/>
    <x v="34"/>
    <s v="--"/>
    <s v="Eats"/>
    <x v="0"/>
    <x v="651"/>
    <n v="83"/>
    <s v="10011, USA"/>
    <s v="10011, USA"/>
    <x v="9"/>
    <s v="Blade - Lunch Policy"/>
    <s v="DEPT - CX"/>
    <s v="Monthly Billing"/>
    <s v="Fare"/>
    <n v="21.91"/>
    <n v="0"/>
    <n v="0"/>
    <n v="20"/>
    <s v="USD"/>
    <n v="21.91"/>
    <n v="0"/>
    <n v="0"/>
    <n v="20"/>
    <n v="2"/>
  </r>
  <r>
    <s v="26d567b8-2223-422c-9201-b14ac34017a4"/>
    <d v="2019-07-05T04:19:22"/>
    <d v="2019-07-05T00:00:00"/>
    <s v="3:38AM"/>
    <d v="2019-07-04T00:00:00"/>
    <s v="11:38PM"/>
    <d v="2019-07-05T00:00:00"/>
    <s v="4:19AM"/>
    <d v="2019-07-05T00:00:00"/>
    <s v="12:19AM"/>
    <s v="-05:00"/>
    <s v="Blade"/>
    <s v="Employee36"/>
    <s v="Employee36@blyblade.com"/>
    <x v="45"/>
    <s v="--"/>
    <s v="Central | UberX"/>
    <x v="0"/>
    <x v="888"/>
    <n v="33"/>
    <s v="10011, USA"/>
    <s v="11206, USA"/>
    <x v="9"/>
    <s v="OPS/FR/CX - PAX Rides"/>
    <s v="DEPT - FR - NY"/>
    <s v="Monthly Billing"/>
    <s v="Fare"/>
    <n v="39.619999999999997"/>
    <n v="0"/>
    <n v="0"/>
    <n v="39.619999999999997"/>
    <s v="USD"/>
    <n v="39.619999999999997"/>
    <n v="0"/>
    <n v="0"/>
    <n v="39.619999999999997"/>
    <n v="3.96"/>
  </r>
  <r>
    <s v="d1f3ce13-232c-441f-9d2b-262db30e961a"/>
    <d v="2019-07-05T04:23:34"/>
    <d v="2019-07-05T00:00:00"/>
    <s v="4:01AM"/>
    <d v="2019-07-05T00:00:00"/>
    <s v="12:01AM"/>
    <d v="2019-07-05T00:00:00"/>
    <s v="4:23AM"/>
    <d v="2019-07-05T00:00:00"/>
    <s v="12:23AM"/>
    <s v="-05:00"/>
    <s v="Blade"/>
    <s v="Employee39"/>
    <s v="Employee39@blyblade.com"/>
    <x v="15"/>
    <s v="--"/>
    <s v="Central | UberX"/>
    <x v="0"/>
    <x v="1116"/>
    <n v="18"/>
    <s v="10011, USA"/>
    <s v="10031, USA"/>
    <x v="9"/>
    <s v="OPS/FR/CX - PAX Rides"/>
    <s v="--"/>
    <s v="Monthly Billing"/>
    <s v="Fare"/>
    <n v="29.31"/>
    <n v="0"/>
    <n v="0"/>
    <n v="29.31"/>
    <s v="USD"/>
    <n v="29.31"/>
    <n v="0"/>
    <n v="0"/>
    <n v="29.31"/>
    <n v="2.93"/>
  </r>
  <r>
    <s v="996e36d9-eaca-509b-9879-d9874fbd5620"/>
    <d v="2019-07-07T19:52:50"/>
    <d v="2019-07-07T00:00:00"/>
    <s v="7:28PM"/>
    <d v="2019-07-07T00:00:00"/>
    <s v="3:28PM"/>
    <d v="2019-07-07T00:00:00"/>
    <s v="7:52PM"/>
    <d v="2019-07-07T00:00:00"/>
    <s v="3:52PM"/>
    <s v="-05:00"/>
    <s v="Blade"/>
    <s v="Employee26"/>
    <s v="Employee26@blyblade.com"/>
    <x v="24"/>
    <s v="--"/>
    <s v="Eats"/>
    <x v="0"/>
    <x v="118"/>
    <n v="24"/>
    <s v="10010, USA"/>
    <s v="10010, USA"/>
    <x v="9"/>
    <s v="Blade - Lunch Policy"/>
    <s v="DEPT - OPS - NY"/>
    <s v="Monthly Billing"/>
    <s v="Fare"/>
    <n v="23.79"/>
    <n v="0"/>
    <n v="0"/>
    <n v="20"/>
    <s v="USD"/>
    <n v="23.79"/>
    <n v="0"/>
    <n v="0"/>
    <n v="20"/>
    <n v="2"/>
  </r>
  <r>
    <s v="b84379fd-5339-4a0f-be59-42f0de7e7289"/>
    <d v="2019-08-30T03:30:57"/>
    <d v="2019-08-30T00:00:00"/>
    <s v="1:55AM"/>
    <d v="2019-08-29T00:00:00"/>
    <s v="9:55PM"/>
    <d v="2019-08-30T00:00:00"/>
    <s v="3:22AM"/>
    <d v="2019-08-29T00:00:00"/>
    <s v="11:22PM"/>
    <s v="-05:00"/>
    <s v="Blade"/>
    <s v="Employee44"/>
    <s v="Employee44@blyblade.com"/>
    <x v="44"/>
    <s v="--"/>
    <s v="Travel | Premium SUV"/>
    <x v="1"/>
    <x v="618"/>
    <n v="51"/>
    <s v="11954, USA"/>
    <s v="11937, USA"/>
    <x v="12"/>
    <s v="PAX TRAVEL"/>
    <s v="DEPT - FR - NY"/>
    <s v="Monthly Billing"/>
    <s v="Tip"/>
    <n v="0"/>
    <n v="0"/>
    <n v="33.17"/>
    <n v="33.17"/>
    <s v="USD"/>
    <n v="0"/>
    <n v="0"/>
    <n v="33.17"/>
    <n v="33.17"/>
    <n v="0"/>
  </r>
  <r>
    <s v="f84f8e89-bd09-5a64-9ac9-6ba4216df36b"/>
    <d v="2019-07-08T17:05:48"/>
    <d v="2019-07-08T00:00:00"/>
    <s v="4:28PM"/>
    <d v="2019-07-08T00:00:00"/>
    <s v="12:28PM"/>
    <d v="2019-07-08T00:00:00"/>
    <s v="5:05PM"/>
    <d v="2019-07-08T00:00:00"/>
    <s v="1:05PM"/>
    <s v="-05:00"/>
    <s v="Blade"/>
    <s v="Employee23"/>
    <s v="Employee23@blyblade.com"/>
    <x v="39"/>
    <s v="--"/>
    <s v="Eats"/>
    <x v="0"/>
    <x v="323"/>
    <n v="36"/>
    <s v="10011, USA"/>
    <s v="10011, USA"/>
    <x v="9"/>
    <s v="Blade - Lunch Policy"/>
    <s v="DEPT - FR - NY"/>
    <s v="Monthly Billing"/>
    <s v="Fare"/>
    <n v="17.66"/>
    <n v="0"/>
    <n v="0"/>
    <n v="17.66"/>
    <s v="USD"/>
    <n v="17.66"/>
    <n v="0"/>
    <n v="0"/>
    <n v="17.66"/>
    <n v="1.77"/>
  </r>
  <r>
    <s v="b5a494ee-562b-4089-95df-eb150f688212"/>
    <d v="2019-08-30T03:47:10"/>
    <d v="2019-08-30T00:00:00"/>
    <s v="3:26AM"/>
    <d v="2019-08-29T00:00:00"/>
    <s v="11:26PM"/>
    <d v="2019-08-30T00:00:00"/>
    <s v="3:44AM"/>
    <d v="2019-08-29T00:00:00"/>
    <s v="11:44PM"/>
    <s v="-05:00"/>
    <s v="Blade"/>
    <s v="Employee19"/>
    <s v="Employee19@blyblade.com"/>
    <x v="10"/>
    <s v="--"/>
    <s v="Travel | UberXL"/>
    <x v="0"/>
    <x v="964"/>
    <n v="11"/>
    <s v="10011, USA"/>
    <s v="10011, USA"/>
    <x v="7"/>
    <s v="I'M RIDING"/>
    <s v="DEPT - CORP - NY"/>
    <s v="Monthly Billing"/>
    <s v="Tip"/>
    <n v="0"/>
    <n v="0"/>
    <n v="3.08"/>
    <n v="3.08"/>
    <s v="USD"/>
    <n v="0"/>
    <n v="0"/>
    <n v="3.08"/>
    <n v="3.08"/>
    <n v="0"/>
  </r>
  <r>
    <s v="9ead1e65-ecf4-57be-93da-182b77907e61"/>
    <d v="2019-07-10T18:06:12"/>
    <d v="2019-07-10T00:00:00"/>
    <s v="5:35PM"/>
    <d v="2019-07-10T00:00:00"/>
    <s v="1:35PM"/>
    <d v="2019-07-10T00:00:00"/>
    <s v="6:06PM"/>
    <d v="2019-07-10T00:00:00"/>
    <s v="2:06PM"/>
    <s v="-05:00"/>
    <s v="Blade"/>
    <s v="Employee18"/>
    <s v="Employee18@blyblade.com"/>
    <x v="34"/>
    <s v="--"/>
    <s v="Eats"/>
    <x v="0"/>
    <x v="219"/>
    <n v="30"/>
    <s v="10011, USA"/>
    <s v="10011, USA"/>
    <x v="9"/>
    <s v="Blade - Lunch Policy"/>
    <s v="DEPT - CX"/>
    <s v="Monthly Billing"/>
    <s v="Fare"/>
    <n v="25.91"/>
    <n v="0"/>
    <n v="0"/>
    <n v="20"/>
    <s v="USD"/>
    <n v="25.91"/>
    <n v="0"/>
    <n v="0"/>
    <n v="20"/>
    <n v="2"/>
  </r>
  <r>
    <s v="457e35e2-9494-52c0-bb52-26d66690d5dc"/>
    <d v="2019-07-10T18:08:22"/>
    <d v="2019-07-10T00:00:00"/>
    <s v="5:19PM"/>
    <d v="2019-07-10T00:00:00"/>
    <s v="1:19PM"/>
    <d v="2019-07-10T00:00:00"/>
    <s v="6:08PM"/>
    <d v="2019-07-10T00:00:00"/>
    <s v="2:08PM"/>
    <s v="-05:00"/>
    <s v="Blade"/>
    <s v="Employee6"/>
    <s v="Employee6@blyblade.com"/>
    <x v="3"/>
    <s v="--"/>
    <s v="Eats"/>
    <x v="0"/>
    <x v="408"/>
    <n v="48"/>
    <s v="10011, USA"/>
    <s v="10011, USA"/>
    <x v="9"/>
    <s v="Blade - Lunch Policy"/>
    <s v="DEPT - OPS - NY"/>
    <s v="Monthly Billing"/>
    <s v="Fare"/>
    <n v="18.239999999999998"/>
    <n v="0"/>
    <n v="0"/>
    <n v="18.239999999999998"/>
    <s v="USD"/>
    <n v="18.239999999999998"/>
    <n v="0"/>
    <n v="0"/>
    <n v="18.239999999999998"/>
    <n v="1.82"/>
  </r>
  <r>
    <s v="ab534a4e-3e35-51b8-adb4-ea89e53e777a"/>
    <d v="2019-07-11T16:50:50"/>
    <d v="2019-07-11T00:00:00"/>
    <s v="4:34PM"/>
    <d v="2019-07-11T00:00:00"/>
    <s v="12:34PM"/>
    <d v="2019-07-11T00:00:00"/>
    <s v="4:50PM"/>
    <d v="2019-07-11T00:00:00"/>
    <s v="12:50PM"/>
    <s v="-05:00"/>
    <s v="Blade"/>
    <s v="Employee26"/>
    <s v="Employee26@blyblade.com"/>
    <x v="24"/>
    <s v="--"/>
    <s v="Eats"/>
    <x v="0"/>
    <x v="118"/>
    <n v="16"/>
    <s v="10010, USA"/>
    <s v="10010, USA"/>
    <x v="9"/>
    <s v="Blade - Lunch Policy"/>
    <s v="DEPT - OPS - NY"/>
    <s v="Monthly Billing"/>
    <s v="Fare"/>
    <n v="20.07"/>
    <n v="0"/>
    <n v="0"/>
    <n v="20"/>
    <s v="USD"/>
    <n v="20.07"/>
    <n v="0"/>
    <n v="0"/>
    <n v="20"/>
    <n v="2"/>
  </r>
  <r>
    <s v="90f6f64c-7499-572a-b215-f8aad9811cd9"/>
    <d v="2019-07-11T17:35:23"/>
    <d v="2019-07-11T00:00:00"/>
    <s v="4:53PM"/>
    <d v="2019-07-11T00:00:00"/>
    <s v="12:53PM"/>
    <d v="2019-07-11T00:00:00"/>
    <s v="5:35PM"/>
    <d v="2019-07-11T00:00:00"/>
    <s v="1:35PM"/>
    <s v="-05:00"/>
    <s v="Blade"/>
    <s v="Employee23"/>
    <s v="Employee23@blyblade.com"/>
    <x v="39"/>
    <s v="--"/>
    <s v="Eats"/>
    <x v="0"/>
    <x v="81"/>
    <n v="42"/>
    <s v="10011, USA"/>
    <s v="10011, USA"/>
    <x v="9"/>
    <s v="Blade - Lunch Policy"/>
    <s v="DEPT - FR - NY"/>
    <s v="Monthly Billing"/>
    <s v="Fare"/>
    <n v="17.84"/>
    <n v="0"/>
    <n v="0"/>
    <n v="17.84"/>
    <s v="USD"/>
    <n v="17.84"/>
    <n v="0"/>
    <n v="0"/>
    <n v="17.84"/>
    <n v="1.78"/>
  </r>
  <r>
    <s v="121bb9a4-8abc-5e7e-97ec-335a9a36ce46"/>
    <d v="2019-07-11T18:43:54"/>
    <d v="2019-07-11T00:00:00"/>
    <s v="6:23PM"/>
    <d v="2019-07-11T00:00:00"/>
    <s v="2:23PM"/>
    <d v="2019-07-11T00:00:00"/>
    <s v="6:43PM"/>
    <d v="2019-07-11T00:00:00"/>
    <s v="2:43PM"/>
    <s v="-05:00"/>
    <s v="Blade"/>
    <s v="Employee18"/>
    <s v="Employee18@blyblade.com"/>
    <x v="34"/>
    <s v="--"/>
    <s v="Eats"/>
    <x v="0"/>
    <x v="177"/>
    <n v="20"/>
    <s v="10011, USA"/>
    <s v="10011, USA"/>
    <x v="9"/>
    <s v="Blade - Lunch Policy"/>
    <s v="DEPT - CX"/>
    <s v="Monthly Billing"/>
    <s v="Fare"/>
    <n v="19.77"/>
    <n v="0"/>
    <n v="0"/>
    <n v="19.77"/>
    <s v="USD"/>
    <n v="19.77"/>
    <n v="0"/>
    <n v="0"/>
    <n v="19.77"/>
    <n v="1.98"/>
  </r>
  <r>
    <s v="4580a4cb-b86a-5c1f-b953-c1eb5d7acd85"/>
    <d v="2019-07-12T23:25:49"/>
    <d v="2019-07-12T00:00:00"/>
    <s v="11:00PM"/>
    <d v="2019-07-12T00:00:00"/>
    <s v="7:00PM"/>
    <d v="2019-07-12T00:00:00"/>
    <s v="11:25PM"/>
    <d v="2019-07-12T00:00:00"/>
    <s v="7:25PM"/>
    <s v="-05:00"/>
    <s v="Blade"/>
    <s v="Employee18"/>
    <s v="Employee18@blyblade.com"/>
    <x v="34"/>
    <s v="--"/>
    <s v="Eats"/>
    <x v="0"/>
    <x v="89"/>
    <n v="24"/>
    <s v="10011, USA"/>
    <s v="10011, USA"/>
    <x v="9"/>
    <s v="Blade - Dinner Policy"/>
    <s v="DEPT - CX"/>
    <s v="Monthly Billing"/>
    <s v="Fare"/>
    <n v="19.559999999999999"/>
    <n v="0"/>
    <n v="0"/>
    <n v="19.559999999999999"/>
    <s v="USD"/>
    <n v="19.559999999999999"/>
    <n v="0"/>
    <n v="0"/>
    <n v="19.559999999999999"/>
    <n v="1.96"/>
  </r>
  <r>
    <s v="88f0216d-6019-58a4-8d94-a0eccb5f63a4"/>
    <d v="2019-07-12T23:26:27"/>
    <d v="2019-07-12T00:00:00"/>
    <s v="11:06PM"/>
    <d v="2019-07-12T00:00:00"/>
    <s v="7:06PM"/>
    <d v="2019-07-12T00:00:00"/>
    <s v="11:26PM"/>
    <d v="2019-07-12T00:00:00"/>
    <s v="7:26PM"/>
    <s v="-05:00"/>
    <s v="Blade"/>
    <s v="Employee3"/>
    <s v="Employee3@blyblade.com"/>
    <x v="17"/>
    <s v="--"/>
    <s v="Eats"/>
    <x v="0"/>
    <x v="428"/>
    <n v="19"/>
    <s v="10011, USA"/>
    <s v="10011, USA"/>
    <x v="9"/>
    <s v="Blade - Dinner Policy"/>
    <s v="DEPT - CX"/>
    <s v="Monthly Billing"/>
    <s v="Fare"/>
    <n v="36.799999999999997"/>
    <n v="0"/>
    <n v="0"/>
    <n v="30"/>
    <s v="USD"/>
    <n v="36.799999999999997"/>
    <n v="0"/>
    <n v="0"/>
    <n v="30"/>
    <n v="3"/>
  </r>
  <r>
    <s v="124e2e02-89b5-4019-9483-54e582d636f3"/>
    <d v="2019-07-14T20:27:17"/>
    <d v="2019-07-14T00:00:00"/>
    <s v="8:05PM"/>
    <d v="2019-07-14T00:00:00"/>
    <s v="4:05PM"/>
    <d v="2019-07-14T00:00:00"/>
    <s v="8:27PM"/>
    <d v="2019-07-14T00:00:00"/>
    <s v="4:27PM"/>
    <s v="-05:00"/>
    <s v="Blade"/>
    <s v="Employee5"/>
    <s v="Employee5@blyblade.com"/>
    <x v="9"/>
    <s v="--"/>
    <s v="Central | UberX"/>
    <x v="0"/>
    <x v="1117"/>
    <n v="18"/>
    <s v="10031, USA"/>
    <s v="10011, USA"/>
    <x v="9"/>
    <s v="OPS/FR/CX - PAX Rides"/>
    <s v="DEPT - OPS - NY"/>
    <s v="Monthly Billing"/>
    <s v="Fare"/>
    <n v="28.95"/>
    <n v="0"/>
    <n v="0"/>
    <n v="28.95"/>
    <s v="USD"/>
    <n v="28.95"/>
    <n v="0"/>
    <n v="0"/>
    <n v="28.95"/>
    <n v="2.9"/>
  </r>
  <r>
    <s v="e22031ea-f9cc-4799-bc20-877afcfa8181"/>
    <d v="2019-08-30T14:07:14"/>
    <d v="2019-08-30T00:00:00"/>
    <s v="12:44PM"/>
    <d v="2019-08-30T00:00:00"/>
    <s v="8:44AM"/>
    <d v="2019-08-30T00:00:00"/>
    <s v="1:54PM"/>
    <d v="2019-08-30T00:00:00"/>
    <s v="9:54AM"/>
    <s v="-05:00"/>
    <s v="Blade"/>
    <s v="Employee2"/>
    <s v="Employee2@blyblade.com"/>
    <x v="2"/>
    <s v="--"/>
    <s v="Travel | Black SUV"/>
    <x v="0"/>
    <x v="141"/>
    <n v="18"/>
    <s v="10011, USA"/>
    <s v="10013, USA"/>
    <x v="12"/>
    <s v="PAX TRAVEL"/>
    <s v="DEPT - OPS - NY"/>
    <s v="Monthly Billing"/>
    <s v="Tip"/>
    <n v="0"/>
    <n v="0"/>
    <n v="11.3"/>
    <n v="11.3"/>
    <s v="USD"/>
    <n v="0"/>
    <n v="0"/>
    <n v="11.3"/>
    <n v="11.3"/>
    <n v="0"/>
  </r>
  <r>
    <s v="60bd53be-7786-5e4c-9d1e-1c0e0caaf1e8"/>
    <d v="2019-07-16T20:02:50"/>
    <d v="2019-07-16T00:00:00"/>
    <s v="7:24PM"/>
    <d v="2019-07-16T00:00:00"/>
    <s v="3:24PM"/>
    <d v="2019-07-16T00:00:00"/>
    <s v="8:02PM"/>
    <d v="2019-07-16T00:00:00"/>
    <s v="4:02PM"/>
    <s v="-05:00"/>
    <s v="Blade"/>
    <s v="Employee3"/>
    <s v="Employee3@blyblade.com"/>
    <x v="17"/>
    <s v="--"/>
    <s v="Eats"/>
    <x v="0"/>
    <x v="219"/>
    <n v="37"/>
    <s v="10011, USA"/>
    <s v="10011, USA"/>
    <x v="9"/>
    <s v="Blade - Lunch Policy"/>
    <s v="DEPT - CX"/>
    <s v="Monthly Billing"/>
    <s v="Fare"/>
    <n v="22.18"/>
    <n v="0"/>
    <n v="0"/>
    <n v="20"/>
    <s v="USD"/>
    <n v="22.18"/>
    <n v="0"/>
    <n v="0"/>
    <n v="20"/>
    <n v="2"/>
  </r>
  <r>
    <s v="9043744f-4211-58ee-97fa-2aedc658ba5c"/>
    <d v="2019-07-19T21:45:09"/>
    <d v="2019-07-19T00:00:00"/>
    <s v="6:40PM"/>
    <d v="2019-07-19T00:00:00"/>
    <s v="2:40PM"/>
    <d v="2019-07-19T00:00:00"/>
    <s v="7:04PM"/>
    <d v="2019-07-19T00:00:00"/>
    <s v="3:04PM"/>
    <s v="-05:00"/>
    <s v="Blade"/>
    <s v="Employee15"/>
    <s v="Employee15@blyblade.com"/>
    <x v="35"/>
    <s v="--"/>
    <s v="Eats"/>
    <x v="0"/>
    <x v="1118"/>
    <n v="24"/>
    <s v="10010, USA"/>
    <s v="10010, USA"/>
    <x v="9"/>
    <s v="Blade - Lunch Policy"/>
    <s v="DEPT - CX"/>
    <s v="Monthly Billing"/>
    <s v="Fare"/>
    <n v="18.420000000000002"/>
    <n v="0"/>
    <n v="0"/>
    <n v="18.420000000000002"/>
    <s v="USD"/>
    <n v="18.420000000000002"/>
    <n v="0"/>
    <n v="0"/>
    <n v="18.420000000000002"/>
    <n v="1.84"/>
  </r>
  <r>
    <s v="9804d49a-9764-57a6-915d-c72d5282834b"/>
    <d v="2019-07-19T23:34:13"/>
    <d v="2019-07-19T00:00:00"/>
    <s v="11:12PM"/>
    <d v="2019-07-19T00:00:00"/>
    <s v="7:12PM"/>
    <d v="2019-07-19T00:00:00"/>
    <s v="11:34PM"/>
    <d v="2019-07-19T00:00:00"/>
    <s v="7:34PM"/>
    <s v="-05:00"/>
    <s v="Blade"/>
    <s v="Employee3"/>
    <s v="Employee3@blyblade.com"/>
    <x v="17"/>
    <s v="--"/>
    <s v="Eats"/>
    <x v="0"/>
    <x v="428"/>
    <n v="21"/>
    <s v="10011, USA"/>
    <s v="10011, USA"/>
    <x v="9"/>
    <s v="Blade - Dinner Policy"/>
    <s v="DEPT - CX"/>
    <s v="Monthly Billing"/>
    <s v="Fare"/>
    <n v="33.33"/>
    <n v="0"/>
    <n v="0"/>
    <n v="30"/>
    <s v="USD"/>
    <n v="33.33"/>
    <n v="0"/>
    <n v="0"/>
    <n v="30"/>
    <n v="3"/>
  </r>
  <r>
    <s v="c68c827b-e6cd-5bce-bc53-5ff8db596c3c"/>
    <d v="2019-07-20T00:04:00"/>
    <d v="2019-07-19T00:00:00"/>
    <s v="11:40PM"/>
    <d v="2019-07-19T00:00:00"/>
    <s v="7:40PM"/>
    <d v="2019-07-20T00:00:00"/>
    <s v="12:03AM"/>
    <d v="2019-07-19T00:00:00"/>
    <s v="8:03PM"/>
    <s v="-05:00"/>
    <s v="Blade"/>
    <s v="Employee18"/>
    <s v="Employee18@blyblade.com"/>
    <x v="34"/>
    <s v="--"/>
    <s v="Eats"/>
    <x v="0"/>
    <x v="768"/>
    <n v="23"/>
    <s v="10011, USA"/>
    <s v="10011, USA"/>
    <x v="9"/>
    <s v="Blade - Dinner Policy"/>
    <s v="DEPT - CX"/>
    <s v="Monthly Billing"/>
    <s v="Fare"/>
    <n v="24.42"/>
    <n v="0"/>
    <n v="0"/>
    <n v="24.42"/>
    <s v="USD"/>
    <n v="24.42"/>
    <n v="0"/>
    <n v="0"/>
    <n v="24.42"/>
    <n v="2.44"/>
  </r>
  <r>
    <s v="5ee60b66-207a-50c6-bba1-af680f9380ba"/>
    <d v="2019-08-30T16:12:28"/>
    <d v="2019-08-30T00:00:00"/>
    <s v="11:18AM"/>
    <d v="2019-08-30T00:00:00"/>
    <s v="7:18AM"/>
    <d v="2019-08-30T00:00:00"/>
    <s v="4:12PM"/>
    <d v="2019-08-30T00:00:00"/>
    <s v="12:12PM"/>
    <s v="-05:00"/>
    <s v="Blade"/>
    <s v="Employee47"/>
    <s v="Employee47@blyblade.com"/>
    <x v="32"/>
    <s v="--"/>
    <s v="Eats"/>
    <x v="0"/>
    <x v="655"/>
    <n v="82"/>
    <s v="10011, USA"/>
    <s v="10011, USA"/>
    <x v="9"/>
    <s v="Blade - Lunch Policy"/>
    <s v="DEPT - CX"/>
    <s v="Monthly Billing"/>
    <s v="Fare and Tip"/>
    <n v="17.59"/>
    <n v="0"/>
    <n v="2.6"/>
    <n v="17.59"/>
    <s v="USD"/>
    <n v="17.59"/>
    <n v="0"/>
    <n v="2.6"/>
    <n v="17.59"/>
    <n v="1.76"/>
  </r>
  <r>
    <s v="2804ab49-2eed-511a-b5fb-560a2717a177"/>
    <d v="2019-07-20T15:56:57"/>
    <d v="2019-07-20T00:00:00"/>
    <s v="3:29PM"/>
    <d v="2019-07-20T00:00:00"/>
    <s v="11:29AM"/>
    <d v="2019-07-20T00:00:00"/>
    <s v="3:56PM"/>
    <d v="2019-07-20T00:00:00"/>
    <s v="11:56AM"/>
    <s v="-05:00"/>
    <s v="Blade"/>
    <s v="Employee15"/>
    <s v="Employee15@blyblade.com"/>
    <x v="35"/>
    <s v="--"/>
    <s v="Eats"/>
    <x v="0"/>
    <x v="313"/>
    <n v="27"/>
    <s v="10001, USA"/>
    <s v="10001, USA"/>
    <x v="9"/>
    <s v="Blade - Lunch Policy"/>
    <s v="DEPT - CX"/>
    <s v="Monthly Billing"/>
    <s v="Fare"/>
    <n v="19"/>
    <n v="0"/>
    <n v="0"/>
    <n v="19"/>
    <s v="USD"/>
    <n v="19"/>
    <n v="0"/>
    <n v="0"/>
    <n v="19"/>
    <n v="1.9"/>
  </r>
  <r>
    <s v="e1f89ae4-6a72-5a6e-b358-43216ca3a516"/>
    <d v="2019-07-21T23:25:31"/>
    <d v="2019-07-21T00:00:00"/>
    <s v="11:00PM"/>
    <d v="2019-07-21T00:00:00"/>
    <s v="7:00PM"/>
    <d v="2019-07-21T00:00:00"/>
    <s v="11:25PM"/>
    <d v="2019-07-21T00:00:00"/>
    <s v="7:25PM"/>
    <s v="-05:00"/>
    <s v="Blade"/>
    <s v="Employee3"/>
    <s v="Employee3@blyblade.com"/>
    <x v="17"/>
    <s v="--"/>
    <s v="Eats"/>
    <x v="0"/>
    <x v="428"/>
    <n v="25"/>
    <s v="10011, USA"/>
    <s v="10011, USA"/>
    <x v="9"/>
    <s v="Blade - Dinner Policy"/>
    <s v="DEPT - CX"/>
    <s v="Monthly Billing"/>
    <s v="Fare"/>
    <n v="32.700000000000003"/>
    <n v="0"/>
    <n v="0"/>
    <n v="30"/>
    <s v="USD"/>
    <n v="32.700000000000003"/>
    <n v="0"/>
    <n v="0"/>
    <n v="30"/>
    <n v="3"/>
  </r>
  <r>
    <s v="b2d0f933-9820-5c0f-8c19-e3ebbd97dff5"/>
    <d v="2019-07-23T15:49:50"/>
    <d v="2019-07-23T00:00:00"/>
    <s v="3:20PM"/>
    <d v="2019-07-23T00:00:00"/>
    <s v="11:20AM"/>
    <d v="2019-07-23T00:00:00"/>
    <s v="3:49PM"/>
    <d v="2019-07-23T00:00:00"/>
    <s v="11:49AM"/>
    <s v="-05:00"/>
    <s v="Blade"/>
    <s v="Employee15"/>
    <s v="Employee15@blyblade.com"/>
    <x v="35"/>
    <s v="--"/>
    <s v="Eats"/>
    <x v="0"/>
    <x v="1119"/>
    <n v="29"/>
    <s v="10010, USA"/>
    <s v="10010, USA"/>
    <x v="9"/>
    <s v="Blade - Lunch Policy"/>
    <s v="DEPT - CX"/>
    <s v="Monthly Billing"/>
    <s v="Fare"/>
    <n v="19.46"/>
    <n v="0"/>
    <n v="0"/>
    <n v="19.46"/>
    <s v="USD"/>
    <n v="19.46"/>
    <n v="0"/>
    <n v="0"/>
    <n v="19.46"/>
    <n v="1.95"/>
  </r>
  <r>
    <s v="cb08f3c5-43cb-56fe-9d59-f1a66987ba89"/>
    <d v="2019-07-23T19:46:23"/>
    <d v="2019-07-23T00:00:00"/>
    <s v="7:21PM"/>
    <d v="2019-07-23T00:00:00"/>
    <s v="3:21PM"/>
    <d v="2019-07-23T00:00:00"/>
    <s v="7:46PM"/>
    <d v="2019-07-23T00:00:00"/>
    <s v="3:46PM"/>
    <s v="-05:00"/>
    <s v="Blade"/>
    <s v="Employee3"/>
    <s v="Employee3@blyblade.com"/>
    <x v="17"/>
    <s v="--"/>
    <s v="Eats"/>
    <x v="0"/>
    <x v="180"/>
    <n v="25"/>
    <s v="10011, USA"/>
    <s v="10011, USA"/>
    <x v="9"/>
    <s v="Blade - Lunch Policy"/>
    <s v="DEPT - CX"/>
    <s v="Monthly Billing"/>
    <s v="Fare"/>
    <n v="19.7"/>
    <n v="0"/>
    <n v="0"/>
    <n v="19.7"/>
    <s v="USD"/>
    <n v="19.7"/>
    <n v="0"/>
    <n v="0"/>
    <n v="19.7"/>
    <n v="1.97"/>
  </r>
  <r>
    <s v="13fed92a-07cf-59ae-b8aa-ac2602cc1702"/>
    <d v="2019-07-24T17:31:02"/>
    <d v="2019-07-24T00:00:00"/>
    <s v="5:12PM"/>
    <d v="2019-07-24T00:00:00"/>
    <s v="1:12PM"/>
    <d v="2019-07-24T00:00:00"/>
    <s v="5:30PM"/>
    <d v="2019-07-24T00:00:00"/>
    <s v="1:30PM"/>
    <s v="-05:00"/>
    <s v="Blade"/>
    <s v="Employee15"/>
    <s v="Employee15@blyblade.com"/>
    <x v="35"/>
    <s v="--"/>
    <s v="Eats"/>
    <x v="0"/>
    <x v="1120"/>
    <n v="18"/>
    <s v="10010, USA"/>
    <s v="10010, USA"/>
    <x v="9"/>
    <s v="Blade - Lunch Policy"/>
    <s v="DEPT - CX"/>
    <s v="Monthly Billing"/>
    <s v="Fare"/>
    <n v="10.32"/>
    <n v="0"/>
    <n v="0"/>
    <n v="10.32"/>
    <s v="USD"/>
    <n v="10.32"/>
    <n v="0"/>
    <n v="0"/>
    <n v="10.32"/>
    <n v="1.03"/>
  </r>
  <r>
    <s v="8a7cc993-c593-5846-bddb-0147c2c2517e"/>
    <d v="2019-07-24T17:33:31"/>
    <d v="2019-07-24T00:00:00"/>
    <s v="5:12PM"/>
    <d v="2019-07-24T00:00:00"/>
    <s v="1:12PM"/>
    <d v="2019-07-24T00:00:00"/>
    <s v="5:33PM"/>
    <d v="2019-07-24T00:00:00"/>
    <s v="1:33PM"/>
    <s v="-05:00"/>
    <s v="Blade"/>
    <s v="Employee15"/>
    <s v="Employee15@blyblade.com"/>
    <x v="35"/>
    <s v="--"/>
    <s v="Eats"/>
    <x v="0"/>
    <x v="1121"/>
    <n v="20"/>
    <s v="10010, USA"/>
    <s v="10010, USA"/>
    <x v="9"/>
    <s v="Blade - Lunch Policy"/>
    <s v="DEPT - CX"/>
    <s v="Monthly Billing"/>
    <s v="Fare"/>
    <n v="9.69"/>
    <n v="0"/>
    <n v="0"/>
    <n v="9.68"/>
    <s v="USD"/>
    <n v="9.69"/>
    <n v="0"/>
    <n v="0"/>
    <n v="9.68"/>
    <n v="0.97"/>
  </r>
  <r>
    <s v="a1217319-ee9f-5620-afab-1cf038b0b02b"/>
    <d v="2019-07-25T23:46:43"/>
    <d v="2019-07-25T00:00:00"/>
    <s v="11:20PM"/>
    <d v="2019-07-25T00:00:00"/>
    <s v="7:20PM"/>
    <d v="2019-07-25T00:00:00"/>
    <s v="11:46PM"/>
    <d v="2019-07-25T00:00:00"/>
    <s v="7:46PM"/>
    <s v="-05:00"/>
    <s v="Blade"/>
    <s v="Employee3"/>
    <s v="Employee3@blyblade.com"/>
    <x v="17"/>
    <s v="--"/>
    <s v="Eats"/>
    <x v="0"/>
    <x v="428"/>
    <n v="26"/>
    <s v="10011, USA"/>
    <s v="10011, USA"/>
    <x v="9"/>
    <s v="Blade - Dinner Policy"/>
    <s v="DEPT - CX"/>
    <s v="Monthly Billing"/>
    <s v="Fare"/>
    <n v="35.18"/>
    <n v="0"/>
    <n v="0"/>
    <n v="30"/>
    <s v="USD"/>
    <n v="35.18"/>
    <n v="0"/>
    <n v="0"/>
    <n v="30"/>
    <n v="3"/>
  </r>
  <r>
    <s v="844f5430-e2eb-481d-8c0c-dfa27cea9f17"/>
    <d v="2019-08-30T17:37:15"/>
    <d v="2019-08-30T00:00:00"/>
    <s v="5:26PM"/>
    <d v="2019-08-30T00:00:00"/>
    <s v="1:26PM"/>
    <s v="--"/>
    <s v="--"/>
    <s v="--"/>
    <s v="--"/>
    <s v="-05:00"/>
    <s v="Blade"/>
    <s v="Employee11"/>
    <s v="Employee11@blyblade.com"/>
    <x v="26"/>
    <s v="--"/>
    <s v="Travel | Premium SUV"/>
    <x v="1"/>
    <x v="3"/>
    <s v="--"/>
    <s v="11937, USA"/>
    <s v="11937, USA"/>
    <x v="12"/>
    <s v="PAX TRAVEL"/>
    <s v="DEPT - CX"/>
    <s v="Monthly Billing"/>
    <s v="Adjustment"/>
    <n v="-10"/>
    <n v="0"/>
    <n v="0"/>
    <n v="-10"/>
    <s v="USD"/>
    <n v="-10"/>
    <n v="0"/>
    <n v="0"/>
    <n v="-10"/>
    <n v="-1"/>
  </r>
  <r>
    <s v="f22174ec-ebe2-4e9c-bd1d-4cc36c9ec773"/>
    <d v="2019-08-30T17:37:50"/>
    <d v="2019-08-30T00:00:00"/>
    <s v="5:16PM"/>
    <d v="2019-08-30T00:00:00"/>
    <s v="1:16PM"/>
    <s v="--"/>
    <s v="--"/>
    <s v="--"/>
    <s v="--"/>
    <s v="-05:00"/>
    <s v="Blade"/>
    <s v="Employee11"/>
    <s v="Employee11@blyblade.com"/>
    <x v="26"/>
    <s v="--"/>
    <s v="Travel | Premium SUV"/>
    <x v="1"/>
    <x v="3"/>
    <s v="--"/>
    <s v="11968, USA"/>
    <s v="11968, USA"/>
    <x v="12"/>
    <s v="PAX TRAVEL"/>
    <s v="DEPT - CX"/>
    <s v="Monthly Billing"/>
    <s v="Adjustment"/>
    <n v="-13.73"/>
    <n v="0"/>
    <n v="0"/>
    <n v="-13.73"/>
    <s v="USD"/>
    <n v="-13.73"/>
    <n v="0"/>
    <n v="0"/>
    <n v="-13.73"/>
    <n v="-1.37"/>
  </r>
  <r>
    <s v="2a3689e0-6e0c-5f25-9801-2c46a1bd62f7"/>
    <d v="2019-08-30T18:00:59"/>
    <d v="2019-08-30T00:00:00"/>
    <s v="5:34PM"/>
    <d v="2019-08-30T00:00:00"/>
    <s v="1:34PM"/>
    <d v="2019-08-30T00:00:00"/>
    <s v="6:00PM"/>
    <d v="2019-08-30T00:00:00"/>
    <s v="2:00PM"/>
    <s v="-05:00"/>
    <s v="Blade"/>
    <s v="Employee47"/>
    <s v="Employee47@blyblade.com"/>
    <x v="32"/>
    <s v="--"/>
    <s v="Eats"/>
    <x v="0"/>
    <x v="177"/>
    <n v="26"/>
    <s v="10011, USA"/>
    <s v="10011, USA"/>
    <x v="9"/>
    <s v="Blade - Lunch Policy"/>
    <s v="DEPT - CX"/>
    <s v="Monthly Billing"/>
    <s v="Fare and Tip"/>
    <n v="18.809999999999999"/>
    <n v="0"/>
    <n v="2.09"/>
    <n v="2.41"/>
    <s v="USD"/>
    <n v="18.809999999999999"/>
    <n v="0"/>
    <n v="2.09"/>
    <n v="2.41"/>
    <n v="0.24"/>
  </r>
  <r>
    <s v="eb8346f8-ddf9-5685-b7eb-af5992fb4e58"/>
    <d v="2019-07-26T23:37:50"/>
    <d v="2019-07-26T00:00:00"/>
    <s v="10:57PM"/>
    <d v="2019-07-26T00:00:00"/>
    <s v="6:57PM"/>
    <d v="2019-07-26T00:00:00"/>
    <s v="11:37PM"/>
    <d v="2019-07-26T00:00:00"/>
    <s v="7:37PM"/>
    <s v="-05:00"/>
    <s v="Blade"/>
    <s v="Employee15"/>
    <s v="Employee15@blyblade.com"/>
    <x v="35"/>
    <s v="--"/>
    <s v="Eats"/>
    <x v="0"/>
    <x v="428"/>
    <n v="39"/>
    <s v="10001, USA"/>
    <s v="10001, USA"/>
    <x v="9"/>
    <s v="Blade - Dinner Policy"/>
    <s v="DEPT - CX"/>
    <s v="Monthly Billing"/>
    <s v="Fare"/>
    <n v="32.21"/>
    <n v="0"/>
    <n v="0"/>
    <n v="30"/>
    <s v="USD"/>
    <n v="32.21"/>
    <n v="0"/>
    <n v="0"/>
    <n v="30"/>
    <n v="3"/>
  </r>
  <r>
    <s v="38207da0-3b21-506c-9999-6fdf9791e67c"/>
    <d v="2019-08-30T18:17:01"/>
    <d v="2019-08-30T00:00:00"/>
    <s v="5:57PM"/>
    <d v="2019-08-30T00:00:00"/>
    <s v="1:57PM"/>
    <d v="2019-08-30T00:00:00"/>
    <s v="6:16PM"/>
    <d v="2019-08-30T00:00:00"/>
    <s v="2:16PM"/>
    <s v="-05:00"/>
    <s v="Blade"/>
    <s v="Employee46"/>
    <s v="Employee46@blyblade.com"/>
    <x v="43"/>
    <s v="--"/>
    <s v="Eats"/>
    <x v="0"/>
    <x v="214"/>
    <n v="19"/>
    <s v="10016, USA"/>
    <s v="10016, USA"/>
    <x v="9"/>
    <s v="Blade - Lunch Policy"/>
    <s v="BLADE - CX + SR CX"/>
    <s v="Monthly Billing"/>
    <s v="Fare and Tip"/>
    <n v="14.88"/>
    <n v="0"/>
    <n v="4"/>
    <n v="14.88"/>
    <s v="USD"/>
    <n v="14.88"/>
    <n v="0"/>
    <n v="4"/>
    <n v="14.88"/>
    <n v="1.49"/>
  </r>
  <r>
    <s v="e6953ffc-67e8-5536-b7ad-908b187e5655"/>
    <d v="2019-07-26T23:52:47"/>
    <d v="2019-07-26T00:00:00"/>
    <s v="11:22PM"/>
    <d v="2019-07-26T00:00:00"/>
    <s v="7:22PM"/>
    <d v="2019-07-26T00:00:00"/>
    <s v="11:52PM"/>
    <d v="2019-07-26T00:00:00"/>
    <s v="7:52PM"/>
    <s v="-05:00"/>
    <s v="Blade"/>
    <s v="Employee3"/>
    <s v="Employee3@blyblade.com"/>
    <x v="17"/>
    <s v="--"/>
    <s v="Eats"/>
    <x v="0"/>
    <x v="219"/>
    <n v="30"/>
    <s v="10011, USA"/>
    <s v="10011, USA"/>
    <x v="9"/>
    <s v="Blade - Dinner Policy"/>
    <s v="DEPT - CX"/>
    <s v="Monthly Billing"/>
    <s v="Fare"/>
    <n v="32.72"/>
    <n v="0"/>
    <n v="0"/>
    <n v="30"/>
    <s v="USD"/>
    <n v="32.72"/>
    <n v="0"/>
    <n v="0"/>
    <n v="30"/>
    <n v="3"/>
  </r>
  <r>
    <s v="1a6b36af-8318-5c41-98ee-7e43842dfd03"/>
    <d v="2019-07-27T17:12:02"/>
    <d v="2019-07-27T00:00:00"/>
    <s v="4:50PM"/>
    <d v="2019-07-27T00:00:00"/>
    <s v="12:50PM"/>
    <d v="2019-07-27T00:00:00"/>
    <s v="5:11PM"/>
    <d v="2019-07-27T00:00:00"/>
    <s v="1:11PM"/>
    <s v="-05:00"/>
    <s v="Blade"/>
    <s v="Employee30"/>
    <s v="Employee30@blyblade.com"/>
    <x v="47"/>
    <s v="--"/>
    <s v="Eats"/>
    <x v="0"/>
    <x v="133"/>
    <n v="21"/>
    <s v="10001, USA"/>
    <s v="10001, USA"/>
    <x v="9"/>
    <s v="Blade - Lunch Policy"/>
    <s v="BLADE - CX + SR CX"/>
    <s v="Monthly Billing"/>
    <s v="Fare"/>
    <n v="21.7"/>
    <n v="0"/>
    <n v="0"/>
    <n v="20"/>
    <s v="USD"/>
    <n v="21.7"/>
    <n v="0"/>
    <n v="0"/>
    <n v="20"/>
    <n v="2"/>
  </r>
  <r>
    <s v="52f3d677-e939-5a25-a571-27576787973f"/>
    <d v="2019-07-28T17:15:50"/>
    <d v="2019-07-28T00:00:00"/>
    <s v="4:44PM"/>
    <d v="2019-07-28T00:00:00"/>
    <s v="12:44PM"/>
    <d v="2019-07-28T00:00:00"/>
    <s v="5:15PM"/>
    <d v="2019-07-28T00:00:00"/>
    <s v="1:15PM"/>
    <s v="-05:00"/>
    <s v="Blade"/>
    <s v="Employee30"/>
    <s v="Employee30@blyblade.com"/>
    <x v="47"/>
    <s v="--"/>
    <s v="Eats"/>
    <x v="0"/>
    <x v="214"/>
    <n v="30"/>
    <s v="10011, USA"/>
    <s v="10011, USA"/>
    <x v="9"/>
    <s v="Blade - Lunch Policy"/>
    <s v="BLADE - CX + SR CX"/>
    <s v="Monthly Billing"/>
    <s v="Fare"/>
    <n v="22.31"/>
    <n v="0"/>
    <n v="0"/>
    <n v="20"/>
    <s v="USD"/>
    <n v="22.31"/>
    <n v="0"/>
    <n v="0"/>
    <n v="20"/>
    <n v="2"/>
  </r>
  <r>
    <s v="674fabe8-033a-5a11-a435-2f037e5246fa"/>
    <d v="2019-07-28T18:14:51"/>
    <d v="2019-07-28T00:00:00"/>
    <s v="5:40PM"/>
    <d v="2019-07-28T00:00:00"/>
    <s v="1:40PM"/>
    <d v="2019-07-28T00:00:00"/>
    <s v="6:14PM"/>
    <d v="2019-07-28T00:00:00"/>
    <s v="2:14PM"/>
    <s v="-05:00"/>
    <s v="Blade"/>
    <s v="Employee3"/>
    <s v="Employee3@blyblade.com"/>
    <x v="17"/>
    <s v="--"/>
    <s v="Eats"/>
    <x v="0"/>
    <x v="134"/>
    <n v="34"/>
    <s v="10011, USA"/>
    <s v="10011, USA"/>
    <x v="9"/>
    <s v="Blade - Lunch Policy"/>
    <s v="DEPT - CX"/>
    <s v="Monthly Billing"/>
    <s v="Fare"/>
    <n v="21.7"/>
    <n v="0"/>
    <n v="0"/>
    <n v="20"/>
    <s v="USD"/>
    <n v="21.7"/>
    <n v="0"/>
    <n v="0"/>
    <n v="20"/>
    <n v="2"/>
  </r>
  <r>
    <s v="7bb8d98f-6347-5af4-a7f3-21a69639ce22"/>
    <d v="2019-08-30T18:42:31"/>
    <d v="2019-08-30T00:00:00"/>
    <s v="5:38PM"/>
    <d v="2019-08-30T00:00:00"/>
    <s v="1:38PM"/>
    <d v="2019-08-30T00:00:00"/>
    <s v="6:42PM"/>
    <d v="2019-08-30T00:00:00"/>
    <s v="2:42PM"/>
    <s v="-05:00"/>
    <s v="Blade"/>
    <s v="Employee26"/>
    <s v="Employee26@blyblade.com"/>
    <x v="24"/>
    <s v="--"/>
    <s v="Eats"/>
    <x v="1"/>
    <x v="1122"/>
    <n v="63"/>
    <s v="10604, USA"/>
    <s v="10604, USA"/>
    <x v="9"/>
    <s v="Blade - Lunch Policy"/>
    <s v="DEPT - OPS - NY"/>
    <s v="Monthly Billing"/>
    <s v="Fare and Tip"/>
    <n v="22.8"/>
    <n v="0"/>
    <n v="2"/>
    <n v="20"/>
    <s v="USD"/>
    <n v="22.8"/>
    <n v="0"/>
    <n v="2"/>
    <n v="20"/>
    <n v="2"/>
  </r>
  <r>
    <s v="be448389-fecd-47dd-a98c-6ef504c1dee0"/>
    <d v="2019-08-30T18:54:08"/>
    <d v="2019-08-30T00:00:00"/>
    <s v="5:18PM"/>
    <d v="2019-08-30T00:00:00"/>
    <s v="1:18PM"/>
    <d v="2019-08-30T00:00:00"/>
    <s v="6:11PM"/>
    <d v="2019-08-30T00:00:00"/>
    <s v="2:11PM"/>
    <s v="-05:00"/>
    <s v="Blade"/>
    <s v="Employee2"/>
    <s v="Employee2@blyblade.com"/>
    <x v="2"/>
    <s v="--"/>
    <s v="Travel | Premium SUV"/>
    <x v="1"/>
    <x v="623"/>
    <n v="33"/>
    <s v="11968, USA"/>
    <s v="11932, USA"/>
    <x v="12"/>
    <s v="PAX TRAVEL"/>
    <s v="DEPT - OPS - NY"/>
    <s v="Monthly Billing"/>
    <s v="Tip"/>
    <n v="0"/>
    <n v="0"/>
    <n v="30.62"/>
    <n v="30.62"/>
    <s v="USD"/>
    <n v="0"/>
    <n v="0"/>
    <n v="30.62"/>
    <n v="30.62"/>
    <n v="0"/>
  </r>
  <r>
    <s v="eb4b785c-1bef-57c8-88dc-fc25e277a9c8"/>
    <d v="2019-07-29T02:10:56"/>
    <d v="2019-07-29T00:00:00"/>
    <s v="1:34AM"/>
    <d v="2019-07-28T00:00:00"/>
    <s v="9:34PM"/>
    <d v="2019-07-29T00:00:00"/>
    <s v="2:10AM"/>
    <d v="2019-07-28T00:00:00"/>
    <s v="10:10PM"/>
    <s v="-05:00"/>
    <s v="Blade"/>
    <s v="Employee30"/>
    <s v="Employee30@blyblade.com"/>
    <x v="47"/>
    <s v="--"/>
    <s v="Eats"/>
    <x v="0"/>
    <x v="391"/>
    <n v="35"/>
    <s v="10011, USA"/>
    <s v="10011, USA"/>
    <x v="9"/>
    <s v="Blade - Dinner Policy"/>
    <s v="BLADE - CX + SR CX"/>
    <s v="Monthly Billing"/>
    <s v="Fare"/>
    <n v="25.63"/>
    <n v="0"/>
    <n v="0"/>
    <n v="25.63"/>
    <s v="USD"/>
    <n v="25.63"/>
    <n v="0"/>
    <n v="0"/>
    <n v="25.63"/>
    <n v="2.56"/>
  </r>
  <r>
    <s v="4789b1a4-6cfb-5f42-bea0-cd04a0adc505"/>
    <d v="2019-07-31T06:26:44"/>
    <d v="2019-07-18T00:00:00"/>
    <s v="3:18PM"/>
    <d v="2019-07-18T00:00:00"/>
    <s v="11:18AM"/>
    <d v="2019-07-18T00:00:00"/>
    <s v="4:12PM"/>
    <d v="2019-07-18T00:00:00"/>
    <s v="12:12PM"/>
    <s v="-05:00"/>
    <s v="Blade"/>
    <s v="Employee26"/>
    <s v="Employee26@blyblade.com"/>
    <x v="24"/>
    <s v="--"/>
    <s v="Eats"/>
    <x v="0"/>
    <x v="912"/>
    <n v="53"/>
    <s v="10010, USA"/>
    <s v="10010, USA"/>
    <x v="9"/>
    <s v="Blade - Lunch Policy"/>
    <s v="DEPT - OPS - NY"/>
    <s v="Monthly Billing"/>
    <s v="Fare"/>
    <n v="21.55"/>
    <n v="0"/>
    <n v="0"/>
    <n v="20"/>
    <s v="USD"/>
    <n v="21.55"/>
    <n v="0"/>
    <n v="0"/>
    <n v="20"/>
    <n v="2"/>
  </r>
  <r>
    <s v="195e354d-c23c-5f31-8f62-c9e704098cee"/>
    <d v="2019-08-30T20:07:19"/>
    <d v="2019-08-30T00:00:00"/>
    <s v="7:38PM"/>
    <d v="2019-08-30T00:00:00"/>
    <s v="3:38PM"/>
    <d v="2019-08-30T00:00:00"/>
    <s v="8:07PM"/>
    <d v="2019-08-30T00:00:00"/>
    <s v="4:07PM"/>
    <s v="-05:00"/>
    <s v="Blade"/>
    <s v="Employee18"/>
    <s v="Employee18@blyblade.com"/>
    <x v="34"/>
    <s v="--"/>
    <s v="Eats"/>
    <x v="0"/>
    <x v="1123"/>
    <n v="28"/>
    <s v="10011, USA"/>
    <s v="10011, USA"/>
    <x v="9"/>
    <s v="Blade - Lunch Policy"/>
    <s v="DEPT - CX"/>
    <s v="Monthly Billing"/>
    <s v="Fare and Tip"/>
    <n v="18.27"/>
    <n v="0"/>
    <n v="1"/>
    <n v="18.27"/>
    <s v="USD"/>
    <n v="18.27"/>
    <n v="0"/>
    <n v="1"/>
    <n v="18.27"/>
    <n v="1.83"/>
  </r>
  <r>
    <s v="528358b0-5e1b-589c-91ea-7d170deb98f9"/>
    <d v="2019-07-31T16:32:15"/>
    <d v="2019-07-31T00:00:00"/>
    <s v="4:03PM"/>
    <d v="2019-07-31T00:00:00"/>
    <s v="12:03PM"/>
    <d v="2019-07-31T00:00:00"/>
    <s v="4:32PM"/>
    <d v="2019-07-31T00:00:00"/>
    <s v="12:32PM"/>
    <s v="-05:00"/>
    <s v="Blade"/>
    <s v="Employee15"/>
    <s v="Employee15@blyblade.com"/>
    <x v="35"/>
    <s v="--"/>
    <s v="Eats"/>
    <x v="0"/>
    <x v="1118"/>
    <n v="28"/>
    <s v="10010, USA"/>
    <s v="10010, USA"/>
    <x v="9"/>
    <s v="Blade - Lunch Policy"/>
    <s v="DEPT - CX"/>
    <s v="Monthly Billing"/>
    <s v="Fare"/>
    <n v="19.82"/>
    <n v="0"/>
    <n v="0"/>
    <n v="19.82"/>
    <s v="USD"/>
    <n v="19.82"/>
    <n v="0"/>
    <n v="0"/>
    <n v="19.82"/>
    <n v="1.98"/>
  </r>
  <r>
    <s v="d934a3f4-e505-50b8-a793-0e1c326d57f8"/>
    <d v="2019-08-01T15:13:36"/>
    <d v="2019-08-01T00:00:00"/>
    <s v="2:56PM"/>
    <d v="2019-08-01T00:00:00"/>
    <s v="10:56AM"/>
    <d v="2019-08-01T00:00:00"/>
    <s v="3:13PM"/>
    <d v="2019-08-01T00:00:00"/>
    <s v="11:13AM"/>
    <s v="-05:00"/>
    <s v="Blade"/>
    <s v="Employee3"/>
    <s v="Employee3@blyblade.com"/>
    <x v="17"/>
    <s v="--"/>
    <s v="Eats"/>
    <x v="0"/>
    <x v="531"/>
    <n v="16"/>
    <s v="10011, USA"/>
    <s v="10011, USA"/>
    <x v="9"/>
    <s v="Blade - Lunch Policy"/>
    <s v="DEPT - CX"/>
    <s v="Monthly Billing"/>
    <s v="Fare"/>
    <n v="20.07"/>
    <n v="0"/>
    <n v="0"/>
    <n v="20"/>
    <s v="USD"/>
    <n v="20.07"/>
    <n v="0"/>
    <n v="0"/>
    <n v="20"/>
    <n v="2"/>
  </r>
  <r>
    <s v="38919046-1e4f-584b-94fa-b36e6af14ee2"/>
    <d v="2019-08-01T15:54:36"/>
    <d v="2019-08-01T00:00:00"/>
    <s v="3:32PM"/>
    <d v="2019-08-01T00:00:00"/>
    <s v="11:32AM"/>
    <d v="2019-08-01T00:00:00"/>
    <s v="3:54PM"/>
    <d v="2019-08-01T00:00:00"/>
    <s v="11:54AM"/>
    <s v="-05:00"/>
    <s v="Blade"/>
    <s v="Employee6"/>
    <s v="Employee6@blyblade.com"/>
    <x v="3"/>
    <s v="--"/>
    <s v="Eats"/>
    <x v="0"/>
    <x v="836"/>
    <n v="22"/>
    <s v="10010, USA"/>
    <s v="10010, USA"/>
    <x v="9"/>
    <s v="Blade - Lunch Policy"/>
    <s v="DEPT - OPS - NY"/>
    <s v="Monthly Billing"/>
    <s v="Fare"/>
    <n v="15.05"/>
    <n v="0"/>
    <n v="0"/>
    <n v="15.05"/>
    <s v="USD"/>
    <n v="15.05"/>
    <n v="0"/>
    <n v="0"/>
    <n v="15.05"/>
    <n v="1.51"/>
  </r>
  <r>
    <s v="ab362e73-a615-596f-8e39-3aa186816588"/>
    <d v="2019-08-01T17:22:51"/>
    <d v="2019-08-01T00:00:00"/>
    <s v="4:34PM"/>
    <d v="2019-08-01T00:00:00"/>
    <s v="12:34PM"/>
    <d v="2019-08-01T00:00:00"/>
    <s v="5:22PM"/>
    <d v="2019-08-01T00:00:00"/>
    <s v="1:22PM"/>
    <s v="-05:00"/>
    <s v="Blade"/>
    <s v="Employee15"/>
    <s v="Employee15@blyblade.com"/>
    <x v="35"/>
    <s v="--"/>
    <s v="Eats"/>
    <x v="0"/>
    <x v="420"/>
    <n v="48"/>
    <s v="10001, USA"/>
    <s v="10001, USA"/>
    <x v="9"/>
    <s v="Blade - Lunch Policy"/>
    <s v="DEPT - CX"/>
    <s v="Monthly Billing"/>
    <s v="Fare"/>
    <n v="20.309999999999999"/>
    <n v="0"/>
    <n v="0"/>
    <n v="20"/>
    <s v="USD"/>
    <n v="20.309999999999999"/>
    <n v="0"/>
    <n v="0"/>
    <n v="20"/>
    <n v="2"/>
  </r>
  <r>
    <s v="253c5d7d-8348-4e57-b73b-59286bf97ced"/>
    <d v="2019-08-30T20:47:54"/>
    <d v="2019-08-30T00:00:00"/>
    <s v="7:09PM"/>
    <d v="2019-08-30T00:00:00"/>
    <s v="3:09PM"/>
    <d v="2019-08-30T00:00:00"/>
    <s v="7:53PM"/>
    <d v="2019-08-30T00:00:00"/>
    <s v="3:53PM"/>
    <s v="-05:00"/>
    <s v="Blade"/>
    <s v="Employee2"/>
    <s v="Employee2@blyblade.com"/>
    <x v="2"/>
    <s v="--"/>
    <s v="Travel | Black SUV"/>
    <x v="0"/>
    <x v="71"/>
    <n v="23"/>
    <s v="10016, USA"/>
    <s v="10036, USA"/>
    <x v="12"/>
    <s v="PAX TRAVEL"/>
    <s v="DEPT - OPS - NY"/>
    <s v="Monthly Billing"/>
    <s v="Tip"/>
    <n v="0"/>
    <n v="0"/>
    <n v="7.33"/>
    <n v="7.33"/>
    <s v="USD"/>
    <n v="0"/>
    <n v="0"/>
    <n v="7.33"/>
    <n v="7.33"/>
    <n v="0"/>
  </r>
  <r>
    <s v="90d553a1-6d00-5bef-aec2-2f2124e8b759"/>
    <d v="2019-08-01T20:15:08"/>
    <d v="2019-08-01T00:00:00"/>
    <s v="7:53PM"/>
    <d v="2019-08-01T00:00:00"/>
    <s v="3:53PM"/>
    <d v="2019-08-01T00:00:00"/>
    <s v="8:15PM"/>
    <d v="2019-08-01T00:00:00"/>
    <s v="4:15PM"/>
    <s v="-05:00"/>
    <s v="Blade"/>
    <s v="Employee18"/>
    <s v="Employee18@blyblade.com"/>
    <x v="34"/>
    <s v="--"/>
    <s v="Eats"/>
    <x v="0"/>
    <x v="568"/>
    <n v="21"/>
    <s v="10011, USA"/>
    <s v="10011, USA"/>
    <x v="9"/>
    <s v="Blade - Lunch Policy"/>
    <s v="DEPT - CX"/>
    <s v="Monthly Billing"/>
    <s v="Fare"/>
    <n v="24.01"/>
    <n v="0"/>
    <n v="0"/>
    <n v="20"/>
    <s v="USD"/>
    <n v="24.01"/>
    <n v="0"/>
    <n v="0"/>
    <n v="20"/>
    <n v="2"/>
  </r>
  <r>
    <s v="7743f3c6-23c9-491e-8f31-2be1ddda23f8"/>
    <d v="2019-08-30T21:06:29"/>
    <d v="2019-08-30T00:00:00"/>
    <s v="8:11PM"/>
    <d v="2019-08-30T00:00:00"/>
    <s v="4:11PM"/>
    <d v="2019-08-30T00:00:00"/>
    <s v="9:06PM"/>
    <d v="2019-08-30T00:00:00"/>
    <s v="5:06PM"/>
    <s v="-05:00"/>
    <s v="Blade"/>
    <s v="Employee55"/>
    <s v="Employee55@blyblade.com"/>
    <x v="52"/>
    <s v="--"/>
    <s v="Travel | Black SUV"/>
    <x v="0"/>
    <x v="490"/>
    <n v="46"/>
    <s v="11430, USA"/>
    <s v="11691, USA"/>
    <x v="3"/>
    <s v="PAX TRAVEL"/>
    <s v="DEPT - OPS - NY"/>
    <s v="Monthly Billing"/>
    <s v="Tip"/>
    <n v="0"/>
    <n v="0"/>
    <n v="24.7"/>
    <n v="24.7"/>
    <s v="USD"/>
    <n v="0"/>
    <n v="0"/>
    <n v="24.7"/>
    <n v="24.7"/>
    <n v="0"/>
  </r>
  <r>
    <s v="653d095f-ba2f-5ed8-84b9-3d16bd4f6bd8"/>
    <d v="2019-08-02T20:39:26"/>
    <d v="2019-08-02T00:00:00"/>
    <s v="7:32PM"/>
    <d v="2019-08-02T00:00:00"/>
    <s v="3:32PM"/>
    <d v="2019-08-02T00:00:00"/>
    <s v="8:39PM"/>
    <d v="2019-08-02T00:00:00"/>
    <s v="4:39PM"/>
    <s v="-05:00"/>
    <s v="Blade"/>
    <s v="Employee18"/>
    <s v="Employee18@blyblade.com"/>
    <x v="34"/>
    <s v="--"/>
    <s v="Eats"/>
    <x v="0"/>
    <x v="211"/>
    <n v="66"/>
    <s v="10011, USA"/>
    <s v="10011, USA"/>
    <x v="9"/>
    <s v="Blade - Lunch Policy"/>
    <s v="DEPT - CX"/>
    <s v="Monthly Billing"/>
    <s v="Fare"/>
    <n v="15.88"/>
    <n v="0"/>
    <n v="0"/>
    <n v="15.88"/>
    <s v="USD"/>
    <n v="15.88"/>
    <n v="0"/>
    <n v="0"/>
    <n v="15.88"/>
    <n v="1.59"/>
  </r>
  <r>
    <s v="c42e969b-302a-59fb-83f4-feff8572dd5b"/>
    <d v="2019-08-02T23:56:49"/>
    <d v="2019-08-02T00:00:00"/>
    <s v="11:25PM"/>
    <d v="2019-08-02T00:00:00"/>
    <s v="7:25PM"/>
    <d v="2019-08-02T00:00:00"/>
    <s v="11:56PM"/>
    <d v="2019-08-02T00:00:00"/>
    <s v="7:56PM"/>
    <s v="-05:00"/>
    <s v="Blade"/>
    <s v="Employee3"/>
    <s v="Employee3@blyblade.com"/>
    <x v="17"/>
    <s v="--"/>
    <s v="Eats"/>
    <x v="0"/>
    <x v="428"/>
    <n v="31"/>
    <s v="10011, USA"/>
    <s v="10011, USA"/>
    <x v="9"/>
    <s v="Blade - Dinner Policy"/>
    <s v="DEPT - CX"/>
    <s v="Monthly Billing"/>
    <s v="Fare"/>
    <n v="33.94"/>
    <n v="0"/>
    <n v="0"/>
    <n v="30"/>
    <s v="USD"/>
    <n v="33.94"/>
    <n v="0"/>
    <n v="0"/>
    <n v="30"/>
    <n v="3"/>
  </r>
  <r>
    <s v="e6a7805d-2bbd-438c-a45d-13fc94c2a71d"/>
    <d v="2019-08-30T21:24:46"/>
    <d v="2019-08-30T00:00:00"/>
    <s v="9:07PM"/>
    <d v="2019-08-30T00:00:00"/>
    <s v="5:07PM"/>
    <d v="2019-08-30T00:00:00"/>
    <s v="9:24PM"/>
    <d v="2019-08-30T00:00:00"/>
    <s v="5:24PM"/>
    <s v="-05:00"/>
    <s v="Blade"/>
    <s v="Employee55"/>
    <s v="Employee55@blyblade.com"/>
    <x v="52"/>
    <s v="--"/>
    <s v="Travel | Black SUV"/>
    <x v="0"/>
    <x v="60"/>
    <n v="6"/>
    <s v="11430, USA"/>
    <s v="11430, USA"/>
    <x v="3"/>
    <s v="PAX TRAVEL"/>
    <s v="DEPT - OPS - NY"/>
    <s v="Monthly Billing"/>
    <s v="Tip"/>
    <n v="0"/>
    <n v="0"/>
    <n v="4.8099999999999996"/>
    <n v="4.8099999999999996"/>
    <s v="USD"/>
    <n v="0"/>
    <n v="0"/>
    <n v="4.8099999999999996"/>
    <n v="4.8099999999999996"/>
    <n v="0"/>
  </r>
  <r>
    <s v="fe588821-56a6-5c6f-b66b-9c10f6728f9d"/>
    <d v="2019-08-04T18:30:15"/>
    <d v="2019-08-04T00:00:00"/>
    <s v="5:51PM"/>
    <d v="2019-08-04T00:00:00"/>
    <s v="1:51PM"/>
    <d v="2019-08-04T00:00:00"/>
    <s v="6:30PM"/>
    <d v="2019-08-04T00:00:00"/>
    <s v="2:30PM"/>
    <s v="-05:00"/>
    <s v="Blade"/>
    <s v="Employee30"/>
    <s v="Employee30@blyblade.com"/>
    <x v="47"/>
    <s v="--"/>
    <s v="Eats"/>
    <x v="0"/>
    <x v="420"/>
    <n v="38"/>
    <s v="10001, USA"/>
    <s v="10001, USA"/>
    <x v="9"/>
    <s v="Blade - Lunch Policy"/>
    <s v="BLADE - CX + SR CX"/>
    <s v="Monthly Billing"/>
    <s v="Fare"/>
    <n v="38.22"/>
    <n v="0"/>
    <n v="0"/>
    <n v="20"/>
    <s v="USD"/>
    <n v="38.22"/>
    <n v="0"/>
    <n v="0"/>
    <n v="20"/>
    <n v="2"/>
  </r>
  <r>
    <s v="e23c4d2a-07aa-51fb-8407-337557b84f1e"/>
    <d v="2019-08-04T20:16:44"/>
    <d v="2019-08-04T00:00:00"/>
    <s v="7:42PM"/>
    <d v="2019-08-04T00:00:00"/>
    <s v="3:42PM"/>
    <d v="2019-08-04T00:00:00"/>
    <s v="8:16PM"/>
    <d v="2019-08-04T00:00:00"/>
    <s v="4:16PM"/>
    <s v="-05:00"/>
    <s v="Blade"/>
    <s v="Employee6"/>
    <s v="Employee6@blyblade.com"/>
    <x v="3"/>
    <s v="--"/>
    <s v="Eats"/>
    <x v="1"/>
    <x v="909"/>
    <n v="34"/>
    <s v="11975, USA"/>
    <s v="11975, USA"/>
    <x v="9"/>
    <s v="Blade - Lunch Policy"/>
    <s v="DEPT - OPS - NY"/>
    <s v="Monthly Billing"/>
    <s v="Fare"/>
    <n v="15.61"/>
    <n v="0"/>
    <n v="0"/>
    <n v="15.61"/>
    <s v="USD"/>
    <n v="15.61"/>
    <n v="0"/>
    <n v="0"/>
    <n v="15.61"/>
    <n v="1.56"/>
  </r>
  <r>
    <s v="eeecbb20-e222-5948-8d55-55af25571f90"/>
    <d v="2019-08-04T21:24:03"/>
    <d v="2019-08-04T00:00:00"/>
    <s v="9:05PM"/>
    <d v="2019-08-04T00:00:00"/>
    <s v="5:05PM"/>
    <d v="2019-08-04T00:00:00"/>
    <s v="9:23PM"/>
    <d v="2019-08-04T00:00:00"/>
    <s v="5:23PM"/>
    <s v="-05:00"/>
    <s v="Blade"/>
    <s v="Employee15"/>
    <s v="Employee15@blyblade.com"/>
    <x v="35"/>
    <s v="--"/>
    <s v="Eats"/>
    <x v="1"/>
    <x v="72"/>
    <n v="18"/>
    <s v="10604, USA"/>
    <s v="10604, USA"/>
    <x v="9"/>
    <s v="Blade - Lunch Policy"/>
    <s v="DEPT - CX"/>
    <s v="Monthly Billing"/>
    <s v="Fare"/>
    <n v="21.66"/>
    <n v="0"/>
    <n v="0"/>
    <n v="20"/>
    <s v="USD"/>
    <n v="21.66"/>
    <n v="0"/>
    <n v="0"/>
    <n v="20"/>
    <n v="2"/>
  </r>
  <r>
    <s v="6f76f4a1-e6f0-5f4e-81e7-316a14c37bce"/>
    <d v="2019-08-05T15:21:30"/>
    <d v="2019-08-05T00:00:00"/>
    <s v="3:04PM"/>
    <d v="2019-08-05T00:00:00"/>
    <s v="11:04AM"/>
    <d v="2019-08-05T00:00:00"/>
    <s v="3:21PM"/>
    <d v="2019-08-05T00:00:00"/>
    <s v="11:21AM"/>
    <s v="-05:00"/>
    <s v="Blade"/>
    <s v="Employee26"/>
    <s v="Employee26@blyblade.com"/>
    <x v="24"/>
    <s v="--"/>
    <s v="Eats"/>
    <x v="0"/>
    <x v="118"/>
    <n v="17"/>
    <s v="10010, USA"/>
    <s v="10010, USA"/>
    <x v="9"/>
    <s v="Blade - Lunch Policy"/>
    <s v="DEPT - OPS - NY"/>
    <s v="Monthly Billing"/>
    <s v="Fare"/>
    <n v="16.59"/>
    <n v="0"/>
    <n v="0"/>
    <n v="16.59"/>
    <s v="USD"/>
    <n v="16.59"/>
    <n v="0"/>
    <n v="0"/>
    <n v="16.59"/>
    <n v="1.66"/>
  </r>
  <r>
    <s v="cc9a702a-8b94-530b-800d-21c669dd08a2"/>
    <d v="2019-08-05T19:47:16"/>
    <d v="2019-08-05T00:00:00"/>
    <s v="7:29PM"/>
    <d v="2019-08-05T00:00:00"/>
    <s v="3:29PM"/>
    <d v="2019-08-05T00:00:00"/>
    <s v="7:47PM"/>
    <d v="2019-08-05T00:00:00"/>
    <s v="3:47PM"/>
    <s v="-05:00"/>
    <s v="Blade"/>
    <s v="Employee15"/>
    <s v="Employee15@blyblade.com"/>
    <x v="35"/>
    <s v="--"/>
    <s v="Eats"/>
    <x v="0"/>
    <x v="1121"/>
    <n v="17"/>
    <s v="10010, USA"/>
    <s v="10010, USA"/>
    <x v="9"/>
    <s v="Blade - Lunch Policy"/>
    <s v="DEPT - CX"/>
    <s v="Monthly Billing"/>
    <s v="Fare"/>
    <n v="14.2"/>
    <n v="0"/>
    <n v="0"/>
    <n v="14.2"/>
    <s v="USD"/>
    <n v="14.2"/>
    <n v="0"/>
    <n v="0"/>
    <n v="14.2"/>
    <n v="1.42"/>
  </r>
  <r>
    <s v="95f676a7-1cd8-41ef-bb8a-28450d4a4dae"/>
    <d v="2019-08-30T22:17:36"/>
    <d v="2019-08-30T00:00:00"/>
    <s v="9:40PM"/>
    <d v="2019-08-30T00:00:00"/>
    <s v="5:40PM"/>
    <d v="2019-08-30T00:00:00"/>
    <s v="10:17PM"/>
    <d v="2019-08-30T00:00:00"/>
    <s v="6:17PM"/>
    <s v="-05:00"/>
    <s v="Blade"/>
    <s v="Employee28"/>
    <s v="Employee28@blyblade.com"/>
    <x v="4"/>
    <s v="--"/>
    <s v="Travel | Black SUV"/>
    <x v="0"/>
    <x v="58"/>
    <n v="29"/>
    <s v="11430, USA"/>
    <s v="11430, USA"/>
    <x v="3"/>
    <s v="PAX TRAVEL"/>
    <s v="DEPT - OPS - NY"/>
    <s v="Monthly Billing"/>
    <s v="Tip"/>
    <n v="0"/>
    <n v="0"/>
    <n v="4.9800000000000004"/>
    <n v="4.9800000000000004"/>
    <s v="USD"/>
    <n v="0"/>
    <n v="0"/>
    <n v="4.9800000000000004"/>
    <n v="4.9800000000000004"/>
    <n v="0"/>
  </r>
  <r>
    <s v="7bb0d391-2046-5d92-afef-df1cefc289bf"/>
    <d v="2019-08-07T16:11:39"/>
    <d v="2019-08-07T00:00:00"/>
    <s v="3:40PM"/>
    <d v="2019-08-07T00:00:00"/>
    <s v="11:40AM"/>
    <d v="2019-08-07T00:00:00"/>
    <s v="4:11PM"/>
    <d v="2019-08-07T00:00:00"/>
    <s v="12:11PM"/>
    <s v="-05:00"/>
    <s v="Blade"/>
    <s v="Employee6"/>
    <s v="Employee6@blyblade.com"/>
    <x v="3"/>
    <s v="--"/>
    <s v="Eats"/>
    <x v="0"/>
    <x v="227"/>
    <n v="30"/>
    <s v="10011, USA"/>
    <s v="10011, USA"/>
    <x v="9"/>
    <s v="Blade - Lunch Policy"/>
    <s v="DEPT - OPS - NY"/>
    <s v="Monthly Billing"/>
    <s v="Fare"/>
    <n v="14.37"/>
    <n v="0"/>
    <n v="0"/>
    <n v="14.37"/>
    <s v="USD"/>
    <n v="14.37"/>
    <n v="0"/>
    <n v="0"/>
    <n v="14.37"/>
    <n v="1.44"/>
  </r>
  <r>
    <s v="f0eb49a3-54fc-5492-afbc-cc8cc55add84"/>
    <d v="2019-08-07T18:51:10"/>
    <d v="2019-08-07T00:00:00"/>
    <s v="6:05PM"/>
    <d v="2019-08-07T00:00:00"/>
    <s v="2:05PM"/>
    <d v="2019-08-07T00:00:00"/>
    <s v="6:51PM"/>
    <d v="2019-08-07T00:00:00"/>
    <s v="2:51PM"/>
    <s v="-05:00"/>
    <s v="Blade"/>
    <s v="Employee15"/>
    <s v="Employee15@blyblade.com"/>
    <x v="35"/>
    <s v="--"/>
    <s v="Eats"/>
    <x v="0"/>
    <x v="251"/>
    <n v="45"/>
    <s v="10010, USA"/>
    <s v="10010, USA"/>
    <x v="9"/>
    <s v="Blade - Lunch Policy"/>
    <s v="DEPT - CX"/>
    <s v="Monthly Billing"/>
    <s v="Fare"/>
    <n v="19.510000000000002"/>
    <n v="0"/>
    <n v="0"/>
    <n v="19.510000000000002"/>
    <s v="USD"/>
    <n v="19.510000000000002"/>
    <n v="0"/>
    <n v="0"/>
    <n v="19.510000000000002"/>
    <n v="1.95"/>
  </r>
  <r>
    <s v="009e4188-4e82-50e8-9302-07015b9a6adf"/>
    <d v="2019-08-08T16:06:23"/>
    <d v="2019-08-08T00:00:00"/>
    <s v="3:32PM"/>
    <d v="2019-08-08T00:00:00"/>
    <s v="11:32AM"/>
    <d v="2019-08-08T00:00:00"/>
    <s v="4:06PM"/>
    <d v="2019-08-08T00:00:00"/>
    <s v="12:06PM"/>
    <s v="-05:00"/>
    <s v="Blade"/>
    <s v="Employee15"/>
    <s v="Employee15@blyblade.com"/>
    <x v="35"/>
    <s v="--"/>
    <s v="Eats"/>
    <x v="0"/>
    <x v="313"/>
    <n v="33"/>
    <s v="10010, USA"/>
    <s v="10010, USA"/>
    <x v="9"/>
    <s v="Blade - Lunch Policy"/>
    <s v="DEPT - CX"/>
    <s v="Monthly Billing"/>
    <s v="Fare"/>
    <n v="19.829999999999998"/>
    <n v="0"/>
    <n v="0"/>
    <n v="19.829999999999998"/>
    <s v="USD"/>
    <n v="19.829999999999998"/>
    <n v="0"/>
    <n v="0"/>
    <n v="19.829999999999998"/>
    <n v="1.98"/>
  </r>
  <r>
    <s v="719b7990-96c2-5e92-85d0-7ddacd03c565"/>
    <d v="2019-08-09T18:55:37"/>
    <d v="2019-08-09T00:00:00"/>
    <s v="6:19PM"/>
    <d v="2019-08-09T00:00:00"/>
    <s v="2:19PM"/>
    <d v="2019-08-09T00:00:00"/>
    <s v="6:55PM"/>
    <d v="2019-08-09T00:00:00"/>
    <s v="2:55PM"/>
    <s v="-05:00"/>
    <s v="Blade"/>
    <s v="Employee15"/>
    <s v="Employee15@blyblade.com"/>
    <x v="35"/>
    <s v="--"/>
    <s v="Eats"/>
    <x v="0"/>
    <x v="1041"/>
    <n v="36"/>
    <s v="10011, USA"/>
    <s v="10011, USA"/>
    <x v="9"/>
    <s v="Blade - Lunch Policy"/>
    <s v="DEPT - CX"/>
    <s v="Monthly Billing"/>
    <s v="Fare"/>
    <n v="21.06"/>
    <n v="0"/>
    <n v="0"/>
    <n v="20"/>
    <s v="USD"/>
    <n v="21.06"/>
    <n v="0"/>
    <n v="0"/>
    <n v="20"/>
    <n v="2"/>
  </r>
  <r>
    <s v="6b078880-b034-5e9d-8c88-49a1d5832ab5"/>
    <d v="2019-08-10T19:36:11"/>
    <d v="2019-08-10T00:00:00"/>
    <s v="7:00PM"/>
    <d v="2019-08-10T00:00:00"/>
    <s v="3:00PM"/>
    <d v="2019-08-10T00:00:00"/>
    <s v="7:36PM"/>
    <d v="2019-08-10T00:00:00"/>
    <s v="3:36PM"/>
    <s v="-05:00"/>
    <s v="Blade"/>
    <s v="Employee3"/>
    <s v="Employee3@blyblade.com"/>
    <x v="17"/>
    <s v="--"/>
    <s v="Eats"/>
    <x v="0"/>
    <x v="219"/>
    <n v="35"/>
    <s v="10011, USA"/>
    <s v="10011, USA"/>
    <x v="9"/>
    <s v="Blade - Lunch Policy"/>
    <s v="DEPT - CX"/>
    <s v="Monthly Billing"/>
    <s v="Fare"/>
    <n v="22.23"/>
    <n v="0"/>
    <n v="0"/>
    <n v="20"/>
    <s v="USD"/>
    <n v="22.23"/>
    <n v="0"/>
    <n v="0"/>
    <n v="20"/>
    <n v="2"/>
  </r>
  <r>
    <s v="03ff478c-4c9a-525e-9937-9704e05ec5d5"/>
    <d v="2019-08-11T20:14:36"/>
    <d v="2019-08-11T00:00:00"/>
    <s v="7:28PM"/>
    <d v="2019-08-11T00:00:00"/>
    <s v="3:28PM"/>
    <d v="2019-08-11T00:00:00"/>
    <s v="8:14PM"/>
    <d v="2019-08-11T00:00:00"/>
    <s v="4:14PM"/>
    <s v="-05:00"/>
    <s v="Blade"/>
    <s v="Employee7"/>
    <s v="Employee7@blyblade.com"/>
    <x v="23"/>
    <s v="--"/>
    <s v="Eats"/>
    <x v="1"/>
    <x v="909"/>
    <n v="45"/>
    <s v="11975, USA"/>
    <s v="11975, USA"/>
    <x v="9"/>
    <s v="Blade - Lunch Policy"/>
    <s v="DEPT - OPS - NY"/>
    <s v="Monthly Billing"/>
    <s v="Fare"/>
    <n v="18.079999999999998"/>
    <n v="0"/>
    <n v="0"/>
    <n v="18.079999999999998"/>
    <s v="USD"/>
    <n v="18.079999999999998"/>
    <n v="0"/>
    <n v="0"/>
    <n v="18.079999999999998"/>
    <n v="1.81"/>
  </r>
  <r>
    <s v="937ade58-bad1-5a31-8380-063c0c08da9f"/>
    <d v="2019-08-12T22:01:56"/>
    <d v="2019-08-12T00:00:00"/>
    <s v="9:32PM"/>
    <d v="2019-08-12T00:00:00"/>
    <s v="5:32PM"/>
    <d v="2019-08-12T00:00:00"/>
    <s v="10:01PM"/>
    <d v="2019-08-12T00:00:00"/>
    <s v="6:01PM"/>
    <s v="-05:00"/>
    <s v="Blade"/>
    <s v="Employee3"/>
    <s v="Employee3@blyblade.com"/>
    <x v="17"/>
    <s v="--"/>
    <s v="Eats"/>
    <x v="0"/>
    <x v="219"/>
    <n v="28"/>
    <s v="10011, USA"/>
    <s v="10011, USA"/>
    <x v="9"/>
    <s v="Blade - Lunch Policy"/>
    <s v="DEPT - CX"/>
    <s v="Monthly Billing"/>
    <s v="Fare"/>
    <n v="24.72"/>
    <n v="0"/>
    <n v="0"/>
    <n v="20"/>
    <s v="USD"/>
    <n v="24.72"/>
    <n v="0"/>
    <n v="0"/>
    <n v="20"/>
    <n v="2"/>
  </r>
  <r>
    <s v="b178b6c9-aa34-572d-a6d1-e0fad94d4a20"/>
    <d v="2019-08-14T15:23:07"/>
    <d v="2019-08-14T00:00:00"/>
    <s v="3:06PM"/>
    <d v="2019-08-14T00:00:00"/>
    <s v="11:06AM"/>
    <d v="2019-08-14T00:00:00"/>
    <s v="3:23PM"/>
    <d v="2019-08-14T00:00:00"/>
    <s v="11:23AM"/>
    <s v="-05:00"/>
    <s v="Blade"/>
    <s v="Employee15"/>
    <s v="Employee15@blyblade.com"/>
    <x v="35"/>
    <s v="--"/>
    <s v="Eats"/>
    <x v="0"/>
    <x v="307"/>
    <n v="16"/>
    <s v="10010, USA"/>
    <s v="10010, USA"/>
    <x v="9"/>
    <s v="Blade - Lunch Policy"/>
    <s v="DEPT - CX"/>
    <s v="Monthly Billing"/>
    <s v="Fare"/>
    <n v="18.77"/>
    <n v="0"/>
    <n v="0"/>
    <n v="18.77"/>
    <s v="USD"/>
    <n v="18.77"/>
    <n v="0"/>
    <n v="0"/>
    <n v="18.77"/>
    <n v="1.88"/>
  </r>
  <r>
    <s v="74e7dd5f-e77d-53aa-95a8-6f1503832172"/>
    <d v="2019-08-14T17:02:57"/>
    <d v="2019-08-14T00:00:00"/>
    <s v="4:48PM"/>
    <d v="2019-08-14T00:00:00"/>
    <s v="12:48PM"/>
    <d v="2019-08-14T00:00:00"/>
    <s v="5:02PM"/>
    <d v="2019-08-14T00:00:00"/>
    <s v="1:02PM"/>
    <s v="-05:00"/>
    <s v="Blade"/>
    <s v="Employee6"/>
    <s v="Employee6@blyblade.com"/>
    <x v="3"/>
    <s v="--"/>
    <s v="Eats"/>
    <x v="0"/>
    <x v="409"/>
    <n v="14"/>
    <s v="10011, USA"/>
    <s v="10011, USA"/>
    <x v="9"/>
    <s v="Blade - Lunch Policy"/>
    <s v="DEPT - OPS - NY"/>
    <s v="Monthly Billing"/>
    <s v="Fare"/>
    <n v="9.89"/>
    <n v="0"/>
    <n v="0"/>
    <n v="9.89"/>
    <s v="USD"/>
    <n v="9.89"/>
    <n v="0"/>
    <n v="0"/>
    <n v="9.89"/>
    <n v="0.99"/>
  </r>
  <r>
    <s v="11df0b86-9783-5f1b-a9c4-e7bd67606769"/>
    <d v="2019-08-30T23:58:06"/>
    <d v="2019-08-30T00:00:00"/>
    <s v="11:39PM"/>
    <d v="2019-08-30T00:00:00"/>
    <s v="7:39PM"/>
    <d v="2019-08-30T00:00:00"/>
    <s v="11:57PM"/>
    <d v="2019-08-30T00:00:00"/>
    <s v="7:57PM"/>
    <s v="-05:00"/>
    <s v="Blade"/>
    <s v="Employee18"/>
    <s v="Employee18@blyblade.com"/>
    <x v="34"/>
    <s v="--"/>
    <s v="Eats"/>
    <x v="0"/>
    <x v="184"/>
    <n v="18"/>
    <s v="10011, USA"/>
    <s v="10011, USA"/>
    <x v="9"/>
    <s v="Blade - Dinner Policy"/>
    <s v="DEPT - CX"/>
    <s v="Monthly Billing"/>
    <s v="Fare and Tip"/>
    <n v="26.27"/>
    <n v="0"/>
    <n v="3"/>
    <n v="26.27"/>
    <s v="USD"/>
    <n v="26.27"/>
    <n v="0"/>
    <n v="3"/>
    <n v="26.27"/>
    <n v="2.63"/>
  </r>
  <r>
    <s v="764bc6a4-9748-5f99-bbfc-c6381685774c"/>
    <d v="2019-08-15T15:33:42"/>
    <d v="2019-08-15T00:00:00"/>
    <s v="3:02PM"/>
    <d v="2019-08-15T00:00:00"/>
    <s v="11:02AM"/>
    <d v="2019-08-15T00:00:00"/>
    <s v="3:33PM"/>
    <d v="2019-08-15T00:00:00"/>
    <s v="11:33AM"/>
    <s v="-05:00"/>
    <s v="Blade"/>
    <s v="Employee15"/>
    <s v="Employee15@blyblade.com"/>
    <x v="35"/>
    <s v="--"/>
    <s v="Eats"/>
    <x v="0"/>
    <x v="1119"/>
    <n v="31"/>
    <s v="10010, USA"/>
    <s v="10010, USA"/>
    <x v="9"/>
    <s v="Blade - Lunch Policy"/>
    <s v="DEPT - CX"/>
    <s v="Monthly Billing"/>
    <s v="Fare"/>
    <n v="20.13"/>
    <n v="0"/>
    <n v="0"/>
    <n v="20"/>
    <s v="USD"/>
    <n v="20.13"/>
    <n v="0"/>
    <n v="0"/>
    <n v="20"/>
    <n v="2"/>
  </r>
  <r>
    <s v="5c924ac1-1fe3-4545-ac06-32512a08269f"/>
    <d v="2019-08-31T00:02:37"/>
    <d v="2019-08-30T00:00:00"/>
    <s v="10:46PM"/>
    <d v="2019-08-30T00:00:00"/>
    <s v="6:46PM"/>
    <d v="2019-08-31T00:00:00"/>
    <s v="12:02AM"/>
    <d v="2019-08-30T00:00:00"/>
    <s v="8:02PM"/>
    <s v="-05:00"/>
    <s v="Blade"/>
    <s v="Employee29"/>
    <s v="Employee29@blyblade.com"/>
    <x v="7"/>
    <s v="--"/>
    <s v="Travel | UberXL"/>
    <x v="0"/>
    <x v="770"/>
    <n v="67"/>
    <s v="10032, USA"/>
    <s v="10016, USA"/>
    <x v="5"/>
    <s v="PRODUCT RIDING"/>
    <s v="DEPT - OPS - NY"/>
    <s v="Monthly Billing"/>
    <s v="Tip"/>
    <n v="0"/>
    <n v="0"/>
    <n v="13.01"/>
    <n v="13.01"/>
    <s v="USD"/>
    <n v="0"/>
    <n v="0"/>
    <n v="13.01"/>
    <n v="13.01"/>
    <n v="0"/>
  </r>
  <r>
    <s v="142423ee-124c-5882-94f0-7ee782cafe0c"/>
    <d v="2019-08-15T19:26:23"/>
    <d v="2019-08-15T00:00:00"/>
    <s v="6:48PM"/>
    <d v="2019-08-15T00:00:00"/>
    <s v="2:48PM"/>
    <d v="2019-08-15T00:00:00"/>
    <s v="7:26PM"/>
    <d v="2019-08-15T00:00:00"/>
    <s v="3:26PM"/>
    <s v="-05:00"/>
    <s v="Blade"/>
    <s v="Employee6"/>
    <s v="Employee6@blyblade.com"/>
    <x v="3"/>
    <s v="--"/>
    <s v="Eats"/>
    <x v="0"/>
    <x v="651"/>
    <n v="37"/>
    <s v="10010, USA"/>
    <s v="10010, USA"/>
    <x v="9"/>
    <s v="Blade - Lunch Policy"/>
    <s v="DEPT - OPS - NY"/>
    <s v="Monthly Billing"/>
    <s v="Fare"/>
    <n v="18.97"/>
    <n v="0"/>
    <n v="0"/>
    <n v="18.97"/>
    <s v="USD"/>
    <n v="18.97"/>
    <n v="0"/>
    <n v="0"/>
    <n v="18.97"/>
    <n v="1.9"/>
  </r>
  <r>
    <s v="cadaa238-4bad-546a-a0cb-64e3e3039989"/>
    <d v="2019-08-15T20:31:55"/>
    <d v="2019-08-15T00:00:00"/>
    <s v="7:58PM"/>
    <d v="2019-08-15T00:00:00"/>
    <s v="3:58PM"/>
    <d v="2019-08-15T00:00:00"/>
    <s v="8:31PM"/>
    <d v="2019-08-15T00:00:00"/>
    <s v="4:31PM"/>
    <s v="-05:00"/>
    <s v="Blade"/>
    <s v="Employee3"/>
    <s v="Employee3@blyblade.com"/>
    <x v="17"/>
    <s v="--"/>
    <s v="Eats"/>
    <x v="0"/>
    <x v="219"/>
    <n v="32"/>
    <s v="10011, USA"/>
    <s v="10011, USA"/>
    <x v="9"/>
    <s v="Blade - Lunch Policy"/>
    <s v="DEPT - CX"/>
    <s v="Monthly Billing"/>
    <s v="Fare"/>
    <n v="22.23"/>
    <n v="0"/>
    <n v="0"/>
    <n v="20"/>
    <s v="USD"/>
    <n v="22.23"/>
    <n v="0"/>
    <n v="0"/>
    <n v="20"/>
    <n v="2"/>
  </r>
  <r>
    <s v="85214fae-32f0-5726-9398-5df5fe463ce8"/>
    <d v="2019-08-16T20:22:39"/>
    <d v="2019-08-16T00:00:00"/>
    <s v="7:40PM"/>
    <d v="2019-08-16T00:00:00"/>
    <s v="3:40PM"/>
    <d v="2019-08-16T00:00:00"/>
    <s v="8:22PM"/>
    <d v="2019-08-16T00:00:00"/>
    <s v="4:22PM"/>
    <s v="-05:00"/>
    <s v="Blade"/>
    <s v="Employee26"/>
    <s v="Employee26@blyblade.com"/>
    <x v="24"/>
    <s v="--"/>
    <s v="Eats"/>
    <x v="1"/>
    <x v="1122"/>
    <n v="42"/>
    <s v="10604, USA"/>
    <s v="10604, USA"/>
    <x v="9"/>
    <s v="Blade - Lunch Policy"/>
    <s v="DEPT - OPS - NY"/>
    <s v="Monthly Billing"/>
    <s v="Fare"/>
    <n v="23.06"/>
    <n v="0"/>
    <n v="0"/>
    <n v="20"/>
    <s v="USD"/>
    <n v="23.06"/>
    <n v="0"/>
    <n v="0"/>
    <n v="20"/>
    <n v="2"/>
  </r>
  <r>
    <s v="adc11501-ac1b-4372-8dc6-2e6db1294300"/>
    <d v="2019-08-31T00:21:57"/>
    <d v="2019-08-24T00:00:00"/>
    <s v="12:41AM"/>
    <d v="2019-08-23T00:00:00"/>
    <s v="8:41PM"/>
    <d v="2019-08-24T00:00:00"/>
    <s v="1:05AM"/>
    <d v="2019-08-23T00:00:00"/>
    <s v="9:05PM"/>
    <s v="-05:00"/>
    <s v="Blade"/>
    <s v="Employee37"/>
    <s v="Employee37@blyblade.com"/>
    <x v="29"/>
    <s v="--"/>
    <s v="Travel | UberX"/>
    <x v="0"/>
    <x v="21"/>
    <n v="15"/>
    <s v="10016, USA"/>
    <s v="10025, USA"/>
    <x v="7"/>
    <s v="I'M RIDING"/>
    <s v="--"/>
    <s v="Monthly Billing"/>
    <s v="Tip"/>
    <n v="0"/>
    <n v="0"/>
    <n v="3.61"/>
    <n v="3.61"/>
    <s v="USD"/>
    <n v="0"/>
    <n v="0"/>
    <n v="3.61"/>
    <n v="3.61"/>
    <n v="0"/>
  </r>
  <r>
    <s v="e4cb95ee-bbee-55ff-bcde-159450f340a7"/>
    <d v="2019-08-16T21:30:06"/>
    <d v="2019-08-16T00:00:00"/>
    <s v="9:06PM"/>
    <d v="2019-08-16T00:00:00"/>
    <s v="5:06PM"/>
    <d v="2019-08-16T00:00:00"/>
    <s v="9:30PM"/>
    <d v="2019-08-16T00:00:00"/>
    <s v="5:30PM"/>
    <s v="-05:00"/>
    <s v="Blade"/>
    <s v="Employee3"/>
    <s v="Employee3@blyblade.com"/>
    <x v="17"/>
    <s v="--"/>
    <s v="Eats"/>
    <x v="0"/>
    <x v="428"/>
    <n v="23"/>
    <s v="10011, USA"/>
    <s v="10011, USA"/>
    <x v="9"/>
    <s v="Blade - Lunch Policy"/>
    <s v="DEPT - CX"/>
    <s v="Monthly Billing"/>
    <s v="Fare"/>
    <n v="22.7"/>
    <n v="0"/>
    <n v="0"/>
    <n v="20"/>
    <s v="USD"/>
    <n v="22.7"/>
    <n v="0"/>
    <n v="0"/>
    <n v="20"/>
    <n v="2"/>
  </r>
  <r>
    <s v="e1cfbee0-ae70-58a8-ab59-a9cce874e073"/>
    <d v="2019-08-18T16:33:54"/>
    <d v="2019-08-18T00:00:00"/>
    <s v="4:04PM"/>
    <d v="2019-08-18T00:00:00"/>
    <s v="12:04PM"/>
    <d v="2019-08-18T00:00:00"/>
    <s v="4:33PM"/>
    <d v="2019-08-18T00:00:00"/>
    <s v="12:33PM"/>
    <s v="-05:00"/>
    <s v="Blade"/>
    <s v="Employee30"/>
    <s v="Employee30@blyblade.com"/>
    <x v="47"/>
    <s v="--"/>
    <s v="Eats"/>
    <x v="0"/>
    <x v="774"/>
    <n v="29"/>
    <s v="10001, USA"/>
    <s v="10001, USA"/>
    <x v="9"/>
    <s v="Blade - Lunch Policy"/>
    <s v="BLADE - CX + SR CX"/>
    <s v="Monthly Billing"/>
    <s v="Fare"/>
    <n v="21.94"/>
    <n v="0"/>
    <n v="0"/>
    <n v="20"/>
    <s v="USD"/>
    <n v="21.94"/>
    <n v="0"/>
    <n v="0"/>
    <n v="20"/>
    <n v="2"/>
  </r>
  <r>
    <s v="7e824861-b3ce-5c77-82c8-b7a1b07279c9"/>
    <d v="2019-08-18T20:18:11"/>
    <d v="2019-08-18T00:00:00"/>
    <s v="7:56PM"/>
    <d v="2019-08-18T00:00:00"/>
    <s v="3:56PM"/>
    <d v="2019-08-18T00:00:00"/>
    <s v="8:18PM"/>
    <d v="2019-08-18T00:00:00"/>
    <s v="4:18PM"/>
    <s v="-05:00"/>
    <s v="Blade"/>
    <s v="Employee52"/>
    <s v="Employee52@blyblade.com"/>
    <x v="37"/>
    <s v="--"/>
    <s v="Eats"/>
    <x v="0"/>
    <x v="219"/>
    <n v="21"/>
    <s v="10011, USA"/>
    <s v="10011, USA"/>
    <x v="9"/>
    <s v="Blade - Lunch Policy"/>
    <s v="DEPT - CX"/>
    <s v="Monthly Billing"/>
    <s v="Fare"/>
    <n v="22.94"/>
    <n v="0"/>
    <n v="0"/>
    <n v="20"/>
    <s v="USD"/>
    <n v="22.94"/>
    <n v="0"/>
    <n v="0"/>
    <n v="20"/>
    <n v="2"/>
  </r>
  <r>
    <s v="20fc8939-3538-50da-bcae-44106bff5060"/>
    <d v="2019-08-20T18:57:48"/>
    <d v="2019-08-20T00:00:00"/>
    <s v="6:23PM"/>
    <d v="2019-08-20T00:00:00"/>
    <s v="2:23PM"/>
    <d v="2019-08-20T00:00:00"/>
    <s v="6:57PM"/>
    <d v="2019-08-20T00:00:00"/>
    <s v="2:57PM"/>
    <s v="-05:00"/>
    <s v="Blade"/>
    <s v="Employee16"/>
    <s v="Employee16@blyblade.com"/>
    <x v="13"/>
    <s v="--"/>
    <s v="Eats"/>
    <x v="0"/>
    <x v="161"/>
    <n v="34"/>
    <s v="10011, USA"/>
    <s v="10011, USA"/>
    <x v="9"/>
    <s v="Blade - Lunch Policy"/>
    <s v="DEPT - OPS - NY"/>
    <s v="Monthly Billing"/>
    <s v="Fare"/>
    <n v="19.57"/>
    <n v="0"/>
    <n v="0"/>
    <n v="19.57"/>
    <s v="USD"/>
    <n v="19.57"/>
    <n v="0"/>
    <n v="0"/>
    <n v="19.57"/>
    <n v="1.96"/>
  </r>
  <r>
    <s v="120bbd65-3c70-4405-8f17-805f91886ad0"/>
    <d v="2019-08-31T00:51:09"/>
    <d v="2019-08-31T00:00:00"/>
    <s v="12:31AM"/>
    <d v="2019-08-30T00:00:00"/>
    <s v="8:31PM"/>
    <d v="2019-08-31T00:00:00"/>
    <s v="12:48AM"/>
    <d v="2019-08-30T00:00:00"/>
    <s v="8:48PM"/>
    <s v="-05:00"/>
    <s v="Blade"/>
    <s v="Employee29"/>
    <s v="Employee29@blyblade.com"/>
    <x v="7"/>
    <s v="--"/>
    <s v="Travel | UberX"/>
    <x v="0"/>
    <x v="955"/>
    <n v="8"/>
    <s v="10011, USA"/>
    <s v="10014, USA"/>
    <x v="7"/>
    <s v="I'M RIDING EARLY/LATE"/>
    <s v="DEPT - OPS - NY"/>
    <s v="Monthly Billing"/>
    <s v="Tip"/>
    <n v="0"/>
    <n v="0"/>
    <n v="3.08"/>
    <n v="3.08"/>
    <s v="USD"/>
    <n v="0"/>
    <n v="0"/>
    <n v="3.08"/>
    <n v="3.08"/>
    <n v="0"/>
  </r>
  <r>
    <s v="a984aedd-f4cd-51ec-971d-701184a90080"/>
    <d v="2019-08-20T19:40:04"/>
    <d v="2019-08-20T00:00:00"/>
    <s v="4:39PM"/>
    <d v="2019-08-20T00:00:00"/>
    <s v="12:39PM"/>
    <d v="2019-08-20T00:00:00"/>
    <s v="7:40PM"/>
    <d v="2019-08-20T00:00:00"/>
    <s v="3:40PM"/>
    <s v="-05:00"/>
    <s v="Blade"/>
    <s v="Employee6"/>
    <s v="Employee6@blyblade.com"/>
    <x v="3"/>
    <s v="--"/>
    <s v="Eats"/>
    <x v="0"/>
    <x v="1121"/>
    <n v="180"/>
    <s v="10011, USA"/>
    <s v="10011, USA"/>
    <x v="9"/>
    <s v="Blade - Lunch Policy"/>
    <s v="DEPT - OPS - NY"/>
    <s v="Monthly Billing"/>
    <s v="Fare"/>
    <n v="15.68"/>
    <n v="0"/>
    <n v="0"/>
    <n v="15.68"/>
    <s v="USD"/>
    <n v="15.68"/>
    <n v="0"/>
    <n v="0"/>
    <n v="15.68"/>
    <n v="1.57"/>
  </r>
  <r>
    <s v="183a73ef-0b53-5720-8b7d-973f7bbfb686"/>
    <d v="2019-08-21T16:19:55"/>
    <d v="2019-08-21T00:00:00"/>
    <s v="4:03PM"/>
    <d v="2019-08-21T00:00:00"/>
    <s v="12:03PM"/>
    <d v="2019-08-21T00:00:00"/>
    <s v="4:19PM"/>
    <d v="2019-08-21T00:00:00"/>
    <s v="12:19PM"/>
    <s v="-05:00"/>
    <s v="Blade"/>
    <s v="Employee16"/>
    <s v="Employee16@blyblade.com"/>
    <x v="13"/>
    <s v="--"/>
    <s v="Eats"/>
    <x v="0"/>
    <x v="411"/>
    <n v="16"/>
    <s v="10011, USA"/>
    <s v="10011, USA"/>
    <x v="9"/>
    <s v="Blade - Lunch Policy"/>
    <s v="DEPT - OPS - NY"/>
    <s v="Monthly Billing"/>
    <s v="Fare"/>
    <n v="17.940000000000001"/>
    <n v="0"/>
    <n v="0"/>
    <n v="17.940000000000001"/>
    <s v="USD"/>
    <n v="17.940000000000001"/>
    <n v="0"/>
    <n v="0"/>
    <n v="17.940000000000001"/>
    <n v="1.79"/>
  </r>
  <r>
    <s v="63960bb6-2738-54d8-9a27-b20e0fedf063"/>
    <d v="2019-08-21T17:11:09"/>
    <d v="2019-08-21T00:00:00"/>
    <s v="4:48PM"/>
    <d v="2019-08-21T00:00:00"/>
    <s v="12:48PM"/>
    <d v="2019-08-21T00:00:00"/>
    <s v="5:11PM"/>
    <d v="2019-08-21T00:00:00"/>
    <s v="1:11PM"/>
    <s v="-05:00"/>
    <s v="Blade"/>
    <s v="Employee3"/>
    <s v="Employee3@blyblade.com"/>
    <x v="17"/>
    <s v="--"/>
    <s v="Eats"/>
    <x v="0"/>
    <x v="219"/>
    <n v="22"/>
    <s v="10011, USA"/>
    <s v="10011, USA"/>
    <x v="9"/>
    <s v="Blade - Lunch Policy"/>
    <s v="DEPT - CX"/>
    <s v="Monthly Billing"/>
    <s v="Fare"/>
    <n v="21.63"/>
    <n v="0"/>
    <n v="0"/>
    <n v="20"/>
    <s v="USD"/>
    <n v="21.63"/>
    <n v="0"/>
    <n v="0"/>
    <n v="20"/>
    <n v="2"/>
  </r>
  <r>
    <s v="a631fe1e-0fa0-5c47-af82-2fbd6e2b5c43"/>
    <d v="2019-08-22T15:59:54"/>
    <d v="2019-08-22T00:00:00"/>
    <s v="3:30PM"/>
    <d v="2019-08-22T00:00:00"/>
    <s v="11:30AM"/>
    <d v="2019-08-22T00:00:00"/>
    <s v="3:59PM"/>
    <d v="2019-08-22T00:00:00"/>
    <s v="11:59AM"/>
    <s v="-05:00"/>
    <s v="Blade"/>
    <s v="Employee6"/>
    <s v="Employee6@blyblade.com"/>
    <x v="3"/>
    <s v="--"/>
    <s v="Eats"/>
    <x v="0"/>
    <x v="964"/>
    <n v="29"/>
    <s v="10010, USA"/>
    <s v="10010, USA"/>
    <x v="9"/>
    <s v="Blade - Lunch Policy"/>
    <s v="DEPT - OPS - NY"/>
    <s v="Monthly Billing"/>
    <s v="Fare"/>
    <n v="16.36"/>
    <n v="0"/>
    <n v="0"/>
    <n v="16.36"/>
    <s v="USD"/>
    <n v="16.36"/>
    <n v="0"/>
    <n v="0"/>
    <n v="16.36"/>
    <n v="1.64"/>
  </r>
  <r>
    <s v="1f798685-c274-577e-aa72-2d125a03edc1"/>
    <d v="2019-08-22T16:06:54"/>
    <d v="2019-08-22T00:00:00"/>
    <s v="3:44PM"/>
    <d v="2019-08-22T00:00:00"/>
    <s v="11:44AM"/>
    <d v="2019-08-22T00:00:00"/>
    <s v="4:06PM"/>
    <d v="2019-08-22T00:00:00"/>
    <s v="12:06PM"/>
    <s v="-05:00"/>
    <s v="Blade"/>
    <s v="Employee16"/>
    <s v="Employee16@blyblade.com"/>
    <x v="13"/>
    <s v="--"/>
    <s v="Eats"/>
    <x v="0"/>
    <x v="531"/>
    <n v="22"/>
    <s v="10011, USA"/>
    <s v="10011, USA"/>
    <x v="9"/>
    <s v="Blade - Lunch Policy"/>
    <s v="DEPT - OPS - NY"/>
    <s v="Monthly Billing"/>
    <s v="Fare"/>
    <n v="19.21"/>
    <n v="0"/>
    <n v="0"/>
    <n v="19.21"/>
    <s v="USD"/>
    <n v="19.21"/>
    <n v="0"/>
    <n v="0"/>
    <n v="19.21"/>
    <n v="1.92"/>
  </r>
  <r>
    <s v="8a6d7628-d9df-5b68-b3c0-c65c7322268f"/>
    <d v="2019-08-22T19:03:23"/>
    <d v="2019-08-22T00:00:00"/>
    <s v="6:41PM"/>
    <d v="2019-08-22T00:00:00"/>
    <s v="2:41PM"/>
    <d v="2019-08-22T00:00:00"/>
    <s v="7:03PM"/>
    <d v="2019-08-22T00:00:00"/>
    <s v="3:03PM"/>
    <s v="-05:00"/>
    <s v="Blade"/>
    <s v="Employee15"/>
    <s v="Employee15@blyblade.com"/>
    <x v="35"/>
    <s v="--"/>
    <s v="Eats"/>
    <x v="0"/>
    <x v="1119"/>
    <n v="22"/>
    <s v="10010, USA"/>
    <s v="10010, USA"/>
    <x v="9"/>
    <s v="Blade - Lunch Policy"/>
    <s v="DEPT - CX"/>
    <s v="Monthly Billing"/>
    <s v="Fare"/>
    <n v="19.010000000000002"/>
    <n v="0"/>
    <n v="0"/>
    <n v="19.010000000000002"/>
    <s v="USD"/>
    <n v="19.010000000000002"/>
    <n v="0"/>
    <n v="0"/>
    <n v="19.010000000000002"/>
    <n v="1.9"/>
  </r>
  <r>
    <s v="e997b71d-ee17-5b13-a10d-036b7e7629c0"/>
    <d v="2019-08-22T20:49:18"/>
    <d v="2019-08-22T00:00:00"/>
    <s v="8:30PM"/>
    <d v="2019-08-22T00:00:00"/>
    <s v="4:30PM"/>
    <d v="2019-08-22T00:00:00"/>
    <s v="8:49PM"/>
    <d v="2019-08-22T00:00:00"/>
    <s v="4:49PM"/>
    <s v="-05:00"/>
    <s v="Blade"/>
    <s v="Employee3"/>
    <s v="Employee3@blyblade.com"/>
    <x v="17"/>
    <s v="--"/>
    <s v="Eats"/>
    <x v="0"/>
    <x v="955"/>
    <n v="18"/>
    <s v="10011, USA"/>
    <s v="10011, USA"/>
    <x v="9"/>
    <s v="Blade - Lunch Policy"/>
    <s v="DEPT - CX"/>
    <s v="Monthly Billing"/>
    <s v="Fare"/>
    <n v="17.97"/>
    <n v="0"/>
    <n v="0"/>
    <n v="17.97"/>
    <s v="USD"/>
    <n v="17.97"/>
    <n v="0"/>
    <n v="0"/>
    <n v="17.97"/>
    <n v="1.8"/>
  </r>
  <r>
    <s v="d19eb2d1-74a2-4e5b-9057-7cff34d1738b"/>
    <d v="2019-08-31T01:19:26"/>
    <d v="2019-08-31T00:00:00"/>
    <s v="12:35AM"/>
    <d v="2019-08-30T00:00:00"/>
    <s v="8:35PM"/>
    <d v="2019-08-31T00:00:00"/>
    <s v="1:11AM"/>
    <d v="2019-08-30T00:00:00"/>
    <s v="9:11PM"/>
    <s v="-05:00"/>
    <s v="Blade"/>
    <s v="Employee45"/>
    <s v="Employee45@blyblade.com"/>
    <x v="40"/>
    <s v="--"/>
    <s v="Travel | UberX"/>
    <x v="0"/>
    <x v="437"/>
    <n v="32"/>
    <s v="10011, USA"/>
    <s v="11222, USA"/>
    <x v="7"/>
    <s v="I'M RIDING EARLY/LATE"/>
    <s v="DEPT - CORP - NY"/>
    <s v="Monthly Billing"/>
    <s v="Tip"/>
    <n v="0"/>
    <n v="0"/>
    <n v="6.14"/>
    <n v="6.14"/>
    <s v="USD"/>
    <n v="0"/>
    <n v="0"/>
    <n v="6.14"/>
    <n v="6.14"/>
    <n v="0"/>
  </r>
  <r>
    <s v="1e81d5c7-45e6-5c4a-a1ad-b2c80e2046a7"/>
    <d v="2019-08-23T18:10:03"/>
    <d v="2019-08-23T00:00:00"/>
    <s v="5:18PM"/>
    <d v="2019-08-23T00:00:00"/>
    <s v="1:18PM"/>
    <d v="2019-08-23T00:00:00"/>
    <s v="6:09PM"/>
    <d v="2019-08-23T00:00:00"/>
    <s v="2:09PM"/>
    <s v="-05:00"/>
    <s v="Blade"/>
    <s v="Employee26"/>
    <s v="Employee26@blyblade.com"/>
    <x v="24"/>
    <s v="--"/>
    <s v="Eats"/>
    <x v="1"/>
    <x v="1122"/>
    <n v="51"/>
    <s v="10604, USA"/>
    <s v="10604, USA"/>
    <x v="9"/>
    <s v="Blade - Lunch Policy"/>
    <s v="DEPT - OPS - NY"/>
    <s v="Monthly Billing"/>
    <s v="Fare"/>
    <n v="25.83"/>
    <n v="0"/>
    <n v="0"/>
    <n v="20"/>
    <s v="USD"/>
    <n v="25.83"/>
    <n v="0"/>
    <n v="0"/>
    <n v="20"/>
    <n v="2"/>
  </r>
  <r>
    <s v="8bca9fc0-e55a-5a5a-8e2f-d86a8fe48b4e"/>
    <d v="2019-08-23T19:50:26"/>
    <d v="2019-08-23T00:00:00"/>
    <s v="7:09PM"/>
    <d v="2019-08-23T00:00:00"/>
    <s v="3:09PM"/>
    <d v="2019-08-23T00:00:00"/>
    <s v="7:50PM"/>
    <d v="2019-08-23T00:00:00"/>
    <s v="3:50PM"/>
    <s v="-05:00"/>
    <s v="Blade"/>
    <s v="Employee52"/>
    <s v="Employee52@blyblade.com"/>
    <x v="37"/>
    <s v="--"/>
    <s v="Eats"/>
    <x v="0"/>
    <x v="248"/>
    <n v="40"/>
    <s v="10011, USA"/>
    <s v="10011, USA"/>
    <x v="9"/>
    <s v="Blade - Lunch Policy"/>
    <s v="DEPT - CX"/>
    <s v="Monthly Billing"/>
    <s v="Fare"/>
    <n v="20.45"/>
    <n v="0"/>
    <n v="0"/>
    <n v="20"/>
    <s v="USD"/>
    <n v="20.45"/>
    <n v="0"/>
    <n v="0"/>
    <n v="20"/>
    <n v="2"/>
  </r>
  <r>
    <s v="6352a11a-7d74-51e5-9418-8d4fbc1a6a79"/>
    <d v="2019-08-23T20:48:35"/>
    <d v="2019-08-23T00:00:00"/>
    <s v="8:17PM"/>
    <d v="2019-08-23T00:00:00"/>
    <s v="4:17PM"/>
    <d v="2019-08-23T00:00:00"/>
    <s v="8:48PM"/>
    <d v="2019-08-23T00:00:00"/>
    <s v="4:48PM"/>
    <s v="-05:00"/>
    <s v="Blade"/>
    <s v="Employee3"/>
    <s v="Employee3@blyblade.com"/>
    <x v="17"/>
    <s v="--"/>
    <s v="Eats"/>
    <x v="0"/>
    <x v="219"/>
    <n v="31"/>
    <s v="10011, USA"/>
    <s v="10011, USA"/>
    <x v="9"/>
    <s v="Blade - Lunch Policy"/>
    <s v="DEPT - CX"/>
    <s v="Monthly Billing"/>
    <s v="Fare"/>
    <n v="25.26"/>
    <n v="0"/>
    <n v="0"/>
    <n v="20"/>
    <s v="USD"/>
    <n v="25.26"/>
    <n v="0"/>
    <n v="0"/>
    <n v="20"/>
    <n v="2"/>
  </r>
  <r>
    <s v="766c0f40-8c0c-559e-a915-6bf7753425a5"/>
    <d v="2019-08-24T00:42:17"/>
    <d v="2019-08-24T00:00:00"/>
    <s v="12:15AM"/>
    <d v="2019-08-23T00:00:00"/>
    <s v="8:15PM"/>
    <d v="2019-08-24T00:00:00"/>
    <s v="12:42AM"/>
    <d v="2019-08-23T00:00:00"/>
    <s v="8:42PM"/>
    <s v="-05:00"/>
    <s v="Blade"/>
    <s v="Employee15"/>
    <s v="Employee15@blyblade.com"/>
    <x v="35"/>
    <s v="--"/>
    <s v="Eats"/>
    <x v="0"/>
    <x v="1120"/>
    <n v="26"/>
    <s v="10010, USA"/>
    <s v="10010, USA"/>
    <x v="9"/>
    <s v="Blade - Dinner Policy"/>
    <s v="DEPT - CX"/>
    <s v="Monthly Billing"/>
    <s v="Fare"/>
    <n v="14.05"/>
    <n v="0"/>
    <n v="0"/>
    <n v="14.05"/>
    <s v="USD"/>
    <n v="14.05"/>
    <n v="0"/>
    <n v="0"/>
    <n v="14.05"/>
    <n v="1.41"/>
  </r>
  <r>
    <s v="9b367baf-d536-51a6-bf3a-77c43b3fba3f"/>
    <d v="2019-08-25T00:51:05"/>
    <d v="2019-08-25T00:00:00"/>
    <s v="12:29AM"/>
    <d v="2019-08-24T00:00:00"/>
    <s v="8:29PM"/>
    <d v="2019-08-25T00:00:00"/>
    <s v="12:50AM"/>
    <d v="2019-08-24T00:00:00"/>
    <s v="8:50PM"/>
    <s v="-05:00"/>
    <s v="Blade"/>
    <s v="Employee52"/>
    <s v="Employee52@blyblade.com"/>
    <x v="37"/>
    <s v="--"/>
    <s v="Eats"/>
    <x v="0"/>
    <x v="774"/>
    <n v="21"/>
    <s v="10011, USA"/>
    <s v="10011, USA"/>
    <x v="9"/>
    <s v="Blade - Dinner Policy"/>
    <s v="DEPT - CX"/>
    <s v="Monthly Billing"/>
    <s v="Fare"/>
    <n v="37.14"/>
    <n v="0"/>
    <n v="0"/>
    <n v="30"/>
    <s v="USD"/>
    <n v="37.14"/>
    <n v="0"/>
    <n v="0"/>
    <n v="30"/>
    <n v="3"/>
  </r>
  <r>
    <s v="c82841c3-efcd-5018-8934-3e5b5f625cfe"/>
    <d v="2019-08-25T20:14:27"/>
    <d v="2019-08-25T00:00:00"/>
    <s v="7:50PM"/>
    <d v="2019-08-25T00:00:00"/>
    <s v="3:50PM"/>
    <d v="2019-08-25T00:00:00"/>
    <s v="8:14PM"/>
    <d v="2019-08-25T00:00:00"/>
    <s v="4:14PM"/>
    <s v="-05:00"/>
    <s v="Blade"/>
    <s v="Employee52"/>
    <s v="Employee52@blyblade.com"/>
    <x v="37"/>
    <s v="--"/>
    <s v="Eats"/>
    <x v="0"/>
    <x v="545"/>
    <n v="24"/>
    <s v="10011, USA"/>
    <s v="10011, USA"/>
    <x v="9"/>
    <s v="Blade - Lunch Policy"/>
    <s v="DEPT - CX"/>
    <s v="Monthly Billing"/>
    <s v="Fare"/>
    <n v="22.05"/>
    <n v="0"/>
    <n v="0"/>
    <n v="20"/>
    <s v="USD"/>
    <n v="22.05"/>
    <n v="0"/>
    <n v="0"/>
    <n v="20"/>
    <n v="2"/>
  </r>
  <r>
    <s v="763cf801-ffab-509b-9f60-d890df8a161b"/>
    <d v="2019-08-26T00:39:33"/>
    <d v="2019-08-25T00:00:00"/>
    <s v="11:52PM"/>
    <d v="2019-08-25T00:00:00"/>
    <s v="7:52PM"/>
    <d v="2019-08-26T00:00:00"/>
    <s v="12:39AM"/>
    <d v="2019-08-25T00:00:00"/>
    <s v="8:39PM"/>
    <s v="-05:00"/>
    <s v="Blade"/>
    <s v="Employee52"/>
    <s v="Employee52@blyblade.com"/>
    <x v="37"/>
    <s v="--"/>
    <s v="Eats"/>
    <x v="0"/>
    <x v="568"/>
    <n v="46"/>
    <s v="10011, USA"/>
    <s v="10011, USA"/>
    <x v="9"/>
    <s v="Blade - Dinner Policy"/>
    <s v="DEPT - CX"/>
    <s v="Monthly Billing"/>
    <s v="Fare"/>
    <n v="30.2"/>
    <n v="0"/>
    <n v="0"/>
    <n v="30"/>
    <s v="USD"/>
    <n v="30.2"/>
    <n v="0"/>
    <n v="0"/>
    <n v="30"/>
    <n v="3"/>
  </r>
  <r>
    <s v="65f4ae26-fef2-59fc-86a9-504eca42db0f"/>
    <d v="2019-08-26T16:09:46"/>
    <d v="2019-08-26T00:00:00"/>
    <s v="3:46PM"/>
    <d v="2019-08-26T00:00:00"/>
    <s v="11:46AM"/>
    <d v="2019-08-26T00:00:00"/>
    <s v="4:09PM"/>
    <d v="2019-08-26T00:00:00"/>
    <s v="12:09PM"/>
    <s v="-05:00"/>
    <s v="Blade"/>
    <s v="Employee52"/>
    <s v="Employee52@blyblade.com"/>
    <x v="37"/>
    <s v="--"/>
    <s v="Eats"/>
    <x v="0"/>
    <x v="214"/>
    <n v="23"/>
    <s v="10011, USA"/>
    <s v="10011, USA"/>
    <x v="9"/>
    <s v="Blade - Lunch Policy"/>
    <s v="DEPT - CX"/>
    <s v="Monthly Billing"/>
    <s v="Fare"/>
    <n v="20.95"/>
    <n v="0"/>
    <n v="0"/>
    <n v="20"/>
    <s v="USD"/>
    <n v="20.95"/>
    <n v="0"/>
    <n v="0"/>
    <n v="20"/>
    <n v="2"/>
  </r>
  <r>
    <s v="48c3c70c-2fa5-519c-ad51-a9cc33762054"/>
    <d v="2019-08-27T00:32:07"/>
    <d v="2019-08-26T00:00:00"/>
    <s v="11:54PM"/>
    <d v="2019-08-26T00:00:00"/>
    <s v="7:54PM"/>
    <d v="2019-08-27T00:00:00"/>
    <s v="12:32AM"/>
    <d v="2019-08-26T00:00:00"/>
    <s v="8:32PM"/>
    <s v="-05:00"/>
    <s v="Blade"/>
    <s v="Employee54"/>
    <s v="Employee54@blyblade.com"/>
    <x v="55"/>
    <s v="--"/>
    <s v="Eats"/>
    <x v="0"/>
    <x v="310"/>
    <n v="37"/>
    <s v="10001, USA"/>
    <s v="10001, USA"/>
    <x v="9"/>
    <s v="Blade - Dinner Policy"/>
    <s v="BLADE - CX + SR CX"/>
    <s v="Monthly Billing"/>
    <s v="Fare"/>
    <n v="32.46"/>
    <n v="0"/>
    <n v="0"/>
    <n v="30"/>
    <s v="USD"/>
    <n v="32.46"/>
    <n v="0"/>
    <n v="0"/>
    <n v="30"/>
    <n v="3"/>
  </r>
  <r>
    <s v="1fdce85d-7d95-5748-b4f4-2aa25baf8255"/>
    <d v="2019-08-27T19:31:35"/>
    <d v="2019-08-27T00:00:00"/>
    <s v="7:10PM"/>
    <d v="2019-08-27T00:00:00"/>
    <s v="3:10PM"/>
    <d v="2019-08-27T00:00:00"/>
    <s v="7:31PM"/>
    <d v="2019-08-27T00:00:00"/>
    <s v="3:31PM"/>
    <s v="-05:00"/>
    <s v="Blade"/>
    <s v="Employee3"/>
    <s v="Employee3@blyblade.com"/>
    <x v="17"/>
    <s v="--"/>
    <s v="Eats"/>
    <x v="0"/>
    <x v="180"/>
    <n v="21"/>
    <s v="10011, USA"/>
    <s v="10011, USA"/>
    <x v="9"/>
    <s v="Blade - Lunch Policy"/>
    <s v="DEPT - CX"/>
    <s v="Monthly Billing"/>
    <s v="Fare"/>
    <n v="24.16"/>
    <n v="0"/>
    <n v="0"/>
    <n v="20"/>
    <s v="USD"/>
    <n v="24.16"/>
    <n v="0"/>
    <n v="0"/>
    <n v="20"/>
    <n v="2"/>
  </r>
  <r>
    <s v="cb965c52-1fc3-54bb-93b3-492dcb9be045"/>
    <d v="2019-08-27T21:15:27"/>
    <d v="2019-08-27T00:00:00"/>
    <s v="8:53PM"/>
    <d v="2019-08-27T00:00:00"/>
    <s v="4:53PM"/>
    <d v="2019-08-27T00:00:00"/>
    <s v="9:15PM"/>
    <d v="2019-08-27T00:00:00"/>
    <s v="5:15PM"/>
    <s v="-05:00"/>
    <s v="Blade"/>
    <s v="Employee15"/>
    <s v="Employee15@blyblade.com"/>
    <x v="35"/>
    <s v="--"/>
    <s v="Eats"/>
    <x v="0"/>
    <x v="1120"/>
    <n v="21"/>
    <s v="10010, USA"/>
    <s v="10010, USA"/>
    <x v="9"/>
    <s v="Blade - Lunch Policy"/>
    <s v="DEPT - CX"/>
    <s v="Monthly Billing"/>
    <s v="Fare"/>
    <n v="15.79"/>
    <n v="0"/>
    <n v="0"/>
    <n v="15.79"/>
    <s v="USD"/>
    <n v="15.79"/>
    <n v="0"/>
    <n v="0"/>
    <n v="15.79"/>
    <n v="1.58"/>
  </r>
  <r>
    <s v="ed14e804-8786-55a8-9ae1-e1e615319723"/>
    <d v="2019-08-31T15:19:31"/>
    <d v="2019-08-31T00:00:00"/>
    <s v="1:36PM"/>
    <d v="2019-08-31T00:00:00"/>
    <s v="9:36AM"/>
    <d v="2019-08-31T00:00:00"/>
    <s v="3:19PM"/>
    <d v="2019-08-31T00:00:00"/>
    <s v="11:19AM"/>
    <s v="-05:00"/>
    <s v="Blade"/>
    <s v="Employee47"/>
    <s v="Employee47@blyblade.com"/>
    <x v="32"/>
    <s v="--"/>
    <s v="Eats"/>
    <x v="2"/>
    <x v="1124"/>
    <n v="43"/>
    <s v="07608, USA"/>
    <s v="07608, USA"/>
    <x v="9"/>
    <s v="Blade - Lunch Policy"/>
    <s v="DEPT - CX"/>
    <s v="Monthly Billing"/>
    <s v="Fare and Tip"/>
    <n v="19.190000000000001"/>
    <n v="0"/>
    <n v="1.93"/>
    <n v="19.190000000000001"/>
    <s v="USD"/>
    <n v="19.190000000000001"/>
    <n v="0"/>
    <n v="1.93"/>
    <n v="19.190000000000001"/>
    <n v="1.92"/>
  </r>
  <r>
    <s v="0070217d-a628-564c-aeec-2324044fb3c6"/>
    <d v="2019-08-28T00:40:49"/>
    <d v="2019-08-27T00:00:00"/>
    <s v="11:37PM"/>
    <d v="2019-08-27T00:00:00"/>
    <s v="7:37PM"/>
    <d v="2019-08-28T00:00:00"/>
    <s v="12:40AM"/>
    <d v="2019-08-27T00:00:00"/>
    <s v="8:40PM"/>
    <s v="-05:00"/>
    <s v="Blade"/>
    <s v="Employee52"/>
    <s v="Employee52@blyblade.com"/>
    <x v="37"/>
    <s v="--"/>
    <s v="Eats"/>
    <x v="0"/>
    <x v="1041"/>
    <n v="63"/>
    <s v="10011, USA"/>
    <s v="10011, USA"/>
    <x v="9"/>
    <s v="Blade - Dinner Policy"/>
    <s v="DEPT - CX"/>
    <s v="Monthly Billing"/>
    <s v="Fare"/>
    <n v="32.46"/>
    <n v="0"/>
    <n v="0"/>
    <n v="30"/>
    <s v="USD"/>
    <n v="32.46"/>
    <n v="0"/>
    <n v="0"/>
    <n v="30"/>
    <n v="3"/>
  </r>
  <r>
    <s v="537759d3-5940-5300-8772-ab4a29ed264b"/>
    <d v="2019-08-28T19:23:38"/>
    <d v="2019-08-28T00:00:00"/>
    <s v="6:44PM"/>
    <d v="2019-08-28T00:00:00"/>
    <s v="2:44PM"/>
    <d v="2019-08-28T00:00:00"/>
    <s v="7:23PM"/>
    <d v="2019-08-28T00:00:00"/>
    <s v="3:23PM"/>
    <s v="-05:00"/>
    <s v="Blade"/>
    <s v="Employee52"/>
    <s v="Employee52@blyblade.com"/>
    <x v="37"/>
    <s v="--"/>
    <s v="Eats"/>
    <x v="0"/>
    <x v="955"/>
    <n v="39"/>
    <s v="10011, USA"/>
    <s v="10011, USA"/>
    <x v="9"/>
    <s v="Blade - Lunch Policy"/>
    <s v="DEPT - CX"/>
    <s v="Monthly Billing"/>
    <s v="Fare"/>
    <n v="17.97"/>
    <n v="0"/>
    <n v="0"/>
    <n v="17.97"/>
    <s v="USD"/>
    <n v="17.97"/>
    <n v="0"/>
    <n v="0"/>
    <n v="17.97"/>
    <n v="1.8"/>
  </r>
  <r>
    <s v="6416e9b7-0a94-58d1-aa3b-3808f4734171"/>
    <d v="2019-08-31T16:45:10"/>
    <d v="2019-08-31T00:00:00"/>
    <s v="3:59PM"/>
    <d v="2019-08-31T00:00:00"/>
    <s v="11:59AM"/>
    <d v="2019-08-31T00:00:00"/>
    <s v="4:45PM"/>
    <d v="2019-08-31T00:00:00"/>
    <s v="12:45PM"/>
    <s v="-05:00"/>
    <s v="Blade"/>
    <s v="Employee51"/>
    <s v="Employee51@blyblade.com"/>
    <x v="36"/>
    <s v="--"/>
    <s v="Eats"/>
    <x v="1"/>
    <x v="1014"/>
    <n v="45"/>
    <s v="11975, USA"/>
    <s v="11975, USA"/>
    <x v="9"/>
    <s v="Blade - Lunch Policy"/>
    <s v="DEPT - CX"/>
    <s v="Monthly Billing"/>
    <s v="Fare and Tip"/>
    <n v="35.54"/>
    <n v="0"/>
    <n v="4.3099999999999996"/>
    <n v="20"/>
    <s v="USD"/>
    <n v="35.54"/>
    <n v="0"/>
    <n v="4.3099999999999996"/>
    <n v="20"/>
    <n v="2"/>
  </r>
  <r>
    <s v="1c3917d7-dfe8-5600-9417-2048ec6462d5"/>
    <d v="2019-08-29T17:08:07"/>
    <d v="2019-08-29T00:00:00"/>
    <s v="4:48PM"/>
    <d v="2019-08-29T00:00:00"/>
    <s v="12:48PM"/>
    <d v="2019-08-29T00:00:00"/>
    <s v="5:07PM"/>
    <d v="2019-08-29T00:00:00"/>
    <s v="1:07PM"/>
    <s v="-05:00"/>
    <s v="Blade"/>
    <s v="Employee15"/>
    <s v="Employee15@blyblade.com"/>
    <x v="35"/>
    <s v="--"/>
    <s v="Eats"/>
    <x v="0"/>
    <x v="1125"/>
    <n v="19"/>
    <s v="10010, USA"/>
    <s v="10010, USA"/>
    <x v="9"/>
    <s v="Blade - Lunch Policy"/>
    <s v="DEPT - CX"/>
    <s v="Monthly Billing"/>
    <s v="Fare"/>
    <n v="16.98"/>
    <n v="0"/>
    <n v="0"/>
    <n v="16.98"/>
    <s v="USD"/>
    <n v="16.98"/>
    <n v="0"/>
    <n v="0"/>
    <n v="16.98"/>
    <n v="1.7"/>
  </r>
  <r>
    <s v="d68130c9-16e0-4aec-a92e-f72a397d3bc3"/>
    <d v="2019-08-31T17:09:07"/>
    <d v="2019-08-31T00:00:00"/>
    <s v="4:30PM"/>
    <d v="2019-08-31T00:00:00"/>
    <s v="12:30PM"/>
    <d v="2019-08-31T00:00:00"/>
    <s v="5:08PM"/>
    <d v="2019-08-31T00:00:00"/>
    <s v="1:08PM"/>
    <s v="-05:00"/>
    <s v="Blade"/>
    <s v="Employee2"/>
    <s v="Employee2@blyblade.com"/>
    <x v="2"/>
    <s v="--"/>
    <s v="Travel | Premium"/>
    <x v="1"/>
    <x v="417"/>
    <n v="29"/>
    <s v="11937, USA"/>
    <s v="11937, USA"/>
    <x v="12"/>
    <s v="PAX TRAVEL"/>
    <s v="DEPT - OPS - NY"/>
    <s v="Monthly Billing"/>
    <s v="Tip"/>
    <n v="0"/>
    <n v="0"/>
    <n v="8.74"/>
    <n v="8.74"/>
    <s v="USD"/>
    <n v="0"/>
    <n v="0"/>
    <n v="8.74"/>
    <n v="8.74"/>
    <n v="0"/>
  </r>
  <r>
    <s v="cc88dab0-0087-52ec-b1a2-b75f107d06f5"/>
    <d v="2019-08-30T01:00:37"/>
    <d v="2019-08-30T00:00:00"/>
    <s v="12:23AM"/>
    <d v="2019-08-29T00:00:00"/>
    <s v="8:23PM"/>
    <d v="2019-08-30T00:00:00"/>
    <s v="1:00AM"/>
    <d v="2019-08-29T00:00:00"/>
    <s v="9:00PM"/>
    <s v="-05:00"/>
    <s v="Blade"/>
    <s v="Employee3"/>
    <s v="Employee3@blyblade.com"/>
    <x v="17"/>
    <s v="--"/>
    <s v="Eats"/>
    <x v="0"/>
    <x v="955"/>
    <n v="37"/>
    <s v="10011, USA"/>
    <s v="10011, USA"/>
    <x v="9"/>
    <s v="Blade - Dinner Policy"/>
    <s v="DEPT - CX"/>
    <s v="Monthly Billing"/>
    <s v="Fare"/>
    <n v="37.42"/>
    <n v="0"/>
    <n v="0"/>
    <n v="30"/>
    <s v="USD"/>
    <n v="37.42"/>
    <n v="0"/>
    <n v="0"/>
    <n v="30"/>
    <n v="3"/>
  </r>
  <r>
    <s v="80178d34-766a-5161-a08c-7642c41cab01"/>
    <d v="2019-08-31T00:14:57"/>
    <d v="2019-08-30T00:00:00"/>
    <s v="11:41PM"/>
    <d v="2019-08-30T00:00:00"/>
    <s v="7:41PM"/>
    <d v="2019-08-31T00:00:00"/>
    <s v="12:14AM"/>
    <d v="2019-08-30T00:00:00"/>
    <s v="8:14PM"/>
    <s v="-05:00"/>
    <s v="Blade"/>
    <s v="Employee52"/>
    <s v="Employee52@blyblade.com"/>
    <x v="37"/>
    <s v="--"/>
    <s v="Eats"/>
    <x v="0"/>
    <x v="219"/>
    <n v="33"/>
    <s v="10011, USA"/>
    <s v="10011, USA"/>
    <x v="9"/>
    <s v="Blade - Dinner Policy"/>
    <s v="DEPT - CX"/>
    <s v="Monthly Billing"/>
    <s v="Fare"/>
    <n v="32.159999999999997"/>
    <n v="0"/>
    <n v="0"/>
    <n v="30"/>
    <s v="USD"/>
    <n v="32.159999999999997"/>
    <n v="0"/>
    <n v="0"/>
    <n v="30"/>
    <n v="3"/>
  </r>
  <r>
    <s v="502eab61-2138-5840-9990-7b887461bd72"/>
    <d v="2019-08-31T00:15:04"/>
    <d v="2019-08-30T00:00:00"/>
    <s v="11:38PM"/>
    <d v="2019-08-30T00:00:00"/>
    <s v="7:38PM"/>
    <d v="2019-08-31T00:00:00"/>
    <s v="12:14AM"/>
    <d v="2019-08-30T00:00:00"/>
    <s v="8:14PM"/>
    <s v="-05:00"/>
    <s v="Blade"/>
    <s v="Employee3"/>
    <s v="Employee3@blyblade.com"/>
    <x v="17"/>
    <s v="--"/>
    <s v="Eats"/>
    <x v="0"/>
    <x v="219"/>
    <n v="36"/>
    <s v="10011, USA"/>
    <s v="10011, USA"/>
    <x v="9"/>
    <s v="Blade - Dinner Policy"/>
    <s v="DEPT - CX"/>
    <s v="Monthly Billing"/>
    <s v="Fare"/>
    <n v="33.25"/>
    <n v="0"/>
    <n v="0"/>
    <n v="30"/>
    <s v="USD"/>
    <n v="33.25"/>
    <n v="0"/>
    <n v="0"/>
    <n v="30"/>
    <n v="3"/>
  </r>
  <r>
    <s v="b96c60c0-8b13-5d10-9709-b3f0added166"/>
    <d v="2019-08-31T15:22:55"/>
    <d v="2019-08-31T00:00:00"/>
    <s v="3:01PM"/>
    <d v="2019-08-31T00:00:00"/>
    <s v="11:01AM"/>
    <d v="2019-08-31T00:00:00"/>
    <s v="3:22PM"/>
    <d v="2019-08-31T00:00:00"/>
    <s v="11:22AM"/>
    <s v="-05:00"/>
    <s v="Blade"/>
    <s v="Employee3"/>
    <s v="Employee3@blyblade.com"/>
    <x v="17"/>
    <s v="--"/>
    <s v="Eats"/>
    <x v="0"/>
    <x v="1126"/>
    <n v="20"/>
    <s v="10011, USA"/>
    <s v="10011, USA"/>
    <x v="9"/>
    <s v="Blade - Lunch Policy"/>
    <s v="DEPT - CX"/>
    <s v="Monthly Billing"/>
    <s v="Fare"/>
    <n v="18.43"/>
    <n v="0"/>
    <n v="0"/>
    <n v="18.43"/>
    <s v="USD"/>
    <n v="18.43"/>
    <n v="0"/>
    <n v="0"/>
    <n v="18.43"/>
    <n v="1.84"/>
  </r>
  <r>
    <s v="33614378-2d1f-405c-8990-4762d6fb0d92"/>
    <d v="2019-08-31T22:40:59"/>
    <d v="2019-08-31T00:00:00"/>
    <s v="9:30PM"/>
    <d v="2019-08-31T00:00:00"/>
    <s v="5:30PM"/>
    <d v="2019-08-31T00:00:00"/>
    <s v="10:38PM"/>
    <d v="2019-08-31T00:00:00"/>
    <s v="6:38PM"/>
    <s v="-05:00"/>
    <s v="Blade"/>
    <s v="Employee2"/>
    <s v="Employee2@blyblade.com"/>
    <x v="2"/>
    <s v="--"/>
    <s v="Travel | UberX"/>
    <x v="1"/>
    <x v="298"/>
    <n v="57"/>
    <s v="11937, USA"/>
    <s v="11968, USA"/>
    <x v="11"/>
    <s v="PAX TRAVEL"/>
    <s v="DEPT - OPS - NY"/>
    <s v="Monthly Billing"/>
    <s v="Tip"/>
    <n v="0"/>
    <n v="0"/>
    <n v="11.73"/>
    <n v="11.73"/>
    <s v="USD"/>
    <n v="0"/>
    <n v="0"/>
    <n v="11.73"/>
    <n v="11.73"/>
    <n v="0"/>
  </r>
  <r>
    <s v="75648a49-55e9-5ace-a3d8-947ef6723a64"/>
    <d v="2019-09-01T00:01:36"/>
    <d v="2019-08-31T00:00:00"/>
    <s v="11:19PM"/>
    <d v="2019-08-31T00:00:00"/>
    <s v="7:19PM"/>
    <d v="2019-09-01T00:00:00"/>
    <s v="12:01AM"/>
    <d v="2019-08-31T00:00:00"/>
    <s v="8:01PM"/>
    <s v="-05:00"/>
    <s v="Blade"/>
    <s v="Employee52"/>
    <s v="Employee52@blyblade.com"/>
    <x v="37"/>
    <s v="--"/>
    <s v="Eats"/>
    <x v="0"/>
    <x v="219"/>
    <n v="41"/>
    <s v="10011, USA"/>
    <s v="10011, USA"/>
    <x v="9"/>
    <s v="Blade - Dinner Policy"/>
    <s v="DEPT - CX"/>
    <s v="Monthly Billing"/>
    <s v="Fare"/>
    <n v="32.159999999999997"/>
    <n v="0"/>
    <n v="0"/>
    <n v="30"/>
    <s v="USD"/>
    <n v="32.159999999999997"/>
    <n v="0"/>
    <n v="0"/>
    <n v="30"/>
    <n v="3"/>
  </r>
  <r>
    <s v="Service &amp; Technology Fee"/>
    <s v="--"/>
    <s v="--"/>
    <s v="--"/>
    <s v="--"/>
    <s v="--"/>
    <s v="--"/>
    <s v="--"/>
    <s v="--"/>
    <s v="--"/>
    <s v="--"/>
    <s v="Blade"/>
    <s v="Employee8"/>
    <s v="Employee8@blyblade.com"/>
    <x v="11"/>
    <s v="--"/>
    <s v="--"/>
    <x v="12"/>
    <x v="3"/>
    <s v="--"/>
    <s v="--"/>
    <s v="--"/>
    <x v="9"/>
    <s v="--"/>
    <s v="--"/>
    <s v="--"/>
    <s v="Service &amp; Technology Fee"/>
    <n v="12268.88"/>
    <n v="0"/>
    <n v="0"/>
    <n v="12268.88"/>
    <s v="USD"/>
    <n v="12268.88"/>
    <n v="0"/>
    <n v="0"/>
    <n v="12268.88"/>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A8EF8B-C455-45B1-A65D-9C063ED10ABC}" name="PivotTable1" cacheId="2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67:H77" firstHeaderRow="1" firstDataRow="3" firstDataCol="1"/>
  <pivotFields count="7">
    <pivotField axis="axisRow" showAll="0">
      <items count="7">
        <item x="0"/>
        <item h="1" x="2"/>
        <item x="5"/>
        <item x="4"/>
        <item x="1"/>
        <item x="3"/>
        <item t="default"/>
      </items>
    </pivotField>
    <pivotField showAll="0"/>
    <pivotField axis="axisRow" showAll="0">
      <items count="3">
        <item x="1"/>
        <item x="0"/>
        <item t="default"/>
      </items>
    </pivotField>
    <pivotField showAll="0"/>
    <pivotField axis="axisCol" showAll="0">
      <items count="3">
        <item x="1"/>
        <item x="0"/>
        <item t="default"/>
      </items>
    </pivotField>
    <pivotField dataField="1" numFmtId="164" showAll="0"/>
    <pivotField dataField="1" numFmtId="164" showAll="0"/>
  </pivotFields>
  <rowFields count="2">
    <field x="2"/>
    <field x="0"/>
  </rowFields>
  <rowItems count="8">
    <i>
      <x/>
    </i>
    <i r="1">
      <x v="2"/>
    </i>
    <i r="1">
      <x v="3"/>
    </i>
    <i>
      <x v="1"/>
    </i>
    <i r="1">
      <x/>
    </i>
    <i r="1">
      <x v="4"/>
    </i>
    <i r="1">
      <x v="5"/>
    </i>
    <i t="grand">
      <x/>
    </i>
  </rowItems>
  <colFields count="2">
    <field x="4"/>
    <field x="-2"/>
  </colFields>
  <colItems count="6">
    <i>
      <x/>
      <x/>
    </i>
    <i r="1" i="1">
      <x v="1"/>
    </i>
    <i>
      <x v="1"/>
      <x/>
    </i>
    <i r="1" i="1">
      <x v="1"/>
    </i>
    <i t="grand">
      <x/>
    </i>
    <i t="grand" i="1">
      <x/>
    </i>
  </colItems>
  <dataFields count="2">
    <dataField name="Sum of Revenues" fld="5" baseField="0" baseItem="0"/>
    <dataField name="Max of Net Income" fld="6" subtotal="max"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2000000}" name="PivotTable7" cacheId="47"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3">
  <location ref="B55:E62" firstHeaderRow="0" firstDataRow="1" firstDataCol="1"/>
  <pivotFields count="10">
    <pivotField showAll="0"/>
    <pivotField showAll="0"/>
    <pivotField axis="axisRow" showAll="0">
      <items count="3">
        <item x="1"/>
        <item x="0"/>
        <item t="default"/>
      </items>
    </pivotField>
    <pivotField showAll="0"/>
    <pivotField axis="axisRow" showAll="0">
      <items count="3">
        <item x="1"/>
        <item x="0"/>
        <item t="default"/>
      </items>
    </pivotField>
    <pivotField dataField="1" numFmtId="164" showAll="0"/>
    <pivotField dataField="1" numFmtId="164" showAll="0"/>
    <pivotField dataField="1" dragToRow="0" dragToCol="0" dragToPage="0" showAll="0" defaultSubtotal="0"/>
    <pivotField dragToRow="0" dragToCol="0" dragToPage="0" showAll="0" defaultSubtotal="0"/>
    <pivotField dragToRow="0" dragToCol="0" dragToPage="0" showAll="0" defaultSubtotal="0"/>
  </pivotFields>
  <rowFields count="2">
    <field x="2"/>
    <field x="4"/>
  </rowFields>
  <rowItems count="7">
    <i>
      <x/>
    </i>
    <i r="1">
      <x/>
    </i>
    <i r="1">
      <x v="1"/>
    </i>
    <i>
      <x v="1"/>
    </i>
    <i r="1">
      <x/>
    </i>
    <i r="1">
      <x v="1"/>
    </i>
    <i t="grand">
      <x/>
    </i>
  </rowItems>
  <colFields count="1">
    <field x="-2"/>
  </colFields>
  <colItems count="3">
    <i>
      <x/>
    </i>
    <i i="1">
      <x v="1"/>
    </i>
    <i i="2">
      <x v="2"/>
    </i>
  </colItems>
  <dataFields count="3">
    <dataField name="Sum of Revenues" fld="5" baseField="0" baseItem="0"/>
    <dataField name="Sum of Net Income" fld="6" baseField="0" baseItem="0"/>
    <dataField name="Sum of Net Margin" fld="7" baseField="0" baseItem="0" numFmtId="9"/>
  </dataFields>
  <formats count="25">
    <format dxfId="25">
      <pivotArea type="all" dataOnly="0" outline="0" fieldPosition="0"/>
    </format>
    <format dxfId="26">
      <pivotArea outline="0" collapsedLevelsAreSubtotals="1" fieldPosition="0"/>
    </format>
    <format dxfId="27">
      <pivotArea field="2" type="button" dataOnly="0" labelOnly="1" outline="0" axis="axisRow" fieldPosition="0"/>
    </format>
    <format dxfId="28">
      <pivotArea dataOnly="0" labelOnly="1" fieldPosition="0">
        <references count="1">
          <reference field="2" count="0"/>
        </references>
      </pivotArea>
    </format>
    <format dxfId="29">
      <pivotArea dataOnly="0" labelOnly="1" grandRow="1" outline="0" fieldPosition="0"/>
    </format>
    <format dxfId="30">
      <pivotArea dataOnly="0" labelOnly="1" fieldPosition="0">
        <references count="2">
          <reference field="2" count="1" selected="0">
            <x v="0"/>
          </reference>
          <reference field="4" count="0"/>
        </references>
      </pivotArea>
    </format>
    <format dxfId="31">
      <pivotArea dataOnly="0" labelOnly="1" fieldPosition="0">
        <references count="2">
          <reference field="2" count="1" selected="0">
            <x v="1"/>
          </reference>
          <reference field="4" count="0"/>
        </references>
      </pivotArea>
    </format>
    <format dxfId="32">
      <pivotArea dataOnly="0" labelOnly="1" outline="0" fieldPosition="0">
        <references count="1">
          <reference field="4294967294" count="2">
            <x v="0"/>
            <x v="1"/>
          </reference>
        </references>
      </pivotArea>
    </format>
    <format dxfId="33">
      <pivotArea type="all" dataOnly="0" outline="0" fieldPosition="0"/>
    </format>
    <format dxfId="34">
      <pivotArea outline="0" collapsedLevelsAreSubtotals="1" fieldPosition="0"/>
    </format>
    <format dxfId="35">
      <pivotArea field="2" type="button" dataOnly="0" labelOnly="1" outline="0" axis="axisRow" fieldPosition="0"/>
    </format>
    <format dxfId="36">
      <pivotArea dataOnly="0" labelOnly="1" fieldPosition="0">
        <references count="1">
          <reference field="2" count="0"/>
        </references>
      </pivotArea>
    </format>
    <format dxfId="37">
      <pivotArea dataOnly="0" labelOnly="1" grandRow="1" outline="0" fieldPosition="0"/>
    </format>
    <format dxfId="38">
      <pivotArea dataOnly="0" labelOnly="1" fieldPosition="0">
        <references count="2">
          <reference field="2" count="1" selected="0">
            <x v="0"/>
          </reference>
          <reference field="4" count="0"/>
        </references>
      </pivotArea>
    </format>
    <format dxfId="39">
      <pivotArea dataOnly="0" labelOnly="1" fieldPosition="0">
        <references count="2">
          <reference field="2" count="1" selected="0">
            <x v="1"/>
          </reference>
          <reference field="4" count="0"/>
        </references>
      </pivotArea>
    </format>
    <format dxfId="40">
      <pivotArea dataOnly="0" labelOnly="1" outline="0" fieldPosition="0">
        <references count="1">
          <reference field="4294967294" count="2">
            <x v="0"/>
            <x v="1"/>
          </reference>
        </references>
      </pivotArea>
    </format>
    <format dxfId="41">
      <pivotArea type="all" dataOnly="0" outline="0" fieldPosition="0"/>
    </format>
    <format dxfId="42">
      <pivotArea outline="0" collapsedLevelsAreSubtotals="1" fieldPosition="0"/>
    </format>
    <format dxfId="43">
      <pivotArea field="2" type="button" dataOnly="0" labelOnly="1" outline="0" axis="axisRow" fieldPosition="0"/>
    </format>
    <format dxfId="44">
      <pivotArea dataOnly="0" labelOnly="1" fieldPosition="0">
        <references count="1">
          <reference field="2" count="0"/>
        </references>
      </pivotArea>
    </format>
    <format dxfId="45">
      <pivotArea dataOnly="0" labelOnly="1" grandRow="1" outline="0" fieldPosition="0"/>
    </format>
    <format dxfId="46">
      <pivotArea dataOnly="0" labelOnly="1" fieldPosition="0">
        <references count="2">
          <reference field="2" count="1" selected="0">
            <x v="0"/>
          </reference>
          <reference field="4" count="0"/>
        </references>
      </pivotArea>
    </format>
    <format dxfId="47">
      <pivotArea dataOnly="0" labelOnly="1" fieldPosition="0">
        <references count="2">
          <reference field="2" count="1" selected="0">
            <x v="1"/>
          </reference>
          <reference field="4" count="0"/>
        </references>
      </pivotArea>
    </format>
    <format dxfId="48">
      <pivotArea dataOnly="0" labelOnly="1" outline="0" fieldPosition="0">
        <references count="1">
          <reference field="4294967294" count="2">
            <x v="0"/>
            <x v="1"/>
          </reference>
        </references>
      </pivotArea>
    </format>
    <format dxfId="24">
      <pivotArea outline="0" fieldPosition="0">
        <references count="1">
          <reference field="4294967294" count="1">
            <x v="2"/>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PivotTable6" cacheId="47" applyNumberFormats="0" applyBorderFormats="0" applyFontFormats="0" applyPatternFormats="0" applyAlignmentFormats="0" applyWidthHeightFormats="1" dataCaption="Values" updatedVersion="7" minRefreshableVersion="3" useAutoFormatting="1" colGrandTotals="0" itemPrintTitles="1" createdVersion="6" indent="0" outline="1" outlineData="1" multipleFieldFilters="0">
  <location ref="B41:D49" firstHeaderRow="1" firstDataRow="2" firstDataCol="1"/>
  <pivotFields count="10">
    <pivotField showAll="0"/>
    <pivotField showAll="0"/>
    <pivotField axis="axisRow" showAll="0">
      <items count="3">
        <item x="1"/>
        <item x="0"/>
        <item t="default"/>
      </items>
    </pivotField>
    <pivotField axis="axisRow" showAll="0">
      <items count="5">
        <item x="1"/>
        <item x="0"/>
        <item x="3"/>
        <item x="2"/>
        <item t="default"/>
      </items>
    </pivotField>
    <pivotField axis="axisCol" showAll="0">
      <items count="3">
        <item x="1"/>
        <item x="0"/>
        <item t="default"/>
      </items>
    </pivotField>
    <pivotField dataField="1" numFmtId="164" showAll="0"/>
    <pivotField numFmtId="164" showAll="0"/>
    <pivotField dragToRow="0" dragToCol="0" dragToPage="0" showAll="0" defaultSubtotal="0"/>
    <pivotField dragToRow="0" dragToCol="0" dragToPage="0" showAll="0" defaultSubtotal="0"/>
    <pivotField dragToRow="0" dragToCol="0" dragToPage="0" showAll="0" defaultSubtotal="0"/>
  </pivotFields>
  <rowFields count="2">
    <field x="2"/>
    <field x="3"/>
  </rowFields>
  <rowItems count="7">
    <i>
      <x/>
    </i>
    <i r="1">
      <x v="2"/>
    </i>
    <i r="1">
      <x v="3"/>
    </i>
    <i>
      <x v="1"/>
    </i>
    <i r="1">
      <x/>
    </i>
    <i r="1">
      <x v="1"/>
    </i>
    <i t="grand">
      <x/>
    </i>
  </rowItems>
  <colFields count="1">
    <field x="4"/>
  </colFields>
  <colItems count="2">
    <i>
      <x/>
    </i>
    <i>
      <x v="1"/>
    </i>
  </colItems>
  <dataFields count="1">
    <dataField name="Average of Revenues" fld="5" subtotal="average" baseField="2" baseItem="0"/>
  </dataFields>
  <formats count="36">
    <format dxfId="110">
      <pivotArea type="all" dataOnly="0" outline="0" fieldPosition="0"/>
    </format>
    <format dxfId="109">
      <pivotArea outline="0" collapsedLevelsAreSubtotals="1" fieldPosition="0"/>
    </format>
    <format dxfId="108">
      <pivotArea type="origin" dataOnly="0" labelOnly="1" outline="0" fieldPosition="0"/>
    </format>
    <format dxfId="107">
      <pivotArea field="4" type="button" dataOnly="0" labelOnly="1" outline="0" axis="axisCol" fieldPosition="0"/>
    </format>
    <format dxfId="106">
      <pivotArea type="topRight" dataOnly="0" labelOnly="1" outline="0" fieldPosition="0"/>
    </format>
    <format dxfId="105">
      <pivotArea field="2" type="button" dataOnly="0" labelOnly="1" outline="0" axis="axisRow" fieldPosition="0"/>
    </format>
    <format dxfId="104">
      <pivotArea dataOnly="0" labelOnly="1" fieldPosition="0">
        <references count="1">
          <reference field="2" count="0"/>
        </references>
      </pivotArea>
    </format>
    <format dxfId="103">
      <pivotArea dataOnly="0" labelOnly="1" grandRow="1" outline="0" fieldPosition="0"/>
    </format>
    <format dxfId="102">
      <pivotArea dataOnly="0" labelOnly="1" fieldPosition="0">
        <references count="2">
          <reference field="2" count="1" selected="0">
            <x v="0"/>
          </reference>
          <reference field="3" count="2">
            <x v="2"/>
            <x v="3"/>
          </reference>
        </references>
      </pivotArea>
    </format>
    <format dxfId="101">
      <pivotArea dataOnly="0" labelOnly="1" fieldPosition="0">
        <references count="2">
          <reference field="2" count="1" selected="0">
            <x v="1"/>
          </reference>
          <reference field="3" count="2">
            <x v="0"/>
            <x v="1"/>
          </reference>
        </references>
      </pivotArea>
    </format>
    <format dxfId="100">
      <pivotArea dataOnly="0" labelOnly="1" fieldPosition="0">
        <references count="1">
          <reference field="4" count="0"/>
        </references>
      </pivotArea>
    </format>
    <format dxfId="99">
      <pivotArea dataOnly="0" labelOnly="1" grandCol="1" outline="0" fieldPosition="0"/>
    </format>
    <format dxfId="98">
      <pivotArea type="all" dataOnly="0" outline="0" fieldPosition="0"/>
    </format>
    <format dxfId="97">
      <pivotArea outline="0" collapsedLevelsAreSubtotals="1" fieldPosition="0"/>
    </format>
    <format dxfId="96">
      <pivotArea type="origin" dataOnly="0" labelOnly="1" outline="0" fieldPosition="0"/>
    </format>
    <format dxfId="95">
      <pivotArea field="4" type="button" dataOnly="0" labelOnly="1" outline="0" axis="axisCol" fieldPosition="0"/>
    </format>
    <format dxfId="94">
      <pivotArea type="topRight" dataOnly="0" labelOnly="1" outline="0" fieldPosition="0"/>
    </format>
    <format dxfId="93">
      <pivotArea field="2" type="button" dataOnly="0" labelOnly="1" outline="0" axis="axisRow" fieldPosition="0"/>
    </format>
    <format dxfId="92">
      <pivotArea dataOnly="0" labelOnly="1" fieldPosition="0">
        <references count="1">
          <reference field="2" count="0"/>
        </references>
      </pivotArea>
    </format>
    <format dxfId="91">
      <pivotArea dataOnly="0" labelOnly="1" grandRow="1" outline="0" fieldPosition="0"/>
    </format>
    <format dxfId="90">
      <pivotArea dataOnly="0" labelOnly="1" fieldPosition="0">
        <references count="2">
          <reference field="2" count="1" selected="0">
            <x v="0"/>
          </reference>
          <reference field="3" count="2">
            <x v="2"/>
            <x v="3"/>
          </reference>
        </references>
      </pivotArea>
    </format>
    <format dxfId="89">
      <pivotArea dataOnly="0" labelOnly="1" fieldPosition="0">
        <references count="2">
          <reference field="2" count="1" selected="0">
            <x v="1"/>
          </reference>
          <reference field="3" count="2">
            <x v="0"/>
            <x v="1"/>
          </reference>
        </references>
      </pivotArea>
    </format>
    <format dxfId="88">
      <pivotArea dataOnly="0" labelOnly="1" fieldPosition="0">
        <references count="1">
          <reference field="4" count="0"/>
        </references>
      </pivotArea>
    </format>
    <format dxfId="87">
      <pivotArea dataOnly="0" labelOnly="1" grandCol="1" outline="0" fieldPosition="0"/>
    </format>
    <format dxfId="86">
      <pivotArea type="all" dataOnly="0" outline="0" fieldPosition="0"/>
    </format>
    <format dxfId="85">
      <pivotArea outline="0" collapsedLevelsAreSubtotals="1" fieldPosition="0"/>
    </format>
    <format dxfId="84">
      <pivotArea type="origin" dataOnly="0" labelOnly="1" outline="0" fieldPosition="0"/>
    </format>
    <format dxfId="83">
      <pivotArea field="4" type="button" dataOnly="0" labelOnly="1" outline="0" axis="axisCol" fieldPosition="0"/>
    </format>
    <format dxfId="82">
      <pivotArea type="topRight" dataOnly="0" labelOnly="1" outline="0" fieldPosition="0"/>
    </format>
    <format dxfId="81">
      <pivotArea field="2" type="button" dataOnly="0" labelOnly="1" outline="0" axis="axisRow" fieldPosition="0"/>
    </format>
    <format dxfId="80">
      <pivotArea dataOnly="0" labelOnly="1" fieldPosition="0">
        <references count="1">
          <reference field="2" count="0"/>
        </references>
      </pivotArea>
    </format>
    <format dxfId="79">
      <pivotArea dataOnly="0" labelOnly="1" grandRow="1" outline="0" fieldPosition="0"/>
    </format>
    <format dxfId="78">
      <pivotArea dataOnly="0" labelOnly="1" fieldPosition="0">
        <references count="2">
          <reference field="2" count="1" selected="0">
            <x v="0"/>
          </reference>
          <reference field="3" count="2">
            <x v="2"/>
            <x v="3"/>
          </reference>
        </references>
      </pivotArea>
    </format>
    <format dxfId="77">
      <pivotArea dataOnly="0" labelOnly="1" fieldPosition="0">
        <references count="2">
          <reference field="2" count="1" selected="0">
            <x v="1"/>
          </reference>
          <reference field="3" count="2">
            <x v="0"/>
            <x v="1"/>
          </reference>
        </references>
      </pivotArea>
    </format>
    <format dxfId="76">
      <pivotArea dataOnly="0" labelOnly="1" fieldPosition="0">
        <references count="1">
          <reference field="4" count="0"/>
        </references>
      </pivotArea>
    </format>
    <format dxfId="75">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5" cacheId="47"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B32:C35" firstHeaderRow="1" firstDataRow="1" firstDataCol="1" rowPageCount="1" colPageCount="1"/>
  <pivotFields count="10">
    <pivotField showAll="0"/>
    <pivotField showAll="0"/>
    <pivotField axis="axisRow" showAll="0">
      <items count="3">
        <item x="1"/>
        <item x="0"/>
        <item t="default"/>
      </items>
    </pivotField>
    <pivotField showAll="0"/>
    <pivotField axis="axisPage" multipleItemSelectionAllowed="1" showAll="0">
      <items count="3">
        <item h="1" x="1"/>
        <item x="0"/>
        <item t="default"/>
      </items>
    </pivotField>
    <pivotField dataField="1" numFmtId="164" showAll="0"/>
    <pivotField numFmtId="164" showAll="0"/>
    <pivotField dragToRow="0" dragToCol="0" dragToPage="0" showAll="0" defaultSubtotal="0"/>
    <pivotField dragToRow="0" dragToCol="0" dragToPage="0" showAll="0" defaultSubtotal="0"/>
    <pivotField dragToRow="0" dragToCol="0" dragToPage="0" showAll="0" defaultSubtotal="0"/>
  </pivotFields>
  <rowFields count="1">
    <field x="2"/>
  </rowFields>
  <rowItems count="3">
    <i>
      <x/>
    </i>
    <i>
      <x v="1"/>
    </i>
    <i t="grand">
      <x/>
    </i>
  </rowItems>
  <colItems count="1">
    <i/>
  </colItems>
  <pageFields count="1">
    <pageField fld="4" hier="-1"/>
  </pageFields>
  <dataFields count="1">
    <dataField name="Sum of Revenues" fld="5" baseField="0" baseItem="0"/>
  </dataFields>
  <formats count="18">
    <format dxfId="128">
      <pivotArea type="all" dataOnly="0" outline="0" fieldPosition="0"/>
    </format>
    <format dxfId="127">
      <pivotArea outline="0" collapsedLevelsAreSubtotals="1" fieldPosition="0"/>
    </format>
    <format dxfId="126">
      <pivotArea field="2" type="button" dataOnly="0" labelOnly="1" outline="0" axis="axisRow" fieldPosition="0"/>
    </format>
    <format dxfId="125">
      <pivotArea dataOnly="0" labelOnly="1" fieldPosition="0">
        <references count="1">
          <reference field="2" count="0"/>
        </references>
      </pivotArea>
    </format>
    <format dxfId="124">
      <pivotArea dataOnly="0" labelOnly="1" grandRow="1" outline="0" fieldPosition="0"/>
    </format>
    <format dxfId="123">
      <pivotArea dataOnly="0" labelOnly="1" outline="0" axis="axisValues" fieldPosition="0"/>
    </format>
    <format dxfId="122">
      <pivotArea type="all" dataOnly="0" outline="0" fieldPosition="0"/>
    </format>
    <format dxfId="121">
      <pivotArea outline="0" collapsedLevelsAreSubtotals="1" fieldPosition="0"/>
    </format>
    <format dxfId="120">
      <pivotArea field="2" type="button" dataOnly="0" labelOnly="1" outline="0" axis="axisRow" fieldPosition="0"/>
    </format>
    <format dxfId="119">
      <pivotArea dataOnly="0" labelOnly="1" fieldPosition="0">
        <references count="1">
          <reference field="2" count="0"/>
        </references>
      </pivotArea>
    </format>
    <format dxfId="118">
      <pivotArea dataOnly="0" labelOnly="1" grandRow="1" outline="0" fieldPosition="0"/>
    </format>
    <format dxfId="117">
      <pivotArea dataOnly="0" labelOnly="1" outline="0" axis="axisValues" fieldPosition="0"/>
    </format>
    <format dxfId="116">
      <pivotArea type="all" dataOnly="0" outline="0" fieldPosition="0"/>
    </format>
    <format dxfId="115">
      <pivotArea outline="0" collapsedLevelsAreSubtotals="1" fieldPosition="0"/>
    </format>
    <format dxfId="114">
      <pivotArea field="2" type="button" dataOnly="0" labelOnly="1" outline="0" axis="axisRow" fieldPosition="0"/>
    </format>
    <format dxfId="113">
      <pivotArea dataOnly="0" labelOnly="1" fieldPosition="0">
        <references count="1">
          <reference field="2" count="0"/>
        </references>
      </pivotArea>
    </format>
    <format dxfId="112">
      <pivotArea dataOnly="0" labelOnly="1" grandRow="1" outline="0" fieldPosition="0"/>
    </format>
    <format dxfId="11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3F33005-54B2-41BA-8B3E-3502C5382BEB}" name="PivotTable8" cacheId="8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74:B77" firstHeaderRow="1" firstDataRow="1" firstDataCol="1" rowPageCount="1" colPageCount="1"/>
  <pivotFields count="9">
    <pivotField showAll="0"/>
    <pivotField showAll="0"/>
    <pivotField axis="axisPage" multipleItemSelectionAllowed="1" showAll="0">
      <items count="3">
        <item x="0"/>
        <item h="1" x="1"/>
        <item t="default"/>
      </items>
    </pivotField>
    <pivotField axis="axisRow" showAll="0">
      <items count="7">
        <item x="3"/>
        <item x="2"/>
        <item x="4"/>
        <item x="1"/>
        <item x="5"/>
        <item x="0"/>
        <item t="default"/>
      </items>
    </pivotField>
    <pivotField showAll="0">
      <items count="19">
        <item x="3"/>
        <item x="5"/>
        <item x="8"/>
        <item x="13"/>
        <item x="6"/>
        <item x="2"/>
        <item x="9"/>
        <item x="14"/>
        <item x="12"/>
        <item x="4"/>
        <item x="1"/>
        <item x="11"/>
        <item x="16"/>
        <item x="15"/>
        <item x="7"/>
        <item x="10"/>
        <item x="0"/>
        <item x="17"/>
        <item t="default"/>
      </items>
    </pivotField>
    <pivotField dataField="1" numFmtId="164" showAll="0"/>
    <pivotField numFmtId="168" showAll="0"/>
    <pivotField numFmtId="164" showAll="0"/>
    <pivotField numFmtId="168" showAll="0"/>
  </pivotFields>
  <rowFields count="1">
    <field x="3"/>
  </rowFields>
  <rowItems count="3">
    <i>
      <x v="4"/>
    </i>
    <i>
      <x v="5"/>
    </i>
    <i t="grand">
      <x/>
    </i>
  </rowItems>
  <colItems count="1">
    <i/>
  </colItems>
  <pageFields count="1">
    <pageField fld="2" hier="-1"/>
  </pageFields>
  <dataFields count="1">
    <dataField name="Sum of Revenues" fld="5" showDataAs="percentOfCol" baseField="3" baseItem="3" numFmtId="10"/>
  </dataFields>
  <formats count="2">
    <format dxfId="8">
      <pivotArea collapsedLevelsAreSubtotals="1" fieldPosition="0">
        <references count="1">
          <reference field="3" count="1">
            <x v="1"/>
          </reference>
        </references>
      </pivotArea>
    </format>
    <format dxfId="7">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6581725-649E-40E0-825A-2C7B0D0F5BD3}" name="NewCos" cacheId="8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73:H79" firstHeaderRow="0" firstDataRow="1" firstDataCol="1" rowPageCount="2" colPageCount="1"/>
  <pivotFields count="9">
    <pivotField axis="axisPage" multipleItemSelectionAllowed="1" showAll="0">
      <items count="57">
        <item x="0"/>
        <item h="1" x="1"/>
        <item h="1" x="2"/>
        <item h="1" x="3"/>
        <item h="1" x="4"/>
        <item x="5"/>
        <item h="1" x="6"/>
        <item h="1" x="7"/>
        <item h="1" x="8"/>
        <item h="1" x="9"/>
        <item h="1" x="10"/>
        <item h="1" x="11"/>
        <item h="1" x="12"/>
        <item h="1" x="13"/>
        <item h="1" x="14"/>
        <item h="1" x="15"/>
        <item h="1" x="16"/>
        <item h="1" x="17"/>
        <item h="1" x="18"/>
        <item h="1" x="19"/>
        <item h="1" x="20"/>
        <item x="21"/>
        <item h="1" x="22"/>
        <item h="1" x="23"/>
        <item h="1" x="24"/>
        <item h="1" x="25"/>
        <item h="1" x="26"/>
        <item x="27"/>
        <item h="1" x="28"/>
        <item h="1" x="29"/>
        <item h="1" x="30"/>
        <item h="1" x="31"/>
        <item h="1" x="32"/>
        <item h="1" x="33"/>
        <item h="1" x="34"/>
        <item h="1" x="35"/>
        <item h="1" x="36"/>
        <item h="1" x="37"/>
        <item h="1" x="38"/>
        <item h="1" x="39"/>
        <item x="40"/>
        <item h="1" x="42"/>
        <item h="1" x="43"/>
        <item h="1" x="44"/>
        <item h="1" x="45"/>
        <item h="1" x="46"/>
        <item h="1" x="47"/>
        <item h="1" x="48"/>
        <item h="1" x="49"/>
        <item h="1" x="50"/>
        <item h="1" x="51"/>
        <item h="1" x="52"/>
        <item h="1" x="53"/>
        <item h="1" x="54"/>
        <item h="1" x="55"/>
        <item h="1" x="41"/>
        <item t="default"/>
      </items>
    </pivotField>
    <pivotField axis="axisRow" showAll="0">
      <items count="57">
        <item x="1"/>
        <item x="7"/>
        <item x="2"/>
        <item x="4"/>
        <item x="3"/>
        <item x="27"/>
        <item x="5"/>
        <item x="0"/>
        <item x="6"/>
        <item x="9"/>
        <item x="11"/>
        <item x="8"/>
        <item x="10"/>
        <item x="12"/>
        <item x="13"/>
        <item x="16"/>
        <item x="15"/>
        <item x="17"/>
        <item x="18"/>
        <item x="19"/>
        <item x="20"/>
        <item x="22"/>
        <item x="21"/>
        <item x="23"/>
        <item x="25"/>
        <item x="29"/>
        <item x="37"/>
        <item x="26"/>
        <item x="28"/>
        <item x="30"/>
        <item x="31"/>
        <item x="33"/>
        <item x="32"/>
        <item x="34"/>
        <item x="36"/>
        <item x="35"/>
        <item x="38"/>
        <item x="39"/>
        <item x="42"/>
        <item x="40"/>
        <item x="41"/>
        <item x="43"/>
        <item x="45"/>
        <item x="44"/>
        <item x="47"/>
        <item x="46"/>
        <item x="14"/>
        <item x="48"/>
        <item x="50"/>
        <item x="24"/>
        <item x="49"/>
        <item x="51"/>
        <item x="52"/>
        <item x="54"/>
        <item x="53"/>
        <item x="55"/>
        <item t="default"/>
      </items>
    </pivotField>
    <pivotField axis="axisPage" multipleItemSelectionAllowed="1" showAll="0">
      <items count="3">
        <item x="0"/>
        <item x="1"/>
        <item t="default"/>
      </items>
    </pivotField>
    <pivotField showAll="0">
      <items count="7">
        <item x="3"/>
        <item x="2"/>
        <item x="4"/>
        <item x="1"/>
        <item x="5"/>
        <item x="0"/>
        <item t="default"/>
      </items>
    </pivotField>
    <pivotField showAll="0">
      <items count="19">
        <item x="3"/>
        <item x="5"/>
        <item x="8"/>
        <item x="13"/>
        <item x="6"/>
        <item x="2"/>
        <item x="9"/>
        <item x="14"/>
        <item x="12"/>
        <item x="4"/>
        <item x="1"/>
        <item x="11"/>
        <item x="16"/>
        <item x="15"/>
        <item x="7"/>
        <item x="10"/>
        <item x="0"/>
        <item x="17"/>
        <item t="default"/>
      </items>
    </pivotField>
    <pivotField dataField="1" numFmtId="164" showAll="0">
      <items count="57">
        <item x="54"/>
        <item x="35"/>
        <item x="49"/>
        <item x="50"/>
        <item x="25"/>
        <item x="32"/>
        <item x="3"/>
        <item x="6"/>
        <item x="22"/>
        <item x="31"/>
        <item x="53"/>
        <item x="55"/>
        <item x="2"/>
        <item x="47"/>
        <item x="16"/>
        <item x="51"/>
        <item x="48"/>
        <item x="30"/>
        <item x="29"/>
        <item x="28"/>
        <item x="36"/>
        <item x="37"/>
        <item x="39"/>
        <item x="33"/>
        <item x="4"/>
        <item x="10"/>
        <item x="38"/>
        <item x="44"/>
        <item x="41"/>
        <item x="13"/>
        <item x="52"/>
        <item x="42"/>
        <item x="34"/>
        <item x="7"/>
        <item x="23"/>
        <item x="43"/>
        <item x="11"/>
        <item x="14"/>
        <item x="17"/>
        <item x="19"/>
        <item x="20"/>
        <item x="24"/>
        <item x="18"/>
        <item x="9"/>
        <item x="45"/>
        <item x="40"/>
        <item x="15"/>
        <item x="12"/>
        <item x="8"/>
        <item x="26"/>
        <item x="46"/>
        <item x="1"/>
        <item x="21"/>
        <item x="27"/>
        <item x="5"/>
        <item x="0"/>
        <item t="default"/>
      </items>
    </pivotField>
    <pivotField dataField="1" numFmtId="168" showAll="0">
      <items count="57">
        <item x="54"/>
        <item x="35"/>
        <item x="49"/>
        <item x="50"/>
        <item x="25"/>
        <item x="32"/>
        <item x="3"/>
        <item x="6"/>
        <item x="22"/>
        <item x="31"/>
        <item x="53"/>
        <item x="55"/>
        <item x="2"/>
        <item x="47"/>
        <item x="16"/>
        <item x="51"/>
        <item x="48"/>
        <item x="30"/>
        <item x="29"/>
        <item x="28"/>
        <item x="36"/>
        <item x="37"/>
        <item x="39"/>
        <item x="33"/>
        <item x="4"/>
        <item x="10"/>
        <item x="38"/>
        <item x="44"/>
        <item x="41"/>
        <item x="13"/>
        <item x="52"/>
        <item x="42"/>
        <item x="34"/>
        <item x="7"/>
        <item x="23"/>
        <item x="43"/>
        <item x="11"/>
        <item x="14"/>
        <item x="17"/>
        <item x="19"/>
        <item x="20"/>
        <item x="24"/>
        <item x="18"/>
        <item x="9"/>
        <item x="45"/>
        <item x="40"/>
        <item x="15"/>
        <item x="12"/>
        <item x="8"/>
        <item x="26"/>
        <item x="46"/>
        <item x="1"/>
        <item x="21"/>
        <item x="27"/>
        <item x="5"/>
        <item x="0"/>
        <item t="default"/>
      </items>
    </pivotField>
    <pivotField dataField="1" numFmtId="164" showAll="0">
      <items count="57">
        <item x="54"/>
        <item x="31"/>
        <item x="16"/>
        <item x="46"/>
        <item x="37"/>
        <item x="12"/>
        <item x="25"/>
        <item x="10"/>
        <item x="3"/>
        <item x="22"/>
        <item x="13"/>
        <item x="49"/>
        <item x="50"/>
        <item x="32"/>
        <item x="52"/>
        <item x="53"/>
        <item x="6"/>
        <item x="35"/>
        <item x="42"/>
        <item x="55"/>
        <item x="30"/>
        <item x="34"/>
        <item x="2"/>
        <item x="39"/>
        <item x="48"/>
        <item x="29"/>
        <item x="28"/>
        <item x="47"/>
        <item x="38"/>
        <item x="41"/>
        <item x="40"/>
        <item x="44"/>
        <item x="20"/>
        <item x="19"/>
        <item x="36"/>
        <item x="51"/>
        <item x="43"/>
        <item x="33"/>
        <item x="11"/>
        <item x="9"/>
        <item x="18"/>
        <item x="4"/>
        <item x="23"/>
        <item x="14"/>
        <item x="24"/>
        <item x="17"/>
        <item x="1"/>
        <item x="7"/>
        <item x="15"/>
        <item x="45"/>
        <item x="26"/>
        <item x="8"/>
        <item x="5"/>
        <item x="21"/>
        <item x="0"/>
        <item x="27"/>
        <item t="default"/>
      </items>
    </pivotField>
    <pivotField dataField="1" numFmtId="168" showAll="0">
      <items count="57">
        <item x="54"/>
        <item x="31"/>
        <item x="16"/>
        <item x="46"/>
        <item x="37"/>
        <item x="12"/>
        <item x="25"/>
        <item x="10"/>
        <item x="3"/>
        <item x="22"/>
        <item x="13"/>
        <item x="49"/>
        <item x="50"/>
        <item x="32"/>
        <item x="52"/>
        <item x="53"/>
        <item x="6"/>
        <item x="35"/>
        <item x="42"/>
        <item x="55"/>
        <item x="30"/>
        <item x="34"/>
        <item x="2"/>
        <item x="39"/>
        <item x="48"/>
        <item x="29"/>
        <item x="28"/>
        <item x="47"/>
        <item x="38"/>
        <item x="41"/>
        <item x="40"/>
        <item x="44"/>
        <item x="20"/>
        <item x="19"/>
        <item x="36"/>
        <item x="51"/>
        <item x="43"/>
        <item x="33"/>
        <item x="11"/>
        <item x="9"/>
        <item x="18"/>
        <item x="4"/>
        <item x="23"/>
        <item x="14"/>
        <item x="24"/>
        <item x="17"/>
        <item x="1"/>
        <item x="7"/>
        <item x="15"/>
        <item x="45"/>
        <item x="26"/>
        <item x="8"/>
        <item x="5"/>
        <item x="21"/>
        <item x="0"/>
        <item x="27"/>
        <item t="default"/>
      </items>
    </pivotField>
  </pivotFields>
  <rowFields count="1">
    <field x="1"/>
  </rowFields>
  <rowItems count="6">
    <i>
      <x v="5"/>
    </i>
    <i>
      <x v="6"/>
    </i>
    <i>
      <x v="7"/>
    </i>
    <i>
      <x v="22"/>
    </i>
    <i>
      <x v="39"/>
    </i>
    <i t="grand">
      <x/>
    </i>
  </rowItems>
  <colFields count="1">
    <field x="-2"/>
  </colFields>
  <colItems count="4">
    <i>
      <x/>
    </i>
    <i i="1">
      <x v="1"/>
    </i>
    <i i="2">
      <x v="2"/>
    </i>
    <i i="3">
      <x v="3"/>
    </i>
  </colItems>
  <pageFields count="2">
    <pageField fld="2" hier="-1"/>
    <pageField fld="0" hier="-1"/>
  </pageFields>
  <dataFields count="4">
    <dataField name="Sum of Revenues" fld="5" baseField="0" baseItem="0"/>
    <dataField name="Sum of Percent of Revenues" fld="6" baseField="0" baseItem="0"/>
    <dataField name="Sum of Percent of Equity" fld="8" baseField="0" baseItem="0"/>
    <dataField name="Sum of Equity" fld="7" baseField="0" baseItem="0"/>
  </dataField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7C4655E-1EAE-45EE-AEA2-18653AB7B439}" name="PivotTable4" cacheId="7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M10:O20" firstHeaderRow="0" firstDataRow="1" firstDataCol="1" rowPageCount="1" colPageCount="1"/>
  <pivotFields count="11">
    <pivotField showAll="0"/>
    <pivotField axis="axisPage" numFmtId="1" showAll="0">
      <items count="12">
        <item x="0"/>
        <item x="1"/>
        <item x="2"/>
        <item x="3"/>
        <item x="4"/>
        <item x="5"/>
        <item x="6"/>
        <item x="7"/>
        <item x="8"/>
        <item x="9"/>
        <item x="10"/>
        <item t="default"/>
      </items>
    </pivotField>
    <pivotField showAll="0"/>
    <pivotField axis="axisRow" showAll="0">
      <items count="10">
        <item x="8"/>
        <item x="2"/>
        <item x="4"/>
        <item x="7"/>
        <item x="0"/>
        <item x="1"/>
        <item x="3"/>
        <item x="6"/>
        <item x="5"/>
        <item t="default"/>
      </items>
    </pivotField>
    <pivotField showAll="0"/>
    <pivotField showAll="0"/>
    <pivotField showAll="0"/>
    <pivotField showAll="0"/>
    <pivotField showAll="0"/>
    <pivotField dataField="1" dragToRow="0" dragToCol="0" dragToPage="0" showAll="0" defaultSubtotal="0"/>
    <pivotField dataField="1" dragToRow="0" dragToCol="0" dragToPage="0" showAll="0" defaultSubtotal="0"/>
  </pivotFields>
  <rowFields count="1">
    <field x="3"/>
  </rowFields>
  <rowItems count="10">
    <i>
      <x/>
    </i>
    <i>
      <x v="1"/>
    </i>
    <i>
      <x v="2"/>
    </i>
    <i>
      <x v="3"/>
    </i>
    <i>
      <x v="4"/>
    </i>
    <i>
      <x v="5"/>
    </i>
    <i>
      <x v="6"/>
    </i>
    <i>
      <x v="7"/>
    </i>
    <i>
      <x v="8"/>
    </i>
    <i t="grand">
      <x/>
    </i>
  </rowItems>
  <colFields count="1">
    <field x="-2"/>
  </colFields>
  <colItems count="2">
    <i>
      <x/>
    </i>
    <i i="1">
      <x v="1"/>
    </i>
  </colItems>
  <pageFields count="1">
    <pageField fld="1" item="10" hier="-1"/>
  </pageFields>
  <dataFields count="2">
    <dataField name="Sum of GAAP Net Margin" fld="9" baseField="0" baseItem="0"/>
    <dataField name="Sum of Non-GAAP Net Margin" fld="10" baseField="0" baseItem="0"/>
  </dataFields>
  <formats count="4">
    <format dxfId="12">
      <pivotArea field="3" type="button" dataOnly="0" labelOnly="1" outline="0" axis="axisRow" fieldPosition="0"/>
    </format>
    <format dxfId="11">
      <pivotArea dataOnly="0" labelOnly="1" outline="0" fieldPosition="0">
        <references count="1">
          <reference field="4294967294" count="2">
            <x v="0"/>
            <x v="1"/>
          </reference>
        </references>
      </pivotArea>
    </format>
    <format dxfId="10">
      <pivotArea grandRow="1" outline="0" collapsedLevelsAreSubtotals="1" fieldPosition="0"/>
    </format>
    <format dxfId="9">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A6AB5AF-4B67-43DA-8133-14BB5D03616A}" name="PivotTable10" cacheId="83"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M79:AP93" firstHeaderRow="0" firstDataRow="1" firstDataCol="1" rowPageCount="1" colPageCount="1"/>
  <pivotFields count="38">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7">
        <item sd="0" x="11"/>
        <item sd="0" x="22"/>
        <item x="37"/>
        <item x="32"/>
        <item x="51"/>
        <item x="5"/>
        <item x="38"/>
        <item x="2"/>
        <item x="27"/>
        <item x="19"/>
        <item x="53"/>
        <item x="46"/>
        <item x="8"/>
        <item x="17"/>
        <item x="18"/>
        <item sd="0" x="33"/>
        <item sd="0" x="10"/>
        <item x="13"/>
        <item x="23"/>
        <item x="55"/>
        <item x="45"/>
        <item x="36"/>
        <item x="49"/>
        <item sd="0" x="41"/>
        <item sd="0" x="39"/>
        <item x="35"/>
        <item x="50"/>
        <item x="30"/>
        <item sd="0" x="40"/>
        <item x="7"/>
        <item x="24"/>
        <item sd="0" x="16"/>
        <item sd="0" x="52"/>
        <item x="0"/>
        <item sd="0" x="25"/>
        <item sd="0" x="34"/>
        <item x="3"/>
        <item x="20"/>
        <item sd="0" x="44"/>
        <item sd="0" x="26"/>
        <item x="12"/>
        <item x="31"/>
        <item x="43"/>
        <item x="1"/>
        <item sd="0" x="15"/>
        <item x="54"/>
        <item x="47"/>
        <item sd="0" x="6"/>
        <item x="21"/>
        <item x="29"/>
        <item sd="0" x="4"/>
        <item x="9"/>
        <item sd="0" x="48"/>
        <item sd="0" x="14"/>
        <item sd="0" x="42"/>
        <item sd="0" x="28"/>
        <item t="default"/>
      </items>
    </pivotField>
    <pivotField showAll="0"/>
    <pivotField showAll="0"/>
    <pivotField axis="axisRow" showAll="0">
      <items count="14">
        <item sd="0" x="12"/>
        <item sd="0" x="5"/>
        <item sd="0" x="4"/>
        <item sd="0" x="10"/>
        <item sd="0" x="8"/>
        <item sd="0" x="2"/>
        <item sd="0" x="0"/>
        <item sd="0" x="1"/>
        <item sd="0" x="9"/>
        <item sd="0" x="6"/>
        <item sd="0" x="3"/>
        <item sd="0" x="7"/>
        <item sd="0" x="11"/>
        <item t="default"/>
      </items>
    </pivotField>
    <pivotField axis="axisRow" showAll="0">
      <items count="1128">
        <item x="1"/>
        <item x="457"/>
        <item x="326"/>
        <item x="458"/>
        <item x="316"/>
        <item x="330"/>
        <item x="279"/>
        <item x="367"/>
        <item x="68"/>
        <item x="584"/>
        <item x="1043"/>
        <item x="359"/>
        <item x="1126"/>
        <item x="1115"/>
        <item x="1120"/>
        <item x="248"/>
        <item x="751"/>
        <item x="1016"/>
        <item x="858"/>
        <item x="1121"/>
        <item x="781"/>
        <item x="1118"/>
        <item x="873"/>
        <item x="1113"/>
        <item x="411"/>
        <item x="128"/>
        <item x="820"/>
        <item x="706"/>
        <item x="1119"/>
        <item x="1125"/>
        <item x="1085"/>
        <item x="489"/>
        <item x="209"/>
        <item x="836"/>
        <item x="1110"/>
        <item x="659"/>
        <item x="39"/>
        <item x="172"/>
        <item x="118"/>
        <item x="912"/>
        <item x="951"/>
        <item x="859"/>
        <item x="122"/>
        <item x="593"/>
        <item x="397"/>
        <item x="391"/>
        <item x="407"/>
        <item x="1080"/>
        <item x="758"/>
        <item x="409"/>
        <item x="428"/>
        <item x="202"/>
        <item x="190"/>
        <item x="153"/>
        <item x="188"/>
        <item x="184"/>
        <item x="406"/>
        <item x="871"/>
        <item x="227"/>
        <item x="166"/>
        <item x="206"/>
        <item x="429"/>
        <item x="774"/>
        <item x="323"/>
        <item x="777"/>
        <item x="189"/>
        <item x="531"/>
        <item x="177"/>
        <item x="839"/>
        <item x="419"/>
        <item x="673"/>
        <item x="1123"/>
        <item x="219"/>
        <item x="278"/>
        <item x="53"/>
        <item x="200"/>
        <item x="180"/>
        <item x="906"/>
        <item x="1052"/>
        <item x="400"/>
        <item x="430"/>
        <item x="81"/>
        <item x="185"/>
        <item x="651"/>
        <item x="167"/>
        <item x="463"/>
        <item x="276"/>
        <item x="693"/>
        <item x="229"/>
        <item x="134"/>
        <item x="133"/>
        <item x="768"/>
        <item x="307"/>
        <item x="33"/>
        <item x="268"/>
        <item x="43"/>
        <item x="955"/>
        <item x="89"/>
        <item x="23"/>
        <item x="487"/>
        <item x="231"/>
        <item x="834"/>
        <item x="687"/>
        <item x="846"/>
        <item x="142"/>
        <item x="822"/>
        <item x="545"/>
        <item x="214"/>
        <item x="792"/>
        <item x="313"/>
        <item x="213"/>
        <item x="1011"/>
        <item x="333"/>
        <item x="310"/>
        <item x="1041"/>
        <item x="10"/>
        <item x="91"/>
        <item x="15"/>
        <item x="93"/>
        <item x="655"/>
        <item x="496"/>
        <item x="402"/>
        <item x="964"/>
        <item x="521"/>
        <item x="568"/>
        <item x="78"/>
        <item x="178"/>
        <item x="308"/>
        <item x="165"/>
        <item x="143"/>
        <item x="420"/>
        <item x="504"/>
        <item x="207"/>
        <item x="228"/>
        <item x="230"/>
        <item x="74"/>
        <item x="159"/>
        <item x="125"/>
        <item x="183"/>
        <item x="60"/>
        <item x="97"/>
        <item x="223"/>
        <item x="182"/>
        <item x="759"/>
        <item x="20"/>
        <item x="403"/>
        <item x="1071"/>
        <item x="760"/>
        <item x="241"/>
        <item x="567"/>
        <item x="270"/>
        <item x="895"/>
        <item x="216"/>
        <item x="762"/>
        <item x="193"/>
        <item x="465"/>
        <item x="71"/>
        <item x="211"/>
        <item x="1040"/>
        <item x="258"/>
        <item x="408"/>
        <item x="233"/>
        <item x="251"/>
        <item x="198"/>
        <item x="168"/>
        <item x="55"/>
        <item x="264"/>
        <item x="246"/>
        <item x="186"/>
        <item x="197"/>
        <item x="434"/>
        <item x="58"/>
        <item x="102"/>
        <item x="127"/>
        <item x="137"/>
        <item x="181"/>
        <item x="314"/>
        <item x="467"/>
        <item x="111"/>
        <item x="389"/>
        <item x="710"/>
        <item x="327"/>
        <item x="161"/>
        <item x="27"/>
        <item x="681"/>
        <item x="176"/>
        <item x="160"/>
        <item x="90"/>
        <item x="225"/>
        <item x="863"/>
        <item x="285"/>
        <item x="783"/>
        <item x="265"/>
        <item x="86"/>
        <item x="443"/>
        <item x="827"/>
        <item x="558"/>
        <item x="484"/>
        <item x="245"/>
        <item x="569"/>
        <item x="57"/>
        <item x="1013"/>
        <item x="332"/>
        <item x="1074"/>
        <item x="35"/>
        <item x="69"/>
        <item x="31"/>
        <item x="432"/>
        <item x="217"/>
        <item x="753"/>
        <item x="395"/>
        <item x="362"/>
        <item x="425"/>
        <item x="98"/>
        <item x="9"/>
        <item x="854"/>
        <item x="252"/>
        <item x="464"/>
        <item x="625"/>
        <item x="488"/>
        <item x="1053"/>
        <item x="785"/>
        <item x="767"/>
        <item x="141"/>
        <item x="524"/>
        <item x="76"/>
        <item x="903"/>
        <item x="905"/>
        <item x="780"/>
        <item x="552"/>
        <item x="61"/>
        <item x="70"/>
        <item x="243"/>
        <item x="266"/>
        <item x="194"/>
        <item x="1006"/>
        <item x="423"/>
        <item x="163"/>
        <item x="737"/>
        <item x="148"/>
        <item x="108"/>
        <item x="257"/>
        <item x="59"/>
        <item x="164"/>
        <item x="155"/>
        <item x="239"/>
        <item x="727"/>
        <item x="30"/>
        <item x="140"/>
        <item x="439"/>
        <item x="7"/>
        <item x="226"/>
        <item x="32"/>
        <item x="556"/>
        <item x="110"/>
        <item x="238"/>
        <item x="13"/>
        <item x="215"/>
        <item x="201"/>
        <item x="195"/>
        <item x="106"/>
        <item x="114"/>
        <item x="92"/>
        <item x="335"/>
        <item x="311"/>
        <item x="65"/>
        <item x="445"/>
        <item x="281"/>
        <item x="301"/>
        <item x="642"/>
        <item x="123"/>
        <item x="320"/>
        <item x="476"/>
        <item x="421"/>
        <item x="1075"/>
        <item x="284"/>
        <item x="24"/>
        <item x="139"/>
        <item x="28"/>
        <item x="1081"/>
        <item x="66"/>
        <item x="533"/>
        <item x="44"/>
        <item x="431"/>
        <item x="418"/>
        <item x="512"/>
        <item x="54"/>
        <item x="115"/>
        <item x="315"/>
        <item x="909"/>
        <item x="8"/>
        <item x="925"/>
        <item x="25"/>
        <item x="782"/>
        <item x="456"/>
        <item x="851"/>
        <item x="574"/>
        <item x="37"/>
        <item x="883"/>
        <item x="878"/>
        <item x="492"/>
        <item x="652"/>
        <item x="553"/>
        <item x="450"/>
        <item x="749"/>
        <item x="304"/>
        <item x="703"/>
        <item x="254"/>
        <item x="299"/>
        <item x="937"/>
        <item x="22"/>
        <item x="517"/>
        <item x="124"/>
        <item x="277"/>
        <item x="668"/>
        <item x="522"/>
        <item x="674"/>
        <item x="682"/>
        <item x="212"/>
        <item x="5"/>
        <item x="259"/>
        <item x="470"/>
        <item x="119"/>
        <item x="294"/>
        <item x="99"/>
        <item x="232"/>
        <item x="262"/>
        <item x="619"/>
        <item x="1088"/>
        <item x="1029"/>
        <item x="235"/>
        <item x="621"/>
        <item x="471"/>
        <item x="493"/>
        <item x="953"/>
        <item x="131"/>
        <item x="478"/>
        <item x="1014"/>
        <item x="469"/>
        <item x="50"/>
        <item x="104"/>
        <item x="1067"/>
        <item x="921"/>
        <item x="451"/>
        <item x="105"/>
        <item x="38"/>
        <item x="1030"/>
        <item x="1044"/>
        <item x="236"/>
        <item x="404"/>
        <item x="417"/>
        <item x="872"/>
        <item x="120"/>
        <item x="605"/>
        <item x="203"/>
        <item x="94"/>
        <item x="701"/>
        <item x="672"/>
        <item x="444"/>
        <item x="56"/>
        <item x="199"/>
        <item x="435"/>
        <item x="598"/>
        <item x="410"/>
        <item x="557"/>
        <item x="961"/>
        <item x="549"/>
        <item x="398"/>
        <item x="1012"/>
        <item x="583"/>
        <item x="275"/>
        <item x="179"/>
        <item x="19"/>
        <item x="947"/>
        <item x="390"/>
        <item x="1036"/>
        <item x="350"/>
        <item x="441"/>
        <item x="427"/>
        <item x="743"/>
        <item x="704"/>
        <item x="805"/>
        <item x="532"/>
        <item x="338"/>
        <item x="72"/>
        <item x="234"/>
        <item x="14"/>
        <item x="337"/>
        <item x="253"/>
        <item x="1045"/>
        <item x="67"/>
        <item x="84"/>
        <item x="479"/>
        <item x="757"/>
        <item x="570"/>
        <item x="412"/>
        <item x="475"/>
        <item x="286"/>
        <item x="12"/>
        <item x="468"/>
        <item x="34"/>
        <item x="17"/>
        <item x="1028"/>
        <item x="665"/>
        <item x="237"/>
        <item x="399"/>
        <item x="697"/>
        <item x="709"/>
        <item x="187"/>
        <item x="415"/>
        <item x="290"/>
        <item x="446"/>
        <item x="1056"/>
        <item x="312"/>
        <item x="302"/>
        <item x="21"/>
        <item x="692"/>
        <item x="414"/>
        <item x="523"/>
        <item x="218"/>
        <item x="761"/>
        <item x="169"/>
        <item x="844"/>
        <item x="778"/>
        <item x="271"/>
        <item x="426"/>
        <item x="495"/>
        <item x="448"/>
        <item x="647"/>
        <item x="477"/>
        <item x="765"/>
        <item x="173"/>
        <item x="83"/>
        <item x="680"/>
        <item x="939"/>
        <item x="746"/>
        <item x="1024"/>
        <item x="204"/>
        <item x="726"/>
        <item x="933"/>
        <item x="1026"/>
        <item x="510"/>
        <item x="561"/>
        <item x="472"/>
        <item x="688"/>
        <item x="897"/>
        <item x="894"/>
        <item x="985"/>
        <item x="498"/>
        <item x="300"/>
        <item x="1112"/>
        <item x="756"/>
        <item x="658"/>
        <item x="371"/>
        <item x="721"/>
        <item x="328"/>
        <item x="220"/>
        <item x="1122"/>
        <item x="1124"/>
        <item x="494"/>
        <item x="297"/>
        <item x="806"/>
        <item x="205"/>
        <item x="240"/>
        <item x="1068"/>
        <item x="991"/>
        <item x="915"/>
        <item x="192"/>
        <item x="144"/>
        <item x="627"/>
        <item x="296"/>
        <item x="449"/>
        <item x="2"/>
        <item x="287"/>
        <item x="396"/>
        <item x="507"/>
        <item x="247"/>
        <item x="913"/>
        <item x="643"/>
        <item x="927"/>
        <item x="366"/>
        <item x="260"/>
        <item x="725"/>
        <item x="926"/>
        <item x="719"/>
        <item x="766"/>
        <item x="763"/>
        <item x="813"/>
        <item x="965"/>
        <item x="256"/>
        <item x="305"/>
        <item x="117"/>
        <item x="716"/>
        <item x="416"/>
        <item x="45"/>
        <item x="733"/>
        <item x="405"/>
        <item x="438"/>
        <item x="735"/>
        <item x="52"/>
        <item x="85"/>
        <item x="639"/>
        <item x="563"/>
        <item x="462"/>
        <item x="810"/>
        <item x="691"/>
        <item x="907"/>
        <item x="764"/>
        <item x="483"/>
        <item x="620"/>
        <item x="699"/>
        <item x="865"/>
        <item x="1066"/>
        <item x="1039"/>
        <item x="833"/>
        <item x="864"/>
        <item x="170"/>
        <item x="41"/>
        <item x="447"/>
        <item x="534"/>
        <item x="1117"/>
        <item x="807"/>
        <item x="401"/>
        <item x="1116"/>
        <item x="224"/>
        <item x="1062"/>
        <item x="505"/>
        <item x="486"/>
        <item x="1057"/>
        <item x="934"/>
        <item x="650"/>
        <item x="576"/>
        <item x="1070"/>
        <item x="887"/>
        <item x="273"/>
        <item x="949"/>
        <item x="1010"/>
        <item x="969"/>
        <item x="18"/>
        <item x="1072"/>
        <item x="954"/>
        <item x="849"/>
        <item x="152"/>
        <item x="126"/>
        <item x="606"/>
        <item x="609"/>
        <item x="742"/>
        <item x="888"/>
        <item x="902"/>
        <item x="269"/>
        <item x="130"/>
        <item x="283"/>
        <item x="516"/>
        <item x="87"/>
        <item x="769"/>
        <item x="544"/>
        <item x="816"/>
        <item x="1095"/>
        <item x="75"/>
        <item x="950"/>
        <item x="738"/>
        <item x="514"/>
        <item x="518"/>
        <item x="1019"/>
        <item x="482"/>
        <item x="702"/>
        <item x="879"/>
        <item x="826"/>
        <item x="684"/>
        <item x="210"/>
        <item x="481"/>
        <item x="566"/>
        <item x="724"/>
        <item x="748"/>
        <item x="433"/>
        <item x="1032"/>
        <item x="591"/>
        <item x="823"/>
        <item x="440"/>
        <item x="857"/>
        <item x="1073"/>
        <item x="329"/>
        <item x="596"/>
        <item x="908"/>
        <item x="1003"/>
        <item x="208"/>
        <item x="622"/>
        <item x="442"/>
        <item x="49"/>
        <item x="1099"/>
        <item x="736"/>
        <item x="1051"/>
        <item x="870"/>
        <item x="36"/>
        <item x="535"/>
        <item x="1063"/>
        <item x="513"/>
        <item x="745"/>
        <item x="842"/>
        <item x="974"/>
        <item x="422"/>
        <item x="632"/>
        <item x="506"/>
        <item x="914"/>
        <item x="116"/>
        <item x="588"/>
        <item x="291"/>
        <item x="459"/>
        <item x="135"/>
        <item x="789"/>
        <item x="890"/>
        <item x="744"/>
        <item x="295"/>
        <item x="739"/>
        <item x="261"/>
        <item x="720"/>
        <item x="1042"/>
        <item x="1055"/>
        <item x="526"/>
        <item x="572"/>
        <item x="607"/>
        <item x="16"/>
        <item x="718"/>
        <item x="817"/>
        <item x="663"/>
        <item x="324"/>
        <item x="808"/>
        <item x="976"/>
        <item x="1038"/>
        <item x="1007"/>
        <item x="815"/>
        <item x="156"/>
        <item x="158"/>
        <item x="600"/>
        <item x="1035"/>
        <item x="631"/>
        <item x="889"/>
        <item x="608"/>
        <item x="973"/>
        <item x="394"/>
        <item x="633"/>
        <item x="62"/>
        <item x="990"/>
        <item x="636"/>
        <item x="981"/>
        <item x="309"/>
        <item x="77"/>
        <item x="880"/>
        <item x="824"/>
        <item x="866"/>
        <item x="677"/>
        <item x="911"/>
        <item x="910"/>
        <item x="635"/>
        <item x="945"/>
        <item x="88"/>
        <item x="809"/>
        <item x="393"/>
        <item x="121"/>
        <item x="96"/>
        <item x="107"/>
        <item x="101"/>
        <item x="103"/>
        <item x="147"/>
        <item x="538"/>
        <item x="1015"/>
        <item x="936"/>
        <item x="1023"/>
        <item x="868"/>
        <item x="928"/>
        <item x="79"/>
        <item x="812"/>
        <item x="132"/>
        <item x="455"/>
        <item x="129"/>
        <item x="40"/>
        <item x="112"/>
        <item x="867"/>
        <item x="984"/>
        <item x="1009"/>
        <item x="1089"/>
        <item x="975"/>
        <item x="145"/>
        <item x="798"/>
        <item x="357"/>
        <item x="543"/>
        <item x="560"/>
        <item x="368"/>
        <item x="1086"/>
        <item x="530"/>
        <item x="837"/>
        <item x="986"/>
        <item x="832"/>
        <item x="582"/>
        <item x="109"/>
        <item x="571"/>
        <item x="877"/>
        <item x="437"/>
        <item x="1065"/>
        <item x="26"/>
        <item x="755"/>
        <item x="175"/>
        <item x="272"/>
        <item x="1033"/>
        <item x="511"/>
        <item x="500"/>
        <item x="150"/>
        <item x="318"/>
        <item x="573"/>
        <item x="546"/>
        <item x="1091"/>
        <item x="490"/>
        <item x="968"/>
        <item x="657"/>
        <item x="590"/>
        <item x="138"/>
        <item x="274"/>
        <item x="334"/>
        <item x="171"/>
        <item x="935"/>
        <item x="317"/>
        <item x="847"/>
        <item x="629"/>
        <item x="891"/>
        <item x="730"/>
        <item x="47"/>
        <item x="616"/>
        <item x="1034"/>
        <item x="683"/>
        <item x="613"/>
        <item x="998"/>
        <item x="73"/>
        <item x="896"/>
        <item x="962"/>
        <item x="920"/>
        <item x="678"/>
        <item x="825"/>
        <item x="280"/>
        <item x="819"/>
        <item x="550"/>
        <item x="892"/>
        <item x="831"/>
        <item x="874"/>
        <item x="654"/>
        <item x="509"/>
        <item x="95"/>
        <item x="1004"/>
        <item x="1018"/>
        <item x="848"/>
        <item x="267"/>
        <item x="886"/>
        <item x="675"/>
        <item x="1098"/>
        <item x="941"/>
        <item x="628"/>
        <item x="885"/>
        <item x="705"/>
        <item x="660"/>
        <item x="610"/>
        <item x="603"/>
        <item x="1083"/>
        <item x="575"/>
        <item x="502"/>
        <item x="882"/>
        <item x="884"/>
        <item x="1005"/>
        <item x="392"/>
        <item x="63"/>
        <item x="1020"/>
        <item x="282"/>
        <item x="1108"/>
        <item x="952"/>
        <item x="963"/>
        <item x="770"/>
        <item x="325"/>
        <item x="814"/>
        <item x="11"/>
        <item x="830"/>
        <item x="943"/>
        <item x="1022"/>
        <item x="899"/>
        <item x="1021"/>
        <item x="611"/>
        <item x="917"/>
        <item x="562"/>
        <item x="48"/>
        <item x="711"/>
        <item x="689"/>
        <item x="623"/>
        <item x="331"/>
        <item x="983"/>
        <item x="497"/>
        <item x="340"/>
        <item x="508"/>
        <item x="597"/>
        <item x="796"/>
        <item x="555"/>
        <item x="1008"/>
        <item x="1027"/>
        <item x="355"/>
        <item x="818"/>
        <item x="525"/>
        <item x="741"/>
        <item x="551"/>
        <item x="263"/>
        <item x="548"/>
        <item x="626"/>
        <item x="835"/>
        <item x="784"/>
        <item x="1002"/>
        <item x="922"/>
        <item x="345"/>
        <item x="602"/>
        <item x="1104"/>
        <item x="855"/>
        <item x="797"/>
        <item x="729"/>
        <item x="853"/>
        <item x="615"/>
        <item x="861"/>
        <item x="714"/>
        <item x="288"/>
        <item x="536"/>
        <item x="717"/>
        <item x="1000"/>
        <item x="369"/>
        <item x="564"/>
        <item x="696"/>
        <item x="938"/>
        <item x="222"/>
        <item x="634"/>
        <item x="413"/>
        <item x="306"/>
        <item x="802"/>
        <item x="1064"/>
        <item x="690"/>
        <item x="604"/>
        <item x="843"/>
        <item x="811"/>
        <item x="42"/>
        <item x="298"/>
        <item x="319"/>
        <item x="793"/>
        <item x="537"/>
        <item x="732"/>
        <item x="661"/>
        <item x="958"/>
        <item x="685"/>
        <item x="515"/>
        <item x="995"/>
        <item x="594"/>
        <item x="992"/>
        <item x="669"/>
        <item x="565"/>
        <item x="520"/>
        <item x="916"/>
        <item x="1061"/>
        <item x="966"/>
        <item x="829"/>
        <item x="529"/>
        <item x="971"/>
        <item x="1046"/>
        <item x="989"/>
        <item x="356"/>
        <item x="918"/>
        <item x="662"/>
        <item x="585"/>
        <item x="979"/>
        <item x="670"/>
        <item x="648"/>
        <item x="1102"/>
        <item x="747"/>
        <item x="959"/>
        <item x="881"/>
        <item x="1093"/>
        <item x="577"/>
        <item x="365"/>
        <item x="321"/>
        <item x="174"/>
        <item x="354"/>
        <item x="51"/>
        <item x="641"/>
        <item x="640"/>
        <item x="1100"/>
        <item x="644"/>
        <item x="694"/>
        <item x="352"/>
        <item x="804"/>
        <item x="351"/>
        <item x="708"/>
        <item x="599"/>
        <item x="370"/>
        <item x="676"/>
        <item x="452"/>
        <item x="363"/>
        <item x="686"/>
        <item x="587"/>
        <item x="1079"/>
        <item x="360"/>
        <item x="0"/>
        <item x="1090"/>
        <item x="528"/>
        <item x="740"/>
        <item x="491"/>
        <item x="250"/>
        <item x="347"/>
        <item x="790"/>
        <item x="656"/>
        <item x="850"/>
        <item x="618"/>
        <item x="519"/>
        <item x="64"/>
        <item x="542"/>
        <item x="1082"/>
        <item x="977"/>
        <item x="752"/>
        <item x="1105"/>
        <item x="779"/>
        <item x="1096"/>
        <item x="501"/>
        <item x="249"/>
        <item x="776"/>
        <item x="772"/>
        <item x="1097"/>
        <item x="541"/>
        <item x="499"/>
        <item x="948"/>
        <item x="996"/>
        <item x="473"/>
        <item x="361"/>
        <item x="791"/>
        <item x="503"/>
        <item x="386"/>
        <item x="1048"/>
        <item x="387"/>
        <item x="931"/>
        <item x="960"/>
        <item x="540"/>
        <item x="595"/>
        <item x="385"/>
        <item x="821"/>
        <item x="1107"/>
        <item x="957"/>
        <item x="722"/>
        <item x="554"/>
        <item x="527"/>
        <item x="578"/>
        <item x="617"/>
        <item x="728"/>
        <item x="136"/>
        <item x="364"/>
        <item x="581"/>
        <item x="579"/>
        <item x="612"/>
        <item x="601"/>
        <item x="580"/>
        <item x="695"/>
        <item x="707"/>
        <item x="1076"/>
        <item x="358"/>
        <item x="930"/>
        <item x="649"/>
        <item x="972"/>
        <item x="1106"/>
        <item x="970"/>
        <item x="803"/>
        <item x="559"/>
        <item x="731"/>
        <item x="353"/>
        <item x="1101"/>
        <item x="375"/>
        <item x="946"/>
        <item x="1001"/>
        <item x="376"/>
        <item x="980"/>
        <item x="1092"/>
        <item x="436"/>
        <item x="838"/>
        <item x="379"/>
        <item x="480"/>
        <item x="997"/>
        <item x="900"/>
        <item x="614"/>
        <item x="388"/>
        <item x="999"/>
        <item x="1059"/>
        <item x="1050"/>
        <item x="869"/>
        <item x="876"/>
        <item x="466"/>
        <item x="773"/>
        <item x="339"/>
        <item x="775"/>
        <item x="244"/>
        <item x="547"/>
        <item x="349"/>
        <item x="348"/>
        <item x="982"/>
        <item x="1049"/>
        <item x="242"/>
        <item x="1094"/>
        <item x="1047"/>
        <item x="191"/>
        <item x="771"/>
        <item x="1054"/>
        <item x="624"/>
        <item x="1087"/>
        <item x="845"/>
        <item x="589"/>
        <item x="1109"/>
        <item x="1025"/>
        <item x="1017"/>
        <item x="592"/>
        <item x="801"/>
        <item x="255"/>
        <item x="788"/>
        <item x="1114"/>
        <item x="893"/>
        <item x="539"/>
        <item x="424"/>
        <item x="679"/>
        <item x="154"/>
        <item x="1058"/>
        <item x="994"/>
        <item x="862"/>
        <item x="904"/>
        <item x="1111"/>
        <item x="630"/>
        <item x="799"/>
        <item x="1078"/>
        <item x="924"/>
        <item x="734"/>
        <item x="841"/>
        <item x="929"/>
        <item x="967"/>
        <item x="29"/>
        <item x="113"/>
        <item x="919"/>
        <item x="157"/>
        <item x="875"/>
        <item x="932"/>
        <item x="1077"/>
        <item x="993"/>
        <item x="303"/>
        <item x="653"/>
        <item x="100"/>
        <item x="1060"/>
        <item x="162"/>
        <item x="6"/>
        <item x="666"/>
        <item x="956"/>
        <item x="856"/>
        <item x="988"/>
        <item x="322"/>
        <item x="860"/>
        <item x="754"/>
        <item x="923"/>
        <item x="942"/>
        <item x="828"/>
        <item x="750"/>
        <item x="794"/>
        <item x="901"/>
        <item x="898"/>
        <item x="987"/>
        <item x="637"/>
        <item x="1084"/>
        <item x="80"/>
        <item x="840"/>
        <item x="978"/>
        <item x="638"/>
        <item x="292"/>
        <item x="852"/>
        <item x="4"/>
        <item x="151"/>
        <item x="940"/>
        <item x="800"/>
        <item x="645"/>
        <item x="1031"/>
        <item x="149"/>
        <item x="667"/>
        <item x="664"/>
        <item x="646"/>
        <item x="795"/>
        <item x="1037"/>
        <item x="46"/>
        <item x="146"/>
        <item x="671"/>
        <item x="1103"/>
        <item x="1069"/>
        <item x="586"/>
        <item x="378"/>
        <item x="373"/>
        <item x="372"/>
        <item x="293"/>
        <item x="374"/>
        <item x="221"/>
        <item x="377"/>
        <item x="713"/>
        <item x="712"/>
        <item x="196"/>
        <item x="723"/>
        <item x="336"/>
        <item x="341"/>
        <item x="715"/>
        <item x="698"/>
        <item x="453"/>
        <item x="460"/>
        <item x="380"/>
        <item x="342"/>
        <item x="343"/>
        <item x="474"/>
        <item x="454"/>
        <item x="786"/>
        <item x="485"/>
        <item x="383"/>
        <item x="289"/>
        <item x="344"/>
        <item x="787"/>
        <item x="382"/>
        <item x="461"/>
        <item x="944"/>
        <item x="381"/>
        <item x="82"/>
        <item x="346"/>
        <item x="384"/>
        <item x="700"/>
        <item x="3"/>
        <item t="default"/>
      </items>
    </pivotField>
    <pivotField showAll="0"/>
    <pivotField showAll="0"/>
    <pivotField showAll="0"/>
    <pivotField axis="axisPage" showAll="0">
      <items count="16">
        <item x="9"/>
        <item x="8"/>
        <item x="13"/>
        <item x="14"/>
        <item x="1"/>
        <item x="2"/>
        <item x="10"/>
        <item x="7"/>
        <item x="5"/>
        <item x="12"/>
        <item x="3"/>
        <item x="4"/>
        <item x="11"/>
        <item x="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dragToRow="0" dragToCol="0" dragToPage="0" showAll="0" defaultSubtotal="0"/>
  </pivotFields>
  <rowFields count="3">
    <field x="17"/>
    <field x="14"/>
    <field x="18"/>
  </rowFields>
  <rowItems count="14">
    <i>
      <x/>
    </i>
    <i>
      <x v="1"/>
    </i>
    <i>
      <x v="2"/>
    </i>
    <i>
      <x v="3"/>
    </i>
    <i>
      <x v="4"/>
    </i>
    <i>
      <x v="5"/>
    </i>
    <i>
      <x v="6"/>
    </i>
    <i>
      <x v="7"/>
    </i>
    <i>
      <x v="8"/>
    </i>
    <i>
      <x v="9"/>
    </i>
    <i>
      <x v="10"/>
    </i>
    <i>
      <x v="11"/>
    </i>
    <i>
      <x v="12"/>
    </i>
    <i t="grand">
      <x/>
    </i>
  </rowItems>
  <colFields count="1">
    <field x="-2"/>
  </colFields>
  <colItems count="3">
    <i>
      <x/>
    </i>
    <i i="1">
      <x v="1"/>
    </i>
    <i i="2">
      <x v="2"/>
    </i>
  </colItems>
  <pageFields count="1">
    <pageField fld="22" hier="-1"/>
  </pageFields>
  <dataFields count="3">
    <dataField name="Sum of Transaction Amount in USD (incl. Taxes)" fld="35" baseField="0" baseItem="0"/>
    <dataField name="Sum of average of the transction amount per mile" fld="37" baseField="0" baseItem="0"/>
    <dataField name="Count of Trip/Eats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8CCB51C-3A49-49CA-A5F6-0BE95AED5AA2}" name="TBL_Starter" displayName="TBL_Starter" ref="B10:I18" totalsRowShown="0" headerRowDxfId="58" tableBorderDxfId="64">
  <autoFilter ref="B10:I18" xr:uid="{A8CCB51C-3A49-49CA-A5F6-0BE95AED5AA2}"/>
  <sortState xmlns:xlrd2="http://schemas.microsoft.com/office/spreadsheetml/2017/richdata2" ref="B11:I18">
    <sortCondition descending="1" ref="H10:H18"/>
  </sortState>
  <tableColumns count="8">
    <tableColumn id="1" xr3:uid="{BA0C31FC-4945-4AB6-8F0F-9E2FBF8E363F}" name="Company" dataDxfId="63"/>
    <tableColumn id="2" xr3:uid="{76FF9C06-DA63-4A5B-A6C6-9AE5AA8F98FC}" name="Sector" dataDxfId="62"/>
    <tableColumn id="3" xr3:uid="{6F0ADAB4-C7C5-4D0E-A7C9-3A7E14796BB7}" name="Revenues" dataDxfId="61" dataCellStyle="Comma 2"/>
    <tableColumn id="4" xr3:uid="{3B1C12C5-A273-4642-BFCE-8209EDCFA588}" name="Gross Profit" dataDxfId="60" dataCellStyle="Comma 2"/>
    <tableColumn id="5" xr3:uid="{ED9BAFCB-C1BC-4BFF-9270-5B73D66762B1}" name="Net Income" dataDxfId="59" dataCellStyle="Comma 2"/>
    <tableColumn id="6" xr3:uid="{734ED450-6DC3-4DA2-B41B-92BDA08F4D9E}" name="Equity" dataDxfId="56" dataCellStyle="Comma 2"/>
    <tableColumn id="7" xr3:uid="{8274DCDC-3B78-417B-B66C-584023101659}" name="Fiscal Year" dataDxfId="57"/>
    <tableColumn id="8" xr3:uid="{F49F87A2-A8E6-423B-9AF7-360A10F4CD2A}" name="Net Margin" dataDxfId="55" dataCellStyle="Percent">
      <calculatedColumnFormula>F11/D11</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D7A0CA0-A9EE-4FE4-9C29-2F29F7D12E45}" name="Table3" displayName="Table3" ref="B22:E26" totalsRowCount="1" headerRowDxfId="54" tableBorderDxfId="53">
  <autoFilter ref="B22:E25" xr:uid="{FD7A0CA0-A9EE-4FE4-9C29-2F29F7D12E45}"/>
  <tableColumns count="4">
    <tableColumn id="1" xr3:uid="{9A454720-A4D4-4A2D-9B87-5C9DEB45EF9F}" name="Year" totalsRowLabel="Total">
      <calculatedColumnFormula>B22-1</calculatedColumnFormula>
    </tableColumn>
    <tableColumn id="2" xr3:uid="{866ADC14-DDDB-4562-9D9C-8CA423E55D8A}" name="Revenues" totalsRowFunction="sum"/>
    <tableColumn id="3" xr3:uid="{854E961D-05A4-4314-B032-CF3ECC80E450}" name="Profit"/>
    <tableColumn id="4" xr3:uid="{CFC528CB-36E2-4BFD-AF39-394BC5CE481B}" name="Margin" totalsRowFunction="average" dataDxfId="52" totalsRowDxfId="51" dataCellStyle="Percent">
      <calculatedColumnFormula>Table3[[#This Row],[Profit]]/Table3[[#This Row],[Revenues]]</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7FAFE41-99A4-4D06-AA6C-7DD1576857A0}" name="Table4" displayName="Table4" ref="B31:D35" totalsRowShown="0" headerRowDxfId="50" tableBorderDxfId="49">
  <autoFilter ref="B31:D35" xr:uid="{57FAFE41-99A4-4D06-AA6C-7DD1576857A0}"/>
  <tableColumns count="3">
    <tableColumn id="1" xr3:uid="{F8A44B07-0592-46A5-8564-C96A03FF86C0}" name="Row Number"/>
    <tableColumn id="2" xr3:uid="{123997E1-C11B-4D4F-90F5-C413E3B08064}" name="Location"/>
    <tableColumn id="3" xr3:uid="{DE24B97B-3AD3-4B3D-9706-F0923070F197}" name="Name"/>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06E2143-25A3-F648-A3E0-E1F20D21E640}" name="TBL_Second" displayName="TBL_Second" ref="B11:H23" totalsRowShown="0" headerRowDxfId="74" dataDxfId="73" tableBorderDxfId="72">
  <autoFilter ref="B11:H23" xr:uid="{C297342D-9478-814D-8C19-432B018C0B7C}"/>
  <tableColumns count="7">
    <tableColumn id="1" xr3:uid="{9DCE6643-A200-F44C-8906-606C4BE4CC20}" name="Ticker" dataDxfId="71"/>
    <tableColumn id="2" xr3:uid="{03340CE5-6794-4F48-AFB4-55817504225F}" name="Name" dataDxfId="70"/>
    <tableColumn id="3" xr3:uid="{858ED7ED-2CA5-1346-8257-EE20DAC45550}" name="Sector" dataDxfId="69"/>
    <tableColumn id="4" xr3:uid="{DA543E15-6C9C-D64D-AF30-1BA03FBBEF3B}" name="Industry" dataDxfId="68"/>
    <tableColumn id="5" xr3:uid="{7DDDE265-4812-514D-9B13-0CE661FF5690}" name="Year" dataDxfId="67"/>
    <tableColumn id="6" xr3:uid="{A8323B4C-48F4-0D44-A3AC-FFAD4A069E69}" name="Revenues" dataDxfId="66"/>
    <tableColumn id="7" xr3:uid="{A9E919C0-37DE-7D4A-B089-D9902F11A329}" name="Net Income" dataDxfId="6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2D2CE46-94A5-4F54-811C-2C0D99201F9C}" name="Table5" displayName="Table5" ref="B9:J65" totalsRowShown="0" headerRowDxfId="13" tableBorderDxfId="23" headerRowCellStyle="Comma">
  <autoFilter ref="B9:J65" xr:uid="{52D2CE46-94A5-4F54-811C-2C0D99201F9C}"/>
  <tableColumns count="9">
    <tableColumn id="1" xr3:uid="{BD012306-91B4-49AD-B210-8C21D0FC2025}" name="Ticker" dataDxfId="22"/>
    <tableColumn id="2" xr3:uid="{061D9E3D-92D9-42A8-B9D9-67EAB2A1EB76}" name="Name" dataDxfId="21"/>
    <tableColumn id="3" xr3:uid="{A126F75E-FC5A-4A09-B84B-CA8BA7E6814B}" name="Added" dataDxfId="20"/>
    <tableColumn id="4" xr3:uid="{162AA56F-FADF-472D-B3E0-E64AD331BC07}" name="Sector" dataDxfId="19"/>
    <tableColumn id="5" xr3:uid="{34ECAE82-FE78-44ED-ABDC-057DC2F665A5}" name="Industry" dataDxfId="18"/>
    <tableColumn id="6" xr3:uid="{9171A336-C437-4EB3-8430-F1103565E538}" name="Revenues" dataDxfId="17" dataCellStyle="Comma"/>
    <tableColumn id="7" xr3:uid="{2FE52B5A-8BAD-47FD-AC9E-A6923DDF7112}" name="Percent of Revenues" dataDxfId="16" dataCellStyle="Percent">
      <calculatedColumnFormula>G10/$L$9</calculatedColumnFormula>
    </tableColumn>
    <tableColumn id="8" xr3:uid="{19F54A3D-3E95-4C6C-A2DD-3AAA617A3321}" name="Equity" dataDxfId="15" dataCellStyle="Comma"/>
    <tableColumn id="9" xr3:uid="{EEE8C898-1244-4B45-96B8-05E0A3BB11B5}" name="Percent of Equity" dataDxfId="14" dataCellStyle="Percent">
      <calculatedColumnFormula>I10/$M$9</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seagate.com/files/www-content/our-story/trends/files/idc-seagate-dataage-whitepaper.pdf" TargetMode="External"/><Relationship Id="rId2" Type="http://schemas.openxmlformats.org/officeDocument/2006/relationships/hyperlink" Target="https://aws.amazon.com/lake-formation/?nc2=h_m1" TargetMode="External"/><Relationship Id="rId1" Type="http://schemas.openxmlformats.org/officeDocument/2006/relationships/hyperlink" Target="https://support.office.com/en-us/article/data-model-specification-and-limits-19aa79f8-e6e8-45a8-9be2-b58778fd68ef" TargetMode="External"/><Relationship Id="rId5" Type="http://schemas.openxmlformats.org/officeDocument/2006/relationships/drawing" Target="../drawings/drawing1.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table" Target="../tables/table4.xml"/><Relationship Id="rId5" Type="http://schemas.openxmlformats.org/officeDocument/2006/relationships/printerSettings" Target="../printerSettings/printerSettings4.bin"/><Relationship Id="rId4"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table" Target="../tables/table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C4431-1A2B-DB4B-83AE-AFDDECC82C04}">
  <sheetPr codeName="Sheet1"/>
  <dimension ref="A1:O280"/>
  <sheetViews>
    <sheetView zoomScaleNormal="100" workbookViewId="0">
      <selection activeCell="K11" sqref="K11"/>
    </sheetView>
  </sheetViews>
  <sheetFormatPr defaultColWidth="11.42578125" defaultRowHeight="15" customHeight="1"/>
  <cols>
    <col min="1" max="14" width="11.42578125" style="37"/>
    <col min="15" max="15" width="0" style="37" hidden="1" customWidth="1"/>
    <col min="16" max="16384" width="11.42578125" style="37"/>
  </cols>
  <sheetData>
    <row r="1" spans="1:15" ht="18" customHeight="1">
      <c r="A1" s="339" t="s">
        <v>6292</v>
      </c>
      <c r="H1" s="34" t="s">
        <v>0</v>
      </c>
    </row>
    <row r="2" spans="1:15" ht="15" customHeight="1">
      <c r="A2" s="35" t="s">
        <v>1597</v>
      </c>
      <c r="H2" s="40"/>
    </row>
    <row r="3" spans="1:15" ht="15" customHeight="1">
      <c r="A3" s="38" t="s">
        <v>444</v>
      </c>
      <c r="D3" s="752"/>
      <c r="E3" s="39"/>
      <c r="G3" s="39"/>
    </row>
    <row r="4" spans="1:15" s="41" customFormat="1" ht="15" customHeight="1">
      <c r="A4" s="36" t="str">
        <f ca="1">MID(CELL("filename",A1),FIND("]",CELL("filename",A1))+1,255)</f>
        <v>ENTER SFAM ID</v>
      </c>
    </row>
    <row r="5" spans="1:15" s="41" customFormat="1" ht="15" customHeight="1"/>
    <row r="6" spans="1:15" s="41" customFormat="1" ht="15" customHeight="1">
      <c r="B6" s="645" t="s">
        <v>6565</v>
      </c>
    </row>
    <row r="7" spans="1:15" s="41" customFormat="1" ht="15" customHeight="1" thickBot="1"/>
    <row r="8" spans="1:15" s="41" customFormat="1" ht="15" customHeight="1" thickBot="1">
      <c r="C8" s="783">
        <v>23813780</v>
      </c>
      <c r="D8" s="784"/>
      <c r="E8" s="753"/>
      <c r="F8" s="753"/>
      <c r="G8" s="753"/>
      <c r="H8" s="753"/>
      <c r="I8" s="753"/>
      <c r="O8" s="769">
        <v>11018243</v>
      </c>
    </row>
    <row r="9" spans="1:15" s="41" customFormat="1" ht="15" customHeight="1">
      <c r="C9" s="42"/>
      <c r="D9" s="42"/>
      <c r="E9" s="754"/>
      <c r="O9" s="769">
        <v>13008919</v>
      </c>
    </row>
    <row r="10" spans="1:15" s="41" customFormat="1" ht="15" customHeight="1">
      <c r="B10" s="782" t="s">
        <v>6604</v>
      </c>
      <c r="C10" s="42"/>
      <c r="D10" s="42"/>
      <c r="E10" s="754"/>
      <c r="O10" s="769"/>
    </row>
    <row r="11" spans="1:15" ht="15" customHeight="1">
      <c r="B11" s="646" t="s">
        <v>6566</v>
      </c>
      <c r="O11" s="770">
        <v>14044954</v>
      </c>
    </row>
    <row r="12" spans="1:15" ht="12.75">
      <c r="B12" s="647" t="s">
        <v>6567</v>
      </c>
      <c r="O12" s="771">
        <v>14079933</v>
      </c>
    </row>
    <row r="13" spans="1:15" ht="13.5" thickBot="1">
      <c r="B13" s="765" t="s">
        <v>6603</v>
      </c>
      <c r="O13" s="772">
        <v>14247917</v>
      </c>
    </row>
    <row r="14" spans="1:15" ht="12.75">
      <c r="B14" s="628"/>
      <c r="O14" s="773">
        <v>15027704</v>
      </c>
    </row>
    <row r="15" spans="1:15" ht="15" customHeight="1" thickBot="1">
      <c r="O15" s="772">
        <v>15064778</v>
      </c>
    </row>
    <row r="16" spans="1:15" ht="15" customHeight="1">
      <c r="B16" s="755"/>
      <c r="O16" s="773">
        <v>15066201</v>
      </c>
    </row>
    <row r="17" spans="1:15" ht="15" customHeight="1" thickBot="1">
      <c r="A17" s="781"/>
      <c r="B17" s="752"/>
      <c r="O17" s="772">
        <v>15071173</v>
      </c>
    </row>
    <row r="18" spans="1:15" ht="15" customHeight="1">
      <c r="A18" s="781"/>
      <c r="B18" s="752"/>
      <c r="O18" s="774">
        <v>15085984</v>
      </c>
    </row>
    <row r="19" spans="1:15" ht="15" customHeight="1" thickBot="1">
      <c r="A19" s="750"/>
      <c r="B19" s="752"/>
      <c r="O19" s="772">
        <v>15162235</v>
      </c>
    </row>
    <row r="20" spans="1:15" ht="15" customHeight="1">
      <c r="A20" s="750"/>
      <c r="B20" s="752"/>
      <c r="O20" s="774">
        <v>15257469</v>
      </c>
    </row>
    <row r="21" spans="1:15" ht="15" customHeight="1" thickBot="1">
      <c r="A21" s="750"/>
      <c r="B21" s="752"/>
      <c r="O21" s="772">
        <v>15379612</v>
      </c>
    </row>
    <row r="22" spans="1:15" ht="15" customHeight="1">
      <c r="A22" s="750"/>
      <c r="B22" s="752"/>
      <c r="O22" s="773">
        <v>16050579</v>
      </c>
    </row>
    <row r="23" spans="1:15" ht="15" customHeight="1" thickBot="1">
      <c r="A23" s="750"/>
      <c r="B23" s="752"/>
      <c r="O23" s="772">
        <v>23009459</v>
      </c>
    </row>
    <row r="24" spans="1:15" ht="15" customHeight="1">
      <c r="O24" s="774">
        <v>23018881</v>
      </c>
    </row>
    <row r="25" spans="1:15" ht="15" customHeight="1" thickBot="1">
      <c r="A25" s="751"/>
      <c r="B25" s="752"/>
      <c r="C25" s="39"/>
      <c r="O25" s="775">
        <v>23027567</v>
      </c>
    </row>
    <row r="26" spans="1:15" ht="15" customHeight="1">
      <c r="A26" s="751"/>
      <c r="B26" s="752"/>
      <c r="C26" s="39"/>
      <c r="O26" s="773">
        <v>23064453</v>
      </c>
    </row>
    <row r="27" spans="1:15" ht="15" customHeight="1" thickBot="1">
      <c r="A27" s="751"/>
      <c r="B27" s="752"/>
      <c r="C27" s="39"/>
      <c r="O27" s="772">
        <v>23082450</v>
      </c>
    </row>
    <row r="28" spans="1:15" ht="15" customHeight="1">
      <c r="A28" s="751"/>
      <c r="B28" s="752"/>
      <c r="C28" s="39"/>
      <c r="O28" s="773">
        <v>23127451</v>
      </c>
    </row>
    <row r="29" spans="1:15" ht="15" customHeight="1" thickBot="1">
      <c r="B29" s="39"/>
      <c r="C29" s="39"/>
      <c r="O29" s="775">
        <v>23138297</v>
      </c>
    </row>
    <row r="30" spans="1:15" ht="15" customHeight="1">
      <c r="B30" s="752"/>
      <c r="C30" s="39"/>
      <c r="O30" s="774">
        <v>23143319</v>
      </c>
    </row>
    <row r="31" spans="1:15" ht="15" customHeight="1" thickBot="1">
      <c r="B31" s="39"/>
      <c r="C31" s="752"/>
      <c r="O31" s="775">
        <v>23243001</v>
      </c>
    </row>
    <row r="32" spans="1:15" ht="15" customHeight="1">
      <c r="B32" s="39"/>
      <c r="C32" s="752"/>
      <c r="O32" s="774">
        <v>23250226</v>
      </c>
    </row>
    <row r="33" spans="2:15" ht="15" customHeight="1" thickBot="1">
      <c r="B33" s="39"/>
      <c r="C33" s="752"/>
      <c r="O33" s="775">
        <v>23300830</v>
      </c>
    </row>
    <row r="34" spans="2:15" ht="15" customHeight="1">
      <c r="O34" s="774">
        <v>23319537</v>
      </c>
    </row>
    <row r="35" spans="2:15" ht="15" customHeight="1" thickBot="1">
      <c r="O35" s="772">
        <v>23328307</v>
      </c>
    </row>
    <row r="36" spans="2:15" ht="15" customHeight="1">
      <c r="O36" s="773">
        <v>23390654</v>
      </c>
    </row>
    <row r="37" spans="2:15" ht="15" customHeight="1" thickBot="1">
      <c r="O37" s="772">
        <v>23401543</v>
      </c>
    </row>
    <row r="38" spans="2:15" ht="15" customHeight="1">
      <c r="O38" s="773">
        <v>23411181</v>
      </c>
    </row>
    <row r="39" spans="2:15" ht="15" customHeight="1" thickBot="1">
      <c r="O39" s="772">
        <v>23414577</v>
      </c>
    </row>
    <row r="40" spans="2:15" ht="15" customHeight="1">
      <c r="O40" s="773">
        <v>23422978</v>
      </c>
    </row>
    <row r="41" spans="2:15" ht="15" customHeight="1" thickBot="1">
      <c r="O41" s="775">
        <v>23425329</v>
      </c>
    </row>
    <row r="42" spans="2:15" ht="15" customHeight="1">
      <c r="O42" s="773">
        <v>23425795</v>
      </c>
    </row>
    <row r="43" spans="2:15" ht="15" customHeight="1" thickBot="1">
      <c r="O43" s="772">
        <v>23456111</v>
      </c>
    </row>
    <row r="44" spans="2:15" ht="15" customHeight="1">
      <c r="O44" s="773">
        <v>23462808</v>
      </c>
    </row>
    <row r="45" spans="2:15" ht="15" customHeight="1" thickBot="1">
      <c r="O45" s="775">
        <v>23468939</v>
      </c>
    </row>
    <row r="46" spans="2:15" ht="15" customHeight="1">
      <c r="O46" s="774">
        <v>23479760</v>
      </c>
    </row>
    <row r="47" spans="2:15" ht="15" customHeight="1" thickBot="1">
      <c r="O47" s="772">
        <v>23486537</v>
      </c>
    </row>
    <row r="48" spans="2:15" ht="15" customHeight="1">
      <c r="O48" s="773">
        <v>23490678</v>
      </c>
    </row>
    <row r="49" spans="15:15" ht="15" customHeight="1" thickBot="1">
      <c r="O49" s="772">
        <v>23493173</v>
      </c>
    </row>
    <row r="50" spans="15:15" ht="15" customHeight="1">
      <c r="O50" s="774">
        <v>23497982</v>
      </c>
    </row>
    <row r="51" spans="15:15" ht="15" customHeight="1" thickBot="1">
      <c r="O51" s="775">
        <v>23498971</v>
      </c>
    </row>
    <row r="52" spans="15:15" ht="15" customHeight="1">
      <c r="O52" s="773">
        <v>23510605</v>
      </c>
    </row>
    <row r="53" spans="15:15" ht="15" customHeight="1" thickBot="1">
      <c r="O53" s="772">
        <v>23518621</v>
      </c>
    </row>
    <row r="54" spans="15:15" ht="15" customHeight="1">
      <c r="O54" s="774">
        <v>23520992</v>
      </c>
    </row>
    <row r="55" spans="15:15" ht="15" customHeight="1" thickBot="1">
      <c r="O55" s="775">
        <v>23523257</v>
      </c>
    </row>
    <row r="56" spans="15:15" ht="15" customHeight="1">
      <c r="O56" s="774">
        <v>23536059</v>
      </c>
    </row>
    <row r="57" spans="15:15" ht="15" customHeight="1" thickBot="1">
      <c r="O57" s="775">
        <v>23538140</v>
      </c>
    </row>
    <row r="58" spans="15:15" ht="15" customHeight="1">
      <c r="O58" s="774">
        <v>23539054</v>
      </c>
    </row>
    <row r="59" spans="15:15" ht="15" customHeight="1" thickBot="1">
      <c r="O59" s="775">
        <v>23547314</v>
      </c>
    </row>
    <row r="60" spans="15:15" ht="15" customHeight="1">
      <c r="O60" s="774">
        <v>23552991</v>
      </c>
    </row>
    <row r="61" spans="15:15" ht="15" customHeight="1" thickBot="1">
      <c r="O61" s="775">
        <v>23553074</v>
      </c>
    </row>
    <row r="62" spans="15:15" ht="15" customHeight="1">
      <c r="O62" s="774">
        <v>23569993</v>
      </c>
    </row>
    <row r="63" spans="15:15" ht="15" customHeight="1" thickBot="1">
      <c r="O63" s="775">
        <v>23573872</v>
      </c>
    </row>
    <row r="64" spans="15:15" ht="15" customHeight="1">
      <c r="O64" s="774">
        <v>23584724</v>
      </c>
    </row>
    <row r="65" spans="15:15" ht="15" customHeight="1" thickBot="1">
      <c r="O65" s="772">
        <v>23586885</v>
      </c>
    </row>
    <row r="66" spans="15:15" ht="15" customHeight="1">
      <c r="O66" s="773">
        <v>23587353</v>
      </c>
    </row>
    <row r="67" spans="15:15" ht="15" customHeight="1" thickBot="1">
      <c r="O67" s="775">
        <v>23591995</v>
      </c>
    </row>
    <row r="68" spans="15:15" ht="15" customHeight="1">
      <c r="O68" s="773">
        <v>23597674</v>
      </c>
    </row>
    <row r="69" spans="15:15" ht="15" customHeight="1" thickBot="1">
      <c r="O69" s="775">
        <v>23600326</v>
      </c>
    </row>
    <row r="70" spans="15:15" ht="15" customHeight="1">
      <c r="O70" s="773">
        <v>23601773</v>
      </c>
    </row>
    <row r="71" spans="15:15" ht="15" customHeight="1" thickBot="1">
      <c r="O71" s="775">
        <v>23603771</v>
      </c>
    </row>
    <row r="72" spans="15:15" ht="15" customHeight="1">
      <c r="O72" s="773">
        <v>23604050</v>
      </c>
    </row>
    <row r="73" spans="15:15" ht="15" customHeight="1" thickBot="1">
      <c r="O73" s="772">
        <v>23604319</v>
      </c>
    </row>
    <row r="74" spans="15:15" ht="15" customHeight="1">
      <c r="O74" s="773">
        <v>23604319</v>
      </c>
    </row>
    <row r="75" spans="15:15" ht="15" customHeight="1" thickBot="1">
      <c r="O75" s="772">
        <v>23604667</v>
      </c>
    </row>
    <row r="76" spans="15:15" ht="15" customHeight="1">
      <c r="O76" s="773">
        <v>23606182</v>
      </c>
    </row>
    <row r="77" spans="15:15" ht="15" customHeight="1" thickBot="1">
      <c r="O77" s="775">
        <v>23608194</v>
      </c>
    </row>
    <row r="78" spans="15:15" ht="15" customHeight="1">
      <c r="O78" s="774">
        <v>23609174</v>
      </c>
    </row>
    <row r="79" spans="15:15" ht="15" customHeight="1" thickBot="1">
      <c r="O79" s="775">
        <v>23612672</v>
      </c>
    </row>
    <row r="80" spans="15:15" ht="15" customHeight="1">
      <c r="O80" s="774">
        <v>23614339</v>
      </c>
    </row>
    <row r="81" spans="15:15" ht="15" customHeight="1" thickBot="1">
      <c r="O81" s="772">
        <v>23615600</v>
      </c>
    </row>
    <row r="82" spans="15:15" ht="15" customHeight="1">
      <c r="O82" s="773">
        <v>23616131</v>
      </c>
    </row>
    <row r="83" spans="15:15" ht="15" customHeight="1" thickBot="1">
      <c r="O83" s="775">
        <v>23623323</v>
      </c>
    </row>
    <row r="84" spans="15:15" ht="15" customHeight="1">
      <c r="O84" s="773">
        <v>23623870</v>
      </c>
    </row>
    <row r="85" spans="15:15" ht="15" customHeight="1" thickBot="1">
      <c r="O85" s="775">
        <v>23624130</v>
      </c>
    </row>
    <row r="86" spans="15:15" ht="15" customHeight="1">
      <c r="O86" s="773">
        <v>23626132</v>
      </c>
    </row>
    <row r="87" spans="15:15" ht="15" customHeight="1" thickBot="1">
      <c r="O87" s="775">
        <v>23628240</v>
      </c>
    </row>
    <row r="88" spans="15:15" ht="15" customHeight="1">
      <c r="O88" s="773">
        <v>23629387</v>
      </c>
    </row>
    <row r="89" spans="15:15" ht="15" customHeight="1" thickBot="1">
      <c r="O89" s="775">
        <v>23629798</v>
      </c>
    </row>
    <row r="90" spans="15:15" ht="15" customHeight="1">
      <c r="O90" s="774">
        <v>23630475</v>
      </c>
    </row>
    <row r="91" spans="15:15" ht="15" customHeight="1" thickBot="1">
      <c r="O91" s="775">
        <v>23630502</v>
      </c>
    </row>
    <row r="92" spans="15:15" ht="15" customHeight="1">
      <c r="O92" s="774">
        <v>23636197</v>
      </c>
    </row>
    <row r="93" spans="15:15" ht="15" customHeight="1" thickBot="1">
      <c r="O93" s="772">
        <v>23637208</v>
      </c>
    </row>
    <row r="94" spans="15:15" ht="15" customHeight="1">
      <c r="O94" s="774">
        <v>23638206</v>
      </c>
    </row>
    <row r="95" spans="15:15" ht="15" customHeight="1" thickBot="1">
      <c r="O95" s="775">
        <v>23643540</v>
      </c>
    </row>
    <row r="96" spans="15:15" ht="15" customHeight="1">
      <c r="O96" s="773">
        <v>23649282</v>
      </c>
    </row>
    <row r="97" spans="15:15" ht="15" customHeight="1" thickBot="1">
      <c r="O97" s="772">
        <v>23651910</v>
      </c>
    </row>
    <row r="98" spans="15:15" ht="15" customHeight="1">
      <c r="O98" s="773">
        <v>23652090</v>
      </c>
    </row>
    <row r="99" spans="15:15" ht="15" customHeight="1" thickBot="1">
      <c r="O99" s="775">
        <v>23652118</v>
      </c>
    </row>
    <row r="100" spans="15:15" ht="15" customHeight="1">
      <c r="O100" s="773">
        <v>23660315</v>
      </c>
    </row>
    <row r="101" spans="15:15" ht="15" customHeight="1" thickBot="1">
      <c r="O101" s="772">
        <v>23665937</v>
      </c>
    </row>
    <row r="102" spans="15:15" ht="15" customHeight="1">
      <c r="O102" s="773">
        <v>23666681</v>
      </c>
    </row>
    <row r="103" spans="15:15" ht="15" customHeight="1" thickBot="1">
      <c r="O103" s="775">
        <v>23667360</v>
      </c>
    </row>
    <row r="104" spans="15:15" ht="15" customHeight="1">
      <c r="O104" s="774">
        <v>23673739</v>
      </c>
    </row>
    <row r="105" spans="15:15" ht="15" customHeight="1" thickBot="1">
      <c r="O105" s="775">
        <v>23675011</v>
      </c>
    </row>
    <row r="106" spans="15:15" ht="15" customHeight="1">
      <c r="O106" s="774">
        <v>23676601</v>
      </c>
    </row>
    <row r="107" spans="15:15" ht="15" customHeight="1" thickBot="1">
      <c r="O107" s="775">
        <v>23686103</v>
      </c>
    </row>
    <row r="108" spans="15:15" ht="15" customHeight="1">
      <c r="O108" s="774">
        <v>23687950</v>
      </c>
    </row>
    <row r="109" spans="15:15" ht="15" customHeight="1" thickBot="1">
      <c r="O109" s="772">
        <v>23690792</v>
      </c>
    </row>
    <row r="110" spans="15:15" ht="15" customHeight="1">
      <c r="O110" s="774">
        <v>23698145</v>
      </c>
    </row>
    <row r="111" spans="15:15" ht="15" customHeight="1" thickBot="1">
      <c r="O111" s="775">
        <v>23708673</v>
      </c>
    </row>
    <row r="112" spans="15:15" ht="15" customHeight="1">
      <c r="O112" s="774">
        <v>23710783</v>
      </c>
    </row>
    <row r="113" spans="15:15" ht="15" customHeight="1" thickBot="1">
      <c r="O113" s="775">
        <v>23711208</v>
      </c>
    </row>
    <row r="114" spans="15:15" ht="15" customHeight="1">
      <c r="O114" s="774">
        <v>23711211</v>
      </c>
    </row>
    <row r="115" spans="15:15" ht="15" customHeight="1" thickBot="1">
      <c r="O115" s="775">
        <v>23714131</v>
      </c>
    </row>
    <row r="116" spans="15:15" ht="15" customHeight="1">
      <c r="O116" s="773">
        <v>23715879</v>
      </c>
    </row>
    <row r="117" spans="15:15" ht="15" customHeight="1" thickBot="1">
      <c r="O117" s="772">
        <v>23716816</v>
      </c>
    </row>
    <row r="118" spans="15:15" ht="15" customHeight="1">
      <c r="O118" s="773">
        <v>23716942</v>
      </c>
    </row>
    <row r="119" spans="15:15" ht="15" customHeight="1" thickBot="1">
      <c r="O119" s="776">
        <v>23717304</v>
      </c>
    </row>
    <row r="120" spans="15:15" ht="15" customHeight="1">
      <c r="O120" s="773">
        <v>23722809</v>
      </c>
    </row>
    <row r="121" spans="15:15" ht="15" customHeight="1" thickBot="1">
      <c r="O121" s="775">
        <v>23723140</v>
      </c>
    </row>
    <row r="122" spans="15:15" ht="15" customHeight="1">
      <c r="O122" s="773">
        <v>23726274</v>
      </c>
    </row>
    <row r="123" spans="15:15" ht="15" customHeight="1" thickBot="1">
      <c r="O123" s="775">
        <v>23726289</v>
      </c>
    </row>
    <row r="124" spans="15:15" ht="15" customHeight="1">
      <c r="O124" s="774">
        <v>23726318</v>
      </c>
    </row>
    <row r="125" spans="15:15" ht="15" customHeight="1" thickBot="1">
      <c r="O125" s="772">
        <v>23728496</v>
      </c>
    </row>
    <row r="126" spans="15:15" ht="15" customHeight="1">
      <c r="O126" s="773">
        <v>23729373</v>
      </c>
    </row>
    <row r="127" spans="15:15" ht="15" customHeight="1" thickBot="1">
      <c r="O127" s="772">
        <v>23730444</v>
      </c>
    </row>
    <row r="128" spans="15:15" ht="15" customHeight="1">
      <c r="O128" s="773">
        <v>23730598</v>
      </c>
    </row>
    <row r="129" spans="15:15" ht="15" customHeight="1" thickBot="1">
      <c r="O129" s="772">
        <v>23731533</v>
      </c>
    </row>
    <row r="130" spans="15:15" ht="15" customHeight="1">
      <c r="O130" s="774">
        <v>23740304</v>
      </c>
    </row>
    <row r="131" spans="15:15" ht="15" customHeight="1" thickBot="1">
      <c r="O131" s="772">
        <v>23744782</v>
      </c>
    </row>
    <row r="132" spans="15:15" ht="15" customHeight="1">
      <c r="O132" s="773">
        <v>23747149</v>
      </c>
    </row>
    <row r="133" spans="15:15" ht="15" customHeight="1" thickBot="1">
      <c r="O133" s="775">
        <v>23749585</v>
      </c>
    </row>
    <row r="134" spans="15:15" ht="15" customHeight="1">
      <c r="O134" s="774">
        <v>23751521</v>
      </c>
    </row>
    <row r="135" spans="15:15" ht="15" customHeight="1" thickBot="1">
      <c r="O135" s="772">
        <v>23755878</v>
      </c>
    </row>
    <row r="136" spans="15:15" ht="15" customHeight="1">
      <c r="O136" s="774">
        <v>23756094</v>
      </c>
    </row>
    <row r="137" spans="15:15" ht="15" customHeight="1" thickBot="1">
      <c r="O137" s="777">
        <v>23756680</v>
      </c>
    </row>
    <row r="138" spans="15:15" ht="15" customHeight="1">
      <c r="O138" s="773">
        <v>23760427</v>
      </c>
    </row>
    <row r="139" spans="15:15" ht="15" customHeight="1" thickBot="1">
      <c r="O139" s="772">
        <v>23761465</v>
      </c>
    </row>
    <row r="140" spans="15:15" ht="15" customHeight="1">
      <c r="O140" s="773">
        <v>23761933</v>
      </c>
    </row>
    <row r="141" spans="15:15" ht="15" customHeight="1" thickBot="1">
      <c r="O141" s="772">
        <v>23763210</v>
      </c>
    </row>
    <row r="142" spans="15:15" ht="15" customHeight="1">
      <c r="O142" s="774">
        <v>23766444</v>
      </c>
    </row>
    <row r="143" spans="15:15" ht="15" customHeight="1" thickBot="1">
      <c r="O143" s="775">
        <v>23768005</v>
      </c>
    </row>
    <row r="144" spans="15:15" ht="15" customHeight="1">
      <c r="O144" s="774">
        <v>23769074</v>
      </c>
    </row>
    <row r="145" spans="15:15" ht="15" customHeight="1" thickBot="1">
      <c r="O145" s="775">
        <v>23769647</v>
      </c>
    </row>
    <row r="146" spans="15:15" ht="15" customHeight="1">
      <c r="O146" s="774">
        <v>23770880</v>
      </c>
    </row>
    <row r="147" spans="15:15" ht="15" customHeight="1" thickBot="1">
      <c r="O147" s="772">
        <v>23771694</v>
      </c>
    </row>
    <row r="148" spans="15:15" ht="15" customHeight="1">
      <c r="O148" s="773">
        <v>23771694</v>
      </c>
    </row>
    <row r="149" spans="15:15" ht="15" customHeight="1" thickBot="1">
      <c r="O149" s="775">
        <v>23771977</v>
      </c>
    </row>
    <row r="150" spans="15:15" ht="15" customHeight="1">
      <c r="O150" s="773">
        <v>23772476</v>
      </c>
    </row>
    <row r="151" spans="15:15" ht="15" customHeight="1" thickBot="1">
      <c r="O151" s="772">
        <v>23773261</v>
      </c>
    </row>
    <row r="152" spans="15:15" ht="15" customHeight="1">
      <c r="O152" s="774">
        <v>23774145</v>
      </c>
    </row>
    <row r="153" spans="15:15" ht="15" customHeight="1" thickBot="1">
      <c r="O153" s="778">
        <v>23774619</v>
      </c>
    </row>
    <row r="154" spans="15:15" ht="15" customHeight="1">
      <c r="O154" s="770">
        <v>23774672</v>
      </c>
    </row>
    <row r="155" spans="15:15" ht="15" customHeight="1">
      <c r="O155" s="771">
        <v>23775511</v>
      </c>
    </row>
    <row r="156" spans="15:15" ht="15" customHeight="1" thickBot="1">
      <c r="O156" s="775">
        <v>23775830</v>
      </c>
    </row>
    <row r="157" spans="15:15" ht="15" customHeight="1">
      <c r="O157" s="774">
        <v>23777904</v>
      </c>
    </row>
    <row r="158" spans="15:15" ht="15" customHeight="1" thickBot="1">
      <c r="O158" s="775">
        <v>23778208</v>
      </c>
    </row>
    <row r="159" spans="15:15" ht="15" customHeight="1">
      <c r="O159" s="774">
        <v>23779542</v>
      </c>
    </row>
    <row r="160" spans="15:15" ht="15" customHeight="1" thickBot="1">
      <c r="O160" s="775">
        <v>23781233</v>
      </c>
    </row>
    <row r="161" spans="15:15" ht="15" customHeight="1">
      <c r="O161" s="774">
        <v>23783172</v>
      </c>
    </row>
    <row r="162" spans="15:15" ht="15" customHeight="1" thickBot="1">
      <c r="O162" s="772">
        <v>23784760</v>
      </c>
    </row>
    <row r="163" spans="15:15" ht="15" customHeight="1">
      <c r="O163" s="773">
        <v>23786117</v>
      </c>
    </row>
    <row r="164" spans="15:15" ht="15" customHeight="1" thickBot="1">
      <c r="O164" s="772">
        <v>23786141</v>
      </c>
    </row>
    <row r="165" spans="15:15" ht="15" customHeight="1">
      <c r="O165" s="773">
        <v>23788199</v>
      </c>
    </row>
    <row r="166" spans="15:15" ht="15" customHeight="1" thickBot="1">
      <c r="O166" s="772">
        <v>23789922</v>
      </c>
    </row>
    <row r="167" spans="15:15" ht="15" customHeight="1">
      <c r="O167" s="773">
        <v>23790614</v>
      </c>
    </row>
    <row r="168" spans="15:15" ht="15" customHeight="1" thickBot="1">
      <c r="O168" s="777">
        <v>23791538</v>
      </c>
    </row>
    <row r="169" spans="15:15" ht="15" customHeight="1">
      <c r="O169" s="774">
        <v>23792213</v>
      </c>
    </row>
    <row r="170" spans="15:15" ht="15" customHeight="1" thickBot="1">
      <c r="O170" s="772">
        <v>23795153</v>
      </c>
    </row>
    <row r="171" spans="15:15" ht="15" customHeight="1">
      <c r="O171" s="773">
        <v>23799601</v>
      </c>
    </row>
    <row r="172" spans="15:15" ht="15" customHeight="1" thickBot="1">
      <c r="O172" s="775">
        <v>23803796</v>
      </c>
    </row>
    <row r="173" spans="15:15" ht="15" customHeight="1">
      <c r="O173" s="773">
        <v>23804719</v>
      </c>
    </row>
    <row r="174" spans="15:15" ht="15" customHeight="1" thickBot="1">
      <c r="O174" s="775">
        <v>23808698</v>
      </c>
    </row>
    <row r="175" spans="15:15" ht="15" customHeight="1">
      <c r="O175" s="773">
        <v>23813267</v>
      </c>
    </row>
    <row r="176" spans="15:15" ht="15" customHeight="1" thickBot="1">
      <c r="O176" s="772">
        <v>23813757</v>
      </c>
    </row>
    <row r="177" spans="15:15" ht="15" customHeight="1">
      <c r="O177" s="773">
        <v>23813780</v>
      </c>
    </row>
    <row r="178" spans="15:15" ht="15" customHeight="1" thickBot="1">
      <c r="O178" s="772">
        <v>23816000</v>
      </c>
    </row>
    <row r="179" spans="15:15" ht="15" customHeight="1">
      <c r="O179" s="774">
        <v>23819063</v>
      </c>
    </row>
    <row r="180" spans="15:15" ht="15" customHeight="1" thickBot="1">
      <c r="O180" s="777">
        <v>23824061</v>
      </c>
    </row>
    <row r="181" spans="15:15" ht="15" customHeight="1">
      <c r="O181" s="774">
        <v>23825758</v>
      </c>
    </row>
    <row r="182" spans="15:15" ht="15" customHeight="1" thickBot="1">
      <c r="O182" s="772">
        <v>23829381</v>
      </c>
    </row>
    <row r="183" spans="15:15" ht="15" customHeight="1">
      <c r="O183" s="774">
        <v>23831883</v>
      </c>
    </row>
    <row r="184" spans="15:15" ht="15" customHeight="1" thickBot="1">
      <c r="O184" s="775">
        <v>23838674</v>
      </c>
    </row>
    <row r="185" spans="15:15" ht="15" customHeight="1">
      <c r="O185" s="774">
        <v>23839784</v>
      </c>
    </row>
    <row r="186" spans="15:15" ht="15" customHeight="1" thickBot="1">
      <c r="O186" s="772">
        <v>23855686</v>
      </c>
    </row>
    <row r="187" spans="15:15" ht="15" customHeight="1">
      <c r="O187" s="774">
        <v>23856916</v>
      </c>
    </row>
    <row r="188" spans="15:15" ht="15" customHeight="1" thickBot="1">
      <c r="O188" s="772">
        <v>23857642</v>
      </c>
    </row>
    <row r="189" spans="15:15" ht="15" customHeight="1">
      <c r="O189" s="774">
        <v>23861188</v>
      </c>
    </row>
    <row r="190" spans="15:15" ht="15" customHeight="1" thickBot="1">
      <c r="O190" s="772">
        <v>23871649</v>
      </c>
    </row>
    <row r="191" spans="15:15" ht="15" customHeight="1">
      <c r="O191" s="774">
        <v>23871662</v>
      </c>
    </row>
    <row r="192" spans="15:15" ht="15" customHeight="1" thickBot="1">
      <c r="O192" s="772">
        <v>23879205</v>
      </c>
    </row>
    <row r="193" spans="15:15" ht="15" customHeight="1">
      <c r="O193" s="774">
        <v>23881629</v>
      </c>
    </row>
    <row r="194" spans="15:15" ht="15" customHeight="1" thickBot="1">
      <c r="O194" s="772">
        <v>23882987</v>
      </c>
    </row>
    <row r="195" spans="15:15" ht="15" customHeight="1">
      <c r="O195" s="773">
        <v>23886615</v>
      </c>
    </row>
    <row r="196" spans="15:15" ht="15" customHeight="1" thickBot="1">
      <c r="O196" s="772">
        <v>23888535</v>
      </c>
    </row>
    <row r="197" spans="15:15" ht="15" customHeight="1">
      <c r="O197" s="774">
        <v>23889279</v>
      </c>
    </row>
    <row r="198" spans="15:15" ht="15" customHeight="1" thickBot="1">
      <c r="O198" s="772">
        <v>23890278</v>
      </c>
    </row>
    <row r="199" spans="15:15" ht="15" customHeight="1">
      <c r="O199" s="773">
        <v>23893711</v>
      </c>
    </row>
    <row r="200" spans="15:15" ht="15" customHeight="1" thickBot="1">
      <c r="O200" s="775">
        <v>23905903</v>
      </c>
    </row>
    <row r="201" spans="15:15" ht="15" customHeight="1">
      <c r="O201" s="773">
        <v>23907132</v>
      </c>
    </row>
    <row r="202" spans="15:15" ht="15" customHeight="1" thickBot="1">
      <c r="O202" s="772">
        <v>23907190</v>
      </c>
    </row>
    <row r="203" spans="15:15" ht="15" customHeight="1">
      <c r="O203" s="773">
        <v>23908563</v>
      </c>
    </row>
    <row r="204" spans="15:15" ht="15" customHeight="1" thickBot="1">
      <c r="O204" s="772">
        <v>23908760</v>
      </c>
    </row>
    <row r="205" spans="15:15" ht="15" customHeight="1">
      <c r="O205" s="773">
        <v>23910075</v>
      </c>
    </row>
    <row r="206" spans="15:15" ht="15" customHeight="1" thickBot="1">
      <c r="O206" s="772">
        <v>23910788</v>
      </c>
    </row>
    <row r="207" spans="15:15" ht="15" customHeight="1">
      <c r="O207" s="774">
        <v>23911282</v>
      </c>
    </row>
    <row r="208" spans="15:15" ht="15" customHeight="1" thickBot="1">
      <c r="O208" s="775">
        <v>23911547</v>
      </c>
    </row>
    <row r="209" spans="15:15" ht="15" customHeight="1">
      <c r="O209" s="774">
        <v>23916030</v>
      </c>
    </row>
    <row r="210" spans="15:15" ht="15" customHeight="1" thickBot="1">
      <c r="O210" s="772">
        <v>23916948</v>
      </c>
    </row>
    <row r="211" spans="15:15" ht="15" customHeight="1">
      <c r="O211" s="774">
        <v>23925792</v>
      </c>
    </row>
    <row r="212" spans="15:15" ht="15" customHeight="1" thickBot="1">
      <c r="O212" s="775">
        <v>23926390</v>
      </c>
    </row>
    <row r="213" spans="15:15" ht="15" customHeight="1">
      <c r="O213" s="774">
        <v>23928009</v>
      </c>
    </row>
    <row r="214" spans="15:15" ht="15" customHeight="1" thickBot="1">
      <c r="O214" s="775">
        <v>23945253</v>
      </c>
    </row>
    <row r="215" spans="15:15" ht="15" customHeight="1">
      <c r="O215" s="774">
        <v>23945256</v>
      </c>
    </row>
    <row r="216" spans="15:15" ht="15" customHeight="1" thickBot="1">
      <c r="O216" s="775">
        <v>23947816</v>
      </c>
    </row>
    <row r="217" spans="15:15" ht="15" customHeight="1">
      <c r="O217" s="773">
        <v>23958907</v>
      </c>
    </row>
    <row r="218" spans="15:15" ht="15" customHeight="1" thickBot="1">
      <c r="O218" s="775">
        <v>23959619</v>
      </c>
    </row>
    <row r="219" spans="15:15" ht="15" customHeight="1">
      <c r="O219" s="773">
        <v>23962266</v>
      </c>
    </row>
    <row r="220" spans="15:15" ht="15" customHeight="1" thickBot="1">
      <c r="O220" s="772">
        <v>23974911</v>
      </c>
    </row>
    <row r="221" spans="15:15" ht="15" customHeight="1">
      <c r="O221" s="774">
        <v>23992781</v>
      </c>
    </row>
    <row r="222" spans="15:15" ht="15" customHeight="1" thickBot="1">
      <c r="O222" s="772">
        <v>23998513</v>
      </c>
    </row>
    <row r="223" spans="15:15" ht="15" customHeight="1">
      <c r="O223" s="779">
        <v>24004800</v>
      </c>
    </row>
    <row r="224" spans="15:15" ht="15" customHeight="1" thickBot="1">
      <c r="O224" s="775">
        <v>24006588</v>
      </c>
    </row>
    <row r="225" spans="15:15" ht="15" customHeight="1">
      <c r="O225" s="773">
        <v>24016989</v>
      </c>
    </row>
    <row r="226" spans="15:15" ht="15" customHeight="1" thickBot="1">
      <c r="O226" s="772">
        <v>24019625</v>
      </c>
    </row>
    <row r="227" spans="15:15" ht="15" customHeight="1">
      <c r="O227" s="774">
        <v>24020074</v>
      </c>
    </row>
    <row r="228" spans="15:15" ht="15" customHeight="1" thickBot="1">
      <c r="O228" s="772">
        <v>24030729</v>
      </c>
    </row>
    <row r="229" spans="15:15" ht="15" customHeight="1">
      <c r="O229" s="773">
        <v>24030917</v>
      </c>
    </row>
    <row r="230" spans="15:15" ht="15" customHeight="1" thickBot="1">
      <c r="O230" s="775">
        <v>24031555</v>
      </c>
    </row>
    <row r="231" spans="15:15" ht="15" customHeight="1">
      <c r="O231" s="774">
        <v>24038462</v>
      </c>
    </row>
    <row r="232" spans="15:15" ht="15" customHeight="1" thickBot="1">
      <c r="O232" s="772">
        <v>24044767</v>
      </c>
    </row>
    <row r="233" spans="15:15" ht="15" customHeight="1">
      <c r="O233" s="774">
        <v>24053632</v>
      </c>
    </row>
    <row r="234" spans="15:15" ht="15" customHeight="1" thickBot="1">
      <c r="O234" s="775">
        <v>24059614</v>
      </c>
    </row>
    <row r="235" spans="15:15" ht="15" customHeight="1">
      <c r="O235" s="780">
        <v>24070070</v>
      </c>
    </row>
    <row r="236" spans="15:15" ht="15" customHeight="1" thickBot="1">
      <c r="O236" s="772">
        <v>24071944</v>
      </c>
    </row>
    <row r="237" spans="15:15" ht="15" customHeight="1">
      <c r="O237" s="773">
        <v>24086687</v>
      </c>
    </row>
    <row r="238" spans="15:15" ht="15" customHeight="1" thickBot="1">
      <c r="O238" s="775">
        <v>24098963</v>
      </c>
    </row>
    <row r="239" spans="15:15" ht="15" customHeight="1">
      <c r="O239" s="773">
        <v>24103638</v>
      </c>
    </row>
    <row r="240" spans="15:15" ht="15" customHeight="1" thickBot="1">
      <c r="O240" s="775">
        <v>24104421</v>
      </c>
    </row>
    <row r="241" spans="15:15" ht="15" customHeight="1">
      <c r="O241" s="774">
        <v>24104764</v>
      </c>
    </row>
    <row r="242" spans="15:15" ht="15" customHeight="1" thickBot="1">
      <c r="O242" s="775">
        <v>24117618</v>
      </c>
    </row>
    <row r="243" spans="15:15" ht="15" customHeight="1">
      <c r="O243" s="774">
        <v>24120099</v>
      </c>
    </row>
    <row r="244" spans="15:15" ht="15" customHeight="1" thickBot="1">
      <c r="O244" s="775">
        <v>24121051</v>
      </c>
    </row>
    <row r="245" spans="15:15" ht="15" customHeight="1">
      <c r="O245" s="779">
        <v>24126544</v>
      </c>
    </row>
    <row r="246" spans="15:15" ht="15" customHeight="1" thickBot="1">
      <c r="O246" s="772">
        <v>24127675</v>
      </c>
    </row>
    <row r="247" spans="15:15" ht="15" customHeight="1">
      <c r="O247" s="773">
        <v>24128022</v>
      </c>
    </row>
    <row r="248" spans="15:15" ht="15" customHeight="1" thickBot="1">
      <c r="O248" s="772">
        <v>24128493</v>
      </c>
    </row>
    <row r="249" spans="15:15" ht="15" customHeight="1">
      <c r="O249" s="774">
        <v>24129441</v>
      </c>
    </row>
    <row r="250" spans="15:15" ht="15" customHeight="1" thickBot="1">
      <c r="O250" s="772">
        <v>24129443</v>
      </c>
    </row>
    <row r="251" spans="15:15" ht="15" customHeight="1">
      <c r="O251" s="774">
        <v>24129465</v>
      </c>
    </row>
    <row r="252" spans="15:15" ht="15" customHeight="1" thickBot="1">
      <c r="O252" s="775">
        <v>24130922</v>
      </c>
    </row>
    <row r="253" spans="15:15" ht="15" customHeight="1">
      <c r="O253" s="774">
        <v>24134632</v>
      </c>
    </row>
    <row r="254" spans="15:15" ht="15" customHeight="1" thickBot="1">
      <c r="O254" s="772">
        <v>24135949</v>
      </c>
    </row>
    <row r="255" spans="15:15" ht="15" customHeight="1">
      <c r="O255" s="773">
        <v>24138647</v>
      </c>
    </row>
    <row r="256" spans="15:15" ht="15" customHeight="1" thickBot="1">
      <c r="O256" s="772">
        <v>24138648</v>
      </c>
    </row>
    <row r="257" spans="15:15" ht="15" customHeight="1">
      <c r="O257" s="773">
        <v>24139131</v>
      </c>
    </row>
    <row r="258" spans="15:15" ht="15" customHeight="1" thickBot="1">
      <c r="O258" s="772">
        <v>24139520</v>
      </c>
    </row>
    <row r="259" spans="15:15" ht="15" customHeight="1">
      <c r="O259" s="773">
        <v>24139537</v>
      </c>
    </row>
    <row r="260" spans="15:15" ht="15" customHeight="1" thickBot="1">
      <c r="O260" s="775">
        <v>24141463</v>
      </c>
    </row>
    <row r="261" spans="15:15" ht="15" customHeight="1">
      <c r="O261" s="773">
        <v>24142598</v>
      </c>
    </row>
    <row r="262" spans="15:15" ht="15" customHeight="1" thickBot="1">
      <c r="O262" s="775">
        <v>24142620</v>
      </c>
    </row>
    <row r="263" spans="15:15" ht="15" customHeight="1">
      <c r="O263" s="773">
        <v>24143867</v>
      </c>
    </row>
    <row r="264" spans="15:15" ht="15" customHeight="1" thickBot="1">
      <c r="O264" s="772">
        <v>24144808</v>
      </c>
    </row>
    <row r="265" spans="15:15" ht="15" customHeight="1">
      <c r="O265" s="773">
        <v>24152203</v>
      </c>
    </row>
    <row r="266" spans="15:15" ht="15" customHeight="1" thickBot="1">
      <c r="O266" s="775">
        <v>24155741</v>
      </c>
    </row>
    <row r="267" spans="15:15" ht="15" customHeight="1">
      <c r="O267" s="774">
        <v>24160104</v>
      </c>
    </row>
    <row r="268" spans="15:15" ht="15" customHeight="1" thickBot="1">
      <c r="O268" s="775">
        <v>24172066</v>
      </c>
    </row>
    <row r="269" spans="15:15" ht="15" customHeight="1">
      <c r="O269" s="773">
        <v>24191597</v>
      </c>
    </row>
    <row r="270" spans="15:15" ht="15" customHeight="1" thickBot="1">
      <c r="O270" s="775">
        <v>24193183</v>
      </c>
    </row>
    <row r="271" spans="15:15" ht="15" customHeight="1">
      <c r="O271" s="773">
        <v>24197567</v>
      </c>
    </row>
    <row r="272" spans="15:15" ht="15" customHeight="1" thickBot="1">
      <c r="O272" s="772">
        <v>24222841</v>
      </c>
    </row>
    <row r="273" spans="15:15" ht="15" customHeight="1">
      <c r="O273" s="774">
        <v>24222850</v>
      </c>
    </row>
    <row r="274" spans="15:15" ht="15" customHeight="1" thickBot="1">
      <c r="O274" s="775">
        <v>24234016</v>
      </c>
    </row>
    <row r="275" spans="15:15" ht="15" customHeight="1">
      <c r="O275" s="774">
        <v>24251118</v>
      </c>
    </row>
    <row r="276" spans="15:15" ht="15" customHeight="1" thickBot="1">
      <c r="O276" s="775">
        <v>24251133</v>
      </c>
    </row>
    <row r="277" spans="15:15" ht="15" customHeight="1">
      <c r="O277" s="780">
        <v>24251135</v>
      </c>
    </row>
    <row r="278" spans="15:15" ht="15" customHeight="1" thickBot="1">
      <c r="O278" s="772">
        <v>24251140</v>
      </c>
    </row>
    <row r="279" spans="15:15" ht="15" customHeight="1">
      <c r="O279" s="774">
        <v>24255518</v>
      </c>
    </row>
    <row r="280" spans="15:15" ht="15" customHeight="1" thickBot="1">
      <c r="O280" s="772">
        <v>24255531</v>
      </c>
    </row>
  </sheetData>
  <mergeCells count="1">
    <mergeCell ref="C8:D8"/>
  </mergeCells>
  <dataValidations count="1">
    <dataValidation type="list" errorStyle="warning" showDropDown="1" showInputMessage="1" showErrorMessage="1" errorTitle="WARNING: Double Check Your ID!" error="A correct ID is necessary to grade your Homework.Make sure you have entered the correct ID (your employee number) before you begin the Workbook. " promptTitle="Enter your SFAM ID" prompt="For CUNY students this is your Employee ID" sqref="C8:D8" xr:uid="{AE328FA2-7363-754A-9B83-71E3F8DDA0F0}">
      <formula1>$O:$O</formula1>
    </dataValidation>
  </dataValidation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BBE80-75F3-014F-90F4-58754AF96B00}">
  <sheetPr codeName="Sheet2">
    <pageSetUpPr fitToPage="1"/>
  </sheetPr>
  <dimension ref="A1:BK483"/>
  <sheetViews>
    <sheetView topLeftCell="A388" zoomScaleNormal="100" workbookViewId="0">
      <selection activeCell="B415" sqref="B415"/>
    </sheetView>
  </sheetViews>
  <sheetFormatPr defaultColWidth="11.42578125" defaultRowHeight="12.75"/>
  <cols>
    <col min="1" max="8" width="11.42578125" style="51"/>
    <col min="9" max="9" width="11.42578125" style="53"/>
    <col min="10" max="24" width="11.42578125" style="51"/>
    <col min="25" max="25" width="11.42578125" style="55" customWidth="1"/>
    <col min="26" max="26" width="11.42578125" style="689" customWidth="1"/>
    <col min="27" max="35" width="11.42578125" style="727" customWidth="1"/>
    <col min="36" max="52" width="11.42578125" style="689" customWidth="1"/>
    <col min="53" max="53" width="11.42578125" style="689"/>
    <col min="54" max="63" width="11.42578125" style="55"/>
    <col min="64" max="16384" width="11.42578125" style="51"/>
  </cols>
  <sheetData>
    <row r="1" spans="1:63" ht="18.75">
      <c r="A1" s="347" t="s">
        <v>6292</v>
      </c>
      <c r="H1" s="52" t="s">
        <v>0</v>
      </c>
    </row>
    <row r="2" spans="1:63">
      <c r="A2" s="54" t="s">
        <v>1597</v>
      </c>
      <c r="H2" s="52"/>
    </row>
    <row r="3" spans="1:63">
      <c r="A3" s="55" t="s">
        <v>444</v>
      </c>
      <c r="E3" s="56"/>
      <c r="F3" s="56"/>
      <c r="G3" s="56"/>
      <c r="H3" s="56"/>
      <c r="I3" s="57"/>
    </row>
    <row r="4" spans="1:63">
      <c r="A4" s="5" t="str">
        <f ca="1">"Sheet: "&amp;MID(CELL("filename",A1),FIND("]",CELL("filename",A1))+1,255)</f>
        <v>Sheet: INTRO Data Anlaysis</v>
      </c>
      <c r="E4" s="56"/>
      <c r="F4" s="56"/>
      <c r="G4" s="56"/>
      <c r="H4" s="56"/>
      <c r="I4" s="57"/>
    </row>
    <row r="5" spans="1:63" ht="13.5" thickBot="1">
      <c r="E5" s="56"/>
      <c r="F5" s="56"/>
      <c r="G5" s="56"/>
    </row>
    <row r="6" spans="1:63" ht="15.75">
      <c r="A6" s="58" t="s">
        <v>656</v>
      </c>
      <c r="B6" s="59"/>
      <c r="C6" s="59"/>
      <c r="D6" s="59"/>
      <c r="E6" s="59"/>
      <c r="F6" s="59"/>
      <c r="G6" s="59"/>
      <c r="H6" s="59"/>
      <c r="I6" s="60"/>
      <c r="J6" s="59"/>
      <c r="K6" s="61"/>
    </row>
    <row r="7" spans="1:63" s="65" customFormat="1" ht="15.75">
      <c r="A7" s="62" t="str">
        <f>"The Tutorial includes the material up to Row "&amp;ROW(A405)-2&amp;" and will not contribute to your grade."</f>
        <v>The Tutorial includes the material up to Row 403 and will not contribute to your grade.</v>
      </c>
      <c r="B7" s="63"/>
      <c r="C7" s="63"/>
      <c r="D7" s="63"/>
      <c r="E7" s="63"/>
      <c r="F7" s="63"/>
      <c r="G7" s="63"/>
      <c r="H7" s="63"/>
      <c r="I7" s="63"/>
      <c r="J7" s="63"/>
      <c r="K7" s="64"/>
      <c r="Y7" s="690"/>
      <c r="Z7" s="691"/>
      <c r="AA7" s="728"/>
      <c r="AB7" s="728"/>
      <c r="AC7" s="728"/>
      <c r="AD7" s="728"/>
      <c r="AE7" s="728"/>
      <c r="AF7" s="728"/>
      <c r="AG7" s="728"/>
      <c r="AH7" s="728"/>
      <c r="AI7" s="728"/>
      <c r="AJ7" s="691"/>
      <c r="AK7" s="691"/>
      <c r="AL7" s="691"/>
      <c r="AM7" s="691"/>
      <c r="AN7" s="691"/>
      <c r="AO7" s="691"/>
      <c r="AP7" s="691"/>
      <c r="AQ7" s="691"/>
      <c r="AR7" s="691"/>
      <c r="AS7" s="691"/>
      <c r="AT7" s="691"/>
      <c r="AU7" s="691"/>
      <c r="AV7" s="691"/>
      <c r="AW7" s="691"/>
      <c r="AX7" s="691"/>
      <c r="AY7" s="691"/>
      <c r="AZ7" s="691"/>
      <c r="BA7" s="691"/>
      <c r="BB7" s="690"/>
      <c r="BC7" s="690"/>
      <c r="BD7" s="690"/>
      <c r="BE7" s="690"/>
      <c r="BF7" s="690"/>
      <c r="BG7" s="690"/>
      <c r="BH7" s="690"/>
      <c r="BI7" s="690"/>
      <c r="BJ7" s="690"/>
      <c r="BK7" s="690"/>
    </row>
    <row r="8" spans="1:63" s="65" customFormat="1" ht="16.5" thickBot="1">
      <c r="A8" s="66" t="str">
        <f>"The Homework starting in Row "&amp;ROW(A405)&amp;" is Required."</f>
        <v>The Homework starting in Row 405 is Required.</v>
      </c>
      <c r="B8" s="67"/>
      <c r="C8" s="67"/>
      <c r="D8" s="67"/>
      <c r="E8" s="67"/>
      <c r="F8" s="67"/>
      <c r="G8" s="67"/>
      <c r="H8" s="67"/>
      <c r="I8" s="67"/>
      <c r="J8" s="67"/>
      <c r="K8" s="68"/>
      <c r="Y8" s="690"/>
      <c r="Z8" s="691"/>
      <c r="AA8" s="728"/>
      <c r="AB8" s="728"/>
      <c r="AC8" s="728"/>
      <c r="AD8" s="728"/>
      <c r="AE8" s="728"/>
      <c r="AF8" s="728"/>
      <c r="AG8" s="728"/>
      <c r="AH8" s="728"/>
      <c r="AI8" s="728"/>
      <c r="AJ8" s="691"/>
      <c r="AK8" s="691"/>
      <c r="AL8" s="691"/>
      <c r="AM8" s="691"/>
      <c r="AN8" s="691"/>
      <c r="AO8" s="691"/>
      <c r="AP8" s="691"/>
      <c r="AQ8" s="691"/>
      <c r="AR8" s="691"/>
      <c r="AS8" s="691"/>
      <c r="AT8" s="691"/>
      <c r="AU8" s="691"/>
      <c r="AV8" s="691"/>
      <c r="AW8" s="691"/>
      <c r="AX8" s="691"/>
      <c r="AY8" s="691"/>
      <c r="AZ8" s="691"/>
      <c r="BA8" s="691"/>
      <c r="BB8" s="690"/>
      <c r="BC8" s="690"/>
      <c r="BD8" s="690"/>
      <c r="BE8" s="690"/>
      <c r="BF8" s="690"/>
      <c r="BG8" s="690"/>
      <c r="BH8" s="690"/>
      <c r="BI8" s="690"/>
      <c r="BJ8" s="690"/>
      <c r="BK8" s="690"/>
    </row>
    <row r="10" spans="1:63" ht="13.9" customHeight="1">
      <c r="A10" s="69" t="s">
        <v>6366</v>
      </c>
    </row>
    <row r="11" spans="1:63" ht="13.9" customHeight="1">
      <c r="A11" s="70" t="str">
        <f>"In "&amp;INDEX(Workbook,1)&amp;", we discussed the current environmnet of ubiquitous computing, interconnected devices and an explosion of data — Disruptive Digitization."</f>
        <v>In Part I Review (Workbook 1), we discussed the current environmnet of ubiquitous computing, interconnected devices and an explosion of data — Disruptive Digitization.</v>
      </c>
      <c r="J11" s="56"/>
      <c r="K11" s="56"/>
    </row>
    <row r="12" spans="1:63" ht="13.9" customHeight="1">
      <c r="A12" s="403" t="s">
        <v>6367</v>
      </c>
      <c r="J12" s="56"/>
      <c r="K12" s="56"/>
    </row>
    <row r="13" spans="1:63" ht="13.9" customHeight="1">
      <c r="A13" s="404" t="s">
        <v>6368</v>
      </c>
      <c r="J13" s="56"/>
      <c r="K13" s="56"/>
    </row>
    <row r="14" spans="1:63" ht="13.9" customHeight="1">
      <c r="A14" s="71" t="s">
        <v>1542</v>
      </c>
      <c r="D14" s="56"/>
      <c r="J14" s="56"/>
      <c r="K14" s="56"/>
    </row>
    <row r="15" spans="1:63" s="56" customFormat="1" ht="13.9" customHeight="1">
      <c r="A15" s="71" t="s">
        <v>6407</v>
      </c>
      <c r="I15" s="57"/>
      <c r="Y15" s="70"/>
      <c r="Z15" s="692"/>
      <c r="AA15" s="727"/>
      <c r="AB15" s="727"/>
      <c r="AC15" s="727"/>
      <c r="AD15" s="727"/>
      <c r="AE15" s="727"/>
      <c r="AF15" s="727"/>
      <c r="AG15" s="727"/>
      <c r="AH15" s="727"/>
      <c r="AI15" s="727"/>
      <c r="AJ15" s="692"/>
      <c r="AK15" s="692"/>
      <c r="AL15" s="692"/>
      <c r="AM15" s="692"/>
      <c r="AN15" s="692"/>
      <c r="AO15" s="692"/>
      <c r="AP15" s="692"/>
      <c r="AQ15" s="692"/>
      <c r="AR15" s="692"/>
      <c r="AS15" s="692"/>
      <c r="AT15" s="692"/>
      <c r="AU15" s="692"/>
      <c r="AV15" s="692"/>
      <c r="AW15" s="692"/>
      <c r="AX15" s="692"/>
      <c r="AY15" s="692"/>
      <c r="AZ15" s="692"/>
      <c r="BA15" s="692"/>
      <c r="BB15" s="70"/>
      <c r="BC15" s="70"/>
      <c r="BD15" s="70"/>
      <c r="BE15" s="70"/>
      <c r="BF15" s="70"/>
      <c r="BG15" s="70"/>
      <c r="BH15" s="70"/>
      <c r="BI15" s="70"/>
      <c r="BJ15" s="70"/>
      <c r="BK15" s="70"/>
    </row>
    <row r="16" spans="1:63" s="56" customFormat="1" ht="13.9" customHeight="1">
      <c r="A16" s="70" t="s">
        <v>507</v>
      </c>
      <c r="I16" s="57"/>
      <c r="Y16" s="70"/>
      <c r="Z16" s="692"/>
      <c r="AA16" s="727"/>
      <c r="AB16" s="727"/>
      <c r="AC16" s="727"/>
      <c r="AD16" s="727"/>
      <c r="AE16" s="727"/>
      <c r="AF16" s="727"/>
      <c r="AG16" s="727"/>
      <c r="AH16" s="727"/>
      <c r="AI16" s="727"/>
      <c r="AJ16" s="692"/>
      <c r="AK16" s="692"/>
      <c r="AL16" s="692"/>
      <c r="AM16" s="692"/>
      <c r="AN16" s="692"/>
      <c r="AO16" s="692"/>
      <c r="AP16" s="692"/>
      <c r="AQ16" s="692"/>
      <c r="AR16" s="692"/>
      <c r="AS16" s="692"/>
      <c r="AT16" s="692"/>
      <c r="AU16" s="692"/>
      <c r="AV16" s="692"/>
      <c r="AW16" s="692"/>
      <c r="AX16" s="692"/>
      <c r="AY16" s="692"/>
      <c r="AZ16" s="692"/>
      <c r="BA16" s="692"/>
      <c r="BB16" s="70"/>
      <c r="BC16" s="70"/>
      <c r="BD16" s="70"/>
      <c r="BE16" s="70"/>
      <c r="BF16" s="70"/>
      <c r="BG16" s="70"/>
      <c r="BH16" s="70"/>
      <c r="BI16" s="70"/>
      <c r="BJ16" s="70"/>
      <c r="BK16" s="70"/>
    </row>
    <row r="17" spans="1:63" s="56" customFormat="1" ht="13.9" customHeight="1">
      <c r="A17" s="56" t="s">
        <v>6384</v>
      </c>
      <c r="I17" s="57"/>
      <c r="Y17" s="70"/>
      <c r="Z17" s="692"/>
      <c r="AA17" s="727"/>
      <c r="AB17" s="727"/>
      <c r="AC17" s="727"/>
      <c r="AD17" s="727"/>
      <c r="AE17" s="727"/>
      <c r="AF17" s="727"/>
      <c r="AG17" s="727"/>
      <c r="AH17" s="727"/>
      <c r="AI17" s="727"/>
      <c r="AJ17" s="692"/>
      <c r="AK17" s="692"/>
      <c r="AL17" s="692"/>
      <c r="AM17" s="692"/>
      <c r="AN17" s="692"/>
      <c r="AO17" s="692"/>
      <c r="AP17" s="692"/>
      <c r="AQ17" s="692"/>
      <c r="AR17" s="692"/>
      <c r="AS17" s="692"/>
      <c r="AT17" s="692"/>
      <c r="AU17" s="692"/>
      <c r="AV17" s="692"/>
      <c r="AW17" s="692"/>
      <c r="AX17" s="692"/>
      <c r="AY17" s="692"/>
      <c r="AZ17" s="692"/>
      <c r="BA17" s="692"/>
      <c r="BB17" s="70"/>
      <c r="BC17" s="70"/>
      <c r="BD17" s="70"/>
      <c r="BE17" s="70"/>
      <c r="BF17" s="70"/>
      <c r="BG17" s="70"/>
      <c r="BH17" s="70"/>
      <c r="BI17" s="70"/>
      <c r="BJ17" s="70"/>
      <c r="BK17" s="70"/>
    </row>
    <row r="18" spans="1:63" s="56" customFormat="1" ht="13.9" customHeight="1">
      <c r="A18" s="71" t="s">
        <v>359</v>
      </c>
      <c r="I18" s="57"/>
      <c r="Y18" s="70"/>
      <c r="Z18" s="692"/>
      <c r="AA18" s="727"/>
      <c r="AB18" s="727"/>
      <c r="AC18" s="727"/>
      <c r="AD18" s="727"/>
      <c r="AE18" s="727"/>
      <c r="AF18" s="727"/>
      <c r="AG18" s="727"/>
      <c r="AH18" s="727"/>
      <c r="AI18" s="727"/>
      <c r="AJ18" s="692"/>
      <c r="AK18" s="692"/>
      <c r="AL18" s="692"/>
      <c r="AM18" s="692"/>
      <c r="AN18" s="692"/>
      <c r="AO18" s="692"/>
      <c r="AP18" s="692"/>
      <c r="AQ18" s="692"/>
      <c r="AR18" s="692"/>
      <c r="AS18" s="692"/>
      <c r="AT18" s="692"/>
      <c r="AU18" s="692"/>
      <c r="AV18" s="692"/>
      <c r="AW18" s="692"/>
      <c r="AX18" s="692"/>
      <c r="AY18" s="692"/>
      <c r="AZ18" s="692"/>
      <c r="BA18" s="692"/>
      <c r="BB18" s="70"/>
      <c r="BC18" s="70"/>
      <c r="BD18" s="70"/>
      <c r="BE18" s="70"/>
      <c r="BF18" s="70"/>
      <c r="BG18" s="70"/>
      <c r="BH18" s="70"/>
      <c r="BI18" s="70"/>
      <c r="BJ18" s="70"/>
      <c r="BK18" s="70"/>
    </row>
    <row r="19" spans="1:63" s="56" customFormat="1" ht="13.9" customHeight="1">
      <c r="A19" s="70" t="s">
        <v>6408</v>
      </c>
      <c r="I19" s="57"/>
      <c r="Y19" s="70"/>
      <c r="Z19" s="692"/>
      <c r="AA19" s="727"/>
      <c r="AB19" s="727"/>
      <c r="AC19" s="727"/>
      <c r="AD19" s="727"/>
      <c r="AE19" s="727"/>
      <c r="AF19" s="727"/>
      <c r="AG19" s="727"/>
      <c r="AH19" s="727"/>
      <c r="AI19" s="727"/>
      <c r="AJ19" s="692"/>
      <c r="AK19" s="692"/>
      <c r="AL19" s="692"/>
      <c r="AM19" s="692"/>
      <c r="AN19" s="692"/>
      <c r="AO19" s="692"/>
      <c r="AP19" s="692"/>
      <c r="AQ19" s="692"/>
      <c r="AR19" s="692"/>
      <c r="AS19" s="692"/>
      <c r="AT19" s="692"/>
      <c r="AU19" s="692"/>
      <c r="AV19" s="692"/>
      <c r="AW19" s="692"/>
      <c r="AX19" s="692"/>
      <c r="AY19" s="692"/>
      <c r="AZ19" s="692"/>
      <c r="BA19" s="692"/>
      <c r="BB19" s="70"/>
      <c r="BC19" s="70"/>
      <c r="BD19" s="70"/>
      <c r="BE19" s="70"/>
      <c r="BF19" s="70"/>
      <c r="BG19" s="70"/>
      <c r="BH19" s="70"/>
      <c r="BI19" s="70"/>
      <c r="BJ19" s="70"/>
      <c r="BK19" s="70"/>
    </row>
    <row r="20" spans="1:63" s="56" customFormat="1" ht="13.9" customHeight="1">
      <c r="A20" s="71" t="s">
        <v>358</v>
      </c>
      <c r="I20" s="57"/>
      <c r="Y20" s="70"/>
      <c r="Z20" s="692"/>
      <c r="AA20" s="727"/>
      <c r="AB20" s="727"/>
      <c r="AC20" s="727"/>
      <c r="AD20" s="727"/>
      <c r="AE20" s="727"/>
      <c r="AF20" s="727"/>
      <c r="AG20" s="727"/>
      <c r="AH20" s="727"/>
      <c r="AI20" s="727"/>
      <c r="AJ20" s="692"/>
      <c r="AK20" s="692"/>
      <c r="AL20" s="692"/>
      <c r="AM20" s="692"/>
      <c r="AN20" s="692"/>
      <c r="AO20" s="692"/>
      <c r="AP20" s="692"/>
      <c r="AQ20" s="692"/>
      <c r="AR20" s="692"/>
      <c r="AS20" s="692"/>
      <c r="AT20" s="692"/>
      <c r="AU20" s="692"/>
      <c r="AV20" s="692"/>
      <c r="AW20" s="692"/>
      <c r="AX20" s="692"/>
      <c r="AY20" s="692"/>
      <c r="AZ20" s="692"/>
      <c r="BA20" s="692"/>
      <c r="BB20" s="70"/>
      <c r="BC20" s="70"/>
      <c r="BD20" s="70"/>
      <c r="BE20" s="70"/>
      <c r="BF20" s="70"/>
      <c r="BG20" s="70"/>
      <c r="BH20" s="70"/>
      <c r="BI20" s="70"/>
      <c r="BJ20" s="70"/>
      <c r="BK20" s="70"/>
    </row>
    <row r="21" spans="1:63" ht="13.9" customHeight="1">
      <c r="A21" s="406" t="s">
        <v>6370</v>
      </c>
    </row>
    <row r="22" spans="1:63" ht="13.9" customHeight="1">
      <c r="A22" s="405" t="s">
        <v>6369</v>
      </c>
    </row>
    <row r="23" spans="1:63" ht="13.9" customHeight="1">
      <c r="A23" s="405"/>
    </row>
    <row r="24" spans="1:63" ht="13.9" customHeight="1">
      <c r="A24" s="73" t="s">
        <v>6257</v>
      </c>
      <c r="H24" s="56"/>
      <c r="I24" s="57"/>
      <c r="J24" s="56"/>
    </row>
    <row r="25" spans="1:63" ht="13.9" customHeight="1">
      <c r="A25" s="73"/>
      <c r="H25" s="56"/>
      <c r="I25" s="57"/>
      <c r="J25" s="56"/>
    </row>
    <row r="26" spans="1:63" ht="13.9" customHeight="1">
      <c r="A26" s="70" t="s">
        <v>6413</v>
      </c>
      <c r="H26" s="56"/>
      <c r="I26" s="57"/>
      <c r="J26" s="56"/>
    </row>
    <row r="27" spans="1:63" ht="13.9" customHeight="1">
      <c r="A27" s="70"/>
      <c r="H27" s="56"/>
      <c r="I27" s="57"/>
      <c r="J27" s="56"/>
    </row>
    <row r="28" spans="1:63" s="56" customFormat="1" ht="13.9" customHeight="1">
      <c r="B28" s="56" t="s">
        <v>6378</v>
      </c>
      <c r="I28" s="57"/>
      <c r="Y28" s="70"/>
      <c r="Z28" s="692"/>
      <c r="AA28" s="727"/>
      <c r="AB28" s="727"/>
      <c r="AC28" s="727"/>
      <c r="AD28" s="727"/>
      <c r="AE28" s="727"/>
      <c r="AF28" s="727"/>
      <c r="AG28" s="727"/>
      <c r="AH28" s="727"/>
      <c r="AI28" s="727"/>
      <c r="AJ28" s="692"/>
      <c r="AK28" s="692"/>
      <c r="AL28" s="692"/>
      <c r="AM28" s="692"/>
      <c r="AN28" s="692"/>
      <c r="AO28" s="692"/>
      <c r="AP28" s="692"/>
      <c r="AQ28" s="692"/>
      <c r="AR28" s="692"/>
      <c r="AS28" s="692"/>
      <c r="AT28" s="692"/>
      <c r="AU28" s="692"/>
      <c r="AV28" s="692"/>
      <c r="AW28" s="692"/>
      <c r="AX28" s="692"/>
      <c r="AY28" s="692"/>
      <c r="AZ28" s="692"/>
      <c r="BA28" s="692"/>
      <c r="BB28" s="70"/>
      <c r="BC28" s="70"/>
      <c r="BD28" s="70"/>
      <c r="BE28" s="70"/>
      <c r="BF28" s="70"/>
      <c r="BG28" s="70"/>
      <c r="BH28" s="70"/>
      <c r="BI28" s="70"/>
      <c r="BJ28" s="70"/>
      <c r="BK28" s="70"/>
    </row>
    <row r="29" spans="1:63" s="56" customFormat="1" ht="226.15" customHeight="1">
      <c r="A29" s="73"/>
      <c r="B29" s="785"/>
      <c r="C29" s="786"/>
      <c r="D29" s="786"/>
      <c r="E29" s="786"/>
      <c r="F29" s="786"/>
      <c r="G29" s="787"/>
      <c r="I29" s="57"/>
      <c r="Y29" s="70"/>
      <c r="Z29" s="692"/>
      <c r="AA29" s="727"/>
      <c r="AB29" s="727"/>
      <c r="AC29" s="727"/>
      <c r="AD29" s="727"/>
      <c r="AE29" s="727"/>
      <c r="AF29" s="727"/>
      <c r="AG29" s="727"/>
      <c r="AH29" s="727"/>
      <c r="AI29" s="727"/>
      <c r="AJ29" s="692"/>
      <c r="AK29" s="692"/>
      <c r="AL29" s="692"/>
      <c r="AM29" s="692"/>
      <c r="AN29" s="692"/>
      <c r="AO29" s="692"/>
      <c r="AP29" s="692"/>
      <c r="AQ29" s="692"/>
      <c r="AR29" s="692"/>
      <c r="AS29" s="692"/>
      <c r="AT29" s="692"/>
      <c r="AU29" s="692"/>
      <c r="AV29" s="692"/>
      <c r="AW29" s="692"/>
      <c r="AX29" s="692"/>
      <c r="AY29" s="692"/>
      <c r="AZ29" s="692"/>
      <c r="BA29" s="692"/>
      <c r="BB29" s="70"/>
      <c r="BC29" s="70"/>
      <c r="BD29" s="70"/>
      <c r="BE29" s="70"/>
      <c r="BF29" s="70"/>
      <c r="BG29" s="70"/>
      <c r="BH29" s="70"/>
      <c r="BI29" s="70"/>
      <c r="BJ29" s="70"/>
      <c r="BK29" s="70"/>
    </row>
    <row r="30" spans="1:63" ht="13.9" customHeight="1">
      <c r="B30" s="52" t="s">
        <v>662</v>
      </c>
    </row>
    <row r="31" spans="1:63" ht="13.9" customHeight="1"/>
    <row r="32" spans="1:63" ht="13.9" customHeight="1">
      <c r="A32" s="70" t="s">
        <v>1552</v>
      </c>
    </row>
    <row r="33" spans="1:63" ht="13.9" customHeight="1">
      <c r="A33" s="71" t="s">
        <v>1553</v>
      </c>
    </row>
    <row r="34" spans="1:63" ht="13.9" customHeight="1">
      <c r="A34" s="70" t="s">
        <v>6258</v>
      </c>
    </row>
    <row r="35" spans="1:63" ht="13.9" customHeight="1">
      <c r="A35" s="71" t="s">
        <v>1554</v>
      </c>
    </row>
    <row r="36" spans="1:63" ht="13.9" customHeight="1">
      <c r="A36" s="70" t="s">
        <v>6259</v>
      </c>
    </row>
    <row r="37" spans="1:63" ht="13.9" customHeight="1">
      <c r="A37" s="70" t="s">
        <v>6385</v>
      </c>
    </row>
    <row r="38" spans="1:63" ht="13.9" customHeight="1">
      <c r="A38" s="74"/>
    </row>
    <row r="39" spans="1:63" s="56" customFormat="1" ht="13.9" customHeight="1">
      <c r="A39" s="69" t="s">
        <v>657</v>
      </c>
      <c r="I39" s="57"/>
      <c r="Y39" s="70"/>
      <c r="Z39" s="692"/>
      <c r="AA39" s="727"/>
      <c r="AB39" s="727"/>
      <c r="AC39" s="727"/>
      <c r="AD39" s="727"/>
      <c r="AE39" s="727"/>
      <c r="AF39" s="727"/>
      <c r="AG39" s="727"/>
      <c r="AH39" s="727"/>
      <c r="AI39" s="727"/>
      <c r="AJ39" s="692"/>
      <c r="AK39" s="692"/>
      <c r="AL39" s="692"/>
      <c r="AM39" s="692"/>
      <c r="AN39" s="692"/>
      <c r="AO39" s="692"/>
      <c r="AP39" s="692"/>
      <c r="AQ39" s="692"/>
      <c r="AR39" s="692"/>
      <c r="AS39" s="692"/>
      <c r="AT39" s="692"/>
      <c r="AU39" s="692"/>
      <c r="AV39" s="692"/>
      <c r="AW39" s="692"/>
      <c r="AX39" s="692"/>
      <c r="AY39" s="692"/>
      <c r="AZ39" s="692"/>
      <c r="BA39" s="692"/>
      <c r="BB39" s="70"/>
      <c r="BC39" s="70"/>
      <c r="BD39" s="70"/>
      <c r="BE39" s="70"/>
      <c r="BF39" s="70"/>
      <c r="BG39" s="70"/>
      <c r="BH39" s="70"/>
      <c r="BI39" s="70"/>
      <c r="BJ39" s="70"/>
      <c r="BK39" s="70"/>
    </row>
    <row r="40" spans="1:63" s="56" customFormat="1" ht="13.9" customHeight="1">
      <c r="A40" s="105" t="s">
        <v>454</v>
      </c>
      <c r="I40" s="57"/>
      <c r="Y40" s="70"/>
      <c r="Z40" s="692"/>
      <c r="AA40" s="727"/>
      <c r="AB40" s="727"/>
      <c r="AC40" s="727"/>
      <c r="AD40" s="727"/>
      <c r="AE40" s="727"/>
      <c r="AF40" s="727"/>
      <c r="AG40" s="727"/>
      <c r="AH40" s="727"/>
      <c r="AI40" s="727"/>
      <c r="AJ40" s="692"/>
      <c r="AK40" s="692"/>
      <c r="AL40" s="692"/>
      <c r="AM40" s="692"/>
      <c r="AN40" s="692"/>
      <c r="AO40" s="692"/>
      <c r="AP40" s="692"/>
      <c r="AQ40" s="692"/>
      <c r="AR40" s="692"/>
      <c r="AS40" s="692"/>
      <c r="AT40" s="692"/>
      <c r="AU40" s="692"/>
      <c r="AV40" s="692"/>
      <c r="AW40" s="692"/>
      <c r="AX40" s="692"/>
      <c r="AY40" s="692"/>
      <c r="AZ40" s="692"/>
      <c r="BA40" s="692"/>
      <c r="BB40" s="70"/>
      <c r="BC40" s="70"/>
      <c r="BD40" s="70"/>
      <c r="BE40" s="70"/>
      <c r="BF40" s="70"/>
      <c r="BG40" s="70"/>
      <c r="BH40" s="70"/>
      <c r="BI40" s="70"/>
      <c r="BJ40" s="70"/>
      <c r="BK40" s="70"/>
    </row>
    <row r="41" spans="1:63" s="56" customFormat="1" ht="13.9" customHeight="1">
      <c r="A41" s="71" t="s">
        <v>6260</v>
      </c>
      <c r="I41" s="57"/>
      <c r="Y41" s="70"/>
      <c r="Z41" s="692"/>
      <c r="AA41" s="727"/>
      <c r="AB41" s="727"/>
      <c r="AC41" s="727"/>
      <c r="AD41" s="727"/>
      <c r="AE41" s="727"/>
      <c r="AF41" s="727"/>
      <c r="AG41" s="727"/>
      <c r="AH41" s="727"/>
      <c r="AI41" s="727"/>
      <c r="AJ41" s="692"/>
      <c r="AK41" s="692"/>
      <c r="AL41" s="692"/>
      <c r="AM41" s="692"/>
      <c r="AN41" s="692"/>
      <c r="AO41" s="692"/>
      <c r="AP41" s="692"/>
      <c r="AQ41" s="692"/>
      <c r="AR41" s="692"/>
      <c r="AS41" s="692"/>
      <c r="AT41" s="692"/>
      <c r="AU41" s="692"/>
      <c r="AV41" s="692"/>
      <c r="AW41" s="692"/>
      <c r="AX41" s="692"/>
      <c r="AY41" s="692"/>
      <c r="AZ41" s="692"/>
      <c r="BA41" s="692"/>
      <c r="BB41" s="70"/>
      <c r="BC41" s="70"/>
      <c r="BD41" s="70"/>
      <c r="BE41" s="70"/>
      <c r="BF41" s="70"/>
      <c r="BG41" s="70"/>
      <c r="BH41" s="70"/>
      <c r="BI41" s="70"/>
      <c r="BJ41" s="70"/>
      <c r="BK41" s="70"/>
    </row>
    <row r="42" spans="1:63" s="56" customFormat="1" ht="13.9" customHeight="1">
      <c r="A42" s="105" t="s">
        <v>62</v>
      </c>
      <c r="I42" s="57"/>
      <c r="Y42" s="70"/>
      <c r="Z42" s="692"/>
      <c r="AA42" s="727"/>
      <c r="AB42" s="727"/>
      <c r="AC42" s="727"/>
      <c r="AD42" s="727"/>
      <c r="AE42" s="727"/>
      <c r="AF42" s="727"/>
      <c r="AG42" s="727"/>
      <c r="AH42" s="727"/>
      <c r="AI42" s="727"/>
      <c r="AJ42" s="692"/>
      <c r="AK42" s="692"/>
      <c r="AL42" s="692"/>
      <c r="AM42" s="692"/>
      <c r="AN42" s="692"/>
      <c r="AO42" s="692"/>
      <c r="AP42" s="692"/>
      <c r="AQ42" s="692"/>
      <c r="AR42" s="692"/>
      <c r="AS42" s="692"/>
      <c r="AT42" s="692"/>
      <c r="AU42" s="692"/>
      <c r="AV42" s="692"/>
      <c r="AW42" s="692"/>
      <c r="AX42" s="692"/>
      <c r="AY42" s="692"/>
      <c r="AZ42" s="692"/>
      <c r="BA42" s="692"/>
      <c r="BB42" s="70"/>
      <c r="BC42" s="70"/>
      <c r="BD42" s="70"/>
      <c r="BE42" s="70"/>
      <c r="BF42" s="70"/>
      <c r="BG42" s="70"/>
      <c r="BH42" s="70"/>
      <c r="BI42" s="70"/>
      <c r="BJ42" s="70"/>
      <c r="BK42" s="70"/>
    </row>
    <row r="43" spans="1:63" s="56" customFormat="1" ht="13.9" customHeight="1">
      <c r="A43" s="105" t="s">
        <v>357</v>
      </c>
      <c r="I43" s="57"/>
      <c r="Y43" s="70"/>
      <c r="Z43" s="692"/>
      <c r="AA43" s="727"/>
      <c r="AB43" s="727"/>
      <c r="AC43" s="727"/>
      <c r="AD43" s="727"/>
      <c r="AE43" s="727"/>
      <c r="AF43" s="727"/>
      <c r="AG43" s="727"/>
      <c r="AH43" s="727"/>
      <c r="AI43" s="727"/>
      <c r="AJ43" s="692"/>
      <c r="AK43" s="692"/>
      <c r="AL43" s="692"/>
      <c r="AM43" s="692"/>
      <c r="AN43" s="692"/>
      <c r="AO43" s="692"/>
      <c r="AP43" s="692"/>
      <c r="AQ43" s="692"/>
      <c r="AR43" s="692"/>
      <c r="AS43" s="692"/>
      <c r="AT43" s="692"/>
      <c r="AU43" s="692"/>
      <c r="AV43" s="692"/>
      <c r="AW43" s="692"/>
      <c r="AX43" s="692"/>
      <c r="AY43" s="692"/>
      <c r="AZ43" s="692"/>
      <c r="BA43" s="692"/>
      <c r="BB43" s="70"/>
      <c r="BC43" s="70"/>
      <c r="BD43" s="70"/>
      <c r="BE43" s="70"/>
      <c r="BF43" s="70"/>
      <c r="BG43" s="70"/>
      <c r="BH43" s="70"/>
      <c r="BI43" s="70"/>
      <c r="BJ43" s="70"/>
      <c r="BK43" s="70"/>
    </row>
    <row r="44" spans="1:63" s="56" customFormat="1" ht="13.9" customHeight="1">
      <c r="A44" s="105"/>
      <c r="I44" s="57"/>
      <c r="Y44" s="70"/>
      <c r="Z44" s="692"/>
      <c r="AA44" s="727"/>
      <c r="AB44" s="727"/>
      <c r="AC44" s="727"/>
      <c r="AD44" s="727"/>
      <c r="AE44" s="727"/>
      <c r="AF44" s="727"/>
      <c r="AG44" s="727"/>
      <c r="AH44" s="727"/>
      <c r="AI44" s="727"/>
      <c r="AJ44" s="692"/>
      <c r="AK44" s="692"/>
      <c r="AL44" s="692"/>
      <c r="AM44" s="692"/>
      <c r="AN44" s="692"/>
      <c r="AO44" s="692"/>
      <c r="AP44" s="692"/>
      <c r="AQ44" s="692"/>
      <c r="AR44" s="692"/>
      <c r="AS44" s="692"/>
      <c r="AT44" s="692"/>
      <c r="AU44" s="692"/>
      <c r="AV44" s="692"/>
      <c r="AW44" s="692"/>
      <c r="AX44" s="692"/>
      <c r="AY44" s="692"/>
      <c r="AZ44" s="692"/>
      <c r="BA44" s="692"/>
      <c r="BB44" s="70"/>
      <c r="BC44" s="70"/>
      <c r="BD44" s="70"/>
      <c r="BE44" s="70"/>
      <c r="BF44" s="70"/>
      <c r="BG44" s="70"/>
      <c r="BH44" s="70"/>
      <c r="BI44" s="70"/>
      <c r="BJ44" s="70"/>
      <c r="BK44" s="70"/>
    </row>
    <row r="45" spans="1:63" s="56" customFormat="1" ht="13.9" customHeight="1">
      <c r="A45" s="70"/>
      <c r="B45" s="56" t="s">
        <v>661</v>
      </c>
      <c r="I45" s="77"/>
      <c r="Y45" s="70"/>
      <c r="Z45" s="692"/>
      <c r="AA45" s="727"/>
      <c r="AB45" s="727"/>
      <c r="AC45" s="727"/>
      <c r="AD45" s="727"/>
      <c r="AE45" s="727"/>
      <c r="AF45" s="727"/>
      <c r="AG45" s="727"/>
      <c r="AH45" s="727"/>
      <c r="AI45" s="727"/>
      <c r="AJ45" s="692"/>
      <c r="AK45" s="692"/>
      <c r="AL45" s="692"/>
      <c r="AM45" s="692"/>
      <c r="AN45" s="692"/>
      <c r="AO45" s="692"/>
      <c r="AP45" s="692"/>
      <c r="AQ45" s="692"/>
      <c r="AR45" s="692"/>
      <c r="AS45" s="692"/>
      <c r="AT45" s="692"/>
      <c r="AU45" s="692"/>
      <c r="AV45" s="692"/>
      <c r="AW45" s="692"/>
      <c r="AX45" s="692"/>
      <c r="AY45" s="692"/>
      <c r="AZ45" s="692"/>
      <c r="BA45" s="692"/>
      <c r="BB45" s="70"/>
      <c r="BC45" s="70"/>
      <c r="BD45" s="70"/>
      <c r="BE45" s="70"/>
      <c r="BF45" s="70"/>
      <c r="BG45" s="70"/>
      <c r="BH45" s="70"/>
      <c r="BI45" s="70"/>
      <c r="BJ45" s="70"/>
      <c r="BK45" s="70"/>
    </row>
    <row r="46" spans="1:63" s="56" customFormat="1" ht="13.9" customHeight="1">
      <c r="A46" s="70"/>
      <c r="B46" s="736" t="s">
        <v>356</v>
      </c>
      <c r="C46" s="737"/>
      <c r="D46" s="737"/>
      <c r="E46" s="737"/>
      <c r="F46" s="737"/>
      <c r="G46" s="737"/>
      <c r="H46" s="738"/>
      <c r="I46" s="77"/>
      <c r="Y46" s="70"/>
      <c r="Z46" s="692"/>
      <c r="AA46" s="727"/>
      <c r="AB46" s="727"/>
      <c r="AC46" s="727"/>
      <c r="AD46" s="727"/>
      <c r="AE46" s="727"/>
      <c r="AF46" s="727"/>
      <c r="AG46" s="727"/>
      <c r="AH46" s="727"/>
      <c r="AI46" s="727"/>
      <c r="AJ46" s="692"/>
      <c r="AK46" s="692"/>
      <c r="AL46" s="692"/>
      <c r="AM46" s="692"/>
      <c r="AN46" s="692"/>
      <c r="AO46" s="692"/>
      <c r="AP46" s="692"/>
      <c r="AQ46" s="692"/>
      <c r="AR46" s="692"/>
      <c r="AS46" s="692"/>
      <c r="AT46" s="692"/>
      <c r="AU46" s="692"/>
      <c r="AV46" s="692"/>
      <c r="AW46" s="692"/>
      <c r="AX46" s="692"/>
      <c r="AY46" s="692"/>
      <c r="AZ46" s="692"/>
      <c r="BA46" s="692"/>
      <c r="BB46" s="70"/>
      <c r="BC46" s="70"/>
      <c r="BD46" s="70"/>
      <c r="BE46" s="70"/>
      <c r="BF46" s="70"/>
      <c r="BG46" s="70"/>
      <c r="BH46" s="70"/>
      <c r="BI46" s="70"/>
      <c r="BJ46" s="70"/>
      <c r="BK46" s="70"/>
    </row>
    <row r="47" spans="1:63" s="56" customFormat="1" ht="13.9" customHeight="1">
      <c r="A47" s="70"/>
      <c r="B47" s="739" t="s">
        <v>355</v>
      </c>
      <c r="C47" s="97"/>
      <c r="D47" s="97"/>
      <c r="E47" s="97"/>
      <c r="F47" s="97"/>
      <c r="G47" s="97"/>
      <c r="H47" s="740"/>
      <c r="I47" s="77"/>
      <c r="Y47" s="70"/>
      <c r="Z47" s="692"/>
      <c r="AA47" s="727"/>
      <c r="AB47" s="727"/>
      <c r="AC47" s="727"/>
      <c r="AD47" s="727"/>
      <c r="AE47" s="727"/>
      <c r="AF47" s="727"/>
      <c r="AG47" s="727"/>
      <c r="AH47" s="727"/>
      <c r="AI47" s="727"/>
      <c r="AJ47" s="692"/>
      <c r="AK47" s="692"/>
      <c r="AL47" s="692"/>
      <c r="AM47" s="692"/>
      <c r="AN47" s="692"/>
      <c r="AO47" s="692"/>
      <c r="AP47" s="692"/>
      <c r="AQ47" s="692"/>
      <c r="AR47" s="692"/>
      <c r="AS47" s="692"/>
      <c r="AT47" s="692"/>
      <c r="AU47" s="692"/>
      <c r="AV47" s="692"/>
      <c r="AW47" s="692"/>
      <c r="AX47" s="692"/>
      <c r="AY47" s="692"/>
      <c r="AZ47" s="692"/>
      <c r="BA47" s="692"/>
      <c r="BB47" s="70"/>
      <c r="BC47" s="70"/>
      <c r="BD47" s="70"/>
      <c r="BE47" s="70"/>
      <c r="BF47" s="70"/>
      <c r="BG47" s="70"/>
      <c r="BH47" s="70"/>
      <c r="BI47" s="70"/>
      <c r="BJ47" s="70"/>
      <c r="BK47" s="70"/>
    </row>
    <row r="48" spans="1:63" s="56" customFormat="1" ht="13.9" customHeight="1">
      <c r="A48" s="70"/>
      <c r="B48" s="739" t="s">
        <v>354</v>
      </c>
      <c r="C48" s="97"/>
      <c r="D48" s="97"/>
      <c r="E48" s="97"/>
      <c r="F48" s="97"/>
      <c r="G48" s="97"/>
      <c r="H48" s="740"/>
      <c r="I48" s="57"/>
      <c r="Y48" s="70"/>
      <c r="Z48" s="692"/>
      <c r="AA48" s="727"/>
      <c r="AB48" s="727"/>
      <c r="AC48" s="727"/>
      <c r="AD48" s="727"/>
      <c r="AE48" s="727"/>
      <c r="AF48" s="727"/>
      <c r="AG48" s="727"/>
      <c r="AH48" s="727"/>
      <c r="AI48" s="727"/>
      <c r="AJ48" s="692"/>
      <c r="AK48" s="692"/>
      <c r="AL48" s="692"/>
      <c r="AM48" s="692"/>
      <c r="AN48" s="692"/>
      <c r="AO48" s="692"/>
      <c r="AP48" s="692"/>
      <c r="AQ48" s="692"/>
      <c r="AR48" s="692"/>
      <c r="AS48" s="692"/>
      <c r="AT48" s="692"/>
      <c r="AU48" s="692"/>
      <c r="AV48" s="692"/>
      <c r="AW48" s="692"/>
      <c r="AX48" s="692"/>
      <c r="AY48" s="692"/>
      <c r="AZ48" s="692"/>
      <c r="BA48" s="692"/>
      <c r="BB48" s="70"/>
      <c r="BC48" s="70"/>
      <c r="BD48" s="70"/>
      <c r="BE48" s="70"/>
      <c r="BF48" s="70"/>
      <c r="BG48" s="70"/>
      <c r="BH48" s="70"/>
      <c r="BI48" s="70"/>
      <c r="BJ48" s="70"/>
      <c r="BK48" s="70"/>
    </row>
    <row r="49" spans="1:63" s="56" customFormat="1" ht="13.9" customHeight="1">
      <c r="A49" s="70"/>
      <c r="B49" s="739" t="s">
        <v>642</v>
      </c>
      <c r="C49" s="97"/>
      <c r="D49" s="97"/>
      <c r="E49" s="97"/>
      <c r="F49" s="97"/>
      <c r="G49" s="97"/>
      <c r="H49" s="740"/>
      <c r="I49" s="57"/>
      <c r="Y49" s="70"/>
      <c r="Z49" s="692"/>
      <c r="AA49" s="727"/>
      <c r="AB49" s="727"/>
      <c r="AC49" s="727"/>
      <c r="AD49" s="727"/>
      <c r="AE49" s="727"/>
      <c r="AF49" s="727"/>
      <c r="AG49" s="727"/>
      <c r="AH49" s="727"/>
      <c r="AI49" s="727"/>
      <c r="AJ49" s="692"/>
      <c r="AK49" s="692"/>
      <c r="AL49" s="692"/>
      <c r="AM49" s="692"/>
      <c r="AN49" s="692"/>
      <c r="AO49" s="692"/>
      <c r="AP49" s="692"/>
      <c r="AQ49" s="692"/>
      <c r="AR49" s="692"/>
      <c r="AS49" s="692"/>
      <c r="AT49" s="692"/>
      <c r="AU49" s="692"/>
      <c r="AV49" s="692"/>
      <c r="AW49" s="692"/>
      <c r="AX49" s="692"/>
      <c r="AY49" s="692"/>
      <c r="AZ49" s="692"/>
      <c r="BA49" s="692"/>
      <c r="BB49" s="70"/>
      <c r="BC49" s="70"/>
      <c r="BD49" s="70"/>
      <c r="BE49" s="70"/>
      <c r="BF49" s="70"/>
      <c r="BG49" s="70"/>
      <c r="BH49" s="70"/>
      <c r="BI49" s="70"/>
      <c r="BJ49" s="70"/>
      <c r="BK49" s="70"/>
    </row>
    <row r="50" spans="1:63" s="56" customFormat="1" ht="13.9" customHeight="1">
      <c r="A50" s="70"/>
      <c r="B50" s="741" t="s">
        <v>352</v>
      </c>
      <c r="C50" s="742"/>
      <c r="D50" s="742"/>
      <c r="E50" s="742"/>
      <c r="F50" s="742"/>
      <c r="G50" s="742"/>
      <c r="H50" s="743"/>
      <c r="I50" s="57"/>
      <c r="Y50" s="70"/>
      <c r="Z50" s="692"/>
      <c r="AA50" s="727"/>
      <c r="AB50" s="727"/>
      <c r="AC50" s="727"/>
      <c r="AD50" s="727"/>
      <c r="AE50" s="727"/>
      <c r="AF50" s="727"/>
      <c r="AG50" s="727"/>
      <c r="AH50" s="727"/>
      <c r="AI50" s="727"/>
      <c r="AJ50" s="692"/>
      <c r="AK50" s="692"/>
      <c r="AL50" s="692"/>
      <c r="AM50" s="692"/>
      <c r="AN50" s="692"/>
      <c r="AO50" s="692"/>
      <c r="AP50" s="692"/>
      <c r="AQ50" s="692"/>
      <c r="AR50" s="692"/>
      <c r="AS50" s="692"/>
      <c r="AT50" s="692"/>
      <c r="AU50" s="692"/>
      <c r="AV50" s="692"/>
      <c r="AW50" s="692"/>
      <c r="AX50" s="692"/>
      <c r="AY50" s="692"/>
      <c r="AZ50" s="692"/>
      <c r="BA50" s="692"/>
      <c r="BB50" s="70"/>
      <c r="BC50" s="70"/>
      <c r="BD50" s="70"/>
      <c r="BE50" s="70"/>
      <c r="BF50" s="70"/>
      <c r="BG50" s="70"/>
      <c r="BH50" s="70"/>
      <c r="BI50" s="70"/>
      <c r="BJ50" s="70"/>
      <c r="BK50" s="70"/>
    </row>
    <row r="51" spans="1:63" s="56" customFormat="1" ht="13.9" customHeight="1">
      <c r="A51" s="163"/>
      <c r="B51" s="78" t="s">
        <v>662</v>
      </c>
      <c r="I51" s="57"/>
      <c r="Y51" s="70"/>
      <c r="Z51" s="692"/>
      <c r="AA51" s="727"/>
      <c r="AB51" s="727"/>
      <c r="AC51" s="727"/>
      <c r="AD51" s="727"/>
      <c r="AE51" s="727"/>
      <c r="AF51" s="727"/>
      <c r="AG51" s="727"/>
      <c r="AH51" s="727"/>
      <c r="AI51" s="727"/>
      <c r="AJ51" s="692"/>
      <c r="AK51" s="692"/>
      <c r="AL51" s="692"/>
      <c r="AM51" s="692"/>
      <c r="AN51" s="692"/>
      <c r="AO51" s="692"/>
      <c r="AP51" s="692"/>
      <c r="AQ51" s="692"/>
      <c r="AR51" s="692"/>
      <c r="AS51" s="692"/>
      <c r="AT51" s="692"/>
      <c r="AU51" s="692"/>
      <c r="AV51" s="692"/>
      <c r="AW51" s="692"/>
      <c r="AX51" s="692"/>
      <c r="AY51" s="692"/>
      <c r="AZ51" s="692"/>
      <c r="BA51" s="692"/>
      <c r="BB51" s="70"/>
      <c r="BC51" s="70"/>
      <c r="BD51" s="70"/>
      <c r="BE51" s="70"/>
      <c r="BF51" s="70"/>
      <c r="BG51" s="70"/>
      <c r="BH51" s="70"/>
      <c r="BI51" s="70"/>
      <c r="BJ51" s="70"/>
      <c r="BK51" s="70"/>
    </row>
    <row r="52" spans="1:63" ht="13.9" customHeight="1">
      <c r="A52" s="76"/>
      <c r="B52" s="78"/>
    </row>
    <row r="53" spans="1:63" ht="13.9" customHeight="1">
      <c r="A53" s="79" t="s">
        <v>351</v>
      </c>
      <c r="F53" s="56"/>
      <c r="G53" s="56"/>
    </row>
    <row r="54" spans="1:63" ht="13.9" customHeight="1">
      <c r="A54" s="80" t="s">
        <v>350</v>
      </c>
    </row>
    <row r="55" spans="1:63" ht="13.9" customHeight="1">
      <c r="A55" s="80" t="s">
        <v>349</v>
      </c>
    </row>
    <row r="56" spans="1:63" ht="13.9" customHeight="1">
      <c r="A56" s="81" t="s">
        <v>348</v>
      </c>
    </row>
    <row r="57" spans="1:63" ht="13.9" customHeight="1">
      <c r="A57" s="80" t="s">
        <v>342</v>
      </c>
    </row>
    <row r="58" spans="1:63" ht="13.9" customHeight="1">
      <c r="A58" s="80"/>
    </row>
    <row r="59" spans="1:63" ht="13.9" customHeight="1">
      <c r="A59" s="79" t="s">
        <v>347</v>
      </c>
    </row>
    <row r="60" spans="1:63" ht="13.9" customHeight="1">
      <c r="A60" s="80" t="s">
        <v>346</v>
      </c>
    </row>
    <row r="61" spans="1:63" ht="13.9" customHeight="1">
      <c r="A61" s="82" t="s">
        <v>345</v>
      </c>
    </row>
    <row r="62" spans="1:63" ht="13.9" customHeight="1">
      <c r="A62" s="82" t="s">
        <v>344</v>
      </c>
    </row>
    <row r="63" spans="1:63" ht="13.9" customHeight="1">
      <c r="A63" s="80" t="s">
        <v>343</v>
      </c>
    </row>
    <row r="64" spans="1:63" ht="13.9" customHeight="1">
      <c r="A64" s="80" t="s">
        <v>342</v>
      </c>
    </row>
    <row r="65" spans="1:11" ht="13.9" customHeight="1">
      <c r="A65" s="80"/>
    </row>
    <row r="66" spans="1:11" ht="13.9" customHeight="1">
      <c r="A66" s="79" t="s">
        <v>341</v>
      </c>
    </row>
    <row r="67" spans="1:11" ht="13.9" customHeight="1">
      <c r="A67" s="83" t="s">
        <v>340</v>
      </c>
    </row>
    <row r="68" spans="1:11" ht="13.9" customHeight="1">
      <c r="A68" s="83" t="s">
        <v>339</v>
      </c>
    </row>
    <row r="69" spans="1:11" ht="13.9" customHeight="1">
      <c r="A69" s="83" t="s">
        <v>338</v>
      </c>
    </row>
    <row r="70" spans="1:11" ht="13.9" customHeight="1">
      <c r="A70" s="83" t="s">
        <v>337</v>
      </c>
    </row>
    <row r="71" spans="1:11" ht="13.9" customHeight="1">
      <c r="A71" s="80"/>
    </row>
    <row r="72" spans="1:11" ht="13.9" customHeight="1">
      <c r="A72" s="79" t="s">
        <v>336</v>
      </c>
    </row>
    <row r="73" spans="1:11" ht="13.9" customHeight="1">
      <c r="A73" s="80" t="s">
        <v>335</v>
      </c>
    </row>
    <row r="74" spans="1:11" ht="13.9" customHeight="1">
      <c r="A74" s="82" t="s">
        <v>334</v>
      </c>
      <c r="D74" s="56"/>
      <c r="E74" s="56"/>
      <c r="F74" s="56"/>
      <c r="G74" s="56"/>
      <c r="H74" s="56"/>
      <c r="I74" s="57"/>
      <c r="J74" s="56"/>
    </row>
    <row r="75" spans="1:11" ht="13.9" customHeight="1">
      <c r="A75" s="82" t="s">
        <v>333</v>
      </c>
      <c r="D75" s="56"/>
      <c r="E75" s="56"/>
      <c r="F75" s="56"/>
      <c r="G75" s="56"/>
      <c r="H75" s="56"/>
      <c r="I75" s="57"/>
      <c r="J75" s="56"/>
    </row>
    <row r="76" spans="1:11" ht="13.9" customHeight="1">
      <c r="A76" s="82"/>
      <c r="D76" s="56"/>
      <c r="E76" s="56"/>
      <c r="F76" s="56"/>
      <c r="G76" s="56"/>
      <c r="H76" s="56"/>
      <c r="I76" s="57"/>
      <c r="J76" s="56"/>
    </row>
    <row r="77" spans="1:11" ht="13.9" customHeight="1">
      <c r="A77" s="55"/>
      <c r="B77" s="55" t="s">
        <v>663</v>
      </c>
    </row>
    <row r="78" spans="1:11" ht="13.9" customHeight="1">
      <c r="A78" s="55"/>
      <c r="B78" s="84" t="s">
        <v>332</v>
      </c>
      <c r="C78" s="85"/>
      <c r="D78" s="85"/>
      <c r="E78" s="85"/>
      <c r="F78" s="85"/>
      <c r="G78" s="85"/>
      <c r="H78" s="85"/>
      <c r="I78" s="86"/>
      <c r="J78" s="85"/>
      <c r="K78" s="87"/>
    </row>
    <row r="79" spans="1:11" ht="13.9" customHeight="1">
      <c r="A79" s="55"/>
      <c r="B79" s="88" t="s">
        <v>331</v>
      </c>
      <c r="C79" s="89"/>
      <c r="D79" s="89"/>
      <c r="E79" s="89"/>
      <c r="F79" s="89"/>
      <c r="G79" s="89"/>
      <c r="H79" s="89"/>
      <c r="I79" s="90"/>
      <c r="J79" s="89"/>
      <c r="K79" s="91"/>
    </row>
    <row r="80" spans="1:11" ht="13.9" customHeight="1">
      <c r="A80" s="55"/>
      <c r="B80" s="88" t="s">
        <v>330</v>
      </c>
      <c r="C80" s="89"/>
      <c r="D80" s="89"/>
      <c r="E80" s="89"/>
      <c r="F80" s="89"/>
      <c r="G80" s="89"/>
      <c r="H80" s="89"/>
      <c r="I80" s="90"/>
      <c r="J80" s="89"/>
      <c r="K80" s="91"/>
    </row>
    <row r="81" spans="1:63" ht="13.9" customHeight="1">
      <c r="A81" s="55"/>
      <c r="B81" s="92" t="s">
        <v>329</v>
      </c>
      <c r="C81" s="89"/>
      <c r="D81" s="89"/>
      <c r="E81" s="89"/>
      <c r="F81" s="89"/>
      <c r="G81" s="89"/>
      <c r="H81" s="89"/>
      <c r="I81" s="90"/>
      <c r="J81" s="89"/>
      <c r="K81" s="91"/>
    </row>
    <row r="82" spans="1:63" ht="13.9" customHeight="1">
      <c r="A82" s="55"/>
      <c r="B82" s="93" t="s">
        <v>328</v>
      </c>
      <c r="C82" s="94"/>
      <c r="D82" s="94"/>
      <c r="E82" s="94"/>
      <c r="F82" s="94"/>
      <c r="G82" s="94"/>
      <c r="H82" s="94"/>
      <c r="I82" s="95"/>
      <c r="J82" s="94"/>
      <c r="K82" s="96"/>
    </row>
    <row r="83" spans="1:63" s="56" customFormat="1" ht="13.9" customHeight="1">
      <c r="A83" s="77"/>
      <c r="B83" s="78" t="s">
        <v>662</v>
      </c>
      <c r="C83" s="97"/>
      <c r="D83" s="97"/>
      <c r="E83" s="97"/>
      <c r="F83" s="97"/>
      <c r="G83" s="97"/>
      <c r="H83" s="97"/>
      <c r="I83" s="57"/>
      <c r="J83" s="97"/>
      <c r="K83" s="97"/>
      <c r="Y83" s="70"/>
      <c r="Z83" s="692"/>
      <c r="AA83" s="727"/>
      <c r="AB83" s="727"/>
      <c r="AC83" s="727"/>
      <c r="AD83" s="727"/>
      <c r="AE83" s="727"/>
      <c r="AF83" s="727"/>
      <c r="AG83" s="727"/>
      <c r="AH83" s="727"/>
      <c r="AI83" s="727"/>
      <c r="AJ83" s="692"/>
      <c r="AK83" s="692"/>
      <c r="AL83" s="692"/>
      <c r="AM83" s="692"/>
      <c r="AN83" s="692"/>
      <c r="AO83" s="692"/>
      <c r="AP83" s="692"/>
      <c r="AQ83" s="692"/>
      <c r="AR83" s="692"/>
      <c r="AS83" s="692"/>
      <c r="AT83" s="692"/>
      <c r="AU83" s="692"/>
      <c r="AV83" s="692"/>
      <c r="AW83" s="692"/>
      <c r="AX83" s="692"/>
      <c r="AY83" s="692"/>
      <c r="AZ83" s="692"/>
      <c r="BA83" s="692"/>
      <c r="BB83" s="70"/>
      <c r="BC83" s="70"/>
      <c r="BD83" s="70"/>
      <c r="BE83" s="70"/>
      <c r="BF83" s="70"/>
      <c r="BG83" s="70"/>
      <c r="BH83" s="70"/>
      <c r="BI83" s="70"/>
      <c r="BJ83" s="70"/>
      <c r="BK83" s="70"/>
    </row>
    <row r="84" spans="1:63" s="56" customFormat="1" ht="13.9" customHeight="1">
      <c r="A84" s="70"/>
      <c r="B84" s="97"/>
      <c r="C84" s="97"/>
      <c r="D84" s="97"/>
      <c r="E84" s="97"/>
      <c r="F84" s="97"/>
      <c r="G84" s="97"/>
      <c r="H84" s="97"/>
      <c r="I84" s="57"/>
      <c r="J84" s="97"/>
      <c r="K84" s="97"/>
      <c r="Y84" s="70"/>
      <c r="Z84" s="692"/>
      <c r="AA84" s="727"/>
      <c r="AB84" s="727"/>
      <c r="AC84" s="727"/>
      <c r="AD84" s="727"/>
      <c r="AE84" s="727"/>
      <c r="AF84" s="727"/>
      <c r="AG84" s="727"/>
      <c r="AH84" s="727"/>
      <c r="AI84" s="727"/>
      <c r="AJ84" s="692"/>
      <c r="AK84" s="692"/>
      <c r="AL84" s="692"/>
      <c r="AM84" s="692"/>
      <c r="AN84" s="692"/>
      <c r="AO84" s="692"/>
      <c r="AP84" s="692"/>
      <c r="AQ84" s="692"/>
      <c r="AR84" s="692"/>
      <c r="AS84" s="692"/>
      <c r="AT84" s="692"/>
      <c r="AU84" s="692"/>
      <c r="AV84" s="692"/>
      <c r="AW84" s="692"/>
      <c r="AX84" s="692"/>
      <c r="AY84" s="692"/>
      <c r="AZ84" s="692"/>
      <c r="BA84" s="692"/>
      <c r="BB84" s="70"/>
      <c r="BC84" s="70"/>
      <c r="BD84" s="70"/>
      <c r="BE84" s="70"/>
      <c r="BF84" s="70"/>
      <c r="BG84" s="70"/>
      <c r="BH84" s="70"/>
      <c r="BI84" s="70"/>
      <c r="BJ84" s="70"/>
      <c r="BK84" s="70"/>
    </row>
    <row r="85" spans="1:63" ht="13.9" customHeight="1">
      <c r="A85" s="55" t="s">
        <v>327</v>
      </c>
      <c r="B85" s="55"/>
    </row>
    <row r="86" spans="1:63" ht="13.9" customHeight="1">
      <c r="A86" s="75" t="s">
        <v>326</v>
      </c>
      <c r="B86" s="55"/>
    </row>
    <row r="87" spans="1:63" ht="13.9" customHeight="1">
      <c r="A87" s="75" t="s">
        <v>325</v>
      </c>
      <c r="B87" s="55"/>
      <c r="E87" s="56"/>
      <c r="F87" s="56"/>
      <c r="G87" s="56"/>
      <c r="H87" s="56"/>
      <c r="I87" s="57"/>
    </row>
    <row r="88" spans="1:63" ht="13.9" customHeight="1">
      <c r="A88" s="75" t="s">
        <v>324</v>
      </c>
      <c r="B88" s="55"/>
      <c r="E88" s="56"/>
      <c r="F88" s="56"/>
      <c r="G88" s="56"/>
      <c r="H88" s="56"/>
      <c r="I88" s="57"/>
    </row>
    <row r="89" spans="1:63" ht="13.9" customHeight="1">
      <c r="A89" s="75" t="s">
        <v>505</v>
      </c>
      <c r="B89" s="55"/>
      <c r="E89" s="56"/>
      <c r="F89" s="56"/>
      <c r="G89" s="56"/>
      <c r="H89" s="56"/>
      <c r="I89" s="57"/>
    </row>
    <row r="90" spans="1:63" ht="13.9" customHeight="1">
      <c r="A90" s="75" t="s">
        <v>506</v>
      </c>
      <c r="B90" s="55"/>
      <c r="E90" s="56"/>
      <c r="F90" s="56"/>
      <c r="G90" s="56"/>
      <c r="H90" s="56"/>
      <c r="I90" s="57"/>
    </row>
    <row r="91" spans="1:63" ht="13.9" customHeight="1">
      <c r="A91" s="75" t="s">
        <v>323</v>
      </c>
      <c r="B91" s="55"/>
    </row>
    <row r="92" spans="1:63" ht="13.9" customHeight="1">
      <c r="A92" s="75" t="s">
        <v>322</v>
      </c>
      <c r="B92" s="55"/>
    </row>
    <row r="93" spans="1:63" ht="13.9" customHeight="1">
      <c r="A93" s="76" t="s">
        <v>1594</v>
      </c>
      <c r="B93" s="55"/>
    </row>
    <row r="94" spans="1:63" ht="13.9" customHeight="1">
      <c r="A94" s="55"/>
      <c r="B94" s="55"/>
    </row>
    <row r="95" spans="1:63" ht="13.9" customHeight="1">
      <c r="A95" s="98" t="s">
        <v>321</v>
      </c>
    </row>
    <row r="96" spans="1:63" s="55" customFormat="1" ht="13.9" customHeight="1">
      <c r="E96" s="70"/>
      <c r="F96" s="70"/>
      <c r="G96" s="70"/>
      <c r="H96" s="70"/>
      <c r="I96" s="77"/>
      <c r="J96" s="70"/>
      <c r="Z96" s="689"/>
      <c r="AA96" s="727"/>
      <c r="AB96" s="727"/>
      <c r="AC96" s="727"/>
      <c r="AD96" s="727"/>
      <c r="AE96" s="727"/>
      <c r="AF96" s="727"/>
      <c r="AG96" s="727"/>
      <c r="AH96" s="727"/>
      <c r="AI96" s="727"/>
      <c r="AJ96" s="689"/>
      <c r="AK96" s="689"/>
      <c r="AL96" s="689"/>
      <c r="AM96" s="689"/>
      <c r="AN96" s="689"/>
      <c r="AO96" s="689"/>
      <c r="AP96" s="689"/>
      <c r="AQ96" s="689"/>
      <c r="AR96" s="689"/>
      <c r="AS96" s="689"/>
      <c r="AT96" s="689"/>
      <c r="AU96" s="689"/>
      <c r="AV96" s="689"/>
      <c r="AW96" s="689"/>
      <c r="AX96" s="689"/>
      <c r="AY96" s="689"/>
      <c r="AZ96" s="689"/>
      <c r="BA96" s="689"/>
    </row>
    <row r="97" spans="1:63" s="55" customFormat="1" ht="13.9" customHeight="1">
      <c r="A97" s="76" t="s">
        <v>320</v>
      </c>
      <c r="I97" s="99"/>
      <c r="Z97" s="689"/>
      <c r="AA97" s="727"/>
      <c r="AB97" s="727"/>
      <c r="AC97" s="727"/>
      <c r="AD97" s="727"/>
      <c r="AE97" s="727"/>
      <c r="AF97" s="727"/>
      <c r="AG97" s="727"/>
      <c r="AH97" s="727"/>
      <c r="AI97" s="727"/>
      <c r="AJ97" s="689"/>
      <c r="AK97" s="689"/>
      <c r="AL97" s="689"/>
      <c r="AM97" s="689"/>
      <c r="AN97" s="689"/>
      <c r="AO97" s="689"/>
      <c r="AP97" s="689"/>
      <c r="AQ97" s="689"/>
      <c r="AR97" s="689"/>
      <c r="AS97" s="689"/>
      <c r="AT97" s="689"/>
      <c r="AU97" s="689"/>
      <c r="AV97" s="689"/>
      <c r="AW97" s="689"/>
      <c r="AX97" s="689"/>
      <c r="AY97" s="689"/>
      <c r="AZ97" s="689"/>
      <c r="BA97" s="689"/>
    </row>
    <row r="98" spans="1:63" s="55" customFormat="1" ht="13.9" customHeight="1">
      <c r="A98" s="75" t="s">
        <v>319</v>
      </c>
      <c r="I98" s="99"/>
      <c r="Z98" s="689"/>
      <c r="AA98" s="727"/>
      <c r="AB98" s="727"/>
      <c r="AC98" s="727"/>
      <c r="AD98" s="727"/>
      <c r="AE98" s="727"/>
      <c r="AF98" s="727"/>
      <c r="AG98" s="727"/>
      <c r="AH98" s="727"/>
      <c r="AI98" s="727"/>
      <c r="AJ98" s="689"/>
      <c r="AK98" s="689"/>
      <c r="AL98" s="689"/>
      <c r="AM98" s="689"/>
      <c r="AN98" s="689"/>
      <c r="AO98" s="689"/>
      <c r="AP98" s="689"/>
      <c r="AQ98" s="689"/>
      <c r="AR98" s="689"/>
      <c r="AS98" s="689"/>
      <c r="AT98" s="689"/>
      <c r="AU98" s="689"/>
      <c r="AV98" s="689"/>
      <c r="AW98" s="689"/>
      <c r="AX98" s="689"/>
      <c r="AY98" s="689"/>
      <c r="AZ98" s="689"/>
      <c r="BA98" s="689"/>
    </row>
    <row r="99" spans="1:63" s="55" customFormat="1" ht="13.9" customHeight="1">
      <c r="A99" s="100" t="s">
        <v>318</v>
      </c>
      <c r="I99" s="99"/>
      <c r="Z99" s="689"/>
      <c r="AA99" s="727"/>
      <c r="AB99" s="727"/>
      <c r="AC99" s="727"/>
      <c r="AD99" s="727"/>
      <c r="AE99" s="727"/>
      <c r="AF99" s="727"/>
      <c r="AG99" s="727"/>
      <c r="AH99" s="727"/>
      <c r="AI99" s="727"/>
      <c r="AJ99" s="689"/>
      <c r="AK99" s="689"/>
      <c r="AL99" s="689"/>
      <c r="AM99" s="689"/>
      <c r="AN99" s="689"/>
      <c r="AO99" s="689"/>
      <c r="AP99" s="689"/>
      <c r="AQ99" s="689"/>
      <c r="AR99" s="689"/>
      <c r="AS99" s="689"/>
      <c r="AT99" s="689"/>
      <c r="AU99" s="689"/>
      <c r="AV99" s="689"/>
      <c r="AW99" s="689"/>
      <c r="AX99" s="689"/>
      <c r="AY99" s="689"/>
      <c r="AZ99" s="689"/>
      <c r="BA99" s="689"/>
    </row>
    <row r="100" spans="1:63" s="55" customFormat="1" ht="13.9" customHeight="1">
      <c r="A100" s="101" t="s">
        <v>317</v>
      </c>
      <c r="I100" s="99"/>
      <c r="Z100" s="689"/>
      <c r="AA100" s="727"/>
      <c r="AB100" s="727"/>
      <c r="AC100" s="727"/>
      <c r="AD100" s="727"/>
      <c r="AE100" s="727"/>
      <c r="AF100" s="727"/>
      <c r="AG100" s="727"/>
      <c r="AH100" s="727"/>
      <c r="AI100" s="727"/>
      <c r="AJ100" s="689"/>
      <c r="AK100" s="689"/>
      <c r="AL100" s="689"/>
      <c r="AM100" s="689"/>
      <c r="AN100" s="689"/>
      <c r="AO100" s="689"/>
      <c r="AP100" s="689"/>
      <c r="AQ100" s="689"/>
      <c r="AR100" s="689"/>
      <c r="AS100" s="689"/>
      <c r="AT100" s="689"/>
      <c r="AU100" s="689"/>
      <c r="AV100" s="689"/>
      <c r="AW100" s="689"/>
      <c r="AX100" s="689"/>
      <c r="AY100" s="689"/>
      <c r="AZ100" s="689"/>
      <c r="BA100" s="689"/>
    </row>
    <row r="101" spans="1:63" s="55" customFormat="1" ht="13.9" customHeight="1">
      <c r="A101" s="75" t="s">
        <v>316</v>
      </c>
      <c r="I101" s="99"/>
      <c r="Z101" s="689"/>
      <c r="AA101" s="727"/>
      <c r="AB101" s="727"/>
      <c r="AC101" s="727"/>
      <c r="AD101" s="727"/>
      <c r="AE101" s="727"/>
      <c r="AF101" s="727"/>
      <c r="AG101" s="727"/>
      <c r="AH101" s="727"/>
      <c r="AI101" s="727"/>
      <c r="AJ101" s="689"/>
      <c r="AK101" s="689"/>
      <c r="AL101" s="689"/>
      <c r="AM101" s="689"/>
      <c r="AN101" s="689"/>
      <c r="AO101" s="689"/>
      <c r="AP101" s="689"/>
      <c r="AQ101" s="689"/>
      <c r="AR101" s="689"/>
      <c r="AS101" s="689"/>
      <c r="AT101" s="689"/>
      <c r="AU101" s="689"/>
      <c r="AV101" s="689"/>
      <c r="AW101" s="689"/>
      <c r="AX101" s="689"/>
      <c r="AY101" s="689"/>
      <c r="AZ101" s="689"/>
      <c r="BA101" s="689"/>
    </row>
    <row r="102" spans="1:63" s="55" customFormat="1" ht="13.9" customHeight="1">
      <c r="A102" s="101" t="s">
        <v>315</v>
      </c>
      <c r="I102" s="99"/>
      <c r="Z102" s="689"/>
      <c r="AA102" s="727"/>
      <c r="AB102" s="727"/>
      <c r="AC102" s="727"/>
      <c r="AD102" s="727"/>
      <c r="AE102" s="727"/>
      <c r="AF102" s="727"/>
      <c r="AG102" s="727"/>
      <c r="AH102" s="727"/>
      <c r="AI102" s="727"/>
      <c r="AJ102" s="689"/>
      <c r="AK102" s="689"/>
      <c r="AL102" s="689"/>
      <c r="AM102" s="689"/>
      <c r="AN102" s="689"/>
      <c r="AO102" s="689"/>
      <c r="AP102" s="689"/>
      <c r="AQ102" s="689"/>
      <c r="AR102" s="689"/>
      <c r="AS102" s="689"/>
      <c r="AT102" s="689"/>
      <c r="AU102" s="689"/>
      <c r="AV102" s="689"/>
      <c r="AW102" s="689"/>
      <c r="AX102" s="689"/>
      <c r="AY102" s="689"/>
      <c r="AZ102" s="689"/>
      <c r="BA102" s="689"/>
    </row>
    <row r="103" spans="1:63" s="55" customFormat="1" ht="13.9" customHeight="1">
      <c r="A103" s="75" t="s">
        <v>314</v>
      </c>
      <c r="H103" s="70"/>
      <c r="I103" s="99"/>
      <c r="Z103" s="689"/>
      <c r="AA103" s="727"/>
      <c r="AB103" s="727"/>
      <c r="AC103" s="727"/>
      <c r="AD103" s="727"/>
      <c r="AE103" s="727"/>
      <c r="AF103" s="727"/>
      <c r="AG103" s="727"/>
      <c r="AH103" s="727"/>
      <c r="AI103" s="727"/>
      <c r="AJ103" s="689"/>
      <c r="AK103" s="689"/>
      <c r="AL103" s="689"/>
      <c r="AM103" s="689"/>
      <c r="AN103" s="689"/>
      <c r="AO103" s="689"/>
      <c r="AP103" s="689"/>
      <c r="AQ103" s="689"/>
      <c r="AR103" s="689"/>
      <c r="AS103" s="689"/>
      <c r="AT103" s="689"/>
      <c r="AU103" s="689"/>
      <c r="AV103" s="689"/>
      <c r="AW103" s="689"/>
      <c r="AX103" s="689"/>
      <c r="AY103" s="689"/>
      <c r="AZ103" s="689"/>
      <c r="BA103" s="689"/>
    </row>
    <row r="104" spans="1:63" s="55" customFormat="1" ht="13.9" customHeight="1">
      <c r="A104" s="71" t="s">
        <v>313</v>
      </c>
      <c r="H104" s="70"/>
      <c r="I104" s="99"/>
      <c r="Z104" s="689"/>
      <c r="AA104" s="727"/>
      <c r="AB104" s="727"/>
      <c r="AC104" s="727"/>
      <c r="AD104" s="727"/>
      <c r="AE104" s="727"/>
      <c r="AF104" s="727"/>
      <c r="AG104" s="727"/>
      <c r="AH104" s="727"/>
      <c r="AI104" s="727"/>
      <c r="AJ104" s="689"/>
      <c r="AK104" s="689"/>
      <c r="AL104" s="689"/>
      <c r="AM104" s="689"/>
      <c r="AN104" s="689"/>
      <c r="AO104" s="689"/>
      <c r="AP104" s="689"/>
      <c r="AQ104" s="689"/>
      <c r="AR104" s="689"/>
      <c r="AS104" s="689"/>
      <c r="AT104" s="689"/>
      <c r="AU104" s="689"/>
      <c r="AV104" s="689"/>
      <c r="AW104" s="689"/>
      <c r="AX104" s="689"/>
      <c r="AY104" s="689"/>
      <c r="AZ104" s="689"/>
      <c r="BA104" s="689"/>
    </row>
    <row r="105" spans="1:63" s="55" customFormat="1" ht="13.9" customHeight="1">
      <c r="A105" s="71" t="s">
        <v>312</v>
      </c>
      <c r="H105" s="70"/>
      <c r="I105" s="99"/>
      <c r="Z105" s="689"/>
      <c r="AA105" s="727"/>
      <c r="AB105" s="727"/>
      <c r="AC105" s="727"/>
      <c r="AD105" s="727"/>
      <c r="AE105" s="727"/>
      <c r="AF105" s="727"/>
      <c r="AG105" s="727"/>
      <c r="AH105" s="727"/>
      <c r="AI105" s="727"/>
      <c r="AJ105" s="689"/>
      <c r="AK105" s="689"/>
      <c r="AL105" s="689"/>
      <c r="AM105" s="689"/>
      <c r="AN105" s="689"/>
      <c r="AO105" s="689"/>
      <c r="AP105" s="689"/>
      <c r="AQ105" s="689"/>
      <c r="AR105" s="689"/>
      <c r="AS105" s="689"/>
      <c r="AT105" s="689"/>
      <c r="AU105" s="689"/>
      <c r="AV105" s="689"/>
      <c r="AW105" s="689"/>
      <c r="AX105" s="689"/>
      <c r="AY105" s="689"/>
      <c r="AZ105" s="689"/>
      <c r="BA105" s="689"/>
    </row>
    <row r="106" spans="1:63" s="55" customFormat="1" ht="13.9" customHeight="1">
      <c r="A106" s="75" t="s">
        <v>311</v>
      </c>
      <c r="H106" s="70"/>
      <c r="I106" s="99"/>
      <c r="Z106" s="689"/>
      <c r="AA106" s="727"/>
      <c r="AB106" s="727"/>
      <c r="AC106" s="727"/>
      <c r="AD106" s="727"/>
      <c r="AE106" s="727"/>
      <c r="AF106" s="727"/>
      <c r="AG106" s="727"/>
      <c r="AH106" s="727"/>
      <c r="AI106" s="727"/>
      <c r="AJ106" s="689"/>
      <c r="AK106" s="689"/>
      <c r="AL106" s="689"/>
      <c r="AM106" s="689"/>
      <c r="AN106" s="689"/>
      <c r="AO106" s="689"/>
      <c r="AP106" s="689"/>
      <c r="AQ106" s="689"/>
      <c r="AR106" s="689"/>
      <c r="AS106" s="689"/>
      <c r="AT106" s="689"/>
      <c r="AU106" s="689"/>
      <c r="AV106" s="689"/>
      <c r="AW106" s="689"/>
      <c r="AX106" s="689"/>
      <c r="AY106" s="689"/>
      <c r="AZ106" s="689"/>
      <c r="BA106" s="689"/>
    </row>
    <row r="107" spans="1:63" s="55" customFormat="1" ht="13.9" customHeight="1">
      <c r="A107" s="101" t="s">
        <v>310</v>
      </c>
      <c r="H107" s="70"/>
      <c r="I107" s="99"/>
      <c r="Z107" s="689"/>
      <c r="AA107" s="727"/>
      <c r="AB107" s="727"/>
      <c r="AC107" s="727"/>
      <c r="AD107" s="727"/>
      <c r="AE107" s="727"/>
      <c r="AF107" s="727"/>
      <c r="AG107" s="727"/>
      <c r="AH107" s="727"/>
      <c r="AI107" s="727"/>
      <c r="AJ107" s="689"/>
      <c r="AK107" s="689"/>
      <c r="AL107" s="689"/>
      <c r="AM107" s="689"/>
      <c r="AN107" s="689"/>
      <c r="AO107" s="689"/>
      <c r="AP107" s="689"/>
      <c r="AQ107" s="689"/>
      <c r="AR107" s="689"/>
      <c r="AS107" s="689"/>
      <c r="AT107" s="689"/>
      <c r="AU107" s="689"/>
      <c r="AV107" s="689"/>
      <c r="AW107" s="689"/>
      <c r="AX107" s="689"/>
      <c r="AY107" s="689"/>
      <c r="AZ107" s="689"/>
      <c r="BA107" s="689"/>
    </row>
    <row r="108" spans="1:63" s="55" customFormat="1" ht="13.9" customHeight="1">
      <c r="A108" s="101"/>
      <c r="E108" s="70"/>
      <c r="F108" s="70"/>
      <c r="G108" s="70"/>
      <c r="H108" s="70"/>
      <c r="I108" s="77"/>
      <c r="Z108" s="689"/>
      <c r="AA108" s="727"/>
      <c r="AB108" s="727"/>
      <c r="AC108" s="727"/>
      <c r="AD108" s="727"/>
      <c r="AE108" s="727"/>
      <c r="AF108" s="727"/>
      <c r="AG108" s="727"/>
      <c r="AH108" s="727"/>
      <c r="AI108" s="727"/>
      <c r="AJ108" s="689"/>
      <c r="AK108" s="689"/>
      <c r="AL108" s="689"/>
      <c r="AM108" s="689"/>
      <c r="AN108" s="689"/>
      <c r="AO108" s="689"/>
      <c r="AP108" s="689"/>
      <c r="AQ108" s="689"/>
      <c r="AR108" s="689"/>
      <c r="AS108" s="689"/>
      <c r="AT108" s="689"/>
      <c r="AU108" s="689"/>
      <c r="AV108" s="689"/>
      <c r="AW108" s="689"/>
      <c r="AX108" s="689"/>
      <c r="AY108" s="689"/>
      <c r="AZ108" s="689"/>
      <c r="BA108" s="689"/>
    </row>
    <row r="109" spans="1:63" ht="13.9" customHeight="1">
      <c r="A109" s="98" t="s">
        <v>309</v>
      </c>
    </row>
    <row r="110" spans="1:63" s="102" customFormat="1" ht="13.9" customHeight="1">
      <c r="A110" s="340" t="s">
        <v>6305</v>
      </c>
      <c r="I110" s="103"/>
      <c r="Y110" s="693"/>
      <c r="Z110" s="689"/>
      <c r="AA110" s="727"/>
      <c r="AB110" s="727"/>
      <c r="AC110" s="727"/>
      <c r="AD110" s="727"/>
      <c r="AE110" s="727"/>
      <c r="AF110" s="727"/>
      <c r="AG110" s="727"/>
      <c r="AH110" s="727"/>
      <c r="AI110" s="727"/>
      <c r="AJ110" s="689"/>
      <c r="AK110" s="689"/>
      <c r="AL110" s="689"/>
      <c r="AM110" s="689"/>
      <c r="AN110" s="689"/>
      <c r="AO110" s="689"/>
      <c r="AP110" s="689"/>
      <c r="AQ110" s="689"/>
      <c r="AR110" s="689"/>
      <c r="AS110" s="689"/>
      <c r="AT110" s="689"/>
      <c r="AU110" s="689"/>
      <c r="AV110" s="689"/>
      <c r="AW110" s="689"/>
      <c r="AX110" s="689"/>
      <c r="AY110" s="689"/>
      <c r="AZ110" s="689"/>
      <c r="BA110" s="689"/>
      <c r="BB110" s="693"/>
      <c r="BC110" s="693"/>
      <c r="BD110" s="693"/>
      <c r="BE110" s="693"/>
      <c r="BF110" s="693"/>
      <c r="BG110" s="693"/>
      <c r="BH110" s="693"/>
      <c r="BI110" s="693"/>
      <c r="BJ110" s="693"/>
      <c r="BK110" s="693"/>
    </row>
    <row r="111" spans="1:63" s="102" customFormat="1" ht="13.9" customHeight="1">
      <c r="A111" s="104" t="s">
        <v>308</v>
      </c>
      <c r="I111" s="103"/>
      <c r="Y111" s="693"/>
      <c r="Z111" s="689"/>
      <c r="AA111" s="727"/>
      <c r="AB111" s="727"/>
      <c r="AC111" s="727"/>
      <c r="AD111" s="727"/>
      <c r="AE111" s="727"/>
      <c r="AF111" s="727"/>
      <c r="AG111" s="727"/>
      <c r="AH111" s="727"/>
      <c r="AI111" s="727"/>
      <c r="AJ111" s="689"/>
      <c r="AK111" s="689"/>
      <c r="AL111" s="689"/>
      <c r="AM111" s="689"/>
      <c r="AN111" s="689"/>
      <c r="AO111" s="689"/>
      <c r="AP111" s="689"/>
      <c r="AQ111" s="689"/>
      <c r="AR111" s="689"/>
      <c r="AS111" s="689"/>
      <c r="AT111" s="689"/>
      <c r="AU111" s="689"/>
      <c r="AV111" s="689"/>
      <c r="AW111" s="689"/>
      <c r="AX111" s="689"/>
      <c r="AY111" s="689"/>
      <c r="AZ111" s="689"/>
      <c r="BA111" s="689"/>
      <c r="BB111" s="693"/>
      <c r="BC111" s="693"/>
      <c r="BD111" s="693"/>
      <c r="BE111" s="693"/>
      <c r="BF111" s="693"/>
      <c r="BG111" s="693"/>
      <c r="BH111" s="693"/>
      <c r="BI111" s="693"/>
      <c r="BJ111" s="693"/>
      <c r="BK111" s="693"/>
    </row>
    <row r="112" spans="1:63" s="148" customFormat="1" ht="13.9" customHeight="1">
      <c r="A112" s="151" t="s">
        <v>664</v>
      </c>
      <c r="I112" s="744"/>
      <c r="Y112" s="745"/>
      <c r="Z112" s="692"/>
      <c r="AA112" s="727"/>
      <c r="AB112" s="727"/>
      <c r="AC112" s="727"/>
      <c r="AD112" s="727"/>
      <c r="AE112" s="727"/>
      <c r="AF112" s="727"/>
      <c r="AG112" s="727"/>
      <c r="AH112" s="727"/>
      <c r="AI112" s="727"/>
      <c r="AJ112" s="692"/>
      <c r="AK112" s="692"/>
      <c r="AL112" s="692"/>
      <c r="AM112" s="692"/>
      <c r="AN112" s="692"/>
      <c r="AO112" s="692"/>
      <c r="AP112" s="692"/>
      <c r="AQ112" s="692"/>
      <c r="AR112" s="692"/>
      <c r="AS112" s="692"/>
      <c r="AT112" s="692"/>
      <c r="AU112" s="692"/>
      <c r="AV112" s="692"/>
      <c r="AW112" s="692"/>
      <c r="AX112" s="692"/>
      <c r="AY112" s="692"/>
      <c r="AZ112" s="692"/>
      <c r="BA112" s="692"/>
      <c r="BB112" s="745"/>
      <c r="BC112" s="745"/>
      <c r="BD112" s="745"/>
      <c r="BE112" s="745"/>
      <c r="BF112" s="745"/>
      <c r="BG112" s="745"/>
      <c r="BH112" s="745"/>
      <c r="BI112" s="745"/>
      <c r="BJ112" s="745"/>
      <c r="BK112" s="745"/>
    </row>
    <row r="113" spans="1:63" s="148" customFormat="1" ht="13.9" customHeight="1">
      <c r="A113" s="746" t="s">
        <v>6386</v>
      </c>
      <c r="I113" s="744"/>
      <c r="Y113" s="745"/>
      <c r="Z113" s="692"/>
      <c r="AA113" s="727"/>
      <c r="AB113" s="727"/>
      <c r="AC113" s="727"/>
      <c r="AD113" s="727"/>
      <c r="AE113" s="727"/>
      <c r="AF113" s="727"/>
      <c r="AG113" s="727"/>
      <c r="AH113" s="727"/>
      <c r="AI113" s="727"/>
      <c r="AJ113" s="692"/>
      <c r="AK113" s="692"/>
      <c r="AL113" s="692"/>
      <c r="AM113" s="692"/>
      <c r="AN113" s="692"/>
      <c r="AO113" s="692"/>
      <c r="AP113" s="692"/>
      <c r="AQ113" s="692"/>
      <c r="AR113" s="692"/>
      <c r="AS113" s="692"/>
      <c r="AT113" s="692"/>
      <c r="AU113" s="692"/>
      <c r="AV113" s="692"/>
      <c r="AW113" s="692"/>
      <c r="AX113" s="692"/>
      <c r="AY113" s="692"/>
      <c r="AZ113" s="692"/>
      <c r="BA113" s="692"/>
      <c r="BB113" s="745"/>
      <c r="BC113" s="745"/>
      <c r="BD113" s="745"/>
      <c r="BE113" s="745"/>
      <c r="BF113" s="745"/>
      <c r="BG113" s="745"/>
      <c r="BH113" s="745"/>
      <c r="BI113" s="745"/>
      <c r="BJ113" s="745"/>
      <c r="BK113" s="745"/>
    </row>
    <row r="114" spans="1:63" s="148" customFormat="1" ht="13.9" customHeight="1">
      <c r="A114" s="747" t="s">
        <v>307</v>
      </c>
      <c r="I114" s="744"/>
      <c r="Y114" s="745"/>
      <c r="Z114" s="692"/>
      <c r="AA114" s="727"/>
      <c r="AB114" s="727"/>
      <c r="AC114" s="727"/>
      <c r="AD114" s="727"/>
      <c r="AE114" s="727"/>
      <c r="AF114" s="727"/>
      <c r="AG114" s="727"/>
      <c r="AH114" s="727"/>
      <c r="AI114" s="727"/>
      <c r="AJ114" s="692"/>
      <c r="AK114" s="692"/>
      <c r="AL114" s="692"/>
      <c r="AM114" s="692"/>
      <c r="AN114" s="692"/>
      <c r="AO114" s="692"/>
      <c r="AP114" s="692"/>
      <c r="AQ114" s="692"/>
      <c r="AR114" s="692"/>
      <c r="AS114" s="692"/>
      <c r="AT114" s="692"/>
      <c r="AU114" s="692"/>
      <c r="AV114" s="692"/>
      <c r="AW114" s="692"/>
      <c r="AX114" s="692"/>
      <c r="AY114" s="692"/>
      <c r="AZ114" s="692"/>
      <c r="BA114" s="692"/>
      <c r="BB114" s="745"/>
      <c r="BC114" s="745"/>
      <c r="BD114" s="745"/>
      <c r="BE114" s="745"/>
      <c r="BF114" s="745"/>
      <c r="BG114" s="745"/>
      <c r="BH114" s="745"/>
      <c r="BI114" s="745"/>
      <c r="BJ114" s="745"/>
      <c r="BK114" s="745"/>
    </row>
    <row r="115" spans="1:63" s="148" customFormat="1" ht="13.9" customHeight="1">
      <c r="A115" s="748" t="s">
        <v>306</v>
      </c>
      <c r="I115" s="744"/>
      <c r="Y115" s="745"/>
      <c r="Z115" s="692"/>
      <c r="AA115" s="727"/>
      <c r="AB115" s="727"/>
      <c r="AC115" s="727"/>
      <c r="AD115" s="727"/>
      <c r="AE115" s="727"/>
      <c r="AF115" s="727"/>
      <c r="AG115" s="727"/>
      <c r="AH115" s="727"/>
      <c r="AI115" s="727"/>
      <c r="AJ115" s="692"/>
      <c r="AK115" s="692"/>
      <c r="AL115" s="692"/>
      <c r="AM115" s="692"/>
      <c r="AN115" s="692"/>
      <c r="AO115" s="692"/>
      <c r="AP115" s="692"/>
      <c r="AQ115" s="692"/>
      <c r="AR115" s="692"/>
      <c r="AS115" s="692"/>
      <c r="AT115" s="692"/>
      <c r="AU115" s="692"/>
      <c r="AV115" s="692"/>
      <c r="AW115" s="692"/>
      <c r="AX115" s="692"/>
      <c r="AY115" s="692"/>
      <c r="AZ115" s="692"/>
      <c r="BA115" s="692"/>
      <c r="BB115" s="745"/>
      <c r="BC115" s="745"/>
      <c r="BD115" s="745"/>
      <c r="BE115" s="745"/>
      <c r="BF115" s="745"/>
      <c r="BG115" s="745"/>
      <c r="BH115" s="745"/>
      <c r="BI115" s="745"/>
      <c r="BJ115" s="745"/>
      <c r="BK115" s="745"/>
    </row>
    <row r="116" spans="1:63" s="56" customFormat="1" ht="13.9" customHeight="1">
      <c r="A116" s="105" t="s">
        <v>305</v>
      </c>
      <c r="I116" s="57"/>
      <c r="Y116" s="70"/>
      <c r="Z116" s="692"/>
      <c r="AA116" s="727"/>
      <c r="AB116" s="727"/>
      <c r="AC116" s="727"/>
      <c r="AD116" s="727"/>
      <c r="AE116" s="727"/>
      <c r="AF116" s="727"/>
      <c r="AG116" s="727"/>
      <c r="AH116" s="727"/>
      <c r="AI116" s="727"/>
      <c r="AJ116" s="692"/>
      <c r="AK116" s="692"/>
      <c r="AL116" s="692"/>
      <c r="AM116" s="692"/>
      <c r="AN116" s="692"/>
      <c r="AO116" s="692"/>
      <c r="AP116" s="692"/>
      <c r="AQ116" s="692"/>
      <c r="AR116" s="692"/>
      <c r="AS116" s="692"/>
      <c r="AT116" s="692"/>
      <c r="AU116" s="692"/>
      <c r="AV116" s="692"/>
      <c r="AW116" s="692"/>
      <c r="AX116" s="692"/>
      <c r="AY116" s="692"/>
      <c r="AZ116" s="692"/>
      <c r="BA116" s="692"/>
      <c r="BB116" s="70"/>
      <c r="BC116" s="70"/>
      <c r="BD116" s="70"/>
      <c r="BE116" s="70"/>
      <c r="BF116" s="70"/>
      <c r="BG116" s="70"/>
      <c r="BH116" s="70"/>
      <c r="BI116" s="70"/>
      <c r="BJ116" s="70"/>
      <c r="BK116" s="70"/>
    </row>
    <row r="117" spans="1:63" s="56" customFormat="1" ht="13.9" customHeight="1">
      <c r="A117" s="71" t="s">
        <v>6261</v>
      </c>
      <c r="I117" s="57"/>
      <c r="Y117" s="70"/>
      <c r="Z117" s="692"/>
      <c r="AA117" s="727"/>
      <c r="AB117" s="727"/>
      <c r="AC117" s="727"/>
      <c r="AD117" s="727"/>
      <c r="AE117" s="727"/>
      <c r="AF117" s="727"/>
      <c r="AG117" s="727"/>
      <c r="AH117" s="727"/>
      <c r="AI117" s="727"/>
      <c r="AJ117" s="692"/>
      <c r="AK117" s="692"/>
      <c r="AL117" s="692"/>
      <c r="AM117" s="692"/>
      <c r="AN117" s="692"/>
      <c r="AO117" s="692"/>
      <c r="AP117" s="692"/>
      <c r="AQ117" s="692"/>
      <c r="AR117" s="692"/>
      <c r="AS117" s="692"/>
      <c r="AT117" s="692"/>
      <c r="AU117" s="692"/>
      <c r="AV117" s="692"/>
      <c r="AW117" s="692"/>
      <c r="AX117" s="692"/>
      <c r="AY117" s="692"/>
      <c r="AZ117" s="692"/>
      <c r="BA117" s="692"/>
      <c r="BB117" s="70"/>
      <c r="BC117" s="70"/>
      <c r="BD117" s="70"/>
      <c r="BE117" s="70"/>
      <c r="BF117" s="70"/>
      <c r="BG117" s="70"/>
      <c r="BH117" s="70"/>
      <c r="BI117" s="70"/>
      <c r="BJ117" s="70"/>
      <c r="BK117" s="70"/>
    </row>
    <row r="118" spans="1:63" ht="13.9" customHeight="1">
      <c r="A118" s="105" t="s">
        <v>6387</v>
      </c>
    </row>
    <row r="119" spans="1:63" ht="13.9" customHeight="1">
      <c r="A119" s="71" t="s">
        <v>304</v>
      </c>
    </row>
    <row r="120" spans="1:63" ht="13.9" customHeight="1">
      <c r="A120" s="71"/>
    </row>
    <row r="121" spans="1:63" s="56" customFormat="1" ht="13.9" customHeight="1">
      <c r="A121" s="106" t="s">
        <v>303</v>
      </c>
      <c r="I121" s="57"/>
      <c r="Y121" s="70"/>
      <c r="Z121" s="692"/>
      <c r="AA121" s="727"/>
      <c r="AB121" s="727"/>
      <c r="AC121" s="727"/>
      <c r="AD121" s="727"/>
      <c r="AE121" s="727"/>
      <c r="AF121" s="727"/>
      <c r="AG121" s="727"/>
      <c r="AH121" s="727"/>
      <c r="AI121" s="727"/>
      <c r="AJ121" s="692"/>
      <c r="AK121" s="692"/>
      <c r="AL121" s="692"/>
      <c r="AM121" s="692"/>
      <c r="AN121" s="692"/>
      <c r="AO121" s="692"/>
      <c r="AP121" s="692"/>
      <c r="AQ121" s="692"/>
      <c r="AR121" s="692"/>
      <c r="AS121" s="692"/>
      <c r="AT121" s="692"/>
      <c r="AU121" s="692"/>
      <c r="AV121" s="692"/>
      <c r="AW121" s="692"/>
      <c r="AX121" s="692"/>
      <c r="AY121" s="692"/>
      <c r="AZ121" s="692"/>
      <c r="BA121" s="692"/>
      <c r="BB121" s="70"/>
      <c r="BC121" s="70"/>
      <c r="BD121" s="70"/>
      <c r="BE121" s="70"/>
      <c r="BF121" s="70"/>
      <c r="BG121" s="70"/>
      <c r="BH121" s="70"/>
      <c r="BI121" s="70"/>
      <c r="BJ121" s="70"/>
      <c r="BK121" s="70"/>
    </row>
    <row r="122" spans="1:63" ht="13.9" customHeight="1">
      <c r="A122" s="76" t="s">
        <v>302</v>
      </c>
    </row>
    <row r="123" spans="1:63" ht="13.9" customHeight="1">
      <c r="A123" s="56" t="s">
        <v>301</v>
      </c>
    </row>
    <row r="124" spans="1:63" ht="13.9" customHeight="1">
      <c r="A124" s="105" t="s">
        <v>300</v>
      </c>
    </row>
    <row r="125" spans="1:63" ht="13.9" customHeight="1">
      <c r="A125" s="75" t="s">
        <v>299</v>
      </c>
    </row>
    <row r="126" spans="1:63" ht="13.9" customHeight="1">
      <c r="A126" s="76" t="s">
        <v>298</v>
      </c>
      <c r="L126" s="74"/>
    </row>
    <row r="127" spans="1:63" ht="13.9" customHeight="1"/>
    <row r="128" spans="1:63" ht="13.9" customHeight="1">
      <c r="A128" s="107" t="s">
        <v>297</v>
      </c>
    </row>
    <row r="129" spans="1:53" ht="13.9" customHeight="1">
      <c r="A129" s="83" t="s">
        <v>296</v>
      </c>
    </row>
    <row r="130" spans="1:53" ht="13.9" customHeight="1">
      <c r="A130" s="83" t="s">
        <v>295</v>
      </c>
    </row>
    <row r="131" spans="1:53" ht="13.9" customHeight="1">
      <c r="A131" s="108" t="s">
        <v>294</v>
      </c>
    </row>
    <row r="132" spans="1:53" ht="13.9" customHeight="1">
      <c r="A132" s="109" t="s">
        <v>293</v>
      </c>
    </row>
    <row r="133" spans="1:53" ht="13.9" customHeight="1">
      <c r="A133" s="110" t="s">
        <v>292</v>
      </c>
    </row>
    <row r="134" spans="1:53" ht="13.9" customHeight="1">
      <c r="A134" s="108" t="s">
        <v>291</v>
      </c>
    </row>
    <row r="135" spans="1:53" ht="13.9" customHeight="1">
      <c r="A135" s="111" t="s">
        <v>290</v>
      </c>
      <c r="L135" s="74"/>
    </row>
    <row r="136" spans="1:53" ht="13.9" customHeight="1">
      <c r="A136" s="83" t="s">
        <v>289</v>
      </c>
      <c r="L136" s="74"/>
    </row>
    <row r="137" spans="1:53" ht="13.9" customHeight="1">
      <c r="A137" s="111" t="s">
        <v>288</v>
      </c>
      <c r="L137" s="74"/>
    </row>
    <row r="138" spans="1:53" ht="13.9" customHeight="1">
      <c r="A138" s="111"/>
    </row>
    <row r="139" spans="1:53" ht="13.9" customHeight="1">
      <c r="A139" s="107" t="s">
        <v>287</v>
      </c>
    </row>
    <row r="140" spans="1:53" s="75" customFormat="1" ht="13.9" customHeight="1">
      <c r="A140" s="83" t="s">
        <v>286</v>
      </c>
      <c r="I140" s="112"/>
      <c r="Z140" s="694"/>
      <c r="AA140" s="729"/>
      <c r="AB140" s="729"/>
      <c r="AC140" s="729"/>
      <c r="AD140" s="729"/>
      <c r="AE140" s="729"/>
      <c r="AF140" s="729"/>
      <c r="AG140" s="729"/>
      <c r="AH140" s="729"/>
      <c r="AI140" s="729"/>
      <c r="AJ140" s="694"/>
      <c r="AK140" s="694"/>
      <c r="AL140" s="694"/>
      <c r="AM140" s="694"/>
      <c r="AN140" s="694"/>
      <c r="AO140" s="694"/>
      <c r="AP140" s="694"/>
      <c r="AQ140" s="694"/>
      <c r="AR140" s="694"/>
      <c r="AS140" s="694"/>
      <c r="AT140" s="694"/>
      <c r="AU140" s="694"/>
      <c r="AV140" s="694"/>
      <c r="AW140" s="694"/>
      <c r="AX140" s="694"/>
      <c r="AY140" s="694"/>
      <c r="AZ140" s="694"/>
      <c r="BA140" s="694"/>
    </row>
    <row r="141" spans="1:53" s="75" customFormat="1" ht="13.9" customHeight="1">
      <c r="A141" s="83" t="s">
        <v>285</v>
      </c>
      <c r="I141" s="112"/>
      <c r="Z141" s="694"/>
      <c r="AA141" s="729"/>
      <c r="AB141" s="729"/>
      <c r="AC141" s="729"/>
      <c r="AD141" s="729"/>
      <c r="AE141" s="729"/>
      <c r="AF141" s="729"/>
      <c r="AG141" s="729"/>
      <c r="AH141" s="729"/>
      <c r="AI141" s="729"/>
      <c r="AJ141" s="694"/>
      <c r="AK141" s="694"/>
      <c r="AL141" s="694"/>
      <c r="AM141" s="694"/>
      <c r="AN141" s="694"/>
      <c r="AO141" s="694"/>
      <c r="AP141" s="694"/>
      <c r="AQ141" s="694"/>
      <c r="AR141" s="694"/>
      <c r="AS141" s="694"/>
      <c r="AT141" s="694"/>
      <c r="AU141" s="694"/>
      <c r="AV141" s="694"/>
      <c r="AW141" s="694"/>
      <c r="AX141" s="694"/>
      <c r="AY141" s="694"/>
      <c r="AZ141" s="694"/>
      <c r="BA141" s="694"/>
    </row>
    <row r="142" spans="1:53" s="75" customFormat="1" ht="13.9" customHeight="1">
      <c r="A142" s="83" t="s">
        <v>284</v>
      </c>
      <c r="I142" s="112"/>
      <c r="Z142" s="694"/>
      <c r="AA142" s="729"/>
      <c r="AB142" s="729"/>
      <c r="AC142" s="729"/>
      <c r="AD142" s="729"/>
      <c r="AE142" s="729"/>
      <c r="AF142" s="729"/>
      <c r="AG142" s="729"/>
      <c r="AH142" s="729"/>
      <c r="AI142" s="729"/>
      <c r="AJ142" s="694"/>
      <c r="AK142" s="694"/>
      <c r="AL142" s="694"/>
      <c r="AM142" s="694"/>
      <c r="AN142" s="694"/>
      <c r="AO142" s="694"/>
      <c r="AP142" s="694"/>
      <c r="AQ142" s="694"/>
      <c r="AR142" s="694"/>
      <c r="AS142" s="694"/>
      <c r="AT142" s="694"/>
      <c r="AU142" s="694"/>
      <c r="AV142" s="694"/>
      <c r="AW142" s="694"/>
      <c r="AX142" s="694"/>
      <c r="AY142" s="694"/>
      <c r="AZ142" s="694"/>
      <c r="BA142" s="694"/>
    </row>
    <row r="143" spans="1:53" s="75" customFormat="1" ht="13.9" customHeight="1">
      <c r="A143" s="83" t="s">
        <v>283</v>
      </c>
      <c r="I143" s="112"/>
      <c r="Z143" s="694"/>
      <c r="AA143" s="729"/>
      <c r="AB143" s="729"/>
      <c r="AC143" s="729"/>
      <c r="AD143" s="729"/>
      <c r="AE143" s="729"/>
      <c r="AF143" s="729"/>
      <c r="AG143" s="729"/>
      <c r="AH143" s="729"/>
      <c r="AI143" s="729"/>
      <c r="AJ143" s="694"/>
      <c r="AK143" s="694"/>
      <c r="AL143" s="694"/>
      <c r="AM143" s="694"/>
      <c r="AN143" s="694"/>
      <c r="AO143" s="694"/>
      <c r="AP143" s="694"/>
      <c r="AQ143" s="694"/>
      <c r="AR143" s="694"/>
      <c r="AS143" s="694"/>
      <c r="AT143" s="694"/>
      <c r="AU143" s="694"/>
      <c r="AV143" s="694"/>
      <c r="AW143" s="694"/>
      <c r="AX143" s="694"/>
      <c r="AY143" s="694"/>
      <c r="AZ143" s="694"/>
      <c r="BA143" s="694"/>
    </row>
    <row r="144" spans="1:53" s="75" customFormat="1" ht="13.9" customHeight="1">
      <c r="A144" s="111" t="s">
        <v>282</v>
      </c>
      <c r="I144" s="112"/>
      <c r="Z144" s="694"/>
      <c r="AA144" s="729"/>
      <c r="AB144" s="729"/>
      <c r="AC144" s="729"/>
      <c r="AD144" s="729"/>
      <c r="AE144" s="729"/>
      <c r="AF144" s="729"/>
      <c r="AG144" s="729"/>
      <c r="AH144" s="729"/>
      <c r="AI144" s="729"/>
      <c r="AJ144" s="694"/>
      <c r="AK144" s="694"/>
      <c r="AL144" s="694"/>
      <c r="AM144" s="694"/>
      <c r="AN144" s="694"/>
      <c r="AO144" s="694"/>
      <c r="AP144" s="694"/>
      <c r="AQ144" s="694"/>
      <c r="AR144" s="694"/>
      <c r="AS144" s="694"/>
      <c r="AT144" s="694"/>
      <c r="AU144" s="694"/>
      <c r="AV144" s="694"/>
      <c r="AW144" s="694"/>
      <c r="AX144" s="694"/>
      <c r="AY144" s="694"/>
      <c r="AZ144" s="694"/>
      <c r="BA144" s="694"/>
    </row>
    <row r="145" spans="1:53" s="75" customFormat="1" ht="13.9" customHeight="1">
      <c r="A145" s="113" t="s">
        <v>281</v>
      </c>
      <c r="I145" s="112"/>
      <c r="Z145" s="694"/>
      <c r="AA145" s="729"/>
      <c r="AB145" s="729"/>
      <c r="AC145" s="729"/>
      <c r="AD145" s="729"/>
      <c r="AE145" s="729"/>
      <c r="AF145" s="729"/>
      <c r="AG145" s="729"/>
      <c r="AH145" s="729"/>
      <c r="AI145" s="729"/>
      <c r="AJ145" s="694"/>
      <c r="AK145" s="694"/>
      <c r="AL145" s="694"/>
      <c r="AM145" s="694"/>
      <c r="AN145" s="694"/>
      <c r="AO145" s="694"/>
      <c r="AP145" s="694"/>
      <c r="AQ145" s="694"/>
      <c r="AR145" s="694"/>
      <c r="AS145" s="694"/>
      <c r="AT145" s="694"/>
      <c r="AU145" s="694"/>
      <c r="AV145" s="694"/>
      <c r="AW145" s="694"/>
      <c r="AX145" s="694"/>
      <c r="AY145" s="694"/>
      <c r="AZ145" s="694"/>
      <c r="BA145" s="694"/>
    </row>
    <row r="146" spans="1:53" s="75" customFormat="1" ht="13.9" customHeight="1">
      <c r="A146" s="83" t="s">
        <v>280</v>
      </c>
      <c r="I146" s="112"/>
      <c r="Z146" s="694"/>
      <c r="AA146" s="729"/>
      <c r="AB146" s="729"/>
      <c r="AC146" s="729"/>
      <c r="AD146" s="729"/>
      <c r="AE146" s="729"/>
      <c r="AF146" s="729"/>
      <c r="AG146" s="729"/>
      <c r="AH146" s="729"/>
      <c r="AI146" s="729"/>
      <c r="AJ146" s="694"/>
      <c r="AK146" s="694"/>
      <c r="AL146" s="694"/>
      <c r="AM146" s="694"/>
      <c r="AN146" s="694"/>
      <c r="AO146" s="694"/>
      <c r="AP146" s="694"/>
      <c r="AQ146" s="694"/>
      <c r="AR146" s="694"/>
      <c r="AS146" s="694"/>
      <c r="AT146" s="694"/>
      <c r="AU146" s="694"/>
      <c r="AV146" s="694"/>
      <c r="AW146" s="694"/>
      <c r="AX146" s="694"/>
      <c r="AY146" s="694"/>
      <c r="AZ146" s="694"/>
      <c r="BA146" s="694"/>
    </row>
    <row r="147" spans="1:53" s="75" customFormat="1" ht="13.9" customHeight="1">
      <c r="A147" s="113" t="s">
        <v>279</v>
      </c>
      <c r="I147" s="112"/>
      <c r="Z147" s="694"/>
      <c r="AA147" s="729"/>
      <c r="AB147" s="729"/>
      <c r="AC147" s="729"/>
      <c r="AD147" s="729"/>
      <c r="AE147" s="729"/>
      <c r="AF147" s="729"/>
      <c r="AG147" s="729"/>
      <c r="AH147" s="729"/>
      <c r="AI147" s="729"/>
      <c r="AJ147" s="694"/>
      <c r="AK147" s="694"/>
      <c r="AL147" s="694"/>
      <c r="AM147" s="694"/>
      <c r="AN147" s="694"/>
      <c r="AO147" s="694"/>
      <c r="AP147" s="694"/>
      <c r="AQ147" s="694"/>
      <c r="AR147" s="694"/>
      <c r="AS147" s="694"/>
      <c r="AT147" s="694"/>
      <c r="AU147" s="694"/>
      <c r="AV147" s="694"/>
      <c r="AW147" s="694"/>
      <c r="AX147" s="694"/>
      <c r="AY147" s="694"/>
      <c r="AZ147" s="694"/>
      <c r="BA147" s="694"/>
    </row>
    <row r="148" spans="1:53" ht="13.9" customHeight="1">
      <c r="A148" s="107"/>
    </row>
    <row r="149" spans="1:53" ht="13.9" customHeight="1">
      <c r="A149" s="107" t="s">
        <v>278</v>
      </c>
    </row>
    <row r="150" spans="1:53" ht="13.9" customHeight="1">
      <c r="A150" s="83" t="s">
        <v>277</v>
      </c>
    </row>
    <row r="151" spans="1:53" ht="13.9" customHeight="1">
      <c r="A151" s="83" t="s">
        <v>276</v>
      </c>
    </row>
    <row r="152" spans="1:53" ht="13.9" customHeight="1">
      <c r="A152" s="107"/>
    </row>
    <row r="153" spans="1:53" ht="13.9" customHeight="1">
      <c r="A153" s="107" t="s">
        <v>275</v>
      </c>
    </row>
    <row r="154" spans="1:53" ht="13.9" customHeight="1">
      <c r="A154" s="83" t="s">
        <v>274</v>
      </c>
    </row>
    <row r="155" spans="1:53" ht="13.9" customHeight="1">
      <c r="A155" s="113" t="s">
        <v>273</v>
      </c>
    </row>
    <row r="156" spans="1:53" ht="13.9" customHeight="1">
      <c r="A156" s="83" t="s">
        <v>272</v>
      </c>
    </row>
    <row r="157" spans="1:53" ht="13.9" customHeight="1">
      <c r="A157" s="111" t="s">
        <v>271</v>
      </c>
    </row>
    <row r="158" spans="1:53" ht="13.9" customHeight="1">
      <c r="A158" s="111"/>
    </row>
    <row r="159" spans="1:53" ht="13.9" customHeight="1">
      <c r="A159" s="107" t="s">
        <v>270</v>
      </c>
    </row>
    <row r="160" spans="1:53" ht="13.9" customHeight="1">
      <c r="A160" s="83" t="s">
        <v>269</v>
      </c>
    </row>
    <row r="161" spans="1:1" ht="13.9" customHeight="1">
      <c r="A161" s="83" t="s">
        <v>508</v>
      </c>
    </row>
    <row r="162" spans="1:1" ht="13.9" customHeight="1">
      <c r="A162" s="83" t="s">
        <v>509</v>
      </c>
    </row>
    <row r="163" spans="1:1" ht="13.9" customHeight="1">
      <c r="A163" s="111" t="s">
        <v>268</v>
      </c>
    </row>
    <row r="164" spans="1:1" ht="13.9" customHeight="1">
      <c r="A164" s="83" t="s">
        <v>267</v>
      </c>
    </row>
    <row r="165" spans="1:1" ht="13.9" customHeight="1">
      <c r="A165" s="83"/>
    </row>
    <row r="166" spans="1:1" ht="13.9" customHeight="1">
      <c r="A166" s="107" t="s">
        <v>266</v>
      </c>
    </row>
    <row r="167" spans="1:1" ht="13.9" customHeight="1">
      <c r="A167" s="83" t="s">
        <v>265</v>
      </c>
    </row>
    <row r="168" spans="1:1" ht="13.9" customHeight="1">
      <c r="A168" s="113" t="s">
        <v>264</v>
      </c>
    </row>
    <row r="169" spans="1:1" ht="13.9" customHeight="1">
      <c r="A169" s="82" t="s">
        <v>263</v>
      </c>
    </row>
    <row r="170" spans="1:1" ht="13.9" customHeight="1">
      <c r="A170" s="114" t="s">
        <v>6506</v>
      </c>
    </row>
    <row r="171" spans="1:1" ht="13.9" customHeight="1">
      <c r="A171" s="82" t="s">
        <v>262</v>
      </c>
    </row>
    <row r="172" spans="1:1" ht="13.9" customHeight="1">
      <c r="A172" s="115" t="s">
        <v>261</v>
      </c>
    </row>
    <row r="173" spans="1:1" ht="13.9" customHeight="1">
      <c r="A173" s="83" t="s">
        <v>6388</v>
      </c>
    </row>
    <row r="174" spans="1:1" ht="13.9" customHeight="1">
      <c r="A174" s="101" t="s">
        <v>260</v>
      </c>
    </row>
    <row r="175" spans="1:1" ht="13.9" customHeight="1">
      <c r="A175" s="116" t="s">
        <v>259</v>
      </c>
    </row>
    <row r="176" spans="1:1" ht="13.9" customHeight="1">
      <c r="A176" s="83" t="s">
        <v>258</v>
      </c>
    </row>
    <row r="177" spans="1:13" ht="13.9" customHeight="1">
      <c r="A177" s="113" t="s">
        <v>257</v>
      </c>
    </row>
    <row r="178" spans="1:13" ht="13.9" customHeight="1">
      <c r="A178" s="111" t="s">
        <v>256</v>
      </c>
    </row>
    <row r="179" spans="1:13" ht="13.9" customHeight="1">
      <c r="A179" s="83" t="s">
        <v>255</v>
      </c>
    </row>
    <row r="180" spans="1:13" ht="13.9" customHeight="1">
      <c r="A180" s="111" t="s">
        <v>254</v>
      </c>
      <c r="M180" s="56"/>
    </row>
    <row r="181" spans="1:13" ht="13.9" customHeight="1">
      <c r="A181" s="113" t="s">
        <v>253</v>
      </c>
    </row>
    <row r="182" spans="1:13" ht="13.9" customHeight="1">
      <c r="A182" s="117"/>
    </row>
    <row r="183" spans="1:13" ht="13.9" customHeight="1">
      <c r="A183" s="105" t="s">
        <v>252</v>
      </c>
    </row>
    <row r="184" spans="1:13" ht="13.9" customHeight="1">
      <c r="A184" s="71" t="s">
        <v>251</v>
      </c>
    </row>
    <row r="185" spans="1:13" ht="13.9" customHeight="1">
      <c r="A185" s="75" t="s">
        <v>250</v>
      </c>
    </row>
    <row r="186" spans="1:13" ht="13.9" customHeight="1">
      <c r="A186" s="75" t="s">
        <v>249</v>
      </c>
      <c r="G186" s="56"/>
    </row>
    <row r="187" spans="1:13" ht="13.9" customHeight="1">
      <c r="A187" s="76"/>
      <c r="G187" s="56"/>
    </row>
    <row r="188" spans="1:13" ht="13.9" customHeight="1">
      <c r="A188" s="118" t="s">
        <v>248</v>
      </c>
    </row>
    <row r="189" spans="1:13" ht="13.9" customHeight="1">
      <c r="A189" s="76" t="s">
        <v>247</v>
      </c>
    </row>
    <row r="190" spans="1:13" ht="13.9" customHeight="1">
      <c r="A190" s="70" t="s">
        <v>246</v>
      </c>
    </row>
    <row r="191" spans="1:13" ht="13.9" customHeight="1">
      <c r="A191" s="76" t="s">
        <v>245</v>
      </c>
    </row>
    <row r="192" spans="1:13" ht="13.9" customHeight="1">
      <c r="A192" s="76" t="s">
        <v>244</v>
      </c>
    </row>
    <row r="193" spans="1:12" ht="13.9" customHeight="1">
      <c r="A193" s="76" t="s">
        <v>243</v>
      </c>
    </row>
    <row r="194" spans="1:12" ht="13.9" customHeight="1">
      <c r="A194" s="119" t="s">
        <v>242</v>
      </c>
    </row>
    <row r="195" spans="1:12" ht="13.9" customHeight="1">
      <c r="A195" s="119" t="s">
        <v>241</v>
      </c>
    </row>
    <row r="196" spans="1:12" ht="13.9" customHeight="1">
      <c r="A196" s="75" t="s">
        <v>240</v>
      </c>
    </row>
    <row r="197" spans="1:12" ht="13.9" customHeight="1">
      <c r="A197" s="76"/>
    </row>
    <row r="198" spans="1:12" ht="13.9" customHeight="1">
      <c r="A198" s="105" t="s">
        <v>239</v>
      </c>
    </row>
    <row r="199" spans="1:12" ht="13.9" customHeight="1">
      <c r="A199" s="105"/>
    </row>
    <row r="200" spans="1:12" ht="13.9" customHeight="1">
      <c r="A200" s="107" t="s">
        <v>238</v>
      </c>
    </row>
    <row r="201" spans="1:12" ht="13.9" customHeight="1">
      <c r="A201" s="83" t="s">
        <v>237</v>
      </c>
    </row>
    <row r="202" spans="1:12" ht="13.9" customHeight="1">
      <c r="A202" s="80" t="s">
        <v>236</v>
      </c>
    </row>
    <row r="203" spans="1:12" ht="13.9" customHeight="1">
      <c r="A203" s="80" t="s">
        <v>235</v>
      </c>
      <c r="J203" s="120"/>
    </row>
    <row r="204" spans="1:12" ht="13.9" customHeight="1">
      <c r="A204" s="101" t="s">
        <v>234</v>
      </c>
      <c r="J204" s="120"/>
    </row>
    <row r="205" spans="1:12" ht="13.9" customHeight="1">
      <c r="A205" s="80" t="s">
        <v>233</v>
      </c>
      <c r="J205" s="105"/>
    </row>
    <row r="206" spans="1:12" ht="13.9" customHeight="1">
      <c r="A206" s="80" t="s">
        <v>232</v>
      </c>
      <c r="J206" s="105"/>
    </row>
    <row r="207" spans="1:12" ht="13.9" customHeight="1">
      <c r="A207" s="101" t="s">
        <v>231</v>
      </c>
      <c r="K207" s="56"/>
      <c r="L207" s="56"/>
    </row>
    <row r="208" spans="1:12" ht="13.9" customHeight="1">
      <c r="A208" s="115" t="s">
        <v>230</v>
      </c>
      <c r="K208" s="121"/>
      <c r="L208" s="56"/>
    </row>
    <row r="209" spans="1:63" ht="13.9" customHeight="1">
      <c r="A209" s="80" t="s">
        <v>229</v>
      </c>
    </row>
    <row r="210" spans="1:63" ht="13.9" customHeight="1">
      <c r="A210" s="101" t="s">
        <v>228</v>
      </c>
    </row>
    <row r="211" spans="1:63" ht="13.9" customHeight="1">
      <c r="A211" s="122" t="s">
        <v>227</v>
      </c>
    </row>
    <row r="212" spans="1:63" ht="13.9" customHeight="1">
      <c r="A212" s="80" t="s">
        <v>226</v>
      </c>
    </row>
    <row r="213" spans="1:63" ht="13.9" customHeight="1">
      <c r="A213" s="80"/>
    </row>
    <row r="214" spans="1:63" ht="13.9" customHeight="1">
      <c r="A214" s="123" t="s">
        <v>225</v>
      </c>
    </row>
    <row r="215" spans="1:63" ht="13.9" customHeight="1">
      <c r="A215" s="124" t="s">
        <v>224</v>
      </c>
    </row>
    <row r="216" spans="1:63" ht="13.9" customHeight="1">
      <c r="A216" s="124" t="s">
        <v>223</v>
      </c>
    </row>
    <row r="217" spans="1:63" ht="13.9" customHeight="1">
      <c r="A217" s="124" t="s">
        <v>222</v>
      </c>
    </row>
    <row r="218" spans="1:63" s="55" customFormat="1" ht="13.9" customHeight="1">
      <c r="A218" s="124" t="s">
        <v>221</v>
      </c>
      <c r="I218" s="99"/>
      <c r="Z218" s="689"/>
      <c r="AA218" s="727"/>
      <c r="AB218" s="727"/>
      <c r="AC218" s="727"/>
      <c r="AD218" s="727"/>
      <c r="AE218" s="727"/>
      <c r="AF218" s="727"/>
      <c r="AG218" s="727"/>
      <c r="AH218" s="727"/>
      <c r="AI218" s="727"/>
      <c r="AJ218" s="689"/>
      <c r="AK218" s="689"/>
      <c r="AL218" s="689"/>
      <c r="AM218" s="689"/>
      <c r="AN218" s="689"/>
      <c r="AO218" s="689"/>
      <c r="AP218" s="689"/>
      <c r="AQ218" s="689"/>
      <c r="AR218" s="689"/>
      <c r="AS218" s="689"/>
      <c r="AT218" s="689"/>
      <c r="AU218" s="689"/>
      <c r="AV218" s="689"/>
      <c r="AW218" s="689"/>
      <c r="AX218" s="689"/>
      <c r="AY218" s="689"/>
      <c r="AZ218" s="689"/>
      <c r="BA218" s="689"/>
    </row>
    <row r="219" spans="1:63" ht="13.9" customHeight="1">
      <c r="A219" s="125" t="s">
        <v>220</v>
      </c>
    </row>
    <row r="220" spans="1:63" s="56" customFormat="1" ht="13.9" customHeight="1">
      <c r="A220" s="749"/>
      <c r="I220" s="57"/>
      <c r="Y220" s="70"/>
      <c r="Z220" s="692"/>
      <c r="AA220" s="727"/>
      <c r="AB220" s="727"/>
      <c r="AC220" s="727"/>
      <c r="AD220" s="727"/>
      <c r="AE220" s="727"/>
      <c r="AF220" s="727"/>
      <c r="AG220" s="727"/>
      <c r="AH220" s="727"/>
      <c r="AI220" s="727"/>
      <c r="AJ220" s="692"/>
      <c r="AK220" s="692"/>
      <c r="AL220" s="692"/>
      <c r="AM220" s="692"/>
      <c r="AN220" s="692"/>
      <c r="AO220" s="692"/>
      <c r="AP220" s="692"/>
      <c r="AQ220" s="692"/>
      <c r="AR220" s="692"/>
      <c r="AS220" s="692"/>
      <c r="AT220" s="692"/>
      <c r="AU220" s="692"/>
      <c r="AV220" s="692"/>
      <c r="AW220" s="692"/>
      <c r="AX220" s="692"/>
      <c r="AY220" s="692"/>
      <c r="AZ220" s="692"/>
      <c r="BA220" s="692"/>
      <c r="BB220" s="70"/>
      <c r="BC220" s="70"/>
      <c r="BD220" s="70"/>
      <c r="BE220" s="70"/>
      <c r="BF220" s="70"/>
      <c r="BG220" s="70"/>
      <c r="BH220" s="70"/>
      <c r="BI220" s="70"/>
      <c r="BJ220" s="70"/>
      <c r="BK220" s="70"/>
    </row>
    <row r="221" spans="1:63" s="56" customFormat="1" ht="13.9" customHeight="1">
      <c r="A221" s="70" t="s">
        <v>219</v>
      </c>
      <c r="I221" s="57"/>
      <c r="Y221" s="70"/>
      <c r="Z221" s="692"/>
      <c r="AA221" s="727"/>
      <c r="AB221" s="727"/>
      <c r="AC221" s="727"/>
      <c r="AD221" s="727"/>
      <c r="AE221" s="727"/>
      <c r="AF221" s="727"/>
      <c r="AG221" s="727"/>
      <c r="AH221" s="727"/>
      <c r="AI221" s="727"/>
      <c r="AJ221" s="692"/>
      <c r="AK221" s="692"/>
      <c r="AL221" s="692"/>
      <c r="AM221" s="692"/>
      <c r="AN221" s="692"/>
      <c r="AO221" s="692"/>
      <c r="AP221" s="692"/>
      <c r="AQ221" s="692"/>
      <c r="AR221" s="692"/>
      <c r="AS221" s="692"/>
      <c r="AT221" s="692"/>
      <c r="AU221" s="692"/>
      <c r="AV221" s="692"/>
      <c r="AW221" s="692"/>
      <c r="AX221" s="692"/>
      <c r="AY221" s="692"/>
      <c r="AZ221" s="692"/>
      <c r="BA221" s="692"/>
      <c r="BB221" s="70"/>
      <c r="BC221" s="70"/>
      <c r="BD221" s="70"/>
      <c r="BE221" s="70"/>
      <c r="BF221" s="70"/>
      <c r="BG221" s="70"/>
      <c r="BH221" s="70"/>
      <c r="BI221" s="70"/>
      <c r="BJ221" s="70"/>
      <c r="BK221" s="70"/>
    </row>
    <row r="222" spans="1:63" s="56" customFormat="1" ht="13.9" customHeight="1">
      <c r="A222" s="749"/>
      <c r="I222" s="57"/>
      <c r="Y222" s="70"/>
      <c r="Z222" s="692"/>
      <c r="AA222" s="727"/>
      <c r="AB222" s="727"/>
      <c r="AC222" s="727"/>
      <c r="AD222" s="727"/>
      <c r="AE222" s="727"/>
      <c r="AF222" s="727"/>
      <c r="AG222" s="727"/>
      <c r="AH222" s="727"/>
      <c r="AI222" s="727"/>
      <c r="AJ222" s="692"/>
      <c r="AK222" s="692"/>
      <c r="AL222" s="692"/>
      <c r="AM222" s="692"/>
      <c r="AN222" s="692"/>
      <c r="AO222" s="692"/>
      <c r="AP222" s="692"/>
      <c r="AQ222" s="692"/>
      <c r="AR222" s="692"/>
      <c r="AS222" s="692"/>
      <c r="AT222" s="692"/>
      <c r="AU222" s="692"/>
      <c r="AV222" s="692"/>
      <c r="AW222" s="692"/>
      <c r="AX222" s="692"/>
      <c r="AY222" s="692"/>
      <c r="AZ222" s="692"/>
      <c r="BA222" s="692"/>
      <c r="BB222" s="70"/>
      <c r="BC222" s="70"/>
      <c r="BD222" s="70"/>
      <c r="BE222" s="70"/>
      <c r="BF222" s="70"/>
      <c r="BG222" s="70"/>
      <c r="BH222" s="70"/>
      <c r="BI222" s="70"/>
      <c r="BJ222" s="70"/>
      <c r="BK222" s="70"/>
    </row>
    <row r="223" spans="1:63" s="56" customFormat="1" ht="13.9" customHeight="1">
      <c r="A223" s="71" t="s">
        <v>218</v>
      </c>
      <c r="I223" s="57"/>
      <c r="Y223" s="70"/>
      <c r="Z223" s="692"/>
      <c r="AA223" s="727"/>
      <c r="AB223" s="727"/>
      <c r="AC223" s="727"/>
      <c r="AD223" s="727"/>
      <c r="AE223" s="727"/>
      <c r="AF223" s="727"/>
      <c r="AG223" s="727"/>
      <c r="AH223" s="727"/>
      <c r="AI223" s="727"/>
      <c r="AJ223" s="692"/>
      <c r="AK223" s="692"/>
      <c r="AL223" s="692"/>
      <c r="AM223" s="692"/>
      <c r="AN223" s="692"/>
      <c r="AO223" s="692"/>
      <c r="AP223" s="692"/>
      <c r="AQ223" s="692"/>
      <c r="AR223" s="692"/>
      <c r="AS223" s="692"/>
      <c r="AT223" s="692"/>
      <c r="AU223" s="692"/>
      <c r="AV223" s="692"/>
      <c r="AW223" s="692"/>
      <c r="AX223" s="692"/>
      <c r="AY223" s="692"/>
      <c r="AZ223" s="692"/>
      <c r="BA223" s="692"/>
      <c r="BB223" s="70"/>
      <c r="BC223" s="70"/>
      <c r="BD223" s="70"/>
      <c r="BE223" s="70"/>
      <c r="BF223" s="70"/>
      <c r="BG223" s="70"/>
      <c r="BH223" s="70"/>
      <c r="BI223" s="70"/>
      <c r="BJ223" s="70"/>
      <c r="BK223" s="70"/>
    </row>
    <row r="224" spans="1:63" s="56" customFormat="1" ht="13.9" customHeight="1">
      <c r="A224" s="82" t="s">
        <v>217</v>
      </c>
      <c r="I224" s="57"/>
      <c r="Y224" s="70"/>
      <c r="Z224" s="692"/>
      <c r="AA224" s="727"/>
      <c r="AB224" s="727"/>
      <c r="AC224" s="727"/>
      <c r="AD224" s="727"/>
      <c r="AE224" s="727"/>
      <c r="AF224" s="727"/>
      <c r="AG224" s="727"/>
      <c r="AH224" s="727"/>
      <c r="AI224" s="727"/>
      <c r="AJ224" s="692"/>
      <c r="AK224" s="692"/>
      <c r="AL224" s="692"/>
      <c r="AM224" s="692"/>
      <c r="AN224" s="692"/>
      <c r="AO224" s="692"/>
      <c r="AP224" s="692"/>
      <c r="AQ224" s="692"/>
      <c r="AR224" s="692"/>
      <c r="AS224" s="692"/>
      <c r="AT224" s="692"/>
      <c r="AU224" s="692"/>
      <c r="AV224" s="692"/>
      <c r="AW224" s="692"/>
      <c r="AX224" s="692"/>
      <c r="AY224" s="692"/>
      <c r="AZ224" s="692"/>
      <c r="BA224" s="692"/>
      <c r="BB224" s="70"/>
      <c r="BC224" s="70"/>
      <c r="BD224" s="70"/>
      <c r="BE224" s="70"/>
      <c r="BF224" s="70"/>
      <c r="BG224" s="70"/>
      <c r="BH224" s="70"/>
      <c r="BI224" s="70"/>
      <c r="BJ224" s="70"/>
      <c r="BK224" s="70"/>
    </row>
    <row r="225" spans="1:63" s="56" customFormat="1" ht="13.9" customHeight="1">
      <c r="A225" s="115" t="s">
        <v>216</v>
      </c>
      <c r="I225" s="57"/>
      <c r="Y225" s="70"/>
      <c r="Z225" s="692"/>
      <c r="AA225" s="727"/>
      <c r="AB225" s="727"/>
      <c r="AC225" s="727"/>
      <c r="AD225" s="727"/>
      <c r="AE225" s="727"/>
      <c r="AF225" s="727"/>
      <c r="AG225" s="727"/>
      <c r="AH225" s="727"/>
      <c r="AI225" s="727"/>
      <c r="AJ225" s="692"/>
      <c r="AK225" s="692"/>
      <c r="AL225" s="692"/>
      <c r="AM225" s="692"/>
      <c r="AN225" s="692"/>
      <c r="AO225" s="692"/>
      <c r="AP225" s="692"/>
      <c r="AQ225" s="692"/>
      <c r="AR225" s="692"/>
      <c r="AS225" s="692"/>
      <c r="AT225" s="692"/>
      <c r="AU225" s="692"/>
      <c r="AV225" s="692"/>
      <c r="AW225" s="692"/>
      <c r="AX225" s="692"/>
      <c r="AY225" s="692"/>
      <c r="AZ225" s="692"/>
      <c r="BA225" s="692"/>
      <c r="BB225" s="70"/>
      <c r="BC225" s="70"/>
      <c r="BD225" s="70"/>
      <c r="BE225" s="70"/>
      <c r="BF225" s="70"/>
      <c r="BG225" s="70"/>
      <c r="BH225" s="70"/>
      <c r="BI225" s="70"/>
      <c r="BJ225" s="70"/>
      <c r="BK225" s="70"/>
    </row>
    <row r="226" spans="1:63" s="56" customFormat="1" ht="13.9" customHeight="1">
      <c r="A226" s="82" t="s">
        <v>215</v>
      </c>
      <c r="I226" s="57"/>
      <c r="Y226" s="70"/>
      <c r="Z226" s="692"/>
      <c r="AA226" s="727"/>
      <c r="AB226" s="727"/>
      <c r="AC226" s="727"/>
      <c r="AD226" s="727"/>
      <c r="AE226" s="727"/>
      <c r="AF226" s="727"/>
      <c r="AG226" s="727"/>
      <c r="AH226" s="727"/>
      <c r="AI226" s="727"/>
      <c r="AJ226" s="692"/>
      <c r="AK226" s="692"/>
      <c r="AL226" s="692"/>
      <c r="AM226" s="692"/>
      <c r="AN226" s="692"/>
      <c r="AO226" s="692"/>
      <c r="AP226" s="692"/>
      <c r="AQ226" s="692"/>
      <c r="AR226" s="692"/>
      <c r="AS226" s="692"/>
      <c r="AT226" s="692"/>
      <c r="AU226" s="692"/>
      <c r="AV226" s="692"/>
      <c r="AW226" s="692"/>
      <c r="AX226" s="692"/>
      <c r="AY226" s="692"/>
      <c r="AZ226" s="692"/>
      <c r="BA226" s="692"/>
      <c r="BB226" s="70"/>
      <c r="BC226" s="70"/>
      <c r="BD226" s="70"/>
      <c r="BE226" s="70"/>
      <c r="BF226" s="70"/>
      <c r="BG226" s="70"/>
      <c r="BH226" s="70"/>
      <c r="BI226" s="70"/>
      <c r="BJ226" s="70"/>
      <c r="BK226" s="70"/>
    </row>
    <row r="227" spans="1:63" s="56" customFormat="1" ht="13.9" customHeight="1">
      <c r="A227" s="82" t="s">
        <v>214</v>
      </c>
      <c r="I227" s="57"/>
      <c r="Y227" s="70"/>
      <c r="Z227" s="692"/>
      <c r="AA227" s="727"/>
      <c r="AB227" s="727"/>
      <c r="AC227" s="727"/>
      <c r="AD227" s="727"/>
      <c r="AE227" s="727"/>
      <c r="AF227" s="727"/>
      <c r="AG227" s="727"/>
      <c r="AH227" s="727"/>
      <c r="AI227" s="727"/>
      <c r="AJ227" s="692"/>
      <c r="AK227" s="692"/>
      <c r="AL227" s="692"/>
      <c r="AM227" s="692"/>
      <c r="AN227" s="692"/>
      <c r="AO227" s="692"/>
      <c r="AP227" s="692"/>
      <c r="AQ227" s="692"/>
      <c r="AR227" s="692"/>
      <c r="AS227" s="692"/>
      <c r="AT227" s="692"/>
      <c r="AU227" s="692"/>
      <c r="AV227" s="692"/>
      <c r="AW227" s="692"/>
      <c r="AX227" s="692"/>
      <c r="AY227" s="692"/>
      <c r="AZ227" s="692"/>
      <c r="BA227" s="692"/>
      <c r="BB227" s="70"/>
      <c r="BC227" s="70"/>
      <c r="BD227" s="70"/>
      <c r="BE227" s="70"/>
      <c r="BF227" s="70"/>
      <c r="BG227" s="70"/>
      <c r="BH227" s="70"/>
      <c r="BI227" s="70"/>
      <c r="BJ227" s="70"/>
      <c r="BK227" s="70"/>
    </row>
    <row r="228" spans="1:63" s="56" customFormat="1" ht="13.9" customHeight="1">
      <c r="A228" s="115" t="s">
        <v>213</v>
      </c>
      <c r="I228" s="57"/>
      <c r="Y228" s="70"/>
      <c r="Z228" s="692"/>
      <c r="AA228" s="727"/>
      <c r="AB228" s="727"/>
      <c r="AC228" s="727"/>
      <c r="AD228" s="727"/>
      <c r="AE228" s="727"/>
      <c r="AF228" s="727"/>
      <c r="AG228" s="727"/>
      <c r="AH228" s="727"/>
      <c r="AI228" s="727"/>
      <c r="AJ228" s="692"/>
      <c r="AK228" s="692"/>
      <c r="AL228" s="692"/>
      <c r="AM228" s="692"/>
      <c r="AN228" s="692"/>
      <c r="AO228" s="692"/>
      <c r="AP228" s="692"/>
      <c r="AQ228" s="692"/>
      <c r="AR228" s="692"/>
      <c r="AS228" s="692"/>
      <c r="AT228" s="692"/>
      <c r="AU228" s="692"/>
      <c r="AV228" s="692"/>
      <c r="AW228" s="692"/>
      <c r="AX228" s="692"/>
      <c r="AY228" s="692"/>
      <c r="AZ228" s="692"/>
      <c r="BA228" s="692"/>
      <c r="BB228" s="70"/>
      <c r="BC228" s="70"/>
      <c r="BD228" s="70"/>
      <c r="BE228" s="70"/>
      <c r="BF228" s="70"/>
      <c r="BG228" s="70"/>
      <c r="BH228" s="70"/>
      <c r="BI228" s="70"/>
      <c r="BJ228" s="70"/>
      <c r="BK228" s="70"/>
    </row>
    <row r="229" spans="1:63" s="56" customFormat="1" ht="13.9" customHeight="1">
      <c r="A229" s="749"/>
      <c r="I229" s="57"/>
      <c r="Y229" s="70"/>
      <c r="Z229" s="692"/>
      <c r="AA229" s="727"/>
      <c r="AB229" s="727"/>
      <c r="AC229" s="727"/>
      <c r="AD229" s="727"/>
      <c r="AE229" s="727"/>
      <c r="AF229" s="727"/>
      <c r="AG229" s="727"/>
      <c r="AH229" s="727"/>
      <c r="AI229" s="727"/>
      <c r="AJ229" s="692"/>
      <c r="AK229" s="692"/>
      <c r="AL229" s="692"/>
      <c r="AM229" s="692"/>
      <c r="AN229" s="692"/>
      <c r="AO229" s="692"/>
      <c r="AP229" s="692"/>
      <c r="AQ229" s="692"/>
      <c r="AR229" s="692"/>
      <c r="AS229" s="692"/>
      <c r="AT229" s="692"/>
      <c r="AU229" s="692"/>
      <c r="AV229" s="692"/>
      <c r="AW229" s="692"/>
      <c r="AX229" s="692"/>
      <c r="AY229" s="692"/>
      <c r="AZ229" s="692"/>
      <c r="BA229" s="692"/>
      <c r="BB229" s="70"/>
      <c r="BC229" s="70"/>
      <c r="BD229" s="70"/>
      <c r="BE229" s="70"/>
      <c r="BF229" s="70"/>
      <c r="BG229" s="70"/>
      <c r="BH229" s="70"/>
      <c r="BI229" s="70"/>
      <c r="BJ229" s="70"/>
      <c r="BK229" s="70"/>
    </row>
    <row r="230" spans="1:63" s="56" customFormat="1" ht="13.9" customHeight="1">
      <c r="A230" s="71" t="s">
        <v>453</v>
      </c>
      <c r="I230" s="57"/>
      <c r="Y230" s="70"/>
      <c r="Z230" s="692"/>
      <c r="AA230" s="727"/>
      <c r="AB230" s="727"/>
      <c r="AC230" s="727"/>
      <c r="AD230" s="727"/>
      <c r="AE230" s="727"/>
      <c r="AF230" s="727"/>
      <c r="AG230" s="727"/>
      <c r="AH230" s="727"/>
      <c r="AI230" s="727"/>
      <c r="AJ230" s="692"/>
      <c r="AK230" s="692"/>
      <c r="AL230" s="692"/>
      <c r="AM230" s="692"/>
      <c r="AN230" s="692"/>
      <c r="AO230" s="692"/>
      <c r="AP230" s="692"/>
      <c r="AQ230" s="692"/>
      <c r="AR230" s="692"/>
      <c r="AS230" s="692"/>
      <c r="AT230" s="692"/>
      <c r="AU230" s="692"/>
      <c r="AV230" s="692"/>
      <c r="AW230" s="692"/>
      <c r="AX230" s="692"/>
      <c r="AY230" s="692"/>
      <c r="AZ230" s="692"/>
      <c r="BA230" s="692"/>
      <c r="BB230" s="70"/>
      <c r="BC230" s="70"/>
      <c r="BD230" s="70"/>
      <c r="BE230" s="70"/>
      <c r="BF230" s="70"/>
      <c r="BG230" s="70"/>
      <c r="BH230" s="70"/>
      <c r="BI230" s="70"/>
      <c r="BJ230" s="70"/>
      <c r="BK230" s="70"/>
    </row>
    <row r="231" spans="1:63" s="56" customFormat="1" ht="13.9" customHeight="1">
      <c r="A231" s="83" t="s">
        <v>212</v>
      </c>
      <c r="I231" s="57"/>
      <c r="Y231" s="70"/>
      <c r="Z231" s="692"/>
      <c r="AA231" s="727"/>
      <c r="AB231" s="727"/>
      <c r="AC231" s="727"/>
      <c r="AD231" s="727"/>
      <c r="AE231" s="727"/>
      <c r="AF231" s="727"/>
      <c r="AG231" s="727"/>
      <c r="AH231" s="727"/>
      <c r="AI231" s="727"/>
      <c r="AJ231" s="692"/>
      <c r="AK231" s="692"/>
      <c r="AL231" s="692"/>
      <c r="AM231" s="692"/>
      <c r="AN231" s="692"/>
      <c r="AO231" s="692"/>
      <c r="AP231" s="692"/>
      <c r="AQ231" s="692"/>
      <c r="AR231" s="692"/>
      <c r="AS231" s="692"/>
      <c r="AT231" s="692"/>
      <c r="AU231" s="692"/>
      <c r="AV231" s="692"/>
      <c r="AW231" s="692"/>
      <c r="AX231" s="692"/>
      <c r="AY231" s="692"/>
      <c r="AZ231" s="692"/>
      <c r="BA231" s="692"/>
      <c r="BB231" s="70"/>
      <c r="BC231" s="70"/>
      <c r="BD231" s="70"/>
      <c r="BE231" s="70"/>
      <c r="BF231" s="70"/>
      <c r="BG231" s="70"/>
      <c r="BH231" s="70"/>
      <c r="BI231" s="70"/>
      <c r="BJ231" s="70"/>
      <c r="BK231" s="70"/>
    </row>
    <row r="232" spans="1:63" s="56" customFormat="1" ht="13.9" customHeight="1">
      <c r="A232" s="83" t="s">
        <v>211</v>
      </c>
      <c r="I232" s="57"/>
      <c r="Y232" s="70"/>
      <c r="Z232" s="692"/>
      <c r="AA232" s="727"/>
      <c r="AB232" s="727"/>
      <c r="AC232" s="727"/>
      <c r="AD232" s="727"/>
      <c r="AE232" s="727"/>
      <c r="AF232" s="727"/>
      <c r="AG232" s="727"/>
      <c r="AH232" s="727"/>
      <c r="AI232" s="727"/>
      <c r="AJ232" s="692"/>
      <c r="AK232" s="692"/>
      <c r="AL232" s="692"/>
      <c r="AM232" s="692"/>
      <c r="AN232" s="692"/>
      <c r="AO232" s="692"/>
      <c r="AP232" s="692"/>
      <c r="AQ232" s="692"/>
      <c r="AR232" s="692"/>
      <c r="AS232" s="692"/>
      <c r="AT232" s="692"/>
      <c r="AU232" s="692"/>
      <c r="AV232" s="692"/>
      <c r="AW232" s="692"/>
      <c r="AX232" s="692"/>
      <c r="AY232" s="692"/>
      <c r="AZ232" s="692"/>
      <c r="BA232" s="692"/>
      <c r="BB232" s="70"/>
      <c r="BC232" s="70"/>
      <c r="BD232" s="70"/>
      <c r="BE232" s="70"/>
      <c r="BF232" s="70"/>
      <c r="BG232" s="70"/>
      <c r="BH232" s="70"/>
      <c r="BI232" s="70"/>
      <c r="BJ232" s="70"/>
      <c r="BK232" s="70"/>
    </row>
    <row r="233" spans="1:63" s="56" customFormat="1" ht="13.9" customHeight="1">
      <c r="A233" s="83" t="s">
        <v>210</v>
      </c>
      <c r="I233" s="57"/>
      <c r="Y233" s="70"/>
      <c r="Z233" s="692"/>
      <c r="AA233" s="727"/>
      <c r="AB233" s="727"/>
      <c r="AC233" s="727"/>
      <c r="AD233" s="727"/>
      <c r="AE233" s="727"/>
      <c r="AF233" s="727"/>
      <c r="AG233" s="727"/>
      <c r="AH233" s="727"/>
      <c r="AI233" s="727"/>
      <c r="AJ233" s="692"/>
      <c r="AK233" s="692"/>
      <c r="AL233" s="692"/>
      <c r="AM233" s="692"/>
      <c r="AN233" s="692"/>
      <c r="AO233" s="692"/>
      <c r="AP233" s="692"/>
      <c r="AQ233" s="692"/>
      <c r="AR233" s="692"/>
      <c r="AS233" s="692"/>
      <c r="AT233" s="692"/>
      <c r="AU233" s="692"/>
      <c r="AV233" s="692"/>
      <c r="AW233" s="692"/>
      <c r="AX233" s="692"/>
      <c r="AY233" s="692"/>
      <c r="AZ233" s="692"/>
      <c r="BA233" s="692"/>
      <c r="BB233" s="70"/>
      <c r="BC233" s="70"/>
      <c r="BD233" s="70"/>
      <c r="BE233" s="70"/>
      <c r="BF233" s="70"/>
      <c r="BG233" s="70"/>
      <c r="BH233" s="70"/>
      <c r="BI233" s="70"/>
      <c r="BJ233" s="70"/>
      <c r="BK233" s="70"/>
    </row>
    <row r="234" spans="1:63" s="56" customFormat="1" ht="13.9" customHeight="1">
      <c r="A234" s="82" t="s">
        <v>209</v>
      </c>
      <c r="I234" s="57"/>
      <c r="Y234" s="70"/>
      <c r="Z234" s="692"/>
      <c r="AA234" s="727"/>
      <c r="AB234" s="727"/>
      <c r="AC234" s="727"/>
      <c r="AD234" s="727"/>
      <c r="AE234" s="727"/>
      <c r="AF234" s="727"/>
      <c r="AG234" s="727"/>
      <c r="AH234" s="727"/>
      <c r="AI234" s="727"/>
      <c r="AJ234" s="692"/>
      <c r="AK234" s="692"/>
      <c r="AL234" s="692"/>
      <c r="AM234" s="692"/>
      <c r="AN234" s="692"/>
      <c r="AO234" s="692"/>
      <c r="AP234" s="692"/>
      <c r="AQ234" s="692"/>
      <c r="AR234" s="692"/>
      <c r="AS234" s="692"/>
      <c r="AT234" s="692"/>
      <c r="AU234" s="692"/>
      <c r="AV234" s="692"/>
      <c r="AW234" s="692"/>
      <c r="AX234" s="692"/>
      <c r="AY234" s="692"/>
      <c r="AZ234" s="692"/>
      <c r="BA234" s="692"/>
      <c r="BB234" s="70"/>
      <c r="BC234" s="70"/>
      <c r="BD234" s="70"/>
      <c r="BE234" s="70"/>
      <c r="BF234" s="70"/>
      <c r="BG234" s="70"/>
      <c r="BH234" s="70"/>
      <c r="BI234" s="70"/>
      <c r="BJ234" s="70"/>
      <c r="BK234" s="70"/>
    </row>
    <row r="235" spans="1:63" s="56" customFormat="1" ht="13.9" customHeight="1">
      <c r="A235" s="111" t="s">
        <v>208</v>
      </c>
      <c r="I235" s="57"/>
      <c r="Y235" s="70"/>
      <c r="Z235" s="692"/>
      <c r="AA235" s="727"/>
      <c r="AB235" s="727"/>
      <c r="AC235" s="727"/>
      <c r="AD235" s="727"/>
      <c r="AE235" s="727"/>
      <c r="AF235" s="727"/>
      <c r="AG235" s="727"/>
      <c r="AH235" s="727"/>
      <c r="AI235" s="727"/>
      <c r="AJ235" s="692"/>
      <c r="AK235" s="692"/>
      <c r="AL235" s="692"/>
      <c r="AM235" s="692"/>
      <c r="AN235" s="692"/>
      <c r="AO235" s="692"/>
      <c r="AP235" s="692"/>
      <c r="AQ235" s="692"/>
      <c r="AR235" s="692"/>
      <c r="AS235" s="692"/>
      <c r="AT235" s="692"/>
      <c r="AU235" s="692"/>
      <c r="AV235" s="692"/>
      <c r="AW235" s="692"/>
      <c r="AX235" s="692"/>
      <c r="AY235" s="692"/>
      <c r="AZ235" s="692"/>
      <c r="BA235" s="692"/>
      <c r="BB235" s="70"/>
      <c r="BC235" s="70"/>
      <c r="BD235" s="70"/>
      <c r="BE235" s="70"/>
      <c r="BF235" s="70"/>
      <c r="BG235" s="70"/>
      <c r="BH235" s="70"/>
      <c r="BI235" s="70"/>
      <c r="BJ235" s="70"/>
      <c r="BK235" s="70"/>
    </row>
    <row r="236" spans="1:63" s="56" customFormat="1" ht="13.9" customHeight="1">
      <c r="A236" s="83" t="s">
        <v>1596</v>
      </c>
      <c r="I236" s="57"/>
      <c r="Y236" s="70"/>
      <c r="Z236" s="692"/>
      <c r="AA236" s="727"/>
      <c r="AB236" s="727"/>
      <c r="AC236" s="727"/>
      <c r="AD236" s="727"/>
      <c r="AE236" s="727"/>
      <c r="AF236" s="727"/>
      <c r="AG236" s="727"/>
      <c r="AH236" s="727"/>
      <c r="AI236" s="727"/>
      <c r="AJ236" s="692"/>
      <c r="AK236" s="692"/>
      <c r="AL236" s="692"/>
      <c r="AM236" s="692"/>
      <c r="AN236" s="692"/>
      <c r="AO236" s="692"/>
      <c r="AP236" s="692"/>
      <c r="AQ236" s="692"/>
      <c r="AR236" s="692"/>
      <c r="AS236" s="692"/>
      <c r="AT236" s="692"/>
      <c r="AU236" s="692"/>
      <c r="AV236" s="692"/>
      <c r="AW236" s="692"/>
      <c r="AX236" s="692"/>
      <c r="AY236" s="692"/>
      <c r="AZ236" s="692"/>
      <c r="BA236" s="692"/>
      <c r="BB236" s="70"/>
      <c r="BC236" s="70"/>
      <c r="BD236" s="70"/>
      <c r="BE236" s="70"/>
      <c r="BF236" s="70"/>
      <c r="BG236" s="70"/>
      <c r="BH236" s="70"/>
      <c r="BI236" s="70"/>
      <c r="BJ236" s="70"/>
      <c r="BK236" s="70"/>
    </row>
    <row r="237" spans="1:63" s="56" customFormat="1" ht="13.9" customHeight="1">
      <c r="A237" s="113" t="s">
        <v>207</v>
      </c>
      <c r="I237" s="57"/>
      <c r="Y237" s="70"/>
      <c r="Z237" s="692"/>
      <c r="AA237" s="727"/>
      <c r="AB237" s="727"/>
      <c r="AC237" s="727"/>
      <c r="AD237" s="727"/>
      <c r="AE237" s="727"/>
      <c r="AF237" s="727"/>
      <c r="AG237" s="727"/>
      <c r="AH237" s="727"/>
      <c r="AI237" s="727"/>
      <c r="AJ237" s="692"/>
      <c r="AK237" s="692"/>
      <c r="AL237" s="692"/>
      <c r="AM237" s="692"/>
      <c r="AN237" s="692"/>
      <c r="AO237" s="692"/>
      <c r="AP237" s="692"/>
      <c r="AQ237" s="692"/>
      <c r="AR237" s="692"/>
      <c r="AS237" s="692"/>
      <c r="AT237" s="692"/>
      <c r="AU237" s="692"/>
      <c r="AV237" s="692"/>
      <c r="AW237" s="692"/>
      <c r="AX237" s="692"/>
      <c r="AY237" s="692"/>
      <c r="AZ237" s="692"/>
      <c r="BA237" s="692"/>
      <c r="BB237" s="70"/>
      <c r="BC237" s="70"/>
      <c r="BD237" s="70"/>
      <c r="BE237" s="70"/>
      <c r="BF237" s="70"/>
      <c r="BG237" s="70"/>
      <c r="BH237" s="70"/>
      <c r="BI237" s="70"/>
      <c r="BJ237" s="70"/>
      <c r="BK237" s="70"/>
    </row>
    <row r="238" spans="1:63" s="56" customFormat="1" ht="13.9" customHeight="1">
      <c r="A238" s="83" t="s">
        <v>206</v>
      </c>
      <c r="I238" s="57"/>
      <c r="Y238" s="70"/>
      <c r="Z238" s="692"/>
      <c r="AA238" s="727"/>
      <c r="AB238" s="727"/>
      <c r="AC238" s="727"/>
      <c r="AD238" s="727"/>
      <c r="AE238" s="727"/>
      <c r="AF238" s="727"/>
      <c r="AG238" s="727"/>
      <c r="AH238" s="727"/>
      <c r="AI238" s="727"/>
      <c r="AJ238" s="692"/>
      <c r="AK238" s="692"/>
      <c r="AL238" s="692"/>
      <c r="AM238" s="692"/>
      <c r="AN238" s="692"/>
      <c r="AO238" s="692"/>
      <c r="AP238" s="692"/>
      <c r="AQ238" s="692"/>
      <c r="AR238" s="692"/>
      <c r="AS238" s="692"/>
      <c r="AT238" s="692"/>
      <c r="AU238" s="692"/>
      <c r="AV238" s="692"/>
      <c r="AW238" s="692"/>
      <c r="AX238" s="692"/>
      <c r="AY238" s="692"/>
      <c r="AZ238" s="692"/>
      <c r="BA238" s="692"/>
      <c r="BB238" s="70"/>
      <c r="BC238" s="70"/>
      <c r="BD238" s="70"/>
      <c r="BE238" s="70"/>
      <c r="BF238" s="70"/>
      <c r="BG238" s="70"/>
      <c r="BH238" s="70"/>
      <c r="BI238" s="70"/>
      <c r="BJ238" s="70"/>
      <c r="BK238" s="70"/>
    </row>
    <row r="239" spans="1:63" s="56" customFormat="1" ht="13.9" customHeight="1">
      <c r="A239" s="111" t="s">
        <v>205</v>
      </c>
      <c r="I239" s="57"/>
      <c r="Y239" s="70"/>
      <c r="Z239" s="692"/>
      <c r="AA239" s="727"/>
      <c r="AB239" s="727"/>
      <c r="AC239" s="727"/>
      <c r="AD239" s="727"/>
      <c r="AE239" s="727"/>
      <c r="AF239" s="727"/>
      <c r="AG239" s="727"/>
      <c r="AH239" s="727"/>
      <c r="AI239" s="727"/>
      <c r="AJ239" s="692"/>
      <c r="AK239" s="692"/>
      <c r="AL239" s="692"/>
      <c r="AM239" s="692"/>
      <c r="AN239" s="692"/>
      <c r="AO239" s="692"/>
      <c r="AP239" s="692"/>
      <c r="AQ239" s="692"/>
      <c r="AR239" s="692"/>
      <c r="AS239" s="692"/>
      <c r="AT239" s="692"/>
      <c r="AU239" s="692"/>
      <c r="AV239" s="692"/>
      <c r="AW239" s="692"/>
      <c r="AX239" s="692"/>
      <c r="AY239" s="692"/>
      <c r="AZ239" s="692"/>
      <c r="BA239" s="692"/>
      <c r="BB239" s="70"/>
      <c r="BC239" s="70"/>
      <c r="BD239" s="70"/>
      <c r="BE239" s="70"/>
      <c r="BF239" s="70"/>
      <c r="BG239" s="70"/>
      <c r="BH239" s="70"/>
      <c r="BI239" s="70"/>
      <c r="BJ239" s="70"/>
      <c r="BK239" s="70"/>
    </row>
    <row r="240" spans="1:63" s="56" customFormat="1" ht="13.9" customHeight="1">
      <c r="A240" s="83" t="s">
        <v>204</v>
      </c>
      <c r="I240" s="57"/>
      <c r="Y240" s="70"/>
      <c r="Z240" s="692"/>
      <c r="AA240" s="727"/>
      <c r="AB240" s="727"/>
      <c r="AC240" s="727"/>
      <c r="AD240" s="727"/>
      <c r="AE240" s="727"/>
      <c r="AF240" s="727"/>
      <c r="AG240" s="727"/>
      <c r="AH240" s="727"/>
      <c r="AI240" s="727"/>
      <c r="AJ240" s="692"/>
      <c r="AK240" s="692"/>
      <c r="AL240" s="692"/>
      <c r="AM240" s="692"/>
      <c r="AN240" s="692"/>
      <c r="AO240" s="692"/>
      <c r="AP240" s="692"/>
      <c r="AQ240" s="692"/>
      <c r="AR240" s="692"/>
      <c r="AS240" s="692"/>
      <c r="AT240" s="692"/>
      <c r="AU240" s="692"/>
      <c r="AV240" s="692"/>
      <c r="AW240" s="692"/>
      <c r="AX240" s="692"/>
      <c r="AY240" s="692"/>
      <c r="AZ240" s="692"/>
      <c r="BA240" s="692"/>
      <c r="BB240" s="70"/>
      <c r="BC240" s="70"/>
      <c r="BD240" s="70"/>
      <c r="BE240" s="70"/>
      <c r="BF240" s="70"/>
      <c r="BG240" s="70"/>
      <c r="BH240" s="70"/>
      <c r="BI240" s="70"/>
      <c r="BJ240" s="70"/>
      <c r="BK240" s="70"/>
    </row>
    <row r="241" spans="1:63" s="56" customFormat="1" ht="13.9" customHeight="1">
      <c r="A241" s="111" t="s">
        <v>203</v>
      </c>
      <c r="I241" s="57"/>
      <c r="Y241" s="70"/>
      <c r="Z241" s="692"/>
      <c r="AA241" s="727"/>
      <c r="AB241" s="727"/>
      <c r="AC241" s="727"/>
      <c r="AD241" s="727"/>
      <c r="AE241" s="727"/>
      <c r="AF241" s="727"/>
      <c r="AG241" s="727"/>
      <c r="AH241" s="727"/>
      <c r="AI241" s="727"/>
      <c r="AJ241" s="692"/>
      <c r="AK241" s="692"/>
      <c r="AL241" s="692"/>
      <c r="AM241" s="692"/>
      <c r="AN241" s="692"/>
      <c r="AO241" s="692"/>
      <c r="AP241" s="692"/>
      <c r="AQ241" s="692"/>
      <c r="AR241" s="692"/>
      <c r="AS241" s="692"/>
      <c r="AT241" s="692"/>
      <c r="AU241" s="692"/>
      <c r="AV241" s="692"/>
      <c r="AW241" s="692"/>
      <c r="AX241" s="692"/>
      <c r="AY241" s="692"/>
      <c r="AZ241" s="692"/>
      <c r="BA241" s="692"/>
      <c r="BB241" s="70"/>
      <c r="BC241" s="70"/>
      <c r="BD241" s="70"/>
      <c r="BE241" s="70"/>
      <c r="BF241" s="70"/>
      <c r="BG241" s="70"/>
      <c r="BH241" s="70"/>
      <c r="BI241" s="70"/>
      <c r="BJ241" s="70"/>
      <c r="BK241" s="70"/>
    </row>
    <row r="242" spans="1:63" ht="13.9" customHeight="1">
      <c r="A242" s="83" t="s">
        <v>202</v>
      </c>
    </row>
    <row r="243" spans="1:63" ht="13.9" customHeight="1">
      <c r="A243" s="83"/>
    </row>
    <row r="244" spans="1:63" ht="13.9" customHeight="1">
      <c r="A244" s="71" t="s">
        <v>647</v>
      </c>
    </row>
    <row r="245" spans="1:63" ht="13.9" customHeight="1">
      <c r="A245" s="56"/>
    </row>
    <row r="246" spans="1:63" ht="13.9" customHeight="1">
      <c r="A246" s="56"/>
      <c r="B246" s="51" t="s">
        <v>671</v>
      </c>
    </row>
    <row r="247" spans="1:63" ht="13.9" customHeight="1">
      <c r="A247" s="56"/>
      <c r="B247" s="789" t="s">
        <v>201</v>
      </c>
      <c r="C247" s="790"/>
      <c r="D247" s="126" t="s">
        <v>200</v>
      </c>
      <c r="E247" s="85"/>
      <c r="F247" s="85"/>
      <c r="G247" s="85"/>
      <c r="H247" s="85"/>
      <c r="I247" s="86"/>
      <c r="J247" s="85"/>
      <c r="K247" s="87"/>
    </row>
    <row r="248" spans="1:63" ht="13.9" customHeight="1">
      <c r="A248" s="56"/>
      <c r="B248" s="791"/>
      <c r="C248" s="792"/>
      <c r="D248" s="127" t="s">
        <v>199</v>
      </c>
      <c r="E248" s="89"/>
      <c r="F248" s="89"/>
      <c r="G248" s="89"/>
      <c r="H248" s="89"/>
      <c r="I248" s="90"/>
      <c r="J248" s="89"/>
      <c r="K248" s="91"/>
    </row>
    <row r="249" spans="1:63" ht="13.9" customHeight="1">
      <c r="A249" s="56"/>
      <c r="B249" s="791"/>
      <c r="C249" s="792"/>
      <c r="D249" s="127" t="s">
        <v>198</v>
      </c>
      <c r="E249" s="89"/>
      <c r="F249" s="89"/>
      <c r="G249" s="89"/>
      <c r="H249" s="89"/>
      <c r="I249" s="90"/>
      <c r="J249" s="89"/>
      <c r="K249" s="91"/>
    </row>
    <row r="250" spans="1:63" ht="13.9" customHeight="1">
      <c r="A250" s="56"/>
      <c r="B250" s="791"/>
      <c r="C250" s="792"/>
      <c r="D250" s="127" t="s">
        <v>197</v>
      </c>
      <c r="E250" s="89"/>
      <c r="F250" s="89"/>
      <c r="G250" s="89"/>
      <c r="H250" s="89"/>
      <c r="I250" s="90"/>
      <c r="J250" s="89"/>
      <c r="K250" s="91"/>
    </row>
    <row r="251" spans="1:63" ht="13.9" customHeight="1">
      <c r="A251" s="72"/>
      <c r="B251" s="793"/>
      <c r="C251" s="794"/>
      <c r="D251" s="128" t="s">
        <v>196</v>
      </c>
      <c r="E251" s="94"/>
      <c r="F251" s="94"/>
      <c r="G251" s="94"/>
      <c r="H251" s="94"/>
      <c r="I251" s="95"/>
      <c r="J251" s="94"/>
      <c r="K251" s="96"/>
    </row>
    <row r="252" spans="1:63" ht="13.9" customHeight="1">
      <c r="A252" s="129"/>
      <c r="B252" s="789" t="s">
        <v>195</v>
      </c>
      <c r="C252" s="790"/>
      <c r="D252" s="126" t="s">
        <v>194</v>
      </c>
      <c r="E252" s="85"/>
      <c r="F252" s="85"/>
      <c r="G252" s="85"/>
      <c r="H252" s="85"/>
      <c r="I252" s="86"/>
      <c r="J252" s="85"/>
      <c r="K252" s="87"/>
    </row>
    <row r="253" spans="1:63" ht="13.9" customHeight="1">
      <c r="A253" s="56"/>
      <c r="B253" s="791"/>
      <c r="C253" s="792"/>
      <c r="D253" s="130" t="s">
        <v>193</v>
      </c>
      <c r="E253" s="89"/>
      <c r="F253" s="89"/>
      <c r="G253" s="89"/>
      <c r="H253" s="89"/>
      <c r="I253" s="90"/>
      <c r="J253" s="89"/>
      <c r="K253" s="91"/>
    </row>
    <row r="254" spans="1:63" ht="13.9" customHeight="1">
      <c r="A254" s="56"/>
      <c r="B254" s="791"/>
      <c r="C254" s="792"/>
      <c r="D254" s="127" t="s">
        <v>192</v>
      </c>
      <c r="E254" s="89"/>
      <c r="F254" s="89"/>
      <c r="G254" s="89"/>
      <c r="H254" s="89"/>
      <c r="I254" s="90"/>
      <c r="J254" s="89"/>
      <c r="K254" s="91"/>
    </row>
    <row r="255" spans="1:63" ht="13.9" customHeight="1">
      <c r="A255" s="56"/>
      <c r="B255" s="791"/>
      <c r="C255" s="792"/>
      <c r="D255" s="130" t="s">
        <v>191</v>
      </c>
      <c r="E255" s="89"/>
      <c r="F255" s="89"/>
      <c r="G255" s="89"/>
      <c r="H255" s="89"/>
      <c r="I255" s="90"/>
      <c r="J255" s="89"/>
      <c r="K255" s="91"/>
    </row>
    <row r="256" spans="1:63" s="55" customFormat="1" ht="13.9" customHeight="1">
      <c r="A256" s="70"/>
      <c r="B256" s="791"/>
      <c r="C256" s="792"/>
      <c r="D256" s="127" t="s">
        <v>672</v>
      </c>
      <c r="E256" s="131"/>
      <c r="F256" s="131"/>
      <c r="G256" s="131"/>
      <c r="H256" s="131"/>
      <c r="I256" s="131"/>
      <c r="J256" s="131"/>
      <c r="K256" s="132"/>
      <c r="Z256" s="689"/>
      <c r="AA256" s="727"/>
      <c r="AB256" s="727"/>
      <c r="AC256" s="727"/>
      <c r="AD256" s="727"/>
      <c r="AE256" s="727"/>
      <c r="AF256" s="727"/>
      <c r="AG256" s="727"/>
      <c r="AH256" s="727"/>
      <c r="AI256" s="727"/>
      <c r="AJ256" s="689"/>
      <c r="AK256" s="689"/>
      <c r="AL256" s="689"/>
      <c r="AM256" s="689"/>
      <c r="AN256" s="689"/>
      <c r="AO256" s="689"/>
      <c r="AP256" s="689"/>
      <c r="AQ256" s="689"/>
      <c r="AR256" s="689"/>
      <c r="AS256" s="689"/>
      <c r="AT256" s="689"/>
      <c r="AU256" s="689"/>
      <c r="AV256" s="689"/>
      <c r="AW256" s="689"/>
      <c r="AX256" s="689"/>
      <c r="AY256" s="689"/>
      <c r="AZ256" s="689"/>
      <c r="BA256" s="689"/>
    </row>
    <row r="257" spans="1:12" ht="13.9" customHeight="1">
      <c r="A257" s="56"/>
      <c r="B257" s="793"/>
      <c r="C257" s="794"/>
      <c r="D257" s="133" t="s">
        <v>47</v>
      </c>
      <c r="E257" s="94"/>
      <c r="F257" s="94"/>
      <c r="G257" s="94"/>
      <c r="H257" s="94"/>
      <c r="I257" s="95"/>
      <c r="J257" s="94"/>
      <c r="K257" s="96"/>
    </row>
    <row r="258" spans="1:12" ht="13.9" customHeight="1">
      <c r="A258" s="56"/>
      <c r="B258" s="789" t="s">
        <v>190</v>
      </c>
      <c r="C258" s="790"/>
      <c r="D258" s="126" t="s">
        <v>189</v>
      </c>
      <c r="E258" s="85"/>
      <c r="F258" s="85"/>
      <c r="G258" s="85"/>
      <c r="H258" s="85"/>
      <c r="I258" s="86"/>
      <c r="J258" s="85"/>
      <c r="K258" s="87"/>
    </row>
    <row r="259" spans="1:12" ht="13.9" customHeight="1">
      <c r="A259" s="134"/>
      <c r="B259" s="791"/>
      <c r="C259" s="792"/>
      <c r="D259" s="127" t="s">
        <v>188</v>
      </c>
      <c r="E259" s="89"/>
      <c r="F259" s="89"/>
      <c r="G259" s="89"/>
      <c r="H259" s="89"/>
      <c r="I259" s="90"/>
      <c r="J259" s="89"/>
      <c r="K259" s="91"/>
    </row>
    <row r="260" spans="1:12" ht="13.9" customHeight="1">
      <c r="B260" s="791"/>
      <c r="C260" s="792"/>
      <c r="D260" s="127" t="s">
        <v>187</v>
      </c>
      <c r="E260" s="89"/>
      <c r="F260" s="89"/>
      <c r="G260" s="89"/>
      <c r="H260" s="89"/>
      <c r="I260" s="90"/>
      <c r="J260" s="89"/>
      <c r="K260" s="91"/>
    </row>
    <row r="261" spans="1:12" ht="13.9" customHeight="1">
      <c r="B261" s="791"/>
      <c r="C261" s="792"/>
      <c r="D261" s="130" t="s">
        <v>186</v>
      </c>
      <c r="E261" s="89"/>
      <c r="F261" s="89"/>
      <c r="G261" s="89"/>
      <c r="H261" s="89"/>
      <c r="I261" s="90"/>
      <c r="J261" s="89"/>
      <c r="K261" s="91"/>
    </row>
    <row r="262" spans="1:12" ht="13.9" customHeight="1">
      <c r="B262" s="793"/>
      <c r="C262" s="794"/>
      <c r="D262" s="133" t="str">
        <f>"We will explore these functions in "&amp;INDEX(Workbook,7)&amp;"."</f>
        <v>We will explore these functions in Developing a Model (Workbook 7).</v>
      </c>
      <c r="E262" s="94"/>
      <c r="F262" s="94"/>
      <c r="G262" s="94"/>
      <c r="H262" s="94"/>
      <c r="I262" s="95"/>
      <c r="J262" s="94"/>
      <c r="K262" s="96"/>
    </row>
    <row r="263" spans="1:12" ht="13.9" customHeight="1">
      <c r="B263" s="789" t="s">
        <v>643</v>
      </c>
      <c r="C263" s="790"/>
      <c r="D263" s="126" t="s">
        <v>644</v>
      </c>
      <c r="E263" s="85"/>
      <c r="F263" s="85"/>
      <c r="G263" s="85"/>
      <c r="H263" s="85"/>
      <c r="I263" s="86"/>
      <c r="J263" s="85"/>
      <c r="K263" s="87"/>
    </row>
    <row r="264" spans="1:12" ht="13.9" customHeight="1">
      <c r="B264" s="791"/>
      <c r="C264" s="792"/>
      <c r="D264" s="127" t="s">
        <v>645</v>
      </c>
      <c r="E264" s="89"/>
      <c r="F264" s="89"/>
      <c r="G264" s="89"/>
      <c r="H264" s="89"/>
      <c r="I264" s="90"/>
      <c r="J264" s="89"/>
      <c r="K264" s="91"/>
    </row>
    <row r="265" spans="1:12" ht="13.9" customHeight="1">
      <c r="B265" s="791"/>
      <c r="C265" s="792"/>
      <c r="D265" s="127" t="s">
        <v>648</v>
      </c>
      <c r="E265" s="89"/>
      <c r="F265" s="89"/>
      <c r="G265" s="89"/>
      <c r="H265" s="89"/>
      <c r="I265" s="90"/>
      <c r="J265" s="89"/>
      <c r="K265" s="91"/>
    </row>
    <row r="266" spans="1:12" ht="13.9" customHeight="1">
      <c r="B266" s="791"/>
      <c r="C266" s="792"/>
      <c r="D266" s="127" t="s">
        <v>646</v>
      </c>
      <c r="E266" s="89"/>
      <c r="F266" s="89"/>
      <c r="G266" s="89"/>
      <c r="H266" s="89"/>
      <c r="I266" s="90"/>
      <c r="J266" s="89"/>
      <c r="K266" s="91"/>
    </row>
    <row r="267" spans="1:12" ht="13.9" customHeight="1">
      <c r="B267" s="793"/>
      <c r="C267" s="794"/>
      <c r="D267" s="133" t="str">
        <f>"We will explore regression in "&amp;INDEX(Workbook,9)&amp;"."</f>
        <v>We will explore regression in Strategic Forecasting (Workbook 9).</v>
      </c>
      <c r="E267" s="94"/>
      <c r="F267" s="94"/>
      <c r="G267" s="94"/>
      <c r="H267" s="94"/>
      <c r="I267" s="95"/>
      <c r="J267" s="94"/>
      <c r="K267" s="96"/>
    </row>
    <row r="268" spans="1:12" ht="13.9" customHeight="1">
      <c r="B268" s="52" t="s">
        <v>660</v>
      </c>
    </row>
    <row r="269" spans="1:12" ht="13.9" customHeight="1"/>
    <row r="270" spans="1:12" ht="13.9" customHeight="1">
      <c r="A270" s="135" t="s">
        <v>185</v>
      </c>
      <c r="L270" s="77"/>
    </row>
    <row r="271" spans="1:12" ht="13.9" customHeight="1">
      <c r="A271" s="55" t="s">
        <v>184</v>
      </c>
      <c r="L271" s="77"/>
    </row>
    <row r="272" spans="1:12" ht="13.9" customHeight="1">
      <c r="A272" s="51" t="s">
        <v>183</v>
      </c>
      <c r="L272" s="77"/>
    </row>
    <row r="273" spans="1:53" ht="13.9" customHeight="1">
      <c r="A273" s="119" t="s">
        <v>182</v>
      </c>
      <c r="L273" s="77"/>
    </row>
    <row r="274" spans="1:53" ht="13.9" customHeight="1">
      <c r="A274" s="80" t="s">
        <v>181</v>
      </c>
      <c r="L274" s="77"/>
    </row>
    <row r="275" spans="1:53" ht="13.9" customHeight="1">
      <c r="A275" s="80" t="s">
        <v>180</v>
      </c>
      <c r="L275" s="77"/>
    </row>
    <row r="276" spans="1:53" ht="13.9" customHeight="1">
      <c r="A276" s="80" t="s">
        <v>179</v>
      </c>
    </row>
    <row r="277" spans="1:53" ht="13.9" customHeight="1">
      <c r="A277" s="80" t="s">
        <v>178</v>
      </c>
    </row>
    <row r="278" spans="1:53" ht="13.9" customHeight="1">
      <c r="A278" s="80" t="s">
        <v>177</v>
      </c>
    </row>
    <row r="279" spans="1:53" ht="13.9" customHeight="1">
      <c r="A279" s="136" t="s">
        <v>176</v>
      </c>
      <c r="B279" s="137"/>
      <c r="C279" s="137"/>
      <c r="D279" s="137"/>
      <c r="E279" s="137"/>
      <c r="F279" s="137"/>
    </row>
    <row r="280" spans="1:53" s="55" customFormat="1" ht="13.9" customHeight="1">
      <c r="A280" s="138" t="s">
        <v>175</v>
      </c>
      <c r="B280" s="137"/>
      <c r="C280" s="137"/>
      <c r="D280" s="137"/>
      <c r="E280" s="139"/>
      <c r="F280" s="137"/>
      <c r="I280" s="99"/>
      <c r="Z280" s="689"/>
      <c r="AA280" s="727"/>
      <c r="AB280" s="727"/>
      <c r="AC280" s="727"/>
      <c r="AD280" s="727"/>
      <c r="AE280" s="727"/>
      <c r="AF280" s="727"/>
      <c r="AG280" s="727"/>
      <c r="AH280" s="727"/>
      <c r="AI280" s="727"/>
      <c r="AJ280" s="689"/>
      <c r="AK280" s="689"/>
      <c r="AL280" s="689"/>
      <c r="AM280" s="689"/>
      <c r="AN280" s="689"/>
      <c r="AO280" s="689"/>
      <c r="AP280" s="689"/>
      <c r="AQ280" s="689"/>
      <c r="AR280" s="689"/>
      <c r="AS280" s="689"/>
      <c r="AT280" s="689"/>
      <c r="AU280" s="689"/>
      <c r="AV280" s="689"/>
      <c r="AW280" s="689"/>
      <c r="AX280" s="689"/>
      <c r="AY280" s="689"/>
      <c r="AZ280" s="689"/>
      <c r="BA280" s="689"/>
    </row>
    <row r="281" spans="1:53" s="55" customFormat="1" ht="13.9" customHeight="1">
      <c r="A281" s="138" t="s">
        <v>174</v>
      </c>
      <c r="B281" s="137"/>
      <c r="C281" s="137"/>
      <c r="D281" s="137"/>
      <c r="E281" s="137"/>
      <c r="F281" s="137"/>
      <c r="I281" s="99"/>
      <c r="Z281" s="689"/>
      <c r="AA281" s="727"/>
      <c r="AB281" s="727"/>
      <c r="AC281" s="727"/>
      <c r="AD281" s="727"/>
      <c r="AE281" s="727"/>
      <c r="AF281" s="727"/>
      <c r="AG281" s="727"/>
      <c r="AH281" s="727"/>
      <c r="AI281" s="727"/>
      <c r="AJ281" s="689"/>
      <c r="AK281" s="689"/>
      <c r="AL281" s="689"/>
      <c r="AM281" s="689"/>
      <c r="AN281" s="689"/>
      <c r="AO281" s="689"/>
      <c r="AP281" s="689"/>
      <c r="AQ281" s="689"/>
      <c r="AR281" s="689"/>
      <c r="AS281" s="689"/>
      <c r="AT281" s="689"/>
      <c r="AU281" s="689"/>
      <c r="AV281" s="689"/>
      <c r="AW281" s="689"/>
      <c r="AX281" s="689"/>
      <c r="AY281" s="689"/>
      <c r="AZ281" s="689"/>
      <c r="BA281" s="689"/>
    </row>
    <row r="282" spans="1:53" s="55" customFormat="1" ht="13.9" customHeight="1">
      <c r="A282" s="140" t="s">
        <v>173</v>
      </c>
      <c r="B282" s="137"/>
      <c r="C282" s="137"/>
      <c r="D282" s="137"/>
      <c r="E282" s="137"/>
      <c r="F282" s="137"/>
      <c r="I282" s="99"/>
      <c r="Z282" s="689"/>
      <c r="AA282" s="727"/>
      <c r="AB282" s="727"/>
      <c r="AC282" s="727"/>
      <c r="AD282" s="727"/>
      <c r="AE282" s="727"/>
      <c r="AF282" s="727"/>
      <c r="AG282" s="727"/>
      <c r="AH282" s="727"/>
      <c r="AI282" s="727"/>
      <c r="AJ282" s="689"/>
      <c r="AK282" s="689"/>
      <c r="AL282" s="689"/>
      <c r="AM282" s="689"/>
      <c r="AN282" s="689"/>
      <c r="AO282" s="689"/>
      <c r="AP282" s="689"/>
      <c r="AQ282" s="689"/>
      <c r="AR282" s="689"/>
      <c r="AS282" s="689"/>
      <c r="AT282" s="689"/>
      <c r="AU282" s="689"/>
      <c r="AV282" s="689"/>
      <c r="AW282" s="689"/>
      <c r="AX282" s="689"/>
      <c r="AY282" s="689"/>
      <c r="AZ282" s="689"/>
      <c r="BA282" s="689"/>
    </row>
    <row r="283" spans="1:53" ht="13.9" customHeight="1">
      <c r="A283" s="141" t="s">
        <v>172</v>
      </c>
      <c r="B283" s="137"/>
      <c r="C283" s="137"/>
      <c r="D283" s="137"/>
      <c r="E283" s="137"/>
      <c r="F283" s="137"/>
    </row>
    <row r="284" spans="1:53" ht="13.9" customHeight="1">
      <c r="A284" s="70" t="s">
        <v>171</v>
      </c>
    </row>
    <row r="285" spans="1:53" ht="13.9" customHeight="1">
      <c r="A285" s="72"/>
    </row>
    <row r="286" spans="1:53" ht="13.9" customHeight="1">
      <c r="A286" s="107" t="s">
        <v>170</v>
      </c>
    </row>
    <row r="287" spans="1:53" ht="13.9" customHeight="1">
      <c r="A287" s="80" t="s">
        <v>169</v>
      </c>
    </row>
    <row r="288" spans="1:53" ht="13.9" customHeight="1">
      <c r="A288" s="101" t="s">
        <v>168</v>
      </c>
    </row>
    <row r="289" spans="1:1" ht="13.9" customHeight="1">
      <c r="A289" s="101" t="s">
        <v>167</v>
      </c>
    </row>
    <row r="290" spans="1:1" ht="13.9" customHeight="1">
      <c r="A290" s="101"/>
    </row>
    <row r="291" spans="1:1" ht="13.9" customHeight="1">
      <c r="A291" s="80" t="s">
        <v>166</v>
      </c>
    </row>
    <row r="292" spans="1:1" ht="13.9" customHeight="1">
      <c r="A292" s="101" t="s">
        <v>165</v>
      </c>
    </row>
    <row r="293" spans="1:1" ht="13.9" customHeight="1">
      <c r="A293" s="101" t="s">
        <v>164</v>
      </c>
    </row>
    <row r="294" spans="1:1" ht="13.9" customHeight="1">
      <c r="A294" s="116" t="s">
        <v>163</v>
      </c>
    </row>
    <row r="295" spans="1:1" ht="13.9" customHeight="1">
      <c r="A295" s="142" t="s">
        <v>162</v>
      </c>
    </row>
    <row r="296" spans="1:1" ht="13.9" customHeight="1">
      <c r="A296" s="101" t="s">
        <v>161</v>
      </c>
    </row>
    <row r="297" spans="1:1" ht="13.9" customHeight="1">
      <c r="A297" s="111" t="s">
        <v>160</v>
      </c>
    </row>
    <row r="298" spans="1:1" ht="13.9" customHeight="1">
      <c r="A298" s="113" t="s">
        <v>159</v>
      </c>
    </row>
    <row r="299" spans="1:1" ht="13.9" customHeight="1">
      <c r="A299" s="80"/>
    </row>
    <row r="300" spans="1:1" ht="13.9" customHeight="1">
      <c r="A300" s="80" t="s">
        <v>158</v>
      </c>
    </row>
    <row r="301" spans="1:1" ht="13.9" customHeight="1">
      <c r="A301" s="101" t="s">
        <v>157</v>
      </c>
    </row>
    <row r="302" spans="1:1" ht="13.9" customHeight="1">
      <c r="A302" s="101" t="s">
        <v>156</v>
      </c>
    </row>
    <row r="303" spans="1:1" ht="13.9" customHeight="1">
      <c r="A303" s="107"/>
    </row>
    <row r="304" spans="1:1" ht="13.9" customHeight="1">
      <c r="A304" s="83" t="s">
        <v>155</v>
      </c>
    </row>
    <row r="305" spans="1:63" ht="13.9" customHeight="1">
      <c r="A305" s="111" t="s">
        <v>154</v>
      </c>
      <c r="B305" s="56"/>
    </row>
    <row r="306" spans="1:63" ht="13.9" customHeight="1">
      <c r="A306" s="143" t="s">
        <v>153</v>
      </c>
      <c r="B306" s="56"/>
    </row>
    <row r="307" spans="1:63" ht="13.9" customHeight="1">
      <c r="A307" s="119"/>
      <c r="B307" s="56"/>
    </row>
    <row r="308" spans="1:63" s="102" customFormat="1" ht="13.9" customHeight="1">
      <c r="A308" s="144" t="s">
        <v>152</v>
      </c>
      <c r="I308" s="103"/>
      <c r="Y308" s="693"/>
      <c r="Z308" s="689"/>
      <c r="AA308" s="727"/>
      <c r="AB308" s="727"/>
      <c r="AC308" s="727"/>
      <c r="AD308" s="727"/>
      <c r="AE308" s="727"/>
      <c r="AF308" s="727"/>
      <c r="AG308" s="727"/>
      <c r="AH308" s="727"/>
      <c r="AI308" s="727"/>
      <c r="AJ308" s="689"/>
      <c r="AK308" s="689"/>
      <c r="AL308" s="689"/>
      <c r="AM308" s="689"/>
      <c r="AN308" s="689"/>
      <c r="AO308" s="689"/>
      <c r="AP308" s="689"/>
      <c r="AQ308" s="689"/>
      <c r="AR308" s="689"/>
      <c r="AS308" s="689"/>
      <c r="AT308" s="689"/>
      <c r="AU308" s="689"/>
      <c r="AV308" s="689"/>
      <c r="AW308" s="689"/>
      <c r="AX308" s="689"/>
      <c r="AY308" s="689"/>
      <c r="AZ308" s="689"/>
      <c r="BA308" s="689"/>
      <c r="BB308" s="693"/>
      <c r="BC308" s="693"/>
      <c r="BD308" s="693"/>
      <c r="BE308" s="693"/>
      <c r="BF308" s="693"/>
      <c r="BG308" s="693"/>
      <c r="BH308" s="693"/>
      <c r="BI308" s="693"/>
      <c r="BJ308" s="693"/>
      <c r="BK308" s="693"/>
    </row>
    <row r="309" spans="1:63" s="102" customFormat="1" ht="13.9" customHeight="1">
      <c r="A309" s="104" t="s">
        <v>151</v>
      </c>
      <c r="I309" s="103"/>
      <c r="Y309" s="693"/>
      <c r="Z309" s="689"/>
      <c r="AA309" s="727"/>
      <c r="AB309" s="727"/>
      <c r="AC309" s="727"/>
      <c r="AD309" s="727"/>
      <c r="AE309" s="727"/>
      <c r="AF309" s="727"/>
      <c r="AG309" s="727"/>
      <c r="AH309" s="727"/>
      <c r="AI309" s="727"/>
      <c r="AJ309" s="689"/>
      <c r="AK309" s="689"/>
      <c r="AL309" s="689"/>
      <c r="AM309" s="689"/>
      <c r="AN309" s="689"/>
      <c r="AO309" s="689"/>
      <c r="AP309" s="689"/>
      <c r="AQ309" s="689"/>
      <c r="AR309" s="689"/>
      <c r="AS309" s="689"/>
      <c r="AT309" s="689"/>
      <c r="AU309" s="689"/>
      <c r="AV309" s="689"/>
      <c r="AW309" s="689"/>
      <c r="AX309" s="689"/>
      <c r="AY309" s="689"/>
      <c r="AZ309" s="689"/>
      <c r="BA309" s="689"/>
      <c r="BB309" s="693"/>
      <c r="BC309" s="693"/>
      <c r="BD309" s="693"/>
      <c r="BE309" s="693"/>
      <c r="BF309" s="693"/>
      <c r="BG309" s="693"/>
      <c r="BH309" s="693"/>
      <c r="BI309" s="693"/>
      <c r="BJ309" s="693"/>
      <c r="BK309" s="693"/>
    </row>
    <row r="310" spans="1:63" s="102" customFormat="1" ht="13.9" customHeight="1">
      <c r="A310" s="145" t="s">
        <v>150</v>
      </c>
      <c r="I310" s="103"/>
      <c r="Y310" s="693"/>
      <c r="Z310" s="689"/>
      <c r="AA310" s="727"/>
      <c r="AB310" s="727"/>
      <c r="AC310" s="727"/>
      <c r="AD310" s="727"/>
      <c r="AE310" s="727"/>
      <c r="AF310" s="727"/>
      <c r="AG310" s="727"/>
      <c r="AH310" s="727"/>
      <c r="AI310" s="727"/>
      <c r="AJ310" s="689"/>
      <c r="AK310" s="689"/>
      <c r="AL310" s="689"/>
      <c r="AM310" s="689"/>
      <c r="AN310" s="689"/>
      <c r="AO310" s="689"/>
      <c r="AP310" s="689"/>
      <c r="AQ310" s="689"/>
      <c r="AR310" s="689"/>
      <c r="AS310" s="689"/>
      <c r="AT310" s="689"/>
      <c r="AU310" s="689"/>
      <c r="AV310" s="689"/>
      <c r="AW310" s="689"/>
      <c r="AX310" s="689"/>
      <c r="AY310" s="689"/>
      <c r="AZ310" s="689"/>
      <c r="BA310" s="689"/>
      <c r="BB310" s="693"/>
      <c r="BC310" s="693"/>
      <c r="BD310" s="693"/>
      <c r="BE310" s="693"/>
      <c r="BF310" s="693"/>
      <c r="BG310" s="693"/>
      <c r="BH310" s="693"/>
      <c r="BI310" s="693"/>
      <c r="BJ310" s="693"/>
      <c r="BK310" s="693"/>
    </row>
    <row r="311" spans="1:63" s="102" customFormat="1" ht="13.9" customHeight="1">
      <c r="A311" s="146" t="s">
        <v>665</v>
      </c>
      <c r="I311" s="103"/>
      <c r="Y311" s="693"/>
      <c r="Z311" s="689"/>
      <c r="AA311" s="727"/>
      <c r="AB311" s="727"/>
      <c r="AC311" s="727"/>
      <c r="AD311" s="727"/>
      <c r="AE311" s="727"/>
      <c r="AF311" s="727"/>
      <c r="AG311" s="727"/>
      <c r="AH311" s="727"/>
      <c r="AI311" s="727"/>
      <c r="AJ311" s="689"/>
      <c r="AK311" s="689"/>
      <c r="AL311" s="689"/>
      <c r="AM311" s="689"/>
      <c r="AN311" s="689"/>
      <c r="AO311" s="689"/>
      <c r="AP311" s="689"/>
      <c r="AQ311" s="689"/>
      <c r="AR311" s="689"/>
      <c r="AS311" s="689"/>
      <c r="AT311" s="689"/>
      <c r="AU311" s="689"/>
      <c r="AV311" s="689"/>
      <c r="AW311" s="689"/>
      <c r="AX311" s="689"/>
      <c r="AY311" s="689"/>
      <c r="AZ311" s="689"/>
      <c r="BA311" s="689"/>
      <c r="BB311" s="693"/>
      <c r="BC311" s="693"/>
      <c r="BD311" s="693"/>
      <c r="BE311" s="693"/>
      <c r="BF311" s="693"/>
      <c r="BG311" s="693"/>
      <c r="BH311" s="693"/>
      <c r="BI311" s="693"/>
      <c r="BJ311" s="693"/>
      <c r="BK311" s="693"/>
    </row>
    <row r="312" spans="1:63" s="102" customFormat="1" ht="13.9" customHeight="1">
      <c r="A312" s="146" t="s">
        <v>149</v>
      </c>
      <c r="I312" s="103"/>
      <c r="Y312" s="693"/>
      <c r="Z312" s="689"/>
      <c r="AA312" s="727"/>
      <c r="AB312" s="727"/>
      <c r="AC312" s="727"/>
      <c r="AD312" s="727"/>
      <c r="AE312" s="727"/>
      <c r="AF312" s="727"/>
      <c r="AG312" s="727"/>
      <c r="AH312" s="727"/>
      <c r="AI312" s="727"/>
      <c r="AJ312" s="689"/>
      <c r="AK312" s="689"/>
      <c r="AL312" s="689"/>
      <c r="AM312" s="689"/>
      <c r="AN312" s="689"/>
      <c r="AO312" s="689"/>
      <c r="AP312" s="689"/>
      <c r="AQ312" s="689"/>
      <c r="AR312" s="689"/>
      <c r="AS312" s="689"/>
      <c r="AT312" s="689"/>
      <c r="AU312" s="689"/>
      <c r="AV312" s="689"/>
      <c r="AW312" s="689"/>
      <c r="AX312" s="689"/>
      <c r="AY312" s="689"/>
      <c r="AZ312" s="689"/>
      <c r="BA312" s="689"/>
      <c r="BB312" s="693"/>
      <c r="BC312" s="693"/>
      <c r="BD312" s="693"/>
      <c r="BE312" s="693"/>
      <c r="BF312" s="693"/>
      <c r="BG312" s="693"/>
      <c r="BH312" s="693"/>
      <c r="BI312" s="693"/>
      <c r="BJ312" s="693"/>
      <c r="BK312" s="693"/>
    </row>
    <row r="313" spans="1:63" s="102" customFormat="1" ht="13.9" customHeight="1">
      <c r="A313" s="146" t="s">
        <v>148</v>
      </c>
      <c r="I313" s="103"/>
      <c r="Y313" s="693"/>
      <c r="Z313" s="689"/>
      <c r="AA313" s="727"/>
      <c r="AB313" s="727"/>
      <c r="AC313" s="727"/>
      <c r="AD313" s="727"/>
      <c r="AE313" s="727"/>
      <c r="AF313" s="727"/>
      <c r="AG313" s="727"/>
      <c r="AH313" s="727"/>
      <c r="AI313" s="727"/>
      <c r="AJ313" s="689"/>
      <c r="AK313" s="689"/>
      <c r="AL313" s="689"/>
      <c r="AM313" s="689"/>
      <c r="AN313" s="689"/>
      <c r="AO313" s="689"/>
      <c r="AP313" s="689"/>
      <c r="AQ313" s="689"/>
      <c r="AR313" s="689"/>
      <c r="AS313" s="689"/>
      <c r="AT313" s="689"/>
      <c r="AU313" s="689"/>
      <c r="AV313" s="689"/>
      <c r="AW313" s="689"/>
      <c r="AX313" s="689"/>
      <c r="AY313" s="689"/>
      <c r="AZ313" s="689"/>
      <c r="BA313" s="689"/>
      <c r="BB313" s="693"/>
      <c r="BC313" s="693"/>
      <c r="BD313" s="693"/>
      <c r="BE313" s="693"/>
      <c r="BF313" s="693"/>
      <c r="BG313" s="693"/>
      <c r="BH313" s="693"/>
      <c r="BI313" s="693"/>
      <c r="BJ313" s="693"/>
      <c r="BK313" s="693"/>
    </row>
    <row r="314" spans="1:63" ht="13.9" customHeight="1">
      <c r="A314" s="83" t="s">
        <v>147</v>
      </c>
    </row>
    <row r="315" spans="1:63" ht="13.9" customHeight="1">
      <c r="A315" s="101" t="s">
        <v>146</v>
      </c>
    </row>
    <row r="316" spans="1:63" ht="13.9" customHeight="1">
      <c r="A316" s="116" t="s">
        <v>145</v>
      </c>
    </row>
    <row r="317" spans="1:63" ht="13.9" customHeight="1">
      <c r="A317" s="76"/>
      <c r="B317" s="55"/>
    </row>
    <row r="318" spans="1:63" ht="13.9" customHeight="1">
      <c r="A318" s="69" t="s">
        <v>144</v>
      </c>
      <c r="D318" s="56"/>
      <c r="E318" s="56"/>
      <c r="F318" s="56"/>
      <c r="G318" s="56"/>
      <c r="H318" s="56"/>
      <c r="I318" s="77"/>
      <c r="J318" s="56"/>
    </row>
    <row r="319" spans="1:63" ht="13.9" customHeight="1">
      <c r="A319" s="70" t="s">
        <v>143</v>
      </c>
      <c r="D319" s="56"/>
      <c r="E319" s="56"/>
      <c r="F319" s="56"/>
      <c r="G319" s="56"/>
      <c r="H319" s="56"/>
      <c r="I319" s="77"/>
      <c r="J319" s="56"/>
    </row>
    <row r="320" spans="1:63" s="55" customFormat="1" ht="13.9" customHeight="1">
      <c r="I320" s="99"/>
      <c r="Z320" s="689"/>
      <c r="AA320" s="727"/>
      <c r="AB320" s="727"/>
      <c r="AC320" s="727"/>
      <c r="AD320" s="727"/>
      <c r="AE320" s="727"/>
      <c r="AF320" s="727"/>
      <c r="AG320" s="727"/>
      <c r="AH320" s="727"/>
      <c r="AI320" s="727"/>
      <c r="AJ320" s="689"/>
      <c r="AK320" s="689"/>
      <c r="AL320" s="689"/>
      <c r="AM320" s="689"/>
      <c r="AN320" s="689"/>
      <c r="AO320" s="689"/>
      <c r="AP320" s="689"/>
      <c r="AQ320" s="689"/>
      <c r="AR320" s="689"/>
      <c r="AS320" s="689"/>
      <c r="AT320" s="689"/>
      <c r="AU320" s="689"/>
      <c r="AV320" s="689"/>
      <c r="AW320" s="689"/>
      <c r="AX320" s="689"/>
      <c r="AY320" s="689"/>
      <c r="AZ320" s="689"/>
      <c r="BA320" s="689"/>
    </row>
    <row r="321" spans="1:63" s="55" customFormat="1" ht="13.9" customHeight="1">
      <c r="A321" s="79" t="s">
        <v>142</v>
      </c>
      <c r="I321" s="99"/>
      <c r="Z321" s="689"/>
      <c r="AA321" s="727"/>
      <c r="AB321" s="727"/>
      <c r="AC321" s="727"/>
      <c r="AD321" s="727"/>
      <c r="AE321" s="727"/>
      <c r="AF321" s="727"/>
      <c r="AG321" s="727"/>
      <c r="AH321" s="727"/>
      <c r="AI321" s="727"/>
      <c r="AJ321" s="689"/>
      <c r="AK321" s="689"/>
      <c r="AL321" s="689"/>
      <c r="AM321" s="689"/>
      <c r="AN321" s="689"/>
      <c r="AO321" s="689"/>
      <c r="AP321" s="689"/>
      <c r="AQ321" s="689"/>
      <c r="AR321" s="689"/>
      <c r="AS321" s="689"/>
      <c r="AT321" s="689"/>
      <c r="AU321" s="689"/>
      <c r="AV321" s="689"/>
      <c r="AW321" s="689"/>
      <c r="AX321" s="689"/>
      <c r="AY321" s="689"/>
      <c r="AZ321" s="689"/>
      <c r="BA321" s="689"/>
    </row>
    <row r="322" spans="1:63" s="102" customFormat="1" ht="13.9" customHeight="1">
      <c r="A322" s="104" t="s">
        <v>141</v>
      </c>
      <c r="I322" s="103"/>
      <c r="Y322" s="693"/>
      <c r="Z322" s="689"/>
      <c r="AA322" s="727"/>
      <c r="AB322" s="727"/>
      <c r="AC322" s="727"/>
      <c r="AD322" s="727"/>
      <c r="AE322" s="727"/>
      <c r="AF322" s="727"/>
      <c r="AG322" s="727"/>
      <c r="AH322" s="727"/>
      <c r="AI322" s="727"/>
      <c r="AJ322" s="689"/>
      <c r="AK322" s="689"/>
      <c r="AL322" s="689"/>
      <c r="AM322" s="689"/>
      <c r="AN322" s="689"/>
      <c r="AO322" s="689"/>
      <c r="AP322" s="689"/>
      <c r="AQ322" s="689"/>
      <c r="AR322" s="689"/>
      <c r="AS322" s="689"/>
      <c r="AT322" s="689"/>
      <c r="AU322" s="689"/>
      <c r="AV322" s="689"/>
      <c r="AW322" s="689"/>
      <c r="AX322" s="689"/>
      <c r="AY322" s="689"/>
      <c r="AZ322" s="689"/>
      <c r="BA322" s="689"/>
      <c r="BB322" s="693"/>
      <c r="BC322" s="693"/>
      <c r="BD322" s="693"/>
      <c r="BE322" s="693"/>
      <c r="BF322" s="693"/>
      <c r="BG322" s="693"/>
      <c r="BH322" s="693"/>
      <c r="BI322" s="693"/>
      <c r="BJ322" s="693"/>
      <c r="BK322" s="693"/>
    </row>
    <row r="323" spans="1:63" s="102" customFormat="1" ht="13.9" customHeight="1">
      <c r="A323" s="104" t="s">
        <v>666</v>
      </c>
      <c r="I323" s="103"/>
      <c r="Y323" s="693"/>
      <c r="Z323" s="689"/>
      <c r="AA323" s="727"/>
      <c r="AB323" s="727"/>
      <c r="AC323" s="727"/>
      <c r="AD323" s="727"/>
      <c r="AE323" s="727"/>
      <c r="AF323" s="727"/>
      <c r="AG323" s="727"/>
      <c r="AH323" s="727"/>
      <c r="AI323" s="727"/>
      <c r="AJ323" s="689"/>
      <c r="AK323" s="689"/>
      <c r="AL323" s="689"/>
      <c r="AM323" s="689"/>
      <c r="AN323" s="689"/>
      <c r="AO323" s="689"/>
      <c r="AP323" s="689"/>
      <c r="AQ323" s="689"/>
      <c r="AR323" s="689"/>
      <c r="AS323" s="689"/>
      <c r="AT323" s="689"/>
      <c r="AU323" s="689"/>
      <c r="AV323" s="689"/>
      <c r="AW323" s="689"/>
      <c r="AX323" s="689"/>
      <c r="AY323" s="689"/>
      <c r="AZ323" s="689"/>
      <c r="BA323" s="689"/>
      <c r="BB323" s="693"/>
      <c r="BC323" s="693"/>
      <c r="BD323" s="693"/>
      <c r="BE323" s="693"/>
      <c r="BF323" s="693"/>
      <c r="BG323" s="693"/>
      <c r="BH323" s="693"/>
      <c r="BI323" s="693"/>
      <c r="BJ323" s="693"/>
      <c r="BK323" s="693"/>
    </row>
    <row r="324" spans="1:63" s="102" customFormat="1" ht="13.9" customHeight="1">
      <c r="I324" s="103"/>
      <c r="Y324" s="693"/>
      <c r="Z324" s="689"/>
      <c r="AA324" s="727"/>
      <c r="AB324" s="727"/>
      <c r="AC324" s="727"/>
      <c r="AD324" s="727"/>
      <c r="AE324" s="727"/>
      <c r="AF324" s="727"/>
      <c r="AG324" s="727"/>
      <c r="AH324" s="727"/>
      <c r="AI324" s="727"/>
      <c r="AJ324" s="689"/>
      <c r="AK324" s="689"/>
      <c r="AL324" s="689"/>
      <c r="AM324" s="689"/>
      <c r="AN324" s="689"/>
      <c r="AO324" s="689"/>
      <c r="AP324" s="689"/>
      <c r="AQ324" s="689"/>
      <c r="AR324" s="689"/>
      <c r="AS324" s="689"/>
      <c r="AT324" s="689"/>
      <c r="AU324" s="689"/>
      <c r="AV324" s="689"/>
      <c r="AW324" s="689"/>
      <c r="AX324" s="689"/>
      <c r="AY324" s="689"/>
      <c r="AZ324" s="689"/>
      <c r="BA324" s="689"/>
      <c r="BB324" s="693"/>
      <c r="BC324" s="693"/>
      <c r="BD324" s="693"/>
      <c r="BE324" s="693"/>
      <c r="BF324" s="693"/>
      <c r="BG324" s="693"/>
      <c r="BH324" s="693"/>
      <c r="BI324" s="693"/>
      <c r="BJ324" s="693"/>
      <c r="BK324" s="693"/>
    </row>
    <row r="325" spans="1:63" s="55" customFormat="1" ht="13.9" customHeight="1">
      <c r="A325" s="79" t="s">
        <v>140</v>
      </c>
      <c r="I325" s="99"/>
      <c r="Z325" s="689"/>
      <c r="AA325" s="727"/>
      <c r="AB325" s="727"/>
      <c r="AC325" s="727"/>
      <c r="AD325" s="727"/>
      <c r="AE325" s="727"/>
      <c r="AF325" s="727"/>
      <c r="AG325" s="727"/>
      <c r="AH325" s="727"/>
      <c r="AI325" s="727"/>
      <c r="AJ325" s="689"/>
      <c r="AK325" s="689"/>
      <c r="AL325" s="689"/>
      <c r="AM325" s="689"/>
      <c r="AN325" s="689"/>
      <c r="AO325" s="689"/>
      <c r="AP325" s="689"/>
      <c r="AQ325" s="689"/>
      <c r="AR325" s="689"/>
      <c r="AS325" s="689"/>
      <c r="AT325" s="689"/>
      <c r="AU325" s="689"/>
      <c r="AV325" s="689"/>
      <c r="AW325" s="689"/>
      <c r="AX325" s="689"/>
      <c r="AY325" s="689"/>
      <c r="AZ325" s="689"/>
      <c r="BA325" s="689"/>
    </row>
    <row r="326" spans="1:63" s="55" customFormat="1" ht="13.9" customHeight="1">
      <c r="A326" s="80" t="s">
        <v>139</v>
      </c>
      <c r="F326" s="70"/>
      <c r="I326" s="99"/>
      <c r="Z326" s="689"/>
      <c r="AA326" s="727"/>
      <c r="AB326" s="727"/>
      <c r="AC326" s="727"/>
      <c r="AD326" s="727"/>
      <c r="AE326" s="727"/>
      <c r="AF326" s="727"/>
      <c r="AG326" s="727"/>
      <c r="AH326" s="727"/>
      <c r="AI326" s="727"/>
      <c r="AJ326" s="689"/>
      <c r="AK326" s="689"/>
      <c r="AL326" s="689"/>
      <c r="AM326" s="689"/>
      <c r="AN326" s="689"/>
      <c r="AO326" s="689"/>
      <c r="AP326" s="689"/>
      <c r="AQ326" s="689"/>
      <c r="AR326" s="689"/>
      <c r="AS326" s="689"/>
      <c r="AT326" s="689"/>
      <c r="AU326" s="689"/>
      <c r="AV326" s="689"/>
      <c r="AW326" s="689"/>
      <c r="AX326" s="689"/>
      <c r="AY326" s="689"/>
      <c r="AZ326" s="689"/>
      <c r="BA326" s="689"/>
    </row>
    <row r="327" spans="1:63" s="55" customFormat="1" ht="13.9" customHeight="1">
      <c r="A327" s="80" t="s">
        <v>138</v>
      </c>
      <c r="I327" s="99"/>
      <c r="Z327" s="689"/>
      <c r="AA327" s="727"/>
      <c r="AB327" s="727"/>
      <c r="AC327" s="727"/>
      <c r="AD327" s="727"/>
      <c r="AE327" s="727"/>
      <c r="AF327" s="727"/>
      <c r="AG327" s="727"/>
      <c r="AH327" s="727"/>
      <c r="AI327" s="727"/>
      <c r="AJ327" s="689"/>
      <c r="AK327" s="689"/>
      <c r="AL327" s="689"/>
      <c r="AM327" s="689"/>
      <c r="AN327" s="689"/>
      <c r="AO327" s="689"/>
      <c r="AP327" s="689"/>
      <c r="AQ327" s="689"/>
      <c r="AR327" s="689"/>
      <c r="AS327" s="689"/>
      <c r="AT327" s="689"/>
      <c r="AU327" s="689"/>
      <c r="AV327" s="689"/>
      <c r="AW327" s="689"/>
      <c r="AX327" s="689"/>
      <c r="AY327" s="689"/>
      <c r="AZ327" s="689"/>
      <c r="BA327" s="689"/>
    </row>
    <row r="328" spans="1:63" s="55" customFormat="1" ht="13.9" customHeight="1">
      <c r="A328" s="80" t="s">
        <v>137</v>
      </c>
      <c r="I328" s="99"/>
      <c r="Z328" s="689"/>
      <c r="AA328" s="727"/>
      <c r="AB328" s="727"/>
      <c r="AC328" s="727"/>
      <c r="AD328" s="727"/>
      <c r="AE328" s="727"/>
      <c r="AF328" s="727"/>
      <c r="AG328" s="727"/>
      <c r="AH328" s="727"/>
      <c r="AI328" s="727"/>
      <c r="AJ328" s="689"/>
      <c r="AK328" s="689"/>
      <c r="AL328" s="689"/>
      <c r="AM328" s="689"/>
      <c r="AN328" s="689"/>
      <c r="AO328" s="689"/>
      <c r="AP328" s="689"/>
      <c r="AQ328" s="689"/>
      <c r="AR328" s="689"/>
      <c r="AS328" s="689"/>
      <c r="AT328" s="689"/>
      <c r="AU328" s="689"/>
      <c r="AV328" s="689"/>
      <c r="AW328" s="689"/>
      <c r="AX328" s="689"/>
      <c r="AY328" s="689"/>
      <c r="AZ328" s="689"/>
      <c r="BA328" s="689"/>
    </row>
    <row r="329" spans="1:63" s="55" customFormat="1" ht="13.9" customHeight="1">
      <c r="A329" s="80" t="s">
        <v>136</v>
      </c>
      <c r="I329" s="99"/>
      <c r="Z329" s="689"/>
      <c r="AA329" s="727"/>
      <c r="AB329" s="727"/>
      <c r="AC329" s="727"/>
      <c r="AD329" s="727"/>
      <c r="AE329" s="727"/>
      <c r="AF329" s="727"/>
      <c r="AG329" s="727"/>
      <c r="AH329" s="727"/>
      <c r="AI329" s="727"/>
      <c r="AJ329" s="689"/>
      <c r="AK329" s="689"/>
      <c r="AL329" s="689"/>
      <c r="AM329" s="689"/>
      <c r="AN329" s="689"/>
      <c r="AO329" s="689"/>
      <c r="AP329" s="689"/>
      <c r="AQ329" s="689"/>
      <c r="AR329" s="689"/>
      <c r="AS329" s="689"/>
      <c r="AT329" s="689"/>
      <c r="AU329" s="689"/>
      <c r="AV329" s="689"/>
      <c r="AW329" s="689"/>
      <c r="AX329" s="689"/>
      <c r="AY329" s="689"/>
      <c r="AZ329" s="689"/>
      <c r="BA329" s="689"/>
    </row>
    <row r="330" spans="1:63" s="55" customFormat="1" ht="13.9" customHeight="1">
      <c r="A330" s="101" t="s">
        <v>135</v>
      </c>
      <c r="I330" s="99"/>
      <c r="Z330" s="689"/>
      <c r="AA330" s="727"/>
      <c r="AB330" s="727"/>
      <c r="AC330" s="727"/>
      <c r="AD330" s="727"/>
      <c r="AE330" s="727"/>
      <c r="AF330" s="727"/>
      <c r="AG330" s="727"/>
      <c r="AH330" s="727"/>
      <c r="AI330" s="727"/>
      <c r="AJ330" s="689"/>
      <c r="AK330" s="689"/>
      <c r="AL330" s="689"/>
      <c r="AM330" s="689"/>
      <c r="AN330" s="689"/>
      <c r="AO330" s="689"/>
      <c r="AP330" s="689"/>
      <c r="AQ330" s="689"/>
      <c r="AR330" s="689"/>
      <c r="AS330" s="689"/>
      <c r="AT330" s="689"/>
      <c r="AU330" s="689"/>
      <c r="AV330" s="689"/>
      <c r="AW330" s="689"/>
      <c r="AX330" s="689"/>
      <c r="AY330" s="689"/>
      <c r="AZ330" s="689"/>
      <c r="BA330" s="689"/>
    </row>
    <row r="331" spans="1:63" s="55" customFormat="1" ht="13.9" customHeight="1">
      <c r="A331" s="80" t="s">
        <v>134</v>
      </c>
      <c r="I331" s="99"/>
      <c r="Z331" s="689"/>
      <c r="AA331" s="727"/>
      <c r="AB331" s="727"/>
      <c r="AC331" s="727"/>
      <c r="AD331" s="727"/>
      <c r="AE331" s="727"/>
      <c r="AF331" s="727"/>
      <c r="AG331" s="727"/>
      <c r="AH331" s="727"/>
      <c r="AI331" s="727"/>
      <c r="AJ331" s="689"/>
      <c r="AK331" s="689"/>
      <c r="AL331" s="689"/>
      <c r="AM331" s="689"/>
      <c r="AN331" s="689"/>
      <c r="AO331" s="689"/>
      <c r="AP331" s="689"/>
      <c r="AQ331" s="689"/>
      <c r="AR331" s="689"/>
      <c r="AS331" s="689"/>
      <c r="AT331" s="689"/>
      <c r="AU331" s="689"/>
      <c r="AV331" s="689"/>
      <c r="AW331" s="689"/>
      <c r="AX331" s="689"/>
      <c r="AY331" s="689"/>
      <c r="AZ331" s="689"/>
      <c r="BA331" s="689"/>
    </row>
    <row r="332" spans="1:63" s="55" customFormat="1" ht="13.9" customHeight="1">
      <c r="A332" s="101" t="s">
        <v>133</v>
      </c>
      <c r="I332" s="99"/>
      <c r="Z332" s="689"/>
      <c r="AA332" s="727"/>
      <c r="AB332" s="727"/>
      <c r="AC332" s="727"/>
      <c r="AD332" s="727"/>
      <c r="AE332" s="727"/>
      <c r="AF332" s="727"/>
      <c r="AG332" s="727"/>
      <c r="AH332" s="727"/>
      <c r="AI332" s="727"/>
      <c r="AJ332" s="689"/>
      <c r="AK332" s="689"/>
      <c r="AL332" s="689"/>
      <c r="AM332" s="689"/>
      <c r="AN332" s="689"/>
      <c r="AO332" s="689"/>
      <c r="AP332" s="689"/>
      <c r="AQ332" s="689"/>
      <c r="AR332" s="689"/>
      <c r="AS332" s="689"/>
      <c r="AT332" s="689"/>
      <c r="AU332" s="689"/>
      <c r="AV332" s="689"/>
      <c r="AW332" s="689"/>
      <c r="AX332" s="689"/>
      <c r="AY332" s="689"/>
      <c r="AZ332" s="689"/>
      <c r="BA332" s="689"/>
    </row>
    <row r="333" spans="1:63" s="55" customFormat="1" ht="13.9" customHeight="1">
      <c r="A333" s="75"/>
      <c r="I333" s="99"/>
      <c r="Z333" s="689"/>
      <c r="AA333" s="727"/>
      <c r="AB333" s="727"/>
      <c r="AC333" s="727"/>
      <c r="AD333" s="727"/>
      <c r="AE333" s="727"/>
      <c r="AF333" s="727"/>
      <c r="AG333" s="727"/>
      <c r="AH333" s="727"/>
      <c r="AI333" s="727"/>
      <c r="AJ333" s="689"/>
      <c r="AK333" s="689"/>
      <c r="AL333" s="689"/>
      <c r="AM333" s="689"/>
      <c r="AN333" s="689"/>
      <c r="AO333" s="689"/>
      <c r="AP333" s="689"/>
      <c r="AQ333" s="689"/>
      <c r="AR333" s="689"/>
      <c r="AS333" s="689"/>
      <c r="AT333" s="689"/>
      <c r="AU333" s="689"/>
      <c r="AV333" s="689"/>
      <c r="AW333" s="689"/>
      <c r="AX333" s="689"/>
      <c r="AY333" s="689"/>
      <c r="AZ333" s="689"/>
      <c r="BA333" s="689"/>
    </row>
    <row r="334" spans="1:63" s="55" customFormat="1" ht="13.9" customHeight="1">
      <c r="A334" s="79" t="s">
        <v>132</v>
      </c>
      <c r="I334" s="99"/>
      <c r="Z334" s="689"/>
      <c r="AA334" s="727"/>
      <c r="AB334" s="727"/>
      <c r="AC334" s="727"/>
      <c r="AD334" s="727"/>
      <c r="AE334" s="727"/>
      <c r="AF334" s="727"/>
      <c r="AG334" s="727"/>
      <c r="AH334" s="727"/>
      <c r="AI334" s="727"/>
      <c r="AJ334" s="689"/>
      <c r="AK334" s="689"/>
      <c r="AL334" s="689"/>
      <c r="AM334" s="689"/>
      <c r="AN334" s="689"/>
      <c r="AO334" s="689"/>
      <c r="AP334" s="689"/>
      <c r="AQ334" s="689"/>
      <c r="AR334" s="689"/>
      <c r="AS334" s="689"/>
      <c r="AT334" s="689"/>
      <c r="AU334" s="689"/>
      <c r="AV334" s="689"/>
      <c r="AW334" s="689"/>
      <c r="AX334" s="689"/>
      <c r="AY334" s="689"/>
      <c r="AZ334" s="689"/>
      <c r="BA334" s="689"/>
    </row>
    <row r="335" spans="1:63" s="55" customFormat="1" ht="13.9" customHeight="1">
      <c r="A335" s="80" t="s">
        <v>131</v>
      </c>
      <c r="I335" s="99"/>
      <c r="Z335" s="689"/>
      <c r="AA335" s="727"/>
      <c r="AB335" s="727"/>
      <c r="AC335" s="727"/>
      <c r="AD335" s="727"/>
      <c r="AE335" s="727"/>
      <c r="AF335" s="727"/>
      <c r="AG335" s="727"/>
      <c r="AH335" s="727"/>
      <c r="AI335" s="727"/>
      <c r="AJ335" s="689"/>
      <c r="AK335" s="689"/>
      <c r="AL335" s="689"/>
      <c r="AM335" s="689"/>
      <c r="AN335" s="689"/>
      <c r="AO335" s="689"/>
      <c r="AP335" s="689"/>
      <c r="AQ335" s="689"/>
      <c r="AR335" s="689"/>
      <c r="AS335" s="689"/>
      <c r="AT335" s="689"/>
      <c r="AU335" s="689"/>
      <c r="AV335" s="689"/>
      <c r="AW335" s="689"/>
      <c r="AX335" s="689"/>
      <c r="AY335" s="689"/>
      <c r="AZ335" s="689"/>
      <c r="BA335" s="689"/>
    </row>
    <row r="336" spans="1:63" s="55" customFormat="1" ht="13.9" customHeight="1">
      <c r="A336" s="80" t="s">
        <v>130</v>
      </c>
      <c r="I336" s="99"/>
      <c r="Z336" s="689"/>
      <c r="AA336" s="727"/>
      <c r="AB336" s="727"/>
      <c r="AC336" s="727"/>
      <c r="AD336" s="727"/>
      <c r="AE336" s="727"/>
      <c r="AF336" s="727"/>
      <c r="AG336" s="727"/>
      <c r="AH336" s="727"/>
      <c r="AI336" s="727"/>
      <c r="AJ336" s="689"/>
      <c r="AK336" s="689"/>
      <c r="AL336" s="689"/>
      <c r="AM336" s="689"/>
      <c r="AN336" s="689"/>
      <c r="AO336" s="689"/>
      <c r="AP336" s="689"/>
      <c r="AQ336" s="689"/>
      <c r="AR336" s="689"/>
      <c r="AS336" s="689"/>
      <c r="AT336" s="689"/>
      <c r="AU336" s="689"/>
      <c r="AV336" s="689"/>
      <c r="AW336" s="689"/>
      <c r="AX336" s="689"/>
      <c r="AY336" s="689"/>
      <c r="AZ336" s="689"/>
      <c r="BA336" s="689"/>
    </row>
    <row r="337" spans="1:63" s="55" customFormat="1" ht="13.9" customHeight="1">
      <c r="A337" s="80" t="s">
        <v>129</v>
      </c>
      <c r="I337" s="99"/>
      <c r="Z337" s="689"/>
      <c r="AA337" s="727"/>
      <c r="AB337" s="727"/>
      <c r="AC337" s="727"/>
      <c r="AD337" s="727"/>
      <c r="AE337" s="727"/>
      <c r="AF337" s="727"/>
      <c r="AG337" s="727"/>
      <c r="AH337" s="727"/>
      <c r="AI337" s="727"/>
      <c r="AJ337" s="689"/>
      <c r="AK337" s="689"/>
      <c r="AL337" s="689"/>
      <c r="AM337" s="689"/>
      <c r="AN337" s="689"/>
      <c r="AO337" s="689"/>
      <c r="AP337" s="689"/>
      <c r="AQ337" s="689"/>
      <c r="AR337" s="689"/>
      <c r="AS337" s="689"/>
      <c r="AT337" s="689"/>
      <c r="AU337" s="689"/>
      <c r="AV337" s="689"/>
      <c r="AW337" s="689"/>
      <c r="AX337" s="689"/>
      <c r="AY337" s="689"/>
      <c r="AZ337" s="689"/>
      <c r="BA337" s="689"/>
    </row>
    <row r="338" spans="1:63" s="55" customFormat="1" ht="13.9" customHeight="1">
      <c r="A338" s="75"/>
      <c r="I338" s="99"/>
      <c r="Z338" s="689"/>
      <c r="AA338" s="727"/>
      <c r="AB338" s="727"/>
      <c r="AC338" s="727"/>
      <c r="AD338" s="727"/>
      <c r="AE338" s="727"/>
      <c r="AF338" s="727"/>
      <c r="AG338" s="727"/>
      <c r="AH338" s="727"/>
      <c r="AI338" s="727"/>
      <c r="AJ338" s="689"/>
      <c r="AK338" s="689"/>
      <c r="AL338" s="689"/>
      <c r="AM338" s="689"/>
      <c r="AN338" s="689"/>
      <c r="AO338" s="689"/>
      <c r="AP338" s="689"/>
      <c r="AQ338" s="689"/>
      <c r="AR338" s="689"/>
      <c r="AS338" s="689"/>
      <c r="AT338" s="689"/>
      <c r="AU338" s="689"/>
      <c r="AV338" s="689"/>
      <c r="AW338" s="689"/>
      <c r="AX338" s="689"/>
      <c r="AY338" s="689"/>
      <c r="AZ338" s="689"/>
      <c r="BA338" s="689"/>
    </row>
    <row r="339" spans="1:63" ht="13.9" customHeight="1">
      <c r="A339" s="79" t="s">
        <v>128</v>
      </c>
    </row>
    <row r="340" spans="1:63" ht="13.9" customHeight="1">
      <c r="A340" s="80" t="s">
        <v>127</v>
      </c>
    </row>
    <row r="341" spans="1:63" ht="13.9" customHeight="1">
      <c r="A341" s="80" t="s">
        <v>126</v>
      </c>
    </row>
    <row r="342" spans="1:63" ht="13.9" customHeight="1">
      <c r="A342" s="80" t="s">
        <v>125</v>
      </c>
    </row>
    <row r="343" spans="1:63" ht="13.9" customHeight="1">
      <c r="A343" s="83" t="s">
        <v>124</v>
      </c>
    </row>
    <row r="344" spans="1:63" ht="13.9" customHeight="1">
      <c r="A344" s="80"/>
    </row>
    <row r="345" spans="1:63" ht="13.9" customHeight="1">
      <c r="A345" s="79" t="s">
        <v>123</v>
      </c>
    </row>
    <row r="346" spans="1:63" ht="13.9" customHeight="1">
      <c r="A346" s="80" t="s">
        <v>122</v>
      </c>
      <c r="L346" s="56"/>
    </row>
    <row r="347" spans="1:63" ht="13.9" customHeight="1">
      <c r="A347" s="101" t="s">
        <v>121</v>
      </c>
    </row>
    <row r="348" spans="1:63" ht="13.9" customHeight="1">
      <c r="A348" s="80" t="s">
        <v>120</v>
      </c>
    </row>
    <row r="349" spans="1:63" ht="13.9" customHeight="1">
      <c r="A349" s="80"/>
    </row>
    <row r="350" spans="1:63" s="102" customFormat="1" ht="13.9" customHeight="1">
      <c r="A350" s="147" t="s">
        <v>360</v>
      </c>
      <c r="I350" s="103"/>
      <c r="Y350" s="693"/>
      <c r="Z350" s="689"/>
      <c r="AA350" s="727"/>
      <c r="AB350" s="727"/>
      <c r="AC350" s="727"/>
      <c r="AD350" s="727"/>
      <c r="AE350" s="727"/>
      <c r="AF350" s="727"/>
      <c r="AG350" s="727"/>
      <c r="AH350" s="727"/>
      <c r="AI350" s="727"/>
      <c r="AJ350" s="689"/>
      <c r="AK350" s="689"/>
      <c r="AL350" s="689"/>
      <c r="AM350" s="689"/>
      <c r="AN350" s="689"/>
      <c r="AO350" s="689"/>
      <c r="AP350" s="689"/>
      <c r="AQ350" s="689"/>
      <c r="AR350" s="689"/>
      <c r="AS350" s="689"/>
      <c r="AT350" s="689"/>
      <c r="AU350" s="689"/>
      <c r="AV350" s="689"/>
      <c r="AW350" s="689"/>
      <c r="AX350" s="689"/>
      <c r="AY350" s="689"/>
      <c r="AZ350" s="689"/>
      <c r="BA350" s="689"/>
      <c r="BB350" s="693"/>
      <c r="BC350" s="693"/>
      <c r="BD350" s="693"/>
      <c r="BE350" s="693"/>
      <c r="BF350" s="693"/>
      <c r="BG350" s="693"/>
      <c r="BH350" s="693"/>
      <c r="BI350" s="693"/>
      <c r="BJ350" s="693"/>
      <c r="BK350" s="693"/>
    </row>
    <row r="351" spans="1:63" s="102" customFormat="1" ht="13.9" customHeight="1">
      <c r="A351" s="148" t="s">
        <v>667</v>
      </c>
      <c r="G351" s="148"/>
      <c r="H351" s="148"/>
      <c r="I351" s="103"/>
      <c r="Y351" s="693"/>
      <c r="Z351" s="689"/>
      <c r="AA351" s="727"/>
      <c r="AB351" s="727"/>
      <c r="AC351" s="727"/>
      <c r="AD351" s="727"/>
      <c r="AE351" s="727"/>
      <c r="AF351" s="727"/>
      <c r="AG351" s="727"/>
      <c r="AH351" s="727"/>
      <c r="AI351" s="727"/>
      <c r="AJ351" s="689"/>
      <c r="AK351" s="689"/>
      <c r="AL351" s="689"/>
      <c r="AM351" s="689"/>
      <c r="AN351" s="689"/>
      <c r="AO351" s="689"/>
      <c r="AP351" s="689"/>
      <c r="AQ351" s="689"/>
      <c r="AR351" s="689"/>
      <c r="AS351" s="689"/>
      <c r="AT351" s="689"/>
      <c r="AU351" s="689"/>
      <c r="AV351" s="689"/>
      <c r="AW351" s="689"/>
      <c r="AX351" s="689"/>
      <c r="AY351" s="689"/>
      <c r="AZ351" s="689"/>
      <c r="BA351" s="689"/>
      <c r="BB351" s="693"/>
      <c r="BC351" s="693"/>
      <c r="BD351" s="693"/>
      <c r="BE351" s="693"/>
      <c r="BF351" s="693"/>
      <c r="BG351" s="693"/>
      <c r="BH351" s="693"/>
      <c r="BI351" s="693"/>
      <c r="BJ351" s="693"/>
      <c r="BK351" s="693"/>
    </row>
    <row r="352" spans="1:63" s="102" customFormat="1" ht="13.9" customHeight="1">
      <c r="A352" s="148" t="s">
        <v>361</v>
      </c>
      <c r="I352" s="103"/>
      <c r="Y352" s="693"/>
      <c r="Z352" s="689"/>
      <c r="AA352" s="727"/>
      <c r="AB352" s="727"/>
      <c r="AC352" s="727"/>
      <c r="AD352" s="727"/>
      <c r="AE352" s="727"/>
      <c r="AF352" s="727"/>
      <c r="AG352" s="727"/>
      <c r="AH352" s="727"/>
      <c r="AI352" s="727"/>
      <c r="AJ352" s="689"/>
      <c r="AK352" s="689"/>
      <c r="AL352" s="689"/>
      <c r="AM352" s="689"/>
      <c r="AN352" s="689"/>
      <c r="AO352" s="689"/>
      <c r="AP352" s="689"/>
      <c r="AQ352" s="689"/>
      <c r="AR352" s="689"/>
      <c r="AS352" s="689"/>
      <c r="AT352" s="689"/>
      <c r="AU352" s="689"/>
      <c r="AV352" s="689"/>
      <c r="AW352" s="689"/>
      <c r="AX352" s="689"/>
      <c r="AY352" s="689"/>
      <c r="AZ352" s="689"/>
      <c r="BA352" s="689"/>
      <c r="BB352" s="693"/>
      <c r="BC352" s="693"/>
      <c r="BD352" s="693"/>
      <c r="BE352" s="693"/>
      <c r="BF352" s="693"/>
      <c r="BG352" s="693"/>
      <c r="BH352" s="693"/>
      <c r="BI352" s="693"/>
      <c r="BJ352" s="693"/>
      <c r="BK352" s="693"/>
    </row>
    <row r="353" spans="1:63" s="102" customFormat="1" ht="13.9" customHeight="1">
      <c r="A353" s="148" t="s">
        <v>362</v>
      </c>
      <c r="I353" s="103"/>
      <c r="Y353" s="693"/>
      <c r="Z353" s="689"/>
      <c r="AA353" s="727"/>
      <c r="AB353" s="727"/>
      <c r="AC353" s="727"/>
      <c r="AD353" s="727"/>
      <c r="AE353" s="727"/>
      <c r="AF353" s="727"/>
      <c r="AG353" s="727"/>
      <c r="AH353" s="727"/>
      <c r="AI353" s="727"/>
      <c r="AJ353" s="689"/>
      <c r="AK353" s="689"/>
      <c r="AL353" s="689"/>
      <c r="AM353" s="689"/>
      <c r="AN353" s="689"/>
      <c r="AO353" s="689"/>
      <c r="AP353" s="689"/>
      <c r="AQ353" s="689"/>
      <c r="AR353" s="689"/>
      <c r="AS353" s="689"/>
      <c r="AT353" s="689"/>
      <c r="AU353" s="689"/>
      <c r="AV353" s="689"/>
      <c r="AW353" s="689"/>
      <c r="AX353" s="689"/>
      <c r="AY353" s="689"/>
      <c r="AZ353" s="689"/>
      <c r="BA353" s="689"/>
      <c r="BB353" s="693"/>
      <c r="BC353" s="693"/>
      <c r="BD353" s="693"/>
      <c r="BE353" s="693"/>
      <c r="BF353" s="693"/>
      <c r="BG353" s="693"/>
      <c r="BH353" s="693"/>
      <c r="BI353" s="693"/>
      <c r="BJ353" s="693"/>
      <c r="BK353" s="693"/>
    </row>
    <row r="354" spans="1:63" s="102" customFormat="1" ht="13.9" customHeight="1">
      <c r="A354" s="149" t="s">
        <v>448</v>
      </c>
      <c r="I354" s="103"/>
      <c r="Y354" s="693"/>
      <c r="Z354" s="689"/>
      <c r="AA354" s="727"/>
      <c r="AB354" s="727"/>
      <c r="AC354" s="727"/>
      <c r="AD354" s="727"/>
      <c r="AE354" s="727"/>
      <c r="AF354" s="727"/>
      <c r="AG354" s="727"/>
      <c r="AH354" s="727"/>
      <c r="AI354" s="727"/>
      <c r="AJ354" s="689"/>
      <c r="AK354" s="689"/>
      <c r="AL354" s="689"/>
      <c r="AM354" s="689"/>
      <c r="AN354" s="689"/>
      <c r="AO354" s="689"/>
      <c r="AP354" s="689"/>
      <c r="AQ354" s="689"/>
      <c r="AR354" s="689"/>
      <c r="AS354" s="689"/>
      <c r="AT354" s="689"/>
      <c r="AU354" s="689"/>
      <c r="AV354" s="689"/>
      <c r="AW354" s="689"/>
      <c r="AX354" s="689"/>
      <c r="AY354" s="689"/>
      <c r="AZ354" s="689"/>
      <c r="BA354" s="689"/>
      <c r="BB354" s="693"/>
      <c r="BC354" s="693"/>
      <c r="BD354" s="693"/>
      <c r="BE354" s="693"/>
      <c r="BF354" s="693"/>
      <c r="BG354" s="693"/>
      <c r="BH354" s="693"/>
      <c r="BI354" s="693"/>
      <c r="BJ354" s="693"/>
      <c r="BK354" s="693"/>
    </row>
    <row r="355" spans="1:63" s="102" customFormat="1" ht="13.9" customHeight="1">
      <c r="A355" s="145" t="s">
        <v>640</v>
      </c>
      <c r="I355" s="103"/>
      <c r="Y355" s="693"/>
      <c r="Z355" s="689"/>
      <c r="AA355" s="727"/>
      <c r="AB355" s="727"/>
      <c r="AC355" s="727"/>
      <c r="AD355" s="727"/>
      <c r="AE355" s="727"/>
      <c r="AF355" s="727"/>
      <c r="AG355" s="727"/>
      <c r="AH355" s="727"/>
      <c r="AI355" s="727"/>
      <c r="AJ355" s="689"/>
      <c r="AK355" s="689"/>
      <c r="AL355" s="689"/>
      <c r="AM355" s="689"/>
      <c r="AN355" s="689"/>
      <c r="AO355" s="689"/>
      <c r="AP355" s="689"/>
      <c r="AQ355" s="689"/>
      <c r="AR355" s="689"/>
      <c r="AS355" s="689"/>
      <c r="AT355" s="689"/>
      <c r="AU355" s="689"/>
      <c r="AV355" s="689"/>
      <c r="AW355" s="689"/>
      <c r="AX355" s="689"/>
      <c r="AY355" s="689"/>
      <c r="AZ355" s="689"/>
      <c r="BA355" s="689"/>
      <c r="BB355" s="693"/>
      <c r="BC355" s="693"/>
      <c r="BD355" s="693"/>
      <c r="BE355" s="693"/>
      <c r="BF355" s="693"/>
      <c r="BG355" s="693"/>
      <c r="BH355" s="693"/>
      <c r="BI355" s="693"/>
      <c r="BJ355" s="693"/>
      <c r="BK355" s="693"/>
    </row>
    <row r="356" spans="1:63" s="102" customFormat="1" ht="13.9" customHeight="1">
      <c r="A356" s="145"/>
      <c r="I356" s="103"/>
      <c r="K356" s="148"/>
      <c r="Y356" s="693"/>
      <c r="Z356" s="689"/>
      <c r="AA356" s="727"/>
      <c r="AB356" s="727"/>
      <c r="AC356" s="727"/>
      <c r="AD356" s="727"/>
      <c r="AE356" s="727"/>
      <c r="AF356" s="727"/>
      <c r="AG356" s="727"/>
      <c r="AH356" s="727"/>
      <c r="AI356" s="727"/>
      <c r="AJ356" s="689"/>
      <c r="AK356" s="689"/>
      <c r="AL356" s="689"/>
      <c r="AM356" s="689"/>
      <c r="AN356" s="689"/>
      <c r="AO356" s="689"/>
      <c r="AP356" s="689"/>
      <c r="AQ356" s="689"/>
      <c r="AR356" s="689"/>
      <c r="AS356" s="689"/>
      <c r="AT356" s="689"/>
      <c r="AU356" s="689"/>
      <c r="AV356" s="689"/>
      <c r="AW356" s="689"/>
      <c r="AX356" s="689"/>
      <c r="AY356" s="689"/>
      <c r="AZ356" s="689"/>
      <c r="BA356" s="689"/>
      <c r="BB356" s="693"/>
      <c r="BC356" s="693"/>
      <c r="BD356" s="693"/>
      <c r="BE356" s="693"/>
      <c r="BF356" s="693"/>
      <c r="BG356" s="693"/>
      <c r="BH356" s="693"/>
      <c r="BI356" s="693"/>
      <c r="BJ356" s="693"/>
      <c r="BK356" s="693"/>
    </row>
    <row r="357" spans="1:63" s="102" customFormat="1" ht="13.9" customHeight="1">
      <c r="A357" s="145"/>
      <c r="B357" s="102" t="s">
        <v>669</v>
      </c>
      <c r="I357" s="103"/>
      <c r="Y357" s="693"/>
      <c r="Z357" s="689"/>
      <c r="AA357" s="727"/>
      <c r="AB357" s="727"/>
      <c r="AC357" s="727"/>
      <c r="AD357" s="727"/>
      <c r="AE357" s="727"/>
      <c r="AF357" s="727"/>
      <c r="AG357" s="727"/>
      <c r="AH357" s="727"/>
      <c r="AI357" s="727"/>
      <c r="AJ357" s="689"/>
      <c r="AK357" s="689"/>
      <c r="AL357" s="689"/>
      <c r="AM357" s="689"/>
      <c r="AN357" s="689"/>
      <c r="AO357" s="689"/>
      <c r="AP357" s="689"/>
      <c r="AQ357" s="689"/>
      <c r="AR357" s="689"/>
      <c r="AS357" s="689"/>
      <c r="AT357" s="689"/>
      <c r="AU357" s="689"/>
      <c r="AV357" s="689"/>
      <c r="AW357" s="689"/>
      <c r="AX357" s="689"/>
      <c r="AY357" s="689"/>
      <c r="AZ357" s="689"/>
      <c r="BA357" s="689"/>
      <c r="BB357" s="693"/>
      <c r="BC357" s="693"/>
      <c r="BD357" s="693"/>
      <c r="BE357" s="693"/>
      <c r="BF357" s="693"/>
      <c r="BG357" s="693"/>
      <c r="BH357" s="693"/>
      <c r="BI357" s="693"/>
      <c r="BJ357" s="693"/>
      <c r="BK357" s="693"/>
    </row>
    <row r="358" spans="1:63" s="102" customFormat="1" ht="13.9" customHeight="1">
      <c r="A358" s="145"/>
      <c r="B358" s="407" t="s">
        <v>363</v>
      </c>
      <c r="C358" s="408"/>
      <c r="D358" s="408"/>
      <c r="E358" s="408"/>
      <c r="F358" s="409" t="s">
        <v>364</v>
      </c>
      <c r="G358" s="408"/>
      <c r="H358" s="408"/>
      <c r="I358" s="408"/>
      <c r="J358" s="410"/>
      <c r="Y358" s="693"/>
      <c r="Z358" s="689"/>
      <c r="AA358" s="727"/>
      <c r="AB358" s="727"/>
      <c r="AC358" s="727"/>
      <c r="AD358" s="727"/>
      <c r="AE358" s="727"/>
      <c r="AF358" s="727"/>
      <c r="AG358" s="727"/>
      <c r="AH358" s="727"/>
      <c r="AI358" s="727"/>
      <c r="AJ358" s="689"/>
      <c r="AK358" s="689"/>
      <c r="AL358" s="689"/>
      <c r="AM358" s="689"/>
      <c r="AN358" s="689"/>
      <c r="AO358" s="689"/>
      <c r="AP358" s="689"/>
      <c r="AQ358" s="689"/>
      <c r="AR358" s="689"/>
      <c r="AS358" s="689"/>
      <c r="AT358" s="689"/>
      <c r="AU358" s="689"/>
      <c r="AV358" s="689"/>
      <c r="AW358" s="689"/>
      <c r="AX358" s="689"/>
      <c r="AY358" s="689"/>
      <c r="AZ358" s="689"/>
      <c r="BA358" s="689"/>
      <c r="BB358" s="693"/>
      <c r="BC358" s="693"/>
      <c r="BD358" s="693"/>
      <c r="BE358" s="693"/>
      <c r="BF358" s="693"/>
      <c r="BG358" s="693"/>
      <c r="BH358" s="693"/>
      <c r="BI358" s="693"/>
      <c r="BJ358" s="693"/>
      <c r="BK358" s="693"/>
    </row>
    <row r="359" spans="1:63" s="102" customFormat="1" ht="13.9" customHeight="1">
      <c r="A359" s="145"/>
      <c r="B359" s="411" t="s">
        <v>356</v>
      </c>
      <c r="C359" s="412"/>
      <c r="D359" s="412"/>
      <c r="E359" s="412"/>
      <c r="F359" s="412" t="s">
        <v>365</v>
      </c>
      <c r="G359" s="412"/>
      <c r="H359" s="412"/>
      <c r="I359" s="412"/>
      <c r="J359" s="413"/>
      <c r="K359" s="148"/>
      <c r="Y359" s="693"/>
      <c r="Z359" s="689"/>
      <c r="AA359" s="727"/>
      <c r="AB359" s="727"/>
      <c r="AC359" s="727"/>
      <c r="AD359" s="727"/>
      <c r="AE359" s="727"/>
      <c r="AF359" s="727"/>
      <c r="AG359" s="727"/>
      <c r="AH359" s="727"/>
      <c r="AI359" s="727"/>
      <c r="AJ359" s="689"/>
      <c r="AK359" s="689"/>
      <c r="AL359" s="689"/>
      <c r="AM359" s="689"/>
      <c r="AN359" s="689"/>
      <c r="AO359" s="689"/>
      <c r="AP359" s="689"/>
      <c r="AQ359" s="689"/>
      <c r="AR359" s="689"/>
      <c r="AS359" s="689"/>
      <c r="AT359" s="689"/>
      <c r="AU359" s="689"/>
      <c r="AV359" s="689"/>
      <c r="AW359" s="689"/>
      <c r="AX359" s="689"/>
      <c r="AY359" s="689"/>
      <c r="AZ359" s="689"/>
      <c r="BA359" s="689"/>
      <c r="BB359" s="693"/>
      <c r="BC359" s="693"/>
      <c r="BD359" s="693"/>
      <c r="BE359" s="693"/>
      <c r="BF359" s="693"/>
      <c r="BG359" s="693"/>
      <c r="BH359" s="693"/>
      <c r="BI359" s="693"/>
      <c r="BJ359" s="693"/>
      <c r="BK359" s="693"/>
    </row>
    <row r="360" spans="1:63" s="102" customFormat="1" ht="13.9" customHeight="1">
      <c r="A360" s="145"/>
      <c r="B360" s="411" t="s">
        <v>366</v>
      </c>
      <c r="C360" s="412"/>
      <c r="D360" s="412"/>
      <c r="E360" s="412"/>
      <c r="F360" s="412" t="s">
        <v>367</v>
      </c>
      <c r="G360" s="412"/>
      <c r="H360" s="412"/>
      <c r="I360" s="412"/>
      <c r="J360" s="413"/>
      <c r="K360" s="148"/>
      <c r="Y360" s="693"/>
      <c r="Z360" s="689"/>
      <c r="AA360" s="727"/>
      <c r="AB360" s="727"/>
      <c r="AC360" s="727"/>
      <c r="AD360" s="727"/>
      <c r="AE360" s="727"/>
      <c r="AF360" s="727"/>
      <c r="AG360" s="727"/>
      <c r="AH360" s="727"/>
      <c r="AI360" s="727"/>
      <c r="AJ360" s="689"/>
      <c r="AK360" s="689"/>
      <c r="AL360" s="689"/>
      <c r="AM360" s="689"/>
      <c r="AN360" s="689"/>
      <c r="AO360" s="689"/>
      <c r="AP360" s="689"/>
      <c r="AQ360" s="689"/>
      <c r="AR360" s="689"/>
      <c r="AS360" s="689"/>
      <c r="AT360" s="689"/>
      <c r="AU360" s="689"/>
      <c r="AV360" s="689"/>
      <c r="AW360" s="689"/>
      <c r="AX360" s="689"/>
      <c r="AY360" s="689"/>
      <c r="AZ360" s="689"/>
      <c r="BA360" s="689"/>
      <c r="BB360" s="693"/>
      <c r="BC360" s="693"/>
      <c r="BD360" s="693"/>
      <c r="BE360" s="693"/>
      <c r="BF360" s="693"/>
      <c r="BG360" s="693"/>
      <c r="BH360" s="693"/>
      <c r="BI360" s="693"/>
      <c r="BJ360" s="693"/>
      <c r="BK360" s="693"/>
    </row>
    <row r="361" spans="1:63" s="102" customFormat="1" ht="13.9" customHeight="1">
      <c r="A361" s="145"/>
      <c r="B361" s="414" t="s">
        <v>368</v>
      </c>
      <c r="C361" s="412"/>
      <c r="D361" s="412"/>
      <c r="E361" s="412"/>
      <c r="F361" s="415" t="s">
        <v>369</v>
      </c>
      <c r="G361" s="412"/>
      <c r="H361" s="412"/>
      <c r="I361" s="412"/>
      <c r="J361" s="413"/>
      <c r="K361" s="148"/>
      <c r="Y361" s="693"/>
      <c r="Z361" s="689"/>
      <c r="AA361" s="727"/>
      <c r="AB361" s="727"/>
      <c r="AC361" s="727"/>
      <c r="AD361" s="727"/>
      <c r="AE361" s="727"/>
      <c r="AF361" s="727"/>
      <c r="AG361" s="727"/>
      <c r="AH361" s="727"/>
      <c r="AI361" s="727"/>
      <c r="AJ361" s="689"/>
      <c r="AK361" s="689"/>
      <c r="AL361" s="689"/>
      <c r="AM361" s="689"/>
      <c r="AN361" s="689"/>
      <c r="AO361" s="689"/>
      <c r="AP361" s="689"/>
      <c r="AQ361" s="689"/>
      <c r="AR361" s="689"/>
      <c r="AS361" s="689"/>
      <c r="AT361" s="689"/>
      <c r="AU361" s="689"/>
      <c r="AV361" s="689"/>
      <c r="AW361" s="689"/>
      <c r="AX361" s="689"/>
      <c r="AY361" s="689"/>
      <c r="AZ361" s="689"/>
      <c r="BA361" s="689"/>
      <c r="BB361" s="693"/>
      <c r="BC361" s="693"/>
      <c r="BD361" s="693"/>
      <c r="BE361" s="693"/>
      <c r="BF361" s="693"/>
      <c r="BG361" s="693"/>
      <c r="BH361" s="693"/>
      <c r="BI361" s="693"/>
      <c r="BJ361" s="693"/>
      <c r="BK361" s="693"/>
    </row>
    <row r="362" spans="1:63" s="102" customFormat="1" ht="13.9" customHeight="1">
      <c r="A362" s="145"/>
      <c r="B362" s="411" t="s">
        <v>354</v>
      </c>
      <c r="C362" s="412"/>
      <c r="D362" s="412"/>
      <c r="E362" s="412"/>
      <c r="F362" s="412" t="s">
        <v>370</v>
      </c>
      <c r="G362" s="412"/>
      <c r="H362" s="412"/>
      <c r="I362" s="412"/>
      <c r="J362" s="413"/>
      <c r="K362" s="148"/>
      <c r="Y362" s="693"/>
      <c r="Z362" s="689"/>
      <c r="AA362" s="727"/>
      <c r="AB362" s="727"/>
      <c r="AC362" s="727"/>
      <c r="AD362" s="727"/>
      <c r="AE362" s="727"/>
      <c r="AF362" s="727"/>
      <c r="AG362" s="727"/>
      <c r="AH362" s="727"/>
      <c r="AI362" s="727"/>
      <c r="AJ362" s="689"/>
      <c r="AK362" s="689"/>
      <c r="AL362" s="689"/>
      <c r="AM362" s="689"/>
      <c r="AN362" s="689"/>
      <c r="AO362" s="689"/>
      <c r="AP362" s="689"/>
      <c r="AQ362" s="689"/>
      <c r="AR362" s="689"/>
      <c r="AS362" s="689"/>
      <c r="AT362" s="689"/>
      <c r="AU362" s="689"/>
      <c r="AV362" s="689"/>
      <c r="AW362" s="689"/>
      <c r="AX362" s="689"/>
      <c r="AY362" s="689"/>
      <c r="AZ362" s="689"/>
      <c r="BA362" s="689"/>
      <c r="BB362" s="693"/>
      <c r="BC362" s="693"/>
      <c r="BD362" s="693"/>
      <c r="BE362" s="693"/>
      <c r="BF362" s="693"/>
      <c r="BG362" s="693"/>
      <c r="BH362" s="693"/>
      <c r="BI362" s="693"/>
      <c r="BJ362" s="693"/>
      <c r="BK362" s="693"/>
    </row>
    <row r="363" spans="1:63" s="102" customFormat="1" ht="13.9" customHeight="1">
      <c r="B363" s="411" t="s">
        <v>353</v>
      </c>
      <c r="C363" s="412"/>
      <c r="D363" s="412"/>
      <c r="E363" s="412"/>
      <c r="F363" s="412" t="s">
        <v>371</v>
      </c>
      <c r="G363" s="412"/>
      <c r="H363" s="412"/>
      <c r="I363" s="412"/>
      <c r="J363" s="413"/>
      <c r="Y363" s="693"/>
      <c r="Z363" s="689"/>
      <c r="AA363" s="727"/>
      <c r="AB363" s="727"/>
      <c r="AC363" s="727"/>
      <c r="AD363" s="727"/>
      <c r="AE363" s="727"/>
      <c r="AF363" s="727"/>
      <c r="AG363" s="727"/>
      <c r="AH363" s="727"/>
      <c r="AI363" s="727"/>
      <c r="AJ363" s="689"/>
      <c r="AK363" s="689"/>
      <c r="AL363" s="689"/>
      <c r="AM363" s="689"/>
      <c r="AN363" s="689"/>
      <c r="AO363" s="689"/>
      <c r="AP363" s="689"/>
      <c r="AQ363" s="689"/>
      <c r="AR363" s="689"/>
      <c r="AS363" s="689"/>
      <c r="AT363" s="689"/>
      <c r="AU363" s="689"/>
      <c r="AV363" s="689"/>
      <c r="AW363" s="689"/>
      <c r="AX363" s="689"/>
      <c r="AY363" s="689"/>
      <c r="AZ363" s="689"/>
      <c r="BA363" s="689"/>
      <c r="BB363" s="693"/>
      <c r="BC363" s="693"/>
      <c r="BD363" s="693"/>
      <c r="BE363" s="693"/>
      <c r="BF363" s="693"/>
      <c r="BG363" s="693"/>
      <c r="BH363" s="693"/>
      <c r="BI363" s="693"/>
      <c r="BJ363" s="693"/>
      <c r="BK363" s="693"/>
    </row>
    <row r="364" spans="1:63" s="102" customFormat="1" ht="13.9" customHeight="1">
      <c r="B364" s="416" t="s">
        <v>352</v>
      </c>
      <c r="C364" s="417"/>
      <c r="D364" s="417"/>
      <c r="E364" s="417"/>
      <c r="F364" s="417" t="s">
        <v>372</v>
      </c>
      <c r="G364" s="417"/>
      <c r="H364" s="417"/>
      <c r="I364" s="417"/>
      <c r="J364" s="418"/>
      <c r="Y364" s="693"/>
      <c r="Z364" s="689"/>
      <c r="AA364" s="727"/>
      <c r="AB364" s="727"/>
      <c r="AC364" s="727"/>
      <c r="AD364" s="727"/>
      <c r="AE364" s="727"/>
      <c r="AF364" s="727"/>
      <c r="AG364" s="727"/>
      <c r="AH364" s="727"/>
      <c r="AI364" s="727"/>
      <c r="AJ364" s="689"/>
      <c r="AK364" s="689"/>
      <c r="AL364" s="689"/>
      <c r="AM364" s="689"/>
      <c r="AN364" s="689"/>
      <c r="AO364" s="689"/>
      <c r="AP364" s="689"/>
      <c r="AQ364" s="689"/>
      <c r="AR364" s="689"/>
      <c r="AS364" s="689"/>
      <c r="AT364" s="689"/>
      <c r="AU364" s="689"/>
      <c r="AV364" s="689"/>
      <c r="AW364" s="689"/>
      <c r="AX364" s="689"/>
      <c r="AY364" s="689"/>
      <c r="AZ364" s="689"/>
      <c r="BA364" s="689"/>
      <c r="BB364" s="693"/>
      <c r="BC364" s="693"/>
      <c r="BD364" s="693"/>
      <c r="BE364" s="693"/>
      <c r="BF364" s="693"/>
      <c r="BG364" s="693"/>
      <c r="BH364" s="693"/>
      <c r="BI364" s="693"/>
      <c r="BJ364" s="693"/>
      <c r="BK364" s="693"/>
    </row>
    <row r="365" spans="1:63" s="102" customFormat="1" ht="13.9" customHeight="1">
      <c r="B365" s="150" t="s">
        <v>662</v>
      </c>
      <c r="I365" s="103"/>
      <c r="K365" s="148"/>
      <c r="Y365" s="693"/>
      <c r="Z365" s="689"/>
      <c r="AA365" s="727"/>
      <c r="AB365" s="727"/>
      <c r="AC365" s="727"/>
      <c r="AD365" s="727"/>
      <c r="AE365" s="727"/>
      <c r="AF365" s="727"/>
      <c r="AG365" s="727"/>
      <c r="AH365" s="727"/>
      <c r="AI365" s="727"/>
      <c r="AJ365" s="689"/>
      <c r="AK365" s="689"/>
      <c r="AL365" s="689"/>
      <c r="AM365" s="689"/>
      <c r="AN365" s="689"/>
      <c r="AO365" s="689"/>
      <c r="AP365" s="689"/>
      <c r="AQ365" s="689"/>
      <c r="AR365" s="689"/>
      <c r="AS365" s="689"/>
      <c r="AT365" s="689"/>
      <c r="AU365" s="689"/>
      <c r="AV365" s="689"/>
      <c r="AW365" s="689"/>
      <c r="AX365" s="689"/>
      <c r="AY365" s="689"/>
      <c r="AZ365" s="689"/>
      <c r="BA365" s="689"/>
      <c r="BB365" s="693"/>
      <c r="BC365" s="693"/>
      <c r="BD365" s="693"/>
      <c r="BE365" s="693"/>
      <c r="BF365" s="693"/>
      <c r="BG365" s="693"/>
      <c r="BH365" s="693"/>
      <c r="BI365" s="693"/>
      <c r="BJ365" s="693"/>
      <c r="BK365" s="693"/>
    </row>
    <row r="366" spans="1:63" s="102" customFormat="1" ht="13.9" customHeight="1">
      <c r="I366" s="103"/>
      <c r="K366" s="148"/>
      <c r="Y366" s="693"/>
      <c r="Z366" s="689"/>
      <c r="AA366" s="727"/>
      <c r="AB366" s="727"/>
      <c r="AC366" s="727"/>
      <c r="AD366" s="727"/>
      <c r="AE366" s="727"/>
      <c r="AF366" s="727"/>
      <c r="AG366" s="727"/>
      <c r="AH366" s="727"/>
      <c r="AI366" s="727"/>
      <c r="AJ366" s="689"/>
      <c r="AK366" s="689"/>
      <c r="AL366" s="689"/>
      <c r="AM366" s="689"/>
      <c r="AN366" s="689"/>
      <c r="AO366" s="689"/>
      <c r="AP366" s="689"/>
      <c r="AQ366" s="689"/>
      <c r="AR366" s="689"/>
      <c r="AS366" s="689"/>
      <c r="AT366" s="689"/>
      <c r="AU366" s="689"/>
      <c r="AV366" s="689"/>
      <c r="AW366" s="689"/>
      <c r="AX366" s="689"/>
      <c r="AY366" s="689"/>
      <c r="AZ366" s="689"/>
      <c r="BA366" s="689"/>
      <c r="BB366" s="693"/>
      <c r="BC366" s="693"/>
      <c r="BD366" s="693"/>
      <c r="BE366" s="693"/>
      <c r="BF366" s="693"/>
      <c r="BG366" s="693"/>
      <c r="BH366" s="693"/>
      <c r="BI366" s="693"/>
      <c r="BJ366" s="693"/>
      <c r="BK366" s="693"/>
    </row>
    <row r="367" spans="1:63" s="102" customFormat="1" ht="13.9" customHeight="1">
      <c r="A367" s="149" t="s">
        <v>445</v>
      </c>
      <c r="I367" s="103"/>
      <c r="Y367" s="693"/>
      <c r="Z367" s="689"/>
      <c r="AA367" s="727"/>
      <c r="AB367" s="727"/>
      <c r="AC367" s="727"/>
      <c r="AD367" s="727"/>
      <c r="AE367" s="727"/>
      <c r="AF367" s="727"/>
      <c r="AG367" s="727"/>
      <c r="AH367" s="727"/>
      <c r="AI367" s="727"/>
      <c r="AJ367" s="689"/>
      <c r="AK367" s="689"/>
      <c r="AL367" s="689"/>
      <c r="AM367" s="689"/>
      <c r="AN367" s="689"/>
      <c r="AO367" s="689"/>
      <c r="AP367" s="689"/>
      <c r="AQ367" s="689"/>
      <c r="AR367" s="689"/>
      <c r="AS367" s="689"/>
      <c r="AT367" s="689"/>
      <c r="AU367" s="689"/>
      <c r="AV367" s="689"/>
      <c r="AW367" s="689"/>
      <c r="AX367" s="689"/>
      <c r="AY367" s="689"/>
      <c r="AZ367" s="689"/>
      <c r="BA367" s="689"/>
      <c r="BB367" s="693"/>
      <c r="BC367" s="693"/>
      <c r="BD367" s="693"/>
      <c r="BE367" s="693"/>
      <c r="BF367" s="693"/>
      <c r="BG367" s="693"/>
      <c r="BH367" s="693"/>
      <c r="BI367" s="693"/>
      <c r="BJ367" s="693"/>
      <c r="BK367" s="693"/>
    </row>
    <row r="368" spans="1:63" s="102" customFormat="1" ht="13.9" customHeight="1">
      <c r="A368" s="148" t="s">
        <v>668</v>
      </c>
      <c r="I368" s="103"/>
      <c r="Y368" s="693"/>
      <c r="Z368" s="689"/>
      <c r="AA368" s="727"/>
      <c r="AB368" s="727"/>
      <c r="AC368" s="727"/>
      <c r="AD368" s="727"/>
      <c r="AE368" s="727"/>
      <c r="AF368" s="727"/>
      <c r="AG368" s="727"/>
      <c r="AH368" s="727"/>
      <c r="AI368" s="727"/>
      <c r="AJ368" s="689"/>
      <c r="AK368" s="689"/>
      <c r="AL368" s="689"/>
      <c r="AM368" s="689"/>
      <c r="AN368" s="689"/>
      <c r="AO368" s="689"/>
      <c r="AP368" s="689"/>
      <c r="AQ368" s="689"/>
      <c r="AR368" s="689"/>
      <c r="AS368" s="689"/>
      <c r="AT368" s="689"/>
      <c r="AU368" s="689"/>
      <c r="AV368" s="689"/>
      <c r="AW368" s="689"/>
      <c r="AX368" s="689"/>
      <c r="AY368" s="689"/>
      <c r="AZ368" s="689"/>
      <c r="BA368" s="689"/>
      <c r="BB368" s="693"/>
      <c r="BC368" s="693"/>
      <c r="BD368" s="693"/>
      <c r="BE368" s="693"/>
      <c r="BF368" s="693"/>
      <c r="BG368" s="693"/>
      <c r="BH368" s="693"/>
      <c r="BI368" s="693"/>
      <c r="BJ368" s="693"/>
      <c r="BK368" s="693"/>
    </row>
    <row r="369" spans="1:63" s="102" customFormat="1" ht="13.9" customHeight="1">
      <c r="A369" s="151" t="s">
        <v>501</v>
      </c>
      <c r="I369" s="103"/>
      <c r="Y369" s="693"/>
      <c r="Z369" s="689"/>
      <c r="AA369" s="727"/>
      <c r="AB369" s="727"/>
      <c r="AC369" s="727"/>
      <c r="AD369" s="727"/>
      <c r="AE369" s="727"/>
      <c r="AF369" s="727"/>
      <c r="AG369" s="727"/>
      <c r="AH369" s="727"/>
      <c r="AI369" s="727"/>
      <c r="AJ369" s="689"/>
      <c r="AK369" s="689"/>
      <c r="AL369" s="689"/>
      <c r="AM369" s="689"/>
      <c r="AN369" s="689"/>
      <c r="AO369" s="689"/>
      <c r="AP369" s="689"/>
      <c r="AQ369" s="689"/>
      <c r="AR369" s="689"/>
      <c r="AS369" s="689"/>
      <c r="AT369" s="689"/>
      <c r="AU369" s="689"/>
      <c r="AV369" s="689"/>
      <c r="AW369" s="689"/>
      <c r="AX369" s="689"/>
      <c r="AY369" s="689"/>
      <c r="AZ369" s="689"/>
      <c r="BA369" s="689"/>
      <c r="BB369" s="693"/>
      <c r="BC369" s="693"/>
      <c r="BD369" s="693"/>
      <c r="BE369" s="693"/>
      <c r="BF369" s="693"/>
      <c r="BG369" s="693"/>
      <c r="BH369" s="693"/>
      <c r="BI369" s="693"/>
      <c r="BJ369" s="693"/>
      <c r="BK369" s="693"/>
    </row>
    <row r="370" spans="1:63" s="102" customFormat="1" ht="13.9" customHeight="1">
      <c r="A370" s="591" t="s">
        <v>6507</v>
      </c>
      <c r="I370" s="103"/>
      <c r="Y370" s="693"/>
      <c r="Z370" s="689"/>
      <c r="AA370" s="727"/>
      <c r="AB370" s="727"/>
      <c r="AC370" s="727"/>
      <c r="AD370" s="727"/>
      <c r="AE370" s="727"/>
      <c r="AF370" s="727"/>
      <c r="AG370" s="727"/>
      <c r="AH370" s="727"/>
      <c r="AI370" s="727"/>
      <c r="AJ370" s="689"/>
      <c r="AK370" s="689"/>
      <c r="AL370" s="689"/>
      <c r="AM370" s="689"/>
      <c r="AN370" s="689"/>
      <c r="AO370" s="689"/>
      <c r="AP370" s="689"/>
      <c r="AQ370" s="689"/>
      <c r="AR370" s="689"/>
      <c r="AS370" s="689"/>
      <c r="AT370" s="689"/>
      <c r="AU370" s="689"/>
      <c r="AV370" s="689"/>
      <c r="AW370" s="689"/>
      <c r="AX370" s="689"/>
      <c r="AY370" s="689"/>
      <c r="AZ370" s="689"/>
      <c r="BA370" s="689"/>
      <c r="BB370" s="693"/>
      <c r="BC370" s="693"/>
      <c r="BD370" s="693"/>
      <c r="BE370" s="693"/>
      <c r="BF370" s="693"/>
      <c r="BG370" s="693"/>
      <c r="BH370" s="693"/>
      <c r="BI370" s="693"/>
      <c r="BJ370" s="693"/>
      <c r="BK370" s="693"/>
    </row>
    <row r="371" spans="1:63" s="102" customFormat="1" ht="13.9" customHeight="1">
      <c r="A371" s="148" t="s">
        <v>515</v>
      </c>
      <c r="I371" s="103"/>
      <c r="Y371" s="693"/>
      <c r="Z371" s="689"/>
      <c r="AA371" s="727"/>
      <c r="AB371" s="727"/>
      <c r="AC371" s="727"/>
      <c r="AD371" s="727"/>
      <c r="AE371" s="727"/>
      <c r="AF371" s="727"/>
      <c r="AG371" s="727"/>
      <c r="AH371" s="727"/>
      <c r="AI371" s="727"/>
      <c r="AJ371" s="689"/>
      <c r="AK371" s="689"/>
      <c r="AL371" s="689"/>
      <c r="AM371" s="689"/>
      <c r="AN371" s="689"/>
      <c r="AO371" s="689"/>
      <c r="AP371" s="689"/>
      <c r="AQ371" s="689"/>
      <c r="AR371" s="689"/>
      <c r="AS371" s="689"/>
      <c r="AT371" s="689"/>
      <c r="AU371" s="689"/>
      <c r="AV371" s="689"/>
      <c r="AW371" s="689"/>
      <c r="AX371" s="689"/>
      <c r="AY371" s="689"/>
      <c r="AZ371" s="689"/>
      <c r="BA371" s="689"/>
      <c r="BB371" s="693"/>
      <c r="BC371" s="693"/>
      <c r="BD371" s="693"/>
      <c r="BE371" s="693"/>
      <c r="BF371" s="693"/>
      <c r="BG371" s="693"/>
      <c r="BH371" s="693"/>
      <c r="BI371" s="693"/>
      <c r="BJ371" s="693"/>
      <c r="BK371" s="693"/>
    </row>
    <row r="372" spans="1:63" s="102" customFormat="1">
      <c r="A372" s="149" t="s">
        <v>446</v>
      </c>
      <c r="I372" s="103"/>
      <c r="Y372" s="693"/>
      <c r="Z372" s="689"/>
      <c r="AA372" s="727"/>
      <c r="AB372" s="727"/>
      <c r="AC372" s="727"/>
      <c r="AD372" s="727"/>
      <c r="AE372" s="727"/>
      <c r="AF372" s="727"/>
      <c r="AG372" s="727"/>
      <c r="AH372" s="727"/>
      <c r="AI372" s="727"/>
      <c r="AJ372" s="689"/>
      <c r="AK372" s="689"/>
      <c r="AL372" s="689"/>
      <c r="AM372" s="689"/>
      <c r="AN372" s="689"/>
      <c r="AO372" s="689"/>
      <c r="AP372" s="689"/>
      <c r="AQ372" s="689"/>
      <c r="AR372" s="689"/>
      <c r="AS372" s="689"/>
      <c r="AT372" s="689"/>
      <c r="AU372" s="689"/>
      <c r="AV372" s="689"/>
      <c r="AW372" s="689"/>
      <c r="AX372" s="689"/>
      <c r="AY372" s="689"/>
      <c r="AZ372" s="689"/>
      <c r="BA372" s="689"/>
      <c r="BB372" s="693"/>
      <c r="BC372" s="693"/>
      <c r="BD372" s="693"/>
      <c r="BE372" s="693"/>
      <c r="BF372" s="693"/>
      <c r="BG372" s="693"/>
      <c r="BH372" s="693"/>
      <c r="BI372" s="693"/>
      <c r="BJ372" s="693"/>
      <c r="BK372" s="693"/>
    </row>
    <row r="373" spans="1:63" s="102" customFormat="1">
      <c r="A373" s="151" t="s">
        <v>447</v>
      </c>
      <c r="I373" s="103"/>
      <c r="Y373" s="693"/>
      <c r="Z373" s="689"/>
      <c r="AA373" s="727"/>
      <c r="AB373" s="727"/>
      <c r="AC373" s="727"/>
      <c r="AD373" s="727"/>
      <c r="AE373" s="727"/>
      <c r="AF373" s="727"/>
      <c r="AG373" s="727"/>
      <c r="AH373" s="727"/>
      <c r="AI373" s="727"/>
      <c r="AJ373" s="689"/>
      <c r="AK373" s="689"/>
      <c r="AL373" s="689"/>
      <c r="AM373" s="689"/>
      <c r="AN373" s="689"/>
      <c r="AO373" s="689"/>
      <c r="AP373" s="689"/>
      <c r="AQ373" s="689"/>
      <c r="AR373" s="689"/>
      <c r="AS373" s="689"/>
      <c r="AT373" s="689"/>
      <c r="AU373" s="689"/>
      <c r="AV373" s="689"/>
      <c r="AW373" s="689"/>
      <c r="AX373" s="689"/>
      <c r="AY373" s="689"/>
      <c r="AZ373" s="689"/>
      <c r="BA373" s="689"/>
      <c r="BB373" s="693"/>
      <c r="BC373" s="693"/>
      <c r="BD373" s="693"/>
      <c r="BE373" s="693"/>
      <c r="BF373" s="693"/>
      <c r="BG373" s="693"/>
      <c r="BH373" s="693"/>
      <c r="BI373" s="693"/>
      <c r="BJ373" s="693"/>
      <c r="BK373" s="693"/>
    </row>
    <row r="374" spans="1:63" s="102" customFormat="1">
      <c r="A374" s="151" t="s">
        <v>614</v>
      </c>
      <c r="I374" s="103"/>
      <c r="Y374" s="693"/>
      <c r="Z374" s="689"/>
      <c r="AA374" s="727"/>
      <c r="AB374" s="727"/>
      <c r="AC374" s="727"/>
      <c r="AD374" s="727"/>
      <c r="AE374" s="727"/>
      <c r="AF374" s="727"/>
      <c r="AG374" s="727"/>
      <c r="AH374" s="727"/>
      <c r="AI374" s="727"/>
      <c r="AJ374" s="689"/>
      <c r="AK374" s="689"/>
      <c r="AL374" s="689"/>
      <c r="AM374" s="689"/>
      <c r="AN374" s="689"/>
      <c r="AO374" s="689"/>
      <c r="AP374" s="689"/>
      <c r="AQ374" s="689"/>
      <c r="AR374" s="689"/>
      <c r="AS374" s="689"/>
      <c r="AT374" s="689"/>
      <c r="AU374" s="689"/>
      <c r="AV374" s="689"/>
      <c r="AW374" s="689"/>
      <c r="AX374" s="689"/>
      <c r="AY374" s="689"/>
      <c r="AZ374" s="689"/>
      <c r="BA374" s="689"/>
      <c r="BB374" s="693"/>
      <c r="BC374" s="693"/>
      <c r="BD374" s="693"/>
      <c r="BE374" s="693"/>
      <c r="BF374" s="693"/>
      <c r="BG374" s="693"/>
      <c r="BH374" s="693"/>
      <c r="BI374" s="693"/>
      <c r="BJ374" s="693"/>
      <c r="BK374" s="693"/>
    </row>
    <row r="375" spans="1:63" s="102" customFormat="1">
      <c r="A375" s="591" t="s">
        <v>6508</v>
      </c>
      <c r="I375" s="103"/>
      <c r="Y375" s="693"/>
      <c r="Z375" s="689"/>
      <c r="AA375" s="727"/>
      <c r="AB375" s="727"/>
      <c r="AC375" s="727"/>
      <c r="AD375" s="727"/>
      <c r="AE375" s="727"/>
      <c r="AF375" s="727"/>
      <c r="AG375" s="727"/>
      <c r="AH375" s="727"/>
      <c r="AI375" s="727"/>
      <c r="AJ375" s="689"/>
      <c r="AK375" s="689"/>
      <c r="AL375" s="689"/>
      <c r="AM375" s="689"/>
      <c r="AN375" s="689"/>
      <c r="AO375" s="689"/>
      <c r="AP375" s="689"/>
      <c r="AQ375" s="689"/>
      <c r="AR375" s="689"/>
      <c r="AS375" s="689"/>
      <c r="AT375" s="689"/>
      <c r="AU375" s="689"/>
      <c r="AV375" s="689"/>
      <c r="AW375" s="689"/>
      <c r="AX375" s="689"/>
      <c r="AY375" s="689"/>
      <c r="AZ375" s="689"/>
      <c r="BA375" s="689"/>
      <c r="BB375" s="693"/>
      <c r="BC375" s="693"/>
      <c r="BD375" s="693"/>
      <c r="BE375" s="693"/>
      <c r="BF375" s="693"/>
      <c r="BG375" s="693"/>
      <c r="BH375" s="693"/>
      <c r="BI375" s="693"/>
      <c r="BJ375" s="693"/>
      <c r="BK375" s="693"/>
    </row>
    <row r="376" spans="1:63" s="102" customFormat="1">
      <c r="A376" s="149" t="str">
        <f>"Another sub universe that will be used is NewCos, as discussed in "&amp;INDEX(Workbook,1)&amp;"."</f>
        <v>Another sub universe that will be used is NewCos, as discussed in Part I Review (Workbook 1).</v>
      </c>
      <c r="B376" s="148"/>
      <c r="I376" s="103"/>
      <c r="Y376" s="693"/>
      <c r="Z376" s="689"/>
      <c r="AA376" s="727"/>
      <c r="AB376" s="727"/>
      <c r="AC376" s="727"/>
      <c r="AD376" s="727"/>
      <c r="AE376" s="727"/>
      <c r="AF376" s="727"/>
      <c r="AG376" s="727"/>
      <c r="AH376" s="727"/>
      <c r="AI376" s="727"/>
      <c r="AJ376" s="689"/>
      <c r="AK376" s="689"/>
      <c r="AL376" s="689"/>
      <c r="AM376" s="689"/>
      <c r="AN376" s="689"/>
      <c r="AO376" s="689"/>
      <c r="AP376" s="689"/>
      <c r="AQ376" s="689"/>
      <c r="AR376" s="689"/>
      <c r="AS376" s="689"/>
      <c r="AT376" s="689"/>
      <c r="AU376" s="689"/>
      <c r="AV376" s="689"/>
      <c r="AW376" s="689"/>
      <c r="AX376" s="689"/>
      <c r="AY376" s="689"/>
      <c r="AZ376" s="689"/>
      <c r="BA376" s="689"/>
      <c r="BB376" s="693"/>
      <c r="BC376" s="693"/>
      <c r="BD376" s="693"/>
      <c r="BE376" s="693"/>
      <c r="BF376" s="693"/>
      <c r="BG376" s="693"/>
      <c r="BH376" s="693"/>
      <c r="BI376" s="693"/>
      <c r="BJ376" s="693"/>
      <c r="BK376" s="693"/>
    </row>
    <row r="377" spans="1:63" s="102" customFormat="1">
      <c r="A377" s="151" t="s">
        <v>631</v>
      </c>
      <c r="I377" s="103"/>
      <c r="Y377" s="693"/>
      <c r="Z377" s="689"/>
      <c r="AA377" s="727"/>
      <c r="AB377" s="727"/>
      <c r="AC377" s="727"/>
      <c r="AD377" s="727"/>
      <c r="AE377" s="727"/>
      <c r="AF377" s="727"/>
      <c r="AG377" s="727"/>
      <c r="AH377" s="727"/>
      <c r="AI377" s="727"/>
      <c r="AJ377" s="689"/>
      <c r="AK377" s="689"/>
      <c r="AL377" s="689"/>
      <c r="AM377" s="689"/>
      <c r="AN377" s="689"/>
      <c r="AO377" s="689"/>
      <c r="AP377" s="689"/>
      <c r="AQ377" s="689"/>
      <c r="AR377" s="689"/>
      <c r="AS377" s="689"/>
      <c r="AT377" s="689"/>
      <c r="AU377" s="689"/>
      <c r="AV377" s="689"/>
      <c r="AW377" s="689"/>
      <c r="AX377" s="689"/>
      <c r="AY377" s="689"/>
      <c r="AZ377" s="689"/>
      <c r="BA377" s="689"/>
      <c r="BB377" s="693"/>
      <c r="BC377" s="693"/>
      <c r="BD377" s="693"/>
      <c r="BE377" s="693"/>
      <c r="BF377" s="693"/>
      <c r="BG377" s="693"/>
      <c r="BH377" s="693"/>
      <c r="BI377" s="693"/>
      <c r="BJ377" s="693"/>
      <c r="BK377" s="693"/>
    </row>
    <row r="378" spans="1:63" s="102" customFormat="1">
      <c r="A378" s="151"/>
      <c r="I378" s="103"/>
      <c r="Y378" s="693"/>
      <c r="Z378" s="689"/>
      <c r="AA378" s="727"/>
      <c r="AB378" s="727"/>
      <c r="AC378" s="727"/>
      <c r="AD378" s="727"/>
      <c r="AE378" s="727"/>
      <c r="AF378" s="727"/>
      <c r="AG378" s="727"/>
      <c r="AH378" s="727"/>
      <c r="AI378" s="727"/>
      <c r="AJ378" s="689"/>
      <c r="AK378" s="689"/>
      <c r="AL378" s="689"/>
      <c r="AM378" s="689"/>
      <c r="AN378" s="689"/>
      <c r="AO378" s="689"/>
      <c r="AP378" s="689"/>
      <c r="AQ378" s="689"/>
      <c r="AR378" s="689"/>
      <c r="AS378" s="689"/>
      <c r="AT378" s="689"/>
      <c r="AU378" s="689"/>
      <c r="AV378" s="689"/>
      <c r="AW378" s="689"/>
      <c r="AX378" s="689"/>
      <c r="AY378" s="689"/>
      <c r="AZ378" s="689"/>
      <c r="BA378" s="689"/>
      <c r="BB378" s="693"/>
      <c r="BC378" s="693"/>
      <c r="BD378" s="693"/>
      <c r="BE378" s="693"/>
      <c r="BF378" s="693"/>
      <c r="BG378" s="693"/>
      <c r="BH378" s="693"/>
      <c r="BI378" s="693"/>
      <c r="BJ378" s="693"/>
      <c r="BK378" s="693"/>
    </row>
    <row r="379" spans="1:63" s="153" customFormat="1">
      <c r="A379" s="152" t="s">
        <v>1599</v>
      </c>
      <c r="D379" s="149"/>
      <c r="Y379" s="695"/>
      <c r="Z379" s="686"/>
      <c r="AA379" s="466"/>
      <c r="AB379" s="466"/>
      <c r="AC379" s="466"/>
      <c r="AD379" s="466"/>
      <c r="AE379" s="466"/>
      <c r="AF379" s="466"/>
      <c r="AG379" s="466"/>
      <c r="AH379" s="466"/>
      <c r="AI379" s="466"/>
      <c r="AJ379" s="686"/>
      <c r="AK379" s="686"/>
      <c r="AL379" s="686"/>
      <c r="AM379" s="686"/>
      <c r="AN379" s="686"/>
      <c r="AO379" s="686"/>
      <c r="AP379" s="686"/>
      <c r="AQ379" s="686"/>
      <c r="AR379" s="686"/>
      <c r="AS379" s="686"/>
      <c r="AT379" s="686"/>
      <c r="AU379" s="686"/>
      <c r="AV379" s="686"/>
      <c r="AW379" s="686"/>
      <c r="AX379" s="686"/>
      <c r="AY379" s="686"/>
      <c r="AZ379" s="686"/>
      <c r="BA379" s="686"/>
      <c r="BB379" s="695"/>
      <c r="BC379" s="695"/>
      <c r="BD379" s="695"/>
      <c r="BE379" s="695"/>
      <c r="BF379" s="695"/>
      <c r="BG379" s="695"/>
      <c r="BH379" s="695"/>
      <c r="BI379" s="695"/>
      <c r="BJ379" s="695"/>
      <c r="BK379" s="695"/>
    </row>
    <row r="380" spans="1:63" s="153" customFormat="1">
      <c r="A380" s="149" t="s">
        <v>632</v>
      </c>
      <c r="D380" s="149"/>
      <c r="Y380" s="695"/>
      <c r="Z380" s="686"/>
      <c r="AA380" s="466"/>
      <c r="AB380" s="466"/>
      <c r="AC380" s="466"/>
      <c r="AD380" s="466"/>
      <c r="AE380" s="466"/>
      <c r="AF380" s="466"/>
      <c r="AG380" s="466"/>
      <c r="AH380" s="466"/>
      <c r="AI380" s="466"/>
      <c r="AJ380" s="686"/>
      <c r="AK380" s="686"/>
      <c r="AL380" s="686"/>
      <c r="AM380" s="686"/>
      <c r="AN380" s="686"/>
      <c r="AO380" s="686"/>
      <c r="AP380" s="686"/>
      <c r="AQ380" s="686"/>
      <c r="AR380" s="686"/>
      <c r="AS380" s="686"/>
      <c r="AT380" s="686"/>
      <c r="AU380" s="686"/>
      <c r="AV380" s="686"/>
      <c r="AW380" s="686"/>
      <c r="AX380" s="686"/>
      <c r="AY380" s="686"/>
      <c r="AZ380" s="686"/>
      <c r="BA380" s="686"/>
      <c r="BB380" s="695"/>
      <c r="BC380" s="695"/>
      <c r="BD380" s="695"/>
      <c r="BE380" s="695"/>
      <c r="BF380" s="695"/>
      <c r="BG380" s="695"/>
      <c r="BH380" s="695"/>
      <c r="BI380" s="695"/>
      <c r="BJ380" s="695"/>
      <c r="BK380" s="695"/>
    </row>
    <row r="381" spans="1:63" s="153" customFormat="1">
      <c r="A381" s="154" t="s">
        <v>1601</v>
      </c>
      <c r="D381" s="149"/>
      <c r="Y381" s="695"/>
      <c r="Z381" s="686"/>
      <c r="AA381" s="466"/>
      <c r="AB381" s="466"/>
      <c r="AC381" s="466"/>
      <c r="AD381" s="466"/>
      <c r="AE381" s="466"/>
      <c r="AF381" s="466"/>
      <c r="AG381" s="466"/>
      <c r="AH381" s="466"/>
      <c r="AI381" s="466"/>
      <c r="AJ381" s="686"/>
      <c r="AK381" s="686"/>
      <c r="AL381" s="686"/>
      <c r="AM381" s="686"/>
      <c r="AN381" s="686"/>
      <c r="AO381" s="686"/>
      <c r="AP381" s="686"/>
      <c r="AQ381" s="686"/>
      <c r="AR381" s="686"/>
      <c r="AS381" s="686"/>
      <c r="AT381" s="686"/>
      <c r="AU381" s="686"/>
      <c r="AV381" s="686"/>
      <c r="AW381" s="686"/>
      <c r="AX381" s="686"/>
      <c r="AY381" s="686"/>
      <c r="AZ381" s="686"/>
      <c r="BA381" s="686"/>
      <c r="BB381" s="695"/>
      <c r="BC381" s="695"/>
      <c r="BD381" s="695"/>
      <c r="BE381" s="695"/>
      <c r="BF381" s="695"/>
      <c r="BG381" s="695"/>
      <c r="BH381" s="695"/>
      <c r="BI381" s="695"/>
      <c r="BJ381" s="695"/>
      <c r="BK381" s="695"/>
    </row>
    <row r="382" spans="1:63" s="153" customFormat="1">
      <c r="A382" s="154"/>
      <c r="D382" s="149"/>
      <c r="Y382" s="695"/>
      <c r="Z382" s="686"/>
      <c r="AA382" s="466"/>
      <c r="AB382" s="466"/>
      <c r="AC382" s="466"/>
      <c r="AD382" s="466"/>
      <c r="AE382" s="466"/>
      <c r="AF382" s="466"/>
      <c r="AG382" s="466"/>
      <c r="AH382" s="466"/>
      <c r="AI382" s="466"/>
      <c r="AJ382" s="686"/>
      <c r="AK382" s="686"/>
      <c r="AL382" s="686"/>
      <c r="AM382" s="686"/>
      <c r="AN382" s="686"/>
      <c r="AO382" s="686"/>
      <c r="AP382" s="686"/>
      <c r="AQ382" s="686"/>
      <c r="AR382" s="686"/>
      <c r="AS382" s="686"/>
      <c r="AT382" s="686"/>
      <c r="AU382" s="686"/>
      <c r="AV382" s="686"/>
      <c r="AW382" s="686"/>
      <c r="AX382" s="686"/>
      <c r="AY382" s="686"/>
      <c r="AZ382" s="686"/>
      <c r="BA382" s="686"/>
      <c r="BB382" s="695"/>
      <c r="BC382" s="695"/>
      <c r="BD382" s="695"/>
      <c r="BE382" s="695"/>
      <c r="BF382" s="695"/>
      <c r="BG382" s="695"/>
      <c r="BH382" s="695"/>
      <c r="BI382" s="695"/>
      <c r="BJ382" s="695"/>
      <c r="BK382" s="695"/>
    </row>
    <row r="383" spans="1:63" s="153" customFormat="1">
      <c r="A383" s="154"/>
      <c r="B383" s="535" t="s">
        <v>6475</v>
      </c>
      <c r="D383" s="149"/>
      <c r="Y383" s="695"/>
      <c r="Z383" s="686"/>
      <c r="AA383" s="466"/>
      <c r="AB383" s="466"/>
      <c r="AC383" s="466"/>
      <c r="AD383" s="466"/>
      <c r="AE383" s="466"/>
      <c r="AF383" s="466"/>
      <c r="AG383" s="466"/>
      <c r="AH383" s="466"/>
      <c r="AI383" s="466"/>
      <c r="AJ383" s="686"/>
      <c r="AK383" s="686"/>
      <c r="AL383" s="686"/>
      <c r="AM383" s="686"/>
      <c r="AN383" s="686"/>
      <c r="AO383" s="686"/>
      <c r="AP383" s="686"/>
      <c r="AQ383" s="686"/>
      <c r="AR383" s="686"/>
      <c r="AS383" s="686"/>
      <c r="AT383" s="686"/>
      <c r="AU383" s="686"/>
      <c r="AV383" s="686"/>
      <c r="AW383" s="686"/>
      <c r="AX383" s="686"/>
      <c r="AY383" s="686"/>
      <c r="AZ383" s="686"/>
      <c r="BA383" s="686"/>
      <c r="BB383" s="695"/>
      <c r="BC383" s="695"/>
      <c r="BD383" s="695"/>
      <c r="BE383" s="695"/>
      <c r="BF383" s="695"/>
      <c r="BG383" s="695"/>
      <c r="BH383" s="695"/>
      <c r="BI383" s="695"/>
      <c r="BJ383" s="695"/>
      <c r="BK383" s="695"/>
    </row>
    <row r="384" spans="1:63" s="153" customFormat="1">
      <c r="A384" s="152"/>
      <c r="B384" s="788" t="s">
        <v>6474</v>
      </c>
      <c r="C384" s="788"/>
      <c r="D384" s="788"/>
      <c r="E384" s="788"/>
      <c r="F384" s="788"/>
      <c r="G384" s="788"/>
      <c r="H384" s="788" t="s">
        <v>6473</v>
      </c>
      <c r="I384" s="788"/>
      <c r="J384" s="788"/>
      <c r="K384" s="788"/>
      <c r="Y384" s="695"/>
      <c r="Z384" s="686"/>
      <c r="AA384" s="466"/>
      <c r="AB384" s="466"/>
      <c r="AC384" s="466"/>
      <c r="AD384" s="466"/>
      <c r="AE384" s="466"/>
      <c r="AF384" s="466"/>
      <c r="AG384" s="466"/>
      <c r="AH384" s="466"/>
      <c r="AI384" s="466"/>
      <c r="AJ384" s="686"/>
      <c r="AK384" s="686"/>
      <c r="AL384" s="686"/>
      <c r="AM384" s="686"/>
      <c r="AN384" s="686"/>
      <c r="AO384" s="686"/>
      <c r="AP384" s="686"/>
      <c r="AQ384" s="686"/>
      <c r="AR384" s="686"/>
      <c r="AS384" s="686"/>
      <c r="AT384" s="686"/>
      <c r="AU384" s="686"/>
      <c r="AV384" s="686"/>
      <c r="AW384" s="686"/>
      <c r="AX384" s="686"/>
      <c r="AY384" s="686"/>
      <c r="AZ384" s="686"/>
      <c r="BA384" s="686"/>
      <c r="BB384" s="695"/>
      <c r="BC384" s="695"/>
      <c r="BD384" s="695"/>
      <c r="BE384" s="695"/>
      <c r="BF384" s="695"/>
      <c r="BG384" s="695"/>
      <c r="BH384" s="695"/>
      <c r="BI384" s="695"/>
      <c r="BJ384" s="695"/>
      <c r="BK384" s="695"/>
    </row>
    <row r="385" spans="1:63" s="153" customFormat="1">
      <c r="A385" s="152"/>
      <c r="B385" s="512" t="s">
        <v>6463</v>
      </c>
      <c r="C385" s="498"/>
      <c r="D385" s="499"/>
      <c r="E385" s="498"/>
      <c r="F385" s="498"/>
      <c r="G385" s="498"/>
      <c r="H385" s="519" t="s">
        <v>1640</v>
      </c>
      <c r="I385" s="498"/>
      <c r="J385" s="516"/>
      <c r="K385" s="517"/>
      <c r="L385" s="419"/>
      <c r="Y385" s="695"/>
      <c r="Z385" s="686"/>
      <c r="AA385" s="466"/>
      <c r="AB385" s="466"/>
      <c r="AC385" s="466"/>
      <c r="AD385" s="466"/>
      <c r="AE385" s="466"/>
      <c r="AF385" s="466"/>
      <c r="AG385" s="466"/>
      <c r="AH385" s="466"/>
      <c r="AI385" s="466"/>
      <c r="AJ385" s="686"/>
      <c r="AK385" s="686"/>
      <c r="AL385" s="686"/>
      <c r="AM385" s="686"/>
      <c r="AN385" s="686"/>
      <c r="AO385" s="686"/>
      <c r="AP385" s="686"/>
      <c r="AQ385" s="686"/>
      <c r="AR385" s="686"/>
      <c r="AS385" s="686"/>
      <c r="AT385" s="686"/>
      <c r="AU385" s="686"/>
      <c r="AV385" s="686"/>
      <c r="AW385" s="686"/>
      <c r="AX385" s="686"/>
      <c r="AY385" s="686"/>
      <c r="AZ385" s="686"/>
      <c r="BA385" s="686"/>
      <c r="BB385" s="695"/>
      <c r="BC385" s="695"/>
      <c r="BD385" s="695"/>
      <c r="BE385" s="695"/>
      <c r="BF385" s="695"/>
      <c r="BG385" s="695"/>
      <c r="BH385" s="695"/>
      <c r="BI385" s="695"/>
      <c r="BJ385" s="695"/>
      <c r="BK385" s="695"/>
    </row>
    <row r="386" spans="1:63" s="153" customFormat="1">
      <c r="A386" s="155"/>
      <c r="B386" s="513" t="s">
        <v>6464</v>
      </c>
      <c r="C386" s="500"/>
      <c r="D386" s="501"/>
      <c r="E386" s="500"/>
      <c r="F386" s="500"/>
      <c r="G386" s="500"/>
      <c r="H386" s="520" t="s">
        <v>1641</v>
      </c>
      <c r="I386" s="500"/>
      <c r="J386" s="500"/>
      <c r="K386" s="502"/>
      <c r="L386" s="419"/>
      <c r="Y386" s="695"/>
      <c r="Z386" s="686"/>
      <c r="AA386" s="466"/>
      <c r="AB386" s="466"/>
      <c r="AC386" s="466"/>
      <c r="AD386" s="466"/>
      <c r="AE386" s="466"/>
      <c r="AF386" s="466"/>
      <c r="AG386" s="466"/>
      <c r="AH386" s="466"/>
      <c r="AI386" s="466"/>
      <c r="AJ386" s="686"/>
      <c r="AK386" s="686"/>
      <c r="AL386" s="686"/>
      <c r="AM386" s="686"/>
      <c r="AN386" s="686"/>
      <c r="AO386" s="686"/>
      <c r="AP386" s="686"/>
      <c r="AQ386" s="686"/>
      <c r="AR386" s="686"/>
      <c r="AS386" s="686"/>
      <c r="AT386" s="686"/>
      <c r="AU386" s="686"/>
      <c r="AV386" s="686"/>
      <c r="AW386" s="686"/>
      <c r="AX386" s="686"/>
      <c r="AY386" s="686"/>
      <c r="AZ386" s="686"/>
      <c r="BA386" s="686"/>
      <c r="BB386" s="695"/>
      <c r="BC386" s="695"/>
      <c r="BD386" s="695"/>
      <c r="BE386" s="695"/>
      <c r="BF386" s="695"/>
      <c r="BG386" s="695"/>
      <c r="BH386" s="695"/>
      <c r="BI386" s="695"/>
      <c r="BJ386" s="695"/>
      <c r="BK386" s="695"/>
    </row>
    <row r="387" spans="1:63">
      <c r="A387" s="56"/>
      <c r="B387" s="514" t="s">
        <v>6465</v>
      </c>
      <c r="C387" s="503"/>
      <c r="D387" s="503"/>
      <c r="E387" s="504"/>
      <c r="F387" s="504"/>
      <c r="G387" s="504"/>
      <c r="H387" s="521" t="s">
        <v>1642</v>
      </c>
      <c r="I387" s="505"/>
      <c r="J387" s="504"/>
      <c r="K387" s="506"/>
      <c r="L387" s="419"/>
      <c r="M387" s="153"/>
      <c r="N387" s="153"/>
      <c r="O387" s="153"/>
      <c r="P387" s="153"/>
      <c r="Q387" s="153"/>
      <c r="R387" s="153"/>
      <c r="S387" s="153"/>
      <c r="AA387" s="466"/>
      <c r="AB387" s="466"/>
      <c r="AC387" s="466"/>
      <c r="AD387" s="466"/>
      <c r="AE387" s="466"/>
      <c r="AF387" s="466"/>
    </row>
    <row r="388" spans="1:63">
      <c r="A388" s="56"/>
      <c r="B388" s="514" t="s">
        <v>6466</v>
      </c>
      <c r="C388" s="503"/>
      <c r="D388" s="503"/>
      <c r="E388" s="504"/>
      <c r="F388" s="504"/>
      <c r="G388" s="504"/>
      <c r="H388" s="521" t="s">
        <v>1643</v>
      </c>
      <c r="I388" s="505"/>
      <c r="J388" s="504"/>
      <c r="K388" s="518"/>
      <c r="L388" s="419"/>
      <c r="M388" s="153"/>
      <c r="N388" s="153"/>
      <c r="O388" s="153"/>
      <c r="P388" s="153"/>
      <c r="Q388" s="153"/>
      <c r="R388" s="153"/>
      <c r="S388" s="153"/>
    </row>
    <row r="389" spans="1:63">
      <c r="A389" s="56"/>
      <c r="B389" s="507" t="s">
        <v>6467</v>
      </c>
      <c r="C389" s="503"/>
      <c r="D389" s="503"/>
      <c r="E389" s="504"/>
      <c r="F389" s="504"/>
      <c r="G389" s="504"/>
      <c r="H389" s="521" t="s">
        <v>1644</v>
      </c>
      <c r="I389" s="505"/>
      <c r="J389" s="504"/>
      <c r="K389" s="506"/>
      <c r="L389" s="419"/>
      <c r="M389" s="153"/>
      <c r="N389" s="153"/>
      <c r="O389" s="153"/>
      <c r="P389" s="153"/>
      <c r="Q389" s="153"/>
      <c r="R389" s="153"/>
      <c r="S389" s="153"/>
    </row>
    <row r="390" spans="1:63">
      <c r="A390" s="56"/>
      <c r="B390" s="514" t="s">
        <v>6468</v>
      </c>
      <c r="C390" s="503"/>
      <c r="D390" s="503"/>
      <c r="E390" s="504"/>
      <c r="F390" s="504"/>
      <c r="G390" s="504"/>
      <c r="H390" s="521" t="s">
        <v>1645</v>
      </c>
      <c r="I390" s="505"/>
      <c r="J390" s="504"/>
      <c r="K390" s="506"/>
      <c r="L390" s="419"/>
      <c r="M390" s="153"/>
      <c r="N390" s="153"/>
      <c r="O390" s="153"/>
      <c r="P390" s="153"/>
      <c r="Q390" s="153"/>
      <c r="R390" s="153"/>
      <c r="S390" s="153"/>
    </row>
    <row r="391" spans="1:63">
      <c r="A391" s="56"/>
      <c r="B391" s="514" t="s">
        <v>6469</v>
      </c>
      <c r="C391" s="503"/>
      <c r="D391" s="503"/>
      <c r="E391" s="504"/>
      <c r="F391" s="504"/>
      <c r="G391" s="504"/>
      <c r="H391" s="521" t="s">
        <v>1646</v>
      </c>
      <c r="I391" s="505"/>
      <c r="J391" s="504"/>
      <c r="K391" s="506"/>
      <c r="L391" s="419"/>
      <c r="M391" s="153"/>
      <c r="N391" s="153"/>
      <c r="O391" s="153"/>
      <c r="P391" s="153"/>
      <c r="Q391" s="153"/>
      <c r="R391" s="153"/>
      <c r="S391" s="153"/>
    </row>
    <row r="392" spans="1:63">
      <c r="A392" s="56"/>
      <c r="B392" s="514" t="s">
        <v>6470</v>
      </c>
      <c r="C392" s="503"/>
      <c r="D392" s="503"/>
      <c r="E392" s="504"/>
      <c r="F392" s="504"/>
      <c r="G392" s="504"/>
      <c r="H392" s="521" t="s">
        <v>1647</v>
      </c>
      <c r="I392" s="505"/>
      <c r="J392" s="504"/>
      <c r="K392" s="506"/>
      <c r="L392" s="419"/>
      <c r="M392" s="153"/>
      <c r="N392" s="153"/>
      <c r="O392" s="153"/>
      <c r="P392" s="153"/>
      <c r="Q392" s="153"/>
      <c r="R392" s="153"/>
      <c r="S392" s="153"/>
    </row>
    <row r="393" spans="1:63">
      <c r="A393" s="56"/>
      <c r="B393" s="514" t="s">
        <v>6471</v>
      </c>
      <c r="C393" s="503"/>
      <c r="D393" s="503"/>
      <c r="E393" s="504"/>
      <c r="F393" s="504"/>
      <c r="G393" s="504"/>
      <c r="H393" s="521" t="s">
        <v>1648</v>
      </c>
      <c r="I393" s="505"/>
      <c r="J393" s="504"/>
      <c r="K393" s="506"/>
      <c r="L393" s="419"/>
      <c r="M393" s="153"/>
      <c r="N393" s="153"/>
      <c r="O393" s="153"/>
      <c r="P393" s="153"/>
      <c r="Q393" s="153"/>
      <c r="R393" s="153"/>
      <c r="S393" s="153"/>
    </row>
    <row r="394" spans="1:63">
      <c r="A394" s="56"/>
      <c r="B394" s="618" t="s">
        <v>6536</v>
      </c>
      <c r="C394" s="503"/>
      <c r="D394" s="503"/>
      <c r="E394" s="504"/>
      <c r="F394" s="504"/>
      <c r="G394" s="504"/>
      <c r="H394" s="521" t="s">
        <v>1649</v>
      </c>
      <c r="I394" s="505"/>
      <c r="J394" s="504"/>
      <c r="K394" s="506"/>
      <c r="L394" s="419"/>
      <c r="M394" s="153"/>
      <c r="N394" s="153"/>
      <c r="O394" s="153"/>
      <c r="P394" s="153"/>
      <c r="Q394" s="153"/>
      <c r="R394" s="153"/>
      <c r="S394" s="153"/>
    </row>
    <row r="395" spans="1:63">
      <c r="A395" s="56"/>
      <c r="B395" s="515" t="s">
        <v>6472</v>
      </c>
      <c r="C395" s="508"/>
      <c r="D395" s="508"/>
      <c r="E395" s="509"/>
      <c r="F395" s="509"/>
      <c r="G395" s="509"/>
      <c r="H395" s="522" t="s">
        <v>6462</v>
      </c>
      <c r="I395" s="510"/>
      <c r="J395" s="509"/>
      <c r="K395" s="511"/>
      <c r="L395" s="419"/>
      <c r="M395" s="153"/>
      <c r="N395" s="153"/>
      <c r="O395" s="153"/>
      <c r="P395" s="153"/>
      <c r="Q395" s="153"/>
      <c r="R395" s="153"/>
      <c r="S395" s="153"/>
    </row>
    <row r="396" spans="1:63" s="97" customFormat="1">
      <c r="B396" s="538" t="s">
        <v>662</v>
      </c>
      <c r="C396" s="156"/>
      <c r="D396" s="156"/>
      <c r="I396" s="57"/>
      <c r="L396" s="536"/>
      <c r="M396" s="537"/>
      <c r="N396" s="537"/>
      <c r="O396" s="537"/>
      <c r="P396" s="537"/>
      <c r="Q396" s="537"/>
      <c r="R396" s="537"/>
      <c r="S396" s="537"/>
      <c r="Y396" s="77"/>
      <c r="Z396" s="696"/>
      <c r="AA396" s="730"/>
      <c r="AB396" s="730"/>
      <c r="AC396" s="730"/>
      <c r="AD396" s="730"/>
      <c r="AE396" s="730"/>
      <c r="AF396" s="730"/>
      <c r="AG396" s="730"/>
      <c r="AH396" s="730"/>
      <c r="AI396" s="730"/>
      <c r="AJ396" s="696"/>
      <c r="AK396" s="696"/>
      <c r="AL396" s="696"/>
      <c r="AM396" s="696"/>
      <c r="AN396" s="696"/>
      <c r="AO396" s="696"/>
      <c r="AP396" s="696"/>
      <c r="AQ396" s="696"/>
      <c r="AR396" s="696"/>
      <c r="AS396" s="696"/>
      <c r="AT396" s="696"/>
      <c r="AU396" s="696"/>
      <c r="AV396" s="696"/>
      <c r="AW396" s="696"/>
      <c r="AX396" s="696"/>
      <c r="AY396" s="696"/>
      <c r="AZ396" s="696"/>
      <c r="BA396" s="696"/>
      <c r="BB396" s="77"/>
      <c r="BC396" s="77"/>
      <c r="BD396" s="77"/>
      <c r="BE396" s="77"/>
      <c r="BF396" s="77"/>
      <c r="BG396" s="77"/>
      <c r="BH396" s="77"/>
      <c r="BI396" s="77"/>
      <c r="BJ396" s="77"/>
      <c r="BK396" s="77"/>
    </row>
    <row r="397" spans="1:63" s="97" customFormat="1">
      <c r="C397" s="156"/>
      <c r="D397" s="156"/>
      <c r="I397" s="57"/>
      <c r="M397" s="537"/>
      <c r="N397" s="537"/>
      <c r="O397" s="537"/>
      <c r="P397" s="537"/>
      <c r="Q397" s="537"/>
      <c r="R397" s="537"/>
      <c r="S397" s="537"/>
      <c r="Y397" s="77"/>
      <c r="Z397" s="696"/>
      <c r="AA397" s="730"/>
      <c r="AB397" s="730"/>
      <c r="AC397" s="730"/>
      <c r="AD397" s="730"/>
      <c r="AE397" s="730"/>
      <c r="AF397" s="730"/>
      <c r="AG397" s="730"/>
      <c r="AH397" s="730"/>
      <c r="AI397" s="730"/>
      <c r="AJ397" s="696"/>
      <c r="AK397" s="696"/>
      <c r="AL397" s="696"/>
      <c r="AM397" s="696"/>
      <c r="AN397" s="696"/>
      <c r="AO397" s="696"/>
      <c r="AP397" s="696"/>
      <c r="AQ397" s="696"/>
      <c r="AR397" s="696"/>
      <c r="AS397" s="696"/>
      <c r="AT397" s="696"/>
      <c r="AU397" s="696"/>
      <c r="AV397" s="696"/>
      <c r="AW397" s="696"/>
      <c r="AX397" s="696"/>
      <c r="AY397" s="696"/>
      <c r="AZ397" s="696"/>
      <c r="BA397" s="696"/>
      <c r="BB397" s="77"/>
      <c r="BC397" s="77"/>
      <c r="BD397" s="77"/>
      <c r="BE397" s="77"/>
      <c r="BF397" s="77"/>
      <c r="BG397" s="77"/>
      <c r="BH397" s="77"/>
      <c r="BI397" s="77"/>
      <c r="BJ397" s="77"/>
      <c r="BK397" s="77"/>
    </row>
    <row r="398" spans="1:63">
      <c r="A398" s="56" t="s">
        <v>1616</v>
      </c>
      <c r="M398" s="153"/>
      <c r="N398" s="153"/>
      <c r="O398" s="153"/>
      <c r="P398" s="153"/>
      <c r="Q398" s="153"/>
      <c r="R398" s="153"/>
      <c r="S398" s="153"/>
    </row>
    <row r="399" spans="1:63">
      <c r="A399" s="154" t="s">
        <v>1600</v>
      </c>
      <c r="B399" s="153"/>
      <c r="C399" s="153"/>
      <c r="D399" s="153"/>
      <c r="E399" s="153"/>
      <c r="M399" s="153"/>
      <c r="N399" s="153"/>
      <c r="O399" s="153"/>
      <c r="P399" s="153"/>
      <c r="Q399" s="153"/>
      <c r="R399" s="153"/>
      <c r="S399" s="153"/>
    </row>
    <row r="400" spans="1:63">
      <c r="A400" s="149"/>
      <c r="B400" s="158" t="s">
        <v>637</v>
      </c>
      <c r="C400" s="158"/>
      <c r="D400" s="153"/>
      <c r="E400" s="158" t="s">
        <v>639</v>
      </c>
      <c r="M400" s="153"/>
      <c r="N400" s="153"/>
      <c r="O400" s="153"/>
      <c r="P400" s="153"/>
      <c r="Q400" s="153"/>
      <c r="R400" s="153"/>
      <c r="S400" s="153"/>
    </row>
    <row r="401" spans="1:48">
      <c r="A401" s="155"/>
      <c r="B401" s="153" t="s">
        <v>634</v>
      </c>
      <c r="C401" s="153"/>
      <c r="D401" s="149" t="s">
        <v>652</v>
      </c>
      <c r="E401" s="153"/>
    </row>
    <row r="402" spans="1:48">
      <c r="A402" s="155"/>
      <c r="B402" s="153" t="s">
        <v>635</v>
      </c>
      <c r="C402" s="153"/>
      <c r="D402" s="149" t="s">
        <v>638</v>
      </c>
      <c r="E402" s="153"/>
    </row>
    <row r="403" spans="1:48">
      <c r="A403" s="155"/>
      <c r="B403" s="153" t="s">
        <v>636</v>
      </c>
      <c r="C403" s="153"/>
      <c r="D403" s="149" t="s">
        <v>633</v>
      </c>
      <c r="E403" s="153"/>
    </row>
    <row r="404" spans="1:48" ht="13.9" customHeight="1">
      <c r="A404" s="80"/>
    </row>
    <row r="405" spans="1:48" ht="13.9" customHeight="1">
      <c r="A405" s="159" t="s">
        <v>641</v>
      </c>
      <c r="B405" s="160"/>
      <c r="C405" s="160"/>
      <c r="D405" s="160"/>
      <c r="E405" s="160"/>
      <c r="F405" s="160"/>
      <c r="G405" s="160"/>
      <c r="H405" s="160"/>
      <c r="I405" s="161"/>
      <c r="J405" s="160"/>
      <c r="K405" s="160"/>
      <c r="AA405" s="466"/>
      <c r="AB405" s="466"/>
      <c r="AC405" s="466"/>
      <c r="AD405" s="466"/>
    </row>
    <row r="406" spans="1:48" ht="13.9" customHeight="1" thickBot="1">
      <c r="A406" s="74"/>
      <c r="I406" s="51"/>
      <c r="U406" s="53"/>
      <c r="AA406" s="466"/>
      <c r="AB406" s="466"/>
      <c r="AC406" s="466"/>
      <c r="AD406" s="466"/>
      <c r="AE406" s="466"/>
      <c r="AF406" s="466"/>
    </row>
    <row r="407" spans="1:48" ht="13.5" thickBot="1">
      <c r="A407" s="3" t="b">
        <v>1</v>
      </c>
      <c r="B407" s="157" t="str">
        <f>INDEX($AH$407:$AI$411,X!CK23,X!CL23+1)</f>
        <v>Data analysis requires highly specialized and sophisticated computer software.</v>
      </c>
      <c r="I407" s="51"/>
      <c r="AA407" s="466" t="b">
        <v>1</v>
      </c>
      <c r="AB407" s="466" t="b">
        <v>0</v>
      </c>
      <c r="AC407" s="466"/>
      <c r="AD407" s="466"/>
      <c r="AH407" s="727" t="s">
        <v>61</v>
      </c>
      <c r="AI407" s="727" t="s">
        <v>673</v>
      </c>
      <c r="AL407" s="697"/>
    </row>
    <row r="408" spans="1:48" ht="13.5" thickBot="1">
      <c r="A408" s="3" t="b">
        <v>1</v>
      </c>
      <c r="B408" s="157" t="str">
        <f>INDEX($AH$407:$AI$411,X!CK24,X!CL24+1)</f>
        <v>Excel is frequently used to perform Data Analysis.</v>
      </c>
      <c r="I408" s="51"/>
      <c r="AC408" s="466"/>
      <c r="AD408" s="466"/>
      <c r="AH408" s="727" t="s">
        <v>653</v>
      </c>
      <c r="AI408" s="727" t="s">
        <v>649</v>
      </c>
      <c r="AL408" s="697"/>
    </row>
    <row r="409" spans="1:48" ht="13.5" thickBot="1">
      <c r="A409" s="3" t="b">
        <v>0</v>
      </c>
      <c r="B409" s="157" t="str">
        <f>INDEX($AH$407:$AI$411,X!CK25,X!CL25+1)</f>
        <v>Financial analysts are generally data scientists, programmers or other tech experts.</v>
      </c>
      <c r="I409" s="51"/>
      <c r="AC409" s="466"/>
      <c r="AD409" s="466"/>
      <c r="AH409" s="731" t="s">
        <v>6389</v>
      </c>
      <c r="AI409" s="727" t="s">
        <v>674</v>
      </c>
      <c r="AK409" s="698"/>
      <c r="AL409" s="698"/>
      <c r="AM409" s="698"/>
      <c r="AN409" s="698"/>
      <c r="AO409" s="698"/>
      <c r="AQ409" s="698"/>
      <c r="AR409" s="699"/>
      <c r="AS409" s="699"/>
      <c r="AT409" s="699"/>
      <c r="AU409" s="699"/>
      <c r="AV409" s="699"/>
    </row>
    <row r="410" spans="1:48" ht="13.5" thickBot="1">
      <c r="A410" s="3" t="b">
        <v>1</v>
      </c>
      <c r="B410" s="157" t="str">
        <f>INDEX($AH$407:$AI$411,X!CK26,X!CL26+1)</f>
        <v>Data analysis relies on logic and tools to extract relationships and meaning from sets of data.</v>
      </c>
      <c r="F410" s="164"/>
      <c r="I410" s="51"/>
      <c r="J410" s="53"/>
      <c r="AC410" s="466"/>
      <c r="AD410" s="466"/>
      <c r="AH410" s="732" t="s">
        <v>654</v>
      </c>
      <c r="AI410" s="732" t="s">
        <v>651</v>
      </c>
    </row>
    <row r="411" spans="1:48" ht="13.5" thickBot="1">
      <c r="A411" s="3" t="b">
        <v>1</v>
      </c>
      <c r="B411" s="157" t="str">
        <f>INDEX($AH$407:$AI$411,X!CK27,X!CL27+1)</f>
        <v>A goal of Financial Data Analysis is to position an individual company in context of a peer group.</v>
      </c>
      <c r="F411" s="164"/>
      <c r="I411" s="51"/>
      <c r="J411" s="53"/>
      <c r="AC411" s="466"/>
      <c r="AD411" s="466"/>
      <c r="AH411" s="730" t="s">
        <v>650</v>
      </c>
      <c r="AI411" s="730" t="s">
        <v>655</v>
      </c>
    </row>
    <row r="412" spans="1:48">
      <c r="B412" s="157"/>
      <c r="F412" s="164"/>
      <c r="I412" s="51"/>
      <c r="J412" s="53"/>
      <c r="AA412" s="466"/>
      <c r="AB412" s="466"/>
      <c r="AC412" s="466"/>
      <c r="AD412" s="466"/>
      <c r="AE412" s="466"/>
      <c r="AF412" s="466"/>
    </row>
    <row r="459" spans="1:63" s="165" customFormat="1">
      <c r="A459" s="51"/>
      <c r="Y459" s="55"/>
      <c r="Z459" s="689"/>
      <c r="AA459" s="727"/>
      <c r="AB459" s="727"/>
      <c r="AC459" s="727"/>
      <c r="AD459" s="727"/>
      <c r="AE459" s="727"/>
      <c r="AF459" s="727"/>
      <c r="AG459" s="727"/>
      <c r="AH459" s="727"/>
      <c r="AI459" s="727"/>
      <c r="AJ459" s="689"/>
      <c r="AK459" s="689"/>
      <c r="AL459" s="689"/>
      <c r="AM459" s="689"/>
      <c r="AN459" s="689"/>
      <c r="AO459" s="689"/>
      <c r="AP459" s="689"/>
      <c r="AQ459" s="689"/>
      <c r="AR459" s="689"/>
      <c r="AS459" s="689"/>
      <c r="AT459" s="689"/>
      <c r="AU459" s="689"/>
      <c r="AV459" s="689"/>
      <c r="AW459" s="689"/>
      <c r="AX459" s="689"/>
      <c r="AY459" s="689"/>
      <c r="AZ459" s="689"/>
      <c r="BA459" s="689"/>
      <c r="BB459" s="55"/>
      <c r="BC459" s="55"/>
      <c r="BD459" s="55"/>
      <c r="BE459" s="55"/>
      <c r="BF459" s="55"/>
      <c r="BG459" s="55"/>
      <c r="BH459" s="55"/>
      <c r="BI459" s="55"/>
      <c r="BJ459" s="55"/>
      <c r="BK459" s="55"/>
    </row>
    <row r="460" spans="1:63">
      <c r="A460" s="165"/>
    </row>
    <row r="476" spans="1:3">
      <c r="C476" s="165"/>
    </row>
    <row r="477" spans="1:3">
      <c r="A477" s="56"/>
    </row>
    <row r="482" spans="1:63" s="165" customFormat="1">
      <c r="A482" s="51"/>
      <c r="I482" s="53"/>
      <c r="Y482" s="55"/>
      <c r="Z482" s="689"/>
      <c r="AA482" s="727"/>
      <c r="AB482" s="727"/>
      <c r="AC482" s="727"/>
      <c r="AD482" s="727"/>
      <c r="AE482" s="727"/>
      <c r="AF482" s="727"/>
      <c r="AG482" s="727"/>
      <c r="AH482" s="727"/>
      <c r="AI482" s="727"/>
      <c r="AJ482" s="689"/>
      <c r="AK482" s="689"/>
      <c r="AL482" s="689"/>
      <c r="AM482" s="689"/>
      <c r="AN482" s="689"/>
      <c r="AO482" s="689"/>
      <c r="AP482" s="689"/>
      <c r="AQ482" s="689"/>
      <c r="AR482" s="689"/>
      <c r="AS482" s="689"/>
      <c r="AT482" s="689"/>
      <c r="AU482" s="689"/>
      <c r="AV482" s="689"/>
      <c r="AW482" s="689"/>
      <c r="AX482" s="689"/>
      <c r="AY482" s="689"/>
      <c r="AZ482" s="689"/>
      <c r="BA482" s="689"/>
      <c r="BB482" s="55"/>
      <c r="BC482" s="55"/>
      <c r="BD482" s="55"/>
      <c r="BE482" s="55"/>
      <c r="BF482" s="55"/>
      <c r="BG482" s="55"/>
      <c r="BH482" s="55"/>
      <c r="BI482" s="55"/>
      <c r="BJ482" s="55"/>
      <c r="BK482" s="55"/>
    </row>
    <row r="483" spans="1:63">
      <c r="A483" s="165"/>
    </row>
  </sheetData>
  <sheetProtection algorithmName="SHA-512" hashValue="JVzkqffiZ2Ny9t/yGjxCfyOxN0a0NDMQBlHGQ1QMxjj3e8gPLmBFQ+kiiZzeoFR8f6KVjxd431e7YL7Kmxca1g==" saltValue="bD1B9gCrrp4zul4GKdUQOw==" spinCount="100000" sheet="1" objects="1" scenarios="1"/>
  <mergeCells count="7">
    <mergeCell ref="B29:G29"/>
    <mergeCell ref="B384:G384"/>
    <mergeCell ref="H384:K384"/>
    <mergeCell ref="B247:C251"/>
    <mergeCell ref="B252:C257"/>
    <mergeCell ref="B258:C262"/>
    <mergeCell ref="B263:C267"/>
  </mergeCells>
  <dataValidations count="1">
    <dataValidation type="list" allowBlank="1" showInputMessage="1" showErrorMessage="1" sqref="A407:A411" xr:uid="{D943D988-6FE6-1345-8960-53E10EE2D259}">
      <formula1>$AA$407:$AB$407</formula1>
    </dataValidation>
  </dataValidations>
  <hyperlinks>
    <hyperlink ref="A133" r:id="rId1" xr:uid="{00000000-0004-0000-0000-000000000000}"/>
    <hyperlink ref="A306" r:id="rId2" xr:uid="{00000000-0004-0000-0000-000002000000}"/>
    <hyperlink ref="A22" r:id="rId3" xr:uid="{A432DA2B-B054-4E5C-8A0E-7A8F8DD884BD}"/>
  </hyperlinks>
  <pageMargins left="0.7" right="0.7" top="0.75" bottom="0.75" header="0.3" footer="0.3"/>
  <pageSetup scale="98" fitToHeight="10" orientation="landscape" r:id="rId4"/>
  <headerFooter>
    <oddFooter>&amp;L&amp;"Helvetica,Regular"&amp;12&amp;K000000© All rights reserved, 2019, Marianne Wolk &amp; Richard Horwitz</oddFooter>
  </headerFooter>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FF7A7A-C828-744C-B32A-B3C18B0772D1}">
  <sheetPr codeName="Sheet10">
    <pageSetUpPr fitToPage="1"/>
  </sheetPr>
  <dimension ref="A1:BA299"/>
  <sheetViews>
    <sheetView zoomScaleNormal="100" workbookViewId="0">
      <selection activeCell="D281" sqref="D281"/>
    </sheetView>
  </sheetViews>
  <sheetFormatPr defaultColWidth="11.42578125" defaultRowHeight="12.75"/>
  <cols>
    <col min="1" max="1" width="11" style="167" customWidth="1"/>
    <col min="2" max="2" width="11.28515625" style="167" customWidth="1"/>
    <col min="3" max="3" width="11" style="167" customWidth="1"/>
    <col min="4" max="4" width="11.5703125" style="167" customWidth="1"/>
    <col min="5" max="5" width="13" style="167" customWidth="1"/>
    <col min="6" max="6" width="13.28515625" style="167" customWidth="1"/>
    <col min="7" max="11" width="11" style="167" customWidth="1"/>
    <col min="12" max="25" width="11.42578125" style="167" customWidth="1"/>
    <col min="26" max="52" width="11.42578125" style="571" customWidth="1"/>
    <col min="53" max="53" width="11.42578125" style="571"/>
    <col min="54" max="16384" width="11.42578125" style="167"/>
  </cols>
  <sheetData>
    <row r="1" spans="1:53" ht="18.75">
      <c r="A1" s="166" t="str">
        <f>'INTRO Data Anlaysis'!A1</f>
        <v>Strategic Financial Analysis &amp; Modeling</v>
      </c>
      <c r="H1" s="168" t="s">
        <v>0</v>
      </c>
    </row>
    <row r="2" spans="1:53">
      <c r="A2" s="54" t="s">
        <v>1597</v>
      </c>
      <c r="H2" s="168"/>
    </row>
    <row r="3" spans="1:53">
      <c r="A3" s="167" t="str">
        <f>'INTRO Data Anlaysis'!A3</f>
        <v>Workbook 2: Data Analysis</v>
      </c>
      <c r="E3" s="593"/>
      <c r="F3" s="169"/>
      <c r="G3" s="169"/>
      <c r="H3" s="169"/>
      <c r="I3" s="169"/>
      <c r="J3" s="169"/>
      <c r="K3" s="169"/>
    </row>
    <row r="4" spans="1:53">
      <c r="A4" s="5" t="str">
        <f ca="1">"Sheet: "&amp;MID(CELL("filename",A1),FIND("]",CELL("filename",A1))+1,255)</f>
        <v>Sheet: EXCEL Tables</v>
      </c>
      <c r="D4" s="169"/>
      <c r="E4" s="600"/>
      <c r="F4" s="169"/>
      <c r="G4" s="401"/>
      <c r="H4" s="169"/>
      <c r="I4" s="169"/>
      <c r="J4" s="169"/>
      <c r="K4" s="169"/>
    </row>
    <row r="5" spans="1:53" ht="13.5" thickBot="1">
      <c r="AA5" s="572"/>
      <c r="AB5" s="572"/>
      <c r="AC5" s="572"/>
      <c r="AD5" s="572"/>
      <c r="AE5" s="572"/>
      <c r="AF5" s="572"/>
      <c r="AG5" s="572"/>
      <c r="AH5" s="572"/>
      <c r="AI5" s="572"/>
      <c r="AJ5" s="572"/>
      <c r="AK5" s="572"/>
      <c r="AL5" s="572"/>
      <c r="AM5" s="572"/>
    </row>
    <row r="6" spans="1:53" s="170" customFormat="1" ht="15.75">
      <c r="A6" s="58" t="s">
        <v>656</v>
      </c>
      <c r="B6" s="171"/>
      <c r="C6" s="171"/>
      <c r="D6" s="171"/>
      <c r="E6" s="171"/>
      <c r="F6" s="171"/>
      <c r="G6" s="171"/>
      <c r="H6" s="171"/>
      <c r="I6" s="171"/>
      <c r="J6" s="171"/>
      <c r="K6" s="172"/>
      <c r="Z6" s="572"/>
      <c r="AA6" s="573"/>
      <c r="AB6" s="573"/>
      <c r="AC6" s="573"/>
      <c r="AD6" s="573"/>
      <c r="AE6" s="573"/>
      <c r="AF6" s="573"/>
      <c r="AG6" s="573"/>
      <c r="AH6" s="573"/>
      <c r="AI6" s="573"/>
      <c r="AJ6" s="573"/>
      <c r="AK6" s="573"/>
      <c r="AL6" s="573"/>
      <c r="AM6" s="573"/>
      <c r="AN6" s="572"/>
      <c r="AO6" s="572"/>
      <c r="AP6" s="572"/>
      <c r="AQ6" s="572"/>
      <c r="AR6" s="572"/>
      <c r="AS6" s="572"/>
      <c r="AT6" s="572"/>
      <c r="AU6" s="572"/>
      <c r="AV6" s="572"/>
      <c r="AW6" s="572"/>
      <c r="AX6" s="572"/>
      <c r="AY6" s="572"/>
      <c r="AZ6" s="572"/>
      <c r="BA6" s="572"/>
    </row>
    <row r="7" spans="1:53" s="173" customFormat="1" ht="16.5" thickBot="1">
      <c r="A7" s="174" t="s">
        <v>676</v>
      </c>
      <c r="B7" s="175"/>
      <c r="C7" s="175"/>
      <c r="D7" s="175"/>
      <c r="E7" s="175"/>
      <c r="F7" s="175"/>
      <c r="G7" s="175"/>
      <c r="H7" s="175"/>
      <c r="I7" s="175"/>
      <c r="J7" s="175"/>
      <c r="K7" s="176"/>
      <c r="Z7" s="573"/>
      <c r="AA7" s="571"/>
      <c r="AB7" s="571"/>
      <c r="AC7" s="571"/>
      <c r="AD7" s="571"/>
      <c r="AE7" s="571"/>
      <c r="AF7" s="571"/>
      <c r="AG7" s="571"/>
      <c r="AH7" s="571"/>
      <c r="AI7" s="571"/>
      <c r="AJ7" s="571"/>
      <c r="AK7" s="571"/>
      <c r="AL7" s="571"/>
      <c r="AM7" s="571"/>
      <c r="AN7" s="573"/>
      <c r="AO7" s="573"/>
      <c r="AP7" s="573"/>
      <c r="AQ7" s="573"/>
      <c r="AR7" s="573"/>
      <c r="AS7" s="573"/>
      <c r="AT7" s="573"/>
      <c r="AU7" s="573"/>
      <c r="AV7" s="573"/>
      <c r="AW7" s="573"/>
      <c r="AX7" s="573"/>
      <c r="AY7" s="573"/>
      <c r="AZ7" s="573"/>
      <c r="BA7" s="573"/>
    </row>
    <row r="8" spans="1:53">
      <c r="O8" s="169"/>
      <c r="P8" s="169"/>
      <c r="Q8" s="169"/>
      <c r="R8" s="169"/>
      <c r="S8" s="169"/>
    </row>
    <row r="9" spans="1:53">
      <c r="A9" s="621" t="s">
        <v>6538</v>
      </c>
      <c r="B9" s="169"/>
      <c r="C9" s="169"/>
      <c r="D9" s="169"/>
      <c r="E9" s="169"/>
      <c r="F9" s="169"/>
      <c r="G9" s="169"/>
      <c r="H9" s="169"/>
      <c r="I9" s="169"/>
      <c r="J9" s="169"/>
      <c r="K9" s="169"/>
      <c r="L9" s="169"/>
      <c r="N9" s="596"/>
      <c r="O9" s="169"/>
      <c r="P9" s="169"/>
      <c r="Q9" s="169"/>
      <c r="R9" s="169"/>
      <c r="S9" s="169"/>
    </row>
    <row r="10" spans="1:53">
      <c r="A10" s="595" t="s">
        <v>6510</v>
      </c>
      <c r="B10" s="169"/>
      <c r="C10" s="169"/>
      <c r="D10" s="169"/>
      <c r="E10" s="169"/>
      <c r="F10" s="169"/>
      <c r="G10" s="169"/>
      <c r="H10" s="169"/>
      <c r="I10" s="169"/>
      <c r="J10" s="169"/>
      <c r="K10" s="169"/>
      <c r="L10" s="169"/>
      <c r="N10" s="596"/>
      <c r="O10" s="169"/>
      <c r="P10" s="169"/>
      <c r="Q10" s="169"/>
      <c r="R10" s="169"/>
      <c r="S10" s="169"/>
    </row>
    <row r="11" spans="1:53">
      <c r="O11" s="169"/>
      <c r="P11" s="169"/>
      <c r="Q11" s="169"/>
      <c r="R11" s="169"/>
      <c r="S11" s="169"/>
    </row>
    <row r="12" spans="1:53" ht="15.75">
      <c r="A12" s="177" t="s">
        <v>443</v>
      </c>
      <c r="K12" s="169"/>
      <c r="L12" s="169"/>
      <c r="M12" s="169"/>
      <c r="N12" s="169"/>
      <c r="O12" s="169"/>
      <c r="P12" s="169"/>
      <c r="Q12" s="169"/>
      <c r="R12" s="169"/>
      <c r="S12" s="169"/>
    </row>
    <row r="13" spans="1:53">
      <c r="A13" s="167" t="s">
        <v>442</v>
      </c>
    </row>
    <row r="14" spans="1:53">
      <c r="A14" s="178" t="s">
        <v>1528</v>
      </c>
      <c r="D14" s="443"/>
    </row>
    <row r="15" spans="1:53">
      <c r="A15" s="441" t="s">
        <v>6406</v>
      </c>
    </row>
    <row r="16" spans="1:53">
      <c r="A16" s="178"/>
    </row>
    <row r="17" spans="1:10">
      <c r="A17" s="178"/>
      <c r="B17" s="179" t="s">
        <v>6269</v>
      </c>
    </row>
    <row r="18" spans="1:10">
      <c r="A18" s="178"/>
      <c r="B18" s="420" t="s">
        <v>1516</v>
      </c>
      <c r="C18" s="421"/>
      <c r="D18" s="421"/>
      <c r="E18" s="421"/>
      <c r="F18" s="422"/>
      <c r="J18" s="180"/>
    </row>
    <row r="19" spans="1:10">
      <c r="A19" s="178"/>
      <c r="B19" s="423" t="s">
        <v>1517</v>
      </c>
      <c r="C19" s="424"/>
      <c r="D19" s="424"/>
      <c r="E19" s="424"/>
      <c r="F19" s="425"/>
    </row>
    <row r="20" spans="1:10">
      <c r="A20" s="178"/>
      <c r="B20" s="423" t="s">
        <v>1518</v>
      </c>
      <c r="C20" s="424"/>
      <c r="D20" s="424"/>
      <c r="E20" s="424"/>
      <c r="F20" s="425"/>
    </row>
    <row r="21" spans="1:10">
      <c r="A21" s="178"/>
      <c r="B21" s="423" t="s">
        <v>1519</v>
      </c>
      <c r="C21" s="424"/>
      <c r="D21" s="424"/>
      <c r="E21" s="424"/>
      <c r="F21" s="425"/>
    </row>
    <row r="22" spans="1:10">
      <c r="A22" s="178"/>
      <c r="B22" s="423" t="s">
        <v>1520</v>
      </c>
      <c r="C22" s="424"/>
      <c r="D22" s="424"/>
      <c r="E22" s="424"/>
      <c r="F22" s="425"/>
    </row>
    <row r="23" spans="1:10">
      <c r="A23" s="178"/>
      <c r="B23" s="423" t="s">
        <v>1521</v>
      </c>
      <c r="C23" s="424"/>
      <c r="D23" s="424"/>
      <c r="E23" s="424"/>
      <c r="F23" s="425"/>
    </row>
    <row r="24" spans="1:10">
      <c r="A24" s="178"/>
      <c r="B24" s="423" t="s">
        <v>1522</v>
      </c>
      <c r="C24" s="424"/>
      <c r="D24" s="424"/>
      <c r="E24" s="424"/>
      <c r="F24" s="425"/>
    </row>
    <row r="25" spans="1:10">
      <c r="A25" s="178"/>
      <c r="B25" s="423" t="s">
        <v>1523</v>
      </c>
      <c r="C25" s="424"/>
      <c r="D25" s="424"/>
      <c r="E25" s="424"/>
      <c r="F25" s="425"/>
    </row>
    <row r="26" spans="1:10">
      <c r="A26" s="178"/>
      <c r="B26" s="423" t="s">
        <v>1524</v>
      </c>
      <c r="C26" s="424"/>
      <c r="D26" s="424"/>
      <c r="E26" s="424"/>
      <c r="F26" s="425"/>
    </row>
    <row r="27" spans="1:10">
      <c r="A27" s="178"/>
      <c r="B27" s="423" t="s">
        <v>1525</v>
      </c>
      <c r="C27" s="424"/>
      <c r="D27" s="424"/>
      <c r="E27" s="424"/>
      <c r="F27" s="425"/>
    </row>
    <row r="28" spans="1:10">
      <c r="A28" s="178"/>
      <c r="B28" s="423" t="s">
        <v>1526</v>
      </c>
      <c r="C28" s="424"/>
      <c r="D28" s="424"/>
      <c r="E28" s="424"/>
      <c r="F28" s="425"/>
    </row>
    <row r="29" spans="1:10">
      <c r="A29" s="178"/>
      <c r="B29" s="426" t="s">
        <v>1527</v>
      </c>
      <c r="C29" s="427"/>
      <c r="D29" s="427"/>
      <c r="E29" s="427"/>
      <c r="F29" s="428"/>
    </row>
    <row r="30" spans="1:10">
      <c r="A30" s="178"/>
    </row>
    <row r="31" spans="1:10">
      <c r="A31" s="178" t="s">
        <v>1529</v>
      </c>
    </row>
    <row r="32" spans="1:10">
      <c r="A32" s="592" t="s">
        <v>6509</v>
      </c>
    </row>
    <row r="33" spans="1:2">
      <c r="A33" s="178"/>
    </row>
    <row r="34" spans="1:2" ht="15.75">
      <c r="A34" s="182" t="s">
        <v>1513</v>
      </c>
    </row>
    <row r="35" spans="1:2">
      <c r="A35" s="178" t="s">
        <v>1514</v>
      </c>
    </row>
    <row r="36" spans="1:2">
      <c r="A36" s="178" t="s">
        <v>1515</v>
      </c>
    </row>
    <row r="37" spans="1:2">
      <c r="A37" s="178" t="str">
        <f>"Skip to row "&amp;ROW(A51)&amp;" to find the directions for a Windows-based computer."</f>
        <v>Skip to row 51 to find the directions for a Windows-based computer.</v>
      </c>
    </row>
    <row r="38" spans="1:2">
      <c r="A38" s="178"/>
    </row>
    <row r="39" spans="1:2">
      <c r="A39" s="429" t="s">
        <v>1550</v>
      </c>
    </row>
    <row r="40" spans="1:2">
      <c r="A40" s="170">
        <v>1</v>
      </c>
      <c r="B40" s="167" t="s">
        <v>1549</v>
      </c>
    </row>
    <row r="41" spans="1:2">
      <c r="A41" s="167">
        <v>2</v>
      </c>
      <c r="B41" s="183" t="s">
        <v>6270</v>
      </c>
    </row>
    <row r="42" spans="1:2" ht="262.14999999999998" customHeight="1">
      <c r="A42" s="181"/>
    </row>
    <row r="43" spans="1:2">
      <c r="A43" s="167">
        <v>3</v>
      </c>
      <c r="B43" s="178" t="s">
        <v>1543</v>
      </c>
    </row>
    <row r="44" spans="1:2">
      <c r="B44" s="179" t="s">
        <v>6271</v>
      </c>
    </row>
    <row r="45" spans="1:2">
      <c r="A45" s="170">
        <v>4</v>
      </c>
      <c r="B45" s="167" t="s">
        <v>1544</v>
      </c>
    </row>
    <row r="46" spans="1:2" ht="172.9" customHeight="1"/>
    <row r="47" spans="1:2">
      <c r="B47" s="167" t="s">
        <v>1545</v>
      </c>
    </row>
    <row r="48" spans="1:2">
      <c r="A48" s="170">
        <v>5</v>
      </c>
      <c r="B48" s="167" t="s">
        <v>1546</v>
      </c>
    </row>
    <row r="49" spans="1:12">
      <c r="A49" s="170">
        <v>6</v>
      </c>
      <c r="B49" s="167" t="s">
        <v>1555</v>
      </c>
    </row>
    <row r="50" spans="1:12">
      <c r="A50" s="170"/>
    </row>
    <row r="51" spans="1:12">
      <c r="A51" s="429" t="s">
        <v>1551</v>
      </c>
    </row>
    <row r="52" spans="1:12">
      <c r="A52" s="170">
        <v>1</v>
      </c>
      <c r="B52" s="184" t="s">
        <v>1590</v>
      </c>
    </row>
    <row r="53" spans="1:12" ht="91.9" customHeight="1">
      <c r="A53" s="170"/>
      <c r="G53" s="431" t="s">
        <v>6371</v>
      </c>
      <c r="L53" s="184"/>
    </row>
    <row r="54" spans="1:12">
      <c r="A54" s="170">
        <v>2</v>
      </c>
      <c r="B54" s="184" t="s">
        <v>1591</v>
      </c>
    </row>
    <row r="55" spans="1:12">
      <c r="A55" s="170"/>
      <c r="B55" s="430" t="s">
        <v>6375</v>
      </c>
    </row>
    <row r="56" spans="1:12">
      <c r="A56" s="170">
        <v>3</v>
      </c>
      <c r="B56" s="184" t="s">
        <v>6372</v>
      </c>
    </row>
    <row r="57" spans="1:12">
      <c r="A57" s="170"/>
      <c r="B57" s="184" t="s">
        <v>6373</v>
      </c>
    </row>
    <row r="58" spans="1:12">
      <c r="A58" s="170"/>
      <c r="B58" s="184" t="s">
        <v>6374</v>
      </c>
    </row>
    <row r="59" spans="1:12">
      <c r="A59" s="170"/>
      <c r="B59" s="184"/>
    </row>
    <row r="60" spans="1:12">
      <c r="A60" s="170"/>
      <c r="B60" s="184"/>
    </row>
    <row r="61" spans="1:12">
      <c r="A61" s="170"/>
      <c r="B61" s="184"/>
    </row>
    <row r="62" spans="1:12">
      <c r="A62" s="170"/>
      <c r="B62" s="184"/>
    </row>
    <row r="63" spans="1:12">
      <c r="A63" s="170"/>
      <c r="B63" s="184"/>
    </row>
    <row r="64" spans="1:12">
      <c r="A64" s="170"/>
      <c r="B64" s="184"/>
    </row>
    <row r="65" spans="1:12">
      <c r="A65" s="170"/>
      <c r="B65" s="184"/>
    </row>
    <row r="66" spans="1:12">
      <c r="A66" s="170"/>
      <c r="B66" s="184"/>
    </row>
    <row r="67" spans="1:12">
      <c r="A67" s="170"/>
      <c r="B67" s="184"/>
    </row>
    <row r="68" spans="1:12">
      <c r="A68" s="170"/>
      <c r="B68" s="184"/>
    </row>
    <row r="69" spans="1:12">
      <c r="A69" s="170"/>
      <c r="B69" s="184"/>
    </row>
    <row r="70" spans="1:12">
      <c r="B70" s="430" t="s">
        <v>6375</v>
      </c>
      <c r="L70" s="184" t="s">
        <v>1589</v>
      </c>
    </row>
    <row r="71" spans="1:12">
      <c r="A71" s="170">
        <v>4</v>
      </c>
      <c r="B71" s="167" t="s">
        <v>1546</v>
      </c>
      <c r="L71" s="184"/>
    </row>
    <row r="72" spans="1:12">
      <c r="A72" s="170">
        <v>5</v>
      </c>
      <c r="B72" s="167" t="s">
        <v>1555</v>
      </c>
    </row>
    <row r="73" spans="1:12">
      <c r="A73" s="170">
        <v>6</v>
      </c>
      <c r="B73" s="468" t="s">
        <v>6417</v>
      </c>
    </row>
    <row r="74" spans="1:12">
      <c r="A74" s="469">
        <v>7</v>
      </c>
      <c r="B74" s="468" t="s">
        <v>6418</v>
      </c>
    </row>
    <row r="75" spans="1:12">
      <c r="A75" s="170"/>
      <c r="B75" s="468" t="s">
        <v>6419</v>
      </c>
    </row>
    <row r="76" spans="1:12">
      <c r="A76" s="170"/>
      <c r="B76" s="468"/>
    </row>
    <row r="77" spans="1:12">
      <c r="A77" s="170"/>
      <c r="B77" s="468"/>
    </row>
    <row r="78" spans="1:12">
      <c r="A78" s="170"/>
      <c r="B78" s="468"/>
    </row>
    <row r="79" spans="1:12">
      <c r="A79" s="170"/>
      <c r="B79" s="468"/>
    </row>
    <row r="80" spans="1:12">
      <c r="A80" s="170"/>
    </row>
    <row r="81" spans="1:16">
      <c r="A81" s="170"/>
    </row>
    <row r="82" spans="1:16">
      <c r="A82" s="170"/>
    </row>
    <row r="83" spans="1:16" ht="15.75">
      <c r="A83" s="182" t="s">
        <v>438</v>
      </c>
    </row>
    <row r="84" spans="1:16">
      <c r="A84" s="167" t="str">
        <f>"On the 'DATA Tables' Sheet (which should be on the right side of the screen) you will find data starting in B"&amp;ROW('DATA Tables'!B10)&amp;"."</f>
        <v>On the 'DATA Tables' Sheet (which should be on the right side of the screen) you will find data starting in B10.</v>
      </c>
    </row>
    <row r="85" spans="1:16">
      <c r="A85" s="178" t="s">
        <v>441</v>
      </c>
    </row>
    <row r="86" spans="1:16">
      <c r="A86" s="619" t="s">
        <v>6537</v>
      </c>
    </row>
    <row r="87" spans="1:16">
      <c r="A87" s="167">
        <v>1</v>
      </c>
      <c r="B87" s="167" t="s">
        <v>437</v>
      </c>
    </row>
    <row r="88" spans="1:16">
      <c r="A88" s="167">
        <v>2</v>
      </c>
      <c r="B88" s="167" t="s">
        <v>48</v>
      </c>
    </row>
    <row r="89" spans="1:16">
      <c r="A89" s="167">
        <v>3</v>
      </c>
      <c r="B89" s="167" t="s">
        <v>49</v>
      </c>
    </row>
    <row r="90" spans="1:16">
      <c r="A90" s="167">
        <v>4</v>
      </c>
      <c r="B90" s="167" t="s">
        <v>63</v>
      </c>
    </row>
    <row r="91" spans="1:16">
      <c r="A91" s="167" t="s">
        <v>436</v>
      </c>
    </row>
    <row r="92" spans="1:16">
      <c r="A92" s="167">
        <v>1</v>
      </c>
      <c r="B92" s="167" t="s">
        <v>670</v>
      </c>
      <c r="I92" s="594"/>
      <c r="J92" s="169"/>
      <c r="K92" s="620"/>
      <c r="L92" s="169"/>
      <c r="M92" s="169"/>
      <c r="N92" s="169"/>
      <c r="O92" s="169"/>
      <c r="P92" s="169"/>
    </row>
    <row r="93" spans="1:16">
      <c r="B93" s="578" t="s">
        <v>6491</v>
      </c>
    </row>
    <row r="94" spans="1:16">
      <c r="B94" s="468" t="s">
        <v>6424</v>
      </c>
    </row>
    <row r="95" spans="1:16">
      <c r="B95" s="468"/>
    </row>
    <row r="96" spans="1:16">
      <c r="B96" s="468"/>
    </row>
    <row r="97" spans="1:7">
      <c r="B97" s="468"/>
      <c r="G97" s="468" t="s">
        <v>6422</v>
      </c>
    </row>
    <row r="98" spans="1:7">
      <c r="B98" s="468"/>
      <c r="G98" s="468" t="s">
        <v>6423</v>
      </c>
    </row>
    <row r="99" spans="1:7">
      <c r="B99" s="468"/>
    </row>
    <row r="100" spans="1:7">
      <c r="B100" s="468"/>
    </row>
    <row r="101" spans="1:7">
      <c r="B101" s="468"/>
    </row>
    <row r="102" spans="1:7">
      <c r="B102" s="468"/>
    </row>
    <row r="103" spans="1:7">
      <c r="B103" s="468"/>
    </row>
    <row r="104" spans="1:7">
      <c r="A104" s="167">
        <v>2</v>
      </c>
      <c r="B104" s="598" t="s">
        <v>6511</v>
      </c>
    </row>
    <row r="105" spans="1:7">
      <c r="A105" s="167">
        <v>3</v>
      </c>
      <c r="B105" s="178" t="s">
        <v>435</v>
      </c>
    </row>
    <row r="106" spans="1:7" ht="97.9" customHeight="1">
      <c r="B106" s="178"/>
    </row>
    <row r="107" spans="1:7">
      <c r="A107" s="178" t="s">
        <v>434</v>
      </c>
    </row>
    <row r="108" spans="1:7">
      <c r="A108" s="181" t="s">
        <v>433</v>
      </c>
    </row>
    <row r="109" spans="1:7">
      <c r="A109" s="181" t="s">
        <v>432</v>
      </c>
    </row>
    <row r="110" spans="1:7">
      <c r="A110" s="144" t="s">
        <v>431</v>
      </c>
    </row>
    <row r="111" spans="1:7">
      <c r="A111" s="167">
        <v>1</v>
      </c>
      <c r="B111" s="167" t="s">
        <v>430</v>
      </c>
    </row>
    <row r="112" spans="1:7">
      <c r="A112" s="167">
        <v>2</v>
      </c>
      <c r="B112" s="167" t="s">
        <v>50</v>
      </c>
    </row>
    <row r="113" spans="1:29">
      <c r="A113" s="167">
        <v>3</v>
      </c>
      <c r="B113" s="178" t="s">
        <v>1592</v>
      </c>
    </row>
    <row r="114" spans="1:29">
      <c r="B114" s="178"/>
    </row>
    <row r="115" spans="1:29">
      <c r="A115" s="185" t="s">
        <v>429</v>
      </c>
    </row>
    <row r="116" spans="1:29">
      <c r="A116" s="433" t="s">
        <v>6379</v>
      </c>
    </row>
    <row r="117" spans="1:29">
      <c r="A117" s="167">
        <v>1</v>
      </c>
      <c r="B117" s="167" t="str">
        <f>"Click on the button in cell B"&amp;ROW('DATA Tables'!B10)&amp;" containg the column header 'Company'. A dropdown menu will appear."</f>
        <v>Click on the button in cell B10 containg the column header 'Company'. A dropdown menu will appear.</v>
      </c>
    </row>
    <row r="118" spans="1:29" ht="117" customHeight="1"/>
    <row r="119" spans="1:29">
      <c r="A119" s="167">
        <v>2</v>
      </c>
      <c r="B119" s="167" t="s">
        <v>428</v>
      </c>
      <c r="M119" s="186"/>
    </row>
    <row r="120" spans="1:29">
      <c r="A120" s="167">
        <v>3</v>
      </c>
      <c r="B120" s="167" t="s">
        <v>706</v>
      </c>
      <c r="T120" s="187" t="s">
        <v>440</v>
      </c>
      <c r="U120" s="187" t="s">
        <v>439</v>
      </c>
      <c r="V120" s="187" t="s">
        <v>393</v>
      </c>
    </row>
    <row r="121" spans="1:29" ht="13.5" thickBot="1">
      <c r="A121" s="188" t="s">
        <v>687</v>
      </c>
    </row>
    <row r="122" spans="1:29" ht="13.5" thickBot="1">
      <c r="B122" s="209" t="s">
        <v>439</v>
      </c>
      <c r="K122" s="656"/>
      <c r="R122" s="571"/>
      <c r="AA122" s="574" t="s">
        <v>440</v>
      </c>
      <c r="AB122" s="574" t="s">
        <v>439</v>
      </c>
      <c r="AC122" s="574" t="s">
        <v>393</v>
      </c>
    </row>
    <row r="123" spans="1:29">
      <c r="A123" s="167" t="s">
        <v>694</v>
      </c>
      <c r="K123" s="656"/>
      <c r="M123" s="656"/>
      <c r="R123" s="571"/>
    </row>
    <row r="124" spans="1:29">
      <c r="B124" s="167" t="s">
        <v>690</v>
      </c>
      <c r="K124" s="656"/>
      <c r="M124" s="656"/>
      <c r="R124" s="571"/>
    </row>
    <row r="125" spans="1:29">
      <c r="B125" s="189" t="s">
        <v>691</v>
      </c>
      <c r="K125" s="656"/>
      <c r="M125" s="656"/>
      <c r="R125" s="571"/>
    </row>
    <row r="126" spans="1:29">
      <c r="K126" s="656"/>
      <c r="M126" s="656"/>
      <c r="R126" s="571"/>
    </row>
    <row r="127" spans="1:29">
      <c r="A127" s="167" t="s">
        <v>427</v>
      </c>
      <c r="K127" s="657"/>
      <c r="M127" s="656"/>
      <c r="R127" s="571"/>
    </row>
    <row r="128" spans="1:29">
      <c r="A128" s="167">
        <v>1</v>
      </c>
      <c r="B128" s="167" t="s">
        <v>692</v>
      </c>
      <c r="K128" s="657"/>
      <c r="M128" s="657"/>
      <c r="R128" s="571"/>
    </row>
    <row r="129" spans="1:30">
      <c r="A129" s="167">
        <v>2</v>
      </c>
      <c r="B129" s="169" t="str">
        <f>"Click on the button in cell C"&amp;ROW('DATA Tables'!B10)&amp;" containing the column header 'Sector'. A dropdown menu will appear."</f>
        <v>Click on the button in cell C10 containing the column header 'Sector'. A dropdown menu will appear.</v>
      </c>
      <c r="K129" s="658"/>
      <c r="M129" s="671"/>
      <c r="R129" s="571"/>
    </row>
    <row r="130" spans="1:30">
      <c r="A130" s="167">
        <v>3</v>
      </c>
      <c r="B130" s="167" t="s">
        <v>426</v>
      </c>
      <c r="K130" s="657"/>
      <c r="M130" s="671"/>
      <c r="R130" s="571"/>
    </row>
    <row r="131" spans="1:30">
      <c r="A131" s="167">
        <v>4</v>
      </c>
      <c r="B131" s="167" t="s">
        <v>689</v>
      </c>
      <c r="K131" s="657"/>
      <c r="M131" s="671"/>
      <c r="R131" s="571"/>
    </row>
    <row r="132" spans="1:30" ht="13.5" thickBot="1">
      <c r="A132" s="188" t="s">
        <v>688</v>
      </c>
      <c r="K132" s="657"/>
      <c r="M132" s="671"/>
      <c r="R132" s="571"/>
    </row>
    <row r="133" spans="1:30" ht="13.5" thickBot="1">
      <c r="B133" s="210">
        <v>3</v>
      </c>
      <c r="K133" s="657"/>
      <c r="M133" s="657"/>
      <c r="R133" s="571"/>
    </row>
    <row r="134" spans="1:30">
      <c r="M134" s="657"/>
      <c r="R134" s="571"/>
    </row>
    <row r="135" spans="1:30">
      <c r="A135" s="167" t="s">
        <v>425</v>
      </c>
      <c r="R135" s="571"/>
    </row>
    <row r="136" spans="1:30">
      <c r="A136" s="167">
        <v>1</v>
      </c>
      <c r="B136" s="167" t="s">
        <v>692</v>
      </c>
      <c r="R136" s="571"/>
    </row>
    <row r="137" spans="1:30">
      <c r="A137" s="167">
        <v>2</v>
      </c>
      <c r="B137" s="167" t="str">
        <f>"Click on the button in cell C"&amp;ROW('DATA Tables'!C10)&amp;" 'Sector'. A dropdown menu will appear."</f>
        <v>Click on the button in cell C10 'Sector'. A dropdown menu will appear.</v>
      </c>
      <c r="R137" s="571"/>
    </row>
    <row r="138" spans="1:30">
      <c r="A138" s="167">
        <v>3</v>
      </c>
      <c r="B138" s="167" t="s">
        <v>424</v>
      </c>
      <c r="R138" s="571"/>
    </row>
    <row r="139" spans="1:30">
      <c r="A139" s="167">
        <v>4</v>
      </c>
      <c r="B139" s="167" t="s">
        <v>423</v>
      </c>
      <c r="R139" s="571"/>
    </row>
    <row r="140" spans="1:30">
      <c r="A140" s="167">
        <v>5</v>
      </c>
      <c r="B140" s="434" t="s">
        <v>6383</v>
      </c>
      <c r="R140" s="571"/>
    </row>
    <row r="141" spans="1:30" ht="13.5" thickBot="1">
      <c r="A141" s="188" t="s">
        <v>695</v>
      </c>
      <c r="R141" s="571"/>
    </row>
    <row r="142" spans="1:30" ht="13.5" thickBot="1">
      <c r="A142" s="167" t="s">
        <v>659</v>
      </c>
      <c r="B142" s="209" t="s">
        <v>408</v>
      </c>
      <c r="R142" s="571"/>
      <c r="AA142" s="574" t="s">
        <v>412</v>
      </c>
      <c r="AB142" s="574" t="s">
        <v>408</v>
      </c>
      <c r="AC142" s="574" t="s">
        <v>413</v>
      </c>
      <c r="AD142" s="574" t="s">
        <v>15</v>
      </c>
    </row>
    <row r="143" spans="1:30">
      <c r="R143" s="571"/>
    </row>
    <row r="144" spans="1:30">
      <c r="A144" s="167" t="s">
        <v>422</v>
      </c>
      <c r="R144" s="571"/>
    </row>
    <row r="145" spans="1:18">
      <c r="A145" s="592" t="s">
        <v>6512</v>
      </c>
      <c r="R145" s="571"/>
    </row>
    <row r="146" spans="1:18">
      <c r="A146" s="144" t="s">
        <v>421</v>
      </c>
      <c r="R146" s="571"/>
    </row>
    <row r="147" spans="1:18">
      <c r="A147" s="167">
        <v>1</v>
      </c>
      <c r="B147" s="167" t="s">
        <v>692</v>
      </c>
      <c r="R147" s="571"/>
    </row>
    <row r="148" spans="1:18">
      <c r="A148" s="167">
        <v>2</v>
      </c>
      <c r="B148" s="178" t="str">
        <f>"Click on the button in cell G"&amp;ROW('DATA Tables'!B10)&amp;", containing the column header 'Equity'. A dropdown menu will appear."</f>
        <v>Click on the button in cell G10, containing the column header 'Equity'. A dropdown menu will appear.</v>
      </c>
      <c r="R148" s="571"/>
    </row>
    <row r="149" spans="1:18" ht="168" customHeight="1">
      <c r="B149" s="178"/>
      <c r="R149" s="571"/>
    </row>
    <row r="150" spans="1:18">
      <c r="A150" s="167">
        <v>3</v>
      </c>
      <c r="B150" s="178" t="s">
        <v>420</v>
      </c>
      <c r="R150" s="571"/>
    </row>
    <row r="151" spans="1:18">
      <c r="A151" s="167">
        <v>4</v>
      </c>
      <c r="B151" s="178" t="s">
        <v>419</v>
      </c>
      <c r="R151" s="571"/>
    </row>
    <row r="152" spans="1:18">
      <c r="B152" s="181" t="s">
        <v>418</v>
      </c>
      <c r="R152" s="571"/>
    </row>
    <row r="153" spans="1:18" ht="13.5" thickBot="1">
      <c r="A153" s="599" t="s">
        <v>6513</v>
      </c>
      <c r="R153" s="571"/>
    </row>
    <row r="154" spans="1:18" ht="13.5" thickBot="1">
      <c r="B154" s="804">
        <v>90267</v>
      </c>
      <c r="R154" s="571"/>
    </row>
    <row r="155" spans="1:18">
      <c r="R155" s="571"/>
    </row>
    <row r="156" spans="1:18">
      <c r="A156" s="167" t="s">
        <v>417</v>
      </c>
      <c r="R156" s="571"/>
    </row>
    <row r="157" spans="1:18">
      <c r="R157" s="571"/>
    </row>
    <row r="158" spans="1:18">
      <c r="A158" s="190" t="s">
        <v>416</v>
      </c>
      <c r="R158" s="571"/>
    </row>
    <row r="159" spans="1:18">
      <c r="A159" s="167" t="s">
        <v>415</v>
      </c>
      <c r="R159" s="571"/>
    </row>
    <row r="160" spans="1:18">
      <c r="R160" s="571"/>
    </row>
    <row r="161" spans="1:18">
      <c r="B161" s="191" t="s">
        <v>414</v>
      </c>
      <c r="C161" s="191">
        <v>43465</v>
      </c>
      <c r="R161" s="571"/>
    </row>
    <row r="162" spans="1:18">
      <c r="B162" s="191" t="s">
        <v>413</v>
      </c>
      <c r="C162" s="191">
        <v>43281</v>
      </c>
      <c r="R162" s="571"/>
    </row>
    <row r="163" spans="1:18">
      <c r="B163" s="191" t="s">
        <v>412</v>
      </c>
      <c r="C163" s="191">
        <v>43373</v>
      </c>
      <c r="R163" s="571"/>
    </row>
    <row r="164" spans="1:18">
      <c r="B164" s="191" t="s">
        <v>411</v>
      </c>
      <c r="C164" s="191">
        <v>43465</v>
      </c>
      <c r="E164" s="191"/>
      <c r="F164" s="192"/>
      <c r="R164" s="571"/>
    </row>
    <row r="165" spans="1:18">
      <c r="B165" s="191" t="s">
        <v>410</v>
      </c>
      <c r="C165" s="191">
        <v>43465</v>
      </c>
      <c r="R165" s="571"/>
    </row>
    <row r="166" spans="1:18">
      <c r="B166" s="191" t="s">
        <v>409</v>
      </c>
      <c r="C166" s="191">
        <v>43465</v>
      </c>
      <c r="R166" s="571"/>
    </row>
    <row r="167" spans="1:18">
      <c r="B167" s="191" t="s">
        <v>408</v>
      </c>
      <c r="C167" s="191">
        <v>43434</v>
      </c>
      <c r="R167" s="571"/>
    </row>
    <row r="168" spans="1:18">
      <c r="B168" s="191"/>
      <c r="C168" s="191"/>
      <c r="R168" s="571"/>
    </row>
    <row r="169" spans="1:18">
      <c r="A169" s="167" t="s">
        <v>407</v>
      </c>
      <c r="B169" s="191"/>
      <c r="C169" s="191"/>
      <c r="R169" s="571"/>
    </row>
    <row r="170" spans="1:18">
      <c r="A170" s="181" t="s">
        <v>406</v>
      </c>
      <c r="B170" s="191"/>
      <c r="C170" s="192"/>
      <c r="R170" s="571"/>
    </row>
    <row r="171" spans="1:18">
      <c r="A171" s="193">
        <v>1</v>
      </c>
      <c r="B171" s="167" t="s">
        <v>692</v>
      </c>
      <c r="C171" s="192"/>
      <c r="R171" s="571"/>
    </row>
    <row r="172" spans="1:18">
      <c r="A172" s="167">
        <v>2</v>
      </c>
      <c r="B172" s="178" t="str">
        <f>"In cell H"&amp;ROW('DATA Tables'!H10)&amp;" enter 'Fiscal Year'. Excel will automatically expand the table."</f>
        <v>In cell H10 enter 'Fiscal Year'. Excel will automatically expand the table.</v>
      </c>
      <c r="C172" s="192"/>
      <c r="R172" s="571"/>
    </row>
    <row r="173" spans="1:18">
      <c r="A173" s="167">
        <v>3</v>
      </c>
      <c r="B173" s="178" t="str">
        <f>"Because the companies are presented in the same sequence directly above as in the table, copy range C"&amp;ROW(C161)&amp;":C"&amp;ROW(C167)&amp;" on this Sheet to H"&amp;ROW('DATA Tables'!H11)&amp;":H"&amp;ROW('DATA Tables'!H17)&amp;" on the 'DATA Tables' Sheet."</f>
        <v>Because the companies are presented in the same sequence directly above as in the table, copy range C161:C167 on this Sheet to H11:H17 on the 'DATA Tables' Sheet.</v>
      </c>
      <c r="C173" s="192"/>
      <c r="R173" s="571"/>
    </row>
    <row r="174" spans="1:18">
      <c r="B174" s="178"/>
      <c r="C174" s="192"/>
      <c r="R174" s="571"/>
    </row>
    <row r="175" spans="1:18">
      <c r="A175" s="167" t="s">
        <v>405</v>
      </c>
      <c r="B175" s="178"/>
      <c r="C175" s="192"/>
      <c r="R175" s="571"/>
    </row>
    <row r="176" spans="1:18">
      <c r="A176" s="167">
        <v>1</v>
      </c>
      <c r="B176" s="178" t="s">
        <v>404</v>
      </c>
      <c r="R176" s="571"/>
    </row>
    <row r="177" spans="1:53">
      <c r="B177" s="178"/>
      <c r="C177" s="192"/>
      <c r="R177" s="571"/>
    </row>
    <row r="178" spans="1:53">
      <c r="A178" s="178" t="s">
        <v>403</v>
      </c>
      <c r="R178" s="571"/>
    </row>
    <row r="179" spans="1:53">
      <c r="A179" s="181" t="s">
        <v>402</v>
      </c>
      <c r="R179" s="571"/>
    </row>
    <row r="180" spans="1:53" s="169" customFormat="1">
      <c r="A180" s="169">
        <v>1</v>
      </c>
      <c r="B180" s="194" t="str">
        <f>"Click on cell H"&amp;ROW('DATA Tables'!H10)&amp;" (should be named 'Fiscal Year') on the 'DATA Tables' Sheet and a dropdown filtering menu will appear."</f>
        <v>Click on cell H10 (should be named 'Fiscal Year') on the 'DATA Tables' Sheet and a dropdown filtering menu will appear.</v>
      </c>
      <c r="R180" s="575"/>
      <c r="AA180" s="575"/>
      <c r="AB180" s="575"/>
      <c r="AC180" s="575"/>
      <c r="AD180" s="575"/>
      <c r="AN180" s="571"/>
      <c r="AO180" s="571"/>
      <c r="AP180" s="575"/>
      <c r="AQ180" s="575"/>
      <c r="AR180" s="575"/>
      <c r="AS180" s="575"/>
      <c r="AT180" s="575"/>
      <c r="AU180" s="575"/>
      <c r="AV180" s="575"/>
      <c r="AW180" s="575"/>
      <c r="AX180" s="575"/>
      <c r="AY180" s="575"/>
      <c r="AZ180" s="575"/>
      <c r="BA180" s="575"/>
    </row>
    <row r="181" spans="1:53" s="169" customFormat="1">
      <c r="A181" s="169">
        <v>2</v>
      </c>
      <c r="B181" s="194" t="s">
        <v>401</v>
      </c>
      <c r="R181" s="575"/>
      <c r="AA181" s="575"/>
      <c r="AB181" s="575"/>
      <c r="AC181" s="575"/>
      <c r="AD181" s="575"/>
      <c r="AN181" s="575"/>
      <c r="AO181" s="575"/>
      <c r="AP181" s="575"/>
      <c r="AQ181" s="575"/>
      <c r="AR181" s="575"/>
      <c r="AS181" s="575"/>
      <c r="AT181" s="575"/>
      <c r="AU181" s="575"/>
      <c r="AV181" s="575"/>
      <c r="AW181" s="575"/>
      <c r="AX181" s="575"/>
      <c r="AY181" s="575"/>
      <c r="AZ181" s="575"/>
      <c r="BA181" s="575"/>
    </row>
    <row r="182" spans="1:53" s="169" customFormat="1">
      <c r="B182" s="194" t="s">
        <v>400</v>
      </c>
      <c r="R182" s="575"/>
      <c r="AA182" s="575"/>
      <c r="AB182" s="575"/>
      <c r="AC182" s="575"/>
      <c r="AD182" s="575"/>
      <c r="AN182" s="575"/>
      <c r="AO182" s="575"/>
      <c r="AP182" s="575"/>
      <c r="AQ182" s="575"/>
      <c r="AR182" s="575"/>
      <c r="AS182" s="575"/>
      <c r="AT182" s="575"/>
      <c r="AU182" s="575"/>
      <c r="AV182" s="575"/>
      <c r="AW182" s="575"/>
      <c r="AX182" s="575"/>
      <c r="AY182" s="575"/>
      <c r="AZ182" s="575"/>
      <c r="BA182" s="575"/>
    </row>
    <row r="183" spans="1:53" s="169" customFormat="1">
      <c r="A183" s="169">
        <v>3</v>
      </c>
      <c r="B183" s="194" t="s">
        <v>399</v>
      </c>
      <c r="R183" s="575"/>
      <c r="AA183" s="575"/>
      <c r="AB183" s="575"/>
      <c r="AC183" s="575"/>
      <c r="AD183" s="575"/>
      <c r="AN183" s="575"/>
      <c r="AO183" s="575"/>
      <c r="AP183" s="575"/>
      <c r="AQ183" s="575"/>
      <c r="AR183" s="575"/>
      <c r="AS183" s="575"/>
      <c r="AT183" s="575"/>
      <c r="AU183" s="575"/>
      <c r="AV183" s="575"/>
      <c r="AW183" s="575"/>
      <c r="AX183" s="575"/>
      <c r="AY183" s="575"/>
      <c r="AZ183" s="575"/>
      <c r="BA183" s="575"/>
    </row>
    <row r="184" spans="1:53" s="169" customFormat="1">
      <c r="A184" s="169">
        <v>4</v>
      </c>
      <c r="B184" s="194" t="s">
        <v>693</v>
      </c>
      <c r="R184" s="575"/>
      <c r="AA184" s="575"/>
      <c r="AB184" s="575"/>
      <c r="AC184" s="575"/>
      <c r="AD184" s="575"/>
      <c r="AN184" s="575"/>
      <c r="AO184" s="575"/>
      <c r="AP184" s="575"/>
      <c r="AQ184" s="575"/>
      <c r="AR184" s="575"/>
      <c r="AS184" s="575"/>
      <c r="AT184" s="575"/>
      <c r="AU184" s="575"/>
      <c r="AV184" s="575"/>
      <c r="AW184" s="575"/>
      <c r="AX184" s="575"/>
      <c r="AY184" s="575"/>
      <c r="AZ184" s="575"/>
      <c r="BA184" s="575"/>
    </row>
    <row r="185" spans="1:53" s="169" customFormat="1">
      <c r="B185" s="622" t="s">
        <v>6539</v>
      </c>
      <c r="R185" s="575"/>
      <c r="AA185" s="575"/>
      <c r="AB185" s="575"/>
      <c r="AC185" s="575"/>
      <c r="AD185" s="575"/>
      <c r="AN185" s="575"/>
      <c r="AO185" s="575"/>
      <c r="AP185" s="575"/>
      <c r="AQ185" s="575"/>
      <c r="AR185" s="575"/>
      <c r="AS185" s="575"/>
      <c r="AT185" s="575"/>
      <c r="AU185" s="575"/>
      <c r="AV185" s="575"/>
      <c r="AW185" s="575"/>
      <c r="AX185" s="575"/>
      <c r="AY185" s="575"/>
      <c r="AZ185" s="575"/>
      <c r="BA185" s="575"/>
    </row>
    <row r="186" spans="1:53" s="169" customFormat="1">
      <c r="B186" s="579" t="s">
        <v>6492</v>
      </c>
      <c r="R186" s="575"/>
      <c r="AA186" s="575"/>
      <c r="AB186" s="575"/>
      <c r="AC186" s="575"/>
      <c r="AD186" s="575"/>
      <c r="AN186" s="575"/>
      <c r="AO186" s="575"/>
      <c r="AP186" s="575"/>
      <c r="AQ186" s="575"/>
      <c r="AR186" s="575"/>
      <c r="AS186" s="575"/>
      <c r="AT186" s="575"/>
      <c r="AU186" s="575"/>
      <c r="AV186" s="575"/>
      <c r="AW186" s="575"/>
      <c r="AX186" s="575"/>
      <c r="AY186" s="575"/>
      <c r="AZ186" s="575"/>
      <c r="BA186" s="575"/>
    </row>
    <row r="187" spans="1:53" s="169" customFormat="1" ht="13.5" thickBot="1">
      <c r="A187" s="188" t="s">
        <v>696</v>
      </c>
      <c r="B187" s="167"/>
      <c r="R187" s="575"/>
      <c r="AA187" s="575"/>
      <c r="AB187" s="575"/>
      <c r="AC187" s="575"/>
      <c r="AD187" s="575"/>
      <c r="AN187" s="575"/>
      <c r="AO187" s="575"/>
      <c r="AP187" s="575"/>
      <c r="AQ187" s="575"/>
      <c r="AR187" s="575"/>
      <c r="AS187" s="575"/>
      <c r="AT187" s="575"/>
      <c r="AU187" s="575"/>
      <c r="AV187" s="575"/>
      <c r="AW187" s="575"/>
      <c r="AX187" s="575"/>
      <c r="AY187" s="575"/>
      <c r="AZ187" s="575"/>
      <c r="BA187" s="575"/>
    </row>
    <row r="188" spans="1:53" s="169" customFormat="1" ht="13.5" thickBot="1">
      <c r="B188" s="644">
        <v>2</v>
      </c>
      <c r="J188" s="580"/>
      <c r="R188" s="575"/>
      <c r="AA188" s="575"/>
      <c r="AB188" s="575"/>
      <c r="AC188" s="575"/>
      <c r="AD188" s="575"/>
      <c r="AN188" s="575"/>
      <c r="AO188" s="575"/>
      <c r="AP188" s="575"/>
      <c r="AQ188" s="575"/>
      <c r="AR188" s="575"/>
      <c r="AS188" s="575"/>
      <c r="AT188" s="575"/>
      <c r="AU188" s="575"/>
      <c r="AV188" s="575"/>
      <c r="AW188" s="575"/>
      <c r="AX188" s="575"/>
      <c r="AY188" s="575"/>
      <c r="AZ188" s="575"/>
      <c r="BA188" s="575"/>
    </row>
    <row r="189" spans="1:53">
      <c r="A189" s="167">
        <v>6</v>
      </c>
      <c r="B189" s="178" t="s">
        <v>398</v>
      </c>
      <c r="R189" s="571"/>
      <c r="AN189" s="575"/>
      <c r="AO189" s="575"/>
    </row>
    <row r="190" spans="1:53">
      <c r="A190" s="178"/>
      <c r="R190" s="571"/>
    </row>
    <row r="191" spans="1:53">
      <c r="A191" s="178" t="s">
        <v>397</v>
      </c>
      <c r="R191" s="571"/>
    </row>
    <row r="192" spans="1:53">
      <c r="A192" s="167">
        <v>1</v>
      </c>
      <c r="B192" s="167" t="str">
        <f>"In cells B"&amp;ROW('DATA Tables'!B18)&amp;":H"&amp;ROW('DATA Tables'!G18)&amp;" on the 'DATA Tables' Sheet enter the data in gray bellow."</f>
        <v>In cells B18:H18 on the 'DATA Tables' Sheet enter the data in gray bellow.</v>
      </c>
      <c r="J192" s="195"/>
      <c r="R192" s="571"/>
    </row>
    <row r="193" spans="1:53">
      <c r="A193" s="167">
        <v>2</v>
      </c>
      <c r="B193" s="194" t="s">
        <v>697</v>
      </c>
      <c r="J193" s="169"/>
      <c r="R193" s="571"/>
    </row>
    <row r="194" spans="1:53">
      <c r="A194" s="178"/>
      <c r="R194" s="571"/>
    </row>
    <row r="195" spans="1:53" ht="13.9" customHeight="1">
      <c r="A195" s="178"/>
      <c r="B195" s="196" t="s">
        <v>396</v>
      </c>
      <c r="C195" s="197" t="s">
        <v>1</v>
      </c>
      <c r="D195" s="197" t="s">
        <v>4</v>
      </c>
      <c r="E195" s="197" t="s">
        <v>395</v>
      </c>
      <c r="F195" s="197" t="s">
        <v>3</v>
      </c>
      <c r="G195" s="197" t="s">
        <v>5</v>
      </c>
      <c r="H195" s="198" t="s">
        <v>394</v>
      </c>
      <c r="R195" s="571"/>
    </row>
    <row r="196" spans="1:53">
      <c r="A196" s="178"/>
      <c r="B196" s="199" t="s">
        <v>15</v>
      </c>
      <c r="C196" s="200" t="s">
        <v>393</v>
      </c>
      <c r="D196" s="201">
        <v>11716</v>
      </c>
      <c r="E196" s="201">
        <v>7171</v>
      </c>
      <c r="F196" s="201">
        <v>4141</v>
      </c>
      <c r="G196" s="201">
        <v>9342</v>
      </c>
      <c r="H196" s="202">
        <v>43495</v>
      </c>
      <c r="R196" s="571"/>
    </row>
    <row r="197" spans="1:53" s="169" customFormat="1">
      <c r="A197" s="194"/>
      <c r="B197" s="203"/>
      <c r="C197" s="189"/>
      <c r="D197" s="204"/>
      <c r="E197" s="204"/>
      <c r="F197" s="204"/>
      <c r="G197" s="204"/>
      <c r="H197" s="205"/>
      <c r="R197" s="575"/>
      <c r="AA197" s="575"/>
      <c r="AB197" s="575"/>
      <c r="AC197" s="575"/>
      <c r="AD197" s="575"/>
      <c r="AN197" s="571"/>
      <c r="AO197" s="571"/>
      <c r="AP197" s="575"/>
      <c r="AQ197" s="575"/>
      <c r="AR197" s="575"/>
      <c r="AS197" s="575"/>
      <c r="AT197" s="575"/>
      <c r="AU197" s="575"/>
      <c r="AV197" s="575"/>
      <c r="AW197" s="575"/>
      <c r="AX197" s="575"/>
      <c r="AY197" s="575"/>
      <c r="AZ197" s="575"/>
      <c r="BA197" s="575"/>
    </row>
    <row r="198" spans="1:53">
      <c r="A198" s="185" t="s">
        <v>392</v>
      </c>
      <c r="R198" s="571"/>
      <c r="AN198" s="575"/>
      <c r="AO198" s="575"/>
    </row>
    <row r="199" spans="1:53">
      <c r="A199" s="637" t="s">
        <v>6552</v>
      </c>
      <c r="R199" s="571"/>
      <c r="AN199" s="575"/>
      <c r="AO199" s="575"/>
    </row>
    <row r="200" spans="1:53">
      <c r="A200" s="638" t="s">
        <v>6551</v>
      </c>
      <c r="R200" s="571"/>
      <c r="AN200" s="575"/>
      <c r="AO200" s="575"/>
    </row>
    <row r="201" spans="1:53">
      <c r="A201" s="340" t="s">
        <v>6293</v>
      </c>
      <c r="R201" s="571"/>
    </row>
    <row r="202" spans="1:53">
      <c r="A202" s="167">
        <v>1</v>
      </c>
      <c r="B202" s="178" t="str">
        <f>"Click on I"&amp;ROW('DATA Tables'!I10)&amp;" and enter 'Net Margin'."</f>
        <v>Click on I10 and enter 'Net Margin'.</v>
      </c>
      <c r="R202" s="571"/>
    </row>
    <row r="203" spans="1:53">
      <c r="A203" s="167">
        <v>2</v>
      </c>
      <c r="B203" s="178" t="str">
        <f>"Format the range I"&amp;ROW('DATA Tables'!I11)&amp;" to I"&amp;ROW('DATA Tables'!I17)&amp;" as '%'."</f>
        <v>Format the range I11 to I17 as '%'.</v>
      </c>
      <c r="G203" s="341"/>
      <c r="R203" s="571"/>
    </row>
    <row r="204" spans="1:53">
      <c r="A204" s="167">
        <v>3</v>
      </c>
      <c r="B204" s="178" t="str">
        <f>"Click on I"&amp;ROW('DATA Tables'!I11)&amp;" and enter '='."</f>
        <v>Click on I11 and enter '='.</v>
      </c>
      <c r="R204" s="571"/>
    </row>
    <row r="205" spans="1:53">
      <c r="A205" s="167">
        <v>4</v>
      </c>
      <c r="B205" s="178" t="str">
        <f>"Click on F"&amp;ROW('DATA Tables'!I11)&amp;" and enter '/' will select the Net Income as the numerator of the ratio and introduce the division sign."</f>
        <v>Click on F11 and enter '/' will select the Net Income as the numerator of the ratio and introduce the division sign.</v>
      </c>
      <c r="R205" s="571"/>
    </row>
    <row r="206" spans="1:53">
      <c r="A206" s="167">
        <v>5</v>
      </c>
      <c r="B206" s="178" t="str">
        <f>"Click on D"&amp;ROW('DATA Tables'!I11)&amp;" to select Revenues as the denominator of the ratio and select 'Return' to complete the formula."</f>
        <v>Click on D11 to select Revenues as the denominator of the ratio and select 'Return' to complete the formula.</v>
      </c>
      <c r="R206" s="571"/>
    </row>
    <row r="207" spans="1:53">
      <c r="A207" s="181" t="s">
        <v>391</v>
      </c>
      <c r="R207" s="571"/>
    </row>
    <row r="208" spans="1:53" ht="13.5" thickBot="1">
      <c r="A208" s="592" t="s">
        <v>6514</v>
      </c>
      <c r="R208" s="571"/>
    </row>
    <row r="209" spans="1:53" s="169" customFormat="1" ht="13.5" thickBot="1">
      <c r="A209" s="167"/>
      <c r="B209" s="211">
        <v>0.35</v>
      </c>
      <c r="R209" s="575"/>
      <c r="AA209" s="575"/>
      <c r="AB209" s="575"/>
      <c r="AC209" s="575"/>
      <c r="AD209" s="575"/>
      <c r="AN209" s="571"/>
      <c r="AO209" s="571"/>
      <c r="AP209" s="575"/>
      <c r="AQ209" s="575"/>
      <c r="AR209" s="575"/>
      <c r="AS209" s="575"/>
      <c r="AT209" s="575"/>
      <c r="AU209" s="575"/>
      <c r="AV209" s="575"/>
      <c r="AW209" s="575"/>
      <c r="AX209" s="575"/>
      <c r="AY209" s="575"/>
      <c r="AZ209" s="575"/>
      <c r="BA209" s="575"/>
    </row>
    <row r="210" spans="1:53">
      <c r="A210" s="178"/>
      <c r="R210" s="571"/>
      <c r="AN210" s="575"/>
      <c r="AO210" s="575"/>
    </row>
    <row r="211" spans="1:53">
      <c r="A211" s="206" t="s">
        <v>390</v>
      </c>
      <c r="R211" s="571"/>
    </row>
    <row r="212" spans="1:53">
      <c r="A212" s="178" t="s">
        <v>389</v>
      </c>
      <c r="R212" s="571"/>
    </row>
    <row r="213" spans="1:53">
      <c r="A213" s="167">
        <v>1</v>
      </c>
      <c r="B213" s="178" t="str">
        <f>"Click on B"&amp;ROW('DATA Tables'!B10)&amp;" and then click on 'Ascending' in the 'Sort' section of the drop down menu."</f>
        <v>Click on B10 and then click on 'Ascending' in the 'Sort' section of the drop down menu.</v>
      </c>
      <c r="R213" s="571"/>
    </row>
    <row r="214" spans="1:53">
      <c r="A214" s="435" t="s">
        <v>6390</v>
      </c>
      <c r="R214" s="571"/>
    </row>
    <row r="215" spans="1:53">
      <c r="A215" s="167">
        <v>1</v>
      </c>
      <c r="B215" s="178" t="str">
        <f>"Click on C"&amp;ROW('DATA Tables'!B10)&amp;" and then click on 'Ascending' in the dropdown menu (sort Sector)."</f>
        <v>Click on C10 and then click on 'Ascending' in the dropdown menu (sort Sector).</v>
      </c>
      <c r="R215" s="571"/>
    </row>
    <row r="216" spans="1:53" ht="259.14999999999998" customHeight="1">
      <c r="B216" s="641"/>
      <c r="R216" s="571"/>
    </row>
    <row r="217" spans="1:53">
      <c r="A217" s="167">
        <v>2</v>
      </c>
      <c r="B217" s="642" t="str">
        <f>"Click on H"&amp;ROW('DATA Tables'!B10)&amp;" and then click on  'Descending' in the dropdown menu (Sort Fiscal Year)."</f>
        <v>Click on H10 and then click on  'Descending' in the dropdown menu (Sort Fiscal Year).</v>
      </c>
      <c r="R217" s="571"/>
    </row>
    <row r="218" spans="1:53">
      <c r="A218" s="434" t="s">
        <v>6380</v>
      </c>
      <c r="B218" s="207"/>
      <c r="R218" s="571"/>
    </row>
    <row r="219" spans="1:53">
      <c r="A219" s="181"/>
      <c r="R219" s="571"/>
    </row>
    <row r="220" spans="1:53">
      <c r="A220" s="185" t="s">
        <v>382</v>
      </c>
      <c r="R220" s="571"/>
    </row>
    <row r="221" spans="1:53">
      <c r="A221" s="167" t="str">
        <f>"The data for the remainder of the questions on this Sheet can be found in Row "&amp;ROW('DATA Tables'!B22)&amp;" through Row "&amp;ROW('DATA Tables'!B25)&amp;" on the 'DATA Tables' Sheet."</f>
        <v>The data for the remainder of the questions on this Sheet can be found in Row 22 through Row 25 on the 'DATA Tables' Sheet.</v>
      </c>
      <c r="R221" s="571"/>
    </row>
    <row r="222" spans="1:53">
      <c r="A222" s="167">
        <v>1</v>
      </c>
      <c r="B222" s="167" t="s">
        <v>701</v>
      </c>
      <c r="R222" s="571"/>
    </row>
    <row r="223" spans="1:53">
      <c r="A223" s="167">
        <v>2</v>
      </c>
      <c r="B223" s="167" t="str">
        <f>"Label E"&amp;ROW('DATA Tables'!E22)&amp;" as 'Margin'."</f>
        <v>Label E22 as 'Margin'.</v>
      </c>
      <c r="H223" s="582"/>
      <c r="I223" s="169"/>
      <c r="K223" s="583"/>
      <c r="L223" s="169"/>
      <c r="M223" s="169"/>
      <c r="R223" s="571"/>
    </row>
    <row r="224" spans="1:53">
      <c r="A224" s="167">
        <v>3</v>
      </c>
      <c r="B224" s="167" t="str">
        <f>"Calculate Margin in Cell E"&amp;ROW('DATA Tables'!E23)&amp;" by clicking on D"&amp;ROW('DATA Tables'!E23)&amp;" followed by '/' and then click on C"&amp;ROW('DATA Tables'!E23)&amp;"."</f>
        <v>Calculate Margin in Cell E23 by clicking on D23 followed by '/' and then click on C23.</v>
      </c>
      <c r="H224" s="582"/>
      <c r="I224" s="169"/>
      <c r="K224" s="583"/>
      <c r="L224" s="169"/>
      <c r="M224" s="169"/>
      <c r="R224" s="571"/>
    </row>
    <row r="225" spans="1:18">
      <c r="B225" s="581" t="s">
        <v>6493</v>
      </c>
      <c r="H225" s="582"/>
      <c r="I225" s="169"/>
      <c r="K225" s="583"/>
      <c r="L225" s="169"/>
      <c r="M225" s="169"/>
      <c r="R225" s="571"/>
    </row>
    <row r="226" spans="1:18">
      <c r="A226" s="167">
        <v>4</v>
      </c>
      <c r="B226" s="167" t="s">
        <v>1501</v>
      </c>
      <c r="R226" s="571"/>
    </row>
    <row r="227" spans="1:18">
      <c r="A227" s="185"/>
      <c r="R227" s="571"/>
    </row>
    <row r="228" spans="1:18">
      <c r="A228" s="167" t="s">
        <v>700</v>
      </c>
      <c r="R228" s="571"/>
    </row>
    <row r="229" spans="1:18">
      <c r="A229" s="167">
        <v>1</v>
      </c>
      <c r="B229" s="167" t="s">
        <v>381</v>
      </c>
      <c r="R229" s="571"/>
    </row>
    <row r="230" spans="1:18">
      <c r="A230" s="167">
        <v>2</v>
      </c>
      <c r="B230" s="167" t="s">
        <v>380</v>
      </c>
      <c r="R230" s="571"/>
    </row>
    <row r="231" spans="1:18">
      <c r="A231" s="167">
        <v>3</v>
      </c>
      <c r="B231" s="167" t="s">
        <v>379</v>
      </c>
      <c r="R231" s="571"/>
    </row>
    <row r="232" spans="1:18">
      <c r="A232" s="167">
        <v>4</v>
      </c>
      <c r="B232" s="167" t="s">
        <v>378</v>
      </c>
      <c r="R232" s="571"/>
    </row>
    <row r="233" spans="1:18">
      <c r="A233" s="167">
        <v>5</v>
      </c>
      <c r="B233" s="167" t="s">
        <v>377</v>
      </c>
      <c r="R233" s="571"/>
    </row>
    <row r="234" spans="1:18">
      <c r="B234" s="622" t="s">
        <v>6540</v>
      </c>
      <c r="R234" s="571"/>
    </row>
    <row r="235" spans="1:18">
      <c r="B235" s="584" t="s">
        <v>6494</v>
      </c>
      <c r="R235" s="571"/>
    </row>
    <row r="236" spans="1:18" ht="13.5" thickBot="1">
      <c r="A236" s="599" t="s">
        <v>6515</v>
      </c>
      <c r="R236" s="571"/>
    </row>
    <row r="237" spans="1:18" ht="13.5" thickBot="1">
      <c r="A237" s="169"/>
      <c r="B237" s="210">
        <v>32100</v>
      </c>
      <c r="R237" s="571"/>
    </row>
    <row r="238" spans="1:18">
      <c r="R238" s="571"/>
    </row>
    <row r="239" spans="1:18">
      <c r="A239" s="167" t="s">
        <v>376</v>
      </c>
      <c r="R239" s="571"/>
    </row>
    <row r="240" spans="1:18">
      <c r="A240" s="181" t="s">
        <v>699</v>
      </c>
      <c r="R240" s="571"/>
    </row>
    <row r="241" spans="1:18">
      <c r="A241" s="167">
        <v>1</v>
      </c>
      <c r="B241" s="178" t="str">
        <f>"Click on E"&amp;ROW('DATA Tables'!B22)+4&amp;" and select 'Average' in the dropdown menu."</f>
        <v>Click on E26 and select 'Average' in the dropdown menu.</v>
      </c>
      <c r="R241" s="571"/>
    </row>
    <row r="242" spans="1:18" ht="13.5" thickBot="1">
      <c r="A242" s="623" t="s">
        <v>6541</v>
      </c>
      <c r="K242" s="169"/>
      <c r="L242" s="343"/>
      <c r="M242" s="343"/>
    </row>
    <row r="243" spans="1:18" ht="13.5" thickBot="1">
      <c r="A243" s="169"/>
      <c r="B243" s="211">
        <v>0.13</v>
      </c>
      <c r="H243" s="597"/>
      <c r="I243" s="169"/>
      <c r="J243" s="169"/>
      <c r="K243" s="169"/>
      <c r="L243" s="343"/>
      <c r="M243" s="343"/>
    </row>
    <row r="244" spans="1:18">
      <c r="B244" s="181"/>
    </row>
    <row r="245" spans="1:18">
      <c r="A245" s="167" t="s">
        <v>375</v>
      </c>
      <c r="B245" s="181"/>
      <c r="R245" s="571"/>
    </row>
    <row r="246" spans="1:18">
      <c r="A246" s="181" t="s">
        <v>374</v>
      </c>
      <c r="R246" s="571"/>
    </row>
    <row r="247" spans="1:18">
      <c r="A247" s="167">
        <v>1</v>
      </c>
      <c r="B247" s="178" t="str">
        <f ca="1">"Filter the Year column (column B) to exclude "&amp;'DATA Tables'!B25&amp;"."</f>
        <v>Filter the Year column (column B) to exclude 2019.</v>
      </c>
      <c r="R247" s="571"/>
    </row>
    <row r="248" spans="1:18" ht="13.5" thickBot="1">
      <c r="A248" s="599" t="s">
        <v>6516</v>
      </c>
      <c r="R248" s="571"/>
    </row>
    <row r="249" spans="1:18" ht="13.5" thickBot="1">
      <c r="A249" s="169"/>
      <c r="B249" s="210">
        <v>21000</v>
      </c>
      <c r="R249" s="571"/>
    </row>
    <row r="250" spans="1:18">
      <c r="A250" s="181"/>
      <c r="R250" s="571"/>
    </row>
    <row r="251" spans="1:18">
      <c r="A251" s="185" t="s">
        <v>388</v>
      </c>
      <c r="R251" s="571"/>
    </row>
    <row r="252" spans="1:18">
      <c r="A252" s="167" t="s">
        <v>387</v>
      </c>
      <c r="R252" s="571"/>
    </row>
    <row r="253" spans="1:18">
      <c r="R253" s="571"/>
    </row>
    <row r="254" spans="1:18">
      <c r="A254" s="167">
        <v>1</v>
      </c>
      <c r="B254" s="341" t="str">
        <f>"Create a table of the data in row "&amp;ROW('DATA Tables'!B31)&amp;" to row "&amp;ROW('DATA Tables'!B35)&amp;" on the 'DATA Tables' Sheet."</f>
        <v>Create a table of the data in row 31 to row 35 on the 'DATA Tables' Sheet.</v>
      </c>
      <c r="R254" s="571"/>
    </row>
    <row r="255" spans="1:18">
      <c r="A255" s="167">
        <v>2</v>
      </c>
      <c r="B255" s="167" t="s">
        <v>386</v>
      </c>
      <c r="R255" s="571"/>
    </row>
    <row r="256" spans="1:18">
      <c r="A256" s="167">
        <v>3</v>
      </c>
      <c r="B256" s="167" t="s">
        <v>385</v>
      </c>
      <c r="R256" s="571"/>
    </row>
    <row r="257" spans="1:30" ht="288" customHeight="1">
      <c r="A257" s="167">
        <v>4</v>
      </c>
      <c r="B257" s="341" t="s">
        <v>6294</v>
      </c>
      <c r="R257" s="571"/>
    </row>
    <row r="258" spans="1:30">
      <c r="A258" s="167">
        <v>5</v>
      </c>
      <c r="B258" s="340" t="s">
        <v>6295</v>
      </c>
      <c r="R258" s="571"/>
    </row>
    <row r="259" spans="1:30">
      <c r="A259" s="167">
        <v>6</v>
      </c>
      <c r="B259" s="167" t="s">
        <v>384</v>
      </c>
      <c r="R259" s="571"/>
    </row>
    <row r="260" spans="1:30">
      <c r="A260" s="167">
        <v>7</v>
      </c>
      <c r="B260" s="167" t="s">
        <v>383</v>
      </c>
      <c r="R260" s="571"/>
    </row>
    <row r="261" spans="1:30">
      <c r="R261" s="571"/>
    </row>
    <row r="262" spans="1:30">
      <c r="A262" s="341" t="s">
        <v>6299</v>
      </c>
      <c r="I262" s="342"/>
      <c r="J262" s="342"/>
      <c r="K262" s="342"/>
      <c r="R262" s="571"/>
    </row>
    <row r="263" spans="1:30">
      <c r="A263" s="761" t="s">
        <v>6600</v>
      </c>
      <c r="I263" s="342"/>
      <c r="J263" s="342"/>
      <c r="K263" s="342"/>
      <c r="R263" s="571"/>
    </row>
    <row r="264" spans="1:30" ht="13.5" thickBot="1">
      <c r="A264" s="577" t="s">
        <v>6488</v>
      </c>
      <c r="I264" s="169"/>
      <c r="J264" s="343"/>
      <c r="K264" s="343"/>
      <c r="R264" s="571"/>
    </row>
    <row r="265" spans="1:30" ht="13.5" thickBot="1">
      <c r="A265" s="181"/>
      <c r="B265" s="209">
        <v>4</v>
      </c>
      <c r="F265" s="341"/>
      <c r="G265" s="341"/>
      <c r="I265" s="342"/>
      <c r="J265" s="343"/>
      <c r="K265" s="343"/>
      <c r="R265" s="571"/>
      <c r="AA265" s="571" t="s">
        <v>6300</v>
      </c>
      <c r="AB265" s="571" t="s">
        <v>6301</v>
      </c>
      <c r="AC265" s="571">
        <v>4</v>
      </c>
      <c r="AD265" s="575" t="s">
        <v>6302</v>
      </c>
    </row>
    <row r="266" spans="1:30" ht="160.15" customHeight="1">
      <c r="A266" s="392"/>
      <c r="B266" s="203"/>
      <c r="F266" s="341"/>
      <c r="G266" s="341"/>
      <c r="I266" s="342"/>
      <c r="J266" s="343"/>
      <c r="K266" s="343"/>
      <c r="R266" s="571"/>
      <c r="AD266" s="575"/>
    </row>
    <row r="267" spans="1:30" ht="13.5" thickBot="1">
      <c r="A267" s="577" t="s">
        <v>6489</v>
      </c>
      <c r="B267" s="344"/>
      <c r="H267" s="341"/>
      <c r="R267" s="571"/>
    </row>
    <row r="268" spans="1:30" ht="13.5" thickBot="1">
      <c r="A268" s="181"/>
      <c r="B268" s="209" t="s">
        <v>6309</v>
      </c>
      <c r="R268" s="571"/>
      <c r="AA268" s="571" t="s">
        <v>6309</v>
      </c>
      <c r="AB268" s="571" t="s">
        <v>6301</v>
      </c>
      <c r="AC268" s="571">
        <v>1</v>
      </c>
      <c r="AD268" s="575" t="s">
        <v>6302</v>
      </c>
    </row>
    <row r="269" spans="1:30" ht="13.5" thickBot="1">
      <c r="A269" s="577" t="s">
        <v>6490</v>
      </c>
      <c r="B269" s="344"/>
      <c r="R269" s="571"/>
    </row>
    <row r="270" spans="1:30" ht="13.5" thickBot="1">
      <c r="B270" s="209" t="s">
        <v>6301</v>
      </c>
      <c r="R270" s="571"/>
      <c r="AA270" s="571" t="s">
        <v>6300</v>
      </c>
      <c r="AB270" s="571" t="s">
        <v>6301</v>
      </c>
      <c r="AC270" s="571">
        <v>1</v>
      </c>
      <c r="AD270" s="575" t="s">
        <v>6302</v>
      </c>
    </row>
    <row r="271" spans="1:30">
      <c r="AA271" s="167"/>
      <c r="AB271" s="167"/>
      <c r="AC271" s="167"/>
      <c r="AD271" s="167"/>
    </row>
    <row r="272" spans="1:30">
      <c r="A272" s="400" t="s">
        <v>6361</v>
      </c>
      <c r="AA272" s="167"/>
      <c r="AB272" s="167"/>
      <c r="AC272" s="167"/>
      <c r="AD272" s="167"/>
    </row>
    <row r="273" spans="1:30">
      <c r="A273" s="442" t="s">
        <v>6412</v>
      </c>
      <c r="AA273" s="167"/>
      <c r="AB273" s="167"/>
      <c r="AC273" s="167"/>
      <c r="AD273" s="167"/>
    </row>
    <row r="274" spans="1:30">
      <c r="A274" s="398" t="s">
        <v>6362</v>
      </c>
      <c r="AA274" s="167"/>
      <c r="AB274" s="167"/>
      <c r="AC274" s="167"/>
      <c r="AD274" s="167"/>
    </row>
    <row r="275" spans="1:30">
      <c r="A275" s="399" t="s">
        <v>6363</v>
      </c>
    </row>
    <row r="276" spans="1:30">
      <c r="A276" s="399" t="s">
        <v>6409</v>
      </c>
    </row>
    <row r="277" spans="1:30">
      <c r="A277" s="397" t="s">
        <v>6364</v>
      </c>
    </row>
    <row r="278" spans="1:30">
      <c r="A278" s="397" t="s">
        <v>6381</v>
      </c>
    </row>
    <row r="279" spans="1:30">
      <c r="A279" s="397"/>
    </row>
    <row r="280" spans="1:30">
      <c r="A280" s="397"/>
    </row>
    <row r="281" spans="1:30">
      <c r="A281" s="397"/>
    </row>
    <row r="282" spans="1:30">
      <c r="A282" s="397"/>
    </row>
    <row r="283" spans="1:30">
      <c r="A283" s="397"/>
    </row>
    <row r="284" spans="1:30">
      <c r="A284" s="397"/>
    </row>
    <row r="285" spans="1:30">
      <c r="A285" s="397"/>
    </row>
    <row r="286" spans="1:30">
      <c r="A286" s="397"/>
    </row>
    <row r="287" spans="1:30">
      <c r="A287" s="397"/>
    </row>
    <row r="288" spans="1:30">
      <c r="J288" s="571"/>
    </row>
    <row r="289" spans="10:10">
      <c r="J289" s="571"/>
    </row>
    <row r="290" spans="10:10">
      <c r="J290" s="571"/>
    </row>
    <row r="291" spans="10:10">
      <c r="J291" s="571"/>
    </row>
    <row r="292" spans="10:10">
      <c r="J292" s="169"/>
    </row>
    <row r="293" spans="10:10">
      <c r="J293" s="169"/>
    </row>
    <row r="294" spans="10:10">
      <c r="J294" s="571"/>
    </row>
    <row r="295" spans="10:10">
      <c r="J295" s="571"/>
    </row>
    <row r="296" spans="10:10">
      <c r="J296" s="571"/>
    </row>
    <row r="297" spans="10:10">
      <c r="J297" s="571"/>
    </row>
    <row r="298" spans="10:10">
      <c r="J298" s="571"/>
    </row>
    <row r="299" spans="10:10">
      <c r="J299" s="571"/>
    </row>
  </sheetData>
  <sheetProtection algorithmName="SHA-512" hashValue="UFabF/sFhooxr2vUY9JiCEu3kzGmr1JvDPyLqUBTZGRUIHXAI82wEuttK5ydTsns7EtiXt6+xaOs9/SDJQvOcw==" saltValue="Y6X5Ehf2H60p0MNLB5JyZQ==" spinCount="100000" sheet="1" objects="1" scenarios="1"/>
  <dataValidations count="3">
    <dataValidation type="list" allowBlank="1" showInputMessage="1" showErrorMessage="1" sqref="B142" xr:uid="{8F485A3B-AB56-954F-8130-EE435012EA94}">
      <formula1>$AA$142:$AD$142</formula1>
    </dataValidation>
    <dataValidation type="list" allowBlank="1" showInputMessage="1" showErrorMessage="1" sqref="B122" xr:uid="{1230598E-1D4C-6F46-890C-7FF0ABBAC685}">
      <formula1>$AA$122:$AC$122</formula1>
    </dataValidation>
    <dataValidation type="list" allowBlank="1" showInputMessage="1" showErrorMessage="1" sqref="B265 B268 B270" xr:uid="{1709C4DD-CBC9-4944-8910-28F08F71F779}">
      <formula1>AA265:AD265</formula1>
    </dataValidation>
  </dataValidations>
  <pageMargins left="0.7" right="0.7" top="0.75" bottom="0.75" header="0.3" footer="0.3"/>
  <pageSetup fitToHeight="10" orientation="landscape" r:id="rId1"/>
  <headerFooter>
    <oddFooter>&amp;L&amp;"Helvetica,Regular"&amp;12&amp;K000000© All rights reserved, 2019, Marianne Wolk &amp; Richard Horwitz</oddFooter>
  </headerFooter>
  <drawing r:id="rId2"/>
  <extLst>
    <ext xmlns:x14="http://schemas.microsoft.com/office/spreadsheetml/2009/9/main" uri="{78C0D931-6437-407d-A8EE-F0AAD7539E65}">
      <x14:conditionalFormattings>
        <x14:conditionalFormatting xmlns:xm="http://schemas.microsoft.com/office/excel/2006/main">
          <x14:cfRule type="expression" priority="1" id="{C48853BE-9B94-1E45-931A-05AD62389B01}">
            <xm:f>X!$CC$1=TRUE</xm:f>
            <x14:dxf>
              <font>
                <color theme="1"/>
              </font>
              <fill>
                <patternFill>
                  <bgColor theme="1"/>
                </patternFill>
              </fill>
            </x14:dxf>
          </x14:cfRule>
          <xm:sqref>A1:XFD1048576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31325-7E6D-6548-9D15-A23A42ADB32E}">
  <sheetPr codeName="Sheet3"/>
  <dimension ref="A1:S35"/>
  <sheetViews>
    <sheetView topLeftCell="A6" zoomScaleNormal="100" workbookViewId="0">
      <selection activeCell="F34" sqref="F34"/>
    </sheetView>
  </sheetViews>
  <sheetFormatPr defaultColWidth="11.5703125" defaultRowHeight="12.75"/>
  <cols>
    <col min="1" max="1" width="11.5703125" style="261"/>
    <col min="2" max="2" width="14.5703125" style="261" customWidth="1"/>
    <col min="3" max="4" width="11.7109375" style="261" customWidth="1"/>
    <col min="5" max="6" width="13.28515625" style="261" customWidth="1"/>
    <col min="7" max="16384" width="11.5703125" style="261"/>
  </cols>
  <sheetData>
    <row r="1" spans="1:19" ht="18.75">
      <c r="A1" s="348" t="str">
        <f>'INTRO Data Anlaysis'!A1</f>
        <v>Strategic Financial Analysis &amp; Modeling</v>
      </c>
      <c r="H1" s="303" t="s">
        <v>0</v>
      </c>
    </row>
    <row r="2" spans="1:19">
      <c r="A2" s="54" t="s">
        <v>1597</v>
      </c>
      <c r="H2" s="303"/>
    </row>
    <row r="3" spans="1:19">
      <c r="A3" s="162" t="str">
        <f>'INTRO Data Anlaysis'!A3</f>
        <v>Workbook 2: Data Analysis</v>
      </c>
      <c r="E3" s="266"/>
      <c r="F3" s="266"/>
    </row>
    <row r="4" spans="1:19">
      <c r="A4" s="5" t="str">
        <f ca="1">"Sheet: "&amp;MID(CELL("filename",A1),FIND("]",CELL("filename",A1))+1,255)</f>
        <v>Sheet: DATA Tables</v>
      </c>
      <c r="D4" s="266"/>
      <c r="F4" s="266"/>
    </row>
    <row r="5" spans="1:19" ht="13.5" thickBot="1"/>
    <row r="6" spans="1:19">
      <c r="A6" s="349" t="s">
        <v>656</v>
      </c>
      <c r="B6" s="267"/>
      <c r="C6" s="267"/>
      <c r="D6" s="267"/>
      <c r="E6" s="267"/>
      <c r="F6" s="267"/>
      <c r="G6" s="267"/>
      <c r="H6" s="267"/>
      <c r="I6" s="267"/>
      <c r="J6" s="267"/>
      <c r="K6" s="270"/>
    </row>
    <row r="7" spans="1:19" s="355" customFormat="1" ht="13.5" thickBot="1">
      <c r="A7" s="350" t="str">
        <f ca="1">"This Sheet contains the Data and Workspace for the '"&amp;'EXCEL Tables'!A4&amp;"' Sheet."</f>
        <v>This Sheet contains the Data and Workspace for the 'Sheet: EXCEL Tables' Sheet.</v>
      </c>
      <c r="B7" s="351"/>
      <c r="C7" s="351"/>
      <c r="D7" s="351"/>
      <c r="E7" s="351"/>
      <c r="F7" s="352"/>
      <c r="G7" s="352"/>
      <c r="H7" s="352"/>
      <c r="I7" s="352"/>
      <c r="J7" s="352"/>
      <c r="K7" s="353"/>
      <c r="L7" s="354"/>
      <c r="M7" s="354"/>
    </row>
    <row r="10" spans="1:19">
      <c r="B10" s="799" t="s">
        <v>396</v>
      </c>
      <c r="C10" s="799" t="s">
        <v>1</v>
      </c>
      <c r="D10" s="799" t="s">
        <v>4</v>
      </c>
      <c r="E10" s="799" t="s">
        <v>395</v>
      </c>
      <c r="F10" s="799" t="s">
        <v>3</v>
      </c>
      <c r="G10" s="800" t="s">
        <v>5</v>
      </c>
      <c r="H10" s="805" t="s">
        <v>394</v>
      </c>
      <c r="I10" s="805" t="s">
        <v>6483</v>
      </c>
      <c r="J10" s="266"/>
      <c r="K10" s="266"/>
      <c r="L10" s="266"/>
      <c r="M10" s="266"/>
      <c r="N10" s="266"/>
      <c r="O10" s="266"/>
      <c r="P10" s="266"/>
      <c r="Q10" s="266"/>
      <c r="R10" s="266"/>
      <c r="S10" s="266"/>
    </row>
    <row r="11" spans="1:19" ht="14.25">
      <c r="B11" s="806" t="s">
        <v>15</v>
      </c>
      <c r="C11" s="807" t="s">
        <v>393</v>
      </c>
      <c r="D11" s="808">
        <v>11716</v>
      </c>
      <c r="E11" s="809">
        <v>7171</v>
      </c>
      <c r="F11" s="809">
        <v>4141</v>
      </c>
      <c r="G11" s="810">
        <v>9342</v>
      </c>
      <c r="H11" s="815">
        <v>43495</v>
      </c>
      <c r="I11" s="814">
        <f>F11/D11</f>
        <v>0.35344827586206895</v>
      </c>
      <c r="J11" s="266"/>
      <c r="K11" s="266"/>
      <c r="L11" s="266"/>
      <c r="M11" s="266"/>
      <c r="N11" s="266"/>
      <c r="O11" s="266"/>
      <c r="P11" s="266"/>
      <c r="Q11" s="266"/>
      <c r="R11" s="266"/>
      <c r="S11" s="266"/>
    </row>
    <row r="12" spans="1:19">
      <c r="B12" s="477" t="s">
        <v>409</v>
      </c>
      <c r="C12" s="478" t="s">
        <v>439</v>
      </c>
      <c r="D12" s="479">
        <v>55838</v>
      </c>
      <c r="E12" s="480">
        <v>46483</v>
      </c>
      <c r="F12" s="480">
        <v>22112</v>
      </c>
      <c r="G12" s="481">
        <v>84127</v>
      </c>
      <c r="H12" s="191">
        <v>43465</v>
      </c>
      <c r="I12" s="813">
        <f>F12/D12</f>
        <v>0.39600272216053584</v>
      </c>
      <c r="J12" s="266"/>
      <c r="K12" s="266"/>
      <c r="L12" s="266"/>
      <c r="M12" s="266"/>
      <c r="N12" s="266"/>
      <c r="O12" s="266"/>
      <c r="P12" s="266"/>
      <c r="Q12" s="266"/>
      <c r="R12" s="266"/>
      <c r="S12" s="266"/>
    </row>
    <row r="13" spans="1:19">
      <c r="B13" s="472" t="s">
        <v>410</v>
      </c>
      <c r="C13" s="473" t="s">
        <v>439</v>
      </c>
      <c r="D13" s="474">
        <v>136819</v>
      </c>
      <c r="E13" s="475">
        <v>77270</v>
      </c>
      <c r="F13" s="475">
        <v>30736</v>
      </c>
      <c r="G13" s="476">
        <v>177628</v>
      </c>
      <c r="H13" s="191">
        <v>43465</v>
      </c>
      <c r="I13" s="811">
        <f>F13/D13</f>
        <v>0.22464716157843576</v>
      </c>
      <c r="J13" s="266"/>
      <c r="K13" s="266"/>
      <c r="L13" s="266"/>
      <c r="M13" s="266"/>
      <c r="N13" s="266"/>
      <c r="O13" s="266"/>
      <c r="P13" s="266"/>
      <c r="Q13" s="266"/>
      <c r="R13" s="266"/>
      <c r="S13" s="266"/>
    </row>
    <row r="14" spans="1:19">
      <c r="B14" s="472" t="s">
        <v>414</v>
      </c>
      <c r="C14" s="473" t="s">
        <v>439</v>
      </c>
      <c r="D14" s="474">
        <v>15794.341</v>
      </c>
      <c r="E14" s="475">
        <v>5826.8029999999999</v>
      </c>
      <c r="F14" s="475">
        <v>1211.242</v>
      </c>
      <c r="G14" s="476">
        <v>5238.7650000000003</v>
      </c>
      <c r="H14" s="191">
        <v>43465</v>
      </c>
      <c r="I14" s="811">
        <f>F14/D14</f>
        <v>7.6688353125970873E-2</v>
      </c>
      <c r="J14" s="266"/>
      <c r="K14" s="266"/>
      <c r="L14" s="266"/>
      <c r="M14" s="266"/>
      <c r="N14" s="266"/>
      <c r="O14" s="266"/>
      <c r="P14" s="266"/>
      <c r="Q14" s="266"/>
      <c r="R14" s="266"/>
      <c r="S14" s="266"/>
    </row>
    <row r="15" spans="1:19">
      <c r="B15" s="477" t="s">
        <v>411</v>
      </c>
      <c r="C15" s="478" t="s">
        <v>440</v>
      </c>
      <c r="D15" s="479">
        <v>232887</v>
      </c>
      <c r="E15" s="480">
        <v>93731</v>
      </c>
      <c r="F15" s="480">
        <v>10073</v>
      </c>
      <c r="G15" s="481">
        <v>43549</v>
      </c>
      <c r="H15" s="191">
        <v>43465</v>
      </c>
      <c r="I15" s="812">
        <f>F15/D15</f>
        <v>4.3252736305590261E-2</v>
      </c>
      <c r="J15" s="266"/>
      <c r="K15" s="266"/>
      <c r="L15" s="266"/>
      <c r="M15" s="266"/>
      <c r="N15" s="266"/>
      <c r="O15" s="266"/>
      <c r="P15" s="266"/>
      <c r="Q15" s="266"/>
      <c r="R15" s="266"/>
      <c r="S15" s="266"/>
    </row>
    <row r="16" spans="1:19">
      <c r="B16" s="472" t="s">
        <v>408</v>
      </c>
      <c r="C16" s="473" t="s">
        <v>393</v>
      </c>
      <c r="D16" s="474">
        <v>9030.0079999999998</v>
      </c>
      <c r="E16" s="475">
        <v>7835.009</v>
      </c>
      <c r="F16" s="475">
        <v>2590.7739999999999</v>
      </c>
      <c r="G16" s="476">
        <v>9362.1139999999996</v>
      </c>
      <c r="H16" s="191">
        <v>43434</v>
      </c>
      <c r="I16" s="813">
        <f>F16/D16</f>
        <v>0.28690716553075035</v>
      </c>
    </row>
    <row r="17" spans="2:10">
      <c r="B17" s="472" t="s">
        <v>412</v>
      </c>
      <c r="C17" s="473" t="s">
        <v>393</v>
      </c>
      <c r="D17" s="474">
        <v>265595</v>
      </c>
      <c r="E17" s="475">
        <v>101839</v>
      </c>
      <c r="F17" s="475">
        <v>59531</v>
      </c>
      <c r="G17" s="476">
        <v>107147</v>
      </c>
      <c r="H17" s="191">
        <v>43373</v>
      </c>
      <c r="I17" s="812">
        <f>F17/D17</f>
        <v>0.22414202074587247</v>
      </c>
    </row>
    <row r="18" spans="2:10">
      <c r="B18" s="477" t="s">
        <v>413</v>
      </c>
      <c r="C18" s="478" t="s">
        <v>393</v>
      </c>
      <c r="D18" s="479">
        <v>110360</v>
      </c>
      <c r="E18" s="480">
        <v>72007</v>
      </c>
      <c r="F18" s="480">
        <v>16571</v>
      </c>
      <c r="G18" s="481">
        <v>82718</v>
      </c>
      <c r="H18" s="816">
        <v>43281</v>
      </c>
      <c r="I18" s="812">
        <f>F18/D18</f>
        <v>0.15015404131931859</v>
      </c>
    </row>
    <row r="22" spans="2:10">
      <c r="B22" s="801" t="s">
        <v>20</v>
      </c>
      <c r="C22" s="801" t="s">
        <v>4</v>
      </c>
      <c r="D22" s="801" t="s">
        <v>698</v>
      </c>
      <c r="E22" s="805" t="s">
        <v>6605</v>
      </c>
    </row>
    <row r="23" spans="2:10">
      <c r="B23" s="473">
        <f ca="1">YEAR(TODAY())-1</f>
        <v>2021</v>
      </c>
      <c r="C23" s="473">
        <f>10000+X!CT2</f>
        <v>10000</v>
      </c>
      <c r="D23" s="473">
        <f>1000+X!CT3</f>
        <v>1000</v>
      </c>
      <c r="E23" s="813">
        <f>Table3[[#This Row],[Profit]]/Table3[[#This Row],[Revenues]]</f>
        <v>0.1</v>
      </c>
      <c r="F23" s="266"/>
      <c r="G23" s="266"/>
      <c r="H23" s="266"/>
      <c r="I23" s="266"/>
      <c r="J23" s="266"/>
    </row>
    <row r="24" spans="2:10">
      <c r="B24" s="478">
        <f ca="1">B23-1</f>
        <v>2020</v>
      </c>
      <c r="C24" s="478">
        <f>C23+1000</f>
        <v>11000</v>
      </c>
      <c r="D24" s="478">
        <f>D23+400</f>
        <v>1400</v>
      </c>
      <c r="E24" s="813">
        <f>Table3[[#This Row],[Profit]]/Table3[[#This Row],[Revenues]]</f>
        <v>0.12727272727272726</v>
      </c>
    </row>
    <row r="25" spans="2:10">
      <c r="B25" s="473">
        <f ca="1">B24-1</f>
        <v>2019</v>
      </c>
      <c r="C25" s="473">
        <f>C23+1100</f>
        <v>11100</v>
      </c>
      <c r="D25" s="473">
        <f>D24+300</f>
        <v>1700</v>
      </c>
      <c r="E25" s="813">
        <f>Table3[[#This Row],[Profit]]/Table3[[#This Row],[Revenues]]</f>
        <v>0.15315315315315314</v>
      </c>
    </row>
    <row r="26" spans="2:10">
      <c r="B26" t="s">
        <v>1512</v>
      </c>
      <c r="C26">
        <f>SUBTOTAL(109,Table3[Revenues])</f>
        <v>32100</v>
      </c>
      <c r="D26"/>
      <c r="E26" s="817">
        <f>SUBTOTAL(101,Table3[Margin])</f>
        <v>0.12680862680862681</v>
      </c>
    </row>
    <row r="31" spans="2:10">
      <c r="B31" s="801" t="s">
        <v>6296</v>
      </c>
      <c r="C31" s="799" t="s">
        <v>6297</v>
      </c>
      <c r="D31" s="799" t="s">
        <v>31</v>
      </c>
    </row>
    <row r="32" spans="2:10">
      <c r="B32" s="802">
        <v>1</v>
      </c>
      <c r="C32" s="639" t="s">
        <v>456</v>
      </c>
      <c r="D32" s="639" t="s">
        <v>470</v>
      </c>
    </row>
    <row r="33" spans="2:4">
      <c r="B33" s="803">
        <v>2</v>
      </c>
      <c r="C33" s="640" t="s">
        <v>456</v>
      </c>
      <c r="D33" s="640" t="s">
        <v>477</v>
      </c>
    </row>
    <row r="34" spans="2:4">
      <c r="B34" s="802">
        <v>3</v>
      </c>
      <c r="C34" s="639" t="s">
        <v>6298</v>
      </c>
      <c r="D34" s="639" t="s">
        <v>470</v>
      </c>
    </row>
    <row r="35" spans="2:4">
      <c r="B35" s="803">
        <v>4</v>
      </c>
      <c r="C35" s="640" t="s">
        <v>456</v>
      </c>
      <c r="D35" s="640" t="s">
        <v>470</v>
      </c>
    </row>
  </sheetData>
  <pageMargins left="0.7" right="0.7" top="0.75" bottom="0.75" header="0.3" footer="0.3"/>
  <tableParts count="3">
    <tablePart r:id="rId1"/>
    <tablePart r:id="rId2"/>
    <tablePart r:id="rId3"/>
  </tableParts>
  <extLst>
    <ext xmlns:x14="http://schemas.microsoft.com/office/spreadsheetml/2009/9/main" uri="{78C0D931-6437-407d-A8EE-F0AAD7539E65}">
      <x14:conditionalFormattings>
        <x14:conditionalFormatting xmlns:xm="http://schemas.microsoft.com/office/excel/2006/main">
          <x14:cfRule type="expression" priority="2" id="{51A3309A-0528-4E0A-AE6D-56CC32080D64}">
            <xm:f>X!$CC$1=TRUE</xm:f>
            <x14:dxf>
              <font>
                <color theme="1"/>
              </font>
              <fill>
                <patternFill>
                  <bgColor theme="1"/>
                </patternFill>
              </fill>
            </x14:dxf>
          </x14:cfRule>
          <xm:sqref>H11:H18</xm:sqref>
        </x14:conditionalFormatting>
        <x14:conditionalFormatting xmlns:xm="http://schemas.microsoft.com/office/excel/2006/main">
          <x14:cfRule type="expression" priority="1" id="{B9F28C82-32BA-4DA8-A6F9-62F633F347FA}">
            <xm:f>X!$CC$1=TRUE</xm:f>
            <x14:dxf>
              <font>
                <color theme="1"/>
              </font>
              <fill>
                <patternFill>
                  <bgColor theme="1"/>
                </patternFill>
              </fill>
            </x14:dxf>
          </x14:cfRule>
          <xm:sqref>B18:H18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1">
    <pageSetUpPr fitToPage="1"/>
  </sheetPr>
  <dimension ref="A1:AZ331"/>
  <sheetViews>
    <sheetView topLeftCell="A67" zoomScale="130" zoomScaleNormal="130" workbookViewId="0">
      <selection activeCell="E102" sqref="E102"/>
    </sheetView>
  </sheetViews>
  <sheetFormatPr defaultColWidth="11.42578125" defaultRowHeight="12.75"/>
  <cols>
    <col min="1" max="1" width="9.7109375" style="212" customWidth="1"/>
    <col min="2" max="2" width="13" style="212" bestFit="1" customWidth="1"/>
    <col min="3" max="3" width="15.42578125" style="212" bestFit="1" customWidth="1"/>
    <col min="4" max="4" width="12.7109375" style="212" customWidth="1"/>
    <col min="5" max="5" width="13.7109375" style="212" customWidth="1"/>
    <col min="6" max="11" width="11" style="212" customWidth="1"/>
    <col min="12" max="26" width="11.42578125" style="212"/>
    <col min="27" max="36" width="11.42578125" style="487" customWidth="1"/>
    <col min="37" max="52" width="11.42578125" style="448" customWidth="1"/>
    <col min="53" max="16384" width="11.42578125" style="212"/>
  </cols>
  <sheetData>
    <row r="1" spans="1:52" ht="18.75">
      <c r="A1" s="347" t="s">
        <v>6292</v>
      </c>
      <c r="E1" s="212" t="s">
        <v>16</v>
      </c>
      <c r="H1" s="168" t="s">
        <v>0</v>
      </c>
    </row>
    <row r="2" spans="1:52">
      <c r="A2" s="54" t="s">
        <v>1597</v>
      </c>
      <c r="H2" s="168"/>
    </row>
    <row r="3" spans="1:52">
      <c r="A3" s="212" t="str">
        <f>'INTRO Data Anlaysis'!A3</f>
        <v>Workbook 2: Data Analysis</v>
      </c>
      <c r="E3" s="603"/>
      <c r="F3" s="214"/>
      <c r="G3" s="593"/>
      <c r="H3" s="169"/>
      <c r="I3" s="169"/>
      <c r="J3" s="169"/>
      <c r="K3" s="169"/>
      <c r="L3" s="169"/>
      <c r="M3" s="169"/>
    </row>
    <row r="4" spans="1:52">
      <c r="A4" s="5" t="str">
        <f ca="1">"Sheet: "&amp;MID(CELL("filename",A1),FIND("]",CELL("filename",A1))+1,255)</f>
        <v>Sheet: EXCEL PivotTables</v>
      </c>
      <c r="F4" s="214"/>
      <c r="G4" s="600"/>
      <c r="H4" s="169"/>
      <c r="I4" s="169"/>
      <c r="J4" s="169"/>
      <c r="K4" s="169"/>
      <c r="L4" s="169"/>
      <c r="M4" s="169"/>
      <c r="N4" s="169"/>
    </row>
    <row r="5" spans="1:52" ht="13.5" thickBot="1"/>
    <row r="6" spans="1:52" s="217" customFormat="1" ht="15.75">
      <c r="A6" s="58" t="s">
        <v>656</v>
      </c>
      <c r="B6" s="215"/>
      <c r="C6" s="215"/>
      <c r="D6" s="215"/>
      <c r="E6" s="215"/>
      <c r="F6" s="215"/>
      <c r="G6" s="215"/>
      <c r="H6" s="215"/>
      <c r="I6" s="215"/>
      <c r="J6" s="215"/>
      <c r="K6" s="216"/>
      <c r="AA6" s="488"/>
      <c r="AB6" s="488"/>
      <c r="AC6" s="488"/>
      <c r="AD6" s="488"/>
      <c r="AE6" s="488"/>
      <c r="AF6" s="488"/>
      <c r="AG6" s="488"/>
      <c r="AH6" s="488"/>
      <c r="AI6" s="488"/>
      <c r="AJ6" s="488"/>
      <c r="AK6" s="449"/>
      <c r="AL6" s="449"/>
      <c r="AM6" s="449"/>
      <c r="AN6" s="449"/>
      <c r="AO6" s="449"/>
      <c r="AP6" s="449"/>
      <c r="AQ6" s="449"/>
      <c r="AR6" s="449"/>
      <c r="AS6" s="449"/>
      <c r="AT6" s="449"/>
      <c r="AU6" s="449"/>
      <c r="AV6" s="449"/>
      <c r="AW6" s="449"/>
      <c r="AX6" s="449"/>
      <c r="AY6" s="449"/>
      <c r="AZ6" s="449"/>
    </row>
    <row r="7" spans="1:52" s="173" customFormat="1" ht="16.5" thickBot="1">
      <c r="A7" s="218" t="s">
        <v>676</v>
      </c>
      <c r="B7" s="175"/>
      <c r="C7" s="175"/>
      <c r="D7" s="175"/>
      <c r="E7" s="175"/>
      <c r="F7" s="175"/>
      <c r="G7" s="175"/>
      <c r="H7" s="175"/>
      <c r="I7" s="175"/>
      <c r="J7" s="175"/>
      <c r="K7" s="176"/>
      <c r="AA7" s="489"/>
      <c r="AB7" s="489"/>
      <c r="AC7" s="489"/>
      <c r="AD7" s="489"/>
      <c r="AE7" s="489"/>
      <c r="AF7" s="489"/>
      <c r="AG7" s="489"/>
      <c r="AH7" s="489"/>
      <c r="AI7" s="489"/>
      <c r="AJ7" s="489"/>
      <c r="AK7" s="450"/>
      <c r="AL7" s="450"/>
      <c r="AM7" s="450"/>
      <c r="AN7" s="450"/>
      <c r="AO7" s="450"/>
      <c r="AP7" s="450"/>
      <c r="AQ7" s="450"/>
      <c r="AR7" s="450"/>
      <c r="AS7" s="450"/>
      <c r="AT7" s="450"/>
      <c r="AU7" s="450"/>
      <c r="AV7" s="450"/>
      <c r="AW7" s="450"/>
      <c r="AX7" s="450"/>
      <c r="AY7" s="450"/>
      <c r="AZ7" s="450"/>
    </row>
    <row r="9" spans="1:52">
      <c r="A9" s="624" t="s">
        <v>6538</v>
      </c>
    </row>
    <row r="10" spans="1:52">
      <c r="A10" s="595" t="s">
        <v>6510</v>
      </c>
    </row>
    <row r="12" spans="1:52">
      <c r="A12" s="185" t="s">
        <v>90</v>
      </c>
      <c r="J12" s="214"/>
      <c r="K12" s="214"/>
      <c r="L12" s="214"/>
    </row>
    <row r="13" spans="1:52">
      <c r="A13" s="212" t="s">
        <v>113</v>
      </c>
    </row>
    <row r="14" spans="1:52">
      <c r="A14" s="212" t="s">
        <v>115</v>
      </c>
    </row>
    <row r="15" spans="1:52">
      <c r="A15" s="212" t="s">
        <v>112</v>
      </c>
    </row>
    <row r="16" spans="1:52">
      <c r="A16" s="212" t="s">
        <v>114</v>
      </c>
      <c r="J16" s="214"/>
      <c r="K16" s="214"/>
      <c r="L16" s="214"/>
    </row>
    <row r="17" spans="1:12">
      <c r="J17" s="214"/>
      <c r="K17" s="214"/>
      <c r="L17" s="214"/>
    </row>
    <row r="18" spans="1:12">
      <c r="A18" s="185" t="s">
        <v>1538</v>
      </c>
      <c r="J18" s="214"/>
      <c r="K18" s="214"/>
      <c r="L18" s="214"/>
    </row>
    <row r="19" spans="1:12">
      <c r="A19" s="219" t="s">
        <v>1537</v>
      </c>
      <c r="J19" s="214"/>
      <c r="K19" s="214"/>
      <c r="L19" s="214"/>
    </row>
    <row r="20" spans="1:12">
      <c r="A20" s="212" t="s">
        <v>1539</v>
      </c>
      <c r="J20" s="214"/>
      <c r="K20" s="214"/>
      <c r="L20" s="214"/>
    </row>
    <row r="21" spans="1:12">
      <c r="A21" s="212" t="s">
        <v>1540</v>
      </c>
      <c r="J21" s="214"/>
      <c r="K21" s="214"/>
      <c r="L21" s="214"/>
    </row>
    <row r="22" spans="1:12">
      <c r="J22" s="214"/>
      <c r="K22" s="214"/>
      <c r="L22" s="214"/>
    </row>
    <row r="23" spans="1:12">
      <c r="A23" s="185" t="s">
        <v>510</v>
      </c>
    </row>
    <row r="24" spans="1:12">
      <c r="A24" s="212" t="s">
        <v>6262</v>
      </c>
    </row>
    <row r="25" spans="1:12">
      <c r="A25" s="212" t="s">
        <v>118</v>
      </c>
    </row>
    <row r="26" spans="1:12">
      <c r="A26" s="179" t="s">
        <v>6272</v>
      </c>
    </row>
    <row r="27" spans="1:12">
      <c r="A27" s="212" t="s">
        <v>117</v>
      </c>
    </row>
    <row r="28" spans="1:12">
      <c r="A28" s="220" t="s">
        <v>116</v>
      </c>
    </row>
    <row r="29" spans="1:12">
      <c r="A29" s="220" t="s">
        <v>373</v>
      </c>
    </row>
    <row r="30" spans="1:12">
      <c r="A30" s="220" t="s">
        <v>119</v>
      </c>
    </row>
    <row r="32" spans="1:12" ht="15.75">
      <c r="A32" s="177" t="s">
        <v>90</v>
      </c>
    </row>
    <row r="33" spans="1:1">
      <c r="A33" s="221" t="s">
        <v>46</v>
      </c>
    </row>
    <row r="34" spans="1:1">
      <c r="A34" s="222" t="s">
        <v>67</v>
      </c>
    </row>
    <row r="35" spans="1:1">
      <c r="A35" s="222" t="s">
        <v>73</v>
      </c>
    </row>
    <row r="36" spans="1:1">
      <c r="A36" s="222" t="s">
        <v>68</v>
      </c>
    </row>
    <row r="37" spans="1:1">
      <c r="A37" s="222" t="s">
        <v>1556</v>
      </c>
    </row>
    <row r="38" spans="1:1">
      <c r="A38" s="222" t="s">
        <v>1557</v>
      </c>
    </row>
    <row r="39" spans="1:1">
      <c r="A39" s="222" t="s">
        <v>47</v>
      </c>
    </row>
    <row r="40" spans="1:1">
      <c r="A40" s="625" t="s">
        <v>6542</v>
      </c>
    </row>
    <row r="42" spans="1:1">
      <c r="A42" s="221" t="s">
        <v>69</v>
      </c>
    </row>
    <row r="43" spans="1:1">
      <c r="A43" s="222" t="s">
        <v>71</v>
      </c>
    </row>
    <row r="44" spans="1:1">
      <c r="A44" s="222" t="s">
        <v>72</v>
      </c>
    </row>
    <row r="45" spans="1:1">
      <c r="A45" s="222" t="s">
        <v>102</v>
      </c>
    </row>
    <row r="46" spans="1:1">
      <c r="A46" s="223" t="s">
        <v>103</v>
      </c>
    </row>
    <row r="47" spans="1:1">
      <c r="A47" s="223"/>
    </row>
    <row r="48" spans="1:1" ht="15.75">
      <c r="A48" s="182" t="s">
        <v>1513</v>
      </c>
    </row>
    <row r="49" spans="1:1">
      <c r="A49" s="224" t="s">
        <v>1558</v>
      </c>
    </row>
    <row r="50" spans="1:1">
      <c r="A50" s="432" t="s">
        <v>6376</v>
      </c>
    </row>
    <row r="51" spans="1:1">
      <c r="A51" s="221" t="str">
        <f>"To accomplish this, see instructions on Row "&amp;ROW('EXCEL Tables'!A$34)&amp;" of the 'EXCEL Tables' Sheet."</f>
        <v>To accomplish this, see instructions on Row 34 of the 'EXCEL Tables' Sheet.</v>
      </c>
    </row>
    <row r="52" spans="1:1">
      <c r="A52" s="467" t="s">
        <v>6415</v>
      </c>
    </row>
    <row r="53" spans="1:1">
      <c r="A53" s="467" t="s">
        <v>6416</v>
      </c>
    </row>
    <row r="54" spans="1:1">
      <c r="A54" s="223"/>
    </row>
    <row r="55" spans="1:1" ht="15.75">
      <c r="A55" s="177" t="s">
        <v>70</v>
      </c>
    </row>
    <row r="56" spans="1:1">
      <c r="A56" s="212" t="s">
        <v>6263</v>
      </c>
    </row>
    <row r="57" spans="1:1">
      <c r="A57" s="212" t="s">
        <v>6264</v>
      </c>
    </row>
    <row r="58" spans="1:1">
      <c r="A58" s="220" t="s">
        <v>1533</v>
      </c>
    </row>
    <row r="59" spans="1:1">
      <c r="A59" s="336" t="s">
        <v>6287</v>
      </c>
    </row>
    <row r="60" spans="1:1">
      <c r="A60" s="220" t="s">
        <v>1536</v>
      </c>
    </row>
    <row r="61" spans="1:1">
      <c r="A61" s="224" t="s">
        <v>1532</v>
      </c>
    </row>
    <row r="62" spans="1:1">
      <c r="A62" s="220" t="s">
        <v>1534</v>
      </c>
    </row>
    <row r="63" spans="1:1">
      <c r="A63" s="220" t="s">
        <v>1535</v>
      </c>
    </row>
    <row r="64" spans="1:1">
      <c r="A64" s="220"/>
    </row>
    <row r="65" spans="1:3">
      <c r="A65" s="444" t="str">
        <f>"Starting in row "&amp;ROW('DATA PivotTables'!B10)+1&amp;" of the 'DATA PivotTables' Sheet is an Excel Table with data on six companies in two sectors representing four industries."</f>
        <v>Starting in row 11 of the 'DATA PivotTables' Sheet is an Excel Table with data on six companies in two sectors representing four industries.</v>
      </c>
    </row>
    <row r="66" spans="1:3">
      <c r="A66" s="220" t="s">
        <v>74</v>
      </c>
    </row>
    <row r="67" spans="1:3">
      <c r="A67" s="220" t="s">
        <v>75</v>
      </c>
    </row>
    <row r="69" spans="1:3">
      <c r="A69" s="212" t="s">
        <v>95</v>
      </c>
    </row>
    <row r="70" spans="1:3" ht="15.75">
      <c r="A70" s="212">
        <v>1</v>
      </c>
      <c r="B70" s="445" t="s">
        <v>6414</v>
      </c>
    </row>
    <row r="71" spans="1:3">
      <c r="B71" s="470" t="s">
        <v>6420</v>
      </c>
    </row>
    <row r="72" spans="1:3">
      <c r="B72" s="471" t="s">
        <v>6421</v>
      </c>
    </row>
    <row r="73" spans="1:3">
      <c r="A73" s="212">
        <v>2</v>
      </c>
      <c r="B73" s="482" t="s">
        <v>6426</v>
      </c>
    </row>
    <row r="74" spans="1:3">
      <c r="A74" s="212">
        <v>3</v>
      </c>
      <c r="B74" s="212" t="s">
        <v>53</v>
      </c>
    </row>
    <row r="75" spans="1:3">
      <c r="A75" s="212">
        <v>4</v>
      </c>
      <c r="B75" s="224" t="str">
        <f>"Under 'Choose where to place the PivotTable' select 'Existing worksheet'. "</f>
        <v xml:space="preserve">Under 'Choose where to place the PivotTable' select 'Existing worksheet'. </v>
      </c>
    </row>
    <row r="76" spans="1:3">
      <c r="B76" s="230" t="s">
        <v>1636</v>
      </c>
    </row>
    <row r="77" spans="1:3">
      <c r="A77" s="212">
        <v>5</v>
      </c>
      <c r="B77" s="212" t="str">
        <f>"Click on cell B"&amp;ROW('DATA PivotTables'!A66)+1&amp;" on the 'DATA PivotTables' sheet to place the PivotTable there."</f>
        <v>Click on cell B67 on the 'DATA PivotTables' sheet to place the PivotTable there.</v>
      </c>
    </row>
    <row r="78" spans="1:3">
      <c r="A78" s="212">
        <v>6</v>
      </c>
      <c r="B78" s="212" t="s">
        <v>96</v>
      </c>
    </row>
    <row r="79" spans="1:3">
      <c r="A79" s="212" t="s">
        <v>78</v>
      </c>
    </row>
    <row r="80" spans="1:3">
      <c r="A80" s="185"/>
      <c r="B80" s="231" t="s">
        <v>76</v>
      </c>
      <c r="C80" s="232" t="s">
        <v>43</v>
      </c>
    </row>
    <row r="81" spans="1:52">
      <c r="A81" s="185"/>
      <c r="B81" s="212" t="s">
        <v>42</v>
      </c>
      <c r="C81" s="212" t="s">
        <v>105</v>
      </c>
    </row>
    <row r="82" spans="1:52">
      <c r="A82" s="185"/>
      <c r="B82" s="212" t="s">
        <v>38</v>
      </c>
      <c r="C82" s="212" t="s">
        <v>104</v>
      </c>
    </row>
    <row r="83" spans="1:52">
      <c r="A83" s="185"/>
      <c r="B83" s="212" t="s">
        <v>39</v>
      </c>
      <c r="C83" s="212" t="s">
        <v>44</v>
      </c>
    </row>
    <row r="84" spans="1:52">
      <c r="A84" s="185"/>
      <c r="B84" s="212" t="s">
        <v>40</v>
      </c>
      <c r="C84" s="212" t="s">
        <v>51</v>
      </c>
    </row>
    <row r="85" spans="1:52">
      <c r="A85" s="185"/>
      <c r="B85" s="212" t="s">
        <v>41</v>
      </c>
      <c r="C85" s="212" t="s">
        <v>45</v>
      </c>
    </row>
    <row r="87" spans="1:52" ht="15.75">
      <c r="A87" s="177" t="s">
        <v>77</v>
      </c>
    </row>
    <row r="88" spans="1:52">
      <c r="A88" s="212" t="s">
        <v>52</v>
      </c>
      <c r="H88" s="534"/>
    </row>
    <row r="89" spans="1:52">
      <c r="G89" s="643"/>
      <c r="H89" s="214"/>
      <c r="I89" s="214"/>
      <c r="J89" s="214"/>
      <c r="K89" s="214"/>
      <c r="L89" s="214"/>
      <c r="M89" s="214"/>
      <c r="N89" s="214"/>
    </row>
    <row r="90" spans="1:52" s="167" customFormat="1">
      <c r="A90" s="195" t="str">
        <f>"Let's populate the PivotTable in row "&amp;ROW('DATA PivotTables'!A66)+1&amp;"on the 'DATA PivotTables' sheet."</f>
        <v>Let's populate the PivotTable in row 67on the 'DATA PivotTables' sheet.</v>
      </c>
      <c r="AA90" s="487"/>
      <c r="AB90" s="487"/>
      <c r="AC90" s="487"/>
      <c r="AD90" s="487"/>
      <c r="AE90" s="487"/>
      <c r="AF90" s="487"/>
      <c r="AG90" s="487"/>
      <c r="AH90" s="487"/>
      <c r="AI90" s="487"/>
      <c r="AJ90" s="487"/>
      <c r="AK90" s="448"/>
      <c r="AL90" s="448"/>
      <c r="AM90" s="448"/>
      <c r="AN90" s="448"/>
      <c r="AO90" s="448"/>
      <c r="AP90" s="448"/>
      <c r="AQ90" s="448"/>
      <c r="AR90" s="448"/>
      <c r="AS90" s="448"/>
      <c r="AT90" s="448"/>
      <c r="AU90" s="448"/>
      <c r="AV90" s="448"/>
      <c r="AW90" s="448"/>
      <c r="AX90" s="448"/>
      <c r="AY90" s="448"/>
      <c r="AZ90" s="448"/>
    </row>
    <row r="91" spans="1:52" s="167" customFormat="1">
      <c r="A91" s="170">
        <v>1</v>
      </c>
      <c r="B91" s="482" t="s">
        <v>6427</v>
      </c>
      <c r="AA91" s="487"/>
      <c r="AB91" s="487"/>
      <c r="AC91" s="487"/>
      <c r="AD91" s="487"/>
      <c r="AE91" s="487"/>
      <c r="AF91" s="487"/>
      <c r="AG91" s="487"/>
      <c r="AH91" s="487"/>
      <c r="AI91" s="487"/>
      <c r="AJ91" s="487"/>
      <c r="AK91" s="448"/>
      <c r="AL91" s="448"/>
      <c r="AM91" s="448"/>
      <c r="AN91" s="448"/>
      <c r="AO91" s="448"/>
      <c r="AP91" s="448"/>
      <c r="AQ91" s="448"/>
      <c r="AR91" s="448"/>
      <c r="AS91" s="448"/>
      <c r="AT91" s="448"/>
      <c r="AU91" s="448"/>
      <c r="AV91" s="448"/>
      <c r="AW91" s="448"/>
      <c r="AX91" s="448"/>
      <c r="AY91" s="448"/>
      <c r="AZ91" s="448"/>
    </row>
    <row r="92" spans="1:52">
      <c r="A92" s="217"/>
      <c r="B92" s="224" t="str">
        <f>"If you do not see the PivotTables Fields menu (right), click in the PivotTable (starting in row "&amp;ROW('DATA PivotTables'!A66)+1&amp; ") and the menu will pop up again."</f>
        <v>If you do not see the PivotTables Fields menu (right), click in the PivotTable (starting in row 67) and the menu will pop up again.</v>
      </c>
    </row>
    <row r="93" spans="1:52">
      <c r="A93" s="212">
        <v>2</v>
      </c>
      <c r="B93" s="483" t="s">
        <v>6428</v>
      </c>
    </row>
    <row r="94" spans="1:52">
      <c r="A94" s="212">
        <v>3</v>
      </c>
      <c r="B94" s="483" t="s">
        <v>6429</v>
      </c>
    </row>
    <row r="95" spans="1:52">
      <c r="A95" s="212">
        <v>4</v>
      </c>
      <c r="B95" s="483" t="s">
        <v>6430</v>
      </c>
    </row>
    <row r="96" spans="1:52" ht="13.5" thickBot="1">
      <c r="A96" s="623" t="s">
        <v>6543</v>
      </c>
    </row>
    <row r="97" spans="1:52" ht="13.5" thickBot="1">
      <c r="A97" s="257"/>
      <c r="B97" s="31">
        <v>325983</v>
      </c>
      <c r="I97" s="214"/>
    </row>
    <row r="98" spans="1:52" s="167" customFormat="1">
      <c r="A98" s="181" t="str">
        <f>"Let's edit the data in the PivotTable you created (row "&amp;ROW('DATA PivotTables'!A66)+1&amp;")."</f>
        <v>Let's edit the data in the PivotTable you created (row 67).</v>
      </c>
      <c r="B98" s="189"/>
      <c r="I98" s="169"/>
      <c r="AI98" s="487"/>
      <c r="AJ98" s="487"/>
      <c r="AK98" s="448"/>
      <c r="AL98" s="448"/>
      <c r="AM98" s="448"/>
      <c r="AN98" s="448"/>
      <c r="AO98" s="448"/>
      <c r="AP98" s="448"/>
      <c r="AQ98" s="448"/>
      <c r="AR98" s="448"/>
      <c r="AS98" s="448"/>
      <c r="AT98" s="448"/>
      <c r="AU98" s="448"/>
      <c r="AV98" s="448"/>
      <c r="AW98" s="448"/>
      <c r="AX98" s="448"/>
      <c r="AY98" s="448"/>
      <c r="AZ98" s="448"/>
    </row>
    <row r="99" spans="1:52">
      <c r="A99" s="212">
        <v>1</v>
      </c>
      <c r="B99" s="760" t="s">
        <v>6598</v>
      </c>
      <c r="I99" s="214"/>
    </row>
    <row r="100" spans="1:52">
      <c r="B100" s="224" t="s">
        <v>79</v>
      </c>
      <c r="I100" s="214"/>
    </row>
    <row r="101" spans="1:52" ht="13.5" thickBot="1">
      <c r="A101" s="599" t="s">
        <v>6518</v>
      </c>
      <c r="I101" s="214"/>
    </row>
    <row r="102" spans="1:52" ht="13.5" thickBot="1">
      <c r="A102" s="257"/>
      <c r="B102" s="32">
        <v>256290</v>
      </c>
      <c r="I102" s="234"/>
    </row>
    <row r="103" spans="1:52" s="167" customFormat="1">
      <c r="A103" s="761" t="s">
        <v>6599</v>
      </c>
      <c r="B103" s="189"/>
      <c r="I103" s="169"/>
      <c r="AI103" s="487"/>
      <c r="AJ103" s="487"/>
      <c r="AK103" s="448"/>
      <c r="AL103" s="448"/>
      <c r="AM103" s="448"/>
      <c r="AN103" s="448"/>
      <c r="AO103" s="448"/>
      <c r="AP103" s="448"/>
      <c r="AQ103" s="448"/>
      <c r="AR103" s="448"/>
      <c r="AS103" s="448"/>
      <c r="AT103" s="448"/>
      <c r="AU103" s="448"/>
      <c r="AV103" s="448"/>
      <c r="AW103" s="448"/>
      <c r="AX103" s="448"/>
      <c r="AY103" s="448"/>
      <c r="AZ103" s="448"/>
    </row>
    <row r="104" spans="1:52" s="167" customFormat="1">
      <c r="A104" s="181" t="str">
        <f>"Let's change the PivotTable you created (row "&amp;ROW('DATA PivotTables'!A66)+1&amp;")."</f>
        <v>Let's change the PivotTable you created (row 67).</v>
      </c>
      <c r="B104" s="189"/>
      <c r="I104" s="169"/>
      <c r="AI104" s="487"/>
      <c r="AJ104" s="487"/>
      <c r="AK104" s="448"/>
      <c r="AL104" s="448"/>
      <c r="AM104" s="448"/>
      <c r="AN104" s="448"/>
      <c r="AO104" s="448"/>
      <c r="AP104" s="448"/>
      <c r="AQ104" s="448"/>
      <c r="AR104" s="448"/>
      <c r="AS104" s="448"/>
      <c r="AT104" s="448"/>
      <c r="AU104" s="448"/>
      <c r="AV104" s="448"/>
      <c r="AW104" s="448"/>
      <c r="AX104" s="448"/>
      <c r="AY104" s="448"/>
      <c r="AZ104" s="448"/>
    </row>
    <row r="105" spans="1:52">
      <c r="A105" s="212">
        <v>1</v>
      </c>
      <c r="B105" s="224" t="str">
        <f>"If you do not see the PivotTables Fields menu (right), click in the PivotTable (starting in row "&amp;ROW('DATA PivotTables'!A66)+1&amp;") and the menu will pop up again."</f>
        <v>If you do not see the PivotTables Fields menu (right), click in the PivotTable (starting in row 67) and the menu will pop up again.</v>
      </c>
      <c r="I105" s="214"/>
    </row>
    <row r="106" spans="1:52">
      <c r="A106" s="212">
        <v>2</v>
      </c>
      <c r="B106" s="483" t="s">
        <v>6431</v>
      </c>
      <c r="I106" s="214"/>
    </row>
    <row r="107" spans="1:52">
      <c r="B107" s="224" t="s">
        <v>59</v>
      </c>
      <c r="I107" s="214"/>
    </row>
    <row r="108" spans="1:52">
      <c r="B108" s="436" t="s">
        <v>6391</v>
      </c>
      <c r="I108" s="214"/>
    </row>
    <row r="109" spans="1:52" ht="13.5" thickBot="1">
      <c r="A109" s="599" t="s">
        <v>6519</v>
      </c>
      <c r="I109" s="214"/>
      <c r="K109" s="576"/>
      <c r="L109" s="214"/>
    </row>
    <row r="110" spans="1:52" ht="13.5" thickBot="1">
      <c r="A110" s="214"/>
      <c r="B110" s="32">
        <v>157602</v>
      </c>
      <c r="I110" s="234"/>
    </row>
    <row r="111" spans="1:52">
      <c r="A111" s="224"/>
      <c r="I111" s="214"/>
    </row>
    <row r="112" spans="1:52">
      <c r="A112" s="144" t="s">
        <v>83</v>
      </c>
      <c r="I112" s="214"/>
    </row>
    <row r="113" spans="1:9">
      <c r="A113" s="236" t="s">
        <v>106</v>
      </c>
      <c r="I113" s="214"/>
    </row>
    <row r="114" spans="1:9">
      <c r="A114" s="212">
        <v>1</v>
      </c>
      <c r="B114" s="224" t="str">
        <f>"If you do not see the PivotTables Field menu (upper right), click in the PivotTable (starting in row "&amp;ROW('DATA PivotTables'!A66)+1&amp;") and the menu will pop up again."</f>
        <v>If you do not see the PivotTables Field menu (upper right), click in the PivotTable (starting in row 67) and the menu will pop up again.</v>
      </c>
      <c r="I114" s="214"/>
    </row>
    <row r="115" spans="1:9">
      <c r="A115" s="237">
        <v>2</v>
      </c>
      <c r="B115" s="627" t="s">
        <v>6550</v>
      </c>
      <c r="I115" s="214"/>
    </row>
    <row r="116" spans="1:9">
      <c r="A116" s="144" t="s">
        <v>82</v>
      </c>
      <c r="I116" s="214"/>
    </row>
    <row r="117" spans="1:9">
      <c r="A117" s="542" t="s">
        <v>6476</v>
      </c>
      <c r="I117" s="214"/>
    </row>
    <row r="118" spans="1:9">
      <c r="A118" s="237">
        <v>1</v>
      </c>
      <c r="B118" s="483" t="s">
        <v>6432</v>
      </c>
      <c r="I118" s="214"/>
    </row>
    <row r="119" spans="1:9">
      <c r="A119" s="237">
        <v>2</v>
      </c>
      <c r="B119" s="483" t="s">
        <v>6433</v>
      </c>
      <c r="I119" s="214"/>
    </row>
    <row r="120" spans="1:9">
      <c r="A120" s="237">
        <v>3</v>
      </c>
      <c r="B120" s="626" t="s">
        <v>6544</v>
      </c>
      <c r="I120" s="214"/>
    </row>
    <row r="121" spans="1:9">
      <c r="A121" s="237">
        <v>4</v>
      </c>
      <c r="B121" s="482" t="s">
        <v>54</v>
      </c>
      <c r="I121" s="214"/>
    </row>
    <row r="122" spans="1:9">
      <c r="A122" s="237">
        <v>5</v>
      </c>
      <c r="B122" s="482" t="s">
        <v>6434</v>
      </c>
      <c r="I122" s="214"/>
    </row>
    <row r="123" spans="1:9">
      <c r="A123" s="542" t="s">
        <v>6477</v>
      </c>
      <c r="I123" s="214"/>
    </row>
    <row r="124" spans="1:9" ht="13.5" thickBot="1">
      <c r="A124" s="604" t="s">
        <v>6520</v>
      </c>
      <c r="I124" s="214"/>
    </row>
    <row r="125" spans="1:9" ht="13.5" thickBot="1">
      <c r="B125" s="31">
        <v>15411</v>
      </c>
      <c r="I125" s="234"/>
    </row>
    <row r="126" spans="1:9">
      <c r="A126" s="485" t="s">
        <v>6435</v>
      </c>
      <c r="I126" s="214"/>
    </row>
    <row r="127" spans="1:9">
      <c r="I127" s="214"/>
    </row>
    <row r="128" spans="1:9">
      <c r="A128" s="185" t="s">
        <v>1570</v>
      </c>
      <c r="I128" s="214"/>
    </row>
    <row r="129" spans="1:52">
      <c r="A129" s="214" t="str">
        <f>"The PivotTable on Row "&amp;ROW('DATA PivotTables'!B32)&amp;" on the 'DATA PivotTables' Sheet was created from a Table we used earlier."</f>
        <v>The PivotTable on Row 32 on the 'DATA PivotTables' Sheet was created from a Table we used earlier.</v>
      </c>
    </row>
    <row r="130" spans="1:52">
      <c r="A130" s="486" t="s">
        <v>6436</v>
      </c>
      <c r="I130" s="214"/>
    </row>
    <row r="131" spans="1:52">
      <c r="A131" s="486"/>
      <c r="I131" s="214"/>
    </row>
    <row r="132" spans="1:52">
      <c r="A132" s="144" t="s">
        <v>81</v>
      </c>
      <c r="I132" s="214"/>
    </row>
    <row r="133" spans="1:52">
      <c r="A133" s="236" t="s">
        <v>80</v>
      </c>
      <c r="I133" s="214"/>
    </row>
    <row r="134" spans="1:52">
      <c r="A134" s="212">
        <v>1</v>
      </c>
      <c r="B134" s="224" t="str">
        <f>"Click on the arrow in C"&amp;ROW('DATA PivotTables'!A30)&amp;" and deselect (uncheck the box) '2017' leaving '2018' as the only selected year.  You may need to click OK."</f>
        <v>Click on the arrow in C30 and deselect (uncheck the box) '2017' leaving '2018' as the only selected year.  You may need to click OK.</v>
      </c>
      <c r="I134" s="214"/>
    </row>
    <row r="135" spans="1:52" ht="13.5" thickBot="1">
      <c r="A135" s="599" t="s">
        <v>6521</v>
      </c>
      <c r="B135" s="224"/>
      <c r="I135" s="214"/>
    </row>
    <row r="136" spans="1:52" ht="13.5" thickBot="1">
      <c r="A136" s="214"/>
      <c r="B136" s="31">
        <v>98688</v>
      </c>
      <c r="I136" s="234"/>
    </row>
    <row r="137" spans="1:52" s="214" customFormat="1">
      <c r="B137" s="235"/>
      <c r="AI137" s="490"/>
      <c r="AJ137" s="490"/>
      <c r="AK137" s="451"/>
      <c r="AL137" s="451"/>
      <c r="AM137" s="451"/>
      <c r="AN137" s="451"/>
      <c r="AO137" s="451"/>
      <c r="AP137" s="451"/>
      <c r="AQ137" s="451"/>
      <c r="AR137" s="451"/>
      <c r="AS137" s="451"/>
      <c r="AT137" s="451"/>
      <c r="AU137" s="451"/>
      <c r="AV137" s="451"/>
      <c r="AW137" s="451"/>
      <c r="AX137" s="451"/>
      <c r="AY137" s="451"/>
      <c r="AZ137" s="451"/>
    </row>
    <row r="138" spans="1:52">
      <c r="A138" s="185" t="s">
        <v>1593</v>
      </c>
      <c r="I138" s="214"/>
    </row>
    <row r="139" spans="1:52">
      <c r="A139" s="214" t="str">
        <f>"The PivotTable on Row "&amp;ROW('DATA PivotTables'!B41)&amp;" on the 'DATA PivotTables' Sheet was created from a PivotTable we used earlier."</f>
        <v>The PivotTable on Row 41 on the 'DATA PivotTables' Sheet was created from a PivotTable we used earlier.</v>
      </c>
    </row>
    <row r="140" spans="1:52">
      <c r="A140" s="482" t="s">
        <v>6437</v>
      </c>
    </row>
    <row r="141" spans="1:52">
      <c r="A141" s="482"/>
    </row>
    <row r="142" spans="1:52">
      <c r="A142" s="144" t="s">
        <v>86</v>
      </c>
      <c r="I142" s="214"/>
    </row>
    <row r="143" spans="1:52">
      <c r="A143" s="437" t="s">
        <v>6392</v>
      </c>
      <c r="I143" s="214"/>
    </row>
    <row r="144" spans="1:52">
      <c r="A144" s="212">
        <v>1</v>
      </c>
      <c r="B144" s="224" t="s">
        <v>60</v>
      </c>
      <c r="I144" s="214"/>
    </row>
    <row r="145" spans="1:9">
      <c r="A145" s="212">
        <v>2</v>
      </c>
      <c r="B145" s="483" t="s">
        <v>6438</v>
      </c>
      <c r="I145" s="214"/>
    </row>
    <row r="146" spans="1:9">
      <c r="A146" s="212">
        <v>3</v>
      </c>
      <c r="B146" s="224" t="s">
        <v>64</v>
      </c>
      <c r="I146" s="214"/>
    </row>
    <row r="147" spans="1:9">
      <c r="A147" s="212">
        <v>4</v>
      </c>
      <c r="B147" s="436" t="s">
        <v>1504</v>
      </c>
      <c r="I147" s="214"/>
    </row>
    <row r="148" spans="1:9">
      <c r="B148" s="224"/>
      <c r="I148" s="214"/>
    </row>
    <row r="149" spans="1:9">
      <c r="A149" s="144" t="s">
        <v>87</v>
      </c>
      <c r="B149" s="224"/>
      <c r="I149" s="214"/>
    </row>
    <row r="150" spans="1:9">
      <c r="A150" s="236" t="s">
        <v>88</v>
      </c>
      <c r="I150" s="214"/>
    </row>
    <row r="151" spans="1:9">
      <c r="A151" s="212">
        <v>1</v>
      </c>
      <c r="B151" s="224" t="s">
        <v>37</v>
      </c>
      <c r="H151" s="438"/>
      <c r="I151" s="214"/>
    </row>
    <row r="152" spans="1:9">
      <c r="B152" s="224"/>
      <c r="I152" s="214"/>
    </row>
    <row r="153" spans="1:9">
      <c r="A153" s="144" t="s">
        <v>82</v>
      </c>
      <c r="B153" s="224"/>
      <c r="I153" s="214"/>
    </row>
    <row r="154" spans="1:9">
      <c r="A154" s="236" t="s">
        <v>89</v>
      </c>
      <c r="B154" s="224"/>
      <c r="I154" s="214"/>
    </row>
    <row r="155" spans="1:9">
      <c r="A155" s="212">
        <v>1</v>
      </c>
      <c r="B155" s="212" t="s">
        <v>107</v>
      </c>
      <c r="I155" s="214"/>
    </row>
    <row r="156" spans="1:9">
      <c r="A156" s="212">
        <v>2</v>
      </c>
      <c r="B156" s="435" t="s">
        <v>6393</v>
      </c>
      <c r="I156" s="214"/>
    </row>
    <row r="157" spans="1:9">
      <c r="A157" s="212">
        <v>3</v>
      </c>
      <c r="B157" s="212" t="s">
        <v>108</v>
      </c>
      <c r="I157" s="214"/>
    </row>
    <row r="158" spans="1:9">
      <c r="B158" s="482" t="s">
        <v>6439</v>
      </c>
      <c r="I158" s="214"/>
    </row>
    <row r="159" spans="1:9" ht="385.9" customHeight="1">
      <c r="B159" s="482"/>
      <c r="I159" s="214"/>
    </row>
    <row r="160" spans="1:9">
      <c r="A160" s="212">
        <v>4</v>
      </c>
      <c r="B160" s="224" t="s">
        <v>109</v>
      </c>
      <c r="I160" s="214"/>
    </row>
    <row r="161" spans="1:9" ht="319.89999999999998" customHeight="1">
      <c r="B161" s="224"/>
      <c r="I161" s="214"/>
    </row>
    <row r="162" spans="1:9">
      <c r="A162" s="212">
        <v>5</v>
      </c>
      <c r="B162" s="224" t="s">
        <v>110</v>
      </c>
      <c r="I162" s="214"/>
    </row>
    <row r="163" spans="1:9" ht="13.5" thickBot="1">
      <c r="A163" s="604" t="s">
        <v>6522</v>
      </c>
      <c r="I163" s="214"/>
    </row>
    <row r="164" spans="1:9" ht="13.5" thickBot="1">
      <c r="B164" s="31">
        <v>67266</v>
      </c>
      <c r="I164" s="234"/>
    </row>
    <row r="165" spans="1:9" ht="15">
      <c r="D165" s="358"/>
      <c r="I165" s="214"/>
    </row>
    <row r="166" spans="1:9">
      <c r="A166" s="220" t="s">
        <v>1530</v>
      </c>
    </row>
    <row r="167" spans="1:9">
      <c r="A167" s="238" t="s">
        <v>6273</v>
      </c>
    </row>
    <row r="168" spans="1:9">
      <c r="A168" s="236" t="s">
        <v>1531</v>
      </c>
    </row>
    <row r="170" spans="1:9">
      <c r="A170" s="185" t="s">
        <v>1568</v>
      </c>
    </row>
    <row r="171" spans="1:9">
      <c r="A171" s="214" t="str">
        <f>"The PivotTable on Row "&amp;ROW('DATA PivotTables'!B55)&amp;" on the 'DATA PivotTables' Sheet was created from the original Table we used earlier."</f>
        <v>The PivotTable on Row 55 on the 'DATA PivotTables' Sheet was created from the original Table we used earlier.</v>
      </c>
      <c r="G171" s="239"/>
      <c r="I171" s="214"/>
    </row>
    <row r="172" spans="1:9">
      <c r="A172" s="220" t="s">
        <v>91</v>
      </c>
      <c r="I172" s="214"/>
    </row>
    <row r="173" spans="1:9">
      <c r="A173" s="220"/>
      <c r="I173" s="214"/>
    </row>
    <row r="174" spans="1:9">
      <c r="A174" s="144" t="s">
        <v>84</v>
      </c>
      <c r="I174" s="214"/>
    </row>
    <row r="175" spans="1:9">
      <c r="A175" s="236" t="s">
        <v>34</v>
      </c>
      <c r="I175" s="214"/>
    </row>
    <row r="176" spans="1:9">
      <c r="A176" s="212">
        <v>1</v>
      </c>
      <c r="B176" s="483" t="s">
        <v>6440</v>
      </c>
      <c r="I176" s="214"/>
    </row>
    <row r="177" spans="1:15">
      <c r="A177" s="212">
        <v>2</v>
      </c>
      <c r="B177" s="483" t="s">
        <v>6441</v>
      </c>
      <c r="I177" s="214"/>
    </row>
    <row r="178" spans="1:15">
      <c r="A178" s="212">
        <v>3</v>
      </c>
      <c r="B178" s="224" t="s">
        <v>1569</v>
      </c>
      <c r="G178" s="240"/>
      <c r="I178" s="214"/>
    </row>
    <row r="179" spans="1:15">
      <c r="A179" s="212">
        <v>4</v>
      </c>
      <c r="B179" s="212" t="s">
        <v>65</v>
      </c>
      <c r="I179" s="214"/>
    </row>
    <row r="180" spans="1:15">
      <c r="B180" s="483" t="s">
        <v>6442</v>
      </c>
      <c r="I180" s="214"/>
    </row>
    <row r="181" spans="1:15">
      <c r="A181" s="212">
        <v>5</v>
      </c>
      <c r="B181" s="483" t="s">
        <v>6443</v>
      </c>
      <c r="I181" s="214"/>
    </row>
    <row r="182" spans="1:15">
      <c r="A182" s="212">
        <v>6</v>
      </c>
      <c r="B182" s="483" t="s">
        <v>6444</v>
      </c>
      <c r="I182" s="214"/>
    </row>
    <row r="183" spans="1:15">
      <c r="A183" s="212">
        <v>7</v>
      </c>
      <c r="B183" s="483" t="s">
        <v>6445</v>
      </c>
      <c r="I183" s="214"/>
    </row>
    <row r="184" spans="1:15">
      <c r="A184" s="212">
        <v>8</v>
      </c>
      <c r="B184" s="224" t="s">
        <v>93</v>
      </c>
      <c r="I184" s="214"/>
    </row>
    <row r="185" spans="1:15">
      <c r="A185" s="212">
        <v>9</v>
      </c>
      <c r="B185" s="224" t="s">
        <v>94</v>
      </c>
      <c r="I185" s="214"/>
    </row>
    <row r="186" spans="1:15">
      <c r="A186" s="212">
        <v>10</v>
      </c>
      <c r="B186" s="224" t="s">
        <v>35</v>
      </c>
      <c r="I186" s="214"/>
    </row>
    <row r="187" spans="1:15">
      <c r="A187" s="212">
        <v>10</v>
      </c>
      <c r="B187" s="224" t="s">
        <v>36</v>
      </c>
      <c r="I187" s="214"/>
    </row>
    <row r="188" spans="1:15">
      <c r="I188" s="214"/>
    </row>
    <row r="189" spans="1:15">
      <c r="B189" s="567" t="s">
        <v>6517</v>
      </c>
      <c r="C189" s="555"/>
      <c r="D189" s="555"/>
      <c r="E189" s="555"/>
      <c r="F189" s="555"/>
      <c r="G189" s="555"/>
      <c r="H189" s="555"/>
      <c r="I189" s="556"/>
      <c r="J189" s="555"/>
      <c r="K189" s="555"/>
      <c r="L189" s="555"/>
      <c r="M189" s="242"/>
    </row>
    <row r="190" spans="1:15">
      <c r="B190" s="570" t="s">
        <v>6486</v>
      </c>
      <c r="C190" s="545"/>
      <c r="D190" s="545"/>
      <c r="E190" s="545"/>
      <c r="F190" s="545"/>
      <c r="G190" s="545"/>
      <c r="H190" s="545"/>
      <c r="I190" s="235"/>
      <c r="J190" s="545"/>
      <c r="K190" s="545"/>
      <c r="L190" s="545"/>
      <c r="M190" s="245"/>
    </row>
    <row r="191" spans="1:15">
      <c r="A191" s="541"/>
      <c r="B191" s="560" t="s">
        <v>6482</v>
      </c>
      <c r="C191" s="545"/>
      <c r="D191" s="545"/>
      <c r="E191" s="545"/>
      <c r="F191" s="545"/>
      <c r="G191" s="235"/>
      <c r="H191" s="235"/>
      <c r="I191" s="235"/>
      <c r="J191" s="235"/>
      <c r="K191" s="235"/>
      <c r="L191" s="235"/>
      <c r="M191" s="557"/>
      <c r="N191" s="214"/>
      <c r="O191" s="214"/>
    </row>
    <row r="192" spans="1:15">
      <c r="A192" s="541"/>
      <c r="B192" s="607" t="s">
        <v>6528</v>
      </c>
      <c r="C192" s="545"/>
      <c r="D192" s="545"/>
      <c r="E192" s="545"/>
      <c r="F192" s="545"/>
      <c r="G192" s="492"/>
      <c r="H192" s="235"/>
      <c r="I192" s="235"/>
      <c r="J192" s="235"/>
      <c r="K192" s="235"/>
      <c r="L192" s="235"/>
      <c r="M192" s="557"/>
      <c r="N192" s="214"/>
      <c r="O192" s="214"/>
    </row>
    <row r="193" spans="1:15">
      <c r="A193" s="541"/>
      <c r="B193" s="605" t="s">
        <v>6524</v>
      </c>
      <c r="C193" s="545"/>
      <c r="D193" s="545"/>
      <c r="E193" s="545"/>
      <c r="F193" s="545"/>
      <c r="G193" s="492"/>
      <c r="H193" s="235"/>
      <c r="I193" s="235"/>
      <c r="J193" s="235"/>
      <c r="K193" s="235"/>
      <c r="L193" s="235"/>
      <c r="M193" s="557"/>
      <c r="N193" s="214"/>
      <c r="O193" s="214"/>
    </row>
    <row r="194" spans="1:15">
      <c r="A194" s="541"/>
      <c r="B194" s="558"/>
      <c r="C194" s="545"/>
      <c r="D194" s="545"/>
      <c r="E194" s="545"/>
      <c r="F194" s="545"/>
      <c r="G194" s="492"/>
      <c r="H194" s="235"/>
      <c r="I194" s="235"/>
      <c r="J194" s="235"/>
      <c r="K194" s="235"/>
      <c r="L194" s="235"/>
      <c r="M194" s="557"/>
      <c r="N194" s="214"/>
      <c r="O194" s="214"/>
    </row>
    <row r="195" spans="1:15">
      <c r="A195" s="541"/>
      <c r="B195" s="559"/>
      <c r="C195" s="547"/>
      <c r="D195" s="548" t="s">
        <v>4</v>
      </c>
      <c r="E195" s="548" t="s">
        <v>3</v>
      </c>
      <c r="F195" s="549" t="s">
        <v>6483</v>
      </c>
      <c r="G195" s="492"/>
      <c r="H195" s="235"/>
      <c r="I195" s="235"/>
      <c r="J195" s="235"/>
      <c r="K195" s="235"/>
      <c r="L195" s="235"/>
      <c r="M195" s="557"/>
      <c r="N195" s="214"/>
      <c r="O195" s="214"/>
    </row>
    <row r="196" spans="1:15">
      <c r="A196" s="541"/>
      <c r="B196" s="559"/>
      <c r="C196" s="550" t="s">
        <v>1565</v>
      </c>
      <c r="D196" s="551">
        <v>100</v>
      </c>
      <c r="E196" s="551">
        <v>10</v>
      </c>
      <c r="F196" s="601">
        <f>E196/D196</f>
        <v>0.1</v>
      </c>
      <c r="G196" s="492"/>
      <c r="H196" s="235"/>
      <c r="I196" s="235"/>
      <c r="J196" s="235"/>
      <c r="K196" s="235"/>
      <c r="L196" s="235"/>
      <c r="M196" s="557"/>
      <c r="N196" s="214"/>
      <c r="O196" s="214"/>
    </row>
    <row r="197" spans="1:15">
      <c r="A197" s="541"/>
      <c r="B197" s="559"/>
      <c r="C197" s="550" t="s">
        <v>1566</v>
      </c>
      <c r="D197" s="551">
        <v>500</v>
      </c>
      <c r="E197" s="551">
        <v>10</v>
      </c>
      <c r="F197" s="601">
        <f>E197/D197</f>
        <v>0.02</v>
      </c>
      <c r="G197" s="492"/>
      <c r="H197" s="235"/>
      <c r="I197" s="235"/>
      <c r="J197" s="235"/>
      <c r="K197" s="235"/>
      <c r="L197" s="235"/>
      <c r="M197" s="557"/>
      <c r="N197" s="214"/>
      <c r="O197" s="214"/>
    </row>
    <row r="198" spans="1:15">
      <c r="A198" s="541"/>
      <c r="B198" s="559"/>
      <c r="C198" s="552" t="s">
        <v>1512</v>
      </c>
      <c r="D198" s="553">
        <f>D196+D197</f>
        <v>600</v>
      </c>
      <c r="E198" s="553">
        <f>E196+E197</f>
        <v>20</v>
      </c>
      <c r="F198" s="602">
        <f>E198/D198</f>
        <v>3.3333333333333333E-2</v>
      </c>
      <c r="G198" s="492"/>
      <c r="H198" s="235"/>
      <c r="I198" s="235"/>
      <c r="J198" s="235"/>
      <c r="K198" s="235"/>
      <c r="L198" s="235"/>
      <c r="M198" s="557"/>
      <c r="N198" s="214"/>
      <c r="O198" s="214"/>
    </row>
    <row r="199" spans="1:15">
      <c r="A199" s="541"/>
      <c r="B199" s="559"/>
      <c r="C199" s="566"/>
      <c r="D199" s="235"/>
      <c r="E199" s="235"/>
      <c r="F199" s="554"/>
      <c r="G199" s="492"/>
      <c r="H199" s="235"/>
      <c r="I199" s="235"/>
      <c r="J199" s="235"/>
      <c r="K199" s="235"/>
      <c r="L199" s="235"/>
      <c r="M199" s="557"/>
      <c r="N199" s="214"/>
      <c r="O199" s="214"/>
    </row>
    <row r="200" spans="1:15">
      <c r="A200" s="541"/>
      <c r="B200" s="569" t="s">
        <v>6485</v>
      </c>
      <c r="C200" s="545"/>
      <c r="D200" s="545"/>
      <c r="E200" s="545"/>
      <c r="F200" s="545"/>
      <c r="G200" s="492"/>
      <c r="H200" s="235"/>
      <c r="I200" s="235"/>
      <c r="J200" s="235"/>
      <c r="K200" s="235"/>
      <c r="L200" s="235"/>
      <c r="M200" s="557"/>
      <c r="N200" s="214"/>
      <c r="O200" s="214"/>
    </row>
    <row r="201" spans="1:15">
      <c r="A201" s="541"/>
      <c r="B201" s="606" t="s">
        <v>6525</v>
      </c>
      <c r="C201" s="545"/>
      <c r="D201" s="545"/>
      <c r="E201" s="545"/>
      <c r="F201" s="545"/>
      <c r="G201" s="492"/>
      <c r="H201" s="561"/>
      <c r="I201" s="235"/>
      <c r="J201" s="235"/>
      <c r="K201" s="235"/>
      <c r="L201" s="235"/>
      <c r="M201" s="557"/>
      <c r="N201" s="214"/>
      <c r="O201" s="214"/>
    </row>
    <row r="202" spans="1:15">
      <c r="A202" s="541"/>
      <c r="B202" s="560" t="s">
        <v>6480</v>
      </c>
      <c r="C202" s="545"/>
      <c r="D202" s="545"/>
      <c r="E202" s="545"/>
      <c r="F202" s="545"/>
      <c r="G202" s="492"/>
      <c r="H202" s="235"/>
      <c r="I202" s="235"/>
      <c r="J202" s="235"/>
      <c r="K202" s="235"/>
      <c r="L202" s="235"/>
      <c r="M202" s="557"/>
      <c r="N202" s="214"/>
      <c r="O202" s="214"/>
    </row>
    <row r="203" spans="1:15">
      <c r="A203" s="541"/>
      <c r="B203" s="562" t="s">
        <v>6481</v>
      </c>
      <c r="C203" s="546"/>
      <c r="D203" s="546"/>
      <c r="E203" s="546"/>
      <c r="F203" s="546"/>
      <c r="G203" s="563"/>
      <c r="H203" s="564"/>
      <c r="I203" s="564"/>
      <c r="J203" s="564"/>
      <c r="K203" s="564"/>
      <c r="L203" s="564"/>
      <c r="M203" s="565"/>
      <c r="N203" s="214"/>
      <c r="O203" s="214"/>
    </row>
    <row r="204" spans="1:15">
      <c r="A204" s="541"/>
      <c r="B204" s="540"/>
      <c r="G204" s="539"/>
      <c r="H204" s="214"/>
      <c r="I204" s="214"/>
      <c r="J204" s="214"/>
      <c r="K204" s="214"/>
      <c r="L204" s="214"/>
      <c r="M204" s="214"/>
      <c r="N204" s="214"/>
      <c r="O204" s="214"/>
    </row>
    <row r="205" spans="1:15">
      <c r="A205" s="541" t="s">
        <v>1571</v>
      </c>
      <c r="I205" s="214"/>
    </row>
    <row r="206" spans="1:15">
      <c r="A206" s="214"/>
      <c r="I206" s="214"/>
    </row>
    <row r="207" spans="1:15">
      <c r="A207" s="214"/>
      <c r="D207" s="212" t="s">
        <v>4</v>
      </c>
      <c r="E207" s="212" t="s">
        <v>698</v>
      </c>
      <c r="F207" s="212" t="s">
        <v>1567</v>
      </c>
      <c r="I207" s="214"/>
    </row>
    <row r="208" spans="1:15">
      <c r="A208" s="214"/>
      <c r="B208" s="212" t="s">
        <v>1565</v>
      </c>
      <c r="C208" s="212">
        <f ca="1">YEAR(TODAY())-1</f>
        <v>2021</v>
      </c>
      <c r="D208" s="241">
        <v>1000</v>
      </c>
      <c r="E208" s="242">
        <v>100</v>
      </c>
      <c r="F208" s="243">
        <f>E208/D208</f>
        <v>0.1</v>
      </c>
      <c r="I208" s="214"/>
    </row>
    <row r="209" spans="1:9">
      <c r="A209" s="214"/>
      <c r="B209" s="212" t="s">
        <v>1566</v>
      </c>
      <c r="C209" s="212">
        <f ca="1">C208</f>
        <v>2021</v>
      </c>
      <c r="D209" s="244">
        <v>10</v>
      </c>
      <c r="E209" s="245">
        <v>5</v>
      </c>
      <c r="F209" s="243">
        <f t="shared" ref="F209:F211" si="0">E209/D209</f>
        <v>0.5</v>
      </c>
      <c r="I209" s="214"/>
    </row>
    <row r="210" spans="1:9">
      <c r="A210" s="214"/>
      <c r="B210" s="212" t="s">
        <v>1565</v>
      </c>
      <c r="C210" s="212">
        <f ca="1">C208-1</f>
        <v>2020</v>
      </c>
      <c r="D210" s="244">
        <v>1000</v>
      </c>
      <c r="E210" s="245">
        <v>-150</v>
      </c>
      <c r="F210" s="243">
        <f t="shared" si="0"/>
        <v>-0.15</v>
      </c>
      <c r="I210" s="214"/>
    </row>
    <row r="211" spans="1:9">
      <c r="A211" s="214"/>
      <c r="B211" s="212" t="s">
        <v>1566</v>
      </c>
      <c r="C211" s="212">
        <f ca="1">C209-1</f>
        <v>2020</v>
      </c>
      <c r="D211" s="246">
        <v>20</v>
      </c>
      <c r="E211" s="247">
        <v>5</v>
      </c>
      <c r="F211" s="243">
        <f t="shared" si="0"/>
        <v>0.25</v>
      </c>
      <c r="I211" s="214"/>
    </row>
    <row r="212" spans="1:9">
      <c r="A212" s="214"/>
      <c r="B212" s="212" t="s">
        <v>1512</v>
      </c>
      <c r="D212" s="185">
        <f>SUM(D208:D211)</f>
        <v>2030</v>
      </c>
      <c r="E212" s="185">
        <f>SUM(E208:E211)</f>
        <v>-40</v>
      </c>
      <c r="I212" s="214"/>
    </row>
    <row r="213" spans="1:9">
      <c r="A213" s="214"/>
      <c r="D213" s="185"/>
      <c r="E213" s="185"/>
      <c r="I213" s="214"/>
    </row>
    <row r="214" spans="1:9" ht="13.5" thickBot="1">
      <c r="A214" s="609" t="s">
        <v>6274</v>
      </c>
      <c r="I214" s="214"/>
    </row>
    <row r="215" spans="1:9" ht="13.5" thickBot="1">
      <c r="A215" s="214"/>
      <c r="B215" s="33">
        <v>-1.9699999999999999E-2</v>
      </c>
    </row>
    <row r="216" spans="1:9" ht="13.5" thickBot="1">
      <c r="A216" s="236" t="s">
        <v>1572</v>
      </c>
    </row>
    <row r="217" spans="1:9" ht="13.5" thickBot="1">
      <c r="A217" s="214"/>
      <c r="B217" s="829">
        <v>0.17499999999999999</v>
      </c>
    </row>
    <row r="218" spans="1:9">
      <c r="A218" s="236" t="s">
        <v>6265</v>
      </c>
      <c r="I218" s="214"/>
    </row>
    <row r="219" spans="1:9">
      <c r="A219" s="236" t="s">
        <v>1573</v>
      </c>
      <c r="I219" s="214"/>
    </row>
    <row r="220" spans="1:9">
      <c r="A220" s="233" t="s">
        <v>1574</v>
      </c>
      <c r="I220" s="214"/>
    </row>
    <row r="221" spans="1:9">
      <c r="A221" s="611" t="str">
        <f ca="1">"The 50% Profit Margin of Company B in "&amp;C208&amp;" overwhelms the average of the ratios."</f>
        <v>The 50% Profit Margin of Company B in 2021 overwhelms the average of the ratios.</v>
      </c>
      <c r="I221" s="214"/>
    </row>
    <row r="222" spans="1:9">
      <c r="A222" s="610" t="s">
        <v>6275</v>
      </c>
      <c r="I222" s="214"/>
    </row>
    <row r="223" spans="1:9">
      <c r="A223" s="612" t="str">
        <f ca="1">"The -15% Profit Margin of Company A in "&amp;C210&amp;" is troublesome."</f>
        <v>The -15% Profit Margin of Company A in 2020 is troublesome.</v>
      </c>
      <c r="I223" s="214"/>
    </row>
    <row r="224" spans="1:9">
      <c r="A224" s="238" t="s">
        <v>6276</v>
      </c>
      <c r="I224" s="214"/>
    </row>
    <row r="225" spans="1:15">
      <c r="A225" s="236" t="s">
        <v>1575</v>
      </c>
      <c r="I225" s="214"/>
    </row>
    <row r="226" spans="1:15">
      <c r="A226" s="610" t="s">
        <v>6277</v>
      </c>
      <c r="I226" s="214"/>
    </row>
    <row r="227" spans="1:15">
      <c r="A227" s="233" t="s">
        <v>1576</v>
      </c>
      <c r="I227" s="214"/>
    </row>
    <row r="228" spans="1:15">
      <c r="A228" s="610" t="s">
        <v>6278</v>
      </c>
      <c r="I228" s="214"/>
    </row>
    <row r="229" spans="1:15">
      <c r="A229" s="604" t="s">
        <v>6529</v>
      </c>
      <c r="I229" s="214"/>
    </row>
    <row r="230" spans="1:15">
      <c r="A230" s="608"/>
      <c r="I230" s="214"/>
    </row>
    <row r="231" spans="1:15">
      <c r="A231" s="144" t="s">
        <v>85</v>
      </c>
      <c r="G231" s="539"/>
      <c r="H231" s="214"/>
      <c r="I231" s="214"/>
      <c r="J231" s="214"/>
      <c r="K231" s="214"/>
      <c r="L231" s="214"/>
      <c r="M231" s="214"/>
      <c r="N231" s="214"/>
      <c r="O231" s="671"/>
    </row>
    <row r="232" spans="1:15">
      <c r="A232" s="484" t="s">
        <v>6446</v>
      </c>
      <c r="G232" s="214"/>
      <c r="H232" s="214"/>
      <c r="I232" s="214"/>
      <c r="J232" s="214"/>
      <c r="K232" s="214"/>
      <c r="L232" s="214"/>
      <c r="M232" s="214"/>
      <c r="N232" s="214"/>
      <c r="O232" s="671"/>
    </row>
    <row r="233" spans="1:15">
      <c r="A233" s="212">
        <v>1</v>
      </c>
      <c r="B233" s="224" t="s">
        <v>56</v>
      </c>
      <c r="I233" s="214"/>
      <c r="K233" s="491"/>
      <c r="L233" s="214"/>
      <c r="M233" s="214"/>
      <c r="N233" s="214"/>
      <c r="O233" s="214"/>
    </row>
    <row r="234" spans="1:15">
      <c r="A234" s="212">
        <v>2</v>
      </c>
      <c r="B234" s="212" t="s">
        <v>57</v>
      </c>
      <c r="I234" s="214"/>
    </row>
    <row r="235" spans="1:15">
      <c r="A235" s="212">
        <v>3</v>
      </c>
      <c r="B235" s="224" t="s">
        <v>58</v>
      </c>
      <c r="I235" s="214"/>
    </row>
    <row r="236" spans="1:15">
      <c r="B236" s="483" t="s">
        <v>6448</v>
      </c>
      <c r="I236" s="214"/>
    </row>
    <row r="237" spans="1:15">
      <c r="A237" s="212">
        <v>4</v>
      </c>
      <c r="B237" s="483" t="s">
        <v>6447</v>
      </c>
      <c r="I237" s="214"/>
    </row>
    <row r="238" spans="1:15" ht="13.5" thickBot="1">
      <c r="A238" s="604" t="s">
        <v>6523</v>
      </c>
      <c r="I238" s="214"/>
    </row>
    <row r="239" spans="1:15" ht="13.5" thickBot="1">
      <c r="A239" s="214"/>
      <c r="B239" s="829">
        <v>0.06</v>
      </c>
      <c r="I239" s="234"/>
    </row>
    <row r="240" spans="1:15">
      <c r="I240" s="214"/>
    </row>
    <row r="241" spans="1:2" ht="15.75">
      <c r="A241" s="177" t="s">
        <v>704</v>
      </c>
    </row>
    <row r="242" spans="1:2">
      <c r="A242" s="212" t="s">
        <v>705</v>
      </c>
    </row>
    <row r="244" spans="1:2">
      <c r="A244" s="185" t="s">
        <v>675</v>
      </c>
    </row>
    <row r="245" spans="1:2">
      <c r="A245" s="212">
        <v>1</v>
      </c>
      <c r="B245" s="212" t="str">
        <f>"Click anywhere in the PivotTable in B"&amp;ROW('DATA PivotTables'!B55)&amp;" to D"&amp;ROW('DATA PivotTables'!D62)&amp;" on the 'DATA PivotTables' Sheet and the 'PivotTable Analyze' tab will appear."</f>
        <v>Click anywhere in the PivotTable in B55 to D62 on the 'DATA PivotTables' Sheet and the 'PivotTable Analyze' tab will appear.</v>
      </c>
    </row>
    <row r="246" spans="1:2" ht="82.15" customHeight="1"/>
    <row r="247" spans="1:2">
      <c r="A247" s="212">
        <v>2</v>
      </c>
      <c r="B247" s="543" t="s">
        <v>6478</v>
      </c>
    </row>
    <row r="249" spans="1:2">
      <c r="A249" s="212" t="str">
        <f>"Subsequent examples of PivotCharts will be presented in "&amp;INDEX(Workbook,4)&amp;"."</f>
        <v>Subsequent examples of PivotCharts will be presented in Income Statement (Workbook 4).</v>
      </c>
    </row>
    <row r="251" spans="1:2" ht="15.75">
      <c r="A251" s="248" t="s">
        <v>1595</v>
      </c>
    </row>
    <row r="252" spans="1:2">
      <c r="A252" s="212" t="s">
        <v>1577</v>
      </c>
    </row>
    <row r="253" spans="1:2">
      <c r="A253" s="212" t="s">
        <v>1587</v>
      </c>
    </row>
    <row r="254" spans="1:2">
      <c r="A254" s="179" t="s">
        <v>6279</v>
      </c>
    </row>
    <row r="256" spans="1:2">
      <c r="A256" s="212" t="s">
        <v>1578</v>
      </c>
    </row>
    <row r="257" spans="1:8">
      <c r="A257" s="220" t="s">
        <v>1581</v>
      </c>
    </row>
    <row r="258" spans="1:8">
      <c r="A258" s="220" t="s">
        <v>1584</v>
      </c>
    </row>
    <row r="259" spans="1:8">
      <c r="A259" s="236" t="s">
        <v>1583</v>
      </c>
    </row>
    <row r="260" spans="1:8">
      <c r="A260" s="207" t="s">
        <v>1588</v>
      </c>
    </row>
    <row r="261" spans="1:8">
      <c r="A261" s="220"/>
    </row>
    <row r="262" spans="1:8">
      <c r="B262" s="249" t="s">
        <v>2</v>
      </c>
      <c r="C262" s="250" t="s">
        <v>31</v>
      </c>
      <c r="D262" s="250" t="s">
        <v>1</v>
      </c>
      <c r="E262" s="250" t="s">
        <v>21</v>
      </c>
      <c r="F262" s="250" t="s">
        <v>20</v>
      </c>
      <c r="G262" s="251" t="s">
        <v>4</v>
      </c>
      <c r="H262" s="251" t="s">
        <v>3</v>
      </c>
    </row>
    <row r="263" spans="1:8">
      <c r="B263" s="252" t="s">
        <v>9</v>
      </c>
      <c r="C263" s="253" t="s">
        <v>26</v>
      </c>
      <c r="D263" s="253" t="s">
        <v>6</v>
      </c>
      <c r="E263" s="253" t="s">
        <v>7</v>
      </c>
      <c r="F263" s="253">
        <v>2018</v>
      </c>
      <c r="G263" s="254">
        <v>44438</v>
      </c>
      <c r="H263" s="254">
        <v>3935</v>
      </c>
    </row>
    <row r="264" spans="1:8">
      <c r="B264" s="255" t="s">
        <v>9</v>
      </c>
      <c r="C264" s="256" t="s">
        <v>26</v>
      </c>
      <c r="D264" s="256" t="s">
        <v>6</v>
      </c>
      <c r="E264" s="256" t="s">
        <v>7</v>
      </c>
      <c r="F264" s="256">
        <v>2017</v>
      </c>
      <c r="G264" s="229">
        <v>41138</v>
      </c>
      <c r="H264" s="229">
        <v>3205</v>
      </c>
    </row>
    <row r="265" spans="1:8">
      <c r="B265" s="252" t="s">
        <v>13</v>
      </c>
      <c r="C265" s="253" t="s">
        <v>27</v>
      </c>
      <c r="D265" s="253" t="s">
        <v>6</v>
      </c>
      <c r="E265" s="253" t="s">
        <v>7</v>
      </c>
      <c r="F265" s="253">
        <v>2018</v>
      </c>
      <c r="G265" s="254">
        <v>41303</v>
      </c>
      <c r="H265" s="254">
        <v>2129</v>
      </c>
    </row>
    <row r="266" spans="1:8">
      <c r="B266" s="255" t="s">
        <v>13</v>
      </c>
      <c r="C266" s="256" t="s">
        <v>27</v>
      </c>
      <c r="D266" s="256" t="s">
        <v>6</v>
      </c>
      <c r="E266" s="256" t="s">
        <v>7</v>
      </c>
      <c r="F266" s="256">
        <v>2017</v>
      </c>
      <c r="G266" s="229">
        <v>37784</v>
      </c>
      <c r="H266" s="229">
        <v>2144</v>
      </c>
    </row>
    <row r="267" spans="1:8">
      <c r="B267" s="252" t="s">
        <v>10</v>
      </c>
      <c r="C267" s="253" t="s">
        <v>25</v>
      </c>
      <c r="D267" s="253" t="s">
        <v>6</v>
      </c>
      <c r="E267" s="253" t="s">
        <v>29</v>
      </c>
      <c r="F267" s="253">
        <v>2018</v>
      </c>
      <c r="G267" s="254">
        <v>69693</v>
      </c>
      <c r="H267" s="254">
        <v>540</v>
      </c>
    </row>
    <row r="268" spans="1:8">
      <c r="B268" s="255" t="s">
        <v>10</v>
      </c>
      <c r="C268" s="256" t="s">
        <v>25</v>
      </c>
      <c r="D268" s="256" t="s">
        <v>6</v>
      </c>
      <c r="E268" s="256" t="s">
        <v>29</v>
      </c>
      <c r="F268" s="256">
        <v>2017</v>
      </c>
      <c r="G268" s="229">
        <v>65450</v>
      </c>
      <c r="H268" s="229">
        <v>4572</v>
      </c>
    </row>
    <row r="269" spans="1:8">
      <c r="B269" s="252" t="s">
        <v>14</v>
      </c>
      <c r="C269" s="253" t="s">
        <v>24</v>
      </c>
      <c r="D269" s="253" t="s">
        <v>6</v>
      </c>
      <c r="E269" s="253" t="s">
        <v>29</v>
      </c>
      <c r="F269" s="253">
        <v>2018</v>
      </c>
      <c r="G269" s="254">
        <v>71861</v>
      </c>
      <c r="H269" s="254">
        <v>4791</v>
      </c>
    </row>
    <row r="270" spans="1:8">
      <c r="B270" s="255" t="s">
        <v>14</v>
      </c>
      <c r="C270" s="256" t="s">
        <v>24</v>
      </c>
      <c r="D270" s="256" t="s">
        <v>6</v>
      </c>
      <c r="E270" s="256" t="s">
        <v>29</v>
      </c>
      <c r="F270" s="256">
        <v>2017</v>
      </c>
      <c r="G270" s="229">
        <v>66585</v>
      </c>
      <c r="H270" s="229">
        <v>4905</v>
      </c>
    </row>
    <row r="271" spans="1:8">
      <c r="B271" s="252" t="s">
        <v>12</v>
      </c>
      <c r="C271" s="253" t="s">
        <v>22</v>
      </c>
      <c r="D271" s="253" t="s">
        <v>28</v>
      </c>
      <c r="E271" s="253" t="s">
        <v>30</v>
      </c>
      <c r="F271" s="253">
        <v>2018</v>
      </c>
      <c r="G271" s="254">
        <v>66832</v>
      </c>
      <c r="H271" s="254">
        <v>9861</v>
      </c>
    </row>
    <row r="272" spans="1:8">
      <c r="B272" s="255" t="s">
        <v>12</v>
      </c>
      <c r="C272" s="256" t="s">
        <v>22</v>
      </c>
      <c r="D272" s="256" t="s">
        <v>28</v>
      </c>
      <c r="E272" s="256" t="s">
        <v>30</v>
      </c>
      <c r="F272" s="256">
        <v>2017</v>
      </c>
      <c r="G272" s="229">
        <v>65058</v>
      </c>
      <c r="H272" s="229">
        <v>15411</v>
      </c>
    </row>
    <row r="273" spans="1:26">
      <c r="B273" s="252" t="s">
        <v>11</v>
      </c>
      <c r="C273" s="253" t="s">
        <v>23</v>
      </c>
      <c r="D273" s="253" t="s">
        <v>28</v>
      </c>
      <c r="E273" s="253" t="s">
        <v>8</v>
      </c>
      <c r="F273" s="253">
        <v>2018</v>
      </c>
      <c r="G273" s="254">
        <v>31856</v>
      </c>
      <c r="H273" s="254">
        <v>6476</v>
      </c>
    </row>
    <row r="274" spans="1:26">
      <c r="B274" s="255" t="s">
        <v>11</v>
      </c>
      <c r="C274" s="256" t="s">
        <v>23</v>
      </c>
      <c r="D274" s="256" t="s">
        <v>28</v>
      </c>
      <c r="E274" s="256" t="s">
        <v>8</v>
      </c>
      <c r="F274" s="256">
        <v>2017</v>
      </c>
      <c r="G274" s="229">
        <v>35410</v>
      </c>
      <c r="H274" s="229">
        <v>1283</v>
      </c>
    </row>
    <row r="277" spans="1:26">
      <c r="A277" s="181" t="s">
        <v>6266</v>
      </c>
    </row>
    <row r="278" spans="1:26">
      <c r="A278" s="181"/>
    </row>
    <row r="279" spans="1:26">
      <c r="A279" s="220" t="s">
        <v>1579</v>
      </c>
    </row>
    <row r="280" spans="1:26">
      <c r="A280" s="220" t="s">
        <v>1582</v>
      </c>
    </row>
    <row r="281" spans="1:26">
      <c r="A281" s="236" t="s">
        <v>1583</v>
      </c>
    </row>
    <row r="282" spans="1:26">
      <c r="A282" s="207" t="s">
        <v>1588</v>
      </c>
    </row>
    <row r="283" spans="1:26">
      <c r="A283" s="214"/>
      <c r="Z283" s="213"/>
    </row>
    <row r="284" spans="1:26">
      <c r="A284" s="214"/>
      <c r="B284" s="249" t="s">
        <v>2</v>
      </c>
      <c r="C284" s="250" t="s">
        <v>31</v>
      </c>
      <c r="D284" s="250" t="s">
        <v>1</v>
      </c>
      <c r="E284" s="250" t="s">
        <v>21</v>
      </c>
      <c r="F284" s="250" t="s">
        <v>20</v>
      </c>
      <c r="G284" s="251" t="s">
        <v>1511</v>
      </c>
      <c r="H284" s="251" t="s">
        <v>1507</v>
      </c>
      <c r="Z284" s="213"/>
    </row>
    <row r="285" spans="1:26">
      <c r="A285" s="214"/>
      <c r="B285" s="252" t="s">
        <v>9</v>
      </c>
      <c r="C285" s="253" t="s">
        <v>26</v>
      </c>
      <c r="D285" s="253" t="s">
        <v>6</v>
      </c>
      <c r="E285" s="253" t="s">
        <v>7</v>
      </c>
      <c r="F285" s="253">
        <v>2018</v>
      </c>
      <c r="G285" s="254" t="s">
        <v>4</v>
      </c>
      <c r="H285" s="254">
        <v>44438</v>
      </c>
      <c r="Z285" s="213"/>
    </row>
    <row r="286" spans="1:26">
      <c r="A286" s="214"/>
      <c r="B286" s="255" t="s">
        <v>9</v>
      </c>
      <c r="C286" s="256" t="s">
        <v>26</v>
      </c>
      <c r="D286" s="256" t="s">
        <v>6</v>
      </c>
      <c r="E286" s="256" t="s">
        <v>7</v>
      </c>
      <c r="F286" s="256">
        <v>2017</v>
      </c>
      <c r="G286" s="229" t="s">
        <v>4</v>
      </c>
      <c r="H286" s="229">
        <v>41138</v>
      </c>
      <c r="Z286" s="213"/>
    </row>
    <row r="287" spans="1:26">
      <c r="A287" s="214"/>
      <c r="B287" s="252" t="s">
        <v>13</v>
      </c>
      <c r="C287" s="253" t="s">
        <v>27</v>
      </c>
      <c r="D287" s="253" t="s">
        <v>6</v>
      </c>
      <c r="E287" s="253" t="s">
        <v>7</v>
      </c>
      <c r="F287" s="253">
        <v>2018</v>
      </c>
      <c r="G287" s="254" t="s">
        <v>4</v>
      </c>
      <c r="H287" s="254">
        <v>41303</v>
      </c>
      <c r="Z287" s="213"/>
    </row>
    <row r="288" spans="1:26">
      <c r="A288" s="214"/>
      <c r="B288" s="255" t="s">
        <v>13</v>
      </c>
      <c r="C288" s="256" t="s">
        <v>27</v>
      </c>
      <c r="D288" s="256" t="s">
        <v>6</v>
      </c>
      <c r="E288" s="256" t="s">
        <v>7</v>
      </c>
      <c r="F288" s="256">
        <v>2017</v>
      </c>
      <c r="G288" s="229" t="s">
        <v>4</v>
      </c>
      <c r="H288" s="229">
        <v>37784</v>
      </c>
      <c r="Z288" s="213"/>
    </row>
    <row r="289" spans="1:26">
      <c r="A289" s="214"/>
      <c r="B289" s="252" t="s">
        <v>10</v>
      </c>
      <c r="C289" s="253" t="s">
        <v>25</v>
      </c>
      <c r="D289" s="253" t="s">
        <v>6</v>
      </c>
      <c r="E289" s="253" t="s">
        <v>29</v>
      </c>
      <c r="F289" s="253">
        <v>2018</v>
      </c>
      <c r="G289" s="254" t="s">
        <v>4</v>
      </c>
      <c r="H289" s="254">
        <v>69693</v>
      </c>
      <c r="Z289" s="213"/>
    </row>
    <row r="290" spans="1:26">
      <c r="A290" s="214"/>
      <c r="B290" s="255" t="s">
        <v>10</v>
      </c>
      <c r="C290" s="256" t="s">
        <v>25</v>
      </c>
      <c r="D290" s="256" t="s">
        <v>6</v>
      </c>
      <c r="E290" s="256" t="s">
        <v>29</v>
      </c>
      <c r="F290" s="256">
        <v>2017</v>
      </c>
      <c r="G290" s="229" t="s">
        <v>4</v>
      </c>
      <c r="H290" s="229">
        <v>65450</v>
      </c>
      <c r="Z290" s="213"/>
    </row>
    <row r="291" spans="1:26">
      <c r="A291" s="214"/>
      <c r="B291" s="252" t="s">
        <v>14</v>
      </c>
      <c r="C291" s="253" t="s">
        <v>24</v>
      </c>
      <c r="D291" s="253" t="s">
        <v>6</v>
      </c>
      <c r="E291" s="253" t="s">
        <v>29</v>
      </c>
      <c r="F291" s="253">
        <v>2018</v>
      </c>
      <c r="G291" s="254" t="s">
        <v>4</v>
      </c>
      <c r="H291" s="254">
        <v>71861</v>
      </c>
      <c r="Z291" s="213"/>
    </row>
    <row r="292" spans="1:26">
      <c r="A292" s="214"/>
      <c r="B292" s="255" t="s">
        <v>14</v>
      </c>
      <c r="C292" s="256" t="s">
        <v>24</v>
      </c>
      <c r="D292" s="256" t="s">
        <v>6</v>
      </c>
      <c r="E292" s="256" t="s">
        <v>29</v>
      </c>
      <c r="F292" s="256">
        <v>2017</v>
      </c>
      <c r="G292" s="229" t="s">
        <v>4</v>
      </c>
      <c r="H292" s="229">
        <v>66585</v>
      </c>
      <c r="Z292" s="213"/>
    </row>
    <row r="293" spans="1:26">
      <c r="A293" s="214"/>
      <c r="B293" s="252" t="s">
        <v>12</v>
      </c>
      <c r="C293" s="253" t="s">
        <v>22</v>
      </c>
      <c r="D293" s="253" t="s">
        <v>28</v>
      </c>
      <c r="E293" s="253" t="s">
        <v>30</v>
      </c>
      <c r="F293" s="253">
        <v>2018</v>
      </c>
      <c r="G293" s="254" t="s">
        <v>4</v>
      </c>
      <c r="H293" s="254">
        <v>66832</v>
      </c>
      <c r="Z293" s="213"/>
    </row>
    <row r="294" spans="1:26">
      <c r="A294" s="214"/>
      <c r="B294" s="255" t="s">
        <v>12</v>
      </c>
      <c r="C294" s="256" t="s">
        <v>22</v>
      </c>
      <c r="D294" s="256" t="s">
        <v>28</v>
      </c>
      <c r="E294" s="256" t="s">
        <v>30</v>
      </c>
      <c r="F294" s="256">
        <v>2017</v>
      </c>
      <c r="G294" s="229" t="s">
        <v>4</v>
      </c>
      <c r="H294" s="229">
        <v>65058</v>
      </c>
      <c r="Z294" s="213"/>
    </row>
    <row r="295" spans="1:26">
      <c r="A295" s="214"/>
      <c r="B295" s="252" t="s">
        <v>11</v>
      </c>
      <c r="C295" s="253" t="s">
        <v>23</v>
      </c>
      <c r="D295" s="253" t="s">
        <v>28</v>
      </c>
      <c r="E295" s="253" t="s">
        <v>8</v>
      </c>
      <c r="F295" s="253">
        <v>2018</v>
      </c>
      <c r="G295" s="254" t="s">
        <v>4</v>
      </c>
      <c r="H295" s="254">
        <v>31856</v>
      </c>
      <c r="Z295" s="213"/>
    </row>
    <row r="296" spans="1:26">
      <c r="A296" s="214"/>
      <c r="B296" s="255" t="s">
        <v>11</v>
      </c>
      <c r="C296" s="256" t="s">
        <v>23</v>
      </c>
      <c r="D296" s="256" t="s">
        <v>28</v>
      </c>
      <c r="E296" s="256" t="s">
        <v>8</v>
      </c>
      <c r="F296" s="256">
        <v>2017</v>
      </c>
      <c r="G296" s="229" t="s">
        <v>4</v>
      </c>
      <c r="H296" s="229">
        <v>35410</v>
      </c>
      <c r="Z296" s="213"/>
    </row>
    <row r="297" spans="1:26">
      <c r="A297" s="214"/>
      <c r="B297" s="252" t="s">
        <v>9</v>
      </c>
      <c r="C297" s="253" t="s">
        <v>26</v>
      </c>
      <c r="D297" s="253" t="s">
        <v>6</v>
      </c>
      <c r="E297" s="253" t="s">
        <v>7</v>
      </c>
      <c r="F297" s="253">
        <v>2018</v>
      </c>
      <c r="G297" s="254" t="s">
        <v>3</v>
      </c>
      <c r="H297" s="254">
        <v>3935</v>
      </c>
    </row>
    <row r="298" spans="1:26">
      <c r="A298" s="214"/>
      <c r="B298" s="255" t="s">
        <v>9</v>
      </c>
      <c r="C298" s="256" t="s">
        <v>26</v>
      </c>
      <c r="D298" s="256" t="s">
        <v>6</v>
      </c>
      <c r="E298" s="256" t="s">
        <v>7</v>
      </c>
      <c r="F298" s="256">
        <v>2017</v>
      </c>
      <c r="G298" s="229" t="s">
        <v>3</v>
      </c>
      <c r="H298" s="229">
        <v>3205</v>
      </c>
    </row>
    <row r="299" spans="1:26">
      <c r="A299" s="214"/>
      <c r="B299" s="252" t="s">
        <v>13</v>
      </c>
      <c r="C299" s="253" t="s">
        <v>27</v>
      </c>
      <c r="D299" s="253" t="s">
        <v>6</v>
      </c>
      <c r="E299" s="253" t="s">
        <v>7</v>
      </c>
      <c r="F299" s="253">
        <v>2018</v>
      </c>
      <c r="G299" s="254" t="s">
        <v>3</v>
      </c>
      <c r="H299" s="254">
        <v>2129</v>
      </c>
    </row>
    <row r="300" spans="1:26">
      <c r="A300" s="214"/>
      <c r="B300" s="255" t="s">
        <v>13</v>
      </c>
      <c r="C300" s="256" t="s">
        <v>27</v>
      </c>
      <c r="D300" s="256" t="s">
        <v>6</v>
      </c>
      <c r="E300" s="256" t="s">
        <v>7</v>
      </c>
      <c r="F300" s="256">
        <v>2017</v>
      </c>
      <c r="G300" s="229" t="s">
        <v>3</v>
      </c>
      <c r="H300" s="229">
        <v>2144</v>
      </c>
    </row>
    <row r="301" spans="1:26">
      <c r="A301" s="214"/>
      <c r="B301" s="252" t="s">
        <v>10</v>
      </c>
      <c r="C301" s="253" t="s">
        <v>25</v>
      </c>
      <c r="D301" s="253" t="s">
        <v>6</v>
      </c>
      <c r="E301" s="253" t="s">
        <v>29</v>
      </c>
      <c r="F301" s="253">
        <v>2018</v>
      </c>
      <c r="G301" s="254" t="s">
        <v>3</v>
      </c>
      <c r="H301" s="254">
        <v>540</v>
      </c>
    </row>
    <row r="302" spans="1:26">
      <c r="A302" s="214"/>
      <c r="B302" s="255" t="s">
        <v>10</v>
      </c>
      <c r="C302" s="256" t="s">
        <v>25</v>
      </c>
      <c r="D302" s="256" t="s">
        <v>6</v>
      </c>
      <c r="E302" s="256" t="s">
        <v>29</v>
      </c>
      <c r="F302" s="256">
        <v>2017</v>
      </c>
      <c r="G302" s="229" t="s">
        <v>3</v>
      </c>
      <c r="H302" s="229">
        <v>4572</v>
      </c>
    </row>
    <row r="303" spans="1:26">
      <c r="A303" s="214"/>
      <c r="B303" s="252" t="s">
        <v>14</v>
      </c>
      <c r="C303" s="253" t="s">
        <v>24</v>
      </c>
      <c r="D303" s="253" t="s">
        <v>6</v>
      </c>
      <c r="E303" s="253" t="s">
        <v>29</v>
      </c>
      <c r="F303" s="253">
        <v>2018</v>
      </c>
      <c r="G303" s="254" t="s">
        <v>3</v>
      </c>
      <c r="H303" s="254">
        <v>4791</v>
      </c>
    </row>
    <row r="304" spans="1:26">
      <c r="A304" s="214"/>
      <c r="B304" s="255" t="s">
        <v>14</v>
      </c>
      <c r="C304" s="256" t="s">
        <v>24</v>
      </c>
      <c r="D304" s="256" t="s">
        <v>6</v>
      </c>
      <c r="E304" s="256" t="s">
        <v>29</v>
      </c>
      <c r="F304" s="256">
        <v>2017</v>
      </c>
      <c r="G304" s="229" t="s">
        <v>3</v>
      </c>
      <c r="H304" s="229">
        <v>4905</v>
      </c>
    </row>
    <row r="305" spans="1:26">
      <c r="A305" s="214"/>
      <c r="B305" s="252" t="s">
        <v>12</v>
      </c>
      <c r="C305" s="253" t="s">
        <v>22</v>
      </c>
      <c r="D305" s="253" t="s">
        <v>28</v>
      </c>
      <c r="E305" s="253" t="s">
        <v>30</v>
      </c>
      <c r="F305" s="253">
        <v>2018</v>
      </c>
      <c r="G305" s="254" t="s">
        <v>3</v>
      </c>
      <c r="H305" s="254">
        <v>9861</v>
      </c>
    </row>
    <row r="306" spans="1:26">
      <c r="A306" s="214"/>
      <c r="B306" s="255" t="s">
        <v>12</v>
      </c>
      <c r="C306" s="256" t="s">
        <v>22</v>
      </c>
      <c r="D306" s="256" t="s">
        <v>28</v>
      </c>
      <c r="E306" s="256" t="s">
        <v>30</v>
      </c>
      <c r="F306" s="256">
        <v>2017</v>
      </c>
      <c r="G306" s="229" t="s">
        <v>3</v>
      </c>
      <c r="H306" s="229">
        <v>15411</v>
      </c>
    </row>
    <row r="307" spans="1:26">
      <c r="A307" s="214"/>
      <c r="B307" s="252" t="s">
        <v>11</v>
      </c>
      <c r="C307" s="253" t="s">
        <v>23</v>
      </c>
      <c r="D307" s="253" t="s">
        <v>28</v>
      </c>
      <c r="E307" s="253" t="s">
        <v>8</v>
      </c>
      <c r="F307" s="253">
        <v>2018</v>
      </c>
      <c r="G307" s="254" t="s">
        <v>3</v>
      </c>
      <c r="H307" s="254">
        <v>6476</v>
      </c>
    </row>
    <row r="308" spans="1:26">
      <c r="A308" s="214"/>
      <c r="B308" s="255" t="s">
        <v>11</v>
      </c>
      <c r="C308" s="256" t="s">
        <v>23</v>
      </c>
      <c r="D308" s="256" t="s">
        <v>28</v>
      </c>
      <c r="E308" s="256" t="s">
        <v>8</v>
      </c>
      <c r="F308" s="256">
        <v>2017</v>
      </c>
      <c r="G308" s="229" t="s">
        <v>3</v>
      </c>
      <c r="H308" s="229">
        <v>1283</v>
      </c>
    </row>
    <row r="309" spans="1:26">
      <c r="A309" s="214"/>
      <c r="K309" s="338"/>
    </row>
    <row r="310" spans="1:26">
      <c r="A310" s="257" t="s">
        <v>1580</v>
      </c>
    </row>
    <row r="311" spans="1:26">
      <c r="A311" s="220" t="s">
        <v>1582</v>
      </c>
    </row>
    <row r="312" spans="1:26">
      <c r="A312" s="236" t="s">
        <v>1586</v>
      </c>
    </row>
    <row r="313" spans="1:26">
      <c r="A313" s="236" t="s">
        <v>1585</v>
      </c>
    </row>
    <row r="314" spans="1:26">
      <c r="A314" s="207" t="s">
        <v>1588</v>
      </c>
    </row>
    <row r="315" spans="1:26">
      <c r="A315" s="214"/>
    </row>
    <row r="316" spans="1:26" ht="25.5">
      <c r="A316" s="214"/>
      <c r="B316" s="249" t="s">
        <v>2</v>
      </c>
      <c r="C316" s="250" t="s">
        <v>31</v>
      </c>
      <c r="D316" s="250" t="s">
        <v>1</v>
      </c>
      <c r="E316" s="250" t="s">
        <v>21</v>
      </c>
      <c r="F316" s="249" t="s">
        <v>6267</v>
      </c>
      <c r="G316" s="250" t="s">
        <v>1508</v>
      </c>
      <c r="H316" s="250" t="s">
        <v>1509</v>
      </c>
      <c r="I316" s="250" t="s">
        <v>1510</v>
      </c>
    </row>
    <row r="317" spans="1:26">
      <c r="A317" s="214"/>
      <c r="B317" s="252" t="s">
        <v>9</v>
      </c>
      <c r="C317" s="253" t="s">
        <v>26</v>
      </c>
      <c r="D317" s="253" t="s">
        <v>6</v>
      </c>
      <c r="E317" s="253" t="s">
        <v>7</v>
      </c>
      <c r="F317" s="254">
        <v>41138</v>
      </c>
      <c r="G317" s="254">
        <v>3205</v>
      </c>
      <c r="H317" s="254">
        <v>44438</v>
      </c>
      <c r="I317" s="254">
        <v>3935</v>
      </c>
      <c r="Z317" s="213"/>
    </row>
    <row r="318" spans="1:26">
      <c r="A318" s="214"/>
      <c r="B318" s="258" t="s">
        <v>13</v>
      </c>
      <c r="C318" s="259" t="s">
        <v>27</v>
      </c>
      <c r="D318" s="259" t="s">
        <v>6</v>
      </c>
      <c r="E318" s="259" t="s">
        <v>7</v>
      </c>
      <c r="F318" s="260">
        <v>37784</v>
      </c>
      <c r="G318" s="260">
        <v>2144</v>
      </c>
      <c r="H318" s="260">
        <v>41303</v>
      </c>
      <c r="I318" s="260">
        <v>2129</v>
      </c>
      <c r="Z318" s="213"/>
    </row>
    <row r="319" spans="1:26">
      <c r="A319" s="214"/>
      <c r="B319" s="252" t="s">
        <v>10</v>
      </c>
      <c r="C319" s="253" t="s">
        <v>25</v>
      </c>
      <c r="D319" s="253" t="s">
        <v>6</v>
      </c>
      <c r="E319" s="253" t="s">
        <v>29</v>
      </c>
      <c r="F319" s="254">
        <v>65450</v>
      </c>
      <c r="G319" s="254">
        <v>4572</v>
      </c>
      <c r="H319" s="254">
        <v>69693</v>
      </c>
      <c r="I319" s="254">
        <v>540</v>
      </c>
      <c r="Z319" s="213"/>
    </row>
    <row r="320" spans="1:26">
      <c r="A320" s="214"/>
      <c r="B320" s="258" t="s">
        <v>14</v>
      </c>
      <c r="C320" s="259" t="s">
        <v>24</v>
      </c>
      <c r="D320" s="259" t="s">
        <v>6</v>
      </c>
      <c r="E320" s="259" t="s">
        <v>29</v>
      </c>
      <c r="F320" s="260">
        <v>66585</v>
      </c>
      <c r="G320" s="260">
        <v>4905</v>
      </c>
      <c r="H320" s="260">
        <v>71861</v>
      </c>
      <c r="I320" s="260">
        <v>4791</v>
      </c>
      <c r="Z320" s="213"/>
    </row>
    <row r="321" spans="1:26">
      <c r="A321" s="214"/>
      <c r="B321" s="252" t="s">
        <v>12</v>
      </c>
      <c r="C321" s="253" t="s">
        <v>22</v>
      </c>
      <c r="D321" s="253" t="s">
        <v>28</v>
      </c>
      <c r="E321" s="253" t="s">
        <v>30</v>
      </c>
      <c r="F321" s="254">
        <v>65058</v>
      </c>
      <c r="G321" s="254">
        <v>15411</v>
      </c>
      <c r="H321" s="254">
        <v>66832</v>
      </c>
      <c r="I321" s="254">
        <v>9861</v>
      </c>
      <c r="Z321" s="213"/>
    </row>
    <row r="322" spans="1:26">
      <c r="A322" s="214"/>
      <c r="B322" s="258" t="s">
        <v>11</v>
      </c>
      <c r="C322" s="259" t="s">
        <v>23</v>
      </c>
      <c r="D322" s="259" t="s">
        <v>28</v>
      </c>
      <c r="E322" s="259" t="s">
        <v>8</v>
      </c>
      <c r="F322" s="260">
        <v>35410</v>
      </c>
      <c r="G322" s="260">
        <v>1283</v>
      </c>
      <c r="H322" s="260">
        <v>31856</v>
      </c>
      <c r="I322" s="260">
        <v>6476</v>
      </c>
      <c r="Z322" s="213"/>
    </row>
    <row r="327" spans="1:26" ht="15">
      <c r="A327" s="358"/>
    </row>
    <row r="328" spans="1:26" ht="15">
      <c r="A328" s="358"/>
    </row>
    <row r="329" spans="1:26" ht="15">
      <c r="A329" s="358"/>
    </row>
    <row r="331" spans="1:26" ht="15">
      <c r="A331" s="358"/>
    </row>
  </sheetData>
  <sheetProtection algorithmName="SHA-512" hashValue="45N3iWOjQptm+DWHw0OK8Hfx3rOEPqp8vYPgRRTVYjQhIdZmLla3vCA8qBpYsOyOikeskv1mMOS4GjFgN+Q/mQ==" saltValue="BDW8wPIfIjEpNb2Dytsg4w==" spinCount="100000" sheet="1" pivotTables="0"/>
  <pageMargins left="0.7" right="0.7" top="0.75" bottom="0.75" header="0.3" footer="0.3"/>
  <pageSetup fitToHeight="10" orientation="landscape" horizontalDpi="0" verticalDpi="0"/>
  <headerFooter>
    <oddFooter>&amp;L&amp;"Helvetica,Regular"&amp;12&amp;K000000© All rights reserved, 2019, Marianne Wolk &amp; Richard Horwitz</oddFooter>
  </headerFooter>
  <drawing r:id="rId1"/>
  <extLst>
    <ext xmlns:x14="http://schemas.microsoft.com/office/spreadsheetml/2009/9/main" uri="{78C0D931-6437-407d-A8EE-F0AAD7539E65}">
      <x14:conditionalFormattings>
        <x14:conditionalFormatting xmlns:xm="http://schemas.microsoft.com/office/excel/2006/main">
          <x14:cfRule type="expression" priority="1" id="{55768C68-63F4-AE4C-B3ED-E49253E87373}">
            <xm:f>X!$CC$1=TRUE</xm:f>
            <x14:dxf>
              <font>
                <color theme="1"/>
              </font>
              <fill>
                <patternFill>
                  <bgColor theme="1"/>
                </patternFill>
              </fill>
            </x14:dxf>
          </x14:cfRule>
          <xm:sqref>A1:XFD1048576</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D5B3B1-4A10-A44B-BB10-4301C7606D2E}">
  <sheetPr codeName="Sheet4"/>
  <dimension ref="A1:WUU84"/>
  <sheetViews>
    <sheetView topLeftCell="A22" workbookViewId="0">
      <selection activeCell="E55" sqref="E55"/>
    </sheetView>
  </sheetViews>
  <sheetFormatPr defaultColWidth="11.5703125" defaultRowHeight="12.75"/>
  <cols>
    <col min="1" max="1" width="17.28515625" style="261" bestFit="1" customWidth="1"/>
    <col min="2" max="2" width="13" style="261" bestFit="1" customWidth="1"/>
    <col min="3" max="3" width="14.5703125" style="261" bestFit="1" customWidth="1"/>
    <col min="4" max="4" width="16.140625" style="261" bestFit="1" customWidth="1"/>
    <col min="5" max="5" width="15.85546875" style="261" bestFit="1" customWidth="1"/>
    <col min="6" max="6" width="17.5703125" style="261" bestFit="1" customWidth="1"/>
    <col min="7" max="7" width="19" style="261" bestFit="1" customWidth="1"/>
    <col min="8" max="8" width="20.42578125" style="261" bestFit="1" customWidth="1"/>
    <col min="9" max="9" width="14.85546875" style="261" bestFit="1" customWidth="1"/>
    <col min="10" max="10" width="19" style="261" bestFit="1" customWidth="1"/>
    <col min="11" max="11" width="20" style="261" bestFit="1" customWidth="1"/>
    <col min="12" max="13" width="14.5703125" style="261" bestFit="1" customWidth="1"/>
    <col min="14" max="14" width="11.140625" style="261" bestFit="1" customWidth="1"/>
    <col min="15" max="15" width="12.7109375" style="261" bestFit="1" customWidth="1"/>
    <col min="16" max="16" width="9.42578125" style="261" bestFit="1" customWidth="1"/>
    <col min="17" max="17" width="12.7109375" style="261" bestFit="1" customWidth="1"/>
    <col min="18" max="18" width="9.42578125" style="261" bestFit="1" customWidth="1"/>
    <col min="19" max="19" width="12.7109375" style="261" bestFit="1" customWidth="1"/>
    <col min="20" max="20" width="9.42578125" style="261" bestFit="1" customWidth="1"/>
    <col min="21" max="21" width="12.7109375" style="261" bestFit="1" customWidth="1"/>
    <col min="22" max="22" width="9.42578125" style="261" bestFit="1" customWidth="1"/>
    <col min="23" max="23" width="12.7109375" style="261" bestFit="1" customWidth="1"/>
    <col min="24" max="24" width="9.42578125" style="261" bestFit="1" customWidth="1"/>
    <col min="25" max="25" width="12.7109375" style="261" bestFit="1" customWidth="1"/>
    <col min="26" max="26" width="11.140625" style="261" bestFit="1" customWidth="1"/>
    <col min="27" max="27" width="9.28515625" style="261" bestFit="1" customWidth="1"/>
    <col min="28" max="28" width="10" style="261" bestFit="1" customWidth="1"/>
    <col min="29" max="29" width="9.28515625" style="261" bestFit="1" customWidth="1"/>
    <col min="30" max="30" width="13.42578125" style="261" bestFit="1" customWidth="1"/>
    <col min="31" max="31" width="14.28515625" style="261" bestFit="1" customWidth="1"/>
    <col min="32" max="32" width="12.7109375" style="261" bestFit="1" customWidth="1"/>
    <col min="33" max="33" width="9.28515625" style="261" bestFit="1" customWidth="1"/>
    <col min="34" max="34" width="9.42578125" style="261" bestFit="1" customWidth="1"/>
    <col min="35" max="35" width="12.7109375" style="261" bestFit="1" customWidth="1"/>
    <col min="36" max="36" width="9.28515625" style="261" bestFit="1" customWidth="1"/>
    <col min="37" max="37" width="16.85546875" style="261" bestFit="1" customWidth="1"/>
    <col min="38" max="38" width="10" style="261" bestFit="1" customWidth="1"/>
    <col min="39" max="39" width="13.42578125" style="261" bestFit="1" customWidth="1"/>
    <col min="40" max="40" width="10" style="261" bestFit="1" customWidth="1"/>
    <col min="41" max="41" width="12.7109375" style="261" bestFit="1" customWidth="1"/>
    <col min="42" max="42" width="9.28515625" style="261" bestFit="1" customWidth="1"/>
    <col min="43" max="43" width="9.42578125" style="261" bestFit="1" customWidth="1"/>
    <col min="44" max="44" width="11" style="261" bestFit="1" customWidth="1"/>
    <col min="45" max="45" width="12.7109375" style="261" bestFit="1" customWidth="1"/>
    <col min="46" max="46" width="9.42578125" style="261" bestFit="1" customWidth="1"/>
    <col min="47" max="47" width="10.140625" style="261" bestFit="1" customWidth="1"/>
    <col min="48" max="48" width="12.7109375" style="261" bestFit="1" customWidth="1"/>
    <col min="49" max="49" width="9.28515625" style="261" bestFit="1" customWidth="1"/>
    <col min="50" max="50" width="11.140625" style="261" bestFit="1" customWidth="1"/>
    <col min="51" max="51" width="13.42578125" style="261" bestFit="1" customWidth="1"/>
    <col min="52" max="52" width="10" style="261" bestFit="1" customWidth="1"/>
    <col min="53" max="53" width="9.28515625" style="261" bestFit="1" customWidth="1"/>
    <col min="54" max="54" width="11.140625" style="261" bestFit="1" customWidth="1"/>
    <col min="55" max="55" width="13.42578125" style="261" bestFit="1" customWidth="1"/>
    <col min="56" max="56" width="8.85546875" style="261" bestFit="1" customWidth="1"/>
    <col min="57" max="57" width="11.140625" style="261" bestFit="1" customWidth="1"/>
    <col min="58" max="58" width="8.28515625" style="261" bestFit="1" customWidth="1"/>
    <col min="59" max="59" width="12.7109375" style="261" bestFit="1" customWidth="1"/>
    <col min="60" max="60" width="9.28515625" style="261" bestFit="1" customWidth="1"/>
    <col min="61" max="61" width="9.42578125" style="261" bestFit="1" customWidth="1"/>
    <col min="62" max="62" width="8.28515625" style="261" bestFit="1" customWidth="1"/>
    <col min="63" max="63" width="12.7109375" style="261" bestFit="1" customWidth="1"/>
    <col min="64" max="64" width="9.28515625" style="261" bestFit="1" customWidth="1"/>
    <col min="65" max="65" width="13.7109375" style="261" bestFit="1" customWidth="1"/>
    <col min="66" max="66" width="13.42578125" style="261" bestFit="1" customWidth="1"/>
    <col min="67" max="67" width="8.7109375" style="261" bestFit="1" customWidth="1"/>
    <col min="68" max="68" width="10" style="261" bestFit="1" customWidth="1"/>
    <col min="69" max="16384" width="11.5703125" style="261"/>
  </cols>
  <sheetData>
    <row r="1" spans="1:16115" ht="18.75">
      <c r="A1" s="347" t="s">
        <v>6292</v>
      </c>
      <c r="E1" s="261" t="s">
        <v>16</v>
      </c>
      <c r="H1" s="303" t="s">
        <v>0</v>
      </c>
      <c r="AA1" s="265"/>
      <c r="AB1" s="265"/>
      <c r="AC1" s="265"/>
      <c r="AD1" s="265"/>
      <c r="AE1" s="265"/>
      <c r="AF1" s="265"/>
      <c r="AG1" s="265"/>
      <c r="AH1" s="265"/>
      <c r="AI1" s="264"/>
      <c r="AJ1" s="264"/>
      <c r="AK1" s="264"/>
      <c r="AL1" s="264"/>
      <c r="AM1" s="264"/>
      <c r="AN1" s="264"/>
      <c r="AO1" s="264"/>
    </row>
    <row r="2" spans="1:16115">
      <c r="A2" s="54" t="s">
        <v>1597</v>
      </c>
      <c r="H2" s="303"/>
      <c r="AA2" s="265"/>
      <c r="AB2" s="265"/>
      <c r="AC2" s="265"/>
      <c r="AD2" s="265"/>
      <c r="AE2" s="265"/>
      <c r="AF2" s="265"/>
      <c r="AG2" s="265"/>
      <c r="AH2" s="265"/>
      <c r="AI2" s="264"/>
      <c r="AJ2" s="264"/>
      <c r="AK2" s="264"/>
      <c r="AL2" s="264"/>
      <c r="AM2" s="264"/>
      <c r="AN2" s="264"/>
      <c r="AO2" s="264"/>
    </row>
    <row r="3" spans="1:16115">
      <c r="A3" s="162" t="str">
        <f>'INTRO Data Anlaysis'!A3</f>
        <v>Workbook 2: Data Analysis</v>
      </c>
      <c r="F3" s="266"/>
      <c r="AA3" s="265"/>
      <c r="AB3" s="265"/>
      <c r="AC3" s="265"/>
      <c r="AD3" s="265"/>
      <c r="AE3" s="265"/>
      <c r="AF3" s="265"/>
      <c r="AG3" s="265"/>
      <c r="AH3" s="265"/>
      <c r="AI3" s="264"/>
      <c r="AJ3" s="264"/>
      <c r="AK3" s="264"/>
      <c r="AL3" s="264"/>
      <c r="AM3" s="264"/>
      <c r="AN3" s="264"/>
      <c r="AO3" s="264"/>
    </row>
    <row r="4" spans="1:16115">
      <c r="A4" s="5" t="str">
        <f ca="1">"Sheet: "&amp;MID(CELL("filename",A1),FIND("]",CELL("filename",A1))+1,255)</f>
        <v>Sheet: DATA PivotTables</v>
      </c>
      <c r="F4" s="266"/>
      <c r="AA4" s="265"/>
      <c r="AB4" s="265"/>
      <c r="AC4" s="265"/>
      <c r="AD4" s="265"/>
      <c r="AE4" s="265"/>
      <c r="AF4" s="265"/>
      <c r="AG4" s="265"/>
      <c r="AH4" s="265"/>
      <c r="AI4" s="264"/>
      <c r="AJ4" s="264"/>
      <c r="AK4" s="264"/>
      <c r="AL4" s="264"/>
      <c r="AM4" s="264"/>
      <c r="AN4" s="264"/>
      <c r="AO4" s="264"/>
    </row>
    <row r="5" spans="1:16115" ht="13.5" thickBot="1"/>
    <row r="6" spans="1:16115">
      <c r="A6" s="349" t="s">
        <v>656</v>
      </c>
      <c r="B6" s="267"/>
      <c r="C6" s="267"/>
      <c r="D6" s="267"/>
      <c r="E6" s="267"/>
      <c r="F6" s="267"/>
      <c r="G6" s="267"/>
      <c r="H6" s="267"/>
      <c r="I6" s="267"/>
      <c r="J6" s="267"/>
      <c r="K6" s="270"/>
    </row>
    <row r="7" spans="1:16115" s="355" customFormat="1" ht="13.5" thickBot="1">
      <c r="A7" s="350" t="str">
        <f ca="1">"This Sheet contains the Data and Workspace for the '"&amp;'EXCEL PivotTables'!A4&amp;"' Sheet."</f>
        <v>This Sheet contains the Data and Workspace for the 'Sheet: EXCEL PivotTables' Sheet.</v>
      </c>
      <c r="B7" s="351"/>
      <c r="C7" s="351"/>
      <c r="D7" s="351"/>
      <c r="E7" s="351"/>
      <c r="F7" s="352"/>
      <c r="G7" s="352"/>
      <c r="H7" s="352"/>
      <c r="I7" s="352"/>
      <c r="J7" s="352"/>
      <c r="K7" s="353"/>
      <c r="L7" s="354"/>
      <c r="M7" s="354"/>
    </row>
    <row r="8" spans="1:16115" s="289" customFormat="1">
      <c r="O8" s="290"/>
    </row>
    <row r="9" spans="1:16115" s="289" customFormat="1">
      <c r="O9" s="290"/>
    </row>
    <row r="10" spans="1:16115" s="212" customFormat="1">
      <c r="AI10" s="213"/>
      <c r="AJ10" s="213"/>
      <c r="AK10" s="213"/>
      <c r="AL10" s="213"/>
      <c r="AM10" s="213"/>
      <c r="AN10" s="213"/>
      <c r="AO10" s="213"/>
    </row>
    <row r="11" spans="1:16115" s="212" customFormat="1">
      <c r="B11" s="635" t="s">
        <v>2</v>
      </c>
      <c r="C11" s="635" t="s">
        <v>31</v>
      </c>
      <c r="D11" s="635" t="s">
        <v>1</v>
      </c>
      <c r="E11" s="635" t="s">
        <v>21</v>
      </c>
      <c r="F11" s="635" t="s">
        <v>20</v>
      </c>
      <c r="G11" s="635" t="s">
        <v>4</v>
      </c>
      <c r="H11" s="636" t="s">
        <v>3</v>
      </c>
      <c r="AI11" s="213"/>
      <c r="AJ11" s="213"/>
      <c r="AK11" s="213"/>
      <c r="AL11" s="213"/>
      <c r="AM11" s="213"/>
      <c r="AN11" s="213"/>
      <c r="AO11" s="213"/>
    </row>
    <row r="12" spans="1:16115" s="225" customFormat="1">
      <c r="B12" s="629" t="s">
        <v>9</v>
      </c>
      <c r="C12" s="629" t="s">
        <v>26</v>
      </c>
      <c r="D12" s="629" t="s">
        <v>6</v>
      </c>
      <c r="E12" s="629" t="s">
        <v>7</v>
      </c>
      <c r="F12" s="629">
        <v>2018</v>
      </c>
      <c r="G12" s="630">
        <v>44438</v>
      </c>
      <c r="H12" s="633">
        <v>3935</v>
      </c>
      <c r="J12" s="226"/>
      <c r="K12" s="226"/>
      <c r="L12" s="226"/>
      <c r="M12" s="226"/>
      <c r="O12" s="226"/>
      <c r="P12" s="226"/>
      <c r="Q12" s="226"/>
      <c r="R12" s="226"/>
      <c r="S12" s="226"/>
      <c r="T12" s="226"/>
      <c r="U12" s="226"/>
      <c r="V12" s="226"/>
      <c r="W12" s="226"/>
      <c r="X12" s="226"/>
      <c r="Y12" s="226"/>
      <c r="Z12" s="226"/>
      <c r="AA12" s="226"/>
      <c r="AB12" s="226"/>
      <c r="AC12" s="226"/>
      <c r="AD12" s="226"/>
      <c r="AE12" s="226"/>
      <c r="AF12" s="226"/>
      <c r="AG12" s="226"/>
      <c r="AH12" s="226"/>
      <c r="AI12" s="227"/>
      <c r="AJ12" s="227"/>
      <c r="AK12" s="227"/>
      <c r="AL12" s="227"/>
      <c r="AM12" s="227"/>
      <c r="AN12" s="227"/>
      <c r="AO12" s="227"/>
      <c r="AP12" s="226"/>
      <c r="AQ12" s="226"/>
      <c r="AR12" s="226"/>
      <c r="AS12" s="226"/>
      <c r="AT12" s="226"/>
      <c r="AU12" s="226"/>
      <c r="AV12" s="226"/>
      <c r="AW12" s="226"/>
      <c r="AX12" s="226"/>
      <c r="AY12" s="226"/>
      <c r="AZ12" s="226"/>
      <c r="BA12" s="226"/>
      <c r="BB12" s="226"/>
      <c r="BC12" s="226"/>
      <c r="BD12" s="226"/>
      <c r="BE12" s="226"/>
      <c r="BF12" s="226"/>
      <c r="BG12" s="226"/>
      <c r="BH12" s="226"/>
      <c r="BI12" s="226"/>
      <c r="BJ12" s="226"/>
      <c r="BK12" s="226"/>
      <c r="BL12" s="226"/>
      <c r="BM12" s="226"/>
      <c r="BN12" s="226"/>
      <c r="BO12" s="226"/>
      <c r="BP12" s="226"/>
      <c r="BQ12" s="226"/>
      <c r="BR12" s="226"/>
      <c r="BS12" s="226"/>
      <c r="BT12" s="226"/>
      <c r="BU12" s="226"/>
      <c r="BV12" s="226"/>
      <c r="BW12" s="226"/>
      <c r="BX12" s="226"/>
      <c r="BY12" s="226"/>
      <c r="BZ12" s="226"/>
      <c r="CA12" s="226"/>
      <c r="CB12" s="226"/>
      <c r="CC12" s="226"/>
      <c r="CD12" s="226"/>
      <c r="CE12" s="226"/>
      <c r="CF12" s="226"/>
      <c r="CG12" s="226"/>
      <c r="CH12" s="226"/>
      <c r="CI12" s="226"/>
      <c r="CJ12" s="226"/>
      <c r="CK12" s="226"/>
      <c r="CL12" s="226"/>
      <c r="CM12" s="226"/>
      <c r="CN12" s="226"/>
      <c r="CO12" s="226"/>
      <c r="CP12" s="226"/>
      <c r="CQ12" s="226"/>
      <c r="CR12" s="226"/>
      <c r="CS12" s="226"/>
      <c r="CT12" s="226"/>
      <c r="CU12" s="226"/>
      <c r="CV12" s="226"/>
      <c r="CW12" s="226"/>
      <c r="CX12" s="226"/>
      <c r="CY12" s="226"/>
      <c r="CZ12" s="226"/>
      <c r="DA12" s="226"/>
      <c r="DB12" s="226"/>
      <c r="DC12" s="226"/>
      <c r="DD12" s="226"/>
      <c r="DE12" s="226"/>
      <c r="DF12" s="226"/>
      <c r="DG12" s="226"/>
      <c r="DH12" s="226"/>
      <c r="DI12" s="226"/>
      <c r="DJ12" s="226"/>
      <c r="DK12" s="226"/>
      <c r="DL12" s="226"/>
      <c r="DM12" s="226"/>
      <c r="DN12" s="226"/>
      <c r="DO12" s="226"/>
      <c r="DP12" s="226"/>
      <c r="DQ12" s="226"/>
      <c r="DR12" s="226"/>
      <c r="DS12" s="226"/>
      <c r="DT12" s="226"/>
      <c r="DU12" s="226"/>
      <c r="DV12" s="226"/>
      <c r="DW12" s="226"/>
      <c r="DX12" s="226"/>
      <c r="DY12" s="226"/>
      <c r="DZ12" s="226"/>
      <c r="EA12" s="226"/>
      <c r="EB12" s="226"/>
      <c r="EC12" s="226"/>
      <c r="ED12" s="226"/>
      <c r="EE12" s="226"/>
      <c r="EF12" s="226"/>
      <c r="EG12" s="226"/>
      <c r="EH12" s="226"/>
      <c r="EI12" s="226"/>
      <c r="EJ12" s="226"/>
      <c r="EK12" s="226"/>
      <c r="EL12" s="226"/>
      <c r="EM12" s="226"/>
      <c r="EN12" s="226"/>
      <c r="EO12" s="226"/>
      <c r="EP12" s="226"/>
      <c r="EQ12" s="226"/>
      <c r="ER12" s="226"/>
      <c r="ES12" s="226"/>
      <c r="ET12" s="226"/>
      <c r="EU12" s="226"/>
      <c r="EV12" s="226"/>
      <c r="EW12" s="226"/>
      <c r="EX12" s="226"/>
      <c r="EY12" s="226"/>
      <c r="EZ12" s="226"/>
      <c r="FA12" s="226"/>
      <c r="FB12" s="226"/>
      <c r="FC12" s="226"/>
      <c r="FD12" s="226"/>
      <c r="FE12" s="226"/>
      <c r="FF12" s="226"/>
      <c r="FG12" s="226"/>
      <c r="FH12" s="226"/>
      <c r="FI12" s="226"/>
      <c r="FJ12" s="226"/>
      <c r="FK12" s="226"/>
      <c r="FL12" s="226"/>
      <c r="FM12" s="226"/>
      <c r="FN12" s="226"/>
      <c r="FO12" s="226"/>
      <c r="FP12" s="226"/>
      <c r="FQ12" s="226"/>
      <c r="FR12" s="226"/>
      <c r="FS12" s="226"/>
      <c r="FT12" s="226"/>
      <c r="FU12" s="226"/>
      <c r="FV12" s="226"/>
      <c r="FW12" s="226"/>
      <c r="FX12" s="226"/>
      <c r="FY12" s="226"/>
      <c r="FZ12" s="226"/>
      <c r="GA12" s="226"/>
      <c r="GB12" s="226"/>
      <c r="GC12" s="226"/>
      <c r="GD12" s="226"/>
      <c r="GE12" s="226"/>
      <c r="GF12" s="226"/>
      <c r="GG12" s="226"/>
      <c r="GH12" s="226"/>
      <c r="GI12" s="226"/>
      <c r="GJ12" s="226"/>
      <c r="GK12" s="226"/>
      <c r="GL12" s="226"/>
      <c r="GM12" s="226"/>
      <c r="GN12" s="226"/>
      <c r="GO12" s="226"/>
      <c r="GP12" s="226"/>
      <c r="GQ12" s="226"/>
      <c r="GR12" s="226"/>
      <c r="GS12" s="226"/>
      <c r="GT12" s="226"/>
      <c r="GU12" s="226"/>
      <c r="GV12" s="226"/>
      <c r="GW12" s="226"/>
      <c r="GX12" s="226"/>
      <c r="GY12" s="226"/>
      <c r="GZ12" s="226"/>
      <c r="HA12" s="226"/>
      <c r="HB12" s="226"/>
      <c r="HC12" s="226"/>
      <c r="HD12" s="226"/>
      <c r="HE12" s="226"/>
      <c r="HF12" s="226"/>
      <c r="HG12" s="226"/>
      <c r="HH12" s="226"/>
      <c r="HI12" s="226"/>
      <c r="HJ12" s="226"/>
      <c r="HK12" s="226"/>
      <c r="HL12" s="226"/>
      <c r="HM12" s="226"/>
      <c r="HN12" s="226"/>
      <c r="HO12" s="226"/>
      <c r="HP12" s="226"/>
      <c r="HQ12" s="226"/>
      <c r="HR12" s="226"/>
      <c r="HS12" s="226"/>
      <c r="HT12" s="226"/>
      <c r="HU12" s="226"/>
      <c r="HV12" s="226"/>
      <c r="HW12" s="226"/>
      <c r="HX12" s="226"/>
      <c r="HY12" s="226"/>
      <c r="HZ12" s="226"/>
      <c r="IA12" s="226"/>
      <c r="IB12" s="226"/>
      <c r="IC12" s="226"/>
      <c r="ID12" s="226"/>
      <c r="IE12" s="226"/>
      <c r="IF12" s="226"/>
      <c r="IG12" s="226"/>
      <c r="IH12" s="226"/>
      <c r="II12" s="226"/>
      <c r="IJ12" s="226"/>
      <c r="IK12" s="226"/>
      <c r="IL12" s="226"/>
      <c r="IM12" s="226"/>
      <c r="IN12" s="226"/>
      <c r="IO12" s="226"/>
      <c r="IP12" s="226"/>
      <c r="IQ12" s="226"/>
      <c r="IR12" s="226"/>
      <c r="IS12" s="226"/>
      <c r="IT12" s="226"/>
      <c r="IU12" s="226"/>
      <c r="IV12" s="226"/>
      <c r="IW12" s="226"/>
      <c r="IX12" s="226"/>
      <c r="IY12" s="226"/>
      <c r="IZ12" s="226"/>
      <c r="JA12" s="226"/>
      <c r="JB12" s="226"/>
      <c r="JC12" s="226"/>
      <c r="JD12" s="226"/>
      <c r="JE12" s="226"/>
      <c r="JF12" s="226"/>
      <c r="JG12" s="226"/>
      <c r="JH12" s="226"/>
      <c r="JI12" s="226"/>
      <c r="JJ12" s="226"/>
      <c r="JK12" s="226"/>
      <c r="JL12" s="226"/>
      <c r="JM12" s="226"/>
      <c r="JN12" s="226"/>
      <c r="JO12" s="226"/>
      <c r="JP12" s="226"/>
      <c r="JQ12" s="226"/>
      <c r="JR12" s="226"/>
      <c r="JS12" s="226"/>
      <c r="JT12" s="226"/>
      <c r="JU12" s="226"/>
      <c r="JV12" s="226"/>
      <c r="JW12" s="226"/>
      <c r="JX12" s="226"/>
      <c r="JY12" s="226"/>
      <c r="JZ12" s="226"/>
      <c r="KA12" s="226"/>
      <c r="KB12" s="226"/>
      <c r="KC12" s="226"/>
      <c r="KD12" s="226"/>
      <c r="KE12" s="226"/>
      <c r="KF12" s="226"/>
      <c r="KG12" s="226"/>
      <c r="KH12" s="226"/>
      <c r="KI12" s="226"/>
      <c r="KJ12" s="226"/>
      <c r="KK12" s="226"/>
      <c r="KL12" s="226"/>
      <c r="KM12" s="226"/>
      <c r="KN12" s="226"/>
      <c r="KO12" s="226"/>
      <c r="KP12" s="226"/>
      <c r="KQ12" s="226"/>
      <c r="KR12" s="226"/>
      <c r="KS12" s="226"/>
      <c r="KT12" s="226"/>
      <c r="KU12" s="226"/>
      <c r="KV12" s="226"/>
      <c r="KW12" s="226"/>
      <c r="KX12" s="226"/>
      <c r="KY12" s="226"/>
      <c r="KZ12" s="226"/>
      <c r="LA12" s="226"/>
      <c r="LB12" s="226"/>
      <c r="LC12" s="226"/>
      <c r="LD12" s="226"/>
      <c r="LE12" s="226"/>
      <c r="LF12" s="226"/>
      <c r="LG12" s="226"/>
      <c r="LH12" s="226"/>
      <c r="LI12" s="226"/>
      <c r="LJ12" s="226"/>
      <c r="LK12" s="226"/>
      <c r="LL12" s="226"/>
      <c r="LM12" s="226"/>
      <c r="LN12" s="226"/>
      <c r="LO12" s="226"/>
      <c r="LP12" s="226"/>
      <c r="LQ12" s="226"/>
      <c r="LR12" s="226"/>
      <c r="LS12" s="226"/>
      <c r="LT12" s="226"/>
      <c r="LU12" s="226"/>
      <c r="LV12" s="226"/>
      <c r="LW12" s="226"/>
      <c r="LX12" s="226"/>
      <c r="LY12" s="226"/>
      <c r="LZ12" s="226"/>
      <c r="MA12" s="226"/>
      <c r="MB12" s="226"/>
      <c r="MC12" s="226"/>
      <c r="MD12" s="226"/>
      <c r="ME12" s="226"/>
      <c r="MF12" s="226"/>
      <c r="MG12" s="226"/>
      <c r="MH12" s="226"/>
      <c r="MI12" s="226"/>
      <c r="MJ12" s="226"/>
      <c r="MK12" s="226"/>
      <c r="ML12" s="226"/>
      <c r="MM12" s="226"/>
      <c r="MN12" s="226"/>
      <c r="MO12" s="226"/>
      <c r="MP12" s="226"/>
      <c r="MQ12" s="226"/>
      <c r="MR12" s="226"/>
      <c r="MS12" s="226"/>
      <c r="MT12" s="226"/>
      <c r="MU12" s="226"/>
      <c r="MV12" s="226"/>
      <c r="MW12" s="226"/>
      <c r="MX12" s="226"/>
      <c r="MY12" s="226"/>
      <c r="MZ12" s="226"/>
      <c r="NA12" s="226"/>
      <c r="NB12" s="226"/>
      <c r="NC12" s="226"/>
      <c r="ND12" s="226"/>
      <c r="NE12" s="226"/>
      <c r="NF12" s="226"/>
      <c r="NG12" s="226"/>
      <c r="NH12" s="226"/>
      <c r="NI12" s="226"/>
      <c r="NJ12" s="226"/>
      <c r="NK12" s="226"/>
      <c r="NL12" s="226"/>
      <c r="NM12" s="226"/>
      <c r="NN12" s="226"/>
      <c r="NO12" s="226"/>
      <c r="NP12" s="226"/>
      <c r="NQ12" s="226"/>
      <c r="NR12" s="226"/>
      <c r="NS12" s="226"/>
      <c r="NT12" s="226"/>
      <c r="NU12" s="226"/>
      <c r="NV12" s="226"/>
      <c r="NW12" s="226"/>
      <c r="NX12" s="226"/>
      <c r="NY12" s="226"/>
      <c r="NZ12" s="226"/>
      <c r="OA12" s="226"/>
      <c r="OB12" s="226"/>
      <c r="OC12" s="226"/>
      <c r="OD12" s="226"/>
      <c r="OE12" s="226"/>
      <c r="OF12" s="226"/>
      <c r="OG12" s="226"/>
      <c r="OH12" s="226"/>
      <c r="OI12" s="226"/>
      <c r="OJ12" s="226"/>
      <c r="OK12" s="226"/>
      <c r="OL12" s="226"/>
      <c r="OM12" s="226"/>
      <c r="ON12" s="226"/>
      <c r="OO12" s="226"/>
      <c r="OP12" s="226"/>
      <c r="OQ12" s="226"/>
      <c r="OR12" s="226"/>
      <c r="OS12" s="226"/>
      <c r="OT12" s="226"/>
      <c r="OU12" s="226"/>
      <c r="OV12" s="226"/>
      <c r="OW12" s="226"/>
      <c r="OX12" s="226"/>
      <c r="OY12" s="226"/>
      <c r="OZ12" s="226"/>
      <c r="PA12" s="226"/>
      <c r="PB12" s="226"/>
      <c r="PC12" s="226"/>
      <c r="PD12" s="226"/>
      <c r="PE12" s="226"/>
      <c r="PF12" s="226"/>
      <c r="PG12" s="226"/>
      <c r="PH12" s="226"/>
      <c r="PI12" s="226"/>
      <c r="PJ12" s="226"/>
      <c r="PK12" s="226"/>
      <c r="PL12" s="226"/>
      <c r="PM12" s="226"/>
      <c r="PN12" s="226"/>
      <c r="PO12" s="226"/>
      <c r="PP12" s="226"/>
      <c r="PQ12" s="226"/>
      <c r="PR12" s="226"/>
      <c r="PS12" s="226"/>
      <c r="PT12" s="226"/>
      <c r="PU12" s="226"/>
      <c r="PV12" s="226"/>
      <c r="PW12" s="226"/>
      <c r="PX12" s="226"/>
      <c r="PY12" s="226"/>
      <c r="PZ12" s="226"/>
      <c r="QA12" s="226"/>
      <c r="QB12" s="226"/>
      <c r="QC12" s="226"/>
      <c r="QD12" s="226"/>
      <c r="QE12" s="226"/>
      <c r="QF12" s="226"/>
      <c r="QG12" s="226"/>
      <c r="QH12" s="226"/>
      <c r="QI12" s="226"/>
      <c r="QJ12" s="226"/>
      <c r="QK12" s="226"/>
      <c r="QL12" s="226"/>
      <c r="QM12" s="226"/>
      <c r="QN12" s="226"/>
      <c r="QO12" s="226"/>
      <c r="QP12" s="226"/>
      <c r="QQ12" s="226"/>
      <c r="QR12" s="226"/>
      <c r="QS12" s="226"/>
      <c r="QT12" s="226"/>
      <c r="QU12" s="226"/>
      <c r="QV12" s="226"/>
      <c r="QW12" s="226"/>
      <c r="QX12" s="226"/>
      <c r="QY12" s="226"/>
      <c r="QZ12" s="226"/>
      <c r="RA12" s="226"/>
      <c r="RB12" s="226"/>
      <c r="RC12" s="226"/>
      <c r="RD12" s="226"/>
      <c r="RE12" s="226"/>
      <c r="RF12" s="226"/>
      <c r="RG12" s="226"/>
      <c r="RH12" s="226"/>
      <c r="RI12" s="226"/>
      <c r="RJ12" s="226"/>
      <c r="RK12" s="226"/>
      <c r="RL12" s="226"/>
      <c r="RM12" s="226"/>
      <c r="RN12" s="226"/>
      <c r="RO12" s="226"/>
      <c r="RP12" s="226"/>
      <c r="RQ12" s="226"/>
      <c r="RR12" s="226"/>
      <c r="RS12" s="226"/>
      <c r="RT12" s="226"/>
      <c r="RU12" s="226"/>
      <c r="RV12" s="226"/>
      <c r="RW12" s="226"/>
      <c r="RX12" s="226"/>
      <c r="RY12" s="226"/>
      <c r="RZ12" s="226"/>
      <c r="SA12" s="226"/>
      <c r="SB12" s="226"/>
      <c r="SC12" s="226"/>
      <c r="SD12" s="226"/>
      <c r="SE12" s="226"/>
      <c r="SF12" s="226"/>
      <c r="SG12" s="226"/>
      <c r="SH12" s="226"/>
      <c r="SI12" s="226"/>
      <c r="SJ12" s="226"/>
      <c r="SK12" s="226"/>
      <c r="SL12" s="226"/>
      <c r="SM12" s="226"/>
      <c r="SN12" s="226"/>
      <c r="SO12" s="226"/>
      <c r="SP12" s="226"/>
      <c r="SQ12" s="226"/>
      <c r="SR12" s="226"/>
      <c r="SS12" s="226"/>
      <c r="ST12" s="226"/>
      <c r="SU12" s="226"/>
      <c r="SV12" s="226"/>
      <c r="SW12" s="226"/>
      <c r="SX12" s="226"/>
      <c r="SY12" s="226"/>
      <c r="SZ12" s="226"/>
      <c r="TA12" s="226"/>
      <c r="TB12" s="226"/>
      <c r="TC12" s="226"/>
      <c r="TD12" s="226"/>
      <c r="TE12" s="226"/>
      <c r="TF12" s="226"/>
      <c r="TG12" s="226"/>
      <c r="TH12" s="226"/>
      <c r="TI12" s="226"/>
      <c r="TJ12" s="226"/>
      <c r="TK12" s="226"/>
      <c r="TL12" s="226"/>
      <c r="TM12" s="226"/>
      <c r="TN12" s="226"/>
      <c r="TO12" s="226"/>
      <c r="TP12" s="226"/>
      <c r="TQ12" s="226"/>
      <c r="TR12" s="226"/>
      <c r="TS12" s="226"/>
      <c r="TT12" s="226"/>
      <c r="TU12" s="226"/>
      <c r="TV12" s="226"/>
      <c r="TW12" s="226"/>
      <c r="TX12" s="226"/>
      <c r="TY12" s="226"/>
      <c r="TZ12" s="226"/>
      <c r="UA12" s="226"/>
      <c r="UB12" s="226"/>
      <c r="UC12" s="226"/>
      <c r="UD12" s="226"/>
      <c r="UE12" s="226"/>
      <c r="UF12" s="226"/>
      <c r="UG12" s="226"/>
      <c r="UH12" s="226"/>
      <c r="UI12" s="226"/>
      <c r="UJ12" s="226"/>
      <c r="UK12" s="226"/>
      <c r="UL12" s="226"/>
      <c r="UM12" s="226"/>
      <c r="UN12" s="226"/>
      <c r="UO12" s="226"/>
      <c r="UP12" s="226"/>
      <c r="UQ12" s="226"/>
      <c r="UR12" s="226"/>
      <c r="US12" s="226"/>
      <c r="UT12" s="226"/>
      <c r="UU12" s="226"/>
      <c r="UV12" s="226"/>
      <c r="UW12" s="226"/>
      <c r="UX12" s="226"/>
      <c r="UY12" s="226"/>
      <c r="UZ12" s="226"/>
      <c r="VA12" s="226"/>
      <c r="VB12" s="226"/>
      <c r="VC12" s="226"/>
      <c r="VD12" s="226"/>
      <c r="VE12" s="226"/>
      <c r="VF12" s="226"/>
      <c r="VG12" s="226"/>
      <c r="VH12" s="226"/>
      <c r="VI12" s="226"/>
      <c r="VJ12" s="226"/>
      <c r="VK12" s="226"/>
      <c r="VL12" s="226"/>
      <c r="VM12" s="226"/>
      <c r="VN12" s="226"/>
      <c r="VO12" s="226"/>
      <c r="VP12" s="226"/>
      <c r="VQ12" s="226"/>
      <c r="VR12" s="226"/>
      <c r="VS12" s="226"/>
      <c r="VT12" s="226"/>
      <c r="VU12" s="226"/>
      <c r="VV12" s="226"/>
      <c r="VW12" s="226"/>
      <c r="VX12" s="226"/>
      <c r="VY12" s="226"/>
      <c r="VZ12" s="226"/>
      <c r="WA12" s="226"/>
      <c r="WB12" s="226"/>
      <c r="WC12" s="226"/>
      <c r="WD12" s="226"/>
      <c r="WE12" s="226"/>
      <c r="WF12" s="226"/>
      <c r="WG12" s="226"/>
      <c r="WH12" s="226"/>
      <c r="WI12" s="226"/>
      <c r="WJ12" s="226"/>
      <c r="WK12" s="226"/>
      <c r="WL12" s="226"/>
      <c r="WM12" s="226"/>
      <c r="WN12" s="226"/>
      <c r="WO12" s="226"/>
      <c r="WP12" s="226"/>
      <c r="WQ12" s="226"/>
      <c r="WR12" s="226"/>
      <c r="WS12" s="226"/>
      <c r="WT12" s="226"/>
      <c r="WU12" s="226"/>
      <c r="WV12" s="226"/>
      <c r="WW12" s="226"/>
      <c r="WX12" s="226"/>
      <c r="WY12" s="226"/>
      <c r="WZ12" s="226"/>
      <c r="XA12" s="226"/>
      <c r="XB12" s="226"/>
      <c r="XC12" s="226"/>
      <c r="XD12" s="226"/>
      <c r="XE12" s="226"/>
      <c r="XF12" s="226"/>
      <c r="XG12" s="226"/>
      <c r="XH12" s="226"/>
      <c r="XI12" s="226"/>
      <c r="XJ12" s="226"/>
      <c r="XK12" s="226"/>
      <c r="XL12" s="226"/>
      <c r="XM12" s="226"/>
      <c r="XN12" s="226"/>
      <c r="XO12" s="226"/>
      <c r="XP12" s="226"/>
      <c r="XQ12" s="226"/>
      <c r="XR12" s="226"/>
      <c r="XS12" s="226"/>
      <c r="XT12" s="226"/>
      <c r="XU12" s="226"/>
      <c r="XV12" s="226"/>
      <c r="XW12" s="226"/>
      <c r="XX12" s="226"/>
      <c r="XY12" s="226"/>
      <c r="XZ12" s="226"/>
      <c r="YA12" s="226"/>
      <c r="YB12" s="226"/>
      <c r="YC12" s="226"/>
      <c r="YD12" s="226"/>
      <c r="YE12" s="226"/>
      <c r="YF12" s="226"/>
      <c r="YG12" s="226"/>
      <c r="YH12" s="226"/>
      <c r="YI12" s="226"/>
      <c r="YJ12" s="226"/>
      <c r="YK12" s="226"/>
      <c r="YL12" s="226"/>
      <c r="YM12" s="226"/>
      <c r="YN12" s="226"/>
      <c r="YO12" s="226"/>
      <c r="YP12" s="226"/>
      <c r="YQ12" s="226"/>
      <c r="YR12" s="226"/>
      <c r="YS12" s="226"/>
      <c r="YT12" s="226"/>
      <c r="YU12" s="226"/>
      <c r="YV12" s="226"/>
      <c r="YW12" s="226"/>
      <c r="YX12" s="226"/>
      <c r="YY12" s="226"/>
      <c r="YZ12" s="226"/>
      <c r="ZA12" s="226"/>
      <c r="ZB12" s="226"/>
      <c r="ZC12" s="226"/>
      <c r="ZD12" s="226"/>
      <c r="ZE12" s="226"/>
      <c r="ZF12" s="226"/>
      <c r="ZG12" s="226"/>
      <c r="ZH12" s="226"/>
      <c r="ZI12" s="226"/>
      <c r="ZJ12" s="226"/>
      <c r="ZK12" s="226"/>
      <c r="ZL12" s="226"/>
      <c r="ZM12" s="226"/>
      <c r="ZN12" s="226"/>
      <c r="ZO12" s="226"/>
      <c r="ZP12" s="226"/>
      <c r="ZQ12" s="226"/>
      <c r="ZR12" s="226"/>
      <c r="ZS12" s="226"/>
      <c r="ZT12" s="226"/>
      <c r="ZU12" s="226"/>
      <c r="ZV12" s="226"/>
      <c r="ZW12" s="226"/>
      <c r="ZX12" s="226"/>
      <c r="ZY12" s="226"/>
      <c r="ZZ12" s="226"/>
      <c r="AAA12" s="226"/>
      <c r="AAB12" s="226"/>
      <c r="AAC12" s="226"/>
      <c r="AAD12" s="226"/>
      <c r="AAE12" s="226"/>
      <c r="AAF12" s="226"/>
      <c r="AAG12" s="226"/>
      <c r="AAH12" s="226"/>
      <c r="AAI12" s="226"/>
      <c r="AAJ12" s="226"/>
      <c r="AAK12" s="226"/>
      <c r="AAL12" s="226"/>
      <c r="AAM12" s="226"/>
      <c r="AAN12" s="226"/>
      <c r="AAO12" s="226"/>
      <c r="AAP12" s="226"/>
      <c r="AAQ12" s="226"/>
      <c r="AAR12" s="226"/>
      <c r="AAS12" s="226"/>
      <c r="AAT12" s="226"/>
      <c r="AAU12" s="226"/>
      <c r="AAV12" s="226"/>
      <c r="AAW12" s="226"/>
      <c r="AAX12" s="226"/>
      <c r="AAY12" s="226"/>
      <c r="AAZ12" s="226"/>
      <c r="ABA12" s="226"/>
      <c r="ABB12" s="226"/>
      <c r="ABC12" s="226"/>
      <c r="ABD12" s="226"/>
      <c r="ABE12" s="226"/>
      <c r="ABF12" s="226"/>
      <c r="ABG12" s="226"/>
      <c r="ABH12" s="226"/>
      <c r="ABI12" s="226"/>
      <c r="ABJ12" s="226"/>
      <c r="ABK12" s="226"/>
      <c r="ABL12" s="226"/>
      <c r="ABM12" s="226"/>
      <c r="ABN12" s="226"/>
      <c r="ABO12" s="226"/>
      <c r="ABP12" s="226"/>
      <c r="ABQ12" s="226"/>
      <c r="ABR12" s="226"/>
      <c r="ABS12" s="226"/>
      <c r="ABT12" s="226"/>
      <c r="ABU12" s="226"/>
      <c r="ABV12" s="226"/>
      <c r="ABW12" s="226"/>
      <c r="ABX12" s="226"/>
      <c r="ABY12" s="226"/>
      <c r="ABZ12" s="226"/>
      <c r="ACA12" s="226"/>
      <c r="ACB12" s="226"/>
      <c r="ACC12" s="226"/>
      <c r="ACD12" s="226"/>
      <c r="ACE12" s="226"/>
      <c r="ACF12" s="226"/>
      <c r="ACG12" s="226"/>
      <c r="ACH12" s="226"/>
      <c r="ACI12" s="226"/>
      <c r="ACJ12" s="226"/>
      <c r="ACK12" s="226"/>
      <c r="ACL12" s="226"/>
      <c r="ACM12" s="226"/>
      <c r="ACN12" s="226"/>
      <c r="ACO12" s="226"/>
      <c r="ACP12" s="226"/>
      <c r="ACQ12" s="226"/>
      <c r="ACR12" s="226"/>
      <c r="ACS12" s="226"/>
      <c r="ACT12" s="226"/>
      <c r="ACU12" s="226"/>
      <c r="ACV12" s="226"/>
      <c r="ACW12" s="226"/>
      <c r="ACX12" s="226"/>
      <c r="ACY12" s="226"/>
      <c r="ACZ12" s="226"/>
      <c r="ADA12" s="226"/>
      <c r="ADB12" s="226"/>
      <c r="ADC12" s="226"/>
      <c r="ADD12" s="226"/>
      <c r="ADE12" s="226"/>
      <c r="ADF12" s="226"/>
      <c r="ADG12" s="226"/>
      <c r="ADH12" s="226"/>
      <c r="ADI12" s="226"/>
      <c r="ADJ12" s="226"/>
      <c r="ADK12" s="226"/>
      <c r="ADL12" s="226"/>
      <c r="ADM12" s="226"/>
      <c r="ADN12" s="226"/>
      <c r="ADO12" s="226"/>
      <c r="ADP12" s="226"/>
      <c r="ADQ12" s="226"/>
      <c r="ADR12" s="226"/>
      <c r="ADS12" s="226"/>
      <c r="ADT12" s="226"/>
      <c r="ADU12" s="226"/>
      <c r="ADV12" s="226"/>
      <c r="ADW12" s="226"/>
      <c r="ADX12" s="226"/>
      <c r="ADY12" s="226"/>
      <c r="ADZ12" s="226"/>
      <c r="AEA12" s="226"/>
      <c r="AEB12" s="226"/>
      <c r="AEC12" s="226"/>
      <c r="AED12" s="226"/>
      <c r="AEE12" s="226"/>
      <c r="AEF12" s="226"/>
      <c r="AEG12" s="226"/>
      <c r="AEH12" s="226"/>
      <c r="AEI12" s="226"/>
      <c r="AEJ12" s="226"/>
      <c r="AEK12" s="226"/>
      <c r="AEL12" s="226"/>
      <c r="AEM12" s="226"/>
      <c r="AEN12" s="226"/>
      <c r="AEO12" s="226"/>
      <c r="AEP12" s="226"/>
      <c r="AEQ12" s="226"/>
      <c r="AER12" s="226"/>
      <c r="AES12" s="226"/>
      <c r="AET12" s="226"/>
      <c r="AEU12" s="226"/>
      <c r="AEV12" s="226"/>
      <c r="AEW12" s="226"/>
      <c r="AEX12" s="226"/>
      <c r="AEY12" s="226"/>
      <c r="AEZ12" s="226"/>
      <c r="AFA12" s="226"/>
      <c r="AFB12" s="226"/>
      <c r="AFC12" s="226"/>
      <c r="AFD12" s="226"/>
      <c r="AFE12" s="226"/>
      <c r="AFF12" s="226"/>
      <c r="AFG12" s="226"/>
      <c r="AFH12" s="226"/>
      <c r="AFI12" s="226"/>
      <c r="AFJ12" s="226"/>
      <c r="AFK12" s="226"/>
      <c r="AFL12" s="226"/>
      <c r="AFM12" s="226"/>
      <c r="AFN12" s="226"/>
      <c r="AFO12" s="226"/>
      <c r="AFP12" s="226"/>
      <c r="AFQ12" s="226"/>
      <c r="AFR12" s="226"/>
      <c r="AFS12" s="226"/>
      <c r="AFT12" s="226"/>
      <c r="AFU12" s="226"/>
      <c r="AFV12" s="226"/>
      <c r="AFW12" s="226"/>
      <c r="AFX12" s="226"/>
      <c r="AFY12" s="226"/>
      <c r="AFZ12" s="226"/>
      <c r="AGA12" s="226"/>
      <c r="AGB12" s="226"/>
      <c r="AGC12" s="226"/>
      <c r="AGD12" s="226"/>
      <c r="AGE12" s="226"/>
      <c r="AGF12" s="226"/>
      <c r="AGG12" s="226"/>
      <c r="AGH12" s="226"/>
      <c r="AGI12" s="226"/>
      <c r="AGJ12" s="226"/>
      <c r="AGK12" s="226"/>
      <c r="AGL12" s="226"/>
      <c r="AGM12" s="226"/>
      <c r="AGN12" s="226"/>
      <c r="AGO12" s="226"/>
      <c r="AGP12" s="226"/>
      <c r="AGQ12" s="226"/>
      <c r="AGR12" s="226"/>
      <c r="AGS12" s="226"/>
      <c r="AGT12" s="226"/>
      <c r="AGU12" s="226"/>
      <c r="AGV12" s="226"/>
      <c r="AGW12" s="226"/>
      <c r="AGX12" s="226"/>
      <c r="AGY12" s="226"/>
      <c r="AGZ12" s="226"/>
      <c r="AHA12" s="226"/>
      <c r="AHB12" s="226"/>
      <c r="AHC12" s="226"/>
      <c r="AHD12" s="226"/>
      <c r="AHE12" s="226"/>
      <c r="AHF12" s="226"/>
      <c r="AHG12" s="226"/>
      <c r="AHH12" s="226"/>
      <c r="AHI12" s="226"/>
      <c r="AHJ12" s="226"/>
      <c r="AHK12" s="226"/>
      <c r="AHL12" s="226"/>
      <c r="AHM12" s="226"/>
      <c r="AHN12" s="226"/>
      <c r="AHO12" s="226"/>
      <c r="AHP12" s="226"/>
      <c r="AHQ12" s="226"/>
      <c r="AHR12" s="226"/>
      <c r="AHS12" s="226"/>
      <c r="AHT12" s="226"/>
      <c r="AHU12" s="226"/>
      <c r="AHV12" s="226"/>
      <c r="AHW12" s="226"/>
      <c r="AHX12" s="226"/>
      <c r="AHY12" s="226"/>
      <c r="AHZ12" s="226"/>
      <c r="AIA12" s="226"/>
      <c r="AIB12" s="226"/>
      <c r="AIC12" s="226"/>
      <c r="AID12" s="226"/>
      <c r="AIE12" s="226"/>
      <c r="AIF12" s="226"/>
      <c r="AIG12" s="226"/>
      <c r="AIH12" s="226"/>
      <c r="AII12" s="226"/>
      <c r="AIJ12" s="226"/>
      <c r="AIK12" s="226"/>
      <c r="AIL12" s="226"/>
      <c r="AIM12" s="226"/>
      <c r="AIN12" s="226"/>
      <c r="AIO12" s="226"/>
      <c r="AIP12" s="226"/>
      <c r="AIQ12" s="226"/>
      <c r="AIR12" s="226"/>
      <c r="AIS12" s="226"/>
      <c r="AIT12" s="226"/>
      <c r="AIU12" s="226"/>
      <c r="AIV12" s="226"/>
      <c r="AIW12" s="226"/>
      <c r="AIX12" s="226"/>
      <c r="AIY12" s="226"/>
      <c r="AIZ12" s="226"/>
      <c r="AJA12" s="226"/>
      <c r="AJB12" s="226"/>
      <c r="AJC12" s="226"/>
      <c r="AJD12" s="226"/>
      <c r="AJE12" s="226"/>
      <c r="AJF12" s="226"/>
      <c r="AJG12" s="226"/>
      <c r="AJH12" s="226"/>
      <c r="AJI12" s="226"/>
      <c r="AJJ12" s="226"/>
      <c r="AJK12" s="226"/>
      <c r="AJL12" s="226"/>
      <c r="AJM12" s="226"/>
      <c r="AJN12" s="226"/>
      <c r="AJO12" s="226"/>
      <c r="AJP12" s="226"/>
      <c r="AJQ12" s="226"/>
      <c r="AJR12" s="226"/>
      <c r="AJS12" s="226"/>
      <c r="AJT12" s="226"/>
      <c r="AJU12" s="226"/>
      <c r="AJV12" s="226"/>
      <c r="AJW12" s="226"/>
      <c r="AJX12" s="226"/>
      <c r="AJY12" s="226"/>
      <c r="AJZ12" s="226"/>
      <c r="AKA12" s="226"/>
      <c r="AKB12" s="226"/>
      <c r="AKC12" s="226"/>
      <c r="AKD12" s="226"/>
      <c r="AKE12" s="226"/>
      <c r="AKF12" s="226"/>
      <c r="AKG12" s="226"/>
      <c r="AKH12" s="226"/>
      <c r="AKI12" s="226"/>
      <c r="AKJ12" s="226"/>
      <c r="AKK12" s="226"/>
      <c r="AKL12" s="226"/>
      <c r="AKM12" s="226"/>
      <c r="AKN12" s="226"/>
      <c r="AKO12" s="226"/>
      <c r="AKP12" s="226"/>
      <c r="AKQ12" s="226"/>
      <c r="AKR12" s="226"/>
      <c r="AKS12" s="226"/>
      <c r="AKT12" s="226"/>
      <c r="AKU12" s="226"/>
      <c r="AKV12" s="226"/>
      <c r="AKW12" s="226"/>
      <c r="AKX12" s="226"/>
      <c r="AKY12" s="226"/>
      <c r="AKZ12" s="226"/>
      <c r="ALA12" s="226"/>
      <c r="ALB12" s="226"/>
      <c r="ALC12" s="226"/>
      <c r="ALD12" s="226"/>
      <c r="ALE12" s="226"/>
      <c r="ALF12" s="226"/>
      <c r="ALG12" s="226"/>
      <c r="ALH12" s="226"/>
      <c r="ALI12" s="226"/>
      <c r="ALJ12" s="226"/>
      <c r="ALK12" s="226"/>
      <c r="ALL12" s="226"/>
      <c r="ALM12" s="226"/>
      <c r="ALN12" s="226"/>
      <c r="ALO12" s="226"/>
      <c r="ALP12" s="226"/>
      <c r="ALQ12" s="226"/>
      <c r="ALR12" s="226"/>
      <c r="ALS12" s="226"/>
      <c r="ALT12" s="226"/>
      <c r="ALU12" s="226"/>
      <c r="ALV12" s="226"/>
      <c r="ALW12" s="226"/>
      <c r="ALX12" s="226"/>
      <c r="ALY12" s="226"/>
      <c r="ALZ12" s="226"/>
      <c r="AMA12" s="226"/>
      <c r="AMB12" s="226"/>
      <c r="AMC12" s="226"/>
      <c r="AMD12" s="226"/>
      <c r="AME12" s="226"/>
      <c r="AMF12" s="226"/>
      <c r="AMG12" s="226"/>
      <c r="AMH12" s="226"/>
      <c r="AMI12" s="226"/>
      <c r="AMJ12" s="226"/>
      <c r="AMK12" s="226"/>
      <c r="AML12" s="226"/>
      <c r="AMM12" s="226"/>
      <c r="AMN12" s="226"/>
      <c r="AMO12" s="226"/>
      <c r="AMP12" s="226"/>
      <c r="AMQ12" s="226"/>
      <c r="AMR12" s="226"/>
      <c r="AMS12" s="226"/>
      <c r="AMT12" s="226"/>
      <c r="AMU12" s="226"/>
      <c r="AMV12" s="226"/>
      <c r="AMW12" s="226"/>
      <c r="AMX12" s="226"/>
      <c r="AMY12" s="226"/>
      <c r="AMZ12" s="226"/>
      <c r="ANA12" s="226"/>
      <c r="ANB12" s="226"/>
      <c r="ANC12" s="226"/>
      <c r="AND12" s="226"/>
      <c r="ANE12" s="226"/>
      <c r="ANF12" s="226"/>
      <c r="ANG12" s="226"/>
      <c r="ANH12" s="226"/>
      <c r="ANI12" s="226"/>
      <c r="ANJ12" s="226"/>
      <c r="ANK12" s="226"/>
      <c r="ANL12" s="226"/>
      <c r="ANM12" s="226"/>
      <c r="ANN12" s="226"/>
      <c r="ANO12" s="226"/>
      <c r="ANP12" s="226"/>
      <c r="ANQ12" s="226"/>
      <c r="ANR12" s="226"/>
      <c r="ANS12" s="226"/>
      <c r="ANT12" s="226"/>
      <c r="ANU12" s="226"/>
      <c r="ANV12" s="226"/>
      <c r="ANW12" s="226"/>
      <c r="ANX12" s="226"/>
      <c r="ANY12" s="226"/>
      <c r="ANZ12" s="226"/>
      <c r="AOA12" s="226"/>
      <c r="AOB12" s="226"/>
      <c r="AOC12" s="226"/>
      <c r="AOD12" s="226"/>
      <c r="AOE12" s="226"/>
      <c r="AOF12" s="226"/>
      <c r="AOG12" s="226"/>
      <c r="AOH12" s="226"/>
      <c r="AOI12" s="226"/>
      <c r="AOJ12" s="226"/>
      <c r="AOK12" s="226"/>
      <c r="AOL12" s="226"/>
      <c r="AOM12" s="226"/>
      <c r="AON12" s="226"/>
      <c r="AOO12" s="226"/>
      <c r="AOP12" s="226"/>
      <c r="AOQ12" s="226"/>
      <c r="AOR12" s="226"/>
      <c r="AOS12" s="226"/>
      <c r="AOT12" s="226"/>
      <c r="AOU12" s="226"/>
      <c r="AOV12" s="226"/>
      <c r="AOW12" s="226"/>
      <c r="AOX12" s="226"/>
      <c r="AOY12" s="226"/>
      <c r="AOZ12" s="226"/>
      <c r="APA12" s="226"/>
      <c r="APB12" s="226"/>
      <c r="APC12" s="226"/>
      <c r="APD12" s="226"/>
      <c r="APE12" s="226"/>
      <c r="APF12" s="226"/>
      <c r="APG12" s="226"/>
      <c r="APH12" s="226"/>
      <c r="API12" s="226"/>
      <c r="APJ12" s="226"/>
      <c r="APK12" s="226"/>
      <c r="APL12" s="226"/>
      <c r="APM12" s="226"/>
      <c r="APN12" s="226"/>
      <c r="APO12" s="226"/>
      <c r="APP12" s="226"/>
      <c r="APQ12" s="226"/>
      <c r="APR12" s="226"/>
      <c r="APS12" s="226"/>
      <c r="APT12" s="226"/>
      <c r="APU12" s="226"/>
      <c r="APV12" s="226"/>
      <c r="APW12" s="226"/>
      <c r="APX12" s="226"/>
      <c r="APY12" s="226"/>
      <c r="APZ12" s="226"/>
      <c r="AQA12" s="226"/>
      <c r="AQB12" s="226"/>
      <c r="AQC12" s="226"/>
      <c r="AQD12" s="226"/>
      <c r="AQE12" s="226"/>
      <c r="AQF12" s="226"/>
      <c r="AQG12" s="226"/>
      <c r="AQH12" s="226"/>
      <c r="AQI12" s="226"/>
      <c r="AQJ12" s="226"/>
      <c r="AQK12" s="226"/>
      <c r="AQL12" s="226"/>
      <c r="AQM12" s="226"/>
      <c r="AQN12" s="226"/>
      <c r="AQO12" s="226"/>
      <c r="AQP12" s="226"/>
      <c r="AQQ12" s="226"/>
      <c r="AQR12" s="226"/>
      <c r="AQS12" s="226"/>
      <c r="AQT12" s="226"/>
      <c r="AQU12" s="226"/>
      <c r="AQV12" s="226"/>
      <c r="AQW12" s="226"/>
      <c r="AQX12" s="226"/>
      <c r="AQY12" s="226"/>
      <c r="AQZ12" s="226"/>
      <c r="ARA12" s="226"/>
      <c r="ARB12" s="226"/>
      <c r="ARC12" s="226"/>
      <c r="ARD12" s="226"/>
      <c r="ARE12" s="226"/>
      <c r="ARF12" s="226"/>
      <c r="ARG12" s="226"/>
      <c r="ARH12" s="226"/>
      <c r="ARI12" s="226"/>
      <c r="ARJ12" s="226"/>
      <c r="ARK12" s="226"/>
      <c r="ARL12" s="226"/>
      <c r="ARM12" s="226"/>
      <c r="ARN12" s="226"/>
      <c r="ARO12" s="226"/>
      <c r="ARP12" s="226"/>
      <c r="ARQ12" s="226"/>
      <c r="ARR12" s="226"/>
      <c r="ARS12" s="226"/>
      <c r="ART12" s="226"/>
      <c r="ARU12" s="226"/>
      <c r="ARV12" s="226"/>
      <c r="ARW12" s="226"/>
      <c r="ARX12" s="226"/>
      <c r="ARY12" s="226"/>
      <c r="ARZ12" s="226"/>
      <c r="ASA12" s="226"/>
      <c r="ASB12" s="226"/>
      <c r="ASC12" s="226"/>
      <c r="ASD12" s="226"/>
      <c r="ASE12" s="226"/>
      <c r="ASF12" s="226"/>
      <c r="ASG12" s="226"/>
      <c r="ASH12" s="226"/>
      <c r="ASI12" s="226"/>
      <c r="ASJ12" s="226"/>
      <c r="ASK12" s="226"/>
      <c r="ASL12" s="226"/>
      <c r="ASM12" s="226"/>
      <c r="ASN12" s="226"/>
      <c r="ASO12" s="226"/>
      <c r="ASP12" s="226"/>
      <c r="ASQ12" s="226"/>
      <c r="ASR12" s="226"/>
      <c r="ASS12" s="226"/>
      <c r="AST12" s="226"/>
      <c r="ASU12" s="226"/>
      <c r="ASV12" s="226"/>
      <c r="ASW12" s="226"/>
      <c r="ASX12" s="226"/>
      <c r="ASY12" s="226"/>
      <c r="ASZ12" s="226"/>
      <c r="ATA12" s="226"/>
      <c r="ATB12" s="226"/>
      <c r="ATC12" s="226"/>
      <c r="ATD12" s="226"/>
      <c r="ATE12" s="226"/>
      <c r="ATF12" s="226"/>
      <c r="ATG12" s="226"/>
      <c r="ATH12" s="226"/>
      <c r="ATI12" s="226"/>
      <c r="ATJ12" s="226"/>
      <c r="ATK12" s="226"/>
      <c r="ATL12" s="226"/>
      <c r="ATM12" s="226"/>
      <c r="ATN12" s="226"/>
      <c r="ATO12" s="226"/>
      <c r="ATP12" s="226"/>
      <c r="ATQ12" s="226"/>
      <c r="ATR12" s="226"/>
      <c r="ATS12" s="226"/>
      <c r="ATT12" s="226"/>
      <c r="ATU12" s="226"/>
      <c r="ATV12" s="226"/>
      <c r="ATW12" s="226"/>
      <c r="ATX12" s="226"/>
      <c r="ATY12" s="226"/>
      <c r="ATZ12" s="226"/>
      <c r="AUA12" s="226"/>
      <c r="AUB12" s="226"/>
      <c r="AUC12" s="226"/>
      <c r="AUD12" s="226"/>
      <c r="AUE12" s="226"/>
      <c r="AUF12" s="226"/>
      <c r="AUG12" s="226"/>
      <c r="AUH12" s="226"/>
      <c r="AUI12" s="226"/>
      <c r="AUJ12" s="226"/>
      <c r="AUK12" s="226"/>
      <c r="AUL12" s="226"/>
      <c r="AUM12" s="226"/>
      <c r="AUN12" s="226"/>
      <c r="AUO12" s="226"/>
      <c r="AUP12" s="226"/>
      <c r="AUQ12" s="226"/>
      <c r="AUR12" s="226"/>
      <c r="AUS12" s="226"/>
      <c r="AUT12" s="226"/>
      <c r="AUU12" s="226"/>
      <c r="AUV12" s="226"/>
      <c r="AUW12" s="226"/>
      <c r="AUX12" s="226"/>
      <c r="AUY12" s="226"/>
      <c r="AUZ12" s="226"/>
      <c r="AVA12" s="226"/>
      <c r="AVB12" s="226"/>
      <c r="AVC12" s="226"/>
      <c r="AVD12" s="226"/>
      <c r="AVE12" s="226"/>
      <c r="AVF12" s="226"/>
      <c r="AVG12" s="226"/>
      <c r="AVH12" s="226"/>
      <c r="AVI12" s="226"/>
      <c r="AVJ12" s="226"/>
      <c r="AVK12" s="226"/>
      <c r="AVL12" s="226"/>
      <c r="AVM12" s="226"/>
      <c r="AVN12" s="226"/>
      <c r="AVO12" s="226"/>
      <c r="AVP12" s="226"/>
      <c r="AVQ12" s="226"/>
      <c r="AVR12" s="226"/>
      <c r="AVS12" s="226"/>
      <c r="AVT12" s="226"/>
      <c r="AVU12" s="226"/>
      <c r="AVV12" s="226"/>
      <c r="AVW12" s="226"/>
      <c r="AVX12" s="226"/>
      <c r="AVY12" s="226"/>
      <c r="AVZ12" s="226"/>
      <c r="AWA12" s="226"/>
      <c r="AWB12" s="226"/>
      <c r="AWC12" s="226"/>
      <c r="AWD12" s="226"/>
      <c r="AWE12" s="226"/>
      <c r="AWF12" s="226"/>
      <c r="AWG12" s="226"/>
      <c r="AWH12" s="226"/>
      <c r="AWI12" s="226"/>
      <c r="AWJ12" s="226"/>
      <c r="AWK12" s="226"/>
      <c r="AWL12" s="226"/>
      <c r="AWM12" s="226"/>
      <c r="AWN12" s="226"/>
      <c r="AWO12" s="226"/>
      <c r="AWP12" s="226"/>
      <c r="AWQ12" s="226"/>
      <c r="AWR12" s="226"/>
      <c r="AWS12" s="226"/>
      <c r="AWT12" s="226"/>
      <c r="AWU12" s="226"/>
      <c r="AWV12" s="226"/>
      <c r="AWW12" s="226"/>
      <c r="AWX12" s="226"/>
      <c r="AWY12" s="226"/>
      <c r="AWZ12" s="226"/>
      <c r="AXA12" s="226"/>
      <c r="AXB12" s="226"/>
      <c r="AXC12" s="226"/>
      <c r="AXD12" s="226"/>
      <c r="AXE12" s="226"/>
      <c r="AXF12" s="226"/>
      <c r="AXG12" s="226"/>
      <c r="AXH12" s="226"/>
      <c r="AXI12" s="226"/>
      <c r="AXJ12" s="226"/>
      <c r="AXK12" s="226"/>
      <c r="AXL12" s="226"/>
      <c r="AXM12" s="226"/>
      <c r="AXN12" s="226"/>
      <c r="AXO12" s="226"/>
      <c r="AXP12" s="226"/>
      <c r="AXQ12" s="226"/>
      <c r="AXR12" s="226"/>
      <c r="AXS12" s="226"/>
      <c r="AXT12" s="226"/>
      <c r="AXU12" s="226"/>
      <c r="AXV12" s="226"/>
      <c r="AXW12" s="226"/>
      <c r="AXX12" s="226"/>
      <c r="AXY12" s="226"/>
      <c r="AXZ12" s="226"/>
      <c r="AYA12" s="226"/>
      <c r="AYB12" s="226"/>
      <c r="AYC12" s="226"/>
      <c r="AYD12" s="226"/>
      <c r="AYE12" s="226"/>
      <c r="AYF12" s="226"/>
      <c r="AYG12" s="226"/>
      <c r="AYH12" s="226"/>
      <c r="AYI12" s="226"/>
      <c r="AYJ12" s="226"/>
      <c r="AYK12" s="226"/>
      <c r="AYL12" s="226"/>
      <c r="AYM12" s="226"/>
      <c r="AYN12" s="226"/>
      <c r="AYO12" s="226"/>
      <c r="AYP12" s="226"/>
      <c r="AYQ12" s="226"/>
      <c r="AYR12" s="226"/>
      <c r="AYS12" s="226"/>
      <c r="AYT12" s="226"/>
      <c r="AYU12" s="226"/>
      <c r="AYV12" s="226"/>
      <c r="AYW12" s="226"/>
      <c r="AYX12" s="226"/>
      <c r="AYY12" s="226"/>
      <c r="AYZ12" s="226"/>
      <c r="AZA12" s="226"/>
      <c r="AZB12" s="226"/>
      <c r="AZC12" s="226"/>
      <c r="AZD12" s="226"/>
      <c r="AZE12" s="226"/>
      <c r="AZF12" s="226"/>
      <c r="AZG12" s="226"/>
      <c r="AZH12" s="226"/>
      <c r="AZI12" s="226"/>
      <c r="AZJ12" s="226"/>
      <c r="AZK12" s="226"/>
      <c r="AZL12" s="226"/>
      <c r="AZM12" s="226"/>
      <c r="AZN12" s="226"/>
      <c r="AZO12" s="226"/>
      <c r="AZP12" s="226"/>
      <c r="AZQ12" s="226"/>
      <c r="AZR12" s="226"/>
      <c r="AZS12" s="226"/>
      <c r="AZT12" s="226"/>
      <c r="AZU12" s="226"/>
      <c r="AZV12" s="226"/>
      <c r="AZW12" s="226"/>
      <c r="AZX12" s="226"/>
      <c r="AZY12" s="226"/>
      <c r="AZZ12" s="226"/>
      <c r="BAA12" s="226"/>
      <c r="BAB12" s="226"/>
      <c r="BAC12" s="226"/>
      <c r="BAD12" s="226"/>
      <c r="BAE12" s="226"/>
      <c r="BAF12" s="226"/>
      <c r="BAG12" s="226"/>
      <c r="BAH12" s="226"/>
      <c r="BAI12" s="226"/>
      <c r="BAJ12" s="226"/>
      <c r="BAK12" s="226"/>
      <c r="BAL12" s="226"/>
      <c r="BAM12" s="226"/>
      <c r="BAN12" s="226"/>
      <c r="BAO12" s="226"/>
      <c r="BAP12" s="226"/>
      <c r="BAQ12" s="226"/>
      <c r="BAR12" s="226"/>
      <c r="BAS12" s="226"/>
      <c r="BAT12" s="226"/>
      <c r="BAU12" s="226"/>
      <c r="BAV12" s="226"/>
      <c r="BAW12" s="226"/>
      <c r="BAX12" s="226"/>
      <c r="BAY12" s="226"/>
      <c r="BAZ12" s="226"/>
      <c r="BBA12" s="226"/>
      <c r="BBB12" s="226"/>
      <c r="BBC12" s="226"/>
      <c r="BBD12" s="226"/>
      <c r="BBE12" s="226"/>
      <c r="BBF12" s="226"/>
      <c r="BBG12" s="226"/>
      <c r="BBH12" s="226"/>
      <c r="BBI12" s="226"/>
      <c r="BBJ12" s="226"/>
      <c r="BBK12" s="226"/>
      <c r="BBL12" s="226"/>
      <c r="BBM12" s="226"/>
      <c r="BBN12" s="226"/>
      <c r="BBO12" s="226"/>
      <c r="BBP12" s="226"/>
      <c r="BBQ12" s="226"/>
      <c r="BBR12" s="226"/>
      <c r="BBS12" s="226"/>
      <c r="BBT12" s="226"/>
      <c r="BBU12" s="226"/>
      <c r="BBV12" s="226"/>
      <c r="BBW12" s="226"/>
      <c r="BBX12" s="226"/>
      <c r="BBY12" s="226"/>
      <c r="BBZ12" s="226"/>
      <c r="BCA12" s="226"/>
      <c r="BCB12" s="226"/>
      <c r="BCC12" s="226"/>
      <c r="BCD12" s="226"/>
      <c r="BCE12" s="226"/>
      <c r="BCF12" s="226"/>
      <c r="BCG12" s="226"/>
      <c r="BCH12" s="226"/>
      <c r="BCI12" s="226"/>
      <c r="BCJ12" s="226"/>
      <c r="BCK12" s="226"/>
      <c r="BCL12" s="226"/>
      <c r="BCM12" s="226"/>
      <c r="BCN12" s="226"/>
      <c r="BCO12" s="226"/>
      <c r="BCP12" s="226"/>
      <c r="BCQ12" s="226"/>
      <c r="BCR12" s="226"/>
      <c r="BCS12" s="226"/>
      <c r="BCT12" s="226"/>
      <c r="BCU12" s="226"/>
      <c r="BCV12" s="226"/>
      <c r="BCW12" s="226"/>
      <c r="BCX12" s="226"/>
      <c r="BCY12" s="226"/>
      <c r="BCZ12" s="226"/>
      <c r="BDA12" s="226"/>
      <c r="BDB12" s="226"/>
      <c r="BDC12" s="226"/>
      <c r="BDD12" s="226"/>
      <c r="BDE12" s="226"/>
      <c r="BDF12" s="226"/>
      <c r="BDG12" s="226"/>
      <c r="BDH12" s="226"/>
      <c r="BDI12" s="226"/>
      <c r="BDJ12" s="226"/>
      <c r="BDK12" s="226"/>
      <c r="BDL12" s="226"/>
      <c r="BDM12" s="226"/>
      <c r="BDN12" s="226"/>
      <c r="BDO12" s="226"/>
      <c r="BDP12" s="226"/>
      <c r="BDQ12" s="226"/>
      <c r="BDR12" s="226"/>
      <c r="BDS12" s="226"/>
      <c r="BDT12" s="226"/>
      <c r="BDU12" s="226"/>
      <c r="BDV12" s="226"/>
      <c r="BDW12" s="226"/>
      <c r="BDX12" s="226"/>
      <c r="BDY12" s="226"/>
      <c r="BDZ12" s="226"/>
      <c r="BEA12" s="226"/>
      <c r="BEB12" s="226"/>
      <c r="BEC12" s="226"/>
      <c r="BED12" s="226"/>
      <c r="BEE12" s="226"/>
      <c r="BEF12" s="226"/>
      <c r="BEG12" s="226"/>
      <c r="BEH12" s="226"/>
      <c r="BEI12" s="226"/>
      <c r="BEJ12" s="226"/>
      <c r="BEK12" s="226"/>
      <c r="BEL12" s="226"/>
      <c r="BEM12" s="226"/>
      <c r="BEN12" s="226"/>
      <c r="BEO12" s="226"/>
      <c r="BEP12" s="226"/>
      <c r="BEQ12" s="226"/>
      <c r="BER12" s="226"/>
      <c r="BES12" s="226"/>
      <c r="BET12" s="226"/>
      <c r="BEU12" s="226"/>
      <c r="BEV12" s="226"/>
      <c r="BEW12" s="226"/>
      <c r="BEX12" s="226"/>
      <c r="BEY12" s="226"/>
      <c r="BEZ12" s="226"/>
      <c r="BFA12" s="226"/>
      <c r="BFB12" s="226"/>
      <c r="BFC12" s="226"/>
      <c r="BFD12" s="226"/>
      <c r="BFE12" s="226"/>
      <c r="BFF12" s="226"/>
      <c r="BFG12" s="226"/>
      <c r="BFH12" s="226"/>
      <c r="BFI12" s="226"/>
      <c r="BFJ12" s="226"/>
      <c r="BFK12" s="226"/>
      <c r="BFL12" s="226"/>
      <c r="BFM12" s="226"/>
      <c r="BFN12" s="226"/>
      <c r="BFO12" s="226"/>
      <c r="BFP12" s="226"/>
      <c r="BFQ12" s="226"/>
      <c r="BFR12" s="226"/>
      <c r="BFS12" s="226"/>
      <c r="BFT12" s="226"/>
      <c r="BFU12" s="226"/>
      <c r="BFV12" s="226"/>
      <c r="BFW12" s="226"/>
      <c r="BFX12" s="226"/>
      <c r="BFY12" s="226"/>
      <c r="BFZ12" s="226"/>
      <c r="BGA12" s="226"/>
      <c r="BGB12" s="226"/>
      <c r="BGC12" s="226"/>
      <c r="BGD12" s="226"/>
      <c r="BGE12" s="226"/>
      <c r="BGF12" s="226"/>
      <c r="BGG12" s="226"/>
      <c r="BGH12" s="226"/>
      <c r="BGI12" s="226"/>
      <c r="BGJ12" s="226"/>
      <c r="BGK12" s="226"/>
      <c r="BGL12" s="226"/>
      <c r="BGM12" s="226"/>
      <c r="BGN12" s="226"/>
      <c r="BGO12" s="226"/>
      <c r="BGP12" s="226"/>
      <c r="BGQ12" s="226"/>
      <c r="BGR12" s="226"/>
      <c r="BGS12" s="226"/>
      <c r="BGT12" s="226"/>
      <c r="BGU12" s="226"/>
      <c r="BGV12" s="226"/>
      <c r="BGW12" s="226"/>
      <c r="BGX12" s="226"/>
      <c r="BGY12" s="226"/>
      <c r="BGZ12" s="226"/>
      <c r="BHA12" s="226"/>
      <c r="BHB12" s="226"/>
      <c r="BHC12" s="226"/>
      <c r="BHD12" s="226"/>
      <c r="BHE12" s="226"/>
      <c r="BHF12" s="226"/>
      <c r="BHG12" s="226"/>
      <c r="BHH12" s="226"/>
      <c r="BHI12" s="226"/>
      <c r="BHJ12" s="226"/>
      <c r="BHK12" s="226"/>
      <c r="BHL12" s="226"/>
      <c r="BHM12" s="226"/>
      <c r="BHN12" s="226"/>
      <c r="BHO12" s="226"/>
      <c r="BHP12" s="226"/>
      <c r="BHQ12" s="226"/>
      <c r="BHR12" s="226"/>
      <c r="BHS12" s="226"/>
      <c r="BHT12" s="226"/>
      <c r="BHU12" s="226"/>
      <c r="BHV12" s="226"/>
      <c r="BHW12" s="226"/>
      <c r="BHX12" s="226"/>
      <c r="BHY12" s="226"/>
      <c r="BHZ12" s="226"/>
      <c r="BIA12" s="226"/>
      <c r="BIB12" s="226"/>
      <c r="BIC12" s="226"/>
      <c r="BID12" s="226"/>
      <c r="BIE12" s="226"/>
      <c r="BIF12" s="226"/>
      <c r="BIG12" s="226"/>
      <c r="BIH12" s="226"/>
      <c r="BII12" s="226"/>
      <c r="BIJ12" s="226"/>
      <c r="BIK12" s="226"/>
      <c r="BIL12" s="226"/>
      <c r="BIM12" s="226"/>
      <c r="BIN12" s="226"/>
      <c r="BIO12" s="226"/>
      <c r="BIP12" s="226"/>
      <c r="BIQ12" s="226"/>
      <c r="BIR12" s="226"/>
      <c r="BIS12" s="226"/>
      <c r="BIT12" s="226"/>
      <c r="BIU12" s="226"/>
      <c r="BIV12" s="226"/>
      <c r="BIW12" s="226"/>
      <c r="BIX12" s="226"/>
      <c r="BIY12" s="226"/>
      <c r="BIZ12" s="226"/>
      <c r="BJA12" s="226"/>
      <c r="BJB12" s="226"/>
      <c r="BJC12" s="226"/>
      <c r="BJD12" s="226"/>
      <c r="BJE12" s="226"/>
      <c r="BJF12" s="226"/>
      <c r="BJG12" s="226"/>
      <c r="BJH12" s="226"/>
      <c r="BJI12" s="226"/>
      <c r="BJJ12" s="226"/>
      <c r="BJK12" s="226"/>
      <c r="BJL12" s="226"/>
      <c r="BJM12" s="226"/>
      <c r="BJN12" s="226"/>
      <c r="BJO12" s="226"/>
      <c r="BJP12" s="226"/>
      <c r="BJQ12" s="226"/>
      <c r="BJR12" s="226"/>
      <c r="BJS12" s="226"/>
      <c r="BJT12" s="226"/>
      <c r="BJU12" s="226"/>
      <c r="BJV12" s="226"/>
      <c r="BJW12" s="226"/>
      <c r="BJX12" s="226"/>
      <c r="BJY12" s="226"/>
      <c r="BJZ12" s="226"/>
      <c r="BKA12" s="226"/>
      <c r="BKB12" s="226"/>
      <c r="BKC12" s="226"/>
      <c r="BKD12" s="226"/>
      <c r="BKE12" s="226"/>
      <c r="BKF12" s="226"/>
      <c r="BKG12" s="226"/>
      <c r="BKH12" s="226"/>
      <c r="BKI12" s="226"/>
      <c r="BKJ12" s="226"/>
      <c r="BKK12" s="226"/>
      <c r="BKL12" s="226"/>
      <c r="BKM12" s="226"/>
      <c r="BKN12" s="226"/>
      <c r="BKO12" s="226"/>
      <c r="BKP12" s="226"/>
      <c r="BKQ12" s="226"/>
      <c r="BKR12" s="226"/>
      <c r="BKS12" s="226"/>
      <c r="BKT12" s="226"/>
      <c r="BKU12" s="226"/>
      <c r="BKV12" s="226"/>
      <c r="BKW12" s="226"/>
      <c r="BKX12" s="226"/>
      <c r="BKY12" s="226"/>
      <c r="BKZ12" s="226"/>
      <c r="BLA12" s="226"/>
      <c r="BLB12" s="226"/>
      <c r="BLC12" s="226"/>
      <c r="BLD12" s="226"/>
      <c r="BLE12" s="226"/>
      <c r="BLF12" s="226"/>
      <c r="BLG12" s="226"/>
      <c r="BLH12" s="226"/>
      <c r="BLI12" s="226"/>
      <c r="BLJ12" s="226"/>
      <c r="BLK12" s="226"/>
      <c r="BLL12" s="226"/>
      <c r="BLM12" s="226"/>
      <c r="BLN12" s="226"/>
      <c r="BLO12" s="226"/>
      <c r="BLP12" s="226"/>
      <c r="BLQ12" s="226"/>
      <c r="BLR12" s="226"/>
      <c r="BLS12" s="226"/>
      <c r="BLT12" s="226"/>
      <c r="BLU12" s="226"/>
      <c r="BLV12" s="226"/>
      <c r="BLW12" s="226"/>
      <c r="BLX12" s="226"/>
      <c r="BLY12" s="226"/>
      <c r="BLZ12" s="226"/>
      <c r="BMA12" s="226"/>
      <c r="BMB12" s="226"/>
      <c r="BMC12" s="226"/>
      <c r="BMD12" s="226"/>
      <c r="BME12" s="226"/>
      <c r="BMF12" s="226"/>
      <c r="BMG12" s="226"/>
      <c r="BMH12" s="226"/>
      <c r="BMI12" s="226"/>
      <c r="BMJ12" s="226"/>
      <c r="BMK12" s="226"/>
      <c r="BML12" s="226"/>
      <c r="BMM12" s="226"/>
      <c r="BMN12" s="226"/>
      <c r="BMO12" s="226"/>
      <c r="BMP12" s="226"/>
      <c r="BMQ12" s="226"/>
      <c r="BMR12" s="226"/>
      <c r="BMS12" s="226"/>
      <c r="BMT12" s="226"/>
      <c r="BMU12" s="226"/>
      <c r="BMV12" s="226"/>
      <c r="BMW12" s="226"/>
      <c r="BMX12" s="226"/>
      <c r="BMY12" s="226"/>
      <c r="BMZ12" s="226"/>
      <c r="BNA12" s="226"/>
      <c r="BNB12" s="226"/>
      <c r="BNC12" s="226"/>
      <c r="BND12" s="226"/>
      <c r="BNE12" s="226"/>
      <c r="BNF12" s="226"/>
      <c r="BNG12" s="226"/>
      <c r="BNH12" s="226"/>
      <c r="BNI12" s="226"/>
      <c r="BNJ12" s="226"/>
      <c r="BNK12" s="226"/>
      <c r="BNL12" s="226"/>
      <c r="BNM12" s="226"/>
      <c r="BNN12" s="226"/>
      <c r="BNO12" s="226"/>
      <c r="BNP12" s="226"/>
      <c r="BNQ12" s="226"/>
      <c r="BNR12" s="226"/>
      <c r="BNS12" s="226"/>
      <c r="BNT12" s="226"/>
      <c r="BNU12" s="226"/>
      <c r="BNV12" s="226"/>
      <c r="BNW12" s="226"/>
      <c r="BNX12" s="226"/>
      <c r="BNY12" s="226"/>
      <c r="BNZ12" s="226"/>
      <c r="BOA12" s="226"/>
      <c r="BOB12" s="226"/>
      <c r="BOC12" s="226"/>
      <c r="BOD12" s="226"/>
      <c r="BOE12" s="226"/>
      <c r="BOF12" s="226"/>
      <c r="BOG12" s="226"/>
      <c r="BOH12" s="226"/>
      <c r="BOI12" s="226"/>
      <c r="BOJ12" s="226"/>
      <c r="BOK12" s="226"/>
      <c r="BOL12" s="226"/>
      <c r="BOM12" s="226"/>
      <c r="BON12" s="226"/>
      <c r="BOO12" s="226"/>
      <c r="BOP12" s="226"/>
      <c r="BOQ12" s="226"/>
      <c r="BOR12" s="226"/>
      <c r="BOS12" s="226"/>
      <c r="BOT12" s="226"/>
      <c r="BOU12" s="226"/>
      <c r="BOV12" s="226"/>
      <c r="BOW12" s="226"/>
      <c r="BOX12" s="226"/>
      <c r="BOY12" s="226"/>
      <c r="BOZ12" s="226"/>
      <c r="BPA12" s="226"/>
      <c r="BPB12" s="226"/>
      <c r="BPC12" s="226"/>
      <c r="BPD12" s="226"/>
      <c r="BPE12" s="226"/>
      <c r="BPF12" s="226"/>
      <c r="BPG12" s="226"/>
      <c r="BPH12" s="226"/>
      <c r="BPI12" s="226"/>
      <c r="BPJ12" s="226"/>
      <c r="BPK12" s="226"/>
      <c r="BPL12" s="226"/>
      <c r="BPM12" s="226"/>
      <c r="BPN12" s="226"/>
      <c r="BPO12" s="226"/>
      <c r="BPP12" s="226"/>
      <c r="BPQ12" s="226"/>
      <c r="BPR12" s="226"/>
      <c r="BPS12" s="226"/>
      <c r="BPT12" s="226"/>
      <c r="BPU12" s="226"/>
      <c r="BPV12" s="226"/>
      <c r="BPW12" s="226"/>
      <c r="BPX12" s="226"/>
      <c r="BPY12" s="226"/>
      <c r="BPZ12" s="226"/>
      <c r="BQA12" s="226"/>
      <c r="BQB12" s="226"/>
      <c r="BQC12" s="226"/>
      <c r="BQD12" s="226"/>
      <c r="BQE12" s="226"/>
      <c r="BQF12" s="226"/>
      <c r="BQG12" s="226"/>
      <c r="BQH12" s="226"/>
      <c r="BQI12" s="226"/>
      <c r="BQJ12" s="226"/>
      <c r="BQK12" s="226"/>
      <c r="BQL12" s="226"/>
      <c r="BQM12" s="226"/>
      <c r="BQN12" s="226"/>
      <c r="BQO12" s="226"/>
      <c r="BQP12" s="226"/>
      <c r="BQQ12" s="226"/>
      <c r="BQR12" s="226"/>
      <c r="BQS12" s="226"/>
      <c r="BQT12" s="226"/>
      <c r="BQU12" s="226"/>
      <c r="BQV12" s="226"/>
      <c r="BQW12" s="226"/>
      <c r="BQX12" s="226"/>
      <c r="BQY12" s="226"/>
      <c r="BQZ12" s="226"/>
      <c r="BRA12" s="226"/>
      <c r="BRB12" s="226"/>
      <c r="BRC12" s="226"/>
      <c r="BRD12" s="226"/>
      <c r="BRE12" s="226"/>
      <c r="BRF12" s="226"/>
      <c r="BRG12" s="226"/>
      <c r="BRH12" s="226"/>
      <c r="BRI12" s="226"/>
      <c r="BRJ12" s="226"/>
      <c r="BRK12" s="226"/>
      <c r="BRL12" s="226"/>
      <c r="BRM12" s="226"/>
      <c r="BRN12" s="226"/>
      <c r="BRO12" s="226"/>
      <c r="BRP12" s="226"/>
      <c r="BRQ12" s="226"/>
      <c r="BRR12" s="226"/>
      <c r="BRS12" s="226"/>
      <c r="BRT12" s="226"/>
      <c r="BRU12" s="226"/>
      <c r="BRV12" s="226"/>
      <c r="BRW12" s="226"/>
      <c r="BRX12" s="226"/>
      <c r="BRY12" s="226"/>
      <c r="BRZ12" s="226"/>
      <c r="BSA12" s="226"/>
      <c r="BSB12" s="226"/>
      <c r="BSC12" s="226"/>
      <c r="BSD12" s="226"/>
      <c r="BSE12" s="226"/>
      <c r="BSF12" s="226"/>
      <c r="BSG12" s="226"/>
      <c r="BSH12" s="226"/>
      <c r="BSI12" s="226"/>
      <c r="BSJ12" s="226"/>
      <c r="BSK12" s="226"/>
      <c r="BSL12" s="226"/>
      <c r="BSM12" s="226"/>
      <c r="BSN12" s="226"/>
      <c r="BSO12" s="226"/>
      <c r="BSP12" s="226"/>
      <c r="BSQ12" s="226"/>
      <c r="BSR12" s="226"/>
      <c r="BSS12" s="226"/>
      <c r="BST12" s="226"/>
      <c r="BSU12" s="226"/>
      <c r="BSV12" s="226"/>
      <c r="BSW12" s="226"/>
      <c r="BSX12" s="226"/>
      <c r="BSY12" s="226"/>
      <c r="BSZ12" s="226"/>
      <c r="BTA12" s="226"/>
      <c r="BTB12" s="226"/>
      <c r="BTC12" s="226"/>
      <c r="BTD12" s="226"/>
      <c r="BTE12" s="226"/>
      <c r="BTF12" s="226"/>
      <c r="BTG12" s="226"/>
      <c r="BTH12" s="226"/>
      <c r="BTI12" s="226"/>
      <c r="BTJ12" s="226"/>
      <c r="BTK12" s="226"/>
      <c r="BTL12" s="226"/>
      <c r="BTM12" s="226"/>
      <c r="BTN12" s="226"/>
      <c r="BTO12" s="226"/>
      <c r="BTP12" s="226"/>
      <c r="BTQ12" s="226"/>
      <c r="BTR12" s="226"/>
      <c r="BTS12" s="226"/>
      <c r="BTT12" s="226"/>
      <c r="BTU12" s="226"/>
      <c r="BTV12" s="226"/>
      <c r="BTW12" s="226"/>
      <c r="BTX12" s="226"/>
      <c r="BTY12" s="226"/>
      <c r="BTZ12" s="226"/>
      <c r="BUA12" s="226"/>
      <c r="BUB12" s="226"/>
      <c r="BUC12" s="226"/>
      <c r="BUD12" s="226"/>
      <c r="BUE12" s="226"/>
      <c r="BUF12" s="226"/>
      <c r="BUG12" s="226"/>
      <c r="BUH12" s="226"/>
      <c r="BUI12" s="226"/>
      <c r="BUJ12" s="226"/>
      <c r="BUK12" s="226"/>
      <c r="BUL12" s="226"/>
      <c r="BUM12" s="226"/>
      <c r="BUN12" s="226"/>
      <c r="BUO12" s="226"/>
      <c r="BUP12" s="226"/>
      <c r="BUQ12" s="226"/>
      <c r="BUR12" s="226"/>
      <c r="BUS12" s="226"/>
      <c r="BUT12" s="226"/>
      <c r="BUU12" s="226"/>
      <c r="BUV12" s="226"/>
      <c r="BUW12" s="226"/>
      <c r="BUX12" s="226"/>
      <c r="BUY12" s="226"/>
      <c r="BUZ12" s="226"/>
      <c r="BVA12" s="226"/>
      <c r="BVB12" s="226"/>
      <c r="BVC12" s="226"/>
      <c r="BVD12" s="226"/>
      <c r="BVE12" s="226"/>
      <c r="BVF12" s="226"/>
      <c r="BVG12" s="226"/>
      <c r="BVH12" s="226"/>
      <c r="BVI12" s="226"/>
      <c r="BVJ12" s="226"/>
      <c r="BVK12" s="226"/>
      <c r="BVL12" s="226"/>
      <c r="BVM12" s="226"/>
      <c r="BVN12" s="226"/>
      <c r="BVO12" s="226"/>
      <c r="BVP12" s="226"/>
      <c r="BVQ12" s="226"/>
      <c r="BVR12" s="226"/>
      <c r="BVS12" s="226"/>
      <c r="BVT12" s="226"/>
      <c r="BVU12" s="226"/>
      <c r="BVV12" s="226"/>
      <c r="BVW12" s="226"/>
      <c r="BVX12" s="226"/>
      <c r="BVY12" s="226"/>
      <c r="BVZ12" s="226"/>
      <c r="BWA12" s="226"/>
      <c r="BWB12" s="226"/>
      <c r="BWC12" s="226"/>
      <c r="BWD12" s="226"/>
      <c r="BWE12" s="226"/>
      <c r="BWF12" s="226"/>
      <c r="BWG12" s="226"/>
      <c r="BWH12" s="226"/>
      <c r="BWI12" s="226"/>
      <c r="BWJ12" s="226"/>
      <c r="BWK12" s="226"/>
      <c r="BWL12" s="226"/>
      <c r="BWM12" s="226"/>
      <c r="BWN12" s="226"/>
      <c r="BWO12" s="226"/>
      <c r="BWP12" s="226"/>
      <c r="BWQ12" s="226"/>
      <c r="BWR12" s="226"/>
      <c r="BWS12" s="226"/>
      <c r="BWT12" s="226"/>
      <c r="BWU12" s="226"/>
      <c r="BWV12" s="226"/>
      <c r="BWW12" s="226"/>
      <c r="BWX12" s="226"/>
      <c r="BWY12" s="226"/>
      <c r="BWZ12" s="226"/>
      <c r="BXA12" s="226"/>
      <c r="BXB12" s="226"/>
      <c r="BXC12" s="226"/>
      <c r="BXD12" s="226"/>
      <c r="BXE12" s="226"/>
      <c r="BXF12" s="226"/>
      <c r="BXG12" s="226"/>
      <c r="BXH12" s="226"/>
      <c r="BXI12" s="226"/>
      <c r="BXJ12" s="226"/>
      <c r="BXK12" s="226"/>
      <c r="BXL12" s="226"/>
      <c r="BXM12" s="226"/>
      <c r="BXN12" s="226"/>
      <c r="BXO12" s="226"/>
      <c r="BXP12" s="226"/>
      <c r="BXQ12" s="226"/>
      <c r="BXR12" s="226"/>
      <c r="BXS12" s="226"/>
      <c r="BXT12" s="226"/>
      <c r="BXU12" s="226"/>
      <c r="BXV12" s="226"/>
      <c r="BXW12" s="226"/>
      <c r="BXX12" s="226"/>
      <c r="BXY12" s="226"/>
      <c r="BXZ12" s="226"/>
      <c r="BYA12" s="226"/>
      <c r="BYB12" s="226"/>
      <c r="BYC12" s="226"/>
      <c r="BYD12" s="226"/>
      <c r="BYE12" s="226"/>
      <c r="BYF12" s="226"/>
      <c r="BYG12" s="226"/>
      <c r="BYH12" s="226"/>
      <c r="BYI12" s="226"/>
      <c r="BYJ12" s="226"/>
      <c r="BYK12" s="226"/>
      <c r="BYL12" s="226"/>
      <c r="BYM12" s="226"/>
      <c r="BYN12" s="226"/>
      <c r="BYO12" s="226"/>
      <c r="BYP12" s="226"/>
      <c r="BYQ12" s="226"/>
      <c r="BYR12" s="226"/>
      <c r="BYS12" s="226"/>
      <c r="BYT12" s="226"/>
      <c r="BYU12" s="226"/>
      <c r="BYV12" s="226"/>
      <c r="BYW12" s="226"/>
      <c r="BYX12" s="226"/>
      <c r="BYY12" s="226"/>
      <c r="BYZ12" s="226"/>
      <c r="BZA12" s="226"/>
      <c r="BZB12" s="226"/>
      <c r="BZC12" s="226"/>
      <c r="BZD12" s="226"/>
      <c r="BZE12" s="226"/>
      <c r="BZF12" s="226"/>
      <c r="BZG12" s="226"/>
      <c r="BZH12" s="226"/>
      <c r="BZI12" s="226"/>
      <c r="BZJ12" s="226"/>
      <c r="BZK12" s="226"/>
      <c r="BZL12" s="226"/>
      <c r="BZM12" s="226"/>
      <c r="BZN12" s="226"/>
      <c r="BZO12" s="226"/>
      <c r="BZP12" s="226"/>
      <c r="BZQ12" s="226"/>
      <c r="BZR12" s="226"/>
      <c r="BZS12" s="226"/>
      <c r="BZT12" s="226"/>
      <c r="BZU12" s="226"/>
      <c r="BZV12" s="226"/>
      <c r="BZW12" s="226"/>
      <c r="BZX12" s="226"/>
      <c r="BZY12" s="226"/>
      <c r="BZZ12" s="226"/>
      <c r="CAA12" s="226"/>
      <c r="CAB12" s="226"/>
      <c r="CAC12" s="226"/>
      <c r="CAD12" s="226"/>
      <c r="CAE12" s="226"/>
      <c r="CAF12" s="226"/>
      <c r="CAG12" s="226"/>
      <c r="CAH12" s="226"/>
      <c r="CAI12" s="226"/>
      <c r="CAJ12" s="226"/>
      <c r="CAK12" s="226"/>
      <c r="CAL12" s="226"/>
      <c r="CAM12" s="226"/>
      <c r="CAN12" s="226"/>
      <c r="CAO12" s="226"/>
      <c r="CAP12" s="226"/>
      <c r="CAQ12" s="226"/>
      <c r="CAR12" s="226"/>
      <c r="CAS12" s="226"/>
      <c r="CAT12" s="226"/>
      <c r="CAU12" s="226"/>
      <c r="CAV12" s="226"/>
      <c r="CAW12" s="226"/>
      <c r="CAX12" s="226"/>
      <c r="CAY12" s="226"/>
      <c r="CAZ12" s="226"/>
      <c r="CBA12" s="226"/>
      <c r="CBB12" s="226"/>
      <c r="CBC12" s="226"/>
      <c r="CBD12" s="226"/>
      <c r="CBE12" s="226"/>
      <c r="CBF12" s="226"/>
      <c r="CBG12" s="226"/>
      <c r="CBH12" s="226"/>
      <c r="CBI12" s="226"/>
      <c r="CBJ12" s="226"/>
      <c r="CBK12" s="226"/>
      <c r="CBL12" s="226"/>
      <c r="CBM12" s="226"/>
      <c r="CBN12" s="226"/>
      <c r="CBO12" s="226"/>
      <c r="CBP12" s="226"/>
      <c r="CBQ12" s="226"/>
      <c r="CBR12" s="226"/>
      <c r="CBS12" s="226"/>
      <c r="CBT12" s="226"/>
      <c r="CBU12" s="226"/>
      <c r="CBV12" s="226"/>
      <c r="CBW12" s="226"/>
      <c r="CBX12" s="226"/>
      <c r="CBY12" s="226"/>
      <c r="CBZ12" s="226"/>
      <c r="CCA12" s="226"/>
      <c r="CCB12" s="226"/>
      <c r="CCC12" s="226"/>
      <c r="CCD12" s="226"/>
      <c r="CCE12" s="226"/>
      <c r="CCF12" s="226"/>
      <c r="CCG12" s="226"/>
      <c r="CCH12" s="226"/>
      <c r="CCI12" s="226"/>
      <c r="CCJ12" s="226"/>
      <c r="CCK12" s="226"/>
      <c r="CCL12" s="226"/>
      <c r="CCM12" s="226"/>
      <c r="CCN12" s="226"/>
      <c r="CCO12" s="226"/>
      <c r="CCP12" s="226"/>
      <c r="CCQ12" s="226"/>
      <c r="CCR12" s="226"/>
      <c r="CCS12" s="226"/>
      <c r="CCT12" s="226"/>
      <c r="CCU12" s="226"/>
      <c r="CCV12" s="226"/>
      <c r="CCW12" s="226"/>
      <c r="CCX12" s="226"/>
      <c r="CCY12" s="226"/>
      <c r="CCZ12" s="226"/>
      <c r="CDA12" s="226"/>
      <c r="CDB12" s="226"/>
      <c r="CDC12" s="226"/>
      <c r="CDD12" s="226"/>
      <c r="CDE12" s="226"/>
      <c r="CDF12" s="226"/>
      <c r="CDG12" s="226"/>
      <c r="CDH12" s="226"/>
      <c r="CDI12" s="226"/>
      <c r="CDJ12" s="226"/>
      <c r="CDK12" s="226"/>
      <c r="CDL12" s="226"/>
      <c r="CDM12" s="226"/>
      <c r="CDN12" s="226"/>
      <c r="CDO12" s="226"/>
      <c r="CDP12" s="226"/>
      <c r="CDQ12" s="226"/>
      <c r="CDR12" s="226"/>
      <c r="CDS12" s="226"/>
      <c r="CDT12" s="226"/>
      <c r="CDU12" s="226"/>
      <c r="CDV12" s="226"/>
      <c r="CDW12" s="226"/>
      <c r="CDX12" s="226"/>
      <c r="CDY12" s="226"/>
      <c r="CDZ12" s="226"/>
      <c r="CEA12" s="226"/>
      <c r="CEB12" s="226"/>
      <c r="CEC12" s="226"/>
      <c r="CED12" s="226"/>
      <c r="CEE12" s="226"/>
      <c r="CEF12" s="226"/>
      <c r="CEG12" s="226"/>
      <c r="CEH12" s="226"/>
      <c r="CEI12" s="226"/>
      <c r="CEJ12" s="226"/>
      <c r="CEK12" s="226"/>
      <c r="CEL12" s="226"/>
      <c r="CEM12" s="226"/>
      <c r="CEN12" s="226"/>
      <c r="CEO12" s="226"/>
      <c r="CEP12" s="226"/>
      <c r="CEQ12" s="226"/>
      <c r="CER12" s="226"/>
      <c r="CES12" s="226"/>
      <c r="CET12" s="226"/>
      <c r="CEU12" s="226"/>
      <c r="CEV12" s="226"/>
      <c r="CEW12" s="226"/>
      <c r="CEX12" s="226"/>
      <c r="CEY12" s="226"/>
      <c r="CEZ12" s="226"/>
      <c r="CFA12" s="226"/>
      <c r="CFB12" s="226"/>
      <c r="CFC12" s="226"/>
      <c r="CFD12" s="226"/>
      <c r="CFE12" s="226"/>
      <c r="CFF12" s="226"/>
      <c r="CFG12" s="226"/>
      <c r="CFH12" s="226"/>
      <c r="CFI12" s="226"/>
      <c r="CFJ12" s="226"/>
      <c r="CFK12" s="226"/>
      <c r="CFL12" s="226"/>
      <c r="CFM12" s="226"/>
      <c r="CFN12" s="226"/>
      <c r="CFO12" s="226"/>
      <c r="CFP12" s="226"/>
      <c r="CFQ12" s="226"/>
      <c r="CFR12" s="226"/>
      <c r="CFS12" s="226"/>
      <c r="CFT12" s="226"/>
      <c r="CFU12" s="226"/>
      <c r="CFV12" s="226"/>
      <c r="CFW12" s="226"/>
      <c r="CFX12" s="226"/>
      <c r="CFY12" s="226"/>
      <c r="CFZ12" s="226"/>
      <c r="CGA12" s="226"/>
      <c r="CGB12" s="226"/>
      <c r="CGC12" s="226"/>
      <c r="CGD12" s="226"/>
      <c r="CGE12" s="226"/>
      <c r="CGF12" s="226"/>
      <c r="CGG12" s="226"/>
      <c r="CGH12" s="226"/>
      <c r="CGI12" s="226"/>
      <c r="CGJ12" s="226"/>
      <c r="CGK12" s="226"/>
      <c r="CGL12" s="226"/>
      <c r="CGM12" s="226"/>
      <c r="CGN12" s="226"/>
      <c r="CGO12" s="226"/>
      <c r="CGP12" s="226"/>
      <c r="CGQ12" s="226"/>
      <c r="CGR12" s="226"/>
      <c r="CGS12" s="226"/>
      <c r="CGT12" s="226"/>
      <c r="CGU12" s="226"/>
      <c r="CGV12" s="226"/>
      <c r="CGW12" s="226"/>
      <c r="CGX12" s="226"/>
      <c r="CGY12" s="226"/>
      <c r="CGZ12" s="226"/>
      <c r="CHA12" s="226"/>
      <c r="CHB12" s="226"/>
      <c r="CHC12" s="226"/>
      <c r="CHD12" s="226"/>
      <c r="CHE12" s="226"/>
      <c r="CHF12" s="226"/>
      <c r="CHG12" s="226"/>
      <c r="CHH12" s="226"/>
      <c r="CHI12" s="226"/>
      <c r="CHJ12" s="226"/>
      <c r="CHK12" s="226"/>
      <c r="CHL12" s="226"/>
      <c r="CHM12" s="226"/>
      <c r="CHN12" s="226"/>
      <c r="CHO12" s="226"/>
      <c r="CHP12" s="226"/>
      <c r="CHQ12" s="226"/>
      <c r="CHR12" s="226"/>
      <c r="CHS12" s="226"/>
      <c r="CHT12" s="226"/>
      <c r="CHU12" s="226"/>
      <c r="CHV12" s="226"/>
      <c r="CHW12" s="226"/>
      <c r="CHX12" s="226"/>
      <c r="CHY12" s="226"/>
      <c r="CHZ12" s="226"/>
      <c r="CIA12" s="226"/>
      <c r="CIB12" s="226"/>
      <c r="CIC12" s="226"/>
      <c r="CID12" s="226"/>
      <c r="CIE12" s="226"/>
      <c r="CIF12" s="226"/>
      <c r="CIG12" s="226"/>
      <c r="CIH12" s="226"/>
      <c r="CII12" s="226"/>
      <c r="CIJ12" s="226"/>
      <c r="CIK12" s="226"/>
      <c r="CIL12" s="226"/>
      <c r="CIM12" s="226"/>
      <c r="CIN12" s="226"/>
      <c r="CIO12" s="226"/>
      <c r="CIP12" s="226"/>
      <c r="CIQ12" s="226"/>
      <c r="CIR12" s="226"/>
      <c r="CIS12" s="226"/>
      <c r="CIT12" s="226"/>
      <c r="CIU12" s="226"/>
      <c r="CIV12" s="226"/>
      <c r="CIW12" s="226"/>
      <c r="CIX12" s="226"/>
      <c r="CIY12" s="226"/>
      <c r="CIZ12" s="226"/>
      <c r="CJA12" s="226"/>
      <c r="CJB12" s="226"/>
      <c r="CJC12" s="226"/>
      <c r="CJD12" s="226"/>
      <c r="CJE12" s="226"/>
      <c r="CJF12" s="226"/>
      <c r="CJG12" s="226"/>
      <c r="CJH12" s="226"/>
      <c r="CJI12" s="226"/>
      <c r="CJJ12" s="226"/>
      <c r="CJK12" s="226"/>
      <c r="CJL12" s="226"/>
      <c r="CJM12" s="226"/>
      <c r="CJN12" s="226"/>
      <c r="CJO12" s="226"/>
      <c r="CJP12" s="226"/>
      <c r="CJQ12" s="226"/>
      <c r="CJR12" s="226"/>
      <c r="CJS12" s="226"/>
      <c r="CJT12" s="226"/>
      <c r="CJU12" s="226"/>
      <c r="CJV12" s="226"/>
      <c r="CJW12" s="226"/>
      <c r="CJX12" s="226"/>
      <c r="CJY12" s="226"/>
      <c r="CJZ12" s="226"/>
      <c r="CKA12" s="226"/>
      <c r="CKB12" s="226"/>
      <c r="CKC12" s="226"/>
      <c r="CKD12" s="226"/>
      <c r="CKE12" s="226"/>
      <c r="CKF12" s="226"/>
      <c r="CKG12" s="226"/>
      <c r="CKH12" s="226"/>
      <c r="CKI12" s="226"/>
      <c r="CKJ12" s="226"/>
      <c r="CKK12" s="226"/>
      <c r="CKL12" s="226"/>
      <c r="CKM12" s="226"/>
      <c r="CKN12" s="226"/>
      <c r="CKO12" s="226"/>
      <c r="CKP12" s="226"/>
      <c r="CKQ12" s="226"/>
      <c r="CKR12" s="226"/>
      <c r="CKS12" s="226"/>
      <c r="CKT12" s="226"/>
      <c r="CKU12" s="226"/>
      <c r="CKV12" s="226"/>
      <c r="CKW12" s="226"/>
      <c r="CKX12" s="226"/>
      <c r="CKY12" s="226"/>
      <c r="CKZ12" s="226"/>
      <c r="CLA12" s="226"/>
      <c r="CLB12" s="226"/>
      <c r="CLC12" s="226"/>
      <c r="CLD12" s="226"/>
      <c r="CLE12" s="226"/>
      <c r="CLF12" s="226"/>
      <c r="CLG12" s="226"/>
      <c r="CLH12" s="226"/>
      <c r="CLI12" s="226"/>
      <c r="CLJ12" s="226"/>
      <c r="CLK12" s="226"/>
      <c r="CLL12" s="226"/>
      <c r="CLM12" s="226"/>
      <c r="CLN12" s="226"/>
      <c r="CLO12" s="226"/>
      <c r="CLP12" s="226"/>
      <c r="CLQ12" s="226"/>
      <c r="CLR12" s="226"/>
      <c r="CLS12" s="226"/>
      <c r="CLT12" s="226"/>
      <c r="CLU12" s="226"/>
      <c r="CLV12" s="226"/>
      <c r="CLW12" s="226"/>
      <c r="CLX12" s="226"/>
      <c r="CLY12" s="226"/>
      <c r="CLZ12" s="226"/>
      <c r="CMA12" s="226"/>
      <c r="CMB12" s="226"/>
      <c r="CMC12" s="226"/>
      <c r="CMD12" s="226"/>
      <c r="CME12" s="226"/>
      <c r="CMF12" s="226"/>
      <c r="CMG12" s="226"/>
      <c r="CMH12" s="226"/>
      <c r="CMI12" s="226"/>
      <c r="CMJ12" s="226"/>
      <c r="CMK12" s="226"/>
      <c r="CML12" s="226"/>
      <c r="CMM12" s="226"/>
      <c r="CMN12" s="226"/>
      <c r="CMO12" s="226"/>
      <c r="CMP12" s="226"/>
      <c r="CMQ12" s="226"/>
      <c r="CMR12" s="226"/>
      <c r="CMS12" s="226"/>
      <c r="CMT12" s="226"/>
      <c r="CMU12" s="226"/>
      <c r="CMV12" s="226"/>
      <c r="CMW12" s="226"/>
      <c r="CMX12" s="226"/>
      <c r="CMY12" s="226"/>
      <c r="CMZ12" s="226"/>
      <c r="CNA12" s="226"/>
      <c r="CNB12" s="226"/>
      <c r="CNC12" s="226"/>
      <c r="CND12" s="226"/>
      <c r="CNE12" s="226"/>
      <c r="CNF12" s="226"/>
      <c r="CNG12" s="226"/>
      <c r="CNH12" s="226"/>
      <c r="CNI12" s="226"/>
      <c r="CNJ12" s="226"/>
      <c r="CNK12" s="226"/>
      <c r="CNL12" s="226"/>
      <c r="CNM12" s="226"/>
      <c r="CNN12" s="226"/>
      <c r="CNO12" s="226"/>
      <c r="CNP12" s="226"/>
      <c r="CNQ12" s="226"/>
      <c r="CNR12" s="226"/>
      <c r="CNS12" s="226"/>
      <c r="CNT12" s="226"/>
      <c r="CNU12" s="226"/>
      <c r="CNV12" s="226"/>
      <c r="CNW12" s="226"/>
      <c r="CNX12" s="226"/>
      <c r="CNY12" s="226"/>
      <c r="CNZ12" s="226"/>
      <c r="COA12" s="226"/>
      <c r="COB12" s="226"/>
      <c r="COC12" s="226"/>
      <c r="COD12" s="226"/>
      <c r="COE12" s="226"/>
      <c r="COF12" s="226"/>
      <c r="COG12" s="226"/>
      <c r="COH12" s="226"/>
      <c r="COI12" s="226"/>
      <c r="COJ12" s="226"/>
      <c r="COK12" s="226"/>
      <c r="COL12" s="226"/>
      <c r="COM12" s="226"/>
      <c r="CON12" s="226"/>
      <c r="COO12" s="226"/>
      <c r="COP12" s="226"/>
      <c r="COQ12" s="226"/>
      <c r="COR12" s="226"/>
      <c r="COS12" s="226"/>
      <c r="COT12" s="226"/>
      <c r="COU12" s="226"/>
      <c r="COV12" s="226"/>
      <c r="COW12" s="226"/>
      <c r="COX12" s="226"/>
      <c r="COY12" s="226"/>
      <c r="COZ12" s="226"/>
      <c r="CPA12" s="226"/>
      <c r="CPB12" s="226"/>
      <c r="CPC12" s="226"/>
      <c r="CPD12" s="226"/>
      <c r="CPE12" s="226"/>
      <c r="CPF12" s="226"/>
      <c r="CPG12" s="226"/>
      <c r="CPH12" s="226"/>
      <c r="CPI12" s="226"/>
      <c r="CPJ12" s="226"/>
      <c r="CPK12" s="226"/>
      <c r="CPL12" s="226"/>
      <c r="CPM12" s="226"/>
      <c r="CPN12" s="226"/>
      <c r="CPO12" s="226"/>
      <c r="CPP12" s="226"/>
      <c r="CPQ12" s="226"/>
      <c r="CPR12" s="226"/>
      <c r="CPS12" s="226"/>
      <c r="CPT12" s="226"/>
      <c r="CPU12" s="226"/>
      <c r="CPV12" s="226"/>
      <c r="CPW12" s="226"/>
      <c r="CPX12" s="226"/>
      <c r="CPY12" s="226"/>
      <c r="CPZ12" s="226"/>
      <c r="CQA12" s="226"/>
      <c r="CQB12" s="226"/>
      <c r="CQC12" s="226"/>
      <c r="CQD12" s="226"/>
      <c r="CQE12" s="226"/>
      <c r="CQF12" s="226"/>
      <c r="CQG12" s="226"/>
      <c r="CQH12" s="226"/>
      <c r="CQI12" s="226"/>
      <c r="CQJ12" s="226"/>
      <c r="CQK12" s="226"/>
      <c r="CQL12" s="226"/>
      <c r="CQM12" s="226"/>
      <c r="CQN12" s="226"/>
      <c r="CQO12" s="226"/>
      <c r="CQP12" s="226"/>
      <c r="CQQ12" s="226"/>
      <c r="CQR12" s="226"/>
      <c r="CQS12" s="226"/>
      <c r="CQT12" s="226"/>
      <c r="CQU12" s="226"/>
      <c r="CQV12" s="226"/>
      <c r="CQW12" s="226"/>
      <c r="CQX12" s="226"/>
      <c r="CQY12" s="226"/>
      <c r="CQZ12" s="226"/>
      <c r="CRA12" s="226"/>
      <c r="CRB12" s="226"/>
      <c r="CRC12" s="226"/>
      <c r="CRD12" s="226"/>
      <c r="CRE12" s="226"/>
      <c r="CRF12" s="226"/>
      <c r="CRG12" s="226"/>
      <c r="CRH12" s="226"/>
      <c r="CRI12" s="226"/>
      <c r="CRJ12" s="226"/>
      <c r="CRK12" s="226"/>
      <c r="CRL12" s="226"/>
      <c r="CRM12" s="226"/>
      <c r="CRN12" s="226"/>
      <c r="CRO12" s="226"/>
      <c r="CRP12" s="226"/>
      <c r="CRQ12" s="226"/>
      <c r="CRR12" s="226"/>
      <c r="CRS12" s="226"/>
      <c r="CRT12" s="226"/>
      <c r="CRU12" s="226"/>
      <c r="CRV12" s="226"/>
      <c r="CRW12" s="226"/>
      <c r="CRX12" s="226"/>
      <c r="CRY12" s="226"/>
      <c r="CRZ12" s="226"/>
      <c r="CSA12" s="226"/>
      <c r="CSB12" s="226"/>
      <c r="CSC12" s="226"/>
      <c r="CSD12" s="226"/>
      <c r="CSE12" s="226"/>
      <c r="CSF12" s="226"/>
      <c r="CSG12" s="226"/>
      <c r="CSH12" s="226"/>
      <c r="CSI12" s="226"/>
      <c r="CSJ12" s="226"/>
      <c r="CSK12" s="226"/>
      <c r="CSL12" s="226"/>
      <c r="CSM12" s="226"/>
      <c r="CSN12" s="226"/>
      <c r="CSO12" s="226"/>
      <c r="CSP12" s="226"/>
      <c r="CSQ12" s="226"/>
      <c r="CSR12" s="226"/>
      <c r="CSS12" s="226"/>
      <c r="CST12" s="226"/>
      <c r="CSU12" s="226"/>
      <c r="CSV12" s="226"/>
      <c r="CSW12" s="226"/>
      <c r="CSX12" s="226"/>
      <c r="CSY12" s="226"/>
      <c r="CSZ12" s="226"/>
      <c r="CTA12" s="226"/>
      <c r="CTB12" s="226"/>
      <c r="CTC12" s="226"/>
      <c r="CTD12" s="226"/>
      <c r="CTE12" s="226"/>
      <c r="CTF12" s="226"/>
      <c r="CTG12" s="226"/>
      <c r="CTH12" s="226"/>
      <c r="CTI12" s="226"/>
      <c r="CTJ12" s="226"/>
      <c r="CTK12" s="226"/>
      <c r="CTL12" s="226"/>
      <c r="CTM12" s="226"/>
      <c r="CTN12" s="226"/>
      <c r="CTO12" s="226"/>
      <c r="CTP12" s="226"/>
      <c r="CTQ12" s="226"/>
      <c r="CTR12" s="226"/>
      <c r="CTS12" s="226"/>
      <c r="CTT12" s="226"/>
      <c r="CTU12" s="226"/>
      <c r="CTV12" s="226"/>
      <c r="CTW12" s="226"/>
      <c r="CTX12" s="226"/>
      <c r="CTY12" s="226"/>
      <c r="CTZ12" s="226"/>
      <c r="CUA12" s="226"/>
      <c r="CUB12" s="226"/>
      <c r="CUC12" s="226"/>
      <c r="CUD12" s="226"/>
      <c r="CUE12" s="226"/>
      <c r="CUF12" s="226"/>
      <c r="CUG12" s="226"/>
      <c r="CUH12" s="226"/>
      <c r="CUI12" s="226"/>
      <c r="CUJ12" s="226"/>
      <c r="CUK12" s="226"/>
      <c r="CUL12" s="226"/>
      <c r="CUM12" s="226"/>
      <c r="CUN12" s="226"/>
      <c r="CUO12" s="226"/>
      <c r="CUP12" s="226"/>
      <c r="CUQ12" s="226"/>
      <c r="CUR12" s="226"/>
      <c r="CUS12" s="226"/>
      <c r="CUT12" s="226"/>
      <c r="CUU12" s="226"/>
      <c r="CUV12" s="226"/>
      <c r="CUW12" s="226"/>
      <c r="CUX12" s="226"/>
      <c r="CUY12" s="226"/>
      <c r="CUZ12" s="226"/>
      <c r="CVA12" s="226"/>
      <c r="CVB12" s="226"/>
      <c r="CVC12" s="226"/>
      <c r="CVD12" s="226"/>
      <c r="CVE12" s="226"/>
      <c r="CVF12" s="226"/>
      <c r="CVG12" s="226"/>
      <c r="CVH12" s="226"/>
      <c r="CVI12" s="226"/>
      <c r="CVJ12" s="226"/>
      <c r="CVK12" s="226"/>
      <c r="CVL12" s="226"/>
      <c r="CVM12" s="226"/>
      <c r="CVN12" s="226"/>
      <c r="CVO12" s="226"/>
      <c r="CVP12" s="226"/>
      <c r="CVQ12" s="226"/>
      <c r="CVR12" s="226"/>
      <c r="CVS12" s="226"/>
      <c r="CVT12" s="226"/>
      <c r="CVU12" s="226"/>
      <c r="CVV12" s="226"/>
      <c r="CVW12" s="226"/>
      <c r="CVX12" s="226"/>
      <c r="CVY12" s="226"/>
      <c r="CVZ12" s="226"/>
      <c r="CWA12" s="226"/>
      <c r="CWB12" s="226"/>
      <c r="CWC12" s="226"/>
      <c r="CWD12" s="226"/>
      <c r="CWE12" s="226"/>
      <c r="CWF12" s="226"/>
      <c r="CWG12" s="226"/>
      <c r="CWH12" s="226"/>
      <c r="CWI12" s="226"/>
      <c r="CWJ12" s="226"/>
      <c r="CWK12" s="226"/>
      <c r="CWL12" s="226"/>
      <c r="CWM12" s="226"/>
      <c r="CWN12" s="226"/>
      <c r="CWO12" s="226"/>
      <c r="CWP12" s="226"/>
      <c r="CWQ12" s="226"/>
      <c r="CWR12" s="226"/>
      <c r="CWS12" s="226"/>
      <c r="CWT12" s="226"/>
      <c r="CWU12" s="226"/>
      <c r="CWV12" s="226"/>
      <c r="CWW12" s="226"/>
      <c r="CWX12" s="226"/>
      <c r="CWY12" s="226"/>
      <c r="CWZ12" s="226"/>
      <c r="CXA12" s="226"/>
      <c r="CXB12" s="226"/>
      <c r="CXC12" s="226"/>
      <c r="CXD12" s="226"/>
      <c r="CXE12" s="226"/>
      <c r="CXF12" s="226"/>
      <c r="CXG12" s="226"/>
      <c r="CXH12" s="226"/>
      <c r="CXI12" s="226"/>
      <c r="CXJ12" s="226"/>
      <c r="CXK12" s="226"/>
      <c r="CXL12" s="226"/>
      <c r="CXM12" s="226"/>
      <c r="CXN12" s="226"/>
      <c r="CXO12" s="226"/>
      <c r="CXP12" s="226"/>
      <c r="CXQ12" s="226"/>
      <c r="CXR12" s="226"/>
      <c r="CXS12" s="226"/>
      <c r="CXT12" s="226"/>
      <c r="CXU12" s="226"/>
      <c r="CXV12" s="226"/>
      <c r="CXW12" s="226"/>
      <c r="CXX12" s="226"/>
      <c r="CXY12" s="226"/>
      <c r="CXZ12" s="226"/>
      <c r="CYA12" s="226"/>
      <c r="CYB12" s="226"/>
      <c r="CYC12" s="226"/>
      <c r="CYD12" s="226"/>
      <c r="CYE12" s="226"/>
      <c r="CYF12" s="226"/>
      <c r="CYG12" s="226"/>
      <c r="CYH12" s="226"/>
      <c r="CYI12" s="226"/>
      <c r="CYJ12" s="226"/>
      <c r="CYK12" s="226"/>
      <c r="CYL12" s="226"/>
      <c r="CYM12" s="226"/>
      <c r="CYN12" s="226"/>
      <c r="CYO12" s="226"/>
      <c r="CYP12" s="226"/>
      <c r="CYQ12" s="226"/>
      <c r="CYR12" s="226"/>
      <c r="CYS12" s="226"/>
      <c r="CYT12" s="226"/>
      <c r="CYU12" s="226"/>
      <c r="CYV12" s="226"/>
      <c r="CYW12" s="226"/>
      <c r="CYX12" s="226"/>
      <c r="CYY12" s="226"/>
      <c r="CYZ12" s="226"/>
      <c r="CZA12" s="226"/>
      <c r="CZB12" s="226"/>
      <c r="CZC12" s="226"/>
      <c r="CZD12" s="226"/>
      <c r="CZE12" s="226"/>
      <c r="CZF12" s="226"/>
      <c r="CZG12" s="226"/>
      <c r="CZH12" s="226"/>
      <c r="CZI12" s="226"/>
      <c r="CZJ12" s="226"/>
      <c r="CZK12" s="226"/>
      <c r="CZL12" s="226"/>
      <c r="CZM12" s="226"/>
      <c r="CZN12" s="226"/>
      <c r="CZO12" s="226"/>
      <c r="CZP12" s="226"/>
      <c r="CZQ12" s="226"/>
      <c r="CZR12" s="226"/>
      <c r="CZS12" s="226"/>
      <c r="CZT12" s="226"/>
      <c r="CZU12" s="226"/>
      <c r="CZV12" s="226"/>
      <c r="CZW12" s="226"/>
      <c r="CZX12" s="226"/>
      <c r="CZY12" s="226"/>
      <c r="CZZ12" s="226"/>
      <c r="DAA12" s="226"/>
      <c r="DAB12" s="226"/>
      <c r="DAC12" s="226"/>
      <c r="DAD12" s="226"/>
      <c r="DAE12" s="226"/>
      <c r="DAF12" s="226"/>
      <c r="DAG12" s="226"/>
      <c r="DAH12" s="226"/>
      <c r="DAI12" s="226"/>
      <c r="DAJ12" s="226"/>
      <c r="DAK12" s="226"/>
      <c r="DAL12" s="226"/>
      <c r="DAM12" s="226"/>
      <c r="DAN12" s="226"/>
      <c r="DAO12" s="226"/>
      <c r="DAP12" s="226"/>
      <c r="DAQ12" s="226"/>
      <c r="DAR12" s="226"/>
      <c r="DAS12" s="226"/>
      <c r="DAT12" s="226"/>
      <c r="DAU12" s="226"/>
      <c r="DAV12" s="226"/>
      <c r="DAW12" s="226"/>
      <c r="DAX12" s="226"/>
      <c r="DAY12" s="226"/>
      <c r="DAZ12" s="226"/>
      <c r="DBA12" s="226"/>
      <c r="DBB12" s="226"/>
      <c r="DBC12" s="226"/>
      <c r="DBD12" s="226"/>
      <c r="DBE12" s="226"/>
      <c r="DBF12" s="226"/>
      <c r="DBG12" s="226"/>
      <c r="DBH12" s="226"/>
      <c r="DBI12" s="226"/>
      <c r="DBJ12" s="226"/>
      <c r="DBK12" s="226"/>
      <c r="DBL12" s="226"/>
      <c r="DBM12" s="226"/>
      <c r="DBN12" s="226"/>
      <c r="DBO12" s="226"/>
      <c r="DBP12" s="226"/>
      <c r="DBQ12" s="226"/>
      <c r="DBR12" s="226"/>
      <c r="DBS12" s="226"/>
      <c r="DBT12" s="226"/>
      <c r="DBU12" s="226"/>
      <c r="DBV12" s="226"/>
      <c r="DBW12" s="226"/>
      <c r="DBX12" s="226"/>
      <c r="DBY12" s="226"/>
      <c r="DBZ12" s="226"/>
      <c r="DCA12" s="226"/>
      <c r="DCB12" s="226"/>
      <c r="DCC12" s="226"/>
      <c r="DCD12" s="226"/>
      <c r="DCE12" s="226"/>
      <c r="DCF12" s="226"/>
      <c r="DCG12" s="226"/>
      <c r="DCH12" s="226"/>
      <c r="DCI12" s="226"/>
      <c r="DCJ12" s="226"/>
      <c r="DCK12" s="226"/>
      <c r="DCL12" s="226"/>
      <c r="DCM12" s="226"/>
      <c r="DCN12" s="226"/>
      <c r="DCO12" s="226"/>
      <c r="DCP12" s="226"/>
      <c r="DCQ12" s="226"/>
      <c r="DCR12" s="226"/>
      <c r="DCS12" s="226"/>
      <c r="DCT12" s="226"/>
      <c r="DCU12" s="226"/>
      <c r="DCV12" s="226"/>
      <c r="DCW12" s="226"/>
      <c r="DCX12" s="226"/>
      <c r="DCY12" s="226"/>
      <c r="DCZ12" s="226"/>
      <c r="DDA12" s="226"/>
      <c r="DDB12" s="226"/>
      <c r="DDC12" s="226"/>
      <c r="DDD12" s="226"/>
      <c r="DDE12" s="226"/>
      <c r="DDF12" s="226"/>
      <c r="DDG12" s="226"/>
      <c r="DDH12" s="226"/>
      <c r="DDI12" s="226"/>
      <c r="DDJ12" s="226"/>
      <c r="DDK12" s="226"/>
      <c r="DDL12" s="226"/>
      <c r="DDM12" s="226"/>
      <c r="DDN12" s="226"/>
      <c r="DDO12" s="226"/>
      <c r="DDP12" s="226"/>
      <c r="DDQ12" s="226"/>
      <c r="DDR12" s="226"/>
      <c r="DDS12" s="226"/>
      <c r="DDT12" s="226"/>
      <c r="DDU12" s="226"/>
      <c r="DDV12" s="226"/>
      <c r="DDW12" s="226"/>
      <c r="DDX12" s="226"/>
      <c r="DDY12" s="226"/>
      <c r="DDZ12" s="226"/>
      <c r="DEA12" s="226"/>
      <c r="DEB12" s="226"/>
      <c r="DEC12" s="226"/>
      <c r="DED12" s="226"/>
      <c r="DEE12" s="226"/>
      <c r="DEF12" s="226"/>
      <c r="DEG12" s="226"/>
      <c r="DEH12" s="226"/>
      <c r="DEI12" s="226"/>
      <c r="DEJ12" s="226"/>
      <c r="DEK12" s="226"/>
      <c r="DEL12" s="226"/>
      <c r="DEM12" s="226"/>
      <c r="DEN12" s="226"/>
      <c r="DEO12" s="226"/>
      <c r="DEP12" s="226"/>
      <c r="DEQ12" s="226"/>
      <c r="DER12" s="226"/>
      <c r="DES12" s="226"/>
      <c r="DET12" s="226"/>
      <c r="DEU12" s="226"/>
      <c r="DEV12" s="226"/>
      <c r="DEW12" s="226"/>
      <c r="DEX12" s="226"/>
      <c r="DEY12" s="226"/>
      <c r="DEZ12" s="226"/>
      <c r="DFA12" s="226"/>
      <c r="DFB12" s="226"/>
      <c r="DFC12" s="226"/>
      <c r="DFD12" s="226"/>
      <c r="DFE12" s="226"/>
      <c r="DFF12" s="226"/>
      <c r="DFG12" s="226"/>
      <c r="DFH12" s="226"/>
      <c r="DFI12" s="226"/>
      <c r="DFJ12" s="226"/>
      <c r="DFK12" s="226"/>
      <c r="DFL12" s="226"/>
      <c r="DFM12" s="226"/>
      <c r="DFN12" s="226"/>
      <c r="DFO12" s="226"/>
      <c r="DFP12" s="226"/>
      <c r="DFQ12" s="226"/>
      <c r="DFR12" s="226"/>
      <c r="DFS12" s="226"/>
      <c r="DFT12" s="226"/>
      <c r="DFU12" s="226"/>
      <c r="DFV12" s="226"/>
      <c r="DFW12" s="226"/>
      <c r="DFX12" s="226"/>
      <c r="DFY12" s="226"/>
      <c r="DFZ12" s="226"/>
      <c r="DGA12" s="226"/>
      <c r="DGB12" s="226"/>
      <c r="DGC12" s="226"/>
      <c r="DGD12" s="226"/>
      <c r="DGE12" s="226"/>
      <c r="DGF12" s="226"/>
      <c r="DGG12" s="226"/>
      <c r="DGH12" s="226"/>
      <c r="DGI12" s="226"/>
      <c r="DGJ12" s="226"/>
      <c r="DGK12" s="226"/>
      <c r="DGL12" s="226"/>
      <c r="DGM12" s="226"/>
      <c r="DGN12" s="226"/>
      <c r="DGO12" s="226"/>
      <c r="DGP12" s="226"/>
      <c r="DGQ12" s="226"/>
      <c r="DGR12" s="226"/>
      <c r="DGS12" s="226"/>
      <c r="DGT12" s="226"/>
      <c r="DGU12" s="226"/>
      <c r="DGV12" s="226"/>
      <c r="DGW12" s="226"/>
      <c r="DGX12" s="226"/>
      <c r="DGY12" s="226"/>
      <c r="DGZ12" s="226"/>
      <c r="DHA12" s="226"/>
      <c r="DHB12" s="226"/>
      <c r="DHC12" s="226"/>
      <c r="DHD12" s="226"/>
      <c r="DHE12" s="226"/>
      <c r="DHF12" s="226"/>
      <c r="DHG12" s="226"/>
      <c r="DHH12" s="226"/>
      <c r="DHI12" s="226"/>
      <c r="DHJ12" s="226"/>
      <c r="DHK12" s="226"/>
      <c r="DHL12" s="226"/>
      <c r="DHM12" s="226"/>
      <c r="DHN12" s="226"/>
      <c r="DHO12" s="226"/>
      <c r="DHP12" s="226"/>
      <c r="DHQ12" s="226"/>
      <c r="DHR12" s="226"/>
      <c r="DHS12" s="226"/>
      <c r="DHT12" s="226"/>
      <c r="DHU12" s="226"/>
      <c r="DHV12" s="226"/>
      <c r="DHW12" s="226"/>
      <c r="DHX12" s="226"/>
      <c r="DHY12" s="226"/>
      <c r="DHZ12" s="226"/>
      <c r="DIA12" s="226"/>
      <c r="DIB12" s="226"/>
      <c r="DIC12" s="226"/>
      <c r="DID12" s="226"/>
      <c r="DIE12" s="226"/>
      <c r="DIF12" s="226"/>
      <c r="DIG12" s="226"/>
      <c r="DIH12" s="226"/>
      <c r="DII12" s="226"/>
      <c r="DIJ12" s="226"/>
      <c r="DIK12" s="226"/>
      <c r="DIL12" s="226"/>
      <c r="DIM12" s="226"/>
      <c r="DIN12" s="226"/>
      <c r="DIO12" s="226"/>
      <c r="DIP12" s="226"/>
      <c r="DIQ12" s="226"/>
      <c r="DIR12" s="226"/>
      <c r="DIS12" s="226"/>
      <c r="DIT12" s="226"/>
      <c r="DIU12" s="226"/>
      <c r="DIV12" s="226"/>
      <c r="DIW12" s="226"/>
      <c r="DIX12" s="226"/>
      <c r="DIY12" s="226"/>
      <c r="DIZ12" s="226"/>
      <c r="DJA12" s="226"/>
      <c r="DJB12" s="226"/>
      <c r="DJC12" s="226"/>
      <c r="DJD12" s="226"/>
      <c r="DJE12" s="226"/>
      <c r="DJF12" s="226"/>
      <c r="DJG12" s="226"/>
      <c r="DJH12" s="226"/>
      <c r="DJI12" s="226"/>
      <c r="DJJ12" s="226"/>
      <c r="DJK12" s="226"/>
      <c r="DJL12" s="226"/>
      <c r="DJM12" s="226"/>
      <c r="DJN12" s="226"/>
      <c r="DJO12" s="226"/>
      <c r="DJP12" s="226"/>
      <c r="DJQ12" s="226"/>
      <c r="DJR12" s="226"/>
      <c r="DJS12" s="226"/>
      <c r="DJT12" s="226"/>
      <c r="DJU12" s="226"/>
      <c r="DJV12" s="226"/>
      <c r="DJW12" s="226"/>
      <c r="DJX12" s="226"/>
      <c r="DJY12" s="226"/>
      <c r="DJZ12" s="226"/>
      <c r="DKA12" s="226"/>
      <c r="DKB12" s="226"/>
      <c r="DKC12" s="226"/>
      <c r="DKD12" s="226"/>
      <c r="DKE12" s="226"/>
      <c r="DKF12" s="226"/>
      <c r="DKG12" s="226"/>
      <c r="DKH12" s="226"/>
      <c r="DKI12" s="226"/>
      <c r="DKJ12" s="226"/>
      <c r="DKK12" s="226"/>
      <c r="DKL12" s="226"/>
      <c r="DKM12" s="226"/>
      <c r="DKN12" s="226"/>
      <c r="DKO12" s="226"/>
      <c r="DKP12" s="226"/>
      <c r="DKQ12" s="226"/>
      <c r="DKR12" s="226"/>
      <c r="DKS12" s="226"/>
      <c r="DKT12" s="226"/>
      <c r="DKU12" s="226"/>
      <c r="DKV12" s="226"/>
      <c r="DKW12" s="226"/>
      <c r="DKX12" s="226"/>
      <c r="DKY12" s="226"/>
      <c r="DKZ12" s="226"/>
      <c r="DLA12" s="226"/>
      <c r="DLB12" s="226"/>
      <c r="DLC12" s="226"/>
      <c r="DLD12" s="226"/>
      <c r="DLE12" s="226"/>
      <c r="DLF12" s="226"/>
      <c r="DLG12" s="226"/>
      <c r="DLH12" s="226"/>
      <c r="DLI12" s="226"/>
      <c r="DLJ12" s="226"/>
      <c r="DLK12" s="226"/>
      <c r="DLL12" s="226"/>
      <c r="DLM12" s="226"/>
      <c r="DLN12" s="226"/>
      <c r="DLO12" s="226"/>
      <c r="DLP12" s="226"/>
      <c r="DLQ12" s="226"/>
      <c r="DLR12" s="226"/>
      <c r="DLS12" s="226"/>
      <c r="DLT12" s="226"/>
      <c r="DLU12" s="226"/>
      <c r="DLV12" s="226"/>
      <c r="DLW12" s="226"/>
      <c r="DLX12" s="226"/>
      <c r="DLY12" s="226"/>
      <c r="DLZ12" s="226"/>
      <c r="DMA12" s="226"/>
      <c r="DMB12" s="226"/>
      <c r="DMC12" s="226"/>
      <c r="DMD12" s="226"/>
      <c r="DME12" s="226"/>
      <c r="DMF12" s="226"/>
      <c r="DMG12" s="226"/>
      <c r="DMH12" s="226"/>
      <c r="DMI12" s="226"/>
      <c r="DMJ12" s="226"/>
      <c r="DMK12" s="226"/>
      <c r="DML12" s="226"/>
      <c r="DMM12" s="226"/>
      <c r="DMN12" s="226"/>
      <c r="DMO12" s="226"/>
      <c r="DMP12" s="226"/>
      <c r="DMQ12" s="226"/>
      <c r="DMR12" s="226"/>
      <c r="DMS12" s="226"/>
      <c r="DMT12" s="226"/>
      <c r="DMU12" s="226"/>
      <c r="DMV12" s="226"/>
      <c r="DMW12" s="226"/>
      <c r="DMX12" s="226"/>
      <c r="DMY12" s="226"/>
      <c r="DMZ12" s="226"/>
      <c r="DNA12" s="226"/>
      <c r="DNB12" s="226"/>
      <c r="DNC12" s="226"/>
      <c r="DND12" s="226"/>
      <c r="DNE12" s="226"/>
      <c r="DNF12" s="226"/>
      <c r="DNG12" s="226"/>
      <c r="DNH12" s="226"/>
      <c r="DNI12" s="226"/>
      <c r="DNJ12" s="226"/>
      <c r="DNK12" s="226"/>
      <c r="DNL12" s="226"/>
      <c r="DNM12" s="226"/>
      <c r="DNN12" s="226"/>
      <c r="DNO12" s="226"/>
      <c r="DNP12" s="226"/>
      <c r="DNQ12" s="226"/>
      <c r="DNR12" s="226"/>
      <c r="DNS12" s="226"/>
      <c r="DNT12" s="226"/>
      <c r="DNU12" s="226"/>
      <c r="DNV12" s="226"/>
      <c r="DNW12" s="226"/>
      <c r="DNX12" s="226"/>
      <c r="DNY12" s="226"/>
      <c r="DNZ12" s="226"/>
      <c r="DOA12" s="226"/>
      <c r="DOB12" s="226"/>
      <c r="DOC12" s="226"/>
      <c r="DOD12" s="226"/>
      <c r="DOE12" s="226"/>
      <c r="DOF12" s="226"/>
      <c r="DOG12" s="226"/>
      <c r="DOH12" s="226"/>
      <c r="DOI12" s="226"/>
      <c r="DOJ12" s="226"/>
      <c r="DOK12" s="226"/>
      <c r="DOL12" s="226"/>
      <c r="DOM12" s="226"/>
      <c r="DON12" s="226"/>
      <c r="DOO12" s="226"/>
      <c r="DOP12" s="226"/>
      <c r="DOQ12" s="226"/>
      <c r="DOR12" s="226"/>
      <c r="DOS12" s="226"/>
      <c r="DOT12" s="226"/>
      <c r="DOU12" s="226"/>
      <c r="DOV12" s="226"/>
      <c r="DOW12" s="226"/>
      <c r="DOX12" s="226"/>
      <c r="DOY12" s="226"/>
      <c r="DOZ12" s="226"/>
      <c r="DPA12" s="226"/>
      <c r="DPB12" s="226"/>
      <c r="DPC12" s="226"/>
      <c r="DPD12" s="226"/>
      <c r="DPE12" s="226"/>
      <c r="DPF12" s="226"/>
      <c r="DPG12" s="226"/>
      <c r="DPH12" s="226"/>
      <c r="DPI12" s="226"/>
      <c r="DPJ12" s="226"/>
      <c r="DPK12" s="226"/>
      <c r="DPL12" s="226"/>
      <c r="DPM12" s="226"/>
      <c r="DPN12" s="226"/>
      <c r="DPO12" s="226"/>
      <c r="DPP12" s="226"/>
      <c r="DPQ12" s="226"/>
      <c r="DPR12" s="226"/>
      <c r="DPS12" s="226"/>
      <c r="DPT12" s="226"/>
      <c r="DPU12" s="226"/>
      <c r="DPV12" s="226"/>
      <c r="DPW12" s="226"/>
      <c r="DPX12" s="226"/>
      <c r="DPY12" s="226"/>
      <c r="DPZ12" s="226"/>
      <c r="DQA12" s="226"/>
      <c r="DQB12" s="226"/>
      <c r="DQC12" s="226"/>
      <c r="DQD12" s="226"/>
      <c r="DQE12" s="226"/>
      <c r="DQF12" s="226"/>
      <c r="DQG12" s="226"/>
      <c r="DQH12" s="226"/>
      <c r="DQI12" s="226"/>
      <c r="DQJ12" s="226"/>
      <c r="DQK12" s="226"/>
      <c r="DQL12" s="226"/>
      <c r="DQM12" s="226"/>
      <c r="DQN12" s="226"/>
      <c r="DQO12" s="226"/>
      <c r="DQP12" s="226"/>
      <c r="DQQ12" s="226"/>
      <c r="DQR12" s="226"/>
      <c r="DQS12" s="226"/>
      <c r="DQT12" s="226"/>
      <c r="DQU12" s="226"/>
      <c r="DQV12" s="226"/>
      <c r="DQW12" s="226"/>
      <c r="DQX12" s="226"/>
      <c r="DQY12" s="226"/>
      <c r="DQZ12" s="226"/>
      <c r="DRA12" s="226"/>
      <c r="DRB12" s="226"/>
      <c r="DRC12" s="226"/>
      <c r="DRD12" s="226"/>
      <c r="DRE12" s="226"/>
      <c r="DRF12" s="226"/>
      <c r="DRG12" s="226"/>
      <c r="DRH12" s="226"/>
      <c r="DRI12" s="226"/>
      <c r="DRJ12" s="226"/>
      <c r="DRK12" s="226"/>
      <c r="DRL12" s="226"/>
      <c r="DRM12" s="226"/>
      <c r="DRN12" s="226"/>
      <c r="DRO12" s="226"/>
      <c r="DRP12" s="226"/>
      <c r="DRQ12" s="226"/>
      <c r="DRR12" s="226"/>
      <c r="DRS12" s="226"/>
      <c r="DRT12" s="226"/>
      <c r="DRU12" s="226"/>
      <c r="DRV12" s="226"/>
      <c r="DRW12" s="226"/>
      <c r="DRX12" s="226"/>
      <c r="DRY12" s="226"/>
      <c r="DRZ12" s="226"/>
      <c r="DSA12" s="226"/>
      <c r="DSB12" s="226"/>
      <c r="DSC12" s="226"/>
      <c r="DSD12" s="226"/>
      <c r="DSE12" s="226"/>
      <c r="DSF12" s="226"/>
      <c r="DSG12" s="226"/>
      <c r="DSH12" s="226"/>
      <c r="DSI12" s="226"/>
      <c r="DSJ12" s="226"/>
      <c r="DSK12" s="226"/>
      <c r="DSL12" s="226"/>
      <c r="DSM12" s="226"/>
      <c r="DSN12" s="226"/>
      <c r="DSO12" s="226"/>
      <c r="DSP12" s="226"/>
      <c r="DSQ12" s="226"/>
      <c r="DSR12" s="226"/>
      <c r="DSS12" s="226"/>
      <c r="DST12" s="226"/>
      <c r="DSU12" s="226"/>
      <c r="DSV12" s="226"/>
      <c r="DSW12" s="226"/>
      <c r="DSX12" s="226"/>
      <c r="DSY12" s="226"/>
      <c r="DSZ12" s="226"/>
      <c r="DTA12" s="226"/>
      <c r="DTB12" s="226"/>
      <c r="DTC12" s="226"/>
      <c r="DTD12" s="226"/>
      <c r="DTE12" s="226"/>
      <c r="DTF12" s="226"/>
      <c r="DTG12" s="226"/>
      <c r="DTH12" s="226"/>
      <c r="DTI12" s="226"/>
      <c r="DTJ12" s="226"/>
      <c r="DTK12" s="226"/>
      <c r="DTL12" s="226"/>
      <c r="DTM12" s="226"/>
      <c r="DTN12" s="226"/>
      <c r="DTO12" s="226"/>
      <c r="DTP12" s="226"/>
      <c r="DTQ12" s="226"/>
      <c r="DTR12" s="226"/>
      <c r="DTS12" s="226"/>
      <c r="DTT12" s="226"/>
      <c r="DTU12" s="226"/>
      <c r="DTV12" s="226"/>
      <c r="DTW12" s="226"/>
      <c r="DTX12" s="226"/>
      <c r="DTY12" s="226"/>
      <c r="DTZ12" s="226"/>
      <c r="DUA12" s="226"/>
      <c r="DUB12" s="226"/>
      <c r="DUC12" s="226"/>
      <c r="DUD12" s="226"/>
      <c r="DUE12" s="226"/>
      <c r="DUF12" s="226"/>
      <c r="DUG12" s="226"/>
      <c r="DUH12" s="226"/>
      <c r="DUI12" s="226"/>
      <c r="DUJ12" s="226"/>
      <c r="DUK12" s="226"/>
      <c r="DUL12" s="226"/>
      <c r="DUM12" s="226"/>
      <c r="DUN12" s="226"/>
      <c r="DUO12" s="226"/>
      <c r="DUP12" s="226"/>
      <c r="DUQ12" s="226"/>
      <c r="DUR12" s="226"/>
      <c r="DUS12" s="226"/>
      <c r="DUT12" s="226"/>
      <c r="DUU12" s="226"/>
      <c r="DUV12" s="226"/>
      <c r="DUW12" s="226"/>
      <c r="DUX12" s="226"/>
      <c r="DUY12" s="226"/>
      <c r="DUZ12" s="226"/>
      <c r="DVA12" s="226"/>
      <c r="DVB12" s="226"/>
      <c r="DVC12" s="226"/>
      <c r="DVD12" s="226"/>
      <c r="DVE12" s="226"/>
      <c r="DVF12" s="226"/>
      <c r="DVG12" s="226"/>
      <c r="DVH12" s="226"/>
      <c r="DVI12" s="226"/>
      <c r="DVJ12" s="226"/>
      <c r="DVK12" s="226"/>
      <c r="DVL12" s="226"/>
      <c r="DVM12" s="226"/>
      <c r="DVN12" s="226"/>
      <c r="DVO12" s="226"/>
      <c r="DVP12" s="226"/>
      <c r="DVQ12" s="226"/>
      <c r="DVR12" s="226"/>
      <c r="DVS12" s="226"/>
      <c r="DVT12" s="226"/>
      <c r="DVU12" s="226"/>
      <c r="DVV12" s="226"/>
      <c r="DVW12" s="226"/>
      <c r="DVX12" s="226"/>
      <c r="DVY12" s="226"/>
      <c r="DVZ12" s="226"/>
      <c r="DWA12" s="226"/>
      <c r="DWB12" s="226"/>
      <c r="DWC12" s="226"/>
      <c r="DWD12" s="226"/>
      <c r="DWE12" s="226"/>
      <c r="DWF12" s="226"/>
      <c r="DWG12" s="226"/>
      <c r="DWH12" s="226"/>
      <c r="DWI12" s="226"/>
      <c r="DWJ12" s="226"/>
      <c r="DWK12" s="226"/>
      <c r="DWL12" s="226"/>
      <c r="DWM12" s="226"/>
      <c r="DWN12" s="226"/>
      <c r="DWO12" s="226"/>
      <c r="DWP12" s="226"/>
      <c r="DWQ12" s="226"/>
      <c r="DWR12" s="226"/>
      <c r="DWS12" s="226"/>
      <c r="DWT12" s="226"/>
      <c r="DWU12" s="226"/>
      <c r="DWV12" s="226"/>
      <c r="DWW12" s="226"/>
      <c r="DWX12" s="226"/>
      <c r="DWY12" s="226"/>
      <c r="DWZ12" s="226"/>
      <c r="DXA12" s="226"/>
      <c r="DXB12" s="226"/>
      <c r="DXC12" s="226"/>
      <c r="DXD12" s="226"/>
      <c r="DXE12" s="226"/>
      <c r="DXF12" s="226"/>
      <c r="DXG12" s="226"/>
      <c r="DXH12" s="226"/>
      <c r="DXI12" s="226"/>
      <c r="DXJ12" s="226"/>
      <c r="DXK12" s="226"/>
      <c r="DXL12" s="226"/>
      <c r="DXM12" s="226"/>
      <c r="DXN12" s="226"/>
      <c r="DXO12" s="226"/>
      <c r="DXP12" s="226"/>
      <c r="DXQ12" s="226"/>
      <c r="DXR12" s="226"/>
      <c r="DXS12" s="226"/>
      <c r="DXT12" s="226"/>
      <c r="DXU12" s="226"/>
      <c r="DXV12" s="226"/>
      <c r="DXW12" s="226"/>
      <c r="DXX12" s="226"/>
      <c r="DXY12" s="226"/>
      <c r="DXZ12" s="226"/>
      <c r="DYA12" s="226"/>
      <c r="DYB12" s="226"/>
      <c r="DYC12" s="226"/>
      <c r="DYD12" s="226"/>
      <c r="DYE12" s="226"/>
      <c r="DYF12" s="226"/>
      <c r="DYG12" s="226"/>
      <c r="DYH12" s="226"/>
      <c r="DYI12" s="226"/>
      <c r="DYJ12" s="226"/>
      <c r="DYK12" s="226"/>
      <c r="DYL12" s="226"/>
      <c r="DYM12" s="226"/>
      <c r="DYN12" s="226"/>
      <c r="DYO12" s="226"/>
      <c r="DYP12" s="226"/>
      <c r="DYQ12" s="226"/>
      <c r="DYR12" s="226"/>
      <c r="DYS12" s="226"/>
      <c r="DYT12" s="226"/>
      <c r="DYU12" s="226"/>
      <c r="DYV12" s="226"/>
      <c r="DYW12" s="226"/>
      <c r="DYX12" s="226"/>
      <c r="DYY12" s="226"/>
      <c r="DYZ12" s="226"/>
      <c r="DZA12" s="226"/>
      <c r="DZB12" s="226"/>
      <c r="DZC12" s="226"/>
      <c r="DZD12" s="226"/>
      <c r="DZE12" s="226"/>
      <c r="DZF12" s="226"/>
      <c r="DZG12" s="226"/>
      <c r="DZH12" s="226"/>
      <c r="DZI12" s="226"/>
      <c r="DZJ12" s="226"/>
      <c r="DZK12" s="226"/>
      <c r="DZL12" s="226"/>
      <c r="DZM12" s="226"/>
      <c r="DZN12" s="226"/>
      <c r="DZO12" s="226"/>
      <c r="DZP12" s="226"/>
      <c r="DZQ12" s="226"/>
      <c r="DZR12" s="226"/>
      <c r="DZS12" s="226"/>
      <c r="DZT12" s="226"/>
      <c r="DZU12" s="226"/>
      <c r="DZV12" s="226"/>
      <c r="DZW12" s="226"/>
      <c r="DZX12" s="226"/>
      <c r="DZY12" s="226"/>
      <c r="DZZ12" s="226"/>
      <c r="EAA12" s="226"/>
      <c r="EAB12" s="226"/>
      <c r="EAC12" s="226"/>
      <c r="EAD12" s="226"/>
      <c r="EAE12" s="226"/>
      <c r="EAF12" s="226"/>
      <c r="EAG12" s="226"/>
      <c r="EAH12" s="226"/>
      <c r="EAI12" s="226"/>
      <c r="EAJ12" s="226"/>
      <c r="EAK12" s="226"/>
      <c r="EAL12" s="226"/>
      <c r="EAM12" s="226"/>
      <c r="EAN12" s="226"/>
      <c r="EAO12" s="226"/>
      <c r="EAP12" s="226"/>
      <c r="EAQ12" s="226"/>
      <c r="EAR12" s="226"/>
      <c r="EAS12" s="226"/>
      <c r="EAT12" s="226"/>
      <c r="EAU12" s="226"/>
      <c r="EAV12" s="226"/>
      <c r="EAW12" s="226"/>
      <c r="EAX12" s="226"/>
      <c r="EAY12" s="226"/>
      <c r="EAZ12" s="226"/>
      <c r="EBA12" s="226"/>
      <c r="EBB12" s="226"/>
      <c r="EBC12" s="226"/>
      <c r="EBD12" s="226"/>
      <c r="EBE12" s="226"/>
      <c r="EBF12" s="226"/>
      <c r="EBG12" s="226"/>
      <c r="EBH12" s="226"/>
      <c r="EBI12" s="226"/>
      <c r="EBJ12" s="226"/>
      <c r="EBK12" s="226"/>
      <c r="EBL12" s="226"/>
      <c r="EBM12" s="226"/>
      <c r="EBN12" s="226"/>
      <c r="EBO12" s="226"/>
      <c r="EBP12" s="226"/>
      <c r="EBQ12" s="226"/>
      <c r="EBR12" s="226"/>
      <c r="EBS12" s="226"/>
      <c r="EBT12" s="226"/>
      <c r="EBU12" s="226"/>
      <c r="EBV12" s="226"/>
      <c r="EBW12" s="226"/>
      <c r="EBX12" s="226"/>
      <c r="EBY12" s="226"/>
      <c r="EBZ12" s="226"/>
      <c r="ECA12" s="226"/>
      <c r="ECB12" s="226"/>
      <c r="ECC12" s="226"/>
      <c r="ECD12" s="226"/>
      <c r="ECE12" s="226"/>
      <c r="ECF12" s="226"/>
      <c r="ECG12" s="226"/>
      <c r="ECH12" s="226"/>
      <c r="ECI12" s="226"/>
      <c r="ECJ12" s="226"/>
      <c r="ECK12" s="226"/>
      <c r="ECL12" s="226"/>
      <c r="ECM12" s="226"/>
      <c r="ECN12" s="226"/>
      <c r="ECO12" s="226"/>
      <c r="ECP12" s="226"/>
      <c r="ECQ12" s="226"/>
      <c r="ECR12" s="226"/>
      <c r="ECS12" s="226"/>
      <c r="ECT12" s="226"/>
      <c r="ECU12" s="226"/>
      <c r="ECV12" s="226"/>
      <c r="ECW12" s="226"/>
      <c r="ECX12" s="226"/>
      <c r="ECY12" s="226"/>
      <c r="ECZ12" s="226"/>
      <c r="EDA12" s="226"/>
      <c r="EDB12" s="226"/>
      <c r="EDC12" s="226"/>
      <c r="EDD12" s="226"/>
      <c r="EDE12" s="226"/>
      <c r="EDF12" s="226"/>
      <c r="EDG12" s="226"/>
      <c r="EDH12" s="226"/>
      <c r="EDI12" s="226"/>
      <c r="EDJ12" s="226"/>
      <c r="EDK12" s="226"/>
      <c r="EDL12" s="226"/>
      <c r="EDM12" s="226"/>
      <c r="EDN12" s="226"/>
      <c r="EDO12" s="226"/>
      <c r="EDP12" s="226"/>
      <c r="EDQ12" s="226"/>
      <c r="EDR12" s="226"/>
      <c r="EDS12" s="226"/>
      <c r="EDT12" s="226"/>
      <c r="EDU12" s="226"/>
      <c r="EDV12" s="226"/>
      <c r="EDW12" s="226"/>
      <c r="EDX12" s="226"/>
      <c r="EDY12" s="226"/>
      <c r="EDZ12" s="226"/>
      <c r="EEA12" s="226"/>
      <c r="EEB12" s="226"/>
      <c r="EEC12" s="226"/>
      <c r="EED12" s="226"/>
      <c r="EEE12" s="226"/>
      <c r="EEF12" s="226"/>
      <c r="EEG12" s="226"/>
      <c r="EEH12" s="226"/>
      <c r="EEI12" s="226"/>
      <c r="EEJ12" s="226"/>
      <c r="EEK12" s="226"/>
      <c r="EEL12" s="226"/>
      <c r="EEM12" s="226"/>
      <c r="EEN12" s="226"/>
      <c r="EEO12" s="226"/>
      <c r="EEP12" s="226"/>
      <c r="EEQ12" s="226"/>
      <c r="EER12" s="226"/>
      <c r="EES12" s="226"/>
      <c r="EET12" s="226"/>
      <c r="EEU12" s="226"/>
      <c r="EEV12" s="226"/>
      <c r="EEW12" s="226"/>
      <c r="EEX12" s="226"/>
      <c r="EEY12" s="226"/>
      <c r="EEZ12" s="226"/>
      <c r="EFA12" s="226"/>
      <c r="EFB12" s="226"/>
      <c r="EFC12" s="226"/>
      <c r="EFD12" s="226"/>
      <c r="EFE12" s="226"/>
      <c r="EFF12" s="226"/>
      <c r="EFG12" s="226"/>
      <c r="EFH12" s="226"/>
      <c r="EFI12" s="226"/>
      <c r="EFJ12" s="226"/>
      <c r="EFK12" s="226"/>
      <c r="EFL12" s="226"/>
      <c r="EFM12" s="226"/>
      <c r="EFN12" s="226"/>
      <c r="EFO12" s="226"/>
      <c r="EFP12" s="226"/>
      <c r="EFQ12" s="226"/>
      <c r="EFR12" s="226"/>
      <c r="EFS12" s="226"/>
      <c r="EFT12" s="226"/>
      <c r="EFU12" s="226"/>
      <c r="EFV12" s="226"/>
      <c r="EFW12" s="226"/>
      <c r="EFX12" s="226"/>
      <c r="EFY12" s="226"/>
      <c r="EFZ12" s="226"/>
      <c r="EGA12" s="226"/>
      <c r="EGB12" s="226"/>
      <c r="EGC12" s="226"/>
      <c r="EGD12" s="226"/>
      <c r="EGE12" s="226"/>
      <c r="EGF12" s="226"/>
      <c r="EGG12" s="226"/>
      <c r="EGH12" s="226"/>
      <c r="EGI12" s="226"/>
      <c r="EGJ12" s="226"/>
      <c r="EGK12" s="226"/>
      <c r="EGL12" s="226"/>
      <c r="EGM12" s="226"/>
      <c r="EGN12" s="226"/>
      <c r="EGO12" s="226"/>
      <c r="EGP12" s="226"/>
      <c r="EGQ12" s="226"/>
      <c r="EGR12" s="226"/>
      <c r="EGS12" s="226"/>
      <c r="EGT12" s="226"/>
      <c r="EGU12" s="226"/>
      <c r="EGV12" s="226"/>
      <c r="EGW12" s="226"/>
      <c r="EGX12" s="226"/>
      <c r="EGY12" s="226"/>
      <c r="EGZ12" s="226"/>
      <c r="EHA12" s="226"/>
      <c r="EHB12" s="226"/>
      <c r="EHC12" s="226"/>
      <c r="EHD12" s="226"/>
      <c r="EHE12" s="226"/>
      <c r="EHF12" s="226"/>
      <c r="EHG12" s="226"/>
      <c r="EHH12" s="226"/>
      <c r="EHI12" s="226"/>
      <c r="EHJ12" s="226"/>
      <c r="EHK12" s="226"/>
      <c r="EHL12" s="226"/>
      <c r="EHM12" s="226"/>
      <c r="EHN12" s="226"/>
      <c r="EHO12" s="226"/>
      <c r="EHP12" s="226"/>
      <c r="EHQ12" s="226"/>
      <c r="EHR12" s="226"/>
      <c r="EHS12" s="226"/>
      <c r="EHT12" s="226"/>
      <c r="EHU12" s="226"/>
      <c r="EHV12" s="226"/>
      <c r="EHW12" s="226"/>
      <c r="EHX12" s="226"/>
      <c r="EHY12" s="226"/>
      <c r="EHZ12" s="226"/>
      <c r="EIA12" s="226"/>
      <c r="EIB12" s="226"/>
      <c r="EIC12" s="226"/>
      <c r="EID12" s="226"/>
      <c r="EIE12" s="226"/>
      <c r="EIF12" s="226"/>
      <c r="EIG12" s="226"/>
      <c r="EIH12" s="226"/>
      <c r="EII12" s="226"/>
      <c r="EIJ12" s="226"/>
      <c r="EIK12" s="226"/>
      <c r="EIL12" s="226"/>
      <c r="EIM12" s="226"/>
      <c r="EIN12" s="226"/>
      <c r="EIO12" s="226"/>
      <c r="EIP12" s="226"/>
      <c r="EIQ12" s="226"/>
      <c r="EIR12" s="226"/>
      <c r="EIS12" s="226"/>
      <c r="EIT12" s="226"/>
      <c r="EIU12" s="226"/>
      <c r="EIV12" s="226"/>
      <c r="EIW12" s="226"/>
      <c r="EIX12" s="226"/>
      <c r="EIY12" s="226"/>
      <c r="EIZ12" s="226"/>
      <c r="EJA12" s="226"/>
      <c r="EJB12" s="226"/>
      <c r="EJC12" s="226"/>
      <c r="EJD12" s="226"/>
      <c r="EJE12" s="226"/>
      <c r="EJF12" s="226"/>
      <c r="EJG12" s="226"/>
      <c r="EJH12" s="226"/>
      <c r="EJI12" s="226"/>
      <c r="EJJ12" s="226"/>
      <c r="EJK12" s="226"/>
      <c r="EJL12" s="226"/>
      <c r="EJM12" s="226"/>
      <c r="EJN12" s="226"/>
      <c r="EJO12" s="226"/>
      <c r="EJP12" s="226"/>
      <c r="EJQ12" s="226"/>
      <c r="EJR12" s="226"/>
      <c r="EJS12" s="226"/>
      <c r="EJT12" s="226"/>
      <c r="EJU12" s="226"/>
      <c r="EJV12" s="226"/>
      <c r="EJW12" s="226"/>
      <c r="EJX12" s="226"/>
      <c r="EJY12" s="226"/>
      <c r="EJZ12" s="226"/>
      <c r="EKA12" s="226"/>
      <c r="EKB12" s="226"/>
      <c r="EKC12" s="226"/>
      <c r="EKD12" s="226"/>
      <c r="EKE12" s="226"/>
      <c r="EKF12" s="226"/>
      <c r="EKG12" s="226"/>
      <c r="EKH12" s="226"/>
      <c r="EKI12" s="226"/>
      <c r="EKJ12" s="226"/>
      <c r="EKK12" s="226"/>
      <c r="EKL12" s="226"/>
      <c r="EKM12" s="226"/>
      <c r="EKN12" s="226"/>
      <c r="EKO12" s="226"/>
      <c r="EKP12" s="226"/>
      <c r="EKQ12" s="226"/>
      <c r="EKR12" s="226"/>
      <c r="EKS12" s="226"/>
      <c r="EKT12" s="226"/>
      <c r="EKU12" s="226"/>
      <c r="EKV12" s="226"/>
      <c r="EKW12" s="226"/>
      <c r="EKX12" s="226"/>
      <c r="EKY12" s="226"/>
      <c r="EKZ12" s="226"/>
      <c r="ELA12" s="226"/>
      <c r="ELB12" s="226"/>
      <c r="ELC12" s="226"/>
      <c r="ELD12" s="226"/>
      <c r="ELE12" s="226"/>
      <c r="ELF12" s="226"/>
      <c r="ELG12" s="226"/>
      <c r="ELH12" s="226"/>
      <c r="ELI12" s="226"/>
      <c r="ELJ12" s="226"/>
      <c r="ELK12" s="226"/>
      <c r="ELL12" s="226"/>
      <c r="ELM12" s="226"/>
      <c r="ELN12" s="226"/>
      <c r="ELO12" s="226"/>
      <c r="ELP12" s="226"/>
      <c r="ELQ12" s="226"/>
      <c r="ELR12" s="226"/>
      <c r="ELS12" s="226"/>
      <c r="ELT12" s="226"/>
      <c r="ELU12" s="226"/>
      <c r="ELV12" s="226"/>
      <c r="ELW12" s="226"/>
      <c r="ELX12" s="226"/>
      <c r="ELY12" s="226"/>
      <c r="ELZ12" s="226"/>
      <c r="EMA12" s="226"/>
      <c r="EMB12" s="226"/>
      <c r="EMC12" s="226"/>
      <c r="EMD12" s="226"/>
      <c r="EME12" s="226"/>
      <c r="EMF12" s="226"/>
      <c r="EMG12" s="226"/>
      <c r="EMH12" s="226"/>
      <c r="EMI12" s="226"/>
      <c r="EMJ12" s="226"/>
      <c r="EMK12" s="226"/>
      <c r="EML12" s="226"/>
      <c r="EMM12" s="226"/>
      <c r="EMN12" s="226"/>
      <c r="EMO12" s="226"/>
      <c r="EMP12" s="226"/>
      <c r="EMQ12" s="226"/>
      <c r="EMR12" s="226"/>
      <c r="EMS12" s="226"/>
      <c r="EMT12" s="226"/>
      <c r="EMU12" s="226"/>
      <c r="EMV12" s="226"/>
      <c r="EMW12" s="226"/>
      <c r="EMX12" s="226"/>
      <c r="EMY12" s="226"/>
      <c r="EMZ12" s="226"/>
      <c r="ENA12" s="226"/>
      <c r="ENB12" s="226"/>
      <c r="ENC12" s="226"/>
      <c r="END12" s="226"/>
      <c r="ENE12" s="226"/>
      <c r="ENF12" s="226"/>
      <c r="ENG12" s="226"/>
      <c r="ENH12" s="226"/>
      <c r="ENI12" s="226"/>
      <c r="ENJ12" s="226"/>
      <c r="ENK12" s="226"/>
      <c r="ENL12" s="226"/>
      <c r="ENM12" s="226"/>
      <c r="ENN12" s="226"/>
      <c r="ENO12" s="226"/>
      <c r="ENP12" s="226"/>
      <c r="ENQ12" s="226"/>
      <c r="ENR12" s="226"/>
      <c r="ENS12" s="226"/>
      <c r="ENT12" s="226"/>
      <c r="ENU12" s="226"/>
      <c r="ENV12" s="226"/>
      <c r="ENW12" s="226"/>
      <c r="ENX12" s="226"/>
      <c r="ENY12" s="226"/>
      <c r="ENZ12" s="226"/>
      <c r="EOA12" s="226"/>
      <c r="EOB12" s="226"/>
      <c r="EOC12" s="226"/>
      <c r="EOD12" s="226"/>
      <c r="EOE12" s="226"/>
      <c r="EOF12" s="226"/>
      <c r="EOG12" s="226"/>
      <c r="EOH12" s="226"/>
      <c r="EOI12" s="226"/>
      <c r="EOJ12" s="226"/>
      <c r="EOK12" s="226"/>
      <c r="EOL12" s="226"/>
      <c r="EOM12" s="226"/>
      <c r="EON12" s="226"/>
      <c r="EOO12" s="226"/>
      <c r="EOP12" s="226"/>
      <c r="EOQ12" s="226"/>
      <c r="EOR12" s="226"/>
      <c r="EOS12" s="226"/>
      <c r="EOT12" s="226"/>
      <c r="EOU12" s="226"/>
      <c r="EOV12" s="226"/>
      <c r="EOW12" s="226"/>
      <c r="EOX12" s="226"/>
      <c r="EOY12" s="226"/>
      <c r="EOZ12" s="226"/>
      <c r="EPA12" s="226"/>
      <c r="EPB12" s="226"/>
      <c r="EPC12" s="226"/>
      <c r="EPD12" s="226"/>
      <c r="EPE12" s="226"/>
      <c r="EPF12" s="226"/>
      <c r="EPG12" s="226"/>
      <c r="EPH12" s="226"/>
      <c r="EPI12" s="226"/>
      <c r="EPJ12" s="226"/>
      <c r="EPK12" s="226"/>
      <c r="EPL12" s="226"/>
      <c r="EPM12" s="226"/>
      <c r="EPN12" s="226"/>
      <c r="EPO12" s="226"/>
      <c r="EPP12" s="226"/>
      <c r="EPQ12" s="226"/>
      <c r="EPR12" s="226"/>
      <c r="EPS12" s="226"/>
      <c r="EPT12" s="226"/>
      <c r="EPU12" s="226"/>
      <c r="EPV12" s="226"/>
      <c r="EPW12" s="226"/>
      <c r="EPX12" s="226"/>
      <c r="EPY12" s="226"/>
      <c r="EPZ12" s="226"/>
      <c r="EQA12" s="226"/>
      <c r="EQB12" s="226"/>
      <c r="EQC12" s="226"/>
      <c r="EQD12" s="226"/>
      <c r="EQE12" s="226"/>
      <c r="EQF12" s="226"/>
      <c r="EQG12" s="226"/>
      <c r="EQH12" s="226"/>
      <c r="EQI12" s="226"/>
      <c r="EQJ12" s="226"/>
      <c r="EQK12" s="226"/>
      <c r="EQL12" s="226"/>
      <c r="EQM12" s="226"/>
      <c r="EQN12" s="226"/>
      <c r="EQO12" s="226"/>
      <c r="EQP12" s="226"/>
      <c r="EQQ12" s="226"/>
      <c r="EQR12" s="226"/>
      <c r="EQS12" s="226"/>
      <c r="EQT12" s="226"/>
      <c r="EQU12" s="226"/>
      <c r="EQV12" s="226"/>
      <c r="EQW12" s="226"/>
      <c r="EQX12" s="226"/>
      <c r="EQY12" s="226"/>
      <c r="EQZ12" s="226"/>
      <c r="ERA12" s="226"/>
      <c r="ERB12" s="226"/>
      <c r="ERC12" s="226"/>
      <c r="ERD12" s="226"/>
      <c r="ERE12" s="226"/>
      <c r="ERF12" s="226"/>
      <c r="ERG12" s="226"/>
      <c r="ERH12" s="226"/>
      <c r="ERI12" s="226"/>
      <c r="ERJ12" s="226"/>
      <c r="ERK12" s="226"/>
      <c r="ERL12" s="226"/>
      <c r="ERM12" s="226"/>
      <c r="ERN12" s="226"/>
      <c r="ERO12" s="226"/>
      <c r="ERP12" s="226"/>
      <c r="ERQ12" s="226"/>
      <c r="ERR12" s="226"/>
      <c r="ERS12" s="226"/>
      <c r="ERT12" s="226"/>
      <c r="ERU12" s="226"/>
      <c r="ERV12" s="226"/>
      <c r="ERW12" s="226"/>
      <c r="ERX12" s="226"/>
      <c r="ERY12" s="226"/>
      <c r="ERZ12" s="226"/>
      <c r="ESA12" s="226"/>
      <c r="ESB12" s="226"/>
      <c r="ESC12" s="226"/>
      <c r="ESD12" s="226"/>
      <c r="ESE12" s="226"/>
      <c r="ESF12" s="226"/>
      <c r="ESG12" s="226"/>
      <c r="ESH12" s="226"/>
      <c r="ESI12" s="226"/>
      <c r="ESJ12" s="226"/>
      <c r="ESK12" s="226"/>
      <c r="ESL12" s="226"/>
      <c r="ESM12" s="226"/>
      <c r="ESN12" s="226"/>
      <c r="ESO12" s="226"/>
      <c r="ESP12" s="226"/>
      <c r="ESQ12" s="226"/>
      <c r="ESR12" s="226"/>
      <c r="ESS12" s="226"/>
      <c r="EST12" s="226"/>
      <c r="ESU12" s="226"/>
      <c r="ESV12" s="226"/>
      <c r="ESW12" s="226"/>
      <c r="ESX12" s="226"/>
      <c r="ESY12" s="226"/>
      <c r="ESZ12" s="226"/>
      <c r="ETA12" s="226"/>
      <c r="ETB12" s="226"/>
      <c r="ETC12" s="226"/>
      <c r="ETD12" s="226"/>
      <c r="ETE12" s="226"/>
      <c r="ETF12" s="226"/>
      <c r="ETG12" s="226"/>
      <c r="ETH12" s="226"/>
      <c r="ETI12" s="226"/>
      <c r="ETJ12" s="226"/>
      <c r="ETK12" s="226"/>
      <c r="ETL12" s="226"/>
      <c r="ETM12" s="226"/>
      <c r="ETN12" s="226"/>
      <c r="ETO12" s="226"/>
      <c r="ETP12" s="226"/>
      <c r="ETQ12" s="226"/>
      <c r="ETR12" s="226"/>
      <c r="ETS12" s="226"/>
      <c r="ETT12" s="226"/>
      <c r="ETU12" s="226"/>
      <c r="ETV12" s="226"/>
      <c r="ETW12" s="226"/>
      <c r="ETX12" s="226"/>
      <c r="ETY12" s="226"/>
      <c r="ETZ12" s="226"/>
      <c r="EUA12" s="226"/>
      <c r="EUB12" s="226"/>
      <c r="EUC12" s="226"/>
      <c r="EUD12" s="226"/>
      <c r="EUE12" s="226"/>
      <c r="EUF12" s="226"/>
      <c r="EUG12" s="226"/>
      <c r="EUH12" s="226"/>
      <c r="EUI12" s="226"/>
      <c r="EUJ12" s="226"/>
      <c r="EUK12" s="226"/>
      <c r="EUL12" s="226"/>
      <c r="EUM12" s="226"/>
      <c r="EUN12" s="226"/>
      <c r="EUO12" s="226"/>
      <c r="EUP12" s="226"/>
      <c r="EUQ12" s="226"/>
      <c r="EUR12" s="226"/>
      <c r="EUS12" s="226"/>
      <c r="EUT12" s="226"/>
      <c r="EUU12" s="226"/>
      <c r="EUV12" s="226"/>
      <c r="EUW12" s="226"/>
      <c r="EUX12" s="226"/>
      <c r="EUY12" s="226"/>
      <c r="EUZ12" s="226"/>
      <c r="EVA12" s="226"/>
      <c r="EVB12" s="226"/>
      <c r="EVC12" s="226"/>
      <c r="EVD12" s="226"/>
      <c r="EVE12" s="226"/>
      <c r="EVF12" s="226"/>
      <c r="EVG12" s="226"/>
      <c r="EVH12" s="226"/>
      <c r="EVI12" s="226"/>
      <c r="EVJ12" s="226"/>
      <c r="EVK12" s="226"/>
      <c r="EVL12" s="226"/>
      <c r="EVM12" s="226"/>
      <c r="EVN12" s="226"/>
      <c r="EVO12" s="226"/>
      <c r="EVP12" s="226"/>
      <c r="EVQ12" s="226"/>
      <c r="EVR12" s="226"/>
      <c r="EVS12" s="226"/>
      <c r="EVT12" s="226"/>
      <c r="EVU12" s="226"/>
      <c r="EVV12" s="226"/>
      <c r="EVW12" s="226"/>
      <c r="EVX12" s="226"/>
      <c r="EVY12" s="226"/>
      <c r="EVZ12" s="226"/>
      <c r="EWA12" s="226"/>
      <c r="EWB12" s="226"/>
      <c r="EWC12" s="226"/>
      <c r="EWD12" s="226"/>
      <c r="EWE12" s="226"/>
      <c r="EWF12" s="226"/>
      <c r="EWG12" s="226"/>
      <c r="EWH12" s="226"/>
      <c r="EWI12" s="226"/>
      <c r="EWJ12" s="226"/>
      <c r="EWK12" s="226"/>
      <c r="EWL12" s="226"/>
      <c r="EWM12" s="226"/>
      <c r="EWN12" s="226"/>
      <c r="EWO12" s="226"/>
      <c r="EWP12" s="226"/>
      <c r="EWQ12" s="226"/>
      <c r="EWR12" s="226"/>
      <c r="EWS12" s="226"/>
      <c r="EWT12" s="226"/>
      <c r="EWU12" s="226"/>
      <c r="EWV12" s="226"/>
      <c r="EWW12" s="226"/>
      <c r="EWX12" s="226"/>
      <c r="EWY12" s="226"/>
      <c r="EWZ12" s="226"/>
      <c r="EXA12" s="226"/>
      <c r="EXB12" s="226"/>
      <c r="EXC12" s="226"/>
      <c r="EXD12" s="226"/>
      <c r="EXE12" s="226"/>
      <c r="EXF12" s="226"/>
      <c r="EXG12" s="226"/>
      <c r="EXH12" s="226"/>
      <c r="EXI12" s="226"/>
      <c r="EXJ12" s="226"/>
      <c r="EXK12" s="226"/>
      <c r="EXL12" s="226"/>
      <c r="EXM12" s="226"/>
      <c r="EXN12" s="226"/>
      <c r="EXO12" s="226"/>
      <c r="EXP12" s="226"/>
      <c r="EXQ12" s="226"/>
      <c r="EXR12" s="226"/>
      <c r="EXS12" s="226"/>
      <c r="EXT12" s="226"/>
      <c r="EXU12" s="226"/>
      <c r="EXV12" s="226"/>
      <c r="EXW12" s="226"/>
      <c r="EXX12" s="226"/>
      <c r="EXY12" s="226"/>
      <c r="EXZ12" s="226"/>
      <c r="EYA12" s="226"/>
      <c r="EYB12" s="226"/>
      <c r="EYC12" s="226"/>
      <c r="EYD12" s="226"/>
      <c r="EYE12" s="226"/>
      <c r="EYF12" s="226"/>
      <c r="EYG12" s="226"/>
      <c r="EYH12" s="226"/>
      <c r="EYI12" s="226"/>
      <c r="EYJ12" s="226"/>
      <c r="EYK12" s="226"/>
      <c r="EYL12" s="226"/>
      <c r="EYM12" s="226"/>
      <c r="EYN12" s="226"/>
      <c r="EYO12" s="226"/>
      <c r="EYP12" s="226"/>
      <c r="EYQ12" s="226"/>
      <c r="EYR12" s="226"/>
      <c r="EYS12" s="226"/>
      <c r="EYT12" s="226"/>
      <c r="EYU12" s="226"/>
      <c r="EYV12" s="226"/>
      <c r="EYW12" s="226"/>
      <c r="EYX12" s="226"/>
      <c r="EYY12" s="226"/>
      <c r="EYZ12" s="226"/>
      <c r="EZA12" s="226"/>
      <c r="EZB12" s="226"/>
      <c r="EZC12" s="226"/>
      <c r="EZD12" s="226"/>
      <c r="EZE12" s="226"/>
      <c r="EZF12" s="226"/>
      <c r="EZG12" s="226"/>
      <c r="EZH12" s="226"/>
      <c r="EZI12" s="226"/>
      <c r="EZJ12" s="226"/>
      <c r="EZK12" s="226"/>
      <c r="EZL12" s="226"/>
      <c r="EZM12" s="226"/>
      <c r="EZN12" s="226"/>
      <c r="EZO12" s="226"/>
      <c r="EZP12" s="226"/>
      <c r="EZQ12" s="226"/>
      <c r="EZR12" s="226"/>
      <c r="EZS12" s="226"/>
      <c r="EZT12" s="226"/>
      <c r="EZU12" s="226"/>
      <c r="EZV12" s="226"/>
      <c r="EZW12" s="226"/>
      <c r="EZX12" s="226"/>
      <c r="EZY12" s="226"/>
      <c r="EZZ12" s="226"/>
      <c r="FAA12" s="226"/>
      <c r="FAB12" s="226"/>
      <c r="FAC12" s="226"/>
      <c r="FAD12" s="226"/>
      <c r="FAE12" s="226"/>
      <c r="FAF12" s="226"/>
      <c r="FAG12" s="226"/>
      <c r="FAH12" s="226"/>
      <c r="FAI12" s="226"/>
      <c r="FAJ12" s="226"/>
      <c r="FAK12" s="226"/>
      <c r="FAL12" s="226"/>
      <c r="FAM12" s="226"/>
      <c r="FAN12" s="226"/>
      <c r="FAO12" s="226"/>
      <c r="FAP12" s="226"/>
      <c r="FAQ12" s="226"/>
      <c r="FAR12" s="226"/>
      <c r="FAS12" s="226"/>
      <c r="FAT12" s="226"/>
      <c r="FAU12" s="226"/>
      <c r="FAV12" s="226"/>
      <c r="FAW12" s="226"/>
      <c r="FAX12" s="226"/>
      <c r="FAY12" s="226"/>
      <c r="FAZ12" s="226"/>
      <c r="FBA12" s="226"/>
      <c r="FBB12" s="226"/>
      <c r="FBC12" s="226"/>
      <c r="FBD12" s="226"/>
      <c r="FBE12" s="226"/>
      <c r="FBF12" s="226"/>
      <c r="FBG12" s="226"/>
      <c r="FBH12" s="226"/>
      <c r="FBI12" s="226"/>
      <c r="FBJ12" s="226"/>
      <c r="FBK12" s="226"/>
      <c r="FBL12" s="226"/>
      <c r="FBM12" s="226"/>
      <c r="FBN12" s="226"/>
      <c r="FBO12" s="226"/>
      <c r="FBP12" s="226"/>
      <c r="FBQ12" s="226"/>
      <c r="FBR12" s="226"/>
      <c r="FBS12" s="226"/>
      <c r="FBT12" s="226"/>
      <c r="FBU12" s="226"/>
      <c r="FBV12" s="226"/>
      <c r="FBW12" s="226"/>
      <c r="FBX12" s="226"/>
      <c r="FBY12" s="226"/>
      <c r="FBZ12" s="226"/>
      <c r="FCA12" s="226"/>
      <c r="FCB12" s="226"/>
      <c r="FCC12" s="226"/>
      <c r="FCD12" s="226"/>
      <c r="FCE12" s="226"/>
      <c r="FCF12" s="226"/>
      <c r="FCG12" s="226"/>
      <c r="FCH12" s="226"/>
      <c r="FCI12" s="226"/>
      <c r="FCJ12" s="226"/>
      <c r="FCK12" s="226"/>
      <c r="FCL12" s="226"/>
      <c r="FCM12" s="226"/>
      <c r="FCN12" s="226"/>
      <c r="FCO12" s="226"/>
      <c r="FCP12" s="226"/>
      <c r="FCQ12" s="226"/>
      <c r="FCR12" s="226"/>
      <c r="FCS12" s="226"/>
      <c r="FCT12" s="226"/>
      <c r="FCU12" s="226"/>
      <c r="FCV12" s="226"/>
      <c r="FCW12" s="226"/>
      <c r="FCX12" s="226"/>
      <c r="FCY12" s="226"/>
      <c r="FCZ12" s="226"/>
      <c r="FDA12" s="226"/>
      <c r="FDB12" s="226"/>
      <c r="FDC12" s="226"/>
      <c r="FDD12" s="226"/>
      <c r="FDE12" s="226"/>
      <c r="FDF12" s="226"/>
      <c r="FDG12" s="226"/>
      <c r="FDH12" s="226"/>
      <c r="FDI12" s="226"/>
      <c r="FDJ12" s="226"/>
      <c r="FDK12" s="226"/>
      <c r="FDL12" s="226"/>
      <c r="FDM12" s="226"/>
      <c r="FDN12" s="226"/>
      <c r="FDO12" s="226"/>
      <c r="FDP12" s="226"/>
      <c r="FDQ12" s="226"/>
      <c r="FDR12" s="226"/>
      <c r="FDS12" s="226"/>
      <c r="FDT12" s="226"/>
      <c r="FDU12" s="226"/>
      <c r="FDV12" s="226"/>
      <c r="FDW12" s="226"/>
      <c r="FDX12" s="226"/>
      <c r="FDY12" s="226"/>
      <c r="FDZ12" s="226"/>
      <c r="FEA12" s="226"/>
      <c r="FEB12" s="226"/>
      <c r="FEC12" s="226"/>
      <c r="FED12" s="226"/>
      <c r="FEE12" s="226"/>
      <c r="FEF12" s="226"/>
      <c r="FEG12" s="226"/>
      <c r="FEH12" s="226"/>
      <c r="FEI12" s="226"/>
      <c r="FEJ12" s="226"/>
      <c r="FEK12" s="226"/>
      <c r="FEL12" s="226"/>
      <c r="FEM12" s="226"/>
      <c r="FEN12" s="226"/>
      <c r="FEO12" s="226"/>
      <c r="FEP12" s="226"/>
      <c r="FEQ12" s="226"/>
      <c r="FER12" s="226"/>
      <c r="FES12" s="226"/>
      <c r="FET12" s="226"/>
      <c r="FEU12" s="226"/>
      <c r="FEV12" s="226"/>
      <c r="FEW12" s="226"/>
      <c r="FEX12" s="226"/>
      <c r="FEY12" s="226"/>
      <c r="FEZ12" s="226"/>
      <c r="FFA12" s="226"/>
      <c r="FFB12" s="226"/>
      <c r="FFC12" s="226"/>
      <c r="FFD12" s="226"/>
      <c r="FFE12" s="226"/>
      <c r="FFF12" s="226"/>
      <c r="FFG12" s="226"/>
      <c r="FFH12" s="226"/>
      <c r="FFI12" s="226"/>
      <c r="FFJ12" s="226"/>
      <c r="FFK12" s="226"/>
      <c r="FFL12" s="226"/>
      <c r="FFM12" s="226"/>
      <c r="FFN12" s="226"/>
      <c r="FFO12" s="226"/>
      <c r="FFP12" s="226"/>
      <c r="FFQ12" s="226"/>
      <c r="FFR12" s="226"/>
      <c r="FFS12" s="226"/>
      <c r="FFT12" s="226"/>
      <c r="FFU12" s="226"/>
      <c r="FFV12" s="226"/>
      <c r="FFW12" s="226"/>
      <c r="FFX12" s="226"/>
      <c r="FFY12" s="226"/>
      <c r="FFZ12" s="226"/>
      <c r="FGA12" s="226"/>
      <c r="FGB12" s="226"/>
      <c r="FGC12" s="226"/>
      <c r="FGD12" s="226"/>
      <c r="FGE12" s="226"/>
      <c r="FGF12" s="226"/>
      <c r="FGG12" s="226"/>
      <c r="FGH12" s="226"/>
      <c r="FGI12" s="226"/>
      <c r="FGJ12" s="226"/>
      <c r="FGK12" s="226"/>
      <c r="FGL12" s="226"/>
      <c r="FGM12" s="226"/>
      <c r="FGN12" s="226"/>
      <c r="FGO12" s="226"/>
      <c r="FGP12" s="226"/>
      <c r="FGQ12" s="226"/>
      <c r="FGR12" s="226"/>
      <c r="FGS12" s="226"/>
      <c r="FGT12" s="226"/>
      <c r="FGU12" s="226"/>
      <c r="FGV12" s="226"/>
      <c r="FGW12" s="226"/>
      <c r="FGX12" s="226"/>
      <c r="FGY12" s="226"/>
      <c r="FGZ12" s="226"/>
      <c r="FHA12" s="226"/>
      <c r="FHB12" s="226"/>
      <c r="FHC12" s="226"/>
      <c r="FHD12" s="226"/>
      <c r="FHE12" s="226"/>
      <c r="FHF12" s="226"/>
      <c r="FHG12" s="226"/>
      <c r="FHH12" s="226"/>
      <c r="FHI12" s="226"/>
      <c r="FHJ12" s="226"/>
      <c r="FHK12" s="226"/>
      <c r="FHL12" s="226"/>
      <c r="FHM12" s="226"/>
      <c r="FHN12" s="226"/>
      <c r="FHO12" s="226"/>
      <c r="FHP12" s="226"/>
      <c r="FHQ12" s="226"/>
      <c r="FHR12" s="226"/>
      <c r="FHS12" s="226"/>
      <c r="FHT12" s="226"/>
      <c r="FHU12" s="226"/>
      <c r="FHV12" s="226"/>
      <c r="FHW12" s="226"/>
      <c r="FHX12" s="226"/>
      <c r="FHY12" s="226"/>
      <c r="FHZ12" s="226"/>
      <c r="FIA12" s="226"/>
      <c r="FIB12" s="226"/>
      <c r="FIC12" s="226"/>
      <c r="FID12" s="226"/>
      <c r="FIE12" s="226"/>
      <c r="FIF12" s="226"/>
      <c r="FIG12" s="226"/>
      <c r="FIH12" s="226"/>
      <c r="FII12" s="226"/>
      <c r="FIJ12" s="226"/>
      <c r="FIK12" s="226"/>
      <c r="FIL12" s="226"/>
      <c r="FIM12" s="226"/>
      <c r="FIN12" s="226"/>
      <c r="FIO12" s="226"/>
      <c r="FIP12" s="226"/>
      <c r="FIQ12" s="226"/>
      <c r="FIR12" s="226"/>
      <c r="FIS12" s="226"/>
      <c r="FIT12" s="226"/>
      <c r="FIU12" s="226"/>
      <c r="FIV12" s="226"/>
      <c r="FIW12" s="226"/>
      <c r="FIX12" s="226"/>
      <c r="FIY12" s="226"/>
      <c r="FIZ12" s="226"/>
      <c r="FJA12" s="226"/>
      <c r="FJB12" s="226"/>
      <c r="FJC12" s="226"/>
      <c r="FJD12" s="226"/>
      <c r="FJE12" s="226"/>
      <c r="FJF12" s="226"/>
      <c r="FJG12" s="226"/>
      <c r="FJH12" s="226"/>
      <c r="FJI12" s="226"/>
      <c r="FJJ12" s="226"/>
      <c r="FJK12" s="226"/>
      <c r="FJL12" s="226"/>
      <c r="FJM12" s="226"/>
      <c r="FJN12" s="226"/>
      <c r="FJO12" s="226"/>
      <c r="FJP12" s="226"/>
      <c r="FJQ12" s="226"/>
      <c r="FJR12" s="226"/>
      <c r="FJS12" s="226"/>
      <c r="FJT12" s="226"/>
      <c r="FJU12" s="226"/>
      <c r="FJV12" s="226"/>
      <c r="FJW12" s="226"/>
      <c r="FJX12" s="226"/>
      <c r="FJY12" s="226"/>
      <c r="FJZ12" s="226"/>
      <c r="FKA12" s="226"/>
      <c r="FKB12" s="226"/>
      <c r="FKC12" s="226"/>
      <c r="FKD12" s="226"/>
      <c r="FKE12" s="226"/>
      <c r="FKF12" s="226"/>
      <c r="FKG12" s="226"/>
      <c r="FKH12" s="226"/>
      <c r="FKI12" s="226"/>
      <c r="FKJ12" s="226"/>
      <c r="FKK12" s="226"/>
      <c r="FKL12" s="226"/>
      <c r="FKM12" s="226"/>
      <c r="FKN12" s="226"/>
      <c r="FKO12" s="226"/>
      <c r="FKP12" s="226"/>
      <c r="FKQ12" s="226"/>
      <c r="FKR12" s="226"/>
      <c r="FKS12" s="226"/>
      <c r="FKT12" s="226"/>
      <c r="FKU12" s="226"/>
      <c r="FKV12" s="226"/>
      <c r="FKW12" s="226"/>
      <c r="FKX12" s="226"/>
      <c r="FKY12" s="226"/>
      <c r="FKZ12" s="226"/>
      <c r="FLA12" s="226"/>
      <c r="FLB12" s="226"/>
      <c r="FLC12" s="226"/>
      <c r="FLD12" s="226"/>
      <c r="FLE12" s="226"/>
      <c r="FLF12" s="226"/>
      <c r="FLG12" s="226"/>
      <c r="FLH12" s="226"/>
      <c r="FLI12" s="226"/>
      <c r="FLJ12" s="226"/>
      <c r="FLK12" s="226"/>
      <c r="FLL12" s="226"/>
      <c r="FLM12" s="226"/>
      <c r="FLN12" s="226"/>
      <c r="FLO12" s="226"/>
      <c r="FLP12" s="226"/>
      <c r="FLQ12" s="226"/>
      <c r="FLR12" s="226"/>
      <c r="FLS12" s="226"/>
      <c r="FLT12" s="226"/>
      <c r="FLU12" s="226"/>
      <c r="FLV12" s="226"/>
      <c r="FLW12" s="226"/>
      <c r="FLX12" s="226"/>
      <c r="FLY12" s="226"/>
      <c r="FLZ12" s="226"/>
      <c r="FMA12" s="226"/>
      <c r="FMB12" s="226"/>
      <c r="FMC12" s="226"/>
      <c r="FMD12" s="226"/>
      <c r="FME12" s="226"/>
      <c r="FMF12" s="226"/>
      <c r="FMG12" s="226"/>
      <c r="FMH12" s="226"/>
      <c r="FMI12" s="226"/>
      <c r="FMJ12" s="226"/>
      <c r="FMK12" s="226"/>
      <c r="FML12" s="226"/>
      <c r="FMM12" s="226"/>
      <c r="FMN12" s="226"/>
      <c r="FMO12" s="226"/>
      <c r="FMP12" s="226"/>
      <c r="FMQ12" s="226"/>
      <c r="FMR12" s="226"/>
      <c r="FMS12" s="226"/>
      <c r="FMT12" s="226"/>
      <c r="FMU12" s="226"/>
      <c r="FMV12" s="226"/>
      <c r="FMW12" s="226"/>
      <c r="FMX12" s="226"/>
      <c r="FMY12" s="226"/>
      <c r="FMZ12" s="226"/>
      <c r="FNA12" s="226"/>
      <c r="FNB12" s="226"/>
      <c r="FNC12" s="226"/>
      <c r="FND12" s="226"/>
      <c r="FNE12" s="226"/>
      <c r="FNF12" s="226"/>
      <c r="FNG12" s="226"/>
      <c r="FNH12" s="226"/>
      <c r="FNI12" s="226"/>
      <c r="FNJ12" s="226"/>
      <c r="FNK12" s="226"/>
      <c r="FNL12" s="226"/>
      <c r="FNM12" s="226"/>
      <c r="FNN12" s="226"/>
      <c r="FNO12" s="226"/>
      <c r="FNP12" s="226"/>
      <c r="FNQ12" s="226"/>
      <c r="FNR12" s="226"/>
      <c r="FNS12" s="226"/>
      <c r="FNT12" s="226"/>
      <c r="FNU12" s="226"/>
      <c r="FNV12" s="226"/>
      <c r="FNW12" s="226"/>
      <c r="FNX12" s="226"/>
      <c r="FNY12" s="226"/>
      <c r="FNZ12" s="226"/>
      <c r="FOA12" s="226"/>
      <c r="FOB12" s="226"/>
      <c r="FOC12" s="226"/>
      <c r="FOD12" s="226"/>
      <c r="FOE12" s="226"/>
      <c r="FOF12" s="226"/>
      <c r="FOG12" s="226"/>
      <c r="FOH12" s="226"/>
      <c r="FOI12" s="226"/>
      <c r="FOJ12" s="226"/>
      <c r="FOK12" s="226"/>
      <c r="FOL12" s="226"/>
      <c r="FOM12" s="226"/>
      <c r="FON12" s="226"/>
      <c r="FOO12" s="226"/>
      <c r="FOP12" s="226"/>
      <c r="FOQ12" s="226"/>
      <c r="FOR12" s="226"/>
      <c r="FOS12" s="226"/>
      <c r="FOT12" s="226"/>
      <c r="FOU12" s="226"/>
      <c r="FOV12" s="226"/>
      <c r="FOW12" s="226"/>
      <c r="FOX12" s="226"/>
      <c r="FOY12" s="226"/>
      <c r="FOZ12" s="226"/>
      <c r="FPA12" s="226"/>
      <c r="FPB12" s="226"/>
      <c r="FPC12" s="226"/>
      <c r="FPD12" s="226"/>
      <c r="FPE12" s="226"/>
      <c r="FPF12" s="226"/>
      <c r="FPG12" s="226"/>
      <c r="FPH12" s="226"/>
      <c r="FPI12" s="226"/>
      <c r="FPJ12" s="226"/>
      <c r="FPK12" s="226"/>
      <c r="FPL12" s="226"/>
      <c r="FPM12" s="226"/>
      <c r="FPN12" s="226"/>
      <c r="FPO12" s="226"/>
      <c r="FPP12" s="226"/>
      <c r="FPQ12" s="226"/>
      <c r="FPR12" s="226"/>
      <c r="FPS12" s="226"/>
      <c r="FPT12" s="226"/>
      <c r="FPU12" s="226"/>
      <c r="FPV12" s="226"/>
      <c r="FPW12" s="226"/>
      <c r="FPX12" s="226"/>
      <c r="FPY12" s="226"/>
      <c r="FPZ12" s="226"/>
      <c r="FQA12" s="226"/>
      <c r="FQB12" s="226"/>
      <c r="FQC12" s="226"/>
      <c r="FQD12" s="226"/>
      <c r="FQE12" s="226"/>
      <c r="FQF12" s="226"/>
      <c r="FQG12" s="226"/>
      <c r="FQH12" s="226"/>
      <c r="FQI12" s="226"/>
      <c r="FQJ12" s="226"/>
      <c r="FQK12" s="226"/>
      <c r="FQL12" s="226"/>
      <c r="FQM12" s="226"/>
      <c r="FQN12" s="226"/>
      <c r="FQO12" s="226"/>
      <c r="FQP12" s="226"/>
      <c r="FQQ12" s="226"/>
      <c r="FQR12" s="226"/>
      <c r="FQS12" s="226"/>
      <c r="FQT12" s="226"/>
      <c r="FQU12" s="226"/>
      <c r="FQV12" s="226"/>
      <c r="FQW12" s="226"/>
      <c r="FQX12" s="226"/>
      <c r="FQY12" s="226"/>
      <c r="FQZ12" s="226"/>
      <c r="FRA12" s="226"/>
      <c r="FRB12" s="226"/>
      <c r="FRC12" s="226"/>
      <c r="FRD12" s="226"/>
      <c r="FRE12" s="226"/>
      <c r="FRF12" s="226"/>
      <c r="FRG12" s="226"/>
      <c r="FRH12" s="226"/>
      <c r="FRI12" s="226"/>
      <c r="FRJ12" s="226"/>
      <c r="FRK12" s="226"/>
      <c r="FRL12" s="226"/>
      <c r="FRM12" s="226"/>
      <c r="FRN12" s="226"/>
      <c r="FRO12" s="226"/>
      <c r="FRP12" s="226"/>
      <c r="FRQ12" s="226"/>
      <c r="FRR12" s="226"/>
      <c r="FRS12" s="226"/>
      <c r="FRT12" s="226"/>
      <c r="FRU12" s="226"/>
      <c r="FRV12" s="226"/>
      <c r="FRW12" s="226"/>
      <c r="FRX12" s="226"/>
      <c r="FRY12" s="226"/>
      <c r="FRZ12" s="226"/>
      <c r="FSA12" s="226"/>
      <c r="FSB12" s="226"/>
      <c r="FSC12" s="226"/>
      <c r="FSD12" s="226"/>
      <c r="FSE12" s="226"/>
      <c r="FSF12" s="226"/>
      <c r="FSG12" s="226"/>
      <c r="FSH12" s="226"/>
      <c r="FSI12" s="226"/>
      <c r="FSJ12" s="226"/>
      <c r="FSK12" s="226"/>
      <c r="FSL12" s="226"/>
      <c r="FSM12" s="226"/>
      <c r="FSN12" s="226"/>
      <c r="FSO12" s="226"/>
      <c r="FSP12" s="226"/>
      <c r="FSQ12" s="226"/>
      <c r="FSR12" s="226"/>
      <c r="FSS12" s="226"/>
      <c r="FST12" s="226"/>
      <c r="FSU12" s="226"/>
      <c r="FSV12" s="226"/>
      <c r="FSW12" s="226"/>
      <c r="FSX12" s="226"/>
      <c r="FSY12" s="226"/>
      <c r="FSZ12" s="226"/>
      <c r="FTA12" s="226"/>
      <c r="FTB12" s="226"/>
      <c r="FTC12" s="226"/>
      <c r="FTD12" s="226"/>
      <c r="FTE12" s="226"/>
      <c r="FTF12" s="226"/>
      <c r="FTG12" s="226"/>
      <c r="FTH12" s="226"/>
      <c r="FTI12" s="226"/>
      <c r="FTJ12" s="226"/>
      <c r="FTK12" s="226"/>
      <c r="FTL12" s="226"/>
      <c r="FTM12" s="226"/>
      <c r="FTN12" s="226"/>
      <c r="FTO12" s="226"/>
      <c r="FTP12" s="226"/>
      <c r="FTQ12" s="226"/>
      <c r="FTR12" s="226"/>
      <c r="FTS12" s="226"/>
      <c r="FTT12" s="226"/>
      <c r="FTU12" s="226"/>
      <c r="FTV12" s="226"/>
      <c r="FTW12" s="226"/>
      <c r="FTX12" s="226"/>
      <c r="FTY12" s="226"/>
      <c r="FTZ12" s="226"/>
      <c r="FUA12" s="226"/>
      <c r="FUB12" s="226"/>
      <c r="FUC12" s="226"/>
      <c r="FUD12" s="226"/>
      <c r="FUE12" s="226"/>
      <c r="FUF12" s="226"/>
      <c r="FUG12" s="226"/>
      <c r="FUH12" s="226"/>
      <c r="FUI12" s="226"/>
      <c r="FUJ12" s="226"/>
      <c r="FUK12" s="226"/>
      <c r="FUL12" s="226"/>
      <c r="FUM12" s="226"/>
      <c r="FUN12" s="226"/>
      <c r="FUO12" s="226"/>
      <c r="FUP12" s="226"/>
      <c r="FUQ12" s="226"/>
      <c r="FUR12" s="226"/>
      <c r="FUS12" s="226"/>
      <c r="FUT12" s="226"/>
      <c r="FUU12" s="226"/>
      <c r="FUV12" s="226"/>
      <c r="FUW12" s="226"/>
      <c r="FUX12" s="226"/>
      <c r="FUY12" s="226"/>
      <c r="FUZ12" s="226"/>
      <c r="FVA12" s="226"/>
      <c r="FVB12" s="226"/>
      <c r="FVC12" s="226"/>
      <c r="FVD12" s="226"/>
      <c r="FVE12" s="226"/>
      <c r="FVF12" s="226"/>
      <c r="FVG12" s="226"/>
      <c r="FVH12" s="226"/>
      <c r="FVI12" s="226"/>
      <c r="FVJ12" s="226"/>
      <c r="FVK12" s="226"/>
      <c r="FVL12" s="226"/>
      <c r="FVM12" s="226"/>
      <c r="FVN12" s="226"/>
      <c r="FVO12" s="226"/>
      <c r="FVP12" s="226"/>
      <c r="FVQ12" s="226"/>
      <c r="FVR12" s="226"/>
      <c r="FVS12" s="226"/>
      <c r="FVT12" s="226"/>
      <c r="FVU12" s="226"/>
      <c r="FVV12" s="226"/>
      <c r="FVW12" s="226"/>
      <c r="FVX12" s="226"/>
      <c r="FVY12" s="226"/>
      <c r="FVZ12" s="226"/>
      <c r="FWA12" s="226"/>
      <c r="FWB12" s="226"/>
      <c r="FWC12" s="226"/>
      <c r="FWD12" s="226"/>
      <c r="FWE12" s="226"/>
      <c r="FWF12" s="226"/>
      <c r="FWG12" s="226"/>
      <c r="FWH12" s="226"/>
      <c r="FWI12" s="226"/>
      <c r="FWJ12" s="226"/>
      <c r="FWK12" s="226"/>
      <c r="FWL12" s="226"/>
      <c r="FWM12" s="226"/>
      <c r="FWN12" s="226"/>
      <c r="FWO12" s="226"/>
      <c r="FWP12" s="226"/>
      <c r="FWQ12" s="226"/>
      <c r="FWR12" s="226"/>
      <c r="FWS12" s="226"/>
      <c r="FWT12" s="226"/>
      <c r="FWU12" s="226"/>
      <c r="FWV12" s="226"/>
      <c r="FWW12" s="226"/>
      <c r="FWX12" s="226"/>
      <c r="FWY12" s="226"/>
      <c r="FWZ12" s="226"/>
      <c r="FXA12" s="226"/>
      <c r="FXB12" s="226"/>
      <c r="FXC12" s="226"/>
      <c r="FXD12" s="226"/>
      <c r="FXE12" s="226"/>
      <c r="FXF12" s="226"/>
      <c r="FXG12" s="226"/>
      <c r="FXH12" s="226"/>
      <c r="FXI12" s="226"/>
      <c r="FXJ12" s="226"/>
      <c r="FXK12" s="226"/>
      <c r="FXL12" s="226"/>
      <c r="FXM12" s="226"/>
      <c r="FXN12" s="226"/>
      <c r="FXO12" s="226"/>
      <c r="FXP12" s="226"/>
      <c r="FXQ12" s="226"/>
      <c r="FXR12" s="226"/>
      <c r="FXS12" s="226"/>
      <c r="FXT12" s="226"/>
      <c r="FXU12" s="226"/>
      <c r="FXV12" s="226"/>
      <c r="FXW12" s="226"/>
      <c r="FXX12" s="226"/>
      <c r="FXY12" s="226"/>
      <c r="FXZ12" s="226"/>
      <c r="FYA12" s="226"/>
      <c r="FYB12" s="226"/>
      <c r="FYC12" s="226"/>
      <c r="FYD12" s="226"/>
      <c r="FYE12" s="226"/>
      <c r="FYF12" s="226"/>
      <c r="FYG12" s="226"/>
      <c r="FYH12" s="226"/>
      <c r="FYI12" s="226"/>
      <c r="FYJ12" s="226"/>
      <c r="FYK12" s="226"/>
      <c r="FYL12" s="226"/>
      <c r="FYM12" s="226"/>
      <c r="FYN12" s="226"/>
      <c r="FYO12" s="226"/>
      <c r="FYP12" s="226"/>
      <c r="FYQ12" s="226"/>
      <c r="FYR12" s="226"/>
      <c r="FYS12" s="226"/>
      <c r="FYT12" s="226"/>
      <c r="FYU12" s="226"/>
      <c r="FYV12" s="226"/>
      <c r="FYW12" s="226"/>
      <c r="FYX12" s="226"/>
      <c r="FYY12" s="226"/>
      <c r="FYZ12" s="226"/>
      <c r="FZA12" s="226"/>
      <c r="FZB12" s="226"/>
      <c r="FZC12" s="226"/>
      <c r="FZD12" s="226"/>
      <c r="FZE12" s="226"/>
      <c r="FZF12" s="226"/>
      <c r="FZG12" s="226"/>
      <c r="FZH12" s="226"/>
      <c r="FZI12" s="226"/>
      <c r="FZJ12" s="226"/>
      <c r="FZK12" s="226"/>
      <c r="FZL12" s="226"/>
      <c r="FZM12" s="226"/>
      <c r="FZN12" s="226"/>
      <c r="FZO12" s="226"/>
      <c r="FZP12" s="226"/>
      <c r="FZQ12" s="226"/>
      <c r="FZR12" s="226"/>
      <c r="FZS12" s="226"/>
      <c r="FZT12" s="226"/>
      <c r="FZU12" s="226"/>
      <c r="FZV12" s="226"/>
      <c r="FZW12" s="226"/>
      <c r="FZX12" s="226"/>
      <c r="FZY12" s="226"/>
      <c r="FZZ12" s="226"/>
      <c r="GAA12" s="226"/>
      <c r="GAB12" s="226"/>
      <c r="GAC12" s="226"/>
      <c r="GAD12" s="226"/>
      <c r="GAE12" s="226"/>
      <c r="GAF12" s="226"/>
      <c r="GAG12" s="226"/>
      <c r="GAH12" s="226"/>
      <c r="GAI12" s="226"/>
      <c r="GAJ12" s="226"/>
      <c r="GAK12" s="226"/>
      <c r="GAL12" s="226"/>
      <c r="GAM12" s="226"/>
      <c r="GAN12" s="226"/>
      <c r="GAO12" s="226"/>
      <c r="GAP12" s="226"/>
      <c r="GAQ12" s="226"/>
      <c r="GAR12" s="226"/>
      <c r="GAS12" s="226"/>
      <c r="GAT12" s="226"/>
      <c r="GAU12" s="226"/>
      <c r="GAV12" s="226"/>
      <c r="GAW12" s="226"/>
      <c r="GAX12" s="226"/>
      <c r="GAY12" s="226"/>
      <c r="GAZ12" s="226"/>
      <c r="GBA12" s="226"/>
      <c r="GBB12" s="226"/>
      <c r="GBC12" s="226"/>
      <c r="GBD12" s="226"/>
      <c r="GBE12" s="226"/>
      <c r="GBF12" s="226"/>
      <c r="GBG12" s="226"/>
      <c r="GBH12" s="226"/>
      <c r="GBI12" s="226"/>
      <c r="GBJ12" s="226"/>
      <c r="GBK12" s="226"/>
      <c r="GBL12" s="226"/>
      <c r="GBM12" s="226"/>
      <c r="GBN12" s="226"/>
      <c r="GBO12" s="226"/>
      <c r="GBP12" s="226"/>
      <c r="GBQ12" s="226"/>
      <c r="GBR12" s="226"/>
      <c r="GBS12" s="226"/>
      <c r="GBT12" s="226"/>
      <c r="GBU12" s="226"/>
      <c r="GBV12" s="226"/>
      <c r="GBW12" s="226"/>
      <c r="GBX12" s="226"/>
      <c r="GBY12" s="226"/>
      <c r="GBZ12" s="226"/>
      <c r="GCA12" s="226"/>
      <c r="GCB12" s="226"/>
      <c r="GCC12" s="226"/>
      <c r="GCD12" s="226"/>
      <c r="GCE12" s="226"/>
      <c r="GCF12" s="226"/>
      <c r="GCG12" s="226"/>
      <c r="GCH12" s="226"/>
      <c r="GCI12" s="226"/>
      <c r="GCJ12" s="226"/>
      <c r="GCK12" s="226"/>
      <c r="GCL12" s="226"/>
      <c r="GCM12" s="226"/>
      <c r="GCN12" s="226"/>
      <c r="GCO12" s="226"/>
      <c r="GCP12" s="226"/>
      <c r="GCQ12" s="226"/>
      <c r="GCR12" s="226"/>
      <c r="GCS12" s="226"/>
      <c r="GCT12" s="226"/>
      <c r="GCU12" s="226"/>
      <c r="GCV12" s="226"/>
      <c r="GCW12" s="226"/>
      <c r="GCX12" s="226"/>
      <c r="GCY12" s="226"/>
      <c r="GCZ12" s="226"/>
      <c r="GDA12" s="226"/>
      <c r="GDB12" s="226"/>
      <c r="GDC12" s="226"/>
      <c r="GDD12" s="226"/>
      <c r="GDE12" s="226"/>
      <c r="GDF12" s="226"/>
      <c r="GDG12" s="226"/>
      <c r="GDH12" s="226"/>
      <c r="GDI12" s="226"/>
      <c r="GDJ12" s="226"/>
      <c r="GDK12" s="226"/>
      <c r="GDL12" s="226"/>
      <c r="GDM12" s="226"/>
      <c r="GDN12" s="226"/>
      <c r="GDO12" s="226"/>
      <c r="GDP12" s="226"/>
      <c r="GDQ12" s="226"/>
      <c r="GDR12" s="226"/>
      <c r="GDS12" s="226"/>
      <c r="GDT12" s="226"/>
      <c r="GDU12" s="226"/>
      <c r="GDV12" s="226"/>
      <c r="GDW12" s="226"/>
      <c r="GDX12" s="226"/>
      <c r="GDY12" s="226"/>
      <c r="GDZ12" s="226"/>
      <c r="GEA12" s="226"/>
      <c r="GEB12" s="226"/>
      <c r="GEC12" s="226"/>
      <c r="GED12" s="226"/>
      <c r="GEE12" s="226"/>
      <c r="GEF12" s="226"/>
      <c r="GEG12" s="226"/>
      <c r="GEH12" s="226"/>
      <c r="GEI12" s="226"/>
      <c r="GEJ12" s="226"/>
      <c r="GEK12" s="226"/>
      <c r="GEL12" s="226"/>
      <c r="GEM12" s="226"/>
      <c r="GEN12" s="226"/>
      <c r="GEO12" s="226"/>
      <c r="GEP12" s="226"/>
      <c r="GEQ12" s="226"/>
      <c r="GER12" s="226"/>
      <c r="GES12" s="226"/>
      <c r="GET12" s="226"/>
      <c r="GEU12" s="226"/>
      <c r="GEV12" s="226"/>
      <c r="GEW12" s="226"/>
      <c r="GEX12" s="226"/>
      <c r="GEY12" s="226"/>
      <c r="GEZ12" s="226"/>
      <c r="GFA12" s="226"/>
      <c r="GFB12" s="226"/>
      <c r="GFC12" s="226"/>
      <c r="GFD12" s="226"/>
      <c r="GFE12" s="226"/>
      <c r="GFF12" s="226"/>
      <c r="GFG12" s="226"/>
      <c r="GFH12" s="226"/>
      <c r="GFI12" s="226"/>
      <c r="GFJ12" s="226"/>
      <c r="GFK12" s="226"/>
      <c r="GFL12" s="226"/>
      <c r="GFM12" s="226"/>
      <c r="GFN12" s="226"/>
      <c r="GFO12" s="226"/>
      <c r="GFP12" s="226"/>
      <c r="GFQ12" s="226"/>
      <c r="GFR12" s="226"/>
      <c r="GFS12" s="226"/>
      <c r="GFT12" s="226"/>
      <c r="GFU12" s="226"/>
      <c r="GFV12" s="226"/>
      <c r="GFW12" s="226"/>
      <c r="GFX12" s="226"/>
      <c r="GFY12" s="226"/>
      <c r="GFZ12" s="226"/>
      <c r="GGA12" s="226"/>
      <c r="GGB12" s="226"/>
      <c r="GGC12" s="226"/>
      <c r="GGD12" s="226"/>
      <c r="GGE12" s="226"/>
      <c r="GGF12" s="226"/>
      <c r="GGG12" s="226"/>
      <c r="GGH12" s="226"/>
      <c r="GGI12" s="226"/>
      <c r="GGJ12" s="226"/>
      <c r="GGK12" s="226"/>
      <c r="GGL12" s="226"/>
      <c r="GGM12" s="226"/>
      <c r="GGN12" s="226"/>
      <c r="GGO12" s="226"/>
      <c r="GGP12" s="226"/>
      <c r="GGQ12" s="226"/>
      <c r="GGR12" s="226"/>
      <c r="GGS12" s="226"/>
      <c r="GGT12" s="226"/>
      <c r="GGU12" s="226"/>
      <c r="GGV12" s="226"/>
      <c r="GGW12" s="226"/>
      <c r="GGX12" s="226"/>
      <c r="GGY12" s="226"/>
      <c r="GGZ12" s="226"/>
      <c r="GHA12" s="226"/>
      <c r="GHB12" s="226"/>
      <c r="GHC12" s="226"/>
      <c r="GHD12" s="226"/>
      <c r="GHE12" s="226"/>
      <c r="GHF12" s="226"/>
      <c r="GHG12" s="226"/>
      <c r="GHH12" s="226"/>
      <c r="GHI12" s="226"/>
      <c r="GHJ12" s="226"/>
      <c r="GHK12" s="226"/>
      <c r="GHL12" s="226"/>
      <c r="GHM12" s="226"/>
      <c r="GHN12" s="226"/>
      <c r="GHO12" s="226"/>
      <c r="GHP12" s="226"/>
      <c r="GHQ12" s="226"/>
      <c r="GHR12" s="226"/>
      <c r="GHS12" s="226"/>
      <c r="GHT12" s="226"/>
      <c r="GHU12" s="226"/>
      <c r="GHV12" s="226"/>
      <c r="GHW12" s="226"/>
      <c r="GHX12" s="226"/>
      <c r="GHY12" s="226"/>
      <c r="GHZ12" s="226"/>
      <c r="GIA12" s="226"/>
      <c r="GIB12" s="226"/>
      <c r="GIC12" s="226"/>
      <c r="GID12" s="226"/>
      <c r="GIE12" s="226"/>
      <c r="GIF12" s="226"/>
      <c r="GIG12" s="226"/>
      <c r="GIH12" s="226"/>
      <c r="GII12" s="226"/>
      <c r="GIJ12" s="226"/>
      <c r="GIK12" s="226"/>
      <c r="GIL12" s="226"/>
      <c r="GIM12" s="226"/>
      <c r="GIN12" s="226"/>
      <c r="GIO12" s="226"/>
      <c r="GIP12" s="226"/>
      <c r="GIQ12" s="226"/>
      <c r="GIR12" s="226"/>
      <c r="GIS12" s="226"/>
      <c r="GIT12" s="226"/>
      <c r="GIU12" s="226"/>
      <c r="GIV12" s="226"/>
      <c r="GIW12" s="226"/>
      <c r="GIX12" s="226"/>
      <c r="GIY12" s="226"/>
      <c r="GIZ12" s="226"/>
      <c r="GJA12" s="226"/>
      <c r="GJB12" s="226"/>
      <c r="GJC12" s="226"/>
      <c r="GJD12" s="226"/>
      <c r="GJE12" s="226"/>
      <c r="GJF12" s="226"/>
      <c r="GJG12" s="226"/>
      <c r="GJH12" s="226"/>
      <c r="GJI12" s="226"/>
      <c r="GJJ12" s="226"/>
      <c r="GJK12" s="226"/>
      <c r="GJL12" s="226"/>
      <c r="GJM12" s="226"/>
      <c r="GJN12" s="226"/>
      <c r="GJO12" s="226"/>
      <c r="GJP12" s="226"/>
      <c r="GJQ12" s="226"/>
      <c r="GJR12" s="226"/>
      <c r="GJS12" s="226"/>
      <c r="GJT12" s="226"/>
      <c r="GJU12" s="226"/>
      <c r="GJV12" s="226"/>
      <c r="GJW12" s="226"/>
      <c r="GJX12" s="226"/>
      <c r="GJY12" s="226"/>
      <c r="GJZ12" s="226"/>
      <c r="GKA12" s="226"/>
      <c r="GKB12" s="226"/>
      <c r="GKC12" s="226"/>
      <c r="GKD12" s="226"/>
      <c r="GKE12" s="226"/>
      <c r="GKF12" s="226"/>
      <c r="GKG12" s="226"/>
      <c r="GKH12" s="226"/>
      <c r="GKI12" s="226"/>
      <c r="GKJ12" s="226"/>
      <c r="GKK12" s="226"/>
      <c r="GKL12" s="226"/>
      <c r="GKM12" s="226"/>
      <c r="GKN12" s="226"/>
      <c r="GKO12" s="226"/>
      <c r="GKP12" s="226"/>
      <c r="GKQ12" s="226"/>
      <c r="GKR12" s="226"/>
      <c r="GKS12" s="226"/>
      <c r="GKT12" s="226"/>
      <c r="GKU12" s="226"/>
      <c r="GKV12" s="226"/>
      <c r="GKW12" s="226"/>
      <c r="GKX12" s="226"/>
      <c r="GKY12" s="226"/>
      <c r="GKZ12" s="226"/>
      <c r="GLA12" s="226"/>
      <c r="GLB12" s="226"/>
      <c r="GLC12" s="226"/>
      <c r="GLD12" s="226"/>
      <c r="GLE12" s="226"/>
      <c r="GLF12" s="226"/>
      <c r="GLG12" s="226"/>
      <c r="GLH12" s="226"/>
      <c r="GLI12" s="226"/>
      <c r="GLJ12" s="226"/>
      <c r="GLK12" s="226"/>
      <c r="GLL12" s="226"/>
      <c r="GLM12" s="226"/>
      <c r="GLN12" s="226"/>
      <c r="GLO12" s="226"/>
      <c r="GLP12" s="226"/>
      <c r="GLQ12" s="226"/>
      <c r="GLR12" s="226"/>
      <c r="GLS12" s="226"/>
      <c r="GLT12" s="226"/>
      <c r="GLU12" s="226"/>
      <c r="GLV12" s="226"/>
      <c r="GLW12" s="226"/>
      <c r="GLX12" s="226"/>
      <c r="GLY12" s="226"/>
      <c r="GLZ12" s="226"/>
      <c r="GMA12" s="226"/>
      <c r="GMB12" s="226"/>
      <c r="GMC12" s="226"/>
      <c r="GMD12" s="226"/>
      <c r="GME12" s="226"/>
      <c r="GMF12" s="226"/>
      <c r="GMG12" s="226"/>
      <c r="GMH12" s="226"/>
      <c r="GMI12" s="226"/>
      <c r="GMJ12" s="226"/>
      <c r="GMK12" s="226"/>
      <c r="GML12" s="226"/>
      <c r="GMM12" s="226"/>
      <c r="GMN12" s="226"/>
      <c r="GMO12" s="226"/>
      <c r="GMP12" s="226"/>
      <c r="GMQ12" s="226"/>
      <c r="GMR12" s="226"/>
      <c r="GMS12" s="226"/>
      <c r="GMT12" s="226"/>
      <c r="GMU12" s="226"/>
      <c r="GMV12" s="226"/>
      <c r="GMW12" s="226"/>
      <c r="GMX12" s="226"/>
      <c r="GMY12" s="226"/>
      <c r="GMZ12" s="226"/>
      <c r="GNA12" s="226"/>
      <c r="GNB12" s="226"/>
      <c r="GNC12" s="226"/>
      <c r="GND12" s="226"/>
      <c r="GNE12" s="226"/>
      <c r="GNF12" s="226"/>
      <c r="GNG12" s="226"/>
      <c r="GNH12" s="226"/>
      <c r="GNI12" s="226"/>
      <c r="GNJ12" s="226"/>
      <c r="GNK12" s="226"/>
      <c r="GNL12" s="226"/>
      <c r="GNM12" s="226"/>
      <c r="GNN12" s="226"/>
      <c r="GNO12" s="226"/>
      <c r="GNP12" s="226"/>
      <c r="GNQ12" s="226"/>
      <c r="GNR12" s="226"/>
      <c r="GNS12" s="226"/>
      <c r="GNT12" s="226"/>
      <c r="GNU12" s="226"/>
      <c r="GNV12" s="226"/>
      <c r="GNW12" s="226"/>
      <c r="GNX12" s="226"/>
      <c r="GNY12" s="226"/>
      <c r="GNZ12" s="226"/>
      <c r="GOA12" s="226"/>
      <c r="GOB12" s="226"/>
      <c r="GOC12" s="226"/>
      <c r="GOD12" s="226"/>
      <c r="GOE12" s="226"/>
      <c r="GOF12" s="226"/>
      <c r="GOG12" s="226"/>
      <c r="GOH12" s="226"/>
      <c r="GOI12" s="226"/>
      <c r="GOJ12" s="226"/>
      <c r="GOK12" s="226"/>
      <c r="GOL12" s="226"/>
      <c r="GOM12" s="226"/>
      <c r="GON12" s="226"/>
      <c r="GOO12" s="226"/>
      <c r="GOP12" s="226"/>
      <c r="GOQ12" s="226"/>
      <c r="GOR12" s="226"/>
      <c r="GOS12" s="226"/>
      <c r="GOT12" s="226"/>
      <c r="GOU12" s="226"/>
      <c r="GOV12" s="226"/>
      <c r="GOW12" s="226"/>
      <c r="GOX12" s="226"/>
      <c r="GOY12" s="226"/>
      <c r="GOZ12" s="226"/>
      <c r="GPA12" s="226"/>
      <c r="GPB12" s="226"/>
      <c r="GPC12" s="226"/>
      <c r="GPD12" s="226"/>
      <c r="GPE12" s="226"/>
      <c r="GPF12" s="226"/>
      <c r="GPG12" s="226"/>
      <c r="GPH12" s="226"/>
      <c r="GPI12" s="226"/>
      <c r="GPJ12" s="226"/>
      <c r="GPK12" s="226"/>
      <c r="GPL12" s="226"/>
      <c r="GPM12" s="226"/>
      <c r="GPN12" s="226"/>
      <c r="GPO12" s="226"/>
      <c r="GPP12" s="226"/>
      <c r="GPQ12" s="226"/>
      <c r="GPR12" s="226"/>
      <c r="GPS12" s="226"/>
      <c r="GPT12" s="226"/>
      <c r="GPU12" s="226"/>
      <c r="GPV12" s="226"/>
      <c r="GPW12" s="226"/>
      <c r="GPX12" s="226"/>
      <c r="GPY12" s="226"/>
      <c r="GPZ12" s="226"/>
      <c r="GQA12" s="226"/>
      <c r="GQB12" s="226"/>
      <c r="GQC12" s="226"/>
      <c r="GQD12" s="226"/>
      <c r="GQE12" s="226"/>
      <c r="GQF12" s="226"/>
      <c r="GQG12" s="226"/>
      <c r="GQH12" s="226"/>
      <c r="GQI12" s="226"/>
      <c r="GQJ12" s="226"/>
      <c r="GQK12" s="226"/>
      <c r="GQL12" s="226"/>
      <c r="GQM12" s="226"/>
      <c r="GQN12" s="226"/>
      <c r="GQO12" s="226"/>
      <c r="GQP12" s="226"/>
      <c r="GQQ12" s="226"/>
      <c r="GQR12" s="226"/>
      <c r="GQS12" s="226"/>
      <c r="GQT12" s="226"/>
      <c r="GQU12" s="226"/>
      <c r="GQV12" s="226"/>
      <c r="GQW12" s="226"/>
      <c r="GQX12" s="226"/>
      <c r="GQY12" s="226"/>
      <c r="GQZ12" s="226"/>
      <c r="GRA12" s="226"/>
      <c r="GRB12" s="226"/>
      <c r="GRC12" s="226"/>
      <c r="GRD12" s="226"/>
      <c r="GRE12" s="226"/>
      <c r="GRF12" s="226"/>
      <c r="GRG12" s="226"/>
      <c r="GRH12" s="226"/>
      <c r="GRI12" s="226"/>
      <c r="GRJ12" s="226"/>
      <c r="GRK12" s="226"/>
      <c r="GRL12" s="226"/>
      <c r="GRM12" s="226"/>
      <c r="GRN12" s="226"/>
      <c r="GRO12" s="226"/>
      <c r="GRP12" s="226"/>
      <c r="GRQ12" s="226"/>
      <c r="GRR12" s="226"/>
      <c r="GRS12" s="226"/>
      <c r="GRT12" s="226"/>
      <c r="GRU12" s="226"/>
      <c r="GRV12" s="226"/>
      <c r="GRW12" s="226"/>
      <c r="GRX12" s="226"/>
      <c r="GRY12" s="226"/>
      <c r="GRZ12" s="226"/>
      <c r="GSA12" s="226"/>
      <c r="GSB12" s="226"/>
      <c r="GSC12" s="226"/>
      <c r="GSD12" s="226"/>
      <c r="GSE12" s="226"/>
      <c r="GSF12" s="226"/>
      <c r="GSG12" s="226"/>
      <c r="GSH12" s="226"/>
      <c r="GSI12" s="226"/>
      <c r="GSJ12" s="226"/>
      <c r="GSK12" s="226"/>
      <c r="GSL12" s="226"/>
      <c r="GSM12" s="226"/>
      <c r="GSN12" s="226"/>
      <c r="GSO12" s="226"/>
      <c r="GSP12" s="226"/>
      <c r="GSQ12" s="226"/>
      <c r="GSR12" s="226"/>
      <c r="GSS12" s="226"/>
      <c r="GST12" s="226"/>
      <c r="GSU12" s="226"/>
      <c r="GSV12" s="226"/>
      <c r="GSW12" s="226"/>
      <c r="GSX12" s="226"/>
      <c r="GSY12" s="226"/>
      <c r="GSZ12" s="226"/>
      <c r="GTA12" s="226"/>
      <c r="GTB12" s="226"/>
      <c r="GTC12" s="226"/>
      <c r="GTD12" s="226"/>
      <c r="GTE12" s="226"/>
      <c r="GTF12" s="226"/>
      <c r="GTG12" s="226"/>
      <c r="GTH12" s="226"/>
      <c r="GTI12" s="226"/>
      <c r="GTJ12" s="226"/>
      <c r="GTK12" s="226"/>
      <c r="GTL12" s="226"/>
      <c r="GTM12" s="226"/>
      <c r="GTN12" s="226"/>
      <c r="GTO12" s="226"/>
      <c r="GTP12" s="226"/>
      <c r="GTQ12" s="226"/>
      <c r="GTR12" s="226"/>
      <c r="GTS12" s="226"/>
      <c r="GTT12" s="226"/>
      <c r="GTU12" s="226"/>
      <c r="GTV12" s="226"/>
      <c r="GTW12" s="226"/>
      <c r="GTX12" s="226"/>
      <c r="GTY12" s="226"/>
      <c r="GTZ12" s="226"/>
      <c r="GUA12" s="226"/>
      <c r="GUB12" s="226"/>
      <c r="GUC12" s="226"/>
      <c r="GUD12" s="226"/>
      <c r="GUE12" s="226"/>
      <c r="GUF12" s="226"/>
      <c r="GUG12" s="226"/>
      <c r="GUH12" s="226"/>
      <c r="GUI12" s="226"/>
      <c r="GUJ12" s="226"/>
      <c r="GUK12" s="226"/>
      <c r="GUL12" s="226"/>
      <c r="GUM12" s="226"/>
      <c r="GUN12" s="226"/>
      <c r="GUO12" s="226"/>
      <c r="GUP12" s="226"/>
      <c r="GUQ12" s="226"/>
      <c r="GUR12" s="226"/>
      <c r="GUS12" s="226"/>
      <c r="GUT12" s="226"/>
      <c r="GUU12" s="226"/>
      <c r="GUV12" s="226"/>
      <c r="GUW12" s="226"/>
      <c r="GUX12" s="226"/>
      <c r="GUY12" s="226"/>
      <c r="GUZ12" s="226"/>
      <c r="GVA12" s="226"/>
      <c r="GVB12" s="226"/>
      <c r="GVC12" s="226"/>
      <c r="GVD12" s="226"/>
      <c r="GVE12" s="226"/>
      <c r="GVF12" s="226"/>
      <c r="GVG12" s="226"/>
      <c r="GVH12" s="226"/>
      <c r="GVI12" s="226"/>
      <c r="GVJ12" s="226"/>
      <c r="GVK12" s="226"/>
      <c r="GVL12" s="226"/>
      <c r="GVM12" s="226"/>
      <c r="GVN12" s="226"/>
      <c r="GVO12" s="226"/>
      <c r="GVP12" s="226"/>
      <c r="GVQ12" s="226"/>
      <c r="GVR12" s="226"/>
      <c r="GVS12" s="226"/>
      <c r="GVT12" s="226"/>
      <c r="GVU12" s="226"/>
      <c r="GVV12" s="226"/>
      <c r="GVW12" s="226"/>
      <c r="GVX12" s="226"/>
      <c r="GVY12" s="226"/>
      <c r="GVZ12" s="226"/>
      <c r="GWA12" s="226"/>
      <c r="GWB12" s="226"/>
      <c r="GWC12" s="226"/>
      <c r="GWD12" s="226"/>
      <c r="GWE12" s="226"/>
      <c r="GWF12" s="226"/>
      <c r="GWG12" s="226"/>
      <c r="GWH12" s="226"/>
      <c r="GWI12" s="226"/>
      <c r="GWJ12" s="226"/>
      <c r="GWK12" s="226"/>
      <c r="GWL12" s="226"/>
      <c r="GWM12" s="226"/>
      <c r="GWN12" s="226"/>
      <c r="GWO12" s="226"/>
      <c r="GWP12" s="226"/>
      <c r="GWQ12" s="226"/>
      <c r="GWR12" s="226"/>
      <c r="GWS12" s="226"/>
      <c r="GWT12" s="226"/>
      <c r="GWU12" s="226"/>
      <c r="GWV12" s="226"/>
      <c r="GWW12" s="226"/>
      <c r="GWX12" s="226"/>
      <c r="GWY12" s="226"/>
      <c r="GWZ12" s="226"/>
      <c r="GXA12" s="226"/>
      <c r="GXB12" s="226"/>
      <c r="GXC12" s="226"/>
      <c r="GXD12" s="226"/>
      <c r="GXE12" s="226"/>
      <c r="GXF12" s="226"/>
      <c r="GXG12" s="226"/>
      <c r="GXH12" s="226"/>
      <c r="GXI12" s="226"/>
      <c r="GXJ12" s="226"/>
      <c r="GXK12" s="226"/>
      <c r="GXL12" s="226"/>
      <c r="GXM12" s="226"/>
      <c r="GXN12" s="226"/>
      <c r="GXO12" s="226"/>
      <c r="GXP12" s="226"/>
      <c r="GXQ12" s="226"/>
      <c r="GXR12" s="226"/>
      <c r="GXS12" s="226"/>
      <c r="GXT12" s="226"/>
      <c r="GXU12" s="226"/>
      <c r="GXV12" s="226"/>
      <c r="GXW12" s="226"/>
      <c r="GXX12" s="226"/>
      <c r="GXY12" s="226"/>
      <c r="GXZ12" s="226"/>
      <c r="GYA12" s="226"/>
      <c r="GYB12" s="226"/>
      <c r="GYC12" s="226"/>
      <c r="GYD12" s="226"/>
      <c r="GYE12" s="226"/>
      <c r="GYF12" s="226"/>
      <c r="GYG12" s="226"/>
      <c r="GYH12" s="226"/>
      <c r="GYI12" s="226"/>
      <c r="GYJ12" s="226"/>
      <c r="GYK12" s="226"/>
      <c r="GYL12" s="226"/>
      <c r="GYM12" s="226"/>
      <c r="GYN12" s="226"/>
      <c r="GYO12" s="226"/>
      <c r="GYP12" s="226"/>
      <c r="GYQ12" s="226"/>
      <c r="GYR12" s="226"/>
      <c r="GYS12" s="226"/>
      <c r="GYT12" s="226"/>
      <c r="GYU12" s="226"/>
      <c r="GYV12" s="226"/>
      <c r="GYW12" s="226"/>
      <c r="GYX12" s="226"/>
      <c r="GYY12" s="226"/>
      <c r="GYZ12" s="226"/>
      <c r="GZA12" s="226"/>
      <c r="GZB12" s="226"/>
      <c r="GZC12" s="226"/>
      <c r="GZD12" s="226"/>
      <c r="GZE12" s="226"/>
      <c r="GZF12" s="226"/>
      <c r="GZG12" s="226"/>
      <c r="GZH12" s="226"/>
      <c r="GZI12" s="226"/>
      <c r="GZJ12" s="226"/>
      <c r="GZK12" s="226"/>
      <c r="GZL12" s="226"/>
      <c r="GZM12" s="226"/>
      <c r="GZN12" s="226"/>
      <c r="GZO12" s="226"/>
      <c r="GZP12" s="226"/>
      <c r="GZQ12" s="226"/>
      <c r="GZR12" s="226"/>
      <c r="GZS12" s="226"/>
      <c r="GZT12" s="226"/>
      <c r="GZU12" s="226"/>
      <c r="GZV12" s="226"/>
      <c r="GZW12" s="226"/>
      <c r="GZX12" s="226"/>
      <c r="GZY12" s="226"/>
      <c r="GZZ12" s="226"/>
      <c r="HAA12" s="226"/>
      <c r="HAB12" s="226"/>
      <c r="HAC12" s="226"/>
      <c r="HAD12" s="226"/>
      <c r="HAE12" s="226"/>
      <c r="HAF12" s="226"/>
      <c r="HAG12" s="226"/>
      <c r="HAH12" s="226"/>
      <c r="HAI12" s="226"/>
      <c r="HAJ12" s="226"/>
      <c r="HAK12" s="226"/>
      <c r="HAL12" s="226"/>
      <c r="HAM12" s="226"/>
      <c r="HAN12" s="226"/>
      <c r="HAO12" s="226"/>
      <c r="HAP12" s="226"/>
      <c r="HAQ12" s="226"/>
      <c r="HAR12" s="226"/>
      <c r="HAS12" s="226"/>
      <c r="HAT12" s="226"/>
      <c r="HAU12" s="226"/>
      <c r="HAV12" s="226"/>
      <c r="HAW12" s="226"/>
      <c r="HAX12" s="226"/>
      <c r="HAY12" s="226"/>
      <c r="HAZ12" s="226"/>
      <c r="HBA12" s="226"/>
      <c r="HBB12" s="226"/>
      <c r="HBC12" s="226"/>
      <c r="HBD12" s="226"/>
      <c r="HBE12" s="226"/>
      <c r="HBF12" s="226"/>
      <c r="HBG12" s="226"/>
      <c r="HBH12" s="226"/>
      <c r="HBI12" s="226"/>
      <c r="HBJ12" s="226"/>
      <c r="HBK12" s="226"/>
      <c r="HBL12" s="226"/>
      <c r="HBM12" s="226"/>
      <c r="HBN12" s="226"/>
      <c r="HBO12" s="226"/>
      <c r="HBP12" s="226"/>
      <c r="HBQ12" s="226"/>
      <c r="HBR12" s="226"/>
      <c r="HBS12" s="226"/>
      <c r="HBT12" s="226"/>
      <c r="HBU12" s="226"/>
      <c r="HBV12" s="226"/>
      <c r="HBW12" s="226"/>
      <c r="HBX12" s="226"/>
      <c r="HBY12" s="226"/>
      <c r="HBZ12" s="226"/>
      <c r="HCA12" s="226"/>
      <c r="HCB12" s="226"/>
      <c r="HCC12" s="226"/>
      <c r="HCD12" s="226"/>
      <c r="HCE12" s="226"/>
      <c r="HCF12" s="226"/>
      <c r="HCG12" s="226"/>
      <c r="HCH12" s="226"/>
      <c r="HCI12" s="226"/>
      <c r="HCJ12" s="226"/>
      <c r="HCK12" s="226"/>
      <c r="HCL12" s="226"/>
      <c r="HCM12" s="226"/>
      <c r="HCN12" s="226"/>
      <c r="HCO12" s="226"/>
      <c r="HCP12" s="226"/>
      <c r="HCQ12" s="226"/>
      <c r="HCR12" s="226"/>
      <c r="HCS12" s="226"/>
      <c r="HCT12" s="226"/>
      <c r="HCU12" s="226"/>
      <c r="HCV12" s="226"/>
      <c r="HCW12" s="226"/>
      <c r="HCX12" s="226"/>
      <c r="HCY12" s="226"/>
      <c r="HCZ12" s="226"/>
      <c r="HDA12" s="226"/>
      <c r="HDB12" s="226"/>
      <c r="HDC12" s="226"/>
      <c r="HDD12" s="226"/>
      <c r="HDE12" s="226"/>
      <c r="HDF12" s="226"/>
      <c r="HDG12" s="226"/>
      <c r="HDH12" s="226"/>
      <c r="HDI12" s="226"/>
      <c r="HDJ12" s="226"/>
      <c r="HDK12" s="226"/>
      <c r="HDL12" s="226"/>
      <c r="HDM12" s="226"/>
      <c r="HDN12" s="226"/>
      <c r="HDO12" s="226"/>
      <c r="HDP12" s="226"/>
      <c r="HDQ12" s="226"/>
      <c r="HDR12" s="226"/>
      <c r="HDS12" s="226"/>
      <c r="HDT12" s="226"/>
      <c r="HDU12" s="226"/>
      <c r="HDV12" s="226"/>
      <c r="HDW12" s="226"/>
      <c r="HDX12" s="226"/>
      <c r="HDY12" s="226"/>
      <c r="HDZ12" s="226"/>
      <c r="HEA12" s="226"/>
      <c r="HEB12" s="226"/>
      <c r="HEC12" s="226"/>
      <c r="HED12" s="226"/>
      <c r="HEE12" s="226"/>
      <c r="HEF12" s="226"/>
      <c r="HEG12" s="226"/>
      <c r="HEH12" s="226"/>
      <c r="HEI12" s="226"/>
      <c r="HEJ12" s="226"/>
      <c r="HEK12" s="226"/>
      <c r="HEL12" s="226"/>
      <c r="HEM12" s="226"/>
      <c r="HEN12" s="226"/>
      <c r="HEO12" s="226"/>
      <c r="HEP12" s="226"/>
      <c r="HEQ12" s="226"/>
      <c r="HER12" s="226"/>
      <c r="HES12" s="226"/>
      <c r="HET12" s="226"/>
      <c r="HEU12" s="226"/>
      <c r="HEV12" s="226"/>
      <c r="HEW12" s="226"/>
      <c r="HEX12" s="226"/>
      <c r="HEY12" s="226"/>
      <c r="HEZ12" s="226"/>
      <c r="HFA12" s="226"/>
      <c r="HFB12" s="226"/>
      <c r="HFC12" s="226"/>
      <c r="HFD12" s="226"/>
      <c r="HFE12" s="226"/>
      <c r="HFF12" s="226"/>
      <c r="HFG12" s="226"/>
      <c r="HFH12" s="226"/>
      <c r="HFI12" s="226"/>
      <c r="HFJ12" s="226"/>
      <c r="HFK12" s="226"/>
      <c r="HFL12" s="226"/>
      <c r="HFM12" s="226"/>
      <c r="HFN12" s="226"/>
      <c r="HFO12" s="226"/>
      <c r="HFP12" s="226"/>
      <c r="HFQ12" s="226"/>
      <c r="HFR12" s="226"/>
      <c r="HFS12" s="226"/>
      <c r="HFT12" s="226"/>
      <c r="HFU12" s="226"/>
      <c r="HFV12" s="226"/>
      <c r="HFW12" s="226"/>
      <c r="HFX12" s="226"/>
      <c r="HFY12" s="226"/>
      <c r="HFZ12" s="226"/>
      <c r="HGA12" s="226"/>
      <c r="HGB12" s="226"/>
      <c r="HGC12" s="226"/>
      <c r="HGD12" s="226"/>
      <c r="HGE12" s="226"/>
      <c r="HGF12" s="226"/>
      <c r="HGG12" s="226"/>
      <c r="HGH12" s="226"/>
      <c r="HGI12" s="226"/>
      <c r="HGJ12" s="226"/>
      <c r="HGK12" s="226"/>
      <c r="HGL12" s="226"/>
      <c r="HGM12" s="226"/>
      <c r="HGN12" s="226"/>
      <c r="HGO12" s="226"/>
      <c r="HGP12" s="226"/>
      <c r="HGQ12" s="226"/>
      <c r="HGR12" s="226"/>
      <c r="HGS12" s="226"/>
      <c r="HGT12" s="226"/>
      <c r="HGU12" s="226"/>
      <c r="HGV12" s="226"/>
      <c r="HGW12" s="226"/>
      <c r="HGX12" s="226"/>
      <c r="HGY12" s="226"/>
      <c r="HGZ12" s="226"/>
      <c r="HHA12" s="226"/>
      <c r="HHB12" s="226"/>
      <c r="HHC12" s="226"/>
      <c r="HHD12" s="226"/>
      <c r="HHE12" s="226"/>
      <c r="HHF12" s="226"/>
      <c r="HHG12" s="226"/>
      <c r="HHH12" s="226"/>
      <c r="HHI12" s="226"/>
      <c r="HHJ12" s="226"/>
      <c r="HHK12" s="226"/>
      <c r="HHL12" s="226"/>
      <c r="HHM12" s="226"/>
      <c r="HHN12" s="226"/>
      <c r="HHO12" s="226"/>
      <c r="HHP12" s="226"/>
      <c r="HHQ12" s="226"/>
      <c r="HHR12" s="226"/>
      <c r="HHS12" s="226"/>
      <c r="HHT12" s="226"/>
      <c r="HHU12" s="226"/>
      <c r="HHV12" s="226"/>
      <c r="HHW12" s="226"/>
      <c r="HHX12" s="226"/>
      <c r="HHY12" s="226"/>
      <c r="HHZ12" s="226"/>
      <c r="HIA12" s="226"/>
      <c r="HIB12" s="226"/>
      <c r="HIC12" s="226"/>
      <c r="HID12" s="226"/>
      <c r="HIE12" s="226"/>
      <c r="HIF12" s="226"/>
      <c r="HIG12" s="226"/>
      <c r="HIH12" s="226"/>
      <c r="HII12" s="226"/>
      <c r="HIJ12" s="226"/>
      <c r="HIK12" s="226"/>
      <c r="HIL12" s="226"/>
      <c r="HIM12" s="226"/>
      <c r="HIN12" s="226"/>
      <c r="HIO12" s="226"/>
      <c r="HIP12" s="226"/>
      <c r="HIQ12" s="226"/>
      <c r="HIR12" s="226"/>
      <c r="HIS12" s="226"/>
      <c r="HIT12" s="226"/>
      <c r="HIU12" s="226"/>
      <c r="HIV12" s="226"/>
      <c r="HIW12" s="226"/>
      <c r="HIX12" s="226"/>
      <c r="HIY12" s="226"/>
      <c r="HIZ12" s="226"/>
      <c r="HJA12" s="226"/>
      <c r="HJB12" s="226"/>
      <c r="HJC12" s="226"/>
      <c r="HJD12" s="226"/>
      <c r="HJE12" s="226"/>
      <c r="HJF12" s="226"/>
      <c r="HJG12" s="226"/>
      <c r="HJH12" s="226"/>
      <c r="HJI12" s="226"/>
      <c r="HJJ12" s="226"/>
      <c r="HJK12" s="226"/>
      <c r="HJL12" s="226"/>
      <c r="HJM12" s="226"/>
      <c r="HJN12" s="226"/>
      <c r="HJO12" s="226"/>
      <c r="HJP12" s="226"/>
      <c r="HJQ12" s="226"/>
      <c r="HJR12" s="226"/>
      <c r="HJS12" s="226"/>
      <c r="HJT12" s="226"/>
      <c r="HJU12" s="226"/>
      <c r="HJV12" s="226"/>
      <c r="HJW12" s="226"/>
      <c r="HJX12" s="226"/>
      <c r="HJY12" s="226"/>
      <c r="HJZ12" s="226"/>
      <c r="HKA12" s="226"/>
      <c r="HKB12" s="226"/>
      <c r="HKC12" s="226"/>
      <c r="HKD12" s="226"/>
      <c r="HKE12" s="226"/>
      <c r="HKF12" s="226"/>
      <c r="HKG12" s="226"/>
      <c r="HKH12" s="226"/>
      <c r="HKI12" s="226"/>
      <c r="HKJ12" s="226"/>
      <c r="HKK12" s="226"/>
      <c r="HKL12" s="226"/>
      <c r="HKM12" s="226"/>
      <c r="HKN12" s="226"/>
      <c r="HKO12" s="226"/>
      <c r="HKP12" s="226"/>
      <c r="HKQ12" s="226"/>
      <c r="HKR12" s="226"/>
      <c r="HKS12" s="226"/>
      <c r="HKT12" s="226"/>
      <c r="HKU12" s="226"/>
      <c r="HKV12" s="226"/>
      <c r="HKW12" s="226"/>
      <c r="HKX12" s="226"/>
      <c r="HKY12" s="226"/>
      <c r="HKZ12" s="226"/>
      <c r="HLA12" s="226"/>
      <c r="HLB12" s="226"/>
      <c r="HLC12" s="226"/>
      <c r="HLD12" s="226"/>
      <c r="HLE12" s="226"/>
      <c r="HLF12" s="226"/>
      <c r="HLG12" s="226"/>
      <c r="HLH12" s="226"/>
      <c r="HLI12" s="226"/>
      <c r="HLJ12" s="226"/>
      <c r="HLK12" s="226"/>
      <c r="HLL12" s="226"/>
      <c r="HLM12" s="226"/>
      <c r="HLN12" s="226"/>
      <c r="HLO12" s="226"/>
      <c r="HLP12" s="226"/>
      <c r="HLQ12" s="226"/>
      <c r="HLR12" s="226"/>
      <c r="HLS12" s="226"/>
      <c r="HLT12" s="226"/>
      <c r="HLU12" s="226"/>
      <c r="HLV12" s="226"/>
      <c r="HLW12" s="226"/>
      <c r="HLX12" s="226"/>
      <c r="HLY12" s="226"/>
      <c r="HLZ12" s="226"/>
      <c r="HMA12" s="226"/>
      <c r="HMB12" s="226"/>
      <c r="HMC12" s="226"/>
      <c r="HMD12" s="226"/>
      <c r="HME12" s="226"/>
      <c r="HMF12" s="226"/>
      <c r="HMG12" s="226"/>
      <c r="HMH12" s="226"/>
      <c r="HMI12" s="226"/>
      <c r="HMJ12" s="226"/>
      <c r="HMK12" s="226"/>
      <c r="HML12" s="226"/>
      <c r="HMM12" s="226"/>
      <c r="HMN12" s="226"/>
      <c r="HMO12" s="226"/>
      <c r="HMP12" s="226"/>
      <c r="HMQ12" s="226"/>
      <c r="HMR12" s="226"/>
      <c r="HMS12" s="226"/>
      <c r="HMT12" s="226"/>
      <c r="HMU12" s="226"/>
      <c r="HMV12" s="226"/>
      <c r="HMW12" s="226"/>
      <c r="HMX12" s="226"/>
      <c r="HMY12" s="226"/>
      <c r="HMZ12" s="226"/>
      <c r="HNA12" s="226"/>
      <c r="HNB12" s="226"/>
      <c r="HNC12" s="226"/>
      <c r="HND12" s="226"/>
      <c r="HNE12" s="226"/>
      <c r="HNF12" s="226"/>
      <c r="HNG12" s="226"/>
      <c r="HNH12" s="226"/>
      <c r="HNI12" s="226"/>
      <c r="HNJ12" s="226"/>
      <c r="HNK12" s="226"/>
      <c r="HNL12" s="226"/>
      <c r="HNM12" s="226"/>
      <c r="HNN12" s="226"/>
      <c r="HNO12" s="226"/>
      <c r="HNP12" s="226"/>
      <c r="HNQ12" s="226"/>
      <c r="HNR12" s="226"/>
      <c r="HNS12" s="226"/>
      <c r="HNT12" s="226"/>
      <c r="HNU12" s="226"/>
      <c r="HNV12" s="226"/>
      <c r="HNW12" s="226"/>
      <c r="HNX12" s="226"/>
      <c r="HNY12" s="226"/>
      <c r="HNZ12" s="226"/>
      <c r="HOA12" s="226"/>
      <c r="HOB12" s="226"/>
      <c r="HOC12" s="226"/>
      <c r="HOD12" s="226"/>
      <c r="HOE12" s="226"/>
      <c r="HOF12" s="226"/>
      <c r="HOG12" s="226"/>
      <c r="HOH12" s="226"/>
      <c r="HOI12" s="226"/>
      <c r="HOJ12" s="226"/>
      <c r="HOK12" s="226"/>
      <c r="HOL12" s="226"/>
      <c r="HOM12" s="226"/>
      <c r="HON12" s="226"/>
      <c r="HOO12" s="226"/>
      <c r="HOP12" s="226"/>
      <c r="HOQ12" s="226"/>
      <c r="HOR12" s="226"/>
      <c r="HOS12" s="226"/>
      <c r="HOT12" s="226"/>
      <c r="HOU12" s="226"/>
      <c r="HOV12" s="226"/>
      <c r="HOW12" s="226"/>
      <c r="HOX12" s="226"/>
      <c r="HOY12" s="226"/>
      <c r="HOZ12" s="226"/>
      <c r="HPA12" s="226"/>
      <c r="HPB12" s="226"/>
      <c r="HPC12" s="226"/>
      <c r="HPD12" s="226"/>
      <c r="HPE12" s="226"/>
      <c r="HPF12" s="226"/>
      <c r="HPG12" s="226"/>
      <c r="HPH12" s="226"/>
      <c r="HPI12" s="226"/>
      <c r="HPJ12" s="226"/>
      <c r="HPK12" s="226"/>
      <c r="HPL12" s="226"/>
      <c r="HPM12" s="226"/>
      <c r="HPN12" s="226"/>
      <c r="HPO12" s="226"/>
      <c r="HPP12" s="226"/>
      <c r="HPQ12" s="226"/>
      <c r="HPR12" s="226"/>
      <c r="HPS12" s="226"/>
      <c r="HPT12" s="226"/>
      <c r="HPU12" s="226"/>
      <c r="HPV12" s="226"/>
      <c r="HPW12" s="226"/>
      <c r="HPX12" s="226"/>
      <c r="HPY12" s="226"/>
      <c r="HPZ12" s="226"/>
      <c r="HQA12" s="226"/>
      <c r="HQB12" s="226"/>
      <c r="HQC12" s="226"/>
      <c r="HQD12" s="226"/>
      <c r="HQE12" s="226"/>
      <c r="HQF12" s="226"/>
      <c r="HQG12" s="226"/>
      <c r="HQH12" s="226"/>
      <c r="HQI12" s="226"/>
      <c r="HQJ12" s="226"/>
      <c r="HQK12" s="226"/>
      <c r="HQL12" s="226"/>
      <c r="HQM12" s="226"/>
      <c r="HQN12" s="226"/>
      <c r="HQO12" s="226"/>
      <c r="HQP12" s="226"/>
      <c r="HQQ12" s="226"/>
      <c r="HQR12" s="226"/>
      <c r="HQS12" s="226"/>
      <c r="HQT12" s="226"/>
      <c r="HQU12" s="226"/>
      <c r="HQV12" s="226"/>
      <c r="HQW12" s="226"/>
      <c r="HQX12" s="226"/>
      <c r="HQY12" s="226"/>
      <c r="HQZ12" s="226"/>
      <c r="HRA12" s="226"/>
      <c r="HRB12" s="226"/>
      <c r="HRC12" s="226"/>
      <c r="HRD12" s="226"/>
      <c r="HRE12" s="226"/>
      <c r="HRF12" s="226"/>
      <c r="HRG12" s="226"/>
      <c r="HRH12" s="226"/>
      <c r="HRI12" s="226"/>
      <c r="HRJ12" s="226"/>
      <c r="HRK12" s="226"/>
      <c r="HRL12" s="226"/>
      <c r="HRM12" s="226"/>
      <c r="HRN12" s="226"/>
      <c r="HRO12" s="226"/>
      <c r="HRP12" s="226"/>
      <c r="HRQ12" s="226"/>
      <c r="HRR12" s="226"/>
      <c r="HRS12" s="226"/>
      <c r="HRT12" s="226"/>
      <c r="HRU12" s="226"/>
      <c r="HRV12" s="226"/>
      <c r="HRW12" s="226"/>
      <c r="HRX12" s="226"/>
      <c r="HRY12" s="226"/>
      <c r="HRZ12" s="226"/>
      <c r="HSA12" s="226"/>
      <c r="HSB12" s="226"/>
      <c r="HSC12" s="226"/>
      <c r="HSD12" s="226"/>
      <c r="HSE12" s="226"/>
      <c r="HSF12" s="226"/>
      <c r="HSG12" s="226"/>
      <c r="HSH12" s="226"/>
      <c r="HSI12" s="226"/>
      <c r="HSJ12" s="226"/>
      <c r="HSK12" s="226"/>
      <c r="HSL12" s="226"/>
      <c r="HSM12" s="226"/>
      <c r="HSN12" s="226"/>
      <c r="HSO12" s="226"/>
      <c r="HSP12" s="226"/>
      <c r="HSQ12" s="226"/>
      <c r="HSR12" s="226"/>
      <c r="HSS12" s="226"/>
      <c r="HST12" s="226"/>
      <c r="HSU12" s="226"/>
      <c r="HSV12" s="226"/>
      <c r="HSW12" s="226"/>
      <c r="HSX12" s="226"/>
      <c r="HSY12" s="226"/>
      <c r="HSZ12" s="226"/>
      <c r="HTA12" s="226"/>
      <c r="HTB12" s="226"/>
      <c r="HTC12" s="226"/>
      <c r="HTD12" s="226"/>
      <c r="HTE12" s="226"/>
      <c r="HTF12" s="226"/>
      <c r="HTG12" s="226"/>
      <c r="HTH12" s="226"/>
      <c r="HTI12" s="226"/>
      <c r="HTJ12" s="226"/>
      <c r="HTK12" s="226"/>
      <c r="HTL12" s="226"/>
      <c r="HTM12" s="226"/>
      <c r="HTN12" s="226"/>
      <c r="HTO12" s="226"/>
      <c r="HTP12" s="226"/>
      <c r="HTQ12" s="226"/>
      <c r="HTR12" s="226"/>
      <c r="HTS12" s="226"/>
      <c r="HTT12" s="226"/>
      <c r="HTU12" s="226"/>
      <c r="HTV12" s="226"/>
      <c r="HTW12" s="226"/>
      <c r="HTX12" s="226"/>
      <c r="HTY12" s="226"/>
      <c r="HTZ12" s="226"/>
      <c r="HUA12" s="226"/>
      <c r="HUB12" s="226"/>
      <c r="HUC12" s="226"/>
      <c r="HUD12" s="226"/>
      <c r="HUE12" s="226"/>
      <c r="HUF12" s="226"/>
      <c r="HUG12" s="226"/>
      <c r="HUH12" s="226"/>
      <c r="HUI12" s="226"/>
      <c r="HUJ12" s="226"/>
      <c r="HUK12" s="226"/>
      <c r="HUL12" s="226"/>
      <c r="HUM12" s="226"/>
      <c r="HUN12" s="226"/>
      <c r="HUO12" s="226"/>
      <c r="HUP12" s="226"/>
      <c r="HUQ12" s="226"/>
      <c r="HUR12" s="226"/>
      <c r="HUS12" s="226"/>
      <c r="HUT12" s="226"/>
      <c r="HUU12" s="226"/>
      <c r="HUV12" s="226"/>
      <c r="HUW12" s="226"/>
      <c r="HUX12" s="226"/>
      <c r="HUY12" s="226"/>
      <c r="HUZ12" s="226"/>
      <c r="HVA12" s="226"/>
      <c r="HVB12" s="226"/>
      <c r="HVC12" s="226"/>
      <c r="HVD12" s="226"/>
      <c r="HVE12" s="226"/>
      <c r="HVF12" s="226"/>
      <c r="HVG12" s="226"/>
      <c r="HVH12" s="226"/>
      <c r="HVI12" s="226"/>
      <c r="HVJ12" s="226"/>
      <c r="HVK12" s="226"/>
      <c r="HVL12" s="226"/>
      <c r="HVM12" s="226"/>
      <c r="HVN12" s="226"/>
      <c r="HVO12" s="226"/>
      <c r="HVP12" s="226"/>
      <c r="HVQ12" s="226"/>
      <c r="HVR12" s="226"/>
      <c r="HVS12" s="226"/>
      <c r="HVT12" s="226"/>
      <c r="HVU12" s="226"/>
      <c r="HVV12" s="226"/>
      <c r="HVW12" s="226"/>
      <c r="HVX12" s="226"/>
      <c r="HVY12" s="226"/>
      <c r="HVZ12" s="226"/>
      <c r="HWA12" s="226"/>
      <c r="HWB12" s="226"/>
      <c r="HWC12" s="226"/>
      <c r="HWD12" s="226"/>
      <c r="HWE12" s="226"/>
      <c r="HWF12" s="226"/>
      <c r="HWG12" s="226"/>
      <c r="HWH12" s="226"/>
      <c r="HWI12" s="226"/>
      <c r="HWJ12" s="226"/>
      <c r="HWK12" s="226"/>
      <c r="HWL12" s="226"/>
      <c r="HWM12" s="226"/>
      <c r="HWN12" s="226"/>
      <c r="HWO12" s="226"/>
      <c r="HWP12" s="226"/>
      <c r="HWQ12" s="226"/>
      <c r="HWR12" s="226"/>
      <c r="HWS12" s="226"/>
      <c r="HWT12" s="226"/>
      <c r="HWU12" s="226"/>
      <c r="HWV12" s="226"/>
      <c r="HWW12" s="226"/>
      <c r="HWX12" s="226"/>
      <c r="HWY12" s="226"/>
      <c r="HWZ12" s="226"/>
      <c r="HXA12" s="226"/>
      <c r="HXB12" s="226"/>
      <c r="HXC12" s="226"/>
      <c r="HXD12" s="226"/>
      <c r="HXE12" s="226"/>
      <c r="HXF12" s="226"/>
      <c r="HXG12" s="226"/>
      <c r="HXH12" s="226"/>
      <c r="HXI12" s="226"/>
      <c r="HXJ12" s="226"/>
      <c r="HXK12" s="226"/>
      <c r="HXL12" s="226"/>
      <c r="HXM12" s="226"/>
      <c r="HXN12" s="226"/>
      <c r="HXO12" s="226"/>
      <c r="HXP12" s="226"/>
      <c r="HXQ12" s="226"/>
      <c r="HXR12" s="226"/>
      <c r="HXS12" s="226"/>
      <c r="HXT12" s="226"/>
      <c r="HXU12" s="226"/>
      <c r="HXV12" s="226"/>
      <c r="HXW12" s="226"/>
      <c r="HXX12" s="226"/>
      <c r="HXY12" s="226"/>
      <c r="HXZ12" s="226"/>
      <c r="HYA12" s="226"/>
      <c r="HYB12" s="226"/>
      <c r="HYC12" s="226"/>
      <c r="HYD12" s="226"/>
      <c r="HYE12" s="226"/>
      <c r="HYF12" s="226"/>
      <c r="HYG12" s="226"/>
      <c r="HYH12" s="226"/>
      <c r="HYI12" s="226"/>
      <c r="HYJ12" s="226"/>
      <c r="HYK12" s="226"/>
      <c r="HYL12" s="226"/>
      <c r="HYM12" s="226"/>
      <c r="HYN12" s="226"/>
      <c r="HYO12" s="226"/>
      <c r="HYP12" s="226"/>
      <c r="HYQ12" s="226"/>
      <c r="HYR12" s="226"/>
      <c r="HYS12" s="226"/>
      <c r="HYT12" s="226"/>
      <c r="HYU12" s="226"/>
      <c r="HYV12" s="226"/>
      <c r="HYW12" s="226"/>
      <c r="HYX12" s="226"/>
      <c r="HYY12" s="226"/>
      <c r="HYZ12" s="226"/>
      <c r="HZA12" s="226"/>
      <c r="HZB12" s="226"/>
      <c r="HZC12" s="226"/>
      <c r="HZD12" s="226"/>
      <c r="HZE12" s="226"/>
      <c r="HZF12" s="226"/>
      <c r="HZG12" s="226"/>
      <c r="HZH12" s="226"/>
      <c r="HZI12" s="226"/>
      <c r="HZJ12" s="226"/>
      <c r="HZK12" s="226"/>
      <c r="HZL12" s="226"/>
      <c r="HZM12" s="226"/>
      <c r="HZN12" s="226"/>
      <c r="HZO12" s="226"/>
      <c r="HZP12" s="226"/>
      <c r="HZQ12" s="226"/>
      <c r="HZR12" s="226"/>
      <c r="HZS12" s="226"/>
      <c r="HZT12" s="226"/>
      <c r="HZU12" s="226"/>
      <c r="HZV12" s="226"/>
      <c r="HZW12" s="226"/>
      <c r="HZX12" s="226"/>
      <c r="HZY12" s="226"/>
      <c r="HZZ12" s="226"/>
      <c r="IAA12" s="226"/>
      <c r="IAB12" s="226"/>
      <c r="IAC12" s="226"/>
      <c r="IAD12" s="226"/>
      <c r="IAE12" s="226"/>
      <c r="IAF12" s="226"/>
      <c r="IAG12" s="226"/>
      <c r="IAH12" s="226"/>
      <c r="IAI12" s="226"/>
      <c r="IAJ12" s="226"/>
      <c r="IAK12" s="226"/>
      <c r="IAL12" s="226"/>
      <c r="IAM12" s="226"/>
      <c r="IAN12" s="226"/>
      <c r="IAO12" s="226"/>
      <c r="IAP12" s="226"/>
      <c r="IAQ12" s="226"/>
      <c r="IAR12" s="226"/>
      <c r="IAS12" s="226"/>
      <c r="IAT12" s="226"/>
      <c r="IAU12" s="226"/>
      <c r="IAV12" s="226"/>
      <c r="IAW12" s="226"/>
      <c r="IAX12" s="226"/>
      <c r="IAY12" s="226"/>
      <c r="IAZ12" s="226"/>
      <c r="IBA12" s="226"/>
      <c r="IBB12" s="226"/>
      <c r="IBC12" s="226"/>
      <c r="IBD12" s="226"/>
      <c r="IBE12" s="226"/>
      <c r="IBF12" s="226"/>
      <c r="IBG12" s="226"/>
      <c r="IBH12" s="226"/>
      <c r="IBI12" s="226"/>
      <c r="IBJ12" s="226"/>
      <c r="IBK12" s="226"/>
      <c r="IBL12" s="226"/>
      <c r="IBM12" s="226"/>
      <c r="IBN12" s="226"/>
      <c r="IBO12" s="226"/>
      <c r="IBP12" s="226"/>
      <c r="IBQ12" s="226"/>
      <c r="IBR12" s="226"/>
      <c r="IBS12" s="226"/>
      <c r="IBT12" s="226"/>
      <c r="IBU12" s="226"/>
      <c r="IBV12" s="226"/>
      <c r="IBW12" s="226"/>
      <c r="IBX12" s="226"/>
      <c r="IBY12" s="226"/>
      <c r="IBZ12" s="226"/>
      <c r="ICA12" s="226"/>
      <c r="ICB12" s="226"/>
      <c r="ICC12" s="226"/>
      <c r="ICD12" s="226"/>
      <c r="ICE12" s="226"/>
      <c r="ICF12" s="226"/>
      <c r="ICG12" s="226"/>
      <c r="ICH12" s="226"/>
      <c r="ICI12" s="226"/>
      <c r="ICJ12" s="226"/>
      <c r="ICK12" s="226"/>
      <c r="ICL12" s="226"/>
      <c r="ICM12" s="226"/>
      <c r="ICN12" s="226"/>
      <c r="ICO12" s="226"/>
      <c r="ICP12" s="226"/>
      <c r="ICQ12" s="226"/>
      <c r="ICR12" s="226"/>
      <c r="ICS12" s="226"/>
      <c r="ICT12" s="226"/>
      <c r="ICU12" s="226"/>
      <c r="ICV12" s="226"/>
      <c r="ICW12" s="226"/>
      <c r="ICX12" s="226"/>
      <c r="ICY12" s="226"/>
      <c r="ICZ12" s="226"/>
      <c r="IDA12" s="226"/>
      <c r="IDB12" s="226"/>
      <c r="IDC12" s="226"/>
      <c r="IDD12" s="226"/>
      <c r="IDE12" s="226"/>
      <c r="IDF12" s="226"/>
      <c r="IDG12" s="226"/>
      <c r="IDH12" s="226"/>
      <c r="IDI12" s="226"/>
      <c r="IDJ12" s="226"/>
      <c r="IDK12" s="226"/>
      <c r="IDL12" s="226"/>
      <c r="IDM12" s="226"/>
      <c r="IDN12" s="226"/>
      <c r="IDO12" s="226"/>
      <c r="IDP12" s="226"/>
      <c r="IDQ12" s="226"/>
      <c r="IDR12" s="226"/>
      <c r="IDS12" s="226"/>
      <c r="IDT12" s="226"/>
      <c r="IDU12" s="226"/>
      <c r="IDV12" s="226"/>
      <c r="IDW12" s="226"/>
      <c r="IDX12" s="226"/>
      <c r="IDY12" s="226"/>
      <c r="IDZ12" s="226"/>
      <c r="IEA12" s="226"/>
      <c r="IEB12" s="226"/>
      <c r="IEC12" s="226"/>
      <c r="IED12" s="226"/>
      <c r="IEE12" s="226"/>
      <c r="IEF12" s="226"/>
      <c r="IEG12" s="226"/>
      <c r="IEH12" s="226"/>
      <c r="IEI12" s="226"/>
      <c r="IEJ12" s="226"/>
      <c r="IEK12" s="226"/>
      <c r="IEL12" s="226"/>
      <c r="IEM12" s="226"/>
      <c r="IEN12" s="226"/>
      <c r="IEO12" s="226"/>
      <c r="IEP12" s="226"/>
      <c r="IEQ12" s="226"/>
      <c r="IER12" s="226"/>
      <c r="IES12" s="226"/>
      <c r="IET12" s="226"/>
      <c r="IEU12" s="226"/>
      <c r="IEV12" s="226"/>
      <c r="IEW12" s="226"/>
      <c r="IEX12" s="226"/>
      <c r="IEY12" s="226"/>
      <c r="IEZ12" s="226"/>
      <c r="IFA12" s="226"/>
      <c r="IFB12" s="226"/>
      <c r="IFC12" s="226"/>
      <c r="IFD12" s="226"/>
      <c r="IFE12" s="226"/>
      <c r="IFF12" s="226"/>
      <c r="IFG12" s="226"/>
      <c r="IFH12" s="226"/>
      <c r="IFI12" s="226"/>
      <c r="IFJ12" s="226"/>
      <c r="IFK12" s="226"/>
      <c r="IFL12" s="226"/>
      <c r="IFM12" s="226"/>
      <c r="IFN12" s="226"/>
      <c r="IFO12" s="226"/>
      <c r="IFP12" s="226"/>
      <c r="IFQ12" s="226"/>
      <c r="IFR12" s="226"/>
      <c r="IFS12" s="226"/>
      <c r="IFT12" s="226"/>
      <c r="IFU12" s="226"/>
      <c r="IFV12" s="226"/>
      <c r="IFW12" s="226"/>
      <c r="IFX12" s="226"/>
      <c r="IFY12" s="226"/>
      <c r="IFZ12" s="226"/>
      <c r="IGA12" s="226"/>
      <c r="IGB12" s="226"/>
      <c r="IGC12" s="226"/>
      <c r="IGD12" s="226"/>
      <c r="IGE12" s="226"/>
      <c r="IGF12" s="226"/>
      <c r="IGG12" s="226"/>
      <c r="IGH12" s="226"/>
      <c r="IGI12" s="226"/>
      <c r="IGJ12" s="226"/>
      <c r="IGK12" s="226"/>
      <c r="IGL12" s="226"/>
      <c r="IGM12" s="226"/>
      <c r="IGN12" s="226"/>
      <c r="IGO12" s="226"/>
      <c r="IGP12" s="226"/>
      <c r="IGQ12" s="226"/>
      <c r="IGR12" s="226"/>
      <c r="IGS12" s="226"/>
      <c r="IGT12" s="226"/>
      <c r="IGU12" s="226"/>
      <c r="IGV12" s="226"/>
      <c r="IGW12" s="226"/>
      <c r="IGX12" s="226"/>
      <c r="IGY12" s="226"/>
      <c r="IGZ12" s="226"/>
      <c r="IHA12" s="226"/>
      <c r="IHB12" s="226"/>
      <c r="IHC12" s="226"/>
      <c r="IHD12" s="226"/>
      <c r="IHE12" s="226"/>
      <c r="IHF12" s="226"/>
      <c r="IHG12" s="226"/>
      <c r="IHH12" s="226"/>
      <c r="IHI12" s="226"/>
      <c r="IHJ12" s="226"/>
      <c r="IHK12" s="226"/>
      <c r="IHL12" s="226"/>
      <c r="IHM12" s="226"/>
      <c r="IHN12" s="226"/>
      <c r="IHO12" s="226"/>
      <c r="IHP12" s="226"/>
      <c r="IHQ12" s="226"/>
      <c r="IHR12" s="226"/>
      <c r="IHS12" s="226"/>
      <c r="IHT12" s="226"/>
      <c r="IHU12" s="226"/>
      <c r="IHV12" s="226"/>
      <c r="IHW12" s="226"/>
      <c r="IHX12" s="226"/>
      <c r="IHY12" s="226"/>
      <c r="IHZ12" s="226"/>
      <c r="IIA12" s="226"/>
      <c r="IIB12" s="226"/>
      <c r="IIC12" s="226"/>
      <c r="IID12" s="226"/>
      <c r="IIE12" s="226"/>
      <c r="IIF12" s="226"/>
      <c r="IIG12" s="226"/>
      <c r="IIH12" s="226"/>
      <c r="III12" s="226"/>
      <c r="IIJ12" s="226"/>
      <c r="IIK12" s="226"/>
      <c r="IIL12" s="226"/>
      <c r="IIM12" s="226"/>
      <c r="IIN12" s="226"/>
      <c r="IIO12" s="226"/>
      <c r="IIP12" s="226"/>
      <c r="IIQ12" s="226"/>
      <c r="IIR12" s="226"/>
      <c r="IIS12" s="226"/>
      <c r="IIT12" s="226"/>
      <c r="IIU12" s="226"/>
      <c r="IIV12" s="226"/>
      <c r="IIW12" s="226"/>
      <c r="IIX12" s="226"/>
      <c r="IIY12" s="226"/>
      <c r="IIZ12" s="226"/>
      <c r="IJA12" s="226"/>
      <c r="IJB12" s="226"/>
      <c r="IJC12" s="226"/>
      <c r="IJD12" s="226"/>
      <c r="IJE12" s="226"/>
      <c r="IJF12" s="226"/>
      <c r="IJG12" s="226"/>
      <c r="IJH12" s="226"/>
      <c r="IJI12" s="226"/>
      <c r="IJJ12" s="226"/>
      <c r="IJK12" s="226"/>
      <c r="IJL12" s="226"/>
      <c r="IJM12" s="226"/>
      <c r="IJN12" s="226"/>
      <c r="IJO12" s="226"/>
      <c r="IJP12" s="226"/>
      <c r="IJQ12" s="226"/>
      <c r="IJR12" s="226"/>
      <c r="IJS12" s="226"/>
      <c r="IJT12" s="226"/>
      <c r="IJU12" s="226"/>
      <c r="IJV12" s="226"/>
      <c r="IJW12" s="226"/>
      <c r="IJX12" s="226"/>
      <c r="IJY12" s="226"/>
      <c r="IJZ12" s="226"/>
      <c r="IKA12" s="226"/>
      <c r="IKB12" s="226"/>
      <c r="IKC12" s="226"/>
      <c r="IKD12" s="226"/>
      <c r="IKE12" s="226"/>
      <c r="IKF12" s="226"/>
      <c r="IKG12" s="226"/>
      <c r="IKH12" s="226"/>
      <c r="IKI12" s="226"/>
      <c r="IKJ12" s="226"/>
      <c r="IKK12" s="226"/>
      <c r="IKL12" s="226"/>
      <c r="IKM12" s="226"/>
      <c r="IKN12" s="226"/>
      <c r="IKO12" s="226"/>
      <c r="IKP12" s="226"/>
      <c r="IKQ12" s="226"/>
      <c r="IKR12" s="226"/>
      <c r="IKS12" s="226"/>
      <c r="IKT12" s="226"/>
      <c r="IKU12" s="226"/>
      <c r="IKV12" s="226"/>
      <c r="IKW12" s="226"/>
      <c r="IKX12" s="226"/>
      <c r="IKY12" s="226"/>
      <c r="IKZ12" s="226"/>
      <c r="ILA12" s="226"/>
      <c r="ILB12" s="226"/>
      <c r="ILC12" s="226"/>
      <c r="ILD12" s="226"/>
      <c r="ILE12" s="226"/>
      <c r="ILF12" s="226"/>
      <c r="ILG12" s="226"/>
      <c r="ILH12" s="226"/>
      <c r="ILI12" s="226"/>
      <c r="ILJ12" s="226"/>
      <c r="ILK12" s="226"/>
      <c r="ILL12" s="226"/>
      <c r="ILM12" s="226"/>
      <c r="ILN12" s="226"/>
      <c r="ILO12" s="226"/>
      <c r="ILP12" s="226"/>
      <c r="ILQ12" s="226"/>
      <c r="ILR12" s="226"/>
      <c r="ILS12" s="226"/>
      <c r="ILT12" s="226"/>
      <c r="ILU12" s="226"/>
      <c r="ILV12" s="226"/>
      <c r="ILW12" s="226"/>
      <c r="ILX12" s="226"/>
      <c r="ILY12" s="226"/>
      <c r="ILZ12" s="226"/>
      <c r="IMA12" s="226"/>
      <c r="IMB12" s="226"/>
      <c r="IMC12" s="226"/>
      <c r="IMD12" s="226"/>
      <c r="IME12" s="226"/>
      <c r="IMF12" s="226"/>
      <c r="IMG12" s="226"/>
      <c r="IMH12" s="226"/>
      <c r="IMI12" s="226"/>
      <c r="IMJ12" s="226"/>
      <c r="IMK12" s="226"/>
      <c r="IML12" s="226"/>
      <c r="IMM12" s="226"/>
      <c r="IMN12" s="226"/>
      <c r="IMO12" s="226"/>
      <c r="IMP12" s="226"/>
      <c r="IMQ12" s="226"/>
      <c r="IMR12" s="226"/>
      <c r="IMS12" s="226"/>
      <c r="IMT12" s="226"/>
      <c r="IMU12" s="226"/>
      <c r="IMV12" s="226"/>
      <c r="IMW12" s="226"/>
      <c r="IMX12" s="226"/>
      <c r="IMY12" s="226"/>
      <c r="IMZ12" s="226"/>
      <c r="INA12" s="226"/>
      <c r="INB12" s="226"/>
      <c r="INC12" s="226"/>
      <c r="IND12" s="226"/>
      <c r="INE12" s="226"/>
      <c r="INF12" s="226"/>
      <c r="ING12" s="226"/>
      <c r="INH12" s="226"/>
      <c r="INI12" s="226"/>
      <c r="INJ12" s="226"/>
      <c r="INK12" s="226"/>
      <c r="INL12" s="226"/>
      <c r="INM12" s="226"/>
      <c r="INN12" s="226"/>
      <c r="INO12" s="226"/>
      <c r="INP12" s="226"/>
      <c r="INQ12" s="226"/>
      <c r="INR12" s="226"/>
      <c r="INS12" s="226"/>
      <c r="INT12" s="226"/>
      <c r="INU12" s="226"/>
      <c r="INV12" s="226"/>
      <c r="INW12" s="226"/>
      <c r="INX12" s="226"/>
      <c r="INY12" s="226"/>
      <c r="INZ12" s="226"/>
      <c r="IOA12" s="226"/>
      <c r="IOB12" s="226"/>
      <c r="IOC12" s="226"/>
      <c r="IOD12" s="226"/>
      <c r="IOE12" s="226"/>
      <c r="IOF12" s="226"/>
      <c r="IOG12" s="226"/>
      <c r="IOH12" s="226"/>
      <c r="IOI12" s="226"/>
      <c r="IOJ12" s="226"/>
      <c r="IOK12" s="226"/>
      <c r="IOL12" s="226"/>
      <c r="IOM12" s="226"/>
      <c r="ION12" s="226"/>
      <c r="IOO12" s="226"/>
      <c r="IOP12" s="226"/>
      <c r="IOQ12" s="226"/>
      <c r="IOR12" s="226"/>
      <c r="IOS12" s="226"/>
      <c r="IOT12" s="226"/>
      <c r="IOU12" s="226"/>
      <c r="IOV12" s="226"/>
      <c r="IOW12" s="226"/>
      <c r="IOX12" s="226"/>
      <c r="IOY12" s="226"/>
      <c r="IOZ12" s="226"/>
      <c r="IPA12" s="226"/>
      <c r="IPB12" s="226"/>
      <c r="IPC12" s="226"/>
      <c r="IPD12" s="226"/>
      <c r="IPE12" s="226"/>
      <c r="IPF12" s="226"/>
      <c r="IPG12" s="226"/>
      <c r="IPH12" s="226"/>
      <c r="IPI12" s="226"/>
      <c r="IPJ12" s="226"/>
      <c r="IPK12" s="226"/>
      <c r="IPL12" s="226"/>
      <c r="IPM12" s="226"/>
      <c r="IPN12" s="226"/>
      <c r="IPO12" s="226"/>
      <c r="IPP12" s="226"/>
      <c r="IPQ12" s="226"/>
      <c r="IPR12" s="226"/>
      <c r="IPS12" s="226"/>
      <c r="IPT12" s="226"/>
      <c r="IPU12" s="226"/>
      <c r="IPV12" s="226"/>
      <c r="IPW12" s="226"/>
      <c r="IPX12" s="226"/>
      <c r="IPY12" s="226"/>
      <c r="IPZ12" s="226"/>
      <c r="IQA12" s="226"/>
      <c r="IQB12" s="226"/>
      <c r="IQC12" s="226"/>
      <c r="IQD12" s="226"/>
      <c r="IQE12" s="226"/>
      <c r="IQF12" s="226"/>
      <c r="IQG12" s="226"/>
      <c r="IQH12" s="226"/>
      <c r="IQI12" s="226"/>
      <c r="IQJ12" s="226"/>
      <c r="IQK12" s="226"/>
      <c r="IQL12" s="226"/>
      <c r="IQM12" s="226"/>
      <c r="IQN12" s="226"/>
      <c r="IQO12" s="226"/>
      <c r="IQP12" s="226"/>
      <c r="IQQ12" s="226"/>
      <c r="IQR12" s="226"/>
      <c r="IQS12" s="226"/>
      <c r="IQT12" s="226"/>
      <c r="IQU12" s="226"/>
      <c r="IQV12" s="226"/>
      <c r="IQW12" s="226"/>
      <c r="IQX12" s="226"/>
      <c r="IQY12" s="226"/>
      <c r="IQZ12" s="226"/>
      <c r="IRA12" s="226"/>
      <c r="IRB12" s="226"/>
      <c r="IRC12" s="226"/>
      <c r="IRD12" s="226"/>
      <c r="IRE12" s="226"/>
      <c r="IRF12" s="226"/>
      <c r="IRG12" s="226"/>
      <c r="IRH12" s="226"/>
      <c r="IRI12" s="226"/>
      <c r="IRJ12" s="226"/>
      <c r="IRK12" s="226"/>
      <c r="IRL12" s="226"/>
      <c r="IRM12" s="226"/>
      <c r="IRN12" s="226"/>
      <c r="IRO12" s="226"/>
      <c r="IRP12" s="226"/>
      <c r="IRQ12" s="226"/>
      <c r="IRR12" s="226"/>
      <c r="IRS12" s="226"/>
      <c r="IRT12" s="226"/>
      <c r="IRU12" s="226"/>
      <c r="IRV12" s="226"/>
      <c r="IRW12" s="226"/>
      <c r="IRX12" s="226"/>
      <c r="IRY12" s="226"/>
      <c r="IRZ12" s="226"/>
      <c r="ISA12" s="226"/>
      <c r="ISB12" s="226"/>
      <c r="ISC12" s="226"/>
      <c r="ISD12" s="226"/>
      <c r="ISE12" s="226"/>
      <c r="ISF12" s="226"/>
      <c r="ISG12" s="226"/>
      <c r="ISH12" s="226"/>
      <c r="ISI12" s="226"/>
      <c r="ISJ12" s="226"/>
      <c r="ISK12" s="226"/>
      <c r="ISL12" s="226"/>
      <c r="ISM12" s="226"/>
      <c r="ISN12" s="226"/>
      <c r="ISO12" s="226"/>
      <c r="ISP12" s="226"/>
      <c r="ISQ12" s="226"/>
      <c r="ISR12" s="226"/>
      <c r="ISS12" s="226"/>
      <c r="IST12" s="226"/>
      <c r="ISU12" s="226"/>
      <c r="ISV12" s="226"/>
      <c r="ISW12" s="226"/>
      <c r="ISX12" s="226"/>
      <c r="ISY12" s="226"/>
      <c r="ISZ12" s="226"/>
      <c r="ITA12" s="226"/>
      <c r="ITB12" s="226"/>
      <c r="ITC12" s="226"/>
      <c r="ITD12" s="226"/>
      <c r="ITE12" s="226"/>
      <c r="ITF12" s="226"/>
      <c r="ITG12" s="226"/>
      <c r="ITH12" s="226"/>
      <c r="ITI12" s="226"/>
      <c r="ITJ12" s="226"/>
      <c r="ITK12" s="226"/>
      <c r="ITL12" s="226"/>
      <c r="ITM12" s="226"/>
      <c r="ITN12" s="226"/>
      <c r="ITO12" s="226"/>
      <c r="ITP12" s="226"/>
      <c r="ITQ12" s="226"/>
      <c r="ITR12" s="226"/>
      <c r="ITS12" s="226"/>
      <c r="ITT12" s="226"/>
      <c r="ITU12" s="226"/>
      <c r="ITV12" s="226"/>
      <c r="ITW12" s="226"/>
      <c r="ITX12" s="226"/>
      <c r="ITY12" s="226"/>
      <c r="ITZ12" s="226"/>
      <c r="IUA12" s="226"/>
      <c r="IUB12" s="226"/>
      <c r="IUC12" s="226"/>
      <c r="IUD12" s="226"/>
      <c r="IUE12" s="226"/>
      <c r="IUF12" s="226"/>
      <c r="IUG12" s="226"/>
      <c r="IUH12" s="226"/>
      <c r="IUI12" s="226"/>
      <c r="IUJ12" s="226"/>
      <c r="IUK12" s="226"/>
      <c r="IUL12" s="226"/>
      <c r="IUM12" s="226"/>
      <c r="IUN12" s="226"/>
      <c r="IUO12" s="226"/>
      <c r="IUP12" s="226"/>
      <c r="IUQ12" s="226"/>
      <c r="IUR12" s="226"/>
      <c r="IUS12" s="226"/>
      <c r="IUT12" s="226"/>
      <c r="IUU12" s="226"/>
      <c r="IUV12" s="226"/>
      <c r="IUW12" s="226"/>
      <c r="IUX12" s="226"/>
      <c r="IUY12" s="226"/>
      <c r="IUZ12" s="226"/>
      <c r="IVA12" s="226"/>
      <c r="IVB12" s="226"/>
      <c r="IVC12" s="226"/>
      <c r="IVD12" s="226"/>
      <c r="IVE12" s="226"/>
      <c r="IVF12" s="226"/>
      <c r="IVG12" s="226"/>
      <c r="IVH12" s="226"/>
      <c r="IVI12" s="226"/>
      <c r="IVJ12" s="226"/>
      <c r="IVK12" s="226"/>
      <c r="IVL12" s="226"/>
      <c r="IVM12" s="226"/>
      <c r="IVN12" s="226"/>
      <c r="IVO12" s="226"/>
      <c r="IVP12" s="226"/>
      <c r="IVQ12" s="226"/>
      <c r="IVR12" s="226"/>
      <c r="IVS12" s="226"/>
      <c r="IVT12" s="226"/>
      <c r="IVU12" s="226"/>
      <c r="IVV12" s="226"/>
      <c r="IVW12" s="226"/>
      <c r="IVX12" s="226"/>
      <c r="IVY12" s="226"/>
      <c r="IVZ12" s="226"/>
      <c r="IWA12" s="226"/>
      <c r="IWB12" s="226"/>
      <c r="IWC12" s="226"/>
      <c r="IWD12" s="226"/>
      <c r="IWE12" s="226"/>
      <c r="IWF12" s="226"/>
      <c r="IWG12" s="226"/>
      <c r="IWH12" s="226"/>
      <c r="IWI12" s="226"/>
      <c r="IWJ12" s="226"/>
      <c r="IWK12" s="226"/>
      <c r="IWL12" s="226"/>
      <c r="IWM12" s="226"/>
      <c r="IWN12" s="226"/>
      <c r="IWO12" s="226"/>
      <c r="IWP12" s="226"/>
      <c r="IWQ12" s="226"/>
      <c r="IWR12" s="226"/>
      <c r="IWS12" s="226"/>
      <c r="IWT12" s="226"/>
      <c r="IWU12" s="226"/>
      <c r="IWV12" s="226"/>
      <c r="IWW12" s="226"/>
      <c r="IWX12" s="226"/>
      <c r="IWY12" s="226"/>
      <c r="IWZ12" s="226"/>
      <c r="IXA12" s="226"/>
      <c r="IXB12" s="226"/>
      <c r="IXC12" s="226"/>
      <c r="IXD12" s="226"/>
      <c r="IXE12" s="226"/>
      <c r="IXF12" s="226"/>
      <c r="IXG12" s="226"/>
      <c r="IXH12" s="226"/>
      <c r="IXI12" s="226"/>
      <c r="IXJ12" s="226"/>
      <c r="IXK12" s="226"/>
      <c r="IXL12" s="226"/>
      <c r="IXM12" s="226"/>
      <c r="IXN12" s="226"/>
      <c r="IXO12" s="226"/>
      <c r="IXP12" s="226"/>
      <c r="IXQ12" s="226"/>
      <c r="IXR12" s="226"/>
      <c r="IXS12" s="226"/>
      <c r="IXT12" s="226"/>
      <c r="IXU12" s="226"/>
      <c r="IXV12" s="226"/>
      <c r="IXW12" s="226"/>
      <c r="IXX12" s="226"/>
      <c r="IXY12" s="226"/>
      <c r="IXZ12" s="226"/>
      <c r="IYA12" s="226"/>
      <c r="IYB12" s="226"/>
      <c r="IYC12" s="226"/>
      <c r="IYD12" s="226"/>
      <c r="IYE12" s="226"/>
      <c r="IYF12" s="226"/>
      <c r="IYG12" s="226"/>
      <c r="IYH12" s="226"/>
      <c r="IYI12" s="226"/>
      <c r="IYJ12" s="226"/>
      <c r="IYK12" s="226"/>
      <c r="IYL12" s="226"/>
      <c r="IYM12" s="226"/>
      <c r="IYN12" s="226"/>
      <c r="IYO12" s="226"/>
      <c r="IYP12" s="226"/>
      <c r="IYQ12" s="226"/>
      <c r="IYR12" s="226"/>
      <c r="IYS12" s="226"/>
      <c r="IYT12" s="226"/>
      <c r="IYU12" s="226"/>
      <c r="IYV12" s="226"/>
      <c r="IYW12" s="226"/>
      <c r="IYX12" s="226"/>
      <c r="IYY12" s="226"/>
      <c r="IYZ12" s="226"/>
      <c r="IZA12" s="226"/>
      <c r="IZB12" s="226"/>
      <c r="IZC12" s="226"/>
      <c r="IZD12" s="226"/>
      <c r="IZE12" s="226"/>
      <c r="IZF12" s="226"/>
      <c r="IZG12" s="226"/>
      <c r="IZH12" s="226"/>
      <c r="IZI12" s="226"/>
      <c r="IZJ12" s="226"/>
      <c r="IZK12" s="226"/>
      <c r="IZL12" s="226"/>
      <c r="IZM12" s="226"/>
      <c r="IZN12" s="226"/>
      <c r="IZO12" s="226"/>
      <c r="IZP12" s="226"/>
      <c r="IZQ12" s="226"/>
      <c r="IZR12" s="226"/>
      <c r="IZS12" s="226"/>
      <c r="IZT12" s="226"/>
      <c r="IZU12" s="226"/>
      <c r="IZV12" s="226"/>
      <c r="IZW12" s="226"/>
      <c r="IZX12" s="226"/>
      <c r="IZY12" s="226"/>
      <c r="IZZ12" s="226"/>
      <c r="JAA12" s="226"/>
      <c r="JAB12" s="226"/>
      <c r="JAC12" s="226"/>
      <c r="JAD12" s="226"/>
      <c r="JAE12" s="226"/>
      <c r="JAF12" s="226"/>
      <c r="JAG12" s="226"/>
      <c r="JAH12" s="226"/>
      <c r="JAI12" s="226"/>
      <c r="JAJ12" s="226"/>
      <c r="JAK12" s="226"/>
      <c r="JAL12" s="226"/>
      <c r="JAM12" s="226"/>
      <c r="JAN12" s="226"/>
      <c r="JAO12" s="226"/>
      <c r="JAP12" s="226"/>
      <c r="JAQ12" s="226"/>
      <c r="JAR12" s="226"/>
      <c r="JAS12" s="226"/>
      <c r="JAT12" s="226"/>
      <c r="JAU12" s="226"/>
      <c r="JAV12" s="226"/>
      <c r="JAW12" s="226"/>
      <c r="JAX12" s="226"/>
      <c r="JAY12" s="226"/>
      <c r="JAZ12" s="226"/>
      <c r="JBA12" s="226"/>
      <c r="JBB12" s="226"/>
      <c r="JBC12" s="226"/>
      <c r="JBD12" s="226"/>
      <c r="JBE12" s="226"/>
      <c r="JBF12" s="226"/>
      <c r="JBG12" s="226"/>
      <c r="JBH12" s="226"/>
      <c r="JBI12" s="226"/>
      <c r="JBJ12" s="226"/>
      <c r="JBK12" s="226"/>
      <c r="JBL12" s="226"/>
      <c r="JBM12" s="226"/>
      <c r="JBN12" s="226"/>
      <c r="JBO12" s="226"/>
      <c r="JBP12" s="226"/>
      <c r="JBQ12" s="226"/>
      <c r="JBR12" s="226"/>
      <c r="JBS12" s="226"/>
      <c r="JBT12" s="226"/>
      <c r="JBU12" s="226"/>
      <c r="JBV12" s="226"/>
      <c r="JBW12" s="226"/>
      <c r="JBX12" s="226"/>
      <c r="JBY12" s="226"/>
      <c r="JBZ12" s="226"/>
      <c r="JCA12" s="226"/>
      <c r="JCB12" s="226"/>
      <c r="JCC12" s="226"/>
      <c r="JCD12" s="226"/>
      <c r="JCE12" s="226"/>
      <c r="JCF12" s="226"/>
      <c r="JCG12" s="226"/>
      <c r="JCH12" s="226"/>
      <c r="JCI12" s="226"/>
      <c r="JCJ12" s="226"/>
      <c r="JCK12" s="226"/>
      <c r="JCL12" s="226"/>
      <c r="JCM12" s="226"/>
      <c r="JCN12" s="226"/>
      <c r="JCO12" s="226"/>
      <c r="JCP12" s="226"/>
      <c r="JCQ12" s="226"/>
      <c r="JCR12" s="226"/>
      <c r="JCS12" s="226"/>
      <c r="JCT12" s="226"/>
      <c r="JCU12" s="226"/>
      <c r="JCV12" s="226"/>
      <c r="JCW12" s="226"/>
      <c r="JCX12" s="226"/>
      <c r="JCY12" s="226"/>
      <c r="JCZ12" s="226"/>
      <c r="JDA12" s="226"/>
      <c r="JDB12" s="226"/>
      <c r="JDC12" s="226"/>
      <c r="JDD12" s="226"/>
      <c r="JDE12" s="226"/>
      <c r="JDF12" s="226"/>
      <c r="JDG12" s="226"/>
      <c r="JDH12" s="226"/>
      <c r="JDI12" s="226"/>
      <c r="JDJ12" s="226"/>
      <c r="JDK12" s="226"/>
      <c r="JDL12" s="226"/>
      <c r="JDM12" s="226"/>
      <c r="JDN12" s="226"/>
      <c r="JDO12" s="226"/>
      <c r="JDP12" s="226"/>
      <c r="JDQ12" s="226"/>
      <c r="JDR12" s="226"/>
      <c r="JDS12" s="226"/>
      <c r="JDT12" s="226"/>
      <c r="JDU12" s="226"/>
      <c r="JDV12" s="226"/>
      <c r="JDW12" s="226"/>
      <c r="JDX12" s="226"/>
      <c r="JDY12" s="226"/>
      <c r="JDZ12" s="226"/>
      <c r="JEA12" s="226"/>
      <c r="JEB12" s="226"/>
      <c r="JEC12" s="226"/>
      <c r="JED12" s="226"/>
      <c r="JEE12" s="226"/>
      <c r="JEF12" s="226"/>
      <c r="JEG12" s="226"/>
      <c r="JEH12" s="226"/>
      <c r="JEI12" s="226"/>
      <c r="JEJ12" s="226"/>
      <c r="JEK12" s="226"/>
      <c r="JEL12" s="226"/>
      <c r="JEM12" s="226"/>
      <c r="JEN12" s="226"/>
      <c r="JEO12" s="226"/>
      <c r="JEP12" s="226"/>
      <c r="JEQ12" s="226"/>
      <c r="JER12" s="226"/>
      <c r="JES12" s="226"/>
      <c r="JET12" s="226"/>
      <c r="JEU12" s="226"/>
      <c r="JEV12" s="226"/>
      <c r="JEW12" s="226"/>
      <c r="JEX12" s="226"/>
      <c r="JEY12" s="226"/>
      <c r="JEZ12" s="226"/>
      <c r="JFA12" s="226"/>
      <c r="JFB12" s="226"/>
      <c r="JFC12" s="226"/>
      <c r="JFD12" s="226"/>
      <c r="JFE12" s="226"/>
      <c r="JFF12" s="226"/>
      <c r="JFG12" s="226"/>
      <c r="JFH12" s="226"/>
      <c r="JFI12" s="226"/>
      <c r="JFJ12" s="226"/>
      <c r="JFK12" s="226"/>
      <c r="JFL12" s="226"/>
      <c r="JFM12" s="226"/>
      <c r="JFN12" s="226"/>
      <c r="JFO12" s="226"/>
      <c r="JFP12" s="226"/>
      <c r="JFQ12" s="226"/>
      <c r="JFR12" s="226"/>
      <c r="JFS12" s="226"/>
      <c r="JFT12" s="226"/>
      <c r="JFU12" s="226"/>
      <c r="JFV12" s="226"/>
      <c r="JFW12" s="226"/>
      <c r="JFX12" s="226"/>
      <c r="JFY12" s="226"/>
      <c r="JFZ12" s="226"/>
      <c r="JGA12" s="226"/>
      <c r="JGB12" s="226"/>
      <c r="JGC12" s="226"/>
      <c r="JGD12" s="226"/>
      <c r="JGE12" s="226"/>
      <c r="JGF12" s="226"/>
      <c r="JGG12" s="226"/>
      <c r="JGH12" s="226"/>
      <c r="JGI12" s="226"/>
      <c r="JGJ12" s="226"/>
      <c r="JGK12" s="226"/>
      <c r="JGL12" s="226"/>
      <c r="JGM12" s="226"/>
      <c r="JGN12" s="226"/>
      <c r="JGO12" s="226"/>
      <c r="JGP12" s="226"/>
      <c r="JGQ12" s="226"/>
      <c r="JGR12" s="226"/>
      <c r="JGS12" s="226"/>
      <c r="JGT12" s="226"/>
      <c r="JGU12" s="226"/>
      <c r="JGV12" s="226"/>
      <c r="JGW12" s="226"/>
      <c r="JGX12" s="226"/>
      <c r="JGY12" s="226"/>
      <c r="JGZ12" s="226"/>
      <c r="JHA12" s="226"/>
      <c r="JHB12" s="226"/>
      <c r="JHC12" s="226"/>
      <c r="JHD12" s="226"/>
      <c r="JHE12" s="226"/>
      <c r="JHF12" s="226"/>
      <c r="JHG12" s="226"/>
      <c r="JHH12" s="226"/>
      <c r="JHI12" s="226"/>
      <c r="JHJ12" s="226"/>
      <c r="JHK12" s="226"/>
      <c r="JHL12" s="226"/>
      <c r="JHM12" s="226"/>
      <c r="JHN12" s="226"/>
      <c r="JHO12" s="226"/>
      <c r="JHP12" s="226"/>
      <c r="JHQ12" s="226"/>
      <c r="JHR12" s="226"/>
      <c r="JHS12" s="226"/>
      <c r="JHT12" s="226"/>
      <c r="JHU12" s="226"/>
      <c r="JHV12" s="226"/>
      <c r="JHW12" s="226"/>
      <c r="JHX12" s="226"/>
      <c r="JHY12" s="226"/>
      <c r="JHZ12" s="226"/>
      <c r="JIA12" s="226"/>
      <c r="JIB12" s="226"/>
      <c r="JIC12" s="226"/>
      <c r="JID12" s="226"/>
      <c r="JIE12" s="226"/>
      <c r="JIF12" s="226"/>
      <c r="JIG12" s="226"/>
      <c r="JIH12" s="226"/>
      <c r="JII12" s="226"/>
      <c r="JIJ12" s="226"/>
      <c r="JIK12" s="226"/>
      <c r="JIL12" s="226"/>
      <c r="JIM12" s="226"/>
      <c r="JIN12" s="226"/>
      <c r="JIO12" s="226"/>
      <c r="JIP12" s="226"/>
      <c r="JIQ12" s="226"/>
      <c r="JIR12" s="226"/>
      <c r="JIS12" s="226"/>
      <c r="JIT12" s="226"/>
      <c r="JIU12" s="226"/>
      <c r="JIV12" s="226"/>
      <c r="JIW12" s="226"/>
      <c r="JIX12" s="226"/>
      <c r="JIY12" s="226"/>
      <c r="JIZ12" s="226"/>
      <c r="JJA12" s="226"/>
      <c r="JJB12" s="226"/>
      <c r="JJC12" s="226"/>
      <c r="JJD12" s="226"/>
      <c r="JJE12" s="226"/>
      <c r="JJF12" s="226"/>
      <c r="JJG12" s="226"/>
      <c r="JJH12" s="226"/>
      <c r="JJI12" s="226"/>
      <c r="JJJ12" s="226"/>
      <c r="JJK12" s="226"/>
      <c r="JJL12" s="226"/>
      <c r="JJM12" s="226"/>
      <c r="JJN12" s="226"/>
      <c r="JJO12" s="226"/>
      <c r="JJP12" s="226"/>
      <c r="JJQ12" s="226"/>
      <c r="JJR12" s="226"/>
      <c r="JJS12" s="226"/>
      <c r="JJT12" s="226"/>
      <c r="JJU12" s="226"/>
      <c r="JJV12" s="226"/>
      <c r="JJW12" s="226"/>
      <c r="JJX12" s="226"/>
      <c r="JJY12" s="226"/>
      <c r="JJZ12" s="226"/>
      <c r="JKA12" s="226"/>
      <c r="JKB12" s="226"/>
      <c r="JKC12" s="226"/>
      <c r="JKD12" s="226"/>
      <c r="JKE12" s="226"/>
      <c r="JKF12" s="226"/>
      <c r="JKG12" s="226"/>
      <c r="JKH12" s="226"/>
      <c r="JKI12" s="226"/>
      <c r="JKJ12" s="226"/>
      <c r="JKK12" s="226"/>
      <c r="JKL12" s="226"/>
      <c r="JKM12" s="226"/>
      <c r="JKN12" s="226"/>
      <c r="JKO12" s="226"/>
      <c r="JKP12" s="226"/>
      <c r="JKQ12" s="226"/>
      <c r="JKR12" s="226"/>
      <c r="JKS12" s="226"/>
      <c r="JKT12" s="226"/>
      <c r="JKU12" s="226"/>
      <c r="JKV12" s="226"/>
      <c r="JKW12" s="226"/>
      <c r="JKX12" s="226"/>
      <c r="JKY12" s="226"/>
      <c r="JKZ12" s="226"/>
      <c r="JLA12" s="226"/>
      <c r="JLB12" s="226"/>
      <c r="JLC12" s="226"/>
      <c r="JLD12" s="226"/>
      <c r="JLE12" s="226"/>
      <c r="JLF12" s="226"/>
      <c r="JLG12" s="226"/>
      <c r="JLH12" s="226"/>
      <c r="JLI12" s="226"/>
      <c r="JLJ12" s="226"/>
      <c r="JLK12" s="226"/>
      <c r="JLL12" s="226"/>
      <c r="JLM12" s="226"/>
      <c r="JLN12" s="226"/>
      <c r="JLO12" s="226"/>
      <c r="JLP12" s="226"/>
      <c r="JLQ12" s="226"/>
      <c r="JLR12" s="226"/>
      <c r="JLS12" s="226"/>
      <c r="JLT12" s="226"/>
      <c r="JLU12" s="226"/>
      <c r="JLV12" s="226"/>
      <c r="JLW12" s="226"/>
      <c r="JLX12" s="226"/>
      <c r="JLY12" s="226"/>
      <c r="JLZ12" s="226"/>
      <c r="JMA12" s="226"/>
      <c r="JMB12" s="226"/>
      <c r="JMC12" s="226"/>
      <c r="JMD12" s="226"/>
      <c r="JME12" s="226"/>
      <c r="JMF12" s="226"/>
      <c r="JMG12" s="226"/>
      <c r="JMH12" s="226"/>
      <c r="JMI12" s="226"/>
      <c r="JMJ12" s="226"/>
      <c r="JMK12" s="226"/>
      <c r="JML12" s="226"/>
      <c r="JMM12" s="226"/>
      <c r="JMN12" s="226"/>
      <c r="JMO12" s="226"/>
      <c r="JMP12" s="226"/>
      <c r="JMQ12" s="226"/>
      <c r="JMR12" s="226"/>
      <c r="JMS12" s="226"/>
      <c r="JMT12" s="226"/>
      <c r="JMU12" s="226"/>
      <c r="JMV12" s="226"/>
      <c r="JMW12" s="226"/>
      <c r="JMX12" s="226"/>
      <c r="JMY12" s="226"/>
      <c r="JMZ12" s="226"/>
      <c r="JNA12" s="226"/>
      <c r="JNB12" s="226"/>
      <c r="JNC12" s="226"/>
      <c r="JND12" s="226"/>
      <c r="JNE12" s="226"/>
      <c r="JNF12" s="226"/>
      <c r="JNG12" s="226"/>
      <c r="JNH12" s="226"/>
      <c r="JNI12" s="226"/>
      <c r="JNJ12" s="226"/>
      <c r="JNK12" s="226"/>
      <c r="JNL12" s="226"/>
      <c r="JNM12" s="226"/>
      <c r="JNN12" s="226"/>
      <c r="JNO12" s="226"/>
      <c r="JNP12" s="226"/>
      <c r="JNQ12" s="226"/>
      <c r="JNR12" s="226"/>
      <c r="JNS12" s="226"/>
      <c r="JNT12" s="226"/>
      <c r="JNU12" s="226"/>
      <c r="JNV12" s="226"/>
      <c r="JNW12" s="226"/>
      <c r="JNX12" s="226"/>
      <c r="JNY12" s="226"/>
      <c r="JNZ12" s="226"/>
      <c r="JOA12" s="226"/>
      <c r="JOB12" s="226"/>
      <c r="JOC12" s="226"/>
      <c r="JOD12" s="226"/>
      <c r="JOE12" s="226"/>
      <c r="JOF12" s="226"/>
      <c r="JOG12" s="226"/>
      <c r="JOH12" s="226"/>
      <c r="JOI12" s="226"/>
      <c r="JOJ12" s="226"/>
      <c r="JOK12" s="226"/>
      <c r="JOL12" s="226"/>
      <c r="JOM12" s="226"/>
      <c r="JON12" s="226"/>
      <c r="JOO12" s="226"/>
      <c r="JOP12" s="226"/>
      <c r="JOQ12" s="226"/>
      <c r="JOR12" s="226"/>
      <c r="JOS12" s="226"/>
      <c r="JOT12" s="226"/>
      <c r="JOU12" s="226"/>
      <c r="JOV12" s="226"/>
      <c r="JOW12" s="226"/>
      <c r="JOX12" s="226"/>
      <c r="JOY12" s="226"/>
      <c r="JOZ12" s="226"/>
      <c r="JPA12" s="226"/>
      <c r="JPB12" s="226"/>
      <c r="JPC12" s="226"/>
      <c r="JPD12" s="226"/>
      <c r="JPE12" s="226"/>
      <c r="JPF12" s="226"/>
      <c r="JPG12" s="226"/>
      <c r="JPH12" s="226"/>
      <c r="JPI12" s="226"/>
      <c r="JPJ12" s="226"/>
      <c r="JPK12" s="226"/>
      <c r="JPL12" s="226"/>
      <c r="JPM12" s="226"/>
      <c r="JPN12" s="226"/>
      <c r="JPO12" s="226"/>
      <c r="JPP12" s="226"/>
      <c r="JPQ12" s="226"/>
      <c r="JPR12" s="226"/>
      <c r="JPS12" s="226"/>
      <c r="JPT12" s="226"/>
      <c r="JPU12" s="226"/>
      <c r="JPV12" s="226"/>
      <c r="JPW12" s="226"/>
      <c r="JPX12" s="226"/>
      <c r="JPY12" s="226"/>
      <c r="JPZ12" s="226"/>
      <c r="JQA12" s="226"/>
      <c r="JQB12" s="226"/>
      <c r="JQC12" s="226"/>
      <c r="JQD12" s="226"/>
      <c r="JQE12" s="226"/>
      <c r="JQF12" s="226"/>
      <c r="JQG12" s="226"/>
      <c r="JQH12" s="226"/>
      <c r="JQI12" s="226"/>
      <c r="JQJ12" s="226"/>
      <c r="JQK12" s="226"/>
      <c r="JQL12" s="226"/>
      <c r="JQM12" s="226"/>
      <c r="JQN12" s="226"/>
      <c r="JQO12" s="226"/>
      <c r="JQP12" s="226"/>
      <c r="JQQ12" s="226"/>
      <c r="JQR12" s="226"/>
      <c r="JQS12" s="226"/>
      <c r="JQT12" s="226"/>
      <c r="JQU12" s="226"/>
      <c r="JQV12" s="226"/>
      <c r="JQW12" s="226"/>
      <c r="JQX12" s="226"/>
      <c r="JQY12" s="226"/>
      <c r="JQZ12" s="226"/>
      <c r="JRA12" s="226"/>
      <c r="JRB12" s="226"/>
      <c r="JRC12" s="226"/>
      <c r="JRD12" s="226"/>
      <c r="JRE12" s="226"/>
      <c r="JRF12" s="226"/>
      <c r="JRG12" s="226"/>
      <c r="JRH12" s="226"/>
      <c r="JRI12" s="226"/>
      <c r="JRJ12" s="226"/>
      <c r="JRK12" s="226"/>
      <c r="JRL12" s="226"/>
      <c r="JRM12" s="226"/>
      <c r="JRN12" s="226"/>
      <c r="JRO12" s="226"/>
      <c r="JRP12" s="226"/>
      <c r="JRQ12" s="226"/>
      <c r="JRR12" s="226"/>
      <c r="JRS12" s="226"/>
      <c r="JRT12" s="226"/>
      <c r="JRU12" s="226"/>
      <c r="JRV12" s="226"/>
      <c r="JRW12" s="226"/>
      <c r="JRX12" s="226"/>
      <c r="JRY12" s="226"/>
      <c r="JRZ12" s="226"/>
      <c r="JSA12" s="226"/>
      <c r="JSB12" s="226"/>
      <c r="JSC12" s="226"/>
      <c r="JSD12" s="226"/>
      <c r="JSE12" s="226"/>
      <c r="JSF12" s="226"/>
      <c r="JSG12" s="226"/>
      <c r="JSH12" s="226"/>
      <c r="JSI12" s="226"/>
      <c r="JSJ12" s="226"/>
      <c r="JSK12" s="226"/>
      <c r="JSL12" s="226"/>
      <c r="JSM12" s="226"/>
      <c r="JSN12" s="226"/>
      <c r="JSO12" s="226"/>
      <c r="JSP12" s="226"/>
      <c r="JSQ12" s="226"/>
      <c r="JSR12" s="226"/>
      <c r="JSS12" s="226"/>
      <c r="JST12" s="226"/>
      <c r="JSU12" s="226"/>
      <c r="JSV12" s="226"/>
      <c r="JSW12" s="226"/>
      <c r="JSX12" s="226"/>
      <c r="JSY12" s="226"/>
      <c r="JSZ12" s="226"/>
      <c r="JTA12" s="226"/>
      <c r="JTB12" s="226"/>
      <c r="JTC12" s="226"/>
      <c r="JTD12" s="226"/>
      <c r="JTE12" s="226"/>
      <c r="JTF12" s="226"/>
      <c r="JTG12" s="226"/>
      <c r="JTH12" s="226"/>
      <c r="JTI12" s="226"/>
      <c r="JTJ12" s="226"/>
      <c r="JTK12" s="226"/>
      <c r="JTL12" s="226"/>
      <c r="JTM12" s="226"/>
      <c r="JTN12" s="226"/>
      <c r="JTO12" s="226"/>
      <c r="JTP12" s="226"/>
      <c r="JTQ12" s="226"/>
      <c r="JTR12" s="226"/>
      <c r="JTS12" s="226"/>
      <c r="JTT12" s="226"/>
      <c r="JTU12" s="226"/>
      <c r="JTV12" s="226"/>
      <c r="JTW12" s="226"/>
      <c r="JTX12" s="226"/>
      <c r="JTY12" s="226"/>
      <c r="JTZ12" s="226"/>
      <c r="JUA12" s="226"/>
      <c r="JUB12" s="226"/>
      <c r="JUC12" s="226"/>
      <c r="JUD12" s="226"/>
      <c r="JUE12" s="226"/>
      <c r="JUF12" s="226"/>
      <c r="JUG12" s="226"/>
      <c r="JUH12" s="226"/>
      <c r="JUI12" s="226"/>
      <c r="JUJ12" s="226"/>
      <c r="JUK12" s="226"/>
      <c r="JUL12" s="226"/>
      <c r="JUM12" s="226"/>
      <c r="JUN12" s="226"/>
      <c r="JUO12" s="226"/>
      <c r="JUP12" s="226"/>
      <c r="JUQ12" s="226"/>
      <c r="JUR12" s="226"/>
      <c r="JUS12" s="226"/>
      <c r="JUT12" s="226"/>
      <c r="JUU12" s="226"/>
      <c r="JUV12" s="226"/>
      <c r="JUW12" s="226"/>
      <c r="JUX12" s="226"/>
      <c r="JUY12" s="226"/>
      <c r="JUZ12" s="226"/>
      <c r="JVA12" s="226"/>
      <c r="JVB12" s="226"/>
      <c r="JVC12" s="226"/>
      <c r="JVD12" s="226"/>
      <c r="JVE12" s="226"/>
      <c r="JVF12" s="226"/>
      <c r="JVG12" s="226"/>
      <c r="JVH12" s="226"/>
      <c r="JVI12" s="226"/>
      <c r="JVJ12" s="226"/>
      <c r="JVK12" s="226"/>
      <c r="JVL12" s="226"/>
      <c r="JVM12" s="226"/>
      <c r="JVN12" s="226"/>
      <c r="JVO12" s="226"/>
      <c r="JVP12" s="226"/>
      <c r="JVQ12" s="226"/>
      <c r="JVR12" s="226"/>
      <c r="JVS12" s="226"/>
      <c r="JVT12" s="226"/>
      <c r="JVU12" s="226"/>
      <c r="JVV12" s="226"/>
      <c r="JVW12" s="226"/>
      <c r="JVX12" s="226"/>
      <c r="JVY12" s="226"/>
      <c r="JVZ12" s="226"/>
      <c r="JWA12" s="226"/>
      <c r="JWB12" s="226"/>
      <c r="JWC12" s="226"/>
      <c r="JWD12" s="226"/>
      <c r="JWE12" s="226"/>
      <c r="JWF12" s="226"/>
      <c r="JWG12" s="226"/>
      <c r="JWH12" s="226"/>
      <c r="JWI12" s="226"/>
      <c r="JWJ12" s="226"/>
      <c r="JWK12" s="226"/>
      <c r="JWL12" s="226"/>
      <c r="JWM12" s="226"/>
      <c r="JWN12" s="226"/>
      <c r="JWO12" s="226"/>
      <c r="JWP12" s="226"/>
      <c r="JWQ12" s="226"/>
      <c r="JWR12" s="226"/>
      <c r="JWS12" s="226"/>
      <c r="JWT12" s="226"/>
      <c r="JWU12" s="226"/>
      <c r="JWV12" s="226"/>
      <c r="JWW12" s="226"/>
      <c r="JWX12" s="226"/>
      <c r="JWY12" s="226"/>
      <c r="JWZ12" s="226"/>
      <c r="JXA12" s="226"/>
      <c r="JXB12" s="226"/>
      <c r="JXC12" s="226"/>
      <c r="JXD12" s="226"/>
      <c r="JXE12" s="226"/>
      <c r="JXF12" s="226"/>
      <c r="JXG12" s="226"/>
      <c r="JXH12" s="226"/>
      <c r="JXI12" s="226"/>
      <c r="JXJ12" s="226"/>
      <c r="JXK12" s="226"/>
      <c r="JXL12" s="226"/>
      <c r="JXM12" s="226"/>
      <c r="JXN12" s="226"/>
      <c r="JXO12" s="226"/>
      <c r="JXP12" s="226"/>
      <c r="JXQ12" s="226"/>
      <c r="JXR12" s="226"/>
      <c r="JXS12" s="226"/>
      <c r="JXT12" s="226"/>
      <c r="JXU12" s="226"/>
      <c r="JXV12" s="226"/>
      <c r="JXW12" s="226"/>
      <c r="JXX12" s="226"/>
      <c r="JXY12" s="226"/>
      <c r="JXZ12" s="226"/>
      <c r="JYA12" s="226"/>
      <c r="JYB12" s="226"/>
      <c r="JYC12" s="226"/>
      <c r="JYD12" s="226"/>
      <c r="JYE12" s="226"/>
      <c r="JYF12" s="226"/>
      <c r="JYG12" s="226"/>
      <c r="JYH12" s="226"/>
      <c r="JYI12" s="226"/>
      <c r="JYJ12" s="226"/>
      <c r="JYK12" s="226"/>
      <c r="JYL12" s="226"/>
      <c r="JYM12" s="226"/>
      <c r="JYN12" s="226"/>
      <c r="JYO12" s="226"/>
      <c r="JYP12" s="226"/>
      <c r="JYQ12" s="226"/>
      <c r="JYR12" s="226"/>
      <c r="JYS12" s="226"/>
      <c r="JYT12" s="226"/>
      <c r="JYU12" s="226"/>
      <c r="JYV12" s="226"/>
      <c r="JYW12" s="226"/>
      <c r="JYX12" s="226"/>
      <c r="JYY12" s="226"/>
      <c r="JYZ12" s="226"/>
      <c r="JZA12" s="226"/>
      <c r="JZB12" s="226"/>
      <c r="JZC12" s="226"/>
      <c r="JZD12" s="226"/>
      <c r="JZE12" s="226"/>
      <c r="JZF12" s="226"/>
      <c r="JZG12" s="226"/>
      <c r="JZH12" s="226"/>
      <c r="JZI12" s="226"/>
      <c r="JZJ12" s="226"/>
      <c r="JZK12" s="226"/>
      <c r="JZL12" s="226"/>
      <c r="JZM12" s="226"/>
      <c r="JZN12" s="226"/>
      <c r="JZO12" s="226"/>
      <c r="JZP12" s="226"/>
      <c r="JZQ12" s="226"/>
      <c r="JZR12" s="226"/>
      <c r="JZS12" s="226"/>
      <c r="JZT12" s="226"/>
      <c r="JZU12" s="226"/>
      <c r="JZV12" s="226"/>
      <c r="JZW12" s="226"/>
      <c r="JZX12" s="226"/>
      <c r="JZY12" s="226"/>
      <c r="JZZ12" s="226"/>
      <c r="KAA12" s="226"/>
      <c r="KAB12" s="226"/>
      <c r="KAC12" s="226"/>
      <c r="KAD12" s="226"/>
      <c r="KAE12" s="226"/>
      <c r="KAF12" s="226"/>
      <c r="KAG12" s="226"/>
      <c r="KAH12" s="226"/>
      <c r="KAI12" s="226"/>
      <c r="KAJ12" s="226"/>
      <c r="KAK12" s="226"/>
      <c r="KAL12" s="226"/>
      <c r="KAM12" s="226"/>
      <c r="KAN12" s="226"/>
      <c r="KAO12" s="226"/>
      <c r="KAP12" s="226"/>
      <c r="KAQ12" s="226"/>
      <c r="KAR12" s="226"/>
      <c r="KAS12" s="226"/>
      <c r="KAT12" s="226"/>
      <c r="KAU12" s="226"/>
      <c r="KAV12" s="226"/>
      <c r="KAW12" s="226"/>
      <c r="KAX12" s="226"/>
      <c r="KAY12" s="226"/>
      <c r="KAZ12" s="226"/>
      <c r="KBA12" s="226"/>
      <c r="KBB12" s="226"/>
      <c r="KBC12" s="226"/>
      <c r="KBD12" s="226"/>
      <c r="KBE12" s="226"/>
      <c r="KBF12" s="226"/>
      <c r="KBG12" s="226"/>
      <c r="KBH12" s="226"/>
      <c r="KBI12" s="226"/>
      <c r="KBJ12" s="226"/>
      <c r="KBK12" s="226"/>
      <c r="KBL12" s="226"/>
      <c r="KBM12" s="226"/>
      <c r="KBN12" s="226"/>
      <c r="KBO12" s="226"/>
      <c r="KBP12" s="226"/>
      <c r="KBQ12" s="226"/>
      <c r="KBR12" s="226"/>
      <c r="KBS12" s="226"/>
      <c r="KBT12" s="226"/>
      <c r="KBU12" s="226"/>
      <c r="KBV12" s="226"/>
      <c r="KBW12" s="226"/>
      <c r="KBX12" s="226"/>
      <c r="KBY12" s="226"/>
      <c r="KBZ12" s="226"/>
      <c r="KCA12" s="226"/>
      <c r="KCB12" s="226"/>
      <c r="KCC12" s="226"/>
      <c r="KCD12" s="226"/>
      <c r="KCE12" s="226"/>
      <c r="KCF12" s="226"/>
      <c r="KCG12" s="226"/>
      <c r="KCH12" s="226"/>
      <c r="KCI12" s="226"/>
      <c r="KCJ12" s="226"/>
      <c r="KCK12" s="226"/>
      <c r="KCL12" s="226"/>
      <c r="KCM12" s="226"/>
      <c r="KCN12" s="226"/>
      <c r="KCO12" s="226"/>
      <c r="KCP12" s="226"/>
      <c r="KCQ12" s="226"/>
      <c r="KCR12" s="226"/>
      <c r="KCS12" s="226"/>
      <c r="KCT12" s="226"/>
      <c r="KCU12" s="226"/>
      <c r="KCV12" s="226"/>
      <c r="KCW12" s="226"/>
      <c r="KCX12" s="226"/>
      <c r="KCY12" s="226"/>
      <c r="KCZ12" s="226"/>
      <c r="KDA12" s="226"/>
      <c r="KDB12" s="226"/>
      <c r="KDC12" s="226"/>
      <c r="KDD12" s="226"/>
      <c r="KDE12" s="226"/>
      <c r="KDF12" s="226"/>
      <c r="KDG12" s="226"/>
      <c r="KDH12" s="226"/>
      <c r="KDI12" s="226"/>
      <c r="KDJ12" s="226"/>
      <c r="KDK12" s="226"/>
      <c r="KDL12" s="226"/>
      <c r="KDM12" s="226"/>
      <c r="KDN12" s="226"/>
      <c r="KDO12" s="226"/>
      <c r="KDP12" s="226"/>
      <c r="KDQ12" s="226"/>
      <c r="KDR12" s="226"/>
      <c r="KDS12" s="226"/>
      <c r="KDT12" s="226"/>
      <c r="KDU12" s="226"/>
      <c r="KDV12" s="226"/>
      <c r="KDW12" s="226"/>
      <c r="KDX12" s="226"/>
      <c r="KDY12" s="226"/>
      <c r="KDZ12" s="226"/>
      <c r="KEA12" s="226"/>
      <c r="KEB12" s="226"/>
      <c r="KEC12" s="226"/>
      <c r="KED12" s="226"/>
      <c r="KEE12" s="226"/>
      <c r="KEF12" s="226"/>
      <c r="KEG12" s="226"/>
      <c r="KEH12" s="226"/>
      <c r="KEI12" s="226"/>
      <c r="KEJ12" s="226"/>
      <c r="KEK12" s="226"/>
      <c r="KEL12" s="226"/>
      <c r="KEM12" s="226"/>
      <c r="KEN12" s="226"/>
      <c r="KEO12" s="226"/>
      <c r="KEP12" s="226"/>
      <c r="KEQ12" s="226"/>
      <c r="KER12" s="226"/>
      <c r="KES12" s="226"/>
      <c r="KET12" s="226"/>
      <c r="KEU12" s="226"/>
      <c r="KEV12" s="226"/>
      <c r="KEW12" s="226"/>
      <c r="KEX12" s="226"/>
      <c r="KEY12" s="226"/>
      <c r="KEZ12" s="226"/>
      <c r="KFA12" s="226"/>
      <c r="KFB12" s="226"/>
      <c r="KFC12" s="226"/>
      <c r="KFD12" s="226"/>
      <c r="KFE12" s="226"/>
      <c r="KFF12" s="226"/>
      <c r="KFG12" s="226"/>
      <c r="KFH12" s="226"/>
      <c r="KFI12" s="226"/>
      <c r="KFJ12" s="226"/>
      <c r="KFK12" s="226"/>
      <c r="KFL12" s="226"/>
      <c r="KFM12" s="226"/>
      <c r="KFN12" s="226"/>
      <c r="KFO12" s="226"/>
      <c r="KFP12" s="226"/>
      <c r="KFQ12" s="226"/>
      <c r="KFR12" s="226"/>
      <c r="KFS12" s="226"/>
      <c r="KFT12" s="226"/>
      <c r="KFU12" s="226"/>
      <c r="KFV12" s="226"/>
      <c r="KFW12" s="226"/>
      <c r="KFX12" s="226"/>
      <c r="KFY12" s="226"/>
      <c r="KFZ12" s="226"/>
      <c r="KGA12" s="226"/>
      <c r="KGB12" s="226"/>
      <c r="KGC12" s="226"/>
      <c r="KGD12" s="226"/>
      <c r="KGE12" s="226"/>
      <c r="KGF12" s="226"/>
      <c r="KGG12" s="226"/>
      <c r="KGH12" s="226"/>
      <c r="KGI12" s="226"/>
      <c r="KGJ12" s="226"/>
      <c r="KGK12" s="226"/>
      <c r="KGL12" s="226"/>
      <c r="KGM12" s="226"/>
      <c r="KGN12" s="226"/>
      <c r="KGO12" s="226"/>
      <c r="KGP12" s="226"/>
      <c r="KGQ12" s="226"/>
      <c r="KGR12" s="226"/>
      <c r="KGS12" s="226"/>
      <c r="KGT12" s="226"/>
      <c r="KGU12" s="226"/>
      <c r="KGV12" s="226"/>
      <c r="KGW12" s="226"/>
      <c r="KGX12" s="226"/>
      <c r="KGY12" s="226"/>
      <c r="KGZ12" s="226"/>
      <c r="KHA12" s="226"/>
      <c r="KHB12" s="226"/>
      <c r="KHC12" s="226"/>
      <c r="KHD12" s="226"/>
      <c r="KHE12" s="226"/>
      <c r="KHF12" s="226"/>
      <c r="KHG12" s="226"/>
      <c r="KHH12" s="226"/>
      <c r="KHI12" s="226"/>
      <c r="KHJ12" s="226"/>
      <c r="KHK12" s="226"/>
      <c r="KHL12" s="226"/>
      <c r="KHM12" s="226"/>
      <c r="KHN12" s="226"/>
      <c r="KHO12" s="226"/>
      <c r="KHP12" s="226"/>
      <c r="KHQ12" s="226"/>
      <c r="KHR12" s="226"/>
      <c r="KHS12" s="226"/>
      <c r="KHT12" s="226"/>
      <c r="KHU12" s="226"/>
      <c r="KHV12" s="226"/>
      <c r="KHW12" s="226"/>
      <c r="KHX12" s="226"/>
      <c r="KHY12" s="226"/>
      <c r="KHZ12" s="226"/>
      <c r="KIA12" s="226"/>
      <c r="KIB12" s="226"/>
      <c r="KIC12" s="226"/>
      <c r="KID12" s="226"/>
      <c r="KIE12" s="226"/>
      <c r="KIF12" s="226"/>
      <c r="KIG12" s="226"/>
      <c r="KIH12" s="226"/>
      <c r="KII12" s="226"/>
      <c r="KIJ12" s="226"/>
      <c r="KIK12" s="226"/>
      <c r="KIL12" s="226"/>
      <c r="KIM12" s="226"/>
      <c r="KIN12" s="226"/>
      <c r="KIO12" s="226"/>
      <c r="KIP12" s="226"/>
      <c r="KIQ12" s="226"/>
      <c r="KIR12" s="226"/>
      <c r="KIS12" s="226"/>
      <c r="KIT12" s="226"/>
      <c r="KIU12" s="226"/>
      <c r="KIV12" s="226"/>
      <c r="KIW12" s="226"/>
      <c r="KIX12" s="226"/>
      <c r="KIY12" s="226"/>
      <c r="KIZ12" s="226"/>
      <c r="KJA12" s="226"/>
      <c r="KJB12" s="226"/>
      <c r="KJC12" s="226"/>
      <c r="KJD12" s="226"/>
      <c r="KJE12" s="226"/>
      <c r="KJF12" s="226"/>
      <c r="KJG12" s="226"/>
      <c r="KJH12" s="226"/>
      <c r="KJI12" s="226"/>
      <c r="KJJ12" s="226"/>
      <c r="KJK12" s="226"/>
      <c r="KJL12" s="226"/>
      <c r="KJM12" s="226"/>
      <c r="KJN12" s="226"/>
      <c r="KJO12" s="226"/>
      <c r="KJP12" s="226"/>
      <c r="KJQ12" s="226"/>
      <c r="KJR12" s="226"/>
      <c r="KJS12" s="226"/>
      <c r="KJT12" s="226"/>
      <c r="KJU12" s="226"/>
      <c r="KJV12" s="226"/>
      <c r="KJW12" s="226"/>
      <c r="KJX12" s="226"/>
      <c r="KJY12" s="226"/>
      <c r="KJZ12" s="226"/>
      <c r="KKA12" s="226"/>
      <c r="KKB12" s="226"/>
      <c r="KKC12" s="226"/>
      <c r="KKD12" s="226"/>
      <c r="KKE12" s="226"/>
      <c r="KKF12" s="226"/>
      <c r="KKG12" s="226"/>
      <c r="KKH12" s="226"/>
      <c r="KKI12" s="226"/>
      <c r="KKJ12" s="226"/>
      <c r="KKK12" s="226"/>
      <c r="KKL12" s="226"/>
      <c r="KKM12" s="226"/>
      <c r="KKN12" s="226"/>
      <c r="KKO12" s="226"/>
      <c r="KKP12" s="226"/>
      <c r="KKQ12" s="226"/>
      <c r="KKR12" s="226"/>
      <c r="KKS12" s="226"/>
      <c r="KKT12" s="226"/>
      <c r="KKU12" s="226"/>
      <c r="KKV12" s="226"/>
      <c r="KKW12" s="226"/>
      <c r="KKX12" s="226"/>
      <c r="KKY12" s="226"/>
      <c r="KKZ12" s="226"/>
      <c r="KLA12" s="226"/>
      <c r="KLB12" s="226"/>
      <c r="KLC12" s="226"/>
      <c r="KLD12" s="226"/>
      <c r="KLE12" s="226"/>
      <c r="KLF12" s="226"/>
      <c r="KLG12" s="226"/>
      <c r="KLH12" s="226"/>
      <c r="KLI12" s="226"/>
      <c r="KLJ12" s="226"/>
      <c r="KLK12" s="226"/>
      <c r="KLL12" s="226"/>
      <c r="KLM12" s="226"/>
      <c r="KLN12" s="226"/>
      <c r="KLO12" s="226"/>
      <c r="KLP12" s="226"/>
      <c r="KLQ12" s="226"/>
      <c r="KLR12" s="226"/>
      <c r="KLS12" s="226"/>
      <c r="KLT12" s="226"/>
      <c r="KLU12" s="226"/>
      <c r="KLV12" s="226"/>
      <c r="KLW12" s="226"/>
      <c r="KLX12" s="226"/>
      <c r="KLY12" s="226"/>
      <c r="KLZ12" s="226"/>
      <c r="KMA12" s="226"/>
      <c r="KMB12" s="226"/>
      <c r="KMC12" s="226"/>
      <c r="KMD12" s="226"/>
      <c r="KME12" s="226"/>
      <c r="KMF12" s="226"/>
      <c r="KMG12" s="226"/>
      <c r="KMH12" s="226"/>
      <c r="KMI12" s="226"/>
      <c r="KMJ12" s="226"/>
      <c r="KMK12" s="226"/>
      <c r="KML12" s="226"/>
      <c r="KMM12" s="226"/>
      <c r="KMN12" s="226"/>
      <c r="KMO12" s="226"/>
      <c r="KMP12" s="226"/>
      <c r="KMQ12" s="226"/>
      <c r="KMR12" s="226"/>
      <c r="KMS12" s="226"/>
      <c r="KMT12" s="226"/>
      <c r="KMU12" s="226"/>
      <c r="KMV12" s="226"/>
      <c r="KMW12" s="226"/>
      <c r="KMX12" s="226"/>
      <c r="KMY12" s="226"/>
      <c r="KMZ12" s="226"/>
      <c r="KNA12" s="226"/>
      <c r="KNB12" s="226"/>
      <c r="KNC12" s="226"/>
      <c r="KND12" s="226"/>
      <c r="KNE12" s="226"/>
      <c r="KNF12" s="226"/>
      <c r="KNG12" s="226"/>
      <c r="KNH12" s="226"/>
      <c r="KNI12" s="226"/>
      <c r="KNJ12" s="226"/>
      <c r="KNK12" s="226"/>
      <c r="KNL12" s="226"/>
      <c r="KNM12" s="226"/>
      <c r="KNN12" s="226"/>
      <c r="KNO12" s="226"/>
      <c r="KNP12" s="226"/>
      <c r="KNQ12" s="226"/>
      <c r="KNR12" s="226"/>
      <c r="KNS12" s="226"/>
      <c r="KNT12" s="226"/>
      <c r="KNU12" s="226"/>
      <c r="KNV12" s="226"/>
      <c r="KNW12" s="226"/>
      <c r="KNX12" s="226"/>
      <c r="KNY12" s="226"/>
      <c r="KNZ12" s="226"/>
      <c r="KOA12" s="226"/>
      <c r="KOB12" s="226"/>
      <c r="KOC12" s="226"/>
      <c r="KOD12" s="226"/>
      <c r="KOE12" s="226"/>
      <c r="KOF12" s="226"/>
      <c r="KOG12" s="226"/>
      <c r="KOH12" s="226"/>
      <c r="KOI12" s="226"/>
      <c r="KOJ12" s="226"/>
      <c r="KOK12" s="226"/>
      <c r="KOL12" s="226"/>
      <c r="KOM12" s="226"/>
      <c r="KON12" s="226"/>
      <c r="KOO12" s="226"/>
      <c r="KOP12" s="226"/>
      <c r="KOQ12" s="226"/>
      <c r="KOR12" s="226"/>
      <c r="KOS12" s="226"/>
      <c r="KOT12" s="226"/>
      <c r="KOU12" s="226"/>
      <c r="KOV12" s="226"/>
      <c r="KOW12" s="226"/>
      <c r="KOX12" s="226"/>
      <c r="KOY12" s="226"/>
      <c r="KOZ12" s="226"/>
      <c r="KPA12" s="226"/>
      <c r="KPB12" s="226"/>
      <c r="KPC12" s="226"/>
      <c r="KPD12" s="226"/>
      <c r="KPE12" s="226"/>
      <c r="KPF12" s="226"/>
      <c r="KPG12" s="226"/>
      <c r="KPH12" s="226"/>
      <c r="KPI12" s="226"/>
      <c r="KPJ12" s="226"/>
      <c r="KPK12" s="226"/>
      <c r="KPL12" s="226"/>
      <c r="KPM12" s="226"/>
      <c r="KPN12" s="226"/>
      <c r="KPO12" s="226"/>
      <c r="KPP12" s="226"/>
      <c r="KPQ12" s="226"/>
      <c r="KPR12" s="226"/>
      <c r="KPS12" s="226"/>
      <c r="KPT12" s="226"/>
      <c r="KPU12" s="226"/>
      <c r="KPV12" s="226"/>
      <c r="KPW12" s="226"/>
      <c r="KPX12" s="226"/>
      <c r="KPY12" s="226"/>
      <c r="KPZ12" s="226"/>
      <c r="KQA12" s="226"/>
      <c r="KQB12" s="226"/>
      <c r="KQC12" s="226"/>
      <c r="KQD12" s="226"/>
      <c r="KQE12" s="226"/>
      <c r="KQF12" s="226"/>
      <c r="KQG12" s="226"/>
      <c r="KQH12" s="226"/>
      <c r="KQI12" s="226"/>
      <c r="KQJ12" s="226"/>
      <c r="KQK12" s="226"/>
      <c r="KQL12" s="226"/>
      <c r="KQM12" s="226"/>
      <c r="KQN12" s="226"/>
      <c r="KQO12" s="226"/>
      <c r="KQP12" s="226"/>
      <c r="KQQ12" s="226"/>
      <c r="KQR12" s="226"/>
      <c r="KQS12" s="226"/>
      <c r="KQT12" s="226"/>
      <c r="KQU12" s="226"/>
      <c r="KQV12" s="226"/>
      <c r="KQW12" s="226"/>
      <c r="KQX12" s="226"/>
      <c r="KQY12" s="226"/>
      <c r="KQZ12" s="226"/>
      <c r="KRA12" s="226"/>
      <c r="KRB12" s="226"/>
      <c r="KRC12" s="226"/>
      <c r="KRD12" s="226"/>
      <c r="KRE12" s="226"/>
      <c r="KRF12" s="226"/>
      <c r="KRG12" s="226"/>
      <c r="KRH12" s="226"/>
      <c r="KRI12" s="226"/>
      <c r="KRJ12" s="226"/>
      <c r="KRK12" s="226"/>
      <c r="KRL12" s="226"/>
      <c r="KRM12" s="226"/>
      <c r="KRN12" s="226"/>
      <c r="KRO12" s="226"/>
      <c r="KRP12" s="226"/>
      <c r="KRQ12" s="226"/>
      <c r="KRR12" s="226"/>
      <c r="KRS12" s="226"/>
      <c r="KRT12" s="226"/>
      <c r="KRU12" s="226"/>
      <c r="KRV12" s="226"/>
      <c r="KRW12" s="226"/>
      <c r="KRX12" s="226"/>
      <c r="KRY12" s="226"/>
      <c r="KRZ12" s="226"/>
      <c r="KSA12" s="226"/>
      <c r="KSB12" s="226"/>
      <c r="KSC12" s="226"/>
      <c r="KSD12" s="226"/>
      <c r="KSE12" s="226"/>
      <c r="KSF12" s="226"/>
      <c r="KSG12" s="226"/>
      <c r="KSH12" s="226"/>
      <c r="KSI12" s="226"/>
      <c r="KSJ12" s="226"/>
      <c r="KSK12" s="226"/>
      <c r="KSL12" s="226"/>
      <c r="KSM12" s="226"/>
      <c r="KSN12" s="226"/>
      <c r="KSO12" s="226"/>
      <c r="KSP12" s="226"/>
      <c r="KSQ12" s="226"/>
      <c r="KSR12" s="226"/>
      <c r="KSS12" s="226"/>
      <c r="KST12" s="226"/>
      <c r="KSU12" s="226"/>
      <c r="KSV12" s="226"/>
      <c r="KSW12" s="226"/>
      <c r="KSX12" s="226"/>
      <c r="KSY12" s="226"/>
      <c r="KSZ12" s="226"/>
      <c r="KTA12" s="226"/>
      <c r="KTB12" s="226"/>
      <c r="KTC12" s="226"/>
      <c r="KTD12" s="226"/>
      <c r="KTE12" s="226"/>
      <c r="KTF12" s="226"/>
      <c r="KTG12" s="226"/>
      <c r="KTH12" s="226"/>
      <c r="KTI12" s="226"/>
      <c r="KTJ12" s="226"/>
      <c r="KTK12" s="226"/>
      <c r="KTL12" s="226"/>
      <c r="KTM12" s="226"/>
      <c r="KTN12" s="226"/>
      <c r="KTO12" s="226"/>
      <c r="KTP12" s="226"/>
      <c r="KTQ12" s="226"/>
      <c r="KTR12" s="226"/>
      <c r="KTS12" s="226"/>
      <c r="KTT12" s="226"/>
      <c r="KTU12" s="226"/>
      <c r="KTV12" s="226"/>
      <c r="KTW12" s="226"/>
      <c r="KTX12" s="226"/>
      <c r="KTY12" s="226"/>
      <c r="KTZ12" s="226"/>
      <c r="KUA12" s="226"/>
      <c r="KUB12" s="226"/>
      <c r="KUC12" s="226"/>
      <c r="KUD12" s="226"/>
      <c r="KUE12" s="226"/>
      <c r="KUF12" s="226"/>
      <c r="KUG12" s="226"/>
      <c r="KUH12" s="226"/>
      <c r="KUI12" s="226"/>
      <c r="KUJ12" s="226"/>
      <c r="KUK12" s="226"/>
      <c r="KUL12" s="226"/>
      <c r="KUM12" s="226"/>
      <c r="KUN12" s="226"/>
      <c r="KUO12" s="226"/>
      <c r="KUP12" s="226"/>
      <c r="KUQ12" s="226"/>
      <c r="KUR12" s="226"/>
      <c r="KUS12" s="226"/>
      <c r="KUT12" s="226"/>
      <c r="KUU12" s="226"/>
      <c r="KUV12" s="226"/>
      <c r="KUW12" s="226"/>
      <c r="KUX12" s="226"/>
      <c r="KUY12" s="226"/>
      <c r="KUZ12" s="226"/>
      <c r="KVA12" s="226"/>
      <c r="KVB12" s="226"/>
      <c r="KVC12" s="226"/>
      <c r="KVD12" s="226"/>
      <c r="KVE12" s="226"/>
      <c r="KVF12" s="226"/>
      <c r="KVG12" s="226"/>
      <c r="KVH12" s="226"/>
      <c r="KVI12" s="226"/>
      <c r="KVJ12" s="226"/>
      <c r="KVK12" s="226"/>
      <c r="KVL12" s="226"/>
      <c r="KVM12" s="226"/>
      <c r="KVN12" s="226"/>
      <c r="KVO12" s="226"/>
      <c r="KVP12" s="226"/>
      <c r="KVQ12" s="226"/>
      <c r="KVR12" s="226"/>
      <c r="KVS12" s="226"/>
      <c r="KVT12" s="226"/>
      <c r="KVU12" s="226"/>
      <c r="KVV12" s="226"/>
      <c r="KVW12" s="226"/>
      <c r="KVX12" s="226"/>
      <c r="KVY12" s="226"/>
      <c r="KVZ12" s="226"/>
      <c r="KWA12" s="226"/>
      <c r="KWB12" s="226"/>
      <c r="KWC12" s="226"/>
      <c r="KWD12" s="226"/>
      <c r="KWE12" s="226"/>
      <c r="KWF12" s="226"/>
      <c r="KWG12" s="226"/>
      <c r="KWH12" s="226"/>
      <c r="KWI12" s="226"/>
      <c r="KWJ12" s="226"/>
      <c r="KWK12" s="226"/>
      <c r="KWL12" s="226"/>
      <c r="KWM12" s="226"/>
      <c r="KWN12" s="226"/>
      <c r="KWO12" s="226"/>
      <c r="KWP12" s="226"/>
      <c r="KWQ12" s="226"/>
      <c r="KWR12" s="226"/>
      <c r="KWS12" s="226"/>
      <c r="KWT12" s="226"/>
      <c r="KWU12" s="226"/>
      <c r="KWV12" s="226"/>
      <c r="KWW12" s="226"/>
      <c r="KWX12" s="226"/>
      <c r="KWY12" s="226"/>
      <c r="KWZ12" s="226"/>
      <c r="KXA12" s="226"/>
      <c r="KXB12" s="226"/>
      <c r="KXC12" s="226"/>
      <c r="KXD12" s="226"/>
      <c r="KXE12" s="226"/>
      <c r="KXF12" s="226"/>
      <c r="KXG12" s="226"/>
      <c r="KXH12" s="226"/>
      <c r="KXI12" s="226"/>
      <c r="KXJ12" s="226"/>
      <c r="KXK12" s="226"/>
      <c r="KXL12" s="226"/>
      <c r="KXM12" s="226"/>
      <c r="KXN12" s="226"/>
      <c r="KXO12" s="226"/>
      <c r="KXP12" s="226"/>
      <c r="KXQ12" s="226"/>
      <c r="KXR12" s="226"/>
      <c r="KXS12" s="226"/>
      <c r="KXT12" s="226"/>
      <c r="KXU12" s="226"/>
      <c r="KXV12" s="226"/>
      <c r="KXW12" s="226"/>
      <c r="KXX12" s="226"/>
      <c r="KXY12" s="226"/>
      <c r="KXZ12" s="226"/>
      <c r="KYA12" s="226"/>
      <c r="KYB12" s="226"/>
      <c r="KYC12" s="226"/>
      <c r="KYD12" s="226"/>
      <c r="KYE12" s="226"/>
      <c r="KYF12" s="226"/>
      <c r="KYG12" s="226"/>
      <c r="KYH12" s="226"/>
      <c r="KYI12" s="226"/>
      <c r="KYJ12" s="226"/>
      <c r="KYK12" s="226"/>
      <c r="KYL12" s="226"/>
      <c r="KYM12" s="226"/>
      <c r="KYN12" s="226"/>
      <c r="KYO12" s="226"/>
      <c r="KYP12" s="226"/>
      <c r="KYQ12" s="226"/>
      <c r="KYR12" s="226"/>
      <c r="KYS12" s="226"/>
      <c r="KYT12" s="226"/>
      <c r="KYU12" s="226"/>
      <c r="KYV12" s="226"/>
      <c r="KYW12" s="226"/>
      <c r="KYX12" s="226"/>
      <c r="KYY12" s="226"/>
      <c r="KYZ12" s="226"/>
      <c r="KZA12" s="226"/>
      <c r="KZB12" s="226"/>
      <c r="KZC12" s="226"/>
      <c r="KZD12" s="226"/>
      <c r="KZE12" s="226"/>
      <c r="KZF12" s="226"/>
      <c r="KZG12" s="226"/>
      <c r="KZH12" s="226"/>
      <c r="KZI12" s="226"/>
      <c r="KZJ12" s="226"/>
      <c r="KZK12" s="226"/>
      <c r="KZL12" s="226"/>
      <c r="KZM12" s="226"/>
      <c r="KZN12" s="226"/>
      <c r="KZO12" s="226"/>
      <c r="KZP12" s="226"/>
      <c r="KZQ12" s="226"/>
      <c r="KZR12" s="226"/>
      <c r="KZS12" s="226"/>
      <c r="KZT12" s="226"/>
      <c r="KZU12" s="226"/>
      <c r="KZV12" s="226"/>
      <c r="KZW12" s="226"/>
      <c r="KZX12" s="226"/>
      <c r="KZY12" s="226"/>
      <c r="KZZ12" s="226"/>
      <c r="LAA12" s="226"/>
      <c r="LAB12" s="226"/>
      <c r="LAC12" s="226"/>
      <c r="LAD12" s="226"/>
      <c r="LAE12" s="226"/>
      <c r="LAF12" s="226"/>
      <c r="LAG12" s="226"/>
      <c r="LAH12" s="226"/>
      <c r="LAI12" s="226"/>
      <c r="LAJ12" s="226"/>
      <c r="LAK12" s="226"/>
      <c r="LAL12" s="226"/>
      <c r="LAM12" s="226"/>
      <c r="LAN12" s="226"/>
      <c r="LAO12" s="226"/>
      <c r="LAP12" s="226"/>
      <c r="LAQ12" s="226"/>
      <c r="LAR12" s="226"/>
      <c r="LAS12" s="226"/>
      <c r="LAT12" s="226"/>
      <c r="LAU12" s="226"/>
      <c r="LAV12" s="226"/>
      <c r="LAW12" s="226"/>
      <c r="LAX12" s="226"/>
      <c r="LAY12" s="226"/>
      <c r="LAZ12" s="226"/>
      <c r="LBA12" s="226"/>
      <c r="LBB12" s="226"/>
      <c r="LBC12" s="226"/>
      <c r="LBD12" s="226"/>
      <c r="LBE12" s="226"/>
      <c r="LBF12" s="226"/>
      <c r="LBG12" s="226"/>
      <c r="LBH12" s="226"/>
      <c r="LBI12" s="226"/>
      <c r="LBJ12" s="226"/>
      <c r="LBK12" s="226"/>
      <c r="LBL12" s="226"/>
      <c r="LBM12" s="226"/>
      <c r="LBN12" s="226"/>
      <c r="LBO12" s="226"/>
      <c r="LBP12" s="226"/>
      <c r="LBQ12" s="226"/>
      <c r="LBR12" s="226"/>
      <c r="LBS12" s="226"/>
      <c r="LBT12" s="226"/>
      <c r="LBU12" s="226"/>
      <c r="LBV12" s="226"/>
      <c r="LBW12" s="226"/>
      <c r="LBX12" s="226"/>
      <c r="LBY12" s="226"/>
      <c r="LBZ12" s="226"/>
      <c r="LCA12" s="226"/>
      <c r="LCB12" s="226"/>
      <c r="LCC12" s="226"/>
      <c r="LCD12" s="226"/>
      <c r="LCE12" s="226"/>
      <c r="LCF12" s="226"/>
      <c r="LCG12" s="226"/>
      <c r="LCH12" s="226"/>
      <c r="LCI12" s="226"/>
      <c r="LCJ12" s="226"/>
      <c r="LCK12" s="226"/>
      <c r="LCL12" s="226"/>
      <c r="LCM12" s="226"/>
      <c r="LCN12" s="226"/>
      <c r="LCO12" s="226"/>
      <c r="LCP12" s="226"/>
      <c r="LCQ12" s="226"/>
      <c r="LCR12" s="226"/>
      <c r="LCS12" s="226"/>
      <c r="LCT12" s="226"/>
      <c r="LCU12" s="226"/>
      <c r="LCV12" s="226"/>
      <c r="LCW12" s="226"/>
      <c r="LCX12" s="226"/>
      <c r="LCY12" s="226"/>
      <c r="LCZ12" s="226"/>
      <c r="LDA12" s="226"/>
      <c r="LDB12" s="226"/>
      <c r="LDC12" s="226"/>
      <c r="LDD12" s="226"/>
      <c r="LDE12" s="226"/>
      <c r="LDF12" s="226"/>
      <c r="LDG12" s="226"/>
      <c r="LDH12" s="226"/>
      <c r="LDI12" s="226"/>
      <c r="LDJ12" s="226"/>
      <c r="LDK12" s="226"/>
      <c r="LDL12" s="226"/>
      <c r="LDM12" s="226"/>
      <c r="LDN12" s="226"/>
      <c r="LDO12" s="226"/>
      <c r="LDP12" s="226"/>
      <c r="LDQ12" s="226"/>
      <c r="LDR12" s="226"/>
      <c r="LDS12" s="226"/>
      <c r="LDT12" s="226"/>
      <c r="LDU12" s="226"/>
      <c r="LDV12" s="226"/>
      <c r="LDW12" s="226"/>
      <c r="LDX12" s="226"/>
      <c r="LDY12" s="226"/>
      <c r="LDZ12" s="226"/>
      <c r="LEA12" s="226"/>
      <c r="LEB12" s="226"/>
      <c r="LEC12" s="226"/>
      <c r="LED12" s="226"/>
      <c r="LEE12" s="226"/>
      <c r="LEF12" s="226"/>
      <c r="LEG12" s="226"/>
      <c r="LEH12" s="226"/>
      <c r="LEI12" s="226"/>
      <c r="LEJ12" s="226"/>
      <c r="LEK12" s="226"/>
      <c r="LEL12" s="226"/>
      <c r="LEM12" s="226"/>
      <c r="LEN12" s="226"/>
      <c r="LEO12" s="226"/>
      <c r="LEP12" s="226"/>
      <c r="LEQ12" s="226"/>
      <c r="LER12" s="226"/>
      <c r="LES12" s="226"/>
      <c r="LET12" s="226"/>
      <c r="LEU12" s="226"/>
      <c r="LEV12" s="226"/>
      <c r="LEW12" s="226"/>
      <c r="LEX12" s="226"/>
      <c r="LEY12" s="226"/>
      <c r="LEZ12" s="226"/>
      <c r="LFA12" s="226"/>
      <c r="LFB12" s="226"/>
      <c r="LFC12" s="226"/>
      <c r="LFD12" s="226"/>
      <c r="LFE12" s="226"/>
      <c r="LFF12" s="226"/>
      <c r="LFG12" s="226"/>
      <c r="LFH12" s="226"/>
      <c r="LFI12" s="226"/>
      <c r="LFJ12" s="226"/>
      <c r="LFK12" s="226"/>
      <c r="LFL12" s="226"/>
      <c r="LFM12" s="226"/>
      <c r="LFN12" s="226"/>
      <c r="LFO12" s="226"/>
      <c r="LFP12" s="226"/>
      <c r="LFQ12" s="226"/>
      <c r="LFR12" s="226"/>
      <c r="LFS12" s="226"/>
      <c r="LFT12" s="226"/>
      <c r="LFU12" s="226"/>
      <c r="LFV12" s="226"/>
      <c r="LFW12" s="226"/>
      <c r="LFX12" s="226"/>
      <c r="LFY12" s="226"/>
      <c r="LFZ12" s="226"/>
      <c r="LGA12" s="226"/>
      <c r="LGB12" s="226"/>
      <c r="LGC12" s="226"/>
      <c r="LGD12" s="226"/>
      <c r="LGE12" s="226"/>
      <c r="LGF12" s="226"/>
      <c r="LGG12" s="226"/>
      <c r="LGH12" s="226"/>
      <c r="LGI12" s="226"/>
      <c r="LGJ12" s="226"/>
      <c r="LGK12" s="226"/>
      <c r="LGL12" s="226"/>
      <c r="LGM12" s="226"/>
      <c r="LGN12" s="226"/>
      <c r="LGO12" s="226"/>
      <c r="LGP12" s="226"/>
      <c r="LGQ12" s="226"/>
      <c r="LGR12" s="226"/>
      <c r="LGS12" s="226"/>
      <c r="LGT12" s="226"/>
      <c r="LGU12" s="226"/>
      <c r="LGV12" s="226"/>
      <c r="LGW12" s="226"/>
      <c r="LGX12" s="226"/>
      <c r="LGY12" s="226"/>
      <c r="LGZ12" s="226"/>
      <c r="LHA12" s="226"/>
      <c r="LHB12" s="226"/>
      <c r="LHC12" s="226"/>
      <c r="LHD12" s="226"/>
      <c r="LHE12" s="226"/>
      <c r="LHF12" s="226"/>
      <c r="LHG12" s="226"/>
      <c r="LHH12" s="226"/>
      <c r="LHI12" s="226"/>
      <c r="LHJ12" s="226"/>
      <c r="LHK12" s="226"/>
      <c r="LHL12" s="226"/>
      <c r="LHM12" s="226"/>
      <c r="LHN12" s="226"/>
      <c r="LHO12" s="226"/>
      <c r="LHP12" s="226"/>
      <c r="LHQ12" s="226"/>
      <c r="LHR12" s="226"/>
      <c r="LHS12" s="226"/>
      <c r="LHT12" s="226"/>
      <c r="LHU12" s="226"/>
      <c r="LHV12" s="226"/>
      <c r="LHW12" s="226"/>
      <c r="LHX12" s="226"/>
      <c r="LHY12" s="226"/>
      <c r="LHZ12" s="226"/>
      <c r="LIA12" s="226"/>
      <c r="LIB12" s="226"/>
      <c r="LIC12" s="226"/>
      <c r="LID12" s="226"/>
      <c r="LIE12" s="226"/>
      <c r="LIF12" s="226"/>
      <c r="LIG12" s="226"/>
      <c r="LIH12" s="226"/>
      <c r="LII12" s="226"/>
      <c r="LIJ12" s="226"/>
      <c r="LIK12" s="226"/>
      <c r="LIL12" s="226"/>
      <c r="LIM12" s="226"/>
      <c r="LIN12" s="226"/>
      <c r="LIO12" s="226"/>
      <c r="LIP12" s="226"/>
      <c r="LIQ12" s="226"/>
      <c r="LIR12" s="226"/>
      <c r="LIS12" s="226"/>
      <c r="LIT12" s="226"/>
      <c r="LIU12" s="226"/>
      <c r="LIV12" s="226"/>
      <c r="LIW12" s="226"/>
      <c r="LIX12" s="226"/>
      <c r="LIY12" s="226"/>
      <c r="LIZ12" s="226"/>
      <c r="LJA12" s="226"/>
      <c r="LJB12" s="226"/>
      <c r="LJC12" s="226"/>
      <c r="LJD12" s="226"/>
      <c r="LJE12" s="226"/>
      <c r="LJF12" s="226"/>
      <c r="LJG12" s="226"/>
      <c r="LJH12" s="226"/>
      <c r="LJI12" s="226"/>
      <c r="LJJ12" s="226"/>
      <c r="LJK12" s="226"/>
      <c r="LJL12" s="226"/>
      <c r="LJM12" s="226"/>
      <c r="LJN12" s="226"/>
      <c r="LJO12" s="226"/>
      <c r="LJP12" s="226"/>
      <c r="LJQ12" s="226"/>
      <c r="LJR12" s="226"/>
      <c r="LJS12" s="226"/>
      <c r="LJT12" s="226"/>
      <c r="LJU12" s="226"/>
      <c r="LJV12" s="226"/>
      <c r="LJW12" s="226"/>
      <c r="LJX12" s="226"/>
      <c r="LJY12" s="226"/>
      <c r="LJZ12" s="226"/>
      <c r="LKA12" s="226"/>
      <c r="LKB12" s="226"/>
      <c r="LKC12" s="226"/>
      <c r="LKD12" s="226"/>
      <c r="LKE12" s="226"/>
      <c r="LKF12" s="226"/>
      <c r="LKG12" s="226"/>
      <c r="LKH12" s="226"/>
      <c r="LKI12" s="226"/>
      <c r="LKJ12" s="226"/>
      <c r="LKK12" s="226"/>
      <c r="LKL12" s="226"/>
      <c r="LKM12" s="226"/>
      <c r="LKN12" s="226"/>
      <c r="LKO12" s="226"/>
      <c r="LKP12" s="226"/>
      <c r="LKQ12" s="226"/>
      <c r="LKR12" s="226"/>
      <c r="LKS12" s="226"/>
      <c r="LKT12" s="226"/>
      <c r="LKU12" s="226"/>
      <c r="LKV12" s="226"/>
      <c r="LKW12" s="226"/>
      <c r="LKX12" s="226"/>
      <c r="LKY12" s="226"/>
      <c r="LKZ12" s="226"/>
      <c r="LLA12" s="226"/>
      <c r="LLB12" s="226"/>
      <c r="LLC12" s="226"/>
      <c r="LLD12" s="226"/>
      <c r="LLE12" s="226"/>
      <c r="LLF12" s="226"/>
      <c r="LLG12" s="226"/>
      <c r="LLH12" s="226"/>
      <c r="LLI12" s="226"/>
      <c r="LLJ12" s="226"/>
      <c r="LLK12" s="226"/>
      <c r="LLL12" s="226"/>
      <c r="LLM12" s="226"/>
      <c r="LLN12" s="226"/>
      <c r="LLO12" s="226"/>
      <c r="LLP12" s="226"/>
      <c r="LLQ12" s="226"/>
      <c r="LLR12" s="226"/>
      <c r="LLS12" s="226"/>
      <c r="LLT12" s="226"/>
      <c r="LLU12" s="226"/>
      <c r="LLV12" s="226"/>
      <c r="LLW12" s="226"/>
      <c r="LLX12" s="226"/>
      <c r="LLY12" s="226"/>
      <c r="LLZ12" s="226"/>
      <c r="LMA12" s="226"/>
      <c r="LMB12" s="226"/>
      <c r="LMC12" s="226"/>
      <c r="LMD12" s="226"/>
      <c r="LME12" s="226"/>
      <c r="LMF12" s="226"/>
      <c r="LMG12" s="226"/>
      <c r="LMH12" s="226"/>
      <c r="LMI12" s="226"/>
      <c r="LMJ12" s="226"/>
      <c r="LMK12" s="226"/>
      <c r="LML12" s="226"/>
      <c r="LMM12" s="226"/>
      <c r="LMN12" s="226"/>
      <c r="LMO12" s="226"/>
      <c r="LMP12" s="226"/>
      <c r="LMQ12" s="226"/>
      <c r="LMR12" s="226"/>
      <c r="LMS12" s="226"/>
      <c r="LMT12" s="226"/>
      <c r="LMU12" s="226"/>
      <c r="LMV12" s="226"/>
      <c r="LMW12" s="226"/>
      <c r="LMX12" s="226"/>
      <c r="LMY12" s="226"/>
      <c r="LMZ12" s="226"/>
      <c r="LNA12" s="226"/>
      <c r="LNB12" s="226"/>
      <c r="LNC12" s="226"/>
      <c r="LND12" s="226"/>
      <c r="LNE12" s="226"/>
      <c r="LNF12" s="226"/>
      <c r="LNG12" s="226"/>
      <c r="LNH12" s="226"/>
      <c r="LNI12" s="226"/>
      <c r="LNJ12" s="226"/>
      <c r="LNK12" s="226"/>
      <c r="LNL12" s="226"/>
      <c r="LNM12" s="226"/>
      <c r="LNN12" s="226"/>
      <c r="LNO12" s="226"/>
      <c r="LNP12" s="226"/>
      <c r="LNQ12" s="226"/>
      <c r="LNR12" s="226"/>
      <c r="LNS12" s="226"/>
      <c r="LNT12" s="226"/>
      <c r="LNU12" s="226"/>
      <c r="LNV12" s="226"/>
      <c r="LNW12" s="226"/>
      <c r="LNX12" s="226"/>
      <c r="LNY12" s="226"/>
      <c r="LNZ12" s="226"/>
      <c r="LOA12" s="226"/>
      <c r="LOB12" s="226"/>
      <c r="LOC12" s="226"/>
      <c r="LOD12" s="226"/>
      <c r="LOE12" s="226"/>
      <c r="LOF12" s="226"/>
      <c r="LOG12" s="226"/>
      <c r="LOH12" s="226"/>
      <c r="LOI12" s="226"/>
      <c r="LOJ12" s="226"/>
      <c r="LOK12" s="226"/>
      <c r="LOL12" s="226"/>
      <c r="LOM12" s="226"/>
      <c r="LON12" s="226"/>
      <c r="LOO12" s="226"/>
      <c r="LOP12" s="226"/>
      <c r="LOQ12" s="226"/>
      <c r="LOR12" s="226"/>
      <c r="LOS12" s="226"/>
      <c r="LOT12" s="226"/>
      <c r="LOU12" s="226"/>
      <c r="LOV12" s="226"/>
      <c r="LOW12" s="226"/>
      <c r="LOX12" s="226"/>
      <c r="LOY12" s="226"/>
      <c r="LOZ12" s="226"/>
      <c r="LPA12" s="226"/>
      <c r="LPB12" s="226"/>
      <c r="LPC12" s="226"/>
      <c r="LPD12" s="226"/>
      <c r="LPE12" s="226"/>
      <c r="LPF12" s="226"/>
      <c r="LPG12" s="226"/>
      <c r="LPH12" s="226"/>
      <c r="LPI12" s="226"/>
      <c r="LPJ12" s="226"/>
      <c r="LPK12" s="226"/>
      <c r="LPL12" s="226"/>
      <c r="LPM12" s="226"/>
      <c r="LPN12" s="226"/>
      <c r="LPO12" s="226"/>
      <c r="LPP12" s="226"/>
      <c r="LPQ12" s="226"/>
      <c r="LPR12" s="226"/>
      <c r="LPS12" s="226"/>
      <c r="LPT12" s="226"/>
      <c r="LPU12" s="226"/>
      <c r="LPV12" s="226"/>
      <c r="LPW12" s="226"/>
      <c r="LPX12" s="226"/>
      <c r="LPY12" s="226"/>
      <c r="LPZ12" s="226"/>
      <c r="LQA12" s="226"/>
      <c r="LQB12" s="226"/>
      <c r="LQC12" s="226"/>
      <c r="LQD12" s="226"/>
      <c r="LQE12" s="226"/>
      <c r="LQF12" s="226"/>
      <c r="LQG12" s="226"/>
      <c r="LQH12" s="226"/>
      <c r="LQI12" s="226"/>
      <c r="LQJ12" s="226"/>
      <c r="LQK12" s="226"/>
      <c r="LQL12" s="226"/>
      <c r="LQM12" s="226"/>
      <c r="LQN12" s="226"/>
      <c r="LQO12" s="226"/>
      <c r="LQP12" s="226"/>
      <c r="LQQ12" s="226"/>
      <c r="LQR12" s="226"/>
      <c r="LQS12" s="226"/>
      <c r="LQT12" s="226"/>
      <c r="LQU12" s="226"/>
      <c r="LQV12" s="226"/>
      <c r="LQW12" s="226"/>
      <c r="LQX12" s="226"/>
      <c r="LQY12" s="226"/>
      <c r="LQZ12" s="226"/>
      <c r="LRA12" s="226"/>
      <c r="LRB12" s="226"/>
      <c r="LRC12" s="226"/>
      <c r="LRD12" s="226"/>
      <c r="LRE12" s="226"/>
      <c r="LRF12" s="226"/>
      <c r="LRG12" s="226"/>
      <c r="LRH12" s="226"/>
      <c r="LRI12" s="226"/>
      <c r="LRJ12" s="226"/>
      <c r="LRK12" s="226"/>
      <c r="LRL12" s="226"/>
      <c r="LRM12" s="226"/>
      <c r="LRN12" s="226"/>
      <c r="LRO12" s="226"/>
      <c r="LRP12" s="226"/>
      <c r="LRQ12" s="226"/>
      <c r="LRR12" s="226"/>
      <c r="LRS12" s="226"/>
      <c r="LRT12" s="226"/>
      <c r="LRU12" s="226"/>
      <c r="LRV12" s="226"/>
      <c r="LRW12" s="226"/>
      <c r="LRX12" s="226"/>
      <c r="LRY12" s="226"/>
      <c r="LRZ12" s="226"/>
      <c r="LSA12" s="226"/>
      <c r="LSB12" s="226"/>
      <c r="LSC12" s="226"/>
      <c r="LSD12" s="226"/>
      <c r="LSE12" s="226"/>
      <c r="LSF12" s="226"/>
      <c r="LSG12" s="226"/>
      <c r="LSH12" s="226"/>
      <c r="LSI12" s="226"/>
      <c r="LSJ12" s="226"/>
      <c r="LSK12" s="226"/>
      <c r="LSL12" s="226"/>
      <c r="LSM12" s="226"/>
      <c r="LSN12" s="226"/>
      <c r="LSO12" s="226"/>
      <c r="LSP12" s="226"/>
      <c r="LSQ12" s="226"/>
      <c r="LSR12" s="226"/>
      <c r="LSS12" s="226"/>
      <c r="LST12" s="226"/>
      <c r="LSU12" s="226"/>
      <c r="LSV12" s="226"/>
      <c r="LSW12" s="226"/>
      <c r="LSX12" s="226"/>
      <c r="LSY12" s="226"/>
      <c r="LSZ12" s="226"/>
      <c r="LTA12" s="226"/>
      <c r="LTB12" s="226"/>
      <c r="LTC12" s="226"/>
      <c r="LTD12" s="226"/>
      <c r="LTE12" s="226"/>
      <c r="LTF12" s="226"/>
      <c r="LTG12" s="226"/>
      <c r="LTH12" s="226"/>
      <c r="LTI12" s="226"/>
      <c r="LTJ12" s="226"/>
      <c r="LTK12" s="226"/>
      <c r="LTL12" s="226"/>
      <c r="LTM12" s="226"/>
      <c r="LTN12" s="226"/>
      <c r="LTO12" s="226"/>
      <c r="LTP12" s="226"/>
      <c r="LTQ12" s="226"/>
      <c r="LTR12" s="226"/>
      <c r="LTS12" s="226"/>
      <c r="LTT12" s="226"/>
      <c r="LTU12" s="226"/>
      <c r="LTV12" s="226"/>
      <c r="LTW12" s="226"/>
      <c r="LTX12" s="226"/>
      <c r="LTY12" s="226"/>
      <c r="LTZ12" s="226"/>
      <c r="LUA12" s="226"/>
      <c r="LUB12" s="226"/>
      <c r="LUC12" s="226"/>
      <c r="LUD12" s="226"/>
      <c r="LUE12" s="226"/>
      <c r="LUF12" s="226"/>
      <c r="LUG12" s="226"/>
      <c r="LUH12" s="226"/>
      <c r="LUI12" s="226"/>
      <c r="LUJ12" s="226"/>
      <c r="LUK12" s="226"/>
      <c r="LUL12" s="226"/>
      <c r="LUM12" s="226"/>
      <c r="LUN12" s="226"/>
      <c r="LUO12" s="226"/>
      <c r="LUP12" s="226"/>
      <c r="LUQ12" s="226"/>
      <c r="LUR12" s="226"/>
      <c r="LUS12" s="226"/>
      <c r="LUT12" s="226"/>
      <c r="LUU12" s="226"/>
      <c r="LUV12" s="226"/>
      <c r="LUW12" s="226"/>
      <c r="LUX12" s="226"/>
      <c r="LUY12" s="226"/>
      <c r="LUZ12" s="226"/>
      <c r="LVA12" s="226"/>
      <c r="LVB12" s="226"/>
      <c r="LVC12" s="226"/>
      <c r="LVD12" s="226"/>
      <c r="LVE12" s="226"/>
      <c r="LVF12" s="226"/>
      <c r="LVG12" s="226"/>
      <c r="LVH12" s="226"/>
      <c r="LVI12" s="226"/>
      <c r="LVJ12" s="226"/>
      <c r="LVK12" s="226"/>
      <c r="LVL12" s="226"/>
      <c r="LVM12" s="226"/>
      <c r="LVN12" s="226"/>
      <c r="LVO12" s="226"/>
      <c r="LVP12" s="226"/>
      <c r="LVQ12" s="226"/>
      <c r="LVR12" s="226"/>
      <c r="LVS12" s="226"/>
      <c r="LVT12" s="226"/>
      <c r="LVU12" s="226"/>
      <c r="LVV12" s="226"/>
      <c r="LVW12" s="226"/>
      <c r="LVX12" s="226"/>
      <c r="LVY12" s="226"/>
      <c r="LVZ12" s="226"/>
      <c r="LWA12" s="226"/>
      <c r="LWB12" s="226"/>
      <c r="LWC12" s="226"/>
      <c r="LWD12" s="226"/>
      <c r="LWE12" s="226"/>
      <c r="LWF12" s="226"/>
      <c r="LWG12" s="226"/>
      <c r="LWH12" s="226"/>
      <c r="LWI12" s="226"/>
      <c r="LWJ12" s="226"/>
      <c r="LWK12" s="226"/>
      <c r="LWL12" s="226"/>
      <c r="LWM12" s="226"/>
      <c r="LWN12" s="226"/>
      <c r="LWO12" s="226"/>
      <c r="LWP12" s="226"/>
      <c r="LWQ12" s="226"/>
      <c r="LWR12" s="226"/>
      <c r="LWS12" s="226"/>
      <c r="LWT12" s="226"/>
      <c r="LWU12" s="226"/>
      <c r="LWV12" s="226"/>
      <c r="LWW12" s="226"/>
      <c r="LWX12" s="226"/>
      <c r="LWY12" s="226"/>
      <c r="LWZ12" s="226"/>
      <c r="LXA12" s="226"/>
      <c r="LXB12" s="226"/>
      <c r="LXC12" s="226"/>
      <c r="LXD12" s="226"/>
      <c r="LXE12" s="226"/>
      <c r="LXF12" s="226"/>
      <c r="LXG12" s="226"/>
      <c r="LXH12" s="226"/>
      <c r="LXI12" s="226"/>
      <c r="LXJ12" s="226"/>
      <c r="LXK12" s="226"/>
      <c r="LXL12" s="226"/>
      <c r="LXM12" s="226"/>
      <c r="LXN12" s="226"/>
      <c r="LXO12" s="226"/>
      <c r="LXP12" s="226"/>
      <c r="LXQ12" s="226"/>
      <c r="LXR12" s="226"/>
      <c r="LXS12" s="226"/>
      <c r="LXT12" s="226"/>
      <c r="LXU12" s="226"/>
      <c r="LXV12" s="226"/>
      <c r="LXW12" s="226"/>
      <c r="LXX12" s="226"/>
      <c r="LXY12" s="226"/>
      <c r="LXZ12" s="226"/>
      <c r="LYA12" s="226"/>
      <c r="LYB12" s="226"/>
      <c r="LYC12" s="226"/>
      <c r="LYD12" s="226"/>
      <c r="LYE12" s="226"/>
      <c r="LYF12" s="226"/>
      <c r="LYG12" s="226"/>
      <c r="LYH12" s="226"/>
      <c r="LYI12" s="226"/>
      <c r="LYJ12" s="226"/>
      <c r="LYK12" s="226"/>
      <c r="LYL12" s="226"/>
      <c r="LYM12" s="226"/>
      <c r="LYN12" s="226"/>
      <c r="LYO12" s="226"/>
      <c r="LYP12" s="226"/>
      <c r="LYQ12" s="226"/>
      <c r="LYR12" s="226"/>
      <c r="LYS12" s="226"/>
      <c r="LYT12" s="226"/>
      <c r="LYU12" s="226"/>
      <c r="LYV12" s="226"/>
      <c r="LYW12" s="226"/>
      <c r="LYX12" s="226"/>
      <c r="LYY12" s="226"/>
      <c r="LYZ12" s="226"/>
      <c r="LZA12" s="226"/>
      <c r="LZB12" s="226"/>
      <c r="LZC12" s="226"/>
      <c r="LZD12" s="226"/>
      <c r="LZE12" s="226"/>
      <c r="LZF12" s="226"/>
      <c r="LZG12" s="226"/>
      <c r="LZH12" s="226"/>
      <c r="LZI12" s="226"/>
      <c r="LZJ12" s="226"/>
      <c r="LZK12" s="226"/>
      <c r="LZL12" s="226"/>
      <c r="LZM12" s="226"/>
      <c r="LZN12" s="226"/>
      <c r="LZO12" s="226"/>
      <c r="LZP12" s="226"/>
      <c r="LZQ12" s="226"/>
      <c r="LZR12" s="226"/>
      <c r="LZS12" s="226"/>
      <c r="LZT12" s="226"/>
      <c r="LZU12" s="226"/>
      <c r="LZV12" s="226"/>
      <c r="LZW12" s="226"/>
      <c r="LZX12" s="226"/>
      <c r="LZY12" s="226"/>
      <c r="LZZ12" s="226"/>
      <c r="MAA12" s="226"/>
      <c r="MAB12" s="226"/>
      <c r="MAC12" s="226"/>
      <c r="MAD12" s="226"/>
      <c r="MAE12" s="226"/>
      <c r="MAF12" s="226"/>
      <c r="MAG12" s="226"/>
      <c r="MAH12" s="226"/>
      <c r="MAI12" s="226"/>
      <c r="MAJ12" s="226"/>
      <c r="MAK12" s="226"/>
      <c r="MAL12" s="226"/>
      <c r="MAM12" s="226"/>
      <c r="MAN12" s="226"/>
      <c r="MAO12" s="226"/>
      <c r="MAP12" s="226"/>
      <c r="MAQ12" s="226"/>
      <c r="MAR12" s="226"/>
      <c r="MAS12" s="226"/>
      <c r="MAT12" s="226"/>
      <c r="MAU12" s="226"/>
      <c r="MAV12" s="226"/>
      <c r="MAW12" s="226"/>
      <c r="MAX12" s="226"/>
      <c r="MAY12" s="226"/>
      <c r="MAZ12" s="226"/>
      <c r="MBA12" s="226"/>
      <c r="MBB12" s="226"/>
      <c r="MBC12" s="226"/>
      <c r="MBD12" s="226"/>
      <c r="MBE12" s="226"/>
      <c r="MBF12" s="226"/>
      <c r="MBG12" s="226"/>
      <c r="MBH12" s="226"/>
      <c r="MBI12" s="226"/>
      <c r="MBJ12" s="226"/>
      <c r="MBK12" s="226"/>
      <c r="MBL12" s="226"/>
      <c r="MBM12" s="226"/>
      <c r="MBN12" s="226"/>
      <c r="MBO12" s="226"/>
      <c r="MBP12" s="226"/>
      <c r="MBQ12" s="226"/>
      <c r="MBR12" s="226"/>
      <c r="MBS12" s="226"/>
      <c r="MBT12" s="226"/>
      <c r="MBU12" s="226"/>
      <c r="MBV12" s="226"/>
      <c r="MBW12" s="226"/>
      <c r="MBX12" s="226"/>
      <c r="MBY12" s="226"/>
      <c r="MBZ12" s="226"/>
      <c r="MCA12" s="226"/>
      <c r="MCB12" s="226"/>
      <c r="MCC12" s="226"/>
      <c r="MCD12" s="226"/>
      <c r="MCE12" s="226"/>
      <c r="MCF12" s="226"/>
      <c r="MCG12" s="226"/>
      <c r="MCH12" s="226"/>
      <c r="MCI12" s="226"/>
      <c r="MCJ12" s="226"/>
      <c r="MCK12" s="226"/>
      <c r="MCL12" s="226"/>
      <c r="MCM12" s="226"/>
      <c r="MCN12" s="226"/>
      <c r="MCO12" s="226"/>
      <c r="MCP12" s="226"/>
      <c r="MCQ12" s="226"/>
      <c r="MCR12" s="226"/>
      <c r="MCS12" s="226"/>
      <c r="MCT12" s="226"/>
      <c r="MCU12" s="226"/>
      <c r="MCV12" s="226"/>
      <c r="MCW12" s="226"/>
      <c r="MCX12" s="226"/>
      <c r="MCY12" s="226"/>
      <c r="MCZ12" s="226"/>
      <c r="MDA12" s="226"/>
      <c r="MDB12" s="226"/>
      <c r="MDC12" s="226"/>
      <c r="MDD12" s="226"/>
      <c r="MDE12" s="226"/>
      <c r="MDF12" s="226"/>
      <c r="MDG12" s="226"/>
      <c r="MDH12" s="226"/>
      <c r="MDI12" s="226"/>
      <c r="MDJ12" s="226"/>
      <c r="MDK12" s="226"/>
      <c r="MDL12" s="226"/>
      <c r="MDM12" s="226"/>
      <c r="MDN12" s="226"/>
      <c r="MDO12" s="226"/>
      <c r="MDP12" s="226"/>
      <c r="MDQ12" s="226"/>
      <c r="MDR12" s="226"/>
      <c r="MDS12" s="226"/>
      <c r="MDT12" s="226"/>
      <c r="MDU12" s="226"/>
      <c r="MDV12" s="226"/>
      <c r="MDW12" s="226"/>
      <c r="MDX12" s="226"/>
      <c r="MDY12" s="226"/>
      <c r="MDZ12" s="226"/>
      <c r="MEA12" s="226"/>
      <c r="MEB12" s="226"/>
      <c r="MEC12" s="226"/>
      <c r="MED12" s="226"/>
      <c r="MEE12" s="226"/>
      <c r="MEF12" s="226"/>
      <c r="MEG12" s="226"/>
      <c r="MEH12" s="226"/>
      <c r="MEI12" s="226"/>
      <c r="MEJ12" s="226"/>
      <c r="MEK12" s="226"/>
      <c r="MEL12" s="226"/>
      <c r="MEM12" s="226"/>
      <c r="MEN12" s="226"/>
      <c r="MEO12" s="226"/>
      <c r="MEP12" s="226"/>
      <c r="MEQ12" s="226"/>
      <c r="MER12" s="226"/>
      <c r="MES12" s="226"/>
      <c r="MET12" s="226"/>
      <c r="MEU12" s="226"/>
      <c r="MEV12" s="226"/>
      <c r="MEW12" s="226"/>
      <c r="MEX12" s="226"/>
      <c r="MEY12" s="226"/>
      <c r="MEZ12" s="226"/>
      <c r="MFA12" s="226"/>
      <c r="MFB12" s="226"/>
      <c r="MFC12" s="226"/>
      <c r="MFD12" s="226"/>
      <c r="MFE12" s="226"/>
      <c r="MFF12" s="226"/>
      <c r="MFG12" s="226"/>
      <c r="MFH12" s="226"/>
      <c r="MFI12" s="226"/>
      <c r="MFJ12" s="226"/>
      <c r="MFK12" s="226"/>
      <c r="MFL12" s="226"/>
      <c r="MFM12" s="226"/>
      <c r="MFN12" s="226"/>
      <c r="MFO12" s="226"/>
      <c r="MFP12" s="226"/>
      <c r="MFQ12" s="226"/>
      <c r="MFR12" s="226"/>
      <c r="MFS12" s="226"/>
      <c r="MFT12" s="226"/>
      <c r="MFU12" s="226"/>
      <c r="MFV12" s="226"/>
      <c r="MFW12" s="226"/>
      <c r="MFX12" s="226"/>
      <c r="MFY12" s="226"/>
      <c r="MFZ12" s="226"/>
      <c r="MGA12" s="226"/>
      <c r="MGB12" s="226"/>
      <c r="MGC12" s="226"/>
      <c r="MGD12" s="226"/>
      <c r="MGE12" s="226"/>
      <c r="MGF12" s="226"/>
      <c r="MGG12" s="226"/>
      <c r="MGH12" s="226"/>
      <c r="MGI12" s="226"/>
      <c r="MGJ12" s="226"/>
      <c r="MGK12" s="226"/>
      <c r="MGL12" s="226"/>
      <c r="MGM12" s="226"/>
      <c r="MGN12" s="226"/>
      <c r="MGO12" s="226"/>
      <c r="MGP12" s="226"/>
      <c r="MGQ12" s="226"/>
      <c r="MGR12" s="226"/>
      <c r="MGS12" s="226"/>
      <c r="MGT12" s="226"/>
      <c r="MGU12" s="226"/>
      <c r="MGV12" s="226"/>
      <c r="MGW12" s="226"/>
      <c r="MGX12" s="226"/>
      <c r="MGY12" s="226"/>
      <c r="MGZ12" s="226"/>
      <c r="MHA12" s="226"/>
      <c r="MHB12" s="226"/>
      <c r="MHC12" s="226"/>
      <c r="MHD12" s="226"/>
      <c r="MHE12" s="226"/>
      <c r="MHF12" s="226"/>
      <c r="MHG12" s="226"/>
      <c r="MHH12" s="226"/>
      <c r="MHI12" s="226"/>
      <c r="MHJ12" s="226"/>
      <c r="MHK12" s="226"/>
      <c r="MHL12" s="226"/>
      <c r="MHM12" s="226"/>
      <c r="MHN12" s="226"/>
      <c r="MHO12" s="226"/>
      <c r="MHP12" s="226"/>
      <c r="MHQ12" s="226"/>
      <c r="MHR12" s="226"/>
      <c r="MHS12" s="226"/>
      <c r="MHT12" s="226"/>
      <c r="MHU12" s="226"/>
      <c r="MHV12" s="226"/>
      <c r="MHW12" s="226"/>
      <c r="MHX12" s="226"/>
      <c r="MHY12" s="226"/>
      <c r="MHZ12" s="226"/>
      <c r="MIA12" s="226"/>
      <c r="MIB12" s="226"/>
      <c r="MIC12" s="226"/>
      <c r="MID12" s="226"/>
      <c r="MIE12" s="226"/>
      <c r="MIF12" s="226"/>
      <c r="MIG12" s="226"/>
      <c r="MIH12" s="226"/>
      <c r="MII12" s="226"/>
      <c r="MIJ12" s="226"/>
      <c r="MIK12" s="226"/>
      <c r="MIL12" s="226"/>
      <c r="MIM12" s="226"/>
      <c r="MIN12" s="226"/>
      <c r="MIO12" s="226"/>
      <c r="MIP12" s="226"/>
      <c r="MIQ12" s="226"/>
      <c r="MIR12" s="226"/>
      <c r="MIS12" s="226"/>
      <c r="MIT12" s="226"/>
      <c r="MIU12" s="226"/>
      <c r="MIV12" s="226"/>
      <c r="MIW12" s="226"/>
      <c r="MIX12" s="226"/>
      <c r="MIY12" s="226"/>
      <c r="MIZ12" s="226"/>
      <c r="MJA12" s="226"/>
      <c r="MJB12" s="226"/>
      <c r="MJC12" s="226"/>
      <c r="MJD12" s="226"/>
      <c r="MJE12" s="226"/>
      <c r="MJF12" s="226"/>
      <c r="MJG12" s="226"/>
      <c r="MJH12" s="226"/>
      <c r="MJI12" s="226"/>
      <c r="MJJ12" s="226"/>
      <c r="MJK12" s="226"/>
      <c r="MJL12" s="226"/>
      <c r="MJM12" s="226"/>
      <c r="MJN12" s="226"/>
      <c r="MJO12" s="226"/>
      <c r="MJP12" s="226"/>
      <c r="MJQ12" s="226"/>
      <c r="MJR12" s="226"/>
      <c r="MJS12" s="226"/>
      <c r="MJT12" s="226"/>
      <c r="MJU12" s="226"/>
      <c r="MJV12" s="226"/>
      <c r="MJW12" s="226"/>
      <c r="MJX12" s="226"/>
      <c r="MJY12" s="226"/>
      <c r="MJZ12" s="226"/>
      <c r="MKA12" s="226"/>
      <c r="MKB12" s="226"/>
      <c r="MKC12" s="226"/>
      <c r="MKD12" s="226"/>
      <c r="MKE12" s="226"/>
      <c r="MKF12" s="226"/>
      <c r="MKG12" s="226"/>
      <c r="MKH12" s="226"/>
      <c r="MKI12" s="226"/>
      <c r="MKJ12" s="226"/>
      <c r="MKK12" s="226"/>
      <c r="MKL12" s="226"/>
      <c r="MKM12" s="226"/>
      <c r="MKN12" s="226"/>
      <c r="MKO12" s="226"/>
      <c r="MKP12" s="226"/>
      <c r="MKQ12" s="226"/>
      <c r="MKR12" s="226"/>
      <c r="MKS12" s="226"/>
      <c r="MKT12" s="226"/>
      <c r="MKU12" s="226"/>
      <c r="MKV12" s="226"/>
      <c r="MKW12" s="226"/>
      <c r="MKX12" s="226"/>
      <c r="MKY12" s="226"/>
      <c r="MKZ12" s="226"/>
      <c r="MLA12" s="226"/>
      <c r="MLB12" s="226"/>
      <c r="MLC12" s="226"/>
      <c r="MLD12" s="226"/>
      <c r="MLE12" s="226"/>
      <c r="MLF12" s="226"/>
      <c r="MLG12" s="226"/>
      <c r="MLH12" s="226"/>
      <c r="MLI12" s="226"/>
      <c r="MLJ12" s="226"/>
      <c r="MLK12" s="226"/>
      <c r="MLL12" s="226"/>
      <c r="MLM12" s="226"/>
      <c r="MLN12" s="226"/>
      <c r="MLO12" s="226"/>
      <c r="MLP12" s="226"/>
      <c r="MLQ12" s="226"/>
      <c r="MLR12" s="226"/>
      <c r="MLS12" s="226"/>
      <c r="MLT12" s="226"/>
      <c r="MLU12" s="226"/>
      <c r="MLV12" s="226"/>
      <c r="MLW12" s="226"/>
      <c r="MLX12" s="226"/>
      <c r="MLY12" s="226"/>
      <c r="MLZ12" s="226"/>
      <c r="MMA12" s="226"/>
      <c r="MMB12" s="226"/>
      <c r="MMC12" s="226"/>
      <c r="MMD12" s="226"/>
      <c r="MME12" s="226"/>
      <c r="MMF12" s="226"/>
      <c r="MMG12" s="226"/>
      <c r="MMH12" s="226"/>
      <c r="MMI12" s="226"/>
      <c r="MMJ12" s="226"/>
      <c r="MMK12" s="226"/>
      <c r="MML12" s="226"/>
      <c r="MMM12" s="226"/>
      <c r="MMN12" s="226"/>
      <c r="MMO12" s="226"/>
      <c r="MMP12" s="226"/>
      <c r="MMQ12" s="226"/>
      <c r="MMR12" s="226"/>
      <c r="MMS12" s="226"/>
      <c r="MMT12" s="226"/>
      <c r="MMU12" s="226"/>
      <c r="MMV12" s="226"/>
      <c r="MMW12" s="226"/>
      <c r="MMX12" s="226"/>
      <c r="MMY12" s="226"/>
      <c r="MMZ12" s="226"/>
      <c r="MNA12" s="226"/>
      <c r="MNB12" s="226"/>
      <c r="MNC12" s="226"/>
      <c r="MND12" s="226"/>
      <c r="MNE12" s="226"/>
      <c r="MNF12" s="226"/>
      <c r="MNG12" s="226"/>
      <c r="MNH12" s="226"/>
      <c r="MNI12" s="226"/>
      <c r="MNJ12" s="226"/>
      <c r="MNK12" s="226"/>
      <c r="MNL12" s="226"/>
      <c r="MNM12" s="226"/>
      <c r="MNN12" s="226"/>
      <c r="MNO12" s="226"/>
      <c r="MNP12" s="226"/>
      <c r="MNQ12" s="226"/>
      <c r="MNR12" s="226"/>
      <c r="MNS12" s="226"/>
      <c r="MNT12" s="226"/>
      <c r="MNU12" s="226"/>
      <c r="MNV12" s="226"/>
      <c r="MNW12" s="226"/>
      <c r="MNX12" s="226"/>
      <c r="MNY12" s="226"/>
      <c r="MNZ12" s="226"/>
      <c r="MOA12" s="226"/>
      <c r="MOB12" s="226"/>
      <c r="MOC12" s="226"/>
      <c r="MOD12" s="226"/>
      <c r="MOE12" s="226"/>
      <c r="MOF12" s="226"/>
      <c r="MOG12" s="226"/>
      <c r="MOH12" s="226"/>
      <c r="MOI12" s="226"/>
      <c r="MOJ12" s="226"/>
      <c r="MOK12" s="226"/>
      <c r="MOL12" s="226"/>
      <c r="MOM12" s="226"/>
      <c r="MON12" s="226"/>
      <c r="MOO12" s="226"/>
      <c r="MOP12" s="226"/>
      <c r="MOQ12" s="226"/>
      <c r="MOR12" s="226"/>
      <c r="MOS12" s="226"/>
      <c r="MOT12" s="226"/>
      <c r="MOU12" s="226"/>
      <c r="MOV12" s="226"/>
      <c r="MOW12" s="226"/>
      <c r="MOX12" s="226"/>
      <c r="MOY12" s="226"/>
      <c r="MOZ12" s="226"/>
      <c r="MPA12" s="226"/>
      <c r="MPB12" s="226"/>
      <c r="MPC12" s="226"/>
      <c r="MPD12" s="226"/>
      <c r="MPE12" s="226"/>
      <c r="MPF12" s="226"/>
      <c r="MPG12" s="226"/>
      <c r="MPH12" s="226"/>
      <c r="MPI12" s="226"/>
      <c r="MPJ12" s="226"/>
      <c r="MPK12" s="226"/>
      <c r="MPL12" s="226"/>
      <c r="MPM12" s="226"/>
      <c r="MPN12" s="226"/>
      <c r="MPO12" s="226"/>
      <c r="MPP12" s="226"/>
      <c r="MPQ12" s="226"/>
      <c r="MPR12" s="226"/>
      <c r="MPS12" s="226"/>
      <c r="MPT12" s="226"/>
      <c r="MPU12" s="226"/>
      <c r="MPV12" s="226"/>
      <c r="MPW12" s="226"/>
      <c r="MPX12" s="226"/>
      <c r="MPY12" s="226"/>
      <c r="MPZ12" s="226"/>
      <c r="MQA12" s="226"/>
      <c r="MQB12" s="226"/>
      <c r="MQC12" s="226"/>
      <c r="MQD12" s="226"/>
      <c r="MQE12" s="226"/>
      <c r="MQF12" s="226"/>
      <c r="MQG12" s="226"/>
      <c r="MQH12" s="226"/>
      <c r="MQI12" s="226"/>
      <c r="MQJ12" s="226"/>
      <c r="MQK12" s="226"/>
      <c r="MQL12" s="226"/>
      <c r="MQM12" s="226"/>
      <c r="MQN12" s="226"/>
      <c r="MQO12" s="226"/>
      <c r="MQP12" s="226"/>
      <c r="MQQ12" s="226"/>
      <c r="MQR12" s="226"/>
      <c r="MQS12" s="226"/>
      <c r="MQT12" s="226"/>
      <c r="MQU12" s="226"/>
      <c r="MQV12" s="226"/>
      <c r="MQW12" s="226"/>
      <c r="MQX12" s="226"/>
      <c r="MQY12" s="226"/>
      <c r="MQZ12" s="226"/>
      <c r="MRA12" s="226"/>
      <c r="MRB12" s="226"/>
      <c r="MRC12" s="226"/>
      <c r="MRD12" s="226"/>
      <c r="MRE12" s="226"/>
      <c r="MRF12" s="226"/>
      <c r="MRG12" s="226"/>
      <c r="MRH12" s="226"/>
      <c r="MRI12" s="226"/>
      <c r="MRJ12" s="226"/>
      <c r="MRK12" s="226"/>
      <c r="MRL12" s="226"/>
      <c r="MRM12" s="226"/>
      <c r="MRN12" s="226"/>
      <c r="MRO12" s="226"/>
      <c r="MRP12" s="226"/>
      <c r="MRQ12" s="226"/>
      <c r="MRR12" s="226"/>
      <c r="MRS12" s="226"/>
      <c r="MRT12" s="226"/>
      <c r="MRU12" s="226"/>
      <c r="MRV12" s="226"/>
      <c r="MRW12" s="226"/>
      <c r="MRX12" s="226"/>
      <c r="MRY12" s="226"/>
      <c r="MRZ12" s="226"/>
      <c r="MSA12" s="226"/>
      <c r="MSB12" s="226"/>
      <c r="MSC12" s="226"/>
      <c r="MSD12" s="226"/>
      <c r="MSE12" s="226"/>
      <c r="MSF12" s="226"/>
      <c r="MSG12" s="226"/>
      <c r="MSH12" s="226"/>
      <c r="MSI12" s="226"/>
      <c r="MSJ12" s="226"/>
      <c r="MSK12" s="226"/>
      <c r="MSL12" s="226"/>
      <c r="MSM12" s="226"/>
      <c r="MSN12" s="226"/>
      <c r="MSO12" s="226"/>
      <c r="MSP12" s="226"/>
      <c r="MSQ12" s="226"/>
      <c r="MSR12" s="226"/>
      <c r="MSS12" s="226"/>
      <c r="MST12" s="226"/>
      <c r="MSU12" s="226"/>
      <c r="MSV12" s="226"/>
      <c r="MSW12" s="226"/>
      <c r="MSX12" s="226"/>
      <c r="MSY12" s="226"/>
      <c r="MSZ12" s="226"/>
      <c r="MTA12" s="226"/>
      <c r="MTB12" s="226"/>
      <c r="MTC12" s="226"/>
      <c r="MTD12" s="226"/>
      <c r="MTE12" s="226"/>
      <c r="MTF12" s="226"/>
      <c r="MTG12" s="226"/>
      <c r="MTH12" s="226"/>
      <c r="MTI12" s="226"/>
      <c r="MTJ12" s="226"/>
      <c r="MTK12" s="226"/>
      <c r="MTL12" s="226"/>
      <c r="MTM12" s="226"/>
      <c r="MTN12" s="226"/>
      <c r="MTO12" s="226"/>
      <c r="MTP12" s="226"/>
      <c r="MTQ12" s="226"/>
      <c r="MTR12" s="226"/>
      <c r="MTS12" s="226"/>
      <c r="MTT12" s="226"/>
      <c r="MTU12" s="226"/>
      <c r="MTV12" s="226"/>
      <c r="MTW12" s="226"/>
      <c r="MTX12" s="226"/>
      <c r="MTY12" s="226"/>
      <c r="MTZ12" s="226"/>
      <c r="MUA12" s="226"/>
      <c r="MUB12" s="226"/>
      <c r="MUC12" s="226"/>
      <c r="MUD12" s="226"/>
      <c r="MUE12" s="226"/>
      <c r="MUF12" s="226"/>
      <c r="MUG12" s="226"/>
      <c r="MUH12" s="226"/>
      <c r="MUI12" s="226"/>
      <c r="MUJ12" s="226"/>
      <c r="MUK12" s="226"/>
      <c r="MUL12" s="226"/>
      <c r="MUM12" s="226"/>
      <c r="MUN12" s="226"/>
      <c r="MUO12" s="226"/>
      <c r="MUP12" s="226"/>
      <c r="MUQ12" s="226"/>
      <c r="MUR12" s="226"/>
      <c r="MUS12" s="226"/>
      <c r="MUT12" s="226"/>
      <c r="MUU12" s="226"/>
      <c r="MUV12" s="226"/>
      <c r="MUW12" s="226"/>
      <c r="MUX12" s="226"/>
      <c r="MUY12" s="226"/>
      <c r="MUZ12" s="226"/>
      <c r="MVA12" s="226"/>
      <c r="MVB12" s="226"/>
      <c r="MVC12" s="226"/>
      <c r="MVD12" s="226"/>
      <c r="MVE12" s="226"/>
      <c r="MVF12" s="226"/>
      <c r="MVG12" s="226"/>
      <c r="MVH12" s="226"/>
      <c r="MVI12" s="226"/>
      <c r="MVJ12" s="226"/>
      <c r="MVK12" s="226"/>
      <c r="MVL12" s="226"/>
      <c r="MVM12" s="226"/>
      <c r="MVN12" s="226"/>
      <c r="MVO12" s="226"/>
      <c r="MVP12" s="226"/>
      <c r="MVQ12" s="226"/>
      <c r="MVR12" s="226"/>
      <c r="MVS12" s="226"/>
      <c r="MVT12" s="226"/>
      <c r="MVU12" s="226"/>
      <c r="MVV12" s="226"/>
      <c r="MVW12" s="226"/>
      <c r="MVX12" s="226"/>
      <c r="MVY12" s="226"/>
      <c r="MVZ12" s="226"/>
      <c r="MWA12" s="226"/>
      <c r="MWB12" s="226"/>
      <c r="MWC12" s="226"/>
      <c r="MWD12" s="226"/>
      <c r="MWE12" s="226"/>
      <c r="MWF12" s="226"/>
      <c r="MWG12" s="226"/>
      <c r="MWH12" s="226"/>
      <c r="MWI12" s="226"/>
      <c r="MWJ12" s="226"/>
      <c r="MWK12" s="226"/>
      <c r="MWL12" s="226"/>
      <c r="MWM12" s="226"/>
      <c r="MWN12" s="226"/>
      <c r="MWO12" s="226"/>
      <c r="MWP12" s="226"/>
      <c r="MWQ12" s="226"/>
      <c r="MWR12" s="226"/>
      <c r="MWS12" s="226"/>
      <c r="MWT12" s="226"/>
      <c r="MWU12" s="226"/>
      <c r="MWV12" s="226"/>
      <c r="MWW12" s="226"/>
      <c r="MWX12" s="226"/>
      <c r="MWY12" s="226"/>
      <c r="MWZ12" s="226"/>
      <c r="MXA12" s="226"/>
      <c r="MXB12" s="226"/>
      <c r="MXC12" s="226"/>
      <c r="MXD12" s="226"/>
      <c r="MXE12" s="226"/>
      <c r="MXF12" s="226"/>
      <c r="MXG12" s="226"/>
      <c r="MXH12" s="226"/>
      <c r="MXI12" s="226"/>
      <c r="MXJ12" s="226"/>
      <c r="MXK12" s="226"/>
      <c r="MXL12" s="226"/>
      <c r="MXM12" s="226"/>
      <c r="MXN12" s="226"/>
      <c r="MXO12" s="226"/>
      <c r="MXP12" s="226"/>
      <c r="MXQ12" s="226"/>
      <c r="MXR12" s="226"/>
      <c r="MXS12" s="226"/>
      <c r="MXT12" s="226"/>
      <c r="MXU12" s="226"/>
      <c r="MXV12" s="226"/>
      <c r="MXW12" s="226"/>
      <c r="MXX12" s="226"/>
      <c r="MXY12" s="226"/>
      <c r="MXZ12" s="226"/>
      <c r="MYA12" s="226"/>
      <c r="MYB12" s="226"/>
      <c r="MYC12" s="226"/>
      <c r="MYD12" s="226"/>
      <c r="MYE12" s="226"/>
      <c r="MYF12" s="226"/>
      <c r="MYG12" s="226"/>
      <c r="MYH12" s="226"/>
      <c r="MYI12" s="226"/>
      <c r="MYJ12" s="226"/>
      <c r="MYK12" s="226"/>
      <c r="MYL12" s="226"/>
      <c r="MYM12" s="226"/>
      <c r="MYN12" s="226"/>
      <c r="MYO12" s="226"/>
      <c r="MYP12" s="226"/>
      <c r="MYQ12" s="226"/>
      <c r="MYR12" s="226"/>
      <c r="MYS12" s="226"/>
      <c r="MYT12" s="226"/>
      <c r="MYU12" s="226"/>
      <c r="MYV12" s="226"/>
      <c r="MYW12" s="226"/>
      <c r="MYX12" s="226"/>
      <c r="MYY12" s="226"/>
      <c r="MYZ12" s="226"/>
      <c r="MZA12" s="226"/>
      <c r="MZB12" s="226"/>
      <c r="MZC12" s="226"/>
      <c r="MZD12" s="226"/>
      <c r="MZE12" s="226"/>
      <c r="MZF12" s="226"/>
      <c r="MZG12" s="226"/>
      <c r="MZH12" s="226"/>
      <c r="MZI12" s="226"/>
      <c r="MZJ12" s="226"/>
      <c r="MZK12" s="226"/>
      <c r="MZL12" s="226"/>
      <c r="MZM12" s="226"/>
      <c r="MZN12" s="226"/>
      <c r="MZO12" s="226"/>
      <c r="MZP12" s="226"/>
      <c r="MZQ12" s="226"/>
      <c r="MZR12" s="226"/>
      <c r="MZS12" s="226"/>
      <c r="MZT12" s="226"/>
      <c r="MZU12" s="226"/>
      <c r="MZV12" s="226"/>
      <c r="MZW12" s="226"/>
      <c r="MZX12" s="226"/>
      <c r="MZY12" s="226"/>
      <c r="MZZ12" s="226"/>
      <c r="NAA12" s="226"/>
      <c r="NAB12" s="226"/>
      <c r="NAC12" s="226"/>
      <c r="NAD12" s="226"/>
      <c r="NAE12" s="226"/>
      <c r="NAF12" s="226"/>
      <c r="NAG12" s="226"/>
      <c r="NAH12" s="226"/>
      <c r="NAI12" s="226"/>
      <c r="NAJ12" s="226"/>
      <c r="NAK12" s="226"/>
      <c r="NAL12" s="226"/>
      <c r="NAM12" s="226"/>
      <c r="NAN12" s="226"/>
      <c r="NAO12" s="226"/>
      <c r="NAP12" s="226"/>
      <c r="NAQ12" s="226"/>
      <c r="NAR12" s="226"/>
      <c r="NAS12" s="226"/>
      <c r="NAT12" s="226"/>
      <c r="NAU12" s="226"/>
      <c r="NAV12" s="226"/>
      <c r="NAW12" s="226"/>
      <c r="NAX12" s="226"/>
      <c r="NAY12" s="226"/>
      <c r="NAZ12" s="226"/>
      <c r="NBA12" s="226"/>
      <c r="NBB12" s="226"/>
      <c r="NBC12" s="226"/>
      <c r="NBD12" s="226"/>
      <c r="NBE12" s="226"/>
      <c r="NBF12" s="226"/>
      <c r="NBG12" s="226"/>
      <c r="NBH12" s="226"/>
      <c r="NBI12" s="226"/>
      <c r="NBJ12" s="226"/>
      <c r="NBK12" s="226"/>
      <c r="NBL12" s="226"/>
      <c r="NBM12" s="226"/>
      <c r="NBN12" s="226"/>
      <c r="NBO12" s="226"/>
      <c r="NBP12" s="226"/>
      <c r="NBQ12" s="226"/>
      <c r="NBR12" s="226"/>
      <c r="NBS12" s="226"/>
      <c r="NBT12" s="226"/>
      <c r="NBU12" s="226"/>
      <c r="NBV12" s="226"/>
      <c r="NBW12" s="226"/>
      <c r="NBX12" s="226"/>
      <c r="NBY12" s="226"/>
      <c r="NBZ12" s="226"/>
      <c r="NCA12" s="226"/>
      <c r="NCB12" s="226"/>
      <c r="NCC12" s="226"/>
      <c r="NCD12" s="226"/>
      <c r="NCE12" s="226"/>
      <c r="NCF12" s="226"/>
      <c r="NCG12" s="226"/>
      <c r="NCH12" s="226"/>
      <c r="NCI12" s="226"/>
      <c r="NCJ12" s="226"/>
      <c r="NCK12" s="226"/>
      <c r="NCL12" s="226"/>
      <c r="NCM12" s="226"/>
      <c r="NCN12" s="226"/>
      <c r="NCO12" s="226"/>
      <c r="NCP12" s="226"/>
      <c r="NCQ12" s="226"/>
      <c r="NCR12" s="226"/>
      <c r="NCS12" s="226"/>
      <c r="NCT12" s="226"/>
      <c r="NCU12" s="226"/>
      <c r="NCV12" s="226"/>
      <c r="NCW12" s="226"/>
      <c r="NCX12" s="226"/>
      <c r="NCY12" s="226"/>
      <c r="NCZ12" s="226"/>
      <c r="NDA12" s="226"/>
      <c r="NDB12" s="226"/>
      <c r="NDC12" s="226"/>
      <c r="NDD12" s="226"/>
      <c r="NDE12" s="226"/>
      <c r="NDF12" s="226"/>
      <c r="NDG12" s="226"/>
      <c r="NDH12" s="226"/>
      <c r="NDI12" s="226"/>
      <c r="NDJ12" s="226"/>
      <c r="NDK12" s="226"/>
      <c r="NDL12" s="226"/>
      <c r="NDM12" s="226"/>
      <c r="NDN12" s="226"/>
      <c r="NDO12" s="226"/>
      <c r="NDP12" s="226"/>
      <c r="NDQ12" s="226"/>
      <c r="NDR12" s="226"/>
      <c r="NDS12" s="226"/>
      <c r="NDT12" s="226"/>
      <c r="NDU12" s="226"/>
      <c r="NDV12" s="226"/>
      <c r="NDW12" s="226"/>
      <c r="NDX12" s="226"/>
      <c r="NDY12" s="226"/>
      <c r="NDZ12" s="226"/>
      <c r="NEA12" s="226"/>
      <c r="NEB12" s="226"/>
      <c r="NEC12" s="226"/>
      <c r="NED12" s="226"/>
      <c r="NEE12" s="226"/>
      <c r="NEF12" s="226"/>
      <c r="NEG12" s="226"/>
      <c r="NEH12" s="226"/>
      <c r="NEI12" s="226"/>
      <c r="NEJ12" s="226"/>
      <c r="NEK12" s="226"/>
      <c r="NEL12" s="226"/>
      <c r="NEM12" s="226"/>
      <c r="NEN12" s="226"/>
      <c r="NEO12" s="226"/>
      <c r="NEP12" s="226"/>
      <c r="NEQ12" s="226"/>
      <c r="NER12" s="226"/>
      <c r="NES12" s="226"/>
      <c r="NET12" s="226"/>
      <c r="NEU12" s="226"/>
      <c r="NEV12" s="226"/>
      <c r="NEW12" s="226"/>
      <c r="NEX12" s="226"/>
      <c r="NEY12" s="226"/>
      <c r="NEZ12" s="226"/>
      <c r="NFA12" s="226"/>
      <c r="NFB12" s="226"/>
      <c r="NFC12" s="226"/>
      <c r="NFD12" s="226"/>
      <c r="NFE12" s="226"/>
      <c r="NFF12" s="226"/>
      <c r="NFG12" s="226"/>
      <c r="NFH12" s="226"/>
      <c r="NFI12" s="226"/>
      <c r="NFJ12" s="226"/>
      <c r="NFK12" s="226"/>
      <c r="NFL12" s="226"/>
      <c r="NFM12" s="226"/>
      <c r="NFN12" s="226"/>
      <c r="NFO12" s="226"/>
      <c r="NFP12" s="226"/>
      <c r="NFQ12" s="226"/>
      <c r="NFR12" s="226"/>
      <c r="NFS12" s="226"/>
      <c r="NFT12" s="226"/>
      <c r="NFU12" s="226"/>
      <c r="NFV12" s="226"/>
      <c r="NFW12" s="226"/>
      <c r="NFX12" s="226"/>
      <c r="NFY12" s="226"/>
      <c r="NFZ12" s="226"/>
      <c r="NGA12" s="226"/>
      <c r="NGB12" s="226"/>
      <c r="NGC12" s="226"/>
      <c r="NGD12" s="226"/>
      <c r="NGE12" s="226"/>
      <c r="NGF12" s="226"/>
      <c r="NGG12" s="226"/>
      <c r="NGH12" s="226"/>
      <c r="NGI12" s="226"/>
      <c r="NGJ12" s="226"/>
      <c r="NGK12" s="226"/>
      <c r="NGL12" s="226"/>
      <c r="NGM12" s="226"/>
      <c r="NGN12" s="226"/>
      <c r="NGO12" s="226"/>
      <c r="NGP12" s="226"/>
      <c r="NGQ12" s="226"/>
      <c r="NGR12" s="226"/>
      <c r="NGS12" s="226"/>
      <c r="NGT12" s="226"/>
      <c r="NGU12" s="226"/>
      <c r="NGV12" s="226"/>
      <c r="NGW12" s="226"/>
      <c r="NGX12" s="226"/>
      <c r="NGY12" s="226"/>
      <c r="NGZ12" s="226"/>
      <c r="NHA12" s="226"/>
      <c r="NHB12" s="226"/>
      <c r="NHC12" s="226"/>
      <c r="NHD12" s="226"/>
      <c r="NHE12" s="226"/>
      <c r="NHF12" s="226"/>
      <c r="NHG12" s="226"/>
      <c r="NHH12" s="226"/>
      <c r="NHI12" s="226"/>
      <c r="NHJ12" s="226"/>
      <c r="NHK12" s="226"/>
      <c r="NHL12" s="226"/>
      <c r="NHM12" s="226"/>
      <c r="NHN12" s="226"/>
      <c r="NHO12" s="226"/>
      <c r="NHP12" s="226"/>
      <c r="NHQ12" s="226"/>
      <c r="NHR12" s="226"/>
      <c r="NHS12" s="226"/>
      <c r="NHT12" s="226"/>
      <c r="NHU12" s="226"/>
      <c r="NHV12" s="226"/>
      <c r="NHW12" s="226"/>
      <c r="NHX12" s="226"/>
      <c r="NHY12" s="226"/>
      <c r="NHZ12" s="226"/>
      <c r="NIA12" s="226"/>
      <c r="NIB12" s="226"/>
      <c r="NIC12" s="226"/>
      <c r="NID12" s="226"/>
      <c r="NIE12" s="226"/>
      <c r="NIF12" s="226"/>
      <c r="NIG12" s="226"/>
      <c r="NIH12" s="226"/>
      <c r="NII12" s="226"/>
      <c r="NIJ12" s="226"/>
      <c r="NIK12" s="226"/>
      <c r="NIL12" s="226"/>
      <c r="NIM12" s="226"/>
      <c r="NIN12" s="226"/>
      <c r="NIO12" s="226"/>
      <c r="NIP12" s="226"/>
      <c r="NIQ12" s="226"/>
      <c r="NIR12" s="226"/>
      <c r="NIS12" s="226"/>
      <c r="NIT12" s="226"/>
      <c r="NIU12" s="226"/>
      <c r="NIV12" s="226"/>
      <c r="NIW12" s="226"/>
      <c r="NIX12" s="226"/>
      <c r="NIY12" s="226"/>
      <c r="NIZ12" s="226"/>
      <c r="NJA12" s="226"/>
      <c r="NJB12" s="226"/>
      <c r="NJC12" s="226"/>
      <c r="NJD12" s="226"/>
      <c r="NJE12" s="226"/>
      <c r="NJF12" s="226"/>
      <c r="NJG12" s="226"/>
      <c r="NJH12" s="226"/>
      <c r="NJI12" s="226"/>
      <c r="NJJ12" s="226"/>
      <c r="NJK12" s="226"/>
      <c r="NJL12" s="226"/>
      <c r="NJM12" s="226"/>
      <c r="NJN12" s="226"/>
      <c r="NJO12" s="226"/>
      <c r="NJP12" s="226"/>
      <c r="NJQ12" s="226"/>
      <c r="NJR12" s="226"/>
      <c r="NJS12" s="226"/>
      <c r="NJT12" s="226"/>
      <c r="NJU12" s="226"/>
      <c r="NJV12" s="226"/>
      <c r="NJW12" s="226"/>
      <c r="NJX12" s="226"/>
      <c r="NJY12" s="226"/>
      <c r="NJZ12" s="226"/>
      <c r="NKA12" s="226"/>
      <c r="NKB12" s="226"/>
      <c r="NKC12" s="226"/>
      <c r="NKD12" s="226"/>
      <c r="NKE12" s="226"/>
      <c r="NKF12" s="226"/>
      <c r="NKG12" s="226"/>
      <c r="NKH12" s="226"/>
      <c r="NKI12" s="226"/>
      <c r="NKJ12" s="226"/>
      <c r="NKK12" s="226"/>
      <c r="NKL12" s="226"/>
      <c r="NKM12" s="226"/>
      <c r="NKN12" s="226"/>
      <c r="NKO12" s="226"/>
      <c r="NKP12" s="226"/>
      <c r="NKQ12" s="226"/>
      <c r="NKR12" s="226"/>
      <c r="NKS12" s="226"/>
      <c r="NKT12" s="226"/>
      <c r="NKU12" s="226"/>
      <c r="NKV12" s="226"/>
      <c r="NKW12" s="226"/>
      <c r="NKX12" s="226"/>
      <c r="NKY12" s="226"/>
      <c r="NKZ12" s="226"/>
      <c r="NLA12" s="226"/>
      <c r="NLB12" s="226"/>
      <c r="NLC12" s="226"/>
      <c r="NLD12" s="226"/>
      <c r="NLE12" s="226"/>
      <c r="NLF12" s="226"/>
      <c r="NLG12" s="226"/>
      <c r="NLH12" s="226"/>
      <c r="NLI12" s="226"/>
      <c r="NLJ12" s="226"/>
      <c r="NLK12" s="226"/>
      <c r="NLL12" s="226"/>
      <c r="NLM12" s="226"/>
      <c r="NLN12" s="226"/>
      <c r="NLO12" s="226"/>
      <c r="NLP12" s="226"/>
      <c r="NLQ12" s="226"/>
      <c r="NLR12" s="226"/>
      <c r="NLS12" s="226"/>
      <c r="NLT12" s="226"/>
      <c r="NLU12" s="226"/>
      <c r="NLV12" s="226"/>
      <c r="NLW12" s="226"/>
      <c r="NLX12" s="226"/>
      <c r="NLY12" s="226"/>
      <c r="NLZ12" s="226"/>
      <c r="NMA12" s="226"/>
      <c r="NMB12" s="226"/>
      <c r="NMC12" s="226"/>
      <c r="NMD12" s="226"/>
      <c r="NME12" s="226"/>
      <c r="NMF12" s="226"/>
      <c r="NMG12" s="226"/>
      <c r="NMH12" s="226"/>
      <c r="NMI12" s="226"/>
      <c r="NMJ12" s="226"/>
      <c r="NMK12" s="226"/>
      <c r="NML12" s="226"/>
      <c r="NMM12" s="226"/>
      <c r="NMN12" s="226"/>
      <c r="NMO12" s="226"/>
      <c r="NMP12" s="226"/>
      <c r="NMQ12" s="226"/>
      <c r="NMR12" s="226"/>
      <c r="NMS12" s="226"/>
      <c r="NMT12" s="226"/>
      <c r="NMU12" s="226"/>
      <c r="NMV12" s="226"/>
      <c r="NMW12" s="226"/>
      <c r="NMX12" s="226"/>
      <c r="NMY12" s="226"/>
      <c r="NMZ12" s="226"/>
      <c r="NNA12" s="226"/>
      <c r="NNB12" s="226"/>
      <c r="NNC12" s="226"/>
      <c r="NND12" s="226"/>
      <c r="NNE12" s="226"/>
      <c r="NNF12" s="226"/>
      <c r="NNG12" s="226"/>
      <c r="NNH12" s="226"/>
      <c r="NNI12" s="226"/>
      <c r="NNJ12" s="226"/>
      <c r="NNK12" s="226"/>
      <c r="NNL12" s="226"/>
      <c r="NNM12" s="226"/>
      <c r="NNN12" s="226"/>
      <c r="NNO12" s="226"/>
      <c r="NNP12" s="226"/>
      <c r="NNQ12" s="226"/>
      <c r="NNR12" s="226"/>
      <c r="NNS12" s="226"/>
      <c r="NNT12" s="226"/>
      <c r="NNU12" s="226"/>
      <c r="NNV12" s="226"/>
      <c r="NNW12" s="226"/>
      <c r="NNX12" s="226"/>
      <c r="NNY12" s="226"/>
      <c r="NNZ12" s="226"/>
      <c r="NOA12" s="226"/>
      <c r="NOB12" s="226"/>
      <c r="NOC12" s="226"/>
      <c r="NOD12" s="226"/>
      <c r="NOE12" s="226"/>
      <c r="NOF12" s="226"/>
      <c r="NOG12" s="226"/>
      <c r="NOH12" s="226"/>
      <c r="NOI12" s="226"/>
      <c r="NOJ12" s="226"/>
      <c r="NOK12" s="226"/>
      <c r="NOL12" s="226"/>
      <c r="NOM12" s="226"/>
      <c r="NON12" s="226"/>
      <c r="NOO12" s="226"/>
      <c r="NOP12" s="226"/>
      <c r="NOQ12" s="226"/>
      <c r="NOR12" s="226"/>
      <c r="NOS12" s="226"/>
      <c r="NOT12" s="226"/>
      <c r="NOU12" s="226"/>
      <c r="NOV12" s="226"/>
      <c r="NOW12" s="226"/>
      <c r="NOX12" s="226"/>
      <c r="NOY12" s="226"/>
      <c r="NOZ12" s="226"/>
      <c r="NPA12" s="226"/>
      <c r="NPB12" s="226"/>
      <c r="NPC12" s="226"/>
      <c r="NPD12" s="226"/>
      <c r="NPE12" s="226"/>
      <c r="NPF12" s="226"/>
      <c r="NPG12" s="226"/>
      <c r="NPH12" s="226"/>
      <c r="NPI12" s="226"/>
      <c r="NPJ12" s="226"/>
      <c r="NPK12" s="226"/>
      <c r="NPL12" s="226"/>
      <c r="NPM12" s="226"/>
      <c r="NPN12" s="226"/>
      <c r="NPO12" s="226"/>
      <c r="NPP12" s="226"/>
      <c r="NPQ12" s="226"/>
      <c r="NPR12" s="226"/>
      <c r="NPS12" s="226"/>
      <c r="NPT12" s="226"/>
      <c r="NPU12" s="226"/>
      <c r="NPV12" s="226"/>
      <c r="NPW12" s="226"/>
      <c r="NPX12" s="226"/>
      <c r="NPY12" s="226"/>
      <c r="NPZ12" s="226"/>
      <c r="NQA12" s="226"/>
      <c r="NQB12" s="226"/>
      <c r="NQC12" s="226"/>
      <c r="NQD12" s="226"/>
      <c r="NQE12" s="226"/>
      <c r="NQF12" s="226"/>
      <c r="NQG12" s="226"/>
      <c r="NQH12" s="226"/>
      <c r="NQI12" s="226"/>
      <c r="NQJ12" s="226"/>
      <c r="NQK12" s="226"/>
      <c r="NQL12" s="226"/>
      <c r="NQM12" s="226"/>
      <c r="NQN12" s="226"/>
      <c r="NQO12" s="226"/>
      <c r="NQP12" s="226"/>
      <c r="NQQ12" s="226"/>
      <c r="NQR12" s="226"/>
      <c r="NQS12" s="226"/>
      <c r="NQT12" s="226"/>
      <c r="NQU12" s="226"/>
      <c r="NQV12" s="226"/>
      <c r="NQW12" s="226"/>
      <c r="NQX12" s="226"/>
      <c r="NQY12" s="226"/>
      <c r="NQZ12" s="226"/>
      <c r="NRA12" s="226"/>
      <c r="NRB12" s="226"/>
      <c r="NRC12" s="226"/>
      <c r="NRD12" s="226"/>
      <c r="NRE12" s="226"/>
      <c r="NRF12" s="226"/>
      <c r="NRG12" s="226"/>
      <c r="NRH12" s="226"/>
      <c r="NRI12" s="226"/>
      <c r="NRJ12" s="226"/>
      <c r="NRK12" s="226"/>
      <c r="NRL12" s="226"/>
      <c r="NRM12" s="226"/>
      <c r="NRN12" s="226"/>
      <c r="NRO12" s="226"/>
      <c r="NRP12" s="226"/>
      <c r="NRQ12" s="226"/>
      <c r="NRR12" s="226"/>
      <c r="NRS12" s="226"/>
      <c r="NRT12" s="226"/>
      <c r="NRU12" s="226"/>
      <c r="NRV12" s="226"/>
      <c r="NRW12" s="226"/>
      <c r="NRX12" s="226"/>
      <c r="NRY12" s="226"/>
      <c r="NRZ12" s="226"/>
      <c r="NSA12" s="226"/>
      <c r="NSB12" s="226"/>
      <c r="NSC12" s="226"/>
      <c r="NSD12" s="226"/>
      <c r="NSE12" s="226"/>
      <c r="NSF12" s="226"/>
      <c r="NSG12" s="226"/>
      <c r="NSH12" s="226"/>
      <c r="NSI12" s="226"/>
      <c r="NSJ12" s="226"/>
      <c r="NSK12" s="226"/>
      <c r="NSL12" s="226"/>
      <c r="NSM12" s="226"/>
      <c r="NSN12" s="226"/>
      <c r="NSO12" s="226"/>
      <c r="NSP12" s="226"/>
      <c r="NSQ12" s="226"/>
      <c r="NSR12" s="226"/>
      <c r="NSS12" s="226"/>
      <c r="NST12" s="226"/>
      <c r="NSU12" s="226"/>
      <c r="NSV12" s="226"/>
      <c r="NSW12" s="226"/>
      <c r="NSX12" s="226"/>
      <c r="NSY12" s="226"/>
      <c r="NSZ12" s="226"/>
      <c r="NTA12" s="226"/>
      <c r="NTB12" s="226"/>
      <c r="NTC12" s="226"/>
      <c r="NTD12" s="226"/>
      <c r="NTE12" s="226"/>
      <c r="NTF12" s="226"/>
      <c r="NTG12" s="226"/>
      <c r="NTH12" s="226"/>
      <c r="NTI12" s="226"/>
      <c r="NTJ12" s="226"/>
      <c r="NTK12" s="226"/>
      <c r="NTL12" s="226"/>
      <c r="NTM12" s="226"/>
      <c r="NTN12" s="226"/>
      <c r="NTO12" s="226"/>
      <c r="NTP12" s="226"/>
      <c r="NTQ12" s="226"/>
      <c r="NTR12" s="226"/>
      <c r="NTS12" s="226"/>
      <c r="NTT12" s="226"/>
      <c r="NTU12" s="226"/>
      <c r="NTV12" s="226"/>
      <c r="NTW12" s="226"/>
      <c r="NTX12" s="226"/>
      <c r="NTY12" s="226"/>
      <c r="NTZ12" s="226"/>
      <c r="NUA12" s="226"/>
      <c r="NUB12" s="226"/>
      <c r="NUC12" s="226"/>
      <c r="NUD12" s="226"/>
      <c r="NUE12" s="226"/>
      <c r="NUF12" s="226"/>
      <c r="NUG12" s="226"/>
      <c r="NUH12" s="226"/>
      <c r="NUI12" s="226"/>
      <c r="NUJ12" s="226"/>
      <c r="NUK12" s="226"/>
      <c r="NUL12" s="226"/>
      <c r="NUM12" s="226"/>
      <c r="NUN12" s="226"/>
      <c r="NUO12" s="226"/>
      <c r="NUP12" s="226"/>
      <c r="NUQ12" s="226"/>
      <c r="NUR12" s="226"/>
      <c r="NUS12" s="226"/>
      <c r="NUT12" s="226"/>
      <c r="NUU12" s="226"/>
      <c r="NUV12" s="226"/>
      <c r="NUW12" s="226"/>
      <c r="NUX12" s="226"/>
      <c r="NUY12" s="226"/>
      <c r="NUZ12" s="226"/>
      <c r="NVA12" s="226"/>
      <c r="NVB12" s="226"/>
      <c r="NVC12" s="226"/>
      <c r="NVD12" s="226"/>
      <c r="NVE12" s="226"/>
      <c r="NVF12" s="226"/>
      <c r="NVG12" s="226"/>
      <c r="NVH12" s="226"/>
      <c r="NVI12" s="226"/>
      <c r="NVJ12" s="226"/>
      <c r="NVK12" s="226"/>
      <c r="NVL12" s="226"/>
      <c r="NVM12" s="226"/>
      <c r="NVN12" s="226"/>
      <c r="NVO12" s="226"/>
      <c r="NVP12" s="226"/>
      <c r="NVQ12" s="226"/>
      <c r="NVR12" s="226"/>
      <c r="NVS12" s="226"/>
      <c r="NVT12" s="226"/>
      <c r="NVU12" s="226"/>
      <c r="NVV12" s="226"/>
      <c r="NVW12" s="226"/>
      <c r="NVX12" s="226"/>
      <c r="NVY12" s="226"/>
      <c r="NVZ12" s="226"/>
      <c r="NWA12" s="226"/>
      <c r="NWB12" s="226"/>
      <c r="NWC12" s="226"/>
      <c r="NWD12" s="226"/>
      <c r="NWE12" s="226"/>
      <c r="NWF12" s="226"/>
      <c r="NWG12" s="226"/>
      <c r="NWH12" s="226"/>
      <c r="NWI12" s="226"/>
      <c r="NWJ12" s="226"/>
      <c r="NWK12" s="226"/>
      <c r="NWL12" s="226"/>
      <c r="NWM12" s="226"/>
      <c r="NWN12" s="226"/>
      <c r="NWO12" s="226"/>
      <c r="NWP12" s="226"/>
      <c r="NWQ12" s="226"/>
      <c r="NWR12" s="226"/>
      <c r="NWS12" s="226"/>
      <c r="NWT12" s="226"/>
      <c r="NWU12" s="226"/>
      <c r="NWV12" s="226"/>
      <c r="NWW12" s="226"/>
      <c r="NWX12" s="226"/>
      <c r="NWY12" s="226"/>
      <c r="NWZ12" s="226"/>
      <c r="NXA12" s="226"/>
      <c r="NXB12" s="226"/>
      <c r="NXC12" s="226"/>
      <c r="NXD12" s="226"/>
      <c r="NXE12" s="226"/>
      <c r="NXF12" s="226"/>
      <c r="NXG12" s="226"/>
      <c r="NXH12" s="226"/>
      <c r="NXI12" s="226"/>
      <c r="NXJ12" s="226"/>
      <c r="NXK12" s="226"/>
      <c r="NXL12" s="226"/>
      <c r="NXM12" s="226"/>
      <c r="NXN12" s="226"/>
      <c r="NXO12" s="226"/>
      <c r="NXP12" s="226"/>
      <c r="NXQ12" s="226"/>
      <c r="NXR12" s="226"/>
      <c r="NXS12" s="226"/>
      <c r="NXT12" s="226"/>
      <c r="NXU12" s="226"/>
      <c r="NXV12" s="226"/>
      <c r="NXW12" s="226"/>
      <c r="NXX12" s="226"/>
      <c r="NXY12" s="226"/>
      <c r="NXZ12" s="226"/>
      <c r="NYA12" s="226"/>
      <c r="NYB12" s="226"/>
      <c r="NYC12" s="226"/>
      <c r="NYD12" s="226"/>
      <c r="NYE12" s="226"/>
      <c r="NYF12" s="226"/>
      <c r="NYG12" s="226"/>
      <c r="NYH12" s="226"/>
      <c r="NYI12" s="226"/>
      <c r="NYJ12" s="226"/>
      <c r="NYK12" s="226"/>
      <c r="NYL12" s="226"/>
      <c r="NYM12" s="226"/>
      <c r="NYN12" s="226"/>
      <c r="NYO12" s="226"/>
      <c r="NYP12" s="226"/>
      <c r="NYQ12" s="226"/>
      <c r="NYR12" s="226"/>
      <c r="NYS12" s="226"/>
      <c r="NYT12" s="226"/>
      <c r="NYU12" s="226"/>
      <c r="NYV12" s="226"/>
      <c r="NYW12" s="226"/>
      <c r="NYX12" s="226"/>
      <c r="NYY12" s="226"/>
      <c r="NYZ12" s="226"/>
      <c r="NZA12" s="226"/>
      <c r="NZB12" s="226"/>
      <c r="NZC12" s="226"/>
      <c r="NZD12" s="226"/>
      <c r="NZE12" s="226"/>
      <c r="NZF12" s="226"/>
      <c r="NZG12" s="226"/>
      <c r="NZH12" s="226"/>
      <c r="NZI12" s="226"/>
      <c r="NZJ12" s="226"/>
      <c r="NZK12" s="226"/>
      <c r="NZL12" s="226"/>
      <c r="NZM12" s="226"/>
      <c r="NZN12" s="226"/>
      <c r="NZO12" s="226"/>
      <c r="NZP12" s="226"/>
      <c r="NZQ12" s="226"/>
      <c r="NZR12" s="226"/>
      <c r="NZS12" s="226"/>
      <c r="NZT12" s="226"/>
      <c r="NZU12" s="226"/>
      <c r="NZV12" s="226"/>
      <c r="NZW12" s="226"/>
      <c r="NZX12" s="226"/>
      <c r="NZY12" s="226"/>
      <c r="NZZ12" s="226"/>
      <c r="OAA12" s="226"/>
      <c r="OAB12" s="226"/>
      <c r="OAC12" s="226"/>
      <c r="OAD12" s="226"/>
      <c r="OAE12" s="226"/>
      <c r="OAF12" s="226"/>
      <c r="OAG12" s="226"/>
      <c r="OAH12" s="226"/>
      <c r="OAI12" s="226"/>
      <c r="OAJ12" s="226"/>
      <c r="OAK12" s="226"/>
      <c r="OAL12" s="226"/>
      <c r="OAM12" s="226"/>
      <c r="OAN12" s="226"/>
      <c r="OAO12" s="226"/>
      <c r="OAP12" s="226"/>
      <c r="OAQ12" s="226"/>
      <c r="OAR12" s="226"/>
      <c r="OAS12" s="226"/>
      <c r="OAT12" s="226"/>
      <c r="OAU12" s="226"/>
      <c r="OAV12" s="226"/>
      <c r="OAW12" s="226"/>
      <c r="OAX12" s="226"/>
      <c r="OAY12" s="226"/>
      <c r="OAZ12" s="226"/>
      <c r="OBA12" s="226"/>
      <c r="OBB12" s="226"/>
      <c r="OBC12" s="226"/>
      <c r="OBD12" s="226"/>
      <c r="OBE12" s="226"/>
      <c r="OBF12" s="226"/>
      <c r="OBG12" s="226"/>
      <c r="OBH12" s="226"/>
      <c r="OBI12" s="226"/>
      <c r="OBJ12" s="226"/>
      <c r="OBK12" s="226"/>
      <c r="OBL12" s="226"/>
      <c r="OBM12" s="226"/>
      <c r="OBN12" s="226"/>
      <c r="OBO12" s="226"/>
      <c r="OBP12" s="226"/>
      <c r="OBQ12" s="226"/>
      <c r="OBR12" s="226"/>
      <c r="OBS12" s="226"/>
      <c r="OBT12" s="226"/>
      <c r="OBU12" s="226"/>
      <c r="OBV12" s="226"/>
      <c r="OBW12" s="226"/>
      <c r="OBX12" s="226"/>
      <c r="OBY12" s="226"/>
      <c r="OBZ12" s="226"/>
      <c r="OCA12" s="226"/>
      <c r="OCB12" s="226"/>
      <c r="OCC12" s="226"/>
      <c r="OCD12" s="226"/>
      <c r="OCE12" s="226"/>
      <c r="OCF12" s="226"/>
      <c r="OCG12" s="226"/>
      <c r="OCH12" s="226"/>
      <c r="OCI12" s="226"/>
      <c r="OCJ12" s="226"/>
      <c r="OCK12" s="226"/>
      <c r="OCL12" s="226"/>
      <c r="OCM12" s="226"/>
      <c r="OCN12" s="226"/>
      <c r="OCO12" s="226"/>
      <c r="OCP12" s="226"/>
      <c r="OCQ12" s="226"/>
      <c r="OCR12" s="226"/>
      <c r="OCS12" s="226"/>
      <c r="OCT12" s="226"/>
      <c r="OCU12" s="226"/>
      <c r="OCV12" s="226"/>
      <c r="OCW12" s="226"/>
      <c r="OCX12" s="226"/>
      <c r="OCY12" s="226"/>
      <c r="OCZ12" s="226"/>
      <c r="ODA12" s="226"/>
      <c r="ODB12" s="226"/>
      <c r="ODC12" s="226"/>
      <c r="ODD12" s="226"/>
      <c r="ODE12" s="226"/>
      <c r="ODF12" s="226"/>
      <c r="ODG12" s="226"/>
      <c r="ODH12" s="226"/>
      <c r="ODI12" s="226"/>
      <c r="ODJ12" s="226"/>
      <c r="ODK12" s="226"/>
      <c r="ODL12" s="226"/>
      <c r="ODM12" s="226"/>
      <c r="ODN12" s="226"/>
      <c r="ODO12" s="226"/>
      <c r="ODP12" s="226"/>
      <c r="ODQ12" s="226"/>
      <c r="ODR12" s="226"/>
      <c r="ODS12" s="226"/>
      <c r="ODT12" s="226"/>
      <c r="ODU12" s="226"/>
      <c r="ODV12" s="226"/>
      <c r="ODW12" s="226"/>
      <c r="ODX12" s="226"/>
      <c r="ODY12" s="226"/>
      <c r="ODZ12" s="226"/>
      <c r="OEA12" s="226"/>
      <c r="OEB12" s="226"/>
      <c r="OEC12" s="226"/>
      <c r="OED12" s="226"/>
      <c r="OEE12" s="226"/>
      <c r="OEF12" s="226"/>
      <c r="OEG12" s="226"/>
      <c r="OEH12" s="226"/>
      <c r="OEI12" s="226"/>
      <c r="OEJ12" s="226"/>
      <c r="OEK12" s="226"/>
      <c r="OEL12" s="226"/>
      <c r="OEM12" s="226"/>
      <c r="OEN12" s="226"/>
      <c r="OEO12" s="226"/>
      <c r="OEP12" s="226"/>
      <c r="OEQ12" s="226"/>
      <c r="OER12" s="226"/>
      <c r="OES12" s="226"/>
      <c r="OET12" s="226"/>
      <c r="OEU12" s="226"/>
      <c r="OEV12" s="226"/>
      <c r="OEW12" s="226"/>
      <c r="OEX12" s="226"/>
      <c r="OEY12" s="226"/>
      <c r="OEZ12" s="226"/>
      <c r="OFA12" s="226"/>
      <c r="OFB12" s="226"/>
      <c r="OFC12" s="226"/>
      <c r="OFD12" s="226"/>
      <c r="OFE12" s="226"/>
      <c r="OFF12" s="226"/>
      <c r="OFG12" s="226"/>
      <c r="OFH12" s="226"/>
      <c r="OFI12" s="226"/>
      <c r="OFJ12" s="226"/>
      <c r="OFK12" s="226"/>
      <c r="OFL12" s="226"/>
      <c r="OFM12" s="226"/>
      <c r="OFN12" s="226"/>
      <c r="OFO12" s="226"/>
      <c r="OFP12" s="226"/>
      <c r="OFQ12" s="226"/>
      <c r="OFR12" s="226"/>
      <c r="OFS12" s="226"/>
      <c r="OFT12" s="226"/>
      <c r="OFU12" s="226"/>
      <c r="OFV12" s="226"/>
      <c r="OFW12" s="226"/>
      <c r="OFX12" s="226"/>
      <c r="OFY12" s="226"/>
      <c r="OFZ12" s="226"/>
      <c r="OGA12" s="226"/>
      <c r="OGB12" s="226"/>
      <c r="OGC12" s="226"/>
      <c r="OGD12" s="226"/>
      <c r="OGE12" s="226"/>
      <c r="OGF12" s="226"/>
      <c r="OGG12" s="226"/>
      <c r="OGH12" s="226"/>
      <c r="OGI12" s="226"/>
      <c r="OGJ12" s="226"/>
      <c r="OGK12" s="226"/>
      <c r="OGL12" s="226"/>
      <c r="OGM12" s="226"/>
      <c r="OGN12" s="226"/>
      <c r="OGO12" s="226"/>
      <c r="OGP12" s="226"/>
      <c r="OGQ12" s="226"/>
      <c r="OGR12" s="226"/>
      <c r="OGS12" s="226"/>
      <c r="OGT12" s="226"/>
      <c r="OGU12" s="226"/>
      <c r="OGV12" s="226"/>
      <c r="OGW12" s="226"/>
      <c r="OGX12" s="226"/>
      <c r="OGY12" s="226"/>
      <c r="OGZ12" s="226"/>
      <c r="OHA12" s="226"/>
      <c r="OHB12" s="226"/>
      <c r="OHC12" s="226"/>
      <c r="OHD12" s="226"/>
      <c r="OHE12" s="226"/>
      <c r="OHF12" s="226"/>
      <c r="OHG12" s="226"/>
      <c r="OHH12" s="226"/>
      <c r="OHI12" s="226"/>
      <c r="OHJ12" s="226"/>
      <c r="OHK12" s="226"/>
      <c r="OHL12" s="226"/>
      <c r="OHM12" s="226"/>
      <c r="OHN12" s="226"/>
      <c r="OHO12" s="226"/>
      <c r="OHP12" s="226"/>
      <c r="OHQ12" s="226"/>
      <c r="OHR12" s="226"/>
      <c r="OHS12" s="226"/>
      <c r="OHT12" s="226"/>
      <c r="OHU12" s="226"/>
      <c r="OHV12" s="226"/>
      <c r="OHW12" s="226"/>
      <c r="OHX12" s="226"/>
      <c r="OHY12" s="226"/>
      <c r="OHZ12" s="226"/>
      <c r="OIA12" s="226"/>
      <c r="OIB12" s="226"/>
      <c r="OIC12" s="226"/>
      <c r="OID12" s="226"/>
      <c r="OIE12" s="226"/>
      <c r="OIF12" s="226"/>
      <c r="OIG12" s="226"/>
      <c r="OIH12" s="226"/>
      <c r="OII12" s="226"/>
      <c r="OIJ12" s="226"/>
      <c r="OIK12" s="226"/>
      <c r="OIL12" s="226"/>
      <c r="OIM12" s="226"/>
      <c r="OIN12" s="226"/>
      <c r="OIO12" s="226"/>
      <c r="OIP12" s="226"/>
      <c r="OIQ12" s="226"/>
      <c r="OIR12" s="226"/>
      <c r="OIS12" s="226"/>
      <c r="OIT12" s="226"/>
      <c r="OIU12" s="226"/>
      <c r="OIV12" s="226"/>
      <c r="OIW12" s="226"/>
      <c r="OIX12" s="226"/>
      <c r="OIY12" s="226"/>
      <c r="OIZ12" s="226"/>
      <c r="OJA12" s="226"/>
      <c r="OJB12" s="226"/>
      <c r="OJC12" s="226"/>
      <c r="OJD12" s="226"/>
      <c r="OJE12" s="226"/>
      <c r="OJF12" s="226"/>
      <c r="OJG12" s="226"/>
      <c r="OJH12" s="226"/>
      <c r="OJI12" s="226"/>
      <c r="OJJ12" s="226"/>
      <c r="OJK12" s="226"/>
      <c r="OJL12" s="226"/>
      <c r="OJM12" s="226"/>
      <c r="OJN12" s="226"/>
      <c r="OJO12" s="226"/>
      <c r="OJP12" s="226"/>
      <c r="OJQ12" s="226"/>
      <c r="OJR12" s="226"/>
      <c r="OJS12" s="226"/>
      <c r="OJT12" s="226"/>
      <c r="OJU12" s="226"/>
      <c r="OJV12" s="226"/>
      <c r="OJW12" s="226"/>
      <c r="OJX12" s="226"/>
      <c r="OJY12" s="226"/>
      <c r="OJZ12" s="226"/>
      <c r="OKA12" s="226"/>
      <c r="OKB12" s="226"/>
      <c r="OKC12" s="226"/>
      <c r="OKD12" s="226"/>
      <c r="OKE12" s="226"/>
      <c r="OKF12" s="226"/>
      <c r="OKG12" s="226"/>
      <c r="OKH12" s="226"/>
      <c r="OKI12" s="226"/>
      <c r="OKJ12" s="226"/>
      <c r="OKK12" s="226"/>
      <c r="OKL12" s="226"/>
      <c r="OKM12" s="226"/>
      <c r="OKN12" s="226"/>
      <c r="OKO12" s="226"/>
      <c r="OKP12" s="226"/>
      <c r="OKQ12" s="226"/>
      <c r="OKR12" s="226"/>
      <c r="OKS12" s="226"/>
      <c r="OKT12" s="226"/>
      <c r="OKU12" s="226"/>
      <c r="OKV12" s="226"/>
      <c r="OKW12" s="226"/>
      <c r="OKX12" s="226"/>
      <c r="OKY12" s="226"/>
      <c r="OKZ12" s="226"/>
      <c r="OLA12" s="226"/>
      <c r="OLB12" s="226"/>
      <c r="OLC12" s="226"/>
      <c r="OLD12" s="226"/>
      <c r="OLE12" s="226"/>
      <c r="OLF12" s="226"/>
      <c r="OLG12" s="226"/>
      <c r="OLH12" s="226"/>
      <c r="OLI12" s="226"/>
      <c r="OLJ12" s="226"/>
      <c r="OLK12" s="226"/>
      <c r="OLL12" s="226"/>
      <c r="OLM12" s="226"/>
      <c r="OLN12" s="226"/>
      <c r="OLO12" s="226"/>
      <c r="OLP12" s="226"/>
      <c r="OLQ12" s="226"/>
      <c r="OLR12" s="226"/>
      <c r="OLS12" s="226"/>
      <c r="OLT12" s="226"/>
      <c r="OLU12" s="226"/>
      <c r="OLV12" s="226"/>
      <c r="OLW12" s="226"/>
      <c r="OLX12" s="226"/>
      <c r="OLY12" s="226"/>
      <c r="OLZ12" s="226"/>
      <c r="OMA12" s="226"/>
      <c r="OMB12" s="226"/>
      <c r="OMC12" s="226"/>
      <c r="OMD12" s="226"/>
      <c r="OME12" s="226"/>
      <c r="OMF12" s="226"/>
      <c r="OMG12" s="226"/>
      <c r="OMH12" s="226"/>
      <c r="OMI12" s="226"/>
      <c r="OMJ12" s="226"/>
      <c r="OMK12" s="226"/>
      <c r="OML12" s="226"/>
      <c r="OMM12" s="226"/>
      <c r="OMN12" s="226"/>
      <c r="OMO12" s="226"/>
      <c r="OMP12" s="226"/>
      <c r="OMQ12" s="226"/>
      <c r="OMR12" s="226"/>
      <c r="OMS12" s="226"/>
      <c r="OMT12" s="226"/>
      <c r="OMU12" s="226"/>
      <c r="OMV12" s="226"/>
      <c r="OMW12" s="226"/>
      <c r="OMX12" s="226"/>
      <c r="OMY12" s="226"/>
      <c r="OMZ12" s="226"/>
      <c r="ONA12" s="226"/>
      <c r="ONB12" s="226"/>
      <c r="ONC12" s="226"/>
      <c r="OND12" s="226"/>
      <c r="ONE12" s="226"/>
      <c r="ONF12" s="226"/>
      <c r="ONG12" s="226"/>
      <c r="ONH12" s="226"/>
      <c r="ONI12" s="226"/>
      <c r="ONJ12" s="226"/>
      <c r="ONK12" s="226"/>
      <c r="ONL12" s="226"/>
      <c r="ONM12" s="226"/>
      <c r="ONN12" s="226"/>
      <c r="ONO12" s="226"/>
      <c r="ONP12" s="226"/>
      <c r="ONQ12" s="226"/>
      <c r="ONR12" s="226"/>
      <c r="ONS12" s="226"/>
      <c r="ONT12" s="226"/>
      <c r="ONU12" s="226"/>
      <c r="ONV12" s="226"/>
      <c r="ONW12" s="226"/>
      <c r="ONX12" s="226"/>
      <c r="ONY12" s="226"/>
      <c r="ONZ12" s="226"/>
      <c r="OOA12" s="226"/>
      <c r="OOB12" s="226"/>
      <c r="OOC12" s="226"/>
      <c r="OOD12" s="226"/>
      <c r="OOE12" s="226"/>
      <c r="OOF12" s="226"/>
      <c r="OOG12" s="226"/>
      <c r="OOH12" s="226"/>
      <c r="OOI12" s="226"/>
      <c r="OOJ12" s="226"/>
      <c r="OOK12" s="226"/>
      <c r="OOL12" s="226"/>
      <c r="OOM12" s="226"/>
      <c r="OON12" s="226"/>
      <c r="OOO12" s="226"/>
      <c r="OOP12" s="226"/>
      <c r="OOQ12" s="226"/>
      <c r="OOR12" s="226"/>
      <c r="OOS12" s="226"/>
      <c r="OOT12" s="226"/>
      <c r="OOU12" s="226"/>
      <c r="OOV12" s="226"/>
      <c r="OOW12" s="226"/>
      <c r="OOX12" s="226"/>
      <c r="OOY12" s="226"/>
      <c r="OOZ12" s="226"/>
      <c r="OPA12" s="226"/>
      <c r="OPB12" s="226"/>
      <c r="OPC12" s="226"/>
      <c r="OPD12" s="226"/>
      <c r="OPE12" s="226"/>
      <c r="OPF12" s="226"/>
      <c r="OPG12" s="226"/>
      <c r="OPH12" s="226"/>
      <c r="OPI12" s="226"/>
      <c r="OPJ12" s="226"/>
      <c r="OPK12" s="226"/>
      <c r="OPL12" s="226"/>
      <c r="OPM12" s="226"/>
      <c r="OPN12" s="226"/>
      <c r="OPO12" s="226"/>
      <c r="OPP12" s="226"/>
      <c r="OPQ12" s="226"/>
      <c r="OPR12" s="226"/>
      <c r="OPS12" s="226"/>
      <c r="OPT12" s="226"/>
      <c r="OPU12" s="226"/>
      <c r="OPV12" s="226"/>
      <c r="OPW12" s="226"/>
      <c r="OPX12" s="226"/>
      <c r="OPY12" s="226"/>
      <c r="OPZ12" s="226"/>
      <c r="OQA12" s="226"/>
      <c r="OQB12" s="226"/>
      <c r="OQC12" s="226"/>
      <c r="OQD12" s="226"/>
      <c r="OQE12" s="226"/>
      <c r="OQF12" s="226"/>
      <c r="OQG12" s="226"/>
      <c r="OQH12" s="226"/>
      <c r="OQI12" s="226"/>
      <c r="OQJ12" s="226"/>
      <c r="OQK12" s="226"/>
      <c r="OQL12" s="226"/>
      <c r="OQM12" s="226"/>
      <c r="OQN12" s="226"/>
      <c r="OQO12" s="226"/>
      <c r="OQP12" s="226"/>
      <c r="OQQ12" s="226"/>
      <c r="OQR12" s="226"/>
      <c r="OQS12" s="226"/>
      <c r="OQT12" s="226"/>
      <c r="OQU12" s="226"/>
      <c r="OQV12" s="226"/>
      <c r="OQW12" s="226"/>
      <c r="OQX12" s="226"/>
      <c r="OQY12" s="226"/>
      <c r="OQZ12" s="226"/>
      <c r="ORA12" s="226"/>
      <c r="ORB12" s="226"/>
      <c r="ORC12" s="226"/>
      <c r="ORD12" s="226"/>
      <c r="ORE12" s="226"/>
      <c r="ORF12" s="226"/>
      <c r="ORG12" s="226"/>
      <c r="ORH12" s="226"/>
      <c r="ORI12" s="226"/>
      <c r="ORJ12" s="226"/>
      <c r="ORK12" s="226"/>
      <c r="ORL12" s="226"/>
      <c r="ORM12" s="226"/>
      <c r="ORN12" s="226"/>
      <c r="ORO12" s="226"/>
      <c r="ORP12" s="226"/>
      <c r="ORQ12" s="226"/>
      <c r="ORR12" s="226"/>
      <c r="ORS12" s="226"/>
      <c r="ORT12" s="226"/>
      <c r="ORU12" s="226"/>
      <c r="ORV12" s="226"/>
      <c r="ORW12" s="226"/>
      <c r="ORX12" s="226"/>
      <c r="ORY12" s="226"/>
      <c r="ORZ12" s="226"/>
      <c r="OSA12" s="226"/>
      <c r="OSB12" s="226"/>
      <c r="OSC12" s="226"/>
      <c r="OSD12" s="226"/>
      <c r="OSE12" s="226"/>
      <c r="OSF12" s="226"/>
      <c r="OSG12" s="226"/>
      <c r="OSH12" s="226"/>
      <c r="OSI12" s="226"/>
      <c r="OSJ12" s="226"/>
      <c r="OSK12" s="226"/>
      <c r="OSL12" s="226"/>
      <c r="OSM12" s="226"/>
      <c r="OSN12" s="226"/>
      <c r="OSO12" s="226"/>
      <c r="OSP12" s="226"/>
      <c r="OSQ12" s="226"/>
      <c r="OSR12" s="226"/>
      <c r="OSS12" s="226"/>
      <c r="OST12" s="226"/>
      <c r="OSU12" s="226"/>
      <c r="OSV12" s="226"/>
      <c r="OSW12" s="226"/>
      <c r="OSX12" s="226"/>
      <c r="OSY12" s="226"/>
      <c r="OSZ12" s="226"/>
      <c r="OTA12" s="226"/>
      <c r="OTB12" s="226"/>
      <c r="OTC12" s="226"/>
      <c r="OTD12" s="226"/>
      <c r="OTE12" s="226"/>
      <c r="OTF12" s="226"/>
      <c r="OTG12" s="226"/>
      <c r="OTH12" s="226"/>
      <c r="OTI12" s="226"/>
      <c r="OTJ12" s="226"/>
      <c r="OTK12" s="226"/>
      <c r="OTL12" s="226"/>
      <c r="OTM12" s="226"/>
      <c r="OTN12" s="226"/>
      <c r="OTO12" s="226"/>
      <c r="OTP12" s="226"/>
      <c r="OTQ12" s="226"/>
      <c r="OTR12" s="226"/>
      <c r="OTS12" s="226"/>
      <c r="OTT12" s="226"/>
      <c r="OTU12" s="226"/>
      <c r="OTV12" s="226"/>
      <c r="OTW12" s="226"/>
      <c r="OTX12" s="226"/>
      <c r="OTY12" s="226"/>
      <c r="OTZ12" s="226"/>
      <c r="OUA12" s="226"/>
      <c r="OUB12" s="226"/>
      <c r="OUC12" s="226"/>
      <c r="OUD12" s="226"/>
      <c r="OUE12" s="226"/>
      <c r="OUF12" s="226"/>
      <c r="OUG12" s="226"/>
      <c r="OUH12" s="226"/>
      <c r="OUI12" s="226"/>
      <c r="OUJ12" s="226"/>
      <c r="OUK12" s="226"/>
      <c r="OUL12" s="226"/>
      <c r="OUM12" s="226"/>
      <c r="OUN12" s="226"/>
      <c r="OUO12" s="226"/>
      <c r="OUP12" s="226"/>
      <c r="OUQ12" s="226"/>
      <c r="OUR12" s="226"/>
      <c r="OUS12" s="226"/>
      <c r="OUT12" s="226"/>
      <c r="OUU12" s="226"/>
      <c r="OUV12" s="226"/>
      <c r="OUW12" s="226"/>
      <c r="OUX12" s="226"/>
      <c r="OUY12" s="226"/>
      <c r="OUZ12" s="226"/>
      <c r="OVA12" s="226"/>
      <c r="OVB12" s="226"/>
      <c r="OVC12" s="226"/>
      <c r="OVD12" s="226"/>
      <c r="OVE12" s="226"/>
      <c r="OVF12" s="226"/>
      <c r="OVG12" s="226"/>
      <c r="OVH12" s="226"/>
      <c r="OVI12" s="226"/>
      <c r="OVJ12" s="226"/>
      <c r="OVK12" s="226"/>
      <c r="OVL12" s="226"/>
      <c r="OVM12" s="226"/>
      <c r="OVN12" s="226"/>
      <c r="OVO12" s="226"/>
      <c r="OVP12" s="226"/>
      <c r="OVQ12" s="226"/>
      <c r="OVR12" s="226"/>
      <c r="OVS12" s="226"/>
      <c r="OVT12" s="226"/>
      <c r="OVU12" s="226"/>
      <c r="OVV12" s="226"/>
      <c r="OVW12" s="226"/>
      <c r="OVX12" s="226"/>
      <c r="OVY12" s="226"/>
      <c r="OVZ12" s="226"/>
      <c r="OWA12" s="226"/>
      <c r="OWB12" s="226"/>
      <c r="OWC12" s="226"/>
      <c r="OWD12" s="226"/>
      <c r="OWE12" s="226"/>
      <c r="OWF12" s="226"/>
      <c r="OWG12" s="226"/>
      <c r="OWH12" s="226"/>
      <c r="OWI12" s="226"/>
      <c r="OWJ12" s="226"/>
      <c r="OWK12" s="226"/>
      <c r="OWL12" s="226"/>
      <c r="OWM12" s="226"/>
      <c r="OWN12" s="226"/>
      <c r="OWO12" s="226"/>
      <c r="OWP12" s="226"/>
      <c r="OWQ12" s="226"/>
      <c r="OWR12" s="226"/>
      <c r="OWS12" s="226"/>
      <c r="OWT12" s="226"/>
      <c r="OWU12" s="226"/>
      <c r="OWV12" s="226"/>
      <c r="OWW12" s="226"/>
      <c r="OWX12" s="226"/>
      <c r="OWY12" s="226"/>
      <c r="OWZ12" s="226"/>
      <c r="OXA12" s="226"/>
      <c r="OXB12" s="226"/>
      <c r="OXC12" s="226"/>
      <c r="OXD12" s="226"/>
      <c r="OXE12" s="226"/>
      <c r="OXF12" s="226"/>
      <c r="OXG12" s="226"/>
      <c r="OXH12" s="226"/>
      <c r="OXI12" s="226"/>
      <c r="OXJ12" s="226"/>
      <c r="OXK12" s="226"/>
      <c r="OXL12" s="226"/>
      <c r="OXM12" s="226"/>
      <c r="OXN12" s="226"/>
      <c r="OXO12" s="226"/>
      <c r="OXP12" s="226"/>
      <c r="OXQ12" s="226"/>
      <c r="OXR12" s="226"/>
      <c r="OXS12" s="226"/>
      <c r="OXT12" s="226"/>
      <c r="OXU12" s="226"/>
      <c r="OXV12" s="226"/>
      <c r="OXW12" s="226"/>
      <c r="OXX12" s="226"/>
      <c r="OXY12" s="226"/>
      <c r="OXZ12" s="226"/>
      <c r="OYA12" s="226"/>
      <c r="OYB12" s="226"/>
      <c r="OYC12" s="226"/>
      <c r="OYD12" s="226"/>
      <c r="OYE12" s="226"/>
      <c r="OYF12" s="226"/>
      <c r="OYG12" s="226"/>
      <c r="OYH12" s="226"/>
      <c r="OYI12" s="226"/>
      <c r="OYJ12" s="226"/>
      <c r="OYK12" s="226"/>
      <c r="OYL12" s="226"/>
      <c r="OYM12" s="226"/>
      <c r="OYN12" s="226"/>
      <c r="OYO12" s="226"/>
      <c r="OYP12" s="226"/>
      <c r="OYQ12" s="226"/>
      <c r="OYR12" s="226"/>
      <c r="OYS12" s="226"/>
      <c r="OYT12" s="226"/>
      <c r="OYU12" s="226"/>
      <c r="OYV12" s="226"/>
      <c r="OYW12" s="226"/>
      <c r="OYX12" s="226"/>
      <c r="OYY12" s="226"/>
      <c r="OYZ12" s="226"/>
      <c r="OZA12" s="226"/>
      <c r="OZB12" s="226"/>
      <c r="OZC12" s="226"/>
      <c r="OZD12" s="226"/>
      <c r="OZE12" s="226"/>
      <c r="OZF12" s="226"/>
      <c r="OZG12" s="226"/>
      <c r="OZH12" s="226"/>
      <c r="OZI12" s="226"/>
      <c r="OZJ12" s="226"/>
      <c r="OZK12" s="226"/>
      <c r="OZL12" s="226"/>
      <c r="OZM12" s="226"/>
      <c r="OZN12" s="226"/>
      <c r="OZO12" s="226"/>
      <c r="OZP12" s="226"/>
      <c r="OZQ12" s="226"/>
      <c r="OZR12" s="226"/>
      <c r="OZS12" s="226"/>
      <c r="OZT12" s="226"/>
      <c r="OZU12" s="226"/>
      <c r="OZV12" s="226"/>
      <c r="OZW12" s="226"/>
      <c r="OZX12" s="226"/>
      <c r="OZY12" s="226"/>
      <c r="OZZ12" s="226"/>
      <c r="PAA12" s="226"/>
      <c r="PAB12" s="226"/>
      <c r="PAC12" s="226"/>
      <c r="PAD12" s="226"/>
      <c r="PAE12" s="226"/>
      <c r="PAF12" s="226"/>
      <c r="PAG12" s="226"/>
      <c r="PAH12" s="226"/>
      <c r="PAI12" s="226"/>
      <c r="PAJ12" s="226"/>
      <c r="PAK12" s="226"/>
      <c r="PAL12" s="226"/>
      <c r="PAM12" s="226"/>
      <c r="PAN12" s="226"/>
      <c r="PAO12" s="226"/>
      <c r="PAP12" s="226"/>
      <c r="PAQ12" s="226"/>
      <c r="PAR12" s="226"/>
      <c r="PAS12" s="226"/>
      <c r="PAT12" s="226"/>
      <c r="PAU12" s="226"/>
      <c r="PAV12" s="226"/>
      <c r="PAW12" s="226"/>
      <c r="PAX12" s="226"/>
      <c r="PAY12" s="226"/>
      <c r="PAZ12" s="226"/>
      <c r="PBA12" s="226"/>
      <c r="PBB12" s="226"/>
      <c r="PBC12" s="226"/>
      <c r="PBD12" s="226"/>
      <c r="PBE12" s="226"/>
      <c r="PBF12" s="226"/>
      <c r="PBG12" s="226"/>
      <c r="PBH12" s="226"/>
      <c r="PBI12" s="226"/>
      <c r="PBJ12" s="226"/>
      <c r="PBK12" s="226"/>
      <c r="PBL12" s="226"/>
      <c r="PBM12" s="226"/>
      <c r="PBN12" s="226"/>
      <c r="PBO12" s="226"/>
      <c r="PBP12" s="226"/>
      <c r="PBQ12" s="226"/>
      <c r="PBR12" s="226"/>
      <c r="PBS12" s="226"/>
      <c r="PBT12" s="226"/>
      <c r="PBU12" s="226"/>
      <c r="PBV12" s="226"/>
      <c r="PBW12" s="226"/>
      <c r="PBX12" s="226"/>
      <c r="PBY12" s="226"/>
      <c r="PBZ12" s="226"/>
      <c r="PCA12" s="226"/>
      <c r="PCB12" s="226"/>
      <c r="PCC12" s="226"/>
      <c r="PCD12" s="226"/>
      <c r="PCE12" s="226"/>
      <c r="PCF12" s="226"/>
      <c r="PCG12" s="226"/>
      <c r="PCH12" s="226"/>
      <c r="PCI12" s="226"/>
      <c r="PCJ12" s="226"/>
      <c r="PCK12" s="226"/>
      <c r="PCL12" s="226"/>
      <c r="PCM12" s="226"/>
      <c r="PCN12" s="226"/>
      <c r="PCO12" s="226"/>
      <c r="PCP12" s="226"/>
      <c r="PCQ12" s="226"/>
      <c r="PCR12" s="226"/>
      <c r="PCS12" s="226"/>
      <c r="PCT12" s="226"/>
      <c r="PCU12" s="226"/>
      <c r="PCV12" s="226"/>
      <c r="PCW12" s="226"/>
      <c r="PCX12" s="226"/>
      <c r="PCY12" s="226"/>
      <c r="PCZ12" s="226"/>
      <c r="PDA12" s="226"/>
      <c r="PDB12" s="226"/>
      <c r="PDC12" s="226"/>
      <c r="PDD12" s="226"/>
      <c r="PDE12" s="226"/>
      <c r="PDF12" s="226"/>
      <c r="PDG12" s="226"/>
      <c r="PDH12" s="226"/>
      <c r="PDI12" s="226"/>
      <c r="PDJ12" s="226"/>
      <c r="PDK12" s="226"/>
      <c r="PDL12" s="226"/>
      <c r="PDM12" s="226"/>
      <c r="PDN12" s="226"/>
      <c r="PDO12" s="226"/>
      <c r="PDP12" s="226"/>
      <c r="PDQ12" s="226"/>
      <c r="PDR12" s="226"/>
      <c r="PDS12" s="226"/>
      <c r="PDT12" s="226"/>
      <c r="PDU12" s="226"/>
      <c r="PDV12" s="226"/>
      <c r="PDW12" s="226"/>
      <c r="PDX12" s="226"/>
      <c r="PDY12" s="226"/>
      <c r="PDZ12" s="226"/>
      <c r="PEA12" s="226"/>
      <c r="PEB12" s="226"/>
      <c r="PEC12" s="226"/>
      <c r="PED12" s="226"/>
      <c r="PEE12" s="226"/>
      <c r="PEF12" s="226"/>
      <c r="PEG12" s="226"/>
      <c r="PEH12" s="226"/>
      <c r="PEI12" s="226"/>
      <c r="PEJ12" s="226"/>
      <c r="PEK12" s="226"/>
      <c r="PEL12" s="226"/>
      <c r="PEM12" s="226"/>
      <c r="PEN12" s="226"/>
      <c r="PEO12" s="226"/>
      <c r="PEP12" s="226"/>
      <c r="PEQ12" s="226"/>
      <c r="PER12" s="226"/>
      <c r="PES12" s="226"/>
      <c r="PET12" s="226"/>
      <c r="PEU12" s="226"/>
      <c r="PEV12" s="226"/>
      <c r="PEW12" s="226"/>
      <c r="PEX12" s="226"/>
      <c r="PEY12" s="226"/>
      <c r="PEZ12" s="226"/>
      <c r="PFA12" s="226"/>
      <c r="PFB12" s="226"/>
      <c r="PFC12" s="226"/>
      <c r="PFD12" s="226"/>
      <c r="PFE12" s="226"/>
      <c r="PFF12" s="226"/>
      <c r="PFG12" s="226"/>
      <c r="PFH12" s="226"/>
      <c r="PFI12" s="226"/>
      <c r="PFJ12" s="226"/>
      <c r="PFK12" s="226"/>
      <c r="PFL12" s="226"/>
      <c r="PFM12" s="226"/>
      <c r="PFN12" s="226"/>
      <c r="PFO12" s="226"/>
      <c r="PFP12" s="226"/>
      <c r="PFQ12" s="226"/>
      <c r="PFR12" s="226"/>
      <c r="PFS12" s="226"/>
      <c r="PFT12" s="226"/>
      <c r="PFU12" s="226"/>
      <c r="PFV12" s="226"/>
      <c r="PFW12" s="226"/>
      <c r="PFX12" s="226"/>
      <c r="PFY12" s="226"/>
      <c r="PFZ12" s="226"/>
      <c r="PGA12" s="226"/>
      <c r="PGB12" s="226"/>
      <c r="PGC12" s="226"/>
      <c r="PGD12" s="226"/>
      <c r="PGE12" s="226"/>
      <c r="PGF12" s="226"/>
      <c r="PGG12" s="226"/>
      <c r="PGH12" s="226"/>
      <c r="PGI12" s="226"/>
      <c r="PGJ12" s="226"/>
      <c r="PGK12" s="226"/>
      <c r="PGL12" s="226"/>
      <c r="PGM12" s="226"/>
      <c r="PGN12" s="226"/>
      <c r="PGO12" s="226"/>
      <c r="PGP12" s="226"/>
      <c r="PGQ12" s="226"/>
      <c r="PGR12" s="226"/>
      <c r="PGS12" s="226"/>
      <c r="PGT12" s="226"/>
      <c r="PGU12" s="226"/>
      <c r="PGV12" s="226"/>
      <c r="PGW12" s="226"/>
      <c r="PGX12" s="226"/>
      <c r="PGY12" s="226"/>
      <c r="PGZ12" s="226"/>
      <c r="PHA12" s="226"/>
      <c r="PHB12" s="226"/>
      <c r="PHC12" s="226"/>
      <c r="PHD12" s="226"/>
      <c r="PHE12" s="226"/>
      <c r="PHF12" s="226"/>
      <c r="PHG12" s="226"/>
      <c r="PHH12" s="226"/>
      <c r="PHI12" s="226"/>
      <c r="PHJ12" s="226"/>
      <c r="PHK12" s="226"/>
      <c r="PHL12" s="226"/>
      <c r="PHM12" s="226"/>
      <c r="PHN12" s="226"/>
      <c r="PHO12" s="226"/>
      <c r="PHP12" s="226"/>
      <c r="PHQ12" s="226"/>
      <c r="PHR12" s="226"/>
      <c r="PHS12" s="226"/>
      <c r="PHT12" s="226"/>
      <c r="PHU12" s="226"/>
      <c r="PHV12" s="226"/>
      <c r="PHW12" s="226"/>
      <c r="PHX12" s="226"/>
      <c r="PHY12" s="226"/>
      <c r="PHZ12" s="226"/>
      <c r="PIA12" s="226"/>
      <c r="PIB12" s="226"/>
      <c r="PIC12" s="226"/>
      <c r="PID12" s="226"/>
      <c r="PIE12" s="226"/>
      <c r="PIF12" s="226"/>
      <c r="PIG12" s="226"/>
      <c r="PIH12" s="226"/>
      <c r="PII12" s="226"/>
      <c r="PIJ12" s="226"/>
      <c r="PIK12" s="226"/>
      <c r="PIL12" s="226"/>
      <c r="PIM12" s="226"/>
      <c r="PIN12" s="226"/>
      <c r="PIO12" s="226"/>
      <c r="PIP12" s="226"/>
      <c r="PIQ12" s="226"/>
      <c r="PIR12" s="226"/>
      <c r="PIS12" s="226"/>
      <c r="PIT12" s="226"/>
      <c r="PIU12" s="226"/>
      <c r="PIV12" s="226"/>
      <c r="PIW12" s="226"/>
      <c r="PIX12" s="226"/>
      <c r="PIY12" s="226"/>
      <c r="PIZ12" s="226"/>
      <c r="PJA12" s="226"/>
      <c r="PJB12" s="226"/>
      <c r="PJC12" s="226"/>
      <c r="PJD12" s="226"/>
      <c r="PJE12" s="226"/>
      <c r="PJF12" s="226"/>
      <c r="PJG12" s="226"/>
      <c r="PJH12" s="226"/>
      <c r="PJI12" s="226"/>
      <c r="PJJ12" s="226"/>
      <c r="PJK12" s="226"/>
      <c r="PJL12" s="226"/>
      <c r="PJM12" s="226"/>
      <c r="PJN12" s="226"/>
      <c r="PJO12" s="226"/>
      <c r="PJP12" s="226"/>
      <c r="PJQ12" s="226"/>
      <c r="PJR12" s="226"/>
      <c r="PJS12" s="226"/>
      <c r="PJT12" s="226"/>
      <c r="PJU12" s="226"/>
      <c r="PJV12" s="226"/>
      <c r="PJW12" s="226"/>
      <c r="PJX12" s="226"/>
      <c r="PJY12" s="226"/>
      <c r="PJZ12" s="226"/>
      <c r="PKA12" s="226"/>
      <c r="PKB12" s="226"/>
      <c r="PKC12" s="226"/>
      <c r="PKD12" s="226"/>
      <c r="PKE12" s="226"/>
      <c r="PKF12" s="226"/>
      <c r="PKG12" s="226"/>
      <c r="PKH12" s="226"/>
      <c r="PKI12" s="226"/>
      <c r="PKJ12" s="226"/>
      <c r="PKK12" s="226"/>
      <c r="PKL12" s="226"/>
      <c r="PKM12" s="226"/>
      <c r="PKN12" s="226"/>
      <c r="PKO12" s="226"/>
      <c r="PKP12" s="226"/>
      <c r="PKQ12" s="226"/>
      <c r="PKR12" s="226"/>
      <c r="PKS12" s="226"/>
      <c r="PKT12" s="226"/>
      <c r="PKU12" s="226"/>
      <c r="PKV12" s="226"/>
      <c r="PKW12" s="226"/>
      <c r="PKX12" s="226"/>
      <c r="PKY12" s="226"/>
      <c r="PKZ12" s="226"/>
      <c r="PLA12" s="226"/>
      <c r="PLB12" s="226"/>
      <c r="PLC12" s="226"/>
      <c r="PLD12" s="226"/>
      <c r="PLE12" s="226"/>
      <c r="PLF12" s="226"/>
      <c r="PLG12" s="226"/>
      <c r="PLH12" s="226"/>
      <c r="PLI12" s="226"/>
      <c r="PLJ12" s="226"/>
      <c r="PLK12" s="226"/>
      <c r="PLL12" s="226"/>
      <c r="PLM12" s="226"/>
      <c r="PLN12" s="226"/>
      <c r="PLO12" s="226"/>
      <c r="PLP12" s="226"/>
      <c r="PLQ12" s="226"/>
      <c r="PLR12" s="226"/>
      <c r="PLS12" s="226"/>
      <c r="PLT12" s="226"/>
      <c r="PLU12" s="226"/>
      <c r="PLV12" s="226"/>
      <c r="PLW12" s="226"/>
      <c r="PLX12" s="226"/>
      <c r="PLY12" s="226"/>
      <c r="PLZ12" s="226"/>
      <c r="PMA12" s="226"/>
      <c r="PMB12" s="226"/>
      <c r="PMC12" s="226"/>
      <c r="PMD12" s="226"/>
      <c r="PME12" s="226"/>
      <c r="PMF12" s="226"/>
      <c r="PMG12" s="226"/>
      <c r="PMH12" s="226"/>
      <c r="PMI12" s="226"/>
      <c r="PMJ12" s="226"/>
      <c r="PMK12" s="226"/>
      <c r="PML12" s="226"/>
      <c r="PMM12" s="226"/>
      <c r="PMN12" s="226"/>
      <c r="PMO12" s="226"/>
      <c r="PMP12" s="226"/>
      <c r="PMQ12" s="226"/>
      <c r="PMR12" s="226"/>
      <c r="PMS12" s="226"/>
      <c r="PMT12" s="226"/>
      <c r="PMU12" s="226"/>
      <c r="PMV12" s="226"/>
      <c r="PMW12" s="226"/>
      <c r="PMX12" s="226"/>
      <c r="PMY12" s="226"/>
      <c r="PMZ12" s="226"/>
      <c r="PNA12" s="226"/>
      <c r="PNB12" s="226"/>
      <c r="PNC12" s="226"/>
      <c r="PND12" s="226"/>
      <c r="PNE12" s="226"/>
      <c r="PNF12" s="226"/>
      <c r="PNG12" s="226"/>
      <c r="PNH12" s="226"/>
      <c r="PNI12" s="226"/>
      <c r="PNJ12" s="226"/>
      <c r="PNK12" s="226"/>
      <c r="PNL12" s="226"/>
      <c r="PNM12" s="226"/>
      <c r="PNN12" s="226"/>
      <c r="PNO12" s="226"/>
      <c r="PNP12" s="226"/>
      <c r="PNQ12" s="226"/>
      <c r="PNR12" s="226"/>
      <c r="PNS12" s="226"/>
      <c r="PNT12" s="226"/>
      <c r="PNU12" s="226"/>
      <c r="PNV12" s="226"/>
      <c r="PNW12" s="226"/>
      <c r="PNX12" s="226"/>
      <c r="PNY12" s="226"/>
      <c r="PNZ12" s="226"/>
      <c r="POA12" s="226"/>
      <c r="POB12" s="226"/>
      <c r="POC12" s="226"/>
      <c r="POD12" s="226"/>
      <c r="POE12" s="226"/>
      <c r="POF12" s="226"/>
      <c r="POG12" s="226"/>
      <c r="POH12" s="226"/>
      <c r="POI12" s="226"/>
      <c r="POJ12" s="226"/>
      <c r="POK12" s="226"/>
      <c r="POL12" s="226"/>
      <c r="POM12" s="226"/>
      <c r="PON12" s="226"/>
      <c r="POO12" s="226"/>
      <c r="POP12" s="226"/>
      <c r="POQ12" s="226"/>
      <c r="POR12" s="226"/>
      <c r="POS12" s="226"/>
      <c r="POT12" s="226"/>
      <c r="POU12" s="226"/>
      <c r="POV12" s="226"/>
      <c r="POW12" s="226"/>
      <c r="POX12" s="226"/>
      <c r="POY12" s="226"/>
      <c r="POZ12" s="226"/>
      <c r="PPA12" s="226"/>
      <c r="PPB12" s="226"/>
      <c r="PPC12" s="226"/>
      <c r="PPD12" s="226"/>
      <c r="PPE12" s="226"/>
      <c r="PPF12" s="226"/>
      <c r="PPG12" s="226"/>
      <c r="PPH12" s="226"/>
      <c r="PPI12" s="226"/>
      <c r="PPJ12" s="226"/>
      <c r="PPK12" s="226"/>
      <c r="PPL12" s="226"/>
      <c r="PPM12" s="226"/>
      <c r="PPN12" s="226"/>
      <c r="PPO12" s="226"/>
      <c r="PPP12" s="226"/>
      <c r="PPQ12" s="226"/>
      <c r="PPR12" s="226"/>
      <c r="PPS12" s="226"/>
      <c r="PPT12" s="226"/>
      <c r="PPU12" s="226"/>
      <c r="PPV12" s="226"/>
      <c r="PPW12" s="226"/>
      <c r="PPX12" s="226"/>
      <c r="PPY12" s="226"/>
      <c r="PPZ12" s="226"/>
      <c r="PQA12" s="226"/>
      <c r="PQB12" s="226"/>
      <c r="PQC12" s="226"/>
      <c r="PQD12" s="226"/>
      <c r="PQE12" s="226"/>
      <c r="PQF12" s="226"/>
      <c r="PQG12" s="226"/>
      <c r="PQH12" s="226"/>
      <c r="PQI12" s="226"/>
      <c r="PQJ12" s="226"/>
      <c r="PQK12" s="226"/>
      <c r="PQL12" s="226"/>
      <c r="PQM12" s="226"/>
      <c r="PQN12" s="226"/>
      <c r="PQO12" s="226"/>
      <c r="PQP12" s="226"/>
      <c r="PQQ12" s="226"/>
      <c r="PQR12" s="226"/>
      <c r="PQS12" s="226"/>
      <c r="PQT12" s="226"/>
      <c r="PQU12" s="226"/>
      <c r="PQV12" s="226"/>
      <c r="PQW12" s="226"/>
      <c r="PQX12" s="226"/>
      <c r="PQY12" s="226"/>
      <c r="PQZ12" s="226"/>
      <c r="PRA12" s="226"/>
      <c r="PRB12" s="226"/>
      <c r="PRC12" s="226"/>
      <c r="PRD12" s="226"/>
      <c r="PRE12" s="226"/>
      <c r="PRF12" s="226"/>
      <c r="PRG12" s="226"/>
      <c r="PRH12" s="226"/>
      <c r="PRI12" s="226"/>
      <c r="PRJ12" s="226"/>
      <c r="PRK12" s="226"/>
      <c r="PRL12" s="226"/>
      <c r="PRM12" s="226"/>
      <c r="PRN12" s="226"/>
      <c r="PRO12" s="226"/>
      <c r="PRP12" s="226"/>
      <c r="PRQ12" s="226"/>
      <c r="PRR12" s="226"/>
      <c r="PRS12" s="226"/>
      <c r="PRT12" s="226"/>
      <c r="PRU12" s="226"/>
      <c r="PRV12" s="226"/>
      <c r="PRW12" s="226"/>
      <c r="PRX12" s="226"/>
      <c r="PRY12" s="226"/>
      <c r="PRZ12" s="226"/>
      <c r="PSA12" s="226"/>
      <c r="PSB12" s="226"/>
      <c r="PSC12" s="226"/>
      <c r="PSD12" s="226"/>
      <c r="PSE12" s="226"/>
      <c r="PSF12" s="226"/>
      <c r="PSG12" s="226"/>
      <c r="PSH12" s="226"/>
      <c r="PSI12" s="226"/>
      <c r="PSJ12" s="226"/>
      <c r="PSK12" s="226"/>
      <c r="PSL12" s="226"/>
      <c r="PSM12" s="226"/>
      <c r="PSN12" s="226"/>
      <c r="PSO12" s="226"/>
      <c r="PSP12" s="226"/>
      <c r="PSQ12" s="226"/>
      <c r="PSR12" s="226"/>
      <c r="PSS12" s="226"/>
      <c r="PST12" s="226"/>
      <c r="PSU12" s="226"/>
      <c r="PSV12" s="226"/>
      <c r="PSW12" s="226"/>
      <c r="PSX12" s="226"/>
      <c r="PSY12" s="226"/>
      <c r="PSZ12" s="226"/>
      <c r="PTA12" s="226"/>
      <c r="PTB12" s="226"/>
      <c r="PTC12" s="226"/>
      <c r="PTD12" s="226"/>
      <c r="PTE12" s="226"/>
      <c r="PTF12" s="226"/>
      <c r="PTG12" s="226"/>
      <c r="PTH12" s="226"/>
      <c r="PTI12" s="226"/>
      <c r="PTJ12" s="226"/>
      <c r="PTK12" s="226"/>
      <c r="PTL12" s="226"/>
      <c r="PTM12" s="226"/>
      <c r="PTN12" s="226"/>
      <c r="PTO12" s="226"/>
      <c r="PTP12" s="226"/>
      <c r="PTQ12" s="226"/>
      <c r="PTR12" s="226"/>
      <c r="PTS12" s="226"/>
      <c r="PTT12" s="226"/>
      <c r="PTU12" s="226"/>
      <c r="PTV12" s="226"/>
      <c r="PTW12" s="226"/>
      <c r="PTX12" s="226"/>
      <c r="PTY12" s="226"/>
      <c r="PTZ12" s="226"/>
      <c r="PUA12" s="226"/>
      <c r="PUB12" s="226"/>
      <c r="PUC12" s="226"/>
      <c r="PUD12" s="226"/>
      <c r="PUE12" s="226"/>
      <c r="PUF12" s="226"/>
      <c r="PUG12" s="226"/>
      <c r="PUH12" s="226"/>
      <c r="PUI12" s="226"/>
      <c r="PUJ12" s="226"/>
      <c r="PUK12" s="226"/>
      <c r="PUL12" s="226"/>
      <c r="PUM12" s="226"/>
      <c r="PUN12" s="226"/>
      <c r="PUO12" s="226"/>
      <c r="PUP12" s="226"/>
      <c r="PUQ12" s="226"/>
      <c r="PUR12" s="226"/>
      <c r="PUS12" s="226"/>
      <c r="PUT12" s="226"/>
      <c r="PUU12" s="226"/>
      <c r="PUV12" s="226"/>
      <c r="PUW12" s="226"/>
      <c r="PUX12" s="226"/>
      <c r="PUY12" s="226"/>
      <c r="PUZ12" s="226"/>
      <c r="PVA12" s="226"/>
      <c r="PVB12" s="226"/>
      <c r="PVC12" s="226"/>
      <c r="PVD12" s="226"/>
      <c r="PVE12" s="226"/>
      <c r="PVF12" s="226"/>
      <c r="PVG12" s="226"/>
      <c r="PVH12" s="226"/>
      <c r="PVI12" s="226"/>
      <c r="PVJ12" s="226"/>
      <c r="PVK12" s="226"/>
      <c r="PVL12" s="226"/>
      <c r="PVM12" s="226"/>
      <c r="PVN12" s="226"/>
      <c r="PVO12" s="226"/>
      <c r="PVP12" s="226"/>
      <c r="PVQ12" s="226"/>
      <c r="PVR12" s="226"/>
      <c r="PVS12" s="226"/>
      <c r="PVT12" s="226"/>
      <c r="PVU12" s="226"/>
      <c r="PVV12" s="226"/>
      <c r="PVW12" s="226"/>
      <c r="PVX12" s="226"/>
      <c r="PVY12" s="226"/>
      <c r="PVZ12" s="226"/>
      <c r="PWA12" s="226"/>
      <c r="PWB12" s="226"/>
      <c r="PWC12" s="226"/>
      <c r="PWD12" s="226"/>
      <c r="PWE12" s="226"/>
      <c r="PWF12" s="226"/>
      <c r="PWG12" s="226"/>
      <c r="PWH12" s="226"/>
      <c r="PWI12" s="226"/>
      <c r="PWJ12" s="226"/>
      <c r="PWK12" s="226"/>
      <c r="PWL12" s="226"/>
      <c r="PWM12" s="226"/>
      <c r="PWN12" s="226"/>
      <c r="PWO12" s="226"/>
      <c r="PWP12" s="226"/>
      <c r="PWQ12" s="226"/>
      <c r="PWR12" s="226"/>
      <c r="PWS12" s="226"/>
      <c r="PWT12" s="226"/>
      <c r="PWU12" s="226"/>
      <c r="PWV12" s="226"/>
      <c r="PWW12" s="226"/>
      <c r="PWX12" s="226"/>
      <c r="PWY12" s="226"/>
      <c r="PWZ12" s="226"/>
      <c r="PXA12" s="226"/>
      <c r="PXB12" s="226"/>
      <c r="PXC12" s="226"/>
      <c r="PXD12" s="226"/>
      <c r="PXE12" s="226"/>
      <c r="PXF12" s="226"/>
      <c r="PXG12" s="226"/>
      <c r="PXH12" s="226"/>
      <c r="PXI12" s="226"/>
      <c r="PXJ12" s="226"/>
      <c r="PXK12" s="226"/>
      <c r="PXL12" s="226"/>
      <c r="PXM12" s="226"/>
      <c r="PXN12" s="226"/>
      <c r="PXO12" s="226"/>
      <c r="PXP12" s="226"/>
      <c r="PXQ12" s="226"/>
      <c r="PXR12" s="226"/>
      <c r="PXS12" s="226"/>
      <c r="PXT12" s="226"/>
      <c r="PXU12" s="226"/>
      <c r="PXV12" s="226"/>
      <c r="PXW12" s="226"/>
      <c r="PXX12" s="226"/>
      <c r="PXY12" s="226"/>
      <c r="PXZ12" s="226"/>
      <c r="PYA12" s="226"/>
      <c r="PYB12" s="226"/>
      <c r="PYC12" s="226"/>
      <c r="PYD12" s="226"/>
      <c r="PYE12" s="226"/>
      <c r="PYF12" s="226"/>
      <c r="PYG12" s="226"/>
      <c r="PYH12" s="226"/>
      <c r="PYI12" s="226"/>
      <c r="PYJ12" s="226"/>
      <c r="PYK12" s="226"/>
      <c r="PYL12" s="226"/>
      <c r="PYM12" s="226"/>
      <c r="PYN12" s="226"/>
      <c r="PYO12" s="226"/>
      <c r="PYP12" s="226"/>
      <c r="PYQ12" s="226"/>
      <c r="PYR12" s="226"/>
      <c r="PYS12" s="226"/>
      <c r="PYT12" s="226"/>
      <c r="PYU12" s="226"/>
      <c r="PYV12" s="226"/>
      <c r="PYW12" s="226"/>
      <c r="PYX12" s="226"/>
      <c r="PYY12" s="226"/>
      <c r="PYZ12" s="226"/>
      <c r="PZA12" s="226"/>
      <c r="PZB12" s="226"/>
      <c r="PZC12" s="226"/>
      <c r="PZD12" s="226"/>
      <c r="PZE12" s="226"/>
      <c r="PZF12" s="226"/>
      <c r="PZG12" s="226"/>
      <c r="PZH12" s="226"/>
      <c r="PZI12" s="226"/>
      <c r="PZJ12" s="226"/>
      <c r="PZK12" s="226"/>
      <c r="PZL12" s="226"/>
      <c r="PZM12" s="226"/>
      <c r="PZN12" s="226"/>
      <c r="PZO12" s="226"/>
      <c r="PZP12" s="226"/>
      <c r="PZQ12" s="226"/>
      <c r="PZR12" s="226"/>
      <c r="PZS12" s="226"/>
      <c r="PZT12" s="226"/>
      <c r="PZU12" s="226"/>
      <c r="PZV12" s="226"/>
      <c r="PZW12" s="226"/>
      <c r="PZX12" s="226"/>
      <c r="PZY12" s="226"/>
      <c r="PZZ12" s="226"/>
      <c r="QAA12" s="226"/>
      <c r="QAB12" s="226"/>
      <c r="QAC12" s="226"/>
      <c r="QAD12" s="226"/>
      <c r="QAE12" s="226"/>
      <c r="QAF12" s="226"/>
      <c r="QAG12" s="226"/>
      <c r="QAH12" s="226"/>
      <c r="QAI12" s="226"/>
      <c r="QAJ12" s="226"/>
      <c r="QAK12" s="226"/>
      <c r="QAL12" s="226"/>
      <c r="QAM12" s="226"/>
      <c r="QAN12" s="226"/>
      <c r="QAO12" s="226"/>
      <c r="QAP12" s="226"/>
      <c r="QAQ12" s="226"/>
      <c r="QAR12" s="226"/>
      <c r="QAS12" s="226"/>
      <c r="QAT12" s="226"/>
      <c r="QAU12" s="226"/>
      <c r="QAV12" s="226"/>
      <c r="QAW12" s="226"/>
      <c r="QAX12" s="226"/>
      <c r="QAY12" s="226"/>
      <c r="QAZ12" s="226"/>
      <c r="QBA12" s="226"/>
      <c r="QBB12" s="226"/>
      <c r="QBC12" s="226"/>
      <c r="QBD12" s="226"/>
      <c r="QBE12" s="226"/>
      <c r="QBF12" s="226"/>
      <c r="QBG12" s="226"/>
      <c r="QBH12" s="226"/>
      <c r="QBI12" s="226"/>
      <c r="QBJ12" s="226"/>
      <c r="QBK12" s="226"/>
      <c r="QBL12" s="226"/>
      <c r="QBM12" s="226"/>
      <c r="QBN12" s="226"/>
      <c r="QBO12" s="226"/>
      <c r="QBP12" s="226"/>
      <c r="QBQ12" s="226"/>
      <c r="QBR12" s="226"/>
      <c r="QBS12" s="226"/>
      <c r="QBT12" s="226"/>
      <c r="QBU12" s="226"/>
      <c r="QBV12" s="226"/>
      <c r="QBW12" s="226"/>
      <c r="QBX12" s="226"/>
      <c r="QBY12" s="226"/>
      <c r="QBZ12" s="226"/>
      <c r="QCA12" s="226"/>
      <c r="QCB12" s="226"/>
      <c r="QCC12" s="226"/>
      <c r="QCD12" s="226"/>
      <c r="QCE12" s="226"/>
      <c r="QCF12" s="226"/>
      <c r="QCG12" s="226"/>
      <c r="QCH12" s="226"/>
      <c r="QCI12" s="226"/>
      <c r="QCJ12" s="226"/>
      <c r="QCK12" s="226"/>
      <c r="QCL12" s="226"/>
      <c r="QCM12" s="226"/>
      <c r="QCN12" s="226"/>
      <c r="QCO12" s="226"/>
      <c r="QCP12" s="226"/>
      <c r="QCQ12" s="226"/>
      <c r="QCR12" s="226"/>
      <c r="QCS12" s="226"/>
      <c r="QCT12" s="226"/>
      <c r="QCU12" s="226"/>
      <c r="QCV12" s="226"/>
      <c r="QCW12" s="226"/>
      <c r="QCX12" s="226"/>
      <c r="QCY12" s="226"/>
      <c r="QCZ12" s="226"/>
      <c r="QDA12" s="226"/>
      <c r="QDB12" s="226"/>
      <c r="QDC12" s="226"/>
      <c r="QDD12" s="226"/>
      <c r="QDE12" s="226"/>
      <c r="QDF12" s="226"/>
      <c r="QDG12" s="226"/>
      <c r="QDH12" s="226"/>
      <c r="QDI12" s="226"/>
      <c r="QDJ12" s="226"/>
      <c r="QDK12" s="226"/>
      <c r="QDL12" s="226"/>
      <c r="QDM12" s="226"/>
      <c r="QDN12" s="226"/>
      <c r="QDO12" s="226"/>
      <c r="QDP12" s="226"/>
      <c r="QDQ12" s="226"/>
      <c r="QDR12" s="226"/>
      <c r="QDS12" s="226"/>
      <c r="QDT12" s="226"/>
      <c r="QDU12" s="226"/>
      <c r="QDV12" s="226"/>
      <c r="QDW12" s="226"/>
      <c r="QDX12" s="226"/>
      <c r="QDY12" s="226"/>
      <c r="QDZ12" s="226"/>
      <c r="QEA12" s="226"/>
      <c r="QEB12" s="226"/>
      <c r="QEC12" s="226"/>
      <c r="QED12" s="226"/>
      <c r="QEE12" s="226"/>
      <c r="QEF12" s="226"/>
      <c r="QEG12" s="226"/>
      <c r="QEH12" s="226"/>
      <c r="QEI12" s="226"/>
      <c r="QEJ12" s="226"/>
      <c r="QEK12" s="226"/>
      <c r="QEL12" s="226"/>
      <c r="QEM12" s="226"/>
      <c r="QEN12" s="226"/>
      <c r="QEO12" s="226"/>
      <c r="QEP12" s="226"/>
      <c r="QEQ12" s="226"/>
      <c r="QER12" s="226"/>
      <c r="QES12" s="226"/>
      <c r="QET12" s="226"/>
      <c r="QEU12" s="226"/>
      <c r="QEV12" s="226"/>
      <c r="QEW12" s="226"/>
      <c r="QEX12" s="226"/>
      <c r="QEY12" s="226"/>
      <c r="QEZ12" s="226"/>
      <c r="QFA12" s="226"/>
      <c r="QFB12" s="226"/>
      <c r="QFC12" s="226"/>
      <c r="QFD12" s="226"/>
      <c r="QFE12" s="226"/>
      <c r="QFF12" s="226"/>
      <c r="QFG12" s="226"/>
      <c r="QFH12" s="226"/>
      <c r="QFI12" s="226"/>
      <c r="QFJ12" s="226"/>
      <c r="QFK12" s="226"/>
      <c r="QFL12" s="226"/>
      <c r="QFM12" s="226"/>
      <c r="QFN12" s="226"/>
      <c r="QFO12" s="226"/>
      <c r="QFP12" s="226"/>
      <c r="QFQ12" s="226"/>
      <c r="QFR12" s="226"/>
      <c r="QFS12" s="226"/>
      <c r="QFT12" s="226"/>
      <c r="QFU12" s="226"/>
      <c r="QFV12" s="226"/>
      <c r="QFW12" s="226"/>
      <c r="QFX12" s="226"/>
      <c r="QFY12" s="226"/>
      <c r="QFZ12" s="226"/>
      <c r="QGA12" s="226"/>
      <c r="QGB12" s="226"/>
      <c r="QGC12" s="226"/>
      <c r="QGD12" s="226"/>
      <c r="QGE12" s="226"/>
      <c r="QGF12" s="226"/>
      <c r="QGG12" s="226"/>
      <c r="QGH12" s="226"/>
      <c r="QGI12" s="226"/>
      <c r="QGJ12" s="226"/>
      <c r="QGK12" s="226"/>
      <c r="QGL12" s="226"/>
      <c r="QGM12" s="226"/>
      <c r="QGN12" s="226"/>
      <c r="QGO12" s="226"/>
      <c r="QGP12" s="226"/>
      <c r="QGQ12" s="226"/>
      <c r="QGR12" s="226"/>
      <c r="QGS12" s="226"/>
      <c r="QGT12" s="226"/>
      <c r="QGU12" s="226"/>
      <c r="QGV12" s="226"/>
      <c r="QGW12" s="226"/>
      <c r="QGX12" s="226"/>
      <c r="QGY12" s="226"/>
      <c r="QGZ12" s="226"/>
      <c r="QHA12" s="226"/>
      <c r="QHB12" s="226"/>
      <c r="QHC12" s="226"/>
      <c r="QHD12" s="226"/>
      <c r="QHE12" s="226"/>
      <c r="QHF12" s="226"/>
      <c r="QHG12" s="226"/>
      <c r="QHH12" s="226"/>
      <c r="QHI12" s="226"/>
      <c r="QHJ12" s="226"/>
      <c r="QHK12" s="226"/>
      <c r="QHL12" s="226"/>
      <c r="QHM12" s="226"/>
      <c r="QHN12" s="226"/>
      <c r="QHO12" s="226"/>
      <c r="QHP12" s="226"/>
      <c r="QHQ12" s="226"/>
      <c r="QHR12" s="226"/>
      <c r="QHS12" s="226"/>
      <c r="QHT12" s="226"/>
      <c r="QHU12" s="226"/>
      <c r="QHV12" s="226"/>
      <c r="QHW12" s="226"/>
      <c r="QHX12" s="226"/>
      <c r="QHY12" s="226"/>
      <c r="QHZ12" s="226"/>
      <c r="QIA12" s="226"/>
      <c r="QIB12" s="226"/>
      <c r="QIC12" s="226"/>
      <c r="QID12" s="226"/>
      <c r="QIE12" s="226"/>
      <c r="QIF12" s="226"/>
      <c r="QIG12" s="226"/>
      <c r="QIH12" s="226"/>
      <c r="QII12" s="226"/>
      <c r="QIJ12" s="226"/>
      <c r="QIK12" s="226"/>
      <c r="QIL12" s="226"/>
      <c r="QIM12" s="226"/>
      <c r="QIN12" s="226"/>
      <c r="QIO12" s="226"/>
      <c r="QIP12" s="226"/>
      <c r="QIQ12" s="226"/>
      <c r="QIR12" s="226"/>
      <c r="QIS12" s="226"/>
      <c r="QIT12" s="226"/>
      <c r="QIU12" s="226"/>
      <c r="QIV12" s="226"/>
      <c r="QIW12" s="226"/>
      <c r="QIX12" s="226"/>
      <c r="QIY12" s="226"/>
      <c r="QIZ12" s="226"/>
      <c r="QJA12" s="226"/>
      <c r="QJB12" s="226"/>
      <c r="QJC12" s="226"/>
      <c r="QJD12" s="226"/>
      <c r="QJE12" s="226"/>
      <c r="QJF12" s="226"/>
      <c r="QJG12" s="226"/>
      <c r="QJH12" s="226"/>
      <c r="QJI12" s="226"/>
      <c r="QJJ12" s="226"/>
      <c r="QJK12" s="226"/>
      <c r="QJL12" s="226"/>
      <c r="QJM12" s="226"/>
      <c r="QJN12" s="226"/>
      <c r="QJO12" s="226"/>
      <c r="QJP12" s="226"/>
      <c r="QJQ12" s="226"/>
      <c r="QJR12" s="226"/>
      <c r="QJS12" s="226"/>
      <c r="QJT12" s="226"/>
      <c r="QJU12" s="226"/>
      <c r="QJV12" s="226"/>
      <c r="QJW12" s="226"/>
      <c r="QJX12" s="226"/>
      <c r="QJY12" s="226"/>
      <c r="QJZ12" s="226"/>
      <c r="QKA12" s="226"/>
      <c r="QKB12" s="226"/>
      <c r="QKC12" s="226"/>
      <c r="QKD12" s="226"/>
      <c r="QKE12" s="226"/>
      <c r="QKF12" s="226"/>
      <c r="QKG12" s="226"/>
      <c r="QKH12" s="226"/>
      <c r="QKI12" s="226"/>
      <c r="QKJ12" s="226"/>
      <c r="QKK12" s="226"/>
      <c r="QKL12" s="226"/>
      <c r="QKM12" s="226"/>
      <c r="QKN12" s="226"/>
      <c r="QKO12" s="226"/>
      <c r="QKP12" s="226"/>
      <c r="QKQ12" s="226"/>
      <c r="QKR12" s="226"/>
      <c r="QKS12" s="226"/>
      <c r="QKT12" s="226"/>
      <c r="QKU12" s="226"/>
      <c r="QKV12" s="226"/>
      <c r="QKW12" s="226"/>
      <c r="QKX12" s="226"/>
      <c r="QKY12" s="226"/>
      <c r="QKZ12" s="226"/>
      <c r="QLA12" s="226"/>
      <c r="QLB12" s="226"/>
      <c r="QLC12" s="226"/>
      <c r="QLD12" s="226"/>
      <c r="QLE12" s="226"/>
      <c r="QLF12" s="226"/>
      <c r="QLG12" s="226"/>
      <c r="QLH12" s="226"/>
      <c r="QLI12" s="226"/>
      <c r="QLJ12" s="226"/>
      <c r="QLK12" s="226"/>
      <c r="QLL12" s="226"/>
      <c r="QLM12" s="226"/>
      <c r="QLN12" s="226"/>
      <c r="QLO12" s="226"/>
      <c r="QLP12" s="226"/>
      <c r="QLQ12" s="226"/>
      <c r="QLR12" s="226"/>
      <c r="QLS12" s="226"/>
      <c r="QLT12" s="226"/>
      <c r="QLU12" s="226"/>
      <c r="QLV12" s="226"/>
      <c r="QLW12" s="226"/>
      <c r="QLX12" s="226"/>
      <c r="QLY12" s="226"/>
      <c r="QLZ12" s="226"/>
      <c r="QMA12" s="226"/>
      <c r="QMB12" s="226"/>
      <c r="QMC12" s="226"/>
      <c r="QMD12" s="226"/>
      <c r="QME12" s="226"/>
      <c r="QMF12" s="226"/>
      <c r="QMG12" s="226"/>
      <c r="QMH12" s="226"/>
      <c r="QMI12" s="226"/>
      <c r="QMJ12" s="226"/>
      <c r="QMK12" s="226"/>
      <c r="QML12" s="226"/>
      <c r="QMM12" s="226"/>
      <c r="QMN12" s="226"/>
      <c r="QMO12" s="226"/>
      <c r="QMP12" s="226"/>
      <c r="QMQ12" s="226"/>
      <c r="QMR12" s="226"/>
      <c r="QMS12" s="226"/>
      <c r="QMT12" s="226"/>
      <c r="QMU12" s="226"/>
      <c r="QMV12" s="226"/>
      <c r="QMW12" s="226"/>
      <c r="QMX12" s="226"/>
      <c r="QMY12" s="226"/>
      <c r="QMZ12" s="226"/>
      <c r="QNA12" s="226"/>
      <c r="QNB12" s="226"/>
      <c r="QNC12" s="226"/>
      <c r="QND12" s="226"/>
      <c r="QNE12" s="226"/>
      <c r="QNF12" s="226"/>
      <c r="QNG12" s="226"/>
      <c r="QNH12" s="226"/>
      <c r="QNI12" s="226"/>
      <c r="QNJ12" s="226"/>
      <c r="QNK12" s="226"/>
      <c r="QNL12" s="226"/>
      <c r="QNM12" s="226"/>
      <c r="QNN12" s="226"/>
      <c r="QNO12" s="226"/>
      <c r="QNP12" s="226"/>
      <c r="QNQ12" s="226"/>
      <c r="QNR12" s="226"/>
      <c r="QNS12" s="226"/>
      <c r="QNT12" s="226"/>
      <c r="QNU12" s="226"/>
      <c r="QNV12" s="226"/>
      <c r="QNW12" s="226"/>
      <c r="QNX12" s="226"/>
      <c r="QNY12" s="226"/>
      <c r="QNZ12" s="226"/>
      <c r="QOA12" s="226"/>
      <c r="QOB12" s="226"/>
      <c r="QOC12" s="226"/>
      <c r="QOD12" s="226"/>
      <c r="QOE12" s="226"/>
      <c r="QOF12" s="226"/>
      <c r="QOG12" s="226"/>
      <c r="QOH12" s="226"/>
      <c r="QOI12" s="226"/>
      <c r="QOJ12" s="226"/>
      <c r="QOK12" s="226"/>
      <c r="QOL12" s="226"/>
      <c r="QOM12" s="226"/>
      <c r="QON12" s="226"/>
      <c r="QOO12" s="226"/>
      <c r="QOP12" s="226"/>
      <c r="QOQ12" s="226"/>
      <c r="QOR12" s="226"/>
      <c r="QOS12" s="226"/>
      <c r="QOT12" s="226"/>
      <c r="QOU12" s="226"/>
      <c r="QOV12" s="226"/>
      <c r="QOW12" s="226"/>
      <c r="QOX12" s="226"/>
      <c r="QOY12" s="226"/>
      <c r="QOZ12" s="226"/>
      <c r="QPA12" s="226"/>
      <c r="QPB12" s="226"/>
      <c r="QPC12" s="226"/>
      <c r="QPD12" s="226"/>
      <c r="QPE12" s="226"/>
      <c r="QPF12" s="226"/>
      <c r="QPG12" s="226"/>
      <c r="QPH12" s="226"/>
      <c r="QPI12" s="226"/>
      <c r="QPJ12" s="226"/>
      <c r="QPK12" s="226"/>
      <c r="QPL12" s="226"/>
      <c r="QPM12" s="226"/>
      <c r="QPN12" s="226"/>
      <c r="QPO12" s="226"/>
      <c r="QPP12" s="226"/>
      <c r="QPQ12" s="226"/>
      <c r="QPR12" s="226"/>
      <c r="QPS12" s="226"/>
      <c r="QPT12" s="226"/>
      <c r="QPU12" s="226"/>
      <c r="QPV12" s="226"/>
      <c r="QPW12" s="226"/>
      <c r="QPX12" s="226"/>
      <c r="QPY12" s="226"/>
      <c r="QPZ12" s="226"/>
      <c r="QQA12" s="226"/>
      <c r="QQB12" s="226"/>
      <c r="QQC12" s="226"/>
      <c r="QQD12" s="226"/>
      <c r="QQE12" s="226"/>
      <c r="QQF12" s="226"/>
      <c r="QQG12" s="226"/>
      <c r="QQH12" s="226"/>
      <c r="QQI12" s="226"/>
      <c r="QQJ12" s="226"/>
      <c r="QQK12" s="226"/>
      <c r="QQL12" s="226"/>
      <c r="QQM12" s="226"/>
      <c r="QQN12" s="226"/>
      <c r="QQO12" s="226"/>
      <c r="QQP12" s="226"/>
      <c r="QQQ12" s="226"/>
      <c r="QQR12" s="226"/>
      <c r="QQS12" s="226"/>
      <c r="QQT12" s="226"/>
      <c r="QQU12" s="226"/>
      <c r="QQV12" s="226"/>
      <c r="QQW12" s="226"/>
      <c r="QQX12" s="226"/>
      <c r="QQY12" s="226"/>
      <c r="QQZ12" s="226"/>
      <c r="QRA12" s="226"/>
      <c r="QRB12" s="226"/>
      <c r="QRC12" s="226"/>
      <c r="QRD12" s="226"/>
      <c r="QRE12" s="226"/>
      <c r="QRF12" s="226"/>
      <c r="QRG12" s="226"/>
      <c r="QRH12" s="226"/>
      <c r="QRI12" s="226"/>
      <c r="QRJ12" s="226"/>
      <c r="QRK12" s="226"/>
      <c r="QRL12" s="226"/>
      <c r="QRM12" s="226"/>
      <c r="QRN12" s="226"/>
      <c r="QRO12" s="226"/>
      <c r="QRP12" s="226"/>
      <c r="QRQ12" s="226"/>
      <c r="QRR12" s="226"/>
      <c r="QRS12" s="226"/>
      <c r="QRT12" s="226"/>
      <c r="QRU12" s="226"/>
      <c r="QRV12" s="226"/>
      <c r="QRW12" s="226"/>
      <c r="QRX12" s="226"/>
      <c r="QRY12" s="226"/>
      <c r="QRZ12" s="226"/>
      <c r="QSA12" s="226"/>
      <c r="QSB12" s="226"/>
      <c r="QSC12" s="226"/>
      <c r="QSD12" s="226"/>
      <c r="QSE12" s="226"/>
      <c r="QSF12" s="226"/>
      <c r="QSG12" s="226"/>
      <c r="QSH12" s="226"/>
      <c r="QSI12" s="226"/>
      <c r="QSJ12" s="226"/>
      <c r="QSK12" s="226"/>
      <c r="QSL12" s="226"/>
      <c r="QSM12" s="226"/>
      <c r="QSN12" s="226"/>
      <c r="QSO12" s="226"/>
      <c r="QSP12" s="226"/>
      <c r="QSQ12" s="226"/>
      <c r="QSR12" s="226"/>
      <c r="QSS12" s="226"/>
      <c r="QST12" s="226"/>
      <c r="QSU12" s="226"/>
      <c r="QSV12" s="226"/>
      <c r="QSW12" s="226"/>
      <c r="QSX12" s="226"/>
      <c r="QSY12" s="226"/>
      <c r="QSZ12" s="226"/>
      <c r="QTA12" s="226"/>
      <c r="QTB12" s="226"/>
      <c r="QTC12" s="226"/>
      <c r="QTD12" s="226"/>
      <c r="QTE12" s="226"/>
      <c r="QTF12" s="226"/>
      <c r="QTG12" s="226"/>
      <c r="QTH12" s="226"/>
      <c r="QTI12" s="226"/>
      <c r="QTJ12" s="226"/>
      <c r="QTK12" s="226"/>
      <c r="QTL12" s="226"/>
      <c r="QTM12" s="226"/>
      <c r="QTN12" s="226"/>
      <c r="QTO12" s="226"/>
      <c r="QTP12" s="226"/>
      <c r="QTQ12" s="226"/>
      <c r="QTR12" s="226"/>
      <c r="QTS12" s="226"/>
      <c r="QTT12" s="226"/>
      <c r="QTU12" s="226"/>
      <c r="QTV12" s="226"/>
      <c r="QTW12" s="226"/>
      <c r="QTX12" s="226"/>
      <c r="QTY12" s="226"/>
      <c r="QTZ12" s="226"/>
      <c r="QUA12" s="226"/>
      <c r="QUB12" s="226"/>
      <c r="QUC12" s="226"/>
      <c r="QUD12" s="226"/>
      <c r="QUE12" s="226"/>
      <c r="QUF12" s="226"/>
      <c r="QUG12" s="226"/>
      <c r="QUH12" s="226"/>
      <c r="QUI12" s="226"/>
      <c r="QUJ12" s="226"/>
      <c r="QUK12" s="226"/>
      <c r="QUL12" s="226"/>
      <c r="QUM12" s="226"/>
      <c r="QUN12" s="226"/>
      <c r="QUO12" s="226"/>
      <c r="QUP12" s="226"/>
      <c r="QUQ12" s="226"/>
      <c r="QUR12" s="226"/>
      <c r="QUS12" s="226"/>
      <c r="QUT12" s="226"/>
      <c r="QUU12" s="226"/>
      <c r="QUV12" s="226"/>
      <c r="QUW12" s="226"/>
      <c r="QUX12" s="226"/>
      <c r="QUY12" s="226"/>
      <c r="QUZ12" s="226"/>
      <c r="QVA12" s="226"/>
      <c r="QVB12" s="226"/>
      <c r="QVC12" s="226"/>
      <c r="QVD12" s="226"/>
      <c r="QVE12" s="226"/>
      <c r="QVF12" s="226"/>
      <c r="QVG12" s="226"/>
      <c r="QVH12" s="226"/>
      <c r="QVI12" s="226"/>
      <c r="QVJ12" s="226"/>
      <c r="QVK12" s="226"/>
      <c r="QVL12" s="226"/>
      <c r="QVM12" s="226"/>
      <c r="QVN12" s="226"/>
      <c r="QVO12" s="226"/>
      <c r="QVP12" s="226"/>
      <c r="QVQ12" s="226"/>
      <c r="QVR12" s="226"/>
      <c r="QVS12" s="226"/>
      <c r="QVT12" s="226"/>
      <c r="QVU12" s="226"/>
      <c r="QVV12" s="226"/>
      <c r="QVW12" s="226"/>
      <c r="QVX12" s="226"/>
      <c r="QVY12" s="226"/>
      <c r="QVZ12" s="226"/>
      <c r="QWA12" s="226"/>
      <c r="QWB12" s="226"/>
      <c r="QWC12" s="226"/>
      <c r="QWD12" s="226"/>
      <c r="QWE12" s="226"/>
      <c r="QWF12" s="226"/>
      <c r="QWG12" s="226"/>
      <c r="QWH12" s="226"/>
      <c r="QWI12" s="226"/>
      <c r="QWJ12" s="226"/>
      <c r="QWK12" s="226"/>
      <c r="QWL12" s="226"/>
      <c r="QWM12" s="226"/>
      <c r="QWN12" s="226"/>
      <c r="QWO12" s="226"/>
      <c r="QWP12" s="226"/>
      <c r="QWQ12" s="226"/>
      <c r="QWR12" s="226"/>
      <c r="QWS12" s="226"/>
      <c r="QWT12" s="226"/>
      <c r="QWU12" s="226"/>
      <c r="QWV12" s="226"/>
      <c r="QWW12" s="226"/>
      <c r="QWX12" s="226"/>
      <c r="QWY12" s="226"/>
      <c r="QWZ12" s="226"/>
      <c r="QXA12" s="226"/>
      <c r="QXB12" s="226"/>
      <c r="QXC12" s="226"/>
      <c r="QXD12" s="226"/>
      <c r="QXE12" s="226"/>
      <c r="QXF12" s="226"/>
      <c r="QXG12" s="226"/>
      <c r="QXH12" s="226"/>
      <c r="QXI12" s="226"/>
      <c r="QXJ12" s="226"/>
      <c r="QXK12" s="226"/>
      <c r="QXL12" s="226"/>
      <c r="QXM12" s="226"/>
      <c r="QXN12" s="226"/>
      <c r="QXO12" s="226"/>
      <c r="QXP12" s="226"/>
      <c r="QXQ12" s="226"/>
      <c r="QXR12" s="226"/>
      <c r="QXS12" s="226"/>
      <c r="QXT12" s="226"/>
      <c r="QXU12" s="226"/>
      <c r="QXV12" s="226"/>
      <c r="QXW12" s="226"/>
      <c r="QXX12" s="226"/>
      <c r="QXY12" s="226"/>
      <c r="QXZ12" s="226"/>
      <c r="QYA12" s="226"/>
      <c r="QYB12" s="226"/>
      <c r="QYC12" s="226"/>
      <c r="QYD12" s="226"/>
      <c r="QYE12" s="226"/>
      <c r="QYF12" s="226"/>
      <c r="QYG12" s="226"/>
      <c r="QYH12" s="226"/>
      <c r="QYI12" s="226"/>
      <c r="QYJ12" s="226"/>
      <c r="QYK12" s="226"/>
      <c r="QYL12" s="226"/>
      <c r="QYM12" s="226"/>
      <c r="QYN12" s="226"/>
      <c r="QYO12" s="226"/>
      <c r="QYP12" s="226"/>
      <c r="QYQ12" s="226"/>
      <c r="QYR12" s="226"/>
      <c r="QYS12" s="226"/>
      <c r="QYT12" s="226"/>
      <c r="QYU12" s="226"/>
      <c r="QYV12" s="226"/>
      <c r="QYW12" s="226"/>
      <c r="QYX12" s="226"/>
      <c r="QYY12" s="226"/>
      <c r="QYZ12" s="226"/>
      <c r="QZA12" s="226"/>
      <c r="QZB12" s="226"/>
      <c r="QZC12" s="226"/>
      <c r="QZD12" s="226"/>
      <c r="QZE12" s="226"/>
      <c r="QZF12" s="226"/>
      <c r="QZG12" s="226"/>
      <c r="QZH12" s="226"/>
      <c r="QZI12" s="226"/>
      <c r="QZJ12" s="226"/>
      <c r="QZK12" s="226"/>
      <c r="QZL12" s="226"/>
      <c r="QZM12" s="226"/>
      <c r="QZN12" s="226"/>
      <c r="QZO12" s="226"/>
      <c r="QZP12" s="226"/>
      <c r="QZQ12" s="226"/>
      <c r="QZR12" s="226"/>
      <c r="QZS12" s="226"/>
      <c r="QZT12" s="226"/>
      <c r="QZU12" s="226"/>
      <c r="QZV12" s="226"/>
      <c r="QZW12" s="226"/>
      <c r="QZX12" s="226"/>
      <c r="QZY12" s="226"/>
      <c r="QZZ12" s="226"/>
      <c r="RAA12" s="226"/>
      <c r="RAB12" s="226"/>
      <c r="RAC12" s="226"/>
      <c r="RAD12" s="226"/>
      <c r="RAE12" s="226"/>
      <c r="RAF12" s="226"/>
      <c r="RAG12" s="226"/>
      <c r="RAH12" s="226"/>
      <c r="RAI12" s="226"/>
      <c r="RAJ12" s="226"/>
      <c r="RAK12" s="226"/>
      <c r="RAL12" s="226"/>
      <c r="RAM12" s="226"/>
      <c r="RAN12" s="226"/>
      <c r="RAO12" s="226"/>
      <c r="RAP12" s="226"/>
      <c r="RAQ12" s="226"/>
      <c r="RAR12" s="226"/>
      <c r="RAS12" s="226"/>
      <c r="RAT12" s="226"/>
      <c r="RAU12" s="226"/>
      <c r="RAV12" s="226"/>
      <c r="RAW12" s="226"/>
      <c r="RAX12" s="226"/>
      <c r="RAY12" s="226"/>
      <c r="RAZ12" s="226"/>
      <c r="RBA12" s="226"/>
      <c r="RBB12" s="226"/>
      <c r="RBC12" s="226"/>
      <c r="RBD12" s="226"/>
      <c r="RBE12" s="226"/>
      <c r="RBF12" s="226"/>
      <c r="RBG12" s="226"/>
      <c r="RBH12" s="226"/>
      <c r="RBI12" s="226"/>
      <c r="RBJ12" s="226"/>
      <c r="RBK12" s="226"/>
      <c r="RBL12" s="226"/>
      <c r="RBM12" s="226"/>
      <c r="RBN12" s="226"/>
      <c r="RBO12" s="226"/>
      <c r="RBP12" s="226"/>
      <c r="RBQ12" s="226"/>
      <c r="RBR12" s="226"/>
      <c r="RBS12" s="226"/>
      <c r="RBT12" s="226"/>
      <c r="RBU12" s="226"/>
      <c r="RBV12" s="226"/>
      <c r="RBW12" s="226"/>
      <c r="RBX12" s="226"/>
      <c r="RBY12" s="226"/>
      <c r="RBZ12" s="226"/>
      <c r="RCA12" s="226"/>
      <c r="RCB12" s="226"/>
      <c r="RCC12" s="226"/>
      <c r="RCD12" s="226"/>
      <c r="RCE12" s="226"/>
      <c r="RCF12" s="226"/>
      <c r="RCG12" s="226"/>
      <c r="RCH12" s="226"/>
      <c r="RCI12" s="226"/>
      <c r="RCJ12" s="226"/>
      <c r="RCK12" s="226"/>
      <c r="RCL12" s="226"/>
      <c r="RCM12" s="226"/>
      <c r="RCN12" s="226"/>
      <c r="RCO12" s="226"/>
      <c r="RCP12" s="226"/>
      <c r="RCQ12" s="226"/>
      <c r="RCR12" s="226"/>
      <c r="RCS12" s="226"/>
      <c r="RCT12" s="226"/>
      <c r="RCU12" s="226"/>
      <c r="RCV12" s="226"/>
      <c r="RCW12" s="226"/>
      <c r="RCX12" s="226"/>
      <c r="RCY12" s="226"/>
      <c r="RCZ12" s="226"/>
      <c r="RDA12" s="226"/>
      <c r="RDB12" s="226"/>
      <c r="RDC12" s="226"/>
      <c r="RDD12" s="226"/>
      <c r="RDE12" s="226"/>
      <c r="RDF12" s="226"/>
      <c r="RDG12" s="226"/>
      <c r="RDH12" s="226"/>
      <c r="RDI12" s="226"/>
      <c r="RDJ12" s="226"/>
      <c r="RDK12" s="226"/>
      <c r="RDL12" s="226"/>
      <c r="RDM12" s="226"/>
      <c r="RDN12" s="226"/>
      <c r="RDO12" s="226"/>
      <c r="RDP12" s="226"/>
      <c r="RDQ12" s="226"/>
      <c r="RDR12" s="226"/>
      <c r="RDS12" s="226"/>
      <c r="RDT12" s="226"/>
      <c r="RDU12" s="226"/>
      <c r="RDV12" s="226"/>
      <c r="RDW12" s="226"/>
      <c r="RDX12" s="226"/>
      <c r="RDY12" s="226"/>
      <c r="RDZ12" s="226"/>
      <c r="REA12" s="226"/>
      <c r="REB12" s="226"/>
      <c r="REC12" s="226"/>
      <c r="RED12" s="226"/>
      <c r="REE12" s="226"/>
      <c r="REF12" s="226"/>
      <c r="REG12" s="226"/>
      <c r="REH12" s="226"/>
      <c r="REI12" s="226"/>
      <c r="REJ12" s="226"/>
      <c r="REK12" s="226"/>
      <c r="REL12" s="226"/>
      <c r="REM12" s="226"/>
      <c r="REN12" s="226"/>
      <c r="REO12" s="226"/>
      <c r="REP12" s="226"/>
      <c r="REQ12" s="226"/>
      <c r="RER12" s="226"/>
      <c r="RES12" s="226"/>
      <c r="RET12" s="226"/>
      <c r="REU12" s="226"/>
      <c r="REV12" s="226"/>
      <c r="REW12" s="226"/>
      <c r="REX12" s="226"/>
      <c r="REY12" s="226"/>
      <c r="REZ12" s="226"/>
      <c r="RFA12" s="226"/>
      <c r="RFB12" s="226"/>
      <c r="RFC12" s="226"/>
      <c r="RFD12" s="226"/>
      <c r="RFE12" s="226"/>
      <c r="RFF12" s="226"/>
      <c r="RFG12" s="226"/>
      <c r="RFH12" s="226"/>
      <c r="RFI12" s="226"/>
      <c r="RFJ12" s="226"/>
      <c r="RFK12" s="226"/>
      <c r="RFL12" s="226"/>
      <c r="RFM12" s="226"/>
      <c r="RFN12" s="226"/>
      <c r="RFO12" s="226"/>
      <c r="RFP12" s="226"/>
      <c r="RFQ12" s="226"/>
      <c r="RFR12" s="226"/>
      <c r="RFS12" s="226"/>
      <c r="RFT12" s="226"/>
      <c r="RFU12" s="226"/>
      <c r="RFV12" s="226"/>
      <c r="RFW12" s="226"/>
      <c r="RFX12" s="226"/>
      <c r="RFY12" s="226"/>
      <c r="RFZ12" s="226"/>
      <c r="RGA12" s="226"/>
      <c r="RGB12" s="226"/>
      <c r="RGC12" s="226"/>
      <c r="RGD12" s="226"/>
      <c r="RGE12" s="226"/>
      <c r="RGF12" s="226"/>
      <c r="RGG12" s="226"/>
      <c r="RGH12" s="226"/>
      <c r="RGI12" s="226"/>
      <c r="RGJ12" s="226"/>
      <c r="RGK12" s="226"/>
      <c r="RGL12" s="226"/>
      <c r="RGM12" s="226"/>
      <c r="RGN12" s="226"/>
      <c r="RGO12" s="226"/>
      <c r="RGP12" s="226"/>
      <c r="RGQ12" s="226"/>
      <c r="RGR12" s="226"/>
      <c r="RGS12" s="226"/>
      <c r="RGT12" s="226"/>
      <c r="RGU12" s="226"/>
      <c r="RGV12" s="226"/>
      <c r="RGW12" s="226"/>
      <c r="RGX12" s="226"/>
      <c r="RGY12" s="226"/>
      <c r="RGZ12" s="226"/>
      <c r="RHA12" s="226"/>
      <c r="RHB12" s="226"/>
      <c r="RHC12" s="226"/>
      <c r="RHD12" s="226"/>
      <c r="RHE12" s="226"/>
      <c r="RHF12" s="226"/>
      <c r="RHG12" s="226"/>
      <c r="RHH12" s="226"/>
      <c r="RHI12" s="226"/>
      <c r="RHJ12" s="226"/>
      <c r="RHK12" s="226"/>
      <c r="RHL12" s="226"/>
      <c r="RHM12" s="226"/>
      <c r="RHN12" s="226"/>
      <c r="RHO12" s="226"/>
      <c r="RHP12" s="226"/>
      <c r="RHQ12" s="226"/>
      <c r="RHR12" s="226"/>
      <c r="RHS12" s="226"/>
      <c r="RHT12" s="226"/>
      <c r="RHU12" s="226"/>
      <c r="RHV12" s="226"/>
      <c r="RHW12" s="226"/>
      <c r="RHX12" s="226"/>
      <c r="RHY12" s="226"/>
      <c r="RHZ12" s="226"/>
      <c r="RIA12" s="226"/>
      <c r="RIB12" s="226"/>
      <c r="RIC12" s="226"/>
      <c r="RID12" s="226"/>
      <c r="RIE12" s="226"/>
      <c r="RIF12" s="226"/>
      <c r="RIG12" s="226"/>
      <c r="RIH12" s="226"/>
      <c r="RII12" s="226"/>
      <c r="RIJ12" s="226"/>
      <c r="RIK12" s="226"/>
      <c r="RIL12" s="226"/>
      <c r="RIM12" s="226"/>
      <c r="RIN12" s="226"/>
      <c r="RIO12" s="226"/>
      <c r="RIP12" s="226"/>
      <c r="RIQ12" s="226"/>
      <c r="RIR12" s="226"/>
      <c r="RIS12" s="226"/>
      <c r="RIT12" s="226"/>
      <c r="RIU12" s="226"/>
      <c r="RIV12" s="226"/>
      <c r="RIW12" s="226"/>
      <c r="RIX12" s="226"/>
      <c r="RIY12" s="226"/>
      <c r="RIZ12" s="226"/>
      <c r="RJA12" s="226"/>
      <c r="RJB12" s="226"/>
      <c r="RJC12" s="226"/>
      <c r="RJD12" s="226"/>
      <c r="RJE12" s="226"/>
      <c r="RJF12" s="226"/>
      <c r="RJG12" s="226"/>
      <c r="RJH12" s="226"/>
      <c r="RJI12" s="226"/>
      <c r="RJJ12" s="226"/>
      <c r="RJK12" s="226"/>
      <c r="RJL12" s="226"/>
      <c r="RJM12" s="226"/>
      <c r="RJN12" s="226"/>
      <c r="RJO12" s="226"/>
      <c r="RJP12" s="226"/>
      <c r="RJQ12" s="226"/>
      <c r="RJR12" s="226"/>
      <c r="RJS12" s="226"/>
      <c r="RJT12" s="226"/>
      <c r="RJU12" s="226"/>
      <c r="RJV12" s="226"/>
      <c r="RJW12" s="226"/>
      <c r="RJX12" s="226"/>
      <c r="RJY12" s="226"/>
      <c r="RJZ12" s="226"/>
      <c r="RKA12" s="226"/>
      <c r="RKB12" s="226"/>
      <c r="RKC12" s="226"/>
      <c r="RKD12" s="226"/>
      <c r="RKE12" s="226"/>
      <c r="RKF12" s="226"/>
      <c r="RKG12" s="226"/>
      <c r="RKH12" s="226"/>
      <c r="RKI12" s="226"/>
      <c r="RKJ12" s="226"/>
      <c r="RKK12" s="226"/>
      <c r="RKL12" s="226"/>
      <c r="RKM12" s="226"/>
      <c r="RKN12" s="226"/>
      <c r="RKO12" s="226"/>
      <c r="RKP12" s="226"/>
      <c r="RKQ12" s="226"/>
      <c r="RKR12" s="226"/>
      <c r="RKS12" s="226"/>
      <c r="RKT12" s="226"/>
      <c r="RKU12" s="226"/>
      <c r="RKV12" s="226"/>
      <c r="RKW12" s="226"/>
      <c r="RKX12" s="226"/>
      <c r="RKY12" s="226"/>
      <c r="RKZ12" s="226"/>
      <c r="RLA12" s="226"/>
      <c r="RLB12" s="226"/>
      <c r="RLC12" s="226"/>
      <c r="RLD12" s="226"/>
      <c r="RLE12" s="226"/>
      <c r="RLF12" s="226"/>
      <c r="RLG12" s="226"/>
      <c r="RLH12" s="226"/>
      <c r="RLI12" s="226"/>
      <c r="RLJ12" s="226"/>
      <c r="RLK12" s="226"/>
      <c r="RLL12" s="226"/>
      <c r="RLM12" s="226"/>
      <c r="RLN12" s="226"/>
      <c r="RLO12" s="226"/>
      <c r="RLP12" s="226"/>
      <c r="RLQ12" s="226"/>
      <c r="RLR12" s="226"/>
      <c r="RLS12" s="226"/>
      <c r="RLT12" s="226"/>
      <c r="RLU12" s="226"/>
      <c r="RLV12" s="226"/>
      <c r="RLW12" s="226"/>
      <c r="RLX12" s="226"/>
      <c r="RLY12" s="226"/>
      <c r="RLZ12" s="226"/>
      <c r="RMA12" s="226"/>
      <c r="RMB12" s="226"/>
      <c r="RMC12" s="226"/>
      <c r="RMD12" s="226"/>
      <c r="RME12" s="226"/>
      <c r="RMF12" s="226"/>
      <c r="RMG12" s="226"/>
      <c r="RMH12" s="226"/>
      <c r="RMI12" s="226"/>
      <c r="RMJ12" s="226"/>
      <c r="RMK12" s="226"/>
      <c r="RML12" s="226"/>
      <c r="RMM12" s="226"/>
      <c r="RMN12" s="226"/>
      <c r="RMO12" s="226"/>
      <c r="RMP12" s="226"/>
      <c r="RMQ12" s="226"/>
      <c r="RMR12" s="226"/>
      <c r="RMS12" s="226"/>
      <c r="RMT12" s="226"/>
      <c r="RMU12" s="226"/>
      <c r="RMV12" s="226"/>
      <c r="RMW12" s="226"/>
      <c r="RMX12" s="226"/>
      <c r="RMY12" s="226"/>
      <c r="RMZ12" s="226"/>
      <c r="RNA12" s="226"/>
      <c r="RNB12" s="226"/>
      <c r="RNC12" s="226"/>
      <c r="RND12" s="226"/>
      <c r="RNE12" s="226"/>
      <c r="RNF12" s="226"/>
      <c r="RNG12" s="226"/>
      <c r="RNH12" s="226"/>
      <c r="RNI12" s="226"/>
      <c r="RNJ12" s="226"/>
      <c r="RNK12" s="226"/>
      <c r="RNL12" s="226"/>
      <c r="RNM12" s="226"/>
      <c r="RNN12" s="226"/>
      <c r="RNO12" s="226"/>
      <c r="RNP12" s="226"/>
      <c r="RNQ12" s="226"/>
      <c r="RNR12" s="226"/>
      <c r="RNS12" s="226"/>
      <c r="RNT12" s="226"/>
      <c r="RNU12" s="226"/>
      <c r="RNV12" s="226"/>
      <c r="RNW12" s="226"/>
      <c r="RNX12" s="226"/>
      <c r="RNY12" s="226"/>
      <c r="RNZ12" s="226"/>
      <c r="ROA12" s="226"/>
      <c r="ROB12" s="226"/>
      <c r="ROC12" s="226"/>
      <c r="ROD12" s="226"/>
      <c r="ROE12" s="226"/>
      <c r="ROF12" s="226"/>
      <c r="ROG12" s="226"/>
      <c r="ROH12" s="226"/>
      <c r="ROI12" s="226"/>
      <c r="ROJ12" s="226"/>
      <c r="ROK12" s="226"/>
      <c r="ROL12" s="226"/>
      <c r="ROM12" s="226"/>
      <c r="RON12" s="226"/>
      <c r="ROO12" s="226"/>
      <c r="ROP12" s="226"/>
      <c r="ROQ12" s="226"/>
      <c r="ROR12" s="226"/>
      <c r="ROS12" s="226"/>
      <c r="ROT12" s="226"/>
      <c r="ROU12" s="226"/>
      <c r="ROV12" s="226"/>
      <c r="ROW12" s="226"/>
      <c r="ROX12" s="226"/>
      <c r="ROY12" s="226"/>
      <c r="ROZ12" s="226"/>
      <c r="RPA12" s="226"/>
      <c r="RPB12" s="226"/>
      <c r="RPC12" s="226"/>
      <c r="RPD12" s="226"/>
      <c r="RPE12" s="226"/>
      <c r="RPF12" s="226"/>
      <c r="RPG12" s="226"/>
      <c r="RPH12" s="226"/>
      <c r="RPI12" s="226"/>
      <c r="RPJ12" s="226"/>
      <c r="RPK12" s="226"/>
      <c r="RPL12" s="226"/>
      <c r="RPM12" s="226"/>
      <c r="RPN12" s="226"/>
      <c r="RPO12" s="226"/>
      <c r="RPP12" s="226"/>
      <c r="RPQ12" s="226"/>
      <c r="RPR12" s="226"/>
      <c r="RPS12" s="226"/>
      <c r="RPT12" s="226"/>
      <c r="RPU12" s="226"/>
      <c r="RPV12" s="226"/>
      <c r="RPW12" s="226"/>
      <c r="RPX12" s="226"/>
      <c r="RPY12" s="226"/>
      <c r="RPZ12" s="226"/>
      <c r="RQA12" s="226"/>
      <c r="RQB12" s="226"/>
      <c r="RQC12" s="226"/>
      <c r="RQD12" s="226"/>
      <c r="RQE12" s="226"/>
      <c r="RQF12" s="226"/>
      <c r="RQG12" s="226"/>
      <c r="RQH12" s="226"/>
      <c r="RQI12" s="226"/>
      <c r="RQJ12" s="226"/>
      <c r="RQK12" s="226"/>
      <c r="RQL12" s="226"/>
      <c r="RQM12" s="226"/>
      <c r="RQN12" s="226"/>
      <c r="RQO12" s="226"/>
      <c r="RQP12" s="226"/>
      <c r="RQQ12" s="226"/>
      <c r="RQR12" s="226"/>
      <c r="RQS12" s="226"/>
      <c r="RQT12" s="226"/>
      <c r="RQU12" s="226"/>
      <c r="RQV12" s="226"/>
      <c r="RQW12" s="226"/>
      <c r="RQX12" s="226"/>
      <c r="RQY12" s="226"/>
      <c r="RQZ12" s="226"/>
      <c r="RRA12" s="226"/>
      <c r="RRB12" s="226"/>
      <c r="RRC12" s="226"/>
      <c r="RRD12" s="226"/>
      <c r="RRE12" s="226"/>
      <c r="RRF12" s="226"/>
      <c r="RRG12" s="226"/>
      <c r="RRH12" s="226"/>
      <c r="RRI12" s="226"/>
      <c r="RRJ12" s="226"/>
      <c r="RRK12" s="226"/>
      <c r="RRL12" s="226"/>
      <c r="RRM12" s="226"/>
      <c r="RRN12" s="226"/>
      <c r="RRO12" s="226"/>
      <c r="RRP12" s="226"/>
      <c r="RRQ12" s="226"/>
      <c r="RRR12" s="226"/>
      <c r="RRS12" s="226"/>
      <c r="RRT12" s="226"/>
      <c r="RRU12" s="226"/>
      <c r="RRV12" s="226"/>
      <c r="RRW12" s="226"/>
      <c r="RRX12" s="226"/>
      <c r="RRY12" s="226"/>
      <c r="RRZ12" s="226"/>
      <c r="RSA12" s="226"/>
      <c r="RSB12" s="226"/>
      <c r="RSC12" s="226"/>
      <c r="RSD12" s="226"/>
      <c r="RSE12" s="226"/>
      <c r="RSF12" s="226"/>
      <c r="RSG12" s="226"/>
      <c r="RSH12" s="226"/>
      <c r="RSI12" s="226"/>
      <c r="RSJ12" s="226"/>
      <c r="RSK12" s="226"/>
      <c r="RSL12" s="226"/>
      <c r="RSM12" s="226"/>
      <c r="RSN12" s="226"/>
      <c r="RSO12" s="226"/>
      <c r="RSP12" s="226"/>
      <c r="RSQ12" s="226"/>
      <c r="RSR12" s="226"/>
      <c r="RSS12" s="226"/>
      <c r="RST12" s="226"/>
      <c r="RSU12" s="226"/>
      <c r="RSV12" s="226"/>
      <c r="RSW12" s="226"/>
      <c r="RSX12" s="226"/>
      <c r="RSY12" s="226"/>
      <c r="RSZ12" s="226"/>
      <c r="RTA12" s="226"/>
      <c r="RTB12" s="226"/>
      <c r="RTC12" s="226"/>
      <c r="RTD12" s="226"/>
      <c r="RTE12" s="226"/>
      <c r="RTF12" s="226"/>
      <c r="RTG12" s="226"/>
      <c r="RTH12" s="226"/>
      <c r="RTI12" s="226"/>
      <c r="RTJ12" s="226"/>
      <c r="RTK12" s="226"/>
      <c r="RTL12" s="226"/>
      <c r="RTM12" s="226"/>
      <c r="RTN12" s="226"/>
      <c r="RTO12" s="226"/>
      <c r="RTP12" s="226"/>
      <c r="RTQ12" s="226"/>
      <c r="RTR12" s="226"/>
      <c r="RTS12" s="226"/>
      <c r="RTT12" s="226"/>
      <c r="RTU12" s="226"/>
      <c r="RTV12" s="226"/>
      <c r="RTW12" s="226"/>
      <c r="RTX12" s="226"/>
      <c r="RTY12" s="226"/>
      <c r="RTZ12" s="226"/>
      <c r="RUA12" s="226"/>
      <c r="RUB12" s="226"/>
      <c r="RUC12" s="226"/>
      <c r="RUD12" s="226"/>
      <c r="RUE12" s="226"/>
      <c r="RUF12" s="226"/>
      <c r="RUG12" s="226"/>
      <c r="RUH12" s="226"/>
      <c r="RUI12" s="226"/>
      <c r="RUJ12" s="226"/>
      <c r="RUK12" s="226"/>
      <c r="RUL12" s="226"/>
      <c r="RUM12" s="226"/>
      <c r="RUN12" s="226"/>
      <c r="RUO12" s="226"/>
      <c r="RUP12" s="226"/>
      <c r="RUQ12" s="226"/>
      <c r="RUR12" s="226"/>
      <c r="RUS12" s="226"/>
      <c r="RUT12" s="226"/>
      <c r="RUU12" s="226"/>
      <c r="RUV12" s="226"/>
      <c r="RUW12" s="226"/>
      <c r="RUX12" s="226"/>
      <c r="RUY12" s="226"/>
      <c r="RUZ12" s="226"/>
      <c r="RVA12" s="226"/>
      <c r="RVB12" s="226"/>
      <c r="RVC12" s="226"/>
      <c r="RVD12" s="226"/>
      <c r="RVE12" s="226"/>
      <c r="RVF12" s="226"/>
      <c r="RVG12" s="226"/>
      <c r="RVH12" s="226"/>
      <c r="RVI12" s="226"/>
      <c r="RVJ12" s="226"/>
      <c r="RVK12" s="226"/>
      <c r="RVL12" s="226"/>
      <c r="RVM12" s="226"/>
      <c r="RVN12" s="226"/>
      <c r="RVO12" s="226"/>
      <c r="RVP12" s="226"/>
      <c r="RVQ12" s="226"/>
      <c r="RVR12" s="226"/>
      <c r="RVS12" s="226"/>
      <c r="RVT12" s="226"/>
      <c r="RVU12" s="226"/>
      <c r="RVV12" s="226"/>
      <c r="RVW12" s="226"/>
      <c r="RVX12" s="226"/>
      <c r="RVY12" s="226"/>
      <c r="RVZ12" s="226"/>
      <c r="RWA12" s="226"/>
      <c r="RWB12" s="226"/>
      <c r="RWC12" s="226"/>
      <c r="RWD12" s="226"/>
      <c r="RWE12" s="226"/>
      <c r="RWF12" s="226"/>
      <c r="RWG12" s="226"/>
      <c r="RWH12" s="226"/>
      <c r="RWI12" s="226"/>
      <c r="RWJ12" s="226"/>
      <c r="RWK12" s="226"/>
      <c r="RWL12" s="226"/>
      <c r="RWM12" s="226"/>
      <c r="RWN12" s="226"/>
      <c r="RWO12" s="226"/>
      <c r="RWP12" s="226"/>
      <c r="RWQ12" s="226"/>
      <c r="RWR12" s="226"/>
      <c r="RWS12" s="226"/>
      <c r="RWT12" s="226"/>
      <c r="RWU12" s="226"/>
      <c r="RWV12" s="226"/>
      <c r="RWW12" s="226"/>
      <c r="RWX12" s="226"/>
      <c r="RWY12" s="226"/>
      <c r="RWZ12" s="226"/>
      <c r="RXA12" s="226"/>
      <c r="RXB12" s="226"/>
      <c r="RXC12" s="226"/>
      <c r="RXD12" s="226"/>
      <c r="RXE12" s="226"/>
      <c r="RXF12" s="226"/>
      <c r="RXG12" s="226"/>
      <c r="RXH12" s="226"/>
      <c r="RXI12" s="226"/>
      <c r="RXJ12" s="226"/>
      <c r="RXK12" s="226"/>
      <c r="RXL12" s="226"/>
      <c r="RXM12" s="226"/>
      <c r="RXN12" s="226"/>
      <c r="RXO12" s="226"/>
      <c r="RXP12" s="226"/>
      <c r="RXQ12" s="226"/>
      <c r="RXR12" s="226"/>
      <c r="RXS12" s="226"/>
      <c r="RXT12" s="226"/>
      <c r="RXU12" s="226"/>
      <c r="RXV12" s="226"/>
      <c r="RXW12" s="226"/>
      <c r="RXX12" s="226"/>
      <c r="RXY12" s="226"/>
      <c r="RXZ12" s="226"/>
      <c r="RYA12" s="226"/>
      <c r="RYB12" s="226"/>
      <c r="RYC12" s="226"/>
      <c r="RYD12" s="226"/>
      <c r="RYE12" s="226"/>
      <c r="RYF12" s="226"/>
      <c r="RYG12" s="226"/>
      <c r="RYH12" s="226"/>
      <c r="RYI12" s="226"/>
      <c r="RYJ12" s="226"/>
      <c r="RYK12" s="226"/>
      <c r="RYL12" s="226"/>
      <c r="RYM12" s="226"/>
      <c r="RYN12" s="226"/>
      <c r="RYO12" s="226"/>
      <c r="RYP12" s="226"/>
      <c r="RYQ12" s="226"/>
      <c r="RYR12" s="226"/>
      <c r="RYS12" s="226"/>
      <c r="RYT12" s="226"/>
      <c r="RYU12" s="226"/>
      <c r="RYV12" s="226"/>
      <c r="RYW12" s="226"/>
      <c r="RYX12" s="226"/>
      <c r="RYY12" s="226"/>
      <c r="RYZ12" s="226"/>
      <c r="RZA12" s="226"/>
      <c r="RZB12" s="226"/>
      <c r="RZC12" s="226"/>
      <c r="RZD12" s="226"/>
      <c r="RZE12" s="226"/>
      <c r="RZF12" s="226"/>
      <c r="RZG12" s="226"/>
      <c r="RZH12" s="226"/>
      <c r="RZI12" s="226"/>
      <c r="RZJ12" s="226"/>
      <c r="RZK12" s="226"/>
      <c r="RZL12" s="226"/>
      <c r="RZM12" s="226"/>
      <c r="RZN12" s="226"/>
      <c r="RZO12" s="226"/>
      <c r="RZP12" s="226"/>
      <c r="RZQ12" s="226"/>
      <c r="RZR12" s="226"/>
      <c r="RZS12" s="226"/>
      <c r="RZT12" s="226"/>
      <c r="RZU12" s="226"/>
      <c r="RZV12" s="226"/>
      <c r="RZW12" s="226"/>
      <c r="RZX12" s="226"/>
      <c r="RZY12" s="226"/>
      <c r="RZZ12" s="226"/>
      <c r="SAA12" s="226"/>
      <c r="SAB12" s="226"/>
      <c r="SAC12" s="226"/>
      <c r="SAD12" s="226"/>
      <c r="SAE12" s="226"/>
      <c r="SAF12" s="226"/>
      <c r="SAG12" s="226"/>
      <c r="SAH12" s="226"/>
      <c r="SAI12" s="226"/>
      <c r="SAJ12" s="226"/>
      <c r="SAK12" s="226"/>
      <c r="SAL12" s="226"/>
      <c r="SAM12" s="226"/>
      <c r="SAN12" s="226"/>
      <c r="SAO12" s="226"/>
      <c r="SAP12" s="226"/>
      <c r="SAQ12" s="226"/>
      <c r="SAR12" s="226"/>
      <c r="SAS12" s="226"/>
      <c r="SAT12" s="226"/>
      <c r="SAU12" s="226"/>
      <c r="SAV12" s="226"/>
      <c r="SAW12" s="226"/>
      <c r="SAX12" s="226"/>
      <c r="SAY12" s="226"/>
      <c r="SAZ12" s="226"/>
      <c r="SBA12" s="226"/>
      <c r="SBB12" s="226"/>
      <c r="SBC12" s="226"/>
      <c r="SBD12" s="226"/>
      <c r="SBE12" s="226"/>
      <c r="SBF12" s="226"/>
      <c r="SBG12" s="226"/>
      <c r="SBH12" s="226"/>
      <c r="SBI12" s="226"/>
      <c r="SBJ12" s="226"/>
      <c r="SBK12" s="226"/>
      <c r="SBL12" s="226"/>
      <c r="SBM12" s="226"/>
      <c r="SBN12" s="226"/>
      <c r="SBO12" s="226"/>
      <c r="SBP12" s="226"/>
      <c r="SBQ12" s="226"/>
      <c r="SBR12" s="226"/>
      <c r="SBS12" s="226"/>
      <c r="SBT12" s="226"/>
      <c r="SBU12" s="226"/>
      <c r="SBV12" s="226"/>
      <c r="SBW12" s="226"/>
      <c r="SBX12" s="226"/>
      <c r="SBY12" s="226"/>
      <c r="SBZ12" s="226"/>
      <c r="SCA12" s="226"/>
      <c r="SCB12" s="226"/>
      <c r="SCC12" s="226"/>
      <c r="SCD12" s="226"/>
      <c r="SCE12" s="226"/>
      <c r="SCF12" s="226"/>
      <c r="SCG12" s="226"/>
      <c r="SCH12" s="226"/>
      <c r="SCI12" s="226"/>
      <c r="SCJ12" s="226"/>
      <c r="SCK12" s="226"/>
      <c r="SCL12" s="226"/>
      <c r="SCM12" s="226"/>
      <c r="SCN12" s="226"/>
      <c r="SCO12" s="226"/>
      <c r="SCP12" s="226"/>
      <c r="SCQ12" s="226"/>
      <c r="SCR12" s="226"/>
      <c r="SCS12" s="226"/>
      <c r="SCT12" s="226"/>
      <c r="SCU12" s="226"/>
      <c r="SCV12" s="226"/>
      <c r="SCW12" s="226"/>
      <c r="SCX12" s="226"/>
      <c r="SCY12" s="226"/>
      <c r="SCZ12" s="226"/>
      <c r="SDA12" s="226"/>
      <c r="SDB12" s="226"/>
      <c r="SDC12" s="226"/>
      <c r="SDD12" s="226"/>
      <c r="SDE12" s="226"/>
      <c r="SDF12" s="226"/>
      <c r="SDG12" s="226"/>
      <c r="SDH12" s="226"/>
      <c r="SDI12" s="226"/>
      <c r="SDJ12" s="226"/>
      <c r="SDK12" s="226"/>
      <c r="SDL12" s="226"/>
      <c r="SDM12" s="226"/>
      <c r="SDN12" s="226"/>
      <c r="SDO12" s="226"/>
      <c r="SDP12" s="226"/>
      <c r="SDQ12" s="226"/>
      <c r="SDR12" s="226"/>
      <c r="SDS12" s="226"/>
      <c r="SDT12" s="226"/>
      <c r="SDU12" s="226"/>
      <c r="SDV12" s="226"/>
      <c r="SDW12" s="226"/>
      <c r="SDX12" s="226"/>
      <c r="SDY12" s="226"/>
      <c r="SDZ12" s="226"/>
      <c r="SEA12" s="226"/>
      <c r="SEB12" s="226"/>
      <c r="SEC12" s="226"/>
      <c r="SED12" s="226"/>
      <c r="SEE12" s="226"/>
      <c r="SEF12" s="226"/>
      <c r="SEG12" s="226"/>
      <c r="SEH12" s="226"/>
      <c r="SEI12" s="226"/>
      <c r="SEJ12" s="226"/>
      <c r="SEK12" s="226"/>
      <c r="SEL12" s="226"/>
      <c r="SEM12" s="226"/>
      <c r="SEN12" s="226"/>
      <c r="SEO12" s="226"/>
      <c r="SEP12" s="226"/>
      <c r="SEQ12" s="226"/>
      <c r="SER12" s="226"/>
      <c r="SES12" s="226"/>
      <c r="SET12" s="226"/>
      <c r="SEU12" s="226"/>
      <c r="SEV12" s="226"/>
      <c r="SEW12" s="226"/>
      <c r="SEX12" s="226"/>
      <c r="SEY12" s="226"/>
      <c r="SEZ12" s="226"/>
      <c r="SFA12" s="226"/>
      <c r="SFB12" s="226"/>
      <c r="SFC12" s="226"/>
      <c r="SFD12" s="226"/>
      <c r="SFE12" s="226"/>
      <c r="SFF12" s="226"/>
      <c r="SFG12" s="226"/>
      <c r="SFH12" s="226"/>
      <c r="SFI12" s="226"/>
      <c r="SFJ12" s="226"/>
      <c r="SFK12" s="226"/>
      <c r="SFL12" s="226"/>
      <c r="SFM12" s="226"/>
      <c r="SFN12" s="226"/>
      <c r="SFO12" s="226"/>
      <c r="SFP12" s="226"/>
      <c r="SFQ12" s="226"/>
      <c r="SFR12" s="226"/>
      <c r="SFS12" s="226"/>
      <c r="SFT12" s="226"/>
      <c r="SFU12" s="226"/>
      <c r="SFV12" s="226"/>
      <c r="SFW12" s="226"/>
      <c r="SFX12" s="226"/>
      <c r="SFY12" s="226"/>
      <c r="SFZ12" s="226"/>
      <c r="SGA12" s="226"/>
      <c r="SGB12" s="226"/>
      <c r="SGC12" s="226"/>
      <c r="SGD12" s="226"/>
      <c r="SGE12" s="226"/>
      <c r="SGF12" s="226"/>
      <c r="SGG12" s="226"/>
      <c r="SGH12" s="226"/>
      <c r="SGI12" s="226"/>
      <c r="SGJ12" s="226"/>
      <c r="SGK12" s="226"/>
      <c r="SGL12" s="226"/>
      <c r="SGM12" s="226"/>
      <c r="SGN12" s="226"/>
      <c r="SGO12" s="226"/>
      <c r="SGP12" s="226"/>
      <c r="SGQ12" s="226"/>
      <c r="SGR12" s="226"/>
      <c r="SGS12" s="226"/>
      <c r="SGT12" s="226"/>
      <c r="SGU12" s="226"/>
      <c r="SGV12" s="226"/>
      <c r="SGW12" s="226"/>
      <c r="SGX12" s="226"/>
      <c r="SGY12" s="226"/>
      <c r="SGZ12" s="226"/>
      <c r="SHA12" s="226"/>
      <c r="SHB12" s="226"/>
      <c r="SHC12" s="226"/>
      <c r="SHD12" s="226"/>
      <c r="SHE12" s="226"/>
      <c r="SHF12" s="226"/>
      <c r="SHG12" s="226"/>
      <c r="SHH12" s="226"/>
      <c r="SHI12" s="226"/>
      <c r="SHJ12" s="226"/>
      <c r="SHK12" s="226"/>
      <c r="SHL12" s="226"/>
      <c r="SHM12" s="226"/>
      <c r="SHN12" s="226"/>
      <c r="SHO12" s="226"/>
      <c r="SHP12" s="226"/>
      <c r="SHQ12" s="226"/>
      <c r="SHR12" s="226"/>
      <c r="SHS12" s="226"/>
      <c r="SHT12" s="226"/>
      <c r="SHU12" s="226"/>
      <c r="SHV12" s="226"/>
      <c r="SHW12" s="226"/>
      <c r="SHX12" s="226"/>
      <c r="SHY12" s="226"/>
      <c r="SHZ12" s="226"/>
      <c r="SIA12" s="226"/>
      <c r="SIB12" s="226"/>
      <c r="SIC12" s="226"/>
      <c r="SID12" s="226"/>
      <c r="SIE12" s="226"/>
      <c r="SIF12" s="226"/>
      <c r="SIG12" s="226"/>
      <c r="SIH12" s="226"/>
      <c r="SII12" s="226"/>
      <c r="SIJ12" s="226"/>
      <c r="SIK12" s="226"/>
      <c r="SIL12" s="226"/>
      <c r="SIM12" s="226"/>
      <c r="SIN12" s="226"/>
      <c r="SIO12" s="226"/>
      <c r="SIP12" s="226"/>
      <c r="SIQ12" s="226"/>
      <c r="SIR12" s="226"/>
      <c r="SIS12" s="226"/>
      <c r="SIT12" s="226"/>
      <c r="SIU12" s="226"/>
      <c r="SIV12" s="226"/>
      <c r="SIW12" s="226"/>
      <c r="SIX12" s="226"/>
      <c r="SIY12" s="226"/>
      <c r="SIZ12" s="226"/>
      <c r="SJA12" s="226"/>
      <c r="SJB12" s="226"/>
      <c r="SJC12" s="226"/>
      <c r="SJD12" s="226"/>
      <c r="SJE12" s="226"/>
      <c r="SJF12" s="226"/>
      <c r="SJG12" s="226"/>
      <c r="SJH12" s="226"/>
      <c r="SJI12" s="226"/>
      <c r="SJJ12" s="226"/>
      <c r="SJK12" s="226"/>
      <c r="SJL12" s="226"/>
      <c r="SJM12" s="226"/>
      <c r="SJN12" s="226"/>
      <c r="SJO12" s="226"/>
      <c r="SJP12" s="226"/>
      <c r="SJQ12" s="226"/>
      <c r="SJR12" s="226"/>
      <c r="SJS12" s="226"/>
      <c r="SJT12" s="226"/>
      <c r="SJU12" s="226"/>
      <c r="SJV12" s="226"/>
      <c r="SJW12" s="226"/>
      <c r="SJX12" s="226"/>
      <c r="SJY12" s="226"/>
      <c r="SJZ12" s="226"/>
      <c r="SKA12" s="226"/>
      <c r="SKB12" s="226"/>
      <c r="SKC12" s="226"/>
      <c r="SKD12" s="226"/>
      <c r="SKE12" s="226"/>
      <c r="SKF12" s="226"/>
      <c r="SKG12" s="226"/>
      <c r="SKH12" s="226"/>
      <c r="SKI12" s="226"/>
      <c r="SKJ12" s="226"/>
      <c r="SKK12" s="226"/>
      <c r="SKL12" s="226"/>
      <c r="SKM12" s="226"/>
      <c r="SKN12" s="226"/>
      <c r="SKO12" s="226"/>
      <c r="SKP12" s="226"/>
      <c r="SKQ12" s="226"/>
      <c r="SKR12" s="226"/>
      <c r="SKS12" s="226"/>
      <c r="SKT12" s="226"/>
      <c r="SKU12" s="226"/>
      <c r="SKV12" s="226"/>
      <c r="SKW12" s="226"/>
      <c r="SKX12" s="226"/>
      <c r="SKY12" s="226"/>
      <c r="SKZ12" s="226"/>
      <c r="SLA12" s="226"/>
      <c r="SLB12" s="226"/>
      <c r="SLC12" s="226"/>
      <c r="SLD12" s="226"/>
      <c r="SLE12" s="226"/>
      <c r="SLF12" s="226"/>
      <c r="SLG12" s="226"/>
      <c r="SLH12" s="226"/>
      <c r="SLI12" s="226"/>
      <c r="SLJ12" s="226"/>
      <c r="SLK12" s="226"/>
      <c r="SLL12" s="226"/>
      <c r="SLM12" s="226"/>
      <c r="SLN12" s="226"/>
      <c r="SLO12" s="226"/>
      <c r="SLP12" s="226"/>
      <c r="SLQ12" s="226"/>
      <c r="SLR12" s="226"/>
      <c r="SLS12" s="226"/>
      <c r="SLT12" s="226"/>
      <c r="SLU12" s="226"/>
      <c r="SLV12" s="226"/>
      <c r="SLW12" s="226"/>
      <c r="SLX12" s="226"/>
      <c r="SLY12" s="226"/>
      <c r="SLZ12" s="226"/>
      <c r="SMA12" s="226"/>
      <c r="SMB12" s="226"/>
      <c r="SMC12" s="226"/>
      <c r="SMD12" s="226"/>
      <c r="SME12" s="226"/>
      <c r="SMF12" s="226"/>
      <c r="SMG12" s="226"/>
      <c r="SMH12" s="226"/>
      <c r="SMI12" s="226"/>
      <c r="SMJ12" s="226"/>
      <c r="SMK12" s="226"/>
      <c r="SML12" s="226"/>
      <c r="SMM12" s="226"/>
      <c r="SMN12" s="226"/>
      <c r="SMO12" s="226"/>
      <c r="SMP12" s="226"/>
      <c r="SMQ12" s="226"/>
      <c r="SMR12" s="226"/>
      <c r="SMS12" s="226"/>
      <c r="SMT12" s="226"/>
      <c r="SMU12" s="226"/>
      <c r="SMV12" s="226"/>
      <c r="SMW12" s="226"/>
      <c r="SMX12" s="226"/>
      <c r="SMY12" s="226"/>
      <c r="SMZ12" s="226"/>
      <c r="SNA12" s="226"/>
      <c r="SNB12" s="226"/>
      <c r="SNC12" s="226"/>
      <c r="SND12" s="226"/>
      <c r="SNE12" s="226"/>
      <c r="SNF12" s="226"/>
      <c r="SNG12" s="226"/>
      <c r="SNH12" s="226"/>
      <c r="SNI12" s="226"/>
      <c r="SNJ12" s="226"/>
      <c r="SNK12" s="226"/>
      <c r="SNL12" s="226"/>
      <c r="SNM12" s="226"/>
      <c r="SNN12" s="226"/>
      <c r="SNO12" s="226"/>
      <c r="SNP12" s="226"/>
      <c r="SNQ12" s="226"/>
      <c r="SNR12" s="226"/>
      <c r="SNS12" s="226"/>
      <c r="SNT12" s="226"/>
      <c r="SNU12" s="226"/>
      <c r="SNV12" s="226"/>
      <c r="SNW12" s="226"/>
      <c r="SNX12" s="226"/>
      <c r="SNY12" s="226"/>
      <c r="SNZ12" s="226"/>
      <c r="SOA12" s="226"/>
      <c r="SOB12" s="226"/>
      <c r="SOC12" s="226"/>
      <c r="SOD12" s="226"/>
      <c r="SOE12" s="226"/>
      <c r="SOF12" s="226"/>
      <c r="SOG12" s="226"/>
      <c r="SOH12" s="226"/>
      <c r="SOI12" s="226"/>
      <c r="SOJ12" s="226"/>
      <c r="SOK12" s="226"/>
      <c r="SOL12" s="226"/>
      <c r="SOM12" s="226"/>
      <c r="SON12" s="226"/>
      <c r="SOO12" s="226"/>
      <c r="SOP12" s="226"/>
      <c r="SOQ12" s="226"/>
      <c r="SOR12" s="226"/>
      <c r="SOS12" s="226"/>
      <c r="SOT12" s="226"/>
      <c r="SOU12" s="226"/>
      <c r="SOV12" s="226"/>
      <c r="SOW12" s="226"/>
      <c r="SOX12" s="226"/>
      <c r="SOY12" s="226"/>
      <c r="SOZ12" s="226"/>
      <c r="SPA12" s="226"/>
      <c r="SPB12" s="226"/>
      <c r="SPC12" s="226"/>
      <c r="SPD12" s="226"/>
      <c r="SPE12" s="226"/>
      <c r="SPF12" s="226"/>
      <c r="SPG12" s="226"/>
      <c r="SPH12" s="226"/>
      <c r="SPI12" s="226"/>
      <c r="SPJ12" s="226"/>
      <c r="SPK12" s="226"/>
      <c r="SPL12" s="226"/>
      <c r="SPM12" s="226"/>
      <c r="SPN12" s="226"/>
      <c r="SPO12" s="226"/>
      <c r="SPP12" s="226"/>
      <c r="SPQ12" s="226"/>
      <c r="SPR12" s="226"/>
      <c r="SPS12" s="226"/>
      <c r="SPT12" s="226"/>
      <c r="SPU12" s="226"/>
      <c r="SPV12" s="226"/>
      <c r="SPW12" s="226"/>
      <c r="SPX12" s="226"/>
      <c r="SPY12" s="226"/>
      <c r="SPZ12" s="226"/>
      <c r="SQA12" s="226"/>
      <c r="SQB12" s="226"/>
      <c r="SQC12" s="226"/>
      <c r="SQD12" s="226"/>
      <c r="SQE12" s="226"/>
      <c r="SQF12" s="226"/>
      <c r="SQG12" s="226"/>
      <c r="SQH12" s="226"/>
      <c r="SQI12" s="226"/>
      <c r="SQJ12" s="226"/>
      <c r="SQK12" s="226"/>
      <c r="SQL12" s="226"/>
      <c r="SQM12" s="226"/>
      <c r="SQN12" s="226"/>
      <c r="SQO12" s="226"/>
      <c r="SQP12" s="226"/>
      <c r="SQQ12" s="226"/>
      <c r="SQR12" s="226"/>
      <c r="SQS12" s="226"/>
      <c r="SQT12" s="226"/>
      <c r="SQU12" s="226"/>
      <c r="SQV12" s="226"/>
      <c r="SQW12" s="226"/>
      <c r="SQX12" s="226"/>
      <c r="SQY12" s="226"/>
      <c r="SQZ12" s="226"/>
      <c r="SRA12" s="226"/>
      <c r="SRB12" s="226"/>
      <c r="SRC12" s="226"/>
      <c r="SRD12" s="226"/>
      <c r="SRE12" s="226"/>
      <c r="SRF12" s="226"/>
      <c r="SRG12" s="226"/>
      <c r="SRH12" s="226"/>
      <c r="SRI12" s="226"/>
      <c r="SRJ12" s="226"/>
      <c r="SRK12" s="226"/>
      <c r="SRL12" s="226"/>
      <c r="SRM12" s="226"/>
      <c r="SRN12" s="226"/>
      <c r="SRO12" s="226"/>
      <c r="SRP12" s="226"/>
      <c r="SRQ12" s="226"/>
      <c r="SRR12" s="226"/>
      <c r="SRS12" s="226"/>
      <c r="SRT12" s="226"/>
      <c r="SRU12" s="226"/>
      <c r="SRV12" s="226"/>
      <c r="SRW12" s="226"/>
      <c r="SRX12" s="226"/>
      <c r="SRY12" s="226"/>
      <c r="SRZ12" s="226"/>
      <c r="SSA12" s="226"/>
      <c r="SSB12" s="226"/>
      <c r="SSC12" s="226"/>
      <c r="SSD12" s="226"/>
      <c r="SSE12" s="226"/>
      <c r="SSF12" s="226"/>
      <c r="SSG12" s="226"/>
      <c r="SSH12" s="226"/>
      <c r="SSI12" s="226"/>
      <c r="SSJ12" s="226"/>
      <c r="SSK12" s="226"/>
      <c r="SSL12" s="226"/>
      <c r="SSM12" s="226"/>
      <c r="SSN12" s="226"/>
      <c r="SSO12" s="226"/>
      <c r="SSP12" s="226"/>
      <c r="SSQ12" s="226"/>
      <c r="SSR12" s="226"/>
      <c r="SSS12" s="226"/>
      <c r="SST12" s="226"/>
      <c r="SSU12" s="226"/>
      <c r="SSV12" s="226"/>
      <c r="SSW12" s="226"/>
      <c r="SSX12" s="226"/>
      <c r="SSY12" s="226"/>
      <c r="SSZ12" s="226"/>
      <c r="STA12" s="226"/>
      <c r="STB12" s="226"/>
      <c r="STC12" s="226"/>
      <c r="STD12" s="226"/>
      <c r="STE12" s="226"/>
      <c r="STF12" s="226"/>
      <c r="STG12" s="226"/>
      <c r="STH12" s="226"/>
      <c r="STI12" s="226"/>
      <c r="STJ12" s="226"/>
      <c r="STK12" s="226"/>
      <c r="STL12" s="226"/>
      <c r="STM12" s="226"/>
      <c r="STN12" s="226"/>
      <c r="STO12" s="226"/>
      <c r="STP12" s="226"/>
      <c r="STQ12" s="226"/>
      <c r="STR12" s="226"/>
      <c r="STS12" s="226"/>
      <c r="STT12" s="226"/>
      <c r="STU12" s="226"/>
      <c r="STV12" s="226"/>
      <c r="STW12" s="226"/>
      <c r="STX12" s="226"/>
      <c r="STY12" s="226"/>
      <c r="STZ12" s="226"/>
      <c r="SUA12" s="226"/>
      <c r="SUB12" s="226"/>
      <c r="SUC12" s="226"/>
      <c r="SUD12" s="226"/>
      <c r="SUE12" s="226"/>
      <c r="SUF12" s="226"/>
      <c r="SUG12" s="226"/>
      <c r="SUH12" s="226"/>
      <c r="SUI12" s="226"/>
      <c r="SUJ12" s="226"/>
      <c r="SUK12" s="226"/>
      <c r="SUL12" s="226"/>
      <c r="SUM12" s="226"/>
      <c r="SUN12" s="226"/>
      <c r="SUO12" s="226"/>
      <c r="SUP12" s="226"/>
      <c r="SUQ12" s="226"/>
      <c r="SUR12" s="226"/>
      <c r="SUS12" s="226"/>
      <c r="SUT12" s="226"/>
      <c r="SUU12" s="226"/>
      <c r="SUV12" s="226"/>
      <c r="SUW12" s="226"/>
      <c r="SUX12" s="226"/>
      <c r="SUY12" s="226"/>
      <c r="SUZ12" s="226"/>
      <c r="SVA12" s="226"/>
      <c r="SVB12" s="226"/>
      <c r="SVC12" s="226"/>
      <c r="SVD12" s="226"/>
      <c r="SVE12" s="226"/>
      <c r="SVF12" s="226"/>
      <c r="SVG12" s="226"/>
      <c r="SVH12" s="226"/>
      <c r="SVI12" s="226"/>
      <c r="SVJ12" s="226"/>
      <c r="SVK12" s="226"/>
      <c r="SVL12" s="226"/>
      <c r="SVM12" s="226"/>
      <c r="SVN12" s="226"/>
      <c r="SVO12" s="226"/>
      <c r="SVP12" s="226"/>
      <c r="SVQ12" s="226"/>
      <c r="SVR12" s="226"/>
      <c r="SVS12" s="226"/>
      <c r="SVT12" s="226"/>
      <c r="SVU12" s="226"/>
      <c r="SVV12" s="226"/>
      <c r="SVW12" s="226"/>
      <c r="SVX12" s="226"/>
      <c r="SVY12" s="226"/>
      <c r="SVZ12" s="226"/>
      <c r="SWA12" s="226"/>
      <c r="SWB12" s="226"/>
      <c r="SWC12" s="226"/>
      <c r="SWD12" s="226"/>
      <c r="SWE12" s="226"/>
      <c r="SWF12" s="226"/>
      <c r="SWG12" s="226"/>
      <c r="SWH12" s="226"/>
      <c r="SWI12" s="226"/>
      <c r="SWJ12" s="226"/>
      <c r="SWK12" s="226"/>
      <c r="SWL12" s="226"/>
      <c r="SWM12" s="226"/>
      <c r="SWN12" s="226"/>
      <c r="SWO12" s="226"/>
      <c r="SWP12" s="226"/>
      <c r="SWQ12" s="226"/>
      <c r="SWR12" s="226"/>
      <c r="SWS12" s="226"/>
      <c r="SWT12" s="226"/>
      <c r="SWU12" s="226"/>
      <c r="SWV12" s="226"/>
      <c r="SWW12" s="226"/>
      <c r="SWX12" s="226"/>
      <c r="SWY12" s="226"/>
      <c r="SWZ12" s="226"/>
      <c r="SXA12" s="226"/>
      <c r="SXB12" s="226"/>
      <c r="SXC12" s="226"/>
      <c r="SXD12" s="226"/>
      <c r="SXE12" s="226"/>
      <c r="SXF12" s="226"/>
      <c r="SXG12" s="226"/>
      <c r="SXH12" s="226"/>
      <c r="SXI12" s="226"/>
      <c r="SXJ12" s="226"/>
      <c r="SXK12" s="226"/>
      <c r="SXL12" s="226"/>
      <c r="SXM12" s="226"/>
      <c r="SXN12" s="226"/>
      <c r="SXO12" s="226"/>
      <c r="SXP12" s="226"/>
      <c r="SXQ12" s="226"/>
      <c r="SXR12" s="226"/>
      <c r="SXS12" s="226"/>
      <c r="SXT12" s="226"/>
      <c r="SXU12" s="226"/>
      <c r="SXV12" s="226"/>
      <c r="SXW12" s="226"/>
      <c r="SXX12" s="226"/>
      <c r="SXY12" s="226"/>
      <c r="SXZ12" s="226"/>
      <c r="SYA12" s="226"/>
      <c r="SYB12" s="226"/>
      <c r="SYC12" s="226"/>
      <c r="SYD12" s="226"/>
      <c r="SYE12" s="226"/>
      <c r="SYF12" s="226"/>
      <c r="SYG12" s="226"/>
      <c r="SYH12" s="226"/>
      <c r="SYI12" s="226"/>
      <c r="SYJ12" s="226"/>
      <c r="SYK12" s="226"/>
      <c r="SYL12" s="226"/>
      <c r="SYM12" s="226"/>
      <c r="SYN12" s="226"/>
      <c r="SYO12" s="226"/>
      <c r="SYP12" s="226"/>
      <c r="SYQ12" s="226"/>
      <c r="SYR12" s="226"/>
      <c r="SYS12" s="226"/>
      <c r="SYT12" s="226"/>
      <c r="SYU12" s="226"/>
      <c r="SYV12" s="226"/>
      <c r="SYW12" s="226"/>
      <c r="SYX12" s="226"/>
      <c r="SYY12" s="226"/>
      <c r="SYZ12" s="226"/>
      <c r="SZA12" s="226"/>
      <c r="SZB12" s="226"/>
      <c r="SZC12" s="226"/>
      <c r="SZD12" s="226"/>
      <c r="SZE12" s="226"/>
      <c r="SZF12" s="226"/>
      <c r="SZG12" s="226"/>
      <c r="SZH12" s="226"/>
      <c r="SZI12" s="226"/>
      <c r="SZJ12" s="226"/>
      <c r="SZK12" s="226"/>
      <c r="SZL12" s="226"/>
      <c r="SZM12" s="226"/>
      <c r="SZN12" s="226"/>
      <c r="SZO12" s="226"/>
      <c r="SZP12" s="226"/>
      <c r="SZQ12" s="226"/>
      <c r="SZR12" s="226"/>
      <c r="SZS12" s="226"/>
      <c r="SZT12" s="226"/>
      <c r="SZU12" s="226"/>
      <c r="SZV12" s="226"/>
      <c r="SZW12" s="226"/>
      <c r="SZX12" s="226"/>
      <c r="SZY12" s="226"/>
      <c r="SZZ12" s="226"/>
      <c r="TAA12" s="226"/>
      <c r="TAB12" s="226"/>
      <c r="TAC12" s="226"/>
      <c r="TAD12" s="226"/>
      <c r="TAE12" s="226"/>
      <c r="TAF12" s="226"/>
      <c r="TAG12" s="226"/>
      <c r="TAH12" s="226"/>
      <c r="TAI12" s="226"/>
      <c r="TAJ12" s="226"/>
      <c r="TAK12" s="226"/>
      <c r="TAL12" s="226"/>
      <c r="TAM12" s="226"/>
      <c r="TAN12" s="226"/>
      <c r="TAO12" s="226"/>
      <c r="TAP12" s="226"/>
      <c r="TAQ12" s="226"/>
      <c r="TAR12" s="226"/>
      <c r="TAS12" s="226"/>
      <c r="TAT12" s="226"/>
      <c r="TAU12" s="226"/>
      <c r="TAV12" s="226"/>
      <c r="TAW12" s="226"/>
      <c r="TAX12" s="226"/>
      <c r="TAY12" s="226"/>
      <c r="TAZ12" s="226"/>
      <c r="TBA12" s="226"/>
      <c r="TBB12" s="226"/>
      <c r="TBC12" s="226"/>
      <c r="TBD12" s="226"/>
      <c r="TBE12" s="226"/>
      <c r="TBF12" s="226"/>
      <c r="TBG12" s="226"/>
      <c r="TBH12" s="226"/>
      <c r="TBI12" s="226"/>
      <c r="TBJ12" s="226"/>
      <c r="TBK12" s="226"/>
      <c r="TBL12" s="226"/>
      <c r="TBM12" s="226"/>
      <c r="TBN12" s="226"/>
      <c r="TBO12" s="226"/>
      <c r="TBP12" s="226"/>
      <c r="TBQ12" s="226"/>
      <c r="TBR12" s="226"/>
      <c r="TBS12" s="226"/>
      <c r="TBT12" s="226"/>
      <c r="TBU12" s="226"/>
      <c r="TBV12" s="226"/>
      <c r="TBW12" s="226"/>
      <c r="TBX12" s="226"/>
      <c r="TBY12" s="226"/>
      <c r="TBZ12" s="226"/>
      <c r="TCA12" s="226"/>
      <c r="TCB12" s="226"/>
      <c r="TCC12" s="226"/>
      <c r="TCD12" s="226"/>
      <c r="TCE12" s="226"/>
      <c r="TCF12" s="226"/>
      <c r="TCG12" s="226"/>
      <c r="TCH12" s="226"/>
      <c r="TCI12" s="226"/>
      <c r="TCJ12" s="226"/>
      <c r="TCK12" s="226"/>
      <c r="TCL12" s="226"/>
      <c r="TCM12" s="226"/>
      <c r="TCN12" s="226"/>
      <c r="TCO12" s="226"/>
      <c r="TCP12" s="226"/>
      <c r="TCQ12" s="226"/>
      <c r="TCR12" s="226"/>
      <c r="TCS12" s="226"/>
      <c r="TCT12" s="226"/>
      <c r="TCU12" s="226"/>
      <c r="TCV12" s="226"/>
      <c r="TCW12" s="226"/>
      <c r="TCX12" s="226"/>
      <c r="TCY12" s="226"/>
      <c r="TCZ12" s="226"/>
      <c r="TDA12" s="226"/>
      <c r="TDB12" s="226"/>
      <c r="TDC12" s="226"/>
      <c r="TDD12" s="226"/>
      <c r="TDE12" s="226"/>
      <c r="TDF12" s="226"/>
      <c r="TDG12" s="226"/>
      <c r="TDH12" s="226"/>
      <c r="TDI12" s="226"/>
      <c r="TDJ12" s="226"/>
      <c r="TDK12" s="226"/>
      <c r="TDL12" s="226"/>
      <c r="TDM12" s="226"/>
      <c r="TDN12" s="226"/>
      <c r="TDO12" s="226"/>
      <c r="TDP12" s="226"/>
      <c r="TDQ12" s="226"/>
      <c r="TDR12" s="226"/>
      <c r="TDS12" s="226"/>
      <c r="TDT12" s="226"/>
      <c r="TDU12" s="226"/>
      <c r="TDV12" s="226"/>
      <c r="TDW12" s="226"/>
      <c r="TDX12" s="226"/>
      <c r="TDY12" s="226"/>
      <c r="TDZ12" s="226"/>
      <c r="TEA12" s="226"/>
      <c r="TEB12" s="226"/>
      <c r="TEC12" s="226"/>
      <c r="TED12" s="226"/>
      <c r="TEE12" s="226"/>
      <c r="TEF12" s="226"/>
      <c r="TEG12" s="226"/>
      <c r="TEH12" s="226"/>
      <c r="TEI12" s="226"/>
      <c r="TEJ12" s="226"/>
      <c r="TEK12" s="226"/>
      <c r="TEL12" s="226"/>
      <c r="TEM12" s="226"/>
      <c r="TEN12" s="226"/>
      <c r="TEO12" s="226"/>
      <c r="TEP12" s="226"/>
      <c r="TEQ12" s="226"/>
      <c r="TER12" s="226"/>
      <c r="TES12" s="226"/>
      <c r="TET12" s="226"/>
      <c r="TEU12" s="226"/>
      <c r="TEV12" s="226"/>
      <c r="TEW12" s="226"/>
      <c r="TEX12" s="226"/>
      <c r="TEY12" s="226"/>
      <c r="TEZ12" s="226"/>
      <c r="TFA12" s="226"/>
      <c r="TFB12" s="226"/>
      <c r="TFC12" s="226"/>
      <c r="TFD12" s="226"/>
      <c r="TFE12" s="226"/>
      <c r="TFF12" s="226"/>
      <c r="TFG12" s="226"/>
      <c r="TFH12" s="226"/>
      <c r="TFI12" s="226"/>
      <c r="TFJ12" s="226"/>
      <c r="TFK12" s="226"/>
      <c r="TFL12" s="226"/>
      <c r="TFM12" s="226"/>
      <c r="TFN12" s="226"/>
      <c r="TFO12" s="226"/>
      <c r="TFP12" s="226"/>
      <c r="TFQ12" s="226"/>
      <c r="TFR12" s="226"/>
      <c r="TFS12" s="226"/>
      <c r="TFT12" s="226"/>
      <c r="TFU12" s="226"/>
      <c r="TFV12" s="226"/>
      <c r="TFW12" s="226"/>
      <c r="TFX12" s="226"/>
      <c r="TFY12" s="226"/>
      <c r="TFZ12" s="226"/>
      <c r="TGA12" s="226"/>
      <c r="TGB12" s="226"/>
      <c r="TGC12" s="226"/>
      <c r="TGD12" s="226"/>
      <c r="TGE12" s="226"/>
      <c r="TGF12" s="226"/>
      <c r="TGG12" s="226"/>
      <c r="TGH12" s="226"/>
      <c r="TGI12" s="226"/>
      <c r="TGJ12" s="226"/>
      <c r="TGK12" s="226"/>
      <c r="TGL12" s="226"/>
      <c r="TGM12" s="226"/>
      <c r="TGN12" s="226"/>
      <c r="TGO12" s="226"/>
      <c r="TGP12" s="226"/>
      <c r="TGQ12" s="226"/>
      <c r="TGR12" s="226"/>
      <c r="TGS12" s="226"/>
      <c r="TGT12" s="226"/>
      <c r="TGU12" s="226"/>
      <c r="TGV12" s="226"/>
      <c r="TGW12" s="226"/>
      <c r="TGX12" s="226"/>
      <c r="TGY12" s="226"/>
      <c r="TGZ12" s="226"/>
      <c r="THA12" s="226"/>
      <c r="THB12" s="226"/>
      <c r="THC12" s="226"/>
      <c r="THD12" s="226"/>
      <c r="THE12" s="226"/>
      <c r="THF12" s="226"/>
      <c r="THG12" s="226"/>
      <c r="THH12" s="226"/>
      <c r="THI12" s="226"/>
      <c r="THJ12" s="226"/>
      <c r="THK12" s="226"/>
      <c r="THL12" s="226"/>
      <c r="THM12" s="226"/>
      <c r="THN12" s="226"/>
      <c r="THO12" s="226"/>
      <c r="THP12" s="226"/>
      <c r="THQ12" s="226"/>
      <c r="THR12" s="226"/>
      <c r="THS12" s="226"/>
      <c r="THT12" s="226"/>
      <c r="THU12" s="226"/>
      <c r="THV12" s="226"/>
      <c r="THW12" s="226"/>
      <c r="THX12" s="226"/>
      <c r="THY12" s="226"/>
      <c r="THZ12" s="226"/>
      <c r="TIA12" s="226"/>
      <c r="TIB12" s="226"/>
      <c r="TIC12" s="226"/>
      <c r="TID12" s="226"/>
      <c r="TIE12" s="226"/>
      <c r="TIF12" s="226"/>
      <c r="TIG12" s="226"/>
      <c r="TIH12" s="226"/>
      <c r="TII12" s="226"/>
      <c r="TIJ12" s="226"/>
      <c r="TIK12" s="226"/>
      <c r="TIL12" s="226"/>
      <c r="TIM12" s="226"/>
      <c r="TIN12" s="226"/>
      <c r="TIO12" s="226"/>
      <c r="TIP12" s="226"/>
      <c r="TIQ12" s="226"/>
      <c r="TIR12" s="226"/>
      <c r="TIS12" s="226"/>
      <c r="TIT12" s="226"/>
      <c r="TIU12" s="226"/>
      <c r="TIV12" s="226"/>
      <c r="TIW12" s="226"/>
      <c r="TIX12" s="226"/>
      <c r="TIY12" s="226"/>
      <c r="TIZ12" s="226"/>
      <c r="TJA12" s="226"/>
      <c r="TJB12" s="226"/>
      <c r="TJC12" s="226"/>
      <c r="TJD12" s="226"/>
      <c r="TJE12" s="226"/>
      <c r="TJF12" s="226"/>
      <c r="TJG12" s="226"/>
      <c r="TJH12" s="226"/>
      <c r="TJI12" s="226"/>
      <c r="TJJ12" s="226"/>
      <c r="TJK12" s="226"/>
      <c r="TJL12" s="226"/>
      <c r="TJM12" s="226"/>
      <c r="TJN12" s="226"/>
      <c r="TJO12" s="226"/>
      <c r="TJP12" s="226"/>
      <c r="TJQ12" s="226"/>
      <c r="TJR12" s="226"/>
      <c r="TJS12" s="226"/>
      <c r="TJT12" s="226"/>
      <c r="TJU12" s="226"/>
      <c r="TJV12" s="226"/>
      <c r="TJW12" s="226"/>
      <c r="TJX12" s="226"/>
      <c r="TJY12" s="226"/>
      <c r="TJZ12" s="226"/>
      <c r="TKA12" s="226"/>
      <c r="TKB12" s="226"/>
      <c r="TKC12" s="226"/>
      <c r="TKD12" s="226"/>
      <c r="TKE12" s="226"/>
      <c r="TKF12" s="226"/>
      <c r="TKG12" s="226"/>
      <c r="TKH12" s="226"/>
      <c r="TKI12" s="226"/>
      <c r="TKJ12" s="226"/>
      <c r="TKK12" s="226"/>
      <c r="TKL12" s="226"/>
      <c r="TKM12" s="226"/>
      <c r="TKN12" s="226"/>
      <c r="TKO12" s="226"/>
      <c r="TKP12" s="226"/>
      <c r="TKQ12" s="226"/>
      <c r="TKR12" s="226"/>
      <c r="TKS12" s="226"/>
      <c r="TKT12" s="226"/>
      <c r="TKU12" s="226"/>
      <c r="TKV12" s="226"/>
      <c r="TKW12" s="226"/>
      <c r="TKX12" s="226"/>
      <c r="TKY12" s="226"/>
      <c r="TKZ12" s="226"/>
      <c r="TLA12" s="226"/>
      <c r="TLB12" s="226"/>
      <c r="TLC12" s="226"/>
      <c r="TLD12" s="226"/>
      <c r="TLE12" s="226"/>
      <c r="TLF12" s="226"/>
      <c r="TLG12" s="226"/>
      <c r="TLH12" s="226"/>
      <c r="TLI12" s="226"/>
      <c r="TLJ12" s="226"/>
      <c r="TLK12" s="226"/>
      <c r="TLL12" s="226"/>
      <c r="TLM12" s="226"/>
      <c r="TLN12" s="226"/>
      <c r="TLO12" s="226"/>
      <c r="TLP12" s="226"/>
      <c r="TLQ12" s="226"/>
      <c r="TLR12" s="226"/>
      <c r="TLS12" s="226"/>
      <c r="TLT12" s="226"/>
      <c r="TLU12" s="226"/>
      <c r="TLV12" s="226"/>
      <c r="TLW12" s="226"/>
      <c r="TLX12" s="226"/>
      <c r="TLY12" s="226"/>
      <c r="TLZ12" s="226"/>
      <c r="TMA12" s="226"/>
      <c r="TMB12" s="226"/>
      <c r="TMC12" s="226"/>
      <c r="TMD12" s="226"/>
      <c r="TME12" s="226"/>
      <c r="TMF12" s="226"/>
      <c r="TMG12" s="226"/>
      <c r="TMH12" s="226"/>
      <c r="TMI12" s="226"/>
      <c r="TMJ12" s="226"/>
      <c r="TMK12" s="226"/>
      <c r="TML12" s="226"/>
      <c r="TMM12" s="226"/>
      <c r="TMN12" s="226"/>
      <c r="TMO12" s="226"/>
      <c r="TMP12" s="226"/>
      <c r="TMQ12" s="226"/>
      <c r="TMR12" s="226"/>
      <c r="TMS12" s="226"/>
      <c r="TMT12" s="226"/>
      <c r="TMU12" s="226"/>
      <c r="TMV12" s="226"/>
      <c r="TMW12" s="226"/>
      <c r="TMX12" s="226"/>
      <c r="TMY12" s="226"/>
      <c r="TMZ12" s="226"/>
      <c r="TNA12" s="226"/>
      <c r="TNB12" s="226"/>
      <c r="TNC12" s="226"/>
      <c r="TND12" s="226"/>
      <c r="TNE12" s="226"/>
      <c r="TNF12" s="226"/>
      <c r="TNG12" s="226"/>
      <c r="TNH12" s="226"/>
      <c r="TNI12" s="226"/>
      <c r="TNJ12" s="226"/>
      <c r="TNK12" s="226"/>
      <c r="TNL12" s="226"/>
      <c r="TNM12" s="226"/>
      <c r="TNN12" s="226"/>
      <c r="TNO12" s="226"/>
      <c r="TNP12" s="226"/>
      <c r="TNQ12" s="226"/>
      <c r="TNR12" s="226"/>
      <c r="TNS12" s="226"/>
      <c r="TNT12" s="226"/>
      <c r="TNU12" s="226"/>
      <c r="TNV12" s="226"/>
      <c r="TNW12" s="226"/>
      <c r="TNX12" s="226"/>
      <c r="TNY12" s="226"/>
      <c r="TNZ12" s="226"/>
      <c r="TOA12" s="226"/>
      <c r="TOB12" s="226"/>
      <c r="TOC12" s="226"/>
      <c r="TOD12" s="226"/>
      <c r="TOE12" s="226"/>
      <c r="TOF12" s="226"/>
      <c r="TOG12" s="226"/>
      <c r="TOH12" s="226"/>
      <c r="TOI12" s="226"/>
      <c r="TOJ12" s="226"/>
      <c r="TOK12" s="226"/>
      <c r="TOL12" s="226"/>
      <c r="TOM12" s="226"/>
      <c r="TON12" s="226"/>
      <c r="TOO12" s="226"/>
      <c r="TOP12" s="226"/>
      <c r="TOQ12" s="226"/>
      <c r="TOR12" s="226"/>
      <c r="TOS12" s="226"/>
      <c r="TOT12" s="226"/>
      <c r="TOU12" s="226"/>
      <c r="TOV12" s="226"/>
      <c r="TOW12" s="226"/>
      <c r="TOX12" s="226"/>
      <c r="TOY12" s="226"/>
      <c r="TOZ12" s="226"/>
      <c r="TPA12" s="226"/>
      <c r="TPB12" s="226"/>
      <c r="TPC12" s="226"/>
      <c r="TPD12" s="226"/>
      <c r="TPE12" s="226"/>
      <c r="TPF12" s="226"/>
      <c r="TPG12" s="226"/>
      <c r="TPH12" s="226"/>
      <c r="TPI12" s="226"/>
      <c r="TPJ12" s="226"/>
      <c r="TPK12" s="226"/>
      <c r="TPL12" s="226"/>
      <c r="TPM12" s="226"/>
      <c r="TPN12" s="226"/>
      <c r="TPO12" s="226"/>
      <c r="TPP12" s="226"/>
      <c r="TPQ12" s="226"/>
      <c r="TPR12" s="226"/>
      <c r="TPS12" s="226"/>
      <c r="TPT12" s="226"/>
      <c r="TPU12" s="226"/>
      <c r="TPV12" s="226"/>
      <c r="TPW12" s="226"/>
      <c r="TPX12" s="226"/>
      <c r="TPY12" s="226"/>
      <c r="TPZ12" s="226"/>
      <c r="TQA12" s="226"/>
      <c r="TQB12" s="226"/>
      <c r="TQC12" s="226"/>
      <c r="TQD12" s="226"/>
      <c r="TQE12" s="226"/>
      <c r="TQF12" s="226"/>
      <c r="TQG12" s="226"/>
      <c r="TQH12" s="226"/>
      <c r="TQI12" s="226"/>
      <c r="TQJ12" s="226"/>
      <c r="TQK12" s="226"/>
      <c r="TQL12" s="226"/>
      <c r="TQM12" s="226"/>
      <c r="TQN12" s="226"/>
      <c r="TQO12" s="226"/>
      <c r="TQP12" s="226"/>
      <c r="TQQ12" s="226"/>
      <c r="TQR12" s="226"/>
      <c r="TQS12" s="226"/>
      <c r="TQT12" s="226"/>
      <c r="TQU12" s="226"/>
      <c r="TQV12" s="226"/>
      <c r="TQW12" s="226"/>
      <c r="TQX12" s="226"/>
      <c r="TQY12" s="226"/>
      <c r="TQZ12" s="226"/>
      <c r="TRA12" s="226"/>
      <c r="TRB12" s="226"/>
      <c r="TRC12" s="226"/>
      <c r="TRD12" s="226"/>
      <c r="TRE12" s="226"/>
      <c r="TRF12" s="226"/>
      <c r="TRG12" s="226"/>
      <c r="TRH12" s="226"/>
      <c r="TRI12" s="226"/>
      <c r="TRJ12" s="226"/>
      <c r="TRK12" s="226"/>
      <c r="TRL12" s="226"/>
      <c r="TRM12" s="226"/>
      <c r="TRN12" s="226"/>
      <c r="TRO12" s="226"/>
      <c r="TRP12" s="226"/>
      <c r="TRQ12" s="226"/>
      <c r="TRR12" s="226"/>
      <c r="TRS12" s="226"/>
      <c r="TRT12" s="226"/>
      <c r="TRU12" s="226"/>
      <c r="TRV12" s="226"/>
      <c r="TRW12" s="226"/>
      <c r="TRX12" s="226"/>
      <c r="TRY12" s="226"/>
      <c r="TRZ12" s="226"/>
      <c r="TSA12" s="226"/>
      <c r="TSB12" s="226"/>
      <c r="TSC12" s="226"/>
      <c r="TSD12" s="226"/>
      <c r="TSE12" s="226"/>
      <c r="TSF12" s="226"/>
      <c r="TSG12" s="226"/>
      <c r="TSH12" s="226"/>
      <c r="TSI12" s="226"/>
      <c r="TSJ12" s="226"/>
      <c r="TSK12" s="226"/>
      <c r="TSL12" s="226"/>
      <c r="TSM12" s="226"/>
      <c r="TSN12" s="226"/>
      <c r="TSO12" s="226"/>
      <c r="TSP12" s="226"/>
      <c r="TSQ12" s="226"/>
      <c r="TSR12" s="226"/>
      <c r="TSS12" s="226"/>
      <c r="TST12" s="226"/>
      <c r="TSU12" s="226"/>
      <c r="TSV12" s="226"/>
      <c r="TSW12" s="226"/>
      <c r="TSX12" s="226"/>
      <c r="TSY12" s="226"/>
      <c r="TSZ12" s="226"/>
      <c r="TTA12" s="226"/>
      <c r="TTB12" s="226"/>
      <c r="TTC12" s="226"/>
      <c r="TTD12" s="226"/>
      <c r="TTE12" s="226"/>
      <c r="TTF12" s="226"/>
      <c r="TTG12" s="226"/>
      <c r="TTH12" s="226"/>
      <c r="TTI12" s="226"/>
      <c r="TTJ12" s="226"/>
      <c r="TTK12" s="226"/>
      <c r="TTL12" s="226"/>
      <c r="TTM12" s="226"/>
      <c r="TTN12" s="226"/>
      <c r="TTO12" s="226"/>
      <c r="TTP12" s="226"/>
      <c r="TTQ12" s="226"/>
      <c r="TTR12" s="226"/>
      <c r="TTS12" s="226"/>
      <c r="TTT12" s="226"/>
      <c r="TTU12" s="226"/>
      <c r="TTV12" s="226"/>
      <c r="TTW12" s="226"/>
      <c r="TTX12" s="226"/>
      <c r="TTY12" s="226"/>
      <c r="TTZ12" s="226"/>
      <c r="TUA12" s="226"/>
      <c r="TUB12" s="226"/>
      <c r="TUC12" s="226"/>
      <c r="TUD12" s="226"/>
      <c r="TUE12" s="226"/>
      <c r="TUF12" s="226"/>
      <c r="TUG12" s="226"/>
      <c r="TUH12" s="226"/>
      <c r="TUI12" s="226"/>
      <c r="TUJ12" s="226"/>
      <c r="TUK12" s="226"/>
      <c r="TUL12" s="226"/>
      <c r="TUM12" s="226"/>
      <c r="TUN12" s="226"/>
      <c r="TUO12" s="226"/>
      <c r="TUP12" s="226"/>
      <c r="TUQ12" s="226"/>
      <c r="TUR12" s="226"/>
      <c r="TUS12" s="226"/>
      <c r="TUT12" s="226"/>
      <c r="TUU12" s="226"/>
      <c r="TUV12" s="226"/>
      <c r="TUW12" s="226"/>
      <c r="TUX12" s="226"/>
      <c r="TUY12" s="226"/>
      <c r="TUZ12" s="226"/>
      <c r="TVA12" s="226"/>
      <c r="TVB12" s="226"/>
      <c r="TVC12" s="226"/>
      <c r="TVD12" s="226"/>
      <c r="TVE12" s="226"/>
      <c r="TVF12" s="226"/>
      <c r="TVG12" s="226"/>
      <c r="TVH12" s="226"/>
      <c r="TVI12" s="226"/>
      <c r="TVJ12" s="226"/>
      <c r="TVK12" s="226"/>
      <c r="TVL12" s="226"/>
      <c r="TVM12" s="226"/>
      <c r="TVN12" s="226"/>
      <c r="TVO12" s="226"/>
      <c r="TVP12" s="226"/>
      <c r="TVQ12" s="226"/>
      <c r="TVR12" s="226"/>
      <c r="TVS12" s="226"/>
      <c r="TVT12" s="226"/>
      <c r="TVU12" s="226"/>
      <c r="TVV12" s="226"/>
      <c r="TVW12" s="226"/>
      <c r="TVX12" s="226"/>
      <c r="TVY12" s="226"/>
      <c r="TVZ12" s="226"/>
      <c r="TWA12" s="226"/>
      <c r="TWB12" s="226"/>
      <c r="TWC12" s="226"/>
      <c r="TWD12" s="226"/>
      <c r="TWE12" s="226"/>
      <c r="TWF12" s="226"/>
      <c r="TWG12" s="226"/>
      <c r="TWH12" s="226"/>
      <c r="TWI12" s="226"/>
      <c r="TWJ12" s="226"/>
      <c r="TWK12" s="226"/>
      <c r="TWL12" s="226"/>
      <c r="TWM12" s="226"/>
      <c r="TWN12" s="226"/>
      <c r="TWO12" s="226"/>
      <c r="TWP12" s="226"/>
      <c r="TWQ12" s="226"/>
      <c r="TWR12" s="226"/>
      <c r="TWS12" s="226"/>
      <c r="TWT12" s="226"/>
      <c r="TWU12" s="226"/>
      <c r="TWV12" s="226"/>
      <c r="TWW12" s="226"/>
      <c r="TWX12" s="226"/>
      <c r="TWY12" s="226"/>
      <c r="TWZ12" s="226"/>
      <c r="TXA12" s="226"/>
      <c r="TXB12" s="226"/>
      <c r="TXC12" s="226"/>
      <c r="TXD12" s="226"/>
      <c r="TXE12" s="226"/>
      <c r="TXF12" s="226"/>
      <c r="TXG12" s="226"/>
      <c r="TXH12" s="226"/>
      <c r="TXI12" s="226"/>
      <c r="TXJ12" s="226"/>
      <c r="TXK12" s="226"/>
      <c r="TXL12" s="226"/>
      <c r="TXM12" s="226"/>
      <c r="TXN12" s="226"/>
      <c r="TXO12" s="226"/>
      <c r="TXP12" s="226"/>
      <c r="TXQ12" s="226"/>
      <c r="TXR12" s="226"/>
      <c r="TXS12" s="226"/>
      <c r="TXT12" s="226"/>
      <c r="TXU12" s="226"/>
      <c r="TXV12" s="226"/>
      <c r="TXW12" s="226"/>
      <c r="TXX12" s="226"/>
      <c r="TXY12" s="226"/>
      <c r="TXZ12" s="226"/>
      <c r="TYA12" s="226"/>
      <c r="TYB12" s="226"/>
      <c r="TYC12" s="226"/>
      <c r="TYD12" s="226"/>
      <c r="TYE12" s="226"/>
      <c r="TYF12" s="226"/>
      <c r="TYG12" s="226"/>
      <c r="TYH12" s="226"/>
      <c r="TYI12" s="226"/>
      <c r="TYJ12" s="226"/>
      <c r="TYK12" s="226"/>
      <c r="TYL12" s="226"/>
      <c r="TYM12" s="226"/>
      <c r="TYN12" s="226"/>
      <c r="TYO12" s="226"/>
      <c r="TYP12" s="226"/>
      <c r="TYQ12" s="226"/>
      <c r="TYR12" s="226"/>
      <c r="TYS12" s="226"/>
      <c r="TYT12" s="226"/>
      <c r="TYU12" s="226"/>
      <c r="TYV12" s="226"/>
      <c r="TYW12" s="226"/>
      <c r="TYX12" s="226"/>
      <c r="TYY12" s="226"/>
      <c r="TYZ12" s="226"/>
      <c r="TZA12" s="226"/>
      <c r="TZB12" s="226"/>
      <c r="TZC12" s="226"/>
      <c r="TZD12" s="226"/>
      <c r="TZE12" s="226"/>
      <c r="TZF12" s="226"/>
      <c r="TZG12" s="226"/>
      <c r="TZH12" s="226"/>
      <c r="TZI12" s="226"/>
      <c r="TZJ12" s="226"/>
      <c r="TZK12" s="226"/>
      <c r="TZL12" s="226"/>
      <c r="TZM12" s="226"/>
      <c r="TZN12" s="226"/>
      <c r="TZO12" s="226"/>
      <c r="TZP12" s="226"/>
      <c r="TZQ12" s="226"/>
      <c r="TZR12" s="226"/>
      <c r="TZS12" s="226"/>
      <c r="TZT12" s="226"/>
      <c r="TZU12" s="226"/>
      <c r="TZV12" s="226"/>
      <c r="TZW12" s="226"/>
      <c r="TZX12" s="226"/>
      <c r="TZY12" s="226"/>
      <c r="TZZ12" s="226"/>
      <c r="UAA12" s="226"/>
      <c r="UAB12" s="226"/>
      <c r="UAC12" s="226"/>
      <c r="UAD12" s="226"/>
      <c r="UAE12" s="226"/>
      <c r="UAF12" s="226"/>
      <c r="UAG12" s="226"/>
      <c r="UAH12" s="226"/>
      <c r="UAI12" s="226"/>
      <c r="UAJ12" s="226"/>
      <c r="UAK12" s="226"/>
      <c r="UAL12" s="226"/>
      <c r="UAM12" s="226"/>
      <c r="UAN12" s="226"/>
      <c r="UAO12" s="226"/>
      <c r="UAP12" s="226"/>
      <c r="UAQ12" s="226"/>
      <c r="UAR12" s="226"/>
      <c r="UAS12" s="226"/>
      <c r="UAT12" s="226"/>
      <c r="UAU12" s="226"/>
      <c r="UAV12" s="226"/>
      <c r="UAW12" s="226"/>
      <c r="UAX12" s="226"/>
      <c r="UAY12" s="226"/>
      <c r="UAZ12" s="226"/>
      <c r="UBA12" s="226"/>
      <c r="UBB12" s="226"/>
      <c r="UBC12" s="226"/>
      <c r="UBD12" s="226"/>
      <c r="UBE12" s="226"/>
      <c r="UBF12" s="226"/>
      <c r="UBG12" s="226"/>
      <c r="UBH12" s="226"/>
      <c r="UBI12" s="226"/>
      <c r="UBJ12" s="226"/>
      <c r="UBK12" s="226"/>
      <c r="UBL12" s="226"/>
      <c r="UBM12" s="226"/>
      <c r="UBN12" s="226"/>
      <c r="UBO12" s="226"/>
      <c r="UBP12" s="226"/>
      <c r="UBQ12" s="226"/>
      <c r="UBR12" s="226"/>
      <c r="UBS12" s="226"/>
      <c r="UBT12" s="226"/>
      <c r="UBU12" s="226"/>
      <c r="UBV12" s="226"/>
      <c r="UBW12" s="226"/>
      <c r="UBX12" s="226"/>
      <c r="UBY12" s="226"/>
      <c r="UBZ12" s="226"/>
      <c r="UCA12" s="226"/>
      <c r="UCB12" s="226"/>
      <c r="UCC12" s="226"/>
      <c r="UCD12" s="226"/>
      <c r="UCE12" s="226"/>
      <c r="UCF12" s="226"/>
      <c r="UCG12" s="226"/>
      <c r="UCH12" s="226"/>
      <c r="UCI12" s="226"/>
      <c r="UCJ12" s="226"/>
      <c r="UCK12" s="226"/>
      <c r="UCL12" s="226"/>
      <c r="UCM12" s="226"/>
      <c r="UCN12" s="226"/>
      <c r="UCO12" s="226"/>
      <c r="UCP12" s="226"/>
      <c r="UCQ12" s="226"/>
      <c r="UCR12" s="226"/>
      <c r="UCS12" s="226"/>
      <c r="UCT12" s="226"/>
      <c r="UCU12" s="226"/>
      <c r="UCV12" s="226"/>
      <c r="UCW12" s="226"/>
      <c r="UCX12" s="226"/>
      <c r="UCY12" s="226"/>
      <c r="UCZ12" s="226"/>
      <c r="UDA12" s="226"/>
      <c r="UDB12" s="226"/>
      <c r="UDC12" s="226"/>
      <c r="UDD12" s="226"/>
      <c r="UDE12" s="226"/>
      <c r="UDF12" s="226"/>
      <c r="UDG12" s="226"/>
      <c r="UDH12" s="226"/>
      <c r="UDI12" s="226"/>
      <c r="UDJ12" s="226"/>
      <c r="UDK12" s="226"/>
      <c r="UDL12" s="226"/>
      <c r="UDM12" s="226"/>
      <c r="UDN12" s="226"/>
      <c r="UDO12" s="226"/>
      <c r="UDP12" s="226"/>
      <c r="UDQ12" s="226"/>
      <c r="UDR12" s="226"/>
      <c r="UDS12" s="226"/>
      <c r="UDT12" s="226"/>
      <c r="UDU12" s="226"/>
      <c r="UDV12" s="226"/>
      <c r="UDW12" s="226"/>
      <c r="UDX12" s="226"/>
      <c r="UDY12" s="226"/>
      <c r="UDZ12" s="226"/>
      <c r="UEA12" s="226"/>
      <c r="UEB12" s="226"/>
      <c r="UEC12" s="226"/>
      <c r="UED12" s="226"/>
      <c r="UEE12" s="226"/>
      <c r="UEF12" s="226"/>
      <c r="UEG12" s="226"/>
      <c r="UEH12" s="226"/>
      <c r="UEI12" s="226"/>
      <c r="UEJ12" s="226"/>
      <c r="UEK12" s="226"/>
      <c r="UEL12" s="226"/>
      <c r="UEM12" s="226"/>
      <c r="UEN12" s="226"/>
      <c r="UEO12" s="226"/>
      <c r="UEP12" s="226"/>
      <c r="UEQ12" s="226"/>
      <c r="UER12" s="226"/>
      <c r="UES12" s="226"/>
      <c r="UET12" s="226"/>
      <c r="UEU12" s="226"/>
      <c r="UEV12" s="226"/>
      <c r="UEW12" s="226"/>
      <c r="UEX12" s="226"/>
      <c r="UEY12" s="226"/>
      <c r="UEZ12" s="226"/>
      <c r="UFA12" s="226"/>
      <c r="UFB12" s="226"/>
      <c r="UFC12" s="226"/>
      <c r="UFD12" s="226"/>
      <c r="UFE12" s="226"/>
      <c r="UFF12" s="226"/>
      <c r="UFG12" s="226"/>
      <c r="UFH12" s="226"/>
      <c r="UFI12" s="226"/>
      <c r="UFJ12" s="226"/>
      <c r="UFK12" s="226"/>
      <c r="UFL12" s="226"/>
      <c r="UFM12" s="226"/>
      <c r="UFN12" s="226"/>
      <c r="UFO12" s="226"/>
      <c r="UFP12" s="226"/>
      <c r="UFQ12" s="226"/>
      <c r="UFR12" s="226"/>
      <c r="UFS12" s="226"/>
      <c r="UFT12" s="226"/>
      <c r="UFU12" s="226"/>
      <c r="UFV12" s="226"/>
      <c r="UFW12" s="226"/>
      <c r="UFX12" s="226"/>
      <c r="UFY12" s="226"/>
      <c r="UFZ12" s="226"/>
      <c r="UGA12" s="226"/>
      <c r="UGB12" s="226"/>
      <c r="UGC12" s="226"/>
      <c r="UGD12" s="226"/>
      <c r="UGE12" s="226"/>
      <c r="UGF12" s="226"/>
      <c r="UGG12" s="226"/>
      <c r="UGH12" s="226"/>
      <c r="UGI12" s="226"/>
      <c r="UGJ12" s="226"/>
      <c r="UGK12" s="226"/>
      <c r="UGL12" s="226"/>
      <c r="UGM12" s="226"/>
      <c r="UGN12" s="226"/>
      <c r="UGO12" s="226"/>
      <c r="UGP12" s="226"/>
      <c r="UGQ12" s="226"/>
      <c r="UGR12" s="226"/>
      <c r="UGS12" s="226"/>
      <c r="UGT12" s="226"/>
      <c r="UGU12" s="226"/>
      <c r="UGV12" s="226"/>
      <c r="UGW12" s="226"/>
      <c r="UGX12" s="226"/>
      <c r="UGY12" s="226"/>
      <c r="UGZ12" s="226"/>
      <c r="UHA12" s="226"/>
      <c r="UHB12" s="226"/>
      <c r="UHC12" s="226"/>
      <c r="UHD12" s="226"/>
      <c r="UHE12" s="226"/>
      <c r="UHF12" s="226"/>
      <c r="UHG12" s="226"/>
      <c r="UHH12" s="226"/>
      <c r="UHI12" s="226"/>
      <c r="UHJ12" s="226"/>
      <c r="UHK12" s="226"/>
      <c r="UHL12" s="226"/>
      <c r="UHM12" s="226"/>
      <c r="UHN12" s="226"/>
      <c r="UHO12" s="226"/>
      <c r="UHP12" s="226"/>
      <c r="UHQ12" s="226"/>
      <c r="UHR12" s="226"/>
      <c r="UHS12" s="226"/>
      <c r="UHT12" s="226"/>
      <c r="UHU12" s="226"/>
      <c r="UHV12" s="226"/>
      <c r="UHW12" s="226"/>
      <c r="UHX12" s="226"/>
      <c r="UHY12" s="226"/>
      <c r="UHZ12" s="226"/>
      <c r="UIA12" s="226"/>
      <c r="UIB12" s="226"/>
      <c r="UIC12" s="226"/>
      <c r="UID12" s="226"/>
      <c r="UIE12" s="226"/>
      <c r="UIF12" s="226"/>
      <c r="UIG12" s="226"/>
      <c r="UIH12" s="226"/>
      <c r="UII12" s="226"/>
      <c r="UIJ12" s="226"/>
      <c r="UIK12" s="226"/>
      <c r="UIL12" s="226"/>
      <c r="UIM12" s="226"/>
      <c r="UIN12" s="226"/>
      <c r="UIO12" s="226"/>
      <c r="UIP12" s="226"/>
      <c r="UIQ12" s="226"/>
      <c r="UIR12" s="226"/>
      <c r="UIS12" s="226"/>
      <c r="UIT12" s="226"/>
      <c r="UIU12" s="226"/>
      <c r="UIV12" s="226"/>
      <c r="UIW12" s="226"/>
      <c r="UIX12" s="226"/>
      <c r="UIY12" s="226"/>
      <c r="UIZ12" s="226"/>
      <c r="UJA12" s="226"/>
      <c r="UJB12" s="226"/>
      <c r="UJC12" s="226"/>
      <c r="UJD12" s="226"/>
      <c r="UJE12" s="226"/>
      <c r="UJF12" s="226"/>
      <c r="UJG12" s="226"/>
      <c r="UJH12" s="226"/>
      <c r="UJI12" s="226"/>
      <c r="UJJ12" s="226"/>
      <c r="UJK12" s="226"/>
      <c r="UJL12" s="226"/>
      <c r="UJM12" s="226"/>
      <c r="UJN12" s="226"/>
      <c r="UJO12" s="226"/>
      <c r="UJP12" s="226"/>
      <c r="UJQ12" s="226"/>
      <c r="UJR12" s="226"/>
      <c r="UJS12" s="226"/>
      <c r="UJT12" s="226"/>
      <c r="UJU12" s="226"/>
      <c r="UJV12" s="226"/>
      <c r="UJW12" s="226"/>
      <c r="UJX12" s="226"/>
      <c r="UJY12" s="226"/>
      <c r="UJZ12" s="226"/>
      <c r="UKA12" s="226"/>
      <c r="UKB12" s="226"/>
      <c r="UKC12" s="226"/>
      <c r="UKD12" s="226"/>
      <c r="UKE12" s="226"/>
      <c r="UKF12" s="226"/>
      <c r="UKG12" s="226"/>
      <c r="UKH12" s="226"/>
      <c r="UKI12" s="226"/>
      <c r="UKJ12" s="226"/>
      <c r="UKK12" s="226"/>
      <c r="UKL12" s="226"/>
      <c r="UKM12" s="226"/>
      <c r="UKN12" s="226"/>
      <c r="UKO12" s="226"/>
      <c r="UKP12" s="226"/>
      <c r="UKQ12" s="226"/>
      <c r="UKR12" s="226"/>
      <c r="UKS12" s="226"/>
      <c r="UKT12" s="226"/>
      <c r="UKU12" s="226"/>
      <c r="UKV12" s="226"/>
      <c r="UKW12" s="226"/>
      <c r="UKX12" s="226"/>
      <c r="UKY12" s="226"/>
      <c r="UKZ12" s="226"/>
      <c r="ULA12" s="226"/>
      <c r="ULB12" s="226"/>
      <c r="ULC12" s="226"/>
      <c r="ULD12" s="226"/>
      <c r="ULE12" s="226"/>
      <c r="ULF12" s="226"/>
      <c r="ULG12" s="226"/>
      <c r="ULH12" s="226"/>
      <c r="ULI12" s="226"/>
      <c r="ULJ12" s="226"/>
      <c r="ULK12" s="226"/>
      <c r="ULL12" s="226"/>
      <c r="ULM12" s="226"/>
      <c r="ULN12" s="226"/>
      <c r="ULO12" s="226"/>
      <c r="ULP12" s="226"/>
      <c r="ULQ12" s="226"/>
      <c r="ULR12" s="226"/>
      <c r="ULS12" s="226"/>
      <c r="ULT12" s="226"/>
      <c r="ULU12" s="226"/>
      <c r="ULV12" s="226"/>
      <c r="ULW12" s="226"/>
      <c r="ULX12" s="226"/>
      <c r="ULY12" s="226"/>
      <c r="ULZ12" s="226"/>
      <c r="UMA12" s="226"/>
      <c r="UMB12" s="226"/>
      <c r="UMC12" s="226"/>
      <c r="UMD12" s="226"/>
      <c r="UME12" s="226"/>
      <c r="UMF12" s="226"/>
      <c r="UMG12" s="226"/>
      <c r="UMH12" s="226"/>
      <c r="UMI12" s="226"/>
      <c r="UMJ12" s="226"/>
      <c r="UMK12" s="226"/>
      <c r="UML12" s="226"/>
      <c r="UMM12" s="226"/>
      <c r="UMN12" s="226"/>
      <c r="UMO12" s="226"/>
      <c r="UMP12" s="226"/>
      <c r="UMQ12" s="226"/>
      <c r="UMR12" s="226"/>
      <c r="UMS12" s="226"/>
      <c r="UMT12" s="226"/>
      <c r="UMU12" s="226"/>
      <c r="UMV12" s="226"/>
      <c r="UMW12" s="226"/>
      <c r="UMX12" s="226"/>
      <c r="UMY12" s="226"/>
      <c r="UMZ12" s="226"/>
      <c r="UNA12" s="226"/>
      <c r="UNB12" s="226"/>
      <c r="UNC12" s="226"/>
      <c r="UND12" s="226"/>
      <c r="UNE12" s="226"/>
      <c r="UNF12" s="226"/>
      <c r="UNG12" s="226"/>
      <c r="UNH12" s="226"/>
      <c r="UNI12" s="226"/>
      <c r="UNJ12" s="226"/>
      <c r="UNK12" s="226"/>
      <c r="UNL12" s="226"/>
      <c r="UNM12" s="226"/>
      <c r="UNN12" s="226"/>
      <c r="UNO12" s="226"/>
      <c r="UNP12" s="226"/>
      <c r="UNQ12" s="226"/>
      <c r="UNR12" s="226"/>
      <c r="UNS12" s="226"/>
      <c r="UNT12" s="226"/>
      <c r="UNU12" s="226"/>
      <c r="UNV12" s="226"/>
      <c r="UNW12" s="226"/>
      <c r="UNX12" s="226"/>
      <c r="UNY12" s="226"/>
      <c r="UNZ12" s="226"/>
      <c r="UOA12" s="226"/>
      <c r="UOB12" s="226"/>
      <c r="UOC12" s="226"/>
      <c r="UOD12" s="226"/>
      <c r="UOE12" s="226"/>
      <c r="UOF12" s="226"/>
      <c r="UOG12" s="226"/>
      <c r="UOH12" s="226"/>
      <c r="UOI12" s="226"/>
      <c r="UOJ12" s="226"/>
      <c r="UOK12" s="226"/>
      <c r="UOL12" s="226"/>
      <c r="UOM12" s="226"/>
      <c r="UON12" s="226"/>
      <c r="UOO12" s="226"/>
      <c r="UOP12" s="226"/>
      <c r="UOQ12" s="226"/>
      <c r="UOR12" s="226"/>
      <c r="UOS12" s="226"/>
      <c r="UOT12" s="226"/>
      <c r="UOU12" s="226"/>
      <c r="UOV12" s="226"/>
      <c r="UOW12" s="226"/>
      <c r="UOX12" s="226"/>
      <c r="UOY12" s="226"/>
      <c r="UOZ12" s="226"/>
      <c r="UPA12" s="226"/>
      <c r="UPB12" s="226"/>
      <c r="UPC12" s="226"/>
      <c r="UPD12" s="226"/>
      <c r="UPE12" s="226"/>
      <c r="UPF12" s="226"/>
      <c r="UPG12" s="226"/>
      <c r="UPH12" s="226"/>
      <c r="UPI12" s="226"/>
      <c r="UPJ12" s="226"/>
      <c r="UPK12" s="226"/>
      <c r="UPL12" s="226"/>
      <c r="UPM12" s="226"/>
      <c r="UPN12" s="226"/>
      <c r="UPO12" s="226"/>
      <c r="UPP12" s="226"/>
      <c r="UPQ12" s="226"/>
      <c r="UPR12" s="226"/>
      <c r="UPS12" s="226"/>
      <c r="UPT12" s="226"/>
      <c r="UPU12" s="226"/>
      <c r="UPV12" s="226"/>
      <c r="UPW12" s="226"/>
      <c r="UPX12" s="226"/>
      <c r="UPY12" s="226"/>
      <c r="UPZ12" s="226"/>
      <c r="UQA12" s="226"/>
      <c r="UQB12" s="226"/>
      <c r="UQC12" s="226"/>
      <c r="UQD12" s="226"/>
      <c r="UQE12" s="226"/>
      <c r="UQF12" s="226"/>
      <c r="UQG12" s="226"/>
      <c r="UQH12" s="226"/>
      <c r="UQI12" s="226"/>
      <c r="UQJ12" s="226"/>
      <c r="UQK12" s="226"/>
      <c r="UQL12" s="226"/>
      <c r="UQM12" s="226"/>
      <c r="UQN12" s="226"/>
      <c r="UQO12" s="226"/>
      <c r="UQP12" s="226"/>
      <c r="UQQ12" s="226"/>
      <c r="UQR12" s="226"/>
      <c r="UQS12" s="226"/>
      <c r="UQT12" s="226"/>
      <c r="UQU12" s="226"/>
      <c r="UQV12" s="226"/>
      <c r="UQW12" s="226"/>
      <c r="UQX12" s="226"/>
      <c r="UQY12" s="226"/>
      <c r="UQZ12" s="226"/>
      <c r="URA12" s="226"/>
      <c r="URB12" s="226"/>
      <c r="URC12" s="226"/>
      <c r="URD12" s="226"/>
      <c r="URE12" s="226"/>
      <c r="URF12" s="226"/>
      <c r="URG12" s="226"/>
      <c r="URH12" s="226"/>
      <c r="URI12" s="226"/>
      <c r="URJ12" s="226"/>
      <c r="URK12" s="226"/>
      <c r="URL12" s="226"/>
      <c r="URM12" s="226"/>
      <c r="URN12" s="226"/>
      <c r="URO12" s="226"/>
      <c r="URP12" s="226"/>
      <c r="URQ12" s="226"/>
      <c r="URR12" s="226"/>
      <c r="URS12" s="226"/>
      <c r="URT12" s="226"/>
      <c r="URU12" s="226"/>
      <c r="URV12" s="226"/>
      <c r="URW12" s="226"/>
      <c r="URX12" s="226"/>
      <c r="URY12" s="226"/>
      <c r="URZ12" s="226"/>
      <c r="USA12" s="226"/>
      <c r="USB12" s="226"/>
      <c r="USC12" s="226"/>
      <c r="USD12" s="226"/>
      <c r="USE12" s="226"/>
      <c r="USF12" s="226"/>
      <c r="USG12" s="226"/>
      <c r="USH12" s="226"/>
      <c r="USI12" s="226"/>
      <c r="USJ12" s="226"/>
      <c r="USK12" s="226"/>
      <c r="USL12" s="226"/>
      <c r="USM12" s="226"/>
      <c r="USN12" s="226"/>
      <c r="USO12" s="226"/>
      <c r="USP12" s="226"/>
      <c r="USQ12" s="226"/>
      <c r="USR12" s="226"/>
      <c r="USS12" s="226"/>
      <c r="UST12" s="226"/>
      <c r="USU12" s="226"/>
      <c r="USV12" s="226"/>
      <c r="USW12" s="226"/>
      <c r="USX12" s="226"/>
      <c r="USY12" s="226"/>
      <c r="USZ12" s="226"/>
      <c r="UTA12" s="226"/>
      <c r="UTB12" s="226"/>
      <c r="UTC12" s="226"/>
      <c r="UTD12" s="226"/>
      <c r="UTE12" s="226"/>
      <c r="UTF12" s="226"/>
      <c r="UTG12" s="226"/>
      <c r="UTH12" s="226"/>
      <c r="UTI12" s="226"/>
      <c r="UTJ12" s="226"/>
      <c r="UTK12" s="226"/>
      <c r="UTL12" s="226"/>
      <c r="UTM12" s="226"/>
      <c r="UTN12" s="226"/>
      <c r="UTO12" s="226"/>
      <c r="UTP12" s="226"/>
      <c r="UTQ12" s="226"/>
      <c r="UTR12" s="226"/>
      <c r="UTS12" s="226"/>
      <c r="UTT12" s="226"/>
      <c r="UTU12" s="226"/>
      <c r="UTV12" s="226"/>
      <c r="UTW12" s="226"/>
      <c r="UTX12" s="226"/>
      <c r="UTY12" s="226"/>
      <c r="UTZ12" s="226"/>
      <c r="UUA12" s="226"/>
      <c r="UUB12" s="226"/>
      <c r="UUC12" s="226"/>
      <c r="UUD12" s="226"/>
      <c r="UUE12" s="226"/>
      <c r="UUF12" s="226"/>
      <c r="UUG12" s="226"/>
      <c r="UUH12" s="226"/>
      <c r="UUI12" s="226"/>
      <c r="UUJ12" s="226"/>
      <c r="UUK12" s="226"/>
      <c r="UUL12" s="226"/>
      <c r="UUM12" s="226"/>
      <c r="UUN12" s="226"/>
      <c r="UUO12" s="226"/>
      <c r="UUP12" s="226"/>
      <c r="UUQ12" s="226"/>
      <c r="UUR12" s="226"/>
      <c r="UUS12" s="226"/>
      <c r="UUT12" s="226"/>
      <c r="UUU12" s="226"/>
      <c r="UUV12" s="226"/>
      <c r="UUW12" s="226"/>
      <c r="UUX12" s="226"/>
      <c r="UUY12" s="226"/>
      <c r="UUZ12" s="226"/>
      <c r="UVA12" s="226"/>
      <c r="UVB12" s="226"/>
      <c r="UVC12" s="226"/>
      <c r="UVD12" s="226"/>
      <c r="UVE12" s="226"/>
      <c r="UVF12" s="226"/>
      <c r="UVG12" s="226"/>
      <c r="UVH12" s="226"/>
      <c r="UVI12" s="226"/>
      <c r="UVJ12" s="226"/>
      <c r="UVK12" s="226"/>
      <c r="UVL12" s="226"/>
      <c r="UVM12" s="226"/>
      <c r="UVN12" s="226"/>
      <c r="UVO12" s="226"/>
      <c r="UVP12" s="226"/>
      <c r="UVQ12" s="226"/>
      <c r="UVR12" s="226"/>
      <c r="UVS12" s="226"/>
      <c r="UVT12" s="226"/>
      <c r="UVU12" s="226"/>
      <c r="UVV12" s="226"/>
      <c r="UVW12" s="226"/>
      <c r="UVX12" s="226"/>
      <c r="UVY12" s="226"/>
      <c r="UVZ12" s="226"/>
      <c r="UWA12" s="226"/>
      <c r="UWB12" s="226"/>
      <c r="UWC12" s="226"/>
      <c r="UWD12" s="226"/>
      <c r="UWE12" s="226"/>
      <c r="UWF12" s="226"/>
      <c r="UWG12" s="226"/>
      <c r="UWH12" s="226"/>
      <c r="UWI12" s="226"/>
      <c r="UWJ12" s="226"/>
      <c r="UWK12" s="226"/>
      <c r="UWL12" s="226"/>
      <c r="UWM12" s="226"/>
      <c r="UWN12" s="226"/>
      <c r="UWO12" s="226"/>
      <c r="UWP12" s="226"/>
      <c r="UWQ12" s="226"/>
      <c r="UWR12" s="226"/>
      <c r="UWS12" s="226"/>
      <c r="UWT12" s="226"/>
      <c r="UWU12" s="226"/>
      <c r="UWV12" s="226"/>
      <c r="UWW12" s="226"/>
      <c r="UWX12" s="226"/>
      <c r="UWY12" s="226"/>
      <c r="UWZ12" s="226"/>
      <c r="UXA12" s="226"/>
      <c r="UXB12" s="226"/>
      <c r="UXC12" s="226"/>
      <c r="UXD12" s="226"/>
      <c r="UXE12" s="226"/>
      <c r="UXF12" s="226"/>
      <c r="UXG12" s="226"/>
      <c r="UXH12" s="226"/>
      <c r="UXI12" s="226"/>
      <c r="UXJ12" s="226"/>
      <c r="UXK12" s="226"/>
      <c r="UXL12" s="226"/>
      <c r="UXM12" s="226"/>
      <c r="UXN12" s="226"/>
      <c r="UXO12" s="226"/>
      <c r="UXP12" s="226"/>
      <c r="UXQ12" s="226"/>
      <c r="UXR12" s="226"/>
      <c r="UXS12" s="226"/>
      <c r="UXT12" s="226"/>
      <c r="UXU12" s="226"/>
      <c r="UXV12" s="226"/>
      <c r="UXW12" s="226"/>
      <c r="UXX12" s="226"/>
      <c r="UXY12" s="226"/>
      <c r="UXZ12" s="226"/>
      <c r="UYA12" s="226"/>
      <c r="UYB12" s="226"/>
      <c r="UYC12" s="226"/>
      <c r="UYD12" s="226"/>
      <c r="UYE12" s="226"/>
      <c r="UYF12" s="226"/>
      <c r="UYG12" s="226"/>
      <c r="UYH12" s="226"/>
      <c r="UYI12" s="226"/>
      <c r="UYJ12" s="226"/>
      <c r="UYK12" s="226"/>
      <c r="UYL12" s="226"/>
      <c r="UYM12" s="226"/>
      <c r="UYN12" s="226"/>
      <c r="UYO12" s="226"/>
      <c r="UYP12" s="226"/>
      <c r="UYQ12" s="226"/>
      <c r="UYR12" s="226"/>
      <c r="UYS12" s="226"/>
      <c r="UYT12" s="226"/>
      <c r="UYU12" s="226"/>
      <c r="UYV12" s="226"/>
      <c r="UYW12" s="226"/>
      <c r="UYX12" s="226"/>
      <c r="UYY12" s="226"/>
      <c r="UYZ12" s="226"/>
      <c r="UZA12" s="226"/>
      <c r="UZB12" s="226"/>
      <c r="UZC12" s="226"/>
      <c r="UZD12" s="226"/>
      <c r="UZE12" s="226"/>
      <c r="UZF12" s="226"/>
      <c r="UZG12" s="226"/>
      <c r="UZH12" s="226"/>
      <c r="UZI12" s="226"/>
      <c r="UZJ12" s="226"/>
      <c r="UZK12" s="226"/>
      <c r="UZL12" s="226"/>
      <c r="UZM12" s="226"/>
      <c r="UZN12" s="226"/>
      <c r="UZO12" s="226"/>
      <c r="UZP12" s="226"/>
      <c r="UZQ12" s="226"/>
      <c r="UZR12" s="226"/>
      <c r="UZS12" s="226"/>
      <c r="UZT12" s="226"/>
      <c r="UZU12" s="226"/>
      <c r="UZV12" s="226"/>
      <c r="UZW12" s="226"/>
      <c r="UZX12" s="226"/>
      <c r="UZY12" s="226"/>
      <c r="UZZ12" s="226"/>
      <c r="VAA12" s="226"/>
      <c r="VAB12" s="226"/>
      <c r="VAC12" s="226"/>
      <c r="VAD12" s="226"/>
      <c r="VAE12" s="226"/>
      <c r="VAF12" s="226"/>
      <c r="VAG12" s="226"/>
      <c r="VAH12" s="226"/>
      <c r="VAI12" s="226"/>
      <c r="VAJ12" s="226"/>
      <c r="VAK12" s="226"/>
      <c r="VAL12" s="226"/>
      <c r="VAM12" s="226"/>
      <c r="VAN12" s="226"/>
      <c r="VAO12" s="226"/>
      <c r="VAP12" s="226"/>
      <c r="VAQ12" s="226"/>
      <c r="VAR12" s="226"/>
      <c r="VAS12" s="226"/>
      <c r="VAT12" s="226"/>
      <c r="VAU12" s="226"/>
      <c r="VAV12" s="226"/>
      <c r="VAW12" s="226"/>
      <c r="VAX12" s="226"/>
      <c r="VAY12" s="226"/>
      <c r="VAZ12" s="226"/>
      <c r="VBA12" s="226"/>
      <c r="VBB12" s="226"/>
      <c r="VBC12" s="226"/>
      <c r="VBD12" s="226"/>
      <c r="VBE12" s="226"/>
      <c r="VBF12" s="226"/>
      <c r="VBG12" s="226"/>
      <c r="VBH12" s="226"/>
      <c r="VBI12" s="226"/>
      <c r="VBJ12" s="226"/>
      <c r="VBK12" s="226"/>
      <c r="VBL12" s="226"/>
      <c r="VBM12" s="226"/>
      <c r="VBN12" s="226"/>
      <c r="VBO12" s="226"/>
      <c r="VBP12" s="226"/>
      <c r="VBQ12" s="226"/>
      <c r="VBR12" s="226"/>
      <c r="VBS12" s="226"/>
      <c r="VBT12" s="226"/>
      <c r="VBU12" s="226"/>
      <c r="VBV12" s="226"/>
      <c r="VBW12" s="226"/>
      <c r="VBX12" s="226"/>
      <c r="VBY12" s="226"/>
      <c r="VBZ12" s="226"/>
      <c r="VCA12" s="226"/>
      <c r="VCB12" s="226"/>
      <c r="VCC12" s="226"/>
      <c r="VCD12" s="226"/>
      <c r="VCE12" s="226"/>
      <c r="VCF12" s="226"/>
      <c r="VCG12" s="226"/>
      <c r="VCH12" s="226"/>
      <c r="VCI12" s="226"/>
      <c r="VCJ12" s="226"/>
      <c r="VCK12" s="226"/>
      <c r="VCL12" s="226"/>
      <c r="VCM12" s="226"/>
      <c r="VCN12" s="226"/>
      <c r="VCO12" s="226"/>
      <c r="VCP12" s="226"/>
      <c r="VCQ12" s="226"/>
      <c r="VCR12" s="226"/>
      <c r="VCS12" s="226"/>
      <c r="VCT12" s="226"/>
      <c r="VCU12" s="226"/>
      <c r="VCV12" s="226"/>
      <c r="VCW12" s="226"/>
      <c r="VCX12" s="226"/>
      <c r="VCY12" s="226"/>
      <c r="VCZ12" s="226"/>
      <c r="VDA12" s="226"/>
      <c r="VDB12" s="226"/>
      <c r="VDC12" s="226"/>
      <c r="VDD12" s="226"/>
      <c r="VDE12" s="226"/>
      <c r="VDF12" s="226"/>
      <c r="VDG12" s="226"/>
      <c r="VDH12" s="226"/>
      <c r="VDI12" s="226"/>
      <c r="VDJ12" s="226"/>
      <c r="VDK12" s="226"/>
      <c r="VDL12" s="226"/>
      <c r="VDM12" s="226"/>
      <c r="VDN12" s="226"/>
      <c r="VDO12" s="226"/>
      <c r="VDP12" s="226"/>
      <c r="VDQ12" s="226"/>
      <c r="VDR12" s="226"/>
      <c r="VDS12" s="226"/>
      <c r="VDT12" s="226"/>
      <c r="VDU12" s="226"/>
      <c r="VDV12" s="226"/>
      <c r="VDW12" s="226"/>
      <c r="VDX12" s="226"/>
      <c r="VDY12" s="226"/>
      <c r="VDZ12" s="226"/>
      <c r="VEA12" s="226"/>
      <c r="VEB12" s="226"/>
      <c r="VEC12" s="226"/>
      <c r="VED12" s="226"/>
      <c r="VEE12" s="226"/>
      <c r="VEF12" s="226"/>
      <c r="VEG12" s="226"/>
      <c r="VEH12" s="226"/>
      <c r="VEI12" s="226"/>
      <c r="VEJ12" s="226"/>
      <c r="VEK12" s="226"/>
      <c r="VEL12" s="226"/>
      <c r="VEM12" s="226"/>
      <c r="VEN12" s="226"/>
      <c r="VEO12" s="226"/>
      <c r="VEP12" s="226"/>
      <c r="VEQ12" s="226"/>
      <c r="VER12" s="226"/>
      <c r="VES12" s="226"/>
      <c r="VET12" s="226"/>
      <c r="VEU12" s="226"/>
      <c r="VEV12" s="226"/>
      <c r="VEW12" s="226"/>
      <c r="VEX12" s="226"/>
      <c r="VEY12" s="226"/>
      <c r="VEZ12" s="226"/>
      <c r="VFA12" s="226"/>
      <c r="VFB12" s="226"/>
      <c r="VFC12" s="226"/>
      <c r="VFD12" s="226"/>
      <c r="VFE12" s="226"/>
      <c r="VFF12" s="226"/>
      <c r="VFG12" s="226"/>
      <c r="VFH12" s="226"/>
      <c r="VFI12" s="226"/>
      <c r="VFJ12" s="226"/>
      <c r="VFK12" s="226"/>
      <c r="VFL12" s="226"/>
      <c r="VFM12" s="226"/>
      <c r="VFN12" s="226"/>
      <c r="VFO12" s="226"/>
      <c r="VFP12" s="226"/>
      <c r="VFQ12" s="226"/>
      <c r="VFR12" s="226"/>
      <c r="VFS12" s="226"/>
      <c r="VFT12" s="226"/>
      <c r="VFU12" s="226"/>
      <c r="VFV12" s="226"/>
      <c r="VFW12" s="226"/>
      <c r="VFX12" s="226"/>
      <c r="VFY12" s="226"/>
      <c r="VFZ12" s="226"/>
      <c r="VGA12" s="226"/>
      <c r="VGB12" s="226"/>
      <c r="VGC12" s="226"/>
      <c r="VGD12" s="226"/>
      <c r="VGE12" s="226"/>
      <c r="VGF12" s="226"/>
      <c r="VGG12" s="226"/>
      <c r="VGH12" s="226"/>
      <c r="VGI12" s="226"/>
      <c r="VGJ12" s="226"/>
      <c r="VGK12" s="226"/>
      <c r="VGL12" s="226"/>
      <c r="VGM12" s="226"/>
      <c r="VGN12" s="226"/>
      <c r="VGO12" s="226"/>
      <c r="VGP12" s="226"/>
      <c r="VGQ12" s="226"/>
      <c r="VGR12" s="226"/>
      <c r="VGS12" s="226"/>
      <c r="VGT12" s="226"/>
      <c r="VGU12" s="226"/>
      <c r="VGV12" s="226"/>
      <c r="VGW12" s="226"/>
      <c r="VGX12" s="226"/>
      <c r="VGY12" s="226"/>
      <c r="VGZ12" s="226"/>
      <c r="VHA12" s="226"/>
      <c r="VHB12" s="226"/>
      <c r="VHC12" s="226"/>
      <c r="VHD12" s="226"/>
      <c r="VHE12" s="226"/>
      <c r="VHF12" s="226"/>
      <c r="VHG12" s="226"/>
      <c r="VHH12" s="226"/>
      <c r="VHI12" s="226"/>
      <c r="VHJ12" s="226"/>
      <c r="VHK12" s="226"/>
      <c r="VHL12" s="226"/>
      <c r="VHM12" s="226"/>
      <c r="VHN12" s="226"/>
      <c r="VHO12" s="226"/>
      <c r="VHP12" s="226"/>
      <c r="VHQ12" s="226"/>
      <c r="VHR12" s="226"/>
      <c r="VHS12" s="226"/>
      <c r="VHT12" s="226"/>
      <c r="VHU12" s="226"/>
      <c r="VHV12" s="226"/>
      <c r="VHW12" s="226"/>
      <c r="VHX12" s="226"/>
      <c r="VHY12" s="226"/>
      <c r="VHZ12" s="226"/>
      <c r="VIA12" s="226"/>
      <c r="VIB12" s="226"/>
      <c r="VIC12" s="226"/>
      <c r="VID12" s="226"/>
      <c r="VIE12" s="226"/>
      <c r="VIF12" s="226"/>
      <c r="VIG12" s="226"/>
      <c r="VIH12" s="226"/>
      <c r="VII12" s="226"/>
      <c r="VIJ12" s="226"/>
      <c r="VIK12" s="226"/>
      <c r="VIL12" s="226"/>
      <c r="VIM12" s="226"/>
      <c r="VIN12" s="226"/>
      <c r="VIO12" s="226"/>
      <c r="VIP12" s="226"/>
      <c r="VIQ12" s="226"/>
      <c r="VIR12" s="226"/>
      <c r="VIS12" s="226"/>
      <c r="VIT12" s="226"/>
      <c r="VIU12" s="226"/>
      <c r="VIV12" s="226"/>
      <c r="VIW12" s="226"/>
      <c r="VIX12" s="226"/>
      <c r="VIY12" s="226"/>
      <c r="VIZ12" s="226"/>
      <c r="VJA12" s="226"/>
      <c r="VJB12" s="226"/>
      <c r="VJC12" s="226"/>
      <c r="VJD12" s="226"/>
      <c r="VJE12" s="226"/>
      <c r="VJF12" s="226"/>
      <c r="VJG12" s="226"/>
      <c r="VJH12" s="226"/>
      <c r="VJI12" s="226"/>
      <c r="VJJ12" s="226"/>
      <c r="VJK12" s="226"/>
      <c r="VJL12" s="226"/>
      <c r="VJM12" s="226"/>
      <c r="VJN12" s="226"/>
      <c r="VJO12" s="226"/>
      <c r="VJP12" s="226"/>
      <c r="VJQ12" s="226"/>
      <c r="VJR12" s="226"/>
      <c r="VJS12" s="226"/>
      <c r="VJT12" s="226"/>
      <c r="VJU12" s="226"/>
      <c r="VJV12" s="226"/>
      <c r="VJW12" s="226"/>
      <c r="VJX12" s="226"/>
      <c r="VJY12" s="226"/>
      <c r="VJZ12" s="226"/>
      <c r="VKA12" s="226"/>
      <c r="VKB12" s="226"/>
      <c r="VKC12" s="226"/>
      <c r="VKD12" s="226"/>
      <c r="VKE12" s="226"/>
      <c r="VKF12" s="226"/>
      <c r="VKG12" s="226"/>
      <c r="VKH12" s="226"/>
      <c r="VKI12" s="226"/>
      <c r="VKJ12" s="226"/>
      <c r="VKK12" s="226"/>
      <c r="VKL12" s="226"/>
      <c r="VKM12" s="226"/>
      <c r="VKN12" s="226"/>
      <c r="VKO12" s="226"/>
      <c r="VKP12" s="226"/>
      <c r="VKQ12" s="226"/>
      <c r="VKR12" s="226"/>
      <c r="VKS12" s="226"/>
      <c r="VKT12" s="226"/>
      <c r="VKU12" s="226"/>
      <c r="VKV12" s="226"/>
      <c r="VKW12" s="226"/>
      <c r="VKX12" s="226"/>
      <c r="VKY12" s="226"/>
      <c r="VKZ12" s="226"/>
      <c r="VLA12" s="226"/>
      <c r="VLB12" s="226"/>
      <c r="VLC12" s="226"/>
      <c r="VLD12" s="226"/>
      <c r="VLE12" s="226"/>
      <c r="VLF12" s="226"/>
      <c r="VLG12" s="226"/>
      <c r="VLH12" s="226"/>
      <c r="VLI12" s="226"/>
      <c r="VLJ12" s="226"/>
      <c r="VLK12" s="226"/>
      <c r="VLL12" s="226"/>
      <c r="VLM12" s="226"/>
      <c r="VLN12" s="226"/>
      <c r="VLO12" s="226"/>
      <c r="VLP12" s="226"/>
      <c r="VLQ12" s="226"/>
      <c r="VLR12" s="226"/>
      <c r="VLS12" s="226"/>
      <c r="VLT12" s="226"/>
      <c r="VLU12" s="226"/>
      <c r="VLV12" s="226"/>
      <c r="VLW12" s="226"/>
      <c r="VLX12" s="226"/>
      <c r="VLY12" s="226"/>
      <c r="VLZ12" s="226"/>
      <c r="VMA12" s="226"/>
      <c r="VMB12" s="226"/>
      <c r="VMC12" s="226"/>
      <c r="VMD12" s="226"/>
      <c r="VME12" s="226"/>
      <c r="VMF12" s="226"/>
      <c r="VMG12" s="226"/>
      <c r="VMH12" s="226"/>
      <c r="VMI12" s="226"/>
      <c r="VMJ12" s="226"/>
      <c r="VMK12" s="226"/>
      <c r="VML12" s="226"/>
      <c r="VMM12" s="226"/>
      <c r="VMN12" s="226"/>
      <c r="VMO12" s="226"/>
      <c r="VMP12" s="226"/>
      <c r="VMQ12" s="226"/>
      <c r="VMR12" s="226"/>
      <c r="VMS12" s="226"/>
      <c r="VMT12" s="226"/>
      <c r="VMU12" s="226"/>
      <c r="VMV12" s="226"/>
      <c r="VMW12" s="226"/>
      <c r="VMX12" s="226"/>
      <c r="VMY12" s="226"/>
      <c r="VMZ12" s="226"/>
      <c r="VNA12" s="226"/>
      <c r="VNB12" s="226"/>
      <c r="VNC12" s="226"/>
      <c r="VND12" s="226"/>
      <c r="VNE12" s="226"/>
      <c r="VNF12" s="226"/>
      <c r="VNG12" s="226"/>
      <c r="VNH12" s="226"/>
      <c r="VNI12" s="226"/>
      <c r="VNJ12" s="226"/>
      <c r="VNK12" s="226"/>
      <c r="VNL12" s="226"/>
      <c r="VNM12" s="226"/>
      <c r="VNN12" s="226"/>
      <c r="VNO12" s="226"/>
      <c r="VNP12" s="226"/>
      <c r="VNQ12" s="226"/>
      <c r="VNR12" s="226"/>
      <c r="VNS12" s="226"/>
      <c r="VNT12" s="226"/>
      <c r="VNU12" s="226"/>
      <c r="VNV12" s="226"/>
      <c r="VNW12" s="226"/>
      <c r="VNX12" s="226"/>
      <c r="VNY12" s="226"/>
      <c r="VNZ12" s="226"/>
      <c r="VOA12" s="226"/>
      <c r="VOB12" s="226"/>
      <c r="VOC12" s="226"/>
      <c r="VOD12" s="226"/>
      <c r="VOE12" s="226"/>
      <c r="VOF12" s="226"/>
      <c r="VOG12" s="226"/>
      <c r="VOH12" s="226"/>
      <c r="VOI12" s="226"/>
      <c r="VOJ12" s="226"/>
      <c r="VOK12" s="226"/>
      <c r="VOL12" s="226"/>
      <c r="VOM12" s="226"/>
      <c r="VON12" s="226"/>
      <c r="VOO12" s="226"/>
      <c r="VOP12" s="226"/>
      <c r="VOQ12" s="226"/>
      <c r="VOR12" s="226"/>
      <c r="VOS12" s="226"/>
      <c r="VOT12" s="226"/>
      <c r="VOU12" s="226"/>
      <c r="VOV12" s="226"/>
      <c r="VOW12" s="226"/>
      <c r="VOX12" s="226"/>
      <c r="VOY12" s="226"/>
      <c r="VOZ12" s="226"/>
      <c r="VPA12" s="226"/>
      <c r="VPB12" s="226"/>
      <c r="VPC12" s="226"/>
      <c r="VPD12" s="226"/>
      <c r="VPE12" s="226"/>
      <c r="VPF12" s="226"/>
      <c r="VPG12" s="226"/>
      <c r="VPH12" s="226"/>
      <c r="VPI12" s="226"/>
      <c r="VPJ12" s="226"/>
      <c r="VPK12" s="226"/>
      <c r="VPL12" s="226"/>
      <c r="VPM12" s="226"/>
      <c r="VPN12" s="226"/>
      <c r="VPO12" s="226"/>
      <c r="VPP12" s="226"/>
      <c r="VPQ12" s="226"/>
      <c r="VPR12" s="226"/>
      <c r="VPS12" s="226"/>
      <c r="VPT12" s="226"/>
      <c r="VPU12" s="226"/>
      <c r="VPV12" s="226"/>
      <c r="VPW12" s="226"/>
      <c r="VPX12" s="226"/>
      <c r="VPY12" s="226"/>
      <c r="VPZ12" s="226"/>
      <c r="VQA12" s="226"/>
      <c r="VQB12" s="226"/>
      <c r="VQC12" s="226"/>
      <c r="VQD12" s="226"/>
      <c r="VQE12" s="226"/>
      <c r="VQF12" s="226"/>
      <c r="VQG12" s="226"/>
      <c r="VQH12" s="226"/>
      <c r="VQI12" s="226"/>
      <c r="VQJ12" s="226"/>
      <c r="VQK12" s="226"/>
      <c r="VQL12" s="226"/>
      <c r="VQM12" s="226"/>
      <c r="VQN12" s="226"/>
      <c r="VQO12" s="226"/>
      <c r="VQP12" s="226"/>
      <c r="VQQ12" s="226"/>
      <c r="VQR12" s="226"/>
      <c r="VQS12" s="226"/>
      <c r="VQT12" s="226"/>
      <c r="VQU12" s="226"/>
      <c r="VQV12" s="226"/>
      <c r="VQW12" s="226"/>
      <c r="VQX12" s="226"/>
      <c r="VQY12" s="226"/>
      <c r="VQZ12" s="226"/>
      <c r="VRA12" s="226"/>
      <c r="VRB12" s="226"/>
      <c r="VRC12" s="226"/>
      <c r="VRD12" s="226"/>
      <c r="VRE12" s="226"/>
      <c r="VRF12" s="226"/>
      <c r="VRG12" s="226"/>
      <c r="VRH12" s="226"/>
      <c r="VRI12" s="226"/>
      <c r="VRJ12" s="226"/>
      <c r="VRK12" s="226"/>
      <c r="VRL12" s="226"/>
      <c r="VRM12" s="226"/>
      <c r="VRN12" s="226"/>
      <c r="VRO12" s="226"/>
      <c r="VRP12" s="226"/>
      <c r="VRQ12" s="226"/>
      <c r="VRR12" s="226"/>
      <c r="VRS12" s="226"/>
      <c r="VRT12" s="226"/>
      <c r="VRU12" s="226"/>
      <c r="VRV12" s="226"/>
      <c r="VRW12" s="226"/>
      <c r="VRX12" s="226"/>
      <c r="VRY12" s="226"/>
      <c r="VRZ12" s="226"/>
      <c r="VSA12" s="226"/>
      <c r="VSB12" s="226"/>
      <c r="VSC12" s="226"/>
      <c r="VSD12" s="226"/>
      <c r="VSE12" s="226"/>
      <c r="VSF12" s="226"/>
      <c r="VSG12" s="226"/>
      <c r="VSH12" s="226"/>
      <c r="VSI12" s="226"/>
      <c r="VSJ12" s="226"/>
      <c r="VSK12" s="226"/>
      <c r="VSL12" s="226"/>
      <c r="VSM12" s="226"/>
      <c r="VSN12" s="226"/>
      <c r="VSO12" s="226"/>
      <c r="VSP12" s="226"/>
      <c r="VSQ12" s="226"/>
      <c r="VSR12" s="226"/>
      <c r="VSS12" s="226"/>
      <c r="VST12" s="226"/>
      <c r="VSU12" s="226"/>
      <c r="VSV12" s="226"/>
      <c r="VSW12" s="226"/>
      <c r="VSX12" s="226"/>
      <c r="VSY12" s="226"/>
      <c r="VSZ12" s="226"/>
      <c r="VTA12" s="226"/>
      <c r="VTB12" s="226"/>
      <c r="VTC12" s="226"/>
      <c r="VTD12" s="226"/>
      <c r="VTE12" s="226"/>
      <c r="VTF12" s="226"/>
      <c r="VTG12" s="226"/>
      <c r="VTH12" s="226"/>
      <c r="VTI12" s="226"/>
      <c r="VTJ12" s="226"/>
      <c r="VTK12" s="226"/>
      <c r="VTL12" s="226"/>
      <c r="VTM12" s="226"/>
      <c r="VTN12" s="226"/>
      <c r="VTO12" s="226"/>
      <c r="VTP12" s="226"/>
      <c r="VTQ12" s="226"/>
      <c r="VTR12" s="226"/>
      <c r="VTS12" s="226"/>
      <c r="VTT12" s="226"/>
      <c r="VTU12" s="226"/>
      <c r="VTV12" s="226"/>
      <c r="VTW12" s="226"/>
      <c r="VTX12" s="226"/>
      <c r="VTY12" s="226"/>
      <c r="VTZ12" s="226"/>
      <c r="VUA12" s="226"/>
      <c r="VUB12" s="226"/>
      <c r="VUC12" s="226"/>
      <c r="VUD12" s="226"/>
      <c r="VUE12" s="226"/>
      <c r="VUF12" s="226"/>
      <c r="VUG12" s="226"/>
      <c r="VUH12" s="226"/>
      <c r="VUI12" s="226"/>
      <c r="VUJ12" s="226"/>
      <c r="VUK12" s="226"/>
      <c r="VUL12" s="226"/>
      <c r="VUM12" s="226"/>
      <c r="VUN12" s="226"/>
      <c r="VUO12" s="226"/>
      <c r="VUP12" s="226"/>
      <c r="VUQ12" s="226"/>
      <c r="VUR12" s="226"/>
      <c r="VUS12" s="226"/>
      <c r="VUT12" s="226"/>
      <c r="VUU12" s="226"/>
      <c r="VUV12" s="226"/>
      <c r="VUW12" s="226"/>
      <c r="VUX12" s="226"/>
      <c r="VUY12" s="226"/>
      <c r="VUZ12" s="226"/>
      <c r="VVA12" s="226"/>
      <c r="VVB12" s="226"/>
      <c r="VVC12" s="226"/>
      <c r="VVD12" s="226"/>
      <c r="VVE12" s="226"/>
      <c r="VVF12" s="226"/>
      <c r="VVG12" s="226"/>
      <c r="VVH12" s="226"/>
      <c r="VVI12" s="226"/>
      <c r="VVJ12" s="226"/>
      <c r="VVK12" s="226"/>
      <c r="VVL12" s="226"/>
      <c r="VVM12" s="226"/>
      <c r="VVN12" s="226"/>
      <c r="VVO12" s="226"/>
      <c r="VVP12" s="226"/>
      <c r="VVQ12" s="226"/>
      <c r="VVR12" s="226"/>
      <c r="VVS12" s="226"/>
      <c r="VVT12" s="226"/>
      <c r="VVU12" s="226"/>
      <c r="VVV12" s="226"/>
      <c r="VVW12" s="226"/>
      <c r="VVX12" s="226"/>
      <c r="VVY12" s="226"/>
      <c r="VVZ12" s="226"/>
      <c r="VWA12" s="226"/>
      <c r="VWB12" s="226"/>
      <c r="VWC12" s="226"/>
      <c r="VWD12" s="226"/>
      <c r="VWE12" s="226"/>
      <c r="VWF12" s="226"/>
      <c r="VWG12" s="226"/>
      <c r="VWH12" s="226"/>
      <c r="VWI12" s="226"/>
      <c r="VWJ12" s="226"/>
      <c r="VWK12" s="226"/>
      <c r="VWL12" s="226"/>
      <c r="VWM12" s="226"/>
      <c r="VWN12" s="226"/>
      <c r="VWO12" s="226"/>
      <c r="VWP12" s="226"/>
      <c r="VWQ12" s="226"/>
      <c r="VWR12" s="226"/>
      <c r="VWS12" s="226"/>
      <c r="VWT12" s="226"/>
      <c r="VWU12" s="226"/>
      <c r="VWV12" s="226"/>
      <c r="VWW12" s="226"/>
      <c r="VWX12" s="226"/>
      <c r="VWY12" s="226"/>
      <c r="VWZ12" s="226"/>
      <c r="VXA12" s="226"/>
      <c r="VXB12" s="226"/>
      <c r="VXC12" s="226"/>
      <c r="VXD12" s="226"/>
      <c r="VXE12" s="226"/>
      <c r="VXF12" s="226"/>
      <c r="VXG12" s="226"/>
      <c r="VXH12" s="226"/>
      <c r="VXI12" s="226"/>
      <c r="VXJ12" s="226"/>
      <c r="VXK12" s="226"/>
      <c r="VXL12" s="226"/>
      <c r="VXM12" s="226"/>
      <c r="VXN12" s="226"/>
      <c r="VXO12" s="226"/>
      <c r="VXP12" s="226"/>
      <c r="VXQ12" s="226"/>
      <c r="VXR12" s="226"/>
      <c r="VXS12" s="226"/>
      <c r="VXT12" s="226"/>
      <c r="VXU12" s="226"/>
      <c r="VXV12" s="226"/>
      <c r="VXW12" s="226"/>
      <c r="VXX12" s="226"/>
      <c r="VXY12" s="226"/>
      <c r="VXZ12" s="226"/>
      <c r="VYA12" s="226"/>
      <c r="VYB12" s="226"/>
      <c r="VYC12" s="226"/>
      <c r="VYD12" s="226"/>
      <c r="VYE12" s="226"/>
      <c r="VYF12" s="226"/>
      <c r="VYG12" s="226"/>
      <c r="VYH12" s="226"/>
      <c r="VYI12" s="226"/>
      <c r="VYJ12" s="226"/>
      <c r="VYK12" s="226"/>
      <c r="VYL12" s="226"/>
      <c r="VYM12" s="226"/>
      <c r="VYN12" s="226"/>
      <c r="VYO12" s="226"/>
      <c r="VYP12" s="226"/>
      <c r="VYQ12" s="226"/>
      <c r="VYR12" s="226"/>
      <c r="VYS12" s="226"/>
      <c r="VYT12" s="226"/>
      <c r="VYU12" s="226"/>
      <c r="VYV12" s="226"/>
      <c r="VYW12" s="226"/>
      <c r="VYX12" s="226"/>
      <c r="VYY12" s="226"/>
      <c r="VYZ12" s="226"/>
      <c r="VZA12" s="226"/>
      <c r="VZB12" s="226"/>
      <c r="VZC12" s="226"/>
      <c r="VZD12" s="226"/>
      <c r="VZE12" s="226"/>
      <c r="VZF12" s="226"/>
      <c r="VZG12" s="226"/>
      <c r="VZH12" s="226"/>
      <c r="VZI12" s="226"/>
      <c r="VZJ12" s="226"/>
      <c r="VZK12" s="226"/>
      <c r="VZL12" s="226"/>
      <c r="VZM12" s="226"/>
      <c r="VZN12" s="226"/>
      <c r="VZO12" s="226"/>
      <c r="VZP12" s="226"/>
      <c r="VZQ12" s="226"/>
      <c r="VZR12" s="226"/>
      <c r="VZS12" s="226"/>
      <c r="VZT12" s="226"/>
      <c r="VZU12" s="226"/>
      <c r="VZV12" s="226"/>
      <c r="VZW12" s="226"/>
      <c r="VZX12" s="226"/>
      <c r="VZY12" s="226"/>
      <c r="VZZ12" s="226"/>
      <c r="WAA12" s="226"/>
      <c r="WAB12" s="226"/>
      <c r="WAC12" s="226"/>
      <c r="WAD12" s="226"/>
      <c r="WAE12" s="226"/>
      <c r="WAF12" s="226"/>
      <c r="WAG12" s="226"/>
      <c r="WAH12" s="226"/>
      <c r="WAI12" s="226"/>
      <c r="WAJ12" s="226"/>
      <c r="WAK12" s="226"/>
      <c r="WAL12" s="226"/>
      <c r="WAM12" s="226"/>
      <c r="WAN12" s="226"/>
      <c r="WAO12" s="226"/>
      <c r="WAP12" s="226"/>
      <c r="WAQ12" s="226"/>
      <c r="WAR12" s="226"/>
      <c r="WAS12" s="226"/>
      <c r="WAT12" s="226"/>
      <c r="WAU12" s="226"/>
      <c r="WAV12" s="226"/>
      <c r="WAW12" s="226"/>
      <c r="WAX12" s="226"/>
      <c r="WAY12" s="226"/>
      <c r="WAZ12" s="226"/>
      <c r="WBA12" s="226"/>
      <c r="WBB12" s="226"/>
      <c r="WBC12" s="226"/>
      <c r="WBD12" s="226"/>
      <c r="WBE12" s="226"/>
      <c r="WBF12" s="226"/>
      <c r="WBG12" s="226"/>
      <c r="WBH12" s="226"/>
      <c r="WBI12" s="226"/>
      <c r="WBJ12" s="226"/>
      <c r="WBK12" s="226"/>
      <c r="WBL12" s="226"/>
      <c r="WBM12" s="226"/>
      <c r="WBN12" s="226"/>
      <c r="WBO12" s="226"/>
      <c r="WBP12" s="226"/>
      <c r="WBQ12" s="226"/>
      <c r="WBR12" s="226"/>
      <c r="WBS12" s="226"/>
      <c r="WBT12" s="226"/>
      <c r="WBU12" s="226"/>
      <c r="WBV12" s="226"/>
      <c r="WBW12" s="226"/>
      <c r="WBX12" s="226"/>
      <c r="WBY12" s="226"/>
      <c r="WBZ12" s="226"/>
      <c r="WCA12" s="226"/>
      <c r="WCB12" s="226"/>
      <c r="WCC12" s="226"/>
      <c r="WCD12" s="226"/>
      <c r="WCE12" s="226"/>
      <c r="WCF12" s="226"/>
      <c r="WCG12" s="226"/>
      <c r="WCH12" s="226"/>
      <c r="WCI12" s="226"/>
      <c r="WCJ12" s="226"/>
      <c r="WCK12" s="226"/>
      <c r="WCL12" s="226"/>
      <c r="WCM12" s="226"/>
      <c r="WCN12" s="226"/>
      <c r="WCO12" s="226"/>
      <c r="WCP12" s="226"/>
      <c r="WCQ12" s="226"/>
      <c r="WCR12" s="226"/>
      <c r="WCS12" s="226"/>
      <c r="WCT12" s="226"/>
      <c r="WCU12" s="226"/>
      <c r="WCV12" s="226"/>
      <c r="WCW12" s="226"/>
      <c r="WCX12" s="226"/>
      <c r="WCY12" s="226"/>
      <c r="WCZ12" s="226"/>
      <c r="WDA12" s="226"/>
      <c r="WDB12" s="226"/>
      <c r="WDC12" s="226"/>
      <c r="WDD12" s="226"/>
      <c r="WDE12" s="226"/>
      <c r="WDF12" s="226"/>
      <c r="WDG12" s="226"/>
      <c r="WDH12" s="226"/>
      <c r="WDI12" s="226"/>
      <c r="WDJ12" s="226"/>
      <c r="WDK12" s="226"/>
      <c r="WDL12" s="226"/>
      <c r="WDM12" s="226"/>
      <c r="WDN12" s="226"/>
      <c r="WDO12" s="226"/>
      <c r="WDP12" s="226"/>
      <c r="WDQ12" s="226"/>
      <c r="WDR12" s="226"/>
      <c r="WDS12" s="226"/>
      <c r="WDT12" s="226"/>
      <c r="WDU12" s="226"/>
      <c r="WDV12" s="226"/>
      <c r="WDW12" s="226"/>
      <c r="WDX12" s="226"/>
      <c r="WDY12" s="226"/>
      <c r="WDZ12" s="226"/>
      <c r="WEA12" s="226"/>
      <c r="WEB12" s="226"/>
      <c r="WEC12" s="226"/>
      <c r="WED12" s="226"/>
      <c r="WEE12" s="226"/>
      <c r="WEF12" s="226"/>
      <c r="WEG12" s="226"/>
      <c r="WEH12" s="226"/>
      <c r="WEI12" s="226"/>
      <c r="WEJ12" s="226"/>
      <c r="WEK12" s="226"/>
      <c r="WEL12" s="226"/>
      <c r="WEM12" s="226"/>
      <c r="WEN12" s="226"/>
      <c r="WEO12" s="226"/>
      <c r="WEP12" s="226"/>
      <c r="WEQ12" s="226"/>
      <c r="WER12" s="226"/>
      <c r="WES12" s="226"/>
      <c r="WET12" s="226"/>
      <c r="WEU12" s="226"/>
      <c r="WEV12" s="226"/>
      <c r="WEW12" s="226"/>
      <c r="WEX12" s="226"/>
      <c r="WEY12" s="226"/>
      <c r="WEZ12" s="226"/>
      <c r="WFA12" s="226"/>
      <c r="WFB12" s="226"/>
      <c r="WFC12" s="226"/>
      <c r="WFD12" s="226"/>
      <c r="WFE12" s="226"/>
      <c r="WFF12" s="226"/>
      <c r="WFG12" s="226"/>
      <c r="WFH12" s="226"/>
      <c r="WFI12" s="226"/>
      <c r="WFJ12" s="226"/>
      <c r="WFK12" s="226"/>
      <c r="WFL12" s="226"/>
      <c r="WFM12" s="226"/>
      <c r="WFN12" s="226"/>
      <c r="WFO12" s="226"/>
      <c r="WFP12" s="226"/>
      <c r="WFQ12" s="226"/>
      <c r="WFR12" s="226"/>
      <c r="WFS12" s="226"/>
      <c r="WFT12" s="226"/>
      <c r="WFU12" s="226"/>
      <c r="WFV12" s="226"/>
      <c r="WFW12" s="226"/>
      <c r="WFX12" s="226"/>
      <c r="WFY12" s="226"/>
      <c r="WFZ12" s="226"/>
      <c r="WGA12" s="226"/>
      <c r="WGB12" s="226"/>
      <c r="WGC12" s="226"/>
      <c r="WGD12" s="226"/>
      <c r="WGE12" s="226"/>
      <c r="WGF12" s="226"/>
      <c r="WGG12" s="226"/>
      <c r="WGH12" s="226"/>
      <c r="WGI12" s="226"/>
      <c r="WGJ12" s="226"/>
      <c r="WGK12" s="226"/>
      <c r="WGL12" s="226"/>
      <c r="WGM12" s="226"/>
      <c r="WGN12" s="226"/>
      <c r="WGO12" s="226"/>
      <c r="WGP12" s="226"/>
      <c r="WGQ12" s="226"/>
      <c r="WGR12" s="226"/>
      <c r="WGS12" s="226"/>
      <c r="WGT12" s="226"/>
      <c r="WGU12" s="226"/>
      <c r="WGV12" s="226"/>
      <c r="WGW12" s="226"/>
      <c r="WGX12" s="226"/>
      <c r="WGY12" s="226"/>
      <c r="WGZ12" s="226"/>
      <c r="WHA12" s="226"/>
      <c r="WHB12" s="226"/>
      <c r="WHC12" s="226"/>
      <c r="WHD12" s="226"/>
      <c r="WHE12" s="226"/>
      <c r="WHF12" s="226"/>
      <c r="WHG12" s="226"/>
      <c r="WHH12" s="226"/>
      <c r="WHI12" s="226"/>
      <c r="WHJ12" s="226"/>
      <c r="WHK12" s="226"/>
      <c r="WHL12" s="226"/>
      <c r="WHM12" s="226"/>
      <c r="WHN12" s="226"/>
      <c r="WHO12" s="226"/>
      <c r="WHP12" s="226"/>
      <c r="WHQ12" s="226"/>
      <c r="WHR12" s="226"/>
      <c r="WHS12" s="226"/>
      <c r="WHT12" s="226"/>
      <c r="WHU12" s="226"/>
      <c r="WHV12" s="226"/>
      <c r="WHW12" s="226"/>
      <c r="WHX12" s="226"/>
      <c r="WHY12" s="226"/>
      <c r="WHZ12" s="226"/>
      <c r="WIA12" s="226"/>
      <c r="WIB12" s="226"/>
      <c r="WIC12" s="226"/>
      <c r="WID12" s="226"/>
      <c r="WIE12" s="226"/>
      <c r="WIF12" s="226"/>
      <c r="WIG12" s="226"/>
      <c r="WIH12" s="226"/>
      <c r="WII12" s="226"/>
      <c r="WIJ12" s="226"/>
      <c r="WIK12" s="226"/>
      <c r="WIL12" s="226"/>
      <c r="WIM12" s="226"/>
      <c r="WIN12" s="226"/>
      <c r="WIO12" s="226"/>
      <c r="WIP12" s="226"/>
      <c r="WIQ12" s="226"/>
      <c r="WIR12" s="226"/>
      <c r="WIS12" s="226"/>
      <c r="WIT12" s="226"/>
      <c r="WIU12" s="226"/>
      <c r="WIV12" s="226"/>
      <c r="WIW12" s="226"/>
      <c r="WIX12" s="226"/>
      <c r="WIY12" s="226"/>
      <c r="WIZ12" s="226"/>
      <c r="WJA12" s="226"/>
      <c r="WJB12" s="226"/>
      <c r="WJC12" s="226"/>
      <c r="WJD12" s="226"/>
      <c r="WJE12" s="226"/>
      <c r="WJF12" s="226"/>
      <c r="WJG12" s="226"/>
      <c r="WJH12" s="226"/>
      <c r="WJI12" s="226"/>
      <c r="WJJ12" s="226"/>
      <c r="WJK12" s="226"/>
      <c r="WJL12" s="226"/>
      <c r="WJM12" s="226"/>
      <c r="WJN12" s="226"/>
      <c r="WJO12" s="226"/>
      <c r="WJP12" s="226"/>
      <c r="WJQ12" s="226"/>
      <c r="WJR12" s="226"/>
      <c r="WJS12" s="226"/>
      <c r="WJT12" s="226"/>
      <c r="WJU12" s="226"/>
      <c r="WJV12" s="226"/>
      <c r="WJW12" s="226"/>
      <c r="WJX12" s="226"/>
      <c r="WJY12" s="226"/>
      <c r="WJZ12" s="226"/>
      <c r="WKA12" s="226"/>
      <c r="WKB12" s="226"/>
      <c r="WKC12" s="226"/>
      <c r="WKD12" s="226"/>
      <c r="WKE12" s="226"/>
      <c r="WKF12" s="226"/>
      <c r="WKG12" s="226"/>
      <c r="WKH12" s="226"/>
      <c r="WKI12" s="226"/>
      <c r="WKJ12" s="226"/>
      <c r="WKK12" s="226"/>
      <c r="WKL12" s="226"/>
      <c r="WKM12" s="226"/>
      <c r="WKN12" s="226"/>
      <c r="WKO12" s="226"/>
      <c r="WKP12" s="226"/>
      <c r="WKQ12" s="226"/>
      <c r="WKR12" s="226"/>
      <c r="WKS12" s="226"/>
      <c r="WKT12" s="226"/>
      <c r="WKU12" s="226"/>
      <c r="WKV12" s="226"/>
      <c r="WKW12" s="226"/>
      <c r="WKX12" s="226"/>
      <c r="WKY12" s="226"/>
      <c r="WKZ12" s="226"/>
      <c r="WLA12" s="226"/>
      <c r="WLB12" s="226"/>
      <c r="WLC12" s="226"/>
      <c r="WLD12" s="226"/>
      <c r="WLE12" s="226"/>
      <c r="WLF12" s="226"/>
      <c r="WLG12" s="226"/>
      <c r="WLH12" s="226"/>
      <c r="WLI12" s="226"/>
      <c r="WLJ12" s="226"/>
      <c r="WLK12" s="226"/>
      <c r="WLL12" s="226"/>
      <c r="WLM12" s="226"/>
      <c r="WLN12" s="226"/>
      <c r="WLO12" s="226"/>
      <c r="WLP12" s="226"/>
      <c r="WLQ12" s="226"/>
      <c r="WLR12" s="226"/>
      <c r="WLS12" s="226"/>
      <c r="WLT12" s="226"/>
      <c r="WLU12" s="226"/>
      <c r="WLV12" s="226"/>
      <c r="WLW12" s="226"/>
      <c r="WLX12" s="226"/>
      <c r="WLY12" s="226"/>
      <c r="WLZ12" s="226"/>
      <c r="WMA12" s="226"/>
      <c r="WMB12" s="226"/>
      <c r="WMC12" s="226"/>
      <c r="WMD12" s="226"/>
      <c r="WME12" s="226"/>
      <c r="WMF12" s="226"/>
      <c r="WMG12" s="226"/>
      <c r="WMH12" s="226"/>
      <c r="WMI12" s="226"/>
      <c r="WMJ12" s="226"/>
      <c r="WMK12" s="226"/>
      <c r="WML12" s="226"/>
      <c r="WMM12" s="226"/>
      <c r="WMN12" s="226"/>
      <c r="WMO12" s="226"/>
      <c r="WMP12" s="226"/>
      <c r="WMQ12" s="226"/>
      <c r="WMR12" s="226"/>
      <c r="WMS12" s="226"/>
      <c r="WMT12" s="226"/>
      <c r="WMU12" s="226"/>
      <c r="WMV12" s="226"/>
      <c r="WMW12" s="226"/>
      <c r="WMX12" s="226"/>
      <c r="WMY12" s="226"/>
      <c r="WMZ12" s="226"/>
      <c r="WNA12" s="226"/>
      <c r="WNB12" s="226"/>
      <c r="WNC12" s="226"/>
      <c r="WND12" s="226"/>
      <c r="WNE12" s="226"/>
      <c r="WNF12" s="226"/>
      <c r="WNG12" s="226"/>
      <c r="WNH12" s="226"/>
      <c r="WNI12" s="226"/>
      <c r="WNJ12" s="226"/>
      <c r="WNK12" s="226"/>
      <c r="WNL12" s="226"/>
      <c r="WNM12" s="226"/>
      <c r="WNN12" s="226"/>
      <c r="WNO12" s="226"/>
      <c r="WNP12" s="226"/>
      <c r="WNQ12" s="226"/>
      <c r="WNR12" s="226"/>
      <c r="WNS12" s="226"/>
      <c r="WNT12" s="226"/>
      <c r="WNU12" s="226"/>
      <c r="WNV12" s="226"/>
      <c r="WNW12" s="226"/>
      <c r="WNX12" s="226"/>
      <c r="WNY12" s="226"/>
      <c r="WNZ12" s="226"/>
      <c r="WOA12" s="226"/>
      <c r="WOB12" s="226"/>
      <c r="WOC12" s="226"/>
      <c r="WOD12" s="226"/>
      <c r="WOE12" s="226"/>
      <c r="WOF12" s="226"/>
      <c r="WOG12" s="226"/>
      <c r="WOH12" s="226"/>
      <c r="WOI12" s="226"/>
      <c r="WOJ12" s="226"/>
      <c r="WOK12" s="226"/>
      <c r="WOL12" s="226"/>
      <c r="WOM12" s="226"/>
      <c r="WON12" s="226"/>
      <c r="WOO12" s="226"/>
      <c r="WOP12" s="226"/>
      <c r="WOQ12" s="226"/>
      <c r="WOR12" s="226"/>
      <c r="WOS12" s="226"/>
      <c r="WOT12" s="226"/>
      <c r="WOU12" s="226"/>
      <c r="WOV12" s="226"/>
      <c r="WOW12" s="226"/>
      <c r="WOX12" s="226"/>
      <c r="WOY12" s="226"/>
      <c r="WOZ12" s="226"/>
      <c r="WPA12" s="226"/>
      <c r="WPB12" s="226"/>
      <c r="WPC12" s="226"/>
      <c r="WPD12" s="226"/>
      <c r="WPE12" s="226"/>
      <c r="WPF12" s="226"/>
      <c r="WPG12" s="226"/>
      <c r="WPH12" s="226"/>
      <c r="WPI12" s="226"/>
      <c r="WPJ12" s="226"/>
      <c r="WPK12" s="226"/>
      <c r="WPL12" s="226"/>
      <c r="WPM12" s="226"/>
      <c r="WPN12" s="226"/>
      <c r="WPO12" s="226"/>
      <c r="WPP12" s="226"/>
      <c r="WPQ12" s="226"/>
      <c r="WPR12" s="226"/>
      <c r="WPS12" s="226"/>
      <c r="WPT12" s="226"/>
      <c r="WPU12" s="226"/>
      <c r="WPV12" s="226"/>
      <c r="WPW12" s="226"/>
      <c r="WPX12" s="226"/>
      <c r="WPY12" s="226"/>
      <c r="WPZ12" s="226"/>
      <c r="WQA12" s="226"/>
      <c r="WQB12" s="226"/>
      <c r="WQC12" s="226"/>
      <c r="WQD12" s="226"/>
      <c r="WQE12" s="226"/>
      <c r="WQF12" s="226"/>
      <c r="WQG12" s="226"/>
      <c r="WQH12" s="226"/>
      <c r="WQI12" s="226"/>
      <c r="WQJ12" s="226"/>
      <c r="WQK12" s="226"/>
      <c r="WQL12" s="226"/>
      <c r="WQM12" s="226"/>
      <c r="WQN12" s="226"/>
      <c r="WQO12" s="226"/>
      <c r="WQP12" s="226"/>
      <c r="WQQ12" s="226"/>
      <c r="WQR12" s="226"/>
      <c r="WQS12" s="226"/>
      <c r="WQT12" s="226"/>
      <c r="WQU12" s="226"/>
      <c r="WQV12" s="226"/>
      <c r="WQW12" s="226"/>
      <c r="WQX12" s="226"/>
      <c r="WQY12" s="226"/>
      <c r="WQZ12" s="226"/>
      <c r="WRA12" s="226"/>
      <c r="WRB12" s="226"/>
      <c r="WRC12" s="226"/>
      <c r="WRD12" s="226"/>
      <c r="WRE12" s="226"/>
      <c r="WRF12" s="226"/>
      <c r="WRG12" s="226"/>
      <c r="WRH12" s="226"/>
      <c r="WRI12" s="226"/>
      <c r="WRJ12" s="226"/>
      <c r="WRK12" s="226"/>
      <c r="WRL12" s="226"/>
      <c r="WRM12" s="226"/>
      <c r="WRN12" s="226"/>
      <c r="WRO12" s="226"/>
      <c r="WRP12" s="226"/>
      <c r="WRQ12" s="226"/>
      <c r="WRR12" s="226"/>
      <c r="WRS12" s="226"/>
      <c r="WRT12" s="226"/>
      <c r="WRU12" s="226"/>
      <c r="WRV12" s="226"/>
      <c r="WRW12" s="226"/>
      <c r="WRX12" s="226"/>
      <c r="WRY12" s="226"/>
      <c r="WRZ12" s="226"/>
      <c r="WSA12" s="226"/>
      <c r="WSB12" s="226"/>
      <c r="WSC12" s="226"/>
      <c r="WSD12" s="226"/>
      <c r="WSE12" s="226"/>
      <c r="WSF12" s="226"/>
      <c r="WSG12" s="226"/>
      <c r="WSH12" s="226"/>
      <c r="WSI12" s="226"/>
      <c r="WSJ12" s="226"/>
      <c r="WSK12" s="226"/>
      <c r="WSL12" s="226"/>
      <c r="WSM12" s="226"/>
      <c r="WSN12" s="226"/>
      <c r="WSO12" s="226"/>
      <c r="WSP12" s="226"/>
      <c r="WSQ12" s="226"/>
      <c r="WSR12" s="226"/>
      <c r="WSS12" s="226"/>
      <c r="WST12" s="226"/>
      <c r="WSU12" s="226"/>
      <c r="WSV12" s="226"/>
      <c r="WSW12" s="226"/>
      <c r="WSX12" s="226"/>
      <c r="WSY12" s="226"/>
      <c r="WSZ12" s="226"/>
      <c r="WTA12" s="226"/>
      <c r="WTB12" s="226"/>
      <c r="WTC12" s="226"/>
      <c r="WTD12" s="226"/>
      <c r="WTE12" s="226"/>
      <c r="WTF12" s="226"/>
      <c r="WTG12" s="226"/>
      <c r="WTH12" s="226"/>
      <c r="WTI12" s="226"/>
      <c r="WTJ12" s="226"/>
      <c r="WTK12" s="226"/>
      <c r="WTL12" s="226"/>
      <c r="WTM12" s="226"/>
      <c r="WTN12" s="226"/>
      <c r="WTO12" s="226"/>
      <c r="WTP12" s="226"/>
      <c r="WTQ12" s="226"/>
      <c r="WTR12" s="226"/>
      <c r="WTS12" s="226"/>
      <c r="WTT12" s="226"/>
      <c r="WTU12" s="226"/>
      <c r="WTV12" s="226"/>
      <c r="WTW12" s="226"/>
      <c r="WTX12" s="226"/>
      <c r="WTY12" s="226"/>
      <c r="WTZ12" s="226"/>
      <c r="WUA12" s="226"/>
      <c r="WUB12" s="226"/>
      <c r="WUC12" s="226"/>
      <c r="WUD12" s="226"/>
      <c r="WUE12" s="226"/>
      <c r="WUF12" s="226"/>
      <c r="WUG12" s="226"/>
      <c r="WUH12" s="226"/>
      <c r="WUI12" s="226"/>
      <c r="WUJ12" s="226"/>
      <c r="WUK12" s="226"/>
      <c r="WUL12" s="226"/>
      <c r="WUM12" s="226"/>
      <c r="WUN12" s="226"/>
      <c r="WUO12" s="226"/>
      <c r="WUP12" s="226"/>
      <c r="WUQ12" s="226"/>
      <c r="WUR12" s="226"/>
      <c r="WUS12" s="226"/>
      <c r="WUT12" s="226"/>
      <c r="WUU12" s="226"/>
    </row>
    <row r="13" spans="1:16115" s="212" customFormat="1">
      <c r="B13" s="631" t="s">
        <v>9</v>
      </c>
      <c r="C13" s="631" t="s">
        <v>26</v>
      </c>
      <c r="D13" s="631" t="s">
        <v>6</v>
      </c>
      <c r="E13" s="631" t="s">
        <v>7</v>
      </c>
      <c r="F13" s="631">
        <v>2017</v>
      </c>
      <c r="G13" s="632">
        <v>41138</v>
      </c>
      <c r="H13" s="634">
        <v>3205</v>
      </c>
      <c r="J13" s="228"/>
      <c r="K13" s="228"/>
      <c r="AI13" s="213"/>
      <c r="AJ13" s="213"/>
      <c r="AK13" s="213"/>
      <c r="AL13" s="213"/>
      <c r="AM13" s="213"/>
      <c r="AN13" s="213"/>
      <c r="AO13" s="213"/>
    </row>
    <row r="14" spans="1:16115" s="212" customFormat="1">
      <c r="B14" s="629" t="s">
        <v>13</v>
      </c>
      <c r="C14" s="629" t="s">
        <v>27</v>
      </c>
      <c r="D14" s="629" t="s">
        <v>6</v>
      </c>
      <c r="E14" s="629" t="s">
        <v>7</v>
      </c>
      <c r="F14" s="629">
        <v>2018</v>
      </c>
      <c r="G14" s="630">
        <v>41303</v>
      </c>
      <c r="H14" s="633">
        <v>2129</v>
      </c>
      <c r="J14" s="228"/>
      <c r="K14" s="228"/>
      <c r="AI14" s="213"/>
      <c r="AJ14" s="213"/>
      <c r="AK14" s="213"/>
      <c r="AL14" s="213"/>
      <c r="AM14" s="213"/>
      <c r="AN14" s="213"/>
      <c r="AO14" s="213"/>
    </row>
    <row r="15" spans="1:16115" s="212" customFormat="1">
      <c r="B15" s="631" t="s">
        <v>13</v>
      </c>
      <c r="C15" s="631" t="s">
        <v>27</v>
      </c>
      <c r="D15" s="631" t="s">
        <v>6</v>
      </c>
      <c r="E15" s="631" t="s">
        <v>7</v>
      </c>
      <c r="F15" s="631">
        <v>2017</v>
      </c>
      <c r="G15" s="632">
        <v>37784</v>
      </c>
      <c r="H15" s="634">
        <v>2144</v>
      </c>
      <c r="J15" s="763"/>
      <c r="K15" s="763"/>
      <c r="L15" s="214"/>
      <c r="M15" s="214"/>
      <c r="N15" s="214"/>
      <c r="AI15" s="213"/>
      <c r="AJ15" s="213"/>
      <c r="AK15" s="213"/>
      <c r="AL15" s="213"/>
      <c r="AM15" s="213"/>
      <c r="AN15" s="213"/>
      <c r="AO15" s="213"/>
    </row>
    <row r="16" spans="1:16115" s="212" customFormat="1">
      <c r="B16" s="629" t="s">
        <v>10</v>
      </c>
      <c r="C16" s="629" t="s">
        <v>25</v>
      </c>
      <c r="D16" s="629" t="s">
        <v>6</v>
      </c>
      <c r="E16" s="629" t="s">
        <v>29</v>
      </c>
      <c r="F16" s="629">
        <v>2018</v>
      </c>
      <c r="G16" s="630">
        <v>69693</v>
      </c>
      <c r="H16" s="633">
        <v>540</v>
      </c>
      <c r="J16" s="763"/>
      <c r="K16" s="764"/>
      <c r="L16" s="764"/>
      <c r="M16" s="764"/>
      <c r="N16" s="764"/>
      <c r="AI16" s="213"/>
      <c r="AJ16" s="213"/>
      <c r="AK16" s="213"/>
      <c r="AL16" s="213"/>
      <c r="AM16" s="213"/>
      <c r="AN16" s="213"/>
      <c r="AO16" s="213"/>
    </row>
    <row r="17" spans="2:41" s="212" customFormat="1">
      <c r="B17" s="631" t="s">
        <v>10</v>
      </c>
      <c r="C17" s="631" t="s">
        <v>25</v>
      </c>
      <c r="D17" s="631" t="s">
        <v>6</v>
      </c>
      <c r="E17" s="631" t="s">
        <v>29</v>
      </c>
      <c r="F17" s="631">
        <v>2017</v>
      </c>
      <c r="G17" s="632">
        <v>65450</v>
      </c>
      <c r="H17" s="634">
        <v>4572</v>
      </c>
      <c r="J17" s="763"/>
      <c r="K17" s="764"/>
      <c r="L17" s="764"/>
      <c r="M17" s="764"/>
      <c r="N17" s="764"/>
      <c r="AI17" s="213"/>
      <c r="AJ17" s="213"/>
      <c r="AK17" s="213"/>
      <c r="AL17" s="213"/>
      <c r="AM17" s="213"/>
      <c r="AN17" s="213"/>
      <c r="AO17" s="213"/>
    </row>
    <row r="18" spans="2:41" s="212" customFormat="1">
      <c r="B18" s="629" t="s">
        <v>14</v>
      </c>
      <c r="C18" s="629" t="s">
        <v>24</v>
      </c>
      <c r="D18" s="629" t="s">
        <v>6</v>
      </c>
      <c r="E18" s="629" t="s">
        <v>29</v>
      </c>
      <c r="F18" s="629">
        <v>2018</v>
      </c>
      <c r="G18" s="630">
        <v>71861</v>
      </c>
      <c r="H18" s="633">
        <v>4791</v>
      </c>
      <c r="J18" s="763"/>
      <c r="K18" s="764"/>
      <c r="L18" s="764"/>
      <c r="M18" s="764"/>
      <c r="N18" s="764"/>
      <c r="AI18" s="213"/>
      <c r="AJ18" s="213"/>
      <c r="AK18" s="213"/>
      <c r="AL18" s="213"/>
      <c r="AM18" s="213"/>
      <c r="AN18" s="213"/>
      <c r="AO18" s="213"/>
    </row>
    <row r="19" spans="2:41" s="212" customFormat="1">
      <c r="B19" s="631" t="s">
        <v>14</v>
      </c>
      <c r="C19" s="631" t="s">
        <v>24</v>
      </c>
      <c r="D19" s="631" t="s">
        <v>6</v>
      </c>
      <c r="E19" s="631" t="s">
        <v>29</v>
      </c>
      <c r="F19" s="631">
        <v>2017</v>
      </c>
      <c r="G19" s="632">
        <v>66585</v>
      </c>
      <c r="H19" s="634">
        <v>4905</v>
      </c>
      <c r="J19" s="763"/>
      <c r="K19" s="764"/>
      <c r="L19" s="764"/>
      <c r="M19" s="764"/>
      <c r="N19" s="764"/>
      <c r="AI19" s="213"/>
      <c r="AJ19" s="213"/>
      <c r="AK19" s="213"/>
      <c r="AL19" s="213"/>
      <c r="AM19" s="213"/>
      <c r="AN19" s="213"/>
      <c r="AO19" s="213"/>
    </row>
    <row r="20" spans="2:41" s="212" customFormat="1">
      <c r="B20" s="629" t="s">
        <v>12</v>
      </c>
      <c r="C20" s="629" t="s">
        <v>22</v>
      </c>
      <c r="D20" s="629" t="s">
        <v>28</v>
      </c>
      <c r="E20" s="629" t="s">
        <v>30</v>
      </c>
      <c r="F20" s="629">
        <v>2018</v>
      </c>
      <c r="G20" s="630">
        <v>66832</v>
      </c>
      <c r="H20" s="633">
        <v>9861</v>
      </c>
      <c r="J20" s="763"/>
      <c r="K20" s="764"/>
      <c r="L20" s="764"/>
      <c r="M20" s="764"/>
      <c r="N20" s="764"/>
      <c r="AI20" s="213"/>
      <c r="AJ20" s="213"/>
      <c r="AK20" s="213"/>
      <c r="AL20" s="213"/>
      <c r="AM20" s="213"/>
      <c r="AN20" s="213"/>
      <c r="AO20" s="213"/>
    </row>
    <row r="21" spans="2:41" s="212" customFormat="1">
      <c r="B21" s="631" t="s">
        <v>12</v>
      </c>
      <c r="C21" s="631" t="s">
        <v>22</v>
      </c>
      <c r="D21" s="631" t="s">
        <v>28</v>
      </c>
      <c r="E21" s="631" t="s">
        <v>30</v>
      </c>
      <c r="F21" s="631">
        <v>2017</v>
      </c>
      <c r="G21" s="632">
        <v>65058</v>
      </c>
      <c r="H21" s="634">
        <v>15411</v>
      </c>
      <c r="J21" s="763"/>
      <c r="K21" s="764"/>
      <c r="L21" s="764"/>
      <c r="M21" s="764"/>
      <c r="N21" s="764"/>
      <c r="AI21" s="213"/>
      <c r="AJ21" s="213"/>
      <c r="AK21" s="213"/>
      <c r="AL21" s="213"/>
      <c r="AM21" s="213"/>
      <c r="AN21" s="213"/>
      <c r="AO21" s="213"/>
    </row>
    <row r="22" spans="2:41" s="212" customFormat="1">
      <c r="B22" s="629" t="s">
        <v>11</v>
      </c>
      <c r="C22" s="629" t="s">
        <v>23</v>
      </c>
      <c r="D22" s="629" t="s">
        <v>28</v>
      </c>
      <c r="E22" s="629" t="s">
        <v>8</v>
      </c>
      <c r="F22" s="629">
        <v>2018</v>
      </c>
      <c r="G22" s="630">
        <v>31856</v>
      </c>
      <c r="H22" s="633">
        <v>6476</v>
      </c>
      <c r="J22" s="763"/>
      <c r="K22" s="764"/>
      <c r="L22" s="764"/>
      <c r="M22" s="764"/>
      <c r="N22" s="764"/>
      <c r="AI22" s="213"/>
      <c r="AJ22" s="213"/>
      <c r="AK22" s="213"/>
      <c r="AL22" s="213"/>
      <c r="AM22" s="213"/>
      <c r="AN22" s="213"/>
      <c r="AO22" s="213"/>
    </row>
    <row r="23" spans="2:41" s="212" customFormat="1">
      <c r="B23" s="631" t="s">
        <v>11</v>
      </c>
      <c r="C23" s="631" t="s">
        <v>23</v>
      </c>
      <c r="D23" s="631" t="s">
        <v>28</v>
      </c>
      <c r="E23" s="631" t="s">
        <v>8</v>
      </c>
      <c r="F23" s="631">
        <v>2017</v>
      </c>
      <c r="G23" s="632">
        <v>35410</v>
      </c>
      <c r="H23" s="634">
        <v>1283</v>
      </c>
      <c r="J23" s="763"/>
      <c r="K23" s="764"/>
      <c r="L23" s="764"/>
      <c r="M23" s="764"/>
      <c r="N23" s="764"/>
      <c r="AI23" s="213"/>
      <c r="AJ23" s="213"/>
      <c r="AK23" s="213"/>
      <c r="AL23" s="213"/>
      <c r="AM23" s="213"/>
      <c r="AN23" s="213"/>
      <c r="AO23" s="213"/>
    </row>
    <row r="24" spans="2:41" s="289" customFormat="1">
      <c r="K24"/>
      <c r="L24"/>
      <c r="M24"/>
      <c r="N24"/>
      <c r="O24" s="290"/>
    </row>
    <row r="25" spans="2:41" s="289" customFormat="1">
      <c r="K25"/>
      <c r="L25"/>
      <c r="M25"/>
      <c r="O25" s="290"/>
    </row>
    <row r="26" spans="2:41" s="289" customFormat="1">
      <c r="K26"/>
      <c r="L26"/>
      <c r="M26"/>
      <c r="O26" s="290"/>
    </row>
    <row r="27" spans="2:41" s="289" customFormat="1">
      <c r="K27"/>
      <c r="L27"/>
      <c r="M27"/>
      <c r="O27" s="290"/>
    </row>
    <row r="28" spans="2:41" s="289" customFormat="1">
      <c r="K28"/>
      <c r="L28"/>
      <c r="M28"/>
      <c r="O28" s="290"/>
    </row>
    <row r="29" spans="2:41" s="289" customFormat="1">
      <c r="K29"/>
      <c r="L29"/>
      <c r="M29"/>
      <c r="O29" s="290"/>
    </row>
    <row r="30" spans="2:41" s="212" customFormat="1">
      <c r="B30" s="822" t="s">
        <v>20</v>
      </c>
      <c r="C30" s="824">
        <v>2018</v>
      </c>
      <c r="I30" s="214"/>
      <c r="K30"/>
      <c r="L30"/>
      <c r="M30"/>
      <c r="AI30" s="213"/>
      <c r="AJ30" s="213"/>
      <c r="AK30" s="213"/>
      <c r="AL30" s="213"/>
      <c r="AM30" s="213"/>
      <c r="AN30" s="213"/>
      <c r="AO30" s="213"/>
    </row>
    <row r="31" spans="2:41" s="212" customFormat="1">
      <c r="I31" s="214"/>
      <c r="K31"/>
      <c r="L31"/>
      <c r="M31"/>
      <c r="AI31" s="213"/>
      <c r="AJ31" s="213"/>
      <c r="AK31" s="213"/>
      <c r="AL31" s="213"/>
      <c r="AM31" s="213"/>
      <c r="AN31" s="213"/>
      <c r="AO31" s="213"/>
    </row>
    <row r="32" spans="2:41" s="212" customFormat="1">
      <c r="B32" s="822" t="s">
        <v>18</v>
      </c>
      <c r="C32" s="823" t="s">
        <v>32</v>
      </c>
      <c r="G32" s="185"/>
      <c r="I32" s="214"/>
      <c r="K32"/>
      <c r="L32"/>
      <c r="M32"/>
      <c r="AI32" s="213"/>
      <c r="AJ32" s="213"/>
      <c r="AK32" s="213"/>
      <c r="AL32" s="213"/>
      <c r="AM32" s="213"/>
      <c r="AN32" s="213"/>
      <c r="AO32" s="213"/>
    </row>
    <row r="33" spans="2:41" s="212" customFormat="1">
      <c r="B33" s="824" t="s">
        <v>28</v>
      </c>
      <c r="C33" s="825">
        <v>98688</v>
      </c>
      <c r="G33" s="220"/>
      <c r="I33" s="214"/>
      <c r="K33"/>
      <c r="L33"/>
      <c r="M33"/>
      <c r="AI33" s="213"/>
      <c r="AJ33" s="213"/>
      <c r="AK33" s="213"/>
      <c r="AL33" s="213"/>
      <c r="AM33" s="213"/>
      <c r="AN33" s="213"/>
      <c r="AO33" s="213"/>
    </row>
    <row r="34" spans="2:41" s="212" customFormat="1">
      <c r="B34" s="824" t="s">
        <v>6</v>
      </c>
      <c r="C34" s="825">
        <v>227295</v>
      </c>
      <c r="I34" s="214"/>
      <c r="AI34" s="213"/>
      <c r="AJ34" s="213"/>
      <c r="AK34" s="213"/>
      <c r="AL34" s="213"/>
      <c r="AM34" s="213"/>
      <c r="AN34" s="213"/>
      <c r="AO34" s="213"/>
    </row>
    <row r="35" spans="2:41" s="212" customFormat="1">
      <c r="B35" s="824" t="s">
        <v>17</v>
      </c>
      <c r="C35" s="825">
        <v>325983</v>
      </c>
      <c r="I35" s="214"/>
      <c r="AI35" s="213"/>
      <c r="AJ35" s="213"/>
      <c r="AK35" s="213"/>
      <c r="AL35" s="213"/>
      <c r="AM35" s="213"/>
      <c r="AN35" s="213"/>
      <c r="AO35" s="213"/>
    </row>
    <row r="41" spans="2:41" s="212" customFormat="1">
      <c r="B41" s="822" t="s">
        <v>6609</v>
      </c>
      <c r="C41" s="822" t="s">
        <v>19</v>
      </c>
      <c r="D41" s="823"/>
      <c r="E41"/>
      <c r="F41"/>
      <c r="I41" s="214"/>
      <c r="AI41" s="213"/>
      <c r="AJ41" s="213"/>
      <c r="AK41" s="213"/>
      <c r="AL41" s="213"/>
      <c r="AM41" s="213"/>
      <c r="AN41" s="213"/>
      <c r="AO41" s="213"/>
    </row>
    <row r="42" spans="2:41" s="212" customFormat="1">
      <c r="B42" s="822" t="s">
        <v>18</v>
      </c>
      <c r="C42" s="823">
        <v>2017</v>
      </c>
      <c r="D42" s="823">
        <v>2018</v>
      </c>
      <c r="E42"/>
      <c r="F42"/>
      <c r="I42" s="214"/>
      <c r="AI42" s="213"/>
      <c r="AJ42" s="213"/>
      <c r="AK42" s="213"/>
      <c r="AL42" s="213"/>
      <c r="AM42" s="213"/>
      <c r="AN42" s="213"/>
      <c r="AO42" s="213"/>
    </row>
    <row r="43" spans="2:41" s="212" customFormat="1">
      <c r="B43" s="824" t="s">
        <v>28</v>
      </c>
      <c r="C43" s="825">
        <v>50234</v>
      </c>
      <c r="D43" s="825">
        <v>49344</v>
      </c>
      <c r="E43"/>
      <c r="F43"/>
      <c r="I43" s="214"/>
      <c r="AI43" s="213"/>
      <c r="AJ43" s="213"/>
      <c r="AK43" s="213"/>
      <c r="AL43" s="213"/>
      <c r="AM43" s="213"/>
      <c r="AN43" s="213"/>
      <c r="AO43" s="213"/>
    </row>
    <row r="44" spans="2:41" s="212" customFormat="1">
      <c r="B44" s="826" t="s">
        <v>8</v>
      </c>
      <c r="C44" s="825">
        <v>35410</v>
      </c>
      <c r="D44" s="825">
        <v>31856</v>
      </c>
      <c r="E44"/>
      <c r="F44"/>
      <c r="I44" s="214"/>
      <c r="AI44" s="213"/>
      <c r="AJ44" s="213"/>
      <c r="AK44" s="213"/>
      <c r="AL44" s="213"/>
      <c r="AM44" s="213"/>
      <c r="AN44" s="213"/>
      <c r="AO44" s="213"/>
    </row>
    <row r="45" spans="2:41" s="212" customFormat="1">
      <c r="B45" s="826" t="s">
        <v>30</v>
      </c>
      <c r="C45" s="825">
        <v>65058</v>
      </c>
      <c r="D45" s="825">
        <v>66832</v>
      </c>
      <c r="E45"/>
      <c r="F45"/>
      <c r="I45" s="214"/>
      <c r="AI45" s="213"/>
      <c r="AJ45" s="213"/>
      <c r="AK45" s="213"/>
      <c r="AL45" s="213"/>
      <c r="AM45" s="213"/>
      <c r="AN45" s="213"/>
      <c r="AO45" s="213"/>
    </row>
    <row r="46" spans="2:41" s="212" customFormat="1">
      <c r="B46" s="824" t="s">
        <v>6</v>
      </c>
      <c r="C46" s="825">
        <v>52739.25</v>
      </c>
      <c r="D46" s="825">
        <v>56823.75</v>
      </c>
      <c r="E46"/>
      <c r="F46"/>
      <c r="I46" s="214"/>
      <c r="AI46" s="213"/>
      <c r="AJ46" s="213"/>
      <c r="AK46" s="213"/>
      <c r="AL46" s="213"/>
      <c r="AM46" s="213"/>
      <c r="AN46" s="213"/>
      <c r="AO46" s="213"/>
    </row>
    <row r="47" spans="2:41" s="212" customFormat="1">
      <c r="B47" s="826" t="s">
        <v>29</v>
      </c>
      <c r="C47" s="825">
        <v>66017.5</v>
      </c>
      <c r="D47" s="825">
        <v>70777</v>
      </c>
      <c r="E47"/>
      <c r="F47"/>
      <c r="I47" s="214"/>
      <c r="AI47" s="213"/>
      <c r="AJ47" s="213"/>
      <c r="AK47" s="213"/>
      <c r="AL47" s="213"/>
      <c r="AM47" s="213"/>
      <c r="AN47" s="213"/>
      <c r="AO47" s="213"/>
    </row>
    <row r="48" spans="2:41" s="212" customFormat="1">
      <c r="B48" s="826" t="s">
        <v>7</v>
      </c>
      <c r="C48" s="825">
        <v>39461</v>
      </c>
      <c r="D48" s="825">
        <v>42870.5</v>
      </c>
      <c r="E48"/>
      <c r="F48"/>
      <c r="I48" s="214"/>
      <c r="AI48" s="213"/>
      <c r="AJ48" s="213"/>
      <c r="AK48" s="213"/>
      <c r="AL48" s="213"/>
      <c r="AM48" s="213"/>
      <c r="AN48" s="213"/>
      <c r="AO48" s="213"/>
    </row>
    <row r="49" spans="2:41" s="212" customFormat="1">
      <c r="B49" s="824" t="s">
        <v>17</v>
      </c>
      <c r="C49" s="825">
        <v>51904.166666666664</v>
      </c>
      <c r="D49" s="825">
        <v>54330.5</v>
      </c>
      <c r="E49"/>
      <c r="F49"/>
      <c r="I49" s="214"/>
      <c r="AI49" s="213"/>
      <c r="AJ49" s="213"/>
      <c r="AK49" s="213"/>
      <c r="AL49" s="213"/>
      <c r="AM49" s="213"/>
      <c r="AN49" s="213"/>
      <c r="AO49" s="213"/>
    </row>
    <row r="50" spans="2:41">
      <c r="B50"/>
      <c r="C50"/>
      <c r="D50"/>
      <c r="E50"/>
      <c r="F50"/>
    </row>
    <row r="55" spans="2:41" s="212" customFormat="1">
      <c r="B55" s="822" t="s">
        <v>18</v>
      </c>
      <c r="C55" s="823" t="s">
        <v>32</v>
      </c>
      <c r="D55" s="823" t="s">
        <v>33</v>
      </c>
      <c r="E55" s="823" t="s">
        <v>6610</v>
      </c>
      <c r="G55" s="185"/>
      <c r="I55" s="214"/>
      <c r="AI55" s="213"/>
      <c r="AJ55" s="213"/>
      <c r="AK55" s="213"/>
      <c r="AL55" s="213"/>
      <c r="AM55" s="213"/>
      <c r="AN55" s="213"/>
      <c r="AO55" s="213"/>
    </row>
    <row r="56" spans="2:41" s="212" customFormat="1">
      <c r="B56" s="824" t="s">
        <v>28</v>
      </c>
      <c r="C56" s="825">
        <v>199156</v>
      </c>
      <c r="D56" s="825">
        <v>33031</v>
      </c>
      <c r="E56" s="828">
        <v>0.16585490771053849</v>
      </c>
      <c r="G56" s="239"/>
      <c r="I56" s="214"/>
      <c r="AI56" s="213"/>
      <c r="AJ56" s="213"/>
      <c r="AK56" s="213"/>
      <c r="AL56" s="213"/>
      <c r="AM56" s="213"/>
      <c r="AN56" s="213"/>
      <c r="AO56" s="213"/>
    </row>
    <row r="57" spans="2:41" s="212" customFormat="1">
      <c r="B57" s="826">
        <v>2017</v>
      </c>
      <c r="C57" s="825">
        <v>100468</v>
      </c>
      <c r="D57" s="825">
        <v>16694</v>
      </c>
      <c r="E57" s="828">
        <v>0.16616236015447705</v>
      </c>
      <c r="G57" s="239"/>
      <c r="I57" s="214"/>
      <c r="AI57" s="213"/>
      <c r="AJ57" s="213"/>
      <c r="AK57" s="213"/>
      <c r="AL57" s="213"/>
      <c r="AM57" s="213"/>
      <c r="AN57" s="213"/>
      <c r="AO57" s="213"/>
    </row>
    <row r="58" spans="2:41" s="212" customFormat="1">
      <c r="B58" s="826">
        <v>2018</v>
      </c>
      <c r="C58" s="825">
        <v>98688</v>
      </c>
      <c r="D58" s="825">
        <v>16337</v>
      </c>
      <c r="E58" s="828">
        <v>0.16554190985732814</v>
      </c>
      <c r="G58" s="239"/>
      <c r="I58" s="214"/>
      <c r="AI58" s="213"/>
      <c r="AJ58" s="213"/>
      <c r="AK58" s="213"/>
      <c r="AL58" s="213"/>
      <c r="AM58" s="213"/>
      <c r="AN58" s="213"/>
      <c r="AO58" s="213"/>
    </row>
    <row r="59" spans="2:41" s="212" customFormat="1">
      <c r="B59" s="824" t="s">
        <v>6</v>
      </c>
      <c r="C59" s="825">
        <v>438252</v>
      </c>
      <c r="D59" s="825">
        <v>26221</v>
      </c>
      <c r="E59" s="828">
        <v>5.983087356133001E-2</v>
      </c>
      <c r="G59" s="239"/>
      <c r="I59" s="214"/>
      <c r="AI59" s="213"/>
      <c r="AJ59" s="213"/>
      <c r="AK59" s="213"/>
      <c r="AL59" s="213"/>
      <c r="AM59" s="213"/>
      <c r="AN59" s="213"/>
      <c r="AO59" s="213"/>
    </row>
    <row r="60" spans="2:41" s="212" customFormat="1">
      <c r="B60" s="826">
        <v>2017</v>
      </c>
      <c r="C60" s="825">
        <v>210957</v>
      </c>
      <c r="D60" s="825">
        <v>14826</v>
      </c>
      <c r="E60" s="828">
        <v>7.0279725252065592E-2</v>
      </c>
      <c r="G60" s="239"/>
      <c r="I60" s="214"/>
      <c r="AI60" s="213"/>
      <c r="AJ60" s="213"/>
      <c r="AK60" s="213"/>
      <c r="AL60" s="213"/>
      <c r="AM60" s="213"/>
      <c r="AN60" s="213"/>
      <c r="AO60" s="213"/>
    </row>
    <row r="61" spans="2:41" s="212" customFormat="1">
      <c r="B61" s="826">
        <v>2018</v>
      </c>
      <c r="C61" s="825">
        <v>227295</v>
      </c>
      <c r="D61" s="825">
        <v>11395</v>
      </c>
      <c r="E61" s="828">
        <v>5.0133086957478167E-2</v>
      </c>
      <c r="G61" s="239"/>
      <c r="I61" s="214"/>
      <c r="AI61" s="213"/>
      <c r="AJ61" s="213"/>
      <c r="AK61" s="213"/>
      <c r="AL61" s="213"/>
      <c r="AM61" s="213"/>
      <c r="AN61" s="213"/>
      <c r="AO61" s="213"/>
    </row>
    <row r="62" spans="2:41" s="212" customFormat="1">
      <c r="B62" s="824" t="s">
        <v>17</v>
      </c>
      <c r="C62" s="825">
        <v>637408</v>
      </c>
      <c r="D62" s="825">
        <v>59252</v>
      </c>
      <c r="E62" s="828">
        <v>9.2957728801646669E-2</v>
      </c>
      <c r="G62" s="239"/>
      <c r="I62" s="214"/>
      <c r="AI62" s="213"/>
      <c r="AJ62" s="213"/>
      <c r="AK62" s="213"/>
      <c r="AL62" s="213"/>
      <c r="AM62" s="213"/>
      <c r="AN62" s="213"/>
      <c r="AO62" s="213"/>
    </row>
    <row r="65" spans="2:68">
      <c r="B65"/>
      <c r="C65"/>
      <c r="D65"/>
    </row>
    <row r="66" spans="2:68">
      <c r="B66"/>
      <c r="C66"/>
      <c r="D66"/>
    </row>
    <row r="67" spans="2:68">
      <c r="B67"/>
      <c r="C67" s="818" t="s">
        <v>19</v>
      </c>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row>
    <row r="68" spans="2:68">
      <c r="B68"/>
      <c r="C68">
        <v>2017</v>
      </c>
      <c r="D68"/>
      <c r="E68">
        <v>2018</v>
      </c>
      <c r="F68"/>
      <c r="G68" t="s">
        <v>6606</v>
      </c>
      <c r="H68" t="s">
        <v>6607</v>
      </c>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row>
    <row r="69" spans="2:68">
      <c r="B69" s="818" t="s">
        <v>18</v>
      </c>
      <c r="C69" t="s">
        <v>32</v>
      </c>
      <c r="D69" t="s">
        <v>6608</v>
      </c>
      <c r="E69" t="s">
        <v>32</v>
      </c>
      <c r="F69" t="s">
        <v>6608</v>
      </c>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row>
    <row r="70" spans="2:68">
      <c r="B70" s="820" t="s">
        <v>28</v>
      </c>
      <c r="C70" s="819">
        <v>100468</v>
      </c>
      <c r="D70" s="819">
        <v>15411</v>
      </c>
      <c r="E70" s="819">
        <v>98688</v>
      </c>
      <c r="F70" s="819">
        <v>9861</v>
      </c>
      <c r="G70" s="819">
        <v>199156</v>
      </c>
      <c r="H70" s="819">
        <v>15411</v>
      </c>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row>
    <row r="71" spans="2:68">
      <c r="B71" s="821" t="s">
        <v>11</v>
      </c>
      <c r="C71" s="819">
        <v>35410</v>
      </c>
      <c r="D71" s="819">
        <v>1283</v>
      </c>
      <c r="E71" s="819">
        <v>31856</v>
      </c>
      <c r="F71" s="819">
        <v>6476</v>
      </c>
      <c r="G71" s="819">
        <v>67266</v>
      </c>
      <c r="H71" s="819">
        <v>6476</v>
      </c>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row>
    <row r="72" spans="2:68">
      <c r="B72" s="821" t="s">
        <v>12</v>
      </c>
      <c r="C72" s="819">
        <v>65058</v>
      </c>
      <c r="D72" s="819">
        <v>15411</v>
      </c>
      <c r="E72" s="819">
        <v>66832</v>
      </c>
      <c r="F72" s="819">
        <v>9861</v>
      </c>
      <c r="G72" s="819">
        <v>131890</v>
      </c>
      <c r="H72" s="819">
        <v>15411</v>
      </c>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row>
    <row r="73" spans="2:68">
      <c r="B73" s="820" t="s">
        <v>6</v>
      </c>
      <c r="C73" s="819">
        <v>145507</v>
      </c>
      <c r="D73" s="819">
        <v>4905</v>
      </c>
      <c r="E73" s="819">
        <v>157602</v>
      </c>
      <c r="F73" s="819">
        <v>4791</v>
      </c>
      <c r="G73" s="819">
        <v>303109</v>
      </c>
      <c r="H73" s="819">
        <v>4905</v>
      </c>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row>
    <row r="74" spans="2:68">
      <c r="B74" s="821" t="s">
        <v>9</v>
      </c>
      <c r="C74" s="819">
        <v>41138</v>
      </c>
      <c r="D74" s="819">
        <v>3205</v>
      </c>
      <c r="E74" s="819">
        <v>44438</v>
      </c>
      <c r="F74" s="819">
        <v>3935</v>
      </c>
      <c r="G74" s="819">
        <v>85576</v>
      </c>
      <c r="H74" s="819">
        <v>3935</v>
      </c>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row>
    <row r="75" spans="2:68">
      <c r="B75" s="821" t="s">
        <v>13</v>
      </c>
      <c r="C75" s="819">
        <v>37784</v>
      </c>
      <c r="D75" s="819">
        <v>2144</v>
      </c>
      <c r="E75" s="819">
        <v>41303</v>
      </c>
      <c r="F75" s="819">
        <v>2129</v>
      </c>
      <c r="G75" s="819">
        <v>79087</v>
      </c>
      <c r="H75" s="819">
        <v>2144</v>
      </c>
      <c r="I75"/>
      <c r="J75"/>
      <c r="K75"/>
    </row>
    <row r="76" spans="2:68">
      <c r="B76" s="821" t="s">
        <v>14</v>
      </c>
      <c r="C76" s="819">
        <v>66585</v>
      </c>
      <c r="D76" s="819">
        <v>4905</v>
      </c>
      <c r="E76" s="819">
        <v>71861</v>
      </c>
      <c r="F76" s="819">
        <v>4791</v>
      </c>
      <c r="G76" s="819">
        <v>138446</v>
      </c>
      <c r="H76" s="819">
        <v>4905</v>
      </c>
      <c r="I76"/>
      <c r="J76"/>
      <c r="K76"/>
    </row>
    <row r="77" spans="2:68">
      <c r="B77" s="820" t="s">
        <v>17</v>
      </c>
      <c r="C77" s="819">
        <v>245975</v>
      </c>
      <c r="D77" s="819">
        <v>15411</v>
      </c>
      <c r="E77" s="819">
        <v>256290</v>
      </c>
      <c r="F77" s="819">
        <v>9861</v>
      </c>
      <c r="G77" s="819">
        <v>502265</v>
      </c>
      <c r="H77" s="819">
        <v>15411</v>
      </c>
    </row>
    <row r="78" spans="2:68">
      <c r="B78"/>
      <c r="C78"/>
      <c r="D78"/>
      <c r="E78"/>
    </row>
    <row r="79" spans="2:68">
      <c r="B79"/>
      <c r="C79"/>
      <c r="D79"/>
      <c r="E79"/>
    </row>
    <row r="80" spans="2:68">
      <c r="B80"/>
      <c r="C80"/>
      <c r="D80"/>
    </row>
    <row r="81" spans="2:4">
      <c r="B81"/>
      <c r="C81"/>
      <c r="D81"/>
    </row>
    <row r="82" spans="2:4">
      <c r="B82"/>
      <c r="C82"/>
      <c r="D82"/>
    </row>
    <row r="83" spans="2:4">
      <c r="B83"/>
      <c r="C83"/>
      <c r="D83"/>
    </row>
    <row r="84" spans="2:4">
      <c r="B84"/>
      <c r="C84"/>
      <c r="D84"/>
    </row>
  </sheetData>
  <pageMargins left="0.7" right="0.7" top="0.75" bottom="0.75" header="0.3" footer="0.3"/>
  <pageSetup orientation="portrait" r:id="rId5"/>
  <tableParts count="1">
    <tablePart r:id="rId6"/>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D1AE1-B87D-0548-AD15-6AF90D37C01C}">
  <sheetPr codeName="Sheet13">
    <pageSetUpPr fitToPage="1"/>
  </sheetPr>
  <dimension ref="A1:BT101"/>
  <sheetViews>
    <sheetView topLeftCell="A72" zoomScaleNormal="100" workbookViewId="0">
      <selection activeCell="E91" sqref="E91"/>
    </sheetView>
  </sheetViews>
  <sheetFormatPr defaultColWidth="11.42578125" defaultRowHeight="12.75" outlineLevelRow="1"/>
  <cols>
    <col min="1" max="1" width="21.7109375" style="261" bestFit="1" customWidth="1"/>
    <col min="2" max="2" width="25" style="261" bestFit="1" customWidth="1"/>
    <col min="3" max="3" width="30.42578125" style="261" customWidth="1"/>
    <col min="4" max="4" width="9.42578125" style="261" customWidth="1"/>
    <col min="5" max="5" width="22.5703125" style="262" customWidth="1"/>
    <col min="6" max="6" width="28.28515625" style="261" customWidth="1"/>
    <col min="7" max="7" width="13.28515625" style="261" customWidth="1"/>
    <col min="8" max="8" width="11.7109375" style="263" customWidth="1"/>
    <col min="9" max="9" width="12.5703125" style="263" customWidth="1"/>
    <col min="10" max="10" width="11.5703125" style="261" bestFit="1" customWidth="1"/>
    <col min="11" max="11" width="17.7109375" style="261" customWidth="1"/>
    <col min="12" max="13" width="11.42578125" style="261"/>
    <col min="14" max="14" width="11" style="264"/>
    <col min="15" max="25" width="11.42578125" style="261"/>
    <col min="26" max="26" width="11.42578125" style="613"/>
    <col min="27" max="43" width="11.42578125" style="587" customWidth="1"/>
    <col min="44" max="52" width="11.42578125" style="447" customWidth="1"/>
    <col min="53" max="53" width="11.42578125" style="447"/>
    <col min="54" max="72" width="11.42578125" style="265"/>
    <col min="73" max="16384" width="11.42578125" style="261"/>
  </cols>
  <sheetData>
    <row r="1" spans="1:72" ht="18.75">
      <c r="A1" s="347" t="s">
        <v>6292</v>
      </c>
      <c r="G1" s="168" t="s">
        <v>0</v>
      </c>
    </row>
    <row r="2" spans="1:72">
      <c r="A2" s="54" t="s">
        <v>1597</v>
      </c>
      <c r="C2" s="402"/>
      <c r="G2" s="168"/>
    </row>
    <row r="3" spans="1:72">
      <c r="A3" s="162" t="str">
        <f>'INTRO Data Anlaysis'!A3</f>
        <v>Workbook 2: Data Analysis</v>
      </c>
      <c r="C3" s="402"/>
      <c r="E3" s="346"/>
      <c r="F3" s="266"/>
      <c r="G3" s="266"/>
    </row>
    <row r="4" spans="1:72">
      <c r="A4" s="5" t="str">
        <f ca="1">"Sheet: "&amp;MID(CELL("filename",A1),FIND("]",CELL("filename",A1))+1,255)</f>
        <v>Sheet: DATA ANALYSIS NewCos</v>
      </c>
      <c r="F4" s="266"/>
      <c r="G4" s="266"/>
    </row>
    <row r="5" spans="1:72" ht="13.5" thickBot="1">
      <c r="B5" s="266"/>
      <c r="C5" s="266"/>
    </row>
    <row r="6" spans="1:72" ht="15.75">
      <c r="A6" s="58" t="s">
        <v>656</v>
      </c>
      <c r="B6" s="267"/>
      <c r="C6" s="267"/>
      <c r="D6" s="267"/>
      <c r="E6" s="268"/>
      <c r="F6" s="267"/>
      <c r="G6" s="267"/>
      <c r="H6" s="269"/>
      <c r="I6" s="269"/>
      <c r="J6" s="267"/>
      <c r="K6" s="270"/>
    </row>
    <row r="7" spans="1:72" s="266" customFormat="1" ht="13.5" thickBot="1">
      <c r="A7" s="271" t="s">
        <v>1541</v>
      </c>
      <c r="B7" s="272"/>
      <c r="C7" s="272"/>
      <c r="D7" s="272"/>
      <c r="E7" s="273"/>
      <c r="F7" s="272"/>
      <c r="G7" s="272"/>
      <c r="H7" s="274"/>
      <c r="I7" s="274"/>
      <c r="J7" s="272"/>
      <c r="K7" s="275"/>
      <c r="N7" s="276"/>
      <c r="Z7" s="614"/>
      <c r="AA7" s="588"/>
      <c r="AB7" s="588"/>
      <c r="AC7" s="588"/>
      <c r="AD7" s="588"/>
      <c r="AE7" s="588"/>
      <c r="AF7" s="588"/>
      <c r="AG7" s="588"/>
      <c r="AH7" s="588"/>
      <c r="AI7" s="588"/>
      <c r="AJ7" s="588"/>
      <c r="AK7" s="588"/>
      <c r="AL7" s="588"/>
      <c r="AM7" s="588"/>
      <c r="AN7" s="588"/>
      <c r="AO7" s="588"/>
      <c r="AP7" s="588"/>
      <c r="AQ7" s="588"/>
      <c r="AR7" s="454"/>
      <c r="AS7" s="454"/>
      <c r="AT7" s="454"/>
      <c r="AU7" s="454"/>
      <c r="AV7" s="454"/>
      <c r="AW7" s="454"/>
      <c r="AX7" s="454"/>
      <c r="AY7" s="454"/>
      <c r="AZ7" s="454"/>
      <c r="BA7" s="454"/>
      <c r="BB7" s="277"/>
      <c r="BC7" s="277"/>
      <c r="BD7" s="277"/>
      <c r="BE7" s="277"/>
      <c r="BF7" s="277"/>
      <c r="BG7" s="277"/>
      <c r="BH7" s="277"/>
      <c r="BI7" s="277"/>
      <c r="BJ7" s="277"/>
      <c r="BK7" s="277"/>
      <c r="BL7" s="277"/>
      <c r="BM7" s="277"/>
      <c r="BN7" s="277"/>
      <c r="BO7" s="277"/>
      <c r="BP7" s="277"/>
      <c r="BQ7" s="277"/>
      <c r="BR7" s="277"/>
      <c r="BS7" s="277"/>
      <c r="BT7" s="277"/>
    </row>
    <row r="9" spans="1:72" s="265" customFormat="1" ht="15.75">
      <c r="A9" s="278" t="s">
        <v>1513</v>
      </c>
      <c r="Z9" s="613"/>
      <c r="AA9" s="587"/>
      <c r="AB9" s="587"/>
      <c r="AC9" s="587"/>
      <c r="AD9" s="587"/>
      <c r="AE9" s="587"/>
      <c r="AF9" s="587"/>
      <c r="AG9" s="587"/>
      <c r="AH9" s="587"/>
      <c r="AI9" s="587"/>
      <c r="AJ9" s="587"/>
      <c r="AK9" s="587"/>
      <c r="AL9" s="587"/>
      <c r="AM9" s="587"/>
      <c r="AN9" s="587"/>
      <c r="AO9" s="587"/>
      <c r="AP9" s="587"/>
      <c r="AQ9" s="587"/>
      <c r="AR9" s="447"/>
      <c r="AS9" s="447"/>
      <c r="AT9" s="447"/>
      <c r="AU9" s="447"/>
      <c r="AV9" s="447"/>
      <c r="AW9" s="447"/>
      <c r="AX9" s="447"/>
      <c r="AY9" s="447"/>
      <c r="AZ9" s="447"/>
      <c r="BA9" s="447"/>
    </row>
    <row r="10" spans="1:72" s="265" customFormat="1">
      <c r="A10" s="224" t="s">
        <v>1560</v>
      </c>
      <c r="Z10" s="613"/>
      <c r="AA10" s="587"/>
      <c r="AB10" s="587"/>
      <c r="AC10" s="587"/>
      <c r="AD10" s="587"/>
      <c r="AE10" s="587"/>
      <c r="AF10" s="587"/>
      <c r="AG10" s="587"/>
      <c r="AH10" s="587"/>
      <c r="AI10" s="587"/>
      <c r="AJ10" s="587"/>
      <c r="AK10" s="587"/>
      <c r="AL10" s="587"/>
      <c r="AM10" s="587"/>
      <c r="AN10" s="587"/>
      <c r="AO10" s="587"/>
      <c r="AP10" s="587"/>
      <c r="AQ10" s="587"/>
      <c r="AR10" s="447"/>
      <c r="AS10" s="447"/>
      <c r="AT10" s="447"/>
      <c r="AU10" s="447"/>
      <c r="AV10" s="447"/>
      <c r="AW10" s="447"/>
      <c r="AX10" s="447"/>
      <c r="AY10" s="447"/>
      <c r="AZ10" s="447"/>
      <c r="BA10" s="447"/>
    </row>
    <row r="11" spans="1:72" s="265" customFormat="1">
      <c r="A11" s="163" t="str">
        <f>"To accomplish this, see instructions on Row "&amp;ROW('EXCEL Tables'!A$34)&amp;" of the 'EXCEL Tables' Sheet."</f>
        <v>To accomplish this, see instructions on Row 34 of the 'EXCEL Tables' Sheet.</v>
      </c>
      <c r="Z11" s="613"/>
      <c r="AA11" s="587"/>
      <c r="AB11" s="587"/>
      <c r="AC11" s="587"/>
      <c r="AD11" s="587"/>
      <c r="AE11" s="587"/>
      <c r="AF11" s="587"/>
      <c r="AG11" s="587"/>
      <c r="AH11" s="587"/>
      <c r="AI11" s="587"/>
      <c r="AJ11" s="587"/>
      <c r="AK11" s="587"/>
      <c r="AL11" s="587"/>
      <c r="AM11" s="587"/>
      <c r="AN11" s="587"/>
      <c r="AO11" s="587"/>
      <c r="AP11" s="587"/>
      <c r="AQ11" s="587"/>
      <c r="AR11" s="447"/>
      <c r="AS11" s="447"/>
      <c r="AT11" s="447"/>
      <c r="AU11" s="447"/>
      <c r="AV11" s="447"/>
      <c r="AW11" s="447"/>
      <c r="AX11" s="447"/>
      <c r="AY11" s="447"/>
      <c r="AZ11" s="447"/>
      <c r="BA11" s="447"/>
    </row>
    <row r="12" spans="1:72" s="265" customFormat="1">
      <c r="A12" s="163"/>
      <c r="Z12" s="613"/>
      <c r="AA12" s="587"/>
      <c r="AB12" s="587"/>
      <c r="AC12" s="587"/>
      <c r="AD12" s="587"/>
      <c r="AE12" s="587"/>
      <c r="AF12" s="587"/>
      <c r="AG12" s="587"/>
      <c r="AH12" s="587"/>
      <c r="AI12" s="587"/>
      <c r="AJ12" s="587"/>
      <c r="AK12" s="587"/>
      <c r="AL12" s="587"/>
      <c r="AM12" s="587"/>
      <c r="AN12" s="587"/>
      <c r="AO12" s="587"/>
      <c r="AP12" s="587"/>
      <c r="AQ12" s="587"/>
      <c r="AR12" s="447"/>
      <c r="AS12" s="447"/>
      <c r="AT12" s="447"/>
      <c r="AU12" s="447"/>
      <c r="AV12" s="447"/>
      <c r="AW12" s="447"/>
      <c r="AX12" s="447"/>
      <c r="AY12" s="447"/>
      <c r="AZ12" s="447"/>
      <c r="BA12" s="447"/>
    </row>
    <row r="13" spans="1:72" s="265" customFormat="1">
      <c r="A13" s="279" t="s">
        <v>1613</v>
      </c>
      <c r="Z13" s="613"/>
      <c r="AA13" s="587"/>
      <c r="AB13" s="587"/>
      <c r="AC13" s="587"/>
      <c r="AD13" s="587"/>
      <c r="AE13" s="587"/>
      <c r="AF13" s="587"/>
      <c r="AG13" s="587"/>
      <c r="AH13" s="587"/>
      <c r="AI13" s="587"/>
      <c r="AJ13" s="587"/>
      <c r="AK13" s="587"/>
      <c r="AL13" s="587"/>
      <c r="AM13" s="587"/>
      <c r="AN13" s="587"/>
      <c r="AO13" s="587"/>
      <c r="AP13" s="587"/>
      <c r="AQ13" s="587"/>
      <c r="AR13" s="447"/>
      <c r="AS13" s="447"/>
      <c r="AT13" s="447"/>
      <c r="AU13" s="447"/>
      <c r="AV13" s="447"/>
      <c r="AW13" s="447"/>
      <c r="AX13" s="447"/>
      <c r="AY13" s="447"/>
      <c r="AZ13" s="447"/>
      <c r="BA13" s="447"/>
    </row>
    <row r="14" spans="1:72">
      <c r="A14" s="261" t="str">
        <f>"In this Sheet you will analyze the NewCos that have been identified as currently being in the S&amp;P 500 ex Financials and being founded within the last 30 years, "&amp;INDEX(Workbook,1)&amp;"."</f>
        <v>In this Sheet you will analyze the NewCos that have been identified as currently being in the S&amp;P 500 ex Financials and being founded within the last 30 years, Part I Review (Workbook 1).</v>
      </c>
    </row>
    <row r="15" spans="1:72">
      <c r="A15" s="55" t="s">
        <v>6394</v>
      </c>
      <c r="B15" s="55"/>
      <c r="C15" s="55"/>
    </row>
    <row r="16" spans="1:72">
      <c r="A16" s="55" t="s">
        <v>6545</v>
      </c>
      <c r="B16" s="55"/>
      <c r="C16" s="55"/>
    </row>
    <row r="17" spans="1:6">
      <c r="A17" s="75" t="s">
        <v>6546</v>
      </c>
      <c r="B17" s="55"/>
      <c r="C17" s="55"/>
    </row>
    <row r="18" spans="1:6">
      <c r="A18" s="55"/>
      <c r="B18" s="55"/>
      <c r="C18" s="55"/>
    </row>
    <row r="19" spans="1:6">
      <c r="A19" s="55" t="str">
        <f>"Create a Table called 'NewCos' from the data starting in Row "&amp;ROW('DATA NewCos'!A9)&amp;" of the 'DATA NewCos' Sheet."</f>
        <v>Create a Table called 'NewCos' from the data starting in Row 9 of the 'DATA NewCos' Sheet.</v>
      </c>
      <c r="B19" s="265"/>
      <c r="C19" s="277"/>
    </row>
    <row r="20" spans="1:6" outlineLevel="1">
      <c r="A20" s="55">
        <v>1</v>
      </c>
      <c r="B20" s="265" t="s">
        <v>615</v>
      </c>
      <c r="C20" s="277"/>
    </row>
    <row r="21" spans="1:6" outlineLevel="1">
      <c r="A21" s="55">
        <v>2</v>
      </c>
      <c r="B21" s="265" t="s">
        <v>616</v>
      </c>
      <c r="C21" s="277"/>
    </row>
    <row r="22" spans="1:6">
      <c r="A22" s="55" t="s">
        <v>625</v>
      </c>
      <c r="B22" s="265"/>
      <c r="C22" s="277"/>
    </row>
    <row r="23" spans="1:6" outlineLevel="1">
      <c r="A23" s="55">
        <v>1</v>
      </c>
      <c r="B23" s="261" t="s">
        <v>617</v>
      </c>
      <c r="C23" s="55"/>
    </row>
    <row r="24" spans="1:6" outlineLevel="1">
      <c r="A24" s="55">
        <v>2</v>
      </c>
      <c r="B24" s="265" t="s">
        <v>6395</v>
      </c>
      <c r="C24" s="277"/>
    </row>
    <row r="25" spans="1:6" outlineLevel="1">
      <c r="A25" s="55">
        <v>3</v>
      </c>
      <c r="B25" s="439" t="s">
        <v>6396</v>
      </c>
      <c r="C25" s="55"/>
      <c r="F25" s="439"/>
    </row>
    <row r="26" spans="1:6">
      <c r="A26" s="55" t="s">
        <v>602</v>
      </c>
      <c r="B26" s="265"/>
      <c r="C26" s="277"/>
    </row>
    <row r="27" spans="1:6">
      <c r="A27" s="280" t="s">
        <v>702</v>
      </c>
      <c r="B27" s="265"/>
      <c r="C27" s="277"/>
    </row>
    <row r="28" spans="1:6" outlineLevel="1">
      <c r="A28" s="55">
        <v>1</v>
      </c>
      <c r="B28" s="261" t="s">
        <v>703</v>
      </c>
      <c r="C28" s="55"/>
    </row>
    <row r="29" spans="1:6" outlineLevel="1">
      <c r="A29" s="55">
        <v>2</v>
      </c>
      <c r="B29" s="265" t="s">
        <v>603</v>
      </c>
      <c r="C29" s="55"/>
    </row>
    <row r="30" spans="1:6">
      <c r="A30" s="55"/>
      <c r="B30" s="277"/>
      <c r="C30" s="265"/>
    </row>
    <row r="31" spans="1:6" ht="13.5" thickBot="1">
      <c r="A31" s="261" t="s">
        <v>6547</v>
      </c>
    </row>
    <row r="32" spans="1:6" ht="13.5" thickBot="1">
      <c r="B32" s="8">
        <v>0.29218080400000002</v>
      </c>
    </row>
    <row r="33" spans="1:72">
      <c r="A33" s="266" t="s">
        <v>6602</v>
      </c>
    </row>
    <row r="34" spans="1:72">
      <c r="A34" s="281" t="s">
        <v>618</v>
      </c>
    </row>
    <row r="35" spans="1:72">
      <c r="A35" s="119" t="s">
        <v>619</v>
      </c>
    </row>
    <row r="36" spans="1:72">
      <c r="A36" s="119" t="s">
        <v>604</v>
      </c>
    </row>
    <row r="37" spans="1:72" ht="13.5" thickBot="1">
      <c r="A37" s="261" t="s">
        <v>6548</v>
      </c>
    </row>
    <row r="38" spans="1:72" ht="13.5" thickBot="1">
      <c r="B38" s="8">
        <v>7.1480019999999997E-3</v>
      </c>
    </row>
    <row r="39" spans="1:72" ht="13.5" thickBot="1">
      <c r="A39" s="261" t="s">
        <v>1502</v>
      </c>
    </row>
    <row r="40" spans="1:72" ht="13.5" thickBot="1">
      <c r="B40" s="9">
        <v>5</v>
      </c>
      <c r="F40" s="661"/>
    </row>
    <row r="41" spans="1:72" s="266" customFormat="1">
      <c r="A41" s="283" t="s">
        <v>6487</v>
      </c>
      <c r="B41" s="2"/>
      <c r="E41" s="346"/>
      <c r="F41" s="661"/>
      <c r="N41" s="276"/>
      <c r="AI41" s="588"/>
      <c r="AJ41" s="588"/>
      <c r="AK41" s="588"/>
      <c r="AL41" s="588"/>
      <c r="AM41" s="588"/>
      <c r="AN41" s="588"/>
      <c r="AO41" s="588"/>
      <c r="AP41" s="588"/>
      <c r="AQ41" s="588"/>
      <c r="AR41" s="454"/>
      <c r="AS41" s="454"/>
      <c r="AT41" s="454"/>
      <c r="AU41" s="454"/>
      <c r="AV41" s="454"/>
      <c r="AW41" s="454"/>
      <c r="AX41" s="454"/>
      <c r="AY41" s="454"/>
      <c r="AZ41" s="454"/>
      <c r="BA41" s="454"/>
      <c r="BB41" s="277"/>
      <c r="BC41" s="277"/>
      <c r="BD41" s="277"/>
      <c r="BE41" s="277"/>
      <c r="BF41" s="277"/>
      <c r="BG41" s="277"/>
      <c r="BH41" s="277"/>
      <c r="BI41" s="277"/>
      <c r="BJ41" s="277"/>
      <c r="BK41" s="277"/>
      <c r="BL41" s="277"/>
      <c r="BM41" s="277"/>
      <c r="BN41" s="277"/>
      <c r="BO41" s="277"/>
      <c r="BP41" s="277"/>
      <c r="BQ41" s="277"/>
      <c r="BR41" s="277"/>
      <c r="BS41" s="277"/>
      <c r="BT41" s="277"/>
    </row>
    <row r="42" spans="1:72" s="266" customFormat="1">
      <c r="A42" s="266" t="s">
        <v>6549</v>
      </c>
      <c r="B42" s="2"/>
      <c r="E42" s="396"/>
      <c r="F42" s="662"/>
      <c r="N42" s="276"/>
      <c r="AI42" s="588"/>
      <c r="AJ42" s="588"/>
      <c r="AK42" s="588"/>
      <c r="AL42" s="588"/>
      <c r="AM42" s="588"/>
      <c r="AN42" s="588"/>
      <c r="AO42" s="588"/>
      <c r="AP42" s="588"/>
      <c r="AQ42" s="588"/>
      <c r="AR42" s="454"/>
      <c r="AS42" s="454"/>
      <c r="AT42" s="454"/>
      <c r="AU42" s="454"/>
      <c r="AV42" s="454"/>
      <c r="AW42" s="454"/>
      <c r="AX42" s="454"/>
      <c r="AY42" s="454"/>
      <c r="AZ42" s="454"/>
      <c r="BA42" s="454"/>
      <c r="BB42" s="277"/>
      <c r="BC42" s="277"/>
      <c r="BD42" s="277"/>
      <c r="BE42" s="277"/>
      <c r="BF42" s="277"/>
      <c r="BG42" s="277"/>
      <c r="BH42" s="277"/>
      <c r="BI42" s="277"/>
      <c r="BJ42" s="277"/>
      <c r="BK42" s="277"/>
      <c r="BL42" s="277"/>
      <c r="BM42" s="277"/>
      <c r="BN42" s="277"/>
      <c r="BO42" s="277"/>
      <c r="BP42" s="277"/>
      <c r="BQ42" s="277"/>
      <c r="BR42" s="277"/>
      <c r="BS42" s="277"/>
      <c r="BT42" s="277"/>
    </row>
    <row r="43" spans="1:72" s="266" customFormat="1">
      <c r="A43" s="283" t="s">
        <v>6365</v>
      </c>
      <c r="E43" s="346"/>
      <c r="F43" s="663"/>
      <c r="N43" s="276"/>
      <c r="AI43" s="588"/>
      <c r="AJ43" s="588"/>
      <c r="AK43" s="588"/>
      <c r="AL43" s="588"/>
      <c r="AM43" s="588"/>
      <c r="AN43" s="588"/>
      <c r="AO43" s="588"/>
      <c r="AP43" s="588"/>
      <c r="AQ43" s="588"/>
      <c r="AR43" s="454"/>
      <c r="AS43" s="454"/>
      <c r="AT43" s="454"/>
      <c r="AU43" s="454"/>
      <c r="AV43" s="454"/>
      <c r="AW43" s="454"/>
      <c r="AX43" s="454"/>
      <c r="AY43" s="454"/>
      <c r="AZ43" s="454"/>
      <c r="BA43" s="454"/>
      <c r="BB43" s="277"/>
      <c r="BC43" s="277"/>
      <c r="BD43" s="277"/>
      <c r="BE43" s="277"/>
      <c r="BF43" s="277"/>
      <c r="BG43" s="277"/>
      <c r="BH43" s="277"/>
      <c r="BI43" s="277"/>
      <c r="BJ43" s="277"/>
      <c r="BK43" s="277"/>
      <c r="BL43" s="277"/>
      <c r="BM43" s="277"/>
      <c r="BN43" s="277"/>
      <c r="BO43" s="277"/>
      <c r="BP43" s="277"/>
      <c r="BQ43" s="277"/>
      <c r="BR43" s="277"/>
      <c r="BS43" s="277"/>
      <c r="BT43" s="277"/>
    </row>
    <row r="44" spans="1:72" s="266" customFormat="1">
      <c r="B44" s="284" t="s">
        <v>628</v>
      </c>
      <c r="E44" s="346"/>
      <c r="N44" s="276"/>
      <c r="AI44" s="588"/>
      <c r="AJ44" s="588"/>
      <c r="AK44" s="588"/>
      <c r="AL44" s="588"/>
      <c r="AM44" s="588"/>
      <c r="AN44" s="588"/>
      <c r="AO44" s="588"/>
      <c r="AP44" s="588"/>
      <c r="AQ44" s="588"/>
      <c r="AR44" s="454"/>
      <c r="AS44" s="454"/>
      <c r="AT44" s="454"/>
      <c r="AU44" s="454"/>
      <c r="AV44" s="454"/>
      <c r="AW44" s="454"/>
      <c r="AX44" s="454"/>
      <c r="AY44" s="454"/>
      <c r="AZ44" s="454"/>
      <c r="BA44" s="454"/>
      <c r="BB44" s="277"/>
      <c r="BC44" s="277"/>
      <c r="BD44" s="277"/>
      <c r="BE44" s="277"/>
      <c r="BF44" s="277"/>
      <c r="BG44" s="277"/>
      <c r="BH44" s="277"/>
      <c r="BI44" s="277"/>
      <c r="BJ44" s="277"/>
      <c r="BK44" s="277"/>
      <c r="BL44" s="277"/>
      <c r="BM44" s="277"/>
      <c r="BN44" s="277"/>
      <c r="BO44" s="277"/>
      <c r="BP44" s="277"/>
      <c r="BQ44" s="277"/>
      <c r="BR44" s="277"/>
      <c r="BS44" s="277"/>
      <c r="BT44" s="277"/>
    </row>
    <row r="45" spans="1:72" s="266" customFormat="1">
      <c r="B45" s="284" t="s">
        <v>718</v>
      </c>
      <c r="E45" s="396"/>
      <c r="N45" s="276"/>
      <c r="AI45" s="588"/>
      <c r="AJ45" s="588"/>
      <c r="AK45" s="588"/>
      <c r="AL45" s="588"/>
      <c r="AM45" s="588"/>
      <c r="AN45" s="588"/>
      <c r="AO45" s="588"/>
      <c r="AP45" s="588"/>
      <c r="AQ45" s="588"/>
      <c r="AR45" s="454"/>
      <c r="AS45" s="454"/>
      <c r="AT45" s="454"/>
      <c r="AU45" s="454"/>
      <c r="AV45" s="454"/>
      <c r="AW45" s="454"/>
      <c r="AX45" s="454"/>
      <c r="AY45" s="454"/>
      <c r="AZ45" s="454"/>
      <c r="BA45" s="454"/>
      <c r="BB45" s="277"/>
      <c r="BC45" s="277"/>
      <c r="BD45" s="277"/>
      <c r="BE45" s="277"/>
      <c r="BF45" s="277"/>
      <c r="BG45" s="277"/>
      <c r="BH45" s="277"/>
      <c r="BI45" s="277"/>
      <c r="BJ45" s="277"/>
      <c r="BK45" s="277"/>
      <c r="BL45" s="277"/>
      <c r="BM45" s="277"/>
      <c r="BN45" s="277"/>
      <c r="BO45" s="277"/>
      <c r="BP45" s="277"/>
      <c r="BQ45" s="277"/>
      <c r="BR45" s="277"/>
      <c r="BS45" s="277"/>
      <c r="BT45" s="277"/>
    </row>
    <row r="46" spans="1:72" s="266" customFormat="1">
      <c r="B46" s="284" t="s">
        <v>627</v>
      </c>
      <c r="E46" s="346"/>
      <c r="N46" s="276"/>
      <c r="AI46" s="588"/>
      <c r="AJ46" s="588"/>
      <c r="AK46" s="588"/>
      <c r="AL46" s="588"/>
      <c r="AM46" s="588"/>
      <c r="AN46" s="588"/>
      <c r="AO46" s="588"/>
      <c r="AP46" s="588"/>
      <c r="AQ46" s="588"/>
      <c r="AR46" s="454"/>
      <c r="AS46" s="454"/>
      <c r="AT46" s="454"/>
      <c r="AU46" s="454"/>
      <c r="AV46" s="454"/>
      <c r="AW46" s="454"/>
      <c r="AX46" s="454"/>
      <c r="AY46" s="454"/>
      <c r="AZ46" s="454"/>
      <c r="BA46" s="454"/>
      <c r="BB46" s="277"/>
      <c r="BC46" s="277"/>
      <c r="BD46" s="277"/>
      <c r="BE46" s="277"/>
      <c r="BF46" s="277"/>
      <c r="BG46" s="277"/>
      <c r="BH46" s="277"/>
      <c r="BI46" s="277"/>
      <c r="BJ46" s="277"/>
      <c r="BK46" s="277"/>
      <c r="BL46" s="277"/>
      <c r="BM46" s="277"/>
      <c r="BN46" s="277"/>
      <c r="BO46" s="277"/>
      <c r="BP46" s="277"/>
      <c r="BQ46" s="277"/>
      <c r="BR46" s="277"/>
      <c r="BS46" s="277"/>
      <c r="BT46" s="277"/>
    </row>
    <row r="47" spans="1:72" s="266" customFormat="1">
      <c r="B47" s="284" t="s">
        <v>630</v>
      </c>
      <c r="E47" s="346"/>
      <c r="N47" s="276"/>
      <c r="AI47" s="588"/>
      <c r="AJ47" s="588"/>
      <c r="AK47" s="588"/>
      <c r="AL47" s="588"/>
      <c r="AM47" s="588"/>
      <c r="AN47" s="588"/>
      <c r="AO47" s="588"/>
      <c r="AP47" s="588"/>
      <c r="AQ47" s="588"/>
      <c r="AR47" s="454"/>
      <c r="AS47" s="454"/>
      <c r="AT47" s="454"/>
      <c r="AU47" s="454"/>
      <c r="AV47" s="454"/>
      <c r="AW47" s="454"/>
      <c r="AX47" s="454"/>
      <c r="AY47" s="454"/>
      <c r="AZ47" s="454"/>
      <c r="BA47" s="454"/>
      <c r="BB47" s="277"/>
      <c r="BC47" s="277"/>
      <c r="BD47" s="277"/>
      <c r="BE47" s="277"/>
      <c r="BF47" s="277"/>
      <c r="BG47" s="277"/>
      <c r="BH47" s="277"/>
      <c r="BI47" s="277"/>
      <c r="BJ47" s="277"/>
      <c r="BK47" s="277"/>
      <c r="BL47" s="277"/>
      <c r="BM47" s="277"/>
      <c r="BN47" s="277"/>
      <c r="BO47" s="277"/>
      <c r="BP47" s="277"/>
      <c r="BQ47" s="277"/>
      <c r="BR47" s="277"/>
      <c r="BS47" s="277"/>
      <c r="BT47" s="277"/>
    </row>
    <row r="48" spans="1:72" s="266" customFormat="1" ht="13.5" thickBot="1">
      <c r="B48" s="284" t="s">
        <v>629</v>
      </c>
      <c r="E48" s="346"/>
      <c r="N48" s="276"/>
      <c r="AI48" s="588"/>
      <c r="AJ48" s="588"/>
      <c r="AK48" s="588"/>
      <c r="AL48" s="588"/>
      <c r="AM48" s="588"/>
      <c r="AN48" s="588"/>
      <c r="AO48" s="588"/>
      <c r="AP48" s="588"/>
      <c r="AQ48" s="588"/>
      <c r="AR48" s="454"/>
      <c r="AS48" s="454"/>
      <c r="AT48" s="454"/>
      <c r="AU48" s="454"/>
      <c r="AV48" s="454"/>
      <c r="AW48" s="454"/>
      <c r="AX48" s="454"/>
      <c r="AY48" s="454"/>
      <c r="AZ48" s="454"/>
      <c r="BA48" s="454"/>
      <c r="BB48" s="277"/>
      <c r="BC48" s="277"/>
      <c r="BD48" s="277"/>
      <c r="BE48" s="277"/>
      <c r="BF48" s="277"/>
      <c r="BG48" s="277"/>
      <c r="BH48" s="277"/>
      <c r="BI48" s="277"/>
      <c r="BJ48" s="277"/>
      <c r="BK48" s="277"/>
      <c r="BL48" s="277"/>
      <c r="BM48" s="277"/>
      <c r="BN48" s="277"/>
      <c r="BO48" s="277"/>
      <c r="BP48" s="277"/>
      <c r="BQ48" s="277"/>
      <c r="BR48" s="277"/>
      <c r="BS48" s="277"/>
      <c r="BT48" s="277"/>
    </row>
    <row r="49" spans="1:72" s="266" customFormat="1" ht="13.5" thickBot="1">
      <c r="B49" s="8">
        <v>0.64884421000000003</v>
      </c>
      <c r="E49" s="346"/>
      <c r="N49" s="276"/>
      <c r="AI49" s="588"/>
      <c r="AJ49" s="588"/>
      <c r="AK49" s="588"/>
      <c r="AL49" s="588"/>
      <c r="AM49" s="588"/>
      <c r="AN49" s="588"/>
      <c r="AO49" s="588"/>
      <c r="AP49" s="588"/>
      <c r="AQ49" s="588"/>
      <c r="AR49" s="454"/>
      <c r="AS49" s="454"/>
      <c r="AT49" s="454"/>
      <c r="AU49" s="454"/>
      <c r="AV49" s="454"/>
      <c r="AW49" s="454"/>
      <c r="AX49" s="454"/>
      <c r="AY49" s="454"/>
      <c r="AZ49" s="454"/>
      <c r="BA49" s="454"/>
      <c r="BB49" s="277"/>
      <c r="BC49" s="277"/>
      <c r="BD49" s="277"/>
      <c r="BE49" s="277"/>
      <c r="BF49" s="277"/>
      <c r="BG49" s="277"/>
      <c r="BH49" s="277"/>
      <c r="BI49" s="277"/>
      <c r="BJ49" s="277"/>
      <c r="BK49" s="277"/>
      <c r="BL49" s="277"/>
      <c r="BM49" s="277"/>
      <c r="BN49" s="277"/>
      <c r="BO49" s="277"/>
      <c r="BP49" s="277"/>
      <c r="BQ49" s="277"/>
      <c r="BR49" s="277"/>
      <c r="BS49" s="277"/>
      <c r="BT49" s="277"/>
    </row>
    <row r="51" spans="1:72">
      <c r="A51" s="261" t="str">
        <f>"Create a PivotTable in cell A"&amp;ROW(A74)&amp;" of the 'DATA NewCos' Sheet."</f>
        <v>Create a PivotTable in cell A74 of the 'DATA NewCos' Sheet.</v>
      </c>
    </row>
    <row r="52" spans="1:72" outlineLevel="1">
      <c r="A52" s="261">
        <v>1</v>
      </c>
      <c r="B52" s="261" t="s">
        <v>620</v>
      </c>
    </row>
    <row r="53" spans="1:72" outlineLevel="1">
      <c r="A53" s="261">
        <v>2</v>
      </c>
      <c r="B53" s="261" t="s">
        <v>605</v>
      </c>
    </row>
    <row r="54" spans="1:72" s="220" customFormat="1">
      <c r="B54" s="230" t="s">
        <v>1637</v>
      </c>
      <c r="AI54" s="590"/>
      <c r="AJ54" s="590"/>
      <c r="AK54" s="590"/>
      <c r="AL54" s="590"/>
      <c r="AM54" s="590"/>
      <c r="AN54" s="590"/>
      <c r="AO54" s="590"/>
      <c r="AP54" s="590"/>
      <c r="AQ54" s="590"/>
      <c r="AR54" s="446"/>
      <c r="AS54" s="446"/>
      <c r="AT54" s="446"/>
      <c r="AU54" s="446"/>
      <c r="AV54" s="446"/>
      <c r="AW54" s="446"/>
      <c r="AX54" s="446"/>
      <c r="AY54" s="446"/>
      <c r="AZ54" s="446"/>
      <c r="BA54" s="446"/>
    </row>
    <row r="55" spans="1:72" outlineLevel="1">
      <c r="A55" s="261">
        <v>3</v>
      </c>
      <c r="B55" s="261" t="str">
        <f>"Click into cell A"&amp;ROW(A74)&amp;" and this address will appear in the 'Table/Range:' box"</f>
        <v>Click into cell A74 and this address will appear in the 'Table/Range:' box</v>
      </c>
    </row>
    <row r="56" spans="1:72" outlineLevel="1">
      <c r="A56" s="261">
        <v>4</v>
      </c>
      <c r="B56" s="261" t="s">
        <v>621</v>
      </c>
    </row>
    <row r="57" spans="1:72" outlineLevel="1">
      <c r="A57" s="261">
        <v>5</v>
      </c>
      <c r="B57" s="261" t="s">
        <v>622</v>
      </c>
    </row>
    <row r="58" spans="1:72" outlineLevel="1">
      <c r="A58" s="261">
        <v>6</v>
      </c>
      <c r="B58" s="281" t="s">
        <v>607</v>
      </c>
    </row>
    <row r="59" spans="1:72" outlineLevel="1">
      <c r="A59" s="261">
        <v>7</v>
      </c>
      <c r="B59" s="261" t="s">
        <v>6601</v>
      </c>
    </row>
    <row r="60" spans="1:72" outlineLevel="1">
      <c r="A60" s="261">
        <v>8</v>
      </c>
      <c r="B60" s="261" t="s">
        <v>608</v>
      </c>
    </row>
    <row r="61" spans="1:72" outlineLevel="1">
      <c r="A61" s="261">
        <v>9</v>
      </c>
      <c r="B61" s="261" t="s">
        <v>609</v>
      </c>
    </row>
    <row r="62" spans="1:72" outlineLevel="1">
      <c r="A62" s="261">
        <v>10</v>
      </c>
      <c r="B62" s="281" t="s">
        <v>610</v>
      </c>
    </row>
    <row r="63" spans="1:72">
      <c r="B63" s="281"/>
    </row>
    <row r="64" spans="1:72" ht="13.5" thickBot="1">
      <c r="A64" s="261" t="s">
        <v>6526</v>
      </c>
    </row>
    <row r="65" spans="1:6" ht="13.5" thickBot="1">
      <c r="B65" s="8">
        <v>4.9000000000000002E-2</v>
      </c>
    </row>
    <row r="66" spans="1:6">
      <c r="B66" s="281"/>
    </row>
    <row r="67" spans="1:6">
      <c r="A67" s="261" t="s">
        <v>611</v>
      </c>
      <c r="B67" s="281"/>
    </row>
    <row r="68" spans="1:6">
      <c r="A68" s="261" t="s">
        <v>612</v>
      </c>
      <c r="B68" s="281"/>
    </row>
    <row r="69" spans="1:6">
      <c r="A69" s="261">
        <v>1</v>
      </c>
      <c r="B69" s="281" t="s">
        <v>626</v>
      </c>
    </row>
    <row r="70" spans="1:6">
      <c r="A70" s="261">
        <v>3</v>
      </c>
      <c r="B70" s="261" t="s">
        <v>613</v>
      </c>
    </row>
    <row r="71" spans="1:6">
      <c r="A71" s="261">
        <v>4</v>
      </c>
      <c r="B71" s="261" t="s">
        <v>606</v>
      </c>
      <c r="F71" s="664"/>
    </row>
    <row r="72" spans="1:6">
      <c r="A72" s="261">
        <v>5</v>
      </c>
      <c r="B72" s="261" t="s">
        <v>623</v>
      </c>
      <c r="F72" s="665"/>
    </row>
    <row r="73" spans="1:6">
      <c r="A73" s="261" t="s">
        <v>624</v>
      </c>
      <c r="F73" s="665"/>
    </row>
    <row r="75" spans="1:6" ht="13.5" thickBot="1">
      <c r="A75" s="261" t="s">
        <v>6585</v>
      </c>
    </row>
    <row r="76" spans="1:6" ht="13.5" thickBot="1">
      <c r="B76" s="8">
        <v>0.2596</v>
      </c>
    </row>
    <row r="78" spans="1:6">
      <c r="A78" s="261" t="s">
        <v>6527</v>
      </c>
    </row>
    <row r="79" spans="1:6">
      <c r="A79" s="261">
        <v>1</v>
      </c>
      <c r="B79" s="261" t="s">
        <v>1503</v>
      </c>
    </row>
    <row r="80" spans="1:6" ht="13.5" thickBot="1">
      <c r="A80" s="261">
        <v>2</v>
      </c>
      <c r="B80" s="439" t="s">
        <v>6397</v>
      </c>
    </row>
    <row r="81" spans="1:34" ht="13.5" thickBot="1">
      <c r="B81" s="8">
        <v>0.98029999999999995</v>
      </c>
    </row>
    <row r="82" spans="1:34">
      <c r="AH82" s="589"/>
    </row>
    <row r="83" spans="1:34">
      <c r="A83" s="287" t="s">
        <v>6410</v>
      </c>
      <c r="AH83" s="589"/>
    </row>
    <row r="84" spans="1:34">
      <c r="A84" s="261" t="s">
        <v>6280</v>
      </c>
    </row>
    <row r="85" spans="1:34">
      <c r="A85" s="261" t="s">
        <v>1563</v>
      </c>
    </row>
    <row r="86" spans="1:34">
      <c r="A86" s="261" t="s">
        <v>1564</v>
      </c>
    </row>
    <row r="87" spans="1:34">
      <c r="A87" s="261" t="s">
        <v>6306</v>
      </c>
    </row>
    <row r="88" spans="1:34">
      <c r="A88" s="261" t="s">
        <v>6308</v>
      </c>
    </row>
    <row r="95" spans="1:34">
      <c r="D95" s="587"/>
      <c r="E95" s="587"/>
      <c r="F95" s="587"/>
      <c r="G95" s="587"/>
      <c r="H95" s="587"/>
    </row>
    <row r="96" spans="1:34">
      <c r="D96" s="587"/>
      <c r="E96" s="587"/>
      <c r="F96" s="587"/>
      <c r="G96" s="587"/>
      <c r="H96" s="587"/>
      <c r="I96" s="261"/>
    </row>
    <row r="97" spans="4:9">
      <c r="D97" s="587"/>
      <c r="E97" s="587"/>
      <c r="F97" s="587"/>
      <c r="G97" s="587"/>
      <c r="H97" s="587"/>
      <c r="I97" s="261"/>
    </row>
    <row r="98" spans="4:9">
      <c r="D98" s="588"/>
      <c r="E98" s="588"/>
      <c r="F98" s="588"/>
      <c r="G98" s="588"/>
      <c r="H98" s="588"/>
      <c r="I98" s="261"/>
    </row>
    <row r="99" spans="4:9">
      <c r="D99" s="587"/>
      <c r="E99" s="587"/>
      <c r="F99" s="587"/>
      <c r="G99" s="587"/>
      <c r="H99" s="587"/>
      <c r="I99" s="261"/>
    </row>
    <row r="100" spans="4:9">
      <c r="D100" s="587"/>
      <c r="E100" s="587"/>
      <c r="F100" s="587"/>
      <c r="G100" s="587"/>
      <c r="H100" s="587"/>
      <c r="I100" s="261"/>
    </row>
    <row r="101" spans="4:9">
      <c r="D101" s="587"/>
      <c r="E101" s="587"/>
      <c r="F101" s="587"/>
      <c r="G101" s="587"/>
      <c r="H101" s="587"/>
      <c r="I101" s="261"/>
    </row>
  </sheetData>
  <sheetProtection algorithmName="SHA-512" hashValue="jWHtzxYd/dqhWtwanlsblwJgt/6y1SKs0XeJBdmG+CBEcp4oga7j3LOb8Qs7E3Lzu23d4fu4rmVr0HcKkYjX9Q==" saltValue="jOaE4Zu2EuCXzX8LdBVCLA==" spinCount="100000" sheet="1" objects="1" scenarios="1"/>
  <pageMargins left="0.7" right="0.7" top="0.75" bottom="0.75" header="0.3" footer="0.3"/>
  <pageSetup scale="21" fitToHeight="4" orientation="portrait" r:id="rId1"/>
  <extLst>
    <ext xmlns:x14="http://schemas.microsoft.com/office/spreadsheetml/2009/9/main" uri="{78C0D931-6437-407d-A8EE-F0AAD7539E65}">
      <x14:conditionalFormattings>
        <x14:conditionalFormatting xmlns:xm="http://schemas.microsoft.com/office/excel/2006/main">
          <x14:cfRule type="expression" priority="1" id="{72B9979A-FA83-AD44-914B-56B9597F0A1F}">
            <xm:f>X!$CC$1=TRUE</xm:f>
            <x14:dxf>
              <font>
                <color theme="1"/>
              </font>
              <fill>
                <patternFill>
                  <bgColor theme="1"/>
                </patternFill>
              </fill>
            </x14:dxf>
          </x14:cfRule>
          <xm:sqref>A1:XFD1048576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C118F4-A540-CB4C-ACB5-A9C96855F685}">
  <sheetPr codeName="Sheet5"/>
  <dimension ref="A1:BT294"/>
  <sheetViews>
    <sheetView topLeftCell="A48" zoomScale="85" zoomScaleNormal="85" workbookViewId="0">
      <selection activeCell="D85" sqref="D85"/>
    </sheetView>
  </sheetViews>
  <sheetFormatPr defaultColWidth="11.5703125" defaultRowHeight="12.75"/>
  <cols>
    <col min="1" max="1" width="20" style="261" bestFit="1" customWidth="1"/>
    <col min="2" max="2" width="14.7109375" style="261" bestFit="1" customWidth="1"/>
    <col min="3" max="3" width="16" style="261" bestFit="1" customWidth="1"/>
    <col min="4" max="4" width="23.42578125" style="261" bestFit="1" customWidth="1"/>
    <col min="5" max="5" width="20.5703125" style="261" bestFit="1" customWidth="1"/>
    <col min="6" max="6" width="11.7109375" style="261" bestFit="1" customWidth="1"/>
    <col min="7" max="7" width="24.28515625" style="261" bestFit="1" customWidth="1"/>
    <col min="8" max="8" width="28.85546875" style="261" bestFit="1" customWidth="1"/>
    <col min="9" max="9" width="12.42578125" style="261" bestFit="1" customWidth="1"/>
    <col min="10" max="10" width="28" style="261" bestFit="1" customWidth="1"/>
    <col min="11" max="11" width="21.140625" style="261" bestFit="1" customWidth="1"/>
    <col min="12" max="12" width="28.85546875" style="261" bestFit="1" customWidth="1"/>
    <col min="13" max="13" width="12.42578125" style="261" bestFit="1" customWidth="1"/>
    <col min="14" max="14" width="28" style="261" bestFit="1" customWidth="1"/>
    <col min="15" max="15" width="12.140625" style="261" bestFit="1" customWidth="1"/>
    <col min="16" max="16" width="28.85546875" style="261" bestFit="1" customWidth="1"/>
    <col min="17" max="17" width="8.42578125" style="261" bestFit="1" customWidth="1"/>
    <col min="18" max="18" width="28" style="261" bestFit="1" customWidth="1"/>
    <col min="19" max="19" width="19.85546875" style="261" bestFit="1" customWidth="1"/>
    <col min="20" max="20" width="28.85546875" style="261" bestFit="1" customWidth="1"/>
    <col min="21" max="21" width="25.7109375" style="261" bestFit="1" customWidth="1"/>
    <col min="22" max="22" width="16.7109375" style="261" bestFit="1" customWidth="1"/>
    <col min="23" max="16384" width="11.5703125" style="261"/>
  </cols>
  <sheetData>
    <row r="1" spans="1:72" ht="18.75">
      <c r="A1" s="347" t="s">
        <v>6292</v>
      </c>
      <c r="E1" s="262"/>
      <c r="H1" s="263"/>
      <c r="I1" s="263"/>
      <c r="N1" s="264"/>
      <c r="AA1" s="265"/>
      <c r="AB1" s="265"/>
      <c r="AE1" s="265"/>
      <c r="AF1" s="265"/>
      <c r="AG1" s="265"/>
      <c r="AH1" s="265"/>
      <c r="AI1" s="265"/>
      <c r="AJ1" s="265"/>
      <c r="AK1" s="265"/>
      <c r="AL1" s="265"/>
      <c r="AM1" s="265"/>
      <c r="AN1" s="265"/>
      <c r="AO1" s="265"/>
      <c r="AP1" s="265"/>
      <c r="AQ1" s="265"/>
      <c r="AR1" s="265"/>
      <c r="AS1" s="265"/>
      <c r="AT1" s="265"/>
      <c r="AU1" s="265"/>
      <c r="AV1" s="265"/>
      <c r="AW1" s="265"/>
      <c r="AX1" s="265"/>
      <c r="AY1" s="265"/>
      <c r="AZ1" s="265"/>
      <c r="BA1" s="265"/>
      <c r="BB1" s="265"/>
      <c r="BC1" s="265"/>
      <c r="BD1" s="265"/>
      <c r="BE1" s="265"/>
      <c r="BF1" s="265"/>
      <c r="BG1" s="265"/>
      <c r="BH1" s="265"/>
      <c r="BI1" s="265"/>
      <c r="BJ1" s="265"/>
      <c r="BK1" s="265"/>
      <c r="BL1" s="265"/>
      <c r="BM1" s="265"/>
      <c r="BN1" s="265"/>
      <c r="BO1" s="265"/>
      <c r="BP1" s="265"/>
      <c r="BQ1" s="265"/>
      <c r="BR1" s="265"/>
      <c r="BS1" s="265"/>
      <c r="BT1" s="265"/>
    </row>
    <row r="2" spans="1:72">
      <c r="A2" s="54" t="s">
        <v>1597</v>
      </c>
      <c r="E2" s="262"/>
      <c r="H2" s="263"/>
      <c r="I2" s="263"/>
      <c r="N2" s="264"/>
      <c r="AA2" s="265"/>
      <c r="AB2" s="265"/>
      <c r="AE2" s="265"/>
      <c r="AF2" s="265"/>
      <c r="AG2" s="265"/>
      <c r="AH2" s="265"/>
      <c r="AI2" s="265"/>
      <c r="AJ2" s="265"/>
      <c r="AK2" s="265"/>
      <c r="AL2" s="265"/>
      <c r="AM2" s="265"/>
      <c r="AN2" s="265"/>
      <c r="AO2" s="265"/>
      <c r="AP2" s="265"/>
      <c r="AQ2" s="265"/>
      <c r="AR2" s="265"/>
      <c r="AS2" s="265"/>
      <c r="AT2" s="265"/>
      <c r="AU2" s="265"/>
      <c r="AV2" s="265"/>
      <c r="AW2" s="265"/>
      <c r="AX2" s="265"/>
      <c r="AY2" s="265"/>
      <c r="AZ2" s="265"/>
      <c r="BA2" s="265"/>
      <c r="BB2" s="265"/>
      <c r="BC2" s="265"/>
      <c r="BD2" s="265"/>
      <c r="BE2" s="265"/>
      <c r="BF2" s="265"/>
      <c r="BG2" s="265"/>
      <c r="BH2" s="265"/>
      <c r="BI2" s="265"/>
      <c r="BJ2" s="265"/>
      <c r="BK2" s="265"/>
      <c r="BL2" s="265"/>
      <c r="BM2" s="265"/>
      <c r="BN2" s="265"/>
      <c r="BO2" s="265"/>
      <c r="BP2" s="265"/>
      <c r="BQ2" s="265"/>
      <c r="BR2" s="265"/>
      <c r="BS2" s="265"/>
      <c r="BT2" s="265"/>
    </row>
    <row r="3" spans="1:72">
      <c r="A3" s="162" t="str">
        <f>'INTRO Data Anlaysis'!A3</f>
        <v>Workbook 2: Data Analysis</v>
      </c>
      <c r="E3" s="262"/>
      <c r="F3" s="266"/>
      <c r="G3" s="266"/>
      <c r="H3" s="263"/>
      <c r="I3" s="263"/>
      <c r="N3" s="264"/>
      <c r="AA3" s="265"/>
      <c r="AB3" s="265"/>
      <c r="AE3" s="265"/>
      <c r="AF3" s="265"/>
      <c r="AG3" s="265"/>
      <c r="AH3" s="265"/>
      <c r="AI3" s="265"/>
      <c r="AJ3" s="265"/>
      <c r="AK3" s="265"/>
      <c r="AL3" s="265"/>
      <c r="AM3" s="265"/>
      <c r="AN3" s="265"/>
      <c r="AO3" s="265"/>
      <c r="AP3" s="265"/>
      <c r="AQ3" s="265"/>
      <c r="AR3" s="265"/>
      <c r="AS3" s="265"/>
      <c r="AT3" s="265"/>
      <c r="AU3" s="265"/>
      <c r="AV3" s="265"/>
      <c r="AW3" s="265"/>
      <c r="AX3" s="265"/>
      <c r="AY3" s="265"/>
      <c r="AZ3" s="265"/>
      <c r="BA3" s="265"/>
      <c r="BB3" s="265"/>
      <c r="BC3" s="265"/>
      <c r="BD3" s="265"/>
      <c r="BE3" s="265"/>
      <c r="BF3" s="265"/>
      <c r="BG3" s="265"/>
      <c r="BH3" s="265"/>
      <c r="BI3" s="265"/>
      <c r="BJ3" s="265"/>
      <c r="BK3" s="265"/>
      <c r="BL3" s="265"/>
      <c r="BM3" s="265"/>
      <c r="BN3" s="265"/>
      <c r="BO3" s="265"/>
      <c r="BP3" s="265"/>
      <c r="BQ3" s="265"/>
      <c r="BR3" s="265"/>
      <c r="BS3" s="265"/>
      <c r="BT3" s="265"/>
    </row>
    <row r="4" spans="1:72">
      <c r="A4" s="5" t="str">
        <f ca="1">"Sheet: "&amp;MID(CELL("filename",A1),FIND("]",CELL("filename",A1))+1,255)</f>
        <v>Sheet: DATA NewCos</v>
      </c>
      <c r="E4" s="262"/>
      <c r="F4" s="266"/>
      <c r="G4" s="266"/>
      <c r="H4" s="263"/>
      <c r="I4" s="263"/>
      <c r="N4" s="264"/>
      <c r="AA4" s="265"/>
      <c r="AB4" s="265"/>
      <c r="AE4" s="265"/>
      <c r="AF4" s="265"/>
      <c r="AG4" s="265"/>
      <c r="AH4" s="265"/>
      <c r="AI4" s="265"/>
      <c r="AJ4" s="265"/>
      <c r="AK4" s="265"/>
      <c r="AL4" s="265"/>
      <c r="AM4" s="265"/>
      <c r="AN4" s="265"/>
      <c r="AO4" s="265"/>
      <c r="AP4" s="265"/>
      <c r="AQ4" s="265"/>
      <c r="AR4" s="265"/>
      <c r="AS4" s="265"/>
      <c r="AT4" s="265"/>
      <c r="AU4" s="265"/>
      <c r="AV4" s="265"/>
      <c r="AW4" s="265"/>
      <c r="AX4" s="265"/>
      <c r="AY4" s="265"/>
      <c r="AZ4" s="265"/>
      <c r="BA4" s="265"/>
      <c r="BB4" s="265"/>
      <c r="BC4" s="265"/>
      <c r="BD4" s="265"/>
      <c r="BE4" s="265"/>
      <c r="BF4" s="265"/>
      <c r="BG4" s="265"/>
      <c r="BH4" s="265"/>
      <c r="BI4" s="265"/>
      <c r="BJ4" s="265"/>
      <c r="BK4" s="265"/>
      <c r="BL4" s="265"/>
      <c r="BM4" s="265"/>
      <c r="BN4" s="265"/>
      <c r="BO4" s="265"/>
      <c r="BP4" s="265"/>
      <c r="BQ4" s="265"/>
      <c r="BR4" s="265"/>
      <c r="BS4" s="265"/>
      <c r="BT4" s="265"/>
    </row>
    <row r="5" spans="1:72" ht="13.5" thickBot="1"/>
    <row r="6" spans="1:72">
      <c r="A6" s="349" t="s">
        <v>656</v>
      </c>
      <c r="B6" s="267"/>
      <c r="C6" s="267"/>
      <c r="D6" s="267"/>
      <c r="E6" s="267"/>
      <c r="F6" s="267"/>
      <c r="G6" s="267"/>
      <c r="H6" s="267"/>
      <c r="I6" s="267"/>
      <c r="J6" s="267"/>
      <c r="K6" s="270"/>
    </row>
    <row r="7" spans="1:72" s="355" customFormat="1" ht="13.5" thickBot="1">
      <c r="A7" s="350" t="str">
        <f ca="1">"This Sheet contains the Data and Workspace for the '"&amp;'DATA ANALYSIS NewCos'!A4&amp;"' Sheet."</f>
        <v>This Sheet contains the Data and Workspace for the 'Sheet: DATA ANALYSIS NewCos' Sheet.</v>
      </c>
      <c r="B7" s="351"/>
      <c r="C7" s="351"/>
      <c r="D7" s="351"/>
      <c r="E7" s="351"/>
      <c r="F7" s="352"/>
      <c r="G7" s="352"/>
      <c r="H7" s="352"/>
      <c r="I7" s="352"/>
      <c r="J7" s="352"/>
      <c r="K7" s="353"/>
      <c r="L7" s="354"/>
      <c r="M7" s="359"/>
    </row>
    <row r="8" spans="1:72">
      <c r="E8" s="262"/>
      <c r="H8" s="263"/>
      <c r="I8" s="263"/>
      <c r="N8" s="264"/>
      <c r="AA8" s="265"/>
      <c r="AB8" s="265"/>
      <c r="AE8" s="265"/>
      <c r="AF8" s="265"/>
      <c r="AG8" s="265"/>
      <c r="AH8" s="263"/>
      <c r="AI8" s="265"/>
      <c r="AJ8" s="265"/>
      <c r="AK8" s="265"/>
      <c r="AL8" s="265"/>
      <c r="AM8" s="265"/>
      <c r="AN8" s="265"/>
      <c r="AO8" s="265"/>
      <c r="AP8" s="265"/>
      <c r="AQ8" s="265"/>
      <c r="AR8" s="265"/>
      <c r="AS8" s="265"/>
      <c r="AT8" s="265"/>
      <c r="AU8" s="265"/>
      <c r="AV8" s="265"/>
      <c r="AW8" s="265"/>
      <c r="AX8" s="265"/>
      <c r="AY8" s="265"/>
      <c r="AZ8" s="265"/>
      <c r="BA8" s="265"/>
      <c r="BB8" s="265"/>
      <c r="BC8" s="265"/>
      <c r="BD8" s="265"/>
      <c r="BE8" s="265"/>
      <c r="BF8" s="265"/>
      <c r="BG8" s="265"/>
      <c r="BH8" s="265"/>
      <c r="BI8" s="265"/>
      <c r="BJ8" s="265"/>
      <c r="BK8" s="265"/>
      <c r="BL8" s="265"/>
      <c r="BM8" s="265"/>
      <c r="BN8" s="265"/>
      <c r="BO8" s="265"/>
      <c r="BP8" s="265"/>
      <c r="BQ8" s="265"/>
      <c r="BR8" s="265"/>
      <c r="BS8" s="265"/>
      <c r="BT8" s="265"/>
    </row>
    <row r="9" spans="1:72" s="360" customFormat="1">
      <c r="B9" s="831" t="s">
        <v>2</v>
      </c>
      <c r="C9" s="831" t="s">
        <v>31</v>
      </c>
      <c r="D9" s="832" t="s">
        <v>578</v>
      </c>
      <c r="E9" s="831" t="s">
        <v>1</v>
      </c>
      <c r="F9" s="831" t="s">
        <v>21</v>
      </c>
      <c r="G9" s="833" t="s">
        <v>4</v>
      </c>
      <c r="H9" s="833" t="s">
        <v>600</v>
      </c>
      <c r="I9" s="834" t="s">
        <v>5</v>
      </c>
      <c r="J9" s="833" t="s">
        <v>601</v>
      </c>
      <c r="L9" s="361">
        <f>SUM(G10:G65)</f>
        <v>1089527.0860000004</v>
      </c>
      <c r="M9" s="361">
        <f>SUM(I10:I65)</f>
        <v>702713.83600000013</v>
      </c>
      <c r="AA9" s="362"/>
      <c r="AB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row>
    <row r="10" spans="1:72">
      <c r="B10" s="830" t="s">
        <v>412</v>
      </c>
      <c r="C10" s="357" t="s">
        <v>516</v>
      </c>
      <c r="D10" s="363" t="s">
        <v>577</v>
      </c>
      <c r="E10" s="357" t="s">
        <v>517</v>
      </c>
      <c r="F10" s="357" t="s">
        <v>579</v>
      </c>
      <c r="G10" s="364">
        <v>265595</v>
      </c>
      <c r="H10" s="365">
        <f t="shared" ref="H10:H41" si="0">G10/$L$9</f>
        <v>0.24377090153406239</v>
      </c>
      <c r="I10" s="364">
        <v>107147</v>
      </c>
      <c r="J10" s="365">
        <f t="shared" ref="J10:J41" si="1">I10/$M$9</f>
        <v>0.15247600731743666</v>
      </c>
      <c r="AA10" s="265"/>
      <c r="AB10" s="265"/>
      <c r="AE10" s="265"/>
      <c r="AF10" s="265"/>
      <c r="AG10" s="265"/>
      <c r="AH10" s="265"/>
      <c r="AI10" s="265"/>
      <c r="AJ10" s="265"/>
      <c r="AK10" s="265"/>
      <c r="AL10" s="265"/>
      <c r="AM10" s="265"/>
      <c r="AN10" s="265"/>
      <c r="AO10" s="265"/>
      <c r="AP10" s="265"/>
      <c r="AQ10" s="265"/>
      <c r="AR10" s="265"/>
      <c r="AS10" s="265"/>
      <c r="AT10" s="265"/>
      <c r="AU10" s="265"/>
      <c r="AV10" s="265"/>
      <c r="AW10" s="265"/>
      <c r="AX10" s="265"/>
      <c r="AY10" s="265"/>
      <c r="AZ10" s="265"/>
      <c r="BA10" s="265"/>
      <c r="BB10" s="265"/>
      <c r="BC10" s="265"/>
      <c r="BD10" s="265"/>
      <c r="BE10" s="265"/>
      <c r="BF10" s="265"/>
      <c r="BG10" s="265"/>
      <c r="BH10" s="265"/>
      <c r="BI10" s="265"/>
      <c r="BJ10" s="265"/>
      <c r="BK10" s="265"/>
      <c r="BL10" s="265"/>
      <c r="BM10" s="265"/>
      <c r="BN10" s="265"/>
      <c r="BO10" s="265"/>
      <c r="BP10" s="265"/>
      <c r="BQ10" s="265"/>
      <c r="BR10" s="265"/>
      <c r="BS10" s="265"/>
      <c r="BT10" s="265"/>
    </row>
    <row r="11" spans="1:72">
      <c r="B11" s="830" t="s">
        <v>6310</v>
      </c>
      <c r="C11" s="356" t="s">
        <v>518</v>
      </c>
      <c r="D11" s="366"/>
      <c r="E11" s="356" t="s">
        <v>517</v>
      </c>
      <c r="F11" s="356" t="s">
        <v>580</v>
      </c>
      <c r="G11" s="367">
        <v>41603.428</v>
      </c>
      <c r="H11" s="368">
        <f t="shared" si="0"/>
        <v>3.8184849678900033E-2</v>
      </c>
      <c r="I11" s="367">
        <v>10724.588</v>
      </c>
      <c r="J11" s="368">
        <f t="shared" si="1"/>
        <v>1.5261671893422058E-2</v>
      </c>
      <c r="AA11" s="265"/>
      <c r="AB11" s="265"/>
      <c r="AE11" s="265"/>
      <c r="AF11" s="265"/>
      <c r="AG11" s="265"/>
      <c r="AH11" s="265"/>
      <c r="AI11" s="265"/>
      <c r="AJ11" s="265"/>
      <c r="AK11" s="265"/>
      <c r="AL11" s="265"/>
      <c r="AM11" s="265"/>
      <c r="AN11" s="265"/>
      <c r="AO11" s="265"/>
      <c r="AP11" s="265"/>
      <c r="AQ11" s="265"/>
      <c r="AR11" s="265"/>
      <c r="AS11" s="265"/>
      <c r="AT11" s="265"/>
      <c r="AU11" s="265"/>
      <c r="AV11" s="265"/>
      <c r="AW11" s="265"/>
      <c r="AX11" s="265"/>
      <c r="AY11" s="265"/>
      <c r="AZ11" s="265"/>
      <c r="BA11" s="265"/>
      <c r="BB11" s="265"/>
      <c r="BC11" s="265"/>
      <c r="BD11" s="265"/>
      <c r="BE11" s="265"/>
      <c r="BF11" s="265"/>
      <c r="BG11" s="265"/>
      <c r="BH11" s="265"/>
      <c r="BI11" s="265"/>
      <c r="BJ11" s="265"/>
      <c r="BK11" s="265"/>
      <c r="BL11" s="265"/>
      <c r="BM11" s="265"/>
      <c r="BN11" s="265"/>
      <c r="BO11" s="265"/>
      <c r="BP11" s="265"/>
      <c r="BQ11" s="265"/>
      <c r="BR11" s="265"/>
      <c r="BS11" s="265"/>
      <c r="BT11" s="265"/>
    </row>
    <row r="12" spans="1:72">
      <c r="B12" s="830" t="s">
        <v>6311</v>
      </c>
      <c r="C12" s="357" t="s">
        <v>519</v>
      </c>
      <c r="D12" s="363"/>
      <c r="E12" s="357" t="s">
        <v>517</v>
      </c>
      <c r="F12" s="357" t="s">
        <v>580</v>
      </c>
      <c r="G12" s="364">
        <v>2714.4740000000002</v>
      </c>
      <c r="H12" s="365">
        <f t="shared" si="0"/>
        <v>2.491424063595973E-3</v>
      </c>
      <c r="I12" s="364">
        <v>3191.86</v>
      </c>
      <c r="J12" s="365">
        <f t="shared" si="1"/>
        <v>4.542190343324903E-3</v>
      </c>
      <c r="AA12" s="265"/>
      <c r="AB12" s="265"/>
      <c r="AE12" s="265"/>
      <c r="AF12" s="265"/>
      <c r="AG12" s="265"/>
      <c r="AH12" s="265"/>
      <c r="AI12" s="265"/>
      <c r="AJ12" s="265"/>
      <c r="AK12" s="265"/>
      <c r="AL12" s="265"/>
      <c r="AM12" s="265"/>
      <c r="AN12" s="265"/>
      <c r="AO12" s="265"/>
      <c r="AP12" s="265"/>
      <c r="AQ12" s="265"/>
      <c r="AR12" s="265"/>
      <c r="AS12" s="265"/>
      <c r="AT12" s="265"/>
      <c r="AU12" s="265"/>
      <c r="AV12" s="265"/>
      <c r="AW12" s="265"/>
      <c r="AX12" s="265"/>
      <c r="AY12" s="265"/>
      <c r="AZ12" s="265"/>
      <c r="BA12" s="265"/>
      <c r="BB12" s="265"/>
      <c r="BC12" s="265"/>
      <c r="BD12" s="265"/>
      <c r="BE12" s="265"/>
      <c r="BF12" s="265"/>
      <c r="BG12" s="265"/>
      <c r="BH12" s="265"/>
      <c r="BI12" s="265"/>
      <c r="BJ12" s="265"/>
      <c r="BK12" s="265"/>
      <c r="BL12" s="265"/>
      <c r="BM12" s="265"/>
      <c r="BN12" s="265"/>
      <c r="BO12" s="265"/>
      <c r="BP12" s="265"/>
      <c r="BQ12" s="265"/>
      <c r="BR12" s="265"/>
      <c r="BS12" s="265"/>
      <c r="BT12" s="265"/>
    </row>
    <row r="13" spans="1:72">
      <c r="B13" s="830" t="s">
        <v>6312</v>
      </c>
      <c r="C13" s="356" t="s">
        <v>520</v>
      </c>
      <c r="D13" s="366"/>
      <c r="E13" s="356" t="s">
        <v>521</v>
      </c>
      <c r="F13" s="356" t="s">
        <v>581</v>
      </c>
      <c r="G13" s="367">
        <v>1966.492</v>
      </c>
      <c r="H13" s="368">
        <f t="shared" si="0"/>
        <v>1.8049041875770305E-3</v>
      </c>
      <c r="I13" s="367">
        <v>1252.8910000000001</v>
      </c>
      <c r="J13" s="368">
        <f t="shared" si="1"/>
        <v>1.7829320212787156E-3</v>
      </c>
      <c r="AA13" s="265"/>
      <c r="AB13" s="265"/>
      <c r="AE13" s="265"/>
      <c r="AF13" s="265"/>
      <c r="AG13" s="265"/>
      <c r="AH13" s="265"/>
      <c r="AI13" s="265"/>
      <c r="AJ13" s="265"/>
      <c r="AK13" s="265"/>
      <c r="AL13" s="265"/>
      <c r="AM13" s="265"/>
      <c r="AN13" s="265"/>
      <c r="AO13" s="265"/>
      <c r="AP13" s="265"/>
      <c r="AQ13" s="265"/>
      <c r="AR13" s="265"/>
      <c r="AS13" s="265"/>
      <c r="AT13" s="265"/>
      <c r="AU13" s="265"/>
      <c r="AV13" s="265"/>
      <c r="AW13" s="265"/>
      <c r="AX13" s="265"/>
      <c r="AY13" s="265"/>
      <c r="AZ13" s="265"/>
      <c r="BA13" s="265"/>
      <c r="BB13" s="265"/>
      <c r="BC13" s="265"/>
      <c r="BD13" s="265"/>
      <c r="BE13" s="265"/>
      <c r="BF13" s="265"/>
      <c r="BG13" s="265"/>
      <c r="BH13" s="265"/>
      <c r="BI13" s="265"/>
      <c r="BJ13" s="265"/>
      <c r="BK13" s="265"/>
      <c r="BL13" s="265"/>
      <c r="BM13" s="265"/>
      <c r="BN13" s="265"/>
      <c r="BO13" s="265"/>
      <c r="BP13" s="265"/>
      <c r="BQ13" s="265"/>
      <c r="BR13" s="265"/>
      <c r="BS13" s="265"/>
      <c r="BT13" s="265"/>
    </row>
    <row r="14" spans="1:72">
      <c r="B14" s="830" t="s">
        <v>6313</v>
      </c>
      <c r="C14" s="357" t="s">
        <v>522</v>
      </c>
      <c r="D14" s="363"/>
      <c r="E14" s="357" t="s">
        <v>521</v>
      </c>
      <c r="F14" s="357" t="s">
        <v>582</v>
      </c>
      <c r="G14" s="364">
        <v>4131.2</v>
      </c>
      <c r="H14" s="365">
        <f t="shared" si="0"/>
        <v>3.7917368490277244E-3</v>
      </c>
      <c r="I14" s="364">
        <v>9165.2999999999993</v>
      </c>
      <c r="J14" s="365">
        <f t="shared" si="1"/>
        <v>1.3042720280236517E-2</v>
      </c>
      <c r="AA14" s="265"/>
      <c r="AB14" s="265"/>
      <c r="AE14" s="265"/>
      <c r="AF14" s="265"/>
      <c r="AG14" s="265"/>
      <c r="AH14" s="265"/>
      <c r="AI14" s="265"/>
      <c r="AJ14" s="265"/>
      <c r="AK14" s="265"/>
      <c r="AL14" s="265"/>
      <c r="AM14" s="265"/>
      <c r="AN14" s="265"/>
      <c r="AO14" s="265"/>
      <c r="AP14" s="265"/>
      <c r="AQ14" s="265"/>
      <c r="AR14" s="265"/>
      <c r="AS14" s="265"/>
      <c r="AT14" s="265"/>
      <c r="AU14" s="265"/>
      <c r="AV14" s="265"/>
      <c r="AW14" s="265"/>
      <c r="AX14" s="265"/>
      <c r="AY14" s="265"/>
      <c r="AZ14" s="265"/>
      <c r="BA14" s="265"/>
      <c r="BB14" s="265"/>
      <c r="BC14" s="265"/>
      <c r="BD14" s="265"/>
      <c r="BE14" s="265"/>
      <c r="BF14" s="265"/>
      <c r="BG14" s="265"/>
      <c r="BH14" s="265"/>
      <c r="BI14" s="265"/>
      <c r="BJ14" s="265"/>
      <c r="BK14" s="265"/>
      <c r="BL14" s="265"/>
      <c r="BM14" s="265"/>
      <c r="BN14" s="265"/>
      <c r="BO14" s="265"/>
      <c r="BP14" s="265"/>
      <c r="BQ14" s="265"/>
      <c r="BR14" s="265"/>
      <c r="BS14" s="265"/>
      <c r="BT14" s="265"/>
    </row>
    <row r="15" spans="1:72">
      <c r="B15" s="830" t="s">
        <v>411</v>
      </c>
      <c r="C15" s="356" t="s">
        <v>523</v>
      </c>
      <c r="D15" s="366"/>
      <c r="E15" s="356" t="s">
        <v>524</v>
      </c>
      <c r="F15" s="356" t="s">
        <v>583</v>
      </c>
      <c r="G15" s="367">
        <v>232887</v>
      </c>
      <c r="H15" s="368">
        <f t="shared" si="0"/>
        <v>0.21375053726750573</v>
      </c>
      <c r="I15" s="367">
        <v>43549</v>
      </c>
      <c r="J15" s="368">
        <f t="shared" si="1"/>
        <v>6.197259505788355E-2</v>
      </c>
      <c r="AA15" s="265"/>
      <c r="AB15" s="265"/>
      <c r="AE15" s="265"/>
      <c r="AF15" s="265"/>
      <c r="AG15" s="265"/>
      <c r="AH15" s="265"/>
      <c r="AI15" s="265"/>
      <c r="AJ15" s="265"/>
      <c r="AK15" s="265"/>
      <c r="AL15" s="265"/>
      <c r="AM15" s="265"/>
      <c r="AN15" s="265"/>
      <c r="AO15" s="265"/>
      <c r="AP15" s="265"/>
      <c r="AQ15" s="265"/>
      <c r="AR15" s="265"/>
      <c r="AS15" s="265"/>
      <c r="AT15" s="265"/>
      <c r="AU15" s="265"/>
      <c r="AV15" s="265"/>
      <c r="AW15" s="265"/>
      <c r="AX15" s="265"/>
      <c r="AY15" s="265"/>
      <c r="AZ15" s="265"/>
      <c r="BA15" s="265"/>
      <c r="BB15" s="265"/>
      <c r="BC15" s="265"/>
      <c r="BD15" s="265"/>
      <c r="BE15" s="265"/>
      <c r="BF15" s="265"/>
      <c r="BG15" s="265"/>
      <c r="BH15" s="265"/>
      <c r="BI15" s="265"/>
      <c r="BJ15" s="265"/>
      <c r="BK15" s="265"/>
      <c r="BL15" s="265"/>
      <c r="BM15" s="265"/>
      <c r="BN15" s="265"/>
      <c r="BO15" s="265"/>
      <c r="BP15" s="265"/>
      <c r="BQ15" s="265"/>
      <c r="BR15" s="265"/>
      <c r="BS15" s="265"/>
      <c r="BT15" s="265"/>
    </row>
    <row r="16" spans="1:72">
      <c r="B16" s="830" t="s">
        <v>6314</v>
      </c>
      <c r="C16" s="357" t="s">
        <v>525</v>
      </c>
      <c r="D16" s="363"/>
      <c r="E16" s="357" t="s">
        <v>517</v>
      </c>
      <c r="F16" s="357" t="s">
        <v>584</v>
      </c>
      <c r="G16" s="364">
        <v>2151.3690000000001</v>
      </c>
      <c r="H16" s="365">
        <f t="shared" si="0"/>
        <v>1.9745897349815857E-3</v>
      </c>
      <c r="I16" s="364">
        <v>2143.3890000000001</v>
      </c>
      <c r="J16" s="365">
        <f t="shared" si="1"/>
        <v>3.0501590977639434E-3</v>
      </c>
      <c r="AA16" s="265"/>
      <c r="AB16" s="265"/>
      <c r="AE16" s="265"/>
      <c r="AF16" s="265"/>
      <c r="AG16" s="265"/>
      <c r="AH16" s="265"/>
      <c r="AI16" s="265"/>
      <c r="AJ16" s="265"/>
      <c r="AK16" s="265"/>
      <c r="AL16" s="265"/>
      <c r="AM16" s="265"/>
      <c r="AN16" s="265"/>
      <c r="AO16" s="265"/>
      <c r="AP16" s="265"/>
      <c r="AQ16" s="265"/>
      <c r="AR16" s="265"/>
      <c r="AS16" s="265"/>
      <c r="AT16" s="265"/>
      <c r="AU16" s="265"/>
      <c r="AV16" s="265"/>
      <c r="AW16" s="265"/>
      <c r="AX16" s="265"/>
      <c r="AY16" s="265"/>
      <c r="AZ16" s="265"/>
      <c r="BA16" s="265"/>
      <c r="BB16" s="265"/>
      <c r="BC16" s="265"/>
      <c r="BD16" s="265"/>
      <c r="BE16" s="265"/>
      <c r="BF16" s="265"/>
      <c r="BG16" s="265"/>
      <c r="BH16" s="265"/>
      <c r="BI16" s="265"/>
      <c r="BJ16" s="265"/>
      <c r="BK16" s="265"/>
      <c r="BL16" s="265"/>
      <c r="BM16" s="265"/>
      <c r="BN16" s="265"/>
      <c r="BO16" s="265"/>
      <c r="BP16" s="265"/>
      <c r="BQ16" s="265"/>
      <c r="BR16" s="265"/>
      <c r="BS16" s="265"/>
      <c r="BT16" s="265"/>
    </row>
    <row r="17" spans="1:72">
      <c r="B17" s="830" t="s">
        <v>6315</v>
      </c>
      <c r="C17" s="356" t="s">
        <v>526</v>
      </c>
      <c r="D17" s="366"/>
      <c r="E17" s="356" t="s">
        <v>527</v>
      </c>
      <c r="F17" s="356" t="s">
        <v>585</v>
      </c>
      <c r="G17" s="367">
        <v>7500</v>
      </c>
      <c r="H17" s="368">
        <f t="shared" si="0"/>
        <v>6.8837205576365058E-3</v>
      </c>
      <c r="I17" s="367">
        <v>11357</v>
      </c>
      <c r="J17" s="368">
        <f t="shared" si="1"/>
        <v>1.6161628558000952E-2</v>
      </c>
      <c r="AA17" s="265"/>
      <c r="AB17" s="265"/>
      <c r="AE17" s="265"/>
      <c r="AF17" s="265"/>
      <c r="AG17" s="265"/>
      <c r="AH17" s="265"/>
      <c r="AI17" s="265"/>
      <c r="AJ17" s="265"/>
      <c r="AK17" s="265"/>
      <c r="AL17" s="265"/>
      <c r="AM17" s="265"/>
      <c r="AN17" s="265"/>
      <c r="AO17" s="265"/>
      <c r="AP17" s="265"/>
      <c r="AQ17" s="265"/>
      <c r="AR17" s="265"/>
      <c r="AS17" s="265"/>
      <c r="AT17" s="265"/>
      <c r="AU17" s="265"/>
      <c r="AV17" s="265"/>
      <c r="AW17" s="265"/>
      <c r="AX17" s="265"/>
      <c r="AY17" s="265"/>
      <c r="AZ17" s="265"/>
      <c r="BA17" s="265"/>
      <c r="BB17" s="265"/>
      <c r="BC17" s="265"/>
      <c r="BD17" s="265"/>
      <c r="BE17" s="265"/>
      <c r="BF17" s="265"/>
      <c r="BG17" s="265"/>
      <c r="BH17" s="265"/>
      <c r="BI17" s="265"/>
      <c r="BJ17" s="265"/>
      <c r="BK17" s="265"/>
      <c r="BL17" s="265"/>
      <c r="BM17" s="265"/>
      <c r="BN17" s="265"/>
      <c r="BO17" s="265"/>
      <c r="BP17" s="265"/>
      <c r="BQ17" s="265"/>
      <c r="BR17" s="265"/>
      <c r="BS17" s="265"/>
      <c r="BT17" s="265"/>
    </row>
    <row r="18" spans="1:72">
      <c r="A18" s="266"/>
      <c r="B18" s="830" t="s">
        <v>6316</v>
      </c>
      <c r="C18" s="357" t="s">
        <v>528</v>
      </c>
      <c r="D18" s="363" t="s">
        <v>577</v>
      </c>
      <c r="E18" s="357" t="s">
        <v>517</v>
      </c>
      <c r="F18" s="357" t="s">
        <v>586</v>
      </c>
      <c r="G18" s="364">
        <v>20848</v>
      </c>
      <c r="H18" s="365">
        <f t="shared" si="0"/>
        <v>1.9134907491414117E-2</v>
      </c>
      <c r="I18" s="364">
        <v>26657</v>
      </c>
      <c r="J18" s="365">
        <f t="shared" si="1"/>
        <v>3.7934360523961555E-2</v>
      </c>
      <c r="AA18" s="265"/>
      <c r="AB18" s="265"/>
      <c r="AE18" s="265"/>
      <c r="AF18" s="265"/>
      <c r="AG18" s="265"/>
      <c r="AH18" s="265"/>
      <c r="AI18" s="265"/>
      <c r="AJ18" s="265"/>
      <c r="AK18" s="265"/>
      <c r="AL18" s="265"/>
      <c r="AM18" s="265"/>
      <c r="AN18" s="265"/>
      <c r="AO18" s="265"/>
      <c r="AP18" s="265"/>
      <c r="AQ18" s="265"/>
      <c r="AR18" s="265"/>
      <c r="AS18" s="265"/>
      <c r="AT18" s="265"/>
      <c r="AU18" s="265"/>
      <c r="AV18" s="265"/>
      <c r="AW18" s="265"/>
      <c r="AX18" s="265"/>
      <c r="AY18" s="265"/>
      <c r="AZ18" s="265"/>
      <c r="BA18" s="265"/>
      <c r="BB18" s="265"/>
      <c r="BC18" s="265"/>
      <c r="BD18" s="265"/>
      <c r="BE18" s="265"/>
      <c r="BF18" s="265"/>
      <c r="BG18" s="265"/>
      <c r="BH18" s="265"/>
      <c r="BI18" s="265"/>
      <c r="BJ18" s="265"/>
      <c r="BK18" s="265"/>
      <c r="BL18" s="265"/>
      <c r="BM18" s="265"/>
      <c r="BN18" s="265"/>
      <c r="BO18" s="265"/>
      <c r="BP18" s="265"/>
      <c r="BQ18" s="265"/>
      <c r="BR18" s="265"/>
      <c r="BS18" s="265"/>
      <c r="BT18" s="265"/>
    </row>
    <row r="19" spans="1:72">
      <c r="B19" s="830" t="s">
        <v>6317</v>
      </c>
      <c r="C19" s="356" t="s">
        <v>529</v>
      </c>
      <c r="D19" s="366"/>
      <c r="E19" s="356" t="s">
        <v>524</v>
      </c>
      <c r="F19" s="356" t="s">
        <v>583</v>
      </c>
      <c r="G19" s="367">
        <v>14527</v>
      </c>
      <c r="H19" s="368">
        <f t="shared" si="0"/>
        <v>1.333330780543807E-2</v>
      </c>
      <c r="I19" s="367">
        <v>8785</v>
      </c>
      <c r="J19" s="368">
        <f t="shared" si="1"/>
        <v>1.2501532700716595E-2</v>
      </c>
      <c r="AA19" s="265"/>
      <c r="AB19" s="265"/>
      <c r="AE19" s="265"/>
      <c r="AF19" s="265"/>
      <c r="AG19" s="265"/>
      <c r="AH19" s="265"/>
      <c r="AI19" s="265"/>
      <c r="AJ19" s="265"/>
      <c r="AK19" s="265"/>
      <c r="AL19" s="265"/>
      <c r="AM19" s="265"/>
      <c r="AN19" s="265"/>
      <c r="AO19" s="265"/>
      <c r="AP19" s="265"/>
      <c r="AQ19" s="265"/>
      <c r="AR19" s="265"/>
      <c r="AS19" s="265"/>
      <c r="AT19" s="265"/>
      <c r="AU19" s="265"/>
      <c r="AV19" s="265"/>
      <c r="AW19" s="265"/>
      <c r="AX19" s="265"/>
      <c r="AY19" s="265"/>
      <c r="AZ19" s="265"/>
      <c r="BA19" s="265"/>
      <c r="BB19" s="265"/>
      <c r="BC19" s="265"/>
      <c r="BD19" s="265"/>
      <c r="BE19" s="265"/>
      <c r="BF19" s="265"/>
      <c r="BG19" s="265"/>
      <c r="BH19" s="265"/>
      <c r="BI19" s="265"/>
      <c r="BJ19" s="265"/>
      <c r="BK19" s="265"/>
      <c r="BL19" s="265"/>
      <c r="BM19" s="265"/>
      <c r="BN19" s="265"/>
      <c r="BO19" s="265"/>
      <c r="BP19" s="265"/>
      <c r="BQ19" s="265"/>
      <c r="BR19" s="265"/>
      <c r="BS19" s="265"/>
      <c r="BT19" s="265"/>
    </row>
    <row r="20" spans="1:72">
      <c r="B20" s="830" t="s">
        <v>6318</v>
      </c>
      <c r="C20" s="357" t="s">
        <v>530</v>
      </c>
      <c r="D20" s="363" t="s">
        <v>577</v>
      </c>
      <c r="E20" s="357" t="s">
        <v>517</v>
      </c>
      <c r="F20" s="357" t="s">
        <v>580</v>
      </c>
      <c r="G20" s="364">
        <v>4329.8999999999996</v>
      </c>
      <c r="H20" s="365">
        <f t="shared" si="0"/>
        <v>3.9741095523347075E-3</v>
      </c>
      <c r="I20" s="364">
        <v>1094.3</v>
      </c>
      <c r="J20" s="365">
        <f t="shared" si="1"/>
        <v>1.5572484045980842E-3</v>
      </c>
      <c r="AA20" s="265"/>
      <c r="AB20" s="265"/>
      <c r="AE20" s="265"/>
      <c r="AF20" s="265"/>
      <c r="AG20" s="265"/>
      <c r="AH20" s="265"/>
      <c r="AI20" s="265"/>
      <c r="AJ20" s="265"/>
      <c r="AK20" s="265"/>
      <c r="AL20" s="265"/>
      <c r="AM20" s="265"/>
      <c r="AN20" s="265"/>
      <c r="AO20" s="265"/>
      <c r="AP20" s="265"/>
      <c r="AQ20" s="265"/>
      <c r="AR20" s="265"/>
      <c r="AS20" s="265"/>
      <c r="AT20" s="265"/>
      <c r="AU20" s="265"/>
      <c r="AV20" s="265"/>
      <c r="AW20" s="265"/>
      <c r="AX20" s="265"/>
      <c r="AY20" s="265"/>
      <c r="AZ20" s="265"/>
      <c r="BA20" s="265"/>
      <c r="BB20" s="265"/>
      <c r="BC20" s="265"/>
      <c r="BD20" s="265"/>
      <c r="BE20" s="265"/>
      <c r="BF20" s="265"/>
      <c r="BG20" s="265"/>
      <c r="BH20" s="265"/>
      <c r="BI20" s="265"/>
      <c r="BJ20" s="265"/>
      <c r="BK20" s="265"/>
      <c r="BL20" s="265"/>
      <c r="BM20" s="265"/>
      <c r="BN20" s="265"/>
      <c r="BO20" s="265"/>
      <c r="BP20" s="265"/>
      <c r="BQ20" s="265"/>
      <c r="BR20" s="265"/>
      <c r="BS20" s="265"/>
      <c r="BT20" s="265"/>
    </row>
    <row r="21" spans="1:72">
      <c r="B21" s="830" t="s">
        <v>6319</v>
      </c>
      <c r="C21" s="356" t="s">
        <v>531</v>
      </c>
      <c r="D21" s="366"/>
      <c r="E21" s="356" t="s">
        <v>521</v>
      </c>
      <c r="F21" s="356" t="s">
        <v>581</v>
      </c>
      <c r="G21" s="367">
        <v>9823</v>
      </c>
      <c r="H21" s="368">
        <f t="shared" si="0"/>
        <v>9.015838271688453E-3</v>
      </c>
      <c r="I21" s="367">
        <v>8726</v>
      </c>
      <c r="J21" s="368">
        <f t="shared" si="1"/>
        <v>1.2417572492481845E-2</v>
      </c>
      <c r="AA21" s="265"/>
      <c r="AB21" s="265"/>
      <c r="AE21" s="265"/>
      <c r="AF21" s="265"/>
      <c r="AG21" s="265"/>
      <c r="AH21" s="265"/>
      <c r="AI21" s="265"/>
      <c r="AJ21" s="265"/>
      <c r="AK21" s="265"/>
      <c r="AL21" s="265"/>
      <c r="AM21" s="265"/>
      <c r="AN21" s="265"/>
      <c r="AO21" s="265"/>
      <c r="AP21" s="265"/>
      <c r="AQ21" s="265"/>
      <c r="AR21" s="265"/>
      <c r="AS21" s="265"/>
      <c r="AT21" s="265"/>
      <c r="AU21" s="265"/>
      <c r="AV21" s="265"/>
      <c r="AW21" s="265"/>
      <c r="AX21" s="265"/>
      <c r="AY21" s="265"/>
      <c r="AZ21" s="265"/>
      <c r="BA21" s="265"/>
      <c r="BB21" s="265"/>
      <c r="BC21" s="265"/>
      <c r="BD21" s="265"/>
      <c r="BE21" s="265"/>
      <c r="BF21" s="265"/>
      <c r="BG21" s="265"/>
      <c r="BH21" s="265"/>
      <c r="BI21" s="265"/>
      <c r="BJ21" s="265"/>
      <c r="BK21" s="265"/>
      <c r="BL21" s="265"/>
      <c r="BM21" s="265"/>
      <c r="BN21" s="265"/>
      <c r="BO21" s="265"/>
      <c r="BP21" s="265"/>
      <c r="BQ21" s="265"/>
      <c r="BR21" s="265"/>
      <c r="BS21" s="265"/>
      <c r="BT21" s="265"/>
    </row>
    <row r="22" spans="1:72">
      <c r="B22" s="830" t="s">
        <v>6320</v>
      </c>
      <c r="C22" s="357" t="s">
        <v>532</v>
      </c>
      <c r="D22" s="363"/>
      <c r="E22" s="357" t="s">
        <v>517</v>
      </c>
      <c r="F22" s="357" t="s">
        <v>587</v>
      </c>
      <c r="G22" s="364">
        <v>16240.5</v>
      </c>
      <c r="H22" s="365">
        <f t="shared" si="0"/>
        <v>1.4906008495506091E-2</v>
      </c>
      <c r="I22" s="364">
        <v>975.2</v>
      </c>
      <c r="J22" s="365">
        <f t="shared" si="1"/>
        <v>1.387762628314038E-3</v>
      </c>
      <c r="AA22" s="265"/>
      <c r="AB22" s="265"/>
      <c r="AE22" s="265"/>
      <c r="AF22" s="265"/>
      <c r="AG22" s="265"/>
      <c r="AH22" s="265"/>
      <c r="AI22" s="265"/>
      <c r="AJ22" s="265"/>
      <c r="AK22" s="265"/>
      <c r="AL22" s="265"/>
      <c r="AM22" s="265"/>
      <c r="AN22" s="265"/>
      <c r="AO22" s="265"/>
      <c r="AP22" s="265"/>
      <c r="AQ22" s="265"/>
      <c r="AR22" s="265"/>
      <c r="AS22" s="265"/>
      <c r="AT22" s="265"/>
      <c r="AU22" s="265"/>
      <c r="AV22" s="265"/>
      <c r="AW22" s="265"/>
      <c r="AX22" s="265"/>
      <c r="AY22" s="265"/>
      <c r="AZ22" s="265"/>
      <c r="BA22" s="265"/>
      <c r="BB22" s="265"/>
      <c r="BC22" s="265"/>
      <c r="BD22" s="265"/>
      <c r="BE22" s="265"/>
      <c r="BF22" s="265"/>
      <c r="BG22" s="265"/>
      <c r="BH22" s="265"/>
      <c r="BI22" s="265"/>
      <c r="BJ22" s="265"/>
      <c r="BK22" s="265"/>
      <c r="BL22" s="265"/>
      <c r="BM22" s="265"/>
      <c r="BN22" s="265"/>
      <c r="BO22" s="265"/>
      <c r="BP22" s="265"/>
      <c r="BQ22" s="265"/>
      <c r="BR22" s="265"/>
      <c r="BS22" s="265"/>
      <c r="BT22" s="265"/>
    </row>
    <row r="23" spans="1:72">
      <c r="B23" s="830" t="s">
        <v>6321</v>
      </c>
      <c r="C23" s="356" t="s">
        <v>533</v>
      </c>
      <c r="D23" s="366"/>
      <c r="E23" s="356" t="s">
        <v>524</v>
      </c>
      <c r="F23" s="356" t="s">
        <v>588</v>
      </c>
      <c r="G23" s="367">
        <v>4864.9849999999997</v>
      </c>
      <c r="H23" s="368">
        <f t="shared" si="0"/>
        <v>4.4652263009457649E-3</v>
      </c>
      <c r="I23" s="367">
        <v>1441.3389999999999</v>
      </c>
      <c r="J23" s="368">
        <f t="shared" si="1"/>
        <v>2.0511037724892608E-3</v>
      </c>
      <c r="AA23" s="265"/>
      <c r="AB23" s="265"/>
      <c r="AE23" s="265"/>
      <c r="AF23" s="265"/>
      <c r="AG23" s="265"/>
      <c r="AH23" s="265"/>
      <c r="AI23" s="265"/>
      <c r="AJ23" s="265"/>
      <c r="AK23" s="265"/>
      <c r="AL23" s="265"/>
      <c r="AM23" s="265"/>
      <c r="AN23" s="265"/>
      <c r="AO23" s="265"/>
      <c r="AP23" s="265"/>
      <c r="AQ23" s="265"/>
      <c r="AR23" s="265"/>
      <c r="AS23" s="265"/>
      <c r="AT23" s="265"/>
      <c r="AU23" s="265"/>
      <c r="AV23" s="265"/>
      <c r="AW23" s="265"/>
      <c r="AX23" s="265"/>
      <c r="AY23" s="265"/>
      <c r="AZ23" s="265"/>
      <c r="BA23" s="265"/>
      <c r="BB23" s="265"/>
      <c r="BC23" s="265"/>
      <c r="BD23" s="265"/>
      <c r="BE23" s="265"/>
      <c r="BF23" s="265"/>
      <c r="BG23" s="265"/>
      <c r="BH23" s="265"/>
      <c r="BI23" s="265"/>
      <c r="BJ23" s="265"/>
      <c r="BK23" s="265"/>
      <c r="BL23" s="265"/>
      <c r="BM23" s="265"/>
      <c r="BN23" s="265"/>
      <c r="BO23" s="265"/>
      <c r="BP23" s="265"/>
      <c r="BQ23" s="265"/>
      <c r="BR23" s="265"/>
      <c r="BS23" s="265"/>
      <c r="BT23" s="265"/>
    </row>
    <row r="24" spans="1:72">
      <c r="B24" s="830" t="s">
        <v>6322</v>
      </c>
      <c r="C24" s="357" t="s">
        <v>534</v>
      </c>
      <c r="D24" s="363"/>
      <c r="E24" s="357" t="s">
        <v>517</v>
      </c>
      <c r="F24" s="357" t="s">
        <v>589</v>
      </c>
      <c r="G24" s="364">
        <v>10540</v>
      </c>
      <c r="H24" s="365">
        <f t="shared" si="0"/>
        <v>9.6739219569985033E-3</v>
      </c>
      <c r="I24" s="364">
        <v>10376</v>
      </c>
      <c r="J24" s="365">
        <f t="shared" si="1"/>
        <v>1.4765612214301126E-2</v>
      </c>
      <c r="AA24" s="265"/>
      <c r="AB24" s="265"/>
      <c r="AE24" s="265"/>
      <c r="AF24" s="265"/>
      <c r="AG24" s="265"/>
      <c r="AH24" s="265"/>
      <c r="AI24" s="265"/>
      <c r="AJ24" s="265"/>
      <c r="AK24" s="265"/>
      <c r="AL24" s="265"/>
      <c r="AM24" s="265"/>
      <c r="AN24" s="265"/>
      <c r="AO24" s="265"/>
      <c r="AP24" s="265"/>
      <c r="AQ24" s="265"/>
      <c r="AR24" s="265"/>
      <c r="AS24" s="265"/>
      <c r="AT24" s="265"/>
      <c r="AU24" s="265"/>
      <c r="AV24" s="265"/>
      <c r="AW24" s="265"/>
      <c r="AX24" s="265"/>
      <c r="AY24" s="265"/>
      <c r="AZ24" s="265"/>
      <c r="BA24" s="265"/>
      <c r="BB24" s="265"/>
      <c r="BC24" s="265"/>
      <c r="BD24" s="265"/>
      <c r="BE24" s="265"/>
      <c r="BF24" s="265"/>
      <c r="BG24" s="265"/>
      <c r="BH24" s="265"/>
      <c r="BI24" s="265"/>
      <c r="BJ24" s="265"/>
      <c r="BK24" s="265"/>
      <c r="BL24" s="265"/>
      <c r="BM24" s="265"/>
      <c r="BN24" s="265"/>
      <c r="BO24" s="265"/>
      <c r="BP24" s="265"/>
      <c r="BQ24" s="265"/>
      <c r="BR24" s="265"/>
      <c r="BS24" s="265"/>
      <c r="BT24" s="265"/>
    </row>
    <row r="25" spans="1:72">
      <c r="B25" s="830" t="s">
        <v>6323</v>
      </c>
      <c r="C25" s="356" t="s">
        <v>535</v>
      </c>
      <c r="D25" s="366"/>
      <c r="E25" s="356" t="s">
        <v>517</v>
      </c>
      <c r="F25" s="356" t="s">
        <v>580</v>
      </c>
      <c r="G25" s="367">
        <v>16125</v>
      </c>
      <c r="H25" s="368">
        <f t="shared" si="0"/>
        <v>1.4799999198918489E-2</v>
      </c>
      <c r="I25" s="367">
        <v>11424</v>
      </c>
      <c r="J25" s="368">
        <f t="shared" si="1"/>
        <v>1.6256973201250583E-2</v>
      </c>
      <c r="AA25" s="265"/>
      <c r="AB25" s="265"/>
      <c r="AE25" s="265"/>
      <c r="AF25" s="265"/>
      <c r="AG25" s="265"/>
      <c r="AH25" s="265"/>
      <c r="AI25" s="265"/>
      <c r="AJ25" s="265"/>
      <c r="AK25" s="265"/>
      <c r="AL25" s="265"/>
      <c r="AM25" s="265"/>
      <c r="AN25" s="265"/>
      <c r="AO25" s="265"/>
      <c r="AP25" s="265"/>
      <c r="AQ25" s="265"/>
      <c r="AR25" s="265"/>
      <c r="AS25" s="265"/>
      <c r="AT25" s="265"/>
      <c r="AU25" s="265"/>
      <c r="AV25" s="265"/>
      <c r="AW25" s="265"/>
      <c r="AX25" s="265"/>
      <c r="AY25" s="265"/>
      <c r="AZ25" s="265"/>
      <c r="BA25" s="265"/>
      <c r="BB25" s="265"/>
      <c r="BC25" s="265"/>
      <c r="BD25" s="265"/>
      <c r="BE25" s="265"/>
      <c r="BF25" s="265"/>
      <c r="BG25" s="265"/>
      <c r="BH25" s="265"/>
      <c r="BI25" s="265"/>
      <c r="BJ25" s="265"/>
      <c r="BK25" s="265"/>
      <c r="BL25" s="265"/>
      <c r="BM25" s="265"/>
      <c r="BN25" s="265"/>
      <c r="BO25" s="265"/>
      <c r="BP25" s="265"/>
      <c r="BQ25" s="265"/>
      <c r="BR25" s="265"/>
      <c r="BS25" s="265"/>
      <c r="BT25" s="265"/>
    </row>
    <row r="26" spans="1:72">
      <c r="B26" s="830" t="s">
        <v>6324</v>
      </c>
      <c r="C26" s="357" t="s">
        <v>536</v>
      </c>
      <c r="D26" s="363"/>
      <c r="E26" s="357" t="s">
        <v>517</v>
      </c>
      <c r="F26" s="357" t="s">
        <v>589</v>
      </c>
      <c r="G26" s="364">
        <v>2973.9029999999998</v>
      </c>
      <c r="H26" s="365">
        <f t="shared" si="0"/>
        <v>2.7295356290022504E-3</v>
      </c>
      <c r="I26" s="364">
        <v>551.51900000000001</v>
      </c>
      <c r="J26" s="365">
        <f t="shared" si="1"/>
        <v>7.8484152687154421E-4</v>
      </c>
      <c r="AA26" s="265"/>
      <c r="AB26" s="265"/>
      <c r="AE26" s="265"/>
      <c r="AF26" s="265"/>
      <c r="AG26" s="265"/>
      <c r="AH26" s="265"/>
      <c r="AI26" s="265"/>
      <c r="AJ26" s="265"/>
      <c r="AK26" s="265"/>
      <c r="AL26" s="265"/>
      <c r="AM26" s="265"/>
      <c r="AN26" s="265"/>
      <c r="AO26" s="265"/>
      <c r="AP26" s="265"/>
      <c r="AQ26" s="265"/>
      <c r="AR26" s="265"/>
      <c r="AS26" s="265"/>
      <c r="AT26" s="265"/>
      <c r="AU26" s="265"/>
      <c r="AV26" s="265"/>
      <c r="AW26" s="265"/>
      <c r="AX26" s="265"/>
      <c r="AY26" s="265"/>
      <c r="AZ26" s="265"/>
      <c r="BA26" s="265"/>
      <c r="BB26" s="265"/>
      <c r="BC26" s="265"/>
      <c r="BD26" s="265"/>
      <c r="BE26" s="265"/>
      <c r="BF26" s="265"/>
      <c r="BG26" s="265"/>
      <c r="BH26" s="265"/>
      <c r="BI26" s="265"/>
      <c r="BJ26" s="265"/>
      <c r="BK26" s="265"/>
      <c r="BL26" s="265"/>
      <c r="BM26" s="265"/>
      <c r="BN26" s="265"/>
      <c r="BO26" s="265"/>
      <c r="BP26" s="265"/>
      <c r="BQ26" s="265"/>
      <c r="BR26" s="265"/>
      <c r="BS26" s="265"/>
      <c r="BT26" s="265"/>
    </row>
    <row r="27" spans="1:72">
      <c r="B27" s="830" t="s">
        <v>6325</v>
      </c>
      <c r="C27" s="356" t="s">
        <v>537</v>
      </c>
      <c r="D27" s="366"/>
      <c r="E27" s="356" t="s">
        <v>527</v>
      </c>
      <c r="F27" s="356" t="s">
        <v>590</v>
      </c>
      <c r="G27" s="367">
        <v>10553</v>
      </c>
      <c r="H27" s="368">
        <f t="shared" si="0"/>
        <v>9.6858537392984067E-3</v>
      </c>
      <c r="I27" s="367">
        <v>10517</v>
      </c>
      <c r="J27" s="368">
        <f t="shared" si="1"/>
        <v>1.4966262881438409E-2</v>
      </c>
      <c r="AA27" s="265"/>
      <c r="AB27" s="265"/>
      <c r="AE27" s="265"/>
      <c r="AF27" s="265"/>
      <c r="AG27" s="265"/>
      <c r="AH27" s="265"/>
      <c r="AI27" s="265"/>
      <c r="AJ27" s="265"/>
      <c r="AK27" s="265"/>
      <c r="AL27" s="265"/>
      <c r="AM27" s="265"/>
      <c r="AN27" s="265"/>
      <c r="AO27" s="265"/>
      <c r="AP27" s="265"/>
      <c r="AQ27" s="265"/>
      <c r="AR27" s="265"/>
      <c r="AS27" s="265"/>
      <c r="AT27" s="265"/>
      <c r="AU27" s="265"/>
      <c r="AV27" s="265"/>
      <c r="AW27" s="265"/>
      <c r="AX27" s="265"/>
      <c r="AY27" s="265"/>
      <c r="AZ27" s="265"/>
      <c r="BA27" s="265"/>
      <c r="BB27" s="265"/>
      <c r="BC27" s="265"/>
      <c r="BD27" s="265"/>
      <c r="BE27" s="265"/>
      <c r="BF27" s="265"/>
      <c r="BG27" s="265"/>
      <c r="BH27" s="265"/>
      <c r="BI27" s="265"/>
      <c r="BJ27" s="265"/>
      <c r="BK27" s="265"/>
      <c r="BL27" s="265"/>
      <c r="BM27" s="265"/>
      <c r="BN27" s="265"/>
      <c r="BO27" s="265"/>
      <c r="BP27" s="265"/>
      <c r="BQ27" s="265"/>
      <c r="BR27" s="265"/>
      <c r="BS27" s="265"/>
      <c r="BT27" s="265"/>
    </row>
    <row r="28" spans="1:72">
      <c r="A28" s="266"/>
      <c r="B28" s="830" t="s">
        <v>6326</v>
      </c>
      <c r="C28" s="357" t="s">
        <v>538</v>
      </c>
      <c r="D28" s="363"/>
      <c r="E28" s="357" t="s">
        <v>527</v>
      </c>
      <c r="F28" s="357" t="s">
        <v>590</v>
      </c>
      <c r="G28" s="364">
        <v>13621.302</v>
      </c>
      <c r="H28" s="365">
        <f t="shared" si="0"/>
        <v>1.2502031546556701E-2</v>
      </c>
      <c r="I28" s="364">
        <v>9054.2569999999996</v>
      </c>
      <c r="J28" s="365">
        <f t="shared" si="1"/>
        <v>1.2884700053066833E-2</v>
      </c>
      <c r="AA28" s="265"/>
      <c r="AB28" s="265"/>
      <c r="AE28" s="265"/>
      <c r="AF28" s="265"/>
      <c r="AG28" s="265"/>
      <c r="AH28" s="265"/>
      <c r="AI28" s="265"/>
      <c r="AJ28" s="265"/>
      <c r="AK28" s="265"/>
      <c r="AL28" s="265"/>
      <c r="AM28" s="265"/>
      <c r="AN28" s="265"/>
      <c r="AO28" s="265"/>
      <c r="AP28" s="265"/>
      <c r="AQ28" s="265"/>
      <c r="AR28" s="265"/>
      <c r="AS28" s="265"/>
      <c r="AT28" s="265"/>
      <c r="AU28" s="265"/>
      <c r="AV28" s="265"/>
      <c r="AW28" s="265"/>
      <c r="AX28" s="265"/>
      <c r="AY28" s="265"/>
      <c r="AZ28" s="265"/>
      <c r="BA28" s="265"/>
      <c r="BB28" s="265"/>
      <c r="BC28" s="265"/>
      <c r="BD28" s="265"/>
      <c r="BE28" s="265"/>
      <c r="BF28" s="265"/>
      <c r="BG28" s="265"/>
      <c r="BH28" s="265"/>
      <c r="BI28" s="265"/>
      <c r="BJ28" s="265"/>
      <c r="BK28" s="265"/>
      <c r="BL28" s="265"/>
      <c r="BM28" s="265"/>
      <c r="BN28" s="265"/>
      <c r="BO28" s="265"/>
      <c r="BP28" s="265"/>
      <c r="BQ28" s="265"/>
      <c r="BR28" s="265"/>
      <c r="BS28" s="265"/>
      <c r="BT28" s="265"/>
    </row>
    <row r="29" spans="1:72">
      <c r="B29" s="830" t="s">
        <v>6327</v>
      </c>
      <c r="C29" s="356" t="s">
        <v>539</v>
      </c>
      <c r="D29" s="366"/>
      <c r="E29" s="356" t="s">
        <v>524</v>
      </c>
      <c r="F29" s="356" t="s">
        <v>583</v>
      </c>
      <c r="G29" s="367">
        <v>10746</v>
      </c>
      <c r="H29" s="368">
        <f t="shared" si="0"/>
        <v>9.8629948149815856E-3</v>
      </c>
      <c r="I29" s="367">
        <v>6281</v>
      </c>
      <c r="J29" s="368">
        <f t="shared" si="1"/>
        <v>8.938204541058729E-3</v>
      </c>
      <c r="AA29" s="265"/>
      <c r="AB29" s="265"/>
      <c r="AE29" s="265"/>
      <c r="AF29" s="265"/>
      <c r="AG29" s="265"/>
      <c r="AH29" s="265"/>
      <c r="AI29" s="265"/>
      <c r="AJ29" s="265"/>
      <c r="AK29" s="265"/>
      <c r="AL29" s="265"/>
      <c r="AM29" s="265"/>
      <c r="AN29" s="265"/>
      <c r="AO29" s="265"/>
      <c r="AP29" s="265"/>
      <c r="AQ29" s="265"/>
      <c r="AR29" s="265"/>
      <c r="AS29" s="265"/>
      <c r="AT29" s="265"/>
      <c r="AU29" s="265"/>
      <c r="AV29" s="265"/>
      <c r="AW29" s="265"/>
      <c r="AX29" s="265"/>
      <c r="AY29" s="265"/>
      <c r="AZ29" s="265"/>
      <c r="BA29" s="265"/>
      <c r="BB29" s="265"/>
      <c r="BC29" s="265"/>
      <c r="BD29" s="265"/>
      <c r="BE29" s="265"/>
      <c r="BF29" s="265"/>
      <c r="BG29" s="265"/>
      <c r="BH29" s="265"/>
      <c r="BI29" s="265"/>
      <c r="BJ29" s="265"/>
      <c r="BK29" s="265"/>
      <c r="BL29" s="265"/>
      <c r="BM29" s="265"/>
      <c r="BN29" s="265"/>
      <c r="BO29" s="265"/>
      <c r="BP29" s="265"/>
      <c r="BQ29" s="265"/>
      <c r="BR29" s="265"/>
      <c r="BS29" s="265"/>
      <c r="BT29" s="265"/>
    </row>
    <row r="30" spans="1:72">
      <c r="B30" s="830" t="s">
        <v>6328</v>
      </c>
      <c r="C30" s="357" t="s">
        <v>540</v>
      </c>
      <c r="D30" s="363"/>
      <c r="E30" s="357" t="s">
        <v>524</v>
      </c>
      <c r="F30" s="357" t="s">
        <v>583</v>
      </c>
      <c r="G30" s="364">
        <v>11223</v>
      </c>
      <c r="H30" s="365">
        <f t="shared" si="0"/>
        <v>1.0300799442447267E-2</v>
      </c>
      <c r="I30" s="364">
        <v>5681</v>
      </c>
      <c r="J30" s="365">
        <f t="shared" si="1"/>
        <v>8.0843719149426268E-3</v>
      </c>
      <c r="AA30" s="265"/>
      <c r="AB30" s="265"/>
      <c r="AE30" s="265"/>
      <c r="AF30" s="265"/>
      <c r="AG30" s="265"/>
      <c r="AH30" s="265"/>
      <c r="AI30" s="265"/>
      <c r="AJ30" s="265"/>
      <c r="AK30" s="265"/>
      <c r="AL30" s="265"/>
      <c r="AM30" s="265"/>
      <c r="AN30" s="265"/>
      <c r="AO30" s="265"/>
      <c r="AP30" s="265"/>
      <c r="AQ30" s="265"/>
      <c r="AR30" s="265"/>
      <c r="AS30" s="265"/>
      <c r="AT30" s="265"/>
      <c r="AU30" s="265"/>
      <c r="AV30" s="265"/>
      <c r="AW30" s="265"/>
      <c r="AX30" s="265"/>
      <c r="AY30" s="265"/>
      <c r="AZ30" s="265"/>
      <c r="BA30" s="265"/>
      <c r="BB30" s="265"/>
      <c r="BC30" s="265"/>
      <c r="BD30" s="265"/>
      <c r="BE30" s="265"/>
      <c r="BF30" s="265"/>
      <c r="BG30" s="265"/>
      <c r="BH30" s="265"/>
      <c r="BI30" s="265"/>
      <c r="BJ30" s="265"/>
      <c r="BK30" s="265"/>
      <c r="BL30" s="265"/>
      <c r="BM30" s="265"/>
      <c r="BN30" s="265"/>
      <c r="BO30" s="265"/>
      <c r="BP30" s="265"/>
      <c r="BQ30" s="265"/>
      <c r="BR30" s="265"/>
      <c r="BS30" s="265"/>
      <c r="BT30" s="265"/>
    </row>
    <row r="31" spans="1:72">
      <c r="B31" s="830" t="s">
        <v>409</v>
      </c>
      <c r="C31" s="356" t="s">
        <v>541</v>
      </c>
      <c r="D31" s="366"/>
      <c r="E31" s="356" t="s">
        <v>527</v>
      </c>
      <c r="F31" s="356" t="s">
        <v>591</v>
      </c>
      <c r="G31" s="367">
        <v>55838</v>
      </c>
      <c r="H31" s="368">
        <f t="shared" si="0"/>
        <v>5.1249758466307631E-2</v>
      </c>
      <c r="I31" s="367">
        <v>84127</v>
      </c>
      <c r="J31" s="368">
        <f t="shared" si="1"/>
        <v>0.11971729556211554</v>
      </c>
      <c r="AA31" s="265"/>
      <c r="AB31" s="265"/>
      <c r="AE31" s="265"/>
      <c r="AF31" s="265"/>
      <c r="AG31" s="265"/>
      <c r="AH31" s="265"/>
      <c r="AI31" s="265"/>
      <c r="AJ31" s="265"/>
      <c r="AK31" s="265"/>
      <c r="AL31" s="265"/>
      <c r="AM31" s="265"/>
      <c r="AN31" s="265"/>
      <c r="AO31" s="265"/>
      <c r="AP31" s="265"/>
      <c r="AQ31" s="265"/>
      <c r="AR31" s="265"/>
      <c r="AS31" s="265"/>
      <c r="AT31" s="265"/>
      <c r="AU31" s="265"/>
      <c r="AV31" s="265"/>
      <c r="AW31" s="265"/>
      <c r="AX31" s="265"/>
      <c r="AY31" s="265"/>
      <c r="AZ31" s="265"/>
      <c r="BA31" s="265"/>
      <c r="BB31" s="265"/>
      <c r="BC31" s="265"/>
      <c r="BD31" s="265"/>
      <c r="BE31" s="265"/>
      <c r="BF31" s="265"/>
      <c r="BG31" s="265"/>
      <c r="BH31" s="265"/>
      <c r="BI31" s="265"/>
      <c r="BJ31" s="265"/>
      <c r="BK31" s="265"/>
      <c r="BL31" s="265"/>
      <c r="BM31" s="265"/>
      <c r="BN31" s="265"/>
      <c r="BO31" s="265"/>
      <c r="BP31" s="265"/>
      <c r="BQ31" s="265"/>
      <c r="BR31" s="265"/>
      <c r="BS31" s="265"/>
      <c r="BT31" s="265"/>
    </row>
    <row r="32" spans="1:72">
      <c r="B32" s="830" t="s">
        <v>6329</v>
      </c>
      <c r="C32" s="357" t="s">
        <v>542</v>
      </c>
      <c r="D32" s="363"/>
      <c r="E32" s="357" t="s">
        <v>517</v>
      </c>
      <c r="F32" s="357" t="s">
        <v>584</v>
      </c>
      <c r="G32" s="364">
        <v>2161.4070000000002</v>
      </c>
      <c r="H32" s="365">
        <f t="shared" si="0"/>
        <v>1.9838029065759265E-3</v>
      </c>
      <c r="I32" s="364">
        <v>1285.492</v>
      </c>
      <c r="J32" s="365">
        <f t="shared" si="1"/>
        <v>1.8293250170187338E-3</v>
      </c>
      <c r="AA32" s="265"/>
      <c r="AB32" s="265"/>
      <c r="AE32" s="265"/>
      <c r="AF32" s="265"/>
      <c r="AG32" s="265"/>
      <c r="AH32" s="265"/>
      <c r="AI32" s="265"/>
      <c r="AJ32" s="265"/>
      <c r="AK32" s="265"/>
      <c r="AL32" s="265"/>
      <c r="AM32" s="265"/>
      <c r="AN32" s="265"/>
      <c r="AO32" s="265"/>
      <c r="AP32" s="265"/>
      <c r="AQ32" s="265"/>
      <c r="AR32" s="265"/>
      <c r="AS32" s="265"/>
      <c r="AT32" s="265"/>
      <c r="AU32" s="265"/>
      <c r="AV32" s="265"/>
      <c r="AW32" s="265"/>
      <c r="AX32" s="265"/>
      <c r="AY32" s="265"/>
      <c r="AZ32" s="265"/>
      <c r="BA32" s="265"/>
      <c r="BB32" s="265"/>
      <c r="BC32" s="265"/>
      <c r="BD32" s="265"/>
      <c r="BE32" s="265"/>
      <c r="BF32" s="265"/>
      <c r="BG32" s="265"/>
      <c r="BH32" s="265"/>
      <c r="BI32" s="265"/>
      <c r="BJ32" s="265"/>
      <c r="BK32" s="265"/>
      <c r="BL32" s="265"/>
      <c r="BM32" s="265"/>
      <c r="BN32" s="265"/>
      <c r="BO32" s="265"/>
      <c r="BP32" s="265"/>
      <c r="BQ32" s="265"/>
      <c r="BR32" s="265"/>
      <c r="BS32" s="265"/>
      <c r="BT32" s="265"/>
    </row>
    <row r="33" spans="2:72">
      <c r="B33" s="830" t="s">
        <v>6330</v>
      </c>
      <c r="C33" s="356" t="s">
        <v>543</v>
      </c>
      <c r="D33" s="366"/>
      <c r="E33" s="356" t="s">
        <v>517</v>
      </c>
      <c r="F33" s="356" t="s">
        <v>580</v>
      </c>
      <c r="G33" s="367">
        <v>8423</v>
      </c>
      <c r="H33" s="368">
        <f t="shared" si="0"/>
        <v>7.7308771009296385E-3</v>
      </c>
      <c r="I33" s="367">
        <v>10222</v>
      </c>
      <c r="J33" s="368">
        <f t="shared" si="1"/>
        <v>1.454646184026466E-2</v>
      </c>
      <c r="AA33" s="265"/>
      <c r="AB33" s="265"/>
      <c r="AE33" s="265"/>
      <c r="AF33" s="265"/>
      <c r="AG33" s="265"/>
      <c r="AH33" s="265"/>
      <c r="AI33" s="265"/>
      <c r="AJ33" s="265"/>
      <c r="AK33" s="265"/>
      <c r="AL33" s="265"/>
      <c r="AM33" s="265"/>
      <c r="AN33" s="265"/>
      <c r="AO33" s="265"/>
      <c r="AP33" s="265"/>
      <c r="AQ33" s="265"/>
      <c r="AR33" s="265"/>
      <c r="AS33" s="265"/>
      <c r="AT33" s="265"/>
      <c r="AU33" s="265"/>
      <c r="AV33" s="265"/>
      <c r="AW33" s="265"/>
      <c r="AX33" s="265"/>
      <c r="AY33" s="265"/>
      <c r="AZ33" s="265"/>
      <c r="BA33" s="265"/>
      <c r="BB33" s="265"/>
      <c r="BC33" s="265"/>
      <c r="BD33" s="265"/>
      <c r="BE33" s="265"/>
      <c r="BF33" s="265"/>
      <c r="BG33" s="265"/>
      <c r="BH33" s="265"/>
      <c r="BI33" s="265"/>
      <c r="BJ33" s="265"/>
      <c r="BK33" s="265"/>
      <c r="BL33" s="265"/>
      <c r="BM33" s="265"/>
      <c r="BN33" s="265"/>
      <c r="BO33" s="265"/>
      <c r="BP33" s="265"/>
      <c r="BQ33" s="265"/>
      <c r="BR33" s="265"/>
      <c r="BS33" s="265"/>
      <c r="BT33" s="265"/>
    </row>
    <row r="34" spans="2:72">
      <c r="B34" s="830" t="s">
        <v>6331</v>
      </c>
      <c r="C34" s="357" t="s">
        <v>544</v>
      </c>
      <c r="D34" s="363"/>
      <c r="E34" s="357" t="s">
        <v>545</v>
      </c>
      <c r="F34" s="357" t="s">
        <v>592</v>
      </c>
      <c r="G34" s="364">
        <v>12552.9</v>
      </c>
      <c r="H34" s="365">
        <f t="shared" si="0"/>
        <v>1.1521420771727372E-2</v>
      </c>
      <c r="I34" s="364">
        <v>10469.4</v>
      </c>
      <c r="J34" s="365">
        <f t="shared" si="1"/>
        <v>1.4898525493099866E-2</v>
      </c>
      <c r="AA34" s="265"/>
      <c r="AB34" s="265"/>
      <c r="AE34" s="265"/>
      <c r="AF34" s="265"/>
      <c r="AG34" s="265"/>
      <c r="AH34" s="265"/>
      <c r="AI34" s="265"/>
      <c r="AJ34" s="265"/>
      <c r="AK34" s="265"/>
      <c r="AL34" s="265"/>
      <c r="AM34" s="265"/>
      <c r="AN34" s="265"/>
      <c r="AO34" s="265"/>
      <c r="AP34" s="265"/>
      <c r="AQ34" s="265"/>
      <c r="AR34" s="265"/>
      <c r="AS34" s="265"/>
      <c r="AT34" s="265"/>
      <c r="AU34" s="265"/>
      <c r="AV34" s="265"/>
      <c r="AW34" s="265"/>
      <c r="AX34" s="265"/>
      <c r="AY34" s="265"/>
      <c r="AZ34" s="265"/>
      <c r="BA34" s="265"/>
      <c r="BB34" s="265"/>
      <c r="BC34" s="265"/>
      <c r="BD34" s="265"/>
      <c r="BE34" s="265"/>
      <c r="BF34" s="265"/>
      <c r="BG34" s="265"/>
      <c r="BH34" s="265"/>
      <c r="BI34" s="265"/>
      <c r="BJ34" s="265"/>
      <c r="BK34" s="265"/>
      <c r="BL34" s="265"/>
      <c r="BM34" s="265"/>
      <c r="BN34" s="265"/>
      <c r="BO34" s="265"/>
      <c r="BP34" s="265"/>
      <c r="BQ34" s="265"/>
      <c r="BR34" s="265"/>
      <c r="BS34" s="265"/>
      <c r="BT34" s="265"/>
    </row>
    <row r="35" spans="2:72">
      <c r="B35" s="830" t="s">
        <v>6332</v>
      </c>
      <c r="C35" s="356" t="s">
        <v>546</v>
      </c>
      <c r="D35" s="366"/>
      <c r="E35" s="356" t="s">
        <v>517</v>
      </c>
      <c r="F35" s="356" t="s">
        <v>589</v>
      </c>
      <c r="G35" s="367">
        <v>1801.2</v>
      </c>
      <c r="H35" s="368">
        <f t="shared" si="0"/>
        <v>1.6531943291219833E-3</v>
      </c>
      <c r="I35" s="367">
        <v>1010.2</v>
      </c>
      <c r="J35" s="368">
        <f t="shared" si="1"/>
        <v>1.437569531504144E-3</v>
      </c>
      <c r="AA35" s="265"/>
      <c r="AB35" s="265"/>
      <c r="AE35" s="265"/>
      <c r="AF35" s="265"/>
      <c r="AG35" s="265"/>
      <c r="AH35" s="265"/>
      <c r="AI35" s="265"/>
      <c r="AJ35" s="265"/>
      <c r="AK35" s="265"/>
      <c r="AL35" s="265"/>
      <c r="AM35" s="265"/>
      <c r="AN35" s="265"/>
      <c r="AO35" s="265"/>
      <c r="AP35" s="265"/>
      <c r="AQ35" s="265"/>
      <c r="AR35" s="265"/>
      <c r="AS35" s="265"/>
      <c r="AT35" s="265"/>
      <c r="AU35" s="265"/>
      <c r="AV35" s="265"/>
      <c r="AW35" s="265"/>
      <c r="AX35" s="265"/>
      <c r="AY35" s="265"/>
      <c r="AZ35" s="265"/>
      <c r="BA35" s="265"/>
      <c r="BB35" s="265"/>
      <c r="BC35" s="265"/>
      <c r="BD35" s="265"/>
      <c r="BE35" s="265"/>
      <c r="BF35" s="265"/>
      <c r="BG35" s="265"/>
      <c r="BH35" s="265"/>
      <c r="BI35" s="265"/>
      <c r="BJ35" s="265"/>
      <c r="BK35" s="265"/>
      <c r="BL35" s="265"/>
      <c r="BM35" s="265"/>
      <c r="BN35" s="265"/>
      <c r="BO35" s="265"/>
      <c r="BP35" s="265"/>
      <c r="BQ35" s="265"/>
      <c r="BR35" s="265"/>
      <c r="BS35" s="265"/>
      <c r="BT35" s="265"/>
    </row>
    <row r="36" spans="2:72">
      <c r="B36" s="830" t="s">
        <v>6333</v>
      </c>
      <c r="C36" s="357" t="s">
        <v>547</v>
      </c>
      <c r="D36" s="363"/>
      <c r="E36" s="357" t="s">
        <v>521</v>
      </c>
      <c r="F36" s="357" t="s">
        <v>582</v>
      </c>
      <c r="G36" s="364">
        <v>22127</v>
      </c>
      <c r="H36" s="365">
        <f t="shared" si="0"/>
        <v>2.0308811303843061E-2</v>
      </c>
      <c r="I36" s="364">
        <v>21534</v>
      </c>
      <c r="J36" s="365">
        <f t="shared" si="1"/>
        <v>3.0644052951306906E-2</v>
      </c>
      <c r="AA36" s="265"/>
      <c r="AB36" s="265"/>
      <c r="AE36" s="265"/>
      <c r="AF36" s="265"/>
      <c r="AG36" s="265"/>
      <c r="AH36" s="265"/>
      <c r="AI36" s="265"/>
      <c r="AJ36" s="265"/>
      <c r="AK36" s="265"/>
      <c r="AL36" s="265"/>
      <c r="AM36" s="265"/>
      <c r="AN36" s="265"/>
      <c r="AO36" s="265"/>
      <c r="AP36" s="265"/>
      <c r="AQ36" s="265"/>
      <c r="AR36" s="265"/>
      <c r="AS36" s="265"/>
      <c r="AT36" s="265"/>
      <c r="AU36" s="265"/>
      <c r="AV36" s="265"/>
      <c r="AW36" s="265"/>
      <c r="AX36" s="265"/>
      <c r="AY36" s="265"/>
      <c r="AZ36" s="265"/>
      <c r="BA36" s="265"/>
      <c r="BB36" s="265"/>
      <c r="BC36" s="265"/>
      <c r="BD36" s="265"/>
      <c r="BE36" s="265"/>
      <c r="BF36" s="265"/>
      <c r="BG36" s="265"/>
      <c r="BH36" s="265"/>
      <c r="BI36" s="265"/>
      <c r="BJ36" s="265"/>
      <c r="BK36" s="265"/>
      <c r="BL36" s="265"/>
      <c r="BM36" s="265"/>
      <c r="BN36" s="265"/>
      <c r="BO36" s="265"/>
      <c r="BP36" s="265"/>
      <c r="BQ36" s="265"/>
      <c r="BR36" s="265"/>
      <c r="BS36" s="265"/>
      <c r="BT36" s="265"/>
    </row>
    <row r="37" spans="2:72">
      <c r="B37" s="830" t="s">
        <v>6334</v>
      </c>
      <c r="C37" s="356" t="s">
        <v>548</v>
      </c>
      <c r="D37" s="366"/>
      <c r="E37" s="356" t="s">
        <v>527</v>
      </c>
      <c r="F37" s="356" t="s">
        <v>591</v>
      </c>
      <c r="G37" s="367">
        <v>136819</v>
      </c>
      <c r="H37" s="368">
        <f t="shared" si="0"/>
        <v>0.12557650173003587</v>
      </c>
      <c r="I37" s="367">
        <v>177628</v>
      </c>
      <c r="J37" s="368">
        <f t="shared" si="1"/>
        <v>0.2527743028529183</v>
      </c>
      <c r="AA37" s="265"/>
      <c r="AB37" s="265"/>
      <c r="AE37" s="265"/>
      <c r="AF37" s="265"/>
      <c r="AG37" s="265"/>
      <c r="AH37" s="265"/>
      <c r="AI37" s="265"/>
      <c r="AJ37" s="265"/>
      <c r="AK37" s="265"/>
      <c r="AL37" s="265"/>
      <c r="AM37" s="265"/>
      <c r="AN37" s="265"/>
      <c r="AO37" s="265"/>
      <c r="AP37" s="265"/>
      <c r="AQ37" s="265"/>
      <c r="AR37" s="265"/>
      <c r="AS37" s="265"/>
      <c r="AT37" s="265"/>
      <c r="AU37" s="265"/>
      <c r="AV37" s="265"/>
      <c r="AW37" s="265"/>
      <c r="AX37" s="265"/>
      <c r="AY37" s="265"/>
      <c r="AZ37" s="265"/>
      <c r="BA37" s="265"/>
      <c r="BB37" s="265"/>
      <c r="BC37" s="265"/>
      <c r="BD37" s="265"/>
      <c r="BE37" s="265"/>
      <c r="BF37" s="265"/>
      <c r="BG37" s="265"/>
      <c r="BH37" s="265"/>
      <c r="BI37" s="265"/>
      <c r="BJ37" s="265"/>
      <c r="BK37" s="265"/>
      <c r="BL37" s="265"/>
      <c r="BM37" s="265"/>
      <c r="BN37" s="265"/>
      <c r="BO37" s="265"/>
      <c r="BP37" s="265"/>
      <c r="BQ37" s="265"/>
      <c r="BR37" s="265"/>
      <c r="BS37" s="265"/>
      <c r="BT37" s="265"/>
    </row>
    <row r="38" spans="2:72">
      <c r="B38" s="830" t="s">
        <v>6335</v>
      </c>
      <c r="C38" s="357" t="s">
        <v>549</v>
      </c>
      <c r="D38" s="363"/>
      <c r="E38" s="357" t="s">
        <v>517</v>
      </c>
      <c r="F38" s="357" t="s">
        <v>580</v>
      </c>
      <c r="G38" s="364">
        <v>3366.366</v>
      </c>
      <c r="H38" s="365">
        <f t="shared" si="0"/>
        <v>3.0897497118304766E-3</v>
      </c>
      <c r="I38" s="364">
        <v>4186.3429999999998</v>
      </c>
      <c r="J38" s="365">
        <f t="shared" si="1"/>
        <v>5.9573937291879349E-3</v>
      </c>
      <c r="AA38" s="265"/>
      <c r="AB38" s="265"/>
      <c r="AE38" s="265"/>
      <c r="AF38" s="265"/>
      <c r="AG38" s="265"/>
      <c r="AH38" s="265"/>
      <c r="AI38" s="265"/>
      <c r="AJ38" s="265"/>
      <c r="AK38" s="265"/>
      <c r="AL38" s="265"/>
      <c r="AM38" s="265"/>
      <c r="AN38" s="265"/>
      <c r="AO38" s="265"/>
      <c r="AP38" s="265"/>
      <c r="AQ38" s="265"/>
      <c r="AR38" s="265"/>
      <c r="AS38" s="265"/>
      <c r="AT38" s="265"/>
      <c r="AU38" s="265"/>
      <c r="AV38" s="265"/>
      <c r="AW38" s="265"/>
      <c r="AX38" s="265"/>
      <c r="AY38" s="265"/>
      <c r="AZ38" s="265"/>
      <c r="BA38" s="265"/>
      <c r="BB38" s="265"/>
      <c r="BC38" s="265"/>
      <c r="BD38" s="265"/>
      <c r="BE38" s="265"/>
      <c r="BF38" s="265"/>
      <c r="BG38" s="265"/>
      <c r="BH38" s="265"/>
      <c r="BI38" s="265"/>
      <c r="BJ38" s="265"/>
      <c r="BK38" s="265"/>
      <c r="BL38" s="265"/>
      <c r="BM38" s="265"/>
      <c r="BN38" s="265"/>
      <c r="BO38" s="265"/>
      <c r="BP38" s="265"/>
      <c r="BQ38" s="265"/>
      <c r="BR38" s="265"/>
      <c r="BS38" s="265"/>
      <c r="BT38" s="265"/>
    </row>
    <row r="39" spans="2:72">
      <c r="B39" s="830" t="s">
        <v>6336</v>
      </c>
      <c r="C39" s="356" t="s">
        <v>550</v>
      </c>
      <c r="D39" s="366"/>
      <c r="E39" s="356" t="s">
        <v>524</v>
      </c>
      <c r="F39" s="356" t="s">
        <v>593</v>
      </c>
      <c r="G39" s="367">
        <v>3347.444</v>
      </c>
      <c r="H39" s="368">
        <f t="shared" si="0"/>
        <v>3.0723825437782635E-3</v>
      </c>
      <c r="I39" s="367">
        <v>4162.9740000000002</v>
      </c>
      <c r="J39" s="368">
        <f t="shared" si="1"/>
        <v>5.9241383714550904E-3</v>
      </c>
      <c r="AA39" s="265"/>
      <c r="AB39" s="265"/>
      <c r="AE39" s="265"/>
      <c r="AF39" s="265"/>
      <c r="AG39" s="265"/>
      <c r="AH39" s="265"/>
      <c r="AI39" s="265"/>
      <c r="AJ39" s="265"/>
      <c r="AK39" s="265"/>
      <c r="AL39" s="265"/>
      <c r="AM39" s="265"/>
      <c r="AN39" s="265"/>
      <c r="AO39" s="265"/>
      <c r="AP39" s="265"/>
      <c r="AQ39" s="265"/>
      <c r="AR39" s="265"/>
      <c r="AS39" s="265"/>
      <c r="AT39" s="265"/>
      <c r="AU39" s="265"/>
      <c r="AV39" s="265"/>
      <c r="AW39" s="265"/>
      <c r="AX39" s="265"/>
      <c r="AY39" s="265"/>
      <c r="AZ39" s="265"/>
      <c r="BA39" s="265"/>
      <c r="BB39" s="265"/>
      <c r="BC39" s="265"/>
      <c r="BD39" s="265"/>
      <c r="BE39" s="265"/>
      <c r="BF39" s="265"/>
      <c r="BG39" s="265"/>
      <c r="BH39" s="265"/>
      <c r="BI39" s="265"/>
      <c r="BJ39" s="265"/>
      <c r="BK39" s="265"/>
      <c r="BL39" s="265"/>
      <c r="BM39" s="265"/>
      <c r="BN39" s="265"/>
      <c r="BO39" s="265"/>
      <c r="BP39" s="265"/>
      <c r="BQ39" s="265"/>
      <c r="BR39" s="265"/>
      <c r="BS39" s="265"/>
      <c r="BT39" s="265"/>
    </row>
    <row r="40" spans="2:72">
      <c r="B40" s="830" t="s">
        <v>6337</v>
      </c>
      <c r="C40" s="357" t="s">
        <v>551</v>
      </c>
      <c r="D40" s="363"/>
      <c r="E40" s="357" t="s">
        <v>521</v>
      </c>
      <c r="F40" s="357" t="s">
        <v>581</v>
      </c>
      <c r="G40" s="364">
        <v>3217.9</v>
      </c>
      <c r="H40" s="365">
        <f t="shared" si="0"/>
        <v>2.9534832509891351E-3</v>
      </c>
      <c r="I40" s="364">
        <v>2428.8000000000002</v>
      </c>
      <c r="J40" s="365">
        <f t="shared" si="1"/>
        <v>3.4563144705179816E-3</v>
      </c>
      <c r="AA40" s="265"/>
      <c r="AB40" s="265"/>
      <c r="AE40" s="265"/>
      <c r="AF40" s="265"/>
      <c r="AG40" s="265"/>
      <c r="AH40" s="265"/>
      <c r="AI40" s="265"/>
      <c r="AJ40" s="265"/>
      <c r="AK40" s="265"/>
      <c r="AL40" s="265"/>
      <c r="AM40" s="265"/>
      <c r="AN40" s="265"/>
      <c r="AO40" s="265"/>
      <c r="AP40" s="265"/>
      <c r="AQ40" s="265"/>
      <c r="AR40" s="265"/>
      <c r="AS40" s="265"/>
      <c r="AT40" s="265"/>
      <c r="AU40" s="265"/>
      <c r="AV40" s="265"/>
      <c r="AW40" s="265"/>
      <c r="AX40" s="265"/>
      <c r="AY40" s="265"/>
      <c r="AZ40" s="265"/>
      <c r="BA40" s="265"/>
      <c r="BB40" s="265"/>
      <c r="BC40" s="265"/>
      <c r="BD40" s="265"/>
      <c r="BE40" s="265"/>
      <c r="BF40" s="265"/>
      <c r="BG40" s="265"/>
      <c r="BH40" s="265"/>
      <c r="BI40" s="265"/>
      <c r="BJ40" s="265"/>
      <c r="BK40" s="265"/>
      <c r="BL40" s="265"/>
      <c r="BM40" s="265"/>
      <c r="BN40" s="265"/>
      <c r="BO40" s="265"/>
      <c r="BP40" s="265"/>
      <c r="BQ40" s="265"/>
      <c r="BR40" s="265"/>
      <c r="BS40" s="265"/>
      <c r="BT40" s="265"/>
    </row>
    <row r="41" spans="2:72">
      <c r="B41" s="830" t="s">
        <v>6338</v>
      </c>
      <c r="C41" s="356" t="s">
        <v>552</v>
      </c>
      <c r="D41" s="366"/>
      <c r="E41" s="356" t="s">
        <v>521</v>
      </c>
      <c r="F41" s="356" t="s">
        <v>581</v>
      </c>
      <c r="G41" s="367">
        <v>2213.2420000000002</v>
      </c>
      <c r="H41" s="368">
        <f t="shared" si="0"/>
        <v>2.0313785939232716E-3</v>
      </c>
      <c r="I41" s="367">
        <v>-9.2330000000000005</v>
      </c>
      <c r="J41" s="368">
        <f t="shared" si="1"/>
        <v>-1.3139061061549952E-5</v>
      </c>
      <c r="AA41" s="265"/>
      <c r="AB41" s="265"/>
      <c r="AE41" s="265"/>
      <c r="AF41" s="265"/>
      <c r="AG41" s="265"/>
      <c r="AH41" s="265"/>
      <c r="AI41" s="265"/>
      <c r="AJ41" s="265"/>
      <c r="AK41" s="265"/>
      <c r="AL41" s="265"/>
      <c r="AM41" s="265"/>
      <c r="AN41" s="265"/>
      <c r="AO41" s="265"/>
      <c r="AP41" s="265"/>
      <c r="AQ41" s="265"/>
      <c r="AR41" s="265"/>
      <c r="AS41" s="265"/>
      <c r="AT41" s="265"/>
      <c r="AU41" s="265"/>
      <c r="AV41" s="265"/>
      <c r="AW41" s="265"/>
      <c r="AX41" s="265"/>
      <c r="AY41" s="265"/>
      <c r="AZ41" s="265"/>
      <c r="BA41" s="265"/>
      <c r="BB41" s="265"/>
      <c r="BC41" s="265"/>
      <c r="BD41" s="265"/>
      <c r="BE41" s="265"/>
      <c r="BF41" s="265"/>
      <c r="BG41" s="265"/>
      <c r="BH41" s="265"/>
      <c r="BI41" s="265"/>
      <c r="BJ41" s="265"/>
      <c r="BK41" s="265"/>
      <c r="BL41" s="265"/>
      <c r="BM41" s="265"/>
      <c r="BN41" s="265"/>
      <c r="BO41" s="265"/>
      <c r="BP41" s="265"/>
      <c r="BQ41" s="265"/>
      <c r="BR41" s="265"/>
      <c r="BS41" s="265"/>
      <c r="BT41" s="265"/>
    </row>
    <row r="42" spans="2:72">
      <c r="B42" s="830" t="s">
        <v>6339</v>
      </c>
      <c r="C42" s="357" t="s">
        <v>553</v>
      </c>
      <c r="D42" s="363"/>
      <c r="E42" s="357" t="s">
        <v>521</v>
      </c>
      <c r="F42" s="357" t="s">
        <v>582</v>
      </c>
      <c r="G42" s="364">
        <v>1881.883</v>
      </c>
      <c r="H42" s="365">
        <f t="shared" ref="H42:H65" si="2">G42/$L$9</f>
        <v>1.7272475592222216E-3</v>
      </c>
      <c r="I42" s="364">
        <v>1925.9670000000001</v>
      </c>
      <c r="J42" s="365">
        <f t="shared" ref="J42:J65" si="3">I42/$M$9</f>
        <v>2.7407557690382516E-3</v>
      </c>
      <c r="AA42" s="265"/>
      <c r="AB42" s="265"/>
      <c r="AE42" s="265"/>
      <c r="AF42" s="265"/>
      <c r="AG42" s="265"/>
      <c r="AH42" s="265"/>
      <c r="AI42" s="265"/>
      <c r="AJ42" s="265"/>
      <c r="AK42" s="265"/>
      <c r="AL42" s="265"/>
      <c r="AM42" s="265"/>
      <c r="AN42" s="265"/>
      <c r="AO42" s="265"/>
      <c r="AP42" s="265"/>
      <c r="AQ42" s="265"/>
      <c r="AR42" s="265"/>
      <c r="AS42" s="265"/>
      <c r="AT42" s="265"/>
      <c r="AU42" s="265"/>
      <c r="AV42" s="265"/>
      <c r="AW42" s="265"/>
      <c r="AX42" s="265"/>
      <c r="AY42" s="265"/>
      <c r="AZ42" s="265"/>
      <c r="BA42" s="265"/>
      <c r="BB42" s="265"/>
      <c r="BC42" s="265"/>
      <c r="BD42" s="265"/>
      <c r="BE42" s="265"/>
      <c r="BF42" s="265"/>
      <c r="BG42" s="265"/>
      <c r="BH42" s="265"/>
      <c r="BI42" s="265"/>
      <c r="BJ42" s="265"/>
      <c r="BK42" s="265"/>
      <c r="BL42" s="265"/>
      <c r="BM42" s="265"/>
      <c r="BN42" s="265"/>
      <c r="BO42" s="265"/>
      <c r="BP42" s="265"/>
      <c r="BQ42" s="265"/>
      <c r="BR42" s="265"/>
      <c r="BS42" s="265"/>
      <c r="BT42" s="265"/>
    </row>
    <row r="43" spans="2:72">
      <c r="B43" s="830" t="s">
        <v>6340</v>
      </c>
      <c r="C43" s="356" t="s">
        <v>554</v>
      </c>
      <c r="D43" s="366" t="s">
        <v>577</v>
      </c>
      <c r="E43" s="356" t="s">
        <v>6</v>
      </c>
      <c r="F43" s="356" t="s">
        <v>452</v>
      </c>
      <c r="G43" s="367">
        <v>4009.2</v>
      </c>
      <c r="H43" s="368">
        <f t="shared" si="2"/>
        <v>3.6797616612901703E-3</v>
      </c>
      <c r="I43" s="367">
        <v>8026.4</v>
      </c>
      <c r="J43" s="368">
        <f t="shared" si="3"/>
        <v>1.142200365043047E-2</v>
      </c>
      <c r="AA43" s="265"/>
      <c r="AB43" s="265"/>
      <c r="AE43" s="265"/>
      <c r="AF43" s="265"/>
      <c r="AG43" s="265"/>
      <c r="AH43" s="265"/>
      <c r="AI43" s="265"/>
      <c r="AJ43" s="265"/>
      <c r="AK43" s="265"/>
      <c r="AL43" s="265"/>
      <c r="AM43" s="265"/>
      <c r="AN43" s="265"/>
      <c r="AO43" s="265"/>
      <c r="AP43" s="265"/>
      <c r="AQ43" s="265"/>
      <c r="AR43" s="265"/>
      <c r="AS43" s="265"/>
      <c r="AT43" s="265"/>
      <c r="AU43" s="265"/>
      <c r="AV43" s="265"/>
      <c r="AW43" s="265"/>
      <c r="AX43" s="265"/>
      <c r="AY43" s="265"/>
      <c r="AZ43" s="265"/>
      <c r="BA43" s="265"/>
      <c r="BB43" s="265"/>
      <c r="BC43" s="265"/>
      <c r="BD43" s="265"/>
      <c r="BE43" s="265"/>
      <c r="BF43" s="265"/>
      <c r="BG43" s="265"/>
      <c r="BH43" s="265"/>
      <c r="BI43" s="265"/>
      <c r="BJ43" s="265"/>
      <c r="BK43" s="265"/>
      <c r="BL43" s="265"/>
      <c r="BM43" s="265"/>
      <c r="BN43" s="265"/>
      <c r="BO43" s="265"/>
      <c r="BP43" s="265"/>
      <c r="BQ43" s="265"/>
      <c r="BR43" s="265"/>
      <c r="BS43" s="265"/>
      <c r="BT43" s="265"/>
    </row>
    <row r="44" spans="2:72">
      <c r="B44" s="830" t="s">
        <v>6341</v>
      </c>
      <c r="C44" s="357" t="s">
        <v>555</v>
      </c>
      <c r="D44" s="363"/>
      <c r="E44" s="357" t="s">
        <v>517</v>
      </c>
      <c r="F44" s="357" t="s">
        <v>589</v>
      </c>
      <c r="G44" s="364">
        <v>6025</v>
      </c>
      <c r="H44" s="365">
        <f t="shared" si="2"/>
        <v>5.5299221813013269E-3</v>
      </c>
      <c r="I44" s="364">
        <v>2816</v>
      </c>
      <c r="J44" s="365">
        <f t="shared" si="3"/>
        <v>4.0073211252382394E-3</v>
      </c>
      <c r="AA44" s="265"/>
      <c r="AB44" s="265"/>
      <c r="AE44" s="265"/>
      <c r="AF44" s="265"/>
      <c r="AG44" s="265"/>
      <c r="AH44" s="265"/>
      <c r="AI44" s="265"/>
      <c r="AJ44" s="265"/>
      <c r="AK44" s="265"/>
      <c r="AL44" s="265"/>
      <c r="AM44" s="265"/>
      <c r="AN44" s="265"/>
      <c r="AO44" s="265"/>
      <c r="AP44" s="265"/>
      <c r="AQ44" s="265"/>
      <c r="AR44" s="265"/>
      <c r="AS44" s="265"/>
      <c r="AT44" s="265"/>
      <c r="AU44" s="265"/>
      <c r="AV44" s="265"/>
      <c r="AW44" s="265"/>
      <c r="AX44" s="265"/>
      <c r="AY44" s="265"/>
      <c r="AZ44" s="265"/>
      <c r="BA44" s="265"/>
      <c r="BB44" s="265"/>
      <c r="BC44" s="265"/>
      <c r="BD44" s="265"/>
      <c r="BE44" s="265"/>
      <c r="BF44" s="265"/>
      <c r="BG44" s="265"/>
      <c r="BH44" s="265"/>
      <c r="BI44" s="265"/>
      <c r="BJ44" s="265"/>
      <c r="BK44" s="265"/>
      <c r="BL44" s="265"/>
      <c r="BM44" s="265"/>
      <c r="BN44" s="265"/>
      <c r="BO44" s="265"/>
      <c r="BP44" s="265"/>
      <c r="BQ44" s="265"/>
      <c r="BR44" s="265"/>
      <c r="BS44" s="265"/>
      <c r="BT44" s="265"/>
    </row>
    <row r="45" spans="2:72">
      <c r="B45" s="830" t="s">
        <v>6342</v>
      </c>
      <c r="C45" s="356" t="s">
        <v>556</v>
      </c>
      <c r="D45" s="366"/>
      <c r="E45" s="356" t="s">
        <v>517</v>
      </c>
      <c r="F45" s="356" t="s">
        <v>587</v>
      </c>
      <c r="G45" s="367">
        <v>1459.874</v>
      </c>
      <c r="H45" s="368">
        <f t="shared" si="2"/>
        <v>1.3399152887145383E-3</v>
      </c>
      <c r="I45" s="367">
        <v>2206.2350000000001</v>
      </c>
      <c r="J45" s="368">
        <f t="shared" si="3"/>
        <v>3.1395923731320978E-3</v>
      </c>
      <c r="AA45" s="265"/>
      <c r="AB45" s="265"/>
      <c r="AE45" s="265"/>
      <c r="AF45" s="265"/>
      <c r="AG45" s="265"/>
      <c r="AH45" s="265"/>
      <c r="AI45" s="265"/>
      <c r="AJ45" s="265"/>
      <c r="AK45" s="265"/>
      <c r="AL45" s="265"/>
      <c r="AM45" s="265"/>
      <c r="AN45" s="265"/>
      <c r="AO45" s="265"/>
      <c r="AP45" s="265"/>
      <c r="AQ45" s="265"/>
      <c r="AR45" s="265"/>
      <c r="AS45" s="265"/>
      <c r="AT45" s="265"/>
      <c r="AU45" s="265"/>
      <c r="AV45" s="265"/>
      <c r="AW45" s="265"/>
      <c r="AX45" s="265"/>
      <c r="AY45" s="265"/>
      <c r="AZ45" s="265"/>
      <c r="BA45" s="265"/>
      <c r="BB45" s="265"/>
      <c r="BC45" s="265"/>
      <c r="BD45" s="265"/>
      <c r="BE45" s="265"/>
      <c r="BF45" s="265"/>
      <c r="BG45" s="265"/>
      <c r="BH45" s="265"/>
      <c r="BI45" s="265"/>
      <c r="BJ45" s="265"/>
      <c r="BK45" s="265"/>
      <c r="BL45" s="265"/>
      <c r="BM45" s="265"/>
      <c r="BN45" s="265"/>
      <c r="BO45" s="265"/>
      <c r="BP45" s="265"/>
      <c r="BQ45" s="265"/>
      <c r="BR45" s="265"/>
      <c r="BS45" s="265"/>
      <c r="BT45" s="265"/>
    </row>
    <row r="46" spans="2:72">
      <c r="B46" s="830" t="s">
        <v>6343</v>
      </c>
      <c r="C46" s="357" t="s">
        <v>557</v>
      </c>
      <c r="D46" s="363"/>
      <c r="E46" s="357" t="s">
        <v>521</v>
      </c>
      <c r="F46" s="357" t="s">
        <v>581</v>
      </c>
      <c r="G46" s="364">
        <v>3724.2</v>
      </c>
      <c r="H46" s="365">
        <f t="shared" si="2"/>
        <v>3.4181802800999834E-3</v>
      </c>
      <c r="I46" s="364">
        <v>6687.5</v>
      </c>
      <c r="J46" s="365">
        <f t="shared" si="3"/>
        <v>9.5166761452523882E-3</v>
      </c>
      <c r="AA46" s="265"/>
      <c r="AB46" s="265"/>
      <c r="AE46" s="265"/>
      <c r="AF46" s="265"/>
      <c r="AG46" s="265"/>
      <c r="AH46" s="265"/>
      <c r="AI46" s="265"/>
      <c r="AJ46" s="265"/>
      <c r="AK46" s="265"/>
      <c r="AL46" s="265"/>
      <c r="AM46" s="265"/>
      <c r="AN46" s="265"/>
      <c r="AO46" s="265"/>
      <c r="AP46" s="265"/>
      <c r="AQ46" s="265"/>
      <c r="AR46" s="265"/>
      <c r="AS46" s="265"/>
      <c r="AT46" s="265"/>
      <c r="AU46" s="265"/>
      <c r="AV46" s="265"/>
      <c r="AW46" s="265"/>
      <c r="AX46" s="265"/>
      <c r="AY46" s="265"/>
      <c r="AZ46" s="265"/>
      <c r="BA46" s="265"/>
      <c r="BB46" s="265"/>
      <c r="BC46" s="265"/>
      <c r="BD46" s="265"/>
      <c r="BE46" s="265"/>
      <c r="BF46" s="265"/>
      <c r="BG46" s="265"/>
      <c r="BH46" s="265"/>
      <c r="BI46" s="265"/>
      <c r="BJ46" s="265"/>
      <c r="BK46" s="265"/>
      <c r="BL46" s="265"/>
      <c r="BM46" s="265"/>
      <c r="BN46" s="265"/>
      <c r="BO46" s="265"/>
      <c r="BP46" s="265"/>
      <c r="BQ46" s="265"/>
      <c r="BR46" s="265"/>
      <c r="BS46" s="265"/>
      <c r="BT46" s="265"/>
    </row>
    <row r="47" spans="2:72">
      <c r="B47" s="830" t="s">
        <v>6344</v>
      </c>
      <c r="C47" s="356" t="s">
        <v>558</v>
      </c>
      <c r="D47" s="366"/>
      <c r="E47" s="356" t="s">
        <v>517</v>
      </c>
      <c r="F47" s="356" t="s">
        <v>580</v>
      </c>
      <c r="G47" s="367">
        <v>3975.4540000000002</v>
      </c>
      <c r="H47" s="368">
        <f t="shared" si="2"/>
        <v>3.6487885900984372E-3</v>
      </c>
      <c r="I47" s="367">
        <v>850.75699999999995</v>
      </c>
      <c r="J47" s="368">
        <f t="shared" si="3"/>
        <v>1.2106734724944277E-3</v>
      </c>
      <c r="AA47" s="265"/>
      <c r="AB47" s="265"/>
      <c r="AE47" s="265"/>
      <c r="AF47" s="265"/>
      <c r="AG47" s="265"/>
      <c r="AH47" s="265"/>
      <c r="AI47" s="265"/>
      <c r="AJ47" s="265"/>
      <c r="AK47" s="265"/>
      <c r="AL47" s="265"/>
      <c r="AM47" s="265"/>
      <c r="AN47" s="265"/>
      <c r="AO47" s="265"/>
      <c r="AP47" s="265"/>
      <c r="AQ47" s="265"/>
      <c r="AR47" s="265"/>
      <c r="AS47" s="265"/>
      <c r="AT47" s="265"/>
      <c r="AU47" s="265"/>
      <c r="AV47" s="265"/>
      <c r="AW47" s="265"/>
      <c r="AX47" s="265"/>
      <c r="AY47" s="265"/>
      <c r="AZ47" s="265"/>
      <c r="BA47" s="265"/>
      <c r="BB47" s="265"/>
      <c r="BC47" s="265"/>
      <c r="BD47" s="265"/>
      <c r="BE47" s="265"/>
      <c r="BF47" s="265"/>
      <c r="BG47" s="265"/>
      <c r="BH47" s="265"/>
      <c r="BI47" s="265"/>
      <c r="BJ47" s="265"/>
      <c r="BK47" s="265"/>
      <c r="BL47" s="265"/>
      <c r="BM47" s="265"/>
      <c r="BN47" s="265"/>
      <c r="BO47" s="265"/>
      <c r="BP47" s="265"/>
      <c r="BQ47" s="265"/>
      <c r="BR47" s="265"/>
      <c r="BS47" s="265"/>
      <c r="BT47" s="265"/>
    </row>
    <row r="48" spans="2:72">
      <c r="B48" s="830" t="s">
        <v>6345</v>
      </c>
      <c r="C48" s="357" t="s">
        <v>559</v>
      </c>
      <c r="D48" s="363"/>
      <c r="E48" s="357" t="s">
        <v>517</v>
      </c>
      <c r="F48" s="357" t="s">
        <v>584</v>
      </c>
      <c r="G48" s="364">
        <v>4647.5</v>
      </c>
      <c r="H48" s="365">
        <f t="shared" si="2"/>
        <v>4.2656121722154218E-3</v>
      </c>
      <c r="I48" s="364">
        <v>4823.2</v>
      </c>
      <c r="J48" s="365">
        <f t="shared" si="3"/>
        <v>6.8636758704719728E-3</v>
      </c>
      <c r="AA48" s="265"/>
      <c r="AB48" s="265"/>
      <c r="AE48" s="265"/>
      <c r="AF48" s="265"/>
      <c r="AG48" s="265"/>
      <c r="AH48" s="265"/>
      <c r="AI48" s="265"/>
      <c r="AJ48" s="265"/>
      <c r="AK48" s="265"/>
      <c r="AL48" s="265"/>
      <c r="AM48" s="265"/>
      <c r="AN48" s="265"/>
      <c r="AO48" s="265"/>
      <c r="AP48" s="265"/>
      <c r="AQ48" s="265"/>
      <c r="AR48" s="265"/>
      <c r="AS48" s="265"/>
      <c r="AT48" s="265"/>
      <c r="AU48" s="265"/>
      <c r="AV48" s="265"/>
      <c r="AW48" s="265"/>
      <c r="AX48" s="265"/>
      <c r="AY48" s="265"/>
      <c r="AZ48" s="265"/>
      <c r="BA48" s="265"/>
      <c r="BB48" s="265"/>
      <c r="BC48" s="265"/>
      <c r="BD48" s="265"/>
      <c r="BE48" s="265"/>
      <c r="BF48" s="265"/>
      <c r="BG48" s="265"/>
      <c r="BH48" s="265"/>
      <c r="BI48" s="265"/>
      <c r="BJ48" s="265"/>
      <c r="BK48" s="265"/>
      <c r="BL48" s="265"/>
      <c r="BM48" s="265"/>
      <c r="BN48" s="265"/>
      <c r="BO48" s="265"/>
      <c r="BP48" s="265"/>
      <c r="BQ48" s="265"/>
      <c r="BR48" s="265"/>
      <c r="BS48" s="265"/>
      <c r="BT48" s="265"/>
    </row>
    <row r="49" spans="1:72">
      <c r="B49" s="830" t="s">
        <v>6346</v>
      </c>
      <c r="C49" s="356" t="s">
        <v>560</v>
      </c>
      <c r="D49" s="366"/>
      <c r="E49" s="356" t="s">
        <v>517</v>
      </c>
      <c r="F49" s="356" t="s">
        <v>586</v>
      </c>
      <c r="G49" s="367">
        <v>3980.8</v>
      </c>
      <c r="H49" s="368">
        <f t="shared" si="2"/>
        <v>3.6536953061119207E-3</v>
      </c>
      <c r="I49" s="367">
        <v>3279.8</v>
      </c>
      <c r="J49" s="368">
        <f t="shared" si="3"/>
        <v>4.667333745225986E-3</v>
      </c>
      <c r="AA49" s="265"/>
      <c r="AB49" s="265"/>
      <c r="AE49" s="265"/>
      <c r="AF49" s="265"/>
      <c r="AG49" s="265"/>
      <c r="AH49" s="265"/>
      <c r="AI49" s="265"/>
      <c r="AJ49" s="265"/>
      <c r="AK49" s="265"/>
      <c r="AL49" s="265"/>
      <c r="AM49" s="265"/>
      <c r="AN49" s="265"/>
      <c r="AO49" s="265"/>
      <c r="AP49" s="265"/>
      <c r="AQ49" s="265"/>
      <c r="AR49" s="265"/>
      <c r="AS49" s="265"/>
      <c r="AT49" s="265"/>
      <c r="AU49" s="265"/>
      <c r="AV49" s="265"/>
      <c r="AW49" s="265"/>
      <c r="AX49" s="265"/>
      <c r="AY49" s="265"/>
      <c r="AZ49" s="265"/>
      <c r="BA49" s="265"/>
      <c r="BB49" s="265"/>
      <c r="BC49" s="265"/>
      <c r="BD49" s="265"/>
      <c r="BE49" s="265"/>
      <c r="BF49" s="265"/>
      <c r="BG49" s="265"/>
      <c r="BH49" s="265"/>
      <c r="BI49" s="265"/>
      <c r="BJ49" s="265"/>
      <c r="BK49" s="265"/>
      <c r="BL49" s="265"/>
      <c r="BM49" s="265"/>
      <c r="BN49" s="265"/>
      <c r="BO49" s="265"/>
      <c r="BP49" s="265"/>
      <c r="BQ49" s="265"/>
      <c r="BR49" s="265"/>
      <c r="BS49" s="265"/>
      <c r="BT49" s="265"/>
    </row>
    <row r="50" spans="1:72">
      <c r="B50" s="830" t="s">
        <v>414</v>
      </c>
      <c r="C50" s="357" t="s">
        <v>561</v>
      </c>
      <c r="D50" s="363"/>
      <c r="E50" s="357" t="s">
        <v>527</v>
      </c>
      <c r="F50" s="357" t="s">
        <v>585</v>
      </c>
      <c r="G50" s="364">
        <v>15794.341</v>
      </c>
      <c r="H50" s="365">
        <f t="shared" si="2"/>
        <v>1.4496510644802818E-2</v>
      </c>
      <c r="I50" s="364">
        <v>5238.7650000000003</v>
      </c>
      <c r="J50" s="365">
        <f t="shared" si="3"/>
        <v>7.4550474625918696E-3</v>
      </c>
      <c r="AA50" s="265"/>
      <c r="AB50" s="265"/>
      <c r="AE50" s="265"/>
      <c r="AF50" s="265"/>
      <c r="AG50" s="265"/>
      <c r="AH50" s="265"/>
      <c r="AI50" s="265"/>
      <c r="AJ50" s="265"/>
      <c r="AK50" s="265"/>
      <c r="AL50" s="265"/>
      <c r="AM50" s="265"/>
      <c r="AN50" s="265"/>
      <c r="AO50" s="265"/>
      <c r="AP50" s="265"/>
      <c r="AQ50" s="265"/>
      <c r="AR50" s="265"/>
      <c r="AS50" s="265"/>
      <c r="AT50" s="265"/>
      <c r="AU50" s="265"/>
      <c r="AV50" s="265"/>
      <c r="AW50" s="265"/>
      <c r="AX50" s="265"/>
      <c r="AY50" s="265"/>
      <c r="AZ50" s="265"/>
      <c r="BA50" s="265"/>
      <c r="BB50" s="265"/>
      <c r="BC50" s="265"/>
      <c r="BD50" s="265"/>
      <c r="BE50" s="265"/>
      <c r="BF50" s="265"/>
      <c r="BG50" s="265"/>
      <c r="BH50" s="265"/>
      <c r="BI50" s="265"/>
      <c r="BJ50" s="265"/>
      <c r="BK50" s="265"/>
      <c r="BL50" s="265"/>
      <c r="BM50" s="265"/>
      <c r="BN50" s="265"/>
      <c r="BO50" s="265"/>
      <c r="BP50" s="265"/>
      <c r="BQ50" s="265"/>
      <c r="BR50" s="265"/>
      <c r="BS50" s="265"/>
      <c r="BT50" s="265"/>
    </row>
    <row r="51" spans="1:72">
      <c r="B51" s="830" t="e">
        <v>#N/A</v>
      </c>
      <c r="C51" s="356" t="s">
        <v>576</v>
      </c>
      <c r="D51" s="366" t="s">
        <v>577</v>
      </c>
      <c r="E51" s="369" t="s">
        <v>517</v>
      </c>
      <c r="F51" s="356" t="s">
        <v>589</v>
      </c>
      <c r="G51" s="367">
        <v>4834</v>
      </c>
      <c r="H51" s="368">
        <f t="shared" si="2"/>
        <v>4.436787356748649E-3</v>
      </c>
      <c r="I51" s="367">
        <v>5023</v>
      </c>
      <c r="J51" s="368">
        <f t="shared" si="3"/>
        <v>7.1480021349686349E-3</v>
      </c>
      <c r="AA51" s="265"/>
      <c r="AB51" s="265"/>
      <c r="AE51" s="265"/>
      <c r="AF51" s="265"/>
      <c r="AG51" s="265"/>
      <c r="AH51" s="265"/>
      <c r="AI51" s="265"/>
      <c r="AJ51" s="265"/>
      <c r="AK51" s="265"/>
      <c r="AL51" s="265"/>
      <c r="AM51" s="265"/>
      <c r="AN51" s="265"/>
      <c r="AO51" s="265"/>
      <c r="AP51" s="265"/>
      <c r="AQ51" s="265"/>
      <c r="AR51" s="265"/>
      <c r="AS51" s="265"/>
      <c r="AT51" s="265"/>
      <c r="AU51" s="265"/>
      <c r="AV51" s="265"/>
      <c r="AW51" s="265"/>
      <c r="AX51" s="265"/>
      <c r="AY51" s="265"/>
      <c r="AZ51" s="265"/>
      <c r="BA51" s="265"/>
      <c r="BB51" s="265"/>
      <c r="BC51" s="265"/>
      <c r="BD51" s="265"/>
      <c r="BE51" s="265"/>
      <c r="BF51" s="265"/>
      <c r="BG51" s="265"/>
      <c r="BH51" s="265"/>
      <c r="BI51" s="265"/>
      <c r="BJ51" s="265"/>
      <c r="BK51" s="265"/>
      <c r="BL51" s="265"/>
      <c r="BM51" s="265"/>
      <c r="BN51" s="265"/>
      <c r="BO51" s="265"/>
      <c r="BP51" s="265"/>
      <c r="BQ51" s="265"/>
      <c r="BR51" s="265"/>
      <c r="BS51" s="265"/>
      <c r="BT51" s="265"/>
    </row>
    <row r="52" spans="1:72">
      <c r="B52" s="830" t="s">
        <v>6347</v>
      </c>
      <c r="C52" s="357" t="s">
        <v>562</v>
      </c>
      <c r="D52" s="363"/>
      <c r="E52" s="357" t="s">
        <v>517</v>
      </c>
      <c r="F52" s="357" t="s">
        <v>579</v>
      </c>
      <c r="G52" s="364">
        <v>5919</v>
      </c>
      <c r="H52" s="365">
        <f t="shared" si="2"/>
        <v>5.4326322640867305E-3</v>
      </c>
      <c r="I52" s="364">
        <v>2276</v>
      </c>
      <c r="J52" s="365">
        <f t="shared" si="3"/>
        <v>3.2388717617337472E-3</v>
      </c>
      <c r="AA52" s="265"/>
      <c r="AB52" s="265"/>
      <c r="AE52" s="265"/>
      <c r="AF52" s="265"/>
      <c r="AG52" s="265"/>
      <c r="AH52" s="265"/>
      <c r="AI52" s="265"/>
      <c r="AJ52" s="265"/>
      <c r="AK52" s="265"/>
      <c r="AL52" s="265"/>
      <c r="AM52" s="265"/>
      <c r="AN52" s="265"/>
      <c r="AO52" s="265"/>
      <c r="AP52" s="265"/>
      <c r="AQ52" s="265"/>
      <c r="AR52" s="265"/>
      <c r="AS52" s="265"/>
      <c r="AT52" s="265"/>
      <c r="AU52" s="265"/>
      <c r="AV52" s="265"/>
      <c r="AW52" s="265"/>
      <c r="AX52" s="265"/>
      <c r="AY52" s="265"/>
      <c r="AZ52" s="265"/>
      <c r="BA52" s="265"/>
      <c r="BB52" s="265"/>
      <c r="BC52" s="265"/>
      <c r="BD52" s="265"/>
      <c r="BE52" s="265"/>
      <c r="BF52" s="265"/>
      <c r="BG52" s="265"/>
      <c r="BH52" s="265"/>
      <c r="BI52" s="265"/>
      <c r="BJ52" s="265"/>
      <c r="BK52" s="265"/>
      <c r="BL52" s="265"/>
      <c r="BM52" s="265"/>
      <c r="BN52" s="265"/>
      <c r="BO52" s="265"/>
      <c r="BP52" s="265"/>
      <c r="BQ52" s="265"/>
      <c r="BR52" s="265"/>
      <c r="BS52" s="265"/>
      <c r="BT52" s="265"/>
    </row>
    <row r="53" spans="1:72">
      <c r="A53" s="370"/>
      <c r="B53" s="830" t="s">
        <v>6348</v>
      </c>
      <c r="C53" s="356" t="s">
        <v>563</v>
      </c>
      <c r="D53" s="366"/>
      <c r="E53" s="356" t="s">
        <v>517</v>
      </c>
      <c r="F53" s="356" t="s">
        <v>586</v>
      </c>
      <c r="G53" s="367">
        <v>9714</v>
      </c>
      <c r="H53" s="368">
        <f t="shared" si="2"/>
        <v>8.9157948662508032E-3</v>
      </c>
      <c r="I53" s="367">
        <v>7471</v>
      </c>
      <c r="J53" s="368">
        <f t="shared" si="3"/>
        <v>1.0631639249522332E-2</v>
      </c>
      <c r="AA53" s="265"/>
      <c r="AB53" s="265"/>
      <c r="AE53" s="265"/>
      <c r="AF53" s="265"/>
      <c r="AG53" s="265"/>
      <c r="AH53" s="265"/>
      <c r="AI53" s="265"/>
      <c r="AJ53" s="265"/>
      <c r="AK53" s="265"/>
      <c r="AL53" s="265"/>
      <c r="AM53" s="265"/>
      <c r="AN53" s="265"/>
      <c r="AO53" s="265"/>
      <c r="AP53" s="265"/>
      <c r="AQ53" s="265"/>
      <c r="AR53" s="265"/>
      <c r="AS53" s="265"/>
      <c r="AT53" s="265"/>
      <c r="AU53" s="265"/>
      <c r="AV53" s="265"/>
      <c r="AW53" s="265"/>
      <c r="AX53" s="265"/>
      <c r="AY53" s="265"/>
      <c r="AZ53" s="265"/>
      <c r="BA53" s="265"/>
      <c r="BB53" s="265"/>
      <c r="BC53" s="265"/>
      <c r="BD53" s="265"/>
      <c r="BE53" s="265"/>
      <c r="BF53" s="265"/>
      <c r="BG53" s="265"/>
      <c r="BH53" s="265"/>
      <c r="BI53" s="265"/>
      <c r="BJ53" s="265"/>
      <c r="BK53" s="265"/>
      <c r="BL53" s="265"/>
      <c r="BM53" s="265"/>
      <c r="BN53" s="265"/>
      <c r="BO53" s="265"/>
      <c r="BP53" s="265"/>
      <c r="BQ53" s="265"/>
      <c r="BR53" s="265"/>
      <c r="BS53" s="265"/>
      <c r="BT53" s="265"/>
    </row>
    <row r="54" spans="1:72">
      <c r="A54" s="371"/>
      <c r="B54" s="830" t="s">
        <v>6349</v>
      </c>
      <c r="C54" s="357" t="s">
        <v>564</v>
      </c>
      <c r="D54" s="363"/>
      <c r="E54" s="357" t="s">
        <v>521</v>
      </c>
      <c r="F54" s="357" t="s">
        <v>594</v>
      </c>
      <c r="G54" s="364">
        <v>4731.7</v>
      </c>
      <c r="H54" s="365">
        <f t="shared" si="2"/>
        <v>4.342893408342487E-3</v>
      </c>
      <c r="I54" s="364">
        <v>5668.1</v>
      </c>
      <c r="J54" s="365">
        <f t="shared" si="3"/>
        <v>8.0660145134811307E-3</v>
      </c>
      <c r="AA54" s="265"/>
      <c r="AB54" s="265"/>
      <c r="AE54" s="265"/>
      <c r="AF54" s="265"/>
      <c r="AG54" s="265"/>
      <c r="AH54" s="265"/>
      <c r="AI54" s="265"/>
      <c r="AJ54" s="265"/>
      <c r="AK54" s="265"/>
      <c r="AL54" s="265"/>
      <c r="AM54" s="265"/>
      <c r="AN54" s="265"/>
      <c r="AO54" s="265"/>
      <c r="AP54" s="265"/>
      <c r="AQ54" s="265"/>
      <c r="AR54" s="265"/>
      <c r="AS54" s="265"/>
      <c r="AT54" s="265"/>
      <c r="AU54" s="265"/>
      <c r="AV54" s="265"/>
      <c r="AW54" s="265"/>
      <c r="AX54" s="265"/>
      <c r="AY54" s="265"/>
      <c r="AZ54" s="265"/>
      <c r="BA54" s="265"/>
      <c r="BB54" s="265"/>
      <c r="BC54" s="265"/>
      <c r="BD54" s="265"/>
      <c r="BE54" s="265"/>
      <c r="BF54" s="265"/>
      <c r="BG54" s="265"/>
      <c r="BH54" s="265"/>
      <c r="BI54" s="265"/>
      <c r="BJ54" s="265"/>
      <c r="BK54" s="265"/>
      <c r="BL54" s="265"/>
      <c r="BM54" s="265"/>
      <c r="BN54" s="265"/>
      <c r="BO54" s="265"/>
      <c r="BP54" s="265"/>
      <c r="BQ54" s="265"/>
      <c r="BR54" s="265"/>
      <c r="BS54" s="265"/>
      <c r="BT54" s="265"/>
    </row>
    <row r="55" spans="1:72">
      <c r="A55" s="284"/>
      <c r="B55" s="830" t="s">
        <v>6350</v>
      </c>
      <c r="C55" s="356" t="s">
        <v>565</v>
      </c>
      <c r="D55" s="366"/>
      <c r="E55" s="356" t="s">
        <v>517</v>
      </c>
      <c r="F55" s="356" t="s">
        <v>580</v>
      </c>
      <c r="G55" s="367">
        <v>15451</v>
      </c>
      <c r="H55" s="368">
        <f t="shared" si="2"/>
        <v>1.4181382178138887E-2</v>
      </c>
      <c r="I55" s="367">
        <v>15386</v>
      </c>
      <c r="J55" s="368">
        <f t="shared" si="3"/>
        <v>2.1895114642370577E-2</v>
      </c>
      <c r="AA55" s="265"/>
      <c r="AB55" s="265"/>
      <c r="AE55" s="265"/>
      <c r="AF55" s="265"/>
      <c r="AG55" s="265"/>
      <c r="AH55" s="265"/>
      <c r="AI55" s="265"/>
      <c r="AJ55" s="265"/>
      <c r="AK55" s="265"/>
      <c r="AL55" s="265"/>
      <c r="AM55" s="265"/>
      <c r="AN55" s="265"/>
      <c r="AO55" s="265"/>
      <c r="AP55" s="265"/>
      <c r="AQ55" s="265"/>
      <c r="AR55" s="265"/>
      <c r="AS55" s="265"/>
      <c r="AT55" s="265"/>
      <c r="AU55" s="265"/>
      <c r="AV55" s="265"/>
      <c r="AW55" s="265"/>
      <c r="AX55" s="265"/>
      <c r="AY55" s="265"/>
      <c r="AZ55" s="265"/>
      <c r="BA55" s="265"/>
      <c r="BB55" s="265"/>
      <c r="BC55" s="265"/>
      <c r="BD55" s="265"/>
      <c r="BE55" s="265"/>
      <c r="BF55" s="265"/>
      <c r="BG55" s="265"/>
      <c r="BH55" s="265"/>
      <c r="BI55" s="265"/>
      <c r="BJ55" s="265"/>
      <c r="BK55" s="265"/>
      <c r="BL55" s="265"/>
      <c r="BM55" s="265"/>
      <c r="BN55" s="265"/>
      <c r="BO55" s="265"/>
      <c r="BP55" s="265"/>
      <c r="BQ55" s="265"/>
      <c r="BR55" s="265"/>
      <c r="BS55" s="265"/>
      <c r="BT55" s="265"/>
    </row>
    <row r="56" spans="1:72">
      <c r="A56" s="371"/>
      <c r="B56" s="830" t="s">
        <v>6351</v>
      </c>
      <c r="C56" s="357" t="s">
        <v>566</v>
      </c>
      <c r="D56" s="363" t="s">
        <v>577</v>
      </c>
      <c r="E56" s="357" t="s">
        <v>517</v>
      </c>
      <c r="F56" s="357" t="s">
        <v>586</v>
      </c>
      <c r="G56" s="364">
        <v>22732</v>
      </c>
      <c r="H56" s="365">
        <f t="shared" si="2"/>
        <v>2.0864098095492407E-2</v>
      </c>
      <c r="I56" s="364">
        <v>807</v>
      </c>
      <c r="J56" s="365">
        <f t="shared" si="3"/>
        <v>1.1484048821261573E-3</v>
      </c>
      <c r="AA56" s="265"/>
      <c r="AB56" s="265"/>
      <c r="AE56" s="265"/>
      <c r="AF56" s="265"/>
      <c r="AG56" s="265"/>
      <c r="AH56" s="265"/>
      <c r="AI56" s="265"/>
      <c r="AJ56" s="265"/>
      <c r="AK56" s="265"/>
      <c r="AL56" s="265"/>
      <c r="AM56" s="265"/>
      <c r="AN56" s="265"/>
      <c r="AO56" s="265"/>
      <c r="AP56" s="265"/>
      <c r="AQ56" s="265"/>
      <c r="AR56" s="265"/>
      <c r="AS56" s="265"/>
      <c r="AT56" s="265"/>
      <c r="AU56" s="265"/>
      <c r="AV56" s="265"/>
      <c r="AW56" s="265"/>
      <c r="AX56" s="265"/>
      <c r="AY56" s="265"/>
      <c r="AZ56" s="265"/>
      <c r="BA56" s="265"/>
      <c r="BB56" s="265"/>
      <c r="BC56" s="265"/>
      <c r="BD56" s="265"/>
      <c r="BE56" s="265"/>
      <c r="BF56" s="265"/>
      <c r="BG56" s="265"/>
      <c r="BH56" s="265"/>
      <c r="BI56" s="265"/>
      <c r="BJ56" s="265"/>
      <c r="BK56" s="265"/>
      <c r="BL56" s="265"/>
      <c r="BM56" s="265"/>
      <c r="BN56" s="265"/>
      <c r="BO56" s="265"/>
      <c r="BP56" s="265"/>
      <c r="BQ56" s="265"/>
      <c r="BR56" s="265"/>
      <c r="BS56" s="265"/>
      <c r="BT56" s="265"/>
    </row>
    <row r="57" spans="1:72">
      <c r="A57" s="371"/>
      <c r="B57" s="830" t="s">
        <v>6352</v>
      </c>
      <c r="C57" s="356" t="s">
        <v>567</v>
      </c>
      <c r="D57" s="366"/>
      <c r="E57" s="356" t="s">
        <v>517</v>
      </c>
      <c r="F57" s="356" t="s">
        <v>586</v>
      </c>
      <c r="G57" s="367">
        <v>2973.5360000000001</v>
      </c>
      <c r="H57" s="368">
        <f t="shared" si="2"/>
        <v>2.7291987856096303E-3</v>
      </c>
      <c r="I57" s="367">
        <v>4775.5640000000003</v>
      </c>
      <c r="J57" s="368">
        <f t="shared" si="3"/>
        <v>6.7958872521758622E-3</v>
      </c>
      <c r="AA57" s="265"/>
      <c r="AB57" s="265"/>
      <c r="AE57" s="265"/>
      <c r="AF57" s="265"/>
      <c r="AG57" s="265"/>
      <c r="AH57" s="265"/>
      <c r="AI57" s="265"/>
      <c r="AJ57" s="265"/>
      <c r="AK57" s="265"/>
      <c r="AL57" s="265"/>
      <c r="AM57" s="265"/>
      <c r="AN57" s="265"/>
      <c r="AO57" s="265"/>
      <c r="AP57" s="265"/>
      <c r="AQ57" s="265"/>
      <c r="AR57" s="265"/>
      <c r="AS57" s="265"/>
      <c r="AT57" s="265"/>
      <c r="AU57" s="265"/>
      <c r="AV57" s="265"/>
      <c r="AW57" s="265"/>
      <c r="AX57" s="265"/>
      <c r="AY57" s="265"/>
      <c r="AZ57" s="265"/>
      <c r="BA57" s="265"/>
      <c r="BB57" s="265"/>
      <c r="BC57" s="265"/>
      <c r="BD57" s="265"/>
      <c r="BE57" s="265"/>
      <c r="BF57" s="265"/>
      <c r="BG57" s="265"/>
      <c r="BH57" s="265"/>
      <c r="BI57" s="265"/>
      <c r="BJ57" s="265"/>
      <c r="BK57" s="265"/>
      <c r="BL57" s="265"/>
      <c r="BM57" s="265"/>
      <c r="BN57" s="265"/>
      <c r="BO57" s="265"/>
      <c r="BP57" s="265"/>
      <c r="BQ57" s="265"/>
      <c r="BR57" s="265"/>
      <c r="BS57" s="265"/>
      <c r="BT57" s="265"/>
    </row>
    <row r="58" spans="1:72">
      <c r="A58" s="372"/>
      <c r="B58" s="830" t="s">
        <v>6353</v>
      </c>
      <c r="C58" s="357" t="s">
        <v>568</v>
      </c>
      <c r="D58" s="363"/>
      <c r="E58" s="357" t="s">
        <v>517</v>
      </c>
      <c r="F58" s="357" t="s">
        <v>589</v>
      </c>
      <c r="G58" s="364">
        <v>3121.058</v>
      </c>
      <c r="H58" s="365">
        <f t="shared" si="2"/>
        <v>2.8645988154901172E-3</v>
      </c>
      <c r="I58" s="364">
        <v>3485.0149999999999</v>
      </c>
      <c r="J58" s="365">
        <f t="shared" si="3"/>
        <v>4.9593658491733457E-3</v>
      </c>
      <c r="AA58" s="265"/>
      <c r="AB58" s="265"/>
      <c r="AE58" s="265"/>
      <c r="AF58" s="265"/>
      <c r="AG58" s="265"/>
      <c r="AH58" s="265"/>
      <c r="AI58" s="265"/>
      <c r="AJ58" s="265"/>
      <c r="AK58" s="265"/>
      <c r="AL58" s="265"/>
      <c r="AM58" s="265"/>
      <c r="AN58" s="265"/>
      <c r="AO58" s="265"/>
      <c r="AP58" s="265"/>
      <c r="AQ58" s="265"/>
      <c r="AR58" s="265"/>
      <c r="AS58" s="265"/>
      <c r="AT58" s="265"/>
      <c r="AU58" s="265"/>
      <c r="AV58" s="265"/>
      <c r="AW58" s="265"/>
      <c r="AX58" s="265"/>
      <c r="AY58" s="265"/>
      <c r="AZ58" s="265"/>
      <c r="BA58" s="265"/>
      <c r="BB58" s="265"/>
      <c r="BC58" s="265"/>
      <c r="BD58" s="265"/>
      <c r="BE58" s="265"/>
      <c r="BF58" s="265"/>
      <c r="BG58" s="265"/>
      <c r="BH58" s="265"/>
      <c r="BI58" s="265"/>
      <c r="BJ58" s="265"/>
      <c r="BK58" s="265"/>
      <c r="BL58" s="265"/>
      <c r="BM58" s="265"/>
      <c r="BN58" s="265"/>
      <c r="BO58" s="265"/>
      <c r="BP58" s="265"/>
      <c r="BQ58" s="265"/>
      <c r="BR58" s="265"/>
      <c r="BS58" s="265"/>
      <c r="BT58" s="265"/>
    </row>
    <row r="59" spans="1:72">
      <c r="A59" s="373"/>
      <c r="B59" s="830" t="s">
        <v>6354</v>
      </c>
      <c r="C59" s="356" t="s">
        <v>569</v>
      </c>
      <c r="D59" s="366"/>
      <c r="E59" s="356" t="s">
        <v>527</v>
      </c>
      <c r="F59" s="356" t="s">
        <v>591</v>
      </c>
      <c r="G59" s="367">
        <v>1615</v>
      </c>
      <c r="H59" s="368">
        <f t="shared" si="2"/>
        <v>1.482294493411061E-3</v>
      </c>
      <c r="I59" s="367">
        <v>1471</v>
      </c>
      <c r="J59" s="368">
        <f t="shared" si="3"/>
        <v>2.0933129883613103E-3</v>
      </c>
      <c r="AA59" s="265"/>
      <c r="AB59" s="265"/>
      <c r="AE59" s="265"/>
      <c r="AF59" s="265"/>
      <c r="AG59" s="265"/>
      <c r="AH59" s="265"/>
      <c r="AI59" s="265"/>
      <c r="AJ59" s="265"/>
      <c r="AK59" s="265"/>
      <c r="AL59" s="265"/>
      <c r="AM59" s="265"/>
      <c r="AN59" s="265"/>
      <c r="AO59" s="265"/>
      <c r="AP59" s="265"/>
      <c r="AQ59" s="265"/>
      <c r="AR59" s="265"/>
      <c r="AS59" s="265"/>
      <c r="AT59" s="265"/>
      <c r="AU59" s="265"/>
      <c r="AV59" s="265"/>
      <c r="AW59" s="265"/>
      <c r="AX59" s="265"/>
      <c r="AY59" s="265"/>
      <c r="AZ59" s="265"/>
      <c r="BA59" s="265"/>
      <c r="BB59" s="265"/>
      <c r="BC59" s="265"/>
      <c r="BD59" s="265"/>
      <c r="BE59" s="265"/>
      <c r="BF59" s="265"/>
      <c r="BG59" s="265"/>
      <c r="BH59" s="265"/>
      <c r="BI59" s="265"/>
      <c r="BJ59" s="265"/>
      <c r="BK59" s="265"/>
      <c r="BL59" s="265"/>
      <c r="BM59" s="265"/>
      <c r="BN59" s="265"/>
      <c r="BO59" s="265"/>
      <c r="BP59" s="265"/>
      <c r="BQ59" s="265"/>
      <c r="BR59" s="265"/>
      <c r="BS59" s="265"/>
      <c r="BT59" s="265"/>
    </row>
    <row r="60" spans="1:72">
      <c r="A60" s="371"/>
      <c r="B60" s="830" t="s">
        <v>6355</v>
      </c>
      <c r="C60" s="357" t="s">
        <v>570</v>
      </c>
      <c r="D60" s="363"/>
      <c r="E60" s="357" t="s">
        <v>527</v>
      </c>
      <c r="F60" s="357" t="s">
        <v>585</v>
      </c>
      <c r="G60" s="364">
        <v>1792.8920000000001</v>
      </c>
      <c r="H60" s="365">
        <f t="shared" si="2"/>
        <v>1.6455690024029374E-3</v>
      </c>
      <c r="I60" s="364">
        <v>1488.97</v>
      </c>
      <c r="J60" s="365">
        <f t="shared" si="3"/>
        <v>2.1188852755134875E-3</v>
      </c>
      <c r="AA60" s="265"/>
      <c r="AB60" s="265"/>
      <c r="AE60" s="265"/>
      <c r="AF60" s="265"/>
      <c r="AG60" s="265"/>
      <c r="AH60" s="265"/>
      <c r="AI60" s="265"/>
      <c r="AJ60" s="265"/>
      <c r="AK60" s="265"/>
      <c r="AL60" s="265"/>
      <c r="AM60" s="265"/>
      <c r="AN60" s="265"/>
      <c r="AO60" s="265"/>
      <c r="AP60" s="265"/>
      <c r="AQ60" s="265"/>
      <c r="AR60" s="265"/>
      <c r="AS60" s="265"/>
      <c r="AT60" s="265"/>
      <c r="AU60" s="265"/>
      <c r="AV60" s="265"/>
      <c r="AW60" s="265"/>
      <c r="AX60" s="265"/>
      <c r="AY60" s="265"/>
      <c r="AZ60" s="265"/>
      <c r="BA60" s="265"/>
      <c r="BB60" s="265"/>
      <c r="BC60" s="265"/>
      <c r="BD60" s="265"/>
      <c r="BE60" s="265"/>
      <c r="BF60" s="265"/>
      <c r="BG60" s="265"/>
      <c r="BH60" s="265"/>
      <c r="BI60" s="265"/>
      <c r="BJ60" s="265"/>
      <c r="BK60" s="265"/>
      <c r="BL60" s="265"/>
      <c r="BM60" s="265"/>
      <c r="BN60" s="265"/>
      <c r="BO60" s="265"/>
      <c r="BP60" s="265"/>
      <c r="BQ60" s="265"/>
      <c r="BR60" s="265"/>
      <c r="BS60" s="265"/>
      <c r="BT60" s="265"/>
    </row>
    <row r="61" spans="1:72">
      <c r="A61" s="370"/>
      <c r="B61" s="830" t="s">
        <v>6356</v>
      </c>
      <c r="C61" s="356" t="s">
        <v>571</v>
      </c>
      <c r="D61" s="366"/>
      <c r="E61" s="356" t="s">
        <v>527</v>
      </c>
      <c r="F61" s="356" t="s">
        <v>591</v>
      </c>
      <c r="G61" s="367">
        <v>3042.3589999999999</v>
      </c>
      <c r="H61" s="368">
        <f t="shared" si="2"/>
        <v>2.7923665589347259E-3</v>
      </c>
      <c r="I61" s="367">
        <v>6805.5940000000001</v>
      </c>
      <c r="J61" s="368">
        <f t="shared" si="3"/>
        <v>9.6847303288333138E-3</v>
      </c>
      <c r="AA61" s="265"/>
      <c r="AB61" s="265"/>
      <c r="AE61" s="265"/>
      <c r="AF61" s="265"/>
      <c r="AG61" s="265"/>
      <c r="AH61" s="265"/>
      <c r="AI61" s="265"/>
      <c r="AJ61" s="265"/>
      <c r="AK61" s="265"/>
      <c r="AL61" s="265"/>
      <c r="AM61" s="265"/>
      <c r="AN61" s="265"/>
      <c r="AO61" s="265"/>
      <c r="AP61" s="265"/>
      <c r="AQ61" s="265"/>
      <c r="AR61" s="265"/>
      <c r="AS61" s="265"/>
      <c r="AT61" s="265"/>
      <c r="AU61" s="265"/>
      <c r="AV61" s="265"/>
      <c r="AW61" s="265"/>
      <c r="AX61" s="265"/>
      <c r="AY61" s="265"/>
      <c r="AZ61" s="265"/>
      <c r="BA61" s="265"/>
      <c r="BB61" s="265"/>
      <c r="BC61" s="265"/>
      <c r="BD61" s="265"/>
      <c r="BE61" s="265"/>
      <c r="BF61" s="265"/>
      <c r="BG61" s="265"/>
      <c r="BH61" s="265"/>
      <c r="BI61" s="265"/>
      <c r="BJ61" s="265"/>
      <c r="BK61" s="265"/>
      <c r="BL61" s="265"/>
      <c r="BM61" s="265"/>
      <c r="BN61" s="265"/>
      <c r="BO61" s="265"/>
      <c r="BP61" s="265"/>
      <c r="BQ61" s="265"/>
      <c r="BR61" s="265"/>
      <c r="BS61" s="265"/>
      <c r="BT61" s="265"/>
    </row>
    <row r="62" spans="1:72">
      <c r="B62" s="830" t="s">
        <v>6357</v>
      </c>
      <c r="C62" s="357" t="s">
        <v>572</v>
      </c>
      <c r="D62" s="363"/>
      <c r="E62" s="357" t="s">
        <v>524</v>
      </c>
      <c r="F62" s="357" t="s">
        <v>595</v>
      </c>
      <c r="G62" s="364">
        <v>5193.1850000000004</v>
      </c>
      <c r="H62" s="365">
        <f t="shared" si="2"/>
        <v>4.7664579125479391E-3</v>
      </c>
      <c r="I62" s="364">
        <v>2016.8710000000001</v>
      </c>
      <c r="J62" s="365">
        <f t="shared" si="3"/>
        <v>2.8701171041123482E-3</v>
      </c>
      <c r="AA62" s="265"/>
      <c r="AB62" s="265"/>
      <c r="AE62" s="265"/>
      <c r="AF62" s="265"/>
      <c r="AG62" s="265"/>
      <c r="AH62" s="265"/>
      <c r="AI62" s="265"/>
      <c r="AJ62" s="265"/>
      <c r="AK62" s="265"/>
      <c r="AL62" s="265"/>
      <c r="AM62" s="265"/>
      <c r="AN62" s="265"/>
      <c r="AO62" s="265"/>
      <c r="AP62" s="265"/>
      <c r="AQ62" s="265"/>
      <c r="AR62" s="265"/>
      <c r="AS62" s="265"/>
      <c r="AT62" s="265"/>
      <c r="AU62" s="265"/>
      <c r="AV62" s="265"/>
      <c r="AW62" s="265"/>
      <c r="AX62" s="265"/>
      <c r="AY62" s="265"/>
      <c r="AZ62" s="265"/>
      <c r="BA62" s="265"/>
      <c r="BB62" s="265"/>
      <c r="BC62" s="265"/>
      <c r="BD62" s="265"/>
      <c r="BE62" s="265"/>
      <c r="BF62" s="265"/>
      <c r="BG62" s="265"/>
      <c r="BH62" s="265"/>
      <c r="BI62" s="265"/>
      <c r="BJ62" s="265"/>
      <c r="BK62" s="265"/>
      <c r="BL62" s="265"/>
      <c r="BM62" s="265"/>
      <c r="BN62" s="265"/>
      <c r="BO62" s="265"/>
      <c r="BP62" s="265"/>
      <c r="BQ62" s="265"/>
      <c r="BR62" s="265"/>
      <c r="BS62" s="265"/>
      <c r="BT62" s="265"/>
    </row>
    <row r="63" spans="1:72">
      <c r="B63" s="830" t="s">
        <v>6358</v>
      </c>
      <c r="C63" s="356" t="s">
        <v>573</v>
      </c>
      <c r="D63" s="366" t="s">
        <v>577</v>
      </c>
      <c r="E63" s="356" t="s">
        <v>6</v>
      </c>
      <c r="F63" s="356" t="s">
        <v>452</v>
      </c>
      <c r="G63" s="367">
        <v>2395.1</v>
      </c>
      <c r="H63" s="368">
        <f t="shared" si="2"/>
        <v>2.1982932143460262E-3</v>
      </c>
      <c r="I63" s="367">
        <v>2070.6</v>
      </c>
      <c r="J63" s="368">
        <f t="shared" si="3"/>
        <v>2.9465763927266683E-3</v>
      </c>
      <c r="AA63" s="265"/>
      <c r="AB63" s="265"/>
      <c r="AE63" s="265"/>
      <c r="AF63" s="265"/>
      <c r="AG63" s="265"/>
      <c r="AH63" s="265"/>
      <c r="AI63" s="265"/>
      <c r="AJ63" s="265"/>
      <c r="AK63" s="265"/>
      <c r="AL63" s="265"/>
      <c r="AM63" s="265"/>
      <c r="AN63" s="265"/>
      <c r="AO63" s="265"/>
      <c r="AP63" s="265"/>
      <c r="AQ63" s="265"/>
      <c r="AR63" s="265"/>
      <c r="AS63" s="265"/>
      <c r="AT63" s="265"/>
      <c r="AU63" s="265"/>
      <c r="AV63" s="265"/>
      <c r="AW63" s="265"/>
      <c r="AX63" s="265"/>
      <c r="AY63" s="265"/>
      <c r="AZ63" s="265"/>
      <c r="BA63" s="265"/>
      <c r="BB63" s="265"/>
      <c r="BC63" s="265"/>
      <c r="BD63" s="265"/>
      <c r="BE63" s="265"/>
      <c r="BF63" s="265"/>
      <c r="BG63" s="265"/>
      <c r="BH63" s="265"/>
      <c r="BI63" s="265"/>
      <c r="BJ63" s="265"/>
      <c r="BK63" s="265"/>
      <c r="BL63" s="265"/>
      <c r="BM63" s="265"/>
      <c r="BN63" s="265"/>
      <c r="BO63" s="265"/>
      <c r="BP63" s="265"/>
      <c r="BQ63" s="265"/>
      <c r="BR63" s="265"/>
      <c r="BS63" s="265"/>
      <c r="BT63" s="265"/>
    </row>
    <row r="64" spans="1:72">
      <c r="B64" s="830" t="s">
        <v>6359</v>
      </c>
      <c r="C64" s="357" t="s">
        <v>574</v>
      </c>
      <c r="D64" s="363"/>
      <c r="E64" s="357" t="s">
        <v>517</v>
      </c>
      <c r="F64" s="357" t="s">
        <v>580</v>
      </c>
      <c r="G64" s="364">
        <v>1214.9690000000001</v>
      </c>
      <c r="H64" s="365">
        <f t="shared" si="2"/>
        <v>1.1151342776254758E-3</v>
      </c>
      <c r="I64" s="364">
        <v>-1385.4739999999999</v>
      </c>
      <c r="J64" s="365">
        <f t="shared" si="3"/>
        <v>-1.9716048397259672E-3</v>
      </c>
      <c r="AA64" s="265"/>
      <c r="AB64" s="265"/>
      <c r="AE64" s="265"/>
      <c r="AF64" s="265"/>
      <c r="AG64" s="265"/>
      <c r="AH64" s="265"/>
      <c r="AI64" s="265"/>
      <c r="AJ64" s="265"/>
      <c r="AK64" s="265"/>
      <c r="AL64" s="265"/>
      <c r="AM64" s="265"/>
      <c r="AN64" s="265"/>
      <c r="AO64" s="265"/>
      <c r="AP64" s="265"/>
      <c r="AQ64" s="265"/>
      <c r="AR64" s="265"/>
      <c r="AS64" s="265"/>
      <c r="AT64" s="265"/>
      <c r="AU64" s="265"/>
      <c r="AV64" s="265"/>
      <c r="AW64" s="265"/>
      <c r="AX64" s="265"/>
      <c r="AY64" s="265"/>
      <c r="AZ64" s="265"/>
      <c r="BA64" s="265"/>
      <c r="BB64" s="265"/>
      <c r="BC64" s="265"/>
      <c r="BD64" s="265"/>
      <c r="BE64" s="265"/>
      <c r="BF64" s="265"/>
      <c r="BG64" s="265"/>
      <c r="BH64" s="265"/>
      <c r="BI64" s="265"/>
      <c r="BJ64" s="265"/>
      <c r="BK64" s="265"/>
      <c r="BL64" s="265"/>
      <c r="BM64" s="265"/>
      <c r="BN64" s="265"/>
      <c r="BO64" s="265"/>
      <c r="BP64" s="265"/>
      <c r="BQ64" s="265"/>
      <c r="BR64" s="265"/>
      <c r="BS64" s="265"/>
      <c r="BT64" s="265"/>
    </row>
    <row r="65" spans="1:72">
      <c r="B65" s="830" t="s">
        <v>6360</v>
      </c>
      <c r="C65" s="356" t="s">
        <v>575</v>
      </c>
      <c r="D65" s="366"/>
      <c r="E65" s="356" t="s">
        <v>517</v>
      </c>
      <c r="F65" s="356" t="s">
        <v>586</v>
      </c>
      <c r="G65" s="367">
        <v>2467.0230000000001</v>
      </c>
      <c r="H65" s="368">
        <f t="shared" si="2"/>
        <v>2.264306258834945E-3</v>
      </c>
      <c r="I65" s="367">
        <v>2360.3530000000001</v>
      </c>
      <c r="J65" s="368">
        <f t="shared" si="3"/>
        <v>3.3589106675850334E-3</v>
      </c>
      <c r="AA65" s="265"/>
      <c r="AB65" s="265"/>
      <c r="AE65" s="265"/>
      <c r="AF65" s="265"/>
      <c r="AG65" s="265"/>
      <c r="AH65" s="265"/>
      <c r="AI65" s="265"/>
      <c r="AJ65" s="265"/>
      <c r="AK65" s="265"/>
      <c r="AL65" s="265"/>
      <c r="AM65" s="265"/>
      <c r="AN65" s="265"/>
      <c r="AO65" s="265"/>
      <c r="AP65" s="265"/>
      <c r="AQ65" s="265"/>
      <c r="AR65" s="265"/>
      <c r="AS65" s="265"/>
      <c r="AT65" s="265"/>
      <c r="AU65" s="265"/>
      <c r="AV65" s="265"/>
      <c r="AW65" s="265"/>
      <c r="AX65" s="265"/>
      <c r="AY65" s="265"/>
      <c r="AZ65" s="265"/>
      <c r="BA65" s="265"/>
      <c r="BB65" s="265"/>
      <c r="BC65" s="265"/>
      <c r="BD65" s="265"/>
      <c r="BE65" s="265"/>
      <c r="BF65" s="265"/>
      <c r="BG65" s="265"/>
      <c r="BH65" s="265"/>
      <c r="BI65" s="265"/>
      <c r="BJ65" s="265"/>
      <c r="BK65" s="265"/>
      <c r="BL65" s="265"/>
      <c r="BM65" s="265"/>
      <c r="BN65" s="265"/>
      <c r="BO65" s="265"/>
      <c r="BP65" s="265"/>
      <c r="BQ65" s="265"/>
      <c r="BR65" s="265"/>
      <c r="BS65" s="265"/>
      <c r="BT65" s="265"/>
    </row>
    <row r="66" spans="1:72" s="266" customFormat="1">
      <c r="G66" s="837"/>
      <c r="H66" s="838"/>
      <c r="I66" s="837"/>
      <c r="J66" s="839"/>
      <c r="AA66" s="277"/>
      <c r="AB66" s="277"/>
      <c r="AE66" s="277"/>
      <c r="AF66" s="277"/>
      <c r="AG66" s="277"/>
      <c r="AH66" s="277"/>
      <c r="AI66" s="277"/>
      <c r="AJ66" s="277"/>
      <c r="AK66" s="277"/>
      <c r="AL66" s="277"/>
      <c r="AM66" s="277"/>
      <c r="AN66" s="277"/>
      <c r="AO66" s="277"/>
      <c r="AP66" s="277"/>
      <c r="AQ66" s="277"/>
      <c r="AR66" s="277"/>
      <c r="AS66" s="277"/>
      <c r="AT66" s="277"/>
      <c r="AU66" s="277"/>
      <c r="AV66" s="277"/>
      <c r="AW66" s="277"/>
      <c r="AX66" s="277"/>
      <c r="AY66" s="277"/>
      <c r="AZ66" s="277"/>
      <c r="BA66" s="277"/>
      <c r="BB66" s="277"/>
      <c r="BC66" s="277"/>
      <c r="BD66" s="277"/>
      <c r="BE66" s="277"/>
      <c r="BF66" s="277"/>
      <c r="BG66" s="277"/>
      <c r="BH66" s="277"/>
      <c r="BI66" s="277"/>
      <c r="BJ66" s="277"/>
      <c r="BK66" s="277"/>
      <c r="BL66" s="277"/>
      <c r="BM66" s="277"/>
      <c r="BN66" s="277"/>
      <c r="BO66" s="277"/>
      <c r="BP66" s="277"/>
      <c r="BQ66" s="277"/>
      <c r="BR66" s="277"/>
      <c r="BS66" s="277"/>
      <c r="BT66" s="277"/>
    </row>
    <row r="67" spans="1:72">
      <c r="G67" s="376"/>
      <c r="H67" s="377"/>
      <c r="I67" s="376"/>
      <c r="J67" s="377"/>
      <c r="M67" s="264"/>
      <c r="AA67" s="265"/>
      <c r="AB67" s="265"/>
      <c r="AE67" s="265"/>
      <c r="AF67" s="265"/>
      <c r="AG67" s="265"/>
      <c r="AH67" s="265"/>
      <c r="AI67" s="265"/>
      <c r="AJ67" s="265"/>
      <c r="AK67" s="265"/>
      <c r="AL67" s="265"/>
      <c r="AM67" s="265"/>
      <c r="AN67" s="265"/>
      <c r="AO67" s="265"/>
      <c r="AP67" s="265"/>
      <c r="AQ67" s="265"/>
      <c r="AR67" s="265"/>
      <c r="AS67" s="265"/>
      <c r="AT67" s="265"/>
      <c r="AU67" s="265"/>
      <c r="AV67" s="265"/>
      <c r="AW67" s="265"/>
      <c r="AX67" s="265"/>
      <c r="AY67" s="265"/>
      <c r="AZ67" s="265"/>
      <c r="BA67" s="265"/>
      <c r="BB67" s="265"/>
      <c r="BC67" s="265"/>
      <c r="BD67" s="265"/>
      <c r="BE67" s="265"/>
      <c r="BF67" s="265"/>
      <c r="BG67" s="265"/>
      <c r="BH67" s="265"/>
      <c r="BI67" s="265"/>
      <c r="BJ67" s="265"/>
      <c r="BK67" s="265"/>
      <c r="BL67" s="265"/>
      <c r="BM67" s="265"/>
      <c r="BN67" s="265"/>
      <c r="BO67" s="265"/>
      <c r="BP67" s="265"/>
      <c r="BQ67" s="265"/>
      <c r="BR67" s="265"/>
      <c r="BS67" s="265"/>
      <c r="BT67" s="265"/>
    </row>
    <row r="68" spans="1:72">
      <c r="H68" s="263"/>
      <c r="I68" s="263"/>
      <c r="N68" s="264"/>
      <c r="AA68" s="265"/>
      <c r="AB68" s="265"/>
      <c r="AE68" s="265"/>
      <c r="AF68" s="265"/>
      <c r="AG68" s="265"/>
      <c r="AH68" s="265"/>
      <c r="AI68" s="265"/>
      <c r="AJ68" s="265"/>
      <c r="AK68" s="265"/>
      <c r="AL68" s="265"/>
      <c r="AM68" s="265"/>
      <c r="AN68" s="265"/>
      <c r="AO68" s="265"/>
      <c r="AP68" s="265"/>
      <c r="AQ68" s="265"/>
      <c r="AR68" s="265"/>
      <c r="AS68" s="265"/>
      <c r="AT68" s="265"/>
      <c r="AU68" s="265"/>
      <c r="AV68" s="265"/>
      <c r="AW68" s="265"/>
      <c r="AX68" s="265"/>
      <c r="AY68" s="265"/>
      <c r="AZ68" s="265"/>
      <c r="BA68" s="265"/>
      <c r="BB68" s="265"/>
      <c r="BC68" s="265"/>
      <c r="BD68" s="265"/>
      <c r="BE68" s="265"/>
      <c r="BF68" s="265"/>
      <c r="BG68" s="265"/>
      <c r="BH68" s="265"/>
      <c r="BI68" s="265"/>
      <c r="BJ68" s="265"/>
      <c r="BK68" s="265"/>
      <c r="BL68" s="265"/>
      <c r="BM68" s="265"/>
      <c r="BN68" s="265"/>
      <c r="BO68" s="265"/>
      <c r="BP68" s="265"/>
      <c r="BQ68" s="265"/>
      <c r="BR68" s="265"/>
      <c r="BS68" s="265"/>
      <c r="BT68" s="265"/>
    </row>
    <row r="69" spans="1:72">
      <c r="G69"/>
      <c r="H69"/>
      <c r="N69"/>
      <c r="O69"/>
      <c r="P69"/>
      <c r="Q69"/>
      <c r="R69"/>
      <c r="S69"/>
      <c r="T69"/>
      <c r="U69"/>
      <c r="V69"/>
    </row>
    <row r="70" spans="1:72">
      <c r="D70" s="818" t="s">
        <v>578</v>
      </c>
      <c r="E70" t="s">
        <v>6425</v>
      </c>
      <c r="F70" s="836"/>
      <c r="G70" s="835"/>
      <c r="H70" s="835"/>
      <c r="N70"/>
      <c r="O70"/>
      <c r="P70"/>
      <c r="Q70"/>
      <c r="R70"/>
      <c r="S70"/>
      <c r="T70"/>
      <c r="U70"/>
      <c r="V70"/>
    </row>
    <row r="71" spans="1:72">
      <c r="D71" s="818" t="s">
        <v>2</v>
      </c>
      <c r="E71" t="s">
        <v>6618</v>
      </c>
      <c r="F71" s="375"/>
      <c r="G71" s="374"/>
      <c r="H71" s="374"/>
      <c r="N71"/>
      <c r="O71"/>
      <c r="P71"/>
      <c r="Q71"/>
      <c r="R71"/>
      <c r="S71"/>
      <c r="T71"/>
      <c r="U71"/>
      <c r="V71"/>
    </row>
    <row r="72" spans="1:72">
      <c r="A72" s="818" t="s">
        <v>578</v>
      </c>
      <c r="B72" t="s">
        <v>577</v>
      </c>
      <c r="G72" s="262"/>
      <c r="N72"/>
      <c r="O72"/>
      <c r="P72"/>
      <c r="Q72"/>
      <c r="R72"/>
      <c r="S72"/>
      <c r="T72"/>
      <c r="U72"/>
      <c r="V72"/>
    </row>
    <row r="73" spans="1:72">
      <c r="D73" s="818" t="s">
        <v>18</v>
      </c>
      <c r="E73" t="s">
        <v>32</v>
      </c>
      <c r="F73" t="s">
        <v>6611</v>
      </c>
      <c r="G73" t="s">
        <v>6613</v>
      </c>
      <c r="H73" t="s">
        <v>6612</v>
      </c>
      <c r="N73"/>
      <c r="O73"/>
      <c r="P73"/>
      <c r="Q73"/>
      <c r="R73"/>
      <c r="S73"/>
      <c r="T73"/>
      <c r="U73"/>
      <c r="V73"/>
    </row>
    <row r="74" spans="1:72">
      <c r="A74" s="818" t="s">
        <v>18</v>
      </c>
      <c r="B74" t="s">
        <v>32</v>
      </c>
      <c r="C74"/>
      <c r="D74" s="820" t="s">
        <v>548</v>
      </c>
      <c r="E74" s="819">
        <v>136819</v>
      </c>
      <c r="F74" s="819">
        <v>0.12557650173003587</v>
      </c>
      <c r="G74" s="819">
        <v>0.2527743028529183</v>
      </c>
      <c r="H74" s="819">
        <v>177628</v>
      </c>
      <c r="N74"/>
      <c r="O74"/>
      <c r="P74"/>
      <c r="Q74"/>
      <c r="R74"/>
      <c r="S74"/>
      <c r="T74"/>
      <c r="U74"/>
      <c r="V74"/>
    </row>
    <row r="75" spans="1:72">
      <c r="A75" s="820" t="s">
        <v>6</v>
      </c>
      <c r="B75" s="827">
        <v>1.9721121181290321E-2</v>
      </c>
      <c r="C75"/>
      <c r="D75" s="820" t="s">
        <v>523</v>
      </c>
      <c r="E75" s="819">
        <v>232887</v>
      </c>
      <c r="F75" s="819">
        <v>0.21375053726750573</v>
      </c>
      <c r="G75" s="819">
        <v>6.197259505788355E-2</v>
      </c>
      <c r="H75" s="819">
        <v>43549</v>
      </c>
      <c r="N75"/>
      <c r="O75"/>
      <c r="P75"/>
      <c r="Q75"/>
      <c r="R75"/>
      <c r="S75"/>
      <c r="T75"/>
      <c r="U75"/>
      <c r="V75"/>
    </row>
    <row r="76" spans="1:72">
      <c r="A76" s="820" t="s">
        <v>517</v>
      </c>
      <c r="B76" s="827">
        <v>0.98027887881870968</v>
      </c>
      <c r="C76"/>
      <c r="D76" s="820" t="s">
        <v>516</v>
      </c>
      <c r="E76" s="819">
        <v>265595</v>
      </c>
      <c r="F76" s="819">
        <v>0.24377090153406239</v>
      </c>
      <c r="G76" s="819">
        <v>0.15247600731743666</v>
      </c>
      <c r="H76" s="819">
        <v>107147</v>
      </c>
      <c r="N76"/>
      <c r="O76"/>
      <c r="P76"/>
      <c r="Q76"/>
      <c r="R76"/>
      <c r="S76"/>
      <c r="T76"/>
      <c r="U76"/>
      <c r="V76"/>
    </row>
    <row r="77" spans="1:72">
      <c r="A77" s="820" t="s">
        <v>17</v>
      </c>
      <c r="B77" s="827">
        <v>1</v>
      </c>
      <c r="C77"/>
      <c r="D77" s="820" t="s">
        <v>541</v>
      </c>
      <c r="E77" s="819">
        <v>55838</v>
      </c>
      <c r="F77" s="819">
        <v>5.1249758466307631E-2</v>
      </c>
      <c r="G77" s="819">
        <v>0.11971729556211554</v>
      </c>
      <c r="H77" s="819">
        <v>84127</v>
      </c>
      <c r="N77"/>
      <c r="O77"/>
      <c r="P77"/>
      <c r="Q77"/>
      <c r="R77"/>
      <c r="S77"/>
      <c r="T77"/>
      <c r="U77"/>
      <c r="V77"/>
    </row>
    <row r="78" spans="1:72">
      <c r="A78"/>
      <c r="B78"/>
      <c r="C78"/>
      <c r="D78" s="820" t="s">
        <v>561</v>
      </c>
      <c r="E78" s="819">
        <v>15794.341</v>
      </c>
      <c r="F78" s="819">
        <v>1.4496510644802818E-2</v>
      </c>
      <c r="G78" s="819">
        <v>7.4550474625918696E-3</v>
      </c>
      <c r="H78" s="819">
        <v>5238.7650000000003</v>
      </c>
    </row>
    <row r="79" spans="1:72">
      <c r="A79"/>
      <c r="B79"/>
      <c r="C79"/>
      <c r="D79" s="820" t="s">
        <v>17</v>
      </c>
      <c r="E79" s="819">
        <v>706933.34100000001</v>
      </c>
      <c r="F79" s="819">
        <v>0.64884420964271439</v>
      </c>
      <c r="G79" s="819">
        <v>0.59439524825294587</v>
      </c>
      <c r="H79" s="819">
        <v>417689.76500000001</v>
      </c>
    </row>
    <row r="80" spans="1:72">
      <c r="A80"/>
      <c r="B80"/>
      <c r="C80"/>
      <c r="D80"/>
      <c r="E80"/>
      <c r="F80"/>
      <c r="G80"/>
      <c r="H80"/>
    </row>
    <row r="81" spans="1:8">
      <c r="A81"/>
      <c r="B81"/>
      <c r="C81"/>
      <c r="D81"/>
      <c r="E81"/>
      <c r="F81"/>
      <c r="G81"/>
      <c r="H81"/>
    </row>
    <row r="82" spans="1:8">
      <c r="A82"/>
      <c r="B82"/>
      <c r="C82"/>
      <c r="D82"/>
      <c r="E82"/>
      <c r="F82">
        <v>0.64884421000000003</v>
      </c>
      <c r="G82"/>
      <c r="H82"/>
    </row>
    <row r="83" spans="1:8">
      <c r="A83"/>
      <c r="B83"/>
      <c r="C83"/>
      <c r="D83"/>
      <c r="E83"/>
      <c r="F83"/>
    </row>
    <row r="84" spans="1:8">
      <c r="A84"/>
      <c r="B84"/>
      <c r="C84"/>
      <c r="D84"/>
      <c r="E84"/>
      <c r="F84"/>
    </row>
    <row r="85" spans="1:8">
      <c r="A85"/>
      <c r="B85"/>
      <c r="C85"/>
      <c r="D85"/>
      <c r="E85"/>
      <c r="F85"/>
    </row>
    <row r="86" spans="1:8">
      <c r="A86"/>
      <c r="B86"/>
      <c r="C86"/>
      <c r="D86"/>
      <c r="E86"/>
      <c r="F86"/>
    </row>
    <row r="87" spans="1:8">
      <c r="A87"/>
      <c r="B87"/>
      <c r="C87"/>
      <c r="D87"/>
      <c r="E87"/>
      <c r="F87"/>
    </row>
    <row r="88" spans="1:8">
      <c r="A88"/>
      <c r="B88"/>
      <c r="C88"/>
      <c r="D88"/>
      <c r="E88"/>
      <c r="F88"/>
    </row>
    <row r="89" spans="1:8">
      <c r="A89"/>
      <c r="B89"/>
      <c r="C89"/>
      <c r="D89"/>
      <c r="E89"/>
      <c r="F89"/>
    </row>
    <row r="90" spans="1:8">
      <c r="A90"/>
      <c r="B90"/>
      <c r="C90"/>
      <c r="D90"/>
      <c r="E90"/>
      <c r="F90"/>
    </row>
    <row r="91" spans="1:8">
      <c r="A91"/>
      <c r="B91"/>
      <c r="C91"/>
      <c r="D91"/>
      <c r="E91"/>
      <c r="F91"/>
    </row>
    <row r="92" spans="1:8">
      <c r="A92"/>
      <c r="B92"/>
      <c r="C92"/>
      <c r="D92"/>
      <c r="E92"/>
      <c r="F92"/>
    </row>
    <row r="93" spans="1:8">
      <c r="A93"/>
      <c r="B93"/>
      <c r="C93"/>
      <c r="D93"/>
      <c r="E93"/>
      <c r="F93"/>
    </row>
    <row r="94" spans="1:8">
      <c r="A94"/>
      <c r="B94"/>
      <c r="C94"/>
      <c r="D94"/>
      <c r="E94"/>
      <c r="F94"/>
    </row>
    <row r="95" spans="1:8">
      <c r="A95"/>
      <c r="B95"/>
      <c r="C95"/>
      <c r="D95"/>
      <c r="E95"/>
      <c r="F95"/>
    </row>
    <row r="96" spans="1:8">
      <c r="A96"/>
      <c r="B96"/>
      <c r="C96"/>
      <c r="D96"/>
      <c r="E96"/>
      <c r="F96"/>
    </row>
    <row r="97" spans="1:6">
      <c r="A97"/>
      <c r="B97"/>
      <c r="C97"/>
      <c r="D97"/>
      <c r="E97"/>
      <c r="F97"/>
    </row>
    <row r="98" spans="1:6">
      <c r="A98"/>
      <c r="B98"/>
      <c r="C98"/>
      <c r="D98"/>
      <c r="E98"/>
      <c r="F98"/>
    </row>
    <row r="99" spans="1:6">
      <c r="A99"/>
      <c r="B99"/>
      <c r="C99"/>
      <c r="D99"/>
      <c r="E99"/>
      <c r="F99"/>
    </row>
    <row r="100" spans="1:6">
      <c r="B100"/>
      <c r="C100"/>
      <c r="D100"/>
      <c r="E100"/>
      <c r="F100"/>
    </row>
    <row r="101" spans="1:6">
      <c r="B101"/>
      <c r="C101"/>
      <c r="D101"/>
      <c r="E101"/>
      <c r="F101"/>
    </row>
    <row r="102" spans="1:6">
      <c r="B102"/>
      <c r="C102"/>
      <c r="D102"/>
      <c r="E102"/>
      <c r="F102"/>
    </row>
    <row r="103" spans="1:6">
      <c r="B103"/>
      <c r="C103"/>
      <c r="D103"/>
      <c r="E103"/>
      <c r="F103"/>
    </row>
    <row r="104" spans="1:6">
      <c r="B104"/>
      <c r="C104"/>
      <c r="D104"/>
      <c r="E104"/>
      <c r="F104"/>
    </row>
    <row r="105" spans="1:6">
      <c r="B105"/>
      <c r="C105"/>
      <c r="D105"/>
      <c r="E105"/>
      <c r="F105"/>
    </row>
    <row r="106" spans="1:6">
      <c r="B106"/>
      <c r="C106"/>
      <c r="D106"/>
      <c r="E106"/>
      <c r="F106"/>
    </row>
    <row r="107" spans="1:6">
      <c r="B107"/>
      <c r="C107"/>
      <c r="D107"/>
      <c r="E107"/>
      <c r="F107"/>
    </row>
    <row r="108" spans="1:6">
      <c r="B108"/>
      <c r="C108"/>
      <c r="D108"/>
      <c r="E108"/>
      <c r="F108"/>
    </row>
    <row r="109" spans="1:6">
      <c r="B109"/>
      <c r="C109"/>
      <c r="D109"/>
      <c r="E109"/>
      <c r="F109"/>
    </row>
    <row r="110" spans="1:6">
      <c r="B110"/>
      <c r="C110"/>
      <c r="D110"/>
      <c r="E110"/>
      <c r="F110"/>
    </row>
    <row r="111" spans="1:6">
      <c r="B111"/>
      <c r="C111"/>
      <c r="D111"/>
      <c r="E111"/>
      <c r="F111"/>
    </row>
    <row r="112" spans="1:6">
      <c r="B112"/>
      <c r="C112"/>
      <c r="D112"/>
      <c r="E112"/>
      <c r="F112"/>
    </row>
    <row r="113" spans="2:6">
      <c r="B113"/>
      <c r="C113"/>
      <c r="D113"/>
      <c r="E113"/>
      <c r="F113"/>
    </row>
    <row r="114" spans="2:6">
      <c r="B114"/>
      <c r="C114"/>
      <c r="D114"/>
      <c r="E114"/>
      <c r="F114"/>
    </row>
    <row r="115" spans="2:6">
      <c r="B115"/>
      <c r="C115"/>
      <c r="D115"/>
      <c r="E115"/>
      <c r="F115"/>
    </row>
    <row r="116" spans="2:6">
      <c r="B116"/>
      <c r="C116"/>
      <c r="D116"/>
      <c r="E116"/>
      <c r="F116"/>
    </row>
    <row r="117" spans="2:6">
      <c r="B117"/>
      <c r="C117"/>
      <c r="D117"/>
      <c r="E117"/>
      <c r="F117"/>
    </row>
    <row r="118" spans="2:6">
      <c r="B118"/>
      <c r="C118"/>
      <c r="D118"/>
      <c r="E118"/>
      <c r="F118"/>
    </row>
    <row r="119" spans="2:6">
      <c r="B119"/>
      <c r="C119"/>
      <c r="D119"/>
      <c r="E119"/>
      <c r="F119"/>
    </row>
    <row r="120" spans="2:6">
      <c r="B120"/>
      <c r="C120"/>
      <c r="D120"/>
      <c r="E120"/>
      <c r="F120"/>
    </row>
    <row r="121" spans="2:6">
      <c r="B121"/>
      <c r="C121"/>
      <c r="D121"/>
      <c r="E121"/>
      <c r="F121"/>
    </row>
    <row r="122" spans="2:6">
      <c r="B122"/>
      <c r="C122"/>
      <c r="D122"/>
      <c r="E122"/>
      <c r="F122"/>
    </row>
    <row r="123" spans="2:6">
      <c r="B123"/>
      <c r="C123"/>
      <c r="D123"/>
      <c r="E123"/>
      <c r="F123"/>
    </row>
    <row r="124" spans="2:6">
      <c r="B124"/>
      <c r="C124"/>
      <c r="D124"/>
      <c r="E124"/>
      <c r="F124"/>
    </row>
    <row r="125" spans="2:6">
      <c r="B125"/>
      <c r="C125"/>
      <c r="D125"/>
      <c r="E125"/>
      <c r="F125"/>
    </row>
    <row r="126" spans="2:6">
      <c r="B126"/>
      <c r="C126"/>
      <c r="D126"/>
      <c r="E126"/>
      <c r="F126"/>
    </row>
    <row r="127" spans="2:6">
      <c r="B127"/>
      <c r="C127"/>
      <c r="D127"/>
    </row>
    <row r="128" spans="2:6">
      <c r="B128"/>
      <c r="C128"/>
      <c r="D128"/>
    </row>
    <row r="129" spans="2:4">
      <c r="B129"/>
      <c r="C129"/>
      <c r="D129"/>
    </row>
    <row r="130" spans="2:4">
      <c r="B130"/>
      <c r="C130"/>
      <c r="D130"/>
    </row>
    <row r="131" spans="2:4">
      <c r="B131"/>
      <c r="C131"/>
      <c r="D131"/>
    </row>
    <row r="132" spans="2:4">
      <c r="B132"/>
      <c r="C132"/>
      <c r="D132"/>
    </row>
    <row r="133" spans="2:4">
      <c r="B133"/>
      <c r="C133"/>
      <c r="D133"/>
    </row>
    <row r="134" spans="2:4">
      <c r="B134"/>
      <c r="C134"/>
      <c r="D134"/>
    </row>
    <row r="135" spans="2:4">
      <c r="B135"/>
      <c r="C135"/>
      <c r="D135"/>
    </row>
    <row r="136" spans="2:4">
      <c r="B136"/>
      <c r="C136"/>
      <c r="D136"/>
    </row>
    <row r="137" spans="2:4">
      <c r="B137"/>
      <c r="C137"/>
      <c r="D137"/>
    </row>
    <row r="138" spans="2:4">
      <c r="B138"/>
      <c r="C138"/>
      <c r="D138"/>
    </row>
    <row r="139" spans="2:4">
      <c r="B139"/>
      <c r="C139"/>
      <c r="D139"/>
    </row>
    <row r="140" spans="2:4">
      <c r="B140"/>
      <c r="C140"/>
      <c r="D140"/>
    </row>
    <row r="141" spans="2:4">
      <c r="B141"/>
      <c r="C141"/>
      <c r="D141"/>
    </row>
    <row r="142" spans="2:4">
      <c r="B142"/>
      <c r="C142"/>
      <c r="D142"/>
    </row>
    <row r="143" spans="2:4">
      <c r="B143"/>
      <c r="C143"/>
      <c r="D143"/>
    </row>
    <row r="144" spans="2:4">
      <c r="B144"/>
      <c r="C144"/>
      <c r="D144"/>
    </row>
    <row r="145" spans="2:4">
      <c r="B145"/>
      <c r="C145"/>
      <c r="D145"/>
    </row>
    <row r="146" spans="2:4">
      <c r="B146"/>
      <c r="C146"/>
      <c r="D146"/>
    </row>
    <row r="147" spans="2:4">
      <c r="B147"/>
      <c r="C147"/>
      <c r="D147"/>
    </row>
    <row r="148" spans="2:4">
      <c r="B148"/>
      <c r="C148"/>
      <c r="D148"/>
    </row>
    <row r="149" spans="2:4">
      <c r="B149"/>
      <c r="C149"/>
      <c r="D149"/>
    </row>
    <row r="150" spans="2:4">
      <c r="B150"/>
      <c r="C150"/>
      <c r="D150"/>
    </row>
    <row r="151" spans="2:4">
      <c r="B151"/>
      <c r="C151"/>
      <c r="D151"/>
    </row>
    <row r="152" spans="2:4">
      <c r="B152"/>
      <c r="C152"/>
      <c r="D152"/>
    </row>
    <row r="153" spans="2:4">
      <c r="B153"/>
      <c r="C153"/>
      <c r="D153"/>
    </row>
    <row r="154" spans="2:4">
      <c r="B154"/>
      <c r="C154"/>
      <c r="D154"/>
    </row>
    <row r="155" spans="2:4">
      <c r="B155"/>
      <c r="C155"/>
      <c r="D155"/>
    </row>
    <row r="156" spans="2:4">
      <c r="B156"/>
      <c r="C156"/>
      <c r="D156"/>
    </row>
    <row r="157" spans="2:4">
      <c r="B157"/>
      <c r="C157"/>
      <c r="D157"/>
    </row>
    <row r="158" spans="2:4">
      <c r="B158"/>
      <c r="C158"/>
      <c r="D158"/>
    </row>
    <row r="159" spans="2:4">
      <c r="B159"/>
      <c r="C159"/>
      <c r="D159"/>
    </row>
    <row r="160" spans="2:4">
      <c r="B160"/>
      <c r="C160"/>
      <c r="D160"/>
    </row>
    <row r="161" spans="2:4">
      <c r="B161"/>
      <c r="C161"/>
      <c r="D161"/>
    </row>
    <row r="162" spans="2:4">
      <c r="B162"/>
      <c r="C162"/>
      <c r="D162"/>
    </row>
    <row r="163" spans="2:4">
      <c r="B163"/>
      <c r="C163"/>
      <c r="D163"/>
    </row>
    <row r="164" spans="2:4">
      <c r="B164"/>
      <c r="C164"/>
      <c r="D164"/>
    </row>
    <row r="165" spans="2:4">
      <c r="B165"/>
      <c r="C165"/>
      <c r="D165"/>
    </row>
    <row r="166" spans="2:4">
      <c r="B166"/>
      <c r="C166"/>
      <c r="D166"/>
    </row>
    <row r="167" spans="2:4">
      <c r="B167"/>
      <c r="C167"/>
      <c r="D167"/>
    </row>
    <row r="168" spans="2:4">
      <c r="B168"/>
      <c r="C168"/>
      <c r="D168"/>
    </row>
    <row r="169" spans="2:4">
      <c r="B169"/>
      <c r="C169"/>
      <c r="D169"/>
    </row>
    <row r="170" spans="2:4">
      <c r="B170"/>
      <c r="C170"/>
      <c r="D170"/>
    </row>
    <row r="171" spans="2:4">
      <c r="B171"/>
      <c r="C171"/>
      <c r="D171"/>
    </row>
    <row r="172" spans="2:4">
      <c r="B172"/>
      <c r="C172"/>
      <c r="D172"/>
    </row>
    <row r="173" spans="2:4">
      <c r="B173"/>
      <c r="C173"/>
      <c r="D173"/>
    </row>
    <row r="174" spans="2:4">
      <c r="B174"/>
      <c r="C174"/>
      <c r="D174"/>
    </row>
    <row r="175" spans="2:4">
      <c r="B175"/>
      <c r="C175"/>
      <c r="D175"/>
    </row>
    <row r="176" spans="2:4">
      <c r="B176"/>
      <c r="C176"/>
      <c r="D176"/>
    </row>
    <row r="177" spans="2:4">
      <c r="B177"/>
      <c r="C177"/>
      <c r="D177"/>
    </row>
    <row r="178" spans="2:4">
      <c r="B178"/>
      <c r="C178"/>
      <c r="D178"/>
    </row>
    <row r="179" spans="2:4">
      <c r="B179"/>
      <c r="C179"/>
      <c r="D179"/>
    </row>
    <row r="180" spans="2:4">
      <c r="B180"/>
      <c r="C180"/>
      <c r="D180"/>
    </row>
    <row r="181" spans="2:4">
      <c r="B181"/>
      <c r="C181"/>
      <c r="D181"/>
    </row>
    <row r="182" spans="2:4">
      <c r="B182"/>
      <c r="C182"/>
      <c r="D182"/>
    </row>
    <row r="183" spans="2:4">
      <c r="B183"/>
      <c r="C183"/>
    </row>
    <row r="184" spans="2:4">
      <c r="B184"/>
      <c r="C184"/>
    </row>
    <row r="185" spans="2:4">
      <c r="B185"/>
      <c r="C185"/>
    </row>
    <row r="186" spans="2:4">
      <c r="B186"/>
      <c r="C186"/>
    </row>
    <row r="187" spans="2:4">
      <c r="B187"/>
      <c r="C187"/>
    </row>
    <row r="188" spans="2:4">
      <c r="B188"/>
      <c r="C188"/>
    </row>
    <row r="189" spans="2:4">
      <c r="B189"/>
      <c r="C189"/>
    </row>
    <row r="190" spans="2:4">
      <c r="B190"/>
      <c r="C190"/>
    </row>
    <row r="191" spans="2:4">
      <c r="B191"/>
      <c r="C191"/>
    </row>
    <row r="192" spans="2:4">
      <c r="B192"/>
      <c r="C192"/>
    </row>
    <row r="193" spans="2:3">
      <c r="B193"/>
      <c r="C193"/>
    </row>
    <row r="194" spans="2:3">
      <c r="B194"/>
      <c r="C194"/>
    </row>
    <row r="195" spans="2:3">
      <c r="B195"/>
      <c r="C195"/>
    </row>
    <row r="196" spans="2:3">
      <c r="B196"/>
      <c r="C196"/>
    </row>
    <row r="197" spans="2:3">
      <c r="B197"/>
      <c r="C197"/>
    </row>
    <row r="198" spans="2:3">
      <c r="B198"/>
      <c r="C198"/>
    </row>
    <row r="199" spans="2:3">
      <c r="B199"/>
      <c r="C199"/>
    </row>
    <row r="200" spans="2:3">
      <c r="B200"/>
      <c r="C200"/>
    </row>
    <row r="201" spans="2:3">
      <c r="B201"/>
      <c r="C201"/>
    </row>
    <row r="202" spans="2:3">
      <c r="B202"/>
      <c r="C202"/>
    </row>
    <row r="203" spans="2:3">
      <c r="B203"/>
      <c r="C203"/>
    </row>
    <row r="204" spans="2:3">
      <c r="B204"/>
      <c r="C204"/>
    </row>
    <row r="205" spans="2:3">
      <c r="B205"/>
      <c r="C205"/>
    </row>
    <row r="206" spans="2:3">
      <c r="B206"/>
      <c r="C206"/>
    </row>
    <row r="207" spans="2:3">
      <c r="B207"/>
      <c r="C207"/>
    </row>
    <row r="208" spans="2:3">
      <c r="B208"/>
      <c r="C208"/>
    </row>
    <row r="209" spans="2:3">
      <c r="B209"/>
      <c r="C209"/>
    </row>
    <row r="210" spans="2:3">
      <c r="B210"/>
      <c r="C210"/>
    </row>
    <row r="211" spans="2:3">
      <c r="B211"/>
      <c r="C211"/>
    </row>
    <row r="212" spans="2:3">
      <c r="B212"/>
      <c r="C212"/>
    </row>
    <row r="213" spans="2:3">
      <c r="B213"/>
      <c r="C213"/>
    </row>
    <row r="214" spans="2:3">
      <c r="B214"/>
      <c r="C214"/>
    </row>
    <row r="215" spans="2:3">
      <c r="B215"/>
      <c r="C215"/>
    </row>
    <row r="216" spans="2:3">
      <c r="B216"/>
      <c r="C216"/>
    </row>
    <row r="217" spans="2:3">
      <c r="B217"/>
      <c r="C217"/>
    </row>
    <row r="218" spans="2:3">
      <c r="B218"/>
      <c r="C218"/>
    </row>
    <row r="219" spans="2:3">
      <c r="B219"/>
      <c r="C219"/>
    </row>
    <row r="220" spans="2:3">
      <c r="B220"/>
      <c r="C220"/>
    </row>
    <row r="221" spans="2:3">
      <c r="B221"/>
      <c r="C221"/>
    </row>
    <row r="222" spans="2:3">
      <c r="B222"/>
      <c r="C222"/>
    </row>
    <row r="223" spans="2:3">
      <c r="B223"/>
      <c r="C223"/>
    </row>
    <row r="224" spans="2:3">
      <c r="B224"/>
      <c r="C224"/>
    </row>
    <row r="225" spans="2:3">
      <c r="B225"/>
      <c r="C225"/>
    </row>
    <row r="226" spans="2:3">
      <c r="B226"/>
      <c r="C226"/>
    </row>
    <row r="227" spans="2:3">
      <c r="B227"/>
      <c r="C227"/>
    </row>
    <row r="228" spans="2:3">
      <c r="B228"/>
      <c r="C228"/>
    </row>
    <row r="229" spans="2:3">
      <c r="B229"/>
      <c r="C229"/>
    </row>
    <row r="230" spans="2:3">
      <c r="B230"/>
      <c r="C230"/>
    </row>
    <row r="231" spans="2:3">
      <c r="B231"/>
      <c r="C231"/>
    </row>
    <row r="232" spans="2:3">
      <c r="B232"/>
      <c r="C232"/>
    </row>
    <row r="233" spans="2:3">
      <c r="B233"/>
      <c r="C233"/>
    </row>
    <row r="234" spans="2:3">
      <c r="B234"/>
      <c r="C234"/>
    </row>
    <row r="235" spans="2:3">
      <c r="B235"/>
      <c r="C235"/>
    </row>
    <row r="236" spans="2:3">
      <c r="B236"/>
      <c r="C236"/>
    </row>
    <row r="237" spans="2:3">
      <c r="B237"/>
      <c r="C237"/>
    </row>
    <row r="238" spans="2:3">
      <c r="B238"/>
      <c r="C238"/>
    </row>
    <row r="239" spans="2:3">
      <c r="B239"/>
    </row>
    <row r="240" spans="2:3">
      <c r="B240"/>
    </row>
    <row r="241" spans="2:2">
      <c r="B241"/>
    </row>
    <row r="242" spans="2:2">
      <c r="B242"/>
    </row>
    <row r="243" spans="2:2">
      <c r="B243"/>
    </row>
    <row r="244" spans="2:2">
      <c r="B244"/>
    </row>
    <row r="245" spans="2:2">
      <c r="B245"/>
    </row>
    <row r="246" spans="2:2">
      <c r="B246"/>
    </row>
    <row r="247" spans="2:2">
      <c r="B247"/>
    </row>
    <row r="248" spans="2:2">
      <c r="B248"/>
    </row>
    <row r="249" spans="2:2">
      <c r="B249"/>
    </row>
    <row r="250" spans="2:2">
      <c r="B250"/>
    </row>
    <row r="251" spans="2:2">
      <c r="B251"/>
    </row>
    <row r="252" spans="2:2">
      <c r="B252"/>
    </row>
    <row r="253" spans="2:2">
      <c r="B253"/>
    </row>
    <row r="254" spans="2:2">
      <c r="B254"/>
    </row>
    <row r="255" spans="2:2">
      <c r="B255"/>
    </row>
    <row r="256" spans="2:2">
      <c r="B256"/>
    </row>
    <row r="257" spans="2:2">
      <c r="B257"/>
    </row>
    <row r="258" spans="2:2">
      <c r="B258"/>
    </row>
    <row r="259" spans="2:2">
      <c r="B259"/>
    </row>
    <row r="260" spans="2:2">
      <c r="B260"/>
    </row>
    <row r="261" spans="2:2">
      <c r="B261"/>
    </row>
    <row r="262" spans="2:2">
      <c r="B262"/>
    </row>
    <row r="263" spans="2:2">
      <c r="B263"/>
    </row>
    <row r="264" spans="2:2">
      <c r="B264"/>
    </row>
    <row r="265" spans="2:2">
      <c r="B265"/>
    </row>
    <row r="266" spans="2:2">
      <c r="B266"/>
    </row>
    <row r="267" spans="2:2">
      <c r="B267"/>
    </row>
    <row r="268" spans="2:2">
      <c r="B268"/>
    </row>
    <row r="269" spans="2:2">
      <c r="B269"/>
    </row>
    <row r="270" spans="2:2">
      <c r="B270"/>
    </row>
    <row r="271" spans="2:2">
      <c r="B271"/>
    </row>
    <row r="272" spans="2:2">
      <c r="B272"/>
    </row>
    <row r="273" spans="2:2">
      <c r="B273"/>
    </row>
    <row r="274" spans="2:2">
      <c r="B274"/>
    </row>
    <row r="275" spans="2:2">
      <c r="B275"/>
    </row>
    <row r="276" spans="2:2">
      <c r="B276"/>
    </row>
    <row r="277" spans="2:2">
      <c r="B277"/>
    </row>
    <row r="278" spans="2:2">
      <c r="B278"/>
    </row>
    <row r="279" spans="2:2">
      <c r="B279"/>
    </row>
    <row r="280" spans="2:2">
      <c r="B280"/>
    </row>
    <row r="281" spans="2:2">
      <c r="B281"/>
    </row>
    <row r="282" spans="2:2">
      <c r="B282"/>
    </row>
    <row r="283" spans="2:2">
      <c r="B283"/>
    </row>
    <row r="284" spans="2:2">
      <c r="B284"/>
    </row>
    <row r="285" spans="2:2">
      <c r="B285"/>
    </row>
    <row r="286" spans="2:2">
      <c r="B286"/>
    </row>
    <row r="287" spans="2:2">
      <c r="B287"/>
    </row>
    <row r="288" spans="2:2">
      <c r="B288"/>
    </row>
    <row r="289" spans="2:2">
      <c r="B289"/>
    </row>
    <row r="290" spans="2:2">
      <c r="B290"/>
    </row>
    <row r="291" spans="2:2">
      <c r="B291"/>
    </row>
    <row r="292" spans="2:2">
      <c r="B292"/>
    </row>
    <row r="293" spans="2:2">
      <c r="B293"/>
    </row>
    <row r="294" spans="2:2">
      <c r="B294"/>
    </row>
  </sheetData>
  <pageMargins left="0.7" right="0.7" top="0.75" bottom="0.75" header="0.3" footer="0.3"/>
  <pageSetup orientation="portrait" r:id="rId3"/>
  <tableParts count="1">
    <tablePart r:id="rId4"/>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A6FD3-10D3-BD4E-A217-0ECEE64F2396}">
  <sheetPr codeName="Sheet19"/>
  <dimension ref="A1:BT70"/>
  <sheetViews>
    <sheetView topLeftCell="A41" zoomScaleNormal="100" workbookViewId="0">
      <selection activeCell="G64" sqref="G64"/>
    </sheetView>
  </sheetViews>
  <sheetFormatPr defaultColWidth="11.42578125" defaultRowHeight="12.75"/>
  <cols>
    <col min="1" max="1" width="11.42578125" style="261"/>
    <col min="2" max="2" width="11.5703125" style="261" customWidth="1"/>
    <col min="3" max="3" width="19.7109375" style="261" customWidth="1"/>
    <col min="4" max="4" width="16" style="261" customWidth="1"/>
    <col min="5" max="5" width="20.28515625" style="261" customWidth="1"/>
    <col min="6" max="6" width="11.42578125" style="261"/>
    <col min="7" max="9" width="15.28515625" style="263" customWidth="1"/>
    <col min="10" max="25" width="11.42578125" style="261"/>
    <col min="26" max="26" width="11.42578125" style="666"/>
    <col min="27" max="52" width="11.42578125" style="666" customWidth="1"/>
    <col min="53" max="53" width="11.42578125" style="666"/>
    <col min="54" max="16384" width="11.42578125" style="261"/>
  </cols>
  <sheetData>
    <row r="1" spans="1:72" ht="18.75">
      <c r="A1" s="347" t="s">
        <v>6292</v>
      </c>
      <c r="E1" s="262"/>
      <c r="G1" s="168" t="s">
        <v>0</v>
      </c>
      <c r="N1" s="264"/>
    </row>
    <row r="2" spans="1:72">
      <c r="A2" s="54" t="s">
        <v>1597</v>
      </c>
      <c r="E2" s="262"/>
      <c r="G2" s="168"/>
      <c r="N2" s="264"/>
    </row>
    <row r="3" spans="1:72">
      <c r="A3" s="162" t="str">
        <f>'INTRO Data Anlaysis'!A3</f>
        <v>Workbook 2: Data Analysis</v>
      </c>
      <c r="E3" s="346"/>
      <c r="F3" s="266"/>
      <c r="G3" s="282"/>
      <c r="N3" s="264"/>
    </row>
    <row r="4" spans="1:72">
      <c r="A4" s="5" t="str">
        <f ca="1">"Sheet: "&amp;MID(CELL("filename",A1),FIND("]",CELL("filename",A1))+1,255)</f>
        <v>Sheet: DATA ANALYSIS Non-GAAP</v>
      </c>
      <c r="E4" s="262"/>
      <c r="F4" s="266"/>
      <c r="G4" s="282"/>
      <c r="N4" s="264"/>
    </row>
    <row r="5" spans="1:72" ht="13.5" thickBot="1">
      <c r="E5" s="262"/>
      <c r="N5" s="264"/>
    </row>
    <row r="6" spans="1:72" ht="15.75">
      <c r="A6" s="58" t="s">
        <v>656</v>
      </c>
      <c r="B6" s="267"/>
      <c r="C6" s="267"/>
      <c r="D6" s="267"/>
      <c r="E6" s="268"/>
      <c r="F6" s="267"/>
      <c r="G6" s="267"/>
      <c r="H6" s="269"/>
      <c r="I6" s="269"/>
      <c r="J6" s="267"/>
      <c r="K6" s="270"/>
      <c r="N6" s="264"/>
      <c r="BB6" s="265"/>
      <c r="BC6" s="265"/>
      <c r="BD6" s="265"/>
      <c r="BE6" s="265"/>
      <c r="BF6" s="265"/>
      <c r="BG6" s="265"/>
      <c r="BH6" s="265"/>
      <c r="BI6" s="265"/>
      <c r="BJ6" s="265"/>
      <c r="BK6" s="265"/>
      <c r="BL6" s="265"/>
      <c r="BM6" s="265"/>
      <c r="BN6" s="265"/>
      <c r="BO6" s="265"/>
      <c r="BP6" s="265"/>
      <c r="BQ6" s="265"/>
      <c r="BR6" s="265"/>
      <c r="BS6" s="265"/>
      <c r="BT6" s="265"/>
    </row>
    <row r="7" spans="1:72" s="266" customFormat="1" ht="13.5" thickBot="1">
      <c r="A7" s="271" t="s">
        <v>1541</v>
      </c>
      <c r="B7" s="272"/>
      <c r="C7" s="272"/>
      <c r="D7" s="272"/>
      <c r="E7" s="273"/>
      <c r="F7" s="272"/>
      <c r="G7" s="272"/>
      <c r="H7" s="274"/>
      <c r="I7" s="274"/>
      <c r="J7" s="272"/>
      <c r="K7" s="275"/>
      <c r="N7" s="276"/>
      <c r="Z7" s="667"/>
      <c r="AA7" s="667"/>
      <c r="AB7" s="667"/>
      <c r="AC7" s="667"/>
      <c r="AD7" s="667"/>
      <c r="AE7" s="667"/>
      <c r="AF7" s="667"/>
      <c r="AG7" s="667"/>
      <c r="AH7" s="667"/>
      <c r="AI7" s="667"/>
      <c r="AJ7" s="667"/>
      <c r="AK7" s="667"/>
      <c r="AL7" s="667"/>
      <c r="AM7" s="667"/>
      <c r="AN7" s="667"/>
      <c r="AO7" s="667"/>
      <c r="AP7" s="667"/>
      <c r="AQ7" s="667"/>
      <c r="AR7" s="667"/>
      <c r="AS7" s="667"/>
      <c r="AT7" s="667"/>
      <c r="AU7" s="667"/>
      <c r="AV7" s="667"/>
      <c r="AW7" s="667"/>
      <c r="AX7" s="667"/>
      <c r="AY7" s="667"/>
      <c r="AZ7" s="667"/>
      <c r="BA7" s="667"/>
      <c r="BB7" s="277"/>
      <c r="BC7" s="277"/>
      <c r="BD7" s="277"/>
      <c r="BE7" s="277"/>
      <c r="BF7" s="277"/>
      <c r="BG7" s="277"/>
      <c r="BH7" s="277"/>
      <c r="BI7" s="277"/>
      <c r="BJ7" s="277"/>
      <c r="BK7" s="277"/>
      <c r="BL7" s="277"/>
      <c r="BM7" s="277"/>
      <c r="BN7" s="277"/>
      <c r="BO7" s="277"/>
      <c r="BP7" s="277"/>
      <c r="BQ7" s="277"/>
      <c r="BR7" s="277"/>
      <c r="BS7" s="277"/>
      <c r="BT7" s="277"/>
    </row>
    <row r="9" spans="1:72" s="265" customFormat="1" ht="15.75">
      <c r="A9" s="278" t="s">
        <v>1513</v>
      </c>
      <c r="Z9" s="666"/>
      <c r="AA9" s="666"/>
      <c r="AB9" s="666"/>
      <c r="AC9" s="666"/>
      <c r="AD9" s="666"/>
      <c r="AE9" s="666"/>
      <c r="AF9" s="666"/>
      <c r="AG9" s="666"/>
      <c r="AH9" s="666"/>
      <c r="AI9" s="666"/>
      <c r="AJ9" s="666"/>
      <c r="AK9" s="666"/>
      <c r="AL9" s="666"/>
      <c r="AM9" s="666"/>
      <c r="AN9" s="666"/>
      <c r="AO9" s="666"/>
      <c r="AP9" s="666"/>
      <c r="AQ9" s="666"/>
      <c r="AR9" s="666"/>
      <c r="AS9" s="666"/>
      <c r="AT9" s="666"/>
      <c r="AU9" s="666"/>
      <c r="AV9" s="666"/>
      <c r="AW9" s="666"/>
      <c r="AX9" s="666"/>
      <c r="AY9" s="666"/>
      <c r="AZ9" s="666"/>
      <c r="BA9" s="666"/>
    </row>
    <row r="10" spans="1:72" s="265" customFormat="1">
      <c r="A10" s="224" t="s">
        <v>1561</v>
      </c>
      <c r="Z10" s="666"/>
      <c r="AA10" s="666"/>
      <c r="AB10" s="666"/>
      <c r="AC10" s="666"/>
      <c r="AD10" s="666"/>
      <c r="AE10" s="666"/>
      <c r="AF10" s="666"/>
      <c r="AG10" s="666"/>
      <c r="AH10" s="666"/>
      <c r="AI10" s="666"/>
      <c r="AJ10" s="666"/>
      <c r="AK10" s="666"/>
      <c r="AL10" s="666"/>
      <c r="AM10" s="666"/>
      <c r="AN10" s="666"/>
      <c r="AO10" s="666"/>
      <c r="AP10" s="666"/>
      <c r="AQ10" s="666"/>
      <c r="AR10" s="666"/>
      <c r="AS10" s="666"/>
      <c r="AT10" s="666"/>
      <c r="AU10" s="666"/>
      <c r="AV10" s="666"/>
      <c r="AW10" s="666"/>
      <c r="AX10" s="666"/>
      <c r="AY10" s="666"/>
      <c r="AZ10" s="666"/>
      <c r="BA10" s="666"/>
    </row>
    <row r="11" spans="1:72" s="265" customFormat="1">
      <c r="A11" s="163" t="str">
        <f>"To accomplish this, see instructions on Row "&amp;ROW('EXCEL Tables'!A$34)&amp;" of the 'EXCEL Tables' Sheet."</f>
        <v>To accomplish this, see instructions on Row 34 of the 'EXCEL Tables' Sheet.</v>
      </c>
      <c r="Z11" s="666"/>
      <c r="AA11" s="666"/>
      <c r="AB11" s="666"/>
      <c r="AC11" s="666"/>
      <c r="AD11" s="666"/>
      <c r="AE11" s="666"/>
      <c r="AF11" s="666"/>
      <c r="AG11" s="666"/>
      <c r="AH11" s="666"/>
      <c r="AI11" s="666"/>
      <c r="AJ11" s="666"/>
      <c r="AK11" s="666"/>
      <c r="AL11" s="666"/>
      <c r="AM11" s="666"/>
      <c r="AN11" s="666"/>
      <c r="AO11" s="666"/>
      <c r="AP11" s="666"/>
      <c r="AQ11" s="666"/>
      <c r="AR11" s="666"/>
      <c r="AS11" s="666"/>
      <c r="AT11" s="666"/>
      <c r="AU11" s="666"/>
      <c r="AV11" s="666"/>
      <c r="AW11" s="666"/>
      <c r="AX11" s="666"/>
      <c r="AY11" s="666"/>
      <c r="AZ11" s="666"/>
      <c r="BA11" s="666"/>
    </row>
    <row r="12" spans="1:72" s="220" customFormat="1">
      <c r="A12" s="285" t="s">
        <v>1638</v>
      </c>
      <c r="Z12" s="668"/>
      <c r="AA12" s="668"/>
      <c r="AB12" s="668"/>
      <c r="AC12" s="668"/>
      <c r="AD12" s="668"/>
      <c r="AE12" s="668"/>
      <c r="AF12" s="668"/>
      <c r="AG12" s="668"/>
      <c r="AH12" s="668"/>
      <c r="AI12" s="668"/>
      <c r="AJ12" s="668"/>
      <c r="AK12" s="668"/>
      <c r="AL12" s="668"/>
      <c r="AM12" s="668"/>
      <c r="AN12" s="668"/>
      <c r="AO12" s="668"/>
      <c r="AP12" s="668"/>
      <c r="AQ12" s="668"/>
      <c r="AR12" s="668"/>
      <c r="AS12" s="668"/>
      <c r="AT12" s="668"/>
      <c r="AU12" s="668"/>
      <c r="AV12" s="668"/>
      <c r="AW12" s="668"/>
      <c r="AX12" s="668"/>
      <c r="AY12" s="668"/>
      <c r="AZ12" s="668"/>
      <c r="BA12" s="668"/>
    </row>
    <row r="14" spans="1:72" ht="15.75">
      <c r="A14" s="286" t="s">
        <v>1617</v>
      </c>
    </row>
    <row r="15" spans="1:72">
      <c r="A15" s="261" t="s">
        <v>1615</v>
      </c>
    </row>
    <row r="16" spans="1:72">
      <c r="A16" s="261" t="s">
        <v>6289</v>
      </c>
    </row>
    <row r="17" spans="1:53">
      <c r="A17" s="261" t="str">
        <f>"We will discuss Non-GAAP financial data in detail in "&amp;INDEX(Workbook,4)&amp;" but at a high level they are alternative financial data provided by companies that do not conform to Generally Accepted Accounting Standards (GAAP)."</f>
        <v>We will discuss Non-GAAP financial data in detail in Income Statement (Workbook 4) but at a high level they are alternative financial data provided by companies that do not conform to Generally Accepted Accounting Standards (GAAP).</v>
      </c>
    </row>
    <row r="18" spans="1:53">
      <c r="A18" s="261" t="s">
        <v>1614</v>
      </c>
    </row>
    <row r="19" spans="1:53">
      <c r="A19" s="261" t="s">
        <v>6290</v>
      </c>
    </row>
    <row r="20" spans="1:53">
      <c r="A20" s="261" t="str">
        <f>"The results of this data analysis will be put in context in the 'ACCOUNTS Non-GAAP' Sheet of "&amp;INDEX(Workbook,4)&amp;"."</f>
        <v>The results of this data analysis will be put in context in the 'ACCOUNTS Non-GAAP' Sheet of Income Statement (Workbook 4).</v>
      </c>
    </row>
    <row r="22" spans="1:53">
      <c r="A22" s="287" t="s">
        <v>1618</v>
      </c>
    </row>
    <row r="23" spans="1:53">
      <c r="A23" s="261" t="s">
        <v>1619</v>
      </c>
    </row>
    <row r="24" spans="1:53">
      <c r="A24" s="212">
        <v>1</v>
      </c>
      <c r="B24" s="436" t="s">
        <v>6399</v>
      </c>
    </row>
    <row r="25" spans="1:53">
      <c r="A25" s="212">
        <v>2</v>
      </c>
      <c r="B25" s="288" t="s">
        <v>1620</v>
      </c>
    </row>
    <row r="26" spans="1:53" ht="225" customHeight="1">
      <c r="A26" s="212"/>
      <c r="B26" s="288"/>
    </row>
    <row r="27" spans="1:53">
      <c r="A27" s="212">
        <v>4</v>
      </c>
      <c r="B27" s="224" t="str">
        <f>"Under 'Choose where to place the PivotTable' select 'Existing worksheet'. "</f>
        <v xml:space="preserve">Under 'Choose where to place the PivotTable' select 'Existing worksheet'. </v>
      </c>
    </row>
    <row r="28" spans="1:53" s="220" customFormat="1">
      <c r="B28" s="230" t="s">
        <v>1637</v>
      </c>
      <c r="Z28" s="668"/>
      <c r="AA28" s="668"/>
      <c r="AB28" s="668"/>
      <c r="AC28" s="668"/>
      <c r="AD28" s="668"/>
      <c r="AE28" s="668"/>
      <c r="AF28" s="668"/>
      <c r="AG28" s="668"/>
      <c r="AH28" s="668"/>
      <c r="AI28" s="668"/>
      <c r="AJ28" s="668"/>
      <c r="AK28" s="668"/>
      <c r="AL28" s="668"/>
      <c r="AM28" s="668"/>
      <c r="AN28" s="668"/>
      <c r="AO28" s="668"/>
      <c r="AP28" s="668"/>
      <c r="AQ28" s="668"/>
      <c r="AR28" s="668"/>
      <c r="AS28" s="668"/>
      <c r="AT28" s="668"/>
      <c r="AU28" s="668"/>
      <c r="AV28" s="668"/>
      <c r="AW28" s="668"/>
      <c r="AX28" s="668"/>
      <c r="AY28" s="668"/>
      <c r="AZ28" s="668"/>
      <c r="BA28" s="668"/>
    </row>
    <row r="29" spans="1:53">
      <c r="A29" s="212">
        <v>5</v>
      </c>
      <c r="B29" s="212" t="str">
        <f>"Click on cell M"&amp;ROW('DATA Non-GAAP'!L10)&amp;" on the 'DATA Non-GAAP' to place the PivotTable there."</f>
        <v>Click on cell M10 on the 'DATA Non-GAAP' to place the PivotTable there.</v>
      </c>
    </row>
    <row r="30" spans="1:53">
      <c r="A30" s="212">
        <v>6</v>
      </c>
      <c r="B30" s="208" t="s">
        <v>1621</v>
      </c>
    </row>
    <row r="31" spans="1:53">
      <c r="A31" s="208"/>
    </row>
    <row r="32" spans="1:53">
      <c r="A32" s="287" t="s">
        <v>1625</v>
      </c>
    </row>
    <row r="33" spans="1:2">
      <c r="A33" s="212">
        <v>1</v>
      </c>
      <c r="B33" s="224" t="str">
        <f>"Click on cell M"&amp;ROW('DATA Non-GAAP'!G10)&amp;" on the 'DATA Non-GAAP' and the 'PivotTable Analyze' tab appears."</f>
        <v>Click on cell M10 on the 'DATA Non-GAAP' and the 'PivotTable Analyze' tab appears.</v>
      </c>
    </row>
    <row r="34" spans="1:2">
      <c r="A34" s="212">
        <v>2</v>
      </c>
      <c r="B34" s="224" t="s">
        <v>55</v>
      </c>
    </row>
    <row r="35" spans="1:2">
      <c r="A35" s="212">
        <v>3</v>
      </c>
      <c r="B35" s="224" t="s">
        <v>1569</v>
      </c>
    </row>
    <row r="36" spans="1:2">
      <c r="A36" s="212">
        <v>4</v>
      </c>
      <c r="B36" s="212" t="s">
        <v>65</v>
      </c>
    </row>
    <row r="37" spans="1:2">
      <c r="A37" s="212">
        <v>5</v>
      </c>
      <c r="B37" s="288" t="s">
        <v>1622</v>
      </c>
    </row>
    <row r="38" spans="1:2">
      <c r="A38" s="212">
        <v>6</v>
      </c>
      <c r="B38" s="224" t="s">
        <v>92</v>
      </c>
    </row>
    <row r="39" spans="1:2">
      <c r="A39" s="212">
        <v>7</v>
      </c>
      <c r="B39" s="183" t="s">
        <v>6281</v>
      </c>
    </row>
    <row r="40" spans="1:2">
      <c r="A40" s="212">
        <v>8</v>
      </c>
      <c r="B40" s="224" t="s">
        <v>93</v>
      </c>
    </row>
    <row r="41" spans="1:2">
      <c r="A41" s="212">
        <v>9</v>
      </c>
      <c r="B41" s="224" t="s">
        <v>94</v>
      </c>
    </row>
    <row r="42" spans="1:2">
      <c r="A42" s="212">
        <v>10</v>
      </c>
      <c r="B42" s="224" t="s">
        <v>35</v>
      </c>
    </row>
    <row r="43" spans="1:2">
      <c r="A43" s="212">
        <v>11</v>
      </c>
      <c r="B43" s="288" t="s">
        <v>1623</v>
      </c>
    </row>
    <row r="44" spans="1:2">
      <c r="A44" s="208">
        <v>12</v>
      </c>
      <c r="B44" s="288" t="s">
        <v>1624</v>
      </c>
    </row>
    <row r="45" spans="1:2">
      <c r="A45" s="208">
        <v>13</v>
      </c>
      <c r="B45" s="568" t="s">
        <v>6484</v>
      </c>
    </row>
    <row r="46" spans="1:2">
      <c r="A46" s="208"/>
      <c r="B46" s="544" t="s">
        <v>6479</v>
      </c>
    </row>
    <row r="48" spans="1:2">
      <c r="A48" s="287" t="s">
        <v>1626</v>
      </c>
    </row>
    <row r="49" spans="1:7">
      <c r="A49" s="208">
        <v>1</v>
      </c>
      <c r="B49" s="261" t="s">
        <v>1630</v>
      </c>
    </row>
    <row r="50" spans="1:7">
      <c r="A50" s="208">
        <v>2</v>
      </c>
      <c r="B50" s="436" t="s">
        <v>6400</v>
      </c>
    </row>
    <row r="51" spans="1:7" ht="13.5" thickBot="1">
      <c r="B51" s="261" t="str">
        <f>"What is the 'Sum of GAAP Net Margin' in "&amp;X!CK56&amp;"?"</f>
        <v>What is the 'Sum of GAAP Net Margin' in 2019?</v>
      </c>
    </row>
    <row r="52" spans="1:7" ht="13.5" thickBot="1">
      <c r="B52" s="334">
        <v>8.4460011000000002E-2</v>
      </c>
      <c r="G52" s="719"/>
    </row>
    <row r="53" spans="1:7">
      <c r="A53" s="208">
        <v>3</v>
      </c>
      <c r="B53" s="288" t="s">
        <v>1629</v>
      </c>
      <c r="G53" s="719"/>
    </row>
    <row r="54" spans="1:7" ht="13.5" thickBot="1">
      <c r="B54" s="261" t="str">
        <f>"What is the 'Sum of Non-GAAP Net Margin' in "&amp;X!CK56&amp;"?"</f>
        <v>What is the 'Sum of Non-GAAP Net Margin' in 2019?</v>
      </c>
      <c r="G54" s="720"/>
    </row>
    <row r="55" spans="1:7" ht="13.5" thickBot="1">
      <c r="B55" s="334">
        <v>9.4930934999999994E-2</v>
      </c>
    </row>
    <row r="56" spans="1:7">
      <c r="A56" s="261">
        <v>4</v>
      </c>
      <c r="B56" s="261" t="s">
        <v>1627</v>
      </c>
    </row>
    <row r="57" spans="1:7">
      <c r="A57" s="261">
        <v>5</v>
      </c>
      <c r="B57" s="261" t="str">
        <f>"Click on the Filter and select "&amp;X!CK56&amp;"."</f>
        <v>Click on the Filter and select 2019.</v>
      </c>
    </row>
    <row r="58" spans="1:7">
      <c r="A58" s="261">
        <v>6</v>
      </c>
      <c r="B58" s="261" t="s">
        <v>1628</v>
      </c>
    </row>
    <row r="59" spans="1:7" ht="13.5" thickBot="1">
      <c r="B59" s="261" t="s">
        <v>1631</v>
      </c>
    </row>
    <row r="60" spans="1:7" ht="13.5" thickBot="1">
      <c r="B60" s="795" t="s">
        <v>736</v>
      </c>
      <c r="C60" s="796"/>
    </row>
    <row r="62" spans="1:7">
      <c r="A62" s="261" t="str">
        <f>"We will discuss the implicationz of these results in detail in "&amp;INDEX(Workbook,4)&amp;"."</f>
        <v>We will discuss the implicationz of these results in detail in Income Statement (Workbook 4).</v>
      </c>
    </row>
    <row r="69" spans="7:9">
      <c r="G69" s="261"/>
      <c r="H69" s="261"/>
      <c r="I69" s="261"/>
    </row>
    <row r="70" spans="7:9">
      <c r="G70" s="261"/>
      <c r="H70" s="261"/>
      <c r="I70" s="261"/>
    </row>
  </sheetData>
  <sheetProtection algorithmName="SHA-512" hashValue="xMOuoaYe9vMQwzcESwAcjBCxyeNUrHA4vmP0KltXP5CaM7hiuI/PAxVGsQSChW3fTUnwDPemvqqr68OP6Qe6fw==" saltValue="7ugcHwMe4rxNTqHCl19cjg==" spinCount="100000" sheet="1" objects="1" scenarios="1"/>
  <mergeCells count="1">
    <mergeCell ref="B60:C60"/>
  </mergeCells>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1" id="{6C4A61C6-7F5F-4441-BB8E-FDE14A82DA01}">
            <xm:f>X!$CC$1=TRUE</xm:f>
            <x14:dxf>
              <font>
                <color theme="1"/>
              </font>
              <fill>
                <patternFill>
                  <bgColor theme="1"/>
                </patternFill>
              </fill>
            </x14:dxf>
          </x14:cfRule>
          <xm:sqref>A1:XFD1048576</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23BAB656-DB0A-3F44-A01C-A74C16AB5F71}">
          <x14:formula1>
            <xm:f>X!$CK$58:$CS$58</xm:f>
          </x14:formula1>
          <xm:sqref>B60</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44565C-F1B7-1449-B6E3-2006E89DA182}">
  <sheetPr codeName="Sheet6"/>
  <dimension ref="A1:V4198"/>
  <sheetViews>
    <sheetView topLeftCell="E1" workbookViewId="0">
      <selection activeCell="M13" sqref="M13"/>
    </sheetView>
  </sheetViews>
  <sheetFormatPr defaultColWidth="11.5703125" defaultRowHeight="12.75"/>
  <cols>
    <col min="1" max="2" width="11.5703125" style="261"/>
    <col min="3" max="3" width="29.28515625" style="261" customWidth="1"/>
    <col min="4" max="4" width="22" style="261" customWidth="1"/>
    <col min="5" max="5" width="30.5703125" style="261" customWidth="1"/>
    <col min="6" max="6" width="14.42578125" style="261" customWidth="1"/>
    <col min="7" max="12" width="11.5703125" style="261"/>
    <col min="13" max="13" width="20.5703125" style="261" bestFit="1" customWidth="1"/>
    <col min="14" max="14" width="20.85546875" style="261" bestFit="1" customWidth="1"/>
    <col min="15" max="17" width="24.85546875" style="261" bestFit="1" customWidth="1"/>
    <col min="18" max="16384" width="11.5703125" style="261"/>
  </cols>
  <sheetData>
    <row r="1" spans="1:22" ht="18.75">
      <c r="A1" s="347" t="s">
        <v>6292</v>
      </c>
      <c r="E1" s="262"/>
      <c r="G1" s="168" t="s">
        <v>0</v>
      </c>
      <c r="H1" s="263"/>
      <c r="I1" s="263"/>
    </row>
    <row r="2" spans="1:22">
      <c r="A2" s="54" t="s">
        <v>1597</v>
      </c>
      <c r="E2" s="262"/>
      <c r="G2" s="168"/>
      <c r="H2" s="263"/>
      <c r="I2" s="263"/>
    </row>
    <row r="3" spans="1:22">
      <c r="A3" s="162" t="str">
        <f>'INTRO Data Anlaysis'!A3</f>
        <v>Workbook 2: Data Analysis</v>
      </c>
      <c r="E3" s="262"/>
      <c r="F3" s="266"/>
      <c r="G3" s="282"/>
      <c r="H3" s="263"/>
      <c r="I3" s="263"/>
    </row>
    <row r="4" spans="1:22">
      <c r="A4" s="5" t="str">
        <f ca="1">"Sheet: "&amp;MID(CELL("filename",A1),FIND("]",CELL("filename",A1))+1,255)</f>
        <v>Sheet: DATA Non-GAAP</v>
      </c>
      <c r="E4" s="262"/>
      <c r="F4" s="266"/>
      <c r="G4" s="282"/>
      <c r="H4" s="263"/>
      <c r="I4" s="263"/>
    </row>
    <row r="5" spans="1:22" ht="13.5" thickBot="1"/>
    <row r="6" spans="1:22">
      <c r="A6" s="349" t="s">
        <v>656</v>
      </c>
      <c r="B6" s="267"/>
      <c r="C6" s="267"/>
      <c r="D6" s="267"/>
      <c r="E6" s="267"/>
      <c r="F6" s="267"/>
      <c r="G6" s="267"/>
      <c r="H6" s="267"/>
      <c r="I6" s="267"/>
      <c r="J6" s="267"/>
      <c r="K6" s="270"/>
    </row>
    <row r="7" spans="1:22" s="355" customFormat="1" ht="13.5" thickBot="1">
      <c r="A7" s="350" t="str">
        <f ca="1">"This Sheet contains the Data and Workspace for the '"&amp;'DATA ANALYSIS Non-GAAP'!A4&amp;"' Sheet."</f>
        <v>This Sheet contains the Data and Workspace for the 'Sheet: DATA ANALYSIS Non-GAAP' Sheet.</v>
      </c>
      <c r="B7" s="351"/>
      <c r="C7" s="351"/>
      <c r="D7" s="351"/>
      <c r="E7" s="351"/>
      <c r="F7" s="352"/>
      <c r="G7" s="352"/>
      <c r="H7" s="352"/>
      <c r="I7" s="352"/>
      <c r="J7" s="352"/>
      <c r="K7" s="353"/>
    </row>
    <row r="8" spans="1:22">
      <c r="G8" s="263"/>
      <c r="H8" s="263"/>
      <c r="I8" s="263"/>
      <c r="M8" s="818" t="s">
        <v>20</v>
      </c>
      <c r="N8" s="840">
        <v>2019</v>
      </c>
      <c r="O8"/>
      <c r="P8"/>
    </row>
    <row r="9" spans="1:22" s="360" customFormat="1" ht="39" thickBot="1">
      <c r="A9" s="378" t="s">
        <v>2</v>
      </c>
      <c r="B9" s="379" t="s">
        <v>20</v>
      </c>
      <c r="C9" s="380" t="s">
        <v>31</v>
      </c>
      <c r="D9" s="380" t="s">
        <v>1</v>
      </c>
      <c r="E9" s="380" t="s">
        <v>21</v>
      </c>
      <c r="F9" s="380" t="s">
        <v>707</v>
      </c>
      <c r="G9" s="381" t="s">
        <v>708</v>
      </c>
      <c r="H9" s="381" t="s">
        <v>709</v>
      </c>
      <c r="I9" s="381" t="s">
        <v>4</v>
      </c>
    </row>
    <row r="10" spans="1:22" ht="13.5" thickBot="1">
      <c r="A10" s="382" t="s">
        <v>457</v>
      </c>
      <c r="B10" s="383">
        <v>2009</v>
      </c>
      <c r="C10" s="384" t="s">
        <v>710</v>
      </c>
      <c r="D10" s="384" t="s">
        <v>521</v>
      </c>
      <c r="E10" s="384" t="s">
        <v>711</v>
      </c>
      <c r="F10" s="384" t="s">
        <v>712</v>
      </c>
      <c r="G10" s="263">
        <v>-31</v>
      </c>
      <c r="H10" s="263">
        <v>97</v>
      </c>
      <c r="I10" s="263">
        <v>4481</v>
      </c>
      <c r="M10" s="842" t="s">
        <v>18</v>
      </c>
      <c r="N10" s="843" t="s">
        <v>6614</v>
      </c>
      <c r="O10" s="843" t="s">
        <v>6615</v>
      </c>
      <c r="P10" s="844" t="s">
        <v>6616</v>
      </c>
      <c r="Q10"/>
      <c r="R10"/>
      <c r="U10"/>
      <c r="V10"/>
    </row>
    <row r="11" spans="1:22">
      <c r="A11" s="382" t="s">
        <v>457</v>
      </c>
      <c r="B11" s="383">
        <v>2010</v>
      </c>
      <c r="C11" s="384" t="s">
        <v>710</v>
      </c>
      <c r="D11" s="384" t="s">
        <v>521</v>
      </c>
      <c r="E11" s="384" t="s">
        <v>711</v>
      </c>
      <c r="F11" s="384" t="s">
        <v>712</v>
      </c>
      <c r="G11" s="263">
        <v>684</v>
      </c>
      <c r="H11" s="263">
        <v>659.14189999999996</v>
      </c>
      <c r="I11" s="263">
        <v>5444</v>
      </c>
      <c r="M11" s="820" t="s">
        <v>527</v>
      </c>
      <c r="N11" s="819">
        <v>0.12295644795017982</v>
      </c>
      <c r="O11" s="819">
        <v>0.1337547920668343</v>
      </c>
      <c r="P11" s="841">
        <f>(O11-N11)</f>
        <v>1.0798344116654479E-2</v>
      </c>
      <c r="Q11"/>
      <c r="R11"/>
      <c r="U11"/>
      <c r="V11"/>
    </row>
    <row r="12" spans="1:22">
      <c r="A12" s="382" t="s">
        <v>457</v>
      </c>
      <c r="B12" s="383">
        <v>2011</v>
      </c>
      <c r="C12" s="384" t="s">
        <v>710</v>
      </c>
      <c r="D12" s="384" t="s">
        <v>521</v>
      </c>
      <c r="E12" s="384" t="s">
        <v>711</v>
      </c>
      <c r="F12" s="384" t="s">
        <v>712</v>
      </c>
      <c r="G12" s="263">
        <v>1012</v>
      </c>
      <c r="H12" s="263">
        <v>974.9</v>
      </c>
      <c r="I12" s="263">
        <v>6615</v>
      </c>
      <c r="M12" s="820" t="s">
        <v>524</v>
      </c>
      <c r="N12" s="819">
        <v>7.02393624605267E-2</v>
      </c>
      <c r="O12" s="819">
        <v>7.6485603097262655E-2</v>
      </c>
      <c r="P12" s="841">
        <f>(O12-N12)</f>
        <v>6.2462406367359558E-3</v>
      </c>
      <c r="Q12"/>
      <c r="R12"/>
      <c r="U12"/>
      <c r="V12"/>
    </row>
    <row r="13" spans="1:22">
      <c r="A13" s="382" t="s">
        <v>457</v>
      </c>
      <c r="B13" s="383">
        <v>2012</v>
      </c>
      <c r="C13" s="384" t="s">
        <v>710</v>
      </c>
      <c r="D13" s="384" t="s">
        <v>521</v>
      </c>
      <c r="E13" s="384" t="s">
        <v>711</v>
      </c>
      <c r="F13" s="384" t="s">
        <v>712</v>
      </c>
      <c r="G13" s="263">
        <v>1153</v>
      </c>
      <c r="H13" s="263">
        <v>976.2</v>
      </c>
      <c r="I13" s="263">
        <v>6858</v>
      </c>
      <c r="M13" s="820" t="s">
        <v>736</v>
      </c>
      <c r="N13" s="819">
        <v>2.4471031401282657E-2</v>
      </c>
      <c r="O13" s="819">
        <v>4.1647695299439728E-2</v>
      </c>
      <c r="P13" s="841">
        <f>(O13-N13)</f>
        <v>1.7176663898157071E-2</v>
      </c>
      <c r="Q13"/>
      <c r="R13"/>
      <c r="U13"/>
      <c r="V13"/>
    </row>
    <row r="14" spans="1:22">
      <c r="A14" s="382" t="s">
        <v>457</v>
      </c>
      <c r="B14" s="383">
        <v>2013</v>
      </c>
      <c r="C14" s="384" t="s">
        <v>710</v>
      </c>
      <c r="D14" s="384" t="s">
        <v>521</v>
      </c>
      <c r="E14" s="384" t="s">
        <v>711</v>
      </c>
      <c r="F14" s="384" t="s">
        <v>712</v>
      </c>
      <c r="G14" s="263">
        <v>734</v>
      </c>
      <c r="H14" s="263">
        <v>312.95</v>
      </c>
      <c r="I14" s="263">
        <v>3894</v>
      </c>
      <c r="M14" s="820" t="s">
        <v>545</v>
      </c>
      <c r="N14" s="819">
        <v>8.8045898146400875E-2</v>
      </c>
      <c r="O14" s="819">
        <v>0.10097294945506419</v>
      </c>
      <c r="P14" s="841">
        <f>(O14-N14)</f>
        <v>1.2927051308663312E-2</v>
      </c>
      <c r="Q14"/>
      <c r="R14"/>
      <c r="U14"/>
      <c r="V14"/>
    </row>
    <row r="15" spans="1:22">
      <c r="A15" s="382" t="s">
        <v>457</v>
      </c>
      <c r="B15" s="383">
        <v>2014</v>
      </c>
      <c r="C15" s="384" t="s">
        <v>710</v>
      </c>
      <c r="D15" s="384" t="s">
        <v>521</v>
      </c>
      <c r="E15" s="384" t="s">
        <v>711</v>
      </c>
      <c r="F15" s="384" t="s">
        <v>712</v>
      </c>
      <c r="G15" s="263">
        <v>549</v>
      </c>
      <c r="H15" s="263">
        <v>407.78680000000003</v>
      </c>
      <c r="I15" s="263">
        <v>4048</v>
      </c>
      <c r="M15" s="820" t="s">
        <v>521</v>
      </c>
      <c r="N15" s="819">
        <v>2.8024915907956149E-2</v>
      </c>
      <c r="O15" s="819">
        <v>3.9238601281745077E-2</v>
      </c>
      <c r="P15" s="841">
        <f>(O15-N15)</f>
        <v>1.1213685373788928E-2</v>
      </c>
      <c r="Q15"/>
      <c r="R15"/>
      <c r="U15"/>
      <c r="V15"/>
    </row>
    <row r="16" spans="1:22">
      <c r="A16" s="382" t="s">
        <v>457</v>
      </c>
      <c r="B16" s="383">
        <v>2015</v>
      </c>
      <c r="C16" s="384" t="s">
        <v>710</v>
      </c>
      <c r="D16" s="384" t="s">
        <v>521</v>
      </c>
      <c r="E16" s="384" t="s">
        <v>711</v>
      </c>
      <c r="F16" s="384" t="s">
        <v>712</v>
      </c>
      <c r="G16" s="263">
        <v>401</v>
      </c>
      <c r="H16" s="263">
        <v>502.495</v>
      </c>
      <c r="I16" s="263">
        <v>4038</v>
      </c>
      <c r="M16" s="820" t="s">
        <v>6</v>
      </c>
      <c r="N16" s="819">
        <v>8.6007697096512389E-2</v>
      </c>
      <c r="O16" s="819">
        <v>8.1447100439349066E-2</v>
      </c>
      <c r="P16" s="841">
        <f>(O16-N16)</f>
        <v>-4.5605966571633239E-3</v>
      </c>
      <c r="Q16"/>
      <c r="R16"/>
      <c r="U16"/>
      <c r="V16"/>
    </row>
    <row r="17" spans="1:22">
      <c r="A17" s="382" t="s">
        <v>457</v>
      </c>
      <c r="B17" s="383">
        <v>2016</v>
      </c>
      <c r="C17" s="384" t="s">
        <v>710</v>
      </c>
      <c r="D17" s="384" t="s">
        <v>521</v>
      </c>
      <c r="E17" s="384" t="s">
        <v>711</v>
      </c>
      <c r="F17" s="384" t="s">
        <v>712</v>
      </c>
      <c r="G17" s="263">
        <v>462</v>
      </c>
      <c r="H17" s="263">
        <v>543.64149999999995</v>
      </c>
      <c r="I17" s="263">
        <v>4202</v>
      </c>
      <c r="M17" s="820" t="s">
        <v>517</v>
      </c>
      <c r="N17" s="819">
        <v>0.20080171222258969</v>
      </c>
      <c r="O17" s="819">
        <v>0.2084306802055316</v>
      </c>
      <c r="P17" s="841">
        <f>(O17-N17)</f>
        <v>7.6289679829419088E-3</v>
      </c>
      <c r="Q17"/>
      <c r="R17"/>
      <c r="U17"/>
      <c r="V17"/>
    </row>
    <row r="18" spans="1:22">
      <c r="A18" s="382" t="s">
        <v>457</v>
      </c>
      <c r="B18" s="383">
        <v>2017</v>
      </c>
      <c r="C18" s="384" t="s">
        <v>710</v>
      </c>
      <c r="D18" s="384" t="s">
        <v>521</v>
      </c>
      <c r="E18" s="384" t="s">
        <v>711</v>
      </c>
      <c r="F18" s="384" t="s">
        <v>712</v>
      </c>
      <c r="G18" s="263">
        <v>684</v>
      </c>
      <c r="H18" s="263">
        <v>689.52239999999995</v>
      </c>
      <c r="I18" s="263">
        <v>4472</v>
      </c>
      <c r="M18" s="820" t="s">
        <v>758</v>
      </c>
      <c r="N18" s="819">
        <v>7.7278450605772875E-2</v>
      </c>
      <c r="O18" s="819">
        <v>9.2832758412626851E-2</v>
      </c>
      <c r="P18" s="841">
        <f>(O18-N18)</f>
        <v>1.5554307806853976E-2</v>
      </c>
      <c r="Q18"/>
      <c r="R18"/>
      <c r="U18"/>
      <c r="V18"/>
    </row>
    <row r="19" spans="1:22" ht="13.5" thickBot="1">
      <c r="A19" s="382" t="s">
        <v>457</v>
      </c>
      <c r="B19" s="383">
        <v>2018</v>
      </c>
      <c r="C19" s="384" t="s">
        <v>710</v>
      </c>
      <c r="D19" s="384" t="s">
        <v>521</v>
      </c>
      <c r="E19" s="384" t="s">
        <v>711</v>
      </c>
      <c r="F19" s="384" t="s">
        <v>712</v>
      </c>
      <c r="G19" s="263">
        <v>316</v>
      </c>
      <c r="H19" s="263">
        <v>886.02610000000004</v>
      </c>
      <c r="I19" s="263">
        <v>4914</v>
      </c>
      <c r="M19" s="820" t="s">
        <v>451</v>
      </c>
      <c r="N19" s="819">
        <v>0.17623459257686827</v>
      </c>
      <c r="O19" s="819">
        <v>0.17623459257686827</v>
      </c>
      <c r="P19" s="841">
        <f>(O19-N19)</f>
        <v>0</v>
      </c>
      <c r="Q19"/>
      <c r="R19"/>
      <c r="U19"/>
      <c r="V19"/>
    </row>
    <row r="20" spans="1:22" ht="13.5" thickBot="1">
      <c r="A20" s="382" t="s">
        <v>457</v>
      </c>
      <c r="B20" s="383">
        <v>2019</v>
      </c>
      <c r="C20" s="384" t="s">
        <v>710</v>
      </c>
      <c r="D20" s="384" t="s">
        <v>521</v>
      </c>
      <c r="E20" s="384" t="s">
        <v>711</v>
      </c>
      <c r="F20" s="384" t="s">
        <v>712</v>
      </c>
      <c r="G20" s="263">
        <v>1071</v>
      </c>
      <c r="H20" s="263">
        <v>864.76949999999999</v>
      </c>
      <c r="I20" s="263">
        <v>5163</v>
      </c>
      <c r="M20" s="845" t="s">
        <v>17</v>
      </c>
      <c r="N20" s="846">
        <v>8.4460010587828038E-2</v>
      </c>
      <c r="O20" s="846">
        <v>9.4930935029102978E-2</v>
      </c>
      <c r="P20" s="847">
        <f>(O20-N20)</f>
        <v>1.047092444127494E-2</v>
      </c>
      <c r="Q20"/>
      <c r="R20"/>
      <c r="U20"/>
      <c r="V20"/>
    </row>
    <row r="21" spans="1:22">
      <c r="A21" s="382" t="s">
        <v>713</v>
      </c>
      <c r="B21" s="383">
        <v>2009</v>
      </c>
      <c r="C21" s="384" t="s">
        <v>714</v>
      </c>
      <c r="D21" s="384" t="s">
        <v>6</v>
      </c>
      <c r="E21" s="384" t="s">
        <v>7</v>
      </c>
      <c r="F21" s="384" t="s">
        <v>712</v>
      </c>
      <c r="G21" s="263">
        <v>-1468</v>
      </c>
      <c r="H21" s="263">
        <v>-1287.3</v>
      </c>
      <c r="I21" s="263">
        <v>19917</v>
      </c>
      <c r="M21"/>
      <c r="N21"/>
      <c r="O21"/>
      <c r="P21"/>
      <c r="Q21"/>
      <c r="R21"/>
    </row>
    <row r="22" spans="1:22" ht="13.5" thickBot="1">
      <c r="A22" s="382" t="s">
        <v>713</v>
      </c>
      <c r="B22" s="383">
        <v>2010</v>
      </c>
      <c r="C22" s="384" t="s">
        <v>714</v>
      </c>
      <c r="D22" s="384" t="s">
        <v>6</v>
      </c>
      <c r="E22" s="384" t="s">
        <v>7</v>
      </c>
      <c r="F22" s="384" t="s">
        <v>712</v>
      </c>
      <c r="G22" s="263">
        <v>-471</v>
      </c>
      <c r="H22" s="263">
        <v>-418.35</v>
      </c>
      <c r="I22" s="263">
        <v>22170</v>
      </c>
      <c r="M22"/>
      <c r="N22"/>
      <c r="O22"/>
      <c r="P22"/>
      <c r="Q22"/>
      <c r="R22"/>
    </row>
    <row r="23" spans="1:22" ht="13.5" thickBot="1">
      <c r="A23" s="382" t="s">
        <v>713</v>
      </c>
      <c r="B23" s="383">
        <v>2011</v>
      </c>
      <c r="C23" s="384" t="s">
        <v>714</v>
      </c>
      <c r="D23" s="384" t="s">
        <v>6</v>
      </c>
      <c r="E23" s="384" t="s">
        <v>7</v>
      </c>
      <c r="F23" s="384" t="s">
        <v>712</v>
      </c>
      <c r="G23" s="263">
        <v>-1979</v>
      </c>
      <c r="H23" s="263">
        <v>-1392.05</v>
      </c>
      <c r="I23" s="263">
        <v>23979</v>
      </c>
      <c r="M23" s="848" t="s">
        <v>6617</v>
      </c>
      <c r="N23" s="849">
        <f>MAX(P11:P19)</f>
        <v>1.7176663898157071E-2</v>
      </c>
      <c r="O23"/>
      <c r="P23"/>
      <c r="Q23"/>
      <c r="R23"/>
    </row>
    <row r="24" spans="1:22">
      <c r="A24" s="382" t="s">
        <v>713</v>
      </c>
      <c r="B24" s="383">
        <v>2012</v>
      </c>
      <c r="C24" s="384" t="s">
        <v>714</v>
      </c>
      <c r="D24" s="384" t="s">
        <v>6</v>
      </c>
      <c r="E24" s="384" t="s">
        <v>7</v>
      </c>
      <c r="F24" s="384" t="s">
        <v>712</v>
      </c>
      <c r="G24" s="263">
        <v>-1876</v>
      </c>
      <c r="H24" s="263">
        <v>690.55</v>
      </c>
      <c r="I24" s="263">
        <v>24855</v>
      </c>
      <c r="M24"/>
      <c r="N24"/>
      <c r="O24"/>
      <c r="P24"/>
      <c r="Q24"/>
      <c r="R24"/>
    </row>
    <row r="25" spans="1:22">
      <c r="A25" s="382" t="s">
        <v>713</v>
      </c>
      <c r="B25" s="383">
        <v>2013</v>
      </c>
      <c r="C25" s="384" t="s">
        <v>714</v>
      </c>
      <c r="D25" s="384" t="s">
        <v>6</v>
      </c>
      <c r="E25" s="384" t="s">
        <v>7</v>
      </c>
      <c r="F25" s="384" t="s">
        <v>712</v>
      </c>
      <c r="G25" s="263">
        <v>-1834</v>
      </c>
      <c r="H25" s="263">
        <v>1179.6500000000001</v>
      </c>
      <c r="I25" s="263">
        <v>26743</v>
      </c>
      <c r="M25"/>
      <c r="N25"/>
      <c r="O25"/>
      <c r="P25"/>
      <c r="Q25"/>
      <c r="R25"/>
    </row>
    <row r="26" spans="1:22">
      <c r="A26" s="382" t="s">
        <v>713</v>
      </c>
      <c r="B26" s="383">
        <v>2014</v>
      </c>
      <c r="C26" s="384" t="s">
        <v>714</v>
      </c>
      <c r="D26" s="384" t="s">
        <v>6</v>
      </c>
      <c r="E26" s="384" t="s">
        <v>7</v>
      </c>
      <c r="F26" s="384" t="s">
        <v>712</v>
      </c>
      <c r="G26" s="263">
        <v>2882</v>
      </c>
      <c r="H26" s="263">
        <v>3748</v>
      </c>
      <c r="I26" s="263">
        <v>42650</v>
      </c>
      <c r="M26"/>
      <c r="N26"/>
      <c r="O26"/>
      <c r="P26"/>
      <c r="Q26"/>
      <c r="R26"/>
    </row>
    <row r="27" spans="1:22">
      <c r="A27" s="382" t="s">
        <v>713</v>
      </c>
      <c r="B27" s="383">
        <v>2015</v>
      </c>
      <c r="C27" s="384" t="s">
        <v>714</v>
      </c>
      <c r="D27" s="384" t="s">
        <v>6</v>
      </c>
      <c r="E27" s="384" t="s">
        <v>7</v>
      </c>
      <c r="F27" s="384" t="s">
        <v>712</v>
      </c>
      <c r="G27" s="263">
        <v>7610</v>
      </c>
      <c r="H27" s="263">
        <v>6892</v>
      </c>
      <c r="I27" s="263">
        <v>40990</v>
      </c>
      <c r="M27"/>
      <c r="N27"/>
      <c r="O27"/>
      <c r="P27"/>
      <c r="Q27"/>
      <c r="R27"/>
    </row>
    <row r="28" spans="1:22">
      <c r="A28" s="382" t="s">
        <v>713</v>
      </c>
      <c r="B28" s="383">
        <v>2016</v>
      </c>
      <c r="C28" s="384" t="s">
        <v>714</v>
      </c>
      <c r="D28" s="384" t="s">
        <v>6</v>
      </c>
      <c r="E28" s="384" t="s">
        <v>7</v>
      </c>
      <c r="F28" s="384" t="s">
        <v>712</v>
      </c>
      <c r="G28" s="263">
        <v>2676</v>
      </c>
      <c r="H28" s="263">
        <v>3189.2496999999998</v>
      </c>
      <c r="I28" s="263">
        <v>40180</v>
      </c>
    </row>
    <row r="29" spans="1:22">
      <c r="A29" s="382" t="s">
        <v>713</v>
      </c>
      <c r="B29" s="383">
        <v>2017</v>
      </c>
      <c r="C29" s="384" t="s">
        <v>714</v>
      </c>
      <c r="D29" s="384" t="s">
        <v>6</v>
      </c>
      <c r="E29" s="384" t="s">
        <v>7</v>
      </c>
      <c r="F29" s="384" t="s">
        <v>712</v>
      </c>
      <c r="G29" s="263">
        <v>1282</v>
      </c>
      <c r="H29" s="263">
        <v>2592.0001000000002</v>
      </c>
      <c r="I29" s="263">
        <v>42622</v>
      </c>
    </row>
    <row r="30" spans="1:22">
      <c r="A30" s="382" t="s">
        <v>713</v>
      </c>
      <c r="B30" s="383">
        <v>2018</v>
      </c>
      <c r="C30" s="384" t="s">
        <v>714</v>
      </c>
      <c r="D30" s="384" t="s">
        <v>6</v>
      </c>
      <c r="E30" s="384" t="s">
        <v>7</v>
      </c>
      <c r="F30" s="384" t="s">
        <v>712</v>
      </c>
      <c r="G30" s="263">
        <v>1412</v>
      </c>
      <c r="H30" s="263">
        <v>2117</v>
      </c>
      <c r="I30" s="263">
        <v>44541</v>
      </c>
    </row>
    <row r="31" spans="1:22">
      <c r="A31" s="382" t="s">
        <v>715</v>
      </c>
      <c r="B31" s="383">
        <v>2009</v>
      </c>
      <c r="C31" s="384" t="s">
        <v>716</v>
      </c>
      <c r="D31" s="384" t="s">
        <v>524</v>
      </c>
      <c r="E31" s="384" t="s">
        <v>717</v>
      </c>
      <c r="F31" s="384" t="s">
        <v>712</v>
      </c>
      <c r="G31" s="263">
        <v>269.49799999999999</v>
      </c>
      <c r="H31" s="263">
        <v>278.5401</v>
      </c>
      <c r="I31" s="263">
        <v>5412.6229999999996</v>
      </c>
    </row>
    <row r="32" spans="1:22">
      <c r="A32" s="382" t="s">
        <v>715</v>
      </c>
      <c r="B32" s="383">
        <v>2010</v>
      </c>
      <c r="C32" s="384" t="s">
        <v>716</v>
      </c>
      <c r="D32" s="384" t="s">
        <v>524</v>
      </c>
      <c r="E32" s="384" t="s">
        <v>717</v>
      </c>
      <c r="F32" s="384" t="s">
        <v>712</v>
      </c>
      <c r="G32" s="263">
        <v>344.50099999999998</v>
      </c>
      <c r="H32" s="263">
        <v>348.74810000000002</v>
      </c>
      <c r="I32" s="263">
        <v>5925.2030000000004</v>
      </c>
    </row>
    <row r="33" spans="1:9">
      <c r="A33" s="382" t="s">
        <v>715</v>
      </c>
      <c r="B33" s="383">
        <v>2011</v>
      </c>
      <c r="C33" s="384" t="s">
        <v>716</v>
      </c>
      <c r="D33" s="384" t="s">
        <v>524</v>
      </c>
      <c r="E33" s="384" t="s">
        <v>717</v>
      </c>
      <c r="F33" s="384" t="s">
        <v>712</v>
      </c>
      <c r="G33" s="263">
        <v>393.62700000000001</v>
      </c>
      <c r="H33" s="263">
        <v>348.74810000000002</v>
      </c>
      <c r="I33" s="263">
        <v>6170.4620000000004</v>
      </c>
    </row>
    <row r="34" spans="1:9">
      <c r="A34" s="382" t="s">
        <v>715</v>
      </c>
      <c r="B34" s="383">
        <v>2012</v>
      </c>
      <c r="C34" s="384" t="s">
        <v>716</v>
      </c>
      <c r="D34" s="384" t="s">
        <v>524</v>
      </c>
      <c r="E34" s="384" t="s">
        <v>717</v>
      </c>
      <c r="F34" s="384" t="s">
        <v>712</v>
      </c>
      <c r="G34" s="263">
        <v>386.8</v>
      </c>
      <c r="H34" s="263">
        <v>397.02519999999998</v>
      </c>
      <c r="I34" s="263">
        <v>6205.0029999999997</v>
      </c>
    </row>
    <row r="35" spans="1:9">
      <c r="A35" s="382" t="s">
        <v>715</v>
      </c>
      <c r="B35" s="383">
        <v>2013</v>
      </c>
      <c r="C35" s="384" t="s">
        <v>716</v>
      </c>
      <c r="D35" s="384" t="s">
        <v>524</v>
      </c>
      <c r="E35" s="384" t="s">
        <v>717</v>
      </c>
      <c r="F35" s="384" t="s">
        <v>712</v>
      </c>
      <c r="G35" s="263">
        <v>390.863</v>
      </c>
      <c r="H35" s="263">
        <v>416.56900000000002</v>
      </c>
      <c r="I35" s="263">
        <v>6493.8140000000003</v>
      </c>
    </row>
    <row r="36" spans="1:9">
      <c r="A36" s="382" t="s">
        <v>715</v>
      </c>
      <c r="B36" s="383">
        <v>2014</v>
      </c>
      <c r="C36" s="384" t="s">
        <v>716</v>
      </c>
      <c r="D36" s="384" t="s">
        <v>524</v>
      </c>
      <c r="E36" s="384" t="s">
        <v>717</v>
      </c>
      <c r="F36" s="384" t="s">
        <v>712</v>
      </c>
      <c r="G36" s="263">
        <v>492.27</v>
      </c>
      <c r="H36" s="263">
        <v>551.55830000000003</v>
      </c>
      <c r="I36" s="263">
        <v>9843.8610000000008</v>
      </c>
    </row>
    <row r="37" spans="1:9">
      <c r="A37" s="382" t="s">
        <v>715</v>
      </c>
      <c r="B37" s="383">
        <v>2015</v>
      </c>
      <c r="C37" s="384" t="s">
        <v>716</v>
      </c>
      <c r="D37" s="384" t="s">
        <v>524</v>
      </c>
      <c r="E37" s="384" t="s">
        <v>717</v>
      </c>
      <c r="F37" s="384" t="s">
        <v>712</v>
      </c>
      <c r="G37" s="263">
        <v>471.745</v>
      </c>
      <c r="H37" s="263">
        <v>558.89499999999998</v>
      </c>
      <c r="I37" s="263">
        <v>9737.018</v>
      </c>
    </row>
    <row r="38" spans="1:9">
      <c r="A38" s="382" t="s">
        <v>715</v>
      </c>
      <c r="B38" s="383">
        <v>2016</v>
      </c>
      <c r="C38" s="384" t="s">
        <v>716</v>
      </c>
      <c r="D38" s="384" t="s">
        <v>524</v>
      </c>
      <c r="E38" s="384" t="s">
        <v>717</v>
      </c>
      <c r="F38" s="384" t="s">
        <v>712</v>
      </c>
      <c r="G38" s="263">
        <v>457.67700000000002</v>
      </c>
      <c r="H38" s="263">
        <v>558.89499999999998</v>
      </c>
      <c r="I38" s="263">
        <v>9567.6790000000001</v>
      </c>
    </row>
    <row r="39" spans="1:9">
      <c r="A39" s="382" t="s">
        <v>715</v>
      </c>
      <c r="B39" s="383">
        <v>2017</v>
      </c>
      <c r="C39" s="384" t="s">
        <v>716</v>
      </c>
      <c r="D39" s="384" t="s">
        <v>524</v>
      </c>
      <c r="E39" s="384" t="s">
        <v>717</v>
      </c>
      <c r="F39" s="384" t="s">
        <v>712</v>
      </c>
      <c r="G39" s="263">
        <v>475.505</v>
      </c>
      <c r="H39" s="263">
        <v>506.7296</v>
      </c>
      <c r="I39" s="263">
        <v>9373.7839999999997</v>
      </c>
    </row>
    <row r="40" spans="1:9">
      <c r="A40" s="382" t="s">
        <v>715</v>
      </c>
      <c r="B40" s="383">
        <v>2018</v>
      </c>
      <c r="C40" s="384" t="s">
        <v>716</v>
      </c>
      <c r="D40" s="384" t="s">
        <v>524</v>
      </c>
      <c r="E40" s="384" t="s">
        <v>717</v>
      </c>
      <c r="F40" s="384" t="s">
        <v>712</v>
      </c>
      <c r="G40" s="263">
        <v>423.84699999999998</v>
      </c>
      <c r="H40" s="263">
        <v>511.83330000000001</v>
      </c>
      <c r="I40" s="263">
        <v>9580.5540000000001</v>
      </c>
    </row>
    <row r="41" spans="1:9">
      <c r="A41" s="382" t="s">
        <v>718</v>
      </c>
      <c r="B41" s="383">
        <v>2009</v>
      </c>
      <c r="C41" s="384" t="s">
        <v>516</v>
      </c>
      <c r="D41" s="384" t="s">
        <v>517</v>
      </c>
      <c r="E41" s="384" t="s">
        <v>579</v>
      </c>
      <c r="F41" s="384" t="s">
        <v>719</v>
      </c>
      <c r="G41" s="263">
        <v>8235</v>
      </c>
      <c r="H41" s="263">
        <v>8235</v>
      </c>
      <c r="I41" s="263">
        <v>42905</v>
      </c>
    </row>
    <row r="42" spans="1:9">
      <c r="A42" s="382" t="s">
        <v>718</v>
      </c>
      <c r="B42" s="383">
        <v>2010</v>
      </c>
      <c r="C42" s="384" t="s">
        <v>516</v>
      </c>
      <c r="D42" s="384" t="s">
        <v>517</v>
      </c>
      <c r="E42" s="384" t="s">
        <v>579</v>
      </c>
      <c r="F42" s="384" t="s">
        <v>719</v>
      </c>
      <c r="G42" s="263">
        <v>14013</v>
      </c>
      <c r="H42" s="263">
        <v>14013</v>
      </c>
      <c r="I42" s="263">
        <v>65225</v>
      </c>
    </row>
    <row r="43" spans="1:9">
      <c r="A43" s="382" t="s">
        <v>718</v>
      </c>
      <c r="B43" s="383">
        <v>2011</v>
      </c>
      <c r="C43" s="384" t="s">
        <v>516</v>
      </c>
      <c r="D43" s="384" t="s">
        <v>517</v>
      </c>
      <c r="E43" s="384" t="s">
        <v>579</v>
      </c>
      <c r="F43" s="384" t="s">
        <v>719</v>
      </c>
      <c r="G43" s="263">
        <v>25922</v>
      </c>
      <c r="H43" s="263">
        <v>25922</v>
      </c>
      <c r="I43" s="263">
        <v>108249</v>
      </c>
    </row>
    <row r="44" spans="1:9">
      <c r="A44" s="382" t="s">
        <v>718</v>
      </c>
      <c r="B44" s="383">
        <v>2012</v>
      </c>
      <c r="C44" s="384" t="s">
        <v>516</v>
      </c>
      <c r="D44" s="384" t="s">
        <v>517</v>
      </c>
      <c r="E44" s="384" t="s">
        <v>579</v>
      </c>
      <c r="F44" s="384" t="s">
        <v>719</v>
      </c>
      <c r="G44" s="263">
        <v>41733</v>
      </c>
      <c r="H44" s="263">
        <v>41733</v>
      </c>
      <c r="I44" s="263">
        <v>156508</v>
      </c>
    </row>
    <row r="45" spans="1:9">
      <c r="A45" s="382" t="s">
        <v>718</v>
      </c>
      <c r="B45" s="383">
        <v>2013</v>
      </c>
      <c r="C45" s="384" t="s">
        <v>516</v>
      </c>
      <c r="D45" s="384" t="s">
        <v>517</v>
      </c>
      <c r="E45" s="384" t="s">
        <v>579</v>
      </c>
      <c r="F45" s="384" t="s">
        <v>719</v>
      </c>
      <c r="G45" s="263">
        <v>37037</v>
      </c>
      <c r="H45" s="263">
        <v>37037</v>
      </c>
      <c r="I45" s="263">
        <v>170910</v>
      </c>
    </row>
    <row r="46" spans="1:9">
      <c r="A46" s="382" t="s">
        <v>718</v>
      </c>
      <c r="B46" s="383">
        <v>2014</v>
      </c>
      <c r="C46" s="384" t="s">
        <v>516</v>
      </c>
      <c r="D46" s="384" t="s">
        <v>517</v>
      </c>
      <c r="E46" s="384" t="s">
        <v>579</v>
      </c>
      <c r="F46" s="384" t="s">
        <v>719</v>
      </c>
      <c r="G46" s="263">
        <v>39510</v>
      </c>
      <c r="H46" s="263">
        <v>39643.25</v>
      </c>
      <c r="I46" s="263">
        <v>182795</v>
      </c>
    </row>
    <row r="47" spans="1:9">
      <c r="A47" s="382" t="s">
        <v>718</v>
      </c>
      <c r="B47" s="383">
        <v>2015</v>
      </c>
      <c r="C47" s="384" t="s">
        <v>516</v>
      </c>
      <c r="D47" s="384" t="s">
        <v>517</v>
      </c>
      <c r="E47" s="384" t="s">
        <v>579</v>
      </c>
      <c r="F47" s="384" t="s">
        <v>719</v>
      </c>
      <c r="G47" s="263">
        <v>53394</v>
      </c>
      <c r="H47" s="263">
        <v>53453.15</v>
      </c>
      <c r="I47" s="263">
        <v>233715</v>
      </c>
    </row>
    <row r="48" spans="1:9">
      <c r="A48" s="382" t="s">
        <v>718</v>
      </c>
      <c r="B48" s="383">
        <v>2016</v>
      </c>
      <c r="C48" s="384" t="s">
        <v>516</v>
      </c>
      <c r="D48" s="384" t="s">
        <v>517</v>
      </c>
      <c r="E48" s="384" t="s">
        <v>579</v>
      </c>
      <c r="F48" s="384" t="s">
        <v>719</v>
      </c>
      <c r="G48" s="263">
        <v>45687</v>
      </c>
      <c r="H48" s="263">
        <v>45387.35</v>
      </c>
      <c r="I48" s="263">
        <v>215639</v>
      </c>
    </row>
    <row r="49" spans="1:9">
      <c r="A49" s="382" t="s">
        <v>718</v>
      </c>
      <c r="B49" s="383">
        <v>2017</v>
      </c>
      <c r="C49" s="384" t="s">
        <v>516</v>
      </c>
      <c r="D49" s="384" t="s">
        <v>517</v>
      </c>
      <c r="E49" s="384" t="s">
        <v>579</v>
      </c>
      <c r="F49" s="384" t="s">
        <v>719</v>
      </c>
      <c r="G49" s="263">
        <v>48351</v>
      </c>
      <c r="H49" s="263">
        <v>47870.65</v>
      </c>
      <c r="I49" s="263">
        <v>229234</v>
      </c>
    </row>
    <row r="50" spans="1:9">
      <c r="A50" s="382" t="s">
        <v>718</v>
      </c>
      <c r="B50" s="383">
        <v>2018</v>
      </c>
      <c r="C50" s="384" t="s">
        <v>516</v>
      </c>
      <c r="D50" s="384" t="s">
        <v>517</v>
      </c>
      <c r="E50" s="384" t="s">
        <v>579</v>
      </c>
      <c r="F50" s="384" t="s">
        <v>719</v>
      </c>
      <c r="G50" s="263">
        <v>59531</v>
      </c>
      <c r="H50" s="263">
        <v>59328.76</v>
      </c>
      <c r="I50" s="263">
        <v>265595</v>
      </c>
    </row>
    <row r="51" spans="1:9">
      <c r="A51" s="382" t="s">
        <v>718</v>
      </c>
      <c r="B51" s="383">
        <v>2019</v>
      </c>
      <c r="C51" s="384" t="s">
        <v>516</v>
      </c>
      <c r="D51" s="384" t="s">
        <v>517</v>
      </c>
      <c r="E51" s="384" t="s">
        <v>579</v>
      </c>
      <c r="F51" s="384" t="s">
        <v>719</v>
      </c>
      <c r="G51" s="263">
        <v>55256</v>
      </c>
      <c r="H51" s="263">
        <v>55280.49</v>
      </c>
      <c r="I51" s="263">
        <v>260174</v>
      </c>
    </row>
    <row r="52" spans="1:9">
      <c r="A52" s="382" t="s">
        <v>720</v>
      </c>
      <c r="B52" s="383">
        <v>2009</v>
      </c>
      <c r="C52" s="384" t="s">
        <v>721</v>
      </c>
      <c r="D52" s="384" t="s">
        <v>521</v>
      </c>
      <c r="E52" s="384" t="s">
        <v>582</v>
      </c>
      <c r="F52" s="384" t="s">
        <v>712</v>
      </c>
      <c r="G52" s="263">
        <v>4636.5150000000003</v>
      </c>
      <c r="H52" s="263">
        <v>4764.5649999999996</v>
      </c>
      <c r="I52" s="263">
        <v>14214.196</v>
      </c>
    </row>
    <row r="53" spans="1:9">
      <c r="A53" s="382" t="s">
        <v>720</v>
      </c>
      <c r="B53" s="383">
        <v>2010</v>
      </c>
      <c r="C53" s="384" t="s">
        <v>721</v>
      </c>
      <c r="D53" s="384" t="s">
        <v>521</v>
      </c>
      <c r="E53" s="384" t="s">
        <v>582</v>
      </c>
      <c r="F53" s="384" t="s">
        <v>712</v>
      </c>
      <c r="G53" s="263">
        <v>4178</v>
      </c>
      <c r="H53" s="263">
        <v>4381.45</v>
      </c>
      <c r="I53" s="263">
        <v>15638</v>
      </c>
    </row>
    <row r="54" spans="1:9">
      <c r="A54" s="382" t="s">
        <v>720</v>
      </c>
      <c r="B54" s="383">
        <v>2011</v>
      </c>
      <c r="C54" s="384" t="s">
        <v>721</v>
      </c>
      <c r="D54" s="384" t="s">
        <v>521</v>
      </c>
      <c r="E54" s="384" t="s">
        <v>582</v>
      </c>
      <c r="F54" s="384" t="s">
        <v>712</v>
      </c>
      <c r="G54" s="263">
        <v>3433</v>
      </c>
      <c r="H54" s="263">
        <v>4979.3500000000004</v>
      </c>
      <c r="I54" s="263">
        <v>17444</v>
      </c>
    </row>
    <row r="55" spans="1:9">
      <c r="A55" s="382" t="s">
        <v>720</v>
      </c>
      <c r="B55" s="383">
        <v>2012</v>
      </c>
      <c r="C55" s="384" t="s">
        <v>721</v>
      </c>
      <c r="D55" s="384" t="s">
        <v>521</v>
      </c>
      <c r="E55" s="384" t="s">
        <v>582</v>
      </c>
      <c r="F55" s="384" t="s">
        <v>712</v>
      </c>
      <c r="G55" s="263">
        <v>5275</v>
      </c>
      <c r="H55" s="263">
        <v>5684.5</v>
      </c>
      <c r="I55" s="263">
        <v>18380</v>
      </c>
    </row>
    <row r="56" spans="1:9">
      <c r="A56" s="382" t="s">
        <v>720</v>
      </c>
      <c r="B56" s="383">
        <v>2013</v>
      </c>
      <c r="C56" s="384" t="s">
        <v>721</v>
      </c>
      <c r="D56" s="384" t="s">
        <v>521</v>
      </c>
      <c r="E56" s="384" t="s">
        <v>582</v>
      </c>
      <c r="F56" s="384" t="s">
        <v>712</v>
      </c>
      <c r="G56" s="263">
        <v>4128</v>
      </c>
      <c r="H56" s="263">
        <v>4696</v>
      </c>
      <c r="I56" s="263">
        <v>18790</v>
      </c>
    </row>
    <row r="57" spans="1:9">
      <c r="A57" s="382" t="s">
        <v>720</v>
      </c>
      <c r="B57" s="383">
        <v>2014</v>
      </c>
      <c r="C57" s="384" t="s">
        <v>721</v>
      </c>
      <c r="D57" s="384" t="s">
        <v>521</v>
      </c>
      <c r="E57" s="384" t="s">
        <v>582</v>
      </c>
      <c r="F57" s="384" t="s">
        <v>712</v>
      </c>
      <c r="G57" s="263">
        <v>1774</v>
      </c>
      <c r="H57" s="263">
        <v>5169</v>
      </c>
      <c r="I57" s="263">
        <v>19960</v>
      </c>
    </row>
    <row r="58" spans="1:9">
      <c r="A58" s="382" t="s">
        <v>720</v>
      </c>
      <c r="B58" s="383">
        <v>2015</v>
      </c>
      <c r="C58" s="384" t="s">
        <v>721</v>
      </c>
      <c r="D58" s="384" t="s">
        <v>521</v>
      </c>
      <c r="E58" s="384" t="s">
        <v>582</v>
      </c>
      <c r="F58" s="384" t="s">
        <v>712</v>
      </c>
      <c r="G58" s="263">
        <v>5118</v>
      </c>
      <c r="H58" s="263">
        <v>6706</v>
      </c>
      <c r="I58" s="263">
        <v>22859</v>
      </c>
    </row>
    <row r="59" spans="1:9">
      <c r="A59" s="382" t="s">
        <v>720</v>
      </c>
      <c r="B59" s="383">
        <v>2016</v>
      </c>
      <c r="C59" s="384" t="s">
        <v>721</v>
      </c>
      <c r="D59" s="384" t="s">
        <v>521</v>
      </c>
      <c r="E59" s="384" t="s">
        <v>582</v>
      </c>
      <c r="F59" s="384" t="s">
        <v>712</v>
      </c>
      <c r="G59" s="263">
        <v>5923</v>
      </c>
      <c r="H59" s="263">
        <v>7259</v>
      </c>
      <c r="I59" s="263">
        <v>25638</v>
      </c>
    </row>
    <row r="60" spans="1:9">
      <c r="A60" s="382" t="s">
        <v>720</v>
      </c>
      <c r="B60" s="383">
        <v>2017</v>
      </c>
      <c r="C60" s="384" t="s">
        <v>721</v>
      </c>
      <c r="D60" s="384" t="s">
        <v>521</v>
      </c>
      <c r="E60" s="384" t="s">
        <v>582</v>
      </c>
      <c r="F60" s="384" t="s">
        <v>712</v>
      </c>
      <c r="G60" s="263">
        <v>5283</v>
      </c>
      <c r="H60" s="263">
        <v>8176</v>
      </c>
      <c r="I60" s="263">
        <v>28216</v>
      </c>
    </row>
    <row r="61" spans="1:9">
      <c r="A61" s="382" t="s">
        <v>720</v>
      </c>
      <c r="B61" s="383">
        <v>2018</v>
      </c>
      <c r="C61" s="384" t="s">
        <v>721</v>
      </c>
      <c r="D61" s="384" t="s">
        <v>521</v>
      </c>
      <c r="E61" s="384" t="s">
        <v>582</v>
      </c>
      <c r="F61" s="384" t="s">
        <v>712</v>
      </c>
      <c r="G61" s="263">
        <v>5657</v>
      </c>
      <c r="H61" s="263">
        <v>11189</v>
      </c>
      <c r="I61" s="263">
        <v>32753</v>
      </c>
    </row>
    <row r="62" spans="1:9">
      <c r="A62" s="382" t="s">
        <v>722</v>
      </c>
      <c r="B62" s="383">
        <v>2009</v>
      </c>
      <c r="C62" s="384" t="s">
        <v>723</v>
      </c>
      <c r="D62" s="384" t="s">
        <v>521</v>
      </c>
      <c r="E62" s="384" t="s">
        <v>724</v>
      </c>
      <c r="F62" s="384" t="s">
        <v>712</v>
      </c>
      <c r="G62" s="263">
        <v>503.39699999999999</v>
      </c>
      <c r="H62" s="263">
        <v>521.84770000000003</v>
      </c>
      <c r="I62" s="263">
        <v>71759.990000000005</v>
      </c>
    </row>
    <row r="63" spans="1:9">
      <c r="A63" s="382" t="s">
        <v>722</v>
      </c>
      <c r="B63" s="383">
        <v>2010</v>
      </c>
      <c r="C63" s="384" t="s">
        <v>723</v>
      </c>
      <c r="D63" s="384" t="s">
        <v>521</v>
      </c>
      <c r="E63" s="384" t="s">
        <v>724</v>
      </c>
      <c r="F63" s="384" t="s">
        <v>712</v>
      </c>
      <c r="G63" s="263">
        <v>636.74800000000005</v>
      </c>
      <c r="H63" s="263">
        <v>616.16869999999994</v>
      </c>
      <c r="I63" s="263">
        <v>77776.460000000006</v>
      </c>
    </row>
    <row r="64" spans="1:9">
      <c r="A64" s="382" t="s">
        <v>722</v>
      </c>
      <c r="B64" s="383">
        <v>2011</v>
      </c>
      <c r="C64" s="384" t="s">
        <v>723</v>
      </c>
      <c r="D64" s="384" t="s">
        <v>521</v>
      </c>
      <c r="E64" s="384" t="s">
        <v>724</v>
      </c>
      <c r="F64" s="384" t="s">
        <v>712</v>
      </c>
      <c r="G64" s="263">
        <v>706.62400000000002</v>
      </c>
      <c r="H64" s="263">
        <v>720.66099999999994</v>
      </c>
      <c r="I64" s="263">
        <v>78695.659</v>
      </c>
    </row>
    <row r="65" spans="1:9">
      <c r="A65" s="382" t="s">
        <v>722</v>
      </c>
      <c r="B65" s="383">
        <v>2012</v>
      </c>
      <c r="C65" s="384" t="s">
        <v>723</v>
      </c>
      <c r="D65" s="384" t="s">
        <v>521</v>
      </c>
      <c r="E65" s="384" t="s">
        <v>724</v>
      </c>
      <c r="F65" s="384" t="s">
        <v>712</v>
      </c>
      <c r="G65" s="263">
        <v>718.98599999999999</v>
      </c>
      <c r="H65" s="263">
        <v>782.04470000000003</v>
      </c>
      <c r="I65" s="263">
        <v>78080.805999999997</v>
      </c>
    </row>
    <row r="66" spans="1:9">
      <c r="A66" s="382" t="s">
        <v>722</v>
      </c>
      <c r="B66" s="383">
        <v>2013</v>
      </c>
      <c r="C66" s="384" t="s">
        <v>723</v>
      </c>
      <c r="D66" s="384" t="s">
        <v>521</v>
      </c>
      <c r="E66" s="384" t="s">
        <v>724</v>
      </c>
      <c r="F66" s="384" t="s">
        <v>712</v>
      </c>
      <c r="G66" s="263">
        <v>433.70699999999999</v>
      </c>
      <c r="H66" s="263">
        <v>493.80349999999999</v>
      </c>
      <c r="I66" s="263">
        <v>87959.167000000001</v>
      </c>
    </row>
    <row r="67" spans="1:9">
      <c r="A67" s="382" t="s">
        <v>722</v>
      </c>
      <c r="B67" s="383">
        <v>2014</v>
      </c>
      <c r="C67" s="384" t="s">
        <v>723</v>
      </c>
      <c r="D67" s="384" t="s">
        <v>521</v>
      </c>
      <c r="E67" s="384" t="s">
        <v>724</v>
      </c>
      <c r="F67" s="384" t="s">
        <v>712</v>
      </c>
      <c r="G67" s="263">
        <v>274.23</v>
      </c>
      <c r="H67" s="263">
        <v>292.08100000000002</v>
      </c>
      <c r="I67" s="263">
        <v>119569.12699999999</v>
      </c>
    </row>
    <row r="68" spans="1:9">
      <c r="A68" s="382" t="s">
        <v>722</v>
      </c>
      <c r="B68" s="383">
        <v>2015</v>
      </c>
      <c r="C68" s="384" t="s">
        <v>723</v>
      </c>
      <c r="D68" s="384" t="s">
        <v>521</v>
      </c>
      <c r="E68" s="384" t="s">
        <v>724</v>
      </c>
      <c r="F68" s="384" t="s">
        <v>712</v>
      </c>
      <c r="G68" s="263">
        <v>-138.16499999999999</v>
      </c>
      <c r="H68" s="263">
        <v>-96.311300000000003</v>
      </c>
      <c r="I68" s="263">
        <v>135961.80300000001</v>
      </c>
    </row>
    <row r="69" spans="1:9">
      <c r="A69" s="382" t="s">
        <v>722</v>
      </c>
      <c r="B69" s="383">
        <v>2016</v>
      </c>
      <c r="C69" s="384" t="s">
        <v>723</v>
      </c>
      <c r="D69" s="384" t="s">
        <v>521</v>
      </c>
      <c r="E69" s="384" t="s">
        <v>724</v>
      </c>
      <c r="F69" s="384" t="s">
        <v>712</v>
      </c>
      <c r="G69" s="263">
        <v>1427.9290000000001</v>
      </c>
      <c r="H69" s="263">
        <v>1438.047</v>
      </c>
      <c r="I69" s="263">
        <v>146849.68599999999</v>
      </c>
    </row>
    <row r="70" spans="1:9">
      <c r="A70" s="382" t="s">
        <v>722</v>
      </c>
      <c r="B70" s="383">
        <v>2017</v>
      </c>
      <c r="C70" s="384" t="s">
        <v>723</v>
      </c>
      <c r="D70" s="384" t="s">
        <v>521</v>
      </c>
      <c r="E70" s="384" t="s">
        <v>724</v>
      </c>
      <c r="F70" s="384" t="s">
        <v>712</v>
      </c>
      <c r="G70" s="263">
        <v>364.48399999999998</v>
      </c>
      <c r="H70" s="263">
        <v>1250.9829999999999</v>
      </c>
      <c r="I70" s="263">
        <v>153143.826</v>
      </c>
    </row>
    <row r="71" spans="1:9">
      <c r="A71" s="382" t="s">
        <v>722</v>
      </c>
      <c r="B71" s="383">
        <v>2018</v>
      </c>
      <c r="C71" s="384" t="s">
        <v>723</v>
      </c>
      <c r="D71" s="384" t="s">
        <v>521</v>
      </c>
      <c r="E71" s="384" t="s">
        <v>724</v>
      </c>
      <c r="F71" s="384" t="s">
        <v>712</v>
      </c>
      <c r="G71" s="263">
        <v>1658.405</v>
      </c>
      <c r="H71" s="263">
        <v>1184.723</v>
      </c>
      <c r="I71" s="263">
        <v>167939.63500000001</v>
      </c>
    </row>
    <row r="72" spans="1:9">
      <c r="A72" s="382" t="s">
        <v>722</v>
      </c>
      <c r="B72" s="383">
        <v>2019</v>
      </c>
      <c r="C72" s="384" t="s">
        <v>723</v>
      </c>
      <c r="D72" s="384" t="s">
        <v>521</v>
      </c>
      <c r="E72" s="384" t="s">
        <v>724</v>
      </c>
      <c r="F72" s="384" t="s">
        <v>712</v>
      </c>
      <c r="G72" s="263">
        <v>855.36500000000001</v>
      </c>
      <c r="H72" s="263">
        <v>1385.93</v>
      </c>
      <c r="I72" s="263">
        <v>179589.12100000001</v>
      </c>
    </row>
    <row r="73" spans="1:9">
      <c r="A73" s="382" t="s">
        <v>725</v>
      </c>
      <c r="B73" s="383">
        <v>2009</v>
      </c>
      <c r="C73" s="384" t="s">
        <v>726</v>
      </c>
      <c r="D73" s="384" t="s">
        <v>521</v>
      </c>
      <c r="E73" s="384" t="s">
        <v>581</v>
      </c>
      <c r="F73" s="384" t="s">
        <v>712</v>
      </c>
      <c r="G73" s="263">
        <v>-31.597000000000001</v>
      </c>
      <c r="H73" s="263">
        <v>-31.8005</v>
      </c>
      <c r="I73" s="263">
        <v>73.209999999999994</v>
      </c>
    </row>
    <row r="74" spans="1:9">
      <c r="A74" s="382" t="s">
        <v>725</v>
      </c>
      <c r="B74" s="383">
        <v>2010</v>
      </c>
      <c r="C74" s="384" t="s">
        <v>726</v>
      </c>
      <c r="D74" s="384" t="s">
        <v>521</v>
      </c>
      <c r="E74" s="384" t="s">
        <v>581</v>
      </c>
      <c r="F74" s="384" t="s">
        <v>712</v>
      </c>
      <c r="G74" s="263">
        <v>-19.024000000000001</v>
      </c>
      <c r="H74" s="263">
        <v>-23.1769</v>
      </c>
      <c r="I74" s="263">
        <v>85.712999999999994</v>
      </c>
    </row>
    <row r="75" spans="1:9">
      <c r="A75" s="382" t="s">
        <v>725</v>
      </c>
      <c r="B75" s="383">
        <v>2011</v>
      </c>
      <c r="C75" s="384" t="s">
        <v>726</v>
      </c>
      <c r="D75" s="384" t="s">
        <v>521</v>
      </c>
      <c r="E75" s="384" t="s">
        <v>581</v>
      </c>
      <c r="F75" s="384" t="s">
        <v>712</v>
      </c>
      <c r="G75" s="263">
        <v>-11.755000000000001</v>
      </c>
      <c r="H75" s="263">
        <v>-12.051399999999999</v>
      </c>
      <c r="I75" s="263">
        <v>101.151</v>
      </c>
    </row>
    <row r="76" spans="1:9">
      <c r="A76" s="382" t="s">
        <v>725</v>
      </c>
      <c r="B76" s="383">
        <v>2012</v>
      </c>
      <c r="C76" s="384" t="s">
        <v>726</v>
      </c>
      <c r="D76" s="384" t="s">
        <v>521</v>
      </c>
      <c r="E76" s="384" t="s">
        <v>581</v>
      </c>
      <c r="F76" s="384" t="s">
        <v>712</v>
      </c>
      <c r="G76" s="263">
        <v>1.4950000000000001</v>
      </c>
      <c r="H76" s="263">
        <v>0.83399999999999996</v>
      </c>
      <c r="I76" s="263">
        <v>126.375</v>
      </c>
    </row>
    <row r="77" spans="1:9">
      <c r="A77" s="382" t="s">
        <v>725</v>
      </c>
      <c r="B77" s="383">
        <v>2013</v>
      </c>
      <c r="C77" s="384" t="s">
        <v>726</v>
      </c>
      <c r="D77" s="384" t="s">
        <v>521</v>
      </c>
      <c r="E77" s="384" t="s">
        <v>581</v>
      </c>
      <c r="F77" s="384" t="s">
        <v>712</v>
      </c>
      <c r="G77" s="263">
        <v>15.013999999999999</v>
      </c>
      <c r="H77" s="263">
        <v>17.029</v>
      </c>
      <c r="I77" s="263">
        <v>158.124</v>
      </c>
    </row>
    <row r="78" spans="1:9">
      <c r="A78" s="382" t="s">
        <v>725</v>
      </c>
      <c r="B78" s="383">
        <v>2014</v>
      </c>
      <c r="C78" s="384" t="s">
        <v>726</v>
      </c>
      <c r="D78" s="384" t="s">
        <v>521</v>
      </c>
      <c r="E78" s="384" t="s">
        <v>581</v>
      </c>
      <c r="F78" s="384" t="s">
        <v>712</v>
      </c>
      <c r="G78" s="263">
        <v>7.351</v>
      </c>
      <c r="H78" s="263">
        <v>11.381</v>
      </c>
      <c r="I78" s="263">
        <v>183.643</v>
      </c>
    </row>
    <row r="79" spans="1:9">
      <c r="A79" s="382" t="s">
        <v>725</v>
      </c>
      <c r="B79" s="383">
        <v>2015</v>
      </c>
      <c r="C79" s="384" t="s">
        <v>726</v>
      </c>
      <c r="D79" s="384" t="s">
        <v>521</v>
      </c>
      <c r="E79" s="384" t="s">
        <v>581</v>
      </c>
      <c r="F79" s="384" t="s">
        <v>712</v>
      </c>
      <c r="G79" s="263">
        <v>113.688</v>
      </c>
      <c r="H79" s="263">
        <v>27.902999999999999</v>
      </c>
      <c r="I79" s="263">
        <v>230.31100000000001</v>
      </c>
    </row>
    <row r="80" spans="1:9">
      <c r="A80" s="382" t="s">
        <v>725</v>
      </c>
      <c r="B80" s="383">
        <v>2016</v>
      </c>
      <c r="C80" s="384" t="s">
        <v>726</v>
      </c>
      <c r="D80" s="384" t="s">
        <v>521</v>
      </c>
      <c r="E80" s="384" t="s">
        <v>581</v>
      </c>
      <c r="F80" s="384" t="s">
        <v>712</v>
      </c>
      <c r="G80" s="263">
        <v>38.146999999999998</v>
      </c>
      <c r="H80" s="263">
        <v>38.146999999999998</v>
      </c>
      <c r="I80" s="263">
        <v>329.54300000000001</v>
      </c>
    </row>
    <row r="81" spans="1:9">
      <c r="A81" s="382" t="s">
        <v>725</v>
      </c>
      <c r="B81" s="383">
        <v>2017</v>
      </c>
      <c r="C81" s="384" t="s">
        <v>726</v>
      </c>
      <c r="D81" s="384" t="s">
        <v>521</v>
      </c>
      <c r="E81" s="384" t="s">
        <v>581</v>
      </c>
      <c r="F81" s="384" t="s">
        <v>712</v>
      </c>
      <c r="G81" s="263">
        <v>52.116</v>
      </c>
      <c r="H81" s="263">
        <v>55.216000000000001</v>
      </c>
      <c r="I81" s="263">
        <v>445.30399999999997</v>
      </c>
    </row>
    <row r="82" spans="1:9">
      <c r="A82" s="382" t="s">
        <v>725</v>
      </c>
      <c r="B82" s="383">
        <v>2018</v>
      </c>
      <c r="C82" s="384" t="s">
        <v>726</v>
      </c>
      <c r="D82" s="384" t="s">
        <v>521</v>
      </c>
      <c r="E82" s="384" t="s">
        <v>581</v>
      </c>
      <c r="F82" s="384" t="s">
        <v>712</v>
      </c>
      <c r="G82" s="263">
        <v>112.17</v>
      </c>
      <c r="H82" s="263">
        <v>90.212999999999994</v>
      </c>
      <c r="I82" s="263">
        <v>593.74900000000002</v>
      </c>
    </row>
    <row r="83" spans="1:9">
      <c r="A83" s="382" t="s">
        <v>725</v>
      </c>
      <c r="B83" s="383">
        <v>2019</v>
      </c>
      <c r="C83" s="384" t="s">
        <v>726</v>
      </c>
      <c r="D83" s="384" t="s">
        <v>521</v>
      </c>
      <c r="E83" s="384" t="s">
        <v>581</v>
      </c>
      <c r="F83" s="384" t="s">
        <v>712</v>
      </c>
      <c r="G83" s="263">
        <v>259.01600000000002</v>
      </c>
      <c r="H83" s="263">
        <v>235.38</v>
      </c>
      <c r="I83" s="263">
        <v>769.43200000000002</v>
      </c>
    </row>
    <row r="84" spans="1:9">
      <c r="A84" s="382" t="s">
        <v>727</v>
      </c>
      <c r="B84" s="383">
        <v>2009</v>
      </c>
      <c r="C84" s="384" t="s">
        <v>728</v>
      </c>
      <c r="D84" s="384" t="s">
        <v>521</v>
      </c>
      <c r="E84" s="384" t="s">
        <v>581</v>
      </c>
      <c r="F84" s="384" t="s">
        <v>712</v>
      </c>
      <c r="G84" s="263">
        <v>5745.8379999999997</v>
      </c>
      <c r="H84" s="263">
        <v>5766.8379999999997</v>
      </c>
      <c r="I84" s="263">
        <v>30764.706999999999</v>
      </c>
    </row>
    <row r="85" spans="1:9">
      <c r="A85" s="382" t="s">
        <v>727</v>
      </c>
      <c r="B85" s="383">
        <v>2010</v>
      </c>
      <c r="C85" s="384" t="s">
        <v>728</v>
      </c>
      <c r="D85" s="384" t="s">
        <v>521</v>
      </c>
      <c r="E85" s="384" t="s">
        <v>581</v>
      </c>
      <c r="F85" s="384" t="s">
        <v>712</v>
      </c>
      <c r="G85" s="263">
        <v>4626.1719999999996</v>
      </c>
      <c r="H85" s="263">
        <v>6501.1719999999996</v>
      </c>
      <c r="I85" s="263">
        <v>35166.720999999998</v>
      </c>
    </row>
    <row r="86" spans="1:9">
      <c r="A86" s="382" t="s">
        <v>727</v>
      </c>
      <c r="B86" s="383">
        <v>2011</v>
      </c>
      <c r="C86" s="384" t="s">
        <v>728</v>
      </c>
      <c r="D86" s="384" t="s">
        <v>521</v>
      </c>
      <c r="E86" s="384" t="s">
        <v>581</v>
      </c>
      <c r="F86" s="384" t="s">
        <v>712</v>
      </c>
      <c r="G86" s="263">
        <v>4728</v>
      </c>
      <c r="H86" s="263">
        <v>3729</v>
      </c>
      <c r="I86" s="263">
        <v>21407</v>
      </c>
    </row>
    <row r="87" spans="1:9">
      <c r="A87" s="382" t="s">
        <v>727</v>
      </c>
      <c r="B87" s="383">
        <v>2012</v>
      </c>
      <c r="C87" s="384" t="s">
        <v>728</v>
      </c>
      <c r="D87" s="384" t="s">
        <v>521</v>
      </c>
      <c r="E87" s="384" t="s">
        <v>581</v>
      </c>
      <c r="F87" s="384" t="s">
        <v>712</v>
      </c>
      <c r="G87" s="263">
        <v>5963</v>
      </c>
      <c r="H87" s="263">
        <v>1209.1500000000001</v>
      </c>
      <c r="I87" s="263">
        <v>19050</v>
      </c>
    </row>
    <row r="88" spans="1:9">
      <c r="A88" s="382" t="s">
        <v>727</v>
      </c>
      <c r="B88" s="383">
        <v>2013</v>
      </c>
      <c r="C88" s="384" t="s">
        <v>728</v>
      </c>
      <c r="D88" s="384" t="s">
        <v>521</v>
      </c>
      <c r="E88" s="384" t="s">
        <v>581</v>
      </c>
      <c r="F88" s="384" t="s">
        <v>712</v>
      </c>
      <c r="G88" s="263">
        <v>2576</v>
      </c>
      <c r="H88" s="263">
        <v>2110.9499999999998</v>
      </c>
      <c r="I88" s="263">
        <v>19657</v>
      </c>
    </row>
    <row r="89" spans="1:9">
      <c r="A89" s="382" t="s">
        <v>727</v>
      </c>
      <c r="B89" s="383">
        <v>2014</v>
      </c>
      <c r="C89" s="384" t="s">
        <v>728</v>
      </c>
      <c r="D89" s="384" t="s">
        <v>521</v>
      </c>
      <c r="E89" s="384" t="s">
        <v>581</v>
      </c>
      <c r="F89" s="384" t="s">
        <v>712</v>
      </c>
      <c r="G89" s="263">
        <v>2284</v>
      </c>
      <c r="H89" s="263">
        <v>2438.8000000000002</v>
      </c>
      <c r="I89" s="263">
        <v>20247</v>
      </c>
    </row>
    <row r="90" spans="1:9">
      <c r="A90" s="382" t="s">
        <v>727</v>
      </c>
      <c r="B90" s="383">
        <v>2015</v>
      </c>
      <c r="C90" s="384" t="s">
        <v>728</v>
      </c>
      <c r="D90" s="384" t="s">
        <v>521</v>
      </c>
      <c r="E90" s="384" t="s">
        <v>581</v>
      </c>
      <c r="F90" s="384" t="s">
        <v>712</v>
      </c>
      <c r="G90" s="263">
        <v>4423</v>
      </c>
      <c r="H90" s="263">
        <v>2606</v>
      </c>
      <c r="I90" s="263">
        <v>20405</v>
      </c>
    </row>
    <row r="91" spans="1:9">
      <c r="A91" s="382" t="s">
        <v>727</v>
      </c>
      <c r="B91" s="383">
        <v>2016</v>
      </c>
      <c r="C91" s="384" t="s">
        <v>728</v>
      </c>
      <c r="D91" s="384" t="s">
        <v>521</v>
      </c>
      <c r="E91" s="384" t="s">
        <v>581</v>
      </c>
      <c r="F91" s="384" t="s">
        <v>712</v>
      </c>
      <c r="G91" s="263">
        <v>1400</v>
      </c>
      <c r="H91" s="263">
        <v>1063</v>
      </c>
      <c r="I91" s="263">
        <v>20853</v>
      </c>
    </row>
    <row r="92" spans="1:9">
      <c r="A92" s="382" t="s">
        <v>727</v>
      </c>
      <c r="B92" s="383">
        <v>2017</v>
      </c>
      <c r="C92" s="384" t="s">
        <v>728</v>
      </c>
      <c r="D92" s="384" t="s">
        <v>521</v>
      </c>
      <c r="E92" s="384" t="s">
        <v>581</v>
      </c>
      <c r="F92" s="384" t="s">
        <v>712</v>
      </c>
      <c r="G92" s="263">
        <v>477</v>
      </c>
      <c r="H92" s="263">
        <v>2760.1826999999998</v>
      </c>
      <c r="I92" s="263">
        <v>27390</v>
      </c>
    </row>
    <row r="93" spans="1:9">
      <c r="A93" s="382" t="s">
        <v>727</v>
      </c>
      <c r="B93" s="383">
        <v>2018</v>
      </c>
      <c r="C93" s="384" t="s">
        <v>728</v>
      </c>
      <c r="D93" s="384" t="s">
        <v>521</v>
      </c>
      <c r="E93" s="384" t="s">
        <v>581</v>
      </c>
      <c r="F93" s="384" t="s">
        <v>712</v>
      </c>
      <c r="G93" s="263">
        <v>2368</v>
      </c>
      <c r="H93" s="263">
        <v>3182.38</v>
      </c>
      <c r="I93" s="263">
        <v>30578</v>
      </c>
    </row>
    <row r="94" spans="1:9">
      <c r="A94" s="382" t="s">
        <v>729</v>
      </c>
      <c r="B94" s="383">
        <v>2009</v>
      </c>
      <c r="C94" s="384" t="s">
        <v>518</v>
      </c>
      <c r="D94" s="384" t="s">
        <v>517</v>
      </c>
      <c r="E94" s="384" t="s">
        <v>580</v>
      </c>
      <c r="F94" s="384" t="s">
        <v>719</v>
      </c>
      <c r="G94" s="263">
        <v>1589.963</v>
      </c>
      <c r="H94" s="263">
        <v>1751.1077</v>
      </c>
      <c r="I94" s="263">
        <v>23170.968000000001</v>
      </c>
    </row>
    <row r="95" spans="1:9">
      <c r="A95" s="382" t="s">
        <v>729</v>
      </c>
      <c r="B95" s="383">
        <v>2010</v>
      </c>
      <c r="C95" s="384" t="s">
        <v>518</v>
      </c>
      <c r="D95" s="384" t="s">
        <v>517</v>
      </c>
      <c r="E95" s="384" t="s">
        <v>580</v>
      </c>
      <c r="F95" s="384" t="s">
        <v>719</v>
      </c>
      <c r="G95" s="263">
        <v>1780.6559999999999</v>
      </c>
      <c r="H95" s="263">
        <v>1786.8596</v>
      </c>
      <c r="I95" s="263">
        <v>23094.078000000001</v>
      </c>
    </row>
    <row r="96" spans="1:9">
      <c r="A96" s="382" t="s">
        <v>729</v>
      </c>
      <c r="B96" s="383">
        <v>2011</v>
      </c>
      <c r="C96" s="384" t="s">
        <v>518</v>
      </c>
      <c r="D96" s="384" t="s">
        <v>517</v>
      </c>
      <c r="E96" s="384" t="s">
        <v>580</v>
      </c>
      <c r="F96" s="384" t="s">
        <v>719</v>
      </c>
      <c r="G96" s="263">
        <v>2277.6770000000001</v>
      </c>
      <c r="H96" s="263">
        <v>2328.1208999999999</v>
      </c>
      <c r="I96" s="263">
        <v>27352.914000000001</v>
      </c>
    </row>
    <row r="97" spans="1:9">
      <c r="A97" s="382" t="s">
        <v>729</v>
      </c>
      <c r="B97" s="383">
        <v>2012</v>
      </c>
      <c r="C97" s="384" t="s">
        <v>518</v>
      </c>
      <c r="D97" s="384" t="s">
        <v>517</v>
      </c>
      <c r="E97" s="384" t="s">
        <v>580</v>
      </c>
      <c r="F97" s="384" t="s">
        <v>719</v>
      </c>
      <c r="G97" s="263">
        <v>2553.5100000000002</v>
      </c>
      <c r="H97" s="263">
        <v>2555.1669000000002</v>
      </c>
      <c r="I97" s="263">
        <v>29777.985000000001</v>
      </c>
    </row>
    <row r="98" spans="1:9">
      <c r="A98" s="382" t="s">
        <v>729</v>
      </c>
      <c r="B98" s="383">
        <v>2013</v>
      </c>
      <c r="C98" s="384" t="s">
        <v>518</v>
      </c>
      <c r="D98" s="384" t="s">
        <v>517</v>
      </c>
      <c r="E98" s="384" t="s">
        <v>580</v>
      </c>
      <c r="F98" s="384" t="s">
        <v>719</v>
      </c>
      <c r="G98" s="263">
        <v>3281.8780000000002</v>
      </c>
      <c r="H98" s="263">
        <v>2764.9949999999999</v>
      </c>
      <c r="I98" s="263">
        <v>30394.285</v>
      </c>
    </row>
    <row r="99" spans="1:9">
      <c r="A99" s="382" t="s">
        <v>729</v>
      </c>
      <c r="B99" s="383">
        <v>2014</v>
      </c>
      <c r="C99" s="384" t="s">
        <v>518</v>
      </c>
      <c r="D99" s="384" t="s">
        <v>517</v>
      </c>
      <c r="E99" s="384" t="s">
        <v>580</v>
      </c>
      <c r="F99" s="384" t="s">
        <v>719</v>
      </c>
      <c r="G99" s="263">
        <v>2941.498</v>
      </c>
      <c r="H99" s="263">
        <v>2929.7883000000002</v>
      </c>
      <c r="I99" s="263">
        <v>31874.678</v>
      </c>
    </row>
    <row r="100" spans="1:9">
      <c r="A100" s="382" t="s">
        <v>729</v>
      </c>
      <c r="B100" s="383">
        <v>2015</v>
      </c>
      <c r="C100" s="384" t="s">
        <v>518</v>
      </c>
      <c r="D100" s="384" t="s">
        <v>517</v>
      </c>
      <c r="E100" s="384" t="s">
        <v>580</v>
      </c>
      <c r="F100" s="384" t="s">
        <v>719</v>
      </c>
      <c r="G100" s="263">
        <v>3053.5810000000001</v>
      </c>
      <c r="H100" s="263">
        <v>3092.7249999999999</v>
      </c>
      <c r="I100" s="263">
        <v>32914.423999999999</v>
      </c>
    </row>
    <row r="101" spans="1:9">
      <c r="A101" s="382" t="s">
        <v>729</v>
      </c>
      <c r="B101" s="383">
        <v>2016</v>
      </c>
      <c r="C101" s="384" t="s">
        <v>518</v>
      </c>
      <c r="D101" s="384" t="s">
        <v>517</v>
      </c>
      <c r="E101" s="384" t="s">
        <v>580</v>
      </c>
      <c r="F101" s="384" t="s">
        <v>719</v>
      </c>
      <c r="G101" s="263">
        <v>4111.8919999999998</v>
      </c>
      <c r="H101" s="263">
        <v>3367.114</v>
      </c>
      <c r="I101" s="263">
        <v>34797.661</v>
      </c>
    </row>
    <row r="102" spans="1:9">
      <c r="A102" s="382" t="s">
        <v>729</v>
      </c>
      <c r="B102" s="383">
        <v>2017</v>
      </c>
      <c r="C102" s="384" t="s">
        <v>518</v>
      </c>
      <c r="D102" s="384" t="s">
        <v>517</v>
      </c>
      <c r="E102" s="384" t="s">
        <v>580</v>
      </c>
      <c r="F102" s="384" t="s">
        <v>719</v>
      </c>
      <c r="G102" s="263">
        <v>3445.1489999999999</v>
      </c>
      <c r="H102" s="263">
        <v>3756.8868000000002</v>
      </c>
      <c r="I102" s="263">
        <v>36765.478000000003</v>
      </c>
    </row>
    <row r="103" spans="1:9">
      <c r="A103" s="382" t="s">
        <v>729</v>
      </c>
      <c r="B103" s="383">
        <v>2018</v>
      </c>
      <c r="C103" s="384" t="s">
        <v>518</v>
      </c>
      <c r="D103" s="384" t="s">
        <v>517</v>
      </c>
      <c r="E103" s="384" t="s">
        <v>580</v>
      </c>
      <c r="F103" s="384" t="s">
        <v>719</v>
      </c>
      <c r="G103" s="263">
        <v>4059.9070000000002</v>
      </c>
      <c r="H103" s="263">
        <v>4322.0254999999997</v>
      </c>
      <c r="I103" s="263">
        <v>40992.534</v>
      </c>
    </row>
    <row r="104" spans="1:9">
      <c r="A104" s="382" t="s">
        <v>729</v>
      </c>
      <c r="B104" s="383">
        <v>2019</v>
      </c>
      <c r="C104" s="384" t="s">
        <v>518</v>
      </c>
      <c r="D104" s="384" t="s">
        <v>517</v>
      </c>
      <c r="E104" s="384" t="s">
        <v>580</v>
      </c>
      <c r="F104" s="384" t="s">
        <v>719</v>
      </c>
      <c r="G104" s="263">
        <v>4779.1120000000001</v>
      </c>
      <c r="H104" s="263">
        <v>9564.6198999999997</v>
      </c>
      <c r="I104" s="263">
        <v>43215.012999999999</v>
      </c>
    </row>
    <row r="105" spans="1:9">
      <c r="A105" s="382" t="s">
        <v>730</v>
      </c>
      <c r="B105" s="383">
        <v>2009</v>
      </c>
      <c r="C105" s="384" t="s">
        <v>731</v>
      </c>
      <c r="D105" s="384" t="s">
        <v>517</v>
      </c>
      <c r="E105" s="384" t="s">
        <v>589</v>
      </c>
      <c r="F105" s="384" t="s">
        <v>712</v>
      </c>
      <c r="G105" s="263">
        <v>386.50799999999998</v>
      </c>
      <c r="H105" s="263">
        <v>455.4905</v>
      </c>
      <c r="I105" s="263">
        <v>2945.8530000000001</v>
      </c>
    </row>
    <row r="106" spans="1:9">
      <c r="A106" s="382" t="s">
        <v>730</v>
      </c>
      <c r="B106" s="383">
        <v>2010</v>
      </c>
      <c r="C106" s="384" t="s">
        <v>731</v>
      </c>
      <c r="D106" s="384" t="s">
        <v>517</v>
      </c>
      <c r="E106" s="384" t="s">
        <v>589</v>
      </c>
      <c r="F106" s="384" t="s">
        <v>712</v>
      </c>
      <c r="G106" s="263">
        <v>774.68</v>
      </c>
      <c r="H106" s="263">
        <v>796.99469999999997</v>
      </c>
      <c r="I106" s="263">
        <v>3800</v>
      </c>
    </row>
    <row r="107" spans="1:9">
      <c r="A107" s="382" t="s">
        <v>730</v>
      </c>
      <c r="B107" s="383">
        <v>2011</v>
      </c>
      <c r="C107" s="384" t="s">
        <v>731</v>
      </c>
      <c r="D107" s="384" t="s">
        <v>517</v>
      </c>
      <c r="E107" s="384" t="s">
        <v>589</v>
      </c>
      <c r="F107" s="384" t="s">
        <v>712</v>
      </c>
      <c r="G107" s="263">
        <v>832.84699999999998</v>
      </c>
      <c r="H107" s="263">
        <v>899.7038</v>
      </c>
      <c r="I107" s="263">
        <v>4216.2579999999998</v>
      </c>
    </row>
    <row r="108" spans="1:9">
      <c r="A108" s="382" t="s">
        <v>730</v>
      </c>
      <c r="B108" s="383">
        <v>2012</v>
      </c>
      <c r="C108" s="384" t="s">
        <v>731</v>
      </c>
      <c r="D108" s="384" t="s">
        <v>517</v>
      </c>
      <c r="E108" s="384" t="s">
        <v>589</v>
      </c>
      <c r="F108" s="384" t="s">
        <v>712</v>
      </c>
      <c r="G108" s="263">
        <v>832.77499999999998</v>
      </c>
      <c r="H108" s="263">
        <v>822.0992</v>
      </c>
      <c r="I108" s="263">
        <v>4403.6769999999997</v>
      </c>
    </row>
    <row r="109" spans="1:9">
      <c r="A109" s="382" t="s">
        <v>730</v>
      </c>
      <c r="B109" s="383">
        <v>2013</v>
      </c>
      <c r="C109" s="384" t="s">
        <v>731</v>
      </c>
      <c r="D109" s="384" t="s">
        <v>517</v>
      </c>
      <c r="E109" s="384" t="s">
        <v>589</v>
      </c>
      <c r="F109" s="384" t="s">
        <v>712</v>
      </c>
      <c r="G109" s="263">
        <v>289.98500000000001</v>
      </c>
      <c r="H109" s="263">
        <v>313.59320000000002</v>
      </c>
      <c r="I109" s="263">
        <v>4055.24</v>
      </c>
    </row>
    <row r="110" spans="1:9">
      <c r="A110" s="382" t="s">
        <v>730</v>
      </c>
      <c r="B110" s="383">
        <v>2014</v>
      </c>
      <c r="C110" s="384" t="s">
        <v>731</v>
      </c>
      <c r="D110" s="384" t="s">
        <v>517</v>
      </c>
      <c r="E110" s="384" t="s">
        <v>589</v>
      </c>
      <c r="F110" s="384" t="s">
        <v>712</v>
      </c>
      <c r="G110" s="263">
        <v>268.39499999999998</v>
      </c>
      <c r="H110" s="263">
        <v>285.55540000000002</v>
      </c>
      <c r="I110" s="263">
        <v>4147.0649999999996</v>
      </c>
    </row>
    <row r="111" spans="1:9">
      <c r="A111" s="382" t="s">
        <v>730</v>
      </c>
      <c r="B111" s="383">
        <v>2015</v>
      </c>
      <c r="C111" s="384" t="s">
        <v>731</v>
      </c>
      <c r="D111" s="384" t="s">
        <v>517</v>
      </c>
      <c r="E111" s="384" t="s">
        <v>589</v>
      </c>
      <c r="F111" s="384" t="s">
        <v>712</v>
      </c>
      <c r="G111" s="263">
        <v>629.55100000000004</v>
      </c>
      <c r="H111" s="263">
        <v>610.32140000000004</v>
      </c>
      <c r="I111" s="263">
        <v>4795.5110000000004</v>
      </c>
    </row>
    <row r="112" spans="1:9">
      <c r="A112" s="382" t="s">
        <v>730</v>
      </c>
      <c r="B112" s="383">
        <v>2016</v>
      </c>
      <c r="C112" s="384" t="s">
        <v>731</v>
      </c>
      <c r="D112" s="384" t="s">
        <v>517</v>
      </c>
      <c r="E112" s="384" t="s">
        <v>589</v>
      </c>
      <c r="F112" s="384" t="s">
        <v>712</v>
      </c>
      <c r="G112" s="263">
        <v>1168.7819999999999</v>
      </c>
      <c r="H112" s="263">
        <v>1168.8264999999999</v>
      </c>
      <c r="I112" s="263">
        <v>5854.43</v>
      </c>
    </row>
    <row r="113" spans="1:9">
      <c r="A113" s="382" t="s">
        <v>730</v>
      </c>
      <c r="B113" s="383">
        <v>2017</v>
      </c>
      <c r="C113" s="384" t="s">
        <v>731</v>
      </c>
      <c r="D113" s="384" t="s">
        <v>517</v>
      </c>
      <c r="E113" s="384" t="s">
        <v>589</v>
      </c>
      <c r="F113" s="384" t="s">
        <v>712</v>
      </c>
      <c r="G113" s="263">
        <v>1693.954</v>
      </c>
      <c r="H113" s="263">
        <v>1687.6967999999999</v>
      </c>
      <c r="I113" s="263">
        <v>7301.5050000000001</v>
      </c>
    </row>
    <row r="114" spans="1:9">
      <c r="A114" s="382" t="s">
        <v>730</v>
      </c>
      <c r="B114" s="383">
        <v>2018</v>
      </c>
      <c r="C114" s="384" t="s">
        <v>731</v>
      </c>
      <c r="D114" s="384" t="s">
        <v>517</v>
      </c>
      <c r="E114" s="384" t="s">
        <v>589</v>
      </c>
      <c r="F114" s="384" t="s">
        <v>712</v>
      </c>
      <c r="G114" s="263">
        <v>2590.7739999999999</v>
      </c>
      <c r="H114" s="263">
        <v>2597.5981999999999</v>
      </c>
      <c r="I114" s="263">
        <v>9030.0079999999998</v>
      </c>
    </row>
    <row r="115" spans="1:9">
      <c r="A115" s="382" t="s">
        <v>730</v>
      </c>
      <c r="B115" s="383">
        <v>2019</v>
      </c>
      <c r="C115" s="384" t="s">
        <v>731</v>
      </c>
      <c r="D115" s="384" t="s">
        <v>517</v>
      </c>
      <c r="E115" s="384" t="s">
        <v>589</v>
      </c>
      <c r="F115" s="384" t="s">
        <v>712</v>
      </c>
      <c r="G115" s="263">
        <v>2951.4580000000001</v>
      </c>
      <c r="H115" s="263">
        <v>2910.0360000000001</v>
      </c>
      <c r="I115" s="263">
        <v>11171.297</v>
      </c>
    </row>
    <row r="116" spans="1:9">
      <c r="A116" s="382" t="s">
        <v>732</v>
      </c>
      <c r="B116" s="383">
        <v>2009</v>
      </c>
      <c r="C116" s="384" t="s">
        <v>733</v>
      </c>
      <c r="D116" s="384" t="s">
        <v>517</v>
      </c>
      <c r="E116" s="384" t="s">
        <v>586</v>
      </c>
      <c r="F116" s="384" t="s">
        <v>712</v>
      </c>
      <c r="G116" s="263">
        <v>247.77199999999999</v>
      </c>
      <c r="H116" s="263">
        <v>282.28440000000001</v>
      </c>
      <c r="I116" s="263">
        <v>2014.9079999999999</v>
      </c>
    </row>
    <row r="117" spans="1:9">
      <c r="A117" s="382" t="s">
        <v>732</v>
      </c>
      <c r="B117" s="383">
        <v>2010</v>
      </c>
      <c r="C117" s="384" t="s">
        <v>733</v>
      </c>
      <c r="D117" s="384" t="s">
        <v>517</v>
      </c>
      <c r="E117" s="384" t="s">
        <v>586</v>
      </c>
      <c r="F117" s="384" t="s">
        <v>712</v>
      </c>
      <c r="G117" s="263">
        <v>712.08399999999995</v>
      </c>
      <c r="H117" s="263">
        <v>721.93889999999999</v>
      </c>
      <c r="I117" s="263">
        <v>2761.5030000000002</v>
      </c>
    </row>
    <row r="118" spans="1:9">
      <c r="A118" s="382" t="s">
        <v>732</v>
      </c>
      <c r="B118" s="383">
        <v>2011</v>
      </c>
      <c r="C118" s="384" t="s">
        <v>733</v>
      </c>
      <c r="D118" s="384" t="s">
        <v>517</v>
      </c>
      <c r="E118" s="384" t="s">
        <v>586</v>
      </c>
      <c r="F118" s="384" t="s">
        <v>712</v>
      </c>
      <c r="G118" s="263">
        <v>867.39400000000001</v>
      </c>
      <c r="H118" s="263">
        <v>862.47929999999997</v>
      </c>
      <c r="I118" s="263">
        <v>2993.32</v>
      </c>
    </row>
    <row r="119" spans="1:9">
      <c r="A119" s="382" t="s">
        <v>732</v>
      </c>
      <c r="B119" s="383">
        <v>2012</v>
      </c>
      <c r="C119" s="384" t="s">
        <v>733</v>
      </c>
      <c r="D119" s="384" t="s">
        <v>517</v>
      </c>
      <c r="E119" s="384" t="s">
        <v>586</v>
      </c>
      <c r="F119" s="384" t="s">
        <v>712</v>
      </c>
      <c r="G119" s="263">
        <v>651.23599999999999</v>
      </c>
      <c r="H119" s="263">
        <v>654.76530000000002</v>
      </c>
      <c r="I119" s="263">
        <v>2701.1419999999998</v>
      </c>
    </row>
    <row r="120" spans="1:9">
      <c r="A120" s="382" t="s">
        <v>732</v>
      </c>
      <c r="B120" s="383">
        <v>2013</v>
      </c>
      <c r="C120" s="384" t="s">
        <v>733</v>
      </c>
      <c r="D120" s="384" t="s">
        <v>517</v>
      </c>
      <c r="E120" s="384" t="s">
        <v>586</v>
      </c>
      <c r="F120" s="384" t="s">
        <v>712</v>
      </c>
      <c r="G120" s="263">
        <v>673.48699999999997</v>
      </c>
      <c r="H120" s="263">
        <v>692.88819999999998</v>
      </c>
      <c r="I120" s="263">
        <v>2633.6889999999999</v>
      </c>
    </row>
    <row r="121" spans="1:9">
      <c r="A121" s="382" t="s">
        <v>732</v>
      </c>
      <c r="B121" s="383">
        <v>2014</v>
      </c>
      <c r="C121" s="384" t="s">
        <v>733</v>
      </c>
      <c r="D121" s="384" t="s">
        <v>517</v>
      </c>
      <c r="E121" s="384" t="s">
        <v>586</v>
      </c>
      <c r="F121" s="384" t="s">
        <v>712</v>
      </c>
      <c r="G121" s="263">
        <v>629.32000000000005</v>
      </c>
      <c r="H121" s="263">
        <v>732.08960000000002</v>
      </c>
      <c r="I121" s="263">
        <v>2864.7730000000001</v>
      </c>
    </row>
    <row r="122" spans="1:9">
      <c r="A122" s="382" t="s">
        <v>732</v>
      </c>
      <c r="B122" s="383">
        <v>2015</v>
      </c>
      <c r="C122" s="384" t="s">
        <v>733</v>
      </c>
      <c r="D122" s="384" t="s">
        <v>517</v>
      </c>
      <c r="E122" s="384" t="s">
        <v>586</v>
      </c>
      <c r="F122" s="384" t="s">
        <v>712</v>
      </c>
      <c r="G122" s="263">
        <v>696.87800000000004</v>
      </c>
      <c r="H122" s="263">
        <v>778.27700000000004</v>
      </c>
      <c r="I122" s="263">
        <v>3435.0920000000001</v>
      </c>
    </row>
    <row r="123" spans="1:9">
      <c r="A123" s="382" t="s">
        <v>732</v>
      </c>
      <c r="B123" s="383">
        <v>2016</v>
      </c>
      <c r="C123" s="384" t="s">
        <v>733</v>
      </c>
      <c r="D123" s="384" t="s">
        <v>517</v>
      </c>
      <c r="E123" s="384" t="s">
        <v>586</v>
      </c>
      <c r="F123" s="384" t="s">
        <v>712</v>
      </c>
      <c r="G123" s="263">
        <v>861.66399999999999</v>
      </c>
      <c r="H123" s="263">
        <v>924.2971</v>
      </c>
      <c r="I123" s="263">
        <v>3421.4090000000001</v>
      </c>
    </row>
    <row r="124" spans="1:9">
      <c r="A124" s="382" t="s">
        <v>732</v>
      </c>
      <c r="B124" s="383">
        <v>2017</v>
      </c>
      <c r="C124" s="384" t="s">
        <v>733</v>
      </c>
      <c r="D124" s="384" t="s">
        <v>517</v>
      </c>
      <c r="E124" s="384" t="s">
        <v>586</v>
      </c>
      <c r="F124" s="384" t="s">
        <v>712</v>
      </c>
      <c r="G124" s="263">
        <v>727.25900000000001</v>
      </c>
      <c r="H124" s="263">
        <v>1376.2565999999999</v>
      </c>
      <c r="I124" s="263">
        <v>5107.5029999999997</v>
      </c>
    </row>
    <row r="125" spans="1:9">
      <c r="A125" s="382" t="s">
        <v>732</v>
      </c>
      <c r="B125" s="383">
        <v>2018</v>
      </c>
      <c r="C125" s="384" t="s">
        <v>733</v>
      </c>
      <c r="D125" s="384" t="s">
        <v>517</v>
      </c>
      <c r="E125" s="384" t="s">
        <v>586</v>
      </c>
      <c r="F125" s="384" t="s">
        <v>712</v>
      </c>
      <c r="G125" s="263">
        <v>1506.98</v>
      </c>
      <c r="H125" s="263">
        <v>2101.0644000000002</v>
      </c>
      <c r="I125" s="263">
        <v>6224.6890000000003</v>
      </c>
    </row>
    <row r="126" spans="1:9">
      <c r="A126" s="382" t="s">
        <v>732</v>
      </c>
      <c r="B126" s="383">
        <v>2019</v>
      </c>
      <c r="C126" s="384" t="s">
        <v>733</v>
      </c>
      <c r="D126" s="384" t="s">
        <v>517</v>
      </c>
      <c r="E126" s="384" t="s">
        <v>586</v>
      </c>
      <c r="F126" s="384" t="s">
        <v>712</v>
      </c>
      <c r="G126" s="263">
        <v>1363.011</v>
      </c>
      <c r="H126" s="263">
        <v>1919.75</v>
      </c>
      <c r="I126" s="263">
        <v>5991.0649999999996</v>
      </c>
    </row>
    <row r="127" spans="1:9">
      <c r="A127" s="382" t="s">
        <v>734</v>
      </c>
      <c r="B127" s="383">
        <v>2009</v>
      </c>
      <c r="C127" s="384" t="s">
        <v>735</v>
      </c>
      <c r="D127" s="384" t="s">
        <v>736</v>
      </c>
      <c r="E127" s="384" t="s">
        <v>737</v>
      </c>
      <c r="F127" s="384" t="s">
        <v>712</v>
      </c>
      <c r="G127" s="263">
        <v>1684</v>
      </c>
      <c r="H127" s="263">
        <v>1676.2</v>
      </c>
      <c r="I127" s="263">
        <v>69207</v>
      </c>
    </row>
    <row r="128" spans="1:9">
      <c r="A128" s="382" t="s">
        <v>734</v>
      </c>
      <c r="B128" s="383">
        <v>2010</v>
      </c>
      <c r="C128" s="384" t="s">
        <v>735</v>
      </c>
      <c r="D128" s="384" t="s">
        <v>736</v>
      </c>
      <c r="E128" s="384" t="s">
        <v>737</v>
      </c>
      <c r="F128" s="384" t="s">
        <v>712</v>
      </c>
      <c r="G128" s="263">
        <v>1930</v>
      </c>
      <c r="H128" s="263">
        <v>1977.65</v>
      </c>
      <c r="I128" s="263">
        <v>61682</v>
      </c>
    </row>
    <row r="129" spans="1:9">
      <c r="A129" s="382" t="s">
        <v>734</v>
      </c>
      <c r="B129" s="383">
        <v>2011</v>
      </c>
      <c r="C129" s="384" t="s">
        <v>735</v>
      </c>
      <c r="D129" s="384" t="s">
        <v>736</v>
      </c>
      <c r="E129" s="384" t="s">
        <v>737</v>
      </c>
      <c r="F129" s="384" t="s">
        <v>712</v>
      </c>
      <c r="G129" s="263">
        <v>2036</v>
      </c>
      <c r="H129" s="263">
        <v>2000.9</v>
      </c>
      <c r="I129" s="263">
        <v>80676</v>
      </c>
    </row>
    <row r="130" spans="1:9">
      <c r="A130" s="382" t="s">
        <v>734</v>
      </c>
      <c r="B130" s="383">
        <v>2012</v>
      </c>
      <c r="C130" s="384" t="s">
        <v>735</v>
      </c>
      <c r="D130" s="384" t="s">
        <v>736</v>
      </c>
      <c r="E130" s="384" t="s">
        <v>737</v>
      </c>
      <c r="F130" s="384" t="s">
        <v>712</v>
      </c>
      <c r="G130" s="263">
        <v>1375</v>
      </c>
      <c r="H130" s="263">
        <v>1475.3</v>
      </c>
      <c r="I130" s="263">
        <v>90559</v>
      </c>
    </row>
    <row r="131" spans="1:9">
      <c r="A131" s="382" t="s">
        <v>734</v>
      </c>
      <c r="B131" s="383">
        <v>2013</v>
      </c>
      <c r="C131" s="384" t="s">
        <v>735</v>
      </c>
      <c r="D131" s="384" t="s">
        <v>736</v>
      </c>
      <c r="E131" s="384" t="s">
        <v>737</v>
      </c>
      <c r="F131" s="384" t="s">
        <v>712</v>
      </c>
      <c r="G131" s="263">
        <v>1342</v>
      </c>
      <c r="H131" s="263">
        <v>1420.81</v>
      </c>
      <c r="I131" s="263">
        <v>89804</v>
      </c>
    </row>
    <row r="132" spans="1:9">
      <c r="A132" s="382" t="s">
        <v>734</v>
      </c>
      <c r="B132" s="383">
        <v>2014</v>
      </c>
      <c r="C132" s="384" t="s">
        <v>735</v>
      </c>
      <c r="D132" s="384" t="s">
        <v>736</v>
      </c>
      <c r="E132" s="384" t="s">
        <v>737</v>
      </c>
      <c r="F132" s="384" t="s">
        <v>712</v>
      </c>
      <c r="G132" s="263">
        <v>2248</v>
      </c>
      <c r="H132" s="263">
        <v>2399.56</v>
      </c>
      <c r="I132" s="263">
        <v>81201</v>
      </c>
    </row>
    <row r="133" spans="1:9">
      <c r="A133" s="382" t="s">
        <v>734</v>
      </c>
      <c r="B133" s="383">
        <v>2015</v>
      </c>
      <c r="C133" s="384" t="s">
        <v>735</v>
      </c>
      <c r="D133" s="384" t="s">
        <v>736</v>
      </c>
      <c r="E133" s="384" t="s">
        <v>737</v>
      </c>
      <c r="F133" s="384" t="s">
        <v>712</v>
      </c>
      <c r="G133" s="263">
        <v>1849</v>
      </c>
      <c r="H133" s="263">
        <v>1622</v>
      </c>
      <c r="I133" s="263">
        <v>67702</v>
      </c>
    </row>
    <row r="134" spans="1:9">
      <c r="A134" s="382" t="s">
        <v>734</v>
      </c>
      <c r="B134" s="383">
        <v>2016</v>
      </c>
      <c r="C134" s="384" t="s">
        <v>735</v>
      </c>
      <c r="D134" s="384" t="s">
        <v>736</v>
      </c>
      <c r="E134" s="384" t="s">
        <v>737</v>
      </c>
      <c r="F134" s="384" t="s">
        <v>712</v>
      </c>
      <c r="G134" s="263">
        <v>1279</v>
      </c>
      <c r="H134" s="263">
        <v>1264</v>
      </c>
      <c r="I134" s="263">
        <v>62346</v>
      </c>
    </row>
    <row r="135" spans="1:9">
      <c r="A135" s="382" t="s">
        <v>734</v>
      </c>
      <c r="B135" s="383">
        <v>2017</v>
      </c>
      <c r="C135" s="384" t="s">
        <v>735</v>
      </c>
      <c r="D135" s="384" t="s">
        <v>736</v>
      </c>
      <c r="E135" s="384" t="s">
        <v>737</v>
      </c>
      <c r="F135" s="384" t="s">
        <v>712</v>
      </c>
      <c r="G135" s="263">
        <v>1595</v>
      </c>
      <c r="H135" s="263">
        <v>1390</v>
      </c>
      <c r="I135" s="263">
        <v>60828</v>
      </c>
    </row>
    <row r="136" spans="1:9">
      <c r="A136" s="382" t="s">
        <v>734</v>
      </c>
      <c r="B136" s="383">
        <v>2018</v>
      </c>
      <c r="C136" s="384" t="s">
        <v>735</v>
      </c>
      <c r="D136" s="384" t="s">
        <v>736</v>
      </c>
      <c r="E136" s="384" t="s">
        <v>737</v>
      </c>
      <c r="F136" s="384" t="s">
        <v>712</v>
      </c>
      <c r="G136" s="263">
        <v>1810</v>
      </c>
      <c r="H136" s="263">
        <v>1996</v>
      </c>
      <c r="I136" s="263">
        <v>64341</v>
      </c>
    </row>
    <row r="137" spans="1:9">
      <c r="A137" s="382" t="s">
        <v>738</v>
      </c>
      <c r="B137" s="383">
        <v>2009</v>
      </c>
      <c r="C137" s="384" t="s">
        <v>739</v>
      </c>
      <c r="D137" s="384" t="s">
        <v>517</v>
      </c>
      <c r="E137" s="384" t="s">
        <v>580</v>
      </c>
      <c r="F137" s="384" t="s">
        <v>712</v>
      </c>
      <c r="G137" s="263">
        <v>1332.6</v>
      </c>
      <c r="H137" s="263">
        <v>1223.625</v>
      </c>
      <c r="I137" s="263">
        <v>8838.4</v>
      </c>
    </row>
    <row r="138" spans="1:9">
      <c r="A138" s="382" t="s">
        <v>738</v>
      </c>
      <c r="B138" s="383">
        <v>2010</v>
      </c>
      <c r="C138" s="384" t="s">
        <v>739</v>
      </c>
      <c r="D138" s="384" t="s">
        <v>517</v>
      </c>
      <c r="E138" s="384" t="s">
        <v>580</v>
      </c>
      <c r="F138" s="384" t="s">
        <v>712</v>
      </c>
      <c r="G138" s="263">
        <v>1211.4000000000001</v>
      </c>
      <c r="H138" s="263">
        <v>1205.4349999999999</v>
      </c>
      <c r="I138" s="263">
        <v>8927.7000000000007</v>
      </c>
    </row>
    <row r="139" spans="1:9">
      <c r="A139" s="382" t="s">
        <v>738</v>
      </c>
      <c r="B139" s="383">
        <v>2011</v>
      </c>
      <c r="C139" s="384" t="s">
        <v>739</v>
      </c>
      <c r="D139" s="384" t="s">
        <v>517</v>
      </c>
      <c r="E139" s="384" t="s">
        <v>580</v>
      </c>
      <c r="F139" s="384" t="s">
        <v>712</v>
      </c>
      <c r="G139" s="263">
        <v>1254.2</v>
      </c>
      <c r="H139" s="263">
        <v>1229.075</v>
      </c>
      <c r="I139" s="263">
        <v>9833</v>
      </c>
    </row>
    <row r="140" spans="1:9">
      <c r="A140" s="382" t="s">
        <v>738</v>
      </c>
      <c r="B140" s="383">
        <v>2012</v>
      </c>
      <c r="C140" s="384" t="s">
        <v>739</v>
      </c>
      <c r="D140" s="384" t="s">
        <v>517</v>
      </c>
      <c r="E140" s="384" t="s">
        <v>580</v>
      </c>
      <c r="F140" s="384" t="s">
        <v>712</v>
      </c>
      <c r="G140" s="263">
        <v>1388.5</v>
      </c>
      <c r="H140" s="263">
        <v>1321.64</v>
      </c>
      <c r="I140" s="263">
        <v>10595.4</v>
      </c>
    </row>
    <row r="141" spans="1:9">
      <c r="A141" s="382" t="s">
        <v>738</v>
      </c>
      <c r="B141" s="383">
        <v>2013</v>
      </c>
      <c r="C141" s="384" t="s">
        <v>739</v>
      </c>
      <c r="D141" s="384" t="s">
        <v>517</v>
      </c>
      <c r="E141" s="384" t="s">
        <v>580</v>
      </c>
      <c r="F141" s="384" t="s">
        <v>712</v>
      </c>
      <c r="G141" s="263">
        <v>1405.8</v>
      </c>
      <c r="H141" s="263">
        <v>1144.8800000000001</v>
      </c>
      <c r="I141" s="263">
        <v>9442</v>
      </c>
    </row>
    <row r="142" spans="1:9">
      <c r="A142" s="382" t="s">
        <v>738</v>
      </c>
      <c r="B142" s="383">
        <v>2014</v>
      </c>
      <c r="C142" s="384" t="s">
        <v>739</v>
      </c>
      <c r="D142" s="384" t="s">
        <v>517</v>
      </c>
      <c r="E142" s="384" t="s">
        <v>580</v>
      </c>
      <c r="F142" s="384" t="s">
        <v>712</v>
      </c>
      <c r="G142" s="263">
        <v>1515.9</v>
      </c>
      <c r="H142" s="263">
        <v>1231.875</v>
      </c>
      <c r="I142" s="263">
        <v>10226.4</v>
      </c>
    </row>
    <row r="143" spans="1:9">
      <c r="A143" s="382" t="s">
        <v>738</v>
      </c>
      <c r="B143" s="383">
        <v>2015</v>
      </c>
      <c r="C143" s="384" t="s">
        <v>739</v>
      </c>
      <c r="D143" s="384" t="s">
        <v>517</v>
      </c>
      <c r="E143" s="384" t="s">
        <v>580</v>
      </c>
      <c r="F143" s="384" t="s">
        <v>712</v>
      </c>
      <c r="G143" s="263">
        <v>1452.5</v>
      </c>
      <c r="H143" s="263">
        <v>1372.405</v>
      </c>
      <c r="I143" s="263">
        <v>10938.5</v>
      </c>
    </row>
    <row r="144" spans="1:9">
      <c r="A144" s="382" t="s">
        <v>738</v>
      </c>
      <c r="B144" s="383">
        <v>2016</v>
      </c>
      <c r="C144" s="384" t="s">
        <v>739</v>
      </c>
      <c r="D144" s="384" t="s">
        <v>517</v>
      </c>
      <c r="E144" s="384" t="s">
        <v>580</v>
      </c>
      <c r="F144" s="384" t="s">
        <v>712</v>
      </c>
      <c r="G144" s="263">
        <v>1492.5</v>
      </c>
      <c r="H144" s="263">
        <v>1500.03</v>
      </c>
      <c r="I144" s="263">
        <v>11667.8</v>
      </c>
    </row>
    <row r="145" spans="1:9">
      <c r="A145" s="382" t="s">
        <v>738</v>
      </c>
      <c r="B145" s="383">
        <v>2017</v>
      </c>
      <c r="C145" s="384" t="s">
        <v>739</v>
      </c>
      <c r="D145" s="384" t="s">
        <v>517</v>
      </c>
      <c r="E145" s="384" t="s">
        <v>580</v>
      </c>
      <c r="F145" s="384" t="s">
        <v>712</v>
      </c>
      <c r="G145" s="263">
        <v>1733.4</v>
      </c>
      <c r="H145" s="263">
        <v>1653.71</v>
      </c>
      <c r="I145" s="263">
        <v>12379.8</v>
      </c>
    </row>
    <row r="146" spans="1:9">
      <c r="A146" s="382" t="s">
        <v>738</v>
      </c>
      <c r="B146" s="383">
        <v>2018</v>
      </c>
      <c r="C146" s="384" t="s">
        <v>739</v>
      </c>
      <c r="D146" s="384" t="s">
        <v>517</v>
      </c>
      <c r="E146" s="384" t="s">
        <v>580</v>
      </c>
      <c r="F146" s="384" t="s">
        <v>712</v>
      </c>
      <c r="G146" s="263">
        <v>1884.9</v>
      </c>
      <c r="H146" s="263">
        <v>2008.596</v>
      </c>
      <c r="I146" s="263">
        <v>13327.7</v>
      </c>
    </row>
    <row r="147" spans="1:9">
      <c r="A147" s="382" t="s">
        <v>738</v>
      </c>
      <c r="B147" s="383">
        <v>2019</v>
      </c>
      <c r="C147" s="384" t="s">
        <v>739</v>
      </c>
      <c r="D147" s="384" t="s">
        <v>517</v>
      </c>
      <c r="E147" s="384" t="s">
        <v>580</v>
      </c>
      <c r="F147" s="384" t="s">
        <v>712</v>
      </c>
      <c r="G147" s="263">
        <v>2292.8000000000002</v>
      </c>
      <c r="H147" s="263">
        <v>2378.9488000000001</v>
      </c>
      <c r="I147" s="263">
        <v>14175.2</v>
      </c>
    </row>
    <row r="148" spans="1:9">
      <c r="A148" s="382" t="s">
        <v>740</v>
      </c>
      <c r="B148" s="383">
        <v>2009</v>
      </c>
      <c r="C148" s="384" t="s">
        <v>741</v>
      </c>
      <c r="D148" s="384" t="s">
        <v>517</v>
      </c>
      <c r="E148" s="384" t="s">
        <v>580</v>
      </c>
      <c r="F148" s="384" t="s">
        <v>712</v>
      </c>
      <c r="G148" s="263">
        <v>143.73400000000001</v>
      </c>
      <c r="H148" s="263">
        <v>165.14570000000001</v>
      </c>
      <c r="I148" s="263">
        <v>1964.3409999999999</v>
      </c>
    </row>
    <row r="149" spans="1:9">
      <c r="A149" s="382" t="s">
        <v>740</v>
      </c>
      <c r="B149" s="383">
        <v>2010</v>
      </c>
      <c r="C149" s="384" t="s">
        <v>741</v>
      </c>
      <c r="D149" s="384" t="s">
        <v>517</v>
      </c>
      <c r="E149" s="384" t="s">
        <v>580</v>
      </c>
      <c r="F149" s="384" t="s">
        <v>712</v>
      </c>
      <c r="G149" s="263">
        <v>193.73699999999999</v>
      </c>
      <c r="H149" s="263">
        <v>189.9667</v>
      </c>
      <c r="I149" s="263">
        <v>2791.4209999999998</v>
      </c>
    </row>
    <row r="150" spans="1:9">
      <c r="A150" s="382" t="s">
        <v>740</v>
      </c>
      <c r="B150" s="383">
        <v>2011</v>
      </c>
      <c r="C150" s="384" t="s">
        <v>741</v>
      </c>
      <c r="D150" s="384" t="s">
        <v>517</v>
      </c>
      <c r="E150" s="384" t="s">
        <v>580</v>
      </c>
      <c r="F150" s="384" t="s">
        <v>712</v>
      </c>
      <c r="G150" s="263">
        <v>315.286</v>
      </c>
      <c r="H150" s="263">
        <v>294.6628</v>
      </c>
      <c r="I150" s="263">
        <v>3173.2869999999998</v>
      </c>
    </row>
    <row r="151" spans="1:9">
      <c r="A151" s="382" t="s">
        <v>740</v>
      </c>
      <c r="B151" s="383">
        <v>2012</v>
      </c>
      <c r="C151" s="384" t="s">
        <v>741</v>
      </c>
      <c r="D151" s="384" t="s">
        <v>517</v>
      </c>
      <c r="E151" s="384" t="s">
        <v>580</v>
      </c>
      <c r="F151" s="384" t="s">
        <v>712</v>
      </c>
      <c r="G151" s="263">
        <v>422.25599999999997</v>
      </c>
      <c r="H151" s="263">
        <v>403.01600000000002</v>
      </c>
      <c r="I151" s="263">
        <v>3641.39</v>
      </c>
    </row>
    <row r="152" spans="1:9">
      <c r="A152" s="382" t="s">
        <v>740</v>
      </c>
      <c r="B152" s="383">
        <v>2013</v>
      </c>
      <c r="C152" s="384" t="s">
        <v>741</v>
      </c>
      <c r="D152" s="384" t="s">
        <v>517</v>
      </c>
      <c r="E152" s="384" t="s">
        <v>580</v>
      </c>
      <c r="F152" s="384" t="s">
        <v>712</v>
      </c>
      <c r="G152" s="263">
        <v>496.17</v>
      </c>
      <c r="H152" s="263">
        <v>490.64499999999998</v>
      </c>
      <c r="I152" s="263">
        <v>4319.0630000000001</v>
      </c>
    </row>
    <row r="153" spans="1:9">
      <c r="A153" s="382" t="s">
        <v>740</v>
      </c>
      <c r="B153" s="383">
        <v>2014</v>
      </c>
      <c r="C153" s="384" t="s">
        <v>741</v>
      </c>
      <c r="D153" s="384" t="s">
        <v>517</v>
      </c>
      <c r="E153" s="384" t="s">
        <v>580</v>
      </c>
      <c r="F153" s="384" t="s">
        <v>712</v>
      </c>
      <c r="G153" s="263">
        <v>491.6</v>
      </c>
      <c r="H153" s="263">
        <v>565.01419999999996</v>
      </c>
      <c r="I153" s="263">
        <v>5302.9</v>
      </c>
    </row>
    <row r="154" spans="1:9">
      <c r="A154" s="382" t="s">
        <v>740</v>
      </c>
      <c r="B154" s="383">
        <v>2015</v>
      </c>
      <c r="C154" s="384" t="s">
        <v>741</v>
      </c>
      <c r="D154" s="384" t="s">
        <v>517</v>
      </c>
      <c r="E154" s="384" t="s">
        <v>580</v>
      </c>
      <c r="F154" s="384" t="s">
        <v>712</v>
      </c>
      <c r="G154" s="263">
        <v>551.5</v>
      </c>
      <c r="H154" s="263">
        <v>594.51390000000004</v>
      </c>
      <c r="I154" s="263">
        <v>6439.7</v>
      </c>
    </row>
    <row r="155" spans="1:9">
      <c r="A155" s="382" t="s">
        <v>740</v>
      </c>
      <c r="B155" s="383">
        <v>2016</v>
      </c>
      <c r="C155" s="384" t="s">
        <v>741</v>
      </c>
      <c r="D155" s="384" t="s">
        <v>517</v>
      </c>
      <c r="E155" s="384" t="s">
        <v>580</v>
      </c>
      <c r="F155" s="384" t="s">
        <v>712</v>
      </c>
      <c r="G155" s="263">
        <v>432.3</v>
      </c>
      <c r="H155" s="263">
        <v>601.57420000000002</v>
      </c>
      <c r="I155" s="263">
        <v>7138.1</v>
      </c>
    </row>
    <row r="156" spans="1:9">
      <c r="A156" s="382" t="s">
        <v>740</v>
      </c>
      <c r="B156" s="383">
        <v>2017</v>
      </c>
      <c r="C156" s="384" t="s">
        <v>741</v>
      </c>
      <c r="D156" s="384" t="s">
        <v>517</v>
      </c>
      <c r="E156" s="384" t="s">
        <v>580</v>
      </c>
      <c r="F156" s="384" t="s">
        <v>712</v>
      </c>
      <c r="G156" s="263">
        <v>788.7</v>
      </c>
      <c r="H156" s="263">
        <v>723.7</v>
      </c>
      <c r="I156" s="263">
        <v>7719.4</v>
      </c>
    </row>
    <row r="157" spans="1:9">
      <c r="A157" s="382" t="s">
        <v>740</v>
      </c>
      <c r="B157" s="383">
        <v>2018</v>
      </c>
      <c r="C157" s="384" t="s">
        <v>741</v>
      </c>
      <c r="D157" s="384" t="s">
        <v>517</v>
      </c>
      <c r="E157" s="384" t="s">
        <v>580</v>
      </c>
      <c r="F157" s="384" t="s">
        <v>712</v>
      </c>
      <c r="G157" s="263">
        <v>963.1</v>
      </c>
      <c r="H157" s="263">
        <v>965.34889999999996</v>
      </c>
      <c r="I157" s="263">
        <v>7791.2</v>
      </c>
    </row>
    <row r="158" spans="1:9">
      <c r="A158" s="382" t="s">
        <v>742</v>
      </c>
      <c r="B158" s="383">
        <v>2009</v>
      </c>
      <c r="C158" s="384" t="s">
        <v>743</v>
      </c>
      <c r="D158" s="384" t="s">
        <v>517</v>
      </c>
      <c r="E158" s="384" t="s">
        <v>589</v>
      </c>
      <c r="F158" s="384" t="s">
        <v>712</v>
      </c>
      <c r="G158" s="263">
        <v>183.6</v>
      </c>
      <c r="H158" s="263">
        <v>357.61340000000001</v>
      </c>
      <c r="I158" s="263">
        <v>2315.1999999999998</v>
      </c>
    </row>
    <row r="159" spans="1:9">
      <c r="A159" s="382" t="s">
        <v>742</v>
      </c>
      <c r="B159" s="383">
        <v>2010</v>
      </c>
      <c r="C159" s="384" t="s">
        <v>743</v>
      </c>
      <c r="D159" s="384" t="s">
        <v>517</v>
      </c>
      <c r="E159" s="384" t="s">
        <v>589</v>
      </c>
      <c r="F159" s="384" t="s">
        <v>712</v>
      </c>
      <c r="G159" s="263">
        <v>58</v>
      </c>
      <c r="H159" s="263">
        <v>145.56</v>
      </c>
      <c r="I159" s="263">
        <v>1713.7</v>
      </c>
    </row>
    <row r="160" spans="1:9">
      <c r="A160" s="382" t="s">
        <v>742</v>
      </c>
      <c r="B160" s="383">
        <v>2011</v>
      </c>
      <c r="C160" s="384" t="s">
        <v>743</v>
      </c>
      <c r="D160" s="384" t="s">
        <v>517</v>
      </c>
      <c r="E160" s="384" t="s">
        <v>589</v>
      </c>
      <c r="F160" s="384" t="s">
        <v>712</v>
      </c>
      <c r="G160" s="263">
        <v>212</v>
      </c>
      <c r="H160" s="263">
        <v>213.64940000000001</v>
      </c>
      <c r="I160" s="263">
        <v>1951.8</v>
      </c>
    </row>
    <row r="161" spans="1:9">
      <c r="A161" s="382" t="s">
        <v>742</v>
      </c>
      <c r="B161" s="383">
        <v>2012</v>
      </c>
      <c r="C161" s="384" t="s">
        <v>743</v>
      </c>
      <c r="D161" s="384" t="s">
        <v>517</v>
      </c>
      <c r="E161" s="384" t="s">
        <v>589</v>
      </c>
      <c r="F161" s="384" t="s">
        <v>712</v>
      </c>
      <c r="G161" s="263">
        <v>285.3</v>
      </c>
      <c r="H161" s="263">
        <v>277.57220000000001</v>
      </c>
      <c r="I161" s="263">
        <v>2215.6</v>
      </c>
    </row>
    <row r="162" spans="1:9">
      <c r="A162" s="382" t="s">
        <v>742</v>
      </c>
      <c r="B162" s="383">
        <v>2013</v>
      </c>
      <c r="C162" s="384" t="s">
        <v>743</v>
      </c>
      <c r="D162" s="384" t="s">
        <v>517</v>
      </c>
      <c r="E162" s="384" t="s">
        <v>589</v>
      </c>
      <c r="F162" s="384" t="s">
        <v>712</v>
      </c>
      <c r="G162" s="263">
        <v>247.4</v>
      </c>
      <c r="H162" s="263">
        <v>259.1037</v>
      </c>
      <c r="I162" s="263">
        <v>2312.1999999999998</v>
      </c>
    </row>
    <row r="163" spans="1:9">
      <c r="A163" s="382" t="s">
        <v>742</v>
      </c>
      <c r="B163" s="383">
        <v>2014</v>
      </c>
      <c r="C163" s="384" t="s">
        <v>743</v>
      </c>
      <c r="D163" s="384" t="s">
        <v>517</v>
      </c>
      <c r="E163" s="384" t="s">
        <v>589</v>
      </c>
      <c r="F163" s="384" t="s">
        <v>712</v>
      </c>
      <c r="G163" s="263">
        <v>228.8</v>
      </c>
      <c r="H163" s="263">
        <v>229.31739999999999</v>
      </c>
      <c r="I163" s="263">
        <v>2273.9</v>
      </c>
    </row>
    <row r="164" spans="1:9">
      <c r="A164" s="382" t="s">
        <v>742</v>
      </c>
      <c r="B164" s="383">
        <v>2015</v>
      </c>
      <c r="C164" s="384" t="s">
        <v>743</v>
      </c>
      <c r="D164" s="384" t="s">
        <v>517</v>
      </c>
      <c r="E164" s="384" t="s">
        <v>589</v>
      </c>
      <c r="F164" s="384" t="s">
        <v>712</v>
      </c>
      <c r="G164" s="263">
        <v>81.8</v>
      </c>
      <c r="H164" s="263">
        <v>82.478499999999997</v>
      </c>
      <c r="I164" s="263">
        <v>2512.1999999999998</v>
      </c>
    </row>
    <row r="165" spans="1:9">
      <c r="A165" s="382" t="s">
        <v>742</v>
      </c>
      <c r="B165" s="383">
        <v>2016</v>
      </c>
      <c r="C165" s="384" t="s">
        <v>743</v>
      </c>
      <c r="D165" s="384" t="s">
        <v>517</v>
      </c>
      <c r="E165" s="384" t="s">
        <v>589</v>
      </c>
      <c r="F165" s="384" t="s">
        <v>712</v>
      </c>
      <c r="G165" s="263">
        <v>-330.5</v>
      </c>
      <c r="H165" s="263">
        <v>-102.7308</v>
      </c>
      <c r="I165" s="263">
        <v>2504.1</v>
      </c>
    </row>
    <row r="166" spans="1:9">
      <c r="A166" s="382" t="s">
        <v>742</v>
      </c>
      <c r="B166" s="383">
        <v>2017</v>
      </c>
      <c r="C166" s="384" t="s">
        <v>743</v>
      </c>
      <c r="D166" s="384" t="s">
        <v>517</v>
      </c>
      <c r="E166" s="384" t="s">
        <v>589</v>
      </c>
      <c r="F166" s="384" t="s">
        <v>712</v>
      </c>
      <c r="G166" s="263">
        <v>-582.1</v>
      </c>
      <c r="H166" s="263">
        <v>-532.66999999999996</v>
      </c>
      <c r="I166" s="263">
        <v>2031</v>
      </c>
    </row>
    <row r="167" spans="1:9">
      <c r="A167" s="382" t="s">
        <v>742</v>
      </c>
      <c r="B167" s="383">
        <v>2018</v>
      </c>
      <c r="C167" s="384" t="s">
        <v>743</v>
      </c>
      <c r="D167" s="384" t="s">
        <v>517</v>
      </c>
      <c r="E167" s="384" t="s">
        <v>589</v>
      </c>
      <c r="F167" s="384" t="s">
        <v>712</v>
      </c>
      <c r="G167" s="263">
        <v>-566.9</v>
      </c>
      <c r="H167" s="263">
        <v>-511.10750000000002</v>
      </c>
      <c r="I167" s="263">
        <v>2056.6</v>
      </c>
    </row>
    <row r="168" spans="1:9">
      <c r="A168" s="382" t="s">
        <v>742</v>
      </c>
      <c r="B168" s="383">
        <v>2019</v>
      </c>
      <c r="C168" s="384" t="s">
        <v>743</v>
      </c>
      <c r="D168" s="384" t="s">
        <v>517</v>
      </c>
      <c r="E168" s="384" t="s">
        <v>589</v>
      </c>
      <c r="F168" s="384" t="s">
        <v>712</v>
      </c>
      <c r="G168" s="263">
        <v>-80.8</v>
      </c>
      <c r="H168" s="263">
        <v>-74.992500000000007</v>
      </c>
      <c r="I168" s="263">
        <v>2569.8000000000002</v>
      </c>
    </row>
    <row r="169" spans="1:9">
      <c r="A169" s="382" t="s">
        <v>744</v>
      </c>
      <c r="B169" s="383">
        <v>2009</v>
      </c>
      <c r="C169" s="384" t="s">
        <v>745</v>
      </c>
      <c r="D169" s="384" t="s">
        <v>451</v>
      </c>
      <c r="E169" s="384" t="s">
        <v>746</v>
      </c>
      <c r="F169" s="384" t="s">
        <v>712</v>
      </c>
      <c r="G169" s="263">
        <v>612</v>
      </c>
      <c r="H169" s="263">
        <v>622</v>
      </c>
      <c r="I169" s="263">
        <v>7135</v>
      </c>
    </row>
    <row r="170" spans="1:9">
      <c r="A170" s="382" t="s">
        <v>744</v>
      </c>
      <c r="B170" s="383">
        <v>2010</v>
      </c>
      <c r="C170" s="384" t="s">
        <v>745</v>
      </c>
      <c r="D170" s="384" t="s">
        <v>451</v>
      </c>
      <c r="E170" s="384" t="s">
        <v>746</v>
      </c>
      <c r="F170" s="384" t="s">
        <v>712</v>
      </c>
      <c r="G170" s="263">
        <v>139</v>
      </c>
      <c r="H170" s="263">
        <v>657</v>
      </c>
      <c r="I170" s="263">
        <v>7638</v>
      </c>
    </row>
    <row r="171" spans="1:9">
      <c r="A171" s="382" t="s">
        <v>744</v>
      </c>
      <c r="B171" s="383">
        <v>2011</v>
      </c>
      <c r="C171" s="384" t="s">
        <v>745</v>
      </c>
      <c r="D171" s="384" t="s">
        <v>451</v>
      </c>
      <c r="E171" s="384" t="s">
        <v>746</v>
      </c>
      <c r="F171" s="384" t="s">
        <v>712</v>
      </c>
      <c r="G171" s="263">
        <v>519</v>
      </c>
      <c r="H171" s="263">
        <v>619</v>
      </c>
      <c r="I171" s="263">
        <v>7531</v>
      </c>
    </row>
    <row r="172" spans="1:9">
      <c r="A172" s="382" t="s">
        <v>744</v>
      </c>
      <c r="B172" s="383">
        <v>2012</v>
      </c>
      <c r="C172" s="384" t="s">
        <v>745</v>
      </c>
      <c r="D172" s="384" t="s">
        <v>451</v>
      </c>
      <c r="E172" s="384" t="s">
        <v>746</v>
      </c>
      <c r="F172" s="384" t="s">
        <v>712</v>
      </c>
      <c r="G172" s="263">
        <v>-974</v>
      </c>
      <c r="H172" s="263">
        <v>522</v>
      </c>
      <c r="I172" s="263">
        <v>5781</v>
      </c>
    </row>
    <row r="173" spans="1:9">
      <c r="A173" s="382" t="s">
        <v>744</v>
      </c>
      <c r="B173" s="383">
        <v>2013</v>
      </c>
      <c r="C173" s="384" t="s">
        <v>745</v>
      </c>
      <c r="D173" s="384" t="s">
        <v>451</v>
      </c>
      <c r="E173" s="384" t="s">
        <v>746</v>
      </c>
      <c r="F173" s="384" t="s">
        <v>712</v>
      </c>
      <c r="G173" s="263">
        <v>289</v>
      </c>
      <c r="H173" s="263">
        <v>512</v>
      </c>
      <c r="I173" s="263">
        <v>5838</v>
      </c>
    </row>
    <row r="174" spans="1:9">
      <c r="A174" s="382" t="s">
        <v>744</v>
      </c>
      <c r="B174" s="383">
        <v>2014</v>
      </c>
      <c r="C174" s="384" t="s">
        <v>745</v>
      </c>
      <c r="D174" s="384" t="s">
        <v>451</v>
      </c>
      <c r="E174" s="384" t="s">
        <v>746</v>
      </c>
      <c r="F174" s="384" t="s">
        <v>712</v>
      </c>
      <c r="G174" s="263">
        <v>586</v>
      </c>
      <c r="H174" s="263">
        <v>587</v>
      </c>
      <c r="I174" s="263">
        <v>6053</v>
      </c>
    </row>
    <row r="175" spans="1:9">
      <c r="A175" s="382" t="s">
        <v>744</v>
      </c>
      <c r="B175" s="383">
        <v>2015</v>
      </c>
      <c r="C175" s="384" t="s">
        <v>745</v>
      </c>
      <c r="D175" s="384" t="s">
        <v>451</v>
      </c>
      <c r="E175" s="384" t="s">
        <v>746</v>
      </c>
      <c r="F175" s="384" t="s">
        <v>712</v>
      </c>
      <c r="G175" s="263">
        <v>630</v>
      </c>
      <c r="H175" s="263">
        <v>622.84799999999996</v>
      </c>
      <c r="I175" s="263">
        <v>6098</v>
      </c>
    </row>
    <row r="176" spans="1:9">
      <c r="A176" s="382" t="s">
        <v>744</v>
      </c>
      <c r="B176" s="383">
        <v>2016</v>
      </c>
      <c r="C176" s="384" t="s">
        <v>745</v>
      </c>
      <c r="D176" s="384" t="s">
        <v>451</v>
      </c>
      <c r="E176" s="384" t="s">
        <v>746</v>
      </c>
      <c r="F176" s="384" t="s">
        <v>712</v>
      </c>
      <c r="G176" s="263">
        <v>653</v>
      </c>
      <c r="H176" s="263">
        <v>653</v>
      </c>
      <c r="I176" s="263">
        <v>6076</v>
      </c>
    </row>
    <row r="177" spans="1:9">
      <c r="A177" s="382" t="s">
        <v>744</v>
      </c>
      <c r="B177" s="383">
        <v>2017</v>
      </c>
      <c r="C177" s="384" t="s">
        <v>745</v>
      </c>
      <c r="D177" s="384" t="s">
        <v>451</v>
      </c>
      <c r="E177" s="384" t="s">
        <v>746</v>
      </c>
      <c r="F177" s="384" t="s">
        <v>712</v>
      </c>
      <c r="G177" s="263">
        <v>523</v>
      </c>
      <c r="H177" s="263">
        <v>691</v>
      </c>
      <c r="I177" s="263">
        <v>6174</v>
      </c>
    </row>
    <row r="178" spans="1:9">
      <c r="A178" s="382" t="s">
        <v>744</v>
      </c>
      <c r="B178" s="383">
        <v>2018</v>
      </c>
      <c r="C178" s="384" t="s">
        <v>745</v>
      </c>
      <c r="D178" s="384" t="s">
        <v>451</v>
      </c>
      <c r="E178" s="384" t="s">
        <v>746</v>
      </c>
      <c r="F178" s="384" t="s">
        <v>712</v>
      </c>
      <c r="G178" s="263">
        <v>815</v>
      </c>
      <c r="H178" s="263">
        <v>828</v>
      </c>
      <c r="I178" s="263">
        <v>6291</v>
      </c>
    </row>
    <row r="179" spans="1:9">
      <c r="A179" s="382" t="s">
        <v>747</v>
      </c>
      <c r="B179" s="383">
        <v>2009</v>
      </c>
      <c r="C179" s="384" t="s">
        <v>748</v>
      </c>
      <c r="D179" s="384" t="s">
        <v>451</v>
      </c>
      <c r="E179" s="384" t="s">
        <v>749</v>
      </c>
      <c r="F179" s="384" t="s">
        <v>712</v>
      </c>
      <c r="G179" s="263">
        <v>1357</v>
      </c>
      <c r="H179" s="263">
        <v>1359.55</v>
      </c>
      <c r="I179" s="263">
        <v>13489</v>
      </c>
    </row>
    <row r="180" spans="1:9">
      <c r="A180" s="382" t="s">
        <v>747</v>
      </c>
      <c r="B180" s="383">
        <v>2010</v>
      </c>
      <c r="C180" s="384" t="s">
        <v>748</v>
      </c>
      <c r="D180" s="384" t="s">
        <v>451</v>
      </c>
      <c r="E180" s="384" t="s">
        <v>749</v>
      </c>
      <c r="F180" s="384" t="s">
        <v>712</v>
      </c>
      <c r="G180" s="263">
        <v>1211</v>
      </c>
      <c r="H180" s="263">
        <v>1420</v>
      </c>
      <c r="I180" s="263">
        <v>14427</v>
      </c>
    </row>
    <row r="181" spans="1:9">
      <c r="A181" s="382" t="s">
        <v>747</v>
      </c>
      <c r="B181" s="383">
        <v>2011</v>
      </c>
      <c r="C181" s="384" t="s">
        <v>748</v>
      </c>
      <c r="D181" s="384" t="s">
        <v>451</v>
      </c>
      <c r="E181" s="384" t="s">
        <v>749</v>
      </c>
      <c r="F181" s="384" t="s">
        <v>712</v>
      </c>
      <c r="G181" s="263">
        <v>1941</v>
      </c>
      <c r="H181" s="263">
        <v>1197.5</v>
      </c>
      <c r="I181" s="263">
        <v>15116</v>
      </c>
    </row>
    <row r="182" spans="1:9">
      <c r="A182" s="382" t="s">
        <v>747</v>
      </c>
      <c r="B182" s="383">
        <v>2012</v>
      </c>
      <c r="C182" s="384" t="s">
        <v>748</v>
      </c>
      <c r="D182" s="384" t="s">
        <v>451</v>
      </c>
      <c r="E182" s="384" t="s">
        <v>749</v>
      </c>
      <c r="F182" s="384" t="s">
        <v>712</v>
      </c>
      <c r="G182" s="263">
        <v>1259</v>
      </c>
      <c r="H182" s="263">
        <v>1480.05</v>
      </c>
      <c r="I182" s="263">
        <v>14945</v>
      </c>
    </row>
    <row r="183" spans="1:9">
      <c r="A183" s="382" t="s">
        <v>747</v>
      </c>
      <c r="B183" s="383">
        <v>2013</v>
      </c>
      <c r="C183" s="384" t="s">
        <v>748</v>
      </c>
      <c r="D183" s="384" t="s">
        <v>451</v>
      </c>
      <c r="E183" s="384" t="s">
        <v>749</v>
      </c>
      <c r="F183" s="384" t="s">
        <v>712</v>
      </c>
      <c r="G183" s="263">
        <v>1480</v>
      </c>
      <c r="H183" s="263">
        <v>1550</v>
      </c>
      <c r="I183" s="263">
        <v>15357</v>
      </c>
    </row>
    <row r="184" spans="1:9">
      <c r="A184" s="382" t="s">
        <v>747</v>
      </c>
      <c r="B184" s="383">
        <v>2014</v>
      </c>
      <c r="C184" s="384" t="s">
        <v>748</v>
      </c>
      <c r="D184" s="384" t="s">
        <v>451</v>
      </c>
      <c r="E184" s="384" t="s">
        <v>749</v>
      </c>
      <c r="F184" s="384" t="s">
        <v>712</v>
      </c>
      <c r="G184" s="263">
        <v>1633.8</v>
      </c>
      <c r="H184" s="263">
        <v>1627.3</v>
      </c>
      <c r="I184" s="263">
        <v>16378.6</v>
      </c>
    </row>
    <row r="185" spans="1:9">
      <c r="A185" s="382" t="s">
        <v>747</v>
      </c>
      <c r="B185" s="383">
        <v>2015</v>
      </c>
      <c r="C185" s="384" t="s">
        <v>748</v>
      </c>
      <c r="D185" s="384" t="s">
        <v>451</v>
      </c>
      <c r="E185" s="384" t="s">
        <v>749</v>
      </c>
      <c r="F185" s="384" t="s">
        <v>712</v>
      </c>
      <c r="G185" s="263">
        <v>2047.1</v>
      </c>
      <c r="H185" s="263">
        <v>1763.4</v>
      </c>
      <c r="I185" s="263">
        <v>16453.2</v>
      </c>
    </row>
    <row r="186" spans="1:9">
      <c r="A186" s="382" t="s">
        <v>747</v>
      </c>
      <c r="B186" s="383">
        <v>2016</v>
      </c>
      <c r="C186" s="384" t="s">
        <v>748</v>
      </c>
      <c r="D186" s="384" t="s">
        <v>451</v>
      </c>
      <c r="E186" s="384" t="s">
        <v>749</v>
      </c>
      <c r="F186" s="384" t="s">
        <v>712</v>
      </c>
      <c r="G186" s="263">
        <v>610.9</v>
      </c>
      <c r="H186" s="263">
        <v>1932.8</v>
      </c>
      <c r="I186" s="263">
        <v>16380.1</v>
      </c>
    </row>
    <row r="187" spans="1:9">
      <c r="A187" s="382" t="s">
        <v>747</v>
      </c>
      <c r="B187" s="383">
        <v>2017</v>
      </c>
      <c r="C187" s="384" t="s">
        <v>748</v>
      </c>
      <c r="D187" s="384" t="s">
        <v>451</v>
      </c>
      <c r="E187" s="384" t="s">
        <v>749</v>
      </c>
      <c r="F187" s="384" t="s">
        <v>712</v>
      </c>
      <c r="G187" s="263">
        <v>1912.6</v>
      </c>
      <c r="H187" s="263">
        <v>1807.9</v>
      </c>
      <c r="I187" s="263">
        <v>15424.9</v>
      </c>
    </row>
    <row r="188" spans="1:9">
      <c r="A188" s="382" t="s">
        <v>747</v>
      </c>
      <c r="B188" s="383">
        <v>2018</v>
      </c>
      <c r="C188" s="384" t="s">
        <v>748</v>
      </c>
      <c r="D188" s="384" t="s">
        <v>451</v>
      </c>
      <c r="E188" s="384" t="s">
        <v>749</v>
      </c>
      <c r="F188" s="384" t="s">
        <v>712</v>
      </c>
      <c r="G188" s="263">
        <v>1923.8</v>
      </c>
      <c r="H188" s="263">
        <v>1945</v>
      </c>
      <c r="I188" s="263">
        <v>16195.7</v>
      </c>
    </row>
    <row r="189" spans="1:9">
      <c r="A189" s="382" t="s">
        <v>750</v>
      </c>
      <c r="B189" s="383">
        <v>2009</v>
      </c>
      <c r="C189" s="384" t="s">
        <v>751</v>
      </c>
      <c r="D189" s="384" t="s">
        <v>451</v>
      </c>
      <c r="E189" s="384" t="s">
        <v>752</v>
      </c>
      <c r="F189" s="384" t="s">
        <v>712</v>
      </c>
      <c r="G189" s="263">
        <v>658</v>
      </c>
      <c r="H189" s="263">
        <v>721.55</v>
      </c>
      <c r="I189" s="263">
        <v>13954</v>
      </c>
    </row>
    <row r="190" spans="1:9">
      <c r="A190" s="382" t="s">
        <v>750</v>
      </c>
      <c r="B190" s="383">
        <v>2010</v>
      </c>
      <c r="C190" s="384" t="s">
        <v>751</v>
      </c>
      <c r="D190" s="384" t="s">
        <v>451</v>
      </c>
      <c r="E190" s="384" t="s">
        <v>752</v>
      </c>
      <c r="F190" s="384" t="s">
        <v>712</v>
      </c>
      <c r="G190" s="263">
        <v>9</v>
      </c>
      <c r="H190" s="263">
        <v>771.2</v>
      </c>
      <c r="I190" s="263">
        <v>15828</v>
      </c>
    </row>
    <row r="191" spans="1:9">
      <c r="A191" s="382" t="s">
        <v>750</v>
      </c>
      <c r="B191" s="383">
        <v>2011</v>
      </c>
      <c r="C191" s="384" t="s">
        <v>751</v>
      </c>
      <c r="D191" s="384" t="s">
        <v>451</v>
      </c>
      <c r="E191" s="384" t="s">
        <v>752</v>
      </c>
      <c r="F191" s="384" t="s">
        <v>712</v>
      </c>
      <c r="G191" s="263">
        <v>58</v>
      </c>
      <c r="H191" s="263">
        <v>320.68</v>
      </c>
      <c r="I191" s="263">
        <v>16923</v>
      </c>
    </row>
    <row r="192" spans="1:9">
      <c r="A192" s="382" t="s">
        <v>750</v>
      </c>
      <c r="B192" s="383">
        <v>2012</v>
      </c>
      <c r="C192" s="384" t="s">
        <v>751</v>
      </c>
      <c r="D192" s="384" t="s">
        <v>451</v>
      </c>
      <c r="E192" s="384" t="s">
        <v>752</v>
      </c>
      <c r="F192" s="384" t="s">
        <v>712</v>
      </c>
      <c r="G192" s="263">
        <v>-912</v>
      </c>
      <c r="H192" s="263">
        <v>863.3</v>
      </c>
      <c r="I192" s="263">
        <v>17164</v>
      </c>
    </row>
    <row r="193" spans="1:9">
      <c r="A193" s="382" t="s">
        <v>750</v>
      </c>
      <c r="B193" s="383">
        <v>2013</v>
      </c>
      <c r="C193" s="384" t="s">
        <v>751</v>
      </c>
      <c r="D193" s="384" t="s">
        <v>451</v>
      </c>
      <c r="E193" s="384" t="s">
        <v>752</v>
      </c>
      <c r="F193" s="384" t="s">
        <v>712</v>
      </c>
      <c r="G193" s="263">
        <v>114</v>
      </c>
      <c r="H193" s="263">
        <v>933.7</v>
      </c>
      <c r="I193" s="263">
        <v>15891</v>
      </c>
    </row>
    <row r="194" spans="1:9">
      <c r="A194" s="382" t="s">
        <v>750</v>
      </c>
      <c r="B194" s="383">
        <v>2014</v>
      </c>
      <c r="C194" s="384" t="s">
        <v>751</v>
      </c>
      <c r="D194" s="384" t="s">
        <v>451</v>
      </c>
      <c r="E194" s="384" t="s">
        <v>752</v>
      </c>
      <c r="F194" s="384" t="s">
        <v>712</v>
      </c>
      <c r="G194" s="263">
        <v>769</v>
      </c>
      <c r="H194" s="263">
        <v>867.25</v>
      </c>
      <c r="I194" s="263">
        <v>16124</v>
      </c>
    </row>
    <row r="195" spans="1:9">
      <c r="A195" s="382" t="s">
        <v>750</v>
      </c>
      <c r="B195" s="383">
        <v>2015</v>
      </c>
      <c r="C195" s="384" t="s">
        <v>751</v>
      </c>
      <c r="D195" s="384" t="s">
        <v>451</v>
      </c>
      <c r="E195" s="384" t="s">
        <v>752</v>
      </c>
      <c r="F195" s="384" t="s">
        <v>712</v>
      </c>
      <c r="G195" s="263">
        <v>306</v>
      </c>
      <c r="H195" s="263">
        <v>853.96</v>
      </c>
      <c r="I195" s="263">
        <v>11260</v>
      </c>
    </row>
    <row r="196" spans="1:9">
      <c r="A196" s="382" t="s">
        <v>750</v>
      </c>
      <c r="B196" s="383">
        <v>2016</v>
      </c>
      <c r="C196" s="384" t="s">
        <v>751</v>
      </c>
      <c r="D196" s="384" t="s">
        <v>451</v>
      </c>
      <c r="E196" s="384" t="s">
        <v>752</v>
      </c>
      <c r="F196" s="384" t="s">
        <v>712</v>
      </c>
      <c r="G196" s="263">
        <v>-1130</v>
      </c>
      <c r="H196" s="263">
        <v>582.9</v>
      </c>
      <c r="I196" s="263">
        <v>10281</v>
      </c>
    </row>
    <row r="197" spans="1:9">
      <c r="A197" s="382" t="s">
        <v>750</v>
      </c>
      <c r="B197" s="383">
        <v>2017</v>
      </c>
      <c r="C197" s="384" t="s">
        <v>751</v>
      </c>
      <c r="D197" s="384" t="s">
        <v>451</v>
      </c>
      <c r="E197" s="384" t="s">
        <v>752</v>
      </c>
      <c r="F197" s="384" t="s">
        <v>712</v>
      </c>
      <c r="G197" s="263">
        <v>-1161</v>
      </c>
      <c r="H197" s="263">
        <v>247.9</v>
      </c>
      <c r="I197" s="263">
        <v>10530</v>
      </c>
    </row>
    <row r="198" spans="1:9">
      <c r="A198" s="382" t="s">
        <v>750</v>
      </c>
      <c r="B198" s="383">
        <v>2018</v>
      </c>
      <c r="C198" s="384" t="s">
        <v>751</v>
      </c>
      <c r="D198" s="384" t="s">
        <v>451</v>
      </c>
      <c r="E198" s="384" t="s">
        <v>752</v>
      </c>
      <c r="F198" s="384" t="s">
        <v>712</v>
      </c>
      <c r="G198" s="263">
        <v>1203</v>
      </c>
      <c r="H198" s="263">
        <v>596.70000000000005</v>
      </c>
      <c r="I198" s="263">
        <v>10736</v>
      </c>
    </row>
    <row r="199" spans="1:9">
      <c r="A199" s="382" t="s">
        <v>753</v>
      </c>
      <c r="B199" s="383">
        <v>2009</v>
      </c>
      <c r="C199" s="384" t="s">
        <v>754</v>
      </c>
      <c r="D199" s="384" t="s">
        <v>521</v>
      </c>
      <c r="E199" s="384" t="s">
        <v>594</v>
      </c>
      <c r="F199" s="384" t="s">
        <v>712</v>
      </c>
      <c r="G199" s="263">
        <v>222</v>
      </c>
      <c r="H199" s="263">
        <v>282.255</v>
      </c>
      <c r="I199" s="263">
        <v>2793</v>
      </c>
    </row>
    <row r="200" spans="1:9">
      <c r="A200" s="382" t="s">
        <v>753</v>
      </c>
      <c r="B200" s="383">
        <v>2010</v>
      </c>
      <c r="C200" s="384" t="s">
        <v>754</v>
      </c>
      <c r="D200" s="384" t="s">
        <v>521</v>
      </c>
      <c r="E200" s="384" t="s">
        <v>594</v>
      </c>
      <c r="F200" s="384" t="s">
        <v>712</v>
      </c>
      <c r="G200" s="263">
        <v>184.4</v>
      </c>
      <c r="H200" s="263">
        <v>340.59500000000003</v>
      </c>
      <c r="I200" s="263">
        <v>3566.9</v>
      </c>
    </row>
    <row r="201" spans="1:9">
      <c r="A201" s="382" t="s">
        <v>753</v>
      </c>
      <c r="B201" s="383">
        <v>2011</v>
      </c>
      <c r="C201" s="384" t="s">
        <v>754</v>
      </c>
      <c r="D201" s="384" t="s">
        <v>521</v>
      </c>
      <c r="E201" s="384" t="s">
        <v>594</v>
      </c>
      <c r="F201" s="384" t="s">
        <v>712</v>
      </c>
      <c r="G201" s="263">
        <v>260.89999999999998</v>
      </c>
      <c r="H201" s="263">
        <v>438.22</v>
      </c>
      <c r="I201" s="263">
        <v>4584.3999999999996</v>
      </c>
    </row>
    <row r="202" spans="1:9">
      <c r="A202" s="382" t="s">
        <v>753</v>
      </c>
      <c r="B202" s="383">
        <v>2012</v>
      </c>
      <c r="C202" s="384" t="s">
        <v>754</v>
      </c>
      <c r="D202" s="384" t="s">
        <v>521</v>
      </c>
      <c r="E202" s="384" t="s">
        <v>594</v>
      </c>
      <c r="F202" s="384" t="s">
        <v>712</v>
      </c>
      <c r="G202" s="263">
        <v>97.3</v>
      </c>
      <c r="H202" s="263">
        <v>457.46499999999997</v>
      </c>
      <c r="I202" s="263">
        <v>5914.9</v>
      </c>
    </row>
    <row r="203" spans="1:9">
      <c r="A203" s="382" t="s">
        <v>753</v>
      </c>
      <c r="B203" s="383">
        <v>2013</v>
      </c>
      <c r="C203" s="384" t="s">
        <v>754</v>
      </c>
      <c r="D203" s="384" t="s">
        <v>521</v>
      </c>
      <c r="E203" s="384" t="s">
        <v>594</v>
      </c>
      <c r="F203" s="384" t="s">
        <v>712</v>
      </c>
      <c r="G203" s="263">
        <v>-750.4</v>
      </c>
      <c r="H203" s="263">
        <v>245.22499999999999</v>
      </c>
      <c r="I203" s="263">
        <v>2602.5</v>
      </c>
    </row>
    <row r="204" spans="1:9">
      <c r="A204" s="382" t="s">
        <v>753</v>
      </c>
      <c r="B204" s="383">
        <v>2014</v>
      </c>
      <c r="C204" s="384" t="s">
        <v>754</v>
      </c>
      <c r="D204" s="384" t="s">
        <v>521</v>
      </c>
      <c r="E204" s="384" t="s">
        <v>594</v>
      </c>
      <c r="F204" s="384" t="s">
        <v>712</v>
      </c>
      <c r="G204" s="263">
        <v>-1630.5</v>
      </c>
      <c r="H204" s="263">
        <v>424.98090000000002</v>
      </c>
      <c r="I204" s="263">
        <v>4676.5</v>
      </c>
    </row>
    <row r="205" spans="1:9">
      <c r="A205" s="382" t="s">
        <v>753</v>
      </c>
      <c r="B205" s="383">
        <v>2015</v>
      </c>
      <c r="C205" s="384" t="s">
        <v>754</v>
      </c>
      <c r="D205" s="384" t="s">
        <v>521</v>
      </c>
      <c r="E205" s="384" t="s">
        <v>594</v>
      </c>
      <c r="F205" s="384" t="s">
        <v>712</v>
      </c>
      <c r="G205" s="263">
        <v>3683.2</v>
      </c>
      <c r="H205" s="263">
        <v>1063.2135000000001</v>
      </c>
      <c r="I205" s="263">
        <v>12688.1</v>
      </c>
    </row>
    <row r="206" spans="1:9">
      <c r="A206" s="382" t="s">
        <v>753</v>
      </c>
      <c r="B206" s="383">
        <v>2016</v>
      </c>
      <c r="C206" s="384" t="s">
        <v>754</v>
      </c>
      <c r="D206" s="384" t="s">
        <v>521</v>
      </c>
      <c r="E206" s="384" t="s">
        <v>594</v>
      </c>
      <c r="F206" s="384" t="s">
        <v>712</v>
      </c>
      <c r="G206" s="263">
        <v>14695</v>
      </c>
      <c r="H206" s="263">
        <v>907.31650000000002</v>
      </c>
      <c r="I206" s="263">
        <v>14570.6</v>
      </c>
    </row>
    <row r="207" spans="1:9">
      <c r="A207" s="382" t="s">
        <v>753</v>
      </c>
      <c r="B207" s="383">
        <v>2017</v>
      </c>
      <c r="C207" s="384" t="s">
        <v>754</v>
      </c>
      <c r="D207" s="384" t="s">
        <v>521</v>
      </c>
      <c r="E207" s="384" t="s">
        <v>594</v>
      </c>
      <c r="F207" s="384" t="s">
        <v>712</v>
      </c>
      <c r="G207" s="263">
        <v>-4403.8999999999996</v>
      </c>
      <c r="H207" s="263">
        <v>-638.14589999999998</v>
      </c>
      <c r="I207" s="263">
        <v>15940.7</v>
      </c>
    </row>
    <row r="208" spans="1:9">
      <c r="A208" s="382" t="s">
        <v>753</v>
      </c>
      <c r="B208" s="383">
        <v>2018</v>
      </c>
      <c r="C208" s="384" t="s">
        <v>754</v>
      </c>
      <c r="D208" s="384" t="s">
        <v>521</v>
      </c>
      <c r="E208" s="384" t="s">
        <v>594</v>
      </c>
      <c r="F208" s="384" t="s">
        <v>712</v>
      </c>
      <c r="G208" s="263">
        <v>-5142.8</v>
      </c>
      <c r="H208" s="263">
        <v>164.51730000000001</v>
      </c>
      <c r="I208" s="263">
        <v>15787.4</v>
      </c>
    </row>
    <row r="209" spans="1:9">
      <c r="A209" s="382" t="s">
        <v>755</v>
      </c>
      <c r="B209" s="383">
        <v>2009</v>
      </c>
      <c r="C209" s="384" t="s">
        <v>519</v>
      </c>
      <c r="D209" s="384" t="s">
        <v>517</v>
      </c>
      <c r="E209" s="384" t="s">
        <v>580</v>
      </c>
      <c r="F209" s="384" t="s">
        <v>719</v>
      </c>
      <c r="G209" s="263">
        <v>145.91300000000001</v>
      </c>
      <c r="H209" s="263">
        <v>144.67500000000001</v>
      </c>
      <c r="I209" s="263">
        <v>859.77300000000002</v>
      </c>
    </row>
    <row r="210" spans="1:9">
      <c r="A210" s="382" t="s">
        <v>755</v>
      </c>
      <c r="B210" s="383">
        <v>2010</v>
      </c>
      <c r="C210" s="384" t="s">
        <v>519</v>
      </c>
      <c r="D210" s="384" t="s">
        <v>517</v>
      </c>
      <c r="E210" s="384" t="s">
        <v>580</v>
      </c>
      <c r="F210" s="384" t="s">
        <v>719</v>
      </c>
      <c r="G210" s="263">
        <v>171.22</v>
      </c>
      <c r="H210" s="263">
        <v>170.8466</v>
      </c>
      <c r="I210" s="263">
        <v>1023.586</v>
      </c>
    </row>
    <row r="211" spans="1:9">
      <c r="A211" s="382" t="s">
        <v>755</v>
      </c>
      <c r="B211" s="383">
        <v>2011</v>
      </c>
      <c r="C211" s="384" t="s">
        <v>519</v>
      </c>
      <c r="D211" s="384" t="s">
        <v>517</v>
      </c>
      <c r="E211" s="384" t="s">
        <v>580</v>
      </c>
      <c r="F211" s="384" t="s">
        <v>719</v>
      </c>
      <c r="G211" s="263">
        <v>200.904</v>
      </c>
      <c r="H211" s="263">
        <v>198.827</v>
      </c>
      <c r="I211" s="263">
        <v>1158.538</v>
      </c>
    </row>
    <row r="212" spans="1:9">
      <c r="A212" s="382" t="s">
        <v>755</v>
      </c>
      <c r="B212" s="383">
        <v>2012</v>
      </c>
      <c r="C212" s="384" t="s">
        <v>519</v>
      </c>
      <c r="D212" s="384" t="s">
        <v>517</v>
      </c>
      <c r="E212" s="384" t="s">
        <v>580</v>
      </c>
      <c r="F212" s="384" t="s">
        <v>719</v>
      </c>
      <c r="G212" s="263">
        <v>203.989</v>
      </c>
      <c r="H212" s="263">
        <v>208.29159999999999</v>
      </c>
      <c r="I212" s="263">
        <v>1373.9469999999999</v>
      </c>
    </row>
    <row r="213" spans="1:9">
      <c r="A213" s="382" t="s">
        <v>755</v>
      </c>
      <c r="B213" s="383">
        <v>2013</v>
      </c>
      <c r="C213" s="384" t="s">
        <v>519</v>
      </c>
      <c r="D213" s="384" t="s">
        <v>517</v>
      </c>
      <c r="E213" s="384" t="s">
        <v>580</v>
      </c>
      <c r="F213" s="384" t="s">
        <v>719</v>
      </c>
      <c r="G213" s="263">
        <v>293.48700000000002</v>
      </c>
      <c r="H213" s="263">
        <v>294.88069999999999</v>
      </c>
      <c r="I213" s="263">
        <v>1577.922</v>
      </c>
    </row>
    <row r="214" spans="1:9">
      <c r="A214" s="382" t="s">
        <v>755</v>
      </c>
      <c r="B214" s="383">
        <v>2014</v>
      </c>
      <c r="C214" s="384" t="s">
        <v>519</v>
      </c>
      <c r="D214" s="384" t="s">
        <v>517</v>
      </c>
      <c r="E214" s="384" t="s">
        <v>580</v>
      </c>
      <c r="F214" s="384" t="s">
        <v>719</v>
      </c>
      <c r="G214" s="263">
        <v>333.94799999999998</v>
      </c>
      <c r="H214" s="263">
        <v>338.30770000000001</v>
      </c>
      <c r="I214" s="263">
        <v>1963.874</v>
      </c>
    </row>
    <row r="215" spans="1:9">
      <c r="A215" s="382" t="s">
        <v>755</v>
      </c>
      <c r="B215" s="383">
        <v>2015</v>
      </c>
      <c r="C215" s="384" t="s">
        <v>519</v>
      </c>
      <c r="D215" s="384" t="s">
        <v>517</v>
      </c>
      <c r="E215" s="384" t="s">
        <v>580</v>
      </c>
      <c r="F215" s="384" t="s">
        <v>719</v>
      </c>
      <c r="G215" s="263">
        <v>321.40600000000001</v>
      </c>
      <c r="H215" s="263">
        <v>333.10550000000001</v>
      </c>
      <c r="I215" s="263">
        <v>2197.4479999999999</v>
      </c>
    </row>
    <row r="216" spans="1:9">
      <c r="A216" s="382" t="s">
        <v>755</v>
      </c>
      <c r="B216" s="383">
        <v>2016</v>
      </c>
      <c r="C216" s="384" t="s">
        <v>519</v>
      </c>
      <c r="D216" s="384" t="s">
        <v>517</v>
      </c>
      <c r="E216" s="384" t="s">
        <v>580</v>
      </c>
      <c r="F216" s="384" t="s">
        <v>719</v>
      </c>
      <c r="G216" s="263">
        <v>316.13200000000001</v>
      </c>
      <c r="H216" s="263">
        <v>342.74779999999998</v>
      </c>
      <c r="I216" s="263">
        <v>2340.049</v>
      </c>
    </row>
    <row r="217" spans="1:9">
      <c r="A217" s="382" t="s">
        <v>755</v>
      </c>
      <c r="B217" s="383">
        <v>2017</v>
      </c>
      <c r="C217" s="384" t="s">
        <v>519</v>
      </c>
      <c r="D217" s="384" t="s">
        <v>517</v>
      </c>
      <c r="E217" s="384" t="s">
        <v>580</v>
      </c>
      <c r="F217" s="384" t="s">
        <v>719</v>
      </c>
      <c r="G217" s="263">
        <v>222.76599999999999</v>
      </c>
      <c r="H217" s="263">
        <v>299.65839999999997</v>
      </c>
      <c r="I217" s="263">
        <v>2489.0349999999999</v>
      </c>
    </row>
    <row r="218" spans="1:9">
      <c r="A218" s="382" t="s">
        <v>755</v>
      </c>
      <c r="B218" s="383">
        <v>2018</v>
      </c>
      <c r="C218" s="384" t="s">
        <v>519</v>
      </c>
      <c r="D218" s="384" t="s">
        <v>517</v>
      </c>
      <c r="E218" s="384" t="s">
        <v>580</v>
      </c>
      <c r="F218" s="384" t="s">
        <v>719</v>
      </c>
      <c r="G218" s="263">
        <v>298.37299999999999</v>
      </c>
      <c r="H218" s="263">
        <v>374.65989999999999</v>
      </c>
      <c r="I218" s="263">
        <v>2714.4740000000002</v>
      </c>
    </row>
    <row r="219" spans="1:9">
      <c r="A219" s="382" t="s">
        <v>756</v>
      </c>
      <c r="B219" s="383">
        <v>2009</v>
      </c>
      <c r="C219" s="384" t="s">
        <v>757</v>
      </c>
      <c r="D219" s="384" t="s">
        <v>758</v>
      </c>
      <c r="E219" s="384" t="s">
        <v>759</v>
      </c>
      <c r="F219" s="384" t="s">
        <v>712</v>
      </c>
      <c r="G219" s="263">
        <v>178.36799999999999</v>
      </c>
      <c r="H219" s="263">
        <v>171.36799999999999</v>
      </c>
      <c r="I219" s="263">
        <v>2005.394</v>
      </c>
    </row>
    <row r="220" spans="1:9">
      <c r="A220" s="382" t="s">
        <v>756</v>
      </c>
      <c r="B220" s="383">
        <v>2010</v>
      </c>
      <c r="C220" s="384" t="s">
        <v>757</v>
      </c>
      <c r="D220" s="384" t="s">
        <v>758</v>
      </c>
      <c r="E220" s="384" t="s">
        <v>759</v>
      </c>
      <c r="F220" s="384" t="s">
        <v>712</v>
      </c>
      <c r="G220" s="263">
        <v>323.72000000000003</v>
      </c>
      <c r="H220" s="263">
        <v>328.32</v>
      </c>
      <c r="I220" s="263">
        <v>2362.7640000000001</v>
      </c>
    </row>
    <row r="221" spans="1:9">
      <c r="A221" s="382" t="s">
        <v>756</v>
      </c>
      <c r="B221" s="383">
        <v>2011</v>
      </c>
      <c r="C221" s="384" t="s">
        <v>757</v>
      </c>
      <c r="D221" s="384" t="s">
        <v>758</v>
      </c>
      <c r="E221" s="384" t="s">
        <v>759</v>
      </c>
      <c r="F221" s="384" t="s">
        <v>712</v>
      </c>
      <c r="G221" s="263">
        <v>392.11399999999998</v>
      </c>
      <c r="H221" s="263">
        <v>393.34899999999999</v>
      </c>
      <c r="I221" s="263">
        <v>2869.0050000000001</v>
      </c>
    </row>
    <row r="222" spans="1:9">
      <c r="A222" s="382" t="s">
        <v>756</v>
      </c>
      <c r="B222" s="383">
        <v>2012</v>
      </c>
      <c r="C222" s="384" t="s">
        <v>757</v>
      </c>
      <c r="D222" s="384" t="s">
        <v>758</v>
      </c>
      <c r="E222" s="384" t="s">
        <v>759</v>
      </c>
      <c r="F222" s="384" t="s">
        <v>712</v>
      </c>
      <c r="G222" s="263">
        <v>311.536</v>
      </c>
      <c r="H222" s="263">
        <v>389.32220000000001</v>
      </c>
      <c r="I222" s="263">
        <v>2519.154</v>
      </c>
    </row>
    <row r="223" spans="1:9">
      <c r="A223" s="382" t="s">
        <v>756</v>
      </c>
      <c r="B223" s="383">
        <v>2013</v>
      </c>
      <c r="C223" s="384" t="s">
        <v>757</v>
      </c>
      <c r="D223" s="384" t="s">
        <v>758</v>
      </c>
      <c r="E223" s="384" t="s">
        <v>759</v>
      </c>
      <c r="F223" s="384" t="s">
        <v>712</v>
      </c>
      <c r="G223" s="263">
        <v>413.17099999999999</v>
      </c>
      <c r="H223" s="263">
        <v>430.96300000000002</v>
      </c>
      <c r="I223" s="263">
        <v>2394.27</v>
      </c>
    </row>
    <row r="224" spans="1:9">
      <c r="A224" s="382" t="s">
        <v>756</v>
      </c>
      <c r="B224" s="383">
        <v>2014</v>
      </c>
      <c r="C224" s="384" t="s">
        <v>757</v>
      </c>
      <c r="D224" s="384" t="s">
        <v>758</v>
      </c>
      <c r="E224" s="384" t="s">
        <v>759</v>
      </c>
      <c r="F224" s="384" t="s">
        <v>712</v>
      </c>
      <c r="G224" s="263">
        <v>133.316</v>
      </c>
      <c r="H224" s="263">
        <v>235.34700000000001</v>
      </c>
      <c r="I224" s="263">
        <v>2445.5479999999998</v>
      </c>
    </row>
    <row r="225" spans="1:9">
      <c r="A225" s="382" t="s">
        <v>756</v>
      </c>
      <c r="B225" s="383">
        <v>2015</v>
      </c>
      <c r="C225" s="384" t="s">
        <v>757</v>
      </c>
      <c r="D225" s="384" t="s">
        <v>758</v>
      </c>
      <c r="E225" s="384" t="s">
        <v>759</v>
      </c>
      <c r="F225" s="384" t="s">
        <v>712</v>
      </c>
      <c r="G225" s="263">
        <v>334.90600000000001</v>
      </c>
      <c r="H225" s="263">
        <v>328.9717</v>
      </c>
      <c r="I225" s="263">
        <v>2826.4290000000001</v>
      </c>
    </row>
    <row r="226" spans="1:9">
      <c r="A226" s="382" t="s">
        <v>756</v>
      </c>
      <c r="B226" s="383">
        <v>2016</v>
      </c>
      <c r="C226" s="384" t="s">
        <v>757</v>
      </c>
      <c r="D226" s="384" t="s">
        <v>758</v>
      </c>
      <c r="E226" s="384" t="s">
        <v>759</v>
      </c>
      <c r="F226" s="384" t="s">
        <v>712</v>
      </c>
      <c r="G226" s="263">
        <v>643.67499999999995</v>
      </c>
      <c r="H226" s="263">
        <v>400.834</v>
      </c>
      <c r="I226" s="263">
        <v>2677.203</v>
      </c>
    </row>
    <row r="227" spans="1:9">
      <c r="A227" s="382" t="s">
        <v>756</v>
      </c>
      <c r="B227" s="383">
        <v>2017</v>
      </c>
      <c r="C227" s="384" t="s">
        <v>757</v>
      </c>
      <c r="D227" s="384" t="s">
        <v>758</v>
      </c>
      <c r="E227" s="384" t="s">
        <v>759</v>
      </c>
      <c r="F227" s="384" t="s">
        <v>712</v>
      </c>
      <c r="G227" s="263">
        <v>54.85</v>
      </c>
      <c r="H227" s="263">
        <v>515.90200000000004</v>
      </c>
      <c r="I227" s="263">
        <v>3071.9760000000001</v>
      </c>
    </row>
    <row r="228" spans="1:9">
      <c r="A228" s="382" t="s">
        <v>756</v>
      </c>
      <c r="B228" s="383">
        <v>2018</v>
      </c>
      <c r="C228" s="384" t="s">
        <v>757</v>
      </c>
      <c r="D228" s="384" t="s">
        <v>758</v>
      </c>
      <c r="E228" s="384" t="s">
        <v>759</v>
      </c>
      <c r="F228" s="384" t="s">
        <v>712</v>
      </c>
      <c r="G228" s="263">
        <v>693.56200000000001</v>
      </c>
      <c r="H228" s="263">
        <v>600.19600000000003</v>
      </c>
      <c r="I228" s="263">
        <v>3374.95</v>
      </c>
    </row>
    <row r="229" spans="1:9">
      <c r="A229" s="382" t="s">
        <v>760</v>
      </c>
      <c r="B229" s="383">
        <v>2009</v>
      </c>
      <c r="C229" s="384" t="s">
        <v>520</v>
      </c>
      <c r="D229" s="384" t="s">
        <v>521</v>
      </c>
      <c r="E229" s="384" t="s">
        <v>581</v>
      </c>
      <c r="F229" s="384" t="s">
        <v>719</v>
      </c>
      <c r="G229" s="263">
        <v>-31.268999999999998</v>
      </c>
      <c r="H229" s="263">
        <v>14.855499999999999</v>
      </c>
      <c r="I229" s="263">
        <v>312.33300000000003</v>
      </c>
    </row>
    <row r="230" spans="1:9">
      <c r="A230" s="382" t="s">
        <v>760</v>
      </c>
      <c r="B230" s="383">
        <v>2010</v>
      </c>
      <c r="C230" s="384" t="s">
        <v>520</v>
      </c>
      <c r="D230" s="384" t="s">
        <v>521</v>
      </c>
      <c r="E230" s="384" t="s">
        <v>581</v>
      </c>
      <c r="F230" s="384" t="s">
        <v>719</v>
      </c>
      <c r="G230" s="263">
        <v>74.253</v>
      </c>
      <c r="H230" s="263">
        <v>71.576999999999998</v>
      </c>
      <c r="I230" s="263">
        <v>387.12599999999998</v>
      </c>
    </row>
    <row r="231" spans="1:9">
      <c r="A231" s="382" t="s">
        <v>760</v>
      </c>
      <c r="B231" s="383">
        <v>2011</v>
      </c>
      <c r="C231" s="384" t="s">
        <v>520</v>
      </c>
      <c r="D231" s="384" t="s">
        <v>521</v>
      </c>
      <c r="E231" s="384" t="s">
        <v>581</v>
      </c>
      <c r="F231" s="384" t="s">
        <v>719</v>
      </c>
      <c r="G231" s="263">
        <v>66.715999999999994</v>
      </c>
      <c r="H231" s="263">
        <v>73.938800000000001</v>
      </c>
      <c r="I231" s="263">
        <v>479.74099999999999</v>
      </c>
    </row>
    <row r="232" spans="1:9">
      <c r="A232" s="382" t="s">
        <v>760</v>
      </c>
      <c r="B232" s="383">
        <v>2012</v>
      </c>
      <c r="C232" s="384" t="s">
        <v>520</v>
      </c>
      <c r="D232" s="384" t="s">
        <v>521</v>
      </c>
      <c r="E232" s="384" t="s">
        <v>581</v>
      </c>
      <c r="F232" s="384" t="s">
        <v>719</v>
      </c>
      <c r="G232" s="263">
        <v>58.691000000000003</v>
      </c>
      <c r="H232" s="263">
        <v>96.615200000000002</v>
      </c>
      <c r="I232" s="263">
        <v>560.04100000000005</v>
      </c>
    </row>
    <row r="233" spans="1:9">
      <c r="A233" s="382" t="s">
        <v>760</v>
      </c>
      <c r="B233" s="383">
        <v>2013</v>
      </c>
      <c r="C233" s="384" t="s">
        <v>520</v>
      </c>
      <c r="D233" s="384" t="s">
        <v>521</v>
      </c>
      <c r="E233" s="384" t="s">
        <v>581</v>
      </c>
      <c r="F233" s="384" t="s">
        <v>719</v>
      </c>
      <c r="G233" s="263">
        <v>64.295000000000002</v>
      </c>
      <c r="H233" s="263">
        <v>122.096</v>
      </c>
      <c r="I233" s="263">
        <v>660.20600000000002</v>
      </c>
    </row>
    <row r="234" spans="1:9">
      <c r="A234" s="382" t="s">
        <v>760</v>
      </c>
      <c r="B234" s="383">
        <v>2014</v>
      </c>
      <c r="C234" s="384" t="s">
        <v>520</v>
      </c>
      <c r="D234" s="384" t="s">
        <v>521</v>
      </c>
      <c r="E234" s="384" t="s">
        <v>581</v>
      </c>
      <c r="F234" s="384" t="s">
        <v>719</v>
      </c>
      <c r="G234" s="263">
        <v>145.83199999999999</v>
      </c>
      <c r="H234" s="263">
        <v>145.83199999999999</v>
      </c>
      <c r="I234" s="263">
        <v>761.65300000000002</v>
      </c>
    </row>
    <row r="235" spans="1:9">
      <c r="A235" s="382" t="s">
        <v>760</v>
      </c>
      <c r="B235" s="383">
        <v>2015</v>
      </c>
      <c r="C235" s="384" t="s">
        <v>520</v>
      </c>
      <c r="D235" s="384" t="s">
        <v>521</v>
      </c>
      <c r="E235" s="384" t="s">
        <v>581</v>
      </c>
      <c r="F235" s="384" t="s">
        <v>719</v>
      </c>
      <c r="G235" s="263">
        <v>144.02000000000001</v>
      </c>
      <c r="H235" s="263">
        <v>144.02000000000001</v>
      </c>
      <c r="I235" s="263">
        <v>845.48599999999999</v>
      </c>
    </row>
    <row r="236" spans="1:9">
      <c r="A236" s="382" t="s">
        <v>760</v>
      </c>
      <c r="B236" s="383">
        <v>2016</v>
      </c>
      <c r="C236" s="384" t="s">
        <v>520</v>
      </c>
      <c r="D236" s="384" t="s">
        <v>521</v>
      </c>
      <c r="E236" s="384" t="s">
        <v>581</v>
      </c>
      <c r="F236" s="384" t="s">
        <v>719</v>
      </c>
      <c r="G236" s="263">
        <v>189.68199999999999</v>
      </c>
      <c r="H236" s="263">
        <v>189.68199999999999</v>
      </c>
      <c r="I236" s="263">
        <v>1079.874</v>
      </c>
    </row>
    <row r="237" spans="1:9">
      <c r="A237" s="382" t="s">
        <v>760</v>
      </c>
      <c r="B237" s="383">
        <v>2017</v>
      </c>
      <c r="C237" s="384" t="s">
        <v>520</v>
      </c>
      <c r="D237" s="384" t="s">
        <v>521</v>
      </c>
      <c r="E237" s="384" t="s">
        <v>581</v>
      </c>
      <c r="F237" s="384" t="s">
        <v>719</v>
      </c>
      <c r="G237" s="263">
        <v>231.41800000000001</v>
      </c>
      <c r="H237" s="263">
        <v>318.01799999999997</v>
      </c>
      <c r="I237" s="263">
        <v>1473.413</v>
      </c>
    </row>
    <row r="238" spans="1:9">
      <c r="A238" s="382" t="s">
        <v>760</v>
      </c>
      <c r="B238" s="383">
        <v>2018</v>
      </c>
      <c r="C238" s="384" t="s">
        <v>520</v>
      </c>
      <c r="D238" s="384" t="s">
        <v>521</v>
      </c>
      <c r="E238" s="384" t="s">
        <v>581</v>
      </c>
      <c r="F238" s="384" t="s">
        <v>719</v>
      </c>
      <c r="G238" s="263">
        <v>400.23500000000001</v>
      </c>
      <c r="H238" s="263">
        <v>400.23500000000001</v>
      </c>
      <c r="I238" s="263">
        <v>1966.492</v>
      </c>
    </row>
    <row r="239" spans="1:9">
      <c r="A239" s="382" t="s">
        <v>761</v>
      </c>
      <c r="B239" s="383">
        <v>2009</v>
      </c>
      <c r="C239" s="384" t="s">
        <v>762</v>
      </c>
      <c r="D239" s="384" t="s">
        <v>6</v>
      </c>
      <c r="E239" s="384" t="s">
        <v>7</v>
      </c>
      <c r="F239" s="384" t="s">
        <v>712</v>
      </c>
      <c r="G239" s="263">
        <v>121.6</v>
      </c>
      <c r="H239" s="263">
        <v>92.334999999999994</v>
      </c>
      <c r="I239" s="263">
        <v>3399.8</v>
      </c>
    </row>
    <row r="240" spans="1:9">
      <c r="A240" s="382" t="s">
        <v>761</v>
      </c>
      <c r="B240" s="383">
        <v>2010</v>
      </c>
      <c r="C240" s="384" t="s">
        <v>762</v>
      </c>
      <c r="D240" s="384" t="s">
        <v>6</v>
      </c>
      <c r="E240" s="384" t="s">
        <v>7</v>
      </c>
      <c r="F240" s="384" t="s">
        <v>712</v>
      </c>
      <c r="G240" s="263">
        <v>251.1</v>
      </c>
      <c r="H240" s="263">
        <v>257.33499999999998</v>
      </c>
      <c r="I240" s="263">
        <v>3832.3</v>
      </c>
    </row>
    <row r="241" spans="1:9">
      <c r="A241" s="382" t="s">
        <v>761</v>
      </c>
      <c r="B241" s="383">
        <v>2011</v>
      </c>
      <c r="C241" s="384" t="s">
        <v>762</v>
      </c>
      <c r="D241" s="384" t="s">
        <v>6</v>
      </c>
      <c r="E241" s="384" t="s">
        <v>7</v>
      </c>
      <c r="F241" s="384" t="s">
        <v>712</v>
      </c>
      <c r="G241" s="263">
        <v>245</v>
      </c>
      <c r="H241" s="263">
        <v>291.73</v>
      </c>
      <c r="I241" s="263">
        <v>4318</v>
      </c>
    </row>
    <row r="242" spans="1:9">
      <c r="A242" s="382" t="s">
        <v>761</v>
      </c>
      <c r="B242" s="383">
        <v>2012</v>
      </c>
      <c r="C242" s="384" t="s">
        <v>762</v>
      </c>
      <c r="D242" s="384" t="s">
        <v>6</v>
      </c>
      <c r="E242" s="384" t="s">
        <v>7</v>
      </c>
      <c r="F242" s="384" t="s">
        <v>712</v>
      </c>
      <c r="G242" s="263">
        <v>316</v>
      </c>
      <c r="H242" s="263">
        <v>337.96</v>
      </c>
      <c r="I242" s="263">
        <v>4657</v>
      </c>
    </row>
    <row r="243" spans="1:9">
      <c r="A243" s="382" t="s">
        <v>761</v>
      </c>
      <c r="B243" s="383">
        <v>2013</v>
      </c>
      <c r="C243" s="384" t="s">
        <v>762</v>
      </c>
      <c r="D243" s="384" t="s">
        <v>6</v>
      </c>
      <c r="E243" s="384" t="s">
        <v>7</v>
      </c>
      <c r="F243" s="384" t="s">
        <v>712</v>
      </c>
      <c r="G243" s="263">
        <v>508</v>
      </c>
      <c r="H243" s="263">
        <v>381.7</v>
      </c>
      <c r="I243" s="263">
        <v>5156</v>
      </c>
    </row>
    <row r="244" spans="1:9">
      <c r="A244" s="382" t="s">
        <v>761</v>
      </c>
      <c r="B244" s="383">
        <v>2014</v>
      </c>
      <c r="C244" s="384" t="s">
        <v>762</v>
      </c>
      <c r="D244" s="384" t="s">
        <v>6</v>
      </c>
      <c r="E244" s="384" t="s">
        <v>7</v>
      </c>
      <c r="F244" s="384" t="s">
        <v>712</v>
      </c>
      <c r="G244" s="263">
        <v>605</v>
      </c>
      <c r="H244" s="263">
        <v>571</v>
      </c>
      <c r="I244" s="263">
        <v>5368</v>
      </c>
    </row>
    <row r="245" spans="1:9">
      <c r="A245" s="382" t="s">
        <v>761</v>
      </c>
      <c r="B245" s="383">
        <v>2015</v>
      </c>
      <c r="C245" s="384" t="s">
        <v>762</v>
      </c>
      <c r="D245" s="384" t="s">
        <v>6</v>
      </c>
      <c r="E245" s="384" t="s">
        <v>7</v>
      </c>
      <c r="F245" s="384" t="s">
        <v>712</v>
      </c>
      <c r="G245" s="263">
        <v>848</v>
      </c>
      <c r="H245" s="263">
        <v>862.8</v>
      </c>
      <c r="I245" s="263">
        <v>5598</v>
      </c>
    </row>
    <row r="246" spans="1:9">
      <c r="A246" s="382" t="s">
        <v>761</v>
      </c>
      <c r="B246" s="383">
        <v>2016</v>
      </c>
      <c r="C246" s="384" t="s">
        <v>762</v>
      </c>
      <c r="D246" s="384" t="s">
        <v>6</v>
      </c>
      <c r="E246" s="384" t="s">
        <v>7</v>
      </c>
      <c r="F246" s="384" t="s">
        <v>712</v>
      </c>
      <c r="G246" s="263">
        <v>814</v>
      </c>
      <c r="H246" s="263">
        <v>911</v>
      </c>
      <c r="I246" s="263">
        <v>5931</v>
      </c>
    </row>
    <row r="247" spans="1:9">
      <c r="A247" s="382" t="s">
        <v>761</v>
      </c>
      <c r="B247" s="383">
        <v>2017</v>
      </c>
      <c r="C247" s="384" t="s">
        <v>762</v>
      </c>
      <c r="D247" s="384" t="s">
        <v>6</v>
      </c>
      <c r="E247" s="384" t="s">
        <v>7</v>
      </c>
      <c r="F247" s="384" t="s">
        <v>712</v>
      </c>
      <c r="G247" s="263">
        <v>960</v>
      </c>
      <c r="H247" s="263">
        <v>791</v>
      </c>
      <c r="I247" s="263">
        <v>7894</v>
      </c>
    </row>
    <row r="248" spans="1:9">
      <c r="A248" s="382" t="s">
        <v>761</v>
      </c>
      <c r="B248" s="383">
        <v>2018</v>
      </c>
      <c r="C248" s="384" t="s">
        <v>762</v>
      </c>
      <c r="D248" s="384" t="s">
        <v>6</v>
      </c>
      <c r="E248" s="384" t="s">
        <v>7</v>
      </c>
      <c r="F248" s="384" t="s">
        <v>712</v>
      </c>
      <c r="G248" s="263">
        <v>437</v>
      </c>
      <c r="H248" s="263">
        <v>554</v>
      </c>
      <c r="I248" s="263">
        <v>8264</v>
      </c>
    </row>
    <row r="249" spans="1:9">
      <c r="A249" s="382" t="s">
        <v>763</v>
      </c>
      <c r="B249" s="383">
        <v>2009</v>
      </c>
      <c r="C249" s="384" t="s">
        <v>764</v>
      </c>
      <c r="D249" s="384" t="s">
        <v>6</v>
      </c>
      <c r="E249" s="384" t="s">
        <v>765</v>
      </c>
      <c r="F249" s="384" t="s">
        <v>712</v>
      </c>
      <c r="G249" s="263">
        <v>175.6</v>
      </c>
      <c r="H249" s="263">
        <v>175.6</v>
      </c>
      <c r="I249" s="263"/>
    </row>
    <row r="250" spans="1:9">
      <c r="A250" s="382" t="s">
        <v>763</v>
      </c>
      <c r="B250" s="383">
        <v>2010</v>
      </c>
      <c r="C250" s="384" t="s">
        <v>764</v>
      </c>
      <c r="D250" s="384" t="s">
        <v>6</v>
      </c>
      <c r="E250" s="384" t="s">
        <v>765</v>
      </c>
      <c r="F250" s="384" t="s">
        <v>712</v>
      </c>
      <c r="G250" s="263">
        <v>191.8</v>
      </c>
      <c r="H250" s="263">
        <v>200.05</v>
      </c>
      <c r="I250" s="263">
        <v>1967.7</v>
      </c>
    </row>
    <row r="251" spans="1:9">
      <c r="A251" s="382" t="s">
        <v>763</v>
      </c>
      <c r="B251" s="383">
        <v>2011</v>
      </c>
      <c r="C251" s="384" t="s">
        <v>764</v>
      </c>
      <c r="D251" s="384" t="s">
        <v>6</v>
      </c>
      <c r="E251" s="384" t="s">
        <v>765</v>
      </c>
      <c r="F251" s="384" t="s">
        <v>712</v>
      </c>
      <c r="G251" s="263">
        <v>218.1</v>
      </c>
      <c r="H251" s="263">
        <v>225.595</v>
      </c>
      <c r="I251" s="263">
        <v>2021.2</v>
      </c>
    </row>
    <row r="252" spans="1:9">
      <c r="A252" s="382" t="s">
        <v>763</v>
      </c>
      <c r="B252" s="383">
        <v>2012</v>
      </c>
      <c r="C252" s="384" t="s">
        <v>764</v>
      </c>
      <c r="D252" s="384" t="s">
        <v>6</v>
      </c>
      <c r="E252" s="384" t="s">
        <v>765</v>
      </c>
      <c r="F252" s="384" t="s">
        <v>712</v>
      </c>
      <c r="G252" s="263">
        <v>220.1</v>
      </c>
      <c r="H252" s="263">
        <v>229.54499999999999</v>
      </c>
      <c r="I252" s="263">
        <v>2023.3</v>
      </c>
    </row>
    <row r="253" spans="1:9">
      <c r="A253" s="382" t="s">
        <v>763</v>
      </c>
      <c r="B253" s="383">
        <v>2013</v>
      </c>
      <c r="C253" s="384" t="s">
        <v>764</v>
      </c>
      <c r="D253" s="384" t="s">
        <v>6</v>
      </c>
      <c r="E253" s="384" t="s">
        <v>765</v>
      </c>
      <c r="F253" s="384" t="s">
        <v>712</v>
      </c>
      <c r="G253" s="263">
        <v>32.299999999999997</v>
      </c>
      <c r="H253" s="263">
        <v>157.66040000000001</v>
      </c>
      <c r="I253" s="263">
        <v>2069.6</v>
      </c>
    </row>
    <row r="254" spans="1:9">
      <c r="A254" s="382" t="s">
        <v>763</v>
      </c>
      <c r="B254" s="383">
        <v>2014</v>
      </c>
      <c r="C254" s="384" t="s">
        <v>764</v>
      </c>
      <c r="D254" s="384" t="s">
        <v>6</v>
      </c>
      <c r="E254" s="384" t="s">
        <v>765</v>
      </c>
      <c r="F254" s="384" t="s">
        <v>712</v>
      </c>
      <c r="G254" s="263">
        <v>175.2</v>
      </c>
      <c r="H254" s="263">
        <v>247.15190000000001</v>
      </c>
      <c r="I254" s="263">
        <v>2118.3000000000002</v>
      </c>
    </row>
    <row r="255" spans="1:9">
      <c r="A255" s="382" t="s">
        <v>763</v>
      </c>
      <c r="B255" s="383">
        <v>2015</v>
      </c>
      <c r="C255" s="384" t="s">
        <v>764</v>
      </c>
      <c r="D255" s="384" t="s">
        <v>6</v>
      </c>
      <c r="E255" s="384" t="s">
        <v>765</v>
      </c>
      <c r="F255" s="384" t="s">
        <v>712</v>
      </c>
      <c r="G255" s="263">
        <v>153.9</v>
      </c>
      <c r="H255" s="263">
        <v>296.5</v>
      </c>
      <c r="I255" s="263">
        <v>2068.1</v>
      </c>
    </row>
    <row r="256" spans="1:9">
      <c r="A256" s="382" t="s">
        <v>763</v>
      </c>
      <c r="B256" s="383">
        <v>2016</v>
      </c>
      <c r="C256" s="384" t="s">
        <v>764</v>
      </c>
      <c r="D256" s="384" t="s">
        <v>6</v>
      </c>
      <c r="E256" s="384" t="s">
        <v>765</v>
      </c>
      <c r="F256" s="384" t="s">
        <v>712</v>
      </c>
      <c r="G256" s="263">
        <v>229.1</v>
      </c>
      <c r="H256" s="263">
        <v>323.89999999999998</v>
      </c>
      <c r="I256" s="263">
        <v>2238</v>
      </c>
    </row>
    <row r="257" spans="1:9">
      <c r="A257" s="382" t="s">
        <v>763</v>
      </c>
      <c r="B257" s="383">
        <v>2017</v>
      </c>
      <c r="C257" s="384" t="s">
        <v>764</v>
      </c>
      <c r="D257" s="384" t="s">
        <v>6</v>
      </c>
      <c r="E257" s="384" t="s">
        <v>765</v>
      </c>
      <c r="F257" s="384" t="s">
        <v>712</v>
      </c>
      <c r="G257" s="263">
        <v>273.3</v>
      </c>
      <c r="H257" s="263">
        <v>360.245</v>
      </c>
      <c r="I257" s="263">
        <v>2408.1999999999998</v>
      </c>
    </row>
    <row r="258" spans="1:9">
      <c r="A258" s="382" t="s">
        <v>763</v>
      </c>
      <c r="B258" s="383">
        <v>2018</v>
      </c>
      <c r="C258" s="384" t="s">
        <v>764</v>
      </c>
      <c r="D258" s="384" t="s">
        <v>6</v>
      </c>
      <c r="E258" s="384" t="s">
        <v>765</v>
      </c>
      <c r="F258" s="384" t="s">
        <v>712</v>
      </c>
      <c r="G258" s="263">
        <v>434.9</v>
      </c>
      <c r="H258" s="263">
        <v>426.03500000000003</v>
      </c>
      <c r="I258" s="263">
        <v>2731.7</v>
      </c>
    </row>
    <row r="259" spans="1:9">
      <c r="A259" s="382" t="s">
        <v>766</v>
      </c>
      <c r="B259" s="383">
        <v>2009</v>
      </c>
      <c r="C259" s="384" t="s">
        <v>522</v>
      </c>
      <c r="D259" s="384" t="s">
        <v>521</v>
      </c>
      <c r="E259" s="384" t="s">
        <v>582</v>
      </c>
      <c r="F259" s="384" t="s">
        <v>719</v>
      </c>
      <c r="G259" s="263">
        <v>295.166</v>
      </c>
      <c r="H259" s="263">
        <v>297.37279999999998</v>
      </c>
      <c r="I259" s="263">
        <v>386.8</v>
      </c>
    </row>
    <row r="260" spans="1:9">
      <c r="A260" s="382" t="s">
        <v>766</v>
      </c>
      <c r="B260" s="383">
        <v>2010</v>
      </c>
      <c r="C260" s="384" t="s">
        <v>522</v>
      </c>
      <c r="D260" s="384" t="s">
        <v>521</v>
      </c>
      <c r="E260" s="384" t="s">
        <v>582</v>
      </c>
      <c r="F260" s="384" t="s">
        <v>719</v>
      </c>
      <c r="G260" s="263">
        <v>97.03</v>
      </c>
      <c r="H260" s="263">
        <v>97.499300000000005</v>
      </c>
      <c r="I260" s="263">
        <v>540.95699999999999</v>
      </c>
    </row>
    <row r="261" spans="1:9">
      <c r="A261" s="382" t="s">
        <v>766</v>
      </c>
      <c r="B261" s="383">
        <v>2011</v>
      </c>
      <c r="C261" s="384" t="s">
        <v>522</v>
      </c>
      <c r="D261" s="384" t="s">
        <v>521</v>
      </c>
      <c r="E261" s="384" t="s">
        <v>582</v>
      </c>
      <c r="F261" s="384" t="s">
        <v>719</v>
      </c>
      <c r="G261" s="263">
        <v>175.315</v>
      </c>
      <c r="H261" s="263">
        <v>188.80099999999999</v>
      </c>
      <c r="I261" s="263">
        <v>783.43100000000004</v>
      </c>
    </row>
    <row r="262" spans="1:9">
      <c r="A262" s="382" t="s">
        <v>766</v>
      </c>
      <c r="B262" s="383">
        <v>2012</v>
      </c>
      <c r="C262" s="384" t="s">
        <v>522</v>
      </c>
      <c r="D262" s="384" t="s">
        <v>521</v>
      </c>
      <c r="E262" s="384" t="s">
        <v>582</v>
      </c>
      <c r="F262" s="384" t="s">
        <v>719</v>
      </c>
      <c r="G262" s="263">
        <v>254.822</v>
      </c>
      <c r="H262" s="263">
        <v>272.36900000000003</v>
      </c>
      <c r="I262" s="263">
        <v>1134.114</v>
      </c>
    </row>
    <row r="263" spans="1:9">
      <c r="A263" s="382" t="s">
        <v>766</v>
      </c>
      <c r="B263" s="383">
        <v>2013</v>
      </c>
      <c r="C263" s="384" t="s">
        <v>522</v>
      </c>
      <c r="D263" s="384" t="s">
        <v>521</v>
      </c>
      <c r="E263" s="384" t="s">
        <v>582</v>
      </c>
      <c r="F263" s="384" t="s">
        <v>719</v>
      </c>
      <c r="G263" s="263">
        <v>252.89500000000001</v>
      </c>
      <c r="H263" s="263">
        <v>295.65249999999997</v>
      </c>
      <c r="I263" s="263">
        <v>1551.346</v>
      </c>
    </row>
    <row r="264" spans="1:9">
      <c r="A264" s="382" t="s">
        <v>766</v>
      </c>
      <c r="B264" s="383">
        <v>2014</v>
      </c>
      <c r="C264" s="384" t="s">
        <v>522</v>
      </c>
      <c r="D264" s="384" t="s">
        <v>521</v>
      </c>
      <c r="E264" s="384" t="s">
        <v>582</v>
      </c>
      <c r="F264" s="384" t="s">
        <v>719</v>
      </c>
      <c r="G264" s="263">
        <v>657</v>
      </c>
      <c r="H264" s="263">
        <v>687.55</v>
      </c>
      <c r="I264" s="263">
        <v>2234</v>
      </c>
    </row>
    <row r="265" spans="1:9">
      <c r="A265" s="382" t="s">
        <v>766</v>
      </c>
      <c r="B265" s="383">
        <v>2015</v>
      </c>
      <c r="C265" s="384" t="s">
        <v>522</v>
      </c>
      <c r="D265" s="384" t="s">
        <v>521</v>
      </c>
      <c r="E265" s="384" t="s">
        <v>582</v>
      </c>
      <c r="F265" s="384" t="s">
        <v>719</v>
      </c>
      <c r="G265" s="263">
        <v>144</v>
      </c>
      <c r="H265" s="263">
        <v>573.75</v>
      </c>
      <c r="I265" s="263">
        <v>2604</v>
      </c>
    </row>
    <row r="266" spans="1:9">
      <c r="A266" s="382" t="s">
        <v>766</v>
      </c>
      <c r="B266" s="383">
        <v>2016</v>
      </c>
      <c r="C266" s="384" t="s">
        <v>522</v>
      </c>
      <c r="D266" s="384" t="s">
        <v>521</v>
      </c>
      <c r="E266" s="384" t="s">
        <v>582</v>
      </c>
      <c r="F266" s="384" t="s">
        <v>719</v>
      </c>
      <c r="G266" s="263">
        <v>399.4</v>
      </c>
      <c r="H266" s="263">
        <v>533.78579999999999</v>
      </c>
      <c r="I266" s="263">
        <v>3084.1</v>
      </c>
    </row>
    <row r="267" spans="1:9">
      <c r="A267" s="382" t="s">
        <v>766</v>
      </c>
      <c r="B267" s="383">
        <v>2017</v>
      </c>
      <c r="C267" s="384" t="s">
        <v>522</v>
      </c>
      <c r="D267" s="384" t="s">
        <v>521</v>
      </c>
      <c r="E267" s="384" t="s">
        <v>582</v>
      </c>
      <c r="F267" s="384" t="s">
        <v>719</v>
      </c>
      <c r="G267" s="263">
        <v>443.3</v>
      </c>
      <c r="H267" s="263">
        <v>862.66020000000003</v>
      </c>
      <c r="I267" s="263">
        <v>3551.1</v>
      </c>
    </row>
    <row r="268" spans="1:9">
      <c r="A268" s="382" t="s">
        <v>766</v>
      </c>
      <c r="B268" s="383">
        <v>2018</v>
      </c>
      <c r="C268" s="384" t="s">
        <v>522</v>
      </c>
      <c r="D268" s="384" t="s">
        <v>521</v>
      </c>
      <c r="E268" s="384" t="s">
        <v>582</v>
      </c>
      <c r="F268" s="384" t="s">
        <v>719</v>
      </c>
      <c r="G268" s="263">
        <v>77.599999999999994</v>
      </c>
      <c r="H268" s="263">
        <v>1316.8116</v>
      </c>
      <c r="I268" s="263">
        <v>4131.2</v>
      </c>
    </row>
    <row r="269" spans="1:9">
      <c r="A269" s="382" t="s">
        <v>767</v>
      </c>
      <c r="B269" s="383">
        <v>2009</v>
      </c>
      <c r="C269" s="384" t="s">
        <v>768</v>
      </c>
      <c r="D269" s="384" t="s">
        <v>517</v>
      </c>
      <c r="E269" s="384" t="s">
        <v>586</v>
      </c>
      <c r="F269" s="384" t="s">
        <v>712</v>
      </c>
      <c r="G269" s="263">
        <v>-305.327</v>
      </c>
      <c r="H269" s="263">
        <v>35.349200000000003</v>
      </c>
      <c r="I269" s="263">
        <v>5013.607</v>
      </c>
    </row>
    <row r="270" spans="1:9">
      <c r="A270" s="382" t="s">
        <v>767</v>
      </c>
      <c r="B270" s="383">
        <v>2010</v>
      </c>
      <c r="C270" s="384" t="s">
        <v>768</v>
      </c>
      <c r="D270" s="384" t="s">
        <v>517</v>
      </c>
      <c r="E270" s="384" t="s">
        <v>586</v>
      </c>
      <c r="F270" s="384" t="s">
        <v>712</v>
      </c>
      <c r="G270" s="263">
        <v>938</v>
      </c>
      <c r="H270" s="263">
        <v>1181</v>
      </c>
      <c r="I270" s="263">
        <v>9549</v>
      </c>
    </row>
    <row r="271" spans="1:9">
      <c r="A271" s="382" t="s">
        <v>767</v>
      </c>
      <c r="B271" s="383">
        <v>2011</v>
      </c>
      <c r="C271" s="384" t="s">
        <v>768</v>
      </c>
      <c r="D271" s="384" t="s">
        <v>517</v>
      </c>
      <c r="E271" s="384" t="s">
        <v>586</v>
      </c>
      <c r="F271" s="384" t="s">
        <v>712</v>
      </c>
      <c r="G271" s="263">
        <v>1926</v>
      </c>
      <c r="H271" s="263">
        <v>1723</v>
      </c>
      <c r="I271" s="263">
        <v>10517</v>
      </c>
    </row>
    <row r="272" spans="1:9">
      <c r="A272" s="382" t="s">
        <v>767</v>
      </c>
      <c r="B272" s="383">
        <v>2012</v>
      </c>
      <c r="C272" s="384" t="s">
        <v>768</v>
      </c>
      <c r="D272" s="384" t="s">
        <v>517</v>
      </c>
      <c r="E272" s="384" t="s">
        <v>586</v>
      </c>
      <c r="F272" s="384" t="s">
        <v>712</v>
      </c>
      <c r="G272" s="263">
        <v>109</v>
      </c>
      <c r="H272" s="263">
        <v>968.11</v>
      </c>
      <c r="I272" s="263">
        <v>8719</v>
      </c>
    </row>
    <row r="273" spans="1:9">
      <c r="A273" s="382" t="s">
        <v>767</v>
      </c>
      <c r="B273" s="383">
        <v>2013</v>
      </c>
      <c r="C273" s="384" t="s">
        <v>768</v>
      </c>
      <c r="D273" s="384" t="s">
        <v>517</v>
      </c>
      <c r="E273" s="384" t="s">
        <v>586</v>
      </c>
      <c r="F273" s="384" t="s">
        <v>712</v>
      </c>
      <c r="G273" s="263">
        <v>256</v>
      </c>
      <c r="H273" s="263">
        <v>575.79999999999995</v>
      </c>
      <c r="I273" s="263">
        <v>7509</v>
      </c>
    </row>
    <row r="274" spans="1:9">
      <c r="A274" s="382" t="s">
        <v>767</v>
      </c>
      <c r="B274" s="383">
        <v>2014</v>
      </c>
      <c r="C274" s="384" t="s">
        <v>768</v>
      </c>
      <c r="D274" s="384" t="s">
        <v>517</v>
      </c>
      <c r="E274" s="384" t="s">
        <v>586</v>
      </c>
      <c r="F274" s="384" t="s">
        <v>712</v>
      </c>
      <c r="G274" s="263">
        <v>1072</v>
      </c>
      <c r="H274" s="263">
        <v>1313.9999</v>
      </c>
      <c r="I274" s="263">
        <v>9072</v>
      </c>
    </row>
    <row r="275" spans="1:9">
      <c r="A275" s="382" t="s">
        <v>767</v>
      </c>
      <c r="B275" s="383">
        <v>2015</v>
      </c>
      <c r="C275" s="384" t="s">
        <v>768</v>
      </c>
      <c r="D275" s="384" t="s">
        <v>517</v>
      </c>
      <c r="E275" s="384" t="s">
        <v>586</v>
      </c>
      <c r="F275" s="384" t="s">
        <v>712</v>
      </c>
      <c r="G275" s="263">
        <v>1377</v>
      </c>
      <c r="H275" s="263">
        <v>1258.0676000000001</v>
      </c>
      <c r="I275" s="263">
        <v>9659</v>
      </c>
    </row>
    <row r="276" spans="1:9">
      <c r="A276" s="382" t="s">
        <v>767</v>
      </c>
      <c r="B276" s="383">
        <v>2016</v>
      </c>
      <c r="C276" s="384" t="s">
        <v>768</v>
      </c>
      <c r="D276" s="384" t="s">
        <v>517</v>
      </c>
      <c r="E276" s="384" t="s">
        <v>586</v>
      </c>
      <c r="F276" s="384" t="s">
        <v>712</v>
      </c>
      <c r="G276" s="263">
        <v>1721</v>
      </c>
      <c r="H276" s="263">
        <v>1779.5961</v>
      </c>
      <c r="I276" s="263">
        <v>10825</v>
      </c>
    </row>
    <row r="277" spans="1:9">
      <c r="A277" s="382" t="s">
        <v>767</v>
      </c>
      <c r="B277" s="383">
        <v>2017</v>
      </c>
      <c r="C277" s="384" t="s">
        <v>768</v>
      </c>
      <c r="D277" s="384" t="s">
        <v>517</v>
      </c>
      <c r="E277" s="384" t="s">
        <v>586</v>
      </c>
      <c r="F277" s="384" t="s">
        <v>712</v>
      </c>
      <c r="G277" s="263">
        <v>3434</v>
      </c>
      <c r="H277" s="263">
        <v>3610</v>
      </c>
      <c r="I277" s="263">
        <v>14537</v>
      </c>
    </row>
    <row r="278" spans="1:9">
      <c r="A278" s="382" t="s">
        <v>767</v>
      </c>
      <c r="B278" s="383">
        <v>2018</v>
      </c>
      <c r="C278" s="384" t="s">
        <v>768</v>
      </c>
      <c r="D278" s="384" t="s">
        <v>517</v>
      </c>
      <c r="E278" s="384" t="s">
        <v>586</v>
      </c>
      <c r="F278" s="384" t="s">
        <v>712</v>
      </c>
      <c r="G278" s="263">
        <v>3313</v>
      </c>
      <c r="H278" s="263">
        <v>4294</v>
      </c>
      <c r="I278" s="263">
        <v>17253</v>
      </c>
    </row>
    <row r="279" spans="1:9">
      <c r="A279" s="382" t="s">
        <v>767</v>
      </c>
      <c r="B279" s="383">
        <v>2019</v>
      </c>
      <c r="C279" s="384" t="s">
        <v>768</v>
      </c>
      <c r="D279" s="384" t="s">
        <v>517</v>
      </c>
      <c r="E279" s="384" t="s">
        <v>586</v>
      </c>
      <c r="F279" s="384" t="s">
        <v>712</v>
      </c>
      <c r="G279" s="263">
        <v>2706</v>
      </c>
      <c r="H279" s="263">
        <v>2813</v>
      </c>
      <c r="I279" s="263">
        <v>14608</v>
      </c>
    </row>
    <row r="280" spans="1:9">
      <c r="A280" s="382" t="s">
        <v>769</v>
      </c>
      <c r="B280" s="383">
        <v>2009</v>
      </c>
      <c r="C280" s="384" t="s">
        <v>770</v>
      </c>
      <c r="D280" s="384" t="s">
        <v>758</v>
      </c>
      <c r="E280" s="384" t="s">
        <v>771</v>
      </c>
      <c r="F280" s="384" t="s">
        <v>712</v>
      </c>
      <c r="G280" s="263">
        <v>158.22149999999999</v>
      </c>
      <c r="H280" s="263">
        <v>227.3098</v>
      </c>
      <c r="I280" s="263">
        <v>7126.6181999999999</v>
      </c>
    </row>
    <row r="281" spans="1:9">
      <c r="A281" s="382" t="s">
        <v>769</v>
      </c>
      <c r="B281" s="383">
        <v>2010</v>
      </c>
      <c r="C281" s="384" t="s">
        <v>770</v>
      </c>
      <c r="D281" s="384" t="s">
        <v>758</v>
      </c>
      <c r="E281" s="384" t="s">
        <v>771</v>
      </c>
      <c r="F281" s="384" t="s">
        <v>712</v>
      </c>
      <c r="G281" s="263">
        <v>161.42580000000001</v>
      </c>
      <c r="H281" s="263">
        <v>335.2364</v>
      </c>
      <c r="I281" s="263">
        <v>8688.3258999999998</v>
      </c>
    </row>
    <row r="282" spans="1:9">
      <c r="A282" s="382" t="s">
        <v>769</v>
      </c>
      <c r="B282" s="383">
        <v>2011</v>
      </c>
      <c r="C282" s="384" t="s">
        <v>770</v>
      </c>
      <c r="D282" s="384" t="s">
        <v>758</v>
      </c>
      <c r="E282" s="384" t="s">
        <v>771</v>
      </c>
      <c r="F282" s="384" t="s">
        <v>712</v>
      </c>
      <c r="G282" s="263">
        <v>353.1343</v>
      </c>
      <c r="H282" s="263">
        <v>584.35950000000003</v>
      </c>
      <c r="I282" s="263">
        <v>12288.2212</v>
      </c>
    </row>
    <row r="283" spans="1:9">
      <c r="A283" s="382" t="s">
        <v>769</v>
      </c>
      <c r="B283" s="383">
        <v>2012</v>
      </c>
      <c r="C283" s="384" t="s">
        <v>770</v>
      </c>
      <c r="D283" s="384" t="s">
        <v>758</v>
      </c>
      <c r="E283" s="384" t="s">
        <v>771</v>
      </c>
      <c r="F283" s="384" t="s">
        <v>712</v>
      </c>
      <c r="G283" s="263">
        <v>425.83199999999999</v>
      </c>
      <c r="H283" s="263">
        <v>632.30790000000002</v>
      </c>
      <c r="I283" s="263">
        <v>12583.9251</v>
      </c>
    </row>
    <row r="284" spans="1:9">
      <c r="A284" s="382" t="s">
        <v>769</v>
      </c>
      <c r="B284" s="383">
        <v>2013</v>
      </c>
      <c r="C284" s="384" t="s">
        <v>770</v>
      </c>
      <c r="D284" s="384" t="s">
        <v>758</v>
      </c>
      <c r="E284" s="384" t="s">
        <v>771</v>
      </c>
      <c r="F284" s="384" t="s">
        <v>712</v>
      </c>
      <c r="G284" s="263">
        <v>599.57830000000001</v>
      </c>
      <c r="H284" s="263">
        <v>611.2165</v>
      </c>
      <c r="I284" s="263">
        <v>9743.8408999999992</v>
      </c>
    </row>
    <row r="285" spans="1:9">
      <c r="A285" s="382" t="s">
        <v>769</v>
      </c>
      <c r="B285" s="383">
        <v>2014</v>
      </c>
      <c r="C285" s="384" t="s">
        <v>770</v>
      </c>
      <c r="D285" s="384" t="s">
        <v>758</v>
      </c>
      <c r="E285" s="384" t="s">
        <v>771</v>
      </c>
      <c r="F285" s="384" t="s">
        <v>712</v>
      </c>
      <c r="G285" s="263">
        <v>518.65099999999995</v>
      </c>
      <c r="H285" s="263">
        <v>665.72450000000003</v>
      </c>
      <c r="I285" s="263">
        <v>9966.5835999999999</v>
      </c>
    </row>
    <row r="286" spans="1:9">
      <c r="A286" s="382" t="s">
        <v>769</v>
      </c>
      <c r="B286" s="383">
        <v>2015</v>
      </c>
      <c r="C286" s="384" t="s">
        <v>770</v>
      </c>
      <c r="D286" s="384" t="s">
        <v>758</v>
      </c>
      <c r="E286" s="384" t="s">
        <v>771</v>
      </c>
      <c r="F286" s="384" t="s">
        <v>712</v>
      </c>
      <c r="G286" s="263">
        <v>680.3</v>
      </c>
      <c r="H286" s="263">
        <v>699.13</v>
      </c>
      <c r="I286" s="263">
        <v>9611.7999999999993</v>
      </c>
    </row>
    <row r="287" spans="1:9">
      <c r="A287" s="382" t="s">
        <v>769</v>
      </c>
      <c r="B287" s="383">
        <v>2016</v>
      </c>
      <c r="C287" s="384" t="s">
        <v>770</v>
      </c>
      <c r="D287" s="384" t="s">
        <v>758</v>
      </c>
      <c r="E287" s="384" t="s">
        <v>771</v>
      </c>
      <c r="F287" s="384" t="s">
        <v>712</v>
      </c>
      <c r="G287" s="263">
        <v>244.1</v>
      </c>
      <c r="H287" s="263">
        <v>700.41</v>
      </c>
      <c r="I287" s="263">
        <v>9421.2999999999993</v>
      </c>
    </row>
    <row r="288" spans="1:9">
      <c r="A288" s="382" t="s">
        <v>769</v>
      </c>
      <c r="B288" s="383">
        <v>2017</v>
      </c>
      <c r="C288" s="384" t="s">
        <v>770</v>
      </c>
      <c r="D288" s="384" t="s">
        <v>758</v>
      </c>
      <c r="E288" s="384" t="s">
        <v>771</v>
      </c>
      <c r="F288" s="384" t="s">
        <v>712</v>
      </c>
      <c r="G288" s="263">
        <v>597</v>
      </c>
      <c r="H288" s="263">
        <v>706.17</v>
      </c>
      <c r="I288" s="263">
        <v>9101</v>
      </c>
    </row>
    <row r="289" spans="1:9">
      <c r="A289" s="382" t="s">
        <v>769</v>
      </c>
      <c r="B289" s="383">
        <v>2018</v>
      </c>
      <c r="C289" s="384" t="s">
        <v>770</v>
      </c>
      <c r="D289" s="384" t="s">
        <v>758</v>
      </c>
      <c r="E289" s="384" t="s">
        <v>771</v>
      </c>
      <c r="F289" s="384" t="s">
        <v>712</v>
      </c>
      <c r="G289" s="263">
        <v>575.20000000000005</v>
      </c>
      <c r="H289" s="263">
        <v>669.26779999999997</v>
      </c>
      <c r="I289" s="263">
        <v>9319.1</v>
      </c>
    </row>
    <row r="290" spans="1:9">
      <c r="A290" s="382" t="s">
        <v>769</v>
      </c>
      <c r="B290" s="383">
        <v>2019</v>
      </c>
      <c r="C290" s="384" t="s">
        <v>770</v>
      </c>
      <c r="D290" s="384" t="s">
        <v>758</v>
      </c>
      <c r="E290" s="384" t="s">
        <v>771</v>
      </c>
      <c r="F290" s="384" t="s">
        <v>712</v>
      </c>
      <c r="G290" s="263">
        <v>430.2</v>
      </c>
      <c r="H290" s="263">
        <v>560.10550000000001</v>
      </c>
      <c r="I290" s="263">
        <v>9458.2000000000007</v>
      </c>
    </row>
    <row r="291" spans="1:9">
      <c r="A291" s="382" t="s">
        <v>772</v>
      </c>
      <c r="B291" s="383">
        <v>2009</v>
      </c>
      <c r="C291" s="384" t="s">
        <v>773</v>
      </c>
      <c r="D291" s="384" t="s">
        <v>517</v>
      </c>
      <c r="E291" s="384" t="s">
        <v>586</v>
      </c>
      <c r="F291" s="384" t="s">
        <v>712</v>
      </c>
      <c r="G291" s="263">
        <v>304</v>
      </c>
      <c r="H291" s="263">
        <v>304</v>
      </c>
      <c r="I291" s="263">
        <v>5403</v>
      </c>
    </row>
    <row r="292" spans="1:9">
      <c r="A292" s="382" t="s">
        <v>772</v>
      </c>
      <c r="B292" s="383">
        <v>2010</v>
      </c>
      <c r="C292" s="384" t="s">
        <v>773</v>
      </c>
      <c r="D292" s="384" t="s">
        <v>517</v>
      </c>
      <c r="E292" s="384" t="s">
        <v>586</v>
      </c>
      <c r="F292" s="384" t="s">
        <v>712</v>
      </c>
      <c r="G292" s="263">
        <v>471</v>
      </c>
      <c r="H292" s="263">
        <v>284.45</v>
      </c>
      <c r="I292" s="263">
        <v>6494</v>
      </c>
    </row>
    <row r="293" spans="1:9">
      <c r="A293" s="382" t="s">
        <v>772</v>
      </c>
      <c r="B293" s="383">
        <v>2011</v>
      </c>
      <c r="C293" s="384" t="s">
        <v>773</v>
      </c>
      <c r="D293" s="384" t="s">
        <v>517</v>
      </c>
      <c r="E293" s="384" t="s">
        <v>586</v>
      </c>
      <c r="F293" s="384" t="s">
        <v>712</v>
      </c>
      <c r="G293" s="263">
        <v>491</v>
      </c>
      <c r="H293" s="263">
        <v>563.70000000000005</v>
      </c>
      <c r="I293" s="263">
        <v>6568</v>
      </c>
    </row>
    <row r="294" spans="1:9">
      <c r="A294" s="382" t="s">
        <v>772</v>
      </c>
      <c r="B294" s="383">
        <v>2012</v>
      </c>
      <c r="C294" s="384" t="s">
        <v>773</v>
      </c>
      <c r="D294" s="384" t="s">
        <v>517</v>
      </c>
      <c r="E294" s="384" t="s">
        <v>586</v>
      </c>
      <c r="F294" s="384" t="s">
        <v>712</v>
      </c>
      <c r="G294" s="263">
        <v>-1183</v>
      </c>
      <c r="H294" s="263">
        <v>-1106.5</v>
      </c>
      <c r="I294" s="263">
        <v>5422</v>
      </c>
    </row>
    <row r="295" spans="1:9">
      <c r="A295" s="382" t="s">
        <v>772</v>
      </c>
      <c r="B295" s="383">
        <v>2013</v>
      </c>
      <c r="C295" s="384" t="s">
        <v>773</v>
      </c>
      <c r="D295" s="384" t="s">
        <v>517</v>
      </c>
      <c r="E295" s="384" t="s">
        <v>586</v>
      </c>
      <c r="F295" s="384" t="s">
        <v>712</v>
      </c>
      <c r="G295" s="263">
        <v>-83</v>
      </c>
      <c r="H295" s="263">
        <v>-94.7</v>
      </c>
      <c r="I295" s="263">
        <v>5299</v>
      </c>
    </row>
    <row r="296" spans="1:9">
      <c r="A296" s="382" t="s">
        <v>772</v>
      </c>
      <c r="B296" s="383">
        <v>2014</v>
      </c>
      <c r="C296" s="384" t="s">
        <v>773</v>
      </c>
      <c r="D296" s="384" t="s">
        <v>517</v>
      </c>
      <c r="E296" s="384" t="s">
        <v>586</v>
      </c>
      <c r="F296" s="384" t="s">
        <v>712</v>
      </c>
      <c r="G296" s="263">
        <v>-403</v>
      </c>
      <c r="H296" s="263">
        <v>-73.150000000000006</v>
      </c>
      <c r="I296" s="263">
        <v>5506</v>
      </c>
    </row>
    <row r="297" spans="1:9">
      <c r="A297" s="382" t="s">
        <v>772</v>
      </c>
      <c r="B297" s="383">
        <v>2015</v>
      </c>
      <c r="C297" s="384" t="s">
        <v>773</v>
      </c>
      <c r="D297" s="384" t="s">
        <v>517</v>
      </c>
      <c r="E297" s="384" t="s">
        <v>586</v>
      </c>
      <c r="F297" s="384" t="s">
        <v>712</v>
      </c>
      <c r="G297" s="263">
        <v>-660</v>
      </c>
      <c r="H297" s="263">
        <v>-485</v>
      </c>
      <c r="I297" s="263">
        <v>3991</v>
      </c>
    </row>
    <row r="298" spans="1:9">
      <c r="A298" s="382" t="s">
        <v>772</v>
      </c>
      <c r="B298" s="383">
        <v>2016</v>
      </c>
      <c r="C298" s="384" t="s">
        <v>773</v>
      </c>
      <c r="D298" s="384" t="s">
        <v>517</v>
      </c>
      <c r="E298" s="384" t="s">
        <v>586</v>
      </c>
      <c r="F298" s="384" t="s">
        <v>712</v>
      </c>
      <c r="G298" s="263">
        <v>-498</v>
      </c>
      <c r="H298" s="263">
        <v>-220</v>
      </c>
      <c r="I298" s="263">
        <v>4319</v>
      </c>
    </row>
    <row r="299" spans="1:9">
      <c r="A299" s="382" t="s">
        <v>772</v>
      </c>
      <c r="B299" s="383">
        <v>2017</v>
      </c>
      <c r="C299" s="384" t="s">
        <v>773</v>
      </c>
      <c r="D299" s="384" t="s">
        <v>517</v>
      </c>
      <c r="E299" s="384" t="s">
        <v>586</v>
      </c>
      <c r="F299" s="384" t="s">
        <v>712</v>
      </c>
      <c r="G299" s="263">
        <v>-33</v>
      </c>
      <c r="H299" s="263">
        <v>-23</v>
      </c>
      <c r="I299" s="263">
        <v>5253</v>
      </c>
    </row>
    <row r="300" spans="1:9">
      <c r="A300" s="382" t="s">
        <v>772</v>
      </c>
      <c r="B300" s="383">
        <v>2018</v>
      </c>
      <c r="C300" s="384" t="s">
        <v>773</v>
      </c>
      <c r="D300" s="384" t="s">
        <v>517</v>
      </c>
      <c r="E300" s="384" t="s">
        <v>586</v>
      </c>
      <c r="F300" s="384" t="s">
        <v>712</v>
      </c>
      <c r="G300" s="263">
        <v>337</v>
      </c>
      <c r="H300" s="263">
        <v>351</v>
      </c>
      <c r="I300" s="263">
        <v>6475</v>
      </c>
    </row>
    <row r="301" spans="1:9">
      <c r="A301" s="382" t="s">
        <v>774</v>
      </c>
      <c r="B301" s="383">
        <v>2009</v>
      </c>
      <c r="C301" s="384" t="s">
        <v>775</v>
      </c>
      <c r="D301" s="384" t="s">
        <v>6</v>
      </c>
      <c r="E301" s="384" t="s">
        <v>776</v>
      </c>
      <c r="F301" s="384" t="s">
        <v>712</v>
      </c>
      <c r="G301" s="263">
        <v>205.77</v>
      </c>
      <c r="H301" s="263">
        <v>205.77</v>
      </c>
      <c r="I301" s="263">
        <v>2098.355</v>
      </c>
    </row>
    <row r="302" spans="1:9">
      <c r="A302" s="382" t="s">
        <v>774</v>
      </c>
      <c r="B302" s="383">
        <v>2010</v>
      </c>
      <c r="C302" s="384" t="s">
        <v>775</v>
      </c>
      <c r="D302" s="384" t="s">
        <v>6</v>
      </c>
      <c r="E302" s="384" t="s">
        <v>776</v>
      </c>
      <c r="F302" s="384" t="s">
        <v>712</v>
      </c>
      <c r="G302" s="263">
        <v>283.93200000000002</v>
      </c>
      <c r="H302" s="263">
        <v>283.93200000000002</v>
      </c>
      <c r="I302" s="263">
        <v>2470.9520000000002</v>
      </c>
    </row>
    <row r="303" spans="1:9">
      <c r="A303" s="382" t="s">
        <v>774</v>
      </c>
      <c r="B303" s="383">
        <v>2011</v>
      </c>
      <c r="C303" s="384" t="s">
        <v>775</v>
      </c>
      <c r="D303" s="384" t="s">
        <v>6</v>
      </c>
      <c r="E303" s="384" t="s">
        <v>776</v>
      </c>
      <c r="F303" s="384" t="s">
        <v>712</v>
      </c>
      <c r="G303" s="263">
        <v>384.464</v>
      </c>
      <c r="H303" s="263">
        <v>384.464</v>
      </c>
      <c r="I303" s="263">
        <v>2989.9140000000002</v>
      </c>
    </row>
    <row r="304" spans="1:9">
      <c r="A304" s="382" t="s">
        <v>774</v>
      </c>
      <c r="B304" s="383">
        <v>2012</v>
      </c>
      <c r="C304" s="384" t="s">
        <v>775</v>
      </c>
      <c r="D304" s="384" t="s">
        <v>6</v>
      </c>
      <c r="E304" s="384" t="s">
        <v>776</v>
      </c>
      <c r="F304" s="384" t="s">
        <v>712</v>
      </c>
      <c r="G304" s="263">
        <v>459.13200000000001</v>
      </c>
      <c r="H304" s="263">
        <v>459.13200000000001</v>
      </c>
      <c r="I304" s="263">
        <v>3334.2130000000002</v>
      </c>
    </row>
    <row r="305" spans="1:9">
      <c r="A305" s="382" t="s">
        <v>774</v>
      </c>
      <c r="B305" s="383">
        <v>2013</v>
      </c>
      <c r="C305" s="384" t="s">
        <v>775</v>
      </c>
      <c r="D305" s="384" t="s">
        <v>6</v>
      </c>
      <c r="E305" s="384" t="s">
        <v>776</v>
      </c>
      <c r="F305" s="384" t="s">
        <v>712</v>
      </c>
      <c r="G305" s="263">
        <v>516.99900000000002</v>
      </c>
      <c r="H305" s="263">
        <v>509.459</v>
      </c>
      <c r="I305" s="263">
        <v>3594.136</v>
      </c>
    </row>
    <row r="306" spans="1:9">
      <c r="A306" s="382" t="s">
        <v>774</v>
      </c>
      <c r="B306" s="383">
        <v>2014</v>
      </c>
      <c r="C306" s="384" t="s">
        <v>775</v>
      </c>
      <c r="D306" s="384" t="s">
        <v>6</v>
      </c>
      <c r="E306" s="384" t="s">
        <v>776</v>
      </c>
      <c r="F306" s="384" t="s">
        <v>712</v>
      </c>
      <c r="G306" s="263">
        <v>584.46</v>
      </c>
      <c r="H306" s="263">
        <v>598.35400000000004</v>
      </c>
      <c r="I306" s="263">
        <v>4021.9639999999999</v>
      </c>
    </row>
    <row r="307" spans="1:9">
      <c r="A307" s="382" t="s">
        <v>774</v>
      </c>
      <c r="B307" s="383">
        <v>2015</v>
      </c>
      <c r="C307" s="384" t="s">
        <v>775</v>
      </c>
      <c r="D307" s="384" t="s">
        <v>6</v>
      </c>
      <c r="E307" s="384" t="s">
        <v>776</v>
      </c>
      <c r="F307" s="384" t="s">
        <v>712</v>
      </c>
      <c r="G307" s="263">
        <v>590.85900000000004</v>
      </c>
      <c r="H307" s="263">
        <v>615.53499999999997</v>
      </c>
      <c r="I307" s="263">
        <v>3974.2950000000001</v>
      </c>
    </row>
    <row r="308" spans="1:9">
      <c r="A308" s="382" t="s">
        <v>774</v>
      </c>
      <c r="B308" s="383">
        <v>2016</v>
      </c>
      <c r="C308" s="384" t="s">
        <v>775</v>
      </c>
      <c r="D308" s="384" t="s">
        <v>6</v>
      </c>
      <c r="E308" s="384" t="s">
        <v>776</v>
      </c>
      <c r="F308" s="384" t="s">
        <v>712</v>
      </c>
      <c r="G308" s="263">
        <v>512.15800000000002</v>
      </c>
      <c r="H308" s="263">
        <v>537.726</v>
      </c>
      <c r="I308" s="263">
        <v>3840.087</v>
      </c>
    </row>
    <row r="309" spans="1:9">
      <c r="A309" s="382" t="s">
        <v>774</v>
      </c>
      <c r="B309" s="383">
        <v>2017</v>
      </c>
      <c r="C309" s="384" t="s">
        <v>775</v>
      </c>
      <c r="D309" s="384" t="s">
        <v>6</v>
      </c>
      <c r="E309" s="384" t="s">
        <v>776</v>
      </c>
      <c r="F309" s="384" t="s">
        <v>712</v>
      </c>
      <c r="G309" s="263">
        <v>681.47</v>
      </c>
      <c r="H309" s="263">
        <v>605.96</v>
      </c>
      <c r="I309" s="263">
        <v>4300.17</v>
      </c>
    </row>
    <row r="310" spans="1:9">
      <c r="A310" s="382" t="s">
        <v>774</v>
      </c>
      <c r="B310" s="383">
        <v>2018</v>
      </c>
      <c r="C310" s="384" t="s">
        <v>775</v>
      </c>
      <c r="D310" s="384" t="s">
        <v>6</v>
      </c>
      <c r="E310" s="384" t="s">
        <v>776</v>
      </c>
      <c r="F310" s="384" t="s">
        <v>712</v>
      </c>
      <c r="G310" s="263">
        <v>777.93299999999999</v>
      </c>
      <c r="H310" s="263">
        <v>766.11300000000006</v>
      </c>
      <c r="I310" s="263">
        <v>4845.8720000000003</v>
      </c>
    </row>
    <row r="311" spans="1:9">
      <c r="A311" s="382" t="s">
        <v>777</v>
      </c>
      <c r="B311" s="383">
        <v>2009</v>
      </c>
      <c r="C311" s="384" t="s">
        <v>778</v>
      </c>
      <c r="D311" s="384" t="s">
        <v>521</v>
      </c>
      <c r="E311" s="384" t="s">
        <v>582</v>
      </c>
      <c r="F311" s="384" t="s">
        <v>712</v>
      </c>
      <c r="G311" s="263">
        <v>4605</v>
      </c>
      <c r="H311" s="263">
        <v>4532.6499999999996</v>
      </c>
      <c r="I311" s="263">
        <v>14642</v>
      </c>
    </row>
    <row r="312" spans="1:9">
      <c r="A312" s="382" t="s">
        <v>777</v>
      </c>
      <c r="B312" s="383">
        <v>2010</v>
      </c>
      <c r="C312" s="384" t="s">
        <v>778</v>
      </c>
      <c r="D312" s="384" t="s">
        <v>521</v>
      </c>
      <c r="E312" s="384" t="s">
        <v>582</v>
      </c>
      <c r="F312" s="384" t="s">
        <v>712</v>
      </c>
      <c r="G312" s="263">
        <v>4627</v>
      </c>
      <c r="H312" s="263">
        <v>4488.55</v>
      </c>
      <c r="I312" s="263">
        <v>15053</v>
      </c>
    </row>
    <row r="313" spans="1:9">
      <c r="A313" s="382" t="s">
        <v>777</v>
      </c>
      <c r="B313" s="383">
        <v>2011</v>
      </c>
      <c r="C313" s="384" t="s">
        <v>778</v>
      </c>
      <c r="D313" s="384" t="s">
        <v>521</v>
      </c>
      <c r="E313" s="384" t="s">
        <v>582</v>
      </c>
      <c r="F313" s="384" t="s">
        <v>712</v>
      </c>
      <c r="G313" s="263">
        <v>3683</v>
      </c>
      <c r="H313" s="263">
        <v>4355.2</v>
      </c>
      <c r="I313" s="263">
        <v>15582</v>
      </c>
    </row>
    <row r="314" spans="1:9">
      <c r="A314" s="382" t="s">
        <v>777</v>
      </c>
      <c r="B314" s="383">
        <v>2012</v>
      </c>
      <c r="C314" s="384" t="s">
        <v>778</v>
      </c>
      <c r="D314" s="384" t="s">
        <v>521</v>
      </c>
      <c r="E314" s="384" t="s">
        <v>582</v>
      </c>
      <c r="F314" s="384" t="s">
        <v>712</v>
      </c>
      <c r="G314" s="263">
        <v>4345</v>
      </c>
      <c r="H314" s="263">
        <v>4562.75</v>
      </c>
      <c r="I314" s="263">
        <v>17265</v>
      </c>
    </row>
    <row r="315" spans="1:9">
      <c r="A315" s="382" t="s">
        <v>777</v>
      </c>
      <c r="B315" s="383">
        <v>2013</v>
      </c>
      <c r="C315" s="384" t="s">
        <v>778</v>
      </c>
      <c r="D315" s="384" t="s">
        <v>521</v>
      </c>
      <c r="E315" s="384" t="s">
        <v>582</v>
      </c>
      <c r="F315" s="384" t="s">
        <v>712</v>
      </c>
      <c r="G315" s="263">
        <v>5081</v>
      </c>
      <c r="H315" s="263">
        <v>5136.3500000000004</v>
      </c>
      <c r="I315" s="263">
        <v>18676</v>
      </c>
    </row>
    <row r="316" spans="1:9">
      <c r="A316" s="382" t="s">
        <v>777</v>
      </c>
      <c r="B316" s="383">
        <v>2014</v>
      </c>
      <c r="C316" s="384" t="s">
        <v>778</v>
      </c>
      <c r="D316" s="384" t="s">
        <v>521</v>
      </c>
      <c r="E316" s="384" t="s">
        <v>582</v>
      </c>
      <c r="F316" s="384" t="s">
        <v>712</v>
      </c>
      <c r="G316" s="263">
        <v>5158</v>
      </c>
      <c r="H316" s="263">
        <v>5598.7</v>
      </c>
      <c r="I316" s="263">
        <v>20063</v>
      </c>
    </row>
    <row r="317" spans="1:9">
      <c r="A317" s="382" t="s">
        <v>777</v>
      </c>
      <c r="B317" s="383">
        <v>2015</v>
      </c>
      <c r="C317" s="384" t="s">
        <v>778</v>
      </c>
      <c r="D317" s="384" t="s">
        <v>521</v>
      </c>
      <c r="E317" s="384" t="s">
        <v>582</v>
      </c>
      <c r="F317" s="384" t="s">
        <v>712</v>
      </c>
      <c r="G317" s="263">
        <v>6939</v>
      </c>
      <c r="H317" s="263">
        <v>7075.6194999999998</v>
      </c>
      <c r="I317" s="263">
        <v>21662</v>
      </c>
    </row>
    <row r="318" spans="1:9">
      <c r="A318" s="382" t="s">
        <v>777</v>
      </c>
      <c r="B318" s="383">
        <v>2016</v>
      </c>
      <c r="C318" s="384" t="s">
        <v>778</v>
      </c>
      <c r="D318" s="384" t="s">
        <v>521</v>
      </c>
      <c r="E318" s="384" t="s">
        <v>582</v>
      </c>
      <c r="F318" s="384" t="s">
        <v>712</v>
      </c>
      <c r="G318" s="263">
        <v>7722</v>
      </c>
      <c r="H318" s="263">
        <v>7752.6665999999996</v>
      </c>
      <c r="I318" s="263">
        <v>22991</v>
      </c>
    </row>
    <row r="319" spans="1:9">
      <c r="A319" s="382" t="s">
        <v>777</v>
      </c>
      <c r="B319" s="383">
        <v>2017</v>
      </c>
      <c r="C319" s="384" t="s">
        <v>778</v>
      </c>
      <c r="D319" s="384" t="s">
        <v>521</v>
      </c>
      <c r="E319" s="384" t="s">
        <v>582</v>
      </c>
      <c r="F319" s="384" t="s">
        <v>712</v>
      </c>
      <c r="G319" s="263">
        <v>1979</v>
      </c>
      <c r="H319" s="263">
        <v>8357.4542999999994</v>
      </c>
      <c r="I319" s="263">
        <v>22849</v>
      </c>
    </row>
    <row r="320" spans="1:9">
      <c r="A320" s="382" t="s">
        <v>777</v>
      </c>
      <c r="B320" s="383">
        <v>2018</v>
      </c>
      <c r="C320" s="384" t="s">
        <v>778</v>
      </c>
      <c r="D320" s="384" t="s">
        <v>521</v>
      </c>
      <c r="E320" s="384" t="s">
        <v>582</v>
      </c>
      <c r="F320" s="384" t="s">
        <v>712</v>
      </c>
      <c r="G320" s="263">
        <v>8394</v>
      </c>
      <c r="H320" s="263">
        <v>8611.1363999999994</v>
      </c>
      <c r="I320" s="263">
        <v>23747</v>
      </c>
    </row>
    <row r="321" spans="1:9">
      <c r="A321" s="382" t="s">
        <v>627</v>
      </c>
      <c r="B321" s="383">
        <v>2009</v>
      </c>
      <c r="C321" s="384" t="s">
        <v>523</v>
      </c>
      <c r="D321" s="384" t="s">
        <v>524</v>
      </c>
      <c r="E321" s="384" t="s">
        <v>583</v>
      </c>
      <c r="F321" s="384" t="s">
        <v>719</v>
      </c>
      <c r="G321" s="263">
        <v>902</v>
      </c>
      <c r="H321" s="263">
        <v>932.55</v>
      </c>
      <c r="I321" s="263">
        <v>24509</v>
      </c>
    </row>
    <row r="322" spans="1:9">
      <c r="A322" s="382" t="s">
        <v>627</v>
      </c>
      <c r="B322" s="383">
        <v>2010</v>
      </c>
      <c r="C322" s="384" t="s">
        <v>523</v>
      </c>
      <c r="D322" s="384" t="s">
        <v>524</v>
      </c>
      <c r="E322" s="384" t="s">
        <v>583</v>
      </c>
      <c r="F322" s="384" t="s">
        <v>719</v>
      </c>
      <c r="G322" s="263">
        <v>1152</v>
      </c>
      <c r="H322" s="263">
        <v>1151.3499999999999</v>
      </c>
      <c r="I322" s="263">
        <v>34204</v>
      </c>
    </row>
    <row r="323" spans="1:9">
      <c r="A323" s="382" t="s">
        <v>627</v>
      </c>
      <c r="B323" s="383">
        <v>2011</v>
      </c>
      <c r="C323" s="384" t="s">
        <v>523</v>
      </c>
      <c r="D323" s="384" t="s">
        <v>524</v>
      </c>
      <c r="E323" s="384" t="s">
        <v>583</v>
      </c>
      <c r="F323" s="384" t="s">
        <v>719</v>
      </c>
      <c r="G323" s="263">
        <v>631</v>
      </c>
      <c r="H323" s="263">
        <v>628.4</v>
      </c>
      <c r="I323" s="263">
        <v>48077</v>
      </c>
    </row>
    <row r="324" spans="1:9">
      <c r="A324" s="382" t="s">
        <v>627</v>
      </c>
      <c r="B324" s="383">
        <v>2012</v>
      </c>
      <c r="C324" s="384" t="s">
        <v>523</v>
      </c>
      <c r="D324" s="384" t="s">
        <v>524</v>
      </c>
      <c r="E324" s="384" t="s">
        <v>583</v>
      </c>
      <c r="F324" s="384" t="s">
        <v>719</v>
      </c>
      <c r="G324" s="263">
        <v>-39</v>
      </c>
      <c r="H324" s="263">
        <v>173.25</v>
      </c>
      <c r="I324" s="263">
        <v>61093</v>
      </c>
    </row>
    <row r="325" spans="1:9">
      <c r="A325" s="382" t="s">
        <v>627</v>
      </c>
      <c r="B325" s="383">
        <v>2013</v>
      </c>
      <c r="C325" s="384" t="s">
        <v>523</v>
      </c>
      <c r="D325" s="384" t="s">
        <v>524</v>
      </c>
      <c r="E325" s="384" t="s">
        <v>583</v>
      </c>
      <c r="F325" s="384" t="s">
        <v>719</v>
      </c>
      <c r="G325" s="263">
        <v>274</v>
      </c>
      <c r="H325" s="263">
        <v>285.35000000000002</v>
      </c>
      <c r="I325" s="263">
        <v>74452</v>
      </c>
    </row>
    <row r="326" spans="1:9">
      <c r="A326" s="382" t="s">
        <v>627</v>
      </c>
      <c r="B326" s="383">
        <v>2014</v>
      </c>
      <c r="C326" s="384" t="s">
        <v>523</v>
      </c>
      <c r="D326" s="384" t="s">
        <v>524</v>
      </c>
      <c r="E326" s="384" t="s">
        <v>583</v>
      </c>
      <c r="F326" s="384" t="s">
        <v>719</v>
      </c>
      <c r="G326" s="263">
        <v>-241</v>
      </c>
      <c r="H326" s="263">
        <v>-130.5</v>
      </c>
      <c r="I326" s="263">
        <v>88988</v>
      </c>
    </row>
    <row r="327" spans="1:9">
      <c r="A327" s="382" t="s">
        <v>627</v>
      </c>
      <c r="B327" s="383">
        <v>2015</v>
      </c>
      <c r="C327" s="384" t="s">
        <v>523</v>
      </c>
      <c r="D327" s="384" t="s">
        <v>524</v>
      </c>
      <c r="E327" s="384" t="s">
        <v>583</v>
      </c>
      <c r="F327" s="384" t="s">
        <v>719</v>
      </c>
      <c r="G327" s="263">
        <v>596</v>
      </c>
      <c r="H327" s="263">
        <v>599.25</v>
      </c>
      <c r="I327" s="263">
        <v>107006</v>
      </c>
    </row>
    <row r="328" spans="1:9">
      <c r="A328" s="382" t="s">
        <v>627</v>
      </c>
      <c r="B328" s="383">
        <v>2016</v>
      </c>
      <c r="C328" s="384" t="s">
        <v>523</v>
      </c>
      <c r="D328" s="384" t="s">
        <v>524</v>
      </c>
      <c r="E328" s="384" t="s">
        <v>583</v>
      </c>
      <c r="F328" s="384" t="s">
        <v>719</v>
      </c>
      <c r="G328" s="263">
        <v>2371</v>
      </c>
      <c r="H328" s="263">
        <v>2376.1999999999998</v>
      </c>
      <c r="I328" s="263">
        <v>135987</v>
      </c>
    </row>
    <row r="329" spans="1:9">
      <c r="A329" s="382" t="s">
        <v>627</v>
      </c>
      <c r="B329" s="383">
        <v>2017</v>
      </c>
      <c r="C329" s="384" t="s">
        <v>523</v>
      </c>
      <c r="D329" s="384" t="s">
        <v>524</v>
      </c>
      <c r="E329" s="384" t="s">
        <v>583</v>
      </c>
      <c r="F329" s="384" t="s">
        <v>719</v>
      </c>
      <c r="G329" s="263">
        <v>3033</v>
      </c>
      <c r="H329" s="263">
        <v>2247.9</v>
      </c>
      <c r="I329" s="263">
        <v>177866</v>
      </c>
    </row>
    <row r="330" spans="1:9">
      <c r="A330" s="382" t="s">
        <v>627</v>
      </c>
      <c r="B330" s="383">
        <v>2018</v>
      </c>
      <c r="C330" s="384" t="s">
        <v>523</v>
      </c>
      <c r="D330" s="384" t="s">
        <v>524</v>
      </c>
      <c r="E330" s="384" t="s">
        <v>583</v>
      </c>
      <c r="F330" s="384" t="s">
        <v>719</v>
      </c>
      <c r="G330" s="263">
        <v>10073</v>
      </c>
      <c r="H330" s="263">
        <v>10078.530000000001</v>
      </c>
      <c r="I330" s="263">
        <v>232887</v>
      </c>
    </row>
    <row r="331" spans="1:9">
      <c r="A331" s="382" t="s">
        <v>779</v>
      </c>
      <c r="B331" s="383">
        <v>2009</v>
      </c>
      <c r="C331" s="384" t="s">
        <v>525</v>
      </c>
      <c r="D331" s="384" t="s">
        <v>517</v>
      </c>
      <c r="E331" s="384" t="s">
        <v>584</v>
      </c>
      <c r="F331" s="384" t="s">
        <v>719</v>
      </c>
      <c r="G331" s="263"/>
      <c r="H331" s="263"/>
      <c r="I331" s="263"/>
    </row>
    <row r="332" spans="1:9">
      <c r="A332" s="382" t="s">
        <v>779</v>
      </c>
      <c r="B332" s="383">
        <v>2010</v>
      </c>
      <c r="C332" s="384" t="s">
        <v>525</v>
      </c>
      <c r="D332" s="384" t="s">
        <v>517</v>
      </c>
      <c r="E332" s="384" t="s">
        <v>584</v>
      </c>
      <c r="F332" s="384" t="s">
        <v>719</v>
      </c>
      <c r="G332" s="263">
        <v>0.71499999999999997</v>
      </c>
      <c r="H332" s="263">
        <v>0.71499999999999997</v>
      </c>
      <c r="I332" s="263">
        <v>71.718999999999994</v>
      </c>
    </row>
    <row r="333" spans="1:9">
      <c r="A333" s="382" t="s">
        <v>779</v>
      </c>
      <c r="B333" s="383">
        <v>2011</v>
      </c>
      <c r="C333" s="384" t="s">
        <v>525</v>
      </c>
      <c r="D333" s="384" t="s">
        <v>517</v>
      </c>
      <c r="E333" s="384" t="s">
        <v>584</v>
      </c>
      <c r="F333" s="384" t="s">
        <v>719</v>
      </c>
      <c r="G333" s="263">
        <v>13.789</v>
      </c>
      <c r="H333" s="263">
        <v>13.789</v>
      </c>
      <c r="I333" s="263">
        <v>139.84800000000001</v>
      </c>
    </row>
    <row r="334" spans="1:9">
      <c r="A334" s="382" t="s">
        <v>779</v>
      </c>
      <c r="B334" s="383">
        <v>2012</v>
      </c>
      <c r="C334" s="384" t="s">
        <v>525</v>
      </c>
      <c r="D334" s="384" t="s">
        <v>517</v>
      </c>
      <c r="E334" s="384" t="s">
        <v>584</v>
      </c>
      <c r="F334" s="384" t="s">
        <v>719</v>
      </c>
      <c r="G334" s="263">
        <v>9.6219999999999999</v>
      </c>
      <c r="H334" s="263">
        <v>9.6219999999999999</v>
      </c>
      <c r="I334" s="263">
        <v>193.40799999999999</v>
      </c>
    </row>
    <row r="335" spans="1:9">
      <c r="A335" s="382" t="s">
        <v>779</v>
      </c>
      <c r="B335" s="383">
        <v>2013</v>
      </c>
      <c r="C335" s="384" t="s">
        <v>525</v>
      </c>
      <c r="D335" s="384" t="s">
        <v>517</v>
      </c>
      <c r="E335" s="384" t="s">
        <v>584</v>
      </c>
      <c r="F335" s="384" t="s">
        <v>719</v>
      </c>
      <c r="G335" s="263">
        <v>20.777000000000001</v>
      </c>
      <c r="H335" s="263">
        <v>20.777000000000001</v>
      </c>
      <c r="I335" s="263">
        <v>361.22399999999999</v>
      </c>
    </row>
    <row r="336" spans="1:9">
      <c r="A336" s="382" t="s">
        <v>779</v>
      </c>
      <c r="B336" s="383">
        <v>2014</v>
      </c>
      <c r="C336" s="384" t="s">
        <v>525</v>
      </c>
      <c r="D336" s="384" t="s">
        <v>517</v>
      </c>
      <c r="E336" s="384" t="s">
        <v>584</v>
      </c>
      <c r="F336" s="384" t="s">
        <v>719</v>
      </c>
      <c r="G336" s="263">
        <v>68.888999999999996</v>
      </c>
      <c r="H336" s="263">
        <v>66.289000000000001</v>
      </c>
      <c r="I336" s="263">
        <v>584.10599999999999</v>
      </c>
    </row>
    <row r="337" spans="1:9">
      <c r="A337" s="382" t="s">
        <v>779</v>
      </c>
      <c r="B337" s="383">
        <v>2015</v>
      </c>
      <c r="C337" s="384" t="s">
        <v>525</v>
      </c>
      <c r="D337" s="384" t="s">
        <v>517</v>
      </c>
      <c r="E337" s="384" t="s">
        <v>584</v>
      </c>
      <c r="F337" s="384" t="s">
        <v>719</v>
      </c>
      <c r="G337" s="263">
        <v>119.11499999999999</v>
      </c>
      <c r="H337" s="263">
        <v>138.69659999999999</v>
      </c>
      <c r="I337" s="263">
        <v>837.59100000000001</v>
      </c>
    </row>
    <row r="338" spans="1:9">
      <c r="A338" s="382" t="s">
        <v>779</v>
      </c>
      <c r="B338" s="383">
        <v>2016</v>
      </c>
      <c r="C338" s="384" t="s">
        <v>525</v>
      </c>
      <c r="D338" s="384" t="s">
        <v>517</v>
      </c>
      <c r="E338" s="384" t="s">
        <v>584</v>
      </c>
      <c r="F338" s="384" t="s">
        <v>719</v>
      </c>
      <c r="G338" s="263">
        <v>184.11500000000001</v>
      </c>
      <c r="H338" s="263">
        <v>201.81710000000001</v>
      </c>
      <c r="I338" s="263">
        <v>1129.1669999999999</v>
      </c>
    </row>
    <row r="339" spans="1:9">
      <c r="A339" s="382" t="s">
        <v>779</v>
      </c>
      <c r="B339" s="383">
        <v>2017</v>
      </c>
      <c r="C339" s="384" t="s">
        <v>525</v>
      </c>
      <c r="D339" s="384" t="s">
        <v>517</v>
      </c>
      <c r="E339" s="384" t="s">
        <v>584</v>
      </c>
      <c r="F339" s="384" t="s">
        <v>719</v>
      </c>
      <c r="G339" s="263">
        <v>423.13299999999998</v>
      </c>
      <c r="H339" s="263">
        <v>502.60329999999999</v>
      </c>
      <c r="I339" s="263">
        <v>1646.1859999999999</v>
      </c>
    </row>
    <row r="340" spans="1:9">
      <c r="A340" s="382" t="s">
        <v>779</v>
      </c>
      <c r="B340" s="383">
        <v>2018</v>
      </c>
      <c r="C340" s="384" t="s">
        <v>525</v>
      </c>
      <c r="D340" s="384" t="s">
        <v>517</v>
      </c>
      <c r="E340" s="384" t="s">
        <v>584</v>
      </c>
      <c r="F340" s="384" t="s">
        <v>719</v>
      </c>
      <c r="G340" s="263">
        <v>328.1</v>
      </c>
      <c r="H340" s="263">
        <v>645.81200000000001</v>
      </c>
      <c r="I340" s="263">
        <v>2151.3690000000001</v>
      </c>
    </row>
    <row r="341" spans="1:9">
      <c r="A341" s="382" t="s">
        <v>780</v>
      </c>
      <c r="B341" s="383">
        <v>2009</v>
      </c>
      <c r="C341" s="384" t="s">
        <v>781</v>
      </c>
      <c r="D341" s="384" t="s">
        <v>517</v>
      </c>
      <c r="E341" s="384" t="s">
        <v>589</v>
      </c>
      <c r="F341" s="384" t="s">
        <v>712</v>
      </c>
      <c r="G341" s="263">
        <v>116.39100000000001</v>
      </c>
      <c r="H341" s="263">
        <v>118.791</v>
      </c>
      <c r="I341" s="263">
        <v>516.88499999999999</v>
      </c>
    </row>
    <row r="342" spans="1:9">
      <c r="A342" s="382" t="s">
        <v>780</v>
      </c>
      <c r="B342" s="383">
        <v>2010</v>
      </c>
      <c r="C342" s="384" t="s">
        <v>781</v>
      </c>
      <c r="D342" s="384" t="s">
        <v>517</v>
      </c>
      <c r="E342" s="384" t="s">
        <v>589</v>
      </c>
      <c r="F342" s="384" t="s">
        <v>712</v>
      </c>
      <c r="G342" s="263">
        <v>153.13200000000001</v>
      </c>
      <c r="H342" s="263">
        <v>151.8528</v>
      </c>
      <c r="I342" s="263">
        <v>580.23599999999999</v>
      </c>
    </row>
    <row r="343" spans="1:9">
      <c r="A343" s="382" t="s">
        <v>780</v>
      </c>
      <c r="B343" s="383">
        <v>2011</v>
      </c>
      <c r="C343" s="384" t="s">
        <v>781</v>
      </c>
      <c r="D343" s="384" t="s">
        <v>517</v>
      </c>
      <c r="E343" s="384" t="s">
        <v>589</v>
      </c>
      <c r="F343" s="384" t="s">
        <v>712</v>
      </c>
      <c r="G343" s="263">
        <v>180.67500000000001</v>
      </c>
      <c r="H343" s="263">
        <v>182.04</v>
      </c>
      <c r="I343" s="263">
        <v>691.44899999999996</v>
      </c>
    </row>
    <row r="344" spans="1:9">
      <c r="A344" s="382" t="s">
        <v>780</v>
      </c>
      <c r="B344" s="383">
        <v>2012</v>
      </c>
      <c r="C344" s="384" t="s">
        <v>781</v>
      </c>
      <c r="D344" s="384" t="s">
        <v>517</v>
      </c>
      <c r="E344" s="384" t="s">
        <v>589</v>
      </c>
      <c r="F344" s="384" t="s">
        <v>712</v>
      </c>
      <c r="G344" s="263">
        <v>203.483</v>
      </c>
      <c r="H344" s="263">
        <v>203.483</v>
      </c>
      <c r="I344" s="263">
        <v>798.01800000000003</v>
      </c>
    </row>
    <row r="345" spans="1:9">
      <c r="A345" s="382" t="s">
        <v>780</v>
      </c>
      <c r="B345" s="383">
        <v>2013</v>
      </c>
      <c r="C345" s="384" t="s">
        <v>781</v>
      </c>
      <c r="D345" s="384" t="s">
        <v>517</v>
      </c>
      <c r="E345" s="384" t="s">
        <v>589</v>
      </c>
      <c r="F345" s="384" t="s">
        <v>712</v>
      </c>
      <c r="G345" s="263">
        <v>245.327</v>
      </c>
      <c r="H345" s="263">
        <v>245.71700000000001</v>
      </c>
      <c r="I345" s="263">
        <v>861.26</v>
      </c>
    </row>
    <row r="346" spans="1:9">
      <c r="A346" s="382" t="s">
        <v>780</v>
      </c>
      <c r="B346" s="383">
        <v>2014</v>
      </c>
      <c r="C346" s="384" t="s">
        <v>781</v>
      </c>
      <c r="D346" s="384" t="s">
        <v>517</v>
      </c>
      <c r="E346" s="384" t="s">
        <v>589</v>
      </c>
      <c r="F346" s="384" t="s">
        <v>712</v>
      </c>
      <c r="G346" s="263">
        <v>254.69</v>
      </c>
      <c r="H346" s="263">
        <v>258.92869999999999</v>
      </c>
      <c r="I346" s="263">
        <v>936.02099999999996</v>
      </c>
    </row>
    <row r="347" spans="1:9">
      <c r="A347" s="382" t="s">
        <v>780</v>
      </c>
      <c r="B347" s="383">
        <v>2015</v>
      </c>
      <c r="C347" s="384" t="s">
        <v>781</v>
      </c>
      <c r="D347" s="384" t="s">
        <v>517</v>
      </c>
      <c r="E347" s="384" t="s">
        <v>589</v>
      </c>
      <c r="F347" s="384" t="s">
        <v>712</v>
      </c>
      <c r="G347" s="263">
        <v>252.52099999999999</v>
      </c>
      <c r="H347" s="263">
        <v>254.39959999999999</v>
      </c>
      <c r="I347" s="263">
        <v>942.75300000000004</v>
      </c>
    </row>
    <row r="348" spans="1:9">
      <c r="A348" s="382" t="s">
        <v>780</v>
      </c>
      <c r="B348" s="383">
        <v>2016</v>
      </c>
      <c r="C348" s="384" t="s">
        <v>781</v>
      </c>
      <c r="D348" s="384" t="s">
        <v>517</v>
      </c>
      <c r="E348" s="384" t="s">
        <v>589</v>
      </c>
      <c r="F348" s="384" t="s">
        <v>712</v>
      </c>
      <c r="G348" s="263">
        <v>265.63600000000002</v>
      </c>
      <c r="H348" s="263">
        <v>268.30439999999999</v>
      </c>
      <c r="I348" s="263">
        <v>988.46500000000003</v>
      </c>
    </row>
    <row r="349" spans="1:9">
      <c r="A349" s="382" t="s">
        <v>780</v>
      </c>
      <c r="B349" s="383">
        <v>2017</v>
      </c>
      <c r="C349" s="384" t="s">
        <v>781</v>
      </c>
      <c r="D349" s="384" t="s">
        <v>517</v>
      </c>
      <c r="E349" s="384" t="s">
        <v>589</v>
      </c>
      <c r="F349" s="384" t="s">
        <v>712</v>
      </c>
      <c r="G349" s="263">
        <v>259.25099999999998</v>
      </c>
      <c r="H349" s="263">
        <v>291.2559</v>
      </c>
      <c r="I349" s="263">
        <v>1095.25</v>
      </c>
    </row>
    <row r="350" spans="1:9">
      <c r="A350" s="382" t="s">
        <v>780</v>
      </c>
      <c r="B350" s="383">
        <v>2018</v>
      </c>
      <c r="C350" s="384" t="s">
        <v>781</v>
      </c>
      <c r="D350" s="384" t="s">
        <v>517</v>
      </c>
      <c r="E350" s="384" t="s">
        <v>589</v>
      </c>
      <c r="F350" s="384" t="s">
        <v>712</v>
      </c>
      <c r="G350" s="263">
        <v>419.375</v>
      </c>
      <c r="H350" s="263">
        <v>429.40609999999998</v>
      </c>
      <c r="I350" s="263">
        <v>1293.636</v>
      </c>
    </row>
    <row r="351" spans="1:9">
      <c r="A351" s="382" t="s">
        <v>782</v>
      </c>
      <c r="B351" s="383">
        <v>2009</v>
      </c>
      <c r="C351" s="384" t="s">
        <v>783</v>
      </c>
      <c r="D351" s="384" t="s">
        <v>521</v>
      </c>
      <c r="E351" s="384" t="s">
        <v>724</v>
      </c>
      <c r="F351" s="384" t="s">
        <v>712</v>
      </c>
      <c r="G351" s="263">
        <v>4745.8999999999996</v>
      </c>
      <c r="H351" s="263">
        <v>2926.8</v>
      </c>
      <c r="I351" s="263">
        <v>64939.5</v>
      </c>
    </row>
    <row r="352" spans="1:9">
      <c r="A352" s="382" t="s">
        <v>782</v>
      </c>
      <c r="B352" s="383">
        <v>2010</v>
      </c>
      <c r="C352" s="384" t="s">
        <v>783</v>
      </c>
      <c r="D352" s="384" t="s">
        <v>521</v>
      </c>
      <c r="E352" s="384" t="s">
        <v>724</v>
      </c>
      <c r="F352" s="384" t="s">
        <v>712</v>
      </c>
      <c r="G352" s="263">
        <v>2887.1</v>
      </c>
      <c r="H352" s="263">
        <v>2814.3150000000001</v>
      </c>
      <c r="I352" s="263">
        <v>58698.5</v>
      </c>
    </row>
    <row r="353" spans="1:9">
      <c r="A353" s="382" t="s">
        <v>782</v>
      </c>
      <c r="B353" s="383">
        <v>2011</v>
      </c>
      <c r="C353" s="384" t="s">
        <v>783</v>
      </c>
      <c r="D353" s="384" t="s">
        <v>521</v>
      </c>
      <c r="E353" s="384" t="s">
        <v>724</v>
      </c>
      <c r="F353" s="384" t="s">
        <v>712</v>
      </c>
      <c r="G353" s="263">
        <v>2646.7</v>
      </c>
      <c r="H353" s="263">
        <v>2554.56</v>
      </c>
      <c r="I353" s="263">
        <v>60710.7</v>
      </c>
    </row>
    <row r="354" spans="1:9">
      <c r="A354" s="382" t="s">
        <v>782</v>
      </c>
      <c r="B354" s="383">
        <v>2012</v>
      </c>
      <c r="C354" s="384" t="s">
        <v>783</v>
      </c>
      <c r="D354" s="384" t="s">
        <v>521</v>
      </c>
      <c r="E354" s="384" t="s">
        <v>724</v>
      </c>
      <c r="F354" s="384" t="s">
        <v>712</v>
      </c>
      <c r="G354" s="263">
        <v>2655.5</v>
      </c>
      <c r="H354" s="263">
        <v>2451.6</v>
      </c>
      <c r="I354" s="263">
        <v>61497.2</v>
      </c>
    </row>
    <row r="355" spans="1:9">
      <c r="A355" s="382" t="s">
        <v>782</v>
      </c>
      <c r="B355" s="383">
        <v>2013</v>
      </c>
      <c r="C355" s="384" t="s">
        <v>783</v>
      </c>
      <c r="D355" s="384" t="s">
        <v>521</v>
      </c>
      <c r="E355" s="384" t="s">
        <v>724</v>
      </c>
      <c r="F355" s="384" t="s">
        <v>712</v>
      </c>
      <c r="G355" s="263">
        <v>2489.6999999999998</v>
      </c>
      <c r="H355" s="263">
        <v>2567.6</v>
      </c>
      <c r="I355" s="263">
        <v>71023.5</v>
      </c>
    </row>
    <row r="356" spans="1:9">
      <c r="A356" s="382" t="s">
        <v>782</v>
      </c>
      <c r="B356" s="383">
        <v>2014</v>
      </c>
      <c r="C356" s="384" t="s">
        <v>783</v>
      </c>
      <c r="D356" s="384" t="s">
        <v>521</v>
      </c>
      <c r="E356" s="384" t="s">
        <v>724</v>
      </c>
      <c r="F356" s="384" t="s">
        <v>712</v>
      </c>
      <c r="G356" s="263">
        <v>2569.6999999999998</v>
      </c>
      <c r="H356" s="263">
        <v>2525.0529999999999</v>
      </c>
      <c r="I356" s="263">
        <v>73874.100000000006</v>
      </c>
    </row>
    <row r="357" spans="1:9">
      <c r="A357" s="382" t="s">
        <v>782</v>
      </c>
      <c r="B357" s="383">
        <v>2015</v>
      </c>
      <c r="C357" s="384" t="s">
        <v>783</v>
      </c>
      <c r="D357" s="384" t="s">
        <v>521</v>
      </c>
      <c r="E357" s="384" t="s">
        <v>724</v>
      </c>
      <c r="F357" s="384" t="s">
        <v>712</v>
      </c>
      <c r="G357" s="263">
        <v>2560</v>
      </c>
      <c r="H357" s="263">
        <v>2905.5540000000001</v>
      </c>
      <c r="I357" s="263">
        <v>79156.5</v>
      </c>
    </row>
    <row r="358" spans="1:9">
      <c r="A358" s="382" t="s">
        <v>782</v>
      </c>
      <c r="B358" s="383">
        <v>2016</v>
      </c>
      <c r="C358" s="384" t="s">
        <v>783</v>
      </c>
      <c r="D358" s="384" t="s">
        <v>521</v>
      </c>
      <c r="E358" s="384" t="s">
        <v>724</v>
      </c>
      <c r="F358" s="384" t="s">
        <v>712</v>
      </c>
      <c r="G358" s="263">
        <v>2469.8000000000002</v>
      </c>
      <c r="H358" s="263">
        <v>2847.3627000000001</v>
      </c>
      <c r="I358" s="263">
        <v>84863</v>
      </c>
    </row>
    <row r="359" spans="1:9">
      <c r="A359" s="382" t="s">
        <v>782</v>
      </c>
      <c r="B359" s="383">
        <v>2017</v>
      </c>
      <c r="C359" s="384" t="s">
        <v>783</v>
      </c>
      <c r="D359" s="384" t="s">
        <v>521</v>
      </c>
      <c r="E359" s="384" t="s">
        <v>724</v>
      </c>
      <c r="F359" s="384" t="s">
        <v>712</v>
      </c>
      <c r="G359" s="263">
        <v>3842.8</v>
      </c>
      <c r="H359" s="263">
        <v>3126.5434</v>
      </c>
      <c r="I359" s="263">
        <v>90039.4</v>
      </c>
    </row>
    <row r="360" spans="1:9">
      <c r="A360" s="382" t="s">
        <v>782</v>
      </c>
      <c r="B360" s="383">
        <v>2018</v>
      </c>
      <c r="C360" s="384" t="s">
        <v>783</v>
      </c>
      <c r="D360" s="384" t="s">
        <v>521</v>
      </c>
      <c r="E360" s="384" t="s">
        <v>724</v>
      </c>
      <c r="F360" s="384" t="s">
        <v>712</v>
      </c>
      <c r="G360" s="263">
        <v>3750</v>
      </c>
      <c r="H360" s="263">
        <v>3937.9769000000001</v>
      </c>
      <c r="I360" s="263">
        <v>92105</v>
      </c>
    </row>
    <row r="361" spans="1:9">
      <c r="A361" s="382" t="s">
        <v>784</v>
      </c>
      <c r="B361" s="383">
        <v>2009</v>
      </c>
      <c r="C361" s="384" t="s">
        <v>785</v>
      </c>
      <c r="D361" s="384" t="s">
        <v>6</v>
      </c>
      <c r="E361" s="384" t="s">
        <v>765</v>
      </c>
      <c r="F361" s="384" t="s">
        <v>712</v>
      </c>
      <c r="G361" s="263">
        <v>81.3</v>
      </c>
      <c r="H361" s="263">
        <v>53.045000000000002</v>
      </c>
      <c r="I361" s="263">
        <v>1375</v>
      </c>
    </row>
    <row r="362" spans="1:9">
      <c r="A362" s="382" t="s">
        <v>784</v>
      </c>
      <c r="B362" s="383">
        <v>2010</v>
      </c>
      <c r="C362" s="384" t="s">
        <v>785</v>
      </c>
      <c r="D362" s="384" t="s">
        <v>6</v>
      </c>
      <c r="E362" s="384" t="s">
        <v>765</v>
      </c>
      <c r="F362" s="384" t="s">
        <v>712</v>
      </c>
      <c r="G362" s="263">
        <v>111.7</v>
      </c>
      <c r="H362" s="263">
        <v>78.965000000000003</v>
      </c>
      <c r="I362" s="263">
        <v>1489.3</v>
      </c>
    </row>
    <row r="363" spans="1:9">
      <c r="A363" s="382" t="s">
        <v>784</v>
      </c>
      <c r="B363" s="383">
        <v>2011</v>
      </c>
      <c r="C363" s="384" t="s">
        <v>785</v>
      </c>
      <c r="D363" s="384" t="s">
        <v>6</v>
      </c>
      <c r="E363" s="384" t="s">
        <v>765</v>
      </c>
      <c r="F363" s="384" t="s">
        <v>712</v>
      </c>
      <c r="G363" s="263">
        <v>305.7</v>
      </c>
      <c r="H363" s="263">
        <v>103.6165</v>
      </c>
      <c r="I363" s="263">
        <v>1710.5</v>
      </c>
    </row>
    <row r="364" spans="1:9">
      <c r="A364" s="382" t="s">
        <v>784</v>
      </c>
      <c r="B364" s="383">
        <v>2012</v>
      </c>
      <c r="C364" s="384" t="s">
        <v>785</v>
      </c>
      <c r="D364" s="384" t="s">
        <v>6</v>
      </c>
      <c r="E364" s="384" t="s">
        <v>765</v>
      </c>
      <c r="F364" s="384" t="s">
        <v>712</v>
      </c>
      <c r="G364" s="263">
        <v>158.69999999999999</v>
      </c>
      <c r="H364" s="263">
        <v>141.12</v>
      </c>
      <c r="I364" s="263">
        <v>1939.3</v>
      </c>
    </row>
    <row r="365" spans="1:9">
      <c r="A365" s="382" t="s">
        <v>784</v>
      </c>
      <c r="B365" s="383">
        <v>2013</v>
      </c>
      <c r="C365" s="384" t="s">
        <v>785</v>
      </c>
      <c r="D365" s="384" t="s">
        <v>6</v>
      </c>
      <c r="E365" s="384" t="s">
        <v>765</v>
      </c>
      <c r="F365" s="384" t="s">
        <v>712</v>
      </c>
      <c r="G365" s="263">
        <v>169.7</v>
      </c>
      <c r="H365" s="263">
        <v>179.3</v>
      </c>
      <c r="I365" s="263">
        <v>2153.8000000000002</v>
      </c>
    </row>
    <row r="366" spans="1:9">
      <c r="A366" s="382" t="s">
        <v>784</v>
      </c>
      <c r="B366" s="383">
        <v>2014</v>
      </c>
      <c r="C366" s="384" t="s">
        <v>785</v>
      </c>
      <c r="D366" s="384" t="s">
        <v>6</v>
      </c>
      <c r="E366" s="384" t="s">
        <v>765</v>
      </c>
      <c r="F366" s="384" t="s">
        <v>712</v>
      </c>
      <c r="G366" s="263">
        <v>207.8</v>
      </c>
      <c r="H366" s="263">
        <v>207.8</v>
      </c>
      <c r="I366" s="263">
        <v>2356</v>
      </c>
    </row>
    <row r="367" spans="1:9">
      <c r="A367" s="382" t="s">
        <v>784</v>
      </c>
      <c r="B367" s="383">
        <v>2015</v>
      </c>
      <c r="C367" s="384" t="s">
        <v>785</v>
      </c>
      <c r="D367" s="384" t="s">
        <v>6</v>
      </c>
      <c r="E367" s="384" t="s">
        <v>765</v>
      </c>
      <c r="F367" s="384" t="s">
        <v>712</v>
      </c>
      <c r="G367" s="263">
        <v>282.89999999999998</v>
      </c>
      <c r="H367" s="263">
        <v>279.89999999999998</v>
      </c>
      <c r="I367" s="263">
        <v>2536.5</v>
      </c>
    </row>
    <row r="368" spans="1:9">
      <c r="A368" s="382" t="s">
        <v>784</v>
      </c>
      <c r="B368" s="383">
        <v>2016</v>
      </c>
      <c r="C368" s="384" t="s">
        <v>785</v>
      </c>
      <c r="D368" s="384" t="s">
        <v>6</v>
      </c>
      <c r="E368" s="384" t="s">
        <v>765</v>
      </c>
      <c r="F368" s="384" t="s">
        <v>712</v>
      </c>
      <c r="G368" s="263">
        <v>326.5</v>
      </c>
      <c r="H368" s="263">
        <v>328.51499999999999</v>
      </c>
      <c r="I368" s="263">
        <v>2685.9</v>
      </c>
    </row>
    <row r="369" spans="1:9">
      <c r="A369" s="382" t="s">
        <v>784</v>
      </c>
      <c r="B369" s="383">
        <v>2017</v>
      </c>
      <c r="C369" s="384" t="s">
        <v>785</v>
      </c>
      <c r="D369" s="384" t="s">
        <v>6</v>
      </c>
      <c r="E369" s="384" t="s">
        <v>765</v>
      </c>
      <c r="F369" s="384" t="s">
        <v>712</v>
      </c>
      <c r="G369" s="263">
        <v>296.5</v>
      </c>
      <c r="H369" s="263">
        <v>379.40499999999997</v>
      </c>
      <c r="I369" s="263">
        <v>2996.7</v>
      </c>
    </row>
    <row r="370" spans="1:9">
      <c r="A370" s="382" t="s">
        <v>784</v>
      </c>
      <c r="B370" s="383">
        <v>2018</v>
      </c>
      <c r="C370" s="384" t="s">
        <v>785</v>
      </c>
      <c r="D370" s="384" t="s">
        <v>6</v>
      </c>
      <c r="E370" s="384" t="s">
        <v>765</v>
      </c>
      <c r="F370" s="384" t="s">
        <v>712</v>
      </c>
      <c r="G370" s="263">
        <v>444.2</v>
      </c>
      <c r="H370" s="263">
        <v>449.2</v>
      </c>
      <c r="I370" s="263">
        <v>3187.9</v>
      </c>
    </row>
    <row r="371" spans="1:9">
      <c r="A371" s="382" t="s">
        <v>786</v>
      </c>
      <c r="B371" s="383">
        <v>2009</v>
      </c>
      <c r="C371" s="384" t="s">
        <v>787</v>
      </c>
      <c r="D371" s="384" t="s">
        <v>545</v>
      </c>
      <c r="E371" s="384" t="s">
        <v>788</v>
      </c>
      <c r="F371" s="384" t="s">
        <v>712</v>
      </c>
      <c r="G371" s="263">
        <v>-291.69200000000001</v>
      </c>
      <c r="H371" s="263">
        <v>1574.0060000000001</v>
      </c>
      <c r="I371" s="263">
        <v>8614.8259999999991</v>
      </c>
    </row>
    <row r="372" spans="1:9">
      <c r="A372" s="382" t="s">
        <v>786</v>
      </c>
      <c r="B372" s="383">
        <v>2010</v>
      </c>
      <c r="C372" s="384" t="s">
        <v>787</v>
      </c>
      <c r="D372" s="384" t="s">
        <v>545</v>
      </c>
      <c r="E372" s="384" t="s">
        <v>788</v>
      </c>
      <c r="F372" s="384" t="s">
        <v>712</v>
      </c>
      <c r="G372" s="263">
        <v>3000</v>
      </c>
      <c r="H372" s="263">
        <v>3013</v>
      </c>
      <c r="I372" s="263">
        <v>12092</v>
      </c>
    </row>
    <row r="373" spans="1:9">
      <c r="A373" s="382" t="s">
        <v>786</v>
      </c>
      <c r="B373" s="383">
        <v>2011</v>
      </c>
      <c r="C373" s="384" t="s">
        <v>787</v>
      </c>
      <c r="D373" s="384" t="s">
        <v>545</v>
      </c>
      <c r="E373" s="384" t="s">
        <v>788</v>
      </c>
      <c r="F373" s="384" t="s">
        <v>712</v>
      </c>
      <c r="G373" s="263">
        <v>4508</v>
      </c>
      <c r="H373" s="263">
        <v>4588.1499999999996</v>
      </c>
      <c r="I373" s="263">
        <v>16888</v>
      </c>
    </row>
    <row r="374" spans="1:9">
      <c r="A374" s="382" t="s">
        <v>786</v>
      </c>
      <c r="B374" s="383">
        <v>2012</v>
      </c>
      <c r="C374" s="384" t="s">
        <v>787</v>
      </c>
      <c r="D374" s="384" t="s">
        <v>545</v>
      </c>
      <c r="E374" s="384" t="s">
        <v>788</v>
      </c>
      <c r="F374" s="384" t="s">
        <v>712</v>
      </c>
      <c r="G374" s="263">
        <v>1925</v>
      </c>
      <c r="H374" s="263">
        <v>3422</v>
      </c>
      <c r="I374" s="263">
        <v>17157</v>
      </c>
    </row>
    <row r="375" spans="1:9">
      <c r="A375" s="382" t="s">
        <v>786</v>
      </c>
      <c r="B375" s="383">
        <v>2013</v>
      </c>
      <c r="C375" s="384" t="s">
        <v>787</v>
      </c>
      <c r="D375" s="384" t="s">
        <v>545</v>
      </c>
      <c r="E375" s="384" t="s">
        <v>788</v>
      </c>
      <c r="F375" s="384" t="s">
        <v>712</v>
      </c>
      <c r="G375" s="263">
        <v>2188</v>
      </c>
      <c r="H375" s="263">
        <v>2702</v>
      </c>
      <c r="I375" s="263">
        <v>14438</v>
      </c>
    </row>
    <row r="376" spans="1:9">
      <c r="A376" s="382" t="s">
        <v>786</v>
      </c>
      <c r="B376" s="383">
        <v>2014</v>
      </c>
      <c r="C376" s="384" t="s">
        <v>787</v>
      </c>
      <c r="D376" s="384" t="s">
        <v>545</v>
      </c>
      <c r="E376" s="384" t="s">
        <v>788</v>
      </c>
      <c r="F376" s="384" t="s">
        <v>712</v>
      </c>
      <c r="G376" s="263">
        <v>-8360</v>
      </c>
      <c r="H376" s="263">
        <v>219.2</v>
      </c>
      <c r="I376" s="263">
        <v>11472</v>
      </c>
    </row>
    <row r="377" spans="1:9">
      <c r="A377" s="382" t="s">
        <v>786</v>
      </c>
      <c r="B377" s="383">
        <v>2015</v>
      </c>
      <c r="C377" s="384" t="s">
        <v>787</v>
      </c>
      <c r="D377" s="384" t="s">
        <v>545</v>
      </c>
      <c r="E377" s="384" t="s">
        <v>788</v>
      </c>
      <c r="F377" s="384" t="s">
        <v>712</v>
      </c>
      <c r="G377" s="263">
        <v>-23119</v>
      </c>
      <c r="H377" s="263">
        <v>-130</v>
      </c>
      <c r="I377" s="263">
        <v>6366</v>
      </c>
    </row>
    <row r="378" spans="1:9">
      <c r="A378" s="382" t="s">
        <v>786</v>
      </c>
      <c r="B378" s="383">
        <v>2016</v>
      </c>
      <c r="C378" s="384" t="s">
        <v>787</v>
      </c>
      <c r="D378" s="384" t="s">
        <v>545</v>
      </c>
      <c r="E378" s="384" t="s">
        <v>788</v>
      </c>
      <c r="F378" s="384" t="s">
        <v>712</v>
      </c>
      <c r="G378" s="263">
        <v>-1405</v>
      </c>
      <c r="H378" s="263">
        <v>-430</v>
      </c>
      <c r="I378" s="263">
        <v>5354</v>
      </c>
    </row>
    <row r="379" spans="1:9">
      <c r="A379" s="382" t="s">
        <v>786</v>
      </c>
      <c r="B379" s="383">
        <v>2017</v>
      </c>
      <c r="C379" s="384" t="s">
        <v>787</v>
      </c>
      <c r="D379" s="384" t="s">
        <v>545</v>
      </c>
      <c r="E379" s="384" t="s">
        <v>788</v>
      </c>
      <c r="F379" s="384" t="s">
        <v>712</v>
      </c>
      <c r="G379" s="263">
        <v>1304</v>
      </c>
      <c r="H379" s="263">
        <v>92</v>
      </c>
      <c r="I379" s="263">
        <v>5855</v>
      </c>
    </row>
    <row r="380" spans="1:9">
      <c r="A380" s="382" t="s">
        <v>786</v>
      </c>
      <c r="B380" s="383">
        <v>2018</v>
      </c>
      <c r="C380" s="384" t="s">
        <v>787</v>
      </c>
      <c r="D380" s="384" t="s">
        <v>545</v>
      </c>
      <c r="E380" s="384" t="s">
        <v>788</v>
      </c>
      <c r="F380" s="384" t="s">
        <v>712</v>
      </c>
      <c r="G380" s="263">
        <v>40</v>
      </c>
      <c r="H380" s="263">
        <v>670</v>
      </c>
      <c r="I380" s="263">
        <v>7298</v>
      </c>
    </row>
    <row r="381" spans="1:9">
      <c r="A381" s="382" t="s">
        <v>789</v>
      </c>
      <c r="B381" s="383">
        <v>2009</v>
      </c>
      <c r="C381" s="384" t="s">
        <v>790</v>
      </c>
      <c r="D381" s="384" t="s">
        <v>758</v>
      </c>
      <c r="E381" s="384" t="s">
        <v>759</v>
      </c>
      <c r="F381" s="384" t="s">
        <v>712</v>
      </c>
      <c r="G381" s="263">
        <v>631.29999999999995</v>
      </c>
      <c r="H381" s="263">
        <v>849.005</v>
      </c>
      <c r="I381" s="263">
        <v>8256.2000000000007</v>
      </c>
    </row>
    <row r="382" spans="1:9">
      <c r="A382" s="382" t="s">
        <v>789</v>
      </c>
      <c r="B382" s="383">
        <v>2010</v>
      </c>
      <c r="C382" s="384" t="s">
        <v>790</v>
      </c>
      <c r="D382" s="384" t="s">
        <v>758</v>
      </c>
      <c r="E382" s="384" t="s">
        <v>759</v>
      </c>
      <c r="F382" s="384" t="s">
        <v>712</v>
      </c>
      <c r="G382" s="263">
        <v>1029.0999999999999</v>
      </c>
      <c r="H382" s="263">
        <v>997.7</v>
      </c>
      <c r="I382" s="263">
        <v>8616.1</v>
      </c>
    </row>
    <row r="383" spans="1:9">
      <c r="A383" s="382" t="s">
        <v>789</v>
      </c>
      <c r="B383" s="383">
        <v>2011</v>
      </c>
      <c r="C383" s="384" t="s">
        <v>790</v>
      </c>
      <c r="D383" s="384" t="s">
        <v>758</v>
      </c>
      <c r="E383" s="384" t="s">
        <v>759</v>
      </c>
      <c r="F383" s="384" t="s">
        <v>712</v>
      </c>
      <c r="G383" s="263">
        <v>1224.2</v>
      </c>
      <c r="H383" s="263">
        <v>1165.9000000000001</v>
      </c>
      <c r="I383" s="263">
        <v>9673.7000000000007</v>
      </c>
    </row>
    <row r="384" spans="1:9">
      <c r="A384" s="382" t="s">
        <v>789</v>
      </c>
      <c r="B384" s="383">
        <v>2012</v>
      </c>
      <c r="C384" s="384" t="s">
        <v>790</v>
      </c>
      <c r="D384" s="384" t="s">
        <v>758</v>
      </c>
      <c r="E384" s="384" t="s">
        <v>759</v>
      </c>
      <c r="F384" s="384" t="s">
        <v>712</v>
      </c>
      <c r="G384" s="263">
        <v>1167.3</v>
      </c>
      <c r="H384" s="263">
        <v>1111.44</v>
      </c>
      <c r="I384" s="263">
        <v>9611.7000000000007</v>
      </c>
    </row>
    <row r="385" spans="1:9">
      <c r="A385" s="382" t="s">
        <v>789</v>
      </c>
      <c r="B385" s="383">
        <v>2013</v>
      </c>
      <c r="C385" s="384" t="s">
        <v>790</v>
      </c>
      <c r="D385" s="384" t="s">
        <v>758</v>
      </c>
      <c r="E385" s="384" t="s">
        <v>759</v>
      </c>
      <c r="F385" s="384" t="s">
        <v>712</v>
      </c>
      <c r="G385" s="263">
        <v>994.2</v>
      </c>
      <c r="H385" s="263">
        <v>1168.0343</v>
      </c>
      <c r="I385" s="263">
        <v>10180.4</v>
      </c>
    </row>
    <row r="386" spans="1:9">
      <c r="A386" s="382" t="s">
        <v>789</v>
      </c>
      <c r="B386" s="383">
        <v>2014</v>
      </c>
      <c r="C386" s="384" t="s">
        <v>790</v>
      </c>
      <c r="D386" s="384" t="s">
        <v>758</v>
      </c>
      <c r="E386" s="384" t="s">
        <v>759</v>
      </c>
      <c r="F386" s="384" t="s">
        <v>712</v>
      </c>
      <c r="G386" s="263">
        <v>991.7</v>
      </c>
      <c r="H386" s="263">
        <v>1250.5</v>
      </c>
      <c r="I386" s="263">
        <v>10439</v>
      </c>
    </row>
    <row r="387" spans="1:9">
      <c r="A387" s="382" t="s">
        <v>789</v>
      </c>
      <c r="B387" s="383">
        <v>2015</v>
      </c>
      <c r="C387" s="384" t="s">
        <v>790</v>
      </c>
      <c r="D387" s="384" t="s">
        <v>758</v>
      </c>
      <c r="E387" s="384" t="s">
        <v>759</v>
      </c>
      <c r="F387" s="384" t="s">
        <v>712</v>
      </c>
      <c r="G387" s="263">
        <v>1277.9000000000001</v>
      </c>
      <c r="H387" s="263">
        <v>1075.3</v>
      </c>
      <c r="I387" s="263">
        <v>7824.3</v>
      </c>
    </row>
    <row r="388" spans="1:9">
      <c r="A388" s="382" t="s">
        <v>789</v>
      </c>
      <c r="B388" s="383">
        <v>2016</v>
      </c>
      <c r="C388" s="384" t="s">
        <v>790</v>
      </c>
      <c r="D388" s="384" t="s">
        <v>758</v>
      </c>
      <c r="E388" s="384" t="s">
        <v>759</v>
      </c>
      <c r="F388" s="384" t="s">
        <v>712</v>
      </c>
      <c r="G388" s="263">
        <v>631.1</v>
      </c>
      <c r="H388" s="263">
        <v>1118.8</v>
      </c>
      <c r="I388" s="263">
        <v>7503.7</v>
      </c>
    </row>
    <row r="389" spans="1:9">
      <c r="A389" s="382" t="s">
        <v>789</v>
      </c>
      <c r="B389" s="383">
        <v>2017</v>
      </c>
      <c r="C389" s="384" t="s">
        <v>790</v>
      </c>
      <c r="D389" s="384" t="s">
        <v>758</v>
      </c>
      <c r="E389" s="384" t="s">
        <v>759</v>
      </c>
      <c r="F389" s="384" t="s">
        <v>712</v>
      </c>
      <c r="G389" s="263">
        <v>3000.4</v>
      </c>
      <c r="H389" s="263">
        <v>1407.0250000000001</v>
      </c>
      <c r="I389" s="263">
        <v>8187.6</v>
      </c>
    </row>
    <row r="390" spans="1:9">
      <c r="A390" s="382" t="s">
        <v>789</v>
      </c>
      <c r="B390" s="383">
        <v>2018</v>
      </c>
      <c r="C390" s="384" t="s">
        <v>790</v>
      </c>
      <c r="D390" s="384" t="s">
        <v>758</v>
      </c>
      <c r="E390" s="384" t="s">
        <v>759</v>
      </c>
      <c r="F390" s="384" t="s">
        <v>712</v>
      </c>
      <c r="G390" s="263">
        <v>1497.8</v>
      </c>
      <c r="H390" s="263">
        <v>1662.2</v>
      </c>
      <c r="I390" s="263">
        <v>8930.2000000000007</v>
      </c>
    </row>
    <row r="391" spans="1:9">
      <c r="A391" s="382" t="s">
        <v>789</v>
      </c>
      <c r="B391" s="383">
        <v>2019</v>
      </c>
      <c r="C391" s="384" t="s">
        <v>790</v>
      </c>
      <c r="D391" s="384" t="s">
        <v>758</v>
      </c>
      <c r="E391" s="384" t="s">
        <v>759</v>
      </c>
      <c r="F391" s="384" t="s">
        <v>712</v>
      </c>
      <c r="G391" s="263">
        <v>1760</v>
      </c>
      <c r="H391" s="263">
        <v>1819.4</v>
      </c>
      <c r="I391" s="263">
        <v>8918.9</v>
      </c>
    </row>
    <row r="392" spans="1:9">
      <c r="A392" s="382" t="s">
        <v>791</v>
      </c>
      <c r="B392" s="383">
        <v>2009</v>
      </c>
      <c r="C392" s="384" t="s">
        <v>792</v>
      </c>
      <c r="D392" s="384" t="s">
        <v>517</v>
      </c>
      <c r="E392" s="384" t="s">
        <v>587</v>
      </c>
      <c r="F392" s="384" t="s">
        <v>712</v>
      </c>
      <c r="G392" s="263">
        <v>317.834</v>
      </c>
      <c r="H392" s="263">
        <v>321.209</v>
      </c>
      <c r="I392" s="263">
        <v>2820.0650000000001</v>
      </c>
    </row>
    <row r="393" spans="1:9">
      <c r="A393" s="382" t="s">
        <v>791</v>
      </c>
      <c r="B393" s="383">
        <v>2010</v>
      </c>
      <c r="C393" s="384" t="s">
        <v>792</v>
      </c>
      <c r="D393" s="384" t="s">
        <v>517</v>
      </c>
      <c r="E393" s="384" t="s">
        <v>587</v>
      </c>
      <c r="F393" s="384" t="s">
        <v>712</v>
      </c>
      <c r="G393" s="263">
        <v>496.40499999999997</v>
      </c>
      <c r="H393" s="263">
        <v>496.40499999999997</v>
      </c>
      <c r="I393" s="263">
        <v>3554.1010000000001</v>
      </c>
    </row>
    <row r="394" spans="1:9">
      <c r="A394" s="382" t="s">
        <v>791</v>
      </c>
      <c r="B394" s="383">
        <v>2011</v>
      </c>
      <c r="C394" s="384" t="s">
        <v>792</v>
      </c>
      <c r="D394" s="384" t="s">
        <v>517</v>
      </c>
      <c r="E394" s="384" t="s">
        <v>587</v>
      </c>
      <c r="F394" s="384" t="s">
        <v>712</v>
      </c>
      <c r="G394" s="263">
        <v>524.19100000000003</v>
      </c>
      <c r="H394" s="263">
        <v>528.39099999999996</v>
      </c>
      <c r="I394" s="263">
        <v>3939.7860000000001</v>
      </c>
    </row>
    <row r="395" spans="1:9">
      <c r="A395" s="382" t="s">
        <v>791</v>
      </c>
      <c r="B395" s="383">
        <v>2012</v>
      </c>
      <c r="C395" s="384" t="s">
        <v>792</v>
      </c>
      <c r="D395" s="384" t="s">
        <v>517</v>
      </c>
      <c r="E395" s="384" t="s">
        <v>587</v>
      </c>
      <c r="F395" s="384" t="s">
        <v>712</v>
      </c>
      <c r="G395" s="263">
        <v>555.29999999999995</v>
      </c>
      <c r="H395" s="263">
        <v>546</v>
      </c>
      <c r="I395" s="263">
        <v>4292.1000000000004</v>
      </c>
    </row>
    <row r="396" spans="1:9">
      <c r="A396" s="382" t="s">
        <v>791</v>
      </c>
      <c r="B396" s="383">
        <v>2013</v>
      </c>
      <c r="C396" s="384" t="s">
        <v>792</v>
      </c>
      <c r="D396" s="384" t="s">
        <v>517</v>
      </c>
      <c r="E396" s="384" t="s">
        <v>587</v>
      </c>
      <c r="F396" s="384" t="s">
        <v>712</v>
      </c>
      <c r="G396" s="263">
        <v>635.70000000000005</v>
      </c>
      <c r="H396" s="263">
        <v>629</v>
      </c>
      <c r="I396" s="263">
        <v>4614.7</v>
      </c>
    </row>
    <row r="397" spans="1:9">
      <c r="A397" s="382" t="s">
        <v>791</v>
      </c>
      <c r="B397" s="383">
        <v>2014</v>
      </c>
      <c r="C397" s="384" t="s">
        <v>792</v>
      </c>
      <c r="D397" s="384" t="s">
        <v>517</v>
      </c>
      <c r="E397" s="384" t="s">
        <v>587</v>
      </c>
      <c r="F397" s="384" t="s">
        <v>712</v>
      </c>
      <c r="G397" s="263">
        <v>709.1</v>
      </c>
      <c r="H397" s="263">
        <v>719.4</v>
      </c>
      <c r="I397" s="263">
        <v>5345.5</v>
      </c>
    </row>
    <row r="398" spans="1:9">
      <c r="A398" s="382" t="s">
        <v>791</v>
      </c>
      <c r="B398" s="383">
        <v>2015</v>
      </c>
      <c r="C398" s="384" t="s">
        <v>792</v>
      </c>
      <c r="D398" s="384" t="s">
        <v>517</v>
      </c>
      <c r="E398" s="384" t="s">
        <v>587</v>
      </c>
      <c r="F398" s="384" t="s">
        <v>712</v>
      </c>
      <c r="G398" s="263">
        <v>763.5</v>
      </c>
      <c r="H398" s="263">
        <v>769.2</v>
      </c>
      <c r="I398" s="263">
        <v>5568.7</v>
      </c>
    </row>
    <row r="399" spans="1:9">
      <c r="A399" s="382" t="s">
        <v>791</v>
      </c>
      <c r="B399" s="383">
        <v>2016</v>
      </c>
      <c r="C399" s="384" t="s">
        <v>792</v>
      </c>
      <c r="D399" s="384" t="s">
        <v>517</v>
      </c>
      <c r="E399" s="384" t="s">
        <v>587</v>
      </c>
      <c r="F399" s="384" t="s">
        <v>712</v>
      </c>
      <c r="G399" s="263">
        <v>822.9</v>
      </c>
      <c r="H399" s="263">
        <v>856</v>
      </c>
      <c r="I399" s="263">
        <v>6286.4</v>
      </c>
    </row>
    <row r="400" spans="1:9">
      <c r="A400" s="382" t="s">
        <v>791</v>
      </c>
      <c r="B400" s="383">
        <v>2017</v>
      </c>
      <c r="C400" s="384" t="s">
        <v>792</v>
      </c>
      <c r="D400" s="384" t="s">
        <v>517</v>
      </c>
      <c r="E400" s="384" t="s">
        <v>587</v>
      </c>
      <c r="F400" s="384" t="s">
        <v>712</v>
      </c>
      <c r="G400" s="263">
        <v>650.5</v>
      </c>
      <c r="H400" s="263">
        <v>1052.7</v>
      </c>
      <c r="I400" s="263">
        <v>7011.3</v>
      </c>
    </row>
    <row r="401" spans="1:9">
      <c r="A401" s="382" t="s">
        <v>791</v>
      </c>
      <c r="B401" s="383">
        <v>2018</v>
      </c>
      <c r="C401" s="384" t="s">
        <v>792</v>
      </c>
      <c r="D401" s="384" t="s">
        <v>517</v>
      </c>
      <c r="E401" s="384" t="s">
        <v>587</v>
      </c>
      <c r="F401" s="384" t="s">
        <v>712</v>
      </c>
      <c r="G401" s="263">
        <v>1205</v>
      </c>
      <c r="H401" s="263">
        <v>1197.7</v>
      </c>
      <c r="I401" s="263">
        <v>8202</v>
      </c>
    </row>
    <row r="402" spans="1:9">
      <c r="A402" s="382" t="s">
        <v>793</v>
      </c>
      <c r="B402" s="383">
        <v>2009</v>
      </c>
      <c r="C402" s="384" t="s">
        <v>794</v>
      </c>
      <c r="D402" s="384" t="s">
        <v>524</v>
      </c>
      <c r="E402" s="384" t="s">
        <v>795</v>
      </c>
      <c r="F402" s="384" t="s">
        <v>712</v>
      </c>
      <c r="G402" s="263">
        <v>9300</v>
      </c>
      <c r="H402" s="263">
        <v>2954.5</v>
      </c>
      <c r="I402" s="263">
        <v>11755</v>
      </c>
    </row>
    <row r="403" spans="1:9">
      <c r="A403" s="382" t="s">
        <v>793</v>
      </c>
      <c r="B403" s="383">
        <v>2010</v>
      </c>
      <c r="C403" s="384" t="s">
        <v>794</v>
      </c>
      <c r="D403" s="384" t="s">
        <v>524</v>
      </c>
      <c r="E403" s="384" t="s">
        <v>795</v>
      </c>
      <c r="F403" s="384" t="s">
        <v>712</v>
      </c>
      <c r="G403" s="263">
        <v>631</v>
      </c>
      <c r="H403" s="263">
        <v>787.65</v>
      </c>
      <c r="I403" s="263">
        <v>13817</v>
      </c>
    </row>
    <row r="404" spans="1:9">
      <c r="A404" s="382" t="s">
        <v>793</v>
      </c>
      <c r="B404" s="383">
        <v>2011</v>
      </c>
      <c r="C404" s="384" t="s">
        <v>794</v>
      </c>
      <c r="D404" s="384" t="s">
        <v>524</v>
      </c>
      <c r="E404" s="384" t="s">
        <v>795</v>
      </c>
      <c r="F404" s="384" t="s">
        <v>712</v>
      </c>
      <c r="G404" s="263">
        <v>1145</v>
      </c>
      <c r="H404" s="263">
        <v>1169</v>
      </c>
      <c r="I404" s="263">
        <v>16041</v>
      </c>
    </row>
    <row r="405" spans="1:9">
      <c r="A405" s="382" t="s">
        <v>793</v>
      </c>
      <c r="B405" s="383">
        <v>2012</v>
      </c>
      <c r="C405" s="384" t="s">
        <v>794</v>
      </c>
      <c r="D405" s="384" t="s">
        <v>524</v>
      </c>
      <c r="E405" s="384" t="s">
        <v>795</v>
      </c>
      <c r="F405" s="384" t="s">
        <v>712</v>
      </c>
      <c r="G405" s="263">
        <v>1077</v>
      </c>
      <c r="H405" s="263">
        <v>1230.4625000000001</v>
      </c>
      <c r="I405" s="263">
        <v>15519</v>
      </c>
    </row>
    <row r="406" spans="1:9">
      <c r="A406" s="382" t="s">
        <v>793</v>
      </c>
      <c r="B406" s="383">
        <v>2013</v>
      </c>
      <c r="C406" s="384" t="s">
        <v>794</v>
      </c>
      <c r="D406" s="384" t="s">
        <v>524</v>
      </c>
      <c r="E406" s="384" t="s">
        <v>795</v>
      </c>
      <c r="F406" s="384" t="s">
        <v>712</v>
      </c>
      <c r="G406" s="263">
        <v>1212</v>
      </c>
      <c r="H406" s="263">
        <v>1303</v>
      </c>
      <c r="I406" s="263">
        <v>15051</v>
      </c>
    </row>
    <row r="407" spans="1:9">
      <c r="A407" s="382" t="s">
        <v>793</v>
      </c>
      <c r="B407" s="383">
        <v>2014</v>
      </c>
      <c r="C407" s="384" t="s">
        <v>794</v>
      </c>
      <c r="D407" s="384" t="s">
        <v>524</v>
      </c>
      <c r="E407" s="384" t="s">
        <v>795</v>
      </c>
      <c r="F407" s="384" t="s">
        <v>712</v>
      </c>
      <c r="G407" s="263">
        <v>1351</v>
      </c>
      <c r="H407" s="263">
        <v>1501.1</v>
      </c>
      <c r="I407" s="263">
        <v>15499</v>
      </c>
    </row>
    <row r="408" spans="1:9">
      <c r="A408" s="382" t="s">
        <v>793</v>
      </c>
      <c r="B408" s="383">
        <v>2015</v>
      </c>
      <c r="C408" s="384" t="s">
        <v>794</v>
      </c>
      <c r="D408" s="384" t="s">
        <v>524</v>
      </c>
      <c r="E408" s="384" t="s">
        <v>795</v>
      </c>
      <c r="F408" s="384" t="s">
        <v>712</v>
      </c>
      <c r="G408" s="263">
        <v>1450</v>
      </c>
      <c r="H408" s="263">
        <v>1495</v>
      </c>
      <c r="I408" s="263">
        <v>15165</v>
      </c>
    </row>
    <row r="409" spans="1:9">
      <c r="A409" s="382" t="s">
        <v>793</v>
      </c>
      <c r="B409" s="383">
        <v>2016</v>
      </c>
      <c r="C409" s="384" t="s">
        <v>794</v>
      </c>
      <c r="D409" s="384" t="s">
        <v>524</v>
      </c>
      <c r="E409" s="384" t="s">
        <v>795</v>
      </c>
      <c r="F409" s="384" t="s">
        <v>712</v>
      </c>
      <c r="G409" s="263">
        <v>1257</v>
      </c>
      <c r="H409" s="263">
        <v>1189</v>
      </c>
      <c r="I409" s="263">
        <v>12274</v>
      </c>
    </row>
    <row r="410" spans="1:9">
      <c r="A410" s="382" t="s">
        <v>793</v>
      </c>
      <c r="B410" s="383">
        <v>2017</v>
      </c>
      <c r="C410" s="384" t="s">
        <v>794</v>
      </c>
      <c r="D410" s="384" t="s">
        <v>524</v>
      </c>
      <c r="E410" s="384" t="s">
        <v>795</v>
      </c>
      <c r="F410" s="384" t="s">
        <v>712</v>
      </c>
      <c r="G410" s="263">
        <v>1355</v>
      </c>
      <c r="H410" s="263">
        <v>1163.3</v>
      </c>
      <c r="I410" s="263">
        <v>12884</v>
      </c>
    </row>
    <row r="411" spans="1:9">
      <c r="A411" s="382" t="s">
        <v>793</v>
      </c>
      <c r="B411" s="383">
        <v>2018</v>
      </c>
      <c r="C411" s="384" t="s">
        <v>794</v>
      </c>
      <c r="D411" s="384" t="s">
        <v>524</v>
      </c>
      <c r="E411" s="384" t="s">
        <v>795</v>
      </c>
      <c r="F411" s="384" t="s">
        <v>712</v>
      </c>
      <c r="G411" s="263">
        <v>1067</v>
      </c>
      <c r="H411" s="263">
        <v>1344.85</v>
      </c>
      <c r="I411" s="263">
        <v>14435</v>
      </c>
    </row>
    <row r="412" spans="1:9">
      <c r="A412" s="382" t="s">
        <v>796</v>
      </c>
      <c r="B412" s="383">
        <v>2009</v>
      </c>
      <c r="C412" s="384" t="s">
        <v>797</v>
      </c>
      <c r="D412" s="384" t="s">
        <v>6</v>
      </c>
      <c r="E412" s="384" t="s">
        <v>798</v>
      </c>
      <c r="F412" s="384" t="s">
        <v>712</v>
      </c>
      <c r="G412" s="263"/>
      <c r="H412" s="263"/>
      <c r="I412" s="263"/>
    </row>
    <row r="413" spans="1:9">
      <c r="A413" s="382" t="s">
        <v>796</v>
      </c>
      <c r="B413" s="383">
        <v>2010</v>
      </c>
      <c r="C413" s="384" t="s">
        <v>797</v>
      </c>
      <c r="D413" s="384" t="s">
        <v>6</v>
      </c>
      <c r="E413" s="384" t="s">
        <v>798</v>
      </c>
      <c r="F413" s="384" t="s">
        <v>712</v>
      </c>
      <c r="G413" s="263"/>
      <c r="H413" s="263"/>
      <c r="I413" s="263"/>
    </row>
    <row r="414" spans="1:9">
      <c r="A414" s="382" t="s">
        <v>796</v>
      </c>
      <c r="B414" s="383">
        <v>2011</v>
      </c>
      <c r="C414" s="384" t="s">
        <v>797</v>
      </c>
      <c r="D414" s="384" t="s">
        <v>6</v>
      </c>
      <c r="E414" s="384" t="s">
        <v>798</v>
      </c>
      <c r="F414" s="384" t="s">
        <v>712</v>
      </c>
      <c r="G414" s="263"/>
      <c r="H414" s="263"/>
      <c r="I414" s="263"/>
    </row>
    <row r="415" spans="1:9">
      <c r="A415" s="382" t="s">
        <v>796</v>
      </c>
      <c r="B415" s="383">
        <v>2012</v>
      </c>
      <c r="C415" s="384" t="s">
        <v>797</v>
      </c>
      <c r="D415" s="384" t="s">
        <v>6</v>
      </c>
      <c r="E415" s="384" t="s">
        <v>798</v>
      </c>
      <c r="F415" s="384" t="s">
        <v>712</v>
      </c>
      <c r="G415" s="263"/>
      <c r="H415" s="263"/>
      <c r="I415" s="263"/>
    </row>
    <row r="416" spans="1:9">
      <c r="A416" s="382" t="s">
        <v>796</v>
      </c>
      <c r="B416" s="383">
        <v>2013</v>
      </c>
      <c r="C416" s="384" t="s">
        <v>797</v>
      </c>
      <c r="D416" s="384" t="s">
        <v>6</v>
      </c>
      <c r="E416" s="384" t="s">
        <v>798</v>
      </c>
      <c r="F416" s="384" t="s">
        <v>712</v>
      </c>
      <c r="G416" s="263">
        <v>-63</v>
      </c>
      <c r="H416" s="263">
        <v>-7.1</v>
      </c>
      <c r="I416" s="263">
        <v>11997</v>
      </c>
    </row>
    <row r="417" spans="1:9">
      <c r="A417" s="382" t="s">
        <v>796</v>
      </c>
      <c r="B417" s="383">
        <v>2014</v>
      </c>
      <c r="C417" s="384" t="s">
        <v>797</v>
      </c>
      <c r="D417" s="384" t="s">
        <v>6</v>
      </c>
      <c r="E417" s="384" t="s">
        <v>798</v>
      </c>
      <c r="F417" s="384" t="s">
        <v>712</v>
      </c>
      <c r="G417" s="263">
        <v>247</v>
      </c>
      <c r="H417" s="263">
        <v>204.65</v>
      </c>
      <c r="I417" s="263">
        <v>12542</v>
      </c>
    </row>
    <row r="418" spans="1:9">
      <c r="A418" s="382" t="s">
        <v>796</v>
      </c>
      <c r="B418" s="383">
        <v>2015</v>
      </c>
      <c r="C418" s="384" t="s">
        <v>797</v>
      </c>
      <c r="D418" s="384" t="s">
        <v>6</v>
      </c>
      <c r="E418" s="384" t="s">
        <v>798</v>
      </c>
      <c r="F418" s="384" t="s">
        <v>712</v>
      </c>
      <c r="G418" s="263">
        <v>-391</v>
      </c>
      <c r="H418" s="263">
        <v>93.393799999999999</v>
      </c>
      <c r="I418" s="263">
        <v>12413</v>
      </c>
    </row>
    <row r="419" spans="1:9">
      <c r="A419" s="382" t="s">
        <v>796</v>
      </c>
      <c r="B419" s="383">
        <v>2016</v>
      </c>
      <c r="C419" s="384" t="s">
        <v>797</v>
      </c>
      <c r="D419" s="384" t="s">
        <v>6</v>
      </c>
      <c r="E419" s="384" t="s">
        <v>798</v>
      </c>
      <c r="F419" s="384" t="s">
        <v>712</v>
      </c>
      <c r="G419" s="263">
        <v>-1010</v>
      </c>
      <c r="H419" s="263">
        <v>338.13909999999998</v>
      </c>
      <c r="I419" s="263">
        <v>12394</v>
      </c>
    </row>
    <row r="420" spans="1:9">
      <c r="A420" s="382" t="s">
        <v>796</v>
      </c>
      <c r="B420" s="383">
        <v>2017</v>
      </c>
      <c r="C420" s="384" t="s">
        <v>797</v>
      </c>
      <c r="D420" s="384" t="s">
        <v>6</v>
      </c>
      <c r="E420" s="384" t="s">
        <v>798</v>
      </c>
      <c r="F420" s="384" t="s">
        <v>712</v>
      </c>
      <c r="G420" s="263">
        <v>-127</v>
      </c>
      <c r="H420" s="263">
        <v>565</v>
      </c>
      <c r="I420" s="263">
        <v>12960</v>
      </c>
    </row>
    <row r="421" spans="1:9">
      <c r="A421" s="382" t="s">
        <v>796</v>
      </c>
      <c r="B421" s="383">
        <v>2018</v>
      </c>
      <c r="C421" s="384" t="s">
        <v>797</v>
      </c>
      <c r="D421" s="384" t="s">
        <v>6</v>
      </c>
      <c r="E421" s="384" t="s">
        <v>798</v>
      </c>
      <c r="F421" s="384" t="s">
        <v>712</v>
      </c>
      <c r="G421" s="263">
        <v>640</v>
      </c>
      <c r="H421" s="263"/>
      <c r="I421" s="263">
        <v>14014</v>
      </c>
    </row>
    <row r="422" spans="1:9">
      <c r="A422" s="382" t="s">
        <v>799</v>
      </c>
      <c r="B422" s="383">
        <v>2009</v>
      </c>
      <c r="C422" s="384" t="s">
        <v>800</v>
      </c>
      <c r="D422" s="384" t="s">
        <v>451</v>
      </c>
      <c r="E422" s="384" t="s">
        <v>801</v>
      </c>
      <c r="F422" s="384" t="s">
        <v>712</v>
      </c>
      <c r="G422" s="263">
        <v>190.97800000000001</v>
      </c>
      <c r="H422" s="263">
        <v>187.13130000000001</v>
      </c>
      <c r="I422" s="263">
        <v>4969.08</v>
      </c>
    </row>
    <row r="423" spans="1:9">
      <c r="A423" s="382" t="s">
        <v>799</v>
      </c>
      <c r="B423" s="383">
        <v>2010</v>
      </c>
      <c r="C423" s="384" t="s">
        <v>800</v>
      </c>
      <c r="D423" s="384" t="s">
        <v>451</v>
      </c>
      <c r="E423" s="384" t="s">
        <v>801</v>
      </c>
      <c r="F423" s="384" t="s">
        <v>712</v>
      </c>
      <c r="G423" s="263">
        <v>203.733</v>
      </c>
      <c r="H423" s="263">
        <v>196.167</v>
      </c>
      <c r="I423" s="263">
        <v>4719.835</v>
      </c>
    </row>
    <row r="424" spans="1:9">
      <c r="A424" s="382" t="s">
        <v>799</v>
      </c>
      <c r="B424" s="383">
        <v>2011</v>
      </c>
      <c r="C424" s="384" t="s">
        <v>800</v>
      </c>
      <c r="D424" s="384" t="s">
        <v>451</v>
      </c>
      <c r="E424" s="384" t="s">
        <v>801</v>
      </c>
      <c r="F424" s="384" t="s">
        <v>712</v>
      </c>
      <c r="G424" s="263">
        <v>207.601</v>
      </c>
      <c r="H424" s="263">
        <v>206.01349999999999</v>
      </c>
      <c r="I424" s="263">
        <v>4286.4350000000004</v>
      </c>
    </row>
    <row r="425" spans="1:9">
      <c r="A425" s="382" t="s">
        <v>799</v>
      </c>
      <c r="B425" s="383">
        <v>2012</v>
      </c>
      <c r="C425" s="384" t="s">
        <v>800</v>
      </c>
      <c r="D425" s="384" t="s">
        <v>451</v>
      </c>
      <c r="E425" s="384" t="s">
        <v>801</v>
      </c>
      <c r="F425" s="384" t="s">
        <v>712</v>
      </c>
      <c r="G425" s="263">
        <v>216.71700000000001</v>
      </c>
      <c r="H425" s="263">
        <v>196.73820000000001</v>
      </c>
      <c r="I425" s="263">
        <v>3438.4830000000002</v>
      </c>
    </row>
    <row r="426" spans="1:9">
      <c r="A426" s="382" t="s">
        <v>799</v>
      </c>
      <c r="B426" s="383">
        <v>2013</v>
      </c>
      <c r="C426" s="384" t="s">
        <v>800</v>
      </c>
      <c r="D426" s="384" t="s">
        <v>451</v>
      </c>
      <c r="E426" s="384" t="s">
        <v>801</v>
      </c>
      <c r="F426" s="384" t="s">
        <v>712</v>
      </c>
      <c r="G426" s="263">
        <v>243.19399999999999</v>
      </c>
      <c r="H426" s="263">
        <v>230.69800000000001</v>
      </c>
      <c r="I426" s="263">
        <v>3886.2570000000001</v>
      </c>
    </row>
    <row r="427" spans="1:9">
      <c r="A427" s="382" t="s">
        <v>799</v>
      </c>
      <c r="B427" s="383">
        <v>2014</v>
      </c>
      <c r="C427" s="384" t="s">
        <v>800</v>
      </c>
      <c r="D427" s="384" t="s">
        <v>451</v>
      </c>
      <c r="E427" s="384" t="s">
        <v>801</v>
      </c>
      <c r="F427" s="384" t="s">
        <v>712</v>
      </c>
      <c r="G427" s="263">
        <v>289.81700000000001</v>
      </c>
      <c r="H427" s="263">
        <v>283.98500000000001</v>
      </c>
      <c r="I427" s="263">
        <v>4940.9160000000002</v>
      </c>
    </row>
    <row r="428" spans="1:9">
      <c r="A428" s="382" t="s">
        <v>799</v>
      </c>
      <c r="B428" s="383">
        <v>2015</v>
      </c>
      <c r="C428" s="384" t="s">
        <v>800</v>
      </c>
      <c r="D428" s="384" t="s">
        <v>451</v>
      </c>
      <c r="E428" s="384" t="s">
        <v>801</v>
      </c>
      <c r="F428" s="384" t="s">
        <v>712</v>
      </c>
      <c r="G428" s="263">
        <v>315.07499999999999</v>
      </c>
      <c r="H428" s="263">
        <v>316.53899999999999</v>
      </c>
      <c r="I428" s="263">
        <v>4142.1360000000004</v>
      </c>
    </row>
    <row r="429" spans="1:9">
      <c r="A429" s="382" t="s">
        <v>799</v>
      </c>
      <c r="B429" s="383">
        <v>2016</v>
      </c>
      <c r="C429" s="384" t="s">
        <v>800</v>
      </c>
      <c r="D429" s="384" t="s">
        <v>451</v>
      </c>
      <c r="E429" s="384" t="s">
        <v>801</v>
      </c>
      <c r="F429" s="384" t="s">
        <v>712</v>
      </c>
      <c r="G429" s="263">
        <v>350.10399999999998</v>
      </c>
      <c r="H429" s="263">
        <v>345.54199999999997</v>
      </c>
      <c r="I429" s="263">
        <v>2454.6480000000001</v>
      </c>
    </row>
    <row r="430" spans="1:9">
      <c r="A430" s="382" t="s">
        <v>799</v>
      </c>
      <c r="B430" s="383">
        <v>2017</v>
      </c>
      <c r="C430" s="384" t="s">
        <v>800</v>
      </c>
      <c r="D430" s="384" t="s">
        <v>451</v>
      </c>
      <c r="E430" s="384" t="s">
        <v>801</v>
      </c>
      <c r="F430" s="384" t="s">
        <v>712</v>
      </c>
      <c r="G430" s="263">
        <v>396.42099999999999</v>
      </c>
      <c r="H430" s="263">
        <v>382.71100000000001</v>
      </c>
      <c r="I430" s="263">
        <v>2759.7350000000001</v>
      </c>
    </row>
    <row r="431" spans="1:9">
      <c r="A431" s="382" t="s">
        <v>799</v>
      </c>
      <c r="B431" s="383">
        <v>2018</v>
      </c>
      <c r="C431" s="384" t="s">
        <v>800</v>
      </c>
      <c r="D431" s="384" t="s">
        <v>451</v>
      </c>
      <c r="E431" s="384" t="s">
        <v>801</v>
      </c>
      <c r="F431" s="384" t="s">
        <v>712</v>
      </c>
      <c r="G431" s="263">
        <v>603.06399999999996</v>
      </c>
      <c r="H431" s="263">
        <v>444.28199999999998</v>
      </c>
      <c r="I431" s="263">
        <v>3115.5459999999998</v>
      </c>
    </row>
    <row r="432" spans="1:9">
      <c r="A432" s="382" t="s">
        <v>799</v>
      </c>
      <c r="B432" s="383">
        <v>2019</v>
      </c>
      <c r="C432" s="384" t="s">
        <v>800</v>
      </c>
      <c r="D432" s="384" t="s">
        <v>451</v>
      </c>
      <c r="E432" s="384" t="s">
        <v>801</v>
      </c>
      <c r="F432" s="384" t="s">
        <v>712</v>
      </c>
      <c r="G432" s="263">
        <v>511.40600000000001</v>
      </c>
      <c r="H432" s="263">
        <v>511.40600000000001</v>
      </c>
      <c r="I432" s="263">
        <v>2901.848</v>
      </c>
    </row>
    <row r="433" spans="1:9">
      <c r="A433" s="382" t="s">
        <v>802</v>
      </c>
      <c r="B433" s="383">
        <v>2009</v>
      </c>
      <c r="C433" s="384" t="s">
        <v>526</v>
      </c>
      <c r="D433" s="384" t="s">
        <v>527</v>
      </c>
      <c r="E433" s="384" t="s">
        <v>585</v>
      </c>
      <c r="F433" s="384" t="s">
        <v>719</v>
      </c>
      <c r="G433" s="263">
        <v>112</v>
      </c>
      <c r="H433" s="263">
        <v>394.3</v>
      </c>
      <c r="I433" s="263">
        <v>4279</v>
      </c>
    </row>
    <row r="434" spans="1:9">
      <c r="A434" s="382" t="s">
        <v>802</v>
      </c>
      <c r="B434" s="383">
        <v>2010</v>
      </c>
      <c r="C434" s="384" t="s">
        <v>526</v>
      </c>
      <c r="D434" s="384" t="s">
        <v>527</v>
      </c>
      <c r="E434" s="384" t="s">
        <v>585</v>
      </c>
      <c r="F434" s="384" t="s">
        <v>719</v>
      </c>
      <c r="G434" s="263">
        <v>416</v>
      </c>
      <c r="H434" s="263">
        <v>616.65</v>
      </c>
      <c r="I434" s="263">
        <v>4447</v>
      </c>
    </row>
    <row r="435" spans="1:9">
      <c r="A435" s="382" t="s">
        <v>802</v>
      </c>
      <c r="B435" s="383">
        <v>2011</v>
      </c>
      <c r="C435" s="384" t="s">
        <v>526</v>
      </c>
      <c r="D435" s="384" t="s">
        <v>527</v>
      </c>
      <c r="E435" s="384" t="s">
        <v>585</v>
      </c>
      <c r="F435" s="384" t="s">
        <v>719</v>
      </c>
      <c r="G435" s="263">
        <v>1069</v>
      </c>
      <c r="H435" s="263">
        <v>1141.5999999999999</v>
      </c>
      <c r="I435" s="263">
        <v>4755</v>
      </c>
    </row>
    <row r="436" spans="1:9">
      <c r="A436" s="382" t="s">
        <v>802</v>
      </c>
      <c r="B436" s="383">
        <v>2012</v>
      </c>
      <c r="C436" s="384" t="s">
        <v>526</v>
      </c>
      <c r="D436" s="384" t="s">
        <v>527</v>
      </c>
      <c r="E436" s="384" t="s">
        <v>585</v>
      </c>
      <c r="F436" s="384" t="s">
        <v>719</v>
      </c>
      <c r="G436" s="263">
        <v>1125</v>
      </c>
      <c r="H436" s="263">
        <v>1125.6500000000001</v>
      </c>
      <c r="I436" s="263">
        <v>4856</v>
      </c>
    </row>
    <row r="437" spans="1:9">
      <c r="A437" s="382" t="s">
        <v>802</v>
      </c>
      <c r="B437" s="383">
        <v>2013</v>
      </c>
      <c r="C437" s="384" t="s">
        <v>526</v>
      </c>
      <c r="D437" s="384" t="s">
        <v>527</v>
      </c>
      <c r="E437" s="384" t="s">
        <v>585</v>
      </c>
      <c r="F437" s="384" t="s">
        <v>719</v>
      </c>
      <c r="G437" s="263">
        <v>987</v>
      </c>
      <c r="H437" s="263">
        <v>1059.8499999999999</v>
      </c>
      <c r="I437" s="263">
        <v>4583</v>
      </c>
    </row>
    <row r="438" spans="1:9">
      <c r="A438" s="382" t="s">
        <v>802</v>
      </c>
      <c r="B438" s="383">
        <v>2014</v>
      </c>
      <c r="C438" s="384" t="s">
        <v>526</v>
      </c>
      <c r="D438" s="384" t="s">
        <v>527</v>
      </c>
      <c r="E438" s="384" t="s">
        <v>585</v>
      </c>
      <c r="F438" s="384" t="s">
        <v>719</v>
      </c>
      <c r="G438" s="263">
        <v>817</v>
      </c>
      <c r="H438" s="263">
        <v>817</v>
      </c>
      <c r="I438" s="263">
        <v>4408</v>
      </c>
    </row>
    <row r="439" spans="1:9">
      <c r="A439" s="382" t="s">
        <v>802</v>
      </c>
      <c r="B439" s="383">
        <v>2015</v>
      </c>
      <c r="C439" s="384" t="s">
        <v>526</v>
      </c>
      <c r="D439" s="384" t="s">
        <v>527</v>
      </c>
      <c r="E439" s="384" t="s">
        <v>585</v>
      </c>
      <c r="F439" s="384" t="s">
        <v>719</v>
      </c>
      <c r="G439" s="263">
        <v>881</v>
      </c>
      <c r="H439" s="263">
        <v>887.21109999999999</v>
      </c>
      <c r="I439" s="263">
        <v>4664</v>
      </c>
    </row>
    <row r="440" spans="1:9">
      <c r="A440" s="382" t="s">
        <v>802</v>
      </c>
      <c r="B440" s="383">
        <v>2016</v>
      </c>
      <c r="C440" s="384" t="s">
        <v>526</v>
      </c>
      <c r="D440" s="384" t="s">
        <v>527</v>
      </c>
      <c r="E440" s="384" t="s">
        <v>585</v>
      </c>
      <c r="F440" s="384" t="s">
        <v>719</v>
      </c>
      <c r="G440" s="263">
        <v>962</v>
      </c>
      <c r="H440" s="263">
        <v>1060.7774999999999</v>
      </c>
      <c r="I440" s="263">
        <v>6608</v>
      </c>
    </row>
    <row r="441" spans="1:9">
      <c r="A441" s="382" t="s">
        <v>802</v>
      </c>
      <c r="B441" s="383">
        <v>2017</v>
      </c>
      <c r="C441" s="384" t="s">
        <v>526</v>
      </c>
      <c r="D441" s="384" t="s">
        <v>527</v>
      </c>
      <c r="E441" s="384" t="s">
        <v>585</v>
      </c>
      <c r="F441" s="384" t="s">
        <v>719</v>
      </c>
      <c r="G441" s="263">
        <v>273</v>
      </c>
      <c r="H441" s="263">
        <v>1106.7695000000001</v>
      </c>
      <c r="I441" s="263">
        <v>7017</v>
      </c>
    </row>
    <row r="442" spans="1:9">
      <c r="A442" s="382" t="s">
        <v>802</v>
      </c>
      <c r="B442" s="383">
        <v>2018</v>
      </c>
      <c r="C442" s="384" t="s">
        <v>526</v>
      </c>
      <c r="D442" s="384" t="s">
        <v>527</v>
      </c>
      <c r="E442" s="384" t="s">
        <v>585</v>
      </c>
      <c r="F442" s="384" t="s">
        <v>719</v>
      </c>
      <c r="G442" s="263">
        <v>1813</v>
      </c>
      <c r="H442" s="263">
        <v>1673.7249999999999</v>
      </c>
      <c r="I442" s="263">
        <v>7500</v>
      </c>
    </row>
    <row r="443" spans="1:9">
      <c r="A443" s="382" t="s">
        <v>803</v>
      </c>
      <c r="B443" s="383">
        <v>2009</v>
      </c>
      <c r="C443" s="384" t="s">
        <v>528</v>
      </c>
      <c r="D443" s="384" t="s">
        <v>517</v>
      </c>
      <c r="E443" s="384" t="s">
        <v>586</v>
      </c>
      <c r="F443" s="384" t="s">
        <v>719</v>
      </c>
      <c r="G443" s="263">
        <v>-44</v>
      </c>
      <c r="H443" s="263">
        <v>56</v>
      </c>
      <c r="I443" s="263">
        <v>1484</v>
      </c>
    </row>
    <row r="444" spans="1:9">
      <c r="A444" s="382" t="s">
        <v>803</v>
      </c>
      <c r="B444" s="383">
        <v>2010</v>
      </c>
      <c r="C444" s="384" t="s">
        <v>528</v>
      </c>
      <c r="D444" s="384" t="s">
        <v>517</v>
      </c>
      <c r="E444" s="384" t="s">
        <v>586</v>
      </c>
      <c r="F444" s="384" t="s">
        <v>719</v>
      </c>
      <c r="G444" s="263">
        <v>415</v>
      </c>
      <c r="H444" s="263">
        <v>443</v>
      </c>
      <c r="I444" s="263">
        <v>2093</v>
      </c>
    </row>
    <row r="445" spans="1:9">
      <c r="A445" s="382" t="s">
        <v>803</v>
      </c>
      <c r="B445" s="383">
        <v>2011</v>
      </c>
      <c r="C445" s="384" t="s">
        <v>528</v>
      </c>
      <c r="D445" s="384" t="s">
        <v>517</v>
      </c>
      <c r="E445" s="384" t="s">
        <v>586</v>
      </c>
      <c r="F445" s="384" t="s">
        <v>719</v>
      </c>
      <c r="G445" s="263">
        <v>552</v>
      </c>
      <c r="H445" s="263">
        <v>576</v>
      </c>
      <c r="I445" s="263">
        <v>2336</v>
      </c>
    </row>
    <row r="446" spans="1:9">
      <c r="A446" s="382" t="s">
        <v>803</v>
      </c>
      <c r="B446" s="383">
        <v>2012</v>
      </c>
      <c r="C446" s="384" t="s">
        <v>528</v>
      </c>
      <c r="D446" s="384" t="s">
        <v>517</v>
      </c>
      <c r="E446" s="384" t="s">
        <v>586</v>
      </c>
      <c r="F446" s="384" t="s">
        <v>719</v>
      </c>
      <c r="G446" s="263">
        <v>563</v>
      </c>
      <c r="H446" s="263">
        <v>570</v>
      </c>
      <c r="I446" s="263">
        <v>2364</v>
      </c>
    </row>
    <row r="447" spans="1:9">
      <c r="A447" s="382" t="s">
        <v>803</v>
      </c>
      <c r="B447" s="383">
        <v>2013</v>
      </c>
      <c r="C447" s="384" t="s">
        <v>528</v>
      </c>
      <c r="D447" s="384" t="s">
        <v>517</v>
      </c>
      <c r="E447" s="384" t="s">
        <v>586</v>
      </c>
      <c r="F447" s="384" t="s">
        <v>719</v>
      </c>
      <c r="G447" s="263">
        <v>552</v>
      </c>
      <c r="H447" s="263">
        <v>570</v>
      </c>
      <c r="I447" s="263">
        <v>2520</v>
      </c>
    </row>
    <row r="448" spans="1:9">
      <c r="A448" s="382" t="s">
        <v>803</v>
      </c>
      <c r="B448" s="383">
        <v>2014</v>
      </c>
      <c r="C448" s="384" t="s">
        <v>528</v>
      </c>
      <c r="D448" s="384" t="s">
        <v>517</v>
      </c>
      <c r="E448" s="384" t="s">
        <v>586</v>
      </c>
      <c r="F448" s="384" t="s">
        <v>719</v>
      </c>
      <c r="G448" s="263">
        <v>263</v>
      </c>
      <c r="H448" s="263">
        <v>462.4</v>
      </c>
      <c r="I448" s="263">
        <v>4269</v>
      </c>
    </row>
    <row r="449" spans="1:9">
      <c r="A449" s="382" t="s">
        <v>803</v>
      </c>
      <c r="B449" s="383">
        <v>2015</v>
      </c>
      <c r="C449" s="384" t="s">
        <v>528</v>
      </c>
      <c r="D449" s="384" t="s">
        <v>517</v>
      </c>
      <c r="E449" s="384" t="s">
        <v>586</v>
      </c>
      <c r="F449" s="384" t="s">
        <v>719</v>
      </c>
      <c r="G449" s="263">
        <v>1364</v>
      </c>
      <c r="H449" s="263">
        <v>1681.0137999999999</v>
      </c>
      <c r="I449" s="263">
        <v>6824</v>
      </c>
    </row>
    <row r="450" spans="1:9">
      <c r="A450" s="382" t="s">
        <v>803</v>
      </c>
      <c r="B450" s="383">
        <v>2016</v>
      </c>
      <c r="C450" s="384" t="s">
        <v>528</v>
      </c>
      <c r="D450" s="384" t="s">
        <v>517</v>
      </c>
      <c r="E450" s="384" t="s">
        <v>586</v>
      </c>
      <c r="F450" s="384" t="s">
        <v>719</v>
      </c>
      <c r="G450" s="263">
        <v>-1739</v>
      </c>
      <c r="H450" s="263">
        <v>1285.1615999999999</v>
      </c>
      <c r="I450" s="263">
        <v>13240</v>
      </c>
    </row>
    <row r="451" spans="1:9">
      <c r="A451" s="382" t="s">
        <v>803</v>
      </c>
      <c r="B451" s="383">
        <v>2017</v>
      </c>
      <c r="C451" s="384" t="s">
        <v>528</v>
      </c>
      <c r="D451" s="384" t="s">
        <v>517</v>
      </c>
      <c r="E451" s="384" t="s">
        <v>586</v>
      </c>
      <c r="F451" s="384" t="s">
        <v>719</v>
      </c>
      <c r="G451" s="263">
        <v>1692</v>
      </c>
      <c r="H451" s="263">
        <v>2244.3105999999998</v>
      </c>
      <c r="I451" s="263">
        <v>17636</v>
      </c>
    </row>
    <row r="452" spans="1:9">
      <c r="A452" s="382" t="s">
        <v>803</v>
      </c>
      <c r="B452" s="383">
        <v>2018</v>
      </c>
      <c r="C452" s="384" t="s">
        <v>528</v>
      </c>
      <c r="D452" s="384" t="s">
        <v>517</v>
      </c>
      <c r="E452" s="384" t="s">
        <v>586</v>
      </c>
      <c r="F452" s="384" t="s">
        <v>719</v>
      </c>
      <c r="G452" s="263">
        <v>12259</v>
      </c>
      <c r="H452" s="263">
        <v>11888.7714</v>
      </c>
      <c r="I452" s="263">
        <v>20848</v>
      </c>
    </row>
    <row r="453" spans="1:9">
      <c r="A453" s="382" t="s">
        <v>803</v>
      </c>
      <c r="B453" s="383">
        <v>2019</v>
      </c>
      <c r="C453" s="384" t="s">
        <v>528</v>
      </c>
      <c r="D453" s="384" t="s">
        <v>517</v>
      </c>
      <c r="E453" s="384" t="s">
        <v>586</v>
      </c>
      <c r="F453" s="384" t="s">
        <v>719</v>
      </c>
      <c r="G453" s="263">
        <v>2695</v>
      </c>
      <c r="H453" s="263">
        <v>3565.5250000000001</v>
      </c>
      <c r="I453" s="263">
        <v>22597</v>
      </c>
    </row>
    <row r="454" spans="1:9">
      <c r="A454" s="382" t="s">
        <v>804</v>
      </c>
      <c r="B454" s="383">
        <v>2009</v>
      </c>
      <c r="C454" s="384" t="s">
        <v>805</v>
      </c>
      <c r="D454" s="384" t="s">
        <v>758</v>
      </c>
      <c r="E454" s="384" t="s">
        <v>771</v>
      </c>
      <c r="F454" s="384" t="s">
        <v>712</v>
      </c>
      <c r="G454" s="263">
        <v>-746.7</v>
      </c>
      <c r="H454" s="263">
        <v>93.7</v>
      </c>
      <c r="I454" s="263">
        <v>5186.2</v>
      </c>
    </row>
    <row r="455" spans="1:9">
      <c r="A455" s="382" t="s">
        <v>804</v>
      </c>
      <c r="B455" s="383">
        <v>2010</v>
      </c>
      <c r="C455" s="384" t="s">
        <v>805</v>
      </c>
      <c r="D455" s="384" t="s">
        <v>758</v>
      </c>
      <c r="E455" s="384" t="s">
        <v>771</v>
      </c>
      <c r="F455" s="384" t="s">
        <v>712</v>
      </c>
      <c r="G455" s="263">
        <v>316.89999999999998</v>
      </c>
      <c r="H455" s="263">
        <v>254.54</v>
      </c>
      <c r="I455" s="263">
        <v>5782</v>
      </c>
    </row>
    <row r="456" spans="1:9">
      <c r="A456" s="382" t="s">
        <v>804</v>
      </c>
      <c r="B456" s="383">
        <v>2011</v>
      </c>
      <c r="C456" s="384" t="s">
        <v>805</v>
      </c>
      <c r="D456" s="384" t="s">
        <v>758</v>
      </c>
      <c r="E456" s="384" t="s">
        <v>771</v>
      </c>
      <c r="F456" s="384" t="s">
        <v>712</v>
      </c>
      <c r="G456" s="263">
        <v>190.1</v>
      </c>
      <c r="H456" s="263">
        <v>254.54</v>
      </c>
      <c r="I456" s="263">
        <v>5844.9</v>
      </c>
    </row>
    <row r="457" spans="1:9">
      <c r="A457" s="382" t="s">
        <v>804</v>
      </c>
      <c r="B457" s="383">
        <v>2012</v>
      </c>
      <c r="C457" s="384" t="s">
        <v>805</v>
      </c>
      <c r="D457" s="384" t="s">
        <v>758</v>
      </c>
      <c r="E457" s="384" t="s">
        <v>771</v>
      </c>
      <c r="F457" s="384" t="s">
        <v>712</v>
      </c>
      <c r="G457" s="263">
        <v>215.4</v>
      </c>
      <c r="H457" s="263">
        <v>175.24</v>
      </c>
      <c r="I457" s="263">
        <v>5863.5</v>
      </c>
    </row>
    <row r="458" spans="1:9">
      <c r="A458" s="382" t="s">
        <v>804</v>
      </c>
      <c r="B458" s="383">
        <v>2013</v>
      </c>
      <c r="C458" s="384" t="s">
        <v>805</v>
      </c>
      <c r="D458" s="384" t="s">
        <v>758</v>
      </c>
      <c r="E458" s="384" t="s">
        <v>771</v>
      </c>
      <c r="F458" s="384" t="s">
        <v>712</v>
      </c>
      <c r="G458" s="263">
        <v>213.2</v>
      </c>
      <c r="H458" s="263">
        <v>258.99</v>
      </c>
      <c r="I458" s="263">
        <v>6140</v>
      </c>
    </row>
    <row r="459" spans="1:9">
      <c r="A459" s="382" t="s">
        <v>804</v>
      </c>
      <c r="B459" s="383">
        <v>2014</v>
      </c>
      <c r="C459" s="384" t="s">
        <v>805</v>
      </c>
      <c r="D459" s="384" t="s">
        <v>758</v>
      </c>
      <c r="E459" s="384" t="s">
        <v>771</v>
      </c>
      <c r="F459" s="384" t="s">
        <v>712</v>
      </c>
      <c r="G459" s="263">
        <v>245.1</v>
      </c>
      <c r="H459" s="263">
        <v>290.98</v>
      </c>
      <c r="I459" s="263">
        <v>6330.3</v>
      </c>
    </row>
    <row r="460" spans="1:9">
      <c r="A460" s="382" t="s">
        <v>804</v>
      </c>
      <c r="B460" s="383">
        <v>2015</v>
      </c>
      <c r="C460" s="384" t="s">
        <v>805</v>
      </c>
      <c r="D460" s="384" t="s">
        <v>758</v>
      </c>
      <c r="E460" s="384" t="s">
        <v>771</v>
      </c>
      <c r="F460" s="384" t="s">
        <v>712</v>
      </c>
      <c r="G460" s="263">
        <v>274.3</v>
      </c>
      <c r="H460" s="263">
        <v>317.59500000000003</v>
      </c>
      <c r="I460" s="263">
        <v>5966.9</v>
      </c>
    </row>
    <row r="461" spans="1:9">
      <c r="A461" s="382" t="s">
        <v>804</v>
      </c>
      <c r="B461" s="383">
        <v>2016</v>
      </c>
      <c r="C461" s="384" t="s">
        <v>805</v>
      </c>
      <c r="D461" s="384" t="s">
        <v>758</v>
      </c>
      <c r="E461" s="384" t="s">
        <v>771</v>
      </c>
      <c r="F461" s="384" t="s">
        <v>712</v>
      </c>
      <c r="G461" s="263">
        <v>320.7</v>
      </c>
      <c r="H461" s="263">
        <v>317.59500000000003</v>
      </c>
      <c r="I461" s="263">
        <v>6086.5</v>
      </c>
    </row>
    <row r="462" spans="1:9">
      <c r="A462" s="382" t="s">
        <v>804</v>
      </c>
      <c r="B462" s="383">
        <v>2017</v>
      </c>
      <c r="C462" s="384" t="s">
        <v>805</v>
      </c>
      <c r="D462" s="384" t="s">
        <v>758</v>
      </c>
      <c r="E462" s="384" t="s">
        <v>771</v>
      </c>
      <c r="F462" s="384" t="s">
        <v>712</v>
      </c>
      <c r="G462" s="263">
        <v>281.8</v>
      </c>
      <c r="H462" s="263">
        <v>350.51</v>
      </c>
      <c r="I462" s="263">
        <v>6613.8</v>
      </c>
    </row>
    <row r="463" spans="1:9">
      <c r="A463" s="382" t="s">
        <v>804</v>
      </c>
      <c r="B463" s="383">
        <v>2018</v>
      </c>
      <c r="C463" s="384" t="s">
        <v>805</v>
      </c>
      <c r="D463" s="384" t="s">
        <v>758</v>
      </c>
      <c r="E463" s="384" t="s">
        <v>771</v>
      </c>
      <c r="F463" s="384" t="s">
        <v>712</v>
      </c>
      <c r="G463" s="263">
        <v>467.4</v>
      </c>
      <c r="H463" s="263">
        <v>531.32100000000003</v>
      </c>
      <c r="I463" s="263">
        <v>7159</v>
      </c>
    </row>
    <row r="464" spans="1:9">
      <c r="A464" s="382" t="s">
        <v>806</v>
      </c>
      <c r="B464" s="383">
        <v>2009</v>
      </c>
      <c r="C464" s="384" t="s">
        <v>807</v>
      </c>
      <c r="D464" s="384" t="s">
        <v>451</v>
      </c>
      <c r="E464" s="384" t="s">
        <v>808</v>
      </c>
      <c r="F464" s="384" t="s">
        <v>712</v>
      </c>
      <c r="G464" s="263">
        <v>-233.083</v>
      </c>
      <c r="H464" s="263">
        <v>209.178</v>
      </c>
      <c r="I464" s="263">
        <v>2440.703</v>
      </c>
    </row>
    <row r="465" spans="1:9">
      <c r="A465" s="382" t="s">
        <v>806</v>
      </c>
      <c r="B465" s="383">
        <v>2010</v>
      </c>
      <c r="C465" s="384" t="s">
        <v>807</v>
      </c>
      <c r="D465" s="384" t="s">
        <v>451</v>
      </c>
      <c r="E465" s="384" t="s">
        <v>808</v>
      </c>
      <c r="F465" s="384" t="s">
        <v>712</v>
      </c>
      <c r="G465" s="263">
        <v>267.827</v>
      </c>
      <c r="H465" s="263">
        <v>255.18299999999999</v>
      </c>
      <c r="I465" s="263">
        <v>2555.0349999999999</v>
      </c>
    </row>
    <row r="466" spans="1:9">
      <c r="A466" s="382" t="s">
        <v>806</v>
      </c>
      <c r="B466" s="383">
        <v>2011</v>
      </c>
      <c r="C466" s="384" t="s">
        <v>807</v>
      </c>
      <c r="D466" s="384" t="s">
        <v>451</v>
      </c>
      <c r="E466" s="384" t="s">
        <v>808</v>
      </c>
      <c r="F466" s="384" t="s">
        <v>712</v>
      </c>
      <c r="G466" s="263">
        <v>309.613</v>
      </c>
      <c r="H466" s="263">
        <v>303.93599999999998</v>
      </c>
      <c r="I466" s="263">
        <v>2666.2359999999999</v>
      </c>
    </row>
    <row r="467" spans="1:9">
      <c r="A467" s="382" t="s">
        <v>806</v>
      </c>
      <c r="B467" s="383">
        <v>2012</v>
      </c>
      <c r="C467" s="384" t="s">
        <v>807</v>
      </c>
      <c r="D467" s="384" t="s">
        <v>451</v>
      </c>
      <c r="E467" s="384" t="s">
        <v>808</v>
      </c>
      <c r="F467" s="384" t="s">
        <v>712</v>
      </c>
      <c r="G467" s="263">
        <v>358.07</v>
      </c>
      <c r="H467" s="263">
        <v>374.81099999999998</v>
      </c>
      <c r="I467" s="263">
        <v>2876.8890000000001</v>
      </c>
    </row>
    <row r="468" spans="1:9">
      <c r="A468" s="382" t="s">
        <v>806</v>
      </c>
      <c r="B468" s="383">
        <v>2013</v>
      </c>
      <c r="C468" s="384" t="s">
        <v>807</v>
      </c>
      <c r="D468" s="384" t="s">
        <v>451</v>
      </c>
      <c r="E468" s="384" t="s">
        <v>808</v>
      </c>
      <c r="F468" s="384" t="s">
        <v>712</v>
      </c>
      <c r="G468" s="263">
        <v>369.26400000000001</v>
      </c>
      <c r="H468" s="263">
        <v>396.22399999999999</v>
      </c>
      <c r="I468" s="263">
        <v>2878.9360000000001</v>
      </c>
    </row>
    <row r="469" spans="1:9">
      <c r="A469" s="382" t="s">
        <v>806</v>
      </c>
      <c r="B469" s="383">
        <v>2014</v>
      </c>
      <c r="C469" s="384" t="s">
        <v>807</v>
      </c>
      <c r="D469" s="384" t="s">
        <v>451</v>
      </c>
      <c r="E469" s="384" t="s">
        <v>808</v>
      </c>
      <c r="F469" s="384" t="s">
        <v>712</v>
      </c>
      <c r="G469" s="263">
        <v>423</v>
      </c>
      <c r="H469" s="263">
        <v>428</v>
      </c>
      <c r="I469" s="263">
        <v>3011</v>
      </c>
    </row>
    <row r="470" spans="1:9">
      <c r="A470" s="382" t="s">
        <v>806</v>
      </c>
      <c r="B470" s="383">
        <v>2015</v>
      </c>
      <c r="C470" s="384" t="s">
        <v>807</v>
      </c>
      <c r="D470" s="384" t="s">
        <v>451</v>
      </c>
      <c r="E470" s="384" t="s">
        <v>808</v>
      </c>
      <c r="F470" s="384" t="s">
        <v>712</v>
      </c>
      <c r="G470" s="263">
        <v>476</v>
      </c>
      <c r="H470" s="263">
        <v>474.05</v>
      </c>
      <c r="I470" s="263">
        <v>3159</v>
      </c>
    </row>
    <row r="471" spans="1:9">
      <c r="A471" s="382" t="s">
        <v>806</v>
      </c>
      <c r="B471" s="383">
        <v>2016</v>
      </c>
      <c r="C471" s="384" t="s">
        <v>807</v>
      </c>
      <c r="D471" s="384" t="s">
        <v>451</v>
      </c>
      <c r="E471" s="384" t="s">
        <v>808</v>
      </c>
      <c r="F471" s="384" t="s">
        <v>712</v>
      </c>
      <c r="G471" s="263">
        <v>468</v>
      </c>
      <c r="H471" s="263">
        <v>500.88</v>
      </c>
      <c r="I471" s="263">
        <v>3302</v>
      </c>
    </row>
    <row r="472" spans="1:9">
      <c r="A472" s="382" t="s">
        <v>806</v>
      </c>
      <c r="B472" s="383">
        <v>2017</v>
      </c>
      <c r="C472" s="384" t="s">
        <v>807</v>
      </c>
      <c r="D472" s="384" t="s">
        <v>451</v>
      </c>
      <c r="E472" s="384" t="s">
        <v>808</v>
      </c>
      <c r="F472" s="384" t="s">
        <v>712</v>
      </c>
      <c r="G472" s="263">
        <v>426</v>
      </c>
      <c r="H472" s="263">
        <v>531.17999999999995</v>
      </c>
      <c r="I472" s="263">
        <v>3357</v>
      </c>
    </row>
    <row r="473" spans="1:9">
      <c r="A473" s="382" t="s">
        <v>806</v>
      </c>
      <c r="B473" s="383">
        <v>2018</v>
      </c>
      <c r="C473" s="384" t="s">
        <v>807</v>
      </c>
      <c r="D473" s="384" t="s">
        <v>451</v>
      </c>
      <c r="E473" s="384" t="s">
        <v>808</v>
      </c>
      <c r="F473" s="384" t="s">
        <v>712</v>
      </c>
      <c r="G473" s="263">
        <v>567</v>
      </c>
      <c r="H473" s="263">
        <v>583.96</v>
      </c>
      <c r="I473" s="263">
        <v>3440</v>
      </c>
    </row>
    <row r="474" spans="1:9">
      <c r="A474" s="382" t="s">
        <v>809</v>
      </c>
      <c r="B474" s="383">
        <v>2009</v>
      </c>
      <c r="C474" s="384" t="s">
        <v>810</v>
      </c>
      <c r="D474" s="384" t="s">
        <v>524</v>
      </c>
      <c r="E474" s="384" t="s">
        <v>717</v>
      </c>
      <c r="F474" s="384" t="s">
        <v>712</v>
      </c>
      <c r="G474" s="263">
        <v>657.04899999999998</v>
      </c>
      <c r="H474" s="263">
        <v>657.04899999999998</v>
      </c>
      <c r="I474" s="263">
        <v>6816.8239999999996</v>
      </c>
    </row>
    <row r="475" spans="1:9">
      <c r="A475" s="382" t="s">
        <v>809</v>
      </c>
      <c r="B475" s="383">
        <v>2010</v>
      </c>
      <c r="C475" s="384" t="s">
        <v>810</v>
      </c>
      <c r="D475" s="384" t="s">
        <v>524</v>
      </c>
      <c r="E475" s="384" t="s">
        <v>717</v>
      </c>
      <c r="F475" s="384" t="s">
        <v>712</v>
      </c>
      <c r="G475" s="263">
        <v>738.31100000000004</v>
      </c>
      <c r="H475" s="263">
        <v>738.31100000000004</v>
      </c>
      <c r="I475" s="263">
        <v>7362.6180000000004</v>
      </c>
    </row>
    <row r="476" spans="1:9">
      <c r="A476" s="382" t="s">
        <v>809</v>
      </c>
      <c r="B476" s="383">
        <v>2011</v>
      </c>
      <c r="C476" s="384" t="s">
        <v>810</v>
      </c>
      <c r="D476" s="384" t="s">
        <v>524</v>
      </c>
      <c r="E476" s="384" t="s">
        <v>717</v>
      </c>
      <c r="F476" s="384" t="s">
        <v>712</v>
      </c>
      <c r="G476" s="263">
        <v>848.97400000000005</v>
      </c>
      <c r="H476" s="263">
        <v>848.97400000000005</v>
      </c>
      <c r="I476" s="263">
        <v>8072.973</v>
      </c>
    </row>
    <row r="477" spans="1:9">
      <c r="A477" s="382" t="s">
        <v>809</v>
      </c>
      <c r="B477" s="383">
        <v>2012</v>
      </c>
      <c r="C477" s="384" t="s">
        <v>810</v>
      </c>
      <c r="D477" s="384" t="s">
        <v>524</v>
      </c>
      <c r="E477" s="384" t="s">
        <v>717</v>
      </c>
      <c r="F477" s="384" t="s">
        <v>712</v>
      </c>
      <c r="G477" s="263">
        <v>930.37300000000005</v>
      </c>
      <c r="H477" s="263">
        <v>930.37300000000005</v>
      </c>
      <c r="I477" s="263">
        <v>8603.8629999999994</v>
      </c>
    </row>
    <row r="478" spans="1:9">
      <c r="A478" s="382" t="s">
        <v>809</v>
      </c>
      <c r="B478" s="383">
        <v>2013</v>
      </c>
      <c r="C478" s="384" t="s">
        <v>810</v>
      </c>
      <c r="D478" s="384" t="s">
        <v>524</v>
      </c>
      <c r="E478" s="384" t="s">
        <v>717</v>
      </c>
      <c r="F478" s="384" t="s">
        <v>712</v>
      </c>
      <c r="G478" s="263">
        <v>1016.48</v>
      </c>
      <c r="H478" s="263">
        <v>1016.48</v>
      </c>
      <c r="I478" s="263">
        <v>9147.5300000000007</v>
      </c>
    </row>
    <row r="479" spans="1:9">
      <c r="A479" s="382" t="s">
        <v>809</v>
      </c>
      <c r="B479" s="383">
        <v>2014</v>
      </c>
      <c r="C479" s="384" t="s">
        <v>810</v>
      </c>
      <c r="D479" s="384" t="s">
        <v>524</v>
      </c>
      <c r="E479" s="384" t="s">
        <v>717</v>
      </c>
      <c r="F479" s="384" t="s">
        <v>712</v>
      </c>
      <c r="G479" s="263">
        <v>1069.7439999999999</v>
      </c>
      <c r="H479" s="263">
        <v>1069.7439999999999</v>
      </c>
      <c r="I479" s="263">
        <v>9475.3130000000001</v>
      </c>
    </row>
    <row r="480" spans="1:9">
      <c r="A480" s="382" t="s">
        <v>809</v>
      </c>
      <c r="B480" s="383">
        <v>2015</v>
      </c>
      <c r="C480" s="384" t="s">
        <v>810</v>
      </c>
      <c r="D480" s="384" t="s">
        <v>524</v>
      </c>
      <c r="E480" s="384" t="s">
        <v>717</v>
      </c>
      <c r="F480" s="384" t="s">
        <v>712</v>
      </c>
      <c r="G480" s="263">
        <v>1160.241</v>
      </c>
      <c r="H480" s="263">
        <v>1156.731</v>
      </c>
      <c r="I480" s="263">
        <v>10187.34</v>
      </c>
    </row>
    <row r="481" spans="1:9">
      <c r="A481" s="382" t="s">
        <v>809</v>
      </c>
      <c r="B481" s="383">
        <v>2016</v>
      </c>
      <c r="C481" s="384" t="s">
        <v>810</v>
      </c>
      <c r="D481" s="384" t="s">
        <v>524</v>
      </c>
      <c r="E481" s="384" t="s">
        <v>717</v>
      </c>
      <c r="F481" s="384" t="s">
        <v>712</v>
      </c>
      <c r="G481" s="263">
        <v>1241.0070000000001</v>
      </c>
      <c r="H481" s="263">
        <v>1241.0070000000001</v>
      </c>
      <c r="I481" s="263">
        <v>10635.675999999999</v>
      </c>
    </row>
    <row r="482" spans="1:9">
      <c r="A482" s="382" t="s">
        <v>809</v>
      </c>
      <c r="B482" s="383">
        <v>2017</v>
      </c>
      <c r="C482" s="384" t="s">
        <v>810</v>
      </c>
      <c r="D482" s="384" t="s">
        <v>524</v>
      </c>
      <c r="E482" s="384" t="s">
        <v>717</v>
      </c>
      <c r="F482" s="384" t="s">
        <v>712</v>
      </c>
      <c r="G482" s="263">
        <v>1280.8689999999999</v>
      </c>
      <c r="H482" s="263">
        <v>1280.8689999999999</v>
      </c>
      <c r="I482" s="263">
        <v>10888.675999999999</v>
      </c>
    </row>
    <row r="483" spans="1:9">
      <c r="A483" s="382" t="s">
        <v>809</v>
      </c>
      <c r="B483" s="383">
        <v>2018</v>
      </c>
      <c r="C483" s="384" t="s">
        <v>810</v>
      </c>
      <c r="D483" s="384" t="s">
        <v>524</v>
      </c>
      <c r="E483" s="384" t="s">
        <v>717</v>
      </c>
      <c r="F483" s="384" t="s">
        <v>712</v>
      </c>
      <c r="G483" s="263">
        <v>1337.5360000000001</v>
      </c>
      <c r="H483" s="263">
        <v>1577.9701</v>
      </c>
      <c r="I483" s="263">
        <v>11221.076999999999</v>
      </c>
    </row>
    <row r="484" spans="1:9">
      <c r="A484" s="382" t="s">
        <v>809</v>
      </c>
      <c r="B484" s="383">
        <v>2019</v>
      </c>
      <c r="C484" s="384" t="s">
        <v>810</v>
      </c>
      <c r="D484" s="384" t="s">
        <v>524</v>
      </c>
      <c r="E484" s="384" t="s">
        <v>717</v>
      </c>
      <c r="F484" s="384" t="s">
        <v>712</v>
      </c>
      <c r="G484" s="263">
        <v>1617.221</v>
      </c>
      <c r="H484" s="263">
        <v>1617.221</v>
      </c>
      <c r="I484" s="263">
        <v>11863.743</v>
      </c>
    </row>
    <row r="485" spans="1:9">
      <c r="A485" s="382" t="s">
        <v>811</v>
      </c>
      <c r="B485" s="383">
        <v>2009</v>
      </c>
      <c r="C485" s="384" t="s">
        <v>812</v>
      </c>
      <c r="D485" s="384" t="s">
        <v>6</v>
      </c>
      <c r="E485" s="384" t="s">
        <v>798</v>
      </c>
      <c r="F485" s="384" t="s">
        <v>712</v>
      </c>
      <c r="G485" s="263">
        <v>1312</v>
      </c>
      <c r="H485" s="263">
        <v>3811.83</v>
      </c>
      <c r="I485" s="263">
        <v>68281</v>
      </c>
    </row>
    <row r="486" spans="1:9">
      <c r="A486" s="382" t="s">
        <v>811</v>
      </c>
      <c r="B486" s="383">
        <v>2010</v>
      </c>
      <c r="C486" s="384" t="s">
        <v>812</v>
      </c>
      <c r="D486" s="384" t="s">
        <v>6</v>
      </c>
      <c r="E486" s="384" t="s">
        <v>798</v>
      </c>
      <c r="F486" s="384" t="s">
        <v>712</v>
      </c>
      <c r="G486" s="263">
        <v>3307</v>
      </c>
      <c r="H486" s="263">
        <v>2988.75</v>
      </c>
      <c r="I486" s="263">
        <v>64306</v>
      </c>
    </row>
    <row r="487" spans="1:9">
      <c r="A487" s="382" t="s">
        <v>811</v>
      </c>
      <c r="B487" s="383">
        <v>2011</v>
      </c>
      <c r="C487" s="384" t="s">
        <v>812</v>
      </c>
      <c r="D487" s="384" t="s">
        <v>6</v>
      </c>
      <c r="E487" s="384" t="s">
        <v>798</v>
      </c>
      <c r="F487" s="384" t="s">
        <v>712</v>
      </c>
      <c r="G487" s="263">
        <v>4018</v>
      </c>
      <c r="H487" s="263">
        <v>3598.4</v>
      </c>
      <c r="I487" s="263">
        <v>68735</v>
      </c>
    </row>
    <row r="488" spans="1:9">
      <c r="A488" s="382" t="s">
        <v>811</v>
      </c>
      <c r="B488" s="383">
        <v>2012</v>
      </c>
      <c r="C488" s="384" t="s">
        <v>812</v>
      </c>
      <c r="D488" s="384" t="s">
        <v>6</v>
      </c>
      <c r="E488" s="384" t="s">
        <v>798</v>
      </c>
      <c r="F488" s="384" t="s">
        <v>712</v>
      </c>
      <c r="G488" s="263">
        <v>3900</v>
      </c>
      <c r="H488" s="263">
        <v>3979.05</v>
      </c>
      <c r="I488" s="263">
        <v>81698</v>
      </c>
    </row>
    <row r="489" spans="1:9">
      <c r="A489" s="382" t="s">
        <v>811</v>
      </c>
      <c r="B489" s="383">
        <v>2013</v>
      </c>
      <c r="C489" s="384" t="s">
        <v>812</v>
      </c>
      <c r="D489" s="384" t="s">
        <v>6</v>
      </c>
      <c r="E489" s="384" t="s">
        <v>798</v>
      </c>
      <c r="F489" s="384" t="s">
        <v>712</v>
      </c>
      <c r="G489" s="263">
        <v>4585</v>
      </c>
      <c r="H489" s="263">
        <v>4836.8999999999996</v>
      </c>
      <c r="I489" s="263">
        <v>86623</v>
      </c>
    </row>
    <row r="490" spans="1:9">
      <c r="A490" s="382" t="s">
        <v>811</v>
      </c>
      <c r="B490" s="383">
        <v>2014</v>
      </c>
      <c r="C490" s="384" t="s">
        <v>812</v>
      </c>
      <c r="D490" s="384" t="s">
        <v>6</v>
      </c>
      <c r="E490" s="384" t="s">
        <v>798</v>
      </c>
      <c r="F490" s="384" t="s">
        <v>712</v>
      </c>
      <c r="G490" s="263">
        <v>5446</v>
      </c>
      <c r="H490" s="263">
        <v>5601.35</v>
      </c>
      <c r="I490" s="263">
        <v>90762</v>
      </c>
    </row>
    <row r="491" spans="1:9">
      <c r="A491" s="382" t="s">
        <v>811</v>
      </c>
      <c r="B491" s="383">
        <v>2015</v>
      </c>
      <c r="C491" s="384" t="s">
        <v>812</v>
      </c>
      <c r="D491" s="384" t="s">
        <v>6</v>
      </c>
      <c r="E491" s="384" t="s">
        <v>798</v>
      </c>
      <c r="F491" s="384" t="s">
        <v>712</v>
      </c>
      <c r="G491" s="263">
        <v>5176</v>
      </c>
      <c r="H491" s="263">
        <v>6403.2</v>
      </c>
      <c r="I491" s="263">
        <v>96114</v>
      </c>
    </row>
    <row r="492" spans="1:9">
      <c r="A492" s="382" t="s">
        <v>811</v>
      </c>
      <c r="B492" s="383">
        <v>2016</v>
      </c>
      <c r="C492" s="384" t="s">
        <v>812</v>
      </c>
      <c r="D492" s="384" t="s">
        <v>6</v>
      </c>
      <c r="E492" s="384" t="s">
        <v>798</v>
      </c>
      <c r="F492" s="384" t="s">
        <v>712</v>
      </c>
      <c r="G492" s="263">
        <v>5034</v>
      </c>
      <c r="H492" s="263">
        <v>6819.7759999999998</v>
      </c>
      <c r="I492" s="263">
        <v>93496</v>
      </c>
    </row>
    <row r="493" spans="1:9">
      <c r="A493" s="382" t="s">
        <v>811</v>
      </c>
      <c r="B493" s="383">
        <v>2017</v>
      </c>
      <c r="C493" s="384" t="s">
        <v>812</v>
      </c>
      <c r="D493" s="384" t="s">
        <v>6</v>
      </c>
      <c r="E493" s="384" t="s">
        <v>798</v>
      </c>
      <c r="F493" s="384" t="s">
        <v>712</v>
      </c>
      <c r="G493" s="263">
        <v>8458</v>
      </c>
      <c r="H493" s="263">
        <v>6535.8</v>
      </c>
      <c r="I493" s="263">
        <v>94005</v>
      </c>
    </row>
    <row r="494" spans="1:9">
      <c r="A494" s="382" t="s">
        <v>811</v>
      </c>
      <c r="B494" s="383">
        <v>2018</v>
      </c>
      <c r="C494" s="384" t="s">
        <v>812</v>
      </c>
      <c r="D494" s="384" t="s">
        <v>6</v>
      </c>
      <c r="E494" s="384" t="s">
        <v>798</v>
      </c>
      <c r="F494" s="384" t="s">
        <v>712</v>
      </c>
      <c r="G494" s="263">
        <v>10460</v>
      </c>
      <c r="H494" s="263">
        <v>9392.2199999999993</v>
      </c>
      <c r="I494" s="263">
        <v>101127</v>
      </c>
    </row>
    <row r="495" spans="1:9">
      <c r="A495" s="382" t="s">
        <v>813</v>
      </c>
      <c r="B495" s="383">
        <v>2009</v>
      </c>
      <c r="C495" s="384" t="s">
        <v>814</v>
      </c>
      <c r="D495" s="384" t="s">
        <v>521</v>
      </c>
      <c r="E495" s="384" t="s">
        <v>581</v>
      </c>
      <c r="F495" s="384" t="s">
        <v>712</v>
      </c>
      <c r="G495" s="263">
        <v>2205</v>
      </c>
      <c r="H495" s="263">
        <v>2320.9</v>
      </c>
      <c r="I495" s="263">
        <v>12562</v>
      </c>
    </row>
    <row r="496" spans="1:9">
      <c r="A496" s="382" t="s">
        <v>813</v>
      </c>
      <c r="B496" s="383">
        <v>2010</v>
      </c>
      <c r="C496" s="384" t="s">
        <v>814</v>
      </c>
      <c r="D496" s="384" t="s">
        <v>521</v>
      </c>
      <c r="E496" s="384" t="s">
        <v>581</v>
      </c>
      <c r="F496" s="384" t="s">
        <v>712</v>
      </c>
      <c r="G496" s="263">
        <v>1420</v>
      </c>
      <c r="H496" s="263">
        <v>2268.8000000000002</v>
      </c>
      <c r="I496" s="263">
        <v>12843</v>
      </c>
    </row>
    <row r="497" spans="1:9">
      <c r="A497" s="382" t="s">
        <v>813</v>
      </c>
      <c r="B497" s="383">
        <v>2011</v>
      </c>
      <c r="C497" s="384" t="s">
        <v>814</v>
      </c>
      <c r="D497" s="384" t="s">
        <v>521</v>
      </c>
      <c r="E497" s="384" t="s">
        <v>581</v>
      </c>
      <c r="F497" s="384" t="s">
        <v>712</v>
      </c>
      <c r="G497" s="263">
        <v>2224</v>
      </c>
      <c r="H497" s="263">
        <v>2467.8000000000002</v>
      </c>
      <c r="I497" s="263">
        <v>13893</v>
      </c>
    </row>
    <row r="498" spans="1:9">
      <c r="A498" s="382" t="s">
        <v>813</v>
      </c>
      <c r="B498" s="383">
        <v>2012</v>
      </c>
      <c r="C498" s="384" t="s">
        <v>814</v>
      </c>
      <c r="D498" s="384" t="s">
        <v>521</v>
      </c>
      <c r="E498" s="384" t="s">
        <v>581</v>
      </c>
      <c r="F498" s="384" t="s">
        <v>712</v>
      </c>
      <c r="G498" s="263">
        <v>2326</v>
      </c>
      <c r="H498" s="263">
        <v>2283</v>
      </c>
      <c r="I498" s="263">
        <v>13936</v>
      </c>
    </row>
    <row r="499" spans="1:9">
      <c r="A499" s="382" t="s">
        <v>813</v>
      </c>
      <c r="B499" s="383">
        <v>2013</v>
      </c>
      <c r="C499" s="384" t="s">
        <v>814</v>
      </c>
      <c r="D499" s="384" t="s">
        <v>521</v>
      </c>
      <c r="E499" s="384" t="s">
        <v>581</v>
      </c>
      <c r="F499" s="384" t="s">
        <v>712</v>
      </c>
      <c r="G499" s="263">
        <v>2012</v>
      </c>
      <c r="H499" s="263">
        <v>502.2</v>
      </c>
      <c r="I499" s="263">
        <v>9413</v>
      </c>
    </row>
    <row r="500" spans="1:9">
      <c r="A500" s="382" t="s">
        <v>813</v>
      </c>
      <c r="B500" s="383">
        <v>2014</v>
      </c>
      <c r="C500" s="384" t="s">
        <v>814</v>
      </c>
      <c r="D500" s="384" t="s">
        <v>521</v>
      </c>
      <c r="E500" s="384" t="s">
        <v>581</v>
      </c>
      <c r="F500" s="384" t="s">
        <v>712</v>
      </c>
      <c r="G500" s="263">
        <v>2497</v>
      </c>
      <c r="H500" s="263">
        <v>836.25</v>
      </c>
      <c r="I500" s="263">
        <v>10719</v>
      </c>
    </row>
    <row r="501" spans="1:9">
      <c r="A501" s="382" t="s">
        <v>813</v>
      </c>
      <c r="B501" s="383">
        <v>2015</v>
      </c>
      <c r="C501" s="384" t="s">
        <v>814</v>
      </c>
      <c r="D501" s="384" t="s">
        <v>521</v>
      </c>
      <c r="E501" s="384" t="s">
        <v>581</v>
      </c>
      <c r="F501" s="384" t="s">
        <v>712</v>
      </c>
      <c r="G501" s="263">
        <v>968</v>
      </c>
      <c r="H501" s="263">
        <v>622</v>
      </c>
      <c r="I501" s="263">
        <v>9968</v>
      </c>
    </row>
    <row r="502" spans="1:9">
      <c r="A502" s="382" t="s">
        <v>813</v>
      </c>
      <c r="B502" s="383">
        <v>2016</v>
      </c>
      <c r="C502" s="384" t="s">
        <v>814</v>
      </c>
      <c r="D502" s="384" t="s">
        <v>521</v>
      </c>
      <c r="E502" s="384" t="s">
        <v>581</v>
      </c>
      <c r="F502" s="384" t="s">
        <v>712</v>
      </c>
      <c r="G502" s="263">
        <v>4965</v>
      </c>
      <c r="H502" s="263">
        <v>995.9</v>
      </c>
      <c r="I502" s="263">
        <v>10163</v>
      </c>
    </row>
    <row r="503" spans="1:9">
      <c r="A503" s="382" t="s">
        <v>813</v>
      </c>
      <c r="B503" s="383">
        <v>2017</v>
      </c>
      <c r="C503" s="384" t="s">
        <v>814</v>
      </c>
      <c r="D503" s="384" t="s">
        <v>521</v>
      </c>
      <c r="E503" s="384" t="s">
        <v>581</v>
      </c>
      <c r="F503" s="384" t="s">
        <v>712</v>
      </c>
      <c r="G503" s="263">
        <v>717</v>
      </c>
      <c r="H503" s="263">
        <v>1253.05</v>
      </c>
      <c r="I503" s="263">
        <v>10561</v>
      </c>
    </row>
    <row r="504" spans="1:9">
      <c r="A504" s="382" t="s">
        <v>813</v>
      </c>
      <c r="B504" s="383">
        <v>2018</v>
      </c>
      <c r="C504" s="384" t="s">
        <v>814</v>
      </c>
      <c r="D504" s="384" t="s">
        <v>521</v>
      </c>
      <c r="E504" s="384" t="s">
        <v>581</v>
      </c>
      <c r="F504" s="384" t="s">
        <v>712</v>
      </c>
      <c r="G504" s="263">
        <v>1624</v>
      </c>
      <c r="H504" s="263">
        <v>1528.26</v>
      </c>
      <c r="I504" s="263">
        <v>11127</v>
      </c>
    </row>
    <row r="505" spans="1:9">
      <c r="A505" s="382" t="s">
        <v>815</v>
      </c>
      <c r="B505" s="383">
        <v>2009</v>
      </c>
      <c r="C505" s="384" t="s">
        <v>816</v>
      </c>
      <c r="D505" s="384" t="s">
        <v>524</v>
      </c>
      <c r="E505" s="384" t="s">
        <v>717</v>
      </c>
      <c r="F505" s="384" t="s">
        <v>712</v>
      </c>
      <c r="G505" s="263">
        <v>1003</v>
      </c>
      <c r="H505" s="263">
        <v>1212.3</v>
      </c>
      <c r="I505" s="263">
        <v>45015</v>
      </c>
    </row>
    <row r="506" spans="1:9">
      <c r="A506" s="382" t="s">
        <v>815</v>
      </c>
      <c r="B506" s="383">
        <v>2010</v>
      </c>
      <c r="C506" s="384" t="s">
        <v>816</v>
      </c>
      <c r="D506" s="384" t="s">
        <v>524</v>
      </c>
      <c r="E506" s="384" t="s">
        <v>717</v>
      </c>
      <c r="F506" s="384" t="s">
        <v>712</v>
      </c>
      <c r="G506" s="263">
        <v>1317</v>
      </c>
      <c r="H506" s="263">
        <v>1342</v>
      </c>
      <c r="I506" s="263">
        <v>49694</v>
      </c>
    </row>
    <row r="507" spans="1:9">
      <c r="A507" s="382" t="s">
        <v>815</v>
      </c>
      <c r="B507" s="383">
        <v>2011</v>
      </c>
      <c r="C507" s="384" t="s">
        <v>816</v>
      </c>
      <c r="D507" s="384" t="s">
        <v>524</v>
      </c>
      <c r="E507" s="384" t="s">
        <v>717</v>
      </c>
      <c r="F507" s="384" t="s">
        <v>712</v>
      </c>
      <c r="G507" s="263">
        <v>1277</v>
      </c>
      <c r="H507" s="263">
        <v>1633.1</v>
      </c>
      <c r="I507" s="263">
        <v>49747</v>
      </c>
    </row>
    <row r="508" spans="1:9">
      <c r="A508" s="382" t="s">
        <v>815</v>
      </c>
      <c r="B508" s="383">
        <v>2012</v>
      </c>
      <c r="C508" s="384" t="s">
        <v>816</v>
      </c>
      <c r="D508" s="384" t="s">
        <v>524</v>
      </c>
      <c r="E508" s="384" t="s">
        <v>717</v>
      </c>
      <c r="F508" s="384" t="s">
        <v>712</v>
      </c>
      <c r="G508" s="263">
        <v>-1231</v>
      </c>
      <c r="H508" s="263">
        <v>146</v>
      </c>
      <c r="I508" s="263">
        <v>50705</v>
      </c>
    </row>
    <row r="509" spans="1:9">
      <c r="A509" s="382" t="s">
        <v>815</v>
      </c>
      <c r="B509" s="383">
        <v>2013</v>
      </c>
      <c r="C509" s="384" t="s">
        <v>816</v>
      </c>
      <c r="D509" s="384" t="s">
        <v>524</v>
      </c>
      <c r="E509" s="384" t="s">
        <v>717</v>
      </c>
      <c r="F509" s="384" t="s">
        <v>712</v>
      </c>
      <c r="G509" s="263">
        <v>-441</v>
      </c>
      <c r="H509" s="263">
        <v>670</v>
      </c>
      <c r="I509" s="263">
        <v>39827</v>
      </c>
    </row>
    <row r="510" spans="1:9">
      <c r="A510" s="382" t="s">
        <v>815</v>
      </c>
      <c r="B510" s="383">
        <v>2014</v>
      </c>
      <c r="C510" s="384" t="s">
        <v>816</v>
      </c>
      <c r="D510" s="384" t="s">
        <v>524</v>
      </c>
      <c r="E510" s="384" t="s">
        <v>717</v>
      </c>
      <c r="F510" s="384" t="s">
        <v>712</v>
      </c>
      <c r="G510" s="263">
        <v>532</v>
      </c>
      <c r="H510" s="263">
        <v>730</v>
      </c>
      <c r="I510" s="263">
        <v>40611</v>
      </c>
    </row>
    <row r="511" spans="1:9">
      <c r="A511" s="382" t="s">
        <v>815</v>
      </c>
      <c r="B511" s="383">
        <v>2015</v>
      </c>
      <c r="C511" s="384" t="s">
        <v>816</v>
      </c>
      <c r="D511" s="384" t="s">
        <v>524</v>
      </c>
      <c r="E511" s="384" t="s">
        <v>717</v>
      </c>
      <c r="F511" s="384" t="s">
        <v>712</v>
      </c>
      <c r="G511" s="263">
        <v>1233</v>
      </c>
      <c r="H511" s="263">
        <v>916</v>
      </c>
      <c r="I511" s="263">
        <v>40339</v>
      </c>
    </row>
    <row r="512" spans="1:9">
      <c r="A512" s="382" t="s">
        <v>815</v>
      </c>
      <c r="B512" s="383">
        <v>2016</v>
      </c>
      <c r="C512" s="384" t="s">
        <v>816</v>
      </c>
      <c r="D512" s="384" t="s">
        <v>524</v>
      </c>
      <c r="E512" s="384" t="s">
        <v>717</v>
      </c>
      <c r="F512" s="384" t="s">
        <v>712</v>
      </c>
      <c r="G512" s="263">
        <v>897</v>
      </c>
      <c r="H512" s="263">
        <v>935</v>
      </c>
      <c r="I512" s="263">
        <v>39528</v>
      </c>
    </row>
    <row r="513" spans="1:9">
      <c r="A513" s="382" t="s">
        <v>815</v>
      </c>
      <c r="B513" s="383">
        <v>2017</v>
      </c>
      <c r="C513" s="384" t="s">
        <v>816</v>
      </c>
      <c r="D513" s="384" t="s">
        <v>524</v>
      </c>
      <c r="E513" s="384" t="s">
        <v>717</v>
      </c>
      <c r="F513" s="384" t="s">
        <v>712</v>
      </c>
      <c r="G513" s="263">
        <v>1228</v>
      </c>
      <c r="H513" s="263">
        <v>1132</v>
      </c>
      <c r="I513" s="263">
        <v>39403</v>
      </c>
    </row>
    <row r="514" spans="1:9">
      <c r="A514" s="382" t="s">
        <v>815</v>
      </c>
      <c r="B514" s="383">
        <v>2018</v>
      </c>
      <c r="C514" s="384" t="s">
        <v>816</v>
      </c>
      <c r="D514" s="384" t="s">
        <v>524</v>
      </c>
      <c r="E514" s="384" t="s">
        <v>717</v>
      </c>
      <c r="F514" s="384" t="s">
        <v>712</v>
      </c>
      <c r="G514" s="263">
        <v>1000</v>
      </c>
      <c r="H514" s="263">
        <v>1098.0143</v>
      </c>
      <c r="I514" s="263">
        <v>42151</v>
      </c>
    </row>
    <row r="515" spans="1:9">
      <c r="A515" s="382" t="s">
        <v>815</v>
      </c>
      <c r="B515" s="383">
        <v>2019</v>
      </c>
      <c r="C515" s="384" t="s">
        <v>816</v>
      </c>
      <c r="D515" s="384" t="s">
        <v>524</v>
      </c>
      <c r="E515" s="384" t="s">
        <v>717</v>
      </c>
      <c r="F515" s="384" t="s">
        <v>712</v>
      </c>
      <c r="G515" s="263">
        <v>1464</v>
      </c>
      <c r="H515" s="263">
        <v>1488.11</v>
      </c>
      <c r="I515" s="263">
        <v>42879</v>
      </c>
    </row>
    <row r="516" spans="1:9">
      <c r="A516" s="382" t="s">
        <v>817</v>
      </c>
      <c r="B516" s="383">
        <v>2009</v>
      </c>
      <c r="C516" s="384" t="s">
        <v>818</v>
      </c>
      <c r="D516" s="384" t="s">
        <v>521</v>
      </c>
      <c r="E516" s="384" t="s">
        <v>581</v>
      </c>
      <c r="F516" s="384" t="s">
        <v>712</v>
      </c>
      <c r="G516" s="263">
        <v>1231.6030000000001</v>
      </c>
      <c r="H516" s="263">
        <v>1240.2018</v>
      </c>
      <c r="I516" s="263">
        <v>7160.8739999999998</v>
      </c>
    </row>
    <row r="517" spans="1:9">
      <c r="A517" s="382" t="s">
        <v>817</v>
      </c>
      <c r="B517" s="383">
        <v>2010</v>
      </c>
      <c r="C517" s="384" t="s">
        <v>818</v>
      </c>
      <c r="D517" s="384" t="s">
        <v>521</v>
      </c>
      <c r="E517" s="384" t="s">
        <v>581</v>
      </c>
      <c r="F517" s="384" t="s">
        <v>712</v>
      </c>
      <c r="G517" s="263">
        <v>1317.61</v>
      </c>
      <c r="H517" s="263">
        <v>1117.1092000000001</v>
      </c>
      <c r="I517" s="263">
        <v>7124.3850000000002</v>
      </c>
    </row>
    <row r="518" spans="1:9">
      <c r="A518" s="382" t="s">
        <v>817</v>
      </c>
      <c r="B518" s="383">
        <v>2011</v>
      </c>
      <c r="C518" s="384" t="s">
        <v>818</v>
      </c>
      <c r="D518" s="384" t="s">
        <v>521</v>
      </c>
      <c r="E518" s="384" t="s">
        <v>581</v>
      </c>
      <c r="F518" s="384" t="s">
        <v>712</v>
      </c>
      <c r="G518" s="263">
        <v>1270.9939999999999</v>
      </c>
      <c r="H518" s="263">
        <v>1207.7840000000001</v>
      </c>
      <c r="I518" s="263">
        <v>7584.0370000000003</v>
      </c>
    </row>
    <row r="519" spans="1:9">
      <c r="A519" s="382" t="s">
        <v>817</v>
      </c>
      <c r="B519" s="383">
        <v>2012</v>
      </c>
      <c r="C519" s="384" t="s">
        <v>818</v>
      </c>
      <c r="D519" s="384" t="s">
        <v>521</v>
      </c>
      <c r="E519" s="384" t="s">
        <v>581</v>
      </c>
      <c r="F519" s="384" t="s">
        <v>712</v>
      </c>
      <c r="G519" s="263">
        <v>1170</v>
      </c>
      <c r="H519" s="263">
        <v>1116.1424999999999</v>
      </c>
      <c r="I519" s="263">
        <v>7708</v>
      </c>
    </row>
    <row r="520" spans="1:9">
      <c r="A520" s="382" t="s">
        <v>817</v>
      </c>
      <c r="B520" s="383">
        <v>2013</v>
      </c>
      <c r="C520" s="384" t="s">
        <v>818</v>
      </c>
      <c r="D520" s="384" t="s">
        <v>521</v>
      </c>
      <c r="E520" s="384" t="s">
        <v>581</v>
      </c>
      <c r="F520" s="384" t="s">
        <v>712</v>
      </c>
      <c r="G520" s="263">
        <v>1293</v>
      </c>
      <c r="H520" s="263">
        <v>1155.95</v>
      </c>
      <c r="I520" s="263">
        <v>8054</v>
      </c>
    </row>
    <row r="521" spans="1:9">
      <c r="A521" s="382" t="s">
        <v>817</v>
      </c>
      <c r="B521" s="383">
        <v>2014</v>
      </c>
      <c r="C521" s="384" t="s">
        <v>818</v>
      </c>
      <c r="D521" s="384" t="s">
        <v>521</v>
      </c>
      <c r="E521" s="384" t="s">
        <v>581</v>
      </c>
      <c r="F521" s="384" t="s">
        <v>712</v>
      </c>
      <c r="G521" s="263">
        <v>1185</v>
      </c>
      <c r="H521" s="263">
        <v>1234</v>
      </c>
      <c r="I521" s="263">
        <v>8446</v>
      </c>
    </row>
    <row r="522" spans="1:9">
      <c r="A522" s="382" t="s">
        <v>817</v>
      </c>
      <c r="B522" s="383">
        <v>2015</v>
      </c>
      <c r="C522" s="384" t="s">
        <v>818</v>
      </c>
      <c r="D522" s="384" t="s">
        <v>521</v>
      </c>
      <c r="E522" s="384" t="s">
        <v>581</v>
      </c>
      <c r="F522" s="384" t="s">
        <v>712</v>
      </c>
      <c r="G522" s="263">
        <v>695</v>
      </c>
      <c r="H522" s="263">
        <v>1029</v>
      </c>
      <c r="I522" s="263">
        <v>10282</v>
      </c>
    </row>
    <row r="523" spans="1:9">
      <c r="A523" s="382" t="s">
        <v>817</v>
      </c>
      <c r="B523" s="383">
        <v>2016</v>
      </c>
      <c r="C523" s="384" t="s">
        <v>818</v>
      </c>
      <c r="D523" s="384" t="s">
        <v>521</v>
      </c>
      <c r="E523" s="384" t="s">
        <v>581</v>
      </c>
      <c r="F523" s="384" t="s">
        <v>712</v>
      </c>
      <c r="G523" s="263">
        <v>976</v>
      </c>
      <c r="H523" s="263">
        <v>1868</v>
      </c>
      <c r="I523" s="263">
        <v>12483</v>
      </c>
    </row>
    <row r="524" spans="1:9">
      <c r="A524" s="382" t="s">
        <v>817</v>
      </c>
      <c r="B524" s="383">
        <v>2017</v>
      </c>
      <c r="C524" s="384" t="s">
        <v>818</v>
      </c>
      <c r="D524" s="384" t="s">
        <v>521</v>
      </c>
      <c r="E524" s="384" t="s">
        <v>581</v>
      </c>
      <c r="F524" s="384" t="s">
        <v>712</v>
      </c>
      <c r="G524" s="263">
        <v>1030</v>
      </c>
      <c r="H524" s="263">
        <v>2119.9504000000002</v>
      </c>
      <c r="I524" s="263">
        <v>12093</v>
      </c>
    </row>
    <row r="525" spans="1:9">
      <c r="A525" s="382" t="s">
        <v>817</v>
      </c>
      <c r="B525" s="383">
        <v>2018</v>
      </c>
      <c r="C525" s="384" t="s">
        <v>818</v>
      </c>
      <c r="D525" s="384" t="s">
        <v>521</v>
      </c>
      <c r="E525" s="384" t="s">
        <v>581</v>
      </c>
      <c r="F525" s="384" t="s">
        <v>712</v>
      </c>
      <c r="G525" s="263">
        <v>159</v>
      </c>
      <c r="H525" s="263">
        <v>2832</v>
      </c>
      <c r="I525" s="263">
        <v>15983</v>
      </c>
    </row>
    <row r="526" spans="1:9">
      <c r="A526" s="382" t="s">
        <v>817</v>
      </c>
      <c r="B526" s="383">
        <v>2019</v>
      </c>
      <c r="C526" s="384" t="s">
        <v>818</v>
      </c>
      <c r="D526" s="384" t="s">
        <v>521</v>
      </c>
      <c r="E526" s="384" t="s">
        <v>581</v>
      </c>
      <c r="F526" s="384" t="s">
        <v>712</v>
      </c>
      <c r="G526" s="263">
        <v>1081</v>
      </c>
      <c r="H526" s="263">
        <v>3206</v>
      </c>
      <c r="I526" s="263">
        <v>17290</v>
      </c>
    </row>
    <row r="527" spans="1:9">
      <c r="A527" s="382" t="s">
        <v>819</v>
      </c>
      <c r="B527" s="383">
        <v>2009</v>
      </c>
      <c r="C527" s="384" t="s">
        <v>820</v>
      </c>
      <c r="D527" s="384" t="s">
        <v>736</v>
      </c>
      <c r="E527" s="384" t="s">
        <v>8</v>
      </c>
      <c r="F527" s="384" t="s">
        <v>712</v>
      </c>
      <c r="G527" s="263">
        <v>436</v>
      </c>
      <c r="H527" s="263">
        <v>430.55560000000003</v>
      </c>
      <c r="I527" s="263">
        <v>2481</v>
      </c>
    </row>
    <row r="528" spans="1:9">
      <c r="A528" s="382" t="s">
        <v>819</v>
      </c>
      <c r="B528" s="383">
        <v>2010</v>
      </c>
      <c r="C528" s="384" t="s">
        <v>820</v>
      </c>
      <c r="D528" s="384" t="s">
        <v>736</v>
      </c>
      <c r="E528" s="384" t="s">
        <v>8</v>
      </c>
      <c r="F528" s="384" t="s">
        <v>712</v>
      </c>
      <c r="G528" s="263">
        <v>450</v>
      </c>
      <c r="H528" s="263">
        <v>464.85750000000002</v>
      </c>
      <c r="I528" s="263">
        <v>2469</v>
      </c>
    </row>
    <row r="529" spans="1:9">
      <c r="A529" s="382" t="s">
        <v>819</v>
      </c>
      <c r="B529" s="383">
        <v>2011</v>
      </c>
      <c r="C529" s="384" t="s">
        <v>820</v>
      </c>
      <c r="D529" s="384" t="s">
        <v>736</v>
      </c>
      <c r="E529" s="384" t="s">
        <v>8</v>
      </c>
      <c r="F529" s="384" t="s">
        <v>712</v>
      </c>
      <c r="G529" s="263">
        <v>573</v>
      </c>
      <c r="H529" s="263">
        <v>524.7441</v>
      </c>
      <c r="I529" s="263">
        <v>2586</v>
      </c>
    </row>
    <row r="530" spans="1:9">
      <c r="A530" s="382" t="s">
        <v>819</v>
      </c>
      <c r="B530" s="383">
        <v>2012</v>
      </c>
      <c r="C530" s="384" t="s">
        <v>820</v>
      </c>
      <c r="D530" s="384" t="s">
        <v>736</v>
      </c>
      <c r="E530" s="384" t="s">
        <v>8</v>
      </c>
      <c r="F530" s="384" t="s">
        <v>712</v>
      </c>
      <c r="G530" s="263">
        <v>513</v>
      </c>
      <c r="H530" s="263">
        <v>513</v>
      </c>
      <c r="I530" s="263">
        <v>2723</v>
      </c>
    </row>
    <row r="531" spans="1:9">
      <c r="A531" s="382" t="s">
        <v>819</v>
      </c>
      <c r="B531" s="383">
        <v>2013</v>
      </c>
      <c r="C531" s="384" t="s">
        <v>820</v>
      </c>
      <c r="D531" s="384" t="s">
        <v>736</v>
      </c>
      <c r="E531" s="384" t="s">
        <v>8</v>
      </c>
      <c r="F531" s="384" t="s">
        <v>712</v>
      </c>
      <c r="G531" s="263">
        <v>591</v>
      </c>
      <c r="H531" s="263">
        <v>591</v>
      </c>
      <c r="I531" s="263">
        <v>2849</v>
      </c>
    </row>
    <row r="532" spans="1:9">
      <c r="A532" s="382" t="s">
        <v>819</v>
      </c>
      <c r="B532" s="383">
        <v>2014</v>
      </c>
      <c r="C532" s="384" t="s">
        <v>820</v>
      </c>
      <c r="D532" s="384" t="s">
        <v>736</v>
      </c>
      <c r="E532" s="384" t="s">
        <v>8</v>
      </c>
      <c r="F532" s="384" t="s">
        <v>712</v>
      </c>
      <c r="G532" s="263">
        <v>659</v>
      </c>
      <c r="H532" s="263">
        <v>659</v>
      </c>
      <c r="I532" s="263">
        <v>2991</v>
      </c>
    </row>
    <row r="533" spans="1:9">
      <c r="A533" s="382" t="s">
        <v>819</v>
      </c>
      <c r="B533" s="383">
        <v>2015</v>
      </c>
      <c r="C533" s="384" t="s">
        <v>820</v>
      </c>
      <c r="D533" s="384" t="s">
        <v>736</v>
      </c>
      <c r="E533" s="384" t="s">
        <v>8</v>
      </c>
      <c r="F533" s="384" t="s">
        <v>712</v>
      </c>
      <c r="G533" s="263">
        <v>684</v>
      </c>
      <c r="H533" s="263">
        <v>684</v>
      </c>
      <c r="I533" s="263">
        <v>3134</v>
      </c>
    </row>
    <row r="534" spans="1:9">
      <c r="A534" s="382" t="s">
        <v>819</v>
      </c>
      <c r="B534" s="383">
        <v>2016</v>
      </c>
      <c r="C534" s="384" t="s">
        <v>820</v>
      </c>
      <c r="D534" s="384" t="s">
        <v>736</v>
      </c>
      <c r="E534" s="384" t="s">
        <v>8</v>
      </c>
      <c r="F534" s="384" t="s">
        <v>712</v>
      </c>
      <c r="G534" s="263">
        <v>1067</v>
      </c>
      <c r="H534" s="263">
        <v>751.75</v>
      </c>
      <c r="I534" s="263">
        <v>3089</v>
      </c>
    </row>
    <row r="535" spans="1:9">
      <c r="A535" s="382" t="s">
        <v>819</v>
      </c>
      <c r="B535" s="383">
        <v>2017</v>
      </c>
      <c r="C535" s="384" t="s">
        <v>820</v>
      </c>
      <c r="D535" s="384" t="s">
        <v>736</v>
      </c>
      <c r="E535" s="384" t="s">
        <v>8</v>
      </c>
      <c r="F535" s="384" t="s">
        <v>712</v>
      </c>
      <c r="G535" s="263">
        <v>669</v>
      </c>
      <c r="H535" s="263">
        <v>669</v>
      </c>
      <c r="I535" s="263">
        <v>2994</v>
      </c>
    </row>
    <row r="536" spans="1:9">
      <c r="A536" s="382" t="s">
        <v>819</v>
      </c>
      <c r="B536" s="383">
        <v>2018</v>
      </c>
      <c r="C536" s="384" t="s">
        <v>820</v>
      </c>
      <c r="D536" s="384" t="s">
        <v>736</v>
      </c>
      <c r="E536" s="384" t="s">
        <v>8</v>
      </c>
      <c r="F536" s="384" t="s">
        <v>712</v>
      </c>
      <c r="G536" s="263">
        <v>717</v>
      </c>
      <c r="H536" s="263">
        <v>717</v>
      </c>
      <c r="I536" s="263">
        <v>3248</v>
      </c>
    </row>
    <row r="537" spans="1:9">
      <c r="A537" s="382" t="s">
        <v>819</v>
      </c>
      <c r="B537" s="383">
        <v>2019</v>
      </c>
      <c r="C537" s="384" t="s">
        <v>820</v>
      </c>
      <c r="D537" s="384" t="s">
        <v>736</v>
      </c>
      <c r="E537" s="384" t="s">
        <v>8</v>
      </c>
      <c r="F537" s="384" t="s">
        <v>712</v>
      </c>
      <c r="G537" s="263">
        <v>835</v>
      </c>
      <c r="H537" s="263">
        <v>835</v>
      </c>
      <c r="I537" s="263">
        <v>3324</v>
      </c>
    </row>
    <row r="538" spans="1:9">
      <c r="A538" s="382" t="s">
        <v>821</v>
      </c>
      <c r="B538" s="383">
        <v>2009</v>
      </c>
      <c r="C538" s="384" t="s">
        <v>822</v>
      </c>
      <c r="D538" s="384" t="s">
        <v>521</v>
      </c>
      <c r="E538" s="384" t="s">
        <v>582</v>
      </c>
      <c r="F538" s="384" t="s">
        <v>712</v>
      </c>
      <c r="G538" s="263">
        <v>970.13199999999995</v>
      </c>
      <c r="H538" s="263">
        <v>964.47829999999999</v>
      </c>
      <c r="I538" s="263">
        <v>4377.348</v>
      </c>
    </row>
    <row r="539" spans="1:9">
      <c r="A539" s="382" t="s">
        <v>821</v>
      </c>
      <c r="B539" s="383">
        <v>2010</v>
      </c>
      <c r="C539" s="384" t="s">
        <v>822</v>
      </c>
      <c r="D539" s="384" t="s">
        <v>521</v>
      </c>
      <c r="E539" s="384" t="s">
        <v>582</v>
      </c>
      <c r="F539" s="384" t="s">
        <v>712</v>
      </c>
      <c r="G539" s="263">
        <v>1005.273</v>
      </c>
      <c r="H539" s="263">
        <v>1257.8716999999999</v>
      </c>
      <c r="I539" s="263">
        <v>4716.4229999999998</v>
      </c>
    </row>
    <row r="540" spans="1:9">
      <c r="A540" s="382" t="s">
        <v>821</v>
      </c>
      <c r="B540" s="383">
        <v>2011</v>
      </c>
      <c r="C540" s="384" t="s">
        <v>822</v>
      </c>
      <c r="D540" s="384" t="s">
        <v>521</v>
      </c>
      <c r="E540" s="384" t="s">
        <v>582</v>
      </c>
      <c r="F540" s="384" t="s">
        <v>712</v>
      </c>
      <c r="G540" s="263">
        <v>1234.4280000000001</v>
      </c>
      <c r="H540" s="263">
        <v>1271.5890999999999</v>
      </c>
      <c r="I540" s="263">
        <v>5048.634</v>
      </c>
    </row>
    <row r="541" spans="1:9">
      <c r="A541" s="382" t="s">
        <v>821</v>
      </c>
      <c r="B541" s="383">
        <v>2012</v>
      </c>
      <c r="C541" s="384" t="s">
        <v>822</v>
      </c>
      <c r="D541" s="384" t="s">
        <v>521</v>
      </c>
      <c r="E541" s="384" t="s">
        <v>582</v>
      </c>
      <c r="F541" s="384" t="s">
        <v>712</v>
      </c>
      <c r="G541" s="263">
        <v>1380.0329999999999</v>
      </c>
      <c r="H541" s="263">
        <v>1373.9902999999999</v>
      </c>
      <c r="I541" s="263">
        <v>5516.4610000000002</v>
      </c>
    </row>
    <row r="542" spans="1:9">
      <c r="A542" s="382" t="s">
        <v>821</v>
      </c>
      <c r="B542" s="383">
        <v>2013</v>
      </c>
      <c r="C542" s="384" t="s">
        <v>822</v>
      </c>
      <c r="D542" s="384" t="s">
        <v>521</v>
      </c>
      <c r="E542" s="384" t="s">
        <v>582</v>
      </c>
      <c r="F542" s="384" t="s">
        <v>712</v>
      </c>
      <c r="G542" s="263">
        <v>1862.3409999999999</v>
      </c>
      <c r="H542" s="263">
        <v>1853.5487000000001</v>
      </c>
      <c r="I542" s="263">
        <v>6932.1989999999996</v>
      </c>
    </row>
    <row r="543" spans="1:9">
      <c r="A543" s="382" t="s">
        <v>821</v>
      </c>
      <c r="B543" s="383">
        <v>2014</v>
      </c>
      <c r="C543" s="384" t="s">
        <v>822</v>
      </c>
      <c r="D543" s="384" t="s">
        <v>521</v>
      </c>
      <c r="E543" s="384" t="s">
        <v>582</v>
      </c>
      <c r="F543" s="384" t="s">
        <v>712</v>
      </c>
      <c r="G543" s="263">
        <v>2934.7840000000001</v>
      </c>
      <c r="H543" s="263">
        <v>2889.4196000000002</v>
      </c>
      <c r="I543" s="263">
        <v>9703.3240000000005</v>
      </c>
    </row>
    <row r="544" spans="1:9">
      <c r="A544" s="382" t="s">
        <v>821</v>
      </c>
      <c r="B544" s="383">
        <v>2015</v>
      </c>
      <c r="C544" s="384" t="s">
        <v>822</v>
      </c>
      <c r="D544" s="384" t="s">
        <v>521</v>
      </c>
      <c r="E544" s="384" t="s">
        <v>582</v>
      </c>
      <c r="F544" s="384" t="s">
        <v>712</v>
      </c>
      <c r="G544" s="263">
        <v>3547</v>
      </c>
      <c r="H544" s="263">
        <v>3646.9539</v>
      </c>
      <c r="I544" s="263">
        <v>10763.8</v>
      </c>
    </row>
    <row r="545" spans="1:9">
      <c r="A545" s="382" t="s">
        <v>821</v>
      </c>
      <c r="B545" s="383">
        <v>2016</v>
      </c>
      <c r="C545" s="384" t="s">
        <v>822</v>
      </c>
      <c r="D545" s="384" t="s">
        <v>521</v>
      </c>
      <c r="E545" s="384" t="s">
        <v>582</v>
      </c>
      <c r="F545" s="384" t="s">
        <v>712</v>
      </c>
      <c r="G545" s="263">
        <v>3702.8</v>
      </c>
      <c r="H545" s="263">
        <v>4142.0617000000002</v>
      </c>
      <c r="I545" s="263">
        <v>11448.8</v>
      </c>
    </row>
    <row r="546" spans="1:9">
      <c r="A546" s="382" t="s">
        <v>821</v>
      </c>
      <c r="B546" s="383">
        <v>2017</v>
      </c>
      <c r="C546" s="384" t="s">
        <v>822</v>
      </c>
      <c r="D546" s="384" t="s">
        <v>521</v>
      </c>
      <c r="E546" s="384" t="s">
        <v>582</v>
      </c>
      <c r="F546" s="384" t="s">
        <v>712</v>
      </c>
      <c r="G546" s="263">
        <v>2539.1</v>
      </c>
      <c r="H546" s="263">
        <v>3995.0484999999999</v>
      </c>
      <c r="I546" s="263">
        <v>12273.9</v>
      </c>
    </row>
    <row r="547" spans="1:9">
      <c r="A547" s="382" t="s">
        <v>821</v>
      </c>
      <c r="B547" s="383">
        <v>2018</v>
      </c>
      <c r="C547" s="384" t="s">
        <v>822</v>
      </c>
      <c r="D547" s="384" t="s">
        <v>521</v>
      </c>
      <c r="E547" s="384" t="s">
        <v>582</v>
      </c>
      <c r="F547" s="384" t="s">
        <v>712</v>
      </c>
      <c r="G547" s="263">
        <v>4430.7</v>
      </c>
      <c r="H547" s="263">
        <v>4913.6713</v>
      </c>
      <c r="I547" s="263">
        <v>13452.9</v>
      </c>
    </row>
    <row r="548" spans="1:9">
      <c r="A548" s="382" t="s">
        <v>823</v>
      </c>
      <c r="B548" s="383">
        <v>2009</v>
      </c>
      <c r="C548" s="384" t="s">
        <v>529</v>
      </c>
      <c r="D548" s="384" t="s">
        <v>524</v>
      </c>
      <c r="E548" s="384" t="s">
        <v>583</v>
      </c>
      <c r="F548" s="384" t="s">
        <v>719</v>
      </c>
      <c r="G548" s="263">
        <v>489.47199999999998</v>
      </c>
      <c r="H548" s="263">
        <v>370.9538</v>
      </c>
      <c r="I548" s="263">
        <v>2338.212</v>
      </c>
    </row>
    <row r="549" spans="1:9">
      <c r="A549" s="382" t="s">
        <v>823</v>
      </c>
      <c r="B549" s="383">
        <v>2010</v>
      </c>
      <c r="C549" s="384" t="s">
        <v>529</v>
      </c>
      <c r="D549" s="384" t="s">
        <v>524</v>
      </c>
      <c r="E549" s="384" t="s">
        <v>583</v>
      </c>
      <c r="F549" s="384" t="s">
        <v>719</v>
      </c>
      <c r="G549" s="263">
        <v>527.54100000000005</v>
      </c>
      <c r="H549" s="263">
        <v>615.44029999999998</v>
      </c>
      <c r="I549" s="263">
        <v>3084.9050000000002</v>
      </c>
    </row>
    <row r="550" spans="1:9">
      <c r="A550" s="382" t="s">
        <v>823</v>
      </c>
      <c r="B550" s="383">
        <v>2011</v>
      </c>
      <c r="C550" s="384" t="s">
        <v>529</v>
      </c>
      <c r="D550" s="384" t="s">
        <v>524</v>
      </c>
      <c r="E550" s="384" t="s">
        <v>583</v>
      </c>
      <c r="F550" s="384" t="s">
        <v>719</v>
      </c>
      <c r="G550" s="263">
        <v>1056.3710000000001</v>
      </c>
      <c r="H550" s="263">
        <v>1056.4132</v>
      </c>
      <c r="I550" s="263">
        <v>4355.6099999999997</v>
      </c>
    </row>
    <row r="551" spans="1:9">
      <c r="A551" s="382" t="s">
        <v>823</v>
      </c>
      <c r="B551" s="383">
        <v>2012</v>
      </c>
      <c r="C551" s="384" t="s">
        <v>529</v>
      </c>
      <c r="D551" s="384" t="s">
        <v>524</v>
      </c>
      <c r="E551" s="384" t="s">
        <v>583</v>
      </c>
      <c r="F551" s="384" t="s">
        <v>719</v>
      </c>
      <c r="G551" s="263">
        <v>1419.566</v>
      </c>
      <c r="H551" s="263">
        <v>1439.2455</v>
      </c>
      <c r="I551" s="263">
        <v>5260.9560000000001</v>
      </c>
    </row>
    <row r="552" spans="1:9">
      <c r="A552" s="382" t="s">
        <v>823</v>
      </c>
      <c r="B552" s="383">
        <v>2013</v>
      </c>
      <c r="C552" s="384" t="s">
        <v>529</v>
      </c>
      <c r="D552" s="384" t="s">
        <v>524</v>
      </c>
      <c r="E552" s="384" t="s">
        <v>583</v>
      </c>
      <c r="F552" s="384" t="s">
        <v>719</v>
      </c>
      <c r="G552" s="263">
        <v>1892.663</v>
      </c>
      <c r="H552" s="263">
        <v>1941.0436999999999</v>
      </c>
      <c r="I552" s="263">
        <v>6793.3059999999996</v>
      </c>
    </row>
    <row r="553" spans="1:9">
      <c r="A553" s="382" t="s">
        <v>823</v>
      </c>
      <c r="B553" s="383">
        <v>2014</v>
      </c>
      <c r="C553" s="384" t="s">
        <v>529</v>
      </c>
      <c r="D553" s="384" t="s">
        <v>524</v>
      </c>
      <c r="E553" s="384" t="s">
        <v>583</v>
      </c>
      <c r="F553" s="384" t="s">
        <v>719</v>
      </c>
      <c r="G553" s="263">
        <v>2421.7530000000002</v>
      </c>
      <c r="H553" s="263">
        <v>2421.7530000000002</v>
      </c>
      <c r="I553" s="263">
        <v>8441.9709999999995</v>
      </c>
    </row>
    <row r="554" spans="1:9">
      <c r="A554" s="382" t="s">
        <v>823</v>
      </c>
      <c r="B554" s="383">
        <v>2015</v>
      </c>
      <c r="C554" s="384" t="s">
        <v>529</v>
      </c>
      <c r="D554" s="384" t="s">
        <v>524</v>
      </c>
      <c r="E554" s="384" t="s">
        <v>583</v>
      </c>
      <c r="F554" s="384" t="s">
        <v>719</v>
      </c>
      <c r="G554" s="263">
        <v>2551.36</v>
      </c>
      <c r="H554" s="263">
        <v>2530.3937000000001</v>
      </c>
      <c r="I554" s="263">
        <v>9223.9869999999992</v>
      </c>
    </row>
    <row r="555" spans="1:9">
      <c r="A555" s="382" t="s">
        <v>823</v>
      </c>
      <c r="B555" s="383">
        <v>2016</v>
      </c>
      <c r="C555" s="384" t="s">
        <v>529</v>
      </c>
      <c r="D555" s="384" t="s">
        <v>524</v>
      </c>
      <c r="E555" s="384" t="s">
        <v>583</v>
      </c>
      <c r="F555" s="384" t="s">
        <v>719</v>
      </c>
      <c r="G555" s="263">
        <v>2134.9870000000001</v>
      </c>
      <c r="H555" s="263">
        <v>3119.7231999999999</v>
      </c>
      <c r="I555" s="263">
        <v>10743.005999999999</v>
      </c>
    </row>
    <row r="556" spans="1:9">
      <c r="A556" s="382" t="s">
        <v>823</v>
      </c>
      <c r="B556" s="383">
        <v>2017</v>
      </c>
      <c r="C556" s="384" t="s">
        <v>529</v>
      </c>
      <c r="D556" s="384" t="s">
        <v>524</v>
      </c>
      <c r="E556" s="384" t="s">
        <v>583</v>
      </c>
      <c r="F556" s="384" t="s">
        <v>719</v>
      </c>
      <c r="G556" s="263">
        <v>2341</v>
      </c>
      <c r="H556" s="263">
        <v>2351.9960000000001</v>
      </c>
      <c r="I556" s="263">
        <v>12681</v>
      </c>
    </row>
    <row r="557" spans="1:9">
      <c r="A557" s="382" t="s">
        <v>823</v>
      </c>
      <c r="B557" s="383">
        <v>2018</v>
      </c>
      <c r="C557" s="384" t="s">
        <v>529</v>
      </c>
      <c r="D557" s="384" t="s">
        <v>524</v>
      </c>
      <c r="E557" s="384" t="s">
        <v>583</v>
      </c>
      <c r="F557" s="384" t="s">
        <v>719</v>
      </c>
      <c r="G557" s="263">
        <v>3998</v>
      </c>
      <c r="H557" s="263">
        <v>4334.7828</v>
      </c>
      <c r="I557" s="263">
        <v>14527</v>
      </c>
    </row>
    <row r="558" spans="1:9">
      <c r="A558" s="382" t="s">
        <v>824</v>
      </c>
      <c r="B558" s="383">
        <v>2009</v>
      </c>
      <c r="C558" s="384" t="s">
        <v>825</v>
      </c>
      <c r="D558" s="384" t="s">
        <v>545</v>
      </c>
      <c r="E558" s="384" t="s">
        <v>592</v>
      </c>
      <c r="F558" s="384" t="s">
        <v>712</v>
      </c>
      <c r="G558" s="263"/>
      <c r="H558" s="263"/>
      <c r="I558" s="263"/>
    </row>
    <row r="559" spans="1:9">
      <c r="A559" s="382" t="s">
        <v>824</v>
      </c>
      <c r="B559" s="383">
        <v>2010</v>
      </c>
      <c r="C559" s="384" t="s">
        <v>825</v>
      </c>
      <c r="D559" s="384" t="s">
        <v>545</v>
      </c>
      <c r="E559" s="384" t="s">
        <v>592</v>
      </c>
      <c r="F559" s="384" t="s">
        <v>712</v>
      </c>
      <c r="G559" s="263"/>
      <c r="H559" s="263"/>
      <c r="I559" s="263"/>
    </row>
    <row r="560" spans="1:9">
      <c r="A560" s="382" t="s">
        <v>824</v>
      </c>
      <c r="B560" s="383">
        <v>2011</v>
      </c>
      <c r="C560" s="384" t="s">
        <v>825</v>
      </c>
      <c r="D560" s="384" t="s">
        <v>545</v>
      </c>
      <c r="E560" s="384" t="s">
        <v>592</v>
      </c>
      <c r="F560" s="384" t="s">
        <v>712</v>
      </c>
      <c r="G560" s="263"/>
      <c r="H560" s="263"/>
      <c r="I560" s="263"/>
    </row>
    <row r="561" spans="1:9">
      <c r="A561" s="382" t="s">
        <v>824</v>
      </c>
      <c r="B561" s="383">
        <v>2012</v>
      </c>
      <c r="C561" s="384" t="s">
        <v>825</v>
      </c>
      <c r="D561" s="384" t="s">
        <v>545</v>
      </c>
      <c r="E561" s="384" t="s">
        <v>592</v>
      </c>
      <c r="F561" s="384" t="s">
        <v>712</v>
      </c>
      <c r="G561" s="263"/>
      <c r="H561" s="263"/>
      <c r="I561" s="263"/>
    </row>
    <row r="562" spans="1:9">
      <c r="A562" s="382" t="s">
        <v>824</v>
      </c>
      <c r="B562" s="383">
        <v>2013</v>
      </c>
      <c r="C562" s="384" t="s">
        <v>825</v>
      </c>
      <c r="D562" s="384" t="s">
        <v>545</v>
      </c>
      <c r="E562" s="384" t="s">
        <v>592</v>
      </c>
      <c r="F562" s="384" t="s">
        <v>712</v>
      </c>
      <c r="G562" s="263"/>
      <c r="H562" s="263"/>
      <c r="I562" s="263"/>
    </row>
    <row r="563" spans="1:9">
      <c r="A563" s="382" t="s">
        <v>824</v>
      </c>
      <c r="B563" s="383">
        <v>2014</v>
      </c>
      <c r="C563" s="384" t="s">
        <v>825</v>
      </c>
      <c r="D563" s="384" t="s">
        <v>545</v>
      </c>
      <c r="E563" s="384" t="s">
        <v>592</v>
      </c>
      <c r="F563" s="384" t="s">
        <v>712</v>
      </c>
      <c r="G563" s="263"/>
      <c r="H563" s="263"/>
      <c r="I563" s="263"/>
    </row>
    <row r="564" spans="1:9">
      <c r="A564" s="382" t="s">
        <v>824</v>
      </c>
      <c r="B564" s="383">
        <v>2015</v>
      </c>
      <c r="C564" s="384" t="s">
        <v>825</v>
      </c>
      <c r="D564" s="384" t="s">
        <v>545</v>
      </c>
      <c r="E564" s="384" t="s">
        <v>592</v>
      </c>
      <c r="F564" s="384" t="s">
        <v>712</v>
      </c>
      <c r="G564" s="263"/>
      <c r="H564" s="263"/>
      <c r="I564" s="263"/>
    </row>
    <row r="565" spans="1:9">
      <c r="A565" s="382" t="s">
        <v>824</v>
      </c>
      <c r="B565" s="383">
        <v>2016</v>
      </c>
      <c r="C565" s="384" t="s">
        <v>825</v>
      </c>
      <c r="D565" s="384" t="s">
        <v>545</v>
      </c>
      <c r="E565" s="384" t="s">
        <v>592</v>
      </c>
      <c r="F565" s="384" t="s">
        <v>712</v>
      </c>
      <c r="G565" s="263">
        <v>0</v>
      </c>
      <c r="H565" s="263">
        <v>356.85</v>
      </c>
      <c r="I565" s="263">
        <v>13082</v>
      </c>
    </row>
    <row r="566" spans="1:9">
      <c r="A566" s="382" t="s">
        <v>824</v>
      </c>
      <c r="B566" s="383">
        <v>2017</v>
      </c>
      <c r="C566" s="384" t="s">
        <v>825</v>
      </c>
      <c r="D566" s="384" t="s">
        <v>545</v>
      </c>
      <c r="E566" s="384" t="s">
        <v>592</v>
      </c>
      <c r="F566" s="384" t="s">
        <v>712</v>
      </c>
      <c r="G566" s="263">
        <v>-103</v>
      </c>
      <c r="H566" s="263">
        <v>116.65</v>
      </c>
      <c r="I566" s="263">
        <v>17179</v>
      </c>
    </row>
    <row r="567" spans="1:9">
      <c r="A567" s="382" t="s">
        <v>824</v>
      </c>
      <c r="B567" s="383">
        <v>2018</v>
      </c>
      <c r="C567" s="384" t="s">
        <v>825</v>
      </c>
      <c r="D567" s="384" t="s">
        <v>545</v>
      </c>
      <c r="E567" s="384" t="s">
        <v>592</v>
      </c>
      <c r="F567" s="384" t="s">
        <v>712</v>
      </c>
      <c r="G567" s="263">
        <v>195</v>
      </c>
      <c r="H567" s="263">
        <v>401.63</v>
      </c>
      <c r="I567" s="263">
        <v>22877</v>
      </c>
    </row>
    <row r="568" spans="1:9">
      <c r="A568" s="382" t="s">
        <v>826</v>
      </c>
      <c r="B568" s="383">
        <v>2009</v>
      </c>
      <c r="C568" s="384" t="s">
        <v>827</v>
      </c>
      <c r="D568" s="384" t="s">
        <v>758</v>
      </c>
      <c r="E568" s="384" t="s">
        <v>771</v>
      </c>
      <c r="F568" s="384" t="s">
        <v>712</v>
      </c>
      <c r="G568" s="263">
        <v>387.9</v>
      </c>
      <c r="H568" s="263">
        <v>397.05500000000001</v>
      </c>
      <c r="I568" s="263">
        <v>6710.4</v>
      </c>
    </row>
    <row r="569" spans="1:9">
      <c r="A569" s="382" t="s">
        <v>826</v>
      </c>
      <c r="B569" s="383">
        <v>2010</v>
      </c>
      <c r="C569" s="384" t="s">
        <v>827</v>
      </c>
      <c r="D569" s="384" t="s">
        <v>758</v>
      </c>
      <c r="E569" s="384" t="s">
        <v>771</v>
      </c>
      <c r="F569" s="384" t="s">
        <v>712</v>
      </c>
      <c r="G569" s="263">
        <v>468</v>
      </c>
      <c r="H569" s="263">
        <v>530.94000000000005</v>
      </c>
      <c r="I569" s="263">
        <v>7630</v>
      </c>
    </row>
    <row r="570" spans="1:9">
      <c r="A570" s="382" t="s">
        <v>826</v>
      </c>
      <c r="B570" s="383">
        <v>2011</v>
      </c>
      <c r="C570" s="384" t="s">
        <v>827</v>
      </c>
      <c r="D570" s="384" t="s">
        <v>758</v>
      </c>
      <c r="E570" s="384" t="s">
        <v>771</v>
      </c>
      <c r="F570" s="384" t="s">
        <v>712</v>
      </c>
      <c r="G570" s="263">
        <v>444</v>
      </c>
      <c r="H570" s="263">
        <v>469.07499999999999</v>
      </c>
      <c r="I570" s="263">
        <v>8630.9</v>
      </c>
    </row>
    <row r="571" spans="1:9">
      <c r="A571" s="382" t="s">
        <v>826</v>
      </c>
      <c r="B571" s="383">
        <v>2012</v>
      </c>
      <c r="C571" s="384" t="s">
        <v>827</v>
      </c>
      <c r="D571" s="384" t="s">
        <v>758</v>
      </c>
      <c r="E571" s="384" t="s">
        <v>771</v>
      </c>
      <c r="F571" s="384" t="s">
        <v>712</v>
      </c>
      <c r="G571" s="263">
        <v>403.5</v>
      </c>
      <c r="H571" s="263">
        <v>473.12</v>
      </c>
      <c r="I571" s="263">
        <v>8735.7000000000007</v>
      </c>
    </row>
    <row r="572" spans="1:9">
      <c r="A572" s="382" t="s">
        <v>826</v>
      </c>
      <c r="B572" s="383">
        <v>2013</v>
      </c>
      <c r="C572" s="384" t="s">
        <v>827</v>
      </c>
      <c r="D572" s="384" t="s">
        <v>758</v>
      </c>
      <c r="E572" s="384" t="s">
        <v>771</v>
      </c>
      <c r="F572" s="384" t="s">
        <v>712</v>
      </c>
      <c r="G572" s="263">
        <v>406.8</v>
      </c>
      <c r="H572" s="263">
        <v>489.6</v>
      </c>
      <c r="I572" s="263">
        <v>8468.1</v>
      </c>
    </row>
    <row r="573" spans="1:9">
      <c r="A573" s="382" t="s">
        <v>826</v>
      </c>
      <c r="B573" s="383">
        <v>2014</v>
      </c>
      <c r="C573" s="384" t="s">
        <v>827</v>
      </c>
      <c r="D573" s="384" t="s">
        <v>758</v>
      </c>
      <c r="E573" s="384" t="s">
        <v>771</v>
      </c>
      <c r="F573" s="384" t="s">
        <v>712</v>
      </c>
      <c r="G573" s="263">
        <v>470</v>
      </c>
      <c r="H573" s="263">
        <v>552.79999999999995</v>
      </c>
      <c r="I573" s="263">
        <v>8570</v>
      </c>
    </row>
    <row r="574" spans="1:9">
      <c r="A574" s="382" t="s">
        <v>826</v>
      </c>
      <c r="B574" s="383">
        <v>2015</v>
      </c>
      <c r="C574" s="384" t="s">
        <v>827</v>
      </c>
      <c r="D574" s="384" t="s">
        <v>758</v>
      </c>
      <c r="E574" s="384" t="s">
        <v>771</v>
      </c>
      <c r="F574" s="384" t="s">
        <v>712</v>
      </c>
      <c r="G574" s="263">
        <v>281</v>
      </c>
      <c r="H574" s="263">
        <v>490</v>
      </c>
      <c r="I574" s="263">
        <v>7997</v>
      </c>
    </row>
    <row r="575" spans="1:9">
      <c r="A575" s="382" t="s">
        <v>826</v>
      </c>
      <c r="B575" s="383">
        <v>2016</v>
      </c>
      <c r="C575" s="384" t="s">
        <v>827</v>
      </c>
      <c r="D575" s="384" t="s">
        <v>758</v>
      </c>
      <c r="E575" s="384" t="s">
        <v>771</v>
      </c>
      <c r="F575" s="384" t="s">
        <v>712</v>
      </c>
      <c r="G575" s="263">
        <v>263</v>
      </c>
      <c r="H575" s="263">
        <v>586.70000000000005</v>
      </c>
      <c r="I575" s="263">
        <v>9061</v>
      </c>
    </row>
    <row r="576" spans="1:9">
      <c r="A576" s="382" t="s">
        <v>826</v>
      </c>
      <c r="B576" s="383">
        <v>2017</v>
      </c>
      <c r="C576" s="384" t="s">
        <v>827</v>
      </c>
      <c r="D576" s="384" t="s">
        <v>758</v>
      </c>
      <c r="E576" s="384" t="s">
        <v>771</v>
      </c>
      <c r="F576" s="384" t="s">
        <v>712</v>
      </c>
      <c r="G576" s="263">
        <v>374</v>
      </c>
      <c r="H576" s="263">
        <v>601.69380000000001</v>
      </c>
      <c r="I576" s="263">
        <v>10983</v>
      </c>
    </row>
    <row r="577" spans="1:9">
      <c r="A577" s="382" t="s">
        <v>826</v>
      </c>
      <c r="B577" s="383">
        <v>2018</v>
      </c>
      <c r="C577" s="384" t="s">
        <v>827</v>
      </c>
      <c r="D577" s="384" t="s">
        <v>758</v>
      </c>
      <c r="E577" s="384" t="s">
        <v>771</v>
      </c>
      <c r="F577" s="384" t="s">
        <v>712</v>
      </c>
      <c r="G577" s="263">
        <v>454</v>
      </c>
      <c r="H577" s="263">
        <v>583</v>
      </c>
      <c r="I577" s="263">
        <v>11635</v>
      </c>
    </row>
    <row r="578" spans="1:9">
      <c r="A578" s="382" t="s">
        <v>828</v>
      </c>
      <c r="B578" s="383">
        <v>2009</v>
      </c>
      <c r="C578" s="384" t="s">
        <v>829</v>
      </c>
      <c r="D578" s="384" t="s">
        <v>521</v>
      </c>
      <c r="E578" s="384" t="s">
        <v>594</v>
      </c>
      <c r="F578" s="384" t="s">
        <v>712</v>
      </c>
      <c r="G578" s="263">
        <v>5247</v>
      </c>
      <c r="H578" s="263">
        <v>5247</v>
      </c>
      <c r="I578" s="263">
        <v>17715</v>
      </c>
    </row>
    <row r="579" spans="1:9">
      <c r="A579" s="382" t="s">
        <v>828</v>
      </c>
      <c r="B579" s="383">
        <v>2010</v>
      </c>
      <c r="C579" s="384" t="s">
        <v>829</v>
      </c>
      <c r="D579" s="384" t="s">
        <v>521</v>
      </c>
      <c r="E579" s="384" t="s">
        <v>594</v>
      </c>
      <c r="F579" s="384" t="s">
        <v>712</v>
      </c>
      <c r="G579" s="263">
        <v>10612</v>
      </c>
      <c r="H579" s="263">
        <v>3336.5</v>
      </c>
      <c r="I579" s="263">
        <v>18808</v>
      </c>
    </row>
    <row r="580" spans="1:9">
      <c r="A580" s="382" t="s">
        <v>828</v>
      </c>
      <c r="B580" s="383">
        <v>2011</v>
      </c>
      <c r="C580" s="384" t="s">
        <v>829</v>
      </c>
      <c r="D580" s="384" t="s">
        <v>521</v>
      </c>
      <c r="E580" s="384" t="s">
        <v>594</v>
      </c>
      <c r="F580" s="384" t="s">
        <v>712</v>
      </c>
      <c r="G580" s="263">
        <v>3102</v>
      </c>
      <c r="H580" s="263">
        <v>3412.7</v>
      </c>
      <c r="I580" s="263">
        <v>19484</v>
      </c>
    </row>
    <row r="581" spans="1:9">
      <c r="A581" s="382" t="s">
        <v>828</v>
      </c>
      <c r="B581" s="383">
        <v>2012</v>
      </c>
      <c r="C581" s="384" t="s">
        <v>829</v>
      </c>
      <c r="D581" s="384" t="s">
        <v>521</v>
      </c>
      <c r="E581" s="384" t="s">
        <v>594</v>
      </c>
      <c r="F581" s="384" t="s">
        <v>712</v>
      </c>
      <c r="G581" s="263">
        <v>3709</v>
      </c>
      <c r="H581" s="263">
        <v>3846.15</v>
      </c>
      <c r="I581" s="263">
        <v>21244</v>
      </c>
    </row>
    <row r="582" spans="1:9">
      <c r="A582" s="382" t="s">
        <v>828</v>
      </c>
      <c r="B582" s="383">
        <v>2013</v>
      </c>
      <c r="C582" s="384" t="s">
        <v>829</v>
      </c>
      <c r="D582" s="384" t="s">
        <v>521</v>
      </c>
      <c r="E582" s="384" t="s">
        <v>594</v>
      </c>
      <c r="F582" s="384" t="s">
        <v>712</v>
      </c>
      <c r="G582" s="263">
        <v>1960</v>
      </c>
      <c r="H582" s="263">
        <v>3468.65</v>
      </c>
      <c r="I582" s="263">
        <v>17621</v>
      </c>
    </row>
    <row r="583" spans="1:9">
      <c r="A583" s="382" t="s">
        <v>828</v>
      </c>
      <c r="B583" s="383">
        <v>2014</v>
      </c>
      <c r="C583" s="384" t="s">
        <v>829</v>
      </c>
      <c r="D583" s="384" t="s">
        <v>521</v>
      </c>
      <c r="E583" s="384" t="s">
        <v>594</v>
      </c>
      <c r="F583" s="384" t="s">
        <v>712</v>
      </c>
      <c r="G583" s="263">
        <v>2563</v>
      </c>
      <c r="H583" s="263">
        <v>2748.9</v>
      </c>
      <c r="I583" s="263">
        <v>16385</v>
      </c>
    </row>
    <row r="584" spans="1:9">
      <c r="A584" s="382" t="s">
        <v>828</v>
      </c>
      <c r="B584" s="383">
        <v>2015</v>
      </c>
      <c r="C584" s="384" t="s">
        <v>829</v>
      </c>
      <c r="D584" s="384" t="s">
        <v>521</v>
      </c>
      <c r="E584" s="384" t="s">
        <v>594</v>
      </c>
      <c r="F584" s="384" t="s">
        <v>712</v>
      </c>
      <c r="G584" s="263">
        <v>2004</v>
      </c>
      <c r="H584" s="263">
        <v>2957.7</v>
      </c>
      <c r="I584" s="263">
        <v>15879</v>
      </c>
    </row>
    <row r="585" spans="1:9">
      <c r="A585" s="382" t="s">
        <v>828</v>
      </c>
      <c r="B585" s="383">
        <v>2016</v>
      </c>
      <c r="C585" s="384" t="s">
        <v>829</v>
      </c>
      <c r="D585" s="384" t="s">
        <v>521</v>
      </c>
      <c r="E585" s="384" t="s">
        <v>594</v>
      </c>
      <c r="F585" s="384" t="s">
        <v>712</v>
      </c>
      <c r="G585" s="263">
        <v>1565</v>
      </c>
      <c r="H585" s="263">
        <v>3457.1154999999999</v>
      </c>
      <c r="I585" s="263">
        <v>16560</v>
      </c>
    </row>
    <row r="586" spans="1:9">
      <c r="A586" s="382" t="s">
        <v>828</v>
      </c>
      <c r="B586" s="383">
        <v>2017</v>
      </c>
      <c r="C586" s="384" t="s">
        <v>829</v>
      </c>
      <c r="D586" s="384" t="s">
        <v>521</v>
      </c>
      <c r="E586" s="384" t="s">
        <v>594</v>
      </c>
      <c r="F586" s="384" t="s">
        <v>712</v>
      </c>
      <c r="G586" s="263">
        <v>4457</v>
      </c>
      <c r="H586" s="263">
        <v>4616.7098999999998</v>
      </c>
      <c r="I586" s="263">
        <v>19427</v>
      </c>
    </row>
    <row r="587" spans="1:9">
      <c r="A587" s="382" t="s">
        <v>828</v>
      </c>
      <c r="B587" s="383">
        <v>2018</v>
      </c>
      <c r="C587" s="384" t="s">
        <v>829</v>
      </c>
      <c r="D587" s="384" t="s">
        <v>521</v>
      </c>
      <c r="E587" s="384" t="s">
        <v>594</v>
      </c>
      <c r="F587" s="384" t="s">
        <v>712</v>
      </c>
      <c r="G587" s="263">
        <v>1007</v>
      </c>
      <c r="H587" s="263">
        <v>5131.0117</v>
      </c>
      <c r="I587" s="263">
        <v>20776</v>
      </c>
    </row>
    <row r="588" spans="1:9">
      <c r="A588" s="382" t="s">
        <v>828</v>
      </c>
      <c r="B588" s="383">
        <v>2019</v>
      </c>
      <c r="C588" s="384" t="s">
        <v>829</v>
      </c>
      <c r="D588" s="384" t="s">
        <v>521</v>
      </c>
      <c r="E588" s="384" t="s">
        <v>594</v>
      </c>
      <c r="F588" s="384" t="s">
        <v>712</v>
      </c>
      <c r="G588" s="263">
        <v>4920</v>
      </c>
      <c r="H588" s="263">
        <v>6578.8104000000003</v>
      </c>
      <c r="I588" s="263">
        <v>22561</v>
      </c>
    </row>
    <row r="589" spans="1:9">
      <c r="A589" s="382" t="s">
        <v>830</v>
      </c>
      <c r="B589" s="383">
        <v>2009</v>
      </c>
      <c r="C589" s="384" t="s">
        <v>530</v>
      </c>
      <c r="D589" s="384" t="s">
        <v>517</v>
      </c>
      <c r="E589" s="384" t="s">
        <v>580</v>
      </c>
      <c r="F589" s="384" t="s">
        <v>719</v>
      </c>
      <c r="G589" s="263">
        <v>223.3</v>
      </c>
      <c r="H589" s="263">
        <v>217.64</v>
      </c>
      <c r="I589" s="263">
        <v>2073</v>
      </c>
    </row>
    <row r="590" spans="1:9">
      <c r="A590" s="382" t="s">
        <v>830</v>
      </c>
      <c r="B590" s="383">
        <v>2010</v>
      </c>
      <c r="C590" s="384" t="s">
        <v>530</v>
      </c>
      <c r="D590" s="384" t="s">
        <v>517</v>
      </c>
      <c r="E590" s="384" t="s">
        <v>580</v>
      </c>
      <c r="F590" s="384" t="s">
        <v>719</v>
      </c>
      <c r="G590" s="263">
        <v>190</v>
      </c>
      <c r="H590" s="263">
        <v>225.1</v>
      </c>
      <c r="I590" s="263">
        <v>2209.1999999999998</v>
      </c>
    </row>
    <row r="591" spans="1:9">
      <c r="A591" s="382" t="s">
        <v>830</v>
      </c>
      <c r="B591" s="383">
        <v>2011</v>
      </c>
      <c r="C591" s="384" t="s">
        <v>530</v>
      </c>
      <c r="D591" s="384" t="s">
        <v>517</v>
      </c>
      <c r="E591" s="384" t="s">
        <v>580</v>
      </c>
      <c r="F591" s="384" t="s">
        <v>719</v>
      </c>
      <c r="G591" s="263">
        <v>169.6</v>
      </c>
      <c r="H591" s="263">
        <v>195.755</v>
      </c>
      <c r="I591" s="263">
        <v>2166.9</v>
      </c>
    </row>
    <row r="592" spans="1:9">
      <c r="A592" s="382" t="s">
        <v>830</v>
      </c>
      <c r="B592" s="383">
        <v>2012</v>
      </c>
      <c r="C592" s="384" t="s">
        <v>530</v>
      </c>
      <c r="D592" s="384" t="s">
        <v>517</v>
      </c>
      <c r="E592" s="384" t="s">
        <v>580</v>
      </c>
      <c r="F592" s="384" t="s">
        <v>719</v>
      </c>
      <c r="G592" s="263">
        <v>123.6</v>
      </c>
      <c r="H592" s="263">
        <v>198</v>
      </c>
      <c r="I592" s="263">
        <v>2303.5</v>
      </c>
    </row>
    <row r="593" spans="1:9">
      <c r="A593" s="382" t="s">
        <v>830</v>
      </c>
      <c r="B593" s="383">
        <v>2013</v>
      </c>
      <c r="C593" s="384" t="s">
        <v>530</v>
      </c>
      <c r="D593" s="384" t="s">
        <v>517</v>
      </c>
      <c r="E593" s="384" t="s">
        <v>580</v>
      </c>
      <c r="F593" s="384" t="s">
        <v>719</v>
      </c>
      <c r="G593" s="263">
        <v>212.1</v>
      </c>
      <c r="H593" s="263">
        <v>220.7</v>
      </c>
      <c r="I593" s="263">
        <v>2430.8000000000002</v>
      </c>
    </row>
    <row r="594" spans="1:9">
      <c r="A594" s="382" t="s">
        <v>830</v>
      </c>
      <c r="B594" s="383">
        <v>2014</v>
      </c>
      <c r="C594" s="384" t="s">
        <v>530</v>
      </c>
      <c r="D594" s="384" t="s">
        <v>517</v>
      </c>
      <c r="E594" s="384" t="s">
        <v>580</v>
      </c>
      <c r="F594" s="384" t="s">
        <v>719</v>
      </c>
      <c r="G594" s="263">
        <v>263</v>
      </c>
      <c r="H594" s="263">
        <v>263</v>
      </c>
      <c r="I594" s="263">
        <v>2558</v>
      </c>
    </row>
    <row r="595" spans="1:9">
      <c r="A595" s="382" t="s">
        <v>830</v>
      </c>
      <c r="B595" s="383">
        <v>2015</v>
      </c>
      <c r="C595" s="384" t="s">
        <v>530</v>
      </c>
      <c r="D595" s="384" t="s">
        <v>517</v>
      </c>
      <c r="E595" s="384" t="s">
        <v>580</v>
      </c>
      <c r="F595" s="384" t="s">
        <v>719</v>
      </c>
      <c r="G595" s="263">
        <v>287.10000000000002</v>
      </c>
      <c r="H595" s="263">
        <v>287.10000000000002</v>
      </c>
      <c r="I595" s="263">
        <v>2694.2</v>
      </c>
    </row>
    <row r="596" spans="1:9">
      <c r="A596" s="382" t="s">
        <v>830</v>
      </c>
      <c r="B596" s="383">
        <v>2016</v>
      </c>
      <c r="C596" s="384" t="s">
        <v>530</v>
      </c>
      <c r="D596" s="384" t="s">
        <v>517</v>
      </c>
      <c r="E596" s="384" t="s">
        <v>580</v>
      </c>
      <c r="F596" s="384" t="s">
        <v>719</v>
      </c>
      <c r="G596" s="263">
        <v>307.5</v>
      </c>
      <c r="H596" s="263">
        <v>316.62450000000001</v>
      </c>
      <c r="I596" s="263">
        <v>2897</v>
      </c>
    </row>
    <row r="597" spans="1:9">
      <c r="A597" s="382" t="s">
        <v>830</v>
      </c>
      <c r="B597" s="383">
        <v>2017</v>
      </c>
      <c r="C597" s="384" t="s">
        <v>530</v>
      </c>
      <c r="D597" s="384" t="s">
        <v>517</v>
      </c>
      <c r="E597" s="384" t="s">
        <v>580</v>
      </c>
      <c r="F597" s="384" t="s">
        <v>719</v>
      </c>
      <c r="G597" s="263">
        <v>326.8</v>
      </c>
      <c r="H597" s="263">
        <v>332.92500000000001</v>
      </c>
      <c r="I597" s="263">
        <v>4142.6000000000004</v>
      </c>
    </row>
    <row r="598" spans="1:9">
      <c r="A598" s="382" t="s">
        <v>830</v>
      </c>
      <c r="B598" s="383">
        <v>2018</v>
      </c>
      <c r="C598" s="384" t="s">
        <v>530</v>
      </c>
      <c r="D598" s="384" t="s">
        <v>517</v>
      </c>
      <c r="E598" s="384" t="s">
        <v>580</v>
      </c>
      <c r="F598" s="384" t="s">
        <v>719</v>
      </c>
      <c r="G598" s="263">
        <v>427.9</v>
      </c>
      <c r="H598" s="263">
        <v>445.66879999999998</v>
      </c>
      <c r="I598" s="263">
        <v>4329.8999999999996</v>
      </c>
    </row>
    <row r="599" spans="1:9">
      <c r="A599" s="382" t="s">
        <v>830</v>
      </c>
      <c r="B599" s="383">
        <v>2019</v>
      </c>
      <c r="C599" s="384" t="s">
        <v>530</v>
      </c>
      <c r="D599" s="384" t="s">
        <v>517</v>
      </c>
      <c r="E599" s="384" t="s">
        <v>580</v>
      </c>
      <c r="F599" s="384" t="s">
        <v>719</v>
      </c>
      <c r="G599" s="263">
        <v>482.1</v>
      </c>
      <c r="H599" s="263">
        <v>486.9785</v>
      </c>
      <c r="I599" s="263">
        <v>4362.2</v>
      </c>
    </row>
    <row r="600" spans="1:9">
      <c r="A600" s="382" t="s">
        <v>831</v>
      </c>
      <c r="B600" s="383">
        <v>2009</v>
      </c>
      <c r="C600" s="384" t="s">
        <v>531</v>
      </c>
      <c r="D600" s="384" t="s">
        <v>521</v>
      </c>
      <c r="E600" s="384" t="s">
        <v>581</v>
      </c>
      <c r="F600" s="384" t="s">
        <v>719</v>
      </c>
      <c r="G600" s="263">
        <v>-1025</v>
      </c>
      <c r="H600" s="263">
        <v>768.45</v>
      </c>
      <c r="I600" s="263">
        <v>8188</v>
      </c>
    </row>
    <row r="601" spans="1:9">
      <c r="A601" s="382" t="s">
        <v>831</v>
      </c>
      <c r="B601" s="383">
        <v>2010</v>
      </c>
      <c r="C601" s="384" t="s">
        <v>531</v>
      </c>
      <c r="D601" s="384" t="s">
        <v>521</v>
      </c>
      <c r="E601" s="384" t="s">
        <v>581</v>
      </c>
      <c r="F601" s="384" t="s">
        <v>719</v>
      </c>
      <c r="G601" s="263">
        <v>-1065</v>
      </c>
      <c r="H601" s="263">
        <v>680.8</v>
      </c>
      <c r="I601" s="263">
        <v>7806</v>
      </c>
    </row>
    <row r="602" spans="1:9">
      <c r="A602" s="382" t="s">
        <v>831</v>
      </c>
      <c r="B602" s="383">
        <v>2011</v>
      </c>
      <c r="C602" s="384" t="s">
        <v>531</v>
      </c>
      <c r="D602" s="384" t="s">
        <v>521</v>
      </c>
      <c r="E602" s="384" t="s">
        <v>581</v>
      </c>
      <c r="F602" s="384" t="s">
        <v>719</v>
      </c>
      <c r="G602" s="263">
        <v>441</v>
      </c>
      <c r="H602" s="263">
        <v>678</v>
      </c>
      <c r="I602" s="263">
        <v>7622</v>
      </c>
    </row>
    <row r="603" spans="1:9">
      <c r="A603" s="382" t="s">
        <v>831</v>
      </c>
      <c r="B603" s="383">
        <v>2012</v>
      </c>
      <c r="C603" s="384" t="s">
        <v>531</v>
      </c>
      <c r="D603" s="384" t="s">
        <v>521</v>
      </c>
      <c r="E603" s="384" t="s">
        <v>581</v>
      </c>
      <c r="F603" s="384" t="s">
        <v>719</v>
      </c>
      <c r="G603" s="263">
        <v>-4068</v>
      </c>
      <c r="H603" s="263">
        <v>564.35</v>
      </c>
      <c r="I603" s="263">
        <v>7249</v>
      </c>
    </row>
    <row r="604" spans="1:9">
      <c r="A604" s="382" t="s">
        <v>831</v>
      </c>
      <c r="B604" s="383">
        <v>2013</v>
      </c>
      <c r="C604" s="384" t="s">
        <v>531</v>
      </c>
      <c r="D604" s="384" t="s">
        <v>521</v>
      </c>
      <c r="E604" s="384" t="s">
        <v>581</v>
      </c>
      <c r="F604" s="384" t="s">
        <v>719</v>
      </c>
      <c r="G604" s="263">
        <v>-121</v>
      </c>
      <c r="H604" s="263">
        <v>584.70000000000005</v>
      </c>
      <c r="I604" s="263">
        <v>7143</v>
      </c>
    </row>
    <row r="605" spans="1:9">
      <c r="A605" s="382" t="s">
        <v>831</v>
      </c>
      <c r="B605" s="383">
        <v>2014</v>
      </c>
      <c r="C605" s="384" t="s">
        <v>531</v>
      </c>
      <c r="D605" s="384" t="s">
        <v>521</v>
      </c>
      <c r="E605" s="384" t="s">
        <v>581</v>
      </c>
      <c r="F605" s="384" t="s">
        <v>719</v>
      </c>
      <c r="G605" s="263">
        <v>-119</v>
      </c>
      <c r="H605" s="263">
        <v>663.4</v>
      </c>
      <c r="I605" s="263">
        <v>7380</v>
      </c>
    </row>
    <row r="606" spans="1:9">
      <c r="A606" s="382" t="s">
        <v>831</v>
      </c>
      <c r="B606" s="383">
        <v>2015</v>
      </c>
      <c r="C606" s="384" t="s">
        <v>531</v>
      </c>
      <c r="D606" s="384" t="s">
        <v>521</v>
      </c>
      <c r="E606" s="384" t="s">
        <v>581</v>
      </c>
      <c r="F606" s="384" t="s">
        <v>719</v>
      </c>
      <c r="G606" s="263">
        <v>-239</v>
      </c>
      <c r="H606" s="263">
        <v>826.85</v>
      </c>
      <c r="I606" s="263">
        <v>7477</v>
      </c>
    </row>
    <row r="607" spans="1:9">
      <c r="A607" s="382" t="s">
        <v>831</v>
      </c>
      <c r="B607" s="383">
        <v>2016</v>
      </c>
      <c r="C607" s="384" t="s">
        <v>531</v>
      </c>
      <c r="D607" s="384" t="s">
        <v>521</v>
      </c>
      <c r="E607" s="384" t="s">
        <v>581</v>
      </c>
      <c r="F607" s="384" t="s">
        <v>719</v>
      </c>
      <c r="G607" s="263">
        <v>347</v>
      </c>
      <c r="H607" s="263">
        <v>1048.8499999999999</v>
      </c>
      <c r="I607" s="263">
        <v>8386</v>
      </c>
    </row>
    <row r="608" spans="1:9">
      <c r="A608" s="382" t="s">
        <v>831</v>
      </c>
      <c r="B608" s="383">
        <v>2017</v>
      </c>
      <c r="C608" s="384" t="s">
        <v>531</v>
      </c>
      <c r="D608" s="384" t="s">
        <v>521</v>
      </c>
      <c r="E608" s="384" t="s">
        <v>581</v>
      </c>
      <c r="F608" s="384" t="s">
        <v>719</v>
      </c>
      <c r="G608" s="263">
        <v>104</v>
      </c>
      <c r="H608" s="263">
        <v>1320.8</v>
      </c>
      <c r="I608" s="263">
        <v>9048</v>
      </c>
    </row>
    <row r="609" spans="1:9">
      <c r="A609" s="382" t="s">
        <v>831</v>
      </c>
      <c r="B609" s="383">
        <v>2018</v>
      </c>
      <c r="C609" s="384" t="s">
        <v>531</v>
      </c>
      <c r="D609" s="384" t="s">
        <v>521</v>
      </c>
      <c r="E609" s="384" t="s">
        <v>581</v>
      </c>
      <c r="F609" s="384" t="s">
        <v>719</v>
      </c>
      <c r="G609" s="263">
        <v>1671</v>
      </c>
      <c r="H609" s="263">
        <v>1541</v>
      </c>
      <c r="I609" s="263">
        <v>9823</v>
      </c>
    </row>
    <row r="610" spans="1:9">
      <c r="A610" s="382" t="s">
        <v>832</v>
      </c>
      <c r="B610" s="383">
        <v>2009</v>
      </c>
      <c r="C610" s="384" t="s">
        <v>833</v>
      </c>
      <c r="D610" s="384" t="s">
        <v>524</v>
      </c>
      <c r="E610" s="384" t="s">
        <v>795</v>
      </c>
      <c r="F610" s="384" t="s">
        <v>712</v>
      </c>
      <c r="G610" s="263">
        <v>27</v>
      </c>
      <c r="H610" s="263">
        <v>100.255</v>
      </c>
      <c r="I610" s="263">
        <v>3961.8</v>
      </c>
    </row>
    <row r="611" spans="1:9">
      <c r="A611" s="382" t="s">
        <v>832</v>
      </c>
      <c r="B611" s="383">
        <v>2010</v>
      </c>
      <c r="C611" s="384" t="s">
        <v>833</v>
      </c>
      <c r="D611" s="384" t="s">
        <v>524</v>
      </c>
      <c r="E611" s="384" t="s">
        <v>795</v>
      </c>
      <c r="F611" s="384" t="s">
        <v>712</v>
      </c>
      <c r="G611" s="263">
        <v>377.4</v>
      </c>
      <c r="H611" s="263">
        <v>474.5</v>
      </c>
      <c r="I611" s="263">
        <v>5652.8</v>
      </c>
    </row>
    <row r="612" spans="1:9">
      <c r="A612" s="382" t="s">
        <v>832</v>
      </c>
      <c r="B612" s="383">
        <v>2011</v>
      </c>
      <c r="C612" s="384" t="s">
        <v>833</v>
      </c>
      <c r="D612" s="384" t="s">
        <v>524</v>
      </c>
      <c r="E612" s="384" t="s">
        <v>795</v>
      </c>
      <c r="F612" s="384" t="s">
        <v>712</v>
      </c>
      <c r="G612" s="263">
        <v>550.1</v>
      </c>
      <c r="H612" s="263">
        <v>570.44680000000005</v>
      </c>
      <c r="I612" s="263">
        <v>7114.7</v>
      </c>
    </row>
    <row r="613" spans="1:9">
      <c r="A613" s="382" t="s">
        <v>832</v>
      </c>
      <c r="B613" s="383">
        <v>2012</v>
      </c>
      <c r="C613" s="384" t="s">
        <v>833</v>
      </c>
      <c r="D613" s="384" t="s">
        <v>524</v>
      </c>
      <c r="E613" s="384" t="s">
        <v>795</v>
      </c>
      <c r="F613" s="384" t="s">
        <v>712</v>
      </c>
      <c r="G613" s="263">
        <v>500.9</v>
      </c>
      <c r="H613" s="263">
        <v>565.92999999999995</v>
      </c>
      <c r="I613" s="263">
        <v>7183.2</v>
      </c>
    </row>
    <row r="614" spans="1:9">
      <c r="A614" s="382" t="s">
        <v>832</v>
      </c>
      <c r="B614" s="383">
        <v>2013</v>
      </c>
      <c r="C614" s="384" t="s">
        <v>833</v>
      </c>
      <c r="D614" s="384" t="s">
        <v>524</v>
      </c>
      <c r="E614" s="384" t="s">
        <v>795</v>
      </c>
      <c r="F614" s="384" t="s">
        <v>712</v>
      </c>
      <c r="G614" s="263">
        <v>624.29999999999995</v>
      </c>
      <c r="H614" s="263">
        <v>670.56740000000002</v>
      </c>
      <c r="I614" s="263">
        <v>7436.6</v>
      </c>
    </row>
    <row r="615" spans="1:9">
      <c r="A615" s="382" t="s">
        <v>832</v>
      </c>
      <c r="B615" s="383">
        <v>2014</v>
      </c>
      <c r="C615" s="384" t="s">
        <v>833</v>
      </c>
      <c r="D615" s="384" t="s">
        <v>524</v>
      </c>
      <c r="E615" s="384" t="s">
        <v>795</v>
      </c>
      <c r="F615" s="384" t="s">
        <v>712</v>
      </c>
      <c r="G615" s="263">
        <v>655.8</v>
      </c>
      <c r="H615" s="263">
        <v>749.21190000000001</v>
      </c>
      <c r="I615" s="263">
        <v>8305.1</v>
      </c>
    </row>
    <row r="616" spans="1:9">
      <c r="A616" s="382" t="s">
        <v>832</v>
      </c>
      <c r="B616" s="383">
        <v>2015</v>
      </c>
      <c r="C616" s="384" t="s">
        <v>833</v>
      </c>
      <c r="D616" s="384" t="s">
        <v>524</v>
      </c>
      <c r="E616" s="384" t="s">
        <v>795</v>
      </c>
      <c r="F616" s="384" t="s">
        <v>712</v>
      </c>
      <c r="G616" s="263">
        <v>609.70000000000005</v>
      </c>
      <c r="H616" s="263">
        <v>672.6309</v>
      </c>
      <c r="I616" s="263">
        <v>8023.2</v>
      </c>
    </row>
    <row r="617" spans="1:9">
      <c r="A617" s="382" t="s">
        <v>832</v>
      </c>
      <c r="B617" s="383">
        <v>2016</v>
      </c>
      <c r="C617" s="384" t="s">
        <v>833</v>
      </c>
      <c r="D617" s="384" t="s">
        <v>524</v>
      </c>
      <c r="E617" s="384" t="s">
        <v>795</v>
      </c>
      <c r="F617" s="384" t="s">
        <v>712</v>
      </c>
      <c r="G617" s="263">
        <v>595</v>
      </c>
      <c r="H617" s="263">
        <v>709.12379999999996</v>
      </c>
      <c r="I617" s="263">
        <v>9071</v>
      </c>
    </row>
    <row r="618" spans="1:9">
      <c r="A618" s="382" t="s">
        <v>832</v>
      </c>
      <c r="B618" s="383">
        <v>2017</v>
      </c>
      <c r="C618" s="384" t="s">
        <v>833</v>
      </c>
      <c r="D618" s="384" t="s">
        <v>524</v>
      </c>
      <c r="E618" s="384" t="s">
        <v>795</v>
      </c>
      <c r="F618" s="384" t="s">
        <v>712</v>
      </c>
      <c r="G618" s="263">
        <v>439.9</v>
      </c>
      <c r="H618" s="263">
        <v>824.13139999999999</v>
      </c>
      <c r="I618" s="263">
        <v>9799.2999999999993</v>
      </c>
    </row>
    <row r="619" spans="1:9">
      <c r="A619" s="382" t="s">
        <v>832</v>
      </c>
      <c r="B619" s="383">
        <v>2018</v>
      </c>
      <c r="C619" s="384" t="s">
        <v>833</v>
      </c>
      <c r="D619" s="384" t="s">
        <v>524</v>
      </c>
      <c r="E619" s="384" t="s">
        <v>795</v>
      </c>
      <c r="F619" s="384" t="s">
        <v>712</v>
      </c>
      <c r="G619" s="263">
        <v>930.7</v>
      </c>
      <c r="H619" s="263">
        <v>932.13369999999998</v>
      </c>
      <c r="I619" s="263">
        <v>10529.6</v>
      </c>
    </row>
    <row r="620" spans="1:9">
      <c r="A620" s="382" t="s">
        <v>834</v>
      </c>
      <c r="B620" s="383">
        <v>2009</v>
      </c>
      <c r="C620" s="384" t="s">
        <v>835</v>
      </c>
      <c r="D620" s="384" t="s">
        <v>736</v>
      </c>
      <c r="E620" s="384" t="s">
        <v>737</v>
      </c>
      <c r="F620" s="384" t="s">
        <v>712</v>
      </c>
      <c r="G620" s="263">
        <v>978.4</v>
      </c>
      <c r="H620" s="263">
        <v>653.75</v>
      </c>
      <c r="I620" s="263">
        <v>12348.6</v>
      </c>
    </row>
    <row r="621" spans="1:9">
      <c r="A621" s="382" t="s">
        <v>834</v>
      </c>
      <c r="B621" s="383">
        <v>2010</v>
      </c>
      <c r="C621" s="384" t="s">
        <v>835</v>
      </c>
      <c r="D621" s="384" t="s">
        <v>736</v>
      </c>
      <c r="E621" s="384" t="s">
        <v>737</v>
      </c>
      <c r="F621" s="384" t="s">
        <v>712</v>
      </c>
      <c r="G621" s="263">
        <v>613.5</v>
      </c>
      <c r="H621" s="263">
        <v>612.03499999999997</v>
      </c>
      <c r="I621" s="263">
        <v>12014.9</v>
      </c>
    </row>
    <row r="622" spans="1:9">
      <c r="A622" s="382" t="s">
        <v>834</v>
      </c>
      <c r="B622" s="383">
        <v>2011</v>
      </c>
      <c r="C622" s="384" t="s">
        <v>835</v>
      </c>
      <c r="D622" s="384" t="s">
        <v>736</v>
      </c>
      <c r="E622" s="384" t="s">
        <v>737</v>
      </c>
      <c r="F622" s="384" t="s">
        <v>712</v>
      </c>
      <c r="G622" s="263">
        <v>817.6</v>
      </c>
      <c r="H622" s="263">
        <v>770.38499999999999</v>
      </c>
      <c r="I622" s="263">
        <v>12386.1</v>
      </c>
    </row>
    <row r="623" spans="1:9">
      <c r="A623" s="382" t="s">
        <v>834</v>
      </c>
      <c r="B623" s="383">
        <v>2012</v>
      </c>
      <c r="C623" s="384" t="s">
        <v>835</v>
      </c>
      <c r="D623" s="384" t="s">
        <v>736</v>
      </c>
      <c r="E623" s="384" t="s">
        <v>737</v>
      </c>
      <c r="F623" s="384" t="s">
        <v>712</v>
      </c>
      <c r="G623" s="263">
        <v>467.9</v>
      </c>
      <c r="H623" s="263">
        <v>766.66200000000003</v>
      </c>
      <c r="I623" s="263">
        <v>13331.1</v>
      </c>
    </row>
    <row r="624" spans="1:9">
      <c r="A624" s="382" t="s">
        <v>834</v>
      </c>
      <c r="B624" s="383">
        <v>2013</v>
      </c>
      <c r="C624" s="384" t="s">
        <v>835</v>
      </c>
      <c r="D624" s="384" t="s">
        <v>736</v>
      </c>
      <c r="E624" s="384" t="s">
        <v>737</v>
      </c>
      <c r="F624" s="384" t="s">
        <v>712</v>
      </c>
      <c r="G624" s="263">
        <v>773.9</v>
      </c>
      <c r="H624" s="263">
        <v>788.06799999999998</v>
      </c>
      <c r="I624" s="263">
        <v>13469.3</v>
      </c>
    </row>
    <row r="625" spans="1:9">
      <c r="A625" s="382" t="s">
        <v>834</v>
      </c>
      <c r="B625" s="383">
        <v>2014</v>
      </c>
      <c r="C625" s="384" t="s">
        <v>835</v>
      </c>
      <c r="D625" s="384" t="s">
        <v>736</v>
      </c>
      <c r="E625" s="384" t="s">
        <v>737</v>
      </c>
      <c r="F625" s="384" t="s">
        <v>712</v>
      </c>
      <c r="G625" s="263">
        <v>303.10000000000002</v>
      </c>
      <c r="H625" s="263">
        <v>1270.425</v>
      </c>
      <c r="I625" s="263">
        <v>11838.2</v>
      </c>
    </row>
    <row r="626" spans="1:9">
      <c r="A626" s="382" t="s">
        <v>834</v>
      </c>
      <c r="B626" s="383">
        <v>2015</v>
      </c>
      <c r="C626" s="384" t="s">
        <v>835</v>
      </c>
      <c r="D626" s="384" t="s">
        <v>736</v>
      </c>
      <c r="E626" s="384" t="s">
        <v>737</v>
      </c>
      <c r="F626" s="384" t="s">
        <v>712</v>
      </c>
      <c r="G626" s="263">
        <v>-252.6</v>
      </c>
      <c r="H626" s="263">
        <v>535.5</v>
      </c>
      <c r="I626" s="263">
        <v>9034</v>
      </c>
    </row>
    <row r="627" spans="1:9">
      <c r="A627" s="382" t="s">
        <v>834</v>
      </c>
      <c r="B627" s="383">
        <v>2016</v>
      </c>
      <c r="C627" s="384" t="s">
        <v>835</v>
      </c>
      <c r="D627" s="384" t="s">
        <v>736</v>
      </c>
      <c r="E627" s="384" t="s">
        <v>737</v>
      </c>
      <c r="F627" s="384" t="s">
        <v>712</v>
      </c>
      <c r="G627" s="263">
        <v>-677</v>
      </c>
      <c r="H627" s="263">
        <v>565.18499999999995</v>
      </c>
      <c r="I627" s="263">
        <v>8664.1</v>
      </c>
    </row>
    <row r="628" spans="1:9">
      <c r="A628" s="382" t="s">
        <v>834</v>
      </c>
      <c r="B628" s="383">
        <v>2017</v>
      </c>
      <c r="C628" s="384" t="s">
        <v>835</v>
      </c>
      <c r="D628" s="384" t="s">
        <v>736</v>
      </c>
      <c r="E628" s="384" t="s">
        <v>737</v>
      </c>
      <c r="F628" s="384" t="s">
        <v>712</v>
      </c>
      <c r="G628" s="263">
        <v>639.29999999999995</v>
      </c>
      <c r="H628" s="263">
        <v>834.88</v>
      </c>
      <c r="I628" s="263">
        <v>7826.9</v>
      </c>
    </row>
    <row r="629" spans="1:9">
      <c r="A629" s="382" t="s">
        <v>834</v>
      </c>
      <c r="B629" s="383">
        <v>2018</v>
      </c>
      <c r="C629" s="384" t="s">
        <v>835</v>
      </c>
      <c r="D629" s="384" t="s">
        <v>736</v>
      </c>
      <c r="E629" s="384" t="s">
        <v>737</v>
      </c>
      <c r="F629" s="384" t="s">
        <v>712</v>
      </c>
      <c r="G629" s="263">
        <v>808.4</v>
      </c>
      <c r="H629" s="263">
        <v>861.1</v>
      </c>
      <c r="I629" s="263">
        <v>7938.3</v>
      </c>
    </row>
    <row r="630" spans="1:9">
      <c r="A630" s="382" t="s">
        <v>834</v>
      </c>
      <c r="B630" s="383">
        <v>2019</v>
      </c>
      <c r="C630" s="384" t="s">
        <v>835</v>
      </c>
      <c r="D630" s="384" t="s">
        <v>736</v>
      </c>
      <c r="E630" s="384" t="s">
        <v>737</v>
      </c>
      <c r="F630" s="384" t="s">
        <v>712</v>
      </c>
      <c r="G630" s="263">
        <v>678.3</v>
      </c>
      <c r="H630" s="263">
        <v>921.5</v>
      </c>
      <c r="I630" s="263">
        <v>9538.4</v>
      </c>
    </row>
    <row r="631" spans="1:9">
      <c r="A631" s="382" t="s">
        <v>836</v>
      </c>
      <c r="B631" s="383">
        <v>2009</v>
      </c>
      <c r="C631" s="384" t="s">
        <v>837</v>
      </c>
      <c r="D631" s="384" t="s">
        <v>521</v>
      </c>
      <c r="E631" s="384" t="s">
        <v>724</v>
      </c>
      <c r="F631" s="384" t="s">
        <v>712</v>
      </c>
      <c r="G631" s="263">
        <v>1151.5999999999999</v>
      </c>
      <c r="H631" s="263">
        <v>815.9</v>
      </c>
      <c r="I631" s="263">
        <v>95991.5</v>
      </c>
    </row>
    <row r="632" spans="1:9">
      <c r="A632" s="382" t="s">
        <v>836</v>
      </c>
      <c r="B632" s="383">
        <v>2010</v>
      </c>
      <c r="C632" s="384" t="s">
        <v>837</v>
      </c>
      <c r="D632" s="384" t="s">
        <v>521</v>
      </c>
      <c r="E632" s="384" t="s">
        <v>724</v>
      </c>
      <c r="F632" s="384" t="s">
        <v>712</v>
      </c>
      <c r="G632" s="263">
        <v>642.20000000000005</v>
      </c>
      <c r="H632" s="263">
        <v>636.57000000000005</v>
      </c>
      <c r="I632" s="263">
        <v>98502.8</v>
      </c>
    </row>
    <row r="633" spans="1:9">
      <c r="A633" s="382" t="s">
        <v>836</v>
      </c>
      <c r="B633" s="383">
        <v>2011</v>
      </c>
      <c r="C633" s="384" t="s">
        <v>837</v>
      </c>
      <c r="D633" s="384" t="s">
        <v>521</v>
      </c>
      <c r="E633" s="384" t="s">
        <v>724</v>
      </c>
      <c r="F633" s="384" t="s">
        <v>712</v>
      </c>
      <c r="G633" s="263">
        <v>959</v>
      </c>
      <c r="H633" s="263">
        <v>941.1</v>
      </c>
      <c r="I633" s="263">
        <v>102644.2</v>
      </c>
    </row>
    <row r="634" spans="1:9">
      <c r="A634" s="382" t="s">
        <v>836</v>
      </c>
      <c r="B634" s="383">
        <v>2012</v>
      </c>
      <c r="C634" s="384" t="s">
        <v>837</v>
      </c>
      <c r="D634" s="384" t="s">
        <v>521</v>
      </c>
      <c r="E634" s="384" t="s">
        <v>724</v>
      </c>
      <c r="F634" s="384" t="s">
        <v>712</v>
      </c>
      <c r="G634" s="263">
        <v>1069</v>
      </c>
      <c r="H634" s="263">
        <v>1120</v>
      </c>
      <c r="I634" s="263">
        <v>107552</v>
      </c>
    </row>
    <row r="635" spans="1:9">
      <c r="A635" s="382" t="s">
        <v>836</v>
      </c>
      <c r="B635" s="383">
        <v>2013</v>
      </c>
      <c r="C635" s="384" t="s">
        <v>837</v>
      </c>
      <c r="D635" s="384" t="s">
        <v>521</v>
      </c>
      <c r="E635" s="384" t="s">
        <v>724</v>
      </c>
      <c r="F635" s="384" t="s">
        <v>712</v>
      </c>
      <c r="G635" s="263">
        <v>334</v>
      </c>
      <c r="H635" s="263">
        <v>1210</v>
      </c>
      <c r="I635" s="263">
        <v>101093</v>
      </c>
    </row>
    <row r="636" spans="1:9">
      <c r="A636" s="382" t="s">
        <v>836</v>
      </c>
      <c r="B636" s="383">
        <v>2014</v>
      </c>
      <c r="C636" s="384" t="s">
        <v>837</v>
      </c>
      <c r="D636" s="384" t="s">
        <v>521</v>
      </c>
      <c r="E636" s="384" t="s">
        <v>724</v>
      </c>
      <c r="F636" s="384" t="s">
        <v>712</v>
      </c>
      <c r="G636" s="263">
        <v>1166</v>
      </c>
      <c r="H636" s="263">
        <v>1303.2</v>
      </c>
      <c r="I636" s="263">
        <v>91084</v>
      </c>
    </row>
    <row r="637" spans="1:9">
      <c r="A637" s="382" t="s">
        <v>836</v>
      </c>
      <c r="B637" s="383">
        <v>2015</v>
      </c>
      <c r="C637" s="384" t="s">
        <v>837</v>
      </c>
      <c r="D637" s="384" t="s">
        <v>521</v>
      </c>
      <c r="E637" s="384" t="s">
        <v>724</v>
      </c>
      <c r="F637" s="384" t="s">
        <v>712</v>
      </c>
      <c r="G637" s="263">
        <v>1215</v>
      </c>
      <c r="H637" s="263">
        <v>1346.5</v>
      </c>
      <c r="I637" s="263">
        <v>102531</v>
      </c>
    </row>
    <row r="638" spans="1:9">
      <c r="A638" s="382" t="s">
        <v>836</v>
      </c>
      <c r="B638" s="383">
        <v>2016</v>
      </c>
      <c r="C638" s="384" t="s">
        <v>837</v>
      </c>
      <c r="D638" s="384" t="s">
        <v>521</v>
      </c>
      <c r="E638" s="384" t="s">
        <v>724</v>
      </c>
      <c r="F638" s="384" t="s">
        <v>712</v>
      </c>
      <c r="G638" s="263">
        <v>1427</v>
      </c>
      <c r="H638" s="263">
        <v>1483.6</v>
      </c>
      <c r="I638" s="263">
        <v>121546</v>
      </c>
    </row>
    <row r="639" spans="1:9">
      <c r="A639" s="382" t="s">
        <v>836</v>
      </c>
      <c r="B639" s="383">
        <v>2017</v>
      </c>
      <c r="C639" s="384" t="s">
        <v>837</v>
      </c>
      <c r="D639" s="384" t="s">
        <v>521</v>
      </c>
      <c r="E639" s="384" t="s">
        <v>724</v>
      </c>
      <c r="F639" s="384" t="s">
        <v>712</v>
      </c>
      <c r="G639" s="263">
        <v>1288</v>
      </c>
      <c r="H639" s="263">
        <v>1454.7</v>
      </c>
      <c r="I639" s="263">
        <v>129976</v>
      </c>
    </row>
    <row r="640" spans="1:9">
      <c r="A640" s="382" t="s">
        <v>836</v>
      </c>
      <c r="B640" s="383">
        <v>2018</v>
      </c>
      <c r="C640" s="384" t="s">
        <v>837</v>
      </c>
      <c r="D640" s="384" t="s">
        <v>521</v>
      </c>
      <c r="E640" s="384" t="s">
        <v>724</v>
      </c>
      <c r="F640" s="384" t="s">
        <v>712</v>
      </c>
      <c r="G640" s="263">
        <v>256</v>
      </c>
      <c r="H640" s="263">
        <v>731.23500000000001</v>
      </c>
      <c r="I640" s="263">
        <v>136809</v>
      </c>
    </row>
    <row r="641" spans="1:9">
      <c r="A641" s="382" t="s">
        <v>836</v>
      </c>
      <c r="B641" s="383">
        <v>2019</v>
      </c>
      <c r="C641" s="384" t="s">
        <v>837</v>
      </c>
      <c r="D641" s="384" t="s">
        <v>521</v>
      </c>
      <c r="E641" s="384" t="s">
        <v>724</v>
      </c>
      <c r="F641" s="384" t="s">
        <v>712</v>
      </c>
      <c r="G641" s="263">
        <v>1363</v>
      </c>
      <c r="H641" s="263">
        <v>1118.3699999999999</v>
      </c>
      <c r="I641" s="263">
        <v>145534</v>
      </c>
    </row>
    <row r="642" spans="1:9">
      <c r="A642" s="382" t="s">
        <v>838</v>
      </c>
      <c r="B642" s="383">
        <v>2009</v>
      </c>
      <c r="C642" s="384" t="s">
        <v>839</v>
      </c>
      <c r="D642" s="384" t="s">
        <v>6</v>
      </c>
      <c r="E642" s="384" t="s">
        <v>840</v>
      </c>
      <c r="F642" s="384" t="s">
        <v>712</v>
      </c>
      <c r="G642" s="263">
        <v>895</v>
      </c>
      <c r="H642" s="263">
        <v>1298.6500000000001</v>
      </c>
      <c r="I642" s="263">
        <v>32396</v>
      </c>
    </row>
    <row r="643" spans="1:9">
      <c r="A643" s="382" t="s">
        <v>838</v>
      </c>
      <c r="B643" s="383">
        <v>2010</v>
      </c>
      <c r="C643" s="384" t="s">
        <v>839</v>
      </c>
      <c r="D643" s="384" t="s">
        <v>6</v>
      </c>
      <c r="E643" s="384" t="s">
        <v>840</v>
      </c>
      <c r="F643" s="384" t="s">
        <v>712</v>
      </c>
      <c r="G643" s="263">
        <v>2700</v>
      </c>
      <c r="H643" s="263">
        <v>2826.4</v>
      </c>
      <c r="I643" s="263">
        <v>42588</v>
      </c>
    </row>
    <row r="644" spans="1:9">
      <c r="A644" s="382" t="s">
        <v>838</v>
      </c>
      <c r="B644" s="383">
        <v>2011</v>
      </c>
      <c r="C644" s="384" t="s">
        <v>839</v>
      </c>
      <c r="D644" s="384" t="s">
        <v>6</v>
      </c>
      <c r="E644" s="384" t="s">
        <v>840</v>
      </c>
      <c r="F644" s="384" t="s">
        <v>712</v>
      </c>
      <c r="G644" s="263">
        <v>4928</v>
      </c>
      <c r="H644" s="263">
        <v>5424.6</v>
      </c>
      <c r="I644" s="263">
        <v>60138</v>
      </c>
    </row>
    <row r="645" spans="1:9">
      <c r="A645" s="382" t="s">
        <v>838</v>
      </c>
      <c r="B645" s="383">
        <v>2012</v>
      </c>
      <c r="C645" s="384" t="s">
        <v>839</v>
      </c>
      <c r="D645" s="384" t="s">
        <v>6</v>
      </c>
      <c r="E645" s="384" t="s">
        <v>840</v>
      </c>
      <c r="F645" s="384" t="s">
        <v>712</v>
      </c>
      <c r="G645" s="263">
        <v>5681</v>
      </c>
      <c r="H645" s="263">
        <v>5727</v>
      </c>
      <c r="I645" s="263">
        <v>65875</v>
      </c>
    </row>
    <row r="646" spans="1:9">
      <c r="A646" s="382" t="s">
        <v>838</v>
      </c>
      <c r="B646" s="383">
        <v>2013</v>
      </c>
      <c r="C646" s="384" t="s">
        <v>839</v>
      </c>
      <c r="D646" s="384" t="s">
        <v>6</v>
      </c>
      <c r="E646" s="384" t="s">
        <v>840</v>
      </c>
      <c r="F646" s="384" t="s">
        <v>712</v>
      </c>
      <c r="G646" s="263">
        <v>3789</v>
      </c>
      <c r="H646" s="263">
        <v>3680.15</v>
      </c>
      <c r="I646" s="263">
        <v>55656</v>
      </c>
    </row>
    <row r="647" spans="1:9">
      <c r="A647" s="382" t="s">
        <v>838</v>
      </c>
      <c r="B647" s="383">
        <v>2014</v>
      </c>
      <c r="C647" s="384" t="s">
        <v>839</v>
      </c>
      <c r="D647" s="384" t="s">
        <v>6</v>
      </c>
      <c r="E647" s="384" t="s">
        <v>840</v>
      </c>
      <c r="F647" s="384" t="s">
        <v>712</v>
      </c>
      <c r="G647" s="263">
        <v>2452</v>
      </c>
      <c r="H647" s="263">
        <v>4496.1000000000004</v>
      </c>
      <c r="I647" s="263">
        <v>55184</v>
      </c>
    </row>
    <row r="648" spans="1:9">
      <c r="A648" s="382" t="s">
        <v>838</v>
      </c>
      <c r="B648" s="383">
        <v>2015</v>
      </c>
      <c r="C648" s="384" t="s">
        <v>839</v>
      </c>
      <c r="D648" s="384" t="s">
        <v>6</v>
      </c>
      <c r="E648" s="384" t="s">
        <v>840</v>
      </c>
      <c r="F648" s="384" t="s">
        <v>712</v>
      </c>
      <c r="G648" s="263">
        <v>2512</v>
      </c>
      <c r="H648" s="263">
        <v>3215.5210000000002</v>
      </c>
      <c r="I648" s="263">
        <v>47011</v>
      </c>
    </row>
    <row r="649" spans="1:9">
      <c r="A649" s="382" t="s">
        <v>838</v>
      </c>
      <c r="B649" s="383">
        <v>2016</v>
      </c>
      <c r="C649" s="384" t="s">
        <v>839</v>
      </c>
      <c r="D649" s="384" t="s">
        <v>6</v>
      </c>
      <c r="E649" s="384" t="s">
        <v>840</v>
      </c>
      <c r="F649" s="384" t="s">
        <v>712</v>
      </c>
      <c r="G649" s="263">
        <v>-67</v>
      </c>
      <c r="H649" s="263">
        <v>1916.35</v>
      </c>
      <c r="I649" s="263">
        <v>38537</v>
      </c>
    </row>
    <row r="650" spans="1:9">
      <c r="A650" s="382" t="s">
        <v>838</v>
      </c>
      <c r="B650" s="383">
        <v>2017</v>
      </c>
      <c r="C650" s="384" t="s">
        <v>839</v>
      </c>
      <c r="D650" s="384" t="s">
        <v>6</v>
      </c>
      <c r="E650" s="384" t="s">
        <v>840</v>
      </c>
      <c r="F650" s="384" t="s">
        <v>712</v>
      </c>
      <c r="G650" s="263">
        <v>754</v>
      </c>
      <c r="H650" s="263">
        <v>4122.7049999999999</v>
      </c>
      <c r="I650" s="263">
        <v>45462</v>
      </c>
    </row>
    <row r="651" spans="1:9">
      <c r="A651" s="382" t="s">
        <v>838</v>
      </c>
      <c r="B651" s="383">
        <v>2018</v>
      </c>
      <c r="C651" s="384" t="s">
        <v>839</v>
      </c>
      <c r="D651" s="384" t="s">
        <v>6</v>
      </c>
      <c r="E651" s="384" t="s">
        <v>840</v>
      </c>
      <c r="F651" s="384" t="s">
        <v>712</v>
      </c>
      <c r="G651" s="263">
        <v>6147</v>
      </c>
      <c r="H651" s="263">
        <v>6817.3159999999998</v>
      </c>
      <c r="I651" s="263">
        <v>54722</v>
      </c>
    </row>
    <row r="652" spans="1:9">
      <c r="A652" s="382" t="s">
        <v>841</v>
      </c>
      <c r="B652" s="383">
        <v>2009</v>
      </c>
      <c r="C652" s="384" t="s">
        <v>842</v>
      </c>
      <c r="D652" s="384" t="s">
        <v>527</v>
      </c>
      <c r="E652" s="384" t="s">
        <v>590</v>
      </c>
      <c r="F652" s="384" t="s">
        <v>712</v>
      </c>
      <c r="G652" s="263">
        <v>227</v>
      </c>
      <c r="H652" s="263">
        <v>333.59500000000003</v>
      </c>
      <c r="I652" s="263">
        <v>13015</v>
      </c>
    </row>
    <row r="653" spans="1:9">
      <c r="A653" s="382" t="s">
        <v>841</v>
      </c>
      <c r="B653" s="383">
        <v>2010</v>
      </c>
      <c r="C653" s="384" t="s">
        <v>842</v>
      </c>
      <c r="D653" s="384" t="s">
        <v>527</v>
      </c>
      <c r="E653" s="384" t="s">
        <v>590</v>
      </c>
      <c r="F653" s="384" t="s">
        <v>712</v>
      </c>
      <c r="G653" s="263">
        <v>724</v>
      </c>
      <c r="H653" s="263">
        <v>803.7</v>
      </c>
      <c r="I653" s="263">
        <v>13466</v>
      </c>
    </row>
    <row r="654" spans="1:9">
      <c r="A654" s="382" t="s">
        <v>841</v>
      </c>
      <c r="B654" s="383">
        <v>2011</v>
      </c>
      <c r="C654" s="384" t="s">
        <v>842</v>
      </c>
      <c r="D654" s="384" t="s">
        <v>527</v>
      </c>
      <c r="E654" s="384" t="s">
        <v>590</v>
      </c>
      <c r="F654" s="384" t="s">
        <v>712</v>
      </c>
      <c r="G654" s="263">
        <v>1305</v>
      </c>
      <c r="H654" s="263">
        <v>1419</v>
      </c>
      <c r="I654" s="263">
        <v>13637</v>
      </c>
    </row>
    <row r="655" spans="1:9">
      <c r="A655" s="382" t="s">
        <v>841</v>
      </c>
      <c r="B655" s="383">
        <v>2012</v>
      </c>
      <c r="C655" s="384" t="s">
        <v>842</v>
      </c>
      <c r="D655" s="384" t="s">
        <v>527</v>
      </c>
      <c r="E655" s="384" t="s">
        <v>590</v>
      </c>
      <c r="F655" s="384" t="s">
        <v>712</v>
      </c>
      <c r="G655" s="263">
        <v>1574</v>
      </c>
      <c r="H655" s="263">
        <v>1678</v>
      </c>
      <c r="I655" s="263">
        <v>14089</v>
      </c>
    </row>
    <row r="656" spans="1:9">
      <c r="A656" s="382" t="s">
        <v>841</v>
      </c>
      <c r="B656" s="383">
        <v>2013</v>
      </c>
      <c r="C656" s="384" t="s">
        <v>842</v>
      </c>
      <c r="D656" s="384" t="s">
        <v>527</v>
      </c>
      <c r="E656" s="384" t="s">
        <v>590</v>
      </c>
      <c r="F656" s="384" t="s">
        <v>712</v>
      </c>
      <c r="G656" s="263">
        <v>1879</v>
      </c>
      <c r="H656" s="263">
        <v>1750</v>
      </c>
      <c r="I656" s="263">
        <v>14005</v>
      </c>
    </row>
    <row r="657" spans="1:9">
      <c r="A657" s="382" t="s">
        <v>841</v>
      </c>
      <c r="B657" s="383">
        <v>2014</v>
      </c>
      <c r="C657" s="384" t="s">
        <v>842</v>
      </c>
      <c r="D657" s="384" t="s">
        <v>527</v>
      </c>
      <c r="E657" s="384" t="s">
        <v>590</v>
      </c>
      <c r="F657" s="384" t="s">
        <v>712</v>
      </c>
      <c r="G657" s="263">
        <v>2959</v>
      </c>
      <c r="H657" s="263">
        <v>1457.4</v>
      </c>
      <c r="I657" s="263">
        <v>12519</v>
      </c>
    </row>
    <row r="658" spans="1:9">
      <c r="A658" s="382" t="s">
        <v>841</v>
      </c>
      <c r="B658" s="383">
        <v>2015</v>
      </c>
      <c r="C658" s="384" t="s">
        <v>842</v>
      </c>
      <c r="D658" s="384" t="s">
        <v>527</v>
      </c>
      <c r="E658" s="384" t="s">
        <v>590</v>
      </c>
      <c r="F658" s="384" t="s">
        <v>712</v>
      </c>
      <c r="G658" s="263">
        <v>1413</v>
      </c>
      <c r="H658" s="263">
        <v>1769</v>
      </c>
      <c r="I658" s="263">
        <v>12671</v>
      </c>
    </row>
    <row r="659" spans="1:9">
      <c r="A659" s="382" t="s">
        <v>841</v>
      </c>
      <c r="B659" s="383">
        <v>2016</v>
      </c>
      <c r="C659" s="384" t="s">
        <v>842</v>
      </c>
      <c r="D659" s="384" t="s">
        <v>527</v>
      </c>
      <c r="E659" s="384" t="s">
        <v>590</v>
      </c>
      <c r="F659" s="384" t="s">
        <v>712</v>
      </c>
      <c r="G659" s="263">
        <v>1261</v>
      </c>
      <c r="H659" s="263">
        <v>1757</v>
      </c>
      <c r="I659" s="263">
        <v>13166</v>
      </c>
    </row>
    <row r="660" spans="1:9">
      <c r="A660" s="382" t="s">
        <v>841</v>
      </c>
      <c r="B660" s="383">
        <v>2017</v>
      </c>
      <c r="C660" s="384" t="s">
        <v>842</v>
      </c>
      <c r="D660" s="384" t="s">
        <v>527</v>
      </c>
      <c r="E660" s="384" t="s">
        <v>590</v>
      </c>
      <c r="F660" s="384" t="s">
        <v>712</v>
      </c>
      <c r="G660" s="263">
        <v>357</v>
      </c>
      <c r="H660" s="263">
        <v>1736.85</v>
      </c>
      <c r="I660" s="263">
        <v>13692</v>
      </c>
    </row>
    <row r="661" spans="1:9">
      <c r="A661" s="382" t="s">
        <v>841</v>
      </c>
      <c r="B661" s="383">
        <v>2018</v>
      </c>
      <c r="C661" s="384" t="s">
        <v>842</v>
      </c>
      <c r="D661" s="384" t="s">
        <v>527</v>
      </c>
      <c r="E661" s="384" t="s">
        <v>590</v>
      </c>
      <c r="F661" s="384" t="s">
        <v>712</v>
      </c>
      <c r="G661" s="263">
        <v>1960</v>
      </c>
      <c r="H661" s="263">
        <v>1979</v>
      </c>
      <c r="I661" s="263">
        <v>14514</v>
      </c>
    </row>
    <row r="662" spans="1:9">
      <c r="A662" s="382" t="s">
        <v>843</v>
      </c>
      <c r="B662" s="383">
        <v>2009</v>
      </c>
      <c r="C662" s="384" t="s">
        <v>844</v>
      </c>
      <c r="D662" s="384" t="s">
        <v>524</v>
      </c>
      <c r="E662" s="384" t="s">
        <v>588</v>
      </c>
      <c r="F662" s="384" t="s">
        <v>712</v>
      </c>
      <c r="G662" s="263">
        <v>1790</v>
      </c>
      <c r="H662" s="263">
        <v>1790</v>
      </c>
      <c r="I662" s="263">
        <v>13460</v>
      </c>
    </row>
    <row r="663" spans="1:9">
      <c r="A663" s="382" t="s">
        <v>843</v>
      </c>
      <c r="B663" s="383">
        <v>2010</v>
      </c>
      <c r="C663" s="384" t="s">
        <v>844</v>
      </c>
      <c r="D663" s="384" t="s">
        <v>524</v>
      </c>
      <c r="E663" s="384" t="s">
        <v>588</v>
      </c>
      <c r="F663" s="384" t="s">
        <v>712</v>
      </c>
      <c r="G663" s="263">
        <v>1978</v>
      </c>
      <c r="H663" s="263">
        <v>1952.65</v>
      </c>
      <c r="I663" s="263">
        <v>14469</v>
      </c>
    </row>
    <row r="664" spans="1:9">
      <c r="A664" s="382" t="s">
        <v>843</v>
      </c>
      <c r="B664" s="383">
        <v>2011</v>
      </c>
      <c r="C664" s="384" t="s">
        <v>844</v>
      </c>
      <c r="D664" s="384" t="s">
        <v>524</v>
      </c>
      <c r="E664" s="384" t="s">
        <v>588</v>
      </c>
      <c r="F664" s="384" t="s">
        <v>712</v>
      </c>
      <c r="G664" s="263">
        <v>1912</v>
      </c>
      <c r="H664" s="263">
        <v>1929.2</v>
      </c>
      <c r="I664" s="263">
        <v>15793</v>
      </c>
    </row>
    <row r="665" spans="1:9">
      <c r="A665" s="382" t="s">
        <v>843</v>
      </c>
      <c r="B665" s="383">
        <v>2012</v>
      </c>
      <c r="C665" s="384" t="s">
        <v>844</v>
      </c>
      <c r="D665" s="384" t="s">
        <v>524</v>
      </c>
      <c r="E665" s="384" t="s">
        <v>588</v>
      </c>
      <c r="F665" s="384" t="s">
        <v>712</v>
      </c>
      <c r="G665" s="263">
        <v>1298</v>
      </c>
      <c r="H665" s="263">
        <v>1465</v>
      </c>
      <c r="I665" s="263">
        <v>15382</v>
      </c>
    </row>
    <row r="666" spans="1:9">
      <c r="A666" s="382" t="s">
        <v>843</v>
      </c>
      <c r="B666" s="383">
        <v>2013</v>
      </c>
      <c r="C666" s="384" t="s">
        <v>844</v>
      </c>
      <c r="D666" s="384" t="s">
        <v>524</v>
      </c>
      <c r="E666" s="384" t="s">
        <v>588</v>
      </c>
      <c r="F666" s="384" t="s">
        <v>712</v>
      </c>
      <c r="G666" s="263">
        <v>1055</v>
      </c>
      <c r="H666" s="263">
        <v>1199.25</v>
      </c>
      <c r="I666" s="263">
        <v>15456</v>
      </c>
    </row>
    <row r="667" spans="1:9">
      <c r="A667" s="382" t="s">
        <v>843</v>
      </c>
      <c r="B667" s="383">
        <v>2014</v>
      </c>
      <c r="C667" s="384" t="s">
        <v>844</v>
      </c>
      <c r="D667" s="384" t="s">
        <v>524</v>
      </c>
      <c r="E667" s="384" t="s">
        <v>588</v>
      </c>
      <c r="F667" s="384" t="s">
        <v>712</v>
      </c>
      <c r="G667" s="263">
        <v>1216</v>
      </c>
      <c r="H667" s="263">
        <v>1504</v>
      </c>
      <c r="I667" s="263">
        <v>15884</v>
      </c>
    </row>
    <row r="668" spans="1:9">
      <c r="A668" s="382" t="s">
        <v>843</v>
      </c>
      <c r="B668" s="383">
        <v>2015</v>
      </c>
      <c r="C668" s="384" t="s">
        <v>844</v>
      </c>
      <c r="D668" s="384" t="s">
        <v>524</v>
      </c>
      <c r="E668" s="384" t="s">
        <v>588</v>
      </c>
      <c r="F668" s="384" t="s">
        <v>712</v>
      </c>
      <c r="G668" s="263">
        <v>1757</v>
      </c>
      <c r="H668" s="263">
        <v>2106.21</v>
      </c>
      <c r="I668" s="263">
        <v>15714</v>
      </c>
    </row>
    <row r="669" spans="1:9">
      <c r="A669" s="382" t="s">
        <v>843</v>
      </c>
      <c r="B669" s="383">
        <v>2016</v>
      </c>
      <c r="C669" s="384" t="s">
        <v>844</v>
      </c>
      <c r="D669" s="384" t="s">
        <v>524</v>
      </c>
      <c r="E669" s="384" t="s">
        <v>588</v>
      </c>
      <c r="F669" s="384" t="s">
        <v>712</v>
      </c>
      <c r="G669" s="263">
        <v>2779</v>
      </c>
      <c r="H669" s="263">
        <v>2580</v>
      </c>
      <c r="I669" s="263">
        <v>16389</v>
      </c>
    </row>
    <row r="670" spans="1:9">
      <c r="A670" s="382" t="s">
        <v>843</v>
      </c>
      <c r="B670" s="383">
        <v>2017</v>
      </c>
      <c r="C670" s="384" t="s">
        <v>844</v>
      </c>
      <c r="D670" s="384" t="s">
        <v>524</v>
      </c>
      <c r="E670" s="384" t="s">
        <v>588</v>
      </c>
      <c r="F670" s="384" t="s">
        <v>712</v>
      </c>
      <c r="G670" s="263">
        <v>2606</v>
      </c>
      <c r="H670" s="263">
        <v>2828.8</v>
      </c>
      <c r="I670" s="263">
        <v>17510</v>
      </c>
    </row>
    <row r="671" spans="1:9">
      <c r="A671" s="382" t="s">
        <v>843</v>
      </c>
      <c r="B671" s="383">
        <v>2018</v>
      </c>
      <c r="C671" s="384" t="s">
        <v>844</v>
      </c>
      <c r="D671" s="384" t="s">
        <v>524</v>
      </c>
      <c r="E671" s="384" t="s">
        <v>588</v>
      </c>
      <c r="F671" s="384" t="s">
        <v>712</v>
      </c>
      <c r="G671" s="263">
        <v>3152</v>
      </c>
      <c r="H671" s="263">
        <v>3029</v>
      </c>
      <c r="I671" s="263">
        <v>18881</v>
      </c>
    </row>
    <row r="672" spans="1:9">
      <c r="A672" s="382" t="s">
        <v>845</v>
      </c>
      <c r="B672" s="383">
        <v>2009</v>
      </c>
      <c r="C672" s="384" t="s">
        <v>846</v>
      </c>
      <c r="D672" s="384" t="s">
        <v>517</v>
      </c>
      <c r="E672" s="384" t="s">
        <v>589</v>
      </c>
      <c r="F672" s="384" t="s">
        <v>712</v>
      </c>
      <c r="G672" s="263">
        <v>-149.87100000000001</v>
      </c>
      <c r="H672" s="263">
        <v>-122.1446</v>
      </c>
      <c r="I672" s="263">
        <v>852.63199999999995</v>
      </c>
    </row>
    <row r="673" spans="1:9">
      <c r="A673" s="382" t="s">
        <v>845</v>
      </c>
      <c r="B673" s="383">
        <v>2010</v>
      </c>
      <c r="C673" s="384" t="s">
        <v>846</v>
      </c>
      <c r="D673" s="384" t="s">
        <v>517</v>
      </c>
      <c r="E673" s="384" t="s">
        <v>589</v>
      </c>
      <c r="F673" s="384" t="s">
        <v>712</v>
      </c>
      <c r="G673" s="263">
        <v>126.538</v>
      </c>
      <c r="H673" s="263">
        <v>158.4205</v>
      </c>
      <c r="I673" s="263">
        <v>935.95399999999995</v>
      </c>
    </row>
    <row r="674" spans="1:9">
      <c r="A674" s="382" t="s">
        <v>845</v>
      </c>
      <c r="B674" s="383">
        <v>2011</v>
      </c>
      <c r="C674" s="384" t="s">
        <v>846</v>
      </c>
      <c r="D674" s="384" t="s">
        <v>517</v>
      </c>
      <c r="E674" s="384" t="s">
        <v>589</v>
      </c>
      <c r="F674" s="384" t="s">
        <v>712</v>
      </c>
      <c r="G674" s="263">
        <v>72.228999999999999</v>
      </c>
      <c r="H674" s="263">
        <v>158.4205</v>
      </c>
      <c r="I674" s="263">
        <v>1149.835</v>
      </c>
    </row>
    <row r="675" spans="1:9">
      <c r="A675" s="382" t="s">
        <v>845</v>
      </c>
      <c r="B675" s="383">
        <v>2012</v>
      </c>
      <c r="C675" s="384" t="s">
        <v>846</v>
      </c>
      <c r="D675" s="384" t="s">
        <v>517</v>
      </c>
      <c r="E675" s="384" t="s">
        <v>589</v>
      </c>
      <c r="F675" s="384" t="s">
        <v>712</v>
      </c>
      <c r="G675" s="263">
        <v>439.94799999999998</v>
      </c>
      <c r="H675" s="263">
        <v>68.89</v>
      </c>
      <c r="I675" s="263">
        <v>1326.424</v>
      </c>
    </row>
    <row r="676" spans="1:9">
      <c r="A676" s="382" t="s">
        <v>845</v>
      </c>
      <c r="B676" s="383">
        <v>2013</v>
      </c>
      <c r="C676" s="384" t="s">
        <v>846</v>
      </c>
      <c r="D676" s="384" t="s">
        <v>517</v>
      </c>
      <c r="E676" s="384" t="s">
        <v>589</v>
      </c>
      <c r="F676" s="384" t="s">
        <v>712</v>
      </c>
      <c r="G676" s="263">
        <v>164.24299999999999</v>
      </c>
      <c r="H676" s="263">
        <v>160.10489999999999</v>
      </c>
      <c r="I676" s="263">
        <v>1460.116</v>
      </c>
    </row>
    <row r="677" spans="1:9">
      <c r="A677" s="382" t="s">
        <v>845</v>
      </c>
      <c r="B677" s="383">
        <v>2014</v>
      </c>
      <c r="C677" s="384" t="s">
        <v>846</v>
      </c>
      <c r="D677" s="384" t="s">
        <v>517</v>
      </c>
      <c r="E677" s="384" t="s">
        <v>589</v>
      </c>
      <c r="F677" s="384" t="s">
        <v>712</v>
      </c>
      <c r="G677" s="263">
        <v>158.898</v>
      </c>
      <c r="H677" s="263">
        <v>192.3922</v>
      </c>
      <c r="I677" s="263">
        <v>1580.932</v>
      </c>
    </row>
    <row r="678" spans="1:9">
      <c r="A678" s="382" t="s">
        <v>845</v>
      </c>
      <c r="B678" s="383">
        <v>2015</v>
      </c>
      <c r="C678" s="384" t="s">
        <v>846</v>
      </c>
      <c r="D678" s="384" t="s">
        <v>517</v>
      </c>
      <c r="E678" s="384" t="s">
        <v>589</v>
      </c>
      <c r="F678" s="384" t="s">
        <v>712</v>
      </c>
      <c r="G678" s="263">
        <v>252.417</v>
      </c>
      <c r="H678" s="263">
        <v>256.80790000000002</v>
      </c>
      <c r="I678" s="263">
        <v>1702.0909999999999</v>
      </c>
    </row>
    <row r="679" spans="1:9">
      <c r="A679" s="382" t="s">
        <v>845</v>
      </c>
      <c r="B679" s="383">
        <v>2016</v>
      </c>
      <c r="C679" s="384" t="s">
        <v>846</v>
      </c>
      <c r="D679" s="384" t="s">
        <v>517</v>
      </c>
      <c r="E679" s="384" t="s">
        <v>589</v>
      </c>
      <c r="F679" s="384" t="s">
        <v>712</v>
      </c>
      <c r="G679" s="263">
        <v>203.08600000000001</v>
      </c>
      <c r="H679" s="263">
        <v>256.80790000000002</v>
      </c>
      <c r="I679" s="263">
        <v>1816.0830000000001</v>
      </c>
    </row>
    <row r="680" spans="1:9">
      <c r="A680" s="382" t="s">
        <v>845</v>
      </c>
      <c r="B680" s="383">
        <v>2017</v>
      </c>
      <c r="C680" s="384" t="s">
        <v>846</v>
      </c>
      <c r="D680" s="384" t="s">
        <v>517</v>
      </c>
      <c r="E680" s="384" t="s">
        <v>589</v>
      </c>
      <c r="F680" s="384" t="s">
        <v>712</v>
      </c>
      <c r="G680" s="263">
        <v>204.101</v>
      </c>
      <c r="H680" s="263">
        <v>231.5823</v>
      </c>
      <c r="I680" s="263">
        <v>1943.0319999999999</v>
      </c>
    </row>
    <row r="681" spans="1:9">
      <c r="A681" s="382" t="s">
        <v>845</v>
      </c>
      <c r="B681" s="383">
        <v>2018</v>
      </c>
      <c r="C681" s="384" t="s">
        <v>846</v>
      </c>
      <c r="D681" s="384" t="s">
        <v>517</v>
      </c>
      <c r="E681" s="384" t="s">
        <v>589</v>
      </c>
      <c r="F681" s="384" t="s">
        <v>712</v>
      </c>
      <c r="G681" s="263">
        <v>345.77699999999999</v>
      </c>
      <c r="H681" s="263">
        <v>368.09609999999998</v>
      </c>
      <c r="I681" s="263">
        <v>2138.0219999999999</v>
      </c>
    </row>
    <row r="682" spans="1:9">
      <c r="A682" s="382" t="s">
        <v>847</v>
      </c>
      <c r="B682" s="383">
        <v>2009</v>
      </c>
      <c r="C682" s="384" t="s">
        <v>532</v>
      </c>
      <c r="D682" s="384" t="s">
        <v>517</v>
      </c>
      <c r="E682" s="384" t="s">
        <v>587</v>
      </c>
      <c r="F682" s="384" t="s">
        <v>719</v>
      </c>
      <c r="G682" s="263">
        <v>-373.4</v>
      </c>
      <c r="H682" s="263">
        <v>-216.23</v>
      </c>
      <c r="I682" s="263">
        <v>7162.6</v>
      </c>
    </row>
    <row r="683" spans="1:9">
      <c r="A683" s="382" t="s">
        <v>847</v>
      </c>
      <c r="B683" s="383">
        <v>2010</v>
      </c>
      <c r="C683" s="384" t="s">
        <v>532</v>
      </c>
      <c r="D683" s="384" t="s">
        <v>517</v>
      </c>
      <c r="E683" s="384" t="s">
        <v>587</v>
      </c>
      <c r="F683" s="384" t="s">
        <v>719</v>
      </c>
      <c r="G683" s="263">
        <v>-29.2</v>
      </c>
      <c r="H683" s="263">
        <v>-30.5</v>
      </c>
      <c r="I683" s="263">
        <v>8801.2000000000007</v>
      </c>
    </row>
    <row r="684" spans="1:9">
      <c r="A684" s="382" t="s">
        <v>847</v>
      </c>
      <c r="B684" s="383">
        <v>2011</v>
      </c>
      <c r="C684" s="384" t="s">
        <v>532</v>
      </c>
      <c r="D684" s="384" t="s">
        <v>517</v>
      </c>
      <c r="E684" s="384" t="s">
        <v>587</v>
      </c>
      <c r="F684" s="384" t="s">
        <v>719</v>
      </c>
      <c r="G684" s="263">
        <v>17.100000000000001</v>
      </c>
      <c r="H684" s="263">
        <v>94.385000000000005</v>
      </c>
      <c r="I684" s="263">
        <v>9602.4</v>
      </c>
    </row>
    <row r="685" spans="1:9">
      <c r="A685" s="382" t="s">
        <v>847</v>
      </c>
      <c r="B685" s="383">
        <v>2012</v>
      </c>
      <c r="C685" s="384" t="s">
        <v>532</v>
      </c>
      <c r="D685" s="384" t="s">
        <v>517</v>
      </c>
      <c r="E685" s="384" t="s">
        <v>587</v>
      </c>
      <c r="F685" s="384" t="s">
        <v>719</v>
      </c>
      <c r="G685" s="263">
        <v>119</v>
      </c>
      <c r="H685" s="263">
        <v>141.88</v>
      </c>
      <c r="I685" s="263">
        <v>10128.200000000001</v>
      </c>
    </row>
    <row r="686" spans="1:9">
      <c r="A686" s="382" t="s">
        <v>847</v>
      </c>
      <c r="B686" s="383">
        <v>2013</v>
      </c>
      <c r="C686" s="384" t="s">
        <v>532</v>
      </c>
      <c r="D686" s="384" t="s">
        <v>517</v>
      </c>
      <c r="E686" s="384" t="s">
        <v>587</v>
      </c>
      <c r="F686" s="384" t="s">
        <v>719</v>
      </c>
      <c r="G686" s="263">
        <v>132.80000000000001</v>
      </c>
      <c r="H686" s="263">
        <v>219.05500000000001</v>
      </c>
      <c r="I686" s="263">
        <v>10768.6</v>
      </c>
    </row>
    <row r="687" spans="1:9">
      <c r="A687" s="382" t="s">
        <v>847</v>
      </c>
      <c r="B687" s="383">
        <v>2014</v>
      </c>
      <c r="C687" s="384" t="s">
        <v>532</v>
      </c>
      <c r="D687" s="384" t="s">
        <v>517</v>
      </c>
      <c r="E687" s="384" t="s">
        <v>587</v>
      </c>
      <c r="F687" s="384" t="s">
        <v>719</v>
      </c>
      <c r="G687" s="263">
        <v>244.9</v>
      </c>
      <c r="H687" s="263">
        <v>303.065</v>
      </c>
      <c r="I687" s="263">
        <v>12074.5</v>
      </c>
    </row>
    <row r="688" spans="1:9">
      <c r="A688" s="382" t="s">
        <v>847</v>
      </c>
      <c r="B688" s="383">
        <v>2015</v>
      </c>
      <c r="C688" s="384" t="s">
        <v>532</v>
      </c>
      <c r="D688" s="384" t="s">
        <v>517</v>
      </c>
      <c r="E688" s="384" t="s">
        <v>587</v>
      </c>
      <c r="F688" s="384" t="s">
        <v>719</v>
      </c>
      <c r="G688" s="263">
        <v>403.1</v>
      </c>
      <c r="H688" s="263">
        <v>489.29</v>
      </c>
      <c r="I688" s="263">
        <v>12988.7</v>
      </c>
    </row>
    <row r="689" spans="1:9">
      <c r="A689" s="382" t="s">
        <v>847</v>
      </c>
      <c r="B689" s="383">
        <v>2016</v>
      </c>
      <c r="C689" s="384" t="s">
        <v>532</v>
      </c>
      <c r="D689" s="384" t="s">
        <v>517</v>
      </c>
      <c r="E689" s="384" t="s">
        <v>587</v>
      </c>
      <c r="F689" s="384" t="s">
        <v>719</v>
      </c>
      <c r="G689" s="263">
        <v>424.4</v>
      </c>
      <c r="H689" s="263">
        <v>422.4923</v>
      </c>
      <c r="I689" s="263">
        <v>13981.9</v>
      </c>
    </row>
    <row r="690" spans="1:9">
      <c r="A690" s="382" t="s">
        <v>847</v>
      </c>
      <c r="B690" s="383">
        <v>2017</v>
      </c>
      <c r="C690" s="384" t="s">
        <v>532</v>
      </c>
      <c r="D690" s="384" t="s">
        <v>517</v>
      </c>
      <c r="E690" s="384" t="s">
        <v>587</v>
      </c>
      <c r="F690" s="384" t="s">
        <v>719</v>
      </c>
      <c r="G690" s="263">
        <v>523.1</v>
      </c>
      <c r="H690" s="263">
        <v>495.6</v>
      </c>
      <c r="I690" s="263">
        <v>14832.9</v>
      </c>
    </row>
    <row r="691" spans="1:9">
      <c r="A691" s="382" t="s">
        <v>847</v>
      </c>
      <c r="B691" s="383">
        <v>2018</v>
      </c>
      <c r="C691" s="384" t="s">
        <v>532</v>
      </c>
      <c r="D691" s="384" t="s">
        <v>517</v>
      </c>
      <c r="E691" s="384" t="s">
        <v>587</v>
      </c>
      <c r="F691" s="384" t="s">
        <v>719</v>
      </c>
      <c r="G691" s="263">
        <v>643</v>
      </c>
      <c r="H691" s="263">
        <v>645.79999999999995</v>
      </c>
      <c r="I691" s="263">
        <v>16240.5</v>
      </c>
    </row>
    <row r="692" spans="1:9">
      <c r="A692" s="382" t="s">
        <v>848</v>
      </c>
      <c r="B692" s="383">
        <v>2009</v>
      </c>
      <c r="C692" s="384" t="s">
        <v>849</v>
      </c>
      <c r="D692" s="384" t="s">
        <v>758</v>
      </c>
      <c r="E692" s="384" t="s">
        <v>759</v>
      </c>
      <c r="F692" s="384" t="s">
        <v>712</v>
      </c>
      <c r="G692" s="263">
        <v>488</v>
      </c>
      <c r="H692" s="263">
        <v>547.70000000000005</v>
      </c>
      <c r="I692" s="263">
        <v>5082</v>
      </c>
    </row>
    <row r="693" spans="1:9">
      <c r="A693" s="382" t="s">
        <v>848</v>
      </c>
      <c r="B693" s="383">
        <v>2010</v>
      </c>
      <c r="C693" s="384" t="s">
        <v>849</v>
      </c>
      <c r="D693" s="384" t="s">
        <v>758</v>
      </c>
      <c r="E693" s="384" t="s">
        <v>759</v>
      </c>
      <c r="F693" s="384" t="s">
        <v>712</v>
      </c>
      <c r="G693" s="263">
        <v>374</v>
      </c>
      <c r="H693" s="263">
        <v>491.25</v>
      </c>
      <c r="I693" s="263">
        <v>5918</v>
      </c>
    </row>
    <row r="694" spans="1:9">
      <c r="A694" s="382" t="s">
        <v>848</v>
      </c>
      <c r="B694" s="383">
        <v>2011</v>
      </c>
      <c r="C694" s="384" t="s">
        <v>849</v>
      </c>
      <c r="D694" s="384" t="s">
        <v>758</v>
      </c>
      <c r="E694" s="384" t="s">
        <v>759</v>
      </c>
      <c r="F694" s="384" t="s">
        <v>712</v>
      </c>
      <c r="G694" s="263">
        <v>607</v>
      </c>
      <c r="H694" s="263">
        <v>670.35</v>
      </c>
      <c r="I694" s="263">
        <v>6763</v>
      </c>
    </row>
    <row r="695" spans="1:9">
      <c r="A695" s="382" t="s">
        <v>848</v>
      </c>
      <c r="B695" s="383">
        <v>2012</v>
      </c>
      <c r="C695" s="384" t="s">
        <v>849</v>
      </c>
      <c r="D695" s="384" t="s">
        <v>758</v>
      </c>
      <c r="E695" s="384" t="s">
        <v>759</v>
      </c>
      <c r="F695" s="384" t="s">
        <v>712</v>
      </c>
      <c r="G695" s="263">
        <v>372</v>
      </c>
      <c r="H695" s="263">
        <v>671.75</v>
      </c>
      <c r="I695" s="263">
        <v>6418</v>
      </c>
    </row>
    <row r="696" spans="1:9">
      <c r="A696" s="382" t="s">
        <v>848</v>
      </c>
      <c r="B696" s="383">
        <v>2013</v>
      </c>
      <c r="C696" s="384" t="s">
        <v>849</v>
      </c>
      <c r="D696" s="384" t="s">
        <v>758</v>
      </c>
      <c r="E696" s="384" t="s">
        <v>759</v>
      </c>
      <c r="F696" s="384" t="s">
        <v>712</v>
      </c>
      <c r="G696" s="263">
        <v>1101</v>
      </c>
      <c r="H696" s="263">
        <v>629.75</v>
      </c>
      <c r="I696" s="263">
        <v>6510</v>
      </c>
    </row>
    <row r="697" spans="1:9">
      <c r="A697" s="382" t="s">
        <v>848</v>
      </c>
      <c r="B697" s="383">
        <v>2014</v>
      </c>
      <c r="C697" s="384" t="s">
        <v>849</v>
      </c>
      <c r="D697" s="384" t="s">
        <v>758</v>
      </c>
      <c r="E697" s="384" t="s">
        <v>759</v>
      </c>
      <c r="F697" s="384" t="s">
        <v>712</v>
      </c>
      <c r="G697" s="263">
        <v>624</v>
      </c>
      <c r="H697" s="263">
        <v>729.8</v>
      </c>
      <c r="I697" s="263">
        <v>6802</v>
      </c>
    </row>
    <row r="698" spans="1:9">
      <c r="A698" s="382" t="s">
        <v>848</v>
      </c>
      <c r="B698" s="383">
        <v>2015</v>
      </c>
      <c r="C698" s="384" t="s">
        <v>849</v>
      </c>
      <c r="D698" s="384" t="s">
        <v>758</v>
      </c>
      <c r="E698" s="384" t="s">
        <v>759</v>
      </c>
      <c r="F698" s="384" t="s">
        <v>712</v>
      </c>
      <c r="G698" s="263">
        <v>304</v>
      </c>
      <c r="H698" s="263">
        <v>705.75</v>
      </c>
      <c r="I698" s="263">
        <v>5674</v>
      </c>
    </row>
    <row r="699" spans="1:9">
      <c r="A699" s="382" t="s">
        <v>848</v>
      </c>
      <c r="B699" s="383">
        <v>2016</v>
      </c>
      <c r="C699" s="384" t="s">
        <v>849</v>
      </c>
      <c r="D699" s="384" t="s">
        <v>758</v>
      </c>
      <c r="E699" s="384" t="s">
        <v>759</v>
      </c>
      <c r="F699" s="384" t="s">
        <v>712</v>
      </c>
      <c r="G699" s="263">
        <v>900</v>
      </c>
      <c r="H699" s="263">
        <v>991.05</v>
      </c>
      <c r="I699" s="263">
        <v>5389</v>
      </c>
    </row>
    <row r="700" spans="1:9">
      <c r="A700" s="382" t="s">
        <v>848</v>
      </c>
      <c r="B700" s="383">
        <v>2017</v>
      </c>
      <c r="C700" s="384" t="s">
        <v>849</v>
      </c>
      <c r="D700" s="384" t="s">
        <v>758</v>
      </c>
      <c r="E700" s="384" t="s">
        <v>759</v>
      </c>
      <c r="F700" s="384" t="s">
        <v>712</v>
      </c>
      <c r="G700" s="263">
        <v>843</v>
      </c>
      <c r="H700" s="263">
        <v>958.85</v>
      </c>
      <c r="I700" s="263">
        <v>6140</v>
      </c>
    </row>
    <row r="701" spans="1:9">
      <c r="A701" s="382" t="s">
        <v>848</v>
      </c>
      <c r="B701" s="383">
        <v>2018</v>
      </c>
      <c r="C701" s="384" t="s">
        <v>849</v>
      </c>
      <c r="D701" s="384" t="s">
        <v>758</v>
      </c>
      <c r="E701" s="384" t="s">
        <v>759</v>
      </c>
      <c r="F701" s="384" t="s">
        <v>712</v>
      </c>
      <c r="G701" s="263">
        <v>1207</v>
      </c>
      <c r="H701" s="263">
        <v>1495</v>
      </c>
      <c r="I701" s="263">
        <v>7155</v>
      </c>
    </row>
    <row r="702" spans="1:9">
      <c r="A702" s="382" t="s">
        <v>850</v>
      </c>
      <c r="B702" s="383">
        <v>2009</v>
      </c>
      <c r="C702" s="384" t="s">
        <v>851</v>
      </c>
      <c r="D702" s="384" t="s">
        <v>521</v>
      </c>
      <c r="E702" s="384" t="s">
        <v>582</v>
      </c>
      <c r="F702" s="384" t="s">
        <v>712</v>
      </c>
      <c r="G702" s="263">
        <v>776.74699999999996</v>
      </c>
      <c r="H702" s="263">
        <v>834.92539999999997</v>
      </c>
      <c r="I702" s="263">
        <v>2689.893</v>
      </c>
    </row>
    <row r="703" spans="1:9">
      <c r="A703" s="382" t="s">
        <v>850</v>
      </c>
      <c r="B703" s="383">
        <v>2010</v>
      </c>
      <c r="C703" s="384" t="s">
        <v>851</v>
      </c>
      <c r="D703" s="384" t="s">
        <v>521</v>
      </c>
      <c r="E703" s="384" t="s">
        <v>582</v>
      </c>
      <c r="F703" s="384" t="s">
        <v>712</v>
      </c>
      <c r="G703" s="263">
        <v>880.51199999999994</v>
      </c>
      <c r="H703" s="263">
        <v>978.18499999999995</v>
      </c>
      <c r="I703" s="263">
        <v>3625.7449999999999</v>
      </c>
    </row>
    <row r="704" spans="1:9">
      <c r="A704" s="382" t="s">
        <v>850</v>
      </c>
      <c r="B704" s="383">
        <v>2011</v>
      </c>
      <c r="C704" s="384" t="s">
        <v>851</v>
      </c>
      <c r="D704" s="384" t="s">
        <v>521</v>
      </c>
      <c r="E704" s="384" t="s">
        <v>582</v>
      </c>
      <c r="F704" s="384" t="s">
        <v>712</v>
      </c>
      <c r="G704" s="263">
        <v>1318.15</v>
      </c>
      <c r="H704" s="263">
        <v>1370.2248</v>
      </c>
      <c r="I704" s="263">
        <v>4842.07</v>
      </c>
    </row>
    <row r="705" spans="1:9">
      <c r="A705" s="382" t="s">
        <v>850</v>
      </c>
      <c r="B705" s="383">
        <v>2012</v>
      </c>
      <c r="C705" s="384" t="s">
        <v>851</v>
      </c>
      <c r="D705" s="384" t="s">
        <v>521</v>
      </c>
      <c r="E705" s="384" t="s">
        <v>582</v>
      </c>
      <c r="F705" s="384" t="s">
        <v>712</v>
      </c>
      <c r="G705" s="263">
        <v>1456.18</v>
      </c>
      <c r="H705" s="263">
        <v>1706.3784000000001</v>
      </c>
      <c r="I705" s="263">
        <v>5506.7129999999997</v>
      </c>
    </row>
    <row r="706" spans="1:9">
      <c r="A706" s="382" t="s">
        <v>850</v>
      </c>
      <c r="B706" s="383">
        <v>2013</v>
      </c>
      <c r="C706" s="384" t="s">
        <v>851</v>
      </c>
      <c r="D706" s="384" t="s">
        <v>521</v>
      </c>
      <c r="E706" s="384" t="s">
        <v>582</v>
      </c>
      <c r="F706" s="384" t="s">
        <v>712</v>
      </c>
      <c r="G706" s="263">
        <v>1449.9</v>
      </c>
      <c r="H706" s="263">
        <v>1769.0109</v>
      </c>
      <c r="I706" s="263">
        <v>6493.9</v>
      </c>
    </row>
    <row r="707" spans="1:9">
      <c r="A707" s="382" t="s">
        <v>850</v>
      </c>
      <c r="B707" s="383">
        <v>2014</v>
      </c>
      <c r="C707" s="384" t="s">
        <v>851</v>
      </c>
      <c r="D707" s="384" t="s">
        <v>521</v>
      </c>
      <c r="E707" s="384" t="s">
        <v>582</v>
      </c>
      <c r="F707" s="384" t="s">
        <v>712</v>
      </c>
      <c r="G707" s="263">
        <v>1999.9</v>
      </c>
      <c r="H707" s="263">
        <v>2220.2631999999999</v>
      </c>
      <c r="I707" s="263">
        <v>7670.4</v>
      </c>
    </row>
    <row r="708" spans="1:9">
      <c r="A708" s="382" t="s">
        <v>850</v>
      </c>
      <c r="B708" s="383">
        <v>2015</v>
      </c>
      <c r="C708" s="384" t="s">
        <v>851</v>
      </c>
      <c r="D708" s="384" t="s">
        <v>521</v>
      </c>
      <c r="E708" s="384" t="s">
        <v>582</v>
      </c>
      <c r="F708" s="384" t="s">
        <v>712</v>
      </c>
      <c r="G708" s="263">
        <v>1602</v>
      </c>
      <c r="H708" s="263">
        <v>2074.0140999999999</v>
      </c>
      <c r="I708" s="263">
        <v>9256</v>
      </c>
    </row>
    <row r="709" spans="1:9">
      <c r="A709" s="382" t="s">
        <v>850</v>
      </c>
      <c r="B709" s="383">
        <v>2016</v>
      </c>
      <c r="C709" s="384" t="s">
        <v>851</v>
      </c>
      <c r="D709" s="384" t="s">
        <v>521</v>
      </c>
      <c r="E709" s="384" t="s">
        <v>582</v>
      </c>
      <c r="F709" s="384" t="s">
        <v>712</v>
      </c>
      <c r="G709" s="263">
        <v>1999</v>
      </c>
      <c r="H709" s="263">
        <v>3363.3651</v>
      </c>
      <c r="I709" s="263">
        <v>11229</v>
      </c>
    </row>
    <row r="710" spans="1:9">
      <c r="A710" s="382" t="s">
        <v>850</v>
      </c>
      <c r="B710" s="383">
        <v>2017</v>
      </c>
      <c r="C710" s="384" t="s">
        <v>851</v>
      </c>
      <c r="D710" s="384" t="s">
        <v>521</v>
      </c>
      <c r="E710" s="384" t="s">
        <v>582</v>
      </c>
      <c r="F710" s="384" t="s">
        <v>712</v>
      </c>
      <c r="G710" s="263">
        <v>2940</v>
      </c>
      <c r="H710" s="263">
        <v>4699.0547999999999</v>
      </c>
      <c r="I710" s="263">
        <v>13003</v>
      </c>
    </row>
    <row r="711" spans="1:9">
      <c r="A711" s="382" t="s">
        <v>850</v>
      </c>
      <c r="B711" s="383">
        <v>2018</v>
      </c>
      <c r="C711" s="384" t="s">
        <v>851</v>
      </c>
      <c r="D711" s="384" t="s">
        <v>521</v>
      </c>
      <c r="E711" s="384" t="s">
        <v>582</v>
      </c>
      <c r="F711" s="384" t="s">
        <v>712</v>
      </c>
      <c r="G711" s="263">
        <v>4046</v>
      </c>
      <c r="H711" s="263">
        <v>4977.1405999999997</v>
      </c>
      <c r="I711" s="263">
        <v>15281</v>
      </c>
    </row>
    <row r="712" spans="1:9">
      <c r="A712" s="382" t="s">
        <v>852</v>
      </c>
      <c r="B712" s="383">
        <v>2009</v>
      </c>
      <c r="C712" s="384" t="s">
        <v>853</v>
      </c>
      <c r="D712" s="384" t="s">
        <v>521</v>
      </c>
      <c r="E712" s="384" t="s">
        <v>854</v>
      </c>
      <c r="F712" s="384" t="s">
        <v>712</v>
      </c>
      <c r="G712" s="263">
        <v>193.465</v>
      </c>
      <c r="H712" s="263">
        <v>193.465</v>
      </c>
      <c r="I712" s="263">
        <v>1671.864</v>
      </c>
    </row>
    <row r="713" spans="1:9">
      <c r="A713" s="382" t="s">
        <v>852</v>
      </c>
      <c r="B713" s="383">
        <v>2010</v>
      </c>
      <c r="C713" s="384" t="s">
        <v>853</v>
      </c>
      <c r="D713" s="384" t="s">
        <v>521</v>
      </c>
      <c r="E713" s="384" t="s">
        <v>854</v>
      </c>
      <c r="F713" s="384" t="s">
        <v>712</v>
      </c>
      <c r="G713" s="263">
        <v>237.27199999999999</v>
      </c>
      <c r="H713" s="263">
        <v>236.75200000000001</v>
      </c>
      <c r="I713" s="263">
        <v>1850.222</v>
      </c>
    </row>
    <row r="714" spans="1:9">
      <c r="A714" s="382" t="s">
        <v>852</v>
      </c>
      <c r="B714" s="383">
        <v>2011</v>
      </c>
      <c r="C714" s="384" t="s">
        <v>853</v>
      </c>
      <c r="D714" s="384" t="s">
        <v>521</v>
      </c>
      <c r="E714" s="384" t="s">
        <v>854</v>
      </c>
      <c r="F714" s="384" t="s">
        <v>712</v>
      </c>
      <c r="G714" s="263">
        <v>306.62700000000001</v>
      </c>
      <c r="H714" s="263">
        <v>236.75200000000001</v>
      </c>
      <c r="I714" s="263">
        <v>2203.1529999999998</v>
      </c>
    </row>
    <row r="715" spans="1:9">
      <c r="A715" s="382" t="s">
        <v>852</v>
      </c>
      <c r="B715" s="383">
        <v>2012</v>
      </c>
      <c r="C715" s="384" t="s">
        <v>853</v>
      </c>
      <c r="D715" s="384" t="s">
        <v>521</v>
      </c>
      <c r="E715" s="384" t="s">
        <v>854</v>
      </c>
      <c r="F715" s="384" t="s">
        <v>712</v>
      </c>
      <c r="G715" s="263">
        <v>397.23200000000003</v>
      </c>
      <c r="H715" s="263">
        <v>306.62700000000001</v>
      </c>
      <c r="I715" s="263">
        <v>2665.4360000000001</v>
      </c>
    </row>
    <row r="716" spans="1:9">
      <c r="A716" s="382" t="s">
        <v>852</v>
      </c>
      <c r="B716" s="383">
        <v>2013</v>
      </c>
      <c r="C716" s="384" t="s">
        <v>853</v>
      </c>
      <c r="D716" s="384" t="s">
        <v>521</v>
      </c>
      <c r="E716" s="384" t="s">
        <v>854</v>
      </c>
      <c r="F716" s="384" t="s">
        <v>712</v>
      </c>
      <c r="G716" s="263">
        <v>398.35399999999998</v>
      </c>
      <c r="H716" s="263">
        <v>466.43200000000002</v>
      </c>
      <c r="I716" s="263">
        <v>2910.748</v>
      </c>
    </row>
    <row r="717" spans="1:9">
      <c r="A717" s="382" t="s">
        <v>852</v>
      </c>
      <c r="B717" s="383">
        <v>2014</v>
      </c>
      <c r="C717" s="384" t="s">
        <v>853</v>
      </c>
      <c r="D717" s="384" t="s">
        <v>521</v>
      </c>
      <c r="E717" s="384" t="s">
        <v>854</v>
      </c>
      <c r="F717" s="384" t="s">
        <v>712</v>
      </c>
      <c r="G717" s="263">
        <v>525.43299999999999</v>
      </c>
      <c r="H717" s="263">
        <v>535.57100000000003</v>
      </c>
      <c r="I717" s="263">
        <v>3402.703</v>
      </c>
    </row>
    <row r="718" spans="1:9">
      <c r="A718" s="382" t="s">
        <v>852</v>
      </c>
      <c r="B718" s="383">
        <v>2015</v>
      </c>
      <c r="C718" s="384" t="s">
        <v>853</v>
      </c>
      <c r="D718" s="384" t="s">
        <v>521</v>
      </c>
      <c r="E718" s="384" t="s">
        <v>854</v>
      </c>
      <c r="F718" s="384" t="s">
        <v>712</v>
      </c>
      <c r="G718" s="263">
        <v>539.36199999999997</v>
      </c>
      <c r="H718" s="263">
        <v>635.11900000000003</v>
      </c>
      <c r="I718" s="263">
        <v>4425.2669999999998</v>
      </c>
    </row>
    <row r="719" spans="1:9">
      <c r="A719" s="382" t="s">
        <v>852</v>
      </c>
      <c r="B719" s="383">
        <v>2016</v>
      </c>
      <c r="C719" s="384" t="s">
        <v>853</v>
      </c>
      <c r="D719" s="384" t="s">
        <v>521</v>
      </c>
      <c r="E719" s="384" t="s">
        <v>854</v>
      </c>
      <c r="F719" s="384" t="s">
        <v>712</v>
      </c>
      <c r="G719" s="263">
        <v>636.48400000000004</v>
      </c>
      <c r="H719" s="263">
        <v>635.11900000000003</v>
      </c>
      <c r="I719" s="263">
        <v>4796.473</v>
      </c>
    </row>
    <row r="720" spans="1:9">
      <c r="A720" s="382" t="s">
        <v>852</v>
      </c>
      <c r="B720" s="383">
        <v>2017</v>
      </c>
      <c r="C720" s="384" t="s">
        <v>853</v>
      </c>
      <c r="D720" s="384" t="s">
        <v>521</v>
      </c>
      <c r="E720" s="384" t="s">
        <v>854</v>
      </c>
      <c r="F720" s="384" t="s">
        <v>712</v>
      </c>
      <c r="G720" s="263">
        <v>866.97799999999995</v>
      </c>
      <c r="H720" s="263">
        <v>678.68669999999997</v>
      </c>
      <c r="I720" s="263">
        <v>5142.2719999999999</v>
      </c>
    </row>
    <row r="721" spans="1:9">
      <c r="A721" s="382" t="s">
        <v>852</v>
      </c>
      <c r="B721" s="383">
        <v>2018</v>
      </c>
      <c r="C721" s="384" t="s">
        <v>853</v>
      </c>
      <c r="D721" s="384" t="s">
        <v>521</v>
      </c>
      <c r="E721" s="384" t="s">
        <v>854</v>
      </c>
      <c r="F721" s="384" t="s">
        <v>712</v>
      </c>
      <c r="G721" s="263">
        <v>630.05899999999997</v>
      </c>
      <c r="H721" s="263">
        <v>634.92700000000002</v>
      </c>
      <c r="I721" s="263">
        <v>5366.3249999999998</v>
      </c>
    </row>
    <row r="722" spans="1:9">
      <c r="A722" s="382" t="s">
        <v>855</v>
      </c>
      <c r="B722" s="383">
        <v>2009</v>
      </c>
      <c r="C722" s="384" t="s">
        <v>856</v>
      </c>
      <c r="D722" s="384" t="s">
        <v>758</v>
      </c>
      <c r="E722" s="384" t="s">
        <v>759</v>
      </c>
      <c r="F722" s="384" t="s">
        <v>712</v>
      </c>
      <c r="G722" s="263">
        <v>365.6</v>
      </c>
      <c r="H722" s="263">
        <v>348.69499999999999</v>
      </c>
      <c r="I722" s="263">
        <v>2608.4</v>
      </c>
    </row>
    <row r="723" spans="1:9">
      <c r="A723" s="382" t="s">
        <v>855</v>
      </c>
      <c r="B723" s="383">
        <v>2010</v>
      </c>
      <c r="C723" s="384" t="s">
        <v>856</v>
      </c>
      <c r="D723" s="384" t="s">
        <v>758</v>
      </c>
      <c r="E723" s="384" t="s">
        <v>759</v>
      </c>
      <c r="F723" s="384" t="s">
        <v>712</v>
      </c>
      <c r="G723" s="263">
        <v>349.2</v>
      </c>
      <c r="H723" s="263">
        <v>498.41</v>
      </c>
      <c r="I723" s="263">
        <v>3965</v>
      </c>
    </row>
    <row r="724" spans="1:9">
      <c r="A724" s="382" t="s">
        <v>855</v>
      </c>
      <c r="B724" s="383">
        <v>2011</v>
      </c>
      <c r="C724" s="384" t="s">
        <v>856</v>
      </c>
      <c r="D724" s="384" t="s">
        <v>758</v>
      </c>
      <c r="E724" s="384" t="s">
        <v>759</v>
      </c>
      <c r="F724" s="384" t="s">
        <v>712</v>
      </c>
      <c r="G724" s="263">
        <v>1539.2</v>
      </c>
      <c r="H724" s="263">
        <v>1597.8</v>
      </c>
      <c r="I724" s="263">
        <v>6097.9</v>
      </c>
    </row>
    <row r="725" spans="1:9">
      <c r="A725" s="382" t="s">
        <v>855</v>
      </c>
      <c r="B725" s="383">
        <v>2012</v>
      </c>
      <c r="C725" s="384" t="s">
        <v>856</v>
      </c>
      <c r="D725" s="384" t="s">
        <v>758</v>
      </c>
      <c r="E725" s="384" t="s">
        <v>759</v>
      </c>
      <c r="F725" s="384" t="s">
        <v>712</v>
      </c>
      <c r="G725" s="263">
        <v>1848.7</v>
      </c>
      <c r="H725" s="263">
        <v>1796.9849999999999</v>
      </c>
      <c r="I725" s="263">
        <v>6104</v>
      </c>
    </row>
    <row r="726" spans="1:9">
      <c r="A726" s="382" t="s">
        <v>855</v>
      </c>
      <c r="B726" s="383">
        <v>2013</v>
      </c>
      <c r="C726" s="384" t="s">
        <v>856</v>
      </c>
      <c r="D726" s="384" t="s">
        <v>758</v>
      </c>
      <c r="E726" s="384" t="s">
        <v>759</v>
      </c>
      <c r="F726" s="384" t="s">
        <v>712</v>
      </c>
      <c r="G726" s="263">
        <v>1464.6</v>
      </c>
      <c r="H726" s="263">
        <v>1417.9</v>
      </c>
      <c r="I726" s="263">
        <v>5474.7</v>
      </c>
    </row>
    <row r="727" spans="1:9">
      <c r="A727" s="382" t="s">
        <v>855</v>
      </c>
      <c r="B727" s="383">
        <v>2014</v>
      </c>
      <c r="C727" s="384" t="s">
        <v>856</v>
      </c>
      <c r="D727" s="384" t="s">
        <v>758</v>
      </c>
      <c r="E727" s="384" t="s">
        <v>759</v>
      </c>
      <c r="F727" s="384" t="s">
        <v>712</v>
      </c>
      <c r="G727" s="263">
        <v>1390</v>
      </c>
      <c r="H727" s="263">
        <v>978.55</v>
      </c>
      <c r="I727" s="263">
        <v>4743</v>
      </c>
    </row>
    <row r="728" spans="1:9">
      <c r="A728" s="382" t="s">
        <v>855</v>
      </c>
      <c r="B728" s="383">
        <v>2015</v>
      </c>
      <c r="C728" s="384" t="s">
        <v>856</v>
      </c>
      <c r="D728" s="384" t="s">
        <v>758</v>
      </c>
      <c r="E728" s="384" t="s">
        <v>759</v>
      </c>
      <c r="F728" s="384" t="s">
        <v>712</v>
      </c>
      <c r="G728" s="263">
        <v>700</v>
      </c>
      <c r="H728" s="263">
        <v>961.95820000000003</v>
      </c>
      <c r="I728" s="263">
        <v>4308</v>
      </c>
    </row>
    <row r="729" spans="1:9">
      <c r="A729" s="382" t="s">
        <v>855</v>
      </c>
      <c r="B729" s="383">
        <v>2016</v>
      </c>
      <c r="C729" s="384" t="s">
        <v>856</v>
      </c>
      <c r="D729" s="384" t="s">
        <v>758</v>
      </c>
      <c r="E729" s="384" t="s">
        <v>759</v>
      </c>
      <c r="F729" s="384" t="s">
        <v>712</v>
      </c>
      <c r="G729" s="263">
        <v>-277</v>
      </c>
      <c r="H729" s="263">
        <v>-199.65</v>
      </c>
      <c r="I729" s="263">
        <v>3685</v>
      </c>
    </row>
    <row r="730" spans="1:9">
      <c r="A730" s="382" t="s">
        <v>855</v>
      </c>
      <c r="B730" s="383">
        <v>2017</v>
      </c>
      <c r="C730" s="384" t="s">
        <v>856</v>
      </c>
      <c r="D730" s="384" t="s">
        <v>758</v>
      </c>
      <c r="E730" s="384" t="s">
        <v>759</v>
      </c>
      <c r="F730" s="384" t="s">
        <v>712</v>
      </c>
      <c r="G730" s="263">
        <v>358</v>
      </c>
      <c r="H730" s="263">
        <v>-57.4</v>
      </c>
      <c r="I730" s="263">
        <v>4130</v>
      </c>
    </row>
    <row r="731" spans="1:9">
      <c r="A731" s="382" t="s">
        <v>855</v>
      </c>
      <c r="B731" s="383">
        <v>2018</v>
      </c>
      <c r="C731" s="384" t="s">
        <v>856</v>
      </c>
      <c r="D731" s="384" t="s">
        <v>758</v>
      </c>
      <c r="E731" s="384" t="s">
        <v>759</v>
      </c>
      <c r="F731" s="384" t="s">
        <v>712</v>
      </c>
      <c r="G731" s="263">
        <v>290</v>
      </c>
      <c r="H731" s="263">
        <v>294.26</v>
      </c>
      <c r="I731" s="263">
        <v>4429</v>
      </c>
    </row>
    <row r="732" spans="1:9">
      <c r="A732" s="382" t="s">
        <v>857</v>
      </c>
      <c r="B732" s="383">
        <v>2009</v>
      </c>
      <c r="C732" s="384" t="s">
        <v>858</v>
      </c>
      <c r="D732" s="384" t="s">
        <v>736</v>
      </c>
      <c r="E732" s="384" t="s">
        <v>859</v>
      </c>
      <c r="F732" s="384" t="s">
        <v>712</v>
      </c>
      <c r="G732" s="263">
        <v>243.53299999999999</v>
      </c>
      <c r="H732" s="263">
        <v>255.55799999999999</v>
      </c>
      <c r="I732" s="263">
        <v>2520.922</v>
      </c>
    </row>
    <row r="733" spans="1:9">
      <c r="A733" s="382" t="s">
        <v>857</v>
      </c>
      <c r="B733" s="383">
        <v>2010</v>
      </c>
      <c r="C733" s="384" t="s">
        <v>858</v>
      </c>
      <c r="D733" s="384" t="s">
        <v>736</v>
      </c>
      <c r="E733" s="384" t="s">
        <v>859</v>
      </c>
      <c r="F733" s="384" t="s">
        <v>712</v>
      </c>
      <c r="G733" s="263">
        <v>270.7</v>
      </c>
      <c r="H733" s="263">
        <v>278.35759999999999</v>
      </c>
      <c r="I733" s="263">
        <v>2589.1999999999998</v>
      </c>
    </row>
    <row r="734" spans="1:9">
      <c r="A734" s="382" t="s">
        <v>857</v>
      </c>
      <c r="B734" s="383">
        <v>2011</v>
      </c>
      <c r="C734" s="384" t="s">
        <v>858</v>
      </c>
      <c r="D734" s="384" t="s">
        <v>736</v>
      </c>
      <c r="E734" s="384" t="s">
        <v>859</v>
      </c>
      <c r="F734" s="384" t="s">
        <v>712</v>
      </c>
      <c r="G734" s="263">
        <v>309.60000000000002</v>
      </c>
      <c r="H734" s="263">
        <v>310.185</v>
      </c>
      <c r="I734" s="263">
        <v>2749.3</v>
      </c>
    </row>
    <row r="735" spans="1:9">
      <c r="A735" s="382" t="s">
        <v>857</v>
      </c>
      <c r="B735" s="383">
        <v>2012</v>
      </c>
      <c r="C735" s="384" t="s">
        <v>858</v>
      </c>
      <c r="D735" s="384" t="s">
        <v>736</v>
      </c>
      <c r="E735" s="384" t="s">
        <v>859</v>
      </c>
      <c r="F735" s="384" t="s">
        <v>712</v>
      </c>
      <c r="G735" s="263">
        <v>349.8</v>
      </c>
      <c r="H735" s="263">
        <v>349.8</v>
      </c>
      <c r="I735" s="263">
        <v>2921.9</v>
      </c>
    </row>
    <row r="736" spans="1:9">
      <c r="A736" s="382" t="s">
        <v>857</v>
      </c>
      <c r="B736" s="383">
        <v>2013</v>
      </c>
      <c r="C736" s="384" t="s">
        <v>858</v>
      </c>
      <c r="D736" s="384" t="s">
        <v>736</v>
      </c>
      <c r="E736" s="384" t="s">
        <v>859</v>
      </c>
      <c r="F736" s="384" t="s">
        <v>712</v>
      </c>
      <c r="G736" s="263">
        <v>394.4</v>
      </c>
      <c r="H736" s="263">
        <v>400.70499999999998</v>
      </c>
      <c r="I736" s="263">
        <v>3194.3</v>
      </c>
    </row>
    <row r="737" spans="1:9">
      <c r="A737" s="382" t="s">
        <v>857</v>
      </c>
      <c r="B737" s="383">
        <v>2014</v>
      </c>
      <c r="C737" s="384" t="s">
        <v>858</v>
      </c>
      <c r="D737" s="384" t="s">
        <v>736</v>
      </c>
      <c r="E737" s="384" t="s">
        <v>859</v>
      </c>
      <c r="F737" s="384" t="s">
        <v>712</v>
      </c>
      <c r="G737" s="263">
        <v>413.9</v>
      </c>
      <c r="H737" s="263">
        <v>417.15</v>
      </c>
      <c r="I737" s="263">
        <v>3297.6</v>
      </c>
    </row>
    <row r="738" spans="1:9">
      <c r="A738" s="382" t="s">
        <v>857</v>
      </c>
      <c r="B738" s="383">
        <v>2015</v>
      </c>
      <c r="C738" s="384" t="s">
        <v>858</v>
      </c>
      <c r="D738" s="384" t="s">
        <v>736</v>
      </c>
      <c r="E738" s="384" t="s">
        <v>859</v>
      </c>
      <c r="F738" s="384" t="s">
        <v>712</v>
      </c>
      <c r="G738" s="263">
        <v>410.4</v>
      </c>
      <c r="H738" s="263">
        <v>422.88</v>
      </c>
      <c r="I738" s="263">
        <v>3394.8</v>
      </c>
    </row>
    <row r="739" spans="1:9">
      <c r="A739" s="382" t="s">
        <v>857</v>
      </c>
      <c r="B739" s="383">
        <v>2016</v>
      </c>
      <c r="C739" s="384" t="s">
        <v>858</v>
      </c>
      <c r="D739" s="384" t="s">
        <v>736</v>
      </c>
      <c r="E739" s="384" t="s">
        <v>859</v>
      </c>
      <c r="F739" s="384" t="s">
        <v>712</v>
      </c>
      <c r="G739" s="263">
        <v>459</v>
      </c>
      <c r="H739" s="263">
        <v>462.64</v>
      </c>
      <c r="I739" s="263">
        <v>3493.1</v>
      </c>
    </row>
    <row r="740" spans="1:9">
      <c r="A740" s="382" t="s">
        <v>857</v>
      </c>
      <c r="B740" s="383">
        <v>2017</v>
      </c>
      <c r="C740" s="384" t="s">
        <v>858</v>
      </c>
      <c r="D740" s="384" t="s">
        <v>736</v>
      </c>
      <c r="E740" s="384" t="s">
        <v>859</v>
      </c>
      <c r="F740" s="384" t="s">
        <v>712</v>
      </c>
      <c r="G740" s="263">
        <v>743.4</v>
      </c>
      <c r="H740" s="263">
        <v>505.64</v>
      </c>
      <c r="I740" s="263">
        <v>3776.2</v>
      </c>
    </row>
    <row r="741" spans="1:9">
      <c r="A741" s="382" t="s">
        <v>857</v>
      </c>
      <c r="B741" s="383">
        <v>2018</v>
      </c>
      <c r="C741" s="384" t="s">
        <v>858</v>
      </c>
      <c r="D741" s="384" t="s">
        <v>736</v>
      </c>
      <c r="E741" s="384" t="s">
        <v>859</v>
      </c>
      <c r="F741" s="384" t="s">
        <v>712</v>
      </c>
      <c r="G741" s="263">
        <v>568.6</v>
      </c>
      <c r="H741" s="263">
        <v>574.20899999999995</v>
      </c>
      <c r="I741" s="263">
        <v>4145.8999999999996</v>
      </c>
    </row>
    <row r="742" spans="1:9">
      <c r="A742" s="382" t="s">
        <v>860</v>
      </c>
      <c r="B742" s="383">
        <v>2009</v>
      </c>
      <c r="C742" s="384" t="s">
        <v>861</v>
      </c>
      <c r="D742" s="384" t="s">
        <v>6</v>
      </c>
      <c r="E742" s="384" t="s">
        <v>862</v>
      </c>
      <c r="F742" s="384" t="s">
        <v>712</v>
      </c>
      <c r="G742" s="263">
        <v>360.83</v>
      </c>
      <c r="H742" s="263">
        <v>360.99509999999998</v>
      </c>
      <c r="I742" s="263">
        <v>7577.1890000000003</v>
      </c>
    </row>
    <row r="743" spans="1:9">
      <c r="A743" s="382" t="s">
        <v>860</v>
      </c>
      <c r="B743" s="383">
        <v>2010</v>
      </c>
      <c r="C743" s="384" t="s">
        <v>861</v>
      </c>
      <c r="D743" s="384" t="s">
        <v>6</v>
      </c>
      <c r="E743" s="384" t="s">
        <v>862</v>
      </c>
      <c r="F743" s="384" t="s">
        <v>712</v>
      </c>
      <c r="G743" s="263">
        <v>387.02600000000001</v>
      </c>
      <c r="H743" s="263">
        <v>387.43810000000002</v>
      </c>
      <c r="I743" s="263">
        <v>9274.3050000000003</v>
      </c>
    </row>
    <row r="744" spans="1:9">
      <c r="A744" s="382" t="s">
        <v>860</v>
      </c>
      <c r="B744" s="383">
        <v>2011</v>
      </c>
      <c r="C744" s="384" t="s">
        <v>861</v>
      </c>
      <c r="D744" s="384" t="s">
        <v>6</v>
      </c>
      <c r="E744" s="384" t="s">
        <v>862</v>
      </c>
      <c r="F744" s="384" t="s">
        <v>712</v>
      </c>
      <c r="G744" s="263">
        <v>431.61200000000002</v>
      </c>
      <c r="H744" s="263">
        <v>436.19319999999999</v>
      </c>
      <c r="I744" s="263">
        <v>10336.346</v>
      </c>
    </row>
    <row r="745" spans="1:9">
      <c r="A745" s="382" t="s">
        <v>860</v>
      </c>
      <c r="B745" s="383">
        <v>2012</v>
      </c>
      <c r="C745" s="384" t="s">
        <v>861</v>
      </c>
      <c r="D745" s="384" t="s">
        <v>6</v>
      </c>
      <c r="E745" s="384" t="s">
        <v>862</v>
      </c>
      <c r="F745" s="384" t="s">
        <v>712</v>
      </c>
      <c r="G745" s="263">
        <v>593.80399999999997</v>
      </c>
      <c r="H745" s="263">
        <v>449.09219999999999</v>
      </c>
      <c r="I745" s="263">
        <v>11359.112999999999</v>
      </c>
    </row>
    <row r="746" spans="1:9">
      <c r="A746" s="382" t="s">
        <v>860</v>
      </c>
      <c r="B746" s="383">
        <v>2013</v>
      </c>
      <c r="C746" s="384" t="s">
        <v>861</v>
      </c>
      <c r="D746" s="384" t="s">
        <v>6</v>
      </c>
      <c r="E746" s="384" t="s">
        <v>862</v>
      </c>
      <c r="F746" s="384" t="s">
        <v>712</v>
      </c>
      <c r="G746" s="263">
        <v>415.904</v>
      </c>
      <c r="H746" s="263">
        <v>419.35809999999998</v>
      </c>
      <c r="I746" s="263">
        <v>12752.075999999999</v>
      </c>
    </row>
    <row r="747" spans="1:9">
      <c r="A747" s="382" t="s">
        <v>860</v>
      </c>
      <c r="B747" s="383">
        <v>2014</v>
      </c>
      <c r="C747" s="384" t="s">
        <v>861</v>
      </c>
      <c r="D747" s="384" t="s">
        <v>6</v>
      </c>
      <c r="E747" s="384" t="s">
        <v>862</v>
      </c>
      <c r="F747" s="384" t="s">
        <v>712</v>
      </c>
      <c r="G747" s="263">
        <v>449.71100000000001</v>
      </c>
      <c r="H747" s="263">
        <v>450.17250000000001</v>
      </c>
      <c r="I747" s="263">
        <v>13470.066999999999</v>
      </c>
    </row>
    <row r="748" spans="1:9">
      <c r="A748" s="382" t="s">
        <v>860</v>
      </c>
      <c r="B748" s="383">
        <v>2015</v>
      </c>
      <c r="C748" s="384" t="s">
        <v>861</v>
      </c>
      <c r="D748" s="384" t="s">
        <v>6</v>
      </c>
      <c r="E748" s="384" t="s">
        <v>862</v>
      </c>
      <c r="F748" s="384" t="s">
        <v>712</v>
      </c>
      <c r="G748" s="263">
        <v>509.69900000000001</v>
      </c>
      <c r="H748" s="263">
        <v>512.90430000000003</v>
      </c>
      <c r="I748" s="263">
        <v>13476.084000000001</v>
      </c>
    </row>
    <row r="749" spans="1:9">
      <c r="A749" s="382" t="s">
        <v>860</v>
      </c>
      <c r="B749" s="383">
        <v>2016</v>
      </c>
      <c r="C749" s="384" t="s">
        <v>861</v>
      </c>
      <c r="D749" s="384" t="s">
        <v>6</v>
      </c>
      <c r="E749" s="384" t="s">
        <v>862</v>
      </c>
      <c r="F749" s="384" t="s">
        <v>712</v>
      </c>
      <c r="G749" s="263">
        <v>513.38400000000001</v>
      </c>
      <c r="H749" s="263">
        <v>513.75189999999998</v>
      </c>
      <c r="I749" s="263">
        <v>13144.413</v>
      </c>
    </row>
    <row r="750" spans="1:9">
      <c r="A750" s="382" t="s">
        <v>860</v>
      </c>
      <c r="B750" s="383">
        <v>2017</v>
      </c>
      <c r="C750" s="384" t="s">
        <v>861</v>
      </c>
      <c r="D750" s="384" t="s">
        <v>6</v>
      </c>
      <c r="E750" s="384" t="s">
        <v>862</v>
      </c>
      <c r="F750" s="384" t="s">
        <v>712</v>
      </c>
      <c r="G750" s="263">
        <v>504.89299999999997</v>
      </c>
      <c r="H750" s="263">
        <v>473.09300000000002</v>
      </c>
      <c r="I750" s="263">
        <v>14869.38</v>
      </c>
    </row>
    <row r="751" spans="1:9">
      <c r="A751" s="382" t="s">
        <v>860</v>
      </c>
      <c r="B751" s="383">
        <v>2018</v>
      </c>
      <c r="C751" s="384" t="s">
        <v>861</v>
      </c>
      <c r="D751" s="384" t="s">
        <v>6</v>
      </c>
      <c r="E751" s="384" t="s">
        <v>862</v>
      </c>
      <c r="F751" s="384" t="s">
        <v>712</v>
      </c>
      <c r="G751" s="263">
        <v>664.505</v>
      </c>
      <c r="H751" s="263">
        <v>668.43269999999995</v>
      </c>
      <c r="I751" s="263">
        <v>16631.171999999999</v>
      </c>
    </row>
    <row r="752" spans="1:9">
      <c r="A752" s="382" t="s">
        <v>863</v>
      </c>
      <c r="B752" s="383">
        <v>2009</v>
      </c>
      <c r="C752" s="384" t="s">
        <v>864</v>
      </c>
      <c r="D752" s="384" t="s">
        <v>527</v>
      </c>
      <c r="E752" s="384" t="s">
        <v>590</v>
      </c>
      <c r="F752" s="384" t="s">
        <v>712</v>
      </c>
      <c r="G752" s="263">
        <v>11366</v>
      </c>
      <c r="H752" s="263">
        <v>3657</v>
      </c>
      <c r="I752" s="263">
        <v>6755</v>
      </c>
    </row>
    <row r="753" spans="1:9">
      <c r="A753" s="382" t="s">
        <v>863</v>
      </c>
      <c r="B753" s="383">
        <v>2010</v>
      </c>
      <c r="C753" s="384" t="s">
        <v>864</v>
      </c>
      <c r="D753" s="384" t="s">
        <v>527</v>
      </c>
      <c r="E753" s="384" t="s">
        <v>590</v>
      </c>
      <c r="F753" s="384" t="s">
        <v>712</v>
      </c>
      <c r="G753" s="263">
        <v>-237</v>
      </c>
      <c r="H753" s="263">
        <v>-161.6</v>
      </c>
      <c r="I753" s="263">
        <v>7059</v>
      </c>
    </row>
    <row r="754" spans="1:9">
      <c r="A754" s="382" t="s">
        <v>863</v>
      </c>
      <c r="B754" s="383">
        <v>2011</v>
      </c>
      <c r="C754" s="384" t="s">
        <v>864</v>
      </c>
      <c r="D754" s="384" t="s">
        <v>527</v>
      </c>
      <c r="E754" s="384" t="s">
        <v>590</v>
      </c>
      <c r="F754" s="384" t="s">
        <v>712</v>
      </c>
      <c r="G754" s="263">
        <v>-369</v>
      </c>
      <c r="H754" s="263">
        <v>-271.5</v>
      </c>
      <c r="I754" s="263">
        <v>7204</v>
      </c>
    </row>
    <row r="755" spans="1:9">
      <c r="A755" s="382" t="s">
        <v>863</v>
      </c>
      <c r="B755" s="383">
        <v>2012</v>
      </c>
      <c r="C755" s="384" t="s">
        <v>864</v>
      </c>
      <c r="D755" s="384" t="s">
        <v>527</v>
      </c>
      <c r="E755" s="384" t="s">
        <v>590</v>
      </c>
      <c r="F755" s="384" t="s">
        <v>712</v>
      </c>
      <c r="G755" s="263">
        <v>-304</v>
      </c>
      <c r="H755" s="263">
        <v>-257.85000000000002</v>
      </c>
      <c r="I755" s="263">
        <v>7504</v>
      </c>
    </row>
    <row r="756" spans="1:9">
      <c r="A756" s="382" t="s">
        <v>863</v>
      </c>
      <c r="B756" s="383">
        <v>2013</v>
      </c>
      <c r="C756" s="384" t="s">
        <v>864</v>
      </c>
      <c r="D756" s="384" t="s">
        <v>527</v>
      </c>
      <c r="E756" s="384" t="s">
        <v>590</v>
      </c>
      <c r="F756" s="384" t="s">
        <v>712</v>
      </c>
      <c r="G756" s="263">
        <v>-169</v>
      </c>
      <c r="H756" s="263">
        <v>-101.65</v>
      </c>
      <c r="I756" s="263">
        <v>8155</v>
      </c>
    </row>
    <row r="757" spans="1:9">
      <c r="A757" s="382" t="s">
        <v>863</v>
      </c>
      <c r="B757" s="383">
        <v>2014</v>
      </c>
      <c r="C757" s="384" t="s">
        <v>864</v>
      </c>
      <c r="D757" s="384" t="s">
        <v>527</v>
      </c>
      <c r="E757" s="384" t="s">
        <v>590</v>
      </c>
      <c r="F757" s="384" t="s">
        <v>712</v>
      </c>
      <c r="G757" s="263">
        <v>-183</v>
      </c>
      <c r="H757" s="263">
        <v>-129.05000000000001</v>
      </c>
      <c r="I757" s="263">
        <v>9108</v>
      </c>
    </row>
    <row r="758" spans="1:9">
      <c r="A758" s="382" t="s">
        <v>863</v>
      </c>
      <c r="B758" s="383">
        <v>2015</v>
      </c>
      <c r="C758" s="384" t="s">
        <v>864</v>
      </c>
      <c r="D758" s="384" t="s">
        <v>527</v>
      </c>
      <c r="E758" s="384" t="s">
        <v>590</v>
      </c>
      <c r="F758" s="384" t="s">
        <v>712</v>
      </c>
      <c r="G758" s="263">
        <v>-271</v>
      </c>
      <c r="H758" s="263">
        <v>-80.55</v>
      </c>
      <c r="I758" s="263">
        <v>9754</v>
      </c>
    </row>
    <row r="759" spans="1:9">
      <c r="A759" s="382" t="s">
        <v>863</v>
      </c>
      <c r="B759" s="383">
        <v>2016</v>
      </c>
      <c r="C759" s="384" t="s">
        <v>864</v>
      </c>
      <c r="D759" s="384" t="s">
        <v>527</v>
      </c>
      <c r="E759" s="384" t="s">
        <v>590</v>
      </c>
      <c r="F759" s="384" t="s">
        <v>712</v>
      </c>
      <c r="G759" s="263">
        <v>3522</v>
      </c>
      <c r="H759" s="263">
        <v>4277.95</v>
      </c>
      <c r="I759" s="263">
        <v>29003</v>
      </c>
    </row>
    <row r="760" spans="1:9">
      <c r="A760" s="382" t="s">
        <v>863</v>
      </c>
      <c r="B760" s="383">
        <v>2017</v>
      </c>
      <c r="C760" s="384" t="s">
        <v>864</v>
      </c>
      <c r="D760" s="384" t="s">
        <v>527</v>
      </c>
      <c r="E760" s="384" t="s">
        <v>590</v>
      </c>
      <c r="F760" s="384" t="s">
        <v>712</v>
      </c>
      <c r="G760" s="263">
        <v>9895</v>
      </c>
      <c r="H760" s="263">
        <v>881.65</v>
      </c>
      <c r="I760" s="263">
        <v>41581</v>
      </c>
    </row>
    <row r="761" spans="1:9">
      <c r="A761" s="382" t="s">
        <v>863</v>
      </c>
      <c r="B761" s="383">
        <v>2018</v>
      </c>
      <c r="C761" s="384" t="s">
        <v>864</v>
      </c>
      <c r="D761" s="384" t="s">
        <v>527</v>
      </c>
      <c r="E761" s="384" t="s">
        <v>590</v>
      </c>
      <c r="F761" s="384" t="s">
        <v>712</v>
      </c>
      <c r="G761" s="263">
        <v>1230</v>
      </c>
      <c r="H761" s="263">
        <v>1502.55</v>
      </c>
      <c r="I761" s="263">
        <v>43634</v>
      </c>
    </row>
    <row r="762" spans="1:9">
      <c r="A762" s="382" t="s">
        <v>865</v>
      </c>
      <c r="B762" s="383">
        <v>2009</v>
      </c>
      <c r="C762" s="384" t="s">
        <v>866</v>
      </c>
      <c r="D762" s="384" t="s">
        <v>521</v>
      </c>
      <c r="E762" s="384" t="s">
        <v>724</v>
      </c>
      <c r="F762" s="384" t="s">
        <v>712</v>
      </c>
      <c r="G762" s="263">
        <v>1302</v>
      </c>
      <c r="H762" s="263">
        <v>1366.55</v>
      </c>
      <c r="I762" s="263">
        <v>18457</v>
      </c>
    </row>
    <row r="763" spans="1:9">
      <c r="A763" s="382" t="s">
        <v>865</v>
      </c>
      <c r="B763" s="383">
        <v>2010</v>
      </c>
      <c r="C763" s="384" t="s">
        <v>866</v>
      </c>
      <c r="D763" s="384" t="s">
        <v>521</v>
      </c>
      <c r="E763" s="384" t="s">
        <v>724</v>
      </c>
      <c r="F763" s="384" t="s">
        <v>712</v>
      </c>
      <c r="G763" s="263">
        <v>1345</v>
      </c>
      <c r="H763" s="263">
        <v>1253.6500000000001</v>
      </c>
      <c r="I763" s="263">
        <v>21178</v>
      </c>
    </row>
    <row r="764" spans="1:9">
      <c r="A764" s="382" t="s">
        <v>865</v>
      </c>
      <c r="B764" s="383">
        <v>2011</v>
      </c>
      <c r="C764" s="384" t="s">
        <v>866</v>
      </c>
      <c r="D764" s="384" t="s">
        <v>521</v>
      </c>
      <c r="E764" s="384" t="s">
        <v>724</v>
      </c>
      <c r="F764" s="384" t="s">
        <v>712</v>
      </c>
      <c r="G764" s="263">
        <v>1260</v>
      </c>
      <c r="H764" s="263">
        <v>1360.3996</v>
      </c>
      <c r="I764" s="263">
        <v>21803</v>
      </c>
    </row>
    <row r="765" spans="1:9">
      <c r="A765" s="382" t="s">
        <v>865</v>
      </c>
      <c r="B765" s="383">
        <v>2012</v>
      </c>
      <c r="C765" s="384" t="s">
        <v>866</v>
      </c>
      <c r="D765" s="384" t="s">
        <v>521</v>
      </c>
      <c r="E765" s="384" t="s">
        <v>724</v>
      </c>
      <c r="F765" s="384" t="s">
        <v>712</v>
      </c>
      <c r="G765" s="263">
        <v>1623</v>
      </c>
      <c r="H765" s="263">
        <v>1765.4</v>
      </c>
      <c r="I765" s="263">
        <v>29075</v>
      </c>
    </row>
    <row r="766" spans="1:9">
      <c r="A766" s="382" t="s">
        <v>865</v>
      </c>
      <c r="B766" s="383">
        <v>2013</v>
      </c>
      <c r="C766" s="384" t="s">
        <v>866</v>
      </c>
      <c r="D766" s="384" t="s">
        <v>521</v>
      </c>
      <c r="E766" s="384" t="s">
        <v>724</v>
      </c>
      <c r="F766" s="384" t="s">
        <v>712</v>
      </c>
      <c r="G766" s="263">
        <v>1476</v>
      </c>
      <c r="H766" s="263">
        <v>1959.55</v>
      </c>
      <c r="I766" s="263">
        <v>32167</v>
      </c>
    </row>
    <row r="767" spans="1:9">
      <c r="A767" s="382" t="s">
        <v>865</v>
      </c>
      <c r="B767" s="383">
        <v>2014</v>
      </c>
      <c r="C767" s="384" t="s">
        <v>866</v>
      </c>
      <c r="D767" s="384" t="s">
        <v>521</v>
      </c>
      <c r="E767" s="384" t="s">
        <v>724</v>
      </c>
      <c r="F767" s="384" t="s">
        <v>712</v>
      </c>
      <c r="G767" s="263">
        <v>2102</v>
      </c>
      <c r="H767" s="263">
        <v>1996.65</v>
      </c>
      <c r="I767" s="263">
        <v>34760</v>
      </c>
    </row>
    <row r="768" spans="1:9">
      <c r="A768" s="382" t="s">
        <v>865</v>
      </c>
      <c r="B768" s="383">
        <v>2015</v>
      </c>
      <c r="C768" s="384" t="s">
        <v>866</v>
      </c>
      <c r="D768" s="384" t="s">
        <v>521</v>
      </c>
      <c r="E768" s="384" t="s">
        <v>724</v>
      </c>
      <c r="F768" s="384" t="s">
        <v>712</v>
      </c>
      <c r="G768" s="263">
        <v>2094</v>
      </c>
      <c r="H768" s="263">
        <v>2176</v>
      </c>
      <c r="I768" s="263">
        <v>37819</v>
      </c>
    </row>
    <row r="769" spans="1:9">
      <c r="A769" s="382" t="s">
        <v>865</v>
      </c>
      <c r="B769" s="383">
        <v>2016</v>
      </c>
      <c r="C769" s="384" t="s">
        <v>866</v>
      </c>
      <c r="D769" s="384" t="s">
        <v>521</v>
      </c>
      <c r="E769" s="384" t="s">
        <v>724</v>
      </c>
      <c r="F769" s="384" t="s">
        <v>712</v>
      </c>
      <c r="G769" s="263">
        <v>1867</v>
      </c>
      <c r="H769" s="263">
        <v>2010</v>
      </c>
      <c r="I769" s="263">
        <v>39838</v>
      </c>
    </row>
    <row r="770" spans="1:9">
      <c r="A770" s="382" t="s">
        <v>865</v>
      </c>
      <c r="B770" s="383">
        <v>2017</v>
      </c>
      <c r="C770" s="384" t="s">
        <v>866</v>
      </c>
      <c r="D770" s="384" t="s">
        <v>521</v>
      </c>
      <c r="E770" s="384" t="s">
        <v>724</v>
      </c>
      <c r="F770" s="384" t="s">
        <v>712</v>
      </c>
      <c r="G770" s="263">
        <v>2237</v>
      </c>
      <c r="H770" s="263">
        <v>2602</v>
      </c>
      <c r="I770" s="263">
        <v>41806</v>
      </c>
    </row>
    <row r="771" spans="1:9">
      <c r="A771" s="382" t="s">
        <v>865</v>
      </c>
      <c r="B771" s="383">
        <v>2018</v>
      </c>
      <c r="C771" s="384" t="s">
        <v>866</v>
      </c>
      <c r="D771" s="384" t="s">
        <v>521</v>
      </c>
      <c r="E771" s="384" t="s">
        <v>724</v>
      </c>
      <c r="F771" s="384" t="s">
        <v>712</v>
      </c>
      <c r="G771" s="263">
        <v>2637</v>
      </c>
      <c r="H771" s="263">
        <v>3380</v>
      </c>
      <c r="I771" s="263">
        <v>48650</v>
      </c>
    </row>
    <row r="772" spans="1:9">
      <c r="A772" s="382" t="s">
        <v>867</v>
      </c>
      <c r="B772" s="383">
        <v>2009</v>
      </c>
      <c r="C772" s="384" t="s">
        <v>868</v>
      </c>
      <c r="D772" s="384" t="s">
        <v>736</v>
      </c>
      <c r="E772" s="384" t="s">
        <v>859</v>
      </c>
      <c r="F772" s="384" t="s">
        <v>712</v>
      </c>
      <c r="G772" s="263">
        <v>2261</v>
      </c>
      <c r="H772" s="263">
        <v>2348.75</v>
      </c>
      <c r="I772" s="263">
        <v>15327</v>
      </c>
    </row>
    <row r="773" spans="1:9">
      <c r="A773" s="382" t="s">
        <v>867</v>
      </c>
      <c r="B773" s="383">
        <v>2010</v>
      </c>
      <c r="C773" s="384" t="s">
        <v>868</v>
      </c>
      <c r="D773" s="384" t="s">
        <v>736</v>
      </c>
      <c r="E773" s="384" t="s">
        <v>859</v>
      </c>
      <c r="F773" s="384" t="s">
        <v>712</v>
      </c>
      <c r="G773" s="263">
        <v>2169</v>
      </c>
      <c r="H773" s="263">
        <v>2380.3000000000002</v>
      </c>
      <c r="I773" s="263">
        <v>15564</v>
      </c>
    </row>
    <row r="774" spans="1:9">
      <c r="A774" s="382" t="s">
        <v>867</v>
      </c>
      <c r="B774" s="383">
        <v>2011</v>
      </c>
      <c r="C774" s="384" t="s">
        <v>868</v>
      </c>
      <c r="D774" s="384" t="s">
        <v>736</v>
      </c>
      <c r="E774" s="384" t="s">
        <v>859</v>
      </c>
      <c r="F774" s="384" t="s">
        <v>712</v>
      </c>
      <c r="G774" s="263">
        <v>2431</v>
      </c>
      <c r="H774" s="263">
        <v>2487.9499999999998</v>
      </c>
      <c r="I774" s="263">
        <v>16734</v>
      </c>
    </row>
    <row r="775" spans="1:9">
      <c r="A775" s="382" t="s">
        <v>867</v>
      </c>
      <c r="B775" s="383">
        <v>2012</v>
      </c>
      <c r="C775" s="384" t="s">
        <v>868</v>
      </c>
      <c r="D775" s="384" t="s">
        <v>736</v>
      </c>
      <c r="E775" s="384" t="s">
        <v>859</v>
      </c>
      <c r="F775" s="384" t="s">
        <v>712</v>
      </c>
      <c r="G775" s="263">
        <v>2472</v>
      </c>
      <c r="H775" s="263">
        <v>2564.5500000000002</v>
      </c>
      <c r="I775" s="263">
        <v>17085</v>
      </c>
    </row>
    <row r="776" spans="1:9">
      <c r="A776" s="382" t="s">
        <v>867</v>
      </c>
      <c r="B776" s="383">
        <v>2013</v>
      </c>
      <c r="C776" s="384" t="s">
        <v>868</v>
      </c>
      <c r="D776" s="384" t="s">
        <v>736</v>
      </c>
      <c r="E776" s="384" t="s">
        <v>859</v>
      </c>
      <c r="F776" s="384" t="s">
        <v>712</v>
      </c>
      <c r="G776" s="263">
        <v>2241</v>
      </c>
      <c r="H776" s="263">
        <v>2665</v>
      </c>
      <c r="I776" s="263">
        <v>17420</v>
      </c>
    </row>
    <row r="777" spans="1:9">
      <c r="A777" s="382" t="s">
        <v>867</v>
      </c>
      <c r="B777" s="383">
        <v>2014</v>
      </c>
      <c r="C777" s="384" t="s">
        <v>868</v>
      </c>
      <c r="D777" s="384" t="s">
        <v>736</v>
      </c>
      <c r="E777" s="384" t="s">
        <v>859</v>
      </c>
      <c r="F777" s="384" t="s">
        <v>712</v>
      </c>
      <c r="G777" s="263">
        <v>2180</v>
      </c>
      <c r="H777" s="263">
        <v>2712</v>
      </c>
      <c r="I777" s="263">
        <v>17277</v>
      </c>
    </row>
    <row r="778" spans="1:9">
      <c r="A778" s="382" t="s">
        <v>867</v>
      </c>
      <c r="B778" s="383">
        <v>2015</v>
      </c>
      <c r="C778" s="384" t="s">
        <v>868</v>
      </c>
      <c r="D778" s="384" t="s">
        <v>736</v>
      </c>
      <c r="E778" s="384" t="s">
        <v>859</v>
      </c>
      <c r="F778" s="384" t="s">
        <v>712</v>
      </c>
      <c r="G778" s="263">
        <v>1384</v>
      </c>
      <c r="H778" s="263">
        <v>2556</v>
      </c>
      <c r="I778" s="263">
        <v>16034</v>
      </c>
    </row>
    <row r="779" spans="1:9">
      <c r="A779" s="382" t="s">
        <v>867</v>
      </c>
      <c r="B779" s="383">
        <v>2016</v>
      </c>
      <c r="C779" s="384" t="s">
        <v>868</v>
      </c>
      <c r="D779" s="384" t="s">
        <v>736</v>
      </c>
      <c r="E779" s="384" t="s">
        <v>859</v>
      </c>
      <c r="F779" s="384" t="s">
        <v>712</v>
      </c>
      <c r="G779" s="263">
        <v>2441</v>
      </c>
      <c r="H779" s="263">
        <v>2522</v>
      </c>
      <c r="I779" s="263">
        <v>15195</v>
      </c>
    </row>
    <row r="780" spans="1:9">
      <c r="A780" s="382" t="s">
        <v>867</v>
      </c>
      <c r="B780" s="383">
        <v>2017</v>
      </c>
      <c r="C780" s="384" t="s">
        <v>868</v>
      </c>
      <c r="D780" s="384" t="s">
        <v>736</v>
      </c>
      <c r="E780" s="384" t="s">
        <v>859</v>
      </c>
      <c r="F780" s="384" t="s">
        <v>712</v>
      </c>
      <c r="G780" s="263">
        <v>2024</v>
      </c>
      <c r="H780" s="263">
        <v>2545</v>
      </c>
      <c r="I780" s="263">
        <v>15454</v>
      </c>
    </row>
    <row r="781" spans="1:9">
      <c r="A781" s="382" t="s">
        <v>867</v>
      </c>
      <c r="B781" s="383">
        <v>2018</v>
      </c>
      <c r="C781" s="384" t="s">
        <v>868</v>
      </c>
      <c r="D781" s="384" t="s">
        <v>736</v>
      </c>
      <c r="E781" s="384" t="s">
        <v>859</v>
      </c>
      <c r="F781" s="384" t="s">
        <v>712</v>
      </c>
      <c r="G781" s="263">
        <v>2400</v>
      </c>
      <c r="H781" s="263">
        <v>2590</v>
      </c>
      <c r="I781" s="263">
        <v>15544</v>
      </c>
    </row>
    <row r="782" spans="1:9">
      <c r="A782" s="382" t="s">
        <v>869</v>
      </c>
      <c r="B782" s="383">
        <v>2009</v>
      </c>
      <c r="C782" s="384" t="s">
        <v>870</v>
      </c>
      <c r="D782" s="384" t="s">
        <v>736</v>
      </c>
      <c r="E782" s="384" t="s">
        <v>859</v>
      </c>
      <c r="F782" s="384" t="s">
        <v>712</v>
      </c>
      <c r="G782" s="263">
        <v>537</v>
      </c>
      <c r="H782" s="263">
        <v>484.35</v>
      </c>
      <c r="I782" s="263">
        <v>5158</v>
      </c>
    </row>
    <row r="783" spans="1:9">
      <c r="A783" s="382" t="s">
        <v>869</v>
      </c>
      <c r="B783" s="383">
        <v>2010</v>
      </c>
      <c r="C783" s="384" t="s">
        <v>870</v>
      </c>
      <c r="D783" s="384" t="s">
        <v>736</v>
      </c>
      <c r="E783" s="384" t="s">
        <v>859</v>
      </c>
      <c r="F783" s="384" t="s">
        <v>712</v>
      </c>
      <c r="G783" s="263">
        <v>603</v>
      </c>
      <c r="H783" s="263">
        <v>528.6</v>
      </c>
      <c r="I783" s="263">
        <v>5234</v>
      </c>
    </row>
    <row r="784" spans="1:9">
      <c r="A784" s="382" t="s">
        <v>869</v>
      </c>
      <c r="B784" s="383">
        <v>2011</v>
      </c>
      <c r="C784" s="384" t="s">
        <v>870</v>
      </c>
      <c r="D784" s="384" t="s">
        <v>736</v>
      </c>
      <c r="E784" s="384" t="s">
        <v>859</v>
      </c>
      <c r="F784" s="384" t="s">
        <v>712</v>
      </c>
      <c r="G784" s="263">
        <v>557</v>
      </c>
      <c r="H784" s="263">
        <v>545.08690000000001</v>
      </c>
      <c r="I784" s="263">
        <v>5231</v>
      </c>
    </row>
    <row r="785" spans="1:9">
      <c r="A785" s="382" t="s">
        <v>869</v>
      </c>
      <c r="B785" s="383">
        <v>2012</v>
      </c>
      <c r="C785" s="384" t="s">
        <v>870</v>
      </c>
      <c r="D785" s="384" t="s">
        <v>736</v>
      </c>
      <c r="E785" s="384" t="s">
        <v>859</v>
      </c>
      <c r="F785" s="384" t="s">
        <v>712</v>
      </c>
      <c r="G785" s="263">
        <v>541</v>
      </c>
      <c r="H785" s="263">
        <v>543</v>
      </c>
      <c r="I785" s="263">
        <v>5468</v>
      </c>
    </row>
    <row r="786" spans="1:9">
      <c r="A786" s="382" t="s">
        <v>869</v>
      </c>
      <c r="B786" s="383">
        <v>2013</v>
      </c>
      <c r="C786" s="384" t="s">
        <v>870</v>
      </c>
      <c r="D786" s="384" t="s">
        <v>736</v>
      </c>
      <c r="E786" s="384" t="s">
        <v>859</v>
      </c>
      <c r="F786" s="384" t="s">
        <v>712</v>
      </c>
      <c r="G786" s="263">
        <v>572</v>
      </c>
      <c r="H786" s="263">
        <v>571.70000000000005</v>
      </c>
      <c r="I786" s="263">
        <v>5533</v>
      </c>
    </row>
    <row r="787" spans="1:9">
      <c r="A787" s="382" t="s">
        <v>869</v>
      </c>
      <c r="B787" s="383">
        <v>2014</v>
      </c>
      <c r="C787" s="384" t="s">
        <v>870</v>
      </c>
      <c r="D787" s="384" t="s">
        <v>736</v>
      </c>
      <c r="E787" s="384" t="s">
        <v>859</v>
      </c>
      <c r="F787" s="384" t="s">
        <v>712</v>
      </c>
      <c r="G787" s="263">
        <v>558</v>
      </c>
      <c r="H787" s="263">
        <v>577.70000000000005</v>
      </c>
      <c r="I787" s="263">
        <v>5514</v>
      </c>
    </row>
    <row r="788" spans="1:9">
      <c r="A788" s="382" t="s">
        <v>869</v>
      </c>
      <c r="B788" s="383">
        <v>2015</v>
      </c>
      <c r="C788" s="384" t="s">
        <v>870</v>
      </c>
      <c r="D788" s="384" t="s">
        <v>736</v>
      </c>
      <c r="E788" s="384" t="s">
        <v>859</v>
      </c>
      <c r="F788" s="384" t="s">
        <v>712</v>
      </c>
      <c r="G788" s="263">
        <v>580</v>
      </c>
      <c r="H788" s="263">
        <v>599.5</v>
      </c>
      <c r="I788" s="263">
        <v>5655</v>
      </c>
    </row>
    <row r="789" spans="1:9">
      <c r="A789" s="382" t="s">
        <v>869</v>
      </c>
      <c r="B789" s="383">
        <v>2016</v>
      </c>
      <c r="C789" s="384" t="s">
        <v>870</v>
      </c>
      <c r="D789" s="384" t="s">
        <v>736</v>
      </c>
      <c r="E789" s="384" t="s">
        <v>859</v>
      </c>
      <c r="F789" s="384" t="s">
        <v>712</v>
      </c>
      <c r="G789" s="263">
        <v>648</v>
      </c>
      <c r="H789" s="263">
        <v>647.35</v>
      </c>
      <c r="I789" s="263">
        <v>5761</v>
      </c>
    </row>
    <row r="790" spans="1:9">
      <c r="A790" s="382" t="s">
        <v>869</v>
      </c>
      <c r="B790" s="383">
        <v>2017</v>
      </c>
      <c r="C790" s="384" t="s">
        <v>870</v>
      </c>
      <c r="D790" s="384" t="s">
        <v>736</v>
      </c>
      <c r="E790" s="384" t="s">
        <v>859</v>
      </c>
      <c r="F790" s="384" t="s">
        <v>712</v>
      </c>
      <c r="G790" s="263">
        <v>701</v>
      </c>
      <c r="H790" s="263">
        <v>713.4</v>
      </c>
      <c r="I790" s="263">
        <v>5973</v>
      </c>
    </row>
    <row r="791" spans="1:9">
      <c r="A791" s="382" t="s">
        <v>869</v>
      </c>
      <c r="B791" s="383">
        <v>2018</v>
      </c>
      <c r="C791" s="384" t="s">
        <v>870</v>
      </c>
      <c r="D791" s="384" t="s">
        <v>736</v>
      </c>
      <c r="E791" s="384" t="s">
        <v>859</v>
      </c>
      <c r="F791" s="384" t="s">
        <v>712</v>
      </c>
      <c r="G791" s="263">
        <v>823</v>
      </c>
      <c r="H791" s="263">
        <v>826.6</v>
      </c>
      <c r="I791" s="263">
        <v>6124</v>
      </c>
    </row>
    <row r="792" spans="1:9">
      <c r="A792" s="382" t="s">
        <v>869</v>
      </c>
      <c r="B792" s="383">
        <v>2019</v>
      </c>
      <c r="C792" s="384" t="s">
        <v>870</v>
      </c>
      <c r="D792" s="384" t="s">
        <v>736</v>
      </c>
      <c r="E792" s="384" t="s">
        <v>859</v>
      </c>
      <c r="F792" s="384" t="s">
        <v>712</v>
      </c>
      <c r="G792" s="263">
        <v>820</v>
      </c>
      <c r="H792" s="263">
        <v>821.58</v>
      </c>
      <c r="I792" s="263">
        <v>6214</v>
      </c>
    </row>
    <row r="793" spans="1:9">
      <c r="A793" s="382" t="s">
        <v>871</v>
      </c>
      <c r="B793" s="383">
        <v>2009</v>
      </c>
      <c r="C793" s="384" t="s">
        <v>872</v>
      </c>
      <c r="D793" s="384" t="s">
        <v>527</v>
      </c>
      <c r="E793" s="384" t="s">
        <v>590</v>
      </c>
      <c r="F793" s="384" t="s">
        <v>712</v>
      </c>
      <c r="G793" s="263">
        <v>3638</v>
      </c>
      <c r="H793" s="263">
        <v>3266.05</v>
      </c>
      <c r="I793" s="263">
        <v>35756</v>
      </c>
    </row>
    <row r="794" spans="1:9">
      <c r="A794" s="382" t="s">
        <v>871</v>
      </c>
      <c r="B794" s="383">
        <v>2010</v>
      </c>
      <c r="C794" s="384" t="s">
        <v>872</v>
      </c>
      <c r="D794" s="384" t="s">
        <v>527</v>
      </c>
      <c r="E794" s="384" t="s">
        <v>590</v>
      </c>
      <c r="F794" s="384" t="s">
        <v>712</v>
      </c>
      <c r="G794" s="263">
        <v>3635</v>
      </c>
      <c r="H794" s="263">
        <v>3743.5</v>
      </c>
      <c r="I794" s="263">
        <v>37937</v>
      </c>
    </row>
    <row r="795" spans="1:9">
      <c r="A795" s="382" t="s">
        <v>871</v>
      </c>
      <c r="B795" s="383">
        <v>2011</v>
      </c>
      <c r="C795" s="384" t="s">
        <v>872</v>
      </c>
      <c r="D795" s="384" t="s">
        <v>527</v>
      </c>
      <c r="E795" s="384" t="s">
        <v>590</v>
      </c>
      <c r="F795" s="384" t="s">
        <v>712</v>
      </c>
      <c r="G795" s="263">
        <v>4160</v>
      </c>
      <c r="H795" s="263">
        <v>4353.6000000000004</v>
      </c>
      <c r="I795" s="263">
        <v>55842</v>
      </c>
    </row>
    <row r="796" spans="1:9">
      <c r="A796" s="382" t="s">
        <v>871</v>
      </c>
      <c r="B796" s="383">
        <v>2012</v>
      </c>
      <c r="C796" s="384" t="s">
        <v>872</v>
      </c>
      <c r="D796" s="384" t="s">
        <v>527</v>
      </c>
      <c r="E796" s="384" t="s">
        <v>590</v>
      </c>
      <c r="F796" s="384" t="s">
        <v>712</v>
      </c>
      <c r="G796" s="263">
        <v>6203</v>
      </c>
      <c r="H796" s="263">
        <v>5332.75</v>
      </c>
      <c r="I796" s="263">
        <v>62570</v>
      </c>
    </row>
    <row r="797" spans="1:9">
      <c r="A797" s="382" t="s">
        <v>871</v>
      </c>
      <c r="B797" s="383">
        <v>2013</v>
      </c>
      <c r="C797" s="384" t="s">
        <v>872</v>
      </c>
      <c r="D797" s="384" t="s">
        <v>527</v>
      </c>
      <c r="E797" s="384" t="s">
        <v>590</v>
      </c>
      <c r="F797" s="384" t="s">
        <v>712</v>
      </c>
      <c r="G797" s="263">
        <v>6816</v>
      </c>
      <c r="H797" s="263">
        <v>6650</v>
      </c>
      <c r="I797" s="263">
        <v>64657</v>
      </c>
    </row>
    <row r="798" spans="1:9">
      <c r="A798" s="382" t="s">
        <v>871</v>
      </c>
      <c r="B798" s="383">
        <v>2014</v>
      </c>
      <c r="C798" s="384" t="s">
        <v>872</v>
      </c>
      <c r="D798" s="384" t="s">
        <v>527</v>
      </c>
      <c r="E798" s="384" t="s">
        <v>590</v>
      </c>
      <c r="F798" s="384" t="s">
        <v>712</v>
      </c>
      <c r="G798" s="263">
        <v>8380</v>
      </c>
      <c r="H798" s="263">
        <v>7812.3</v>
      </c>
      <c r="I798" s="263">
        <v>68775</v>
      </c>
    </row>
    <row r="799" spans="1:9">
      <c r="A799" s="382" t="s">
        <v>871</v>
      </c>
      <c r="B799" s="383">
        <v>2015</v>
      </c>
      <c r="C799" s="384" t="s">
        <v>872</v>
      </c>
      <c r="D799" s="384" t="s">
        <v>527</v>
      </c>
      <c r="E799" s="384" t="s">
        <v>590</v>
      </c>
      <c r="F799" s="384" t="s">
        <v>712</v>
      </c>
      <c r="G799" s="263">
        <v>8163</v>
      </c>
      <c r="H799" s="263">
        <v>8201.5499999999993</v>
      </c>
      <c r="I799" s="263">
        <v>74510</v>
      </c>
    </row>
    <row r="800" spans="1:9">
      <c r="A800" s="382" t="s">
        <v>871</v>
      </c>
      <c r="B800" s="383">
        <v>2016</v>
      </c>
      <c r="C800" s="384" t="s">
        <v>872</v>
      </c>
      <c r="D800" s="384" t="s">
        <v>527</v>
      </c>
      <c r="E800" s="384" t="s">
        <v>590</v>
      </c>
      <c r="F800" s="384" t="s">
        <v>712</v>
      </c>
      <c r="G800" s="263">
        <v>8678</v>
      </c>
      <c r="H800" s="263">
        <v>8468</v>
      </c>
      <c r="I800" s="263">
        <v>80736</v>
      </c>
    </row>
    <row r="801" spans="1:9">
      <c r="A801" s="382" t="s">
        <v>871</v>
      </c>
      <c r="B801" s="383">
        <v>2017</v>
      </c>
      <c r="C801" s="384" t="s">
        <v>872</v>
      </c>
      <c r="D801" s="384" t="s">
        <v>527</v>
      </c>
      <c r="E801" s="384" t="s">
        <v>590</v>
      </c>
      <c r="F801" s="384" t="s">
        <v>712</v>
      </c>
      <c r="G801" s="263">
        <v>22735</v>
      </c>
      <c r="H801" s="263">
        <v>22399.05</v>
      </c>
      <c r="I801" s="263">
        <v>85029</v>
      </c>
    </row>
    <row r="802" spans="1:9">
      <c r="A802" s="382" t="s">
        <v>871</v>
      </c>
      <c r="B802" s="383">
        <v>2018</v>
      </c>
      <c r="C802" s="384" t="s">
        <v>872</v>
      </c>
      <c r="D802" s="384" t="s">
        <v>527</v>
      </c>
      <c r="E802" s="384" t="s">
        <v>590</v>
      </c>
      <c r="F802" s="384" t="s">
        <v>712</v>
      </c>
      <c r="G802" s="263">
        <v>11731</v>
      </c>
      <c r="H802" s="263">
        <v>11330.33</v>
      </c>
      <c r="I802" s="263">
        <v>94507</v>
      </c>
    </row>
    <row r="803" spans="1:9">
      <c r="A803" s="382" t="s">
        <v>873</v>
      </c>
      <c r="B803" s="383">
        <v>2009</v>
      </c>
      <c r="C803" s="384" t="s">
        <v>533</v>
      </c>
      <c r="D803" s="384" t="s">
        <v>524</v>
      </c>
      <c r="E803" s="384" t="s">
        <v>588</v>
      </c>
      <c r="F803" s="384" t="s">
        <v>719</v>
      </c>
      <c r="G803" s="263">
        <v>126.845</v>
      </c>
      <c r="H803" s="263">
        <v>130.71639999999999</v>
      </c>
      <c r="I803" s="263">
        <v>1518.4169999999999</v>
      </c>
    </row>
    <row r="804" spans="1:9">
      <c r="A804" s="382" t="s">
        <v>873</v>
      </c>
      <c r="B804" s="383">
        <v>2010</v>
      </c>
      <c r="C804" s="384" t="s">
        <v>533</v>
      </c>
      <c r="D804" s="384" t="s">
        <v>524</v>
      </c>
      <c r="E804" s="384" t="s">
        <v>588</v>
      </c>
      <c r="F804" s="384" t="s">
        <v>719</v>
      </c>
      <c r="G804" s="263">
        <v>178.98099999999999</v>
      </c>
      <c r="H804" s="263">
        <v>183.07339999999999</v>
      </c>
      <c r="I804" s="263">
        <v>1835.922</v>
      </c>
    </row>
    <row r="805" spans="1:9">
      <c r="A805" s="382" t="s">
        <v>873</v>
      </c>
      <c r="B805" s="383">
        <v>2011</v>
      </c>
      <c r="C805" s="384" t="s">
        <v>533</v>
      </c>
      <c r="D805" s="384" t="s">
        <v>524</v>
      </c>
      <c r="E805" s="384" t="s">
        <v>588</v>
      </c>
      <c r="F805" s="384" t="s">
        <v>719</v>
      </c>
      <c r="G805" s="263">
        <v>214.94499999999999</v>
      </c>
      <c r="H805" s="263">
        <v>218.71889999999999</v>
      </c>
      <c r="I805" s="263">
        <v>2269.5479999999998</v>
      </c>
    </row>
    <row r="806" spans="1:9">
      <c r="A806" s="382" t="s">
        <v>873</v>
      </c>
      <c r="B806" s="383">
        <v>2012</v>
      </c>
      <c r="C806" s="384" t="s">
        <v>533</v>
      </c>
      <c r="D806" s="384" t="s">
        <v>524</v>
      </c>
      <c r="E806" s="384" t="s">
        <v>588</v>
      </c>
      <c r="F806" s="384" t="s">
        <v>719</v>
      </c>
      <c r="G806" s="263">
        <v>278</v>
      </c>
      <c r="H806" s="263">
        <v>281.26760000000002</v>
      </c>
      <c r="I806" s="263">
        <v>2731.2240000000002</v>
      </c>
    </row>
    <row r="807" spans="1:9">
      <c r="A807" s="382" t="s">
        <v>873</v>
      </c>
      <c r="B807" s="383">
        <v>2013</v>
      </c>
      <c r="C807" s="384" t="s">
        <v>533</v>
      </c>
      <c r="D807" s="384" t="s">
        <v>524</v>
      </c>
      <c r="E807" s="384" t="s">
        <v>588</v>
      </c>
      <c r="F807" s="384" t="s">
        <v>719</v>
      </c>
      <c r="G807" s="263">
        <v>327.43799999999999</v>
      </c>
      <c r="H807" s="263">
        <v>331.8261</v>
      </c>
      <c r="I807" s="263">
        <v>3214.5909999999999</v>
      </c>
    </row>
    <row r="808" spans="1:9">
      <c r="A808" s="382" t="s">
        <v>873</v>
      </c>
      <c r="B808" s="383">
        <v>2014</v>
      </c>
      <c r="C808" s="384" t="s">
        <v>533</v>
      </c>
      <c r="D808" s="384" t="s">
        <v>524</v>
      </c>
      <c r="E808" s="384" t="s">
        <v>588</v>
      </c>
      <c r="F808" s="384" t="s">
        <v>719</v>
      </c>
      <c r="G808" s="263">
        <v>445.37400000000002</v>
      </c>
      <c r="H808" s="263">
        <v>449.90839999999997</v>
      </c>
      <c r="I808" s="263">
        <v>4108.2690000000002</v>
      </c>
    </row>
    <row r="809" spans="1:9">
      <c r="A809" s="382" t="s">
        <v>873</v>
      </c>
      <c r="B809" s="383">
        <v>2015</v>
      </c>
      <c r="C809" s="384" t="s">
        <v>533</v>
      </c>
      <c r="D809" s="384" t="s">
        <v>524</v>
      </c>
      <c r="E809" s="384" t="s">
        <v>588</v>
      </c>
      <c r="F809" s="384" t="s">
        <v>719</v>
      </c>
      <c r="G809" s="263">
        <v>475.60199999999998</v>
      </c>
      <c r="H809" s="263">
        <v>484.17809999999997</v>
      </c>
      <c r="I809" s="263">
        <v>4501.223</v>
      </c>
    </row>
    <row r="810" spans="1:9">
      <c r="A810" s="382" t="s">
        <v>873</v>
      </c>
      <c r="B810" s="383">
        <v>2016</v>
      </c>
      <c r="C810" s="384" t="s">
        <v>533</v>
      </c>
      <c r="D810" s="384" t="s">
        <v>524</v>
      </c>
      <c r="E810" s="384" t="s">
        <v>588</v>
      </c>
      <c r="F810" s="384" t="s">
        <v>719</v>
      </c>
      <c r="G810" s="263">
        <v>22.937999999999999</v>
      </c>
      <c r="H810" s="263">
        <v>37.043799999999997</v>
      </c>
      <c r="I810" s="263">
        <v>3904.384</v>
      </c>
    </row>
    <row r="811" spans="1:9">
      <c r="A811" s="382" t="s">
        <v>873</v>
      </c>
      <c r="B811" s="383">
        <v>2017</v>
      </c>
      <c r="C811" s="384" t="s">
        <v>533</v>
      </c>
      <c r="D811" s="384" t="s">
        <v>524</v>
      </c>
      <c r="E811" s="384" t="s">
        <v>588</v>
      </c>
      <c r="F811" s="384" t="s">
        <v>719</v>
      </c>
      <c r="G811" s="263">
        <v>176.25299999999999</v>
      </c>
      <c r="H811" s="263">
        <v>178.9272</v>
      </c>
      <c r="I811" s="263">
        <v>4476.4120000000003</v>
      </c>
    </row>
    <row r="812" spans="1:9">
      <c r="A812" s="382" t="s">
        <v>873</v>
      </c>
      <c r="B812" s="383">
        <v>2018</v>
      </c>
      <c r="C812" s="384" t="s">
        <v>533</v>
      </c>
      <c r="D812" s="384" t="s">
        <v>524</v>
      </c>
      <c r="E812" s="384" t="s">
        <v>588</v>
      </c>
      <c r="F812" s="384" t="s">
        <v>719</v>
      </c>
      <c r="G812" s="263">
        <v>176.553</v>
      </c>
      <c r="H812" s="263">
        <v>240.3646</v>
      </c>
      <c r="I812" s="263">
        <v>4864.9849999999997</v>
      </c>
    </row>
    <row r="813" spans="1:9">
      <c r="A813" s="382" t="s">
        <v>874</v>
      </c>
      <c r="B813" s="383">
        <v>2009</v>
      </c>
      <c r="C813" s="384" t="s">
        <v>875</v>
      </c>
      <c r="D813" s="384" t="s">
        <v>6</v>
      </c>
      <c r="E813" s="384" t="s">
        <v>840</v>
      </c>
      <c r="F813" s="384" t="s">
        <v>712</v>
      </c>
      <c r="G813" s="263">
        <v>428</v>
      </c>
      <c r="H813" s="263">
        <v>490.4</v>
      </c>
      <c r="I813" s="263">
        <v>10800</v>
      </c>
    </row>
    <row r="814" spans="1:9">
      <c r="A814" s="382" t="s">
        <v>874</v>
      </c>
      <c r="B814" s="383">
        <v>2010</v>
      </c>
      <c r="C814" s="384" t="s">
        <v>875</v>
      </c>
      <c r="D814" s="384" t="s">
        <v>6</v>
      </c>
      <c r="E814" s="384" t="s">
        <v>840</v>
      </c>
      <c r="F814" s="384" t="s">
        <v>712</v>
      </c>
      <c r="G814" s="263">
        <v>1040</v>
      </c>
      <c r="H814" s="263">
        <v>1022.9</v>
      </c>
      <c r="I814" s="263">
        <v>13226</v>
      </c>
    </row>
    <row r="815" spans="1:9">
      <c r="A815" s="382" t="s">
        <v>874</v>
      </c>
      <c r="B815" s="383">
        <v>2011</v>
      </c>
      <c r="C815" s="384" t="s">
        <v>875</v>
      </c>
      <c r="D815" s="384" t="s">
        <v>6</v>
      </c>
      <c r="E815" s="384" t="s">
        <v>840</v>
      </c>
      <c r="F815" s="384" t="s">
        <v>712</v>
      </c>
      <c r="G815" s="263">
        <v>1848</v>
      </c>
      <c r="H815" s="263">
        <v>1760.5</v>
      </c>
      <c r="I815" s="263">
        <v>18048</v>
      </c>
    </row>
    <row r="816" spans="1:9">
      <c r="A816" s="382" t="s">
        <v>874</v>
      </c>
      <c r="B816" s="383">
        <v>2012</v>
      </c>
      <c r="C816" s="384" t="s">
        <v>875</v>
      </c>
      <c r="D816" s="384" t="s">
        <v>6</v>
      </c>
      <c r="E816" s="384" t="s">
        <v>840</v>
      </c>
      <c r="F816" s="384" t="s">
        <v>712</v>
      </c>
      <c r="G816" s="263">
        <v>1645</v>
      </c>
      <c r="H816" s="263">
        <v>1627.5</v>
      </c>
      <c r="I816" s="263">
        <v>17334</v>
      </c>
    </row>
    <row r="817" spans="1:9">
      <c r="A817" s="382" t="s">
        <v>874</v>
      </c>
      <c r="B817" s="383">
        <v>2013</v>
      </c>
      <c r="C817" s="384" t="s">
        <v>875</v>
      </c>
      <c r="D817" s="384" t="s">
        <v>6</v>
      </c>
      <c r="E817" s="384" t="s">
        <v>840</v>
      </c>
      <c r="F817" s="384" t="s">
        <v>712</v>
      </c>
      <c r="G817" s="263">
        <v>1483</v>
      </c>
      <c r="H817" s="263">
        <v>1410.3</v>
      </c>
      <c r="I817" s="263">
        <v>17301</v>
      </c>
    </row>
    <row r="818" spans="1:9">
      <c r="A818" s="382" t="s">
        <v>874</v>
      </c>
      <c r="B818" s="383">
        <v>2014</v>
      </c>
      <c r="C818" s="384" t="s">
        <v>875</v>
      </c>
      <c r="D818" s="384" t="s">
        <v>6</v>
      </c>
      <c r="E818" s="384" t="s">
        <v>840</v>
      </c>
      <c r="F818" s="384" t="s">
        <v>712</v>
      </c>
      <c r="G818" s="263">
        <v>1651</v>
      </c>
      <c r="H818" s="263">
        <v>1608.8</v>
      </c>
      <c r="I818" s="263">
        <v>19221</v>
      </c>
    </row>
    <row r="819" spans="1:9">
      <c r="A819" s="382" t="s">
        <v>874</v>
      </c>
      <c r="B819" s="383">
        <v>2015</v>
      </c>
      <c r="C819" s="384" t="s">
        <v>875</v>
      </c>
      <c r="D819" s="384" t="s">
        <v>6</v>
      </c>
      <c r="E819" s="384" t="s">
        <v>840</v>
      </c>
      <c r="F819" s="384" t="s">
        <v>712</v>
      </c>
      <c r="G819" s="263">
        <v>1399</v>
      </c>
      <c r="H819" s="263">
        <v>1654.45</v>
      </c>
      <c r="I819" s="263">
        <v>19110</v>
      </c>
    </row>
    <row r="820" spans="1:9">
      <c r="A820" s="382" t="s">
        <v>874</v>
      </c>
      <c r="B820" s="383">
        <v>2016</v>
      </c>
      <c r="C820" s="384" t="s">
        <v>875</v>
      </c>
      <c r="D820" s="384" t="s">
        <v>6</v>
      </c>
      <c r="E820" s="384" t="s">
        <v>840</v>
      </c>
      <c r="F820" s="384" t="s">
        <v>712</v>
      </c>
      <c r="G820" s="263">
        <v>1394</v>
      </c>
      <c r="H820" s="263">
        <v>1474.6</v>
      </c>
      <c r="I820" s="263">
        <v>17509</v>
      </c>
    </row>
    <row r="821" spans="1:9">
      <c r="A821" s="382" t="s">
        <v>874</v>
      </c>
      <c r="B821" s="383">
        <v>2017</v>
      </c>
      <c r="C821" s="384" t="s">
        <v>875</v>
      </c>
      <c r="D821" s="384" t="s">
        <v>6</v>
      </c>
      <c r="E821" s="384" t="s">
        <v>840</v>
      </c>
      <c r="F821" s="384" t="s">
        <v>712</v>
      </c>
      <c r="G821" s="263">
        <v>999</v>
      </c>
      <c r="H821" s="263">
        <v>1768.85</v>
      </c>
      <c r="I821" s="263">
        <v>20428</v>
      </c>
    </row>
    <row r="822" spans="1:9">
      <c r="A822" s="382" t="s">
        <v>874</v>
      </c>
      <c r="B822" s="383">
        <v>2018</v>
      </c>
      <c r="C822" s="384" t="s">
        <v>875</v>
      </c>
      <c r="D822" s="384" t="s">
        <v>6</v>
      </c>
      <c r="E822" s="384" t="s">
        <v>840</v>
      </c>
      <c r="F822" s="384" t="s">
        <v>712</v>
      </c>
      <c r="G822" s="263">
        <v>2141</v>
      </c>
      <c r="H822" s="263">
        <v>2458.15</v>
      </c>
      <c r="I822" s="263">
        <v>23771</v>
      </c>
    </row>
    <row r="823" spans="1:9">
      <c r="A823" s="382" t="s">
        <v>876</v>
      </c>
      <c r="B823" s="383">
        <v>2009</v>
      </c>
      <c r="C823" s="384" t="s">
        <v>877</v>
      </c>
      <c r="D823" s="384" t="s">
        <v>451</v>
      </c>
      <c r="E823" s="384" t="s">
        <v>746</v>
      </c>
      <c r="F823" s="384" t="s">
        <v>712</v>
      </c>
      <c r="G823" s="263">
        <v>218</v>
      </c>
      <c r="H823" s="263">
        <v>196</v>
      </c>
      <c r="I823" s="263">
        <v>6205</v>
      </c>
    </row>
    <row r="824" spans="1:9">
      <c r="A824" s="382" t="s">
        <v>876</v>
      </c>
      <c r="B824" s="383">
        <v>2010</v>
      </c>
      <c r="C824" s="384" t="s">
        <v>877</v>
      </c>
      <c r="D824" s="384" t="s">
        <v>451</v>
      </c>
      <c r="E824" s="384" t="s">
        <v>746</v>
      </c>
      <c r="F824" s="384" t="s">
        <v>712</v>
      </c>
      <c r="G824" s="263">
        <v>324</v>
      </c>
      <c r="H824" s="263">
        <v>298</v>
      </c>
      <c r="I824" s="263">
        <v>6432</v>
      </c>
    </row>
    <row r="825" spans="1:9">
      <c r="A825" s="382" t="s">
        <v>876</v>
      </c>
      <c r="B825" s="383">
        <v>2011</v>
      </c>
      <c r="C825" s="384" t="s">
        <v>877</v>
      </c>
      <c r="D825" s="384" t="s">
        <v>451</v>
      </c>
      <c r="E825" s="384" t="s">
        <v>746</v>
      </c>
      <c r="F825" s="384" t="s">
        <v>712</v>
      </c>
      <c r="G825" s="263">
        <v>415</v>
      </c>
      <c r="H825" s="263">
        <v>347.75799999999998</v>
      </c>
      <c r="I825" s="263">
        <v>6503</v>
      </c>
    </row>
    <row r="826" spans="1:9">
      <c r="A826" s="382" t="s">
        <v>876</v>
      </c>
      <c r="B826" s="383">
        <v>2012</v>
      </c>
      <c r="C826" s="384" t="s">
        <v>877</v>
      </c>
      <c r="D826" s="384" t="s">
        <v>451</v>
      </c>
      <c r="E826" s="384" t="s">
        <v>746</v>
      </c>
      <c r="F826" s="384" t="s">
        <v>712</v>
      </c>
      <c r="G826" s="263">
        <v>382</v>
      </c>
      <c r="H826" s="263">
        <v>416</v>
      </c>
      <c r="I826" s="263">
        <v>6253</v>
      </c>
    </row>
    <row r="827" spans="1:9">
      <c r="A827" s="382" t="s">
        <v>876</v>
      </c>
      <c r="B827" s="383">
        <v>2013</v>
      </c>
      <c r="C827" s="384" t="s">
        <v>877</v>
      </c>
      <c r="D827" s="384" t="s">
        <v>451</v>
      </c>
      <c r="E827" s="384" t="s">
        <v>746</v>
      </c>
      <c r="F827" s="384" t="s">
        <v>712</v>
      </c>
      <c r="G827" s="263">
        <v>452</v>
      </c>
      <c r="H827" s="263">
        <v>451</v>
      </c>
      <c r="I827" s="263">
        <v>6566</v>
      </c>
    </row>
    <row r="828" spans="1:9">
      <c r="A828" s="382" t="s">
        <v>876</v>
      </c>
      <c r="B828" s="383">
        <v>2014</v>
      </c>
      <c r="C828" s="384" t="s">
        <v>877</v>
      </c>
      <c r="D828" s="384" t="s">
        <v>451</v>
      </c>
      <c r="E828" s="384" t="s">
        <v>746</v>
      </c>
      <c r="F828" s="384" t="s">
        <v>712</v>
      </c>
      <c r="G828" s="263">
        <v>477</v>
      </c>
      <c r="H828" s="263">
        <v>486</v>
      </c>
      <c r="I828" s="263">
        <v>7179</v>
      </c>
    </row>
    <row r="829" spans="1:9">
      <c r="A829" s="382" t="s">
        <v>876</v>
      </c>
      <c r="B829" s="383">
        <v>2015</v>
      </c>
      <c r="C829" s="384" t="s">
        <v>877</v>
      </c>
      <c r="D829" s="384" t="s">
        <v>451</v>
      </c>
      <c r="E829" s="384" t="s">
        <v>746</v>
      </c>
      <c r="F829" s="384" t="s">
        <v>712</v>
      </c>
      <c r="G829" s="263">
        <v>523</v>
      </c>
      <c r="H829" s="263">
        <v>523</v>
      </c>
      <c r="I829" s="263">
        <v>6456</v>
      </c>
    </row>
    <row r="830" spans="1:9">
      <c r="A830" s="382" t="s">
        <v>876</v>
      </c>
      <c r="B830" s="383">
        <v>2016</v>
      </c>
      <c r="C830" s="384" t="s">
        <v>877</v>
      </c>
      <c r="D830" s="384" t="s">
        <v>451</v>
      </c>
      <c r="E830" s="384" t="s">
        <v>746</v>
      </c>
      <c r="F830" s="384" t="s">
        <v>712</v>
      </c>
      <c r="G830" s="263">
        <v>551</v>
      </c>
      <c r="H830" s="263">
        <v>563</v>
      </c>
      <c r="I830" s="263">
        <v>6399</v>
      </c>
    </row>
    <row r="831" spans="1:9">
      <c r="A831" s="382" t="s">
        <v>876</v>
      </c>
      <c r="B831" s="383">
        <v>2017</v>
      </c>
      <c r="C831" s="384" t="s">
        <v>877</v>
      </c>
      <c r="D831" s="384" t="s">
        <v>451</v>
      </c>
      <c r="E831" s="384" t="s">
        <v>746</v>
      </c>
      <c r="F831" s="384" t="s">
        <v>712</v>
      </c>
      <c r="G831" s="263">
        <v>460</v>
      </c>
      <c r="H831" s="263">
        <v>610</v>
      </c>
      <c r="I831" s="263">
        <v>6583</v>
      </c>
    </row>
    <row r="832" spans="1:9">
      <c r="A832" s="382" t="s">
        <v>876</v>
      </c>
      <c r="B832" s="383">
        <v>2018</v>
      </c>
      <c r="C832" s="384" t="s">
        <v>877</v>
      </c>
      <c r="D832" s="384" t="s">
        <v>451</v>
      </c>
      <c r="E832" s="384" t="s">
        <v>746</v>
      </c>
      <c r="F832" s="384" t="s">
        <v>712</v>
      </c>
      <c r="G832" s="263">
        <v>657</v>
      </c>
      <c r="H832" s="263">
        <v>659</v>
      </c>
      <c r="I832" s="263">
        <v>6873</v>
      </c>
    </row>
    <row r="833" spans="1:9">
      <c r="A833" s="382" t="s">
        <v>878</v>
      </c>
      <c r="B833" s="383">
        <v>2009</v>
      </c>
      <c r="C833" s="384" t="s">
        <v>879</v>
      </c>
      <c r="D833" s="384" t="s">
        <v>521</v>
      </c>
      <c r="E833" s="384" t="s">
        <v>724</v>
      </c>
      <c r="F833" s="384" t="s">
        <v>712</v>
      </c>
      <c r="G833" s="263">
        <v>83.671000000000006</v>
      </c>
      <c r="H833" s="263">
        <v>86.093000000000004</v>
      </c>
      <c r="I833" s="263">
        <v>4102.8639999999996</v>
      </c>
    </row>
    <row r="834" spans="1:9">
      <c r="A834" s="382" t="s">
        <v>878</v>
      </c>
      <c r="B834" s="383">
        <v>2010</v>
      </c>
      <c r="C834" s="384" t="s">
        <v>879</v>
      </c>
      <c r="D834" s="384" t="s">
        <v>521</v>
      </c>
      <c r="E834" s="384" t="s">
        <v>724</v>
      </c>
      <c r="F834" s="384" t="s">
        <v>712</v>
      </c>
      <c r="G834" s="263">
        <v>94.835999999999999</v>
      </c>
      <c r="H834" s="263">
        <v>90.947000000000003</v>
      </c>
      <c r="I834" s="263">
        <v>4448.3230000000003</v>
      </c>
    </row>
    <row r="835" spans="1:9">
      <c r="A835" s="382" t="s">
        <v>878</v>
      </c>
      <c r="B835" s="383">
        <v>2011</v>
      </c>
      <c r="C835" s="384" t="s">
        <v>879</v>
      </c>
      <c r="D835" s="384" t="s">
        <v>521</v>
      </c>
      <c r="E835" s="384" t="s">
        <v>724</v>
      </c>
      <c r="F835" s="384" t="s">
        <v>712</v>
      </c>
      <c r="G835" s="263">
        <v>111.218</v>
      </c>
      <c r="H835" s="263">
        <v>120.337</v>
      </c>
      <c r="I835" s="263">
        <v>5211.4769999999999</v>
      </c>
    </row>
    <row r="836" spans="1:9">
      <c r="A836" s="382" t="s">
        <v>878</v>
      </c>
      <c r="B836" s="383">
        <v>2012</v>
      </c>
      <c r="C836" s="384" t="s">
        <v>879</v>
      </c>
      <c r="D836" s="384" t="s">
        <v>521</v>
      </c>
      <c r="E836" s="384" t="s">
        <v>724</v>
      </c>
      <c r="F836" s="384" t="s">
        <v>712</v>
      </c>
      <c r="G836" s="263">
        <v>2</v>
      </c>
      <c r="H836" s="263">
        <v>107.2</v>
      </c>
      <c r="I836" s="263">
        <v>8110</v>
      </c>
    </row>
    <row r="837" spans="1:9">
      <c r="A837" s="382" t="s">
        <v>878</v>
      </c>
      <c r="B837" s="383">
        <v>2013</v>
      </c>
      <c r="C837" s="384" t="s">
        <v>879</v>
      </c>
      <c r="D837" s="384" t="s">
        <v>521</v>
      </c>
      <c r="E837" s="384" t="s">
        <v>724</v>
      </c>
      <c r="F837" s="384" t="s">
        <v>712</v>
      </c>
      <c r="G837" s="263">
        <v>165</v>
      </c>
      <c r="H837" s="263">
        <v>161</v>
      </c>
      <c r="I837" s="263">
        <v>10863</v>
      </c>
    </row>
    <row r="838" spans="1:9">
      <c r="A838" s="382" t="s">
        <v>878</v>
      </c>
      <c r="B838" s="383">
        <v>2014</v>
      </c>
      <c r="C838" s="384" t="s">
        <v>879</v>
      </c>
      <c r="D838" s="384" t="s">
        <v>521</v>
      </c>
      <c r="E838" s="384" t="s">
        <v>724</v>
      </c>
      <c r="F838" s="384" t="s">
        <v>712</v>
      </c>
      <c r="G838" s="263">
        <v>271</v>
      </c>
      <c r="H838" s="263">
        <v>275.22160000000002</v>
      </c>
      <c r="I838" s="263">
        <v>16560</v>
      </c>
    </row>
    <row r="839" spans="1:9">
      <c r="A839" s="382" t="s">
        <v>878</v>
      </c>
      <c r="B839" s="383">
        <v>2015</v>
      </c>
      <c r="C839" s="384" t="s">
        <v>879</v>
      </c>
      <c r="D839" s="384" t="s">
        <v>521</v>
      </c>
      <c r="E839" s="384" t="s">
        <v>724</v>
      </c>
      <c r="F839" s="384" t="s">
        <v>712</v>
      </c>
      <c r="G839" s="263">
        <v>355</v>
      </c>
      <c r="H839" s="263">
        <v>373.22930000000002</v>
      </c>
      <c r="I839" s="263">
        <v>22760</v>
      </c>
    </row>
    <row r="840" spans="1:9">
      <c r="A840" s="382" t="s">
        <v>878</v>
      </c>
      <c r="B840" s="383">
        <v>2016</v>
      </c>
      <c r="C840" s="384" t="s">
        <v>879</v>
      </c>
      <c r="D840" s="384" t="s">
        <v>521</v>
      </c>
      <c r="E840" s="384" t="s">
        <v>724</v>
      </c>
      <c r="F840" s="384" t="s">
        <v>712</v>
      </c>
      <c r="G840" s="263">
        <v>562</v>
      </c>
      <c r="H840" s="263">
        <v>747.25810000000001</v>
      </c>
      <c r="I840" s="263">
        <v>40607</v>
      </c>
    </row>
    <row r="841" spans="1:9">
      <c r="A841" s="382" t="s">
        <v>878</v>
      </c>
      <c r="B841" s="383">
        <v>2017</v>
      </c>
      <c r="C841" s="384" t="s">
        <v>879</v>
      </c>
      <c r="D841" s="384" t="s">
        <v>521</v>
      </c>
      <c r="E841" s="384" t="s">
        <v>724</v>
      </c>
      <c r="F841" s="384" t="s">
        <v>712</v>
      </c>
      <c r="G841" s="263">
        <v>828</v>
      </c>
      <c r="H841" s="263">
        <v>790.30610000000001</v>
      </c>
      <c r="I841" s="263">
        <v>48382</v>
      </c>
    </row>
    <row r="842" spans="1:9">
      <c r="A842" s="382" t="s">
        <v>878</v>
      </c>
      <c r="B842" s="383">
        <v>2018</v>
      </c>
      <c r="C842" s="384" t="s">
        <v>879</v>
      </c>
      <c r="D842" s="384" t="s">
        <v>521</v>
      </c>
      <c r="E842" s="384" t="s">
        <v>724</v>
      </c>
      <c r="F842" s="384" t="s">
        <v>712</v>
      </c>
      <c r="G842" s="263">
        <v>900</v>
      </c>
      <c r="H842" s="263">
        <v>1249.1065000000001</v>
      </c>
      <c r="I842" s="263">
        <v>60116</v>
      </c>
    </row>
    <row r="843" spans="1:9">
      <c r="A843" s="382" t="s">
        <v>880</v>
      </c>
      <c r="B843" s="383">
        <v>2009</v>
      </c>
      <c r="C843" s="384" t="s">
        <v>881</v>
      </c>
      <c r="D843" s="384" t="s">
        <v>451</v>
      </c>
      <c r="E843" s="384" t="s">
        <v>746</v>
      </c>
      <c r="F843" s="384" t="s">
        <v>712</v>
      </c>
      <c r="G843" s="263">
        <v>372</v>
      </c>
      <c r="H843" s="263">
        <v>371</v>
      </c>
      <c r="I843" s="263">
        <v>8281</v>
      </c>
    </row>
    <row r="844" spans="1:9">
      <c r="A844" s="382" t="s">
        <v>880</v>
      </c>
      <c r="B844" s="383">
        <v>2010</v>
      </c>
      <c r="C844" s="384" t="s">
        <v>881</v>
      </c>
      <c r="D844" s="384" t="s">
        <v>451</v>
      </c>
      <c r="E844" s="384" t="s">
        <v>746</v>
      </c>
      <c r="F844" s="384" t="s">
        <v>712</v>
      </c>
      <c r="G844" s="263">
        <v>442</v>
      </c>
      <c r="H844" s="263">
        <v>427</v>
      </c>
      <c r="I844" s="263">
        <v>8785</v>
      </c>
    </row>
    <row r="845" spans="1:9">
      <c r="A845" s="382" t="s">
        <v>880</v>
      </c>
      <c r="B845" s="383">
        <v>2011</v>
      </c>
      <c r="C845" s="384" t="s">
        <v>881</v>
      </c>
      <c r="D845" s="384" t="s">
        <v>451</v>
      </c>
      <c r="E845" s="384" t="s">
        <v>746</v>
      </c>
      <c r="F845" s="384" t="s">
        <v>712</v>
      </c>
      <c r="G845" s="263">
        <v>1357</v>
      </c>
      <c r="H845" s="263">
        <v>511</v>
      </c>
      <c r="I845" s="263">
        <v>8450</v>
      </c>
    </row>
    <row r="846" spans="1:9">
      <c r="A846" s="382" t="s">
        <v>880</v>
      </c>
      <c r="B846" s="383">
        <v>2012</v>
      </c>
      <c r="C846" s="384" t="s">
        <v>881</v>
      </c>
      <c r="D846" s="384" t="s">
        <v>451</v>
      </c>
      <c r="E846" s="384" t="s">
        <v>746</v>
      </c>
      <c r="F846" s="384" t="s">
        <v>712</v>
      </c>
      <c r="G846" s="263">
        <v>417</v>
      </c>
      <c r="H846" s="263">
        <v>527</v>
      </c>
      <c r="I846" s="263">
        <v>7452</v>
      </c>
    </row>
    <row r="847" spans="1:9">
      <c r="A847" s="382" t="s">
        <v>880</v>
      </c>
      <c r="B847" s="383">
        <v>2013</v>
      </c>
      <c r="C847" s="384" t="s">
        <v>881</v>
      </c>
      <c r="D847" s="384" t="s">
        <v>451</v>
      </c>
      <c r="E847" s="384" t="s">
        <v>746</v>
      </c>
      <c r="F847" s="384" t="s">
        <v>712</v>
      </c>
      <c r="G847" s="263">
        <v>311</v>
      </c>
      <c r="H847" s="263">
        <v>510</v>
      </c>
      <c r="I847" s="263">
        <v>8106</v>
      </c>
    </row>
    <row r="848" spans="1:9">
      <c r="A848" s="382" t="s">
        <v>880</v>
      </c>
      <c r="B848" s="383">
        <v>2014</v>
      </c>
      <c r="C848" s="384" t="s">
        <v>881</v>
      </c>
      <c r="D848" s="384" t="s">
        <v>451</v>
      </c>
      <c r="E848" s="384" t="s">
        <v>746</v>
      </c>
      <c r="F848" s="384" t="s">
        <v>712</v>
      </c>
      <c r="G848" s="263">
        <v>611</v>
      </c>
      <c r="H848" s="263">
        <v>532</v>
      </c>
      <c r="I848" s="263">
        <v>9226</v>
      </c>
    </row>
    <row r="849" spans="1:9">
      <c r="A849" s="382" t="s">
        <v>880</v>
      </c>
      <c r="B849" s="383">
        <v>2015</v>
      </c>
      <c r="C849" s="384" t="s">
        <v>881</v>
      </c>
      <c r="D849" s="384" t="s">
        <v>451</v>
      </c>
      <c r="E849" s="384" t="s">
        <v>746</v>
      </c>
      <c r="F849" s="384" t="s">
        <v>712</v>
      </c>
      <c r="G849" s="263">
        <v>-692</v>
      </c>
      <c r="H849" s="263">
        <v>475</v>
      </c>
      <c r="I849" s="263">
        <v>7386</v>
      </c>
    </row>
    <row r="850" spans="1:9">
      <c r="A850" s="382" t="s">
        <v>880</v>
      </c>
      <c r="B850" s="383">
        <v>2016</v>
      </c>
      <c r="C850" s="384" t="s">
        <v>881</v>
      </c>
      <c r="D850" s="384" t="s">
        <v>451</v>
      </c>
      <c r="E850" s="384" t="s">
        <v>746</v>
      </c>
      <c r="F850" s="384" t="s">
        <v>712</v>
      </c>
      <c r="G850" s="263">
        <v>432</v>
      </c>
      <c r="H850" s="263">
        <v>501</v>
      </c>
      <c r="I850" s="263">
        <v>7528</v>
      </c>
    </row>
    <row r="851" spans="1:9">
      <c r="A851" s="382" t="s">
        <v>880</v>
      </c>
      <c r="B851" s="383">
        <v>2017</v>
      </c>
      <c r="C851" s="384" t="s">
        <v>881</v>
      </c>
      <c r="D851" s="384" t="s">
        <v>451</v>
      </c>
      <c r="E851" s="384" t="s">
        <v>746</v>
      </c>
      <c r="F851" s="384" t="s">
        <v>712</v>
      </c>
      <c r="G851" s="263">
        <v>1792</v>
      </c>
      <c r="H851" s="263">
        <v>593</v>
      </c>
      <c r="I851" s="263">
        <v>9614</v>
      </c>
    </row>
    <row r="852" spans="1:9">
      <c r="A852" s="382" t="s">
        <v>880</v>
      </c>
      <c r="B852" s="383">
        <v>2018</v>
      </c>
      <c r="C852" s="384" t="s">
        <v>881</v>
      </c>
      <c r="D852" s="384" t="s">
        <v>451</v>
      </c>
      <c r="E852" s="384" t="s">
        <v>746</v>
      </c>
      <c r="F852" s="384" t="s">
        <v>712</v>
      </c>
      <c r="G852" s="263">
        <v>333</v>
      </c>
      <c r="H852" s="263">
        <v>698</v>
      </c>
      <c r="I852" s="263">
        <v>10589</v>
      </c>
    </row>
    <row r="853" spans="1:9">
      <c r="A853" s="382" t="s">
        <v>882</v>
      </c>
      <c r="B853" s="383">
        <v>2009</v>
      </c>
      <c r="C853" s="384" t="s">
        <v>883</v>
      </c>
      <c r="D853" s="384" t="s">
        <v>545</v>
      </c>
      <c r="E853" s="384" t="s">
        <v>788</v>
      </c>
      <c r="F853" s="384" t="s">
        <v>712</v>
      </c>
      <c r="G853" s="263">
        <v>211.29</v>
      </c>
      <c r="H853" s="263">
        <v>211.29</v>
      </c>
      <c r="I853" s="263">
        <v>945.79100000000005</v>
      </c>
    </row>
    <row r="854" spans="1:9">
      <c r="A854" s="382" t="s">
        <v>882</v>
      </c>
      <c r="B854" s="383">
        <v>2010</v>
      </c>
      <c r="C854" s="384" t="s">
        <v>883</v>
      </c>
      <c r="D854" s="384" t="s">
        <v>545</v>
      </c>
      <c r="E854" s="384" t="s">
        <v>788</v>
      </c>
      <c r="F854" s="384" t="s">
        <v>712</v>
      </c>
      <c r="G854" s="263">
        <v>148.34299999999999</v>
      </c>
      <c r="H854" s="263">
        <v>161.959</v>
      </c>
      <c r="I854" s="263">
        <v>879.27599999999995</v>
      </c>
    </row>
    <row r="855" spans="1:9">
      <c r="A855" s="382" t="s">
        <v>882</v>
      </c>
      <c r="B855" s="383">
        <v>2011</v>
      </c>
      <c r="C855" s="384" t="s">
        <v>883</v>
      </c>
      <c r="D855" s="384" t="s">
        <v>545</v>
      </c>
      <c r="E855" s="384" t="s">
        <v>788</v>
      </c>
      <c r="F855" s="384" t="s">
        <v>712</v>
      </c>
      <c r="G855" s="263">
        <v>103.386</v>
      </c>
      <c r="H855" s="263">
        <v>66.393000000000001</v>
      </c>
      <c r="I855" s="263">
        <v>863.10400000000004</v>
      </c>
    </row>
    <row r="856" spans="1:9">
      <c r="A856" s="382" t="s">
        <v>882</v>
      </c>
      <c r="B856" s="383">
        <v>2012</v>
      </c>
      <c r="C856" s="384" t="s">
        <v>883</v>
      </c>
      <c r="D856" s="384" t="s">
        <v>545</v>
      </c>
      <c r="E856" s="384" t="s">
        <v>788</v>
      </c>
      <c r="F856" s="384" t="s">
        <v>712</v>
      </c>
      <c r="G856" s="263">
        <v>122.408</v>
      </c>
      <c r="H856" s="263">
        <v>84.209000000000003</v>
      </c>
      <c r="I856" s="263">
        <v>979.86400000000003</v>
      </c>
    </row>
    <row r="857" spans="1:9">
      <c r="A857" s="382" t="s">
        <v>882</v>
      </c>
      <c r="B857" s="383">
        <v>2013</v>
      </c>
      <c r="C857" s="384" t="s">
        <v>883</v>
      </c>
      <c r="D857" s="384" t="s">
        <v>545</v>
      </c>
      <c r="E857" s="384" t="s">
        <v>788</v>
      </c>
      <c r="F857" s="384" t="s">
        <v>712</v>
      </c>
      <c r="G857" s="263">
        <v>131.72999999999999</v>
      </c>
      <c r="H857" s="263">
        <v>101.092</v>
      </c>
      <c r="I857" s="263">
        <v>1204.546</v>
      </c>
    </row>
    <row r="858" spans="1:9">
      <c r="A858" s="382" t="s">
        <v>882</v>
      </c>
      <c r="B858" s="383">
        <v>2014</v>
      </c>
      <c r="C858" s="384" t="s">
        <v>883</v>
      </c>
      <c r="D858" s="384" t="s">
        <v>545</v>
      </c>
      <c r="E858" s="384" t="s">
        <v>788</v>
      </c>
      <c r="F858" s="384" t="s">
        <v>712</v>
      </c>
      <c r="G858" s="263">
        <v>279.77300000000002</v>
      </c>
      <c r="H858" s="263">
        <v>266.90600000000001</v>
      </c>
      <c r="I858" s="263">
        <v>1746.278</v>
      </c>
    </row>
    <row r="859" spans="1:9">
      <c r="A859" s="382" t="s">
        <v>882</v>
      </c>
      <c r="B859" s="383">
        <v>2015</v>
      </c>
      <c r="C859" s="384" t="s">
        <v>883</v>
      </c>
      <c r="D859" s="384" t="s">
        <v>545</v>
      </c>
      <c r="E859" s="384" t="s">
        <v>788</v>
      </c>
      <c r="F859" s="384" t="s">
        <v>712</v>
      </c>
      <c r="G859" s="263">
        <v>104.468</v>
      </c>
      <c r="H859" s="263">
        <v>505.07209999999998</v>
      </c>
      <c r="I859" s="263">
        <v>2173.011</v>
      </c>
    </row>
    <row r="860" spans="1:9">
      <c r="A860" s="382" t="s">
        <v>882</v>
      </c>
      <c r="B860" s="383">
        <v>2016</v>
      </c>
      <c r="C860" s="384" t="s">
        <v>883</v>
      </c>
      <c r="D860" s="384" t="s">
        <v>545</v>
      </c>
      <c r="E860" s="384" t="s">
        <v>788</v>
      </c>
      <c r="F860" s="384" t="s">
        <v>712</v>
      </c>
      <c r="G860" s="263">
        <v>-113.89100000000001</v>
      </c>
      <c r="H860" s="263">
        <v>46.742199999999997</v>
      </c>
      <c r="I860" s="263">
        <v>1357.15</v>
      </c>
    </row>
    <row r="861" spans="1:9">
      <c r="A861" s="382" t="s">
        <v>882</v>
      </c>
      <c r="B861" s="383">
        <v>2017</v>
      </c>
      <c r="C861" s="384" t="s">
        <v>883</v>
      </c>
      <c r="D861" s="384" t="s">
        <v>545</v>
      </c>
      <c r="E861" s="384" t="s">
        <v>788</v>
      </c>
      <c r="F861" s="384" t="s">
        <v>712</v>
      </c>
      <c r="G861" s="263">
        <v>-417.12400000000002</v>
      </c>
      <c r="H861" s="263">
        <v>-113.65479999999999</v>
      </c>
      <c r="I861" s="263">
        <v>1155.6769999999999</v>
      </c>
    </row>
    <row r="862" spans="1:9">
      <c r="A862" s="382" t="s">
        <v>882</v>
      </c>
      <c r="B862" s="383">
        <v>2018</v>
      </c>
      <c r="C862" s="384" t="s">
        <v>883</v>
      </c>
      <c r="D862" s="384" t="s">
        <v>545</v>
      </c>
      <c r="E862" s="384" t="s">
        <v>788</v>
      </c>
      <c r="F862" s="384" t="s">
        <v>712</v>
      </c>
      <c r="G862" s="263">
        <v>100.393</v>
      </c>
      <c r="H862" s="263">
        <v>223.0557</v>
      </c>
      <c r="I862" s="263">
        <v>1764.2190000000001</v>
      </c>
    </row>
    <row r="863" spans="1:9">
      <c r="A863" s="382" t="s">
        <v>882</v>
      </c>
      <c r="B863" s="383">
        <v>2019</v>
      </c>
      <c r="C863" s="384" t="s">
        <v>883</v>
      </c>
      <c r="D863" s="384" t="s">
        <v>545</v>
      </c>
      <c r="E863" s="384" t="s">
        <v>788</v>
      </c>
      <c r="F863" s="384" t="s">
        <v>712</v>
      </c>
      <c r="G863" s="263">
        <v>557.04300000000001</v>
      </c>
      <c r="H863" s="263">
        <v>503.2525</v>
      </c>
      <c r="I863" s="263">
        <v>2188.1480000000001</v>
      </c>
    </row>
    <row r="864" spans="1:9">
      <c r="A864" s="382" t="s">
        <v>884</v>
      </c>
      <c r="B864" s="383">
        <v>2009</v>
      </c>
      <c r="C864" s="384" t="s">
        <v>885</v>
      </c>
      <c r="D864" s="384" t="s">
        <v>521</v>
      </c>
      <c r="E864" s="384" t="s">
        <v>581</v>
      </c>
      <c r="F864" s="384" t="s">
        <v>712</v>
      </c>
      <c r="G864" s="263">
        <v>100.548</v>
      </c>
      <c r="H864" s="263">
        <v>108.3396</v>
      </c>
      <c r="I864" s="263">
        <v>1080.421</v>
      </c>
    </row>
    <row r="865" spans="1:9">
      <c r="A865" s="382" t="s">
        <v>884</v>
      </c>
      <c r="B865" s="383">
        <v>2010</v>
      </c>
      <c r="C865" s="384" t="s">
        <v>885</v>
      </c>
      <c r="D865" s="384" t="s">
        <v>521</v>
      </c>
      <c r="E865" s="384" t="s">
        <v>581</v>
      </c>
      <c r="F865" s="384" t="s">
        <v>712</v>
      </c>
      <c r="G865" s="263">
        <v>112.803</v>
      </c>
      <c r="H865" s="263">
        <v>141.9555</v>
      </c>
      <c r="I865" s="263">
        <v>1158.5170000000001</v>
      </c>
    </row>
    <row r="866" spans="1:9">
      <c r="A866" s="382" t="s">
        <v>884</v>
      </c>
      <c r="B866" s="383">
        <v>2011</v>
      </c>
      <c r="C866" s="384" t="s">
        <v>885</v>
      </c>
      <c r="D866" s="384" t="s">
        <v>521</v>
      </c>
      <c r="E866" s="384" t="s">
        <v>581</v>
      </c>
      <c r="F866" s="384" t="s">
        <v>712</v>
      </c>
      <c r="G866" s="263">
        <v>175.43</v>
      </c>
      <c r="H866" s="263">
        <v>193.88159999999999</v>
      </c>
      <c r="I866" s="263">
        <v>1330.835</v>
      </c>
    </row>
    <row r="867" spans="1:9">
      <c r="A867" s="382" t="s">
        <v>884</v>
      </c>
      <c r="B867" s="383">
        <v>2012</v>
      </c>
      <c r="C867" s="384" t="s">
        <v>885</v>
      </c>
      <c r="D867" s="384" t="s">
        <v>521</v>
      </c>
      <c r="E867" s="384" t="s">
        <v>581</v>
      </c>
      <c r="F867" s="384" t="s">
        <v>712</v>
      </c>
      <c r="G867" s="263">
        <v>248.339</v>
      </c>
      <c r="H867" s="263">
        <v>248.92660000000001</v>
      </c>
      <c r="I867" s="263">
        <v>1445.136</v>
      </c>
    </row>
    <row r="868" spans="1:9">
      <c r="A868" s="382" t="s">
        <v>884</v>
      </c>
      <c r="B868" s="383">
        <v>2013</v>
      </c>
      <c r="C868" s="384" t="s">
        <v>885</v>
      </c>
      <c r="D868" s="384" t="s">
        <v>521</v>
      </c>
      <c r="E868" s="384" t="s">
        <v>581</v>
      </c>
      <c r="F868" s="384" t="s">
        <v>712</v>
      </c>
      <c r="G868" s="263">
        <v>296.15100000000001</v>
      </c>
      <c r="H868" s="263">
        <v>301.07670000000002</v>
      </c>
      <c r="I868" s="263">
        <v>1587.7249999999999</v>
      </c>
    </row>
    <row r="869" spans="1:9">
      <c r="A869" s="382" t="s">
        <v>884</v>
      </c>
      <c r="B869" s="383">
        <v>2014</v>
      </c>
      <c r="C869" s="384" t="s">
        <v>885</v>
      </c>
      <c r="D869" s="384" t="s">
        <v>521</v>
      </c>
      <c r="E869" s="384" t="s">
        <v>581</v>
      </c>
      <c r="F869" s="384" t="s">
        <v>712</v>
      </c>
      <c r="G869" s="263">
        <v>269.85599999999999</v>
      </c>
      <c r="H869" s="263">
        <v>309.92720000000003</v>
      </c>
      <c r="I869" s="263">
        <v>1717.7760000000001</v>
      </c>
    </row>
    <row r="870" spans="1:9">
      <c r="A870" s="382" t="s">
        <v>884</v>
      </c>
      <c r="B870" s="383">
        <v>2015</v>
      </c>
      <c r="C870" s="384" t="s">
        <v>885</v>
      </c>
      <c r="D870" s="384" t="s">
        <v>521</v>
      </c>
      <c r="E870" s="384" t="s">
        <v>581</v>
      </c>
      <c r="F870" s="384" t="s">
        <v>712</v>
      </c>
      <c r="G870" s="263">
        <v>203.523</v>
      </c>
      <c r="H870" s="263">
        <v>367.8553</v>
      </c>
      <c r="I870" s="263">
        <v>1797.06</v>
      </c>
    </row>
    <row r="871" spans="1:9">
      <c r="A871" s="382" t="s">
        <v>884</v>
      </c>
      <c r="B871" s="383">
        <v>2016</v>
      </c>
      <c r="C871" s="384" t="s">
        <v>885</v>
      </c>
      <c r="D871" s="384" t="s">
        <v>521</v>
      </c>
      <c r="E871" s="384" t="s">
        <v>581</v>
      </c>
      <c r="F871" s="384" t="s">
        <v>712</v>
      </c>
      <c r="G871" s="263">
        <v>273.89999999999998</v>
      </c>
      <c r="H871" s="263">
        <v>335.065</v>
      </c>
      <c r="I871" s="263">
        <v>1966.8</v>
      </c>
    </row>
    <row r="872" spans="1:9">
      <c r="A872" s="382" t="s">
        <v>884</v>
      </c>
      <c r="B872" s="383">
        <v>2017</v>
      </c>
      <c r="C872" s="384" t="s">
        <v>885</v>
      </c>
      <c r="D872" s="384" t="s">
        <v>521</v>
      </c>
      <c r="E872" s="384" t="s">
        <v>581</v>
      </c>
      <c r="F872" s="384" t="s">
        <v>712</v>
      </c>
      <c r="G872" s="263">
        <v>372.9</v>
      </c>
      <c r="H872" s="263">
        <v>408.84500000000003</v>
      </c>
      <c r="I872" s="263">
        <v>2139</v>
      </c>
    </row>
    <row r="873" spans="1:9">
      <c r="A873" s="382" t="s">
        <v>884</v>
      </c>
      <c r="B873" s="383">
        <v>2018</v>
      </c>
      <c r="C873" s="384" t="s">
        <v>885</v>
      </c>
      <c r="D873" s="384" t="s">
        <v>521</v>
      </c>
      <c r="E873" s="384" t="s">
        <v>581</v>
      </c>
      <c r="F873" s="384" t="s">
        <v>712</v>
      </c>
      <c r="G873" s="263">
        <v>139.9</v>
      </c>
      <c r="H873" s="263">
        <v>97.884200000000007</v>
      </c>
      <c r="I873" s="263">
        <v>2532.8000000000002</v>
      </c>
    </row>
    <row r="874" spans="1:9">
      <c r="A874" s="382" t="s">
        <v>884</v>
      </c>
      <c r="B874" s="383">
        <v>2019</v>
      </c>
      <c r="C874" s="384" t="s">
        <v>885</v>
      </c>
      <c r="D874" s="384" t="s">
        <v>521</v>
      </c>
      <c r="E874" s="384" t="s">
        <v>581</v>
      </c>
      <c r="F874" s="384" t="s">
        <v>712</v>
      </c>
      <c r="G874" s="263">
        <v>466.7</v>
      </c>
      <c r="H874" s="263">
        <v>498.45800000000003</v>
      </c>
      <c r="I874" s="263">
        <v>2653.4</v>
      </c>
    </row>
    <row r="875" spans="1:9">
      <c r="A875" s="382" t="s">
        <v>886</v>
      </c>
      <c r="B875" s="383">
        <v>2009</v>
      </c>
      <c r="C875" s="384" t="s">
        <v>887</v>
      </c>
      <c r="D875" s="384" t="s">
        <v>545</v>
      </c>
      <c r="E875" s="384" t="s">
        <v>788</v>
      </c>
      <c r="F875" s="384" t="s">
        <v>712</v>
      </c>
      <c r="G875" s="263">
        <v>4414</v>
      </c>
      <c r="H875" s="263">
        <v>4670</v>
      </c>
      <c r="I875" s="263">
        <v>136016</v>
      </c>
    </row>
    <row r="876" spans="1:9">
      <c r="A876" s="382" t="s">
        <v>886</v>
      </c>
      <c r="B876" s="383">
        <v>2010</v>
      </c>
      <c r="C876" s="384" t="s">
        <v>887</v>
      </c>
      <c r="D876" s="384" t="s">
        <v>545</v>
      </c>
      <c r="E876" s="384" t="s">
        <v>788</v>
      </c>
      <c r="F876" s="384" t="s">
        <v>712</v>
      </c>
      <c r="G876" s="263">
        <v>11358</v>
      </c>
      <c r="H876" s="263">
        <v>6792.55</v>
      </c>
      <c r="I876" s="263">
        <v>56215</v>
      </c>
    </row>
    <row r="877" spans="1:9">
      <c r="A877" s="382" t="s">
        <v>886</v>
      </c>
      <c r="B877" s="383">
        <v>2011</v>
      </c>
      <c r="C877" s="384" t="s">
        <v>887</v>
      </c>
      <c r="D877" s="384" t="s">
        <v>545</v>
      </c>
      <c r="E877" s="384" t="s">
        <v>788</v>
      </c>
      <c r="F877" s="384" t="s">
        <v>712</v>
      </c>
      <c r="G877" s="263">
        <v>12436</v>
      </c>
      <c r="H877" s="263">
        <v>7861.3</v>
      </c>
      <c r="I877" s="263">
        <v>64196</v>
      </c>
    </row>
    <row r="878" spans="1:9">
      <c r="A878" s="382" t="s">
        <v>886</v>
      </c>
      <c r="B878" s="383">
        <v>2012</v>
      </c>
      <c r="C878" s="384" t="s">
        <v>887</v>
      </c>
      <c r="D878" s="384" t="s">
        <v>545</v>
      </c>
      <c r="E878" s="384" t="s">
        <v>788</v>
      </c>
      <c r="F878" s="384" t="s">
        <v>712</v>
      </c>
      <c r="G878" s="263">
        <v>8428</v>
      </c>
      <c r="H878" s="263">
        <v>6693</v>
      </c>
      <c r="I878" s="263">
        <v>57967</v>
      </c>
    </row>
    <row r="879" spans="1:9">
      <c r="A879" s="382" t="s">
        <v>886</v>
      </c>
      <c r="B879" s="383">
        <v>2013</v>
      </c>
      <c r="C879" s="384" t="s">
        <v>887</v>
      </c>
      <c r="D879" s="384" t="s">
        <v>545</v>
      </c>
      <c r="E879" s="384" t="s">
        <v>788</v>
      </c>
      <c r="F879" s="384" t="s">
        <v>712</v>
      </c>
      <c r="G879" s="263">
        <v>9156</v>
      </c>
      <c r="H879" s="263">
        <v>7102.45</v>
      </c>
      <c r="I879" s="263">
        <v>54413</v>
      </c>
    </row>
    <row r="880" spans="1:9">
      <c r="A880" s="382" t="s">
        <v>886</v>
      </c>
      <c r="B880" s="383">
        <v>2014</v>
      </c>
      <c r="C880" s="384" t="s">
        <v>887</v>
      </c>
      <c r="D880" s="384" t="s">
        <v>545</v>
      </c>
      <c r="E880" s="384" t="s">
        <v>788</v>
      </c>
      <c r="F880" s="384" t="s">
        <v>712</v>
      </c>
      <c r="G880" s="263">
        <v>6869</v>
      </c>
      <c r="H880" s="263">
        <v>6597.15</v>
      </c>
      <c r="I880" s="263">
        <v>52524</v>
      </c>
    </row>
    <row r="881" spans="1:9">
      <c r="A881" s="382" t="s">
        <v>886</v>
      </c>
      <c r="B881" s="383">
        <v>2015</v>
      </c>
      <c r="C881" s="384" t="s">
        <v>887</v>
      </c>
      <c r="D881" s="384" t="s">
        <v>545</v>
      </c>
      <c r="E881" s="384" t="s">
        <v>788</v>
      </c>
      <c r="F881" s="384" t="s">
        <v>712</v>
      </c>
      <c r="G881" s="263">
        <v>-4428</v>
      </c>
      <c r="H881" s="263">
        <v>-1486.5</v>
      </c>
      <c r="I881" s="263">
        <v>29564</v>
      </c>
    </row>
    <row r="882" spans="1:9">
      <c r="A882" s="382" t="s">
        <v>886</v>
      </c>
      <c r="B882" s="383">
        <v>2016</v>
      </c>
      <c r="C882" s="384" t="s">
        <v>887</v>
      </c>
      <c r="D882" s="384" t="s">
        <v>545</v>
      </c>
      <c r="E882" s="384" t="s">
        <v>788</v>
      </c>
      <c r="F882" s="384" t="s">
        <v>712</v>
      </c>
      <c r="G882" s="263">
        <v>-3615</v>
      </c>
      <c r="H882" s="263">
        <v>-3207.15</v>
      </c>
      <c r="I882" s="263">
        <v>23693</v>
      </c>
    </row>
    <row r="883" spans="1:9">
      <c r="A883" s="382" t="s">
        <v>886</v>
      </c>
      <c r="B883" s="383">
        <v>2017</v>
      </c>
      <c r="C883" s="384" t="s">
        <v>887</v>
      </c>
      <c r="D883" s="384" t="s">
        <v>545</v>
      </c>
      <c r="E883" s="384" t="s">
        <v>788</v>
      </c>
      <c r="F883" s="384" t="s">
        <v>712</v>
      </c>
      <c r="G883" s="263">
        <v>-855</v>
      </c>
      <c r="H883" s="263">
        <v>901.9</v>
      </c>
      <c r="I883" s="263">
        <v>29106</v>
      </c>
    </row>
    <row r="884" spans="1:9">
      <c r="A884" s="382" t="s">
        <v>886</v>
      </c>
      <c r="B884" s="383">
        <v>2018</v>
      </c>
      <c r="C884" s="384" t="s">
        <v>887</v>
      </c>
      <c r="D884" s="384" t="s">
        <v>545</v>
      </c>
      <c r="E884" s="384" t="s">
        <v>788</v>
      </c>
      <c r="F884" s="384" t="s">
        <v>712</v>
      </c>
      <c r="G884" s="263">
        <v>6257</v>
      </c>
      <c r="H884" s="263">
        <v>5327.84</v>
      </c>
      <c r="I884" s="263">
        <v>36417</v>
      </c>
    </row>
    <row r="885" spans="1:9">
      <c r="A885" s="382" t="s">
        <v>888</v>
      </c>
      <c r="B885" s="383">
        <v>2009</v>
      </c>
      <c r="C885" s="384" t="s">
        <v>889</v>
      </c>
      <c r="D885" s="384" t="s">
        <v>736</v>
      </c>
      <c r="E885" s="384" t="s">
        <v>890</v>
      </c>
      <c r="F885" s="384" t="s">
        <v>712</v>
      </c>
      <c r="G885" s="263">
        <v>1086</v>
      </c>
      <c r="H885" s="263">
        <v>1089.25</v>
      </c>
      <c r="I885" s="263">
        <v>71422</v>
      </c>
    </row>
    <row r="886" spans="1:9">
      <c r="A886" s="382" t="s">
        <v>888</v>
      </c>
      <c r="B886" s="383">
        <v>2010</v>
      </c>
      <c r="C886" s="384" t="s">
        <v>889</v>
      </c>
      <c r="D886" s="384" t="s">
        <v>736</v>
      </c>
      <c r="E886" s="384" t="s">
        <v>890</v>
      </c>
      <c r="F886" s="384" t="s">
        <v>712</v>
      </c>
      <c r="G886" s="263">
        <v>1303</v>
      </c>
      <c r="H886" s="263">
        <v>1304.3</v>
      </c>
      <c r="I886" s="263">
        <v>77946</v>
      </c>
    </row>
    <row r="887" spans="1:9">
      <c r="A887" s="382" t="s">
        <v>888</v>
      </c>
      <c r="B887" s="383">
        <v>2011</v>
      </c>
      <c r="C887" s="384" t="s">
        <v>889</v>
      </c>
      <c r="D887" s="384" t="s">
        <v>736</v>
      </c>
      <c r="E887" s="384" t="s">
        <v>890</v>
      </c>
      <c r="F887" s="384" t="s">
        <v>712</v>
      </c>
      <c r="G887" s="263">
        <v>1462</v>
      </c>
      <c r="H887" s="263">
        <v>1462</v>
      </c>
      <c r="I887" s="263">
        <v>88915</v>
      </c>
    </row>
    <row r="888" spans="1:9">
      <c r="A888" s="382" t="s">
        <v>888</v>
      </c>
      <c r="B888" s="383">
        <v>2012</v>
      </c>
      <c r="C888" s="384" t="s">
        <v>889</v>
      </c>
      <c r="D888" s="384" t="s">
        <v>736</v>
      </c>
      <c r="E888" s="384" t="s">
        <v>890</v>
      </c>
      <c r="F888" s="384" t="s">
        <v>712</v>
      </c>
      <c r="G888" s="263">
        <v>1709</v>
      </c>
      <c r="H888" s="263">
        <v>1731.4</v>
      </c>
      <c r="I888" s="263">
        <v>99137</v>
      </c>
    </row>
    <row r="889" spans="1:9">
      <c r="A889" s="382" t="s">
        <v>888</v>
      </c>
      <c r="B889" s="383">
        <v>2013</v>
      </c>
      <c r="C889" s="384" t="s">
        <v>889</v>
      </c>
      <c r="D889" s="384" t="s">
        <v>736</v>
      </c>
      <c r="E889" s="384" t="s">
        <v>890</v>
      </c>
      <c r="F889" s="384" t="s">
        <v>712</v>
      </c>
      <c r="G889" s="263">
        <v>2039</v>
      </c>
      <c r="H889" s="263">
        <v>1977</v>
      </c>
      <c r="I889" s="263">
        <v>105156</v>
      </c>
    </row>
    <row r="890" spans="1:9">
      <c r="A890" s="382" t="s">
        <v>888</v>
      </c>
      <c r="B890" s="383">
        <v>2014</v>
      </c>
      <c r="C890" s="384" t="s">
        <v>889</v>
      </c>
      <c r="D890" s="384" t="s">
        <v>736</v>
      </c>
      <c r="E890" s="384" t="s">
        <v>890</v>
      </c>
      <c r="F890" s="384" t="s">
        <v>712</v>
      </c>
      <c r="G890" s="263">
        <v>2058</v>
      </c>
      <c r="H890" s="263">
        <v>2058</v>
      </c>
      <c r="I890" s="263">
        <v>112640</v>
      </c>
    </row>
    <row r="891" spans="1:9">
      <c r="A891" s="382" t="s">
        <v>888</v>
      </c>
      <c r="B891" s="383">
        <v>2015</v>
      </c>
      <c r="C891" s="384" t="s">
        <v>889</v>
      </c>
      <c r="D891" s="384" t="s">
        <v>736</v>
      </c>
      <c r="E891" s="384" t="s">
        <v>890</v>
      </c>
      <c r="F891" s="384" t="s">
        <v>712</v>
      </c>
      <c r="G891" s="263">
        <v>2377</v>
      </c>
      <c r="H891" s="263">
        <v>2377</v>
      </c>
      <c r="I891" s="263">
        <v>116199</v>
      </c>
    </row>
    <row r="892" spans="1:9">
      <c r="A892" s="382" t="s">
        <v>888</v>
      </c>
      <c r="B892" s="383">
        <v>2016</v>
      </c>
      <c r="C892" s="384" t="s">
        <v>889</v>
      </c>
      <c r="D892" s="384" t="s">
        <v>736</v>
      </c>
      <c r="E892" s="384" t="s">
        <v>890</v>
      </c>
      <c r="F892" s="384" t="s">
        <v>712</v>
      </c>
      <c r="G892" s="263">
        <v>2350</v>
      </c>
      <c r="H892" s="263">
        <v>2350</v>
      </c>
      <c r="I892" s="263">
        <v>118719</v>
      </c>
    </row>
    <row r="893" spans="1:9">
      <c r="A893" s="382" t="s">
        <v>888</v>
      </c>
      <c r="B893" s="383">
        <v>2017</v>
      </c>
      <c r="C893" s="384" t="s">
        <v>889</v>
      </c>
      <c r="D893" s="384" t="s">
        <v>736</v>
      </c>
      <c r="E893" s="384" t="s">
        <v>890</v>
      </c>
      <c r="F893" s="384" t="s">
        <v>712</v>
      </c>
      <c r="G893" s="263">
        <v>2679</v>
      </c>
      <c r="H893" s="263">
        <v>2566.1343999999999</v>
      </c>
      <c r="I893" s="263">
        <v>129025</v>
      </c>
    </row>
    <row r="894" spans="1:9">
      <c r="A894" s="382" t="s">
        <v>888</v>
      </c>
      <c r="B894" s="383">
        <v>2018</v>
      </c>
      <c r="C894" s="384" t="s">
        <v>889</v>
      </c>
      <c r="D894" s="384" t="s">
        <v>736</v>
      </c>
      <c r="E894" s="384" t="s">
        <v>890</v>
      </c>
      <c r="F894" s="384" t="s">
        <v>712</v>
      </c>
      <c r="G894" s="263">
        <v>3134</v>
      </c>
      <c r="H894" s="263">
        <v>3134</v>
      </c>
      <c r="I894" s="263">
        <v>141576</v>
      </c>
    </row>
    <row r="895" spans="1:9">
      <c r="A895" s="382" t="s">
        <v>888</v>
      </c>
      <c r="B895" s="383">
        <v>2019</v>
      </c>
      <c r="C895" s="384" t="s">
        <v>889</v>
      </c>
      <c r="D895" s="384" t="s">
        <v>736</v>
      </c>
      <c r="E895" s="384" t="s">
        <v>890</v>
      </c>
      <c r="F895" s="384" t="s">
        <v>712</v>
      </c>
      <c r="G895" s="263">
        <v>3659</v>
      </c>
      <c r="H895" s="263">
        <v>3690.0046000000002</v>
      </c>
      <c r="I895" s="263">
        <v>152703</v>
      </c>
    </row>
    <row r="896" spans="1:9">
      <c r="A896" s="382" t="s">
        <v>891</v>
      </c>
      <c r="B896" s="383">
        <v>2009</v>
      </c>
      <c r="C896" s="384" t="s">
        <v>892</v>
      </c>
      <c r="D896" s="384" t="s">
        <v>736</v>
      </c>
      <c r="E896" s="384" t="s">
        <v>893</v>
      </c>
      <c r="F896" s="384" t="s">
        <v>712</v>
      </c>
      <c r="G896" s="263">
        <v>101.7</v>
      </c>
      <c r="H896" s="263">
        <v>143.23500000000001</v>
      </c>
      <c r="I896" s="263">
        <v>3379.3</v>
      </c>
    </row>
    <row r="897" spans="1:9">
      <c r="A897" s="382" t="s">
        <v>891</v>
      </c>
      <c r="B897" s="383">
        <v>2010</v>
      </c>
      <c r="C897" s="384" t="s">
        <v>892</v>
      </c>
      <c r="D897" s="384" t="s">
        <v>736</v>
      </c>
      <c r="E897" s="384" t="s">
        <v>893</v>
      </c>
      <c r="F897" s="384" t="s">
        <v>712</v>
      </c>
      <c r="G897" s="263">
        <v>61.7</v>
      </c>
      <c r="H897" s="263">
        <v>105.3509</v>
      </c>
      <c r="I897" s="263">
        <v>3482.9</v>
      </c>
    </row>
    <row r="898" spans="1:9">
      <c r="A898" s="382" t="s">
        <v>891</v>
      </c>
      <c r="B898" s="383">
        <v>2011</v>
      </c>
      <c r="C898" s="384" t="s">
        <v>892</v>
      </c>
      <c r="D898" s="384" t="s">
        <v>736</v>
      </c>
      <c r="E898" s="384" t="s">
        <v>893</v>
      </c>
      <c r="F898" s="384" t="s">
        <v>712</v>
      </c>
      <c r="G898" s="263">
        <v>61.7</v>
      </c>
      <c r="H898" s="263">
        <v>139.21950000000001</v>
      </c>
      <c r="I898" s="263">
        <v>4086.1</v>
      </c>
    </row>
    <row r="899" spans="1:9">
      <c r="A899" s="382" t="s">
        <v>891</v>
      </c>
      <c r="B899" s="383">
        <v>2012</v>
      </c>
      <c r="C899" s="384" t="s">
        <v>892</v>
      </c>
      <c r="D899" s="384" t="s">
        <v>736</v>
      </c>
      <c r="E899" s="384" t="s">
        <v>893</v>
      </c>
      <c r="F899" s="384" t="s">
        <v>712</v>
      </c>
      <c r="G899" s="263">
        <v>-324.39999999999998</v>
      </c>
      <c r="H899" s="263">
        <v>203.75399999999999</v>
      </c>
      <c r="I899" s="263">
        <v>4611.3</v>
      </c>
    </row>
    <row r="900" spans="1:9">
      <c r="A900" s="382" t="s">
        <v>891</v>
      </c>
      <c r="B900" s="383">
        <v>2013</v>
      </c>
      <c r="C900" s="384" t="s">
        <v>892</v>
      </c>
      <c r="D900" s="384" t="s">
        <v>736</v>
      </c>
      <c r="E900" s="384" t="s">
        <v>893</v>
      </c>
      <c r="F900" s="384" t="s">
        <v>712</v>
      </c>
      <c r="G900" s="263">
        <v>168</v>
      </c>
      <c r="H900" s="263">
        <v>218.5444</v>
      </c>
      <c r="I900" s="263">
        <v>4649.1000000000004</v>
      </c>
    </row>
    <row r="901" spans="1:9">
      <c r="A901" s="382" t="s">
        <v>891</v>
      </c>
      <c r="B901" s="383">
        <v>2014</v>
      </c>
      <c r="C901" s="384" t="s">
        <v>892</v>
      </c>
      <c r="D901" s="384" t="s">
        <v>736</v>
      </c>
      <c r="E901" s="384" t="s">
        <v>893</v>
      </c>
      <c r="F901" s="384" t="s">
        <v>712</v>
      </c>
      <c r="G901" s="263">
        <v>-97.4</v>
      </c>
      <c r="H901" s="263">
        <v>280.08420000000001</v>
      </c>
      <c r="I901" s="263">
        <v>4551.6000000000004</v>
      </c>
    </row>
    <row r="902" spans="1:9">
      <c r="A902" s="382" t="s">
        <v>891</v>
      </c>
      <c r="B902" s="383">
        <v>2015</v>
      </c>
      <c r="C902" s="384" t="s">
        <v>892</v>
      </c>
      <c r="D902" s="384" t="s">
        <v>736</v>
      </c>
      <c r="E902" s="384" t="s">
        <v>893</v>
      </c>
      <c r="F902" s="384" t="s">
        <v>712</v>
      </c>
      <c r="G902" s="263">
        <v>232.5</v>
      </c>
      <c r="H902" s="263">
        <v>345.48059999999998</v>
      </c>
      <c r="I902" s="263">
        <v>4395.2</v>
      </c>
    </row>
    <row r="903" spans="1:9">
      <c r="A903" s="382" t="s">
        <v>891</v>
      </c>
      <c r="B903" s="383">
        <v>2016</v>
      </c>
      <c r="C903" s="384" t="s">
        <v>892</v>
      </c>
      <c r="D903" s="384" t="s">
        <v>736</v>
      </c>
      <c r="E903" s="384" t="s">
        <v>893</v>
      </c>
      <c r="F903" s="384" t="s">
        <v>712</v>
      </c>
      <c r="G903" s="263">
        <v>156.9</v>
      </c>
      <c r="H903" s="263">
        <v>397.77690000000001</v>
      </c>
      <c r="I903" s="263">
        <v>4349.1000000000004</v>
      </c>
    </row>
    <row r="904" spans="1:9">
      <c r="A904" s="382" t="s">
        <v>891</v>
      </c>
      <c r="B904" s="383">
        <v>2017</v>
      </c>
      <c r="C904" s="384" t="s">
        <v>892</v>
      </c>
      <c r="D904" s="384" t="s">
        <v>736</v>
      </c>
      <c r="E904" s="384" t="s">
        <v>893</v>
      </c>
      <c r="F904" s="384" t="s">
        <v>712</v>
      </c>
      <c r="G904" s="263">
        <v>-422.2</v>
      </c>
      <c r="H904" s="263">
        <v>230.84800000000001</v>
      </c>
      <c r="I904" s="263">
        <v>7650.3</v>
      </c>
    </row>
    <row r="905" spans="1:9">
      <c r="A905" s="382" t="s">
        <v>891</v>
      </c>
      <c r="B905" s="383">
        <v>2018</v>
      </c>
      <c r="C905" s="384" t="s">
        <v>892</v>
      </c>
      <c r="D905" s="384" t="s">
        <v>736</v>
      </c>
      <c r="E905" s="384" t="s">
        <v>893</v>
      </c>
      <c r="F905" s="384" t="s">
        <v>712</v>
      </c>
      <c r="G905" s="263">
        <v>-168.8</v>
      </c>
      <c r="H905" s="263">
        <v>247.63419999999999</v>
      </c>
      <c r="I905" s="263">
        <v>9398</v>
      </c>
    </row>
    <row r="906" spans="1:9">
      <c r="A906" s="382" t="s">
        <v>891</v>
      </c>
      <c r="B906" s="383">
        <v>2019</v>
      </c>
      <c r="C906" s="384" t="s">
        <v>892</v>
      </c>
      <c r="D906" s="384" t="s">
        <v>736</v>
      </c>
      <c r="E906" s="384" t="s">
        <v>893</v>
      </c>
      <c r="F906" s="384" t="s">
        <v>712</v>
      </c>
      <c r="G906" s="263">
        <v>-3784.2</v>
      </c>
      <c r="H906" s="263">
        <v>218.1934</v>
      </c>
      <c r="I906" s="263">
        <v>8648.5</v>
      </c>
    </row>
    <row r="907" spans="1:9">
      <c r="A907" s="382" t="s">
        <v>894</v>
      </c>
      <c r="B907" s="383">
        <v>2009</v>
      </c>
      <c r="C907" s="384" t="s">
        <v>895</v>
      </c>
      <c r="D907" s="384" t="s">
        <v>736</v>
      </c>
      <c r="E907" s="384" t="s">
        <v>737</v>
      </c>
      <c r="F907" s="384" t="s">
        <v>712</v>
      </c>
      <c r="G907" s="263">
        <v>736</v>
      </c>
      <c r="H907" s="263">
        <v>790.42</v>
      </c>
      <c r="I907" s="263">
        <v>7586</v>
      </c>
    </row>
    <row r="908" spans="1:9">
      <c r="A908" s="382" t="s">
        <v>894</v>
      </c>
      <c r="B908" s="383">
        <v>2010</v>
      </c>
      <c r="C908" s="384" t="s">
        <v>895</v>
      </c>
      <c r="D908" s="384" t="s">
        <v>736</v>
      </c>
      <c r="E908" s="384" t="s">
        <v>737</v>
      </c>
      <c r="F908" s="384" t="s">
        <v>712</v>
      </c>
      <c r="G908" s="263">
        <v>830</v>
      </c>
      <c r="H908" s="263">
        <v>848</v>
      </c>
      <c r="I908" s="263">
        <v>7676</v>
      </c>
    </row>
    <row r="909" spans="1:9">
      <c r="A909" s="382" t="s">
        <v>894</v>
      </c>
      <c r="B909" s="383">
        <v>2011</v>
      </c>
      <c r="C909" s="384" t="s">
        <v>895</v>
      </c>
      <c r="D909" s="384" t="s">
        <v>736</v>
      </c>
      <c r="E909" s="384" t="s">
        <v>737</v>
      </c>
      <c r="F909" s="384" t="s">
        <v>712</v>
      </c>
      <c r="G909" s="263">
        <v>796</v>
      </c>
      <c r="H909" s="263">
        <v>784</v>
      </c>
      <c r="I909" s="263">
        <v>7143</v>
      </c>
    </row>
    <row r="910" spans="1:9">
      <c r="A910" s="382" t="s">
        <v>894</v>
      </c>
      <c r="B910" s="383">
        <v>2012</v>
      </c>
      <c r="C910" s="384" t="s">
        <v>895</v>
      </c>
      <c r="D910" s="384" t="s">
        <v>736</v>
      </c>
      <c r="E910" s="384" t="s">
        <v>737</v>
      </c>
      <c r="F910" s="384" t="s">
        <v>712</v>
      </c>
      <c r="G910" s="263">
        <v>769</v>
      </c>
      <c r="H910" s="263">
        <v>737.95</v>
      </c>
      <c r="I910" s="263">
        <v>7175</v>
      </c>
    </row>
    <row r="911" spans="1:9">
      <c r="A911" s="382" t="s">
        <v>894</v>
      </c>
      <c r="B911" s="383">
        <v>2013</v>
      </c>
      <c r="C911" s="384" t="s">
        <v>895</v>
      </c>
      <c r="D911" s="384" t="s">
        <v>736</v>
      </c>
      <c r="E911" s="384" t="s">
        <v>737</v>
      </c>
      <c r="F911" s="384" t="s">
        <v>712</v>
      </c>
      <c r="G911" s="263">
        <v>458</v>
      </c>
      <c r="H911" s="263">
        <v>1169.4000000000001</v>
      </c>
      <c r="I911" s="263">
        <v>8052</v>
      </c>
    </row>
    <row r="912" spans="1:9">
      <c r="A912" s="382" t="s">
        <v>894</v>
      </c>
      <c r="B912" s="383">
        <v>2014</v>
      </c>
      <c r="C912" s="384" t="s">
        <v>895</v>
      </c>
      <c r="D912" s="384" t="s">
        <v>736</v>
      </c>
      <c r="E912" s="384" t="s">
        <v>737</v>
      </c>
      <c r="F912" s="384" t="s">
        <v>712</v>
      </c>
      <c r="G912" s="263">
        <v>866</v>
      </c>
      <c r="H912" s="263">
        <v>853</v>
      </c>
      <c r="I912" s="263">
        <v>8268</v>
      </c>
    </row>
    <row r="913" spans="1:9">
      <c r="A913" s="382" t="s">
        <v>894</v>
      </c>
      <c r="B913" s="383">
        <v>2015</v>
      </c>
      <c r="C913" s="384" t="s">
        <v>895</v>
      </c>
      <c r="D913" s="384" t="s">
        <v>736</v>
      </c>
      <c r="E913" s="384" t="s">
        <v>737</v>
      </c>
      <c r="F913" s="384" t="s">
        <v>712</v>
      </c>
      <c r="G913" s="263">
        <v>666</v>
      </c>
      <c r="H913" s="263">
        <v>834.9</v>
      </c>
      <c r="I913" s="263">
        <v>8082</v>
      </c>
    </row>
    <row r="914" spans="1:9">
      <c r="A914" s="382" t="s">
        <v>894</v>
      </c>
      <c r="B914" s="383">
        <v>2016</v>
      </c>
      <c r="C914" s="384" t="s">
        <v>895</v>
      </c>
      <c r="D914" s="384" t="s">
        <v>736</v>
      </c>
      <c r="E914" s="384" t="s">
        <v>737</v>
      </c>
      <c r="F914" s="384" t="s">
        <v>712</v>
      </c>
      <c r="G914" s="263">
        <v>563</v>
      </c>
      <c r="H914" s="263">
        <v>917</v>
      </c>
      <c r="I914" s="263">
        <v>7961</v>
      </c>
    </row>
    <row r="915" spans="1:9">
      <c r="A915" s="382" t="s">
        <v>894</v>
      </c>
      <c r="B915" s="383">
        <v>2017</v>
      </c>
      <c r="C915" s="384" t="s">
        <v>895</v>
      </c>
      <c r="D915" s="384" t="s">
        <v>736</v>
      </c>
      <c r="E915" s="384" t="s">
        <v>737</v>
      </c>
      <c r="F915" s="384" t="s">
        <v>712</v>
      </c>
      <c r="G915" s="263">
        <v>887</v>
      </c>
      <c r="H915" s="263">
        <v>961</v>
      </c>
      <c r="I915" s="263">
        <v>5837</v>
      </c>
    </row>
    <row r="916" spans="1:9">
      <c r="A916" s="382" t="s">
        <v>894</v>
      </c>
      <c r="B916" s="383">
        <v>2018</v>
      </c>
      <c r="C916" s="384" t="s">
        <v>895</v>
      </c>
      <c r="D916" s="384" t="s">
        <v>736</v>
      </c>
      <c r="E916" s="384" t="s">
        <v>737</v>
      </c>
      <c r="F916" s="384" t="s">
        <v>712</v>
      </c>
      <c r="G916" s="263">
        <v>261</v>
      </c>
      <c r="H916" s="263">
        <v>759</v>
      </c>
      <c r="I916" s="263">
        <v>6615</v>
      </c>
    </row>
    <row r="917" spans="1:9">
      <c r="A917" s="382" t="s">
        <v>894</v>
      </c>
      <c r="B917" s="383">
        <v>2019</v>
      </c>
      <c r="C917" s="384" t="s">
        <v>895</v>
      </c>
      <c r="D917" s="384" t="s">
        <v>736</v>
      </c>
      <c r="E917" s="384" t="s">
        <v>737</v>
      </c>
      <c r="F917" s="384" t="s">
        <v>712</v>
      </c>
      <c r="G917" s="263">
        <v>211</v>
      </c>
      <c r="H917" s="263">
        <v>696</v>
      </c>
      <c r="I917" s="263">
        <v>8107</v>
      </c>
    </row>
    <row r="918" spans="1:9">
      <c r="A918" s="382" t="s">
        <v>896</v>
      </c>
      <c r="B918" s="383">
        <v>2009</v>
      </c>
      <c r="C918" s="384" t="s">
        <v>897</v>
      </c>
      <c r="D918" s="384" t="s">
        <v>524</v>
      </c>
      <c r="E918" s="384" t="s">
        <v>595</v>
      </c>
      <c r="F918" s="384" t="s">
        <v>712</v>
      </c>
      <c r="G918" s="263">
        <v>10.228</v>
      </c>
      <c r="H918" s="263">
        <v>12.206</v>
      </c>
      <c r="I918" s="263">
        <v>397.07400000000001</v>
      </c>
    </row>
    <row r="919" spans="1:9">
      <c r="A919" s="382" t="s">
        <v>896</v>
      </c>
      <c r="B919" s="383">
        <v>2010</v>
      </c>
      <c r="C919" s="384" t="s">
        <v>897</v>
      </c>
      <c r="D919" s="384" t="s">
        <v>524</v>
      </c>
      <c r="E919" s="384" t="s">
        <v>595</v>
      </c>
      <c r="F919" s="384" t="s">
        <v>712</v>
      </c>
      <c r="G919" s="263">
        <v>30.788</v>
      </c>
      <c r="H919" s="263">
        <v>30.815300000000001</v>
      </c>
      <c r="I919" s="263">
        <v>508.09899999999999</v>
      </c>
    </row>
    <row r="920" spans="1:9">
      <c r="A920" s="382" t="s">
        <v>896</v>
      </c>
      <c r="B920" s="383">
        <v>2011</v>
      </c>
      <c r="C920" s="384" t="s">
        <v>897</v>
      </c>
      <c r="D920" s="384" t="s">
        <v>524</v>
      </c>
      <c r="E920" s="384" t="s">
        <v>595</v>
      </c>
      <c r="F920" s="384" t="s">
        <v>712</v>
      </c>
      <c r="G920" s="263">
        <v>56.877000000000002</v>
      </c>
      <c r="H920" s="263">
        <v>59.369100000000003</v>
      </c>
      <c r="I920" s="263">
        <v>803.33900000000006</v>
      </c>
    </row>
    <row r="921" spans="1:9">
      <c r="A921" s="382" t="s">
        <v>896</v>
      </c>
      <c r="B921" s="383">
        <v>2012</v>
      </c>
      <c r="C921" s="384" t="s">
        <v>897</v>
      </c>
      <c r="D921" s="384" t="s">
        <v>524</v>
      </c>
      <c r="E921" s="384" t="s">
        <v>595</v>
      </c>
      <c r="F921" s="384" t="s">
        <v>712</v>
      </c>
      <c r="G921" s="263">
        <v>126.137</v>
      </c>
      <c r="H921" s="263">
        <v>130.3211</v>
      </c>
      <c r="I921" s="263">
        <v>1302.2539999999999</v>
      </c>
    </row>
    <row r="922" spans="1:9">
      <c r="A922" s="382" t="s">
        <v>896</v>
      </c>
      <c r="B922" s="383">
        <v>2013</v>
      </c>
      <c r="C922" s="384" t="s">
        <v>897</v>
      </c>
      <c r="D922" s="384" t="s">
        <v>524</v>
      </c>
      <c r="E922" s="384" t="s">
        <v>595</v>
      </c>
      <c r="F922" s="384" t="s">
        <v>712</v>
      </c>
      <c r="G922" s="263">
        <v>397.60199999999998</v>
      </c>
      <c r="H922" s="263">
        <v>398.22210000000001</v>
      </c>
      <c r="I922" s="263">
        <v>2181.732</v>
      </c>
    </row>
    <row r="923" spans="1:9">
      <c r="A923" s="382" t="s">
        <v>896</v>
      </c>
      <c r="B923" s="383">
        <v>2014</v>
      </c>
      <c r="C923" s="384" t="s">
        <v>897</v>
      </c>
      <c r="D923" s="384" t="s">
        <v>524</v>
      </c>
      <c r="E923" s="384" t="s">
        <v>595</v>
      </c>
      <c r="F923" s="384" t="s">
        <v>712</v>
      </c>
      <c r="G923" s="263">
        <v>661.48500000000001</v>
      </c>
      <c r="H923" s="263">
        <v>666.09929999999997</v>
      </c>
      <c r="I923" s="263">
        <v>3310.8429999999998</v>
      </c>
    </row>
    <row r="924" spans="1:9">
      <c r="A924" s="382" t="s">
        <v>896</v>
      </c>
      <c r="B924" s="383">
        <v>2015</v>
      </c>
      <c r="C924" s="384" t="s">
        <v>897</v>
      </c>
      <c r="D924" s="384" t="s">
        <v>524</v>
      </c>
      <c r="E924" s="384" t="s">
        <v>595</v>
      </c>
      <c r="F924" s="384" t="s">
        <v>712</v>
      </c>
      <c r="G924" s="263">
        <v>881.02300000000002</v>
      </c>
      <c r="H924" s="263">
        <v>886.49009999999998</v>
      </c>
      <c r="I924" s="263">
        <v>4371.4690000000001</v>
      </c>
    </row>
    <row r="925" spans="1:9">
      <c r="A925" s="382" t="s">
        <v>896</v>
      </c>
      <c r="B925" s="383">
        <v>2016</v>
      </c>
      <c r="C925" s="384" t="s">
        <v>897</v>
      </c>
      <c r="D925" s="384" t="s">
        <v>524</v>
      </c>
      <c r="E925" s="384" t="s">
        <v>595</v>
      </c>
      <c r="F925" s="384" t="s">
        <v>712</v>
      </c>
      <c r="G925" s="263">
        <v>839.1</v>
      </c>
      <c r="H925" s="263">
        <v>847.55</v>
      </c>
      <c r="I925" s="263">
        <v>4712.1000000000004</v>
      </c>
    </row>
    <row r="926" spans="1:9">
      <c r="A926" s="382" t="s">
        <v>896</v>
      </c>
      <c r="B926" s="383">
        <v>2017</v>
      </c>
      <c r="C926" s="384" t="s">
        <v>897</v>
      </c>
      <c r="D926" s="384" t="s">
        <v>524</v>
      </c>
      <c r="E926" s="384" t="s">
        <v>595</v>
      </c>
      <c r="F926" s="384" t="s">
        <v>712</v>
      </c>
      <c r="G926" s="263">
        <v>552.5</v>
      </c>
      <c r="H926" s="263">
        <v>714.82</v>
      </c>
      <c r="I926" s="263">
        <v>4493.7</v>
      </c>
    </row>
    <row r="927" spans="1:9">
      <c r="A927" s="382" t="s">
        <v>896</v>
      </c>
      <c r="B927" s="383">
        <v>2018</v>
      </c>
      <c r="C927" s="384" t="s">
        <v>897</v>
      </c>
      <c r="D927" s="384" t="s">
        <v>524</v>
      </c>
      <c r="E927" s="384" t="s">
        <v>595</v>
      </c>
      <c r="F927" s="384" t="s">
        <v>712</v>
      </c>
      <c r="G927" s="263">
        <v>592</v>
      </c>
      <c r="H927" s="263">
        <v>701</v>
      </c>
      <c r="I927" s="263">
        <v>4719</v>
      </c>
    </row>
    <row r="928" spans="1:9">
      <c r="A928" s="382" t="s">
        <v>896</v>
      </c>
      <c r="B928" s="383">
        <v>2019</v>
      </c>
      <c r="C928" s="384" t="s">
        <v>897</v>
      </c>
      <c r="D928" s="384" t="s">
        <v>524</v>
      </c>
      <c r="E928" s="384" t="s">
        <v>595</v>
      </c>
      <c r="F928" s="384" t="s">
        <v>712</v>
      </c>
      <c r="G928" s="263">
        <v>543</v>
      </c>
      <c r="H928" s="263">
        <v>753</v>
      </c>
      <c r="I928" s="263">
        <v>5238</v>
      </c>
    </row>
    <row r="929" spans="1:9">
      <c r="A929" s="382" t="s">
        <v>898</v>
      </c>
      <c r="B929" s="383">
        <v>2009</v>
      </c>
      <c r="C929" s="384" t="s">
        <v>899</v>
      </c>
      <c r="D929" s="384" t="s">
        <v>6</v>
      </c>
      <c r="E929" s="384" t="s">
        <v>900</v>
      </c>
      <c r="F929" s="384" t="s">
        <v>712</v>
      </c>
      <c r="G929" s="263">
        <v>141.10300000000001</v>
      </c>
      <c r="H929" s="263">
        <v>138.89599999999999</v>
      </c>
      <c r="I929" s="263">
        <v>743.08199999999999</v>
      </c>
    </row>
    <row r="930" spans="1:9">
      <c r="A930" s="382" t="s">
        <v>898</v>
      </c>
      <c r="B930" s="383">
        <v>2010</v>
      </c>
      <c r="C930" s="384" t="s">
        <v>899</v>
      </c>
      <c r="D930" s="384" t="s">
        <v>6</v>
      </c>
      <c r="E930" s="384" t="s">
        <v>900</v>
      </c>
      <c r="F930" s="384" t="s">
        <v>712</v>
      </c>
      <c r="G930" s="263">
        <v>151.62700000000001</v>
      </c>
      <c r="H930" s="263">
        <v>155.072</v>
      </c>
      <c r="I930" s="263">
        <v>772.87900000000002</v>
      </c>
    </row>
    <row r="931" spans="1:9">
      <c r="A931" s="382" t="s">
        <v>898</v>
      </c>
      <c r="B931" s="383">
        <v>2011</v>
      </c>
      <c r="C931" s="384" t="s">
        <v>899</v>
      </c>
      <c r="D931" s="384" t="s">
        <v>6</v>
      </c>
      <c r="E931" s="384" t="s">
        <v>900</v>
      </c>
      <c r="F931" s="384" t="s">
        <v>712</v>
      </c>
      <c r="G931" s="263">
        <v>166.375</v>
      </c>
      <c r="H931" s="263">
        <v>167.285</v>
      </c>
      <c r="I931" s="263">
        <v>872.24599999999998</v>
      </c>
    </row>
    <row r="932" spans="1:9">
      <c r="A932" s="382" t="s">
        <v>898</v>
      </c>
      <c r="B932" s="383">
        <v>2012</v>
      </c>
      <c r="C932" s="384" t="s">
        <v>899</v>
      </c>
      <c r="D932" s="384" t="s">
        <v>6</v>
      </c>
      <c r="E932" s="384" t="s">
        <v>900</v>
      </c>
      <c r="F932" s="384" t="s">
        <v>712</v>
      </c>
      <c r="G932" s="263">
        <v>182.119</v>
      </c>
      <c r="H932" s="263">
        <v>190.47020000000001</v>
      </c>
      <c r="I932" s="263">
        <v>924.19100000000003</v>
      </c>
    </row>
    <row r="933" spans="1:9">
      <c r="A933" s="382" t="s">
        <v>898</v>
      </c>
      <c r="B933" s="383">
        <v>2013</v>
      </c>
      <c r="C933" s="384" t="s">
        <v>899</v>
      </c>
      <c r="D933" s="384" t="s">
        <v>6</v>
      </c>
      <c r="E933" s="384" t="s">
        <v>900</v>
      </c>
      <c r="F933" s="384" t="s">
        <v>712</v>
      </c>
      <c r="G933" s="263">
        <v>180.02500000000001</v>
      </c>
      <c r="H933" s="263">
        <v>189.0119</v>
      </c>
      <c r="I933" s="263">
        <v>1046.386</v>
      </c>
    </row>
    <row r="934" spans="1:9">
      <c r="A934" s="382" t="s">
        <v>898</v>
      </c>
      <c r="B934" s="383">
        <v>2014</v>
      </c>
      <c r="C934" s="384" t="s">
        <v>899</v>
      </c>
      <c r="D934" s="384" t="s">
        <v>6</v>
      </c>
      <c r="E934" s="384" t="s">
        <v>900</v>
      </c>
      <c r="F934" s="384" t="s">
        <v>712</v>
      </c>
      <c r="G934" s="263">
        <v>178.68700000000001</v>
      </c>
      <c r="H934" s="263">
        <v>221.554</v>
      </c>
      <c r="I934" s="263">
        <v>1163.489</v>
      </c>
    </row>
    <row r="935" spans="1:9">
      <c r="A935" s="382" t="s">
        <v>898</v>
      </c>
      <c r="B935" s="383">
        <v>2015</v>
      </c>
      <c r="C935" s="384" t="s">
        <v>899</v>
      </c>
      <c r="D935" s="384" t="s">
        <v>6</v>
      </c>
      <c r="E935" s="384" t="s">
        <v>900</v>
      </c>
      <c r="F935" s="384" t="s">
        <v>712</v>
      </c>
      <c r="G935" s="263">
        <v>219.78299999999999</v>
      </c>
      <c r="H935" s="263">
        <v>219.56979999999999</v>
      </c>
      <c r="I935" s="263">
        <v>1146.079</v>
      </c>
    </row>
    <row r="936" spans="1:9">
      <c r="A936" s="382" t="s">
        <v>898</v>
      </c>
      <c r="B936" s="383">
        <v>2016</v>
      </c>
      <c r="C936" s="384" t="s">
        <v>899</v>
      </c>
      <c r="D936" s="384" t="s">
        <v>6</v>
      </c>
      <c r="E936" s="384" t="s">
        <v>900</v>
      </c>
      <c r="F936" s="384" t="s">
        <v>712</v>
      </c>
      <c r="G936" s="263">
        <v>270.36</v>
      </c>
      <c r="H936" s="263">
        <v>257.88490000000002</v>
      </c>
      <c r="I936" s="263">
        <v>1268.4490000000001</v>
      </c>
    </row>
    <row r="937" spans="1:9">
      <c r="A937" s="382" t="s">
        <v>898</v>
      </c>
      <c r="B937" s="383">
        <v>2017</v>
      </c>
      <c r="C937" s="384" t="s">
        <v>899</v>
      </c>
      <c r="D937" s="384" t="s">
        <v>6</v>
      </c>
      <c r="E937" s="384" t="s">
        <v>900</v>
      </c>
      <c r="F937" s="384" t="s">
        <v>712</v>
      </c>
      <c r="G937" s="263">
        <v>394.22699999999998</v>
      </c>
      <c r="H937" s="263">
        <v>300.74959999999999</v>
      </c>
      <c r="I937" s="263">
        <v>1447.981</v>
      </c>
    </row>
    <row r="938" spans="1:9">
      <c r="A938" s="382" t="s">
        <v>898</v>
      </c>
      <c r="B938" s="383">
        <v>2018</v>
      </c>
      <c r="C938" s="384" t="s">
        <v>899</v>
      </c>
      <c r="D938" s="384" t="s">
        <v>6</v>
      </c>
      <c r="E938" s="384" t="s">
        <v>900</v>
      </c>
      <c r="F938" s="384" t="s">
        <v>712</v>
      </c>
      <c r="G938" s="263">
        <v>417.86700000000002</v>
      </c>
      <c r="H938" s="263">
        <v>411.17700000000002</v>
      </c>
      <c r="I938" s="263">
        <v>1805.6949999999999</v>
      </c>
    </row>
    <row r="939" spans="1:9">
      <c r="A939" s="382" t="s">
        <v>898</v>
      </c>
      <c r="B939" s="383">
        <v>2019</v>
      </c>
      <c r="C939" s="384" t="s">
        <v>899</v>
      </c>
      <c r="D939" s="384" t="s">
        <v>6</v>
      </c>
      <c r="E939" s="384" t="s">
        <v>900</v>
      </c>
      <c r="F939" s="384" t="s">
        <v>712</v>
      </c>
      <c r="G939" s="263">
        <v>591.69299999999998</v>
      </c>
      <c r="H939" s="263">
        <v>532.3723</v>
      </c>
      <c r="I939" s="263">
        <v>2041.9570000000001</v>
      </c>
    </row>
    <row r="940" spans="1:9">
      <c r="A940" s="382" t="s">
        <v>901</v>
      </c>
      <c r="B940" s="383">
        <v>2009</v>
      </c>
      <c r="C940" s="384" t="s">
        <v>534</v>
      </c>
      <c r="D940" s="384" t="s">
        <v>517</v>
      </c>
      <c r="E940" s="384" t="s">
        <v>589</v>
      </c>
      <c r="F940" s="384" t="s">
        <v>719</v>
      </c>
      <c r="G940" s="263">
        <v>43.427999999999997</v>
      </c>
      <c r="H940" s="263">
        <v>43.427999999999997</v>
      </c>
      <c r="I940" s="263">
        <v>1076.769</v>
      </c>
    </row>
    <row r="941" spans="1:9">
      <c r="A941" s="382" t="s">
        <v>901</v>
      </c>
      <c r="B941" s="383">
        <v>2010</v>
      </c>
      <c r="C941" s="384" t="s">
        <v>534</v>
      </c>
      <c r="D941" s="384" t="s">
        <v>517</v>
      </c>
      <c r="E941" s="384" t="s">
        <v>589</v>
      </c>
      <c r="F941" s="384" t="s">
        <v>719</v>
      </c>
      <c r="G941" s="263">
        <v>80.718999999999994</v>
      </c>
      <c r="H941" s="263">
        <v>74.746200000000002</v>
      </c>
      <c r="I941" s="263">
        <v>1305.5830000000001</v>
      </c>
    </row>
    <row r="942" spans="1:9">
      <c r="A942" s="382" t="s">
        <v>901</v>
      </c>
      <c r="B942" s="383">
        <v>2011</v>
      </c>
      <c r="C942" s="384" t="s">
        <v>534</v>
      </c>
      <c r="D942" s="384" t="s">
        <v>517</v>
      </c>
      <c r="E942" s="384" t="s">
        <v>589</v>
      </c>
      <c r="F942" s="384" t="s">
        <v>719</v>
      </c>
      <c r="G942" s="263">
        <v>64.474000000000004</v>
      </c>
      <c r="H942" s="263">
        <v>50.323700000000002</v>
      </c>
      <c r="I942" s="263">
        <v>1657.1389999999999</v>
      </c>
    </row>
    <row r="943" spans="1:9">
      <c r="A943" s="382" t="s">
        <v>901</v>
      </c>
      <c r="B943" s="383">
        <v>2012</v>
      </c>
      <c r="C943" s="384" t="s">
        <v>534</v>
      </c>
      <c r="D943" s="384" t="s">
        <v>517</v>
      </c>
      <c r="E943" s="384" t="s">
        <v>589</v>
      </c>
      <c r="F943" s="384" t="s">
        <v>719</v>
      </c>
      <c r="G943" s="263">
        <v>-11.571999999999999</v>
      </c>
      <c r="H943" s="263">
        <v>-7.77</v>
      </c>
      <c r="I943" s="263">
        <v>2266.5390000000002</v>
      </c>
    </row>
    <row r="944" spans="1:9">
      <c r="A944" s="382" t="s">
        <v>901</v>
      </c>
      <c r="B944" s="383">
        <v>2013</v>
      </c>
      <c r="C944" s="384" t="s">
        <v>534</v>
      </c>
      <c r="D944" s="384" t="s">
        <v>517</v>
      </c>
      <c r="E944" s="384" t="s">
        <v>589</v>
      </c>
      <c r="F944" s="384" t="s">
        <v>719</v>
      </c>
      <c r="G944" s="263">
        <v>-270.44499999999999</v>
      </c>
      <c r="H944" s="263">
        <v>-96.429400000000001</v>
      </c>
      <c r="I944" s="263">
        <v>3050.1950000000002</v>
      </c>
    </row>
    <row r="945" spans="1:9">
      <c r="A945" s="382" t="s">
        <v>901</v>
      </c>
      <c r="B945" s="383">
        <v>2014</v>
      </c>
      <c r="C945" s="384" t="s">
        <v>534</v>
      </c>
      <c r="D945" s="384" t="s">
        <v>517</v>
      </c>
      <c r="E945" s="384" t="s">
        <v>589</v>
      </c>
      <c r="F945" s="384" t="s">
        <v>719</v>
      </c>
      <c r="G945" s="263">
        <v>-232.17500000000001</v>
      </c>
      <c r="H945" s="263">
        <v>-232.9537</v>
      </c>
      <c r="I945" s="263">
        <v>4071.0030000000002</v>
      </c>
    </row>
    <row r="946" spans="1:9">
      <c r="A946" s="382" t="s">
        <v>901</v>
      </c>
      <c r="B946" s="383">
        <v>2015</v>
      </c>
      <c r="C946" s="384" t="s">
        <v>534</v>
      </c>
      <c r="D946" s="384" t="s">
        <v>517</v>
      </c>
      <c r="E946" s="384" t="s">
        <v>589</v>
      </c>
      <c r="F946" s="384" t="s">
        <v>719</v>
      </c>
      <c r="G946" s="263">
        <v>-262.68799999999999</v>
      </c>
      <c r="H946" s="263">
        <v>-275.20089999999999</v>
      </c>
      <c r="I946" s="263">
        <v>5373.5860000000002</v>
      </c>
    </row>
    <row r="947" spans="1:9">
      <c r="A947" s="382" t="s">
        <v>901</v>
      </c>
      <c r="B947" s="383">
        <v>2016</v>
      </c>
      <c r="C947" s="384" t="s">
        <v>534</v>
      </c>
      <c r="D947" s="384" t="s">
        <v>517</v>
      </c>
      <c r="E947" s="384" t="s">
        <v>589</v>
      </c>
      <c r="F947" s="384" t="s">
        <v>719</v>
      </c>
      <c r="G947" s="263">
        <v>-47.426000000000002</v>
      </c>
      <c r="H947" s="263">
        <v>-121.9195</v>
      </c>
      <c r="I947" s="263">
        <v>6667.2160000000003</v>
      </c>
    </row>
    <row r="948" spans="1:9">
      <c r="A948" s="382" t="s">
        <v>901</v>
      </c>
      <c r="B948" s="383">
        <v>2017</v>
      </c>
      <c r="C948" s="384" t="s">
        <v>534</v>
      </c>
      <c r="D948" s="384" t="s">
        <v>517</v>
      </c>
      <c r="E948" s="384" t="s">
        <v>589</v>
      </c>
      <c r="F948" s="384" t="s">
        <v>719</v>
      </c>
      <c r="G948" s="263">
        <v>323</v>
      </c>
      <c r="H948" s="263">
        <v>295.65269999999998</v>
      </c>
      <c r="I948" s="263">
        <v>8437</v>
      </c>
    </row>
    <row r="949" spans="1:9">
      <c r="A949" s="382" t="s">
        <v>901</v>
      </c>
      <c r="B949" s="383">
        <v>2018</v>
      </c>
      <c r="C949" s="384" t="s">
        <v>534</v>
      </c>
      <c r="D949" s="384" t="s">
        <v>517</v>
      </c>
      <c r="E949" s="384" t="s">
        <v>589</v>
      </c>
      <c r="F949" s="384" t="s">
        <v>719</v>
      </c>
      <c r="G949" s="263">
        <v>360</v>
      </c>
      <c r="H949" s="263">
        <v>348.08940000000001</v>
      </c>
      <c r="I949" s="263">
        <v>10540</v>
      </c>
    </row>
    <row r="950" spans="1:9">
      <c r="A950" s="382" t="s">
        <v>901</v>
      </c>
      <c r="B950" s="383">
        <v>2019</v>
      </c>
      <c r="C950" s="384" t="s">
        <v>534</v>
      </c>
      <c r="D950" s="384" t="s">
        <v>517</v>
      </c>
      <c r="E950" s="384" t="s">
        <v>589</v>
      </c>
      <c r="F950" s="384" t="s">
        <v>719</v>
      </c>
      <c r="G950" s="263">
        <v>1110</v>
      </c>
      <c r="H950" s="263">
        <v>684.98</v>
      </c>
      <c r="I950" s="263">
        <v>13282</v>
      </c>
    </row>
    <row r="951" spans="1:9">
      <c r="A951" s="382" t="s">
        <v>902</v>
      </c>
      <c r="B951" s="383">
        <v>2009</v>
      </c>
      <c r="C951" s="384" t="s">
        <v>903</v>
      </c>
      <c r="D951" s="384" t="s">
        <v>517</v>
      </c>
      <c r="E951" s="384" t="s">
        <v>584</v>
      </c>
      <c r="F951" s="384" t="s">
        <v>712</v>
      </c>
      <c r="G951" s="263">
        <v>6134</v>
      </c>
      <c r="H951" s="263">
        <v>6509.4039000000002</v>
      </c>
      <c r="I951" s="263">
        <v>36117</v>
      </c>
    </row>
    <row r="952" spans="1:9">
      <c r="A952" s="382" t="s">
        <v>902</v>
      </c>
      <c r="B952" s="383">
        <v>2010</v>
      </c>
      <c r="C952" s="384" t="s">
        <v>903</v>
      </c>
      <c r="D952" s="384" t="s">
        <v>517</v>
      </c>
      <c r="E952" s="384" t="s">
        <v>584</v>
      </c>
      <c r="F952" s="384" t="s">
        <v>712</v>
      </c>
      <c r="G952" s="263">
        <v>7767</v>
      </c>
      <c r="H952" s="263">
        <v>7855.4816000000001</v>
      </c>
      <c r="I952" s="263">
        <v>40040</v>
      </c>
    </row>
    <row r="953" spans="1:9">
      <c r="A953" s="382" t="s">
        <v>902</v>
      </c>
      <c r="B953" s="383">
        <v>2011</v>
      </c>
      <c r="C953" s="384" t="s">
        <v>903</v>
      </c>
      <c r="D953" s="384" t="s">
        <v>517</v>
      </c>
      <c r="E953" s="384" t="s">
        <v>584</v>
      </c>
      <c r="F953" s="384" t="s">
        <v>712</v>
      </c>
      <c r="G953" s="263">
        <v>6490</v>
      </c>
      <c r="H953" s="263">
        <v>7211.1130999999996</v>
      </c>
      <c r="I953" s="263">
        <v>43218</v>
      </c>
    </row>
    <row r="954" spans="1:9">
      <c r="A954" s="382" t="s">
        <v>902</v>
      </c>
      <c r="B954" s="383">
        <v>2012</v>
      </c>
      <c r="C954" s="384" t="s">
        <v>903</v>
      </c>
      <c r="D954" s="384" t="s">
        <v>517</v>
      </c>
      <c r="E954" s="384" t="s">
        <v>584</v>
      </c>
      <c r="F954" s="384" t="s">
        <v>712</v>
      </c>
      <c r="G954" s="263">
        <v>8041</v>
      </c>
      <c r="H954" s="263">
        <v>8416.4367000000002</v>
      </c>
      <c r="I954" s="263">
        <v>46061</v>
      </c>
    </row>
    <row r="955" spans="1:9">
      <c r="A955" s="382" t="s">
        <v>902</v>
      </c>
      <c r="B955" s="383">
        <v>2013</v>
      </c>
      <c r="C955" s="384" t="s">
        <v>903</v>
      </c>
      <c r="D955" s="384" t="s">
        <v>517</v>
      </c>
      <c r="E955" s="384" t="s">
        <v>584</v>
      </c>
      <c r="F955" s="384" t="s">
        <v>712</v>
      </c>
      <c r="G955" s="263">
        <v>9983</v>
      </c>
      <c r="H955" s="263">
        <v>9368.0653999999995</v>
      </c>
      <c r="I955" s="263">
        <v>48607</v>
      </c>
    </row>
    <row r="956" spans="1:9">
      <c r="A956" s="382" t="s">
        <v>902</v>
      </c>
      <c r="B956" s="383">
        <v>2014</v>
      </c>
      <c r="C956" s="384" t="s">
        <v>903</v>
      </c>
      <c r="D956" s="384" t="s">
        <v>517</v>
      </c>
      <c r="E956" s="384" t="s">
        <v>584</v>
      </c>
      <c r="F956" s="384" t="s">
        <v>712</v>
      </c>
      <c r="G956" s="263">
        <v>7853</v>
      </c>
      <c r="H956" s="263">
        <v>8861.2674000000006</v>
      </c>
      <c r="I956" s="263">
        <v>47142</v>
      </c>
    </row>
    <row r="957" spans="1:9">
      <c r="A957" s="382" t="s">
        <v>902</v>
      </c>
      <c r="B957" s="383">
        <v>2015</v>
      </c>
      <c r="C957" s="384" t="s">
        <v>903</v>
      </c>
      <c r="D957" s="384" t="s">
        <v>517</v>
      </c>
      <c r="E957" s="384" t="s">
        <v>584</v>
      </c>
      <c r="F957" s="384" t="s">
        <v>712</v>
      </c>
      <c r="G957" s="263">
        <v>8981</v>
      </c>
      <c r="H957" s="263">
        <v>9317.3696999999993</v>
      </c>
      <c r="I957" s="263">
        <v>49161</v>
      </c>
    </row>
    <row r="958" spans="1:9">
      <c r="A958" s="382" t="s">
        <v>902</v>
      </c>
      <c r="B958" s="383">
        <v>2016</v>
      </c>
      <c r="C958" s="384" t="s">
        <v>903</v>
      </c>
      <c r="D958" s="384" t="s">
        <v>517</v>
      </c>
      <c r="E958" s="384" t="s">
        <v>584</v>
      </c>
      <c r="F958" s="384" t="s">
        <v>712</v>
      </c>
      <c r="G958" s="263">
        <v>10739</v>
      </c>
      <c r="H958" s="263">
        <v>10344.8298</v>
      </c>
      <c r="I958" s="263">
        <v>49247</v>
      </c>
    </row>
    <row r="959" spans="1:9">
      <c r="A959" s="382" t="s">
        <v>902</v>
      </c>
      <c r="B959" s="383">
        <v>2017</v>
      </c>
      <c r="C959" s="384" t="s">
        <v>903</v>
      </c>
      <c r="D959" s="384" t="s">
        <v>517</v>
      </c>
      <c r="E959" s="384" t="s">
        <v>584</v>
      </c>
      <c r="F959" s="384" t="s">
        <v>712</v>
      </c>
      <c r="G959" s="263">
        <v>9609</v>
      </c>
      <c r="H959" s="263">
        <v>10486.9746</v>
      </c>
      <c r="I959" s="263">
        <v>48005</v>
      </c>
    </row>
    <row r="960" spans="1:9">
      <c r="A960" s="382" t="s">
        <v>902</v>
      </c>
      <c r="B960" s="383">
        <v>2018</v>
      </c>
      <c r="C960" s="384" t="s">
        <v>903</v>
      </c>
      <c r="D960" s="384" t="s">
        <v>517</v>
      </c>
      <c r="E960" s="384" t="s">
        <v>584</v>
      </c>
      <c r="F960" s="384" t="s">
        <v>712</v>
      </c>
      <c r="G960" s="263">
        <v>110</v>
      </c>
      <c r="H960" s="263">
        <v>11009.725200000001</v>
      </c>
      <c r="I960" s="263">
        <v>49330</v>
      </c>
    </row>
    <row r="961" spans="1:9">
      <c r="A961" s="382" t="s">
        <v>902</v>
      </c>
      <c r="B961" s="383">
        <v>2019</v>
      </c>
      <c r="C961" s="384" t="s">
        <v>903</v>
      </c>
      <c r="D961" s="384" t="s">
        <v>517</v>
      </c>
      <c r="E961" s="384" t="s">
        <v>584</v>
      </c>
      <c r="F961" s="384" t="s">
        <v>712</v>
      </c>
      <c r="G961" s="263">
        <v>11621</v>
      </c>
      <c r="H961" s="263">
        <v>12217.0155</v>
      </c>
      <c r="I961" s="263">
        <v>51904</v>
      </c>
    </row>
    <row r="962" spans="1:9">
      <c r="A962" s="382" t="s">
        <v>904</v>
      </c>
      <c r="B962" s="383">
        <v>2009</v>
      </c>
      <c r="C962" s="384" t="s">
        <v>905</v>
      </c>
      <c r="D962" s="384" t="s">
        <v>6</v>
      </c>
      <c r="E962" s="384" t="s">
        <v>906</v>
      </c>
      <c r="F962" s="384" t="s">
        <v>712</v>
      </c>
      <c r="G962" s="263">
        <v>1143</v>
      </c>
      <c r="H962" s="263">
        <v>1128</v>
      </c>
      <c r="I962" s="263">
        <v>9041</v>
      </c>
    </row>
    <row r="963" spans="1:9">
      <c r="A963" s="382" t="s">
        <v>904</v>
      </c>
      <c r="B963" s="383">
        <v>2010</v>
      </c>
      <c r="C963" s="384" t="s">
        <v>905</v>
      </c>
      <c r="D963" s="384" t="s">
        <v>6</v>
      </c>
      <c r="E963" s="384" t="s">
        <v>906</v>
      </c>
      <c r="F963" s="384" t="s">
        <v>712</v>
      </c>
      <c r="G963" s="263">
        <v>1563</v>
      </c>
      <c r="H963" s="263">
        <v>1598.5</v>
      </c>
      <c r="I963" s="263">
        <v>10636</v>
      </c>
    </row>
    <row r="964" spans="1:9">
      <c r="A964" s="382" t="s">
        <v>904</v>
      </c>
      <c r="B964" s="383">
        <v>2011</v>
      </c>
      <c r="C964" s="384" t="s">
        <v>905</v>
      </c>
      <c r="D964" s="384" t="s">
        <v>6</v>
      </c>
      <c r="E964" s="384" t="s">
        <v>906</v>
      </c>
      <c r="F964" s="384" t="s">
        <v>712</v>
      </c>
      <c r="G964" s="263">
        <v>1822</v>
      </c>
      <c r="H964" s="263">
        <v>1822</v>
      </c>
      <c r="I964" s="263">
        <v>11743</v>
      </c>
    </row>
    <row r="965" spans="1:9">
      <c r="A965" s="382" t="s">
        <v>904</v>
      </c>
      <c r="B965" s="383">
        <v>2012</v>
      </c>
      <c r="C965" s="384" t="s">
        <v>905</v>
      </c>
      <c r="D965" s="384" t="s">
        <v>6</v>
      </c>
      <c r="E965" s="384" t="s">
        <v>906</v>
      </c>
      <c r="F965" s="384" t="s">
        <v>712</v>
      </c>
      <c r="G965" s="263">
        <v>1859</v>
      </c>
      <c r="H965" s="263">
        <v>1754.35</v>
      </c>
      <c r="I965" s="263">
        <v>11756</v>
      </c>
    </row>
    <row r="966" spans="1:9">
      <c r="A966" s="382" t="s">
        <v>904</v>
      </c>
      <c r="B966" s="383">
        <v>2013</v>
      </c>
      <c r="C966" s="384" t="s">
        <v>905</v>
      </c>
      <c r="D966" s="384" t="s">
        <v>6</v>
      </c>
      <c r="E966" s="384" t="s">
        <v>906</v>
      </c>
      <c r="F966" s="384" t="s">
        <v>712</v>
      </c>
      <c r="G966" s="263">
        <v>1863</v>
      </c>
      <c r="H966" s="263">
        <v>1807.75</v>
      </c>
      <c r="I966" s="263">
        <v>12026</v>
      </c>
    </row>
    <row r="967" spans="1:9">
      <c r="A967" s="382" t="s">
        <v>904</v>
      </c>
      <c r="B967" s="383">
        <v>2014</v>
      </c>
      <c r="C967" s="384" t="s">
        <v>905</v>
      </c>
      <c r="D967" s="384" t="s">
        <v>6</v>
      </c>
      <c r="E967" s="384" t="s">
        <v>906</v>
      </c>
      <c r="F967" s="384" t="s">
        <v>712</v>
      </c>
      <c r="G967" s="263">
        <v>1926</v>
      </c>
      <c r="H967" s="263">
        <v>1961.75</v>
      </c>
      <c r="I967" s="263">
        <v>12669</v>
      </c>
    </row>
    <row r="968" spans="1:9">
      <c r="A968" s="382" t="s">
        <v>904</v>
      </c>
      <c r="B968" s="383">
        <v>2015</v>
      </c>
      <c r="C968" s="384" t="s">
        <v>905</v>
      </c>
      <c r="D968" s="384" t="s">
        <v>6</v>
      </c>
      <c r="E968" s="384" t="s">
        <v>906</v>
      </c>
      <c r="F968" s="384" t="s">
        <v>712</v>
      </c>
      <c r="G968" s="263">
        <v>1967</v>
      </c>
      <c r="H968" s="263">
        <v>1908.5</v>
      </c>
      <c r="I968" s="263">
        <v>11811</v>
      </c>
    </row>
    <row r="969" spans="1:9">
      <c r="A969" s="382" t="s">
        <v>904</v>
      </c>
      <c r="B969" s="383">
        <v>2016</v>
      </c>
      <c r="C969" s="384" t="s">
        <v>905</v>
      </c>
      <c r="D969" s="384" t="s">
        <v>6</v>
      </c>
      <c r="E969" s="384" t="s">
        <v>906</v>
      </c>
      <c r="F969" s="384" t="s">
        <v>712</v>
      </c>
      <c r="G969" s="263">
        <v>1713</v>
      </c>
      <c r="H969" s="263">
        <v>1704.55</v>
      </c>
      <c r="I969" s="263">
        <v>11069</v>
      </c>
    </row>
    <row r="970" spans="1:9">
      <c r="A970" s="382" t="s">
        <v>904</v>
      </c>
      <c r="B970" s="383">
        <v>2017</v>
      </c>
      <c r="C970" s="384" t="s">
        <v>905</v>
      </c>
      <c r="D970" s="384" t="s">
        <v>6</v>
      </c>
      <c r="E970" s="384" t="s">
        <v>906</v>
      </c>
      <c r="F970" s="384" t="s">
        <v>712</v>
      </c>
      <c r="G970" s="263">
        <v>5470</v>
      </c>
      <c r="H970" s="263">
        <v>2084.3000000000002</v>
      </c>
      <c r="I970" s="263">
        <v>11408</v>
      </c>
    </row>
    <row r="971" spans="1:9">
      <c r="A971" s="382" t="s">
        <v>904</v>
      </c>
      <c r="B971" s="383">
        <v>2018</v>
      </c>
      <c r="C971" s="384" t="s">
        <v>905</v>
      </c>
      <c r="D971" s="384" t="s">
        <v>6</v>
      </c>
      <c r="E971" s="384" t="s">
        <v>906</v>
      </c>
      <c r="F971" s="384" t="s">
        <v>712</v>
      </c>
      <c r="G971" s="263">
        <v>3308</v>
      </c>
      <c r="H971" s="263">
        <v>3200.34</v>
      </c>
      <c r="I971" s="263">
        <v>12250</v>
      </c>
    </row>
    <row r="972" spans="1:9">
      <c r="A972" s="382" t="s">
        <v>907</v>
      </c>
      <c r="B972" s="383">
        <v>2009</v>
      </c>
      <c r="C972" s="384" t="s">
        <v>908</v>
      </c>
      <c r="D972" s="384" t="s">
        <v>6</v>
      </c>
      <c r="E972" s="384" t="s">
        <v>900</v>
      </c>
      <c r="F972" s="384" t="s">
        <v>712</v>
      </c>
      <c r="G972" s="263">
        <v>226.357</v>
      </c>
      <c r="H972" s="263">
        <v>264.77010000000001</v>
      </c>
      <c r="I972" s="263">
        <v>3774.6849999999999</v>
      </c>
    </row>
    <row r="973" spans="1:9">
      <c r="A973" s="382" t="s">
        <v>907</v>
      </c>
      <c r="B973" s="383">
        <v>2010</v>
      </c>
      <c r="C973" s="384" t="s">
        <v>908</v>
      </c>
      <c r="D973" s="384" t="s">
        <v>6</v>
      </c>
      <c r="E973" s="384" t="s">
        <v>900</v>
      </c>
      <c r="F973" s="384" t="s">
        <v>712</v>
      </c>
      <c r="G973" s="263">
        <v>215.62</v>
      </c>
      <c r="H973" s="263">
        <v>229.0419</v>
      </c>
      <c r="I973" s="263">
        <v>3547.3389999999999</v>
      </c>
    </row>
    <row r="974" spans="1:9">
      <c r="A974" s="382" t="s">
        <v>907</v>
      </c>
      <c r="B974" s="383">
        <v>2011</v>
      </c>
      <c r="C974" s="384" t="s">
        <v>908</v>
      </c>
      <c r="D974" s="384" t="s">
        <v>6</v>
      </c>
      <c r="E974" s="384" t="s">
        <v>900</v>
      </c>
      <c r="F974" s="384" t="s">
        <v>712</v>
      </c>
      <c r="G974" s="263">
        <v>246.989</v>
      </c>
      <c r="H974" s="263">
        <v>246.989</v>
      </c>
      <c r="I974" s="263">
        <v>3810.384</v>
      </c>
    </row>
    <row r="975" spans="1:9">
      <c r="A975" s="382" t="s">
        <v>907</v>
      </c>
      <c r="B975" s="383">
        <v>2012</v>
      </c>
      <c r="C975" s="384" t="s">
        <v>908</v>
      </c>
      <c r="D975" s="384" t="s">
        <v>6</v>
      </c>
      <c r="E975" s="384" t="s">
        <v>900</v>
      </c>
      <c r="F975" s="384" t="s">
        <v>712</v>
      </c>
      <c r="G975" s="263">
        <v>297.637</v>
      </c>
      <c r="H975" s="263">
        <v>297.637</v>
      </c>
      <c r="I975" s="263">
        <v>4102</v>
      </c>
    </row>
    <row r="976" spans="1:9">
      <c r="A976" s="382" t="s">
        <v>907</v>
      </c>
      <c r="B976" s="383">
        <v>2013</v>
      </c>
      <c r="C976" s="384" t="s">
        <v>908</v>
      </c>
      <c r="D976" s="384" t="s">
        <v>6</v>
      </c>
      <c r="E976" s="384" t="s">
        <v>900</v>
      </c>
      <c r="F976" s="384" t="s">
        <v>712</v>
      </c>
      <c r="G976" s="263">
        <v>315.44200000000001</v>
      </c>
      <c r="H976" s="263">
        <v>310.95699999999999</v>
      </c>
      <c r="I976" s="263">
        <v>4316.4709999999995</v>
      </c>
    </row>
    <row r="977" spans="1:9">
      <c r="A977" s="382" t="s">
        <v>907</v>
      </c>
      <c r="B977" s="383">
        <v>2014</v>
      </c>
      <c r="C977" s="384" t="s">
        <v>908</v>
      </c>
      <c r="D977" s="384" t="s">
        <v>6</v>
      </c>
      <c r="E977" s="384" t="s">
        <v>900</v>
      </c>
      <c r="F977" s="384" t="s">
        <v>712</v>
      </c>
      <c r="G977" s="263">
        <v>371.36</v>
      </c>
      <c r="H977" s="263">
        <v>363.68</v>
      </c>
      <c r="I977" s="263">
        <v>4193.8440000000001</v>
      </c>
    </row>
    <row r="978" spans="1:9">
      <c r="A978" s="382" t="s">
        <v>907</v>
      </c>
      <c r="B978" s="383">
        <v>2015</v>
      </c>
      <c r="C978" s="384" t="s">
        <v>908</v>
      </c>
      <c r="D978" s="384" t="s">
        <v>6</v>
      </c>
      <c r="E978" s="384" t="s">
        <v>900</v>
      </c>
      <c r="F978" s="384" t="s">
        <v>712</v>
      </c>
      <c r="G978" s="263">
        <v>426.84699999999998</v>
      </c>
      <c r="H978" s="263">
        <v>398.78199999999998</v>
      </c>
      <c r="I978" s="263">
        <v>4369.6769999999997</v>
      </c>
    </row>
    <row r="979" spans="1:9">
      <c r="A979" s="382" t="s">
        <v>907</v>
      </c>
      <c r="B979" s="383">
        <v>2016</v>
      </c>
      <c r="C979" s="384" t="s">
        <v>908</v>
      </c>
      <c r="D979" s="384" t="s">
        <v>6</v>
      </c>
      <c r="E979" s="384" t="s">
        <v>900</v>
      </c>
      <c r="F979" s="384" t="s">
        <v>712</v>
      </c>
      <c r="G979" s="263">
        <v>686.38900000000001</v>
      </c>
      <c r="H979" s="263">
        <v>441.47399999999999</v>
      </c>
      <c r="I979" s="263">
        <v>4795.7719999999999</v>
      </c>
    </row>
    <row r="980" spans="1:9">
      <c r="A980" s="382" t="s">
        <v>907</v>
      </c>
      <c r="B980" s="383">
        <v>2017</v>
      </c>
      <c r="C980" s="384" t="s">
        <v>908</v>
      </c>
      <c r="D980" s="384" t="s">
        <v>6</v>
      </c>
      <c r="E980" s="384" t="s">
        <v>900</v>
      </c>
      <c r="F980" s="384" t="s">
        <v>712</v>
      </c>
      <c r="G980" s="263">
        <v>472.54</v>
      </c>
      <c r="H980" s="263">
        <v>500.61360000000002</v>
      </c>
      <c r="I980" s="263">
        <v>5323.3810000000003</v>
      </c>
    </row>
    <row r="981" spans="1:9">
      <c r="A981" s="382" t="s">
        <v>907</v>
      </c>
      <c r="B981" s="383">
        <v>2018</v>
      </c>
      <c r="C981" s="384" t="s">
        <v>908</v>
      </c>
      <c r="D981" s="384" t="s">
        <v>6</v>
      </c>
      <c r="E981" s="384" t="s">
        <v>900</v>
      </c>
      <c r="F981" s="384" t="s">
        <v>712</v>
      </c>
      <c r="G981" s="263">
        <v>830.79200000000003</v>
      </c>
      <c r="H981" s="263">
        <v>652.44510000000002</v>
      </c>
      <c r="I981" s="263">
        <v>6476.6319999999996</v>
      </c>
    </row>
    <row r="982" spans="1:9">
      <c r="A982" s="382" t="s">
        <v>907</v>
      </c>
      <c r="B982" s="383">
        <v>2019</v>
      </c>
      <c r="C982" s="384" t="s">
        <v>908</v>
      </c>
      <c r="D982" s="384" t="s">
        <v>6</v>
      </c>
      <c r="E982" s="384" t="s">
        <v>900</v>
      </c>
      <c r="F982" s="384" t="s">
        <v>712</v>
      </c>
      <c r="G982" s="263">
        <v>884.98099999999999</v>
      </c>
      <c r="H982" s="263">
        <v>842.12189999999998</v>
      </c>
      <c r="I982" s="263">
        <v>6892.3029999999999</v>
      </c>
    </row>
    <row r="983" spans="1:9">
      <c r="A983" s="382" t="s">
        <v>909</v>
      </c>
      <c r="B983" s="383">
        <v>2009</v>
      </c>
      <c r="C983" s="384" t="s">
        <v>910</v>
      </c>
      <c r="D983" s="384" t="s">
        <v>527</v>
      </c>
      <c r="E983" s="384" t="s">
        <v>911</v>
      </c>
      <c r="F983" s="384" t="s">
        <v>712</v>
      </c>
      <c r="G983" s="263">
        <v>642.69399999999996</v>
      </c>
      <c r="H983" s="263">
        <v>703.68150000000003</v>
      </c>
      <c r="I983" s="263">
        <v>4974.2389999999996</v>
      </c>
    </row>
    <row r="984" spans="1:9">
      <c r="A984" s="382" t="s">
        <v>909</v>
      </c>
      <c r="B984" s="383">
        <v>2010</v>
      </c>
      <c r="C984" s="384" t="s">
        <v>910</v>
      </c>
      <c r="D984" s="384" t="s">
        <v>527</v>
      </c>
      <c r="E984" s="384" t="s">
        <v>911</v>
      </c>
      <c r="F984" s="384" t="s">
        <v>712</v>
      </c>
      <c r="G984" s="263">
        <v>942.16800000000001</v>
      </c>
      <c r="H984" s="263">
        <v>1032.0491999999999</v>
      </c>
      <c r="I984" s="263">
        <v>7041.5339999999997</v>
      </c>
    </row>
    <row r="985" spans="1:9">
      <c r="A985" s="382" t="s">
        <v>909</v>
      </c>
      <c r="B985" s="383">
        <v>2011</v>
      </c>
      <c r="C985" s="384" t="s">
        <v>910</v>
      </c>
      <c r="D985" s="384" t="s">
        <v>527</v>
      </c>
      <c r="E985" s="384" t="s">
        <v>911</v>
      </c>
      <c r="F985" s="384" t="s">
        <v>712</v>
      </c>
      <c r="G985" s="263">
        <v>573</v>
      </c>
      <c r="H985" s="263">
        <v>763.6</v>
      </c>
      <c r="I985" s="263">
        <v>15351</v>
      </c>
    </row>
    <row r="986" spans="1:9">
      <c r="A986" s="382" t="s">
        <v>909</v>
      </c>
      <c r="B986" s="383">
        <v>2012</v>
      </c>
      <c r="C986" s="384" t="s">
        <v>910</v>
      </c>
      <c r="D986" s="384" t="s">
        <v>527</v>
      </c>
      <c r="E986" s="384" t="s">
        <v>911</v>
      </c>
      <c r="F986" s="384" t="s">
        <v>712</v>
      </c>
      <c r="G986" s="263">
        <v>777</v>
      </c>
      <c r="H986" s="263">
        <v>975.15</v>
      </c>
      <c r="I986" s="263">
        <v>18376</v>
      </c>
    </row>
    <row r="987" spans="1:9">
      <c r="A987" s="382" t="s">
        <v>909</v>
      </c>
      <c r="B987" s="383">
        <v>2013</v>
      </c>
      <c r="C987" s="384" t="s">
        <v>910</v>
      </c>
      <c r="D987" s="384" t="s">
        <v>527</v>
      </c>
      <c r="E987" s="384" t="s">
        <v>911</v>
      </c>
      <c r="F987" s="384" t="s">
        <v>712</v>
      </c>
      <c r="G987" s="263">
        <v>-239</v>
      </c>
      <c r="H987" s="263">
        <v>980.65</v>
      </c>
      <c r="I987" s="263">
        <v>18095</v>
      </c>
    </row>
    <row r="988" spans="1:9">
      <c r="A988" s="382" t="s">
        <v>909</v>
      </c>
      <c r="B988" s="383">
        <v>2014</v>
      </c>
      <c r="C988" s="384" t="s">
        <v>910</v>
      </c>
      <c r="D988" s="384" t="s">
        <v>527</v>
      </c>
      <c r="E988" s="384" t="s">
        <v>911</v>
      </c>
      <c r="F988" s="384" t="s">
        <v>712</v>
      </c>
      <c r="G988" s="263">
        <v>772</v>
      </c>
      <c r="H988" s="263">
        <v>833.55</v>
      </c>
      <c r="I988" s="263">
        <v>18031</v>
      </c>
    </row>
    <row r="989" spans="1:9">
      <c r="A989" s="382" t="s">
        <v>909</v>
      </c>
      <c r="B989" s="383">
        <v>2015</v>
      </c>
      <c r="C989" s="384" t="s">
        <v>910</v>
      </c>
      <c r="D989" s="384" t="s">
        <v>527</v>
      </c>
      <c r="E989" s="384" t="s">
        <v>911</v>
      </c>
      <c r="F989" s="384" t="s">
        <v>712</v>
      </c>
      <c r="G989" s="263">
        <v>878</v>
      </c>
      <c r="H989" s="263">
        <v>929</v>
      </c>
      <c r="I989" s="263">
        <v>17900</v>
      </c>
    </row>
    <row r="990" spans="1:9">
      <c r="A990" s="382" t="s">
        <v>909</v>
      </c>
      <c r="B990" s="383">
        <v>2016</v>
      </c>
      <c r="C990" s="384" t="s">
        <v>910</v>
      </c>
      <c r="D990" s="384" t="s">
        <v>527</v>
      </c>
      <c r="E990" s="384" t="s">
        <v>911</v>
      </c>
      <c r="F990" s="384" t="s">
        <v>712</v>
      </c>
      <c r="G990" s="263">
        <v>626</v>
      </c>
      <c r="H990" s="263">
        <v>816.31730000000005</v>
      </c>
      <c r="I990" s="263">
        <v>17470</v>
      </c>
    </row>
    <row r="991" spans="1:9">
      <c r="A991" s="382" t="s">
        <v>909</v>
      </c>
      <c r="B991" s="383">
        <v>2017</v>
      </c>
      <c r="C991" s="384" t="s">
        <v>910</v>
      </c>
      <c r="D991" s="384" t="s">
        <v>527</v>
      </c>
      <c r="E991" s="384" t="s">
        <v>911</v>
      </c>
      <c r="F991" s="384" t="s">
        <v>712</v>
      </c>
      <c r="G991" s="263">
        <v>1389</v>
      </c>
      <c r="H991" s="263">
        <v>587.20000000000005</v>
      </c>
      <c r="I991" s="263">
        <v>17656</v>
      </c>
    </row>
    <row r="992" spans="1:9">
      <c r="A992" s="382" t="s">
        <v>909</v>
      </c>
      <c r="B992" s="383">
        <v>2018</v>
      </c>
      <c r="C992" s="384" t="s">
        <v>910</v>
      </c>
      <c r="D992" s="384" t="s">
        <v>527</v>
      </c>
      <c r="E992" s="384" t="s">
        <v>911</v>
      </c>
      <c r="F992" s="384" t="s">
        <v>712</v>
      </c>
      <c r="G992" s="263">
        <v>-1733</v>
      </c>
      <c r="H992" s="263">
        <v>1265.0001999999999</v>
      </c>
      <c r="I992" s="263">
        <v>23443</v>
      </c>
    </row>
    <row r="993" spans="1:9">
      <c r="A993" s="382" t="s">
        <v>912</v>
      </c>
      <c r="B993" s="383">
        <v>2009</v>
      </c>
      <c r="C993" s="384" t="s">
        <v>535</v>
      </c>
      <c r="D993" s="384" t="s">
        <v>517</v>
      </c>
      <c r="E993" s="384" t="s">
        <v>580</v>
      </c>
      <c r="F993" s="384" t="s">
        <v>719</v>
      </c>
      <c r="G993" s="263">
        <v>534.96299999999997</v>
      </c>
      <c r="H993" s="263">
        <v>534.42669999999998</v>
      </c>
      <c r="I993" s="263">
        <v>3278.663</v>
      </c>
    </row>
    <row r="994" spans="1:9">
      <c r="A994" s="382" t="s">
        <v>912</v>
      </c>
      <c r="B994" s="383">
        <v>2010</v>
      </c>
      <c r="C994" s="384" t="s">
        <v>535</v>
      </c>
      <c r="D994" s="384" t="s">
        <v>517</v>
      </c>
      <c r="E994" s="384" t="s">
        <v>580</v>
      </c>
      <c r="F994" s="384" t="s">
        <v>719</v>
      </c>
      <c r="G994" s="263">
        <v>733.54</v>
      </c>
      <c r="H994" s="263">
        <v>733.96510000000001</v>
      </c>
      <c r="I994" s="263">
        <v>4592.3890000000001</v>
      </c>
    </row>
    <row r="995" spans="1:9">
      <c r="A995" s="382" t="s">
        <v>912</v>
      </c>
      <c r="B995" s="383">
        <v>2011</v>
      </c>
      <c r="C995" s="384" t="s">
        <v>535</v>
      </c>
      <c r="D995" s="384" t="s">
        <v>517</v>
      </c>
      <c r="E995" s="384" t="s">
        <v>580</v>
      </c>
      <c r="F995" s="384" t="s">
        <v>719</v>
      </c>
      <c r="G995" s="263">
        <v>883.61800000000005</v>
      </c>
      <c r="H995" s="263">
        <v>890.8356</v>
      </c>
      <c r="I995" s="263">
        <v>6121.1559999999999</v>
      </c>
    </row>
    <row r="996" spans="1:9">
      <c r="A996" s="382" t="s">
        <v>912</v>
      </c>
      <c r="B996" s="383">
        <v>2012</v>
      </c>
      <c r="C996" s="384" t="s">
        <v>535</v>
      </c>
      <c r="D996" s="384" t="s">
        <v>517</v>
      </c>
      <c r="E996" s="384" t="s">
        <v>580</v>
      </c>
      <c r="F996" s="384" t="s">
        <v>719</v>
      </c>
      <c r="G996" s="263">
        <v>1051.2629999999999</v>
      </c>
      <c r="H996" s="263">
        <v>1060.2739999999999</v>
      </c>
      <c r="I996" s="263">
        <v>7346.4719999999998</v>
      </c>
    </row>
    <row r="997" spans="1:9">
      <c r="A997" s="382" t="s">
        <v>912</v>
      </c>
      <c r="B997" s="383">
        <v>2013</v>
      </c>
      <c r="C997" s="384" t="s">
        <v>535</v>
      </c>
      <c r="D997" s="384" t="s">
        <v>517</v>
      </c>
      <c r="E997" s="384" t="s">
        <v>580</v>
      </c>
      <c r="F997" s="384" t="s">
        <v>719</v>
      </c>
      <c r="G997" s="263">
        <v>1228.578</v>
      </c>
      <c r="H997" s="263">
        <v>1234.1166000000001</v>
      </c>
      <c r="I997" s="263">
        <v>8843.1890000000003</v>
      </c>
    </row>
    <row r="998" spans="1:9">
      <c r="A998" s="382" t="s">
        <v>912</v>
      </c>
      <c r="B998" s="383">
        <v>2014</v>
      </c>
      <c r="C998" s="384" t="s">
        <v>535</v>
      </c>
      <c r="D998" s="384" t="s">
        <v>517</v>
      </c>
      <c r="E998" s="384" t="s">
        <v>580</v>
      </c>
      <c r="F998" s="384" t="s">
        <v>719</v>
      </c>
      <c r="G998" s="263">
        <v>1439.3</v>
      </c>
      <c r="H998" s="263">
        <v>1469.5861</v>
      </c>
      <c r="I998" s="263">
        <v>10262.700000000001</v>
      </c>
    </row>
    <row r="999" spans="1:9">
      <c r="A999" s="382" t="s">
        <v>912</v>
      </c>
      <c r="B999" s="383">
        <v>2015</v>
      </c>
      <c r="C999" s="384" t="s">
        <v>535</v>
      </c>
      <c r="D999" s="384" t="s">
        <v>517</v>
      </c>
      <c r="E999" s="384" t="s">
        <v>580</v>
      </c>
      <c r="F999" s="384" t="s">
        <v>719</v>
      </c>
      <c r="G999" s="263">
        <v>1624</v>
      </c>
      <c r="H999" s="263">
        <v>1696.35</v>
      </c>
      <c r="I999" s="263">
        <v>12416</v>
      </c>
    </row>
    <row r="1000" spans="1:9">
      <c r="A1000" s="382" t="s">
        <v>912</v>
      </c>
      <c r="B1000" s="383">
        <v>2016</v>
      </c>
      <c r="C1000" s="384" t="s">
        <v>535</v>
      </c>
      <c r="D1000" s="384" t="s">
        <v>517</v>
      </c>
      <c r="E1000" s="384" t="s">
        <v>580</v>
      </c>
      <c r="F1000" s="384" t="s">
        <v>719</v>
      </c>
      <c r="G1000" s="263">
        <v>1553</v>
      </c>
      <c r="H1000" s="263">
        <v>1876.3</v>
      </c>
      <c r="I1000" s="263">
        <v>13487</v>
      </c>
    </row>
    <row r="1001" spans="1:9">
      <c r="A1001" s="382" t="s">
        <v>912</v>
      </c>
      <c r="B1001" s="383">
        <v>2017</v>
      </c>
      <c r="C1001" s="384" t="s">
        <v>535</v>
      </c>
      <c r="D1001" s="384" t="s">
        <v>517</v>
      </c>
      <c r="E1001" s="384" t="s">
        <v>580</v>
      </c>
      <c r="F1001" s="384" t="s">
        <v>719</v>
      </c>
      <c r="G1001" s="263">
        <v>1504</v>
      </c>
      <c r="H1001" s="263">
        <v>2227.6999999999998</v>
      </c>
      <c r="I1001" s="263">
        <v>14810</v>
      </c>
    </row>
    <row r="1002" spans="1:9">
      <c r="A1002" s="382" t="s">
        <v>912</v>
      </c>
      <c r="B1002" s="383">
        <v>2018</v>
      </c>
      <c r="C1002" s="384" t="s">
        <v>535</v>
      </c>
      <c r="D1002" s="384" t="s">
        <v>517</v>
      </c>
      <c r="E1002" s="384" t="s">
        <v>580</v>
      </c>
      <c r="F1002" s="384" t="s">
        <v>719</v>
      </c>
      <c r="G1002" s="263">
        <v>2101</v>
      </c>
      <c r="H1002" s="263">
        <v>2305.16</v>
      </c>
      <c r="I1002" s="263">
        <v>16125</v>
      </c>
    </row>
    <row r="1003" spans="1:9">
      <c r="A1003" s="382" t="s">
        <v>913</v>
      </c>
      <c r="B1003" s="383">
        <v>2009</v>
      </c>
      <c r="C1003" s="384" t="s">
        <v>914</v>
      </c>
      <c r="D1003" s="384" t="s">
        <v>758</v>
      </c>
      <c r="E1003" s="384" t="s">
        <v>759</v>
      </c>
      <c r="F1003" s="384" t="s">
        <v>712</v>
      </c>
      <c r="G1003" s="263"/>
      <c r="H1003" s="263"/>
      <c r="I1003" s="263"/>
    </row>
    <row r="1004" spans="1:9">
      <c r="A1004" s="382" t="s">
        <v>913</v>
      </c>
      <c r="B1004" s="383">
        <v>2010</v>
      </c>
      <c r="C1004" s="384" t="s">
        <v>914</v>
      </c>
      <c r="D1004" s="384" t="s">
        <v>758</v>
      </c>
      <c r="E1004" s="384" t="s">
        <v>759</v>
      </c>
      <c r="F1004" s="384" t="s">
        <v>712</v>
      </c>
      <c r="G1004" s="263"/>
      <c r="H1004" s="263"/>
      <c r="I1004" s="263"/>
    </row>
    <row r="1005" spans="1:9">
      <c r="A1005" s="382" t="s">
        <v>913</v>
      </c>
      <c r="B1005" s="383">
        <v>2011</v>
      </c>
      <c r="C1005" s="384" t="s">
        <v>914</v>
      </c>
      <c r="D1005" s="384" t="s">
        <v>758</v>
      </c>
      <c r="E1005" s="384" t="s">
        <v>759</v>
      </c>
      <c r="F1005" s="384" t="s">
        <v>712</v>
      </c>
      <c r="G1005" s="263"/>
      <c r="H1005" s="263"/>
      <c r="I1005" s="263"/>
    </row>
    <row r="1006" spans="1:9">
      <c r="A1006" s="382" t="s">
        <v>913</v>
      </c>
      <c r="B1006" s="383">
        <v>2012</v>
      </c>
      <c r="C1006" s="384" t="s">
        <v>914</v>
      </c>
      <c r="D1006" s="384" t="s">
        <v>758</v>
      </c>
      <c r="E1006" s="384" t="s">
        <v>759</v>
      </c>
      <c r="F1006" s="384" t="s">
        <v>712</v>
      </c>
      <c r="G1006" s="263"/>
      <c r="H1006" s="263"/>
      <c r="I1006" s="263"/>
    </row>
    <row r="1007" spans="1:9">
      <c r="A1007" s="382" t="s">
        <v>913</v>
      </c>
      <c r="B1007" s="383">
        <v>2013</v>
      </c>
      <c r="C1007" s="384" t="s">
        <v>914</v>
      </c>
      <c r="D1007" s="384" t="s">
        <v>758</v>
      </c>
      <c r="E1007" s="384" t="s">
        <v>759</v>
      </c>
      <c r="F1007" s="384" t="s">
        <v>712</v>
      </c>
      <c r="G1007" s="263"/>
      <c r="H1007" s="263"/>
      <c r="I1007" s="263"/>
    </row>
    <row r="1008" spans="1:9">
      <c r="A1008" s="382" t="s">
        <v>913</v>
      </c>
      <c r="B1008" s="383">
        <v>2014</v>
      </c>
      <c r="C1008" s="384" t="s">
        <v>914</v>
      </c>
      <c r="D1008" s="384" t="s">
        <v>758</v>
      </c>
      <c r="E1008" s="384" t="s">
        <v>759</v>
      </c>
      <c r="F1008" s="384" t="s">
        <v>712</v>
      </c>
      <c r="G1008" s="263"/>
      <c r="H1008" s="263"/>
      <c r="I1008" s="263"/>
    </row>
    <row r="1009" spans="1:9">
      <c r="A1009" s="382" t="s">
        <v>913</v>
      </c>
      <c r="B1009" s="383">
        <v>2015</v>
      </c>
      <c r="C1009" s="384" t="s">
        <v>914</v>
      </c>
      <c r="D1009" s="384" t="s">
        <v>758</v>
      </c>
      <c r="E1009" s="384" t="s">
        <v>759</v>
      </c>
      <c r="F1009" s="384" t="s">
        <v>712</v>
      </c>
      <c r="G1009" s="263"/>
      <c r="H1009" s="263"/>
      <c r="I1009" s="263"/>
    </row>
    <row r="1010" spans="1:9">
      <c r="A1010" s="382" t="s">
        <v>913</v>
      </c>
      <c r="B1010" s="383">
        <v>2016</v>
      </c>
      <c r="C1010" s="384" t="s">
        <v>914</v>
      </c>
      <c r="D1010" s="384" t="s">
        <v>758</v>
      </c>
      <c r="E1010" s="384" t="s">
        <v>759</v>
      </c>
      <c r="F1010" s="384" t="s">
        <v>712</v>
      </c>
      <c r="G1010" s="263">
        <v>503</v>
      </c>
      <c r="H1010" s="263">
        <v>845.55</v>
      </c>
      <c r="I1010" s="263">
        <v>14041</v>
      </c>
    </row>
    <row r="1011" spans="1:9">
      <c r="A1011" s="382" t="s">
        <v>913</v>
      </c>
      <c r="B1011" s="383">
        <v>2017</v>
      </c>
      <c r="C1011" s="384" t="s">
        <v>914</v>
      </c>
      <c r="D1011" s="384" t="s">
        <v>758</v>
      </c>
      <c r="E1011" s="384" t="s">
        <v>759</v>
      </c>
      <c r="F1011" s="384" t="s">
        <v>712</v>
      </c>
      <c r="G1011" s="263">
        <v>2534</v>
      </c>
      <c r="H1011" s="263">
        <v>2851.2</v>
      </c>
      <c r="I1011" s="263">
        <v>14240</v>
      </c>
    </row>
    <row r="1012" spans="1:9">
      <c r="A1012" s="382" t="s">
        <v>913</v>
      </c>
      <c r="B1012" s="383">
        <v>2018</v>
      </c>
      <c r="C1012" s="384" t="s">
        <v>914</v>
      </c>
      <c r="D1012" s="384" t="s">
        <v>758</v>
      </c>
      <c r="E1012" s="384" t="s">
        <v>759</v>
      </c>
      <c r="F1012" s="384" t="s">
        <v>712</v>
      </c>
      <c r="G1012" s="263">
        <v>-4991</v>
      </c>
      <c r="H1012" s="263">
        <v>511.35</v>
      </c>
      <c r="I1012" s="263">
        <v>14287</v>
      </c>
    </row>
    <row r="1013" spans="1:9">
      <c r="A1013" s="382" t="s">
        <v>915</v>
      </c>
      <c r="B1013" s="383">
        <v>2009</v>
      </c>
      <c r="C1013" s="384" t="s">
        <v>536</v>
      </c>
      <c r="D1013" s="384" t="s">
        <v>517</v>
      </c>
      <c r="E1013" s="384" t="s">
        <v>589</v>
      </c>
      <c r="F1013" s="384" t="s">
        <v>719</v>
      </c>
      <c r="G1013" s="263">
        <v>191.017</v>
      </c>
      <c r="H1013" s="263">
        <v>209.3424</v>
      </c>
      <c r="I1013" s="263">
        <v>1614.088</v>
      </c>
    </row>
    <row r="1014" spans="1:9">
      <c r="A1014" s="382" t="s">
        <v>915</v>
      </c>
      <c r="B1014" s="383">
        <v>2010</v>
      </c>
      <c r="C1014" s="384" t="s">
        <v>536</v>
      </c>
      <c r="D1014" s="384" t="s">
        <v>517</v>
      </c>
      <c r="E1014" s="384" t="s">
        <v>589</v>
      </c>
      <c r="F1014" s="384" t="s">
        <v>719</v>
      </c>
      <c r="G1014" s="263">
        <v>277.065</v>
      </c>
      <c r="H1014" s="263">
        <v>277.74419999999998</v>
      </c>
      <c r="I1014" s="263">
        <v>1874.662</v>
      </c>
    </row>
    <row r="1015" spans="1:9">
      <c r="A1015" s="382" t="s">
        <v>915</v>
      </c>
      <c r="B1015" s="383">
        <v>2011</v>
      </c>
      <c r="C1015" s="384" t="s">
        <v>536</v>
      </c>
      <c r="D1015" s="384" t="s">
        <v>517</v>
      </c>
      <c r="E1015" s="384" t="s">
        <v>589</v>
      </c>
      <c r="F1015" s="384" t="s">
        <v>719</v>
      </c>
      <c r="G1015" s="263">
        <v>356.322</v>
      </c>
      <c r="H1015" s="263">
        <v>358.93900000000002</v>
      </c>
      <c r="I1015" s="263">
        <v>2206.3919999999998</v>
      </c>
    </row>
    <row r="1016" spans="1:9">
      <c r="A1016" s="382" t="s">
        <v>915</v>
      </c>
      <c r="B1016" s="383">
        <v>2012</v>
      </c>
      <c r="C1016" s="384" t="s">
        <v>536</v>
      </c>
      <c r="D1016" s="384" t="s">
        <v>517</v>
      </c>
      <c r="E1016" s="384" t="s">
        <v>589</v>
      </c>
      <c r="F1016" s="384" t="s">
        <v>719</v>
      </c>
      <c r="G1016" s="263">
        <v>352.54700000000003</v>
      </c>
      <c r="H1016" s="263">
        <v>320.92200000000003</v>
      </c>
      <c r="I1016" s="263">
        <v>2586.123</v>
      </c>
    </row>
    <row r="1017" spans="1:9">
      <c r="A1017" s="382" t="s">
        <v>915</v>
      </c>
      <c r="B1017" s="383">
        <v>2013</v>
      </c>
      <c r="C1017" s="384" t="s">
        <v>536</v>
      </c>
      <c r="D1017" s="384" t="s">
        <v>517</v>
      </c>
      <c r="E1017" s="384" t="s">
        <v>589</v>
      </c>
      <c r="F1017" s="384" t="s">
        <v>719</v>
      </c>
      <c r="G1017" s="263">
        <v>339.52300000000002</v>
      </c>
      <c r="H1017" s="263">
        <v>335.81799999999998</v>
      </c>
      <c r="I1017" s="263">
        <v>2918.4340000000002</v>
      </c>
    </row>
    <row r="1018" spans="1:9">
      <c r="A1018" s="382" t="s">
        <v>915</v>
      </c>
      <c r="B1018" s="383">
        <v>2014</v>
      </c>
      <c r="C1018" s="384" t="s">
        <v>536</v>
      </c>
      <c r="D1018" s="384" t="s">
        <v>517</v>
      </c>
      <c r="E1018" s="384" t="s">
        <v>589</v>
      </c>
      <c r="F1018" s="384" t="s">
        <v>719</v>
      </c>
      <c r="G1018" s="263">
        <v>251.72300000000001</v>
      </c>
      <c r="H1018" s="263">
        <v>304.15280000000001</v>
      </c>
      <c r="I1018" s="263">
        <v>3142.8560000000002</v>
      </c>
    </row>
    <row r="1019" spans="1:9">
      <c r="A1019" s="382" t="s">
        <v>915</v>
      </c>
      <c r="B1019" s="383">
        <v>2015</v>
      </c>
      <c r="C1019" s="384" t="s">
        <v>536</v>
      </c>
      <c r="D1019" s="384" t="s">
        <v>517</v>
      </c>
      <c r="E1019" s="384" t="s">
        <v>589</v>
      </c>
      <c r="F1019" s="384" t="s">
        <v>719</v>
      </c>
      <c r="G1019" s="263">
        <v>319.36099999999999</v>
      </c>
      <c r="H1019" s="263">
        <v>454.5634</v>
      </c>
      <c r="I1019" s="263">
        <v>3275.5940000000001</v>
      </c>
    </row>
    <row r="1020" spans="1:9">
      <c r="A1020" s="382" t="s">
        <v>915</v>
      </c>
      <c r="B1020" s="383">
        <v>2016</v>
      </c>
      <c r="C1020" s="384" t="s">
        <v>536</v>
      </c>
      <c r="D1020" s="384" t="s">
        <v>517</v>
      </c>
      <c r="E1020" s="384" t="s">
        <v>589</v>
      </c>
      <c r="F1020" s="384" t="s">
        <v>719</v>
      </c>
      <c r="G1020" s="263">
        <v>536.11199999999997</v>
      </c>
      <c r="H1020" s="263">
        <v>519.12800000000004</v>
      </c>
      <c r="I1020" s="263">
        <v>2736.08</v>
      </c>
    </row>
    <row r="1021" spans="1:9">
      <c r="A1021" s="382" t="s">
        <v>915</v>
      </c>
      <c r="B1021" s="383">
        <v>2017</v>
      </c>
      <c r="C1021" s="384" t="s">
        <v>536</v>
      </c>
      <c r="D1021" s="384" t="s">
        <v>517</v>
      </c>
      <c r="E1021" s="384" t="s">
        <v>589</v>
      </c>
      <c r="F1021" s="384" t="s">
        <v>719</v>
      </c>
      <c r="G1021" s="263">
        <v>-20.719000000000001</v>
      </c>
      <c r="H1021" s="263">
        <v>555.81230000000005</v>
      </c>
      <c r="I1021" s="263">
        <v>2824.6860000000001</v>
      </c>
    </row>
    <row r="1022" spans="1:9">
      <c r="A1022" s="382" t="s">
        <v>915</v>
      </c>
      <c r="B1022" s="383">
        <v>2018</v>
      </c>
      <c r="C1022" s="384" t="s">
        <v>536</v>
      </c>
      <c r="D1022" s="384" t="s">
        <v>517</v>
      </c>
      <c r="E1022" s="384" t="s">
        <v>589</v>
      </c>
      <c r="F1022" s="384" t="s">
        <v>719</v>
      </c>
      <c r="G1022" s="263">
        <v>575.66700000000003</v>
      </c>
      <c r="H1022" s="263">
        <v>561.36109999999996</v>
      </c>
      <c r="I1022" s="263">
        <v>2973.9029999999998</v>
      </c>
    </row>
    <row r="1023" spans="1:9">
      <c r="A1023" s="382" t="s">
        <v>916</v>
      </c>
      <c r="B1023" s="383">
        <v>2009</v>
      </c>
      <c r="C1023" s="384" t="s">
        <v>917</v>
      </c>
      <c r="D1023" s="384" t="s">
        <v>521</v>
      </c>
      <c r="E1023" s="384" t="s">
        <v>724</v>
      </c>
      <c r="F1023" s="384" t="s">
        <v>712</v>
      </c>
      <c r="G1023" s="263">
        <v>3696</v>
      </c>
      <c r="H1023" s="263">
        <v>3700</v>
      </c>
      <c r="I1023" s="263">
        <v>98215</v>
      </c>
    </row>
    <row r="1024" spans="1:9">
      <c r="A1024" s="382" t="s">
        <v>916</v>
      </c>
      <c r="B1024" s="383">
        <v>2010</v>
      </c>
      <c r="C1024" s="384" t="s">
        <v>917</v>
      </c>
      <c r="D1024" s="384" t="s">
        <v>521</v>
      </c>
      <c r="E1024" s="384" t="s">
        <v>724</v>
      </c>
      <c r="F1024" s="384" t="s">
        <v>712</v>
      </c>
      <c r="G1024" s="263">
        <v>3427</v>
      </c>
      <c r="H1024" s="263">
        <v>3378</v>
      </c>
      <c r="I1024" s="263">
        <v>95778</v>
      </c>
    </row>
    <row r="1025" spans="1:9">
      <c r="A1025" s="382" t="s">
        <v>916</v>
      </c>
      <c r="B1025" s="383">
        <v>2011</v>
      </c>
      <c r="C1025" s="384" t="s">
        <v>917</v>
      </c>
      <c r="D1025" s="384" t="s">
        <v>521</v>
      </c>
      <c r="E1025" s="384" t="s">
        <v>724</v>
      </c>
      <c r="F1025" s="384" t="s">
        <v>712</v>
      </c>
      <c r="G1025" s="263">
        <v>3461</v>
      </c>
      <c r="H1025" s="263">
        <v>3492</v>
      </c>
      <c r="I1025" s="263">
        <v>107100</v>
      </c>
    </row>
    <row r="1026" spans="1:9">
      <c r="A1026" s="382" t="s">
        <v>916</v>
      </c>
      <c r="B1026" s="383">
        <v>2012</v>
      </c>
      <c r="C1026" s="384" t="s">
        <v>917</v>
      </c>
      <c r="D1026" s="384" t="s">
        <v>521</v>
      </c>
      <c r="E1026" s="384" t="s">
        <v>724</v>
      </c>
      <c r="F1026" s="384" t="s">
        <v>712</v>
      </c>
      <c r="G1026" s="263">
        <v>3864</v>
      </c>
      <c r="H1026" s="263">
        <v>4088.6</v>
      </c>
      <c r="I1026" s="263">
        <v>123120</v>
      </c>
    </row>
    <row r="1027" spans="1:9">
      <c r="A1027" s="382" t="s">
        <v>916</v>
      </c>
      <c r="B1027" s="383">
        <v>2013</v>
      </c>
      <c r="C1027" s="384" t="s">
        <v>917</v>
      </c>
      <c r="D1027" s="384" t="s">
        <v>521</v>
      </c>
      <c r="E1027" s="384" t="s">
        <v>724</v>
      </c>
      <c r="F1027" s="384" t="s">
        <v>712</v>
      </c>
      <c r="G1027" s="263">
        <v>4592</v>
      </c>
      <c r="H1027" s="263">
        <v>4550.96</v>
      </c>
      <c r="I1027" s="263">
        <v>126761</v>
      </c>
    </row>
    <row r="1028" spans="1:9">
      <c r="A1028" s="382" t="s">
        <v>916</v>
      </c>
      <c r="B1028" s="383">
        <v>2014</v>
      </c>
      <c r="C1028" s="384" t="s">
        <v>917</v>
      </c>
      <c r="D1028" s="384" t="s">
        <v>521</v>
      </c>
      <c r="E1028" s="384" t="s">
        <v>724</v>
      </c>
      <c r="F1028" s="384" t="s">
        <v>712</v>
      </c>
      <c r="G1028" s="263">
        <v>4625</v>
      </c>
      <c r="H1028" s="263">
        <v>4937.7299999999996</v>
      </c>
      <c r="I1028" s="263">
        <v>139367</v>
      </c>
    </row>
    <row r="1029" spans="1:9">
      <c r="A1029" s="382" t="s">
        <v>916</v>
      </c>
      <c r="B1029" s="383">
        <v>2015</v>
      </c>
      <c r="C1029" s="384" t="s">
        <v>917</v>
      </c>
      <c r="D1029" s="384" t="s">
        <v>521</v>
      </c>
      <c r="E1029" s="384" t="s">
        <v>724</v>
      </c>
      <c r="F1029" s="384" t="s">
        <v>712</v>
      </c>
      <c r="G1029" s="263">
        <v>5210</v>
      </c>
      <c r="H1029" s="263">
        <v>5436.3</v>
      </c>
      <c r="I1029" s="263">
        <v>153290</v>
      </c>
    </row>
    <row r="1030" spans="1:9">
      <c r="A1030" s="382" t="s">
        <v>916</v>
      </c>
      <c r="B1030" s="383">
        <v>2016</v>
      </c>
      <c r="C1030" s="384" t="s">
        <v>917</v>
      </c>
      <c r="D1030" s="384" t="s">
        <v>521</v>
      </c>
      <c r="E1030" s="384" t="s">
        <v>724</v>
      </c>
      <c r="F1030" s="384" t="s">
        <v>712</v>
      </c>
      <c r="G1030" s="263">
        <v>5317</v>
      </c>
      <c r="H1030" s="263">
        <v>5891.95</v>
      </c>
      <c r="I1030" s="263">
        <v>177546</v>
      </c>
    </row>
    <row r="1031" spans="1:9">
      <c r="A1031" s="382" t="s">
        <v>916</v>
      </c>
      <c r="B1031" s="383">
        <v>2017</v>
      </c>
      <c r="C1031" s="384" t="s">
        <v>917</v>
      </c>
      <c r="D1031" s="384" t="s">
        <v>521</v>
      </c>
      <c r="E1031" s="384" t="s">
        <v>724</v>
      </c>
      <c r="F1031" s="384" t="s">
        <v>712</v>
      </c>
      <c r="G1031" s="263">
        <v>6622</v>
      </c>
      <c r="H1031" s="263">
        <v>5620.4</v>
      </c>
      <c r="I1031" s="263">
        <v>184786</v>
      </c>
    </row>
    <row r="1032" spans="1:9">
      <c r="A1032" s="382" t="s">
        <v>916</v>
      </c>
      <c r="B1032" s="383">
        <v>2018</v>
      </c>
      <c r="C1032" s="384" t="s">
        <v>917</v>
      </c>
      <c r="D1032" s="384" t="s">
        <v>521</v>
      </c>
      <c r="E1032" s="384" t="s">
        <v>724</v>
      </c>
      <c r="F1032" s="384" t="s">
        <v>712</v>
      </c>
      <c r="G1032" s="263">
        <v>-594</v>
      </c>
      <c r="H1032" s="263">
        <v>5520.76</v>
      </c>
      <c r="I1032" s="263">
        <v>194579</v>
      </c>
    </row>
    <row r="1033" spans="1:9">
      <c r="A1033" s="382" t="s">
        <v>918</v>
      </c>
      <c r="B1033" s="383">
        <v>2009</v>
      </c>
      <c r="C1033" s="384" t="s">
        <v>919</v>
      </c>
      <c r="D1033" s="384" t="s">
        <v>545</v>
      </c>
      <c r="E1033" s="384" t="s">
        <v>788</v>
      </c>
      <c r="F1033" s="384" t="s">
        <v>712</v>
      </c>
      <c r="G1033" s="263">
        <v>23931</v>
      </c>
      <c r="H1033" s="263">
        <v>23931</v>
      </c>
      <c r="I1033" s="263">
        <v>255112</v>
      </c>
    </row>
    <row r="1034" spans="1:9">
      <c r="A1034" s="382" t="s">
        <v>918</v>
      </c>
      <c r="B1034" s="383">
        <v>2010</v>
      </c>
      <c r="C1034" s="384" t="s">
        <v>919</v>
      </c>
      <c r="D1034" s="384" t="s">
        <v>545</v>
      </c>
      <c r="E1034" s="384" t="s">
        <v>788</v>
      </c>
      <c r="F1034" s="384" t="s">
        <v>712</v>
      </c>
      <c r="G1034" s="263">
        <v>10483</v>
      </c>
      <c r="H1034" s="263">
        <v>10028.549999999999</v>
      </c>
      <c r="I1034" s="263">
        <v>159293</v>
      </c>
    </row>
    <row r="1035" spans="1:9">
      <c r="A1035" s="382" t="s">
        <v>918</v>
      </c>
      <c r="B1035" s="383">
        <v>2011</v>
      </c>
      <c r="C1035" s="384" t="s">
        <v>919</v>
      </c>
      <c r="D1035" s="384" t="s">
        <v>545</v>
      </c>
      <c r="E1035" s="384" t="s">
        <v>788</v>
      </c>
      <c r="F1035" s="384" t="s">
        <v>712</v>
      </c>
      <c r="G1035" s="263">
        <v>19024</v>
      </c>
      <c r="H1035" s="263">
        <v>19026.75</v>
      </c>
      <c r="I1035" s="263">
        <v>189607</v>
      </c>
    </row>
    <row r="1036" spans="1:9">
      <c r="A1036" s="382" t="s">
        <v>918</v>
      </c>
      <c r="B1036" s="383">
        <v>2012</v>
      </c>
      <c r="C1036" s="384" t="s">
        <v>919</v>
      </c>
      <c r="D1036" s="384" t="s">
        <v>545</v>
      </c>
      <c r="E1036" s="384" t="s">
        <v>788</v>
      </c>
      <c r="F1036" s="384" t="s">
        <v>712</v>
      </c>
      <c r="G1036" s="263">
        <v>26895</v>
      </c>
      <c r="H1036" s="263">
        <v>26220.799999999999</v>
      </c>
      <c r="I1036" s="263">
        <v>236286</v>
      </c>
    </row>
    <row r="1037" spans="1:9">
      <c r="A1037" s="382" t="s">
        <v>918</v>
      </c>
      <c r="B1037" s="383">
        <v>2013</v>
      </c>
      <c r="C1037" s="384" t="s">
        <v>919</v>
      </c>
      <c r="D1037" s="384" t="s">
        <v>545</v>
      </c>
      <c r="E1037" s="384" t="s">
        <v>788</v>
      </c>
      <c r="F1037" s="384" t="s">
        <v>712</v>
      </c>
      <c r="G1037" s="263">
        <v>26179</v>
      </c>
      <c r="H1037" s="263">
        <v>23822.55</v>
      </c>
      <c r="I1037" s="263">
        <v>222580</v>
      </c>
    </row>
    <row r="1038" spans="1:9">
      <c r="A1038" s="382" t="s">
        <v>918</v>
      </c>
      <c r="B1038" s="383">
        <v>2014</v>
      </c>
      <c r="C1038" s="384" t="s">
        <v>919</v>
      </c>
      <c r="D1038" s="384" t="s">
        <v>545</v>
      </c>
      <c r="E1038" s="384" t="s">
        <v>788</v>
      </c>
      <c r="F1038" s="384" t="s">
        <v>712</v>
      </c>
      <c r="G1038" s="263">
        <v>21423</v>
      </c>
      <c r="H1038" s="263">
        <v>21549.1</v>
      </c>
      <c r="I1038" s="263">
        <v>211664</v>
      </c>
    </row>
    <row r="1039" spans="1:9">
      <c r="A1039" s="382" t="s">
        <v>918</v>
      </c>
      <c r="B1039" s="383">
        <v>2015</v>
      </c>
      <c r="C1039" s="384" t="s">
        <v>919</v>
      </c>
      <c r="D1039" s="384" t="s">
        <v>545</v>
      </c>
      <c r="E1039" s="384" t="s">
        <v>788</v>
      </c>
      <c r="F1039" s="384" t="s">
        <v>712</v>
      </c>
      <c r="G1039" s="263">
        <v>19241</v>
      </c>
      <c r="H1039" s="263">
        <v>17628.400000000001</v>
      </c>
      <c r="I1039" s="263">
        <v>192308</v>
      </c>
    </row>
    <row r="1040" spans="1:9">
      <c r="A1040" s="382" t="s">
        <v>918</v>
      </c>
      <c r="B1040" s="383">
        <v>2016</v>
      </c>
      <c r="C1040" s="384" t="s">
        <v>919</v>
      </c>
      <c r="D1040" s="384" t="s">
        <v>545</v>
      </c>
      <c r="E1040" s="384" t="s">
        <v>788</v>
      </c>
      <c r="F1040" s="384" t="s">
        <v>712</v>
      </c>
      <c r="G1040" s="263">
        <v>4587</v>
      </c>
      <c r="H1040" s="263">
        <v>6189.4</v>
      </c>
      <c r="I1040" s="263">
        <v>122566</v>
      </c>
    </row>
    <row r="1041" spans="1:9">
      <c r="A1041" s="382" t="s">
        <v>918</v>
      </c>
      <c r="B1041" s="383">
        <v>2017</v>
      </c>
      <c r="C1041" s="384" t="s">
        <v>919</v>
      </c>
      <c r="D1041" s="384" t="s">
        <v>545</v>
      </c>
      <c r="E1041" s="384" t="s">
        <v>788</v>
      </c>
      <c r="F1041" s="384" t="s">
        <v>712</v>
      </c>
      <c r="G1041" s="263">
        <v>-497</v>
      </c>
      <c r="H1041" s="263">
        <v>1903</v>
      </c>
      <c r="I1041" s="263">
        <v>103310</v>
      </c>
    </row>
    <row r="1042" spans="1:9">
      <c r="A1042" s="382" t="s">
        <v>918</v>
      </c>
      <c r="B1042" s="383">
        <v>2018</v>
      </c>
      <c r="C1042" s="384" t="s">
        <v>919</v>
      </c>
      <c r="D1042" s="384" t="s">
        <v>545</v>
      </c>
      <c r="E1042" s="384" t="s">
        <v>788</v>
      </c>
      <c r="F1042" s="384" t="s">
        <v>712</v>
      </c>
      <c r="G1042" s="263">
        <v>9195</v>
      </c>
      <c r="H1042" s="263">
        <v>6655.4</v>
      </c>
      <c r="I1042" s="263">
        <v>127485</v>
      </c>
    </row>
    <row r="1043" spans="1:9">
      <c r="A1043" s="382" t="s">
        <v>918</v>
      </c>
      <c r="B1043" s="383">
        <v>2019</v>
      </c>
      <c r="C1043" s="384" t="s">
        <v>919</v>
      </c>
      <c r="D1043" s="384" t="s">
        <v>545</v>
      </c>
      <c r="E1043" s="384" t="s">
        <v>788</v>
      </c>
      <c r="F1043" s="384" t="s">
        <v>712</v>
      </c>
      <c r="G1043" s="263">
        <v>14824</v>
      </c>
      <c r="H1043" s="263">
        <v>15981.05</v>
      </c>
      <c r="I1043" s="263">
        <v>158902</v>
      </c>
    </row>
    <row r="1044" spans="1:9">
      <c r="A1044" s="382" t="s">
        <v>920</v>
      </c>
      <c r="B1044" s="383">
        <v>2009</v>
      </c>
      <c r="C1044" s="384" t="s">
        <v>921</v>
      </c>
      <c r="D1044" s="384" t="s">
        <v>545</v>
      </c>
      <c r="E1044" s="384" t="s">
        <v>788</v>
      </c>
      <c r="F1044" s="384" t="s">
        <v>712</v>
      </c>
      <c r="G1044" s="263">
        <v>-9.8019999999999996</v>
      </c>
      <c r="H1044" s="263">
        <v>140.13040000000001</v>
      </c>
      <c r="I1044" s="263">
        <v>602.01700000000005</v>
      </c>
    </row>
    <row r="1045" spans="1:9">
      <c r="A1045" s="382" t="s">
        <v>920</v>
      </c>
      <c r="B1045" s="383">
        <v>2010</v>
      </c>
      <c r="C1045" s="384" t="s">
        <v>921</v>
      </c>
      <c r="D1045" s="384" t="s">
        <v>545</v>
      </c>
      <c r="E1045" s="384" t="s">
        <v>788</v>
      </c>
      <c r="F1045" s="384" t="s">
        <v>712</v>
      </c>
      <c r="G1045" s="263">
        <v>204.37</v>
      </c>
      <c r="H1045" s="263">
        <v>226.85579999999999</v>
      </c>
      <c r="I1045" s="263">
        <v>926.44299999999998</v>
      </c>
    </row>
    <row r="1046" spans="1:9">
      <c r="A1046" s="382" t="s">
        <v>920</v>
      </c>
      <c r="B1046" s="383">
        <v>2011</v>
      </c>
      <c r="C1046" s="384" t="s">
        <v>921</v>
      </c>
      <c r="D1046" s="384" t="s">
        <v>545</v>
      </c>
      <c r="E1046" s="384" t="s">
        <v>788</v>
      </c>
      <c r="F1046" s="384" t="s">
        <v>712</v>
      </c>
      <c r="G1046" s="263">
        <v>548.13699999999994</v>
      </c>
      <c r="H1046" s="263">
        <v>382.59739999999999</v>
      </c>
      <c r="I1046" s="263">
        <v>1532.9169999999999</v>
      </c>
    </row>
    <row r="1047" spans="1:9">
      <c r="A1047" s="382" t="s">
        <v>920</v>
      </c>
      <c r="B1047" s="383">
        <v>2012</v>
      </c>
      <c r="C1047" s="384" t="s">
        <v>921</v>
      </c>
      <c r="D1047" s="384" t="s">
        <v>545</v>
      </c>
      <c r="E1047" s="384" t="s">
        <v>788</v>
      </c>
      <c r="F1047" s="384" t="s">
        <v>712</v>
      </c>
      <c r="G1047" s="263">
        <v>431.68900000000002</v>
      </c>
      <c r="H1047" s="263">
        <v>344.15390000000002</v>
      </c>
      <c r="I1047" s="263">
        <v>1843.35</v>
      </c>
    </row>
    <row r="1048" spans="1:9">
      <c r="A1048" s="382" t="s">
        <v>920</v>
      </c>
      <c r="B1048" s="383">
        <v>2013</v>
      </c>
      <c r="C1048" s="384" t="s">
        <v>921</v>
      </c>
      <c r="D1048" s="384" t="s">
        <v>545</v>
      </c>
      <c r="E1048" s="384" t="s">
        <v>788</v>
      </c>
      <c r="F1048" s="384" t="s">
        <v>712</v>
      </c>
      <c r="G1048" s="263">
        <v>248.26499999999999</v>
      </c>
      <c r="H1048" s="263">
        <v>342.68700000000001</v>
      </c>
      <c r="I1048" s="263">
        <v>2287.578</v>
      </c>
    </row>
    <row r="1049" spans="1:9">
      <c r="A1049" s="382" t="s">
        <v>920</v>
      </c>
      <c r="B1049" s="383">
        <v>2014</v>
      </c>
      <c r="C1049" s="384" t="s">
        <v>921</v>
      </c>
      <c r="D1049" s="384" t="s">
        <v>545</v>
      </c>
      <c r="E1049" s="384" t="s">
        <v>788</v>
      </c>
      <c r="F1049" s="384" t="s">
        <v>712</v>
      </c>
      <c r="G1049" s="263">
        <v>532.23</v>
      </c>
      <c r="H1049" s="263">
        <v>436.55799999999999</v>
      </c>
      <c r="I1049" s="263">
        <v>2732.13</v>
      </c>
    </row>
    <row r="1050" spans="1:9">
      <c r="A1050" s="382" t="s">
        <v>920</v>
      </c>
      <c r="B1050" s="383">
        <v>2015</v>
      </c>
      <c r="C1050" s="384" t="s">
        <v>921</v>
      </c>
      <c r="D1050" s="384" t="s">
        <v>545</v>
      </c>
      <c r="E1050" s="384" t="s">
        <v>788</v>
      </c>
      <c r="F1050" s="384" t="s">
        <v>712</v>
      </c>
      <c r="G1050" s="263">
        <v>66.533000000000001</v>
      </c>
      <c r="H1050" s="263">
        <v>107.568</v>
      </c>
      <c r="I1050" s="263">
        <v>2436.489</v>
      </c>
    </row>
    <row r="1051" spans="1:9">
      <c r="A1051" s="382" t="s">
        <v>920</v>
      </c>
      <c r="B1051" s="383">
        <v>2016</v>
      </c>
      <c r="C1051" s="384" t="s">
        <v>921</v>
      </c>
      <c r="D1051" s="384" t="s">
        <v>545</v>
      </c>
      <c r="E1051" s="384" t="s">
        <v>788</v>
      </c>
      <c r="F1051" s="384" t="s">
        <v>712</v>
      </c>
      <c r="G1051" s="263">
        <v>-1462</v>
      </c>
      <c r="H1051" s="263">
        <v>109.99979999999999</v>
      </c>
      <c r="I1051" s="263">
        <v>2260</v>
      </c>
    </row>
    <row r="1052" spans="1:9">
      <c r="A1052" s="382" t="s">
        <v>920</v>
      </c>
      <c r="B1052" s="383">
        <v>2017</v>
      </c>
      <c r="C1052" s="384" t="s">
        <v>921</v>
      </c>
      <c r="D1052" s="384" t="s">
        <v>545</v>
      </c>
      <c r="E1052" s="384" t="s">
        <v>788</v>
      </c>
      <c r="F1052" s="384" t="s">
        <v>712</v>
      </c>
      <c r="G1052" s="263">
        <v>949</v>
      </c>
      <c r="H1052" s="263">
        <v>303.99979999999999</v>
      </c>
      <c r="I1052" s="263">
        <v>2665</v>
      </c>
    </row>
    <row r="1053" spans="1:9">
      <c r="A1053" s="382" t="s">
        <v>920</v>
      </c>
      <c r="B1053" s="383">
        <v>2018</v>
      </c>
      <c r="C1053" s="384" t="s">
        <v>921</v>
      </c>
      <c r="D1053" s="384" t="s">
        <v>545</v>
      </c>
      <c r="E1053" s="384" t="s">
        <v>788</v>
      </c>
      <c r="F1053" s="384" t="s">
        <v>712</v>
      </c>
      <c r="G1053" s="263">
        <v>2269</v>
      </c>
      <c r="H1053" s="263">
        <v>774.99990000000003</v>
      </c>
      <c r="I1053" s="263">
        <v>3933</v>
      </c>
    </row>
    <row r="1054" spans="1:9">
      <c r="A1054" s="382" t="s">
        <v>922</v>
      </c>
      <c r="B1054" s="383">
        <v>2009</v>
      </c>
      <c r="C1054" s="384" t="s">
        <v>923</v>
      </c>
      <c r="D1054" s="384" t="s">
        <v>451</v>
      </c>
      <c r="E1054" s="384" t="s">
        <v>746</v>
      </c>
      <c r="F1054" s="384" t="s">
        <v>712</v>
      </c>
      <c r="G1054" s="263">
        <v>1287</v>
      </c>
      <c r="H1054" s="263">
        <v>1951</v>
      </c>
      <c r="I1054" s="263">
        <v>14798</v>
      </c>
    </row>
    <row r="1055" spans="1:9">
      <c r="A1055" s="382" t="s">
        <v>922</v>
      </c>
      <c r="B1055" s="383">
        <v>2010</v>
      </c>
      <c r="C1055" s="384" t="s">
        <v>923</v>
      </c>
      <c r="D1055" s="384" t="s">
        <v>451</v>
      </c>
      <c r="E1055" s="384" t="s">
        <v>746</v>
      </c>
      <c r="F1055" s="384" t="s">
        <v>712</v>
      </c>
      <c r="G1055" s="263">
        <v>2808</v>
      </c>
      <c r="H1055" s="263">
        <v>1970</v>
      </c>
      <c r="I1055" s="263">
        <v>15197</v>
      </c>
    </row>
    <row r="1056" spans="1:9">
      <c r="A1056" s="382" t="s">
        <v>922</v>
      </c>
      <c r="B1056" s="383">
        <v>2011</v>
      </c>
      <c r="C1056" s="384" t="s">
        <v>923</v>
      </c>
      <c r="D1056" s="384" t="s">
        <v>451</v>
      </c>
      <c r="E1056" s="384" t="s">
        <v>746</v>
      </c>
      <c r="F1056" s="384" t="s">
        <v>712</v>
      </c>
      <c r="G1056" s="263">
        <v>1408</v>
      </c>
      <c r="H1056" s="263">
        <v>1764</v>
      </c>
      <c r="I1056" s="263">
        <v>14379</v>
      </c>
    </row>
    <row r="1057" spans="1:9">
      <c r="A1057" s="382" t="s">
        <v>922</v>
      </c>
      <c r="B1057" s="383">
        <v>2012</v>
      </c>
      <c r="C1057" s="384" t="s">
        <v>923</v>
      </c>
      <c r="D1057" s="384" t="s">
        <v>451</v>
      </c>
      <c r="E1057" s="384" t="s">
        <v>746</v>
      </c>
      <c r="F1057" s="384" t="s">
        <v>712</v>
      </c>
      <c r="G1057" s="263">
        <v>302</v>
      </c>
      <c r="H1057" s="263">
        <v>1749</v>
      </c>
      <c r="I1057" s="263">
        <v>13093</v>
      </c>
    </row>
    <row r="1058" spans="1:9">
      <c r="A1058" s="382" t="s">
        <v>922</v>
      </c>
      <c r="B1058" s="383">
        <v>2013</v>
      </c>
      <c r="C1058" s="384" t="s">
        <v>923</v>
      </c>
      <c r="D1058" s="384" t="s">
        <v>451</v>
      </c>
      <c r="E1058" s="384" t="s">
        <v>746</v>
      </c>
      <c r="F1058" s="384" t="s">
        <v>712</v>
      </c>
      <c r="G1058" s="263">
        <v>1697</v>
      </c>
      <c r="H1058" s="263">
        <v>1924</v>
      </c>
      <c r="I1058" s="263">
        <v>13120</v>
      </c>
    </row>
    <row r="1059" spans="1:9">
      <c r="A1059" s="382" t="s">
        <v>922</v>
      </c>
      <c r="B1059" s="383">
        <v>2014</v>
      </c>
      <c r="C1059" s="384" t="s">
        <v>923</v>
      </c>
      <c r="D1059" s="384" t="s">
        <v>451</v>
      </c>
      <c r="E1059" s="384" t="s">
        <v>746</v>
      </c>
      <c r="F1059" s="384" t="s">
        <v>712</v>
      </c>
      <c r="G1059" s="263">
        <v>1310</v>
      </c>
      <c r="H1059" s="263">
        <v>2003</v>
      </c>
      <c r="I1059" s="263">
        <v>12436</v>
      </c>
    </row>
    <row r="1060" spans="1:9">
      <c r="A1060" s="382" t="s">
        <v>922</v>
      </c>
      <c r="B1060" s="383">
        <v>2015</v>
      </c>
      <c r="C1060" s="384" t="s">
        <v>923</v>
      </c>
      <c r="D1060" s="384" t="s">
        <v>451</v>
      </c>
      <c r="E1060" s="384" t="s">
        <v>746</v>
      </c>
      <c r="F1060" s="384" t="s">
        <v>712</v>
      </c>
      <c r="G1060" s="263">
        <v>1899</v>
      </c>
      <c r="H1060" s="263">
        <v>2094</v>
      </c>
      <c r="I1060" s="263">
        <v>11683</v>
      </c>
    </row>
    <row r="1061" spans="1:9">
      <c r="A1061" s="382" t="s">
        <v>922</v>
      </c>
      <c r="B1061" s="383">
        <v>2016</v>
      </c>
      <c r="C1061" s="384" t="s">
        <v>923</v>
      </c>
      <c r="D1061" s="384" t="s">
        <v>451</v>
      </c>
      <c r="E1061" s="384" t="s">
        <v>746</v>
      </c>
      <c r="F1061" s="384" t="s">
        <v>712</v>
      </c>
      <c r="G1061" s="263">
        <v>2123</v>
      </c>
      <c r="H1061" s="263">
        <v>2344.35</v>
      </c>
      <c r="I1061" s="263">
        <v>11737</v>
      </c>
    </row>
    <row r="1062" spans="1:9">
      <c r="A1062" s="382" t="s">
        <v>922</v>
      </c>
      <c r="B1062" s="383">
        <v>2017</v>
      </c>
      <c r="C1062" s="384" t="s">
        <v>923</v>
      </c>
      <c r="D1062" s="384" t="s">
        <v>451</v>
      </c>
      <c r="E1062" s="384" t="s">
        <v>746</v>
      </c>
      <c r="F1062" s="384" t="s">
        <v>712</v>
      </c>
      <c r="G1062" s="263">
        <v>2999</v>
      </c>
      <c r="H1062" s="263">
        <v>2214.9499999999998</v>
      </c>
      <c r="I1062" s="263">
        <v>12586</v>
      </c>
    </row>
    <row r="1063" spans="1:9">
      <c r="A1063" s="382" t="s">
        <v>922</v>
      </c>
      <c r="B1063" s="383">
        <v>2018</v>
      </c>
      <c r="C1063" s="384" t="s">
        <v>923</v>
      </c>
      <c r="D1063" s="384" t="s">
        <v>451</v>
      </c>
      <c r="E1063" s="384" t="s">
        <v>746</v>
      </c>
      <c r="F1063" s="384" t="s">
        <v>712</v>
      </c>
      <c r="G1063" s="263">
        <v>2447</v>
      </c>
      <c r="H1063" s="263">
        <v>2660.79</v>
      </c>
      <c r="I1063" s="263">
        <v>13366</v>
      </c>
    </row>
    <row r="1064" spans="1:9">
      <c r="A1064" s="382" t="s">
        <v>924</v>
      </c>
      <c r="B1064" s="383">
        <v>2009</v>
      </c>
      <c r="C1064" s="384" t="s">
        <v>925</v>
      </c>
      <c r="D1064" s="384" t="s">
        <v>6</v>
      </c>
      <c r="E1064" s="384" t="s">
        <v>7</v>
      </c>
      <c r="F1064" s="384" t="s">
        <v>712</v>
      </c>
      <c r="G1064" s="263">
        <v>-1237</v>
      </c>
      <c r="H1064" s="263">
        <v>-1066.7</v>
      </c>
      <c r="I1064" s="263">
        <v>28063</v>
      </c>
    </row>
    <row r="1065" spans="1:9">
      <c r="A1065" s="382" t="s">
        <v>924</v>
      </c>
      <c r="B1065" s="383">
        <v>2010</v>
      </c>
      <c r="C1065" s="384" t="s">
        <v>925</v>
      </c>
      <c r="D1065" s="384" t="s">
        <v>6</v>
      </c>
      <c r="E1065" s="384" t="s">
        <v>7</v>
      </c>
      <c r="F1065" s="384" t="s">
        <v>712</v>
      </c>
      <c r="G1065" s="263">
        <v>593</v>
      </c>
      <c r="H1065" s="263">
        <v>1434</v>
      </c>
      <c r="I1065" s="263">
        <v>31755</v>
      </c>
    </row>
    <row r="1066" spans="1:9">
      <c r="A1066" s="382" t="s">
        <v>924</v>
      </c>
      <c r="B1066" s="383">
        <v>2011</v>
      </c>
      <c r="C1066" s="384" t="s">
        <v>925</v>
      </c>
      <c r="D1066" s="384" t="s">
        <v>6</v>
      </c>
      <c r="E1066" s="384" t="s">
        <v>7</v>
      </c>
      <c r="F1066" s="384" t="s">
        <v>712</v>
      </c>
      <c r="G1066" s="263">
        <v>854</v>
      </c>
      <c r="H1066" s="263">
        <v>1190</v>
      </c>
      <c r="I1066" s="263">
        <v>35115</v>
      </c>
    </row>
    <row r="1067" spans="1:9">
      <c r="A1067" s="382" t="s">
        <v>924</v>
      </c>
      <c r="B1067" s="383">
        <v>2012</v>
      </c>
      <c r="C1067" s="384" t="s">
        <v>925</v>
      </c>
      <c r="D1067" s="384" t="s">
        <v>6</v>
      </c>
      <c r="E1067" s="384" t="s">
        <v>7</v>
      </c>
      <c r="F1067" s="384" t="s">
        <v>712</v>
      </c>
      <c r="G1067" s="263">
        <v>1009</v>
      </c>
      <c r="H1067" s="263">
        <v>1552</v>
      </c>
      <c r="I1067" s="263">
        <v>36670</v>
      </c>
    </row>
    <row r="1068" spans="1:9">
      <c r="A1068" s="382" t="s">
        <v>924</v>
      </c>
      <c r="B1068" s="383">
        <v>2013</v>
      </c>
      <c r="C1068" s="384" t="s">
        <v>925</v>
      </c>
      <c r="D1068" s="384" t="s">
        <v>6</v>
      </c>
      <c r="E1068" s="384" t="s">
        <v>7</v>
      </c>
      <c r="F1068" s="384" t="s">
        <v>712</v>
      </c>
      <c r="G1068" s="263">
        <v>10540</v>
      </c>
      <c r="H1068" s="263">
        <v>2675</v>
      </c>
      <c r="I1068" s="263">
        <v>37773</v>
      </c>
    </row>
    <row r="1069" spans="1:9">
      <c r="A1069" s="382" t="s">
        <v>924</v>
      </c>
      <c r="B1069" s="383">
        <v>2014</v>
      </c>
      <c r="C1069" s="384" t="s">
        <v>925</v>
      </c>
      <c r="D1069" s="384" t="s">
        <v>6</v>
      </c>
      <c r="E1069" s="384" t="s">
        <v>7</v>
      </c>
      <c r="F1069" s="384" t="s">
        <v>712</v>
      </c>
      <c r="G1069" s="263">
        <v>659</v>
      </c>
      <c r="H1069" s="263">
        <v>3602</v>
      </c>
      <c r="I1069" s="263">
        <v>40362</v>
      </c>
    </row>
    <row r="1070" spans="1:9">
      <c r="A1070" s="382" t="s">
        <v>924</v>
      </c>
      <c r="B1070" s="383">
        <v>2015</v>
      </c>
      <c r="C1070" s="384" t="s">
        <v>925</v>
      </c>
      <c r="D1070" s="384" t="s">
        <v>6</v>
      </c>
      <c r="E1070" s="384" t="s">
        <v>7</v>
      </c>
      <c r="F1070" s="384" t="s">
        <v>712</v>
      </c>
      <c r="G1070" s="263">
        <v>4526</v>
      </c>
      <c r="H1070" s="263">
        <v>3709</v>
      </c>
      <c r="I1070" s="263">
        <v>40704</v>
      </c>
    </row>
    <row r="1071" spans="1:9">
      <c r="A1071" s="382" t="s">
        <v>924</v>
      </c>
      <c r="B1071" s="383">
        <v>2016</v>
      </c>
      <c r="C1071" s="384" t="s">
        <v>925</v>
      </c>
      <c r="D1071" s="384" t="s">
        <v>6</v>
      </c>
      <c r="E1071" s="384" t="s">
        <v>7</v>
      </c>
      <c r="F1071" s="384" t="s">
        <v>712</v>
      </c>
      <c r="G1071" s="263">
        <v>4195</v>
      </c>
      <c r="H1071" s="263">
        <v>4562.25</v>
      </c>
      <c r="I1071" s="263">
        <v>39450</v>
      </c>
    </row>
    <row r="1072" spans="1:9">
      <c r="A1072" s="382" t="s">
        <v>924</v>
      </c>
      <c r="B1072" s="383">
        <v>2017</v>
      </c>
      <c r="C1072" s="384" t="s">
        <v>925</v>
      </c>
      <c r="D1072" s="384" t="s">
        <v>6</v>
      </c>
      <c r="E1072" s="384" t="s">
        <v>7</v>
      </c>
      <c r="F1072" s="384" t="s">
        <v>712</v>
      </c>
      <c r="G1072" s="263">
        <v>3205</v>
      </c>
      <c r="H1072" s="263">
        <v>3440</v>
      </c>
      <c r="I1072" s="263">
        <v>41138</v>
      </c>
    </row>
    <row r="1073" spans="1:9">
      <c r="A1073" s="382" t="s">
        <v>924</v>
      </c>
      <c r="B1073" s="383">
        <v>2018</v>
      </c>
      <c r="C1073" s="384" t="s">
        <v>925</v>
      </c>
      <c r="D1073" s="384" t="s">
        <v>6</v>
      </c>
      <c r="E1073" s="384" t="s">
        <v>7</v>
      </c>
      <c r="F1073" s="384" t="s">
        <v>712</v>
      </c>
      <c r="G1073" s="263">
        <v>3935</v>
      </c>
      <c r="H1073" s="263">
        <v>3916</v>
      </c>
      <c r="I1073" s="263">
        <v>44438</v>
      </c>
    </row>
    <row r="1074" spans="1:9">
      <c r="A1074" s="382" t="s">
        <v>926</v>
      </c>
      <c r="B1074" s="383">
        <v>2009</v>
      </c>
      <c r="C1074" s="384" t="s">
        <v>927</v>
      </c>
      <c r="D1074" s="384" t="s">
        <v>758</v>
      </c>
      <c r="E1074" s="384" t="s">
        <v>759</v>
      </c>
      <c r="F1074" s="384" t="s">
        <v>712</v>
      </c>
      <c r="G1074" s="263"/>
      <c r="H1074" s="263"/>
      <c r="I1074" s="263"/>
    </row>
    <row r="1075" spans="1:9">
      <c r="A1075" s="382" t="s">
        <v>926</v>
      </c>
      <c r="B1075" s="383">
        <v>2010</v>
      </c>
      <c r="C1075" s="384" t="s">
        <v>927</v>
      </c>
      <c r="D1075" s="384" t="s">
        <v>758</v>
      </c>
      <c r="E1075" s="384" t="s">
        <v>759</v>
      </c>
      <c r="F1075" s="384" t="s">
        <v>712</v>
      </c>
      <c r="G1075" s="263"/>
      <c r="H1075" s="263"/>
      <c r="I1075" s="263"/>
    </row>
    <row r="1076" spans="1:9">
      <c r="A1076" s="382" t="s">
        <v>926</v>
      </c>
      <c r="B1076" s="383">
        <v>2011</v>
      </c>
      <c r="C1076" s="384" t="s">
        <v>927</v>
      </c>
      <c r="D1076" s="384" t="s">
        <v>758</v>
      </c>
      <c r="E1076" s="384" t="s">
        <v>759</v>
      </c>
      <c r="F1076" s="384" t="s">
        <v>712</v>
      </c>
      <c r="G1076" s="263"/>
      <c r="H1076" s="263"/>
      <c r="I1076" s="263"/>
    </row>
    <row r="1077" spans="1:9">
      <c r="A1077" s="382" t="s">
        <v>926</v>
      </c>
      <c r="B1077" s="383">
        <v>2012</v>
      </c>
      <c r="C1077" s="384" t="s">
        <v>927</v>
      </c>
      <c r="D1077" s="384" t="s">
        <v>758</v>
      </c>
      <c r="E1077" s="384" t="s">
        <v>759</v>
      </c>
      <c r="F1077" s="384" t="s">
        <v>712</v>
      </c>
      <c r="G1077" s="263"/>
      <c r="H1077" s="263"/>
      <c r="I1077" s="263"/>
    </row>
    <row r="1078" spans="1:9">
      <c r="A1078" s="382" t="s">
        <v>926</v>
      </c>
      <c r="B1078" s="383">
        <v>2013</v>
      </c>
      <c r="C1078" s="384" t="s">
        <v>927</v>
      </c>
      <c r="D1078" s="384" t="s">
        <v>758</v>
      </c>
      <c r="E1078" s="384" t="s">
        <v>759</v>
      </c>
      <c r="F1078" s="384" t="s">
        <v>712</v>
      </c>
      <c r="G1078" s="263"/>
      <c r="H1078" s="263"/>
      <c r="I1078" s="263"/>
    </row>
    <row r="1079" spans="1:9">
      <c r="A1079" s="382" t="s">
        <v>926</v>
      </c>
      <c r="B1079" s="383">
        <v>2014</v>
      </c>
      <c r="C1079" s="384" t="s">
        <v>927</v>
      </c>
      <c r="D1079" s="384" t="s">
        <v>758</v>
      </c>
      <c r="E1079" s="384" t="s">
        <v>759</v>
      </c>
      <c r="F1079" s="384" t="s">
        <v>712</v>
      </c>
      <c r="G1079" s="263"/>
      <c r="H1079" s="263"/>
      <c r="I1079" s="263"/>
    </row>
    <row r="1080" spans="1:9">
      <c r="A1080" s="382" t="s">
        <v>926</v>
      </c>
      <c r="B1080" s="383">
        <v>2015</v>
      </c>
      <c r="C1080" s="384" t="s">
        <v>927</v>
      </c>
      <c r="D1080" s="384" t="s">
        <v>758</v>
      </c>
      <c r="E1080" s="384" t="s">
        <v>759</v>
      </c>
      <c r="F1080" s="384" t="s">
        <v>712</v>
      </c>
      <c r="G1080" s="263">
        <v>8535</v>
      </c>
      <c r="H1080" s="263">
        <v>9331.25</v>
      </c>
      <c r="I1080" s="263">
        <v>73836</v>
      </c>
    </row>
    <row r="1081" spans="1:9">
      <c r="A1081" s="382" t="s">
        <v>926</v>
      </c>
      <c r="B1081" s="383">
        <v>2016</v>
      </c>
      <c r="C1081" s="384" t="s">
        <v>927</v>
      </c>
      <c r="D1081" s="384" t="s">
        <v>758</v>
      </c>
      <c r="E1081" s="384" t="s">
        <v>759</v>
      </c>
      <c r="F1081" s="384" t="s">
        <v>712</v>
      </c>
      <c r="G1081" s="263">
        <v>5347</v>
      </c>
      <c r="H1081" s="263">
        <v>5547.7889999999998</v>
      </c>
      <c r="I1081" s="263">
        <v>70894</v>
      </c>
    </row>
    <row r="1082" spans="1:9">
      <c r="A1082" s="382" t="s">
        <v>926</v>
      </c>
      <c r="B1082" s="383">
        <v>2017</v>
      </c>
      <c r="C1082" s="384" t="s">
        <v>927</v>
      </c>
      <c r="D1082" s="384" t="s">
        <v>758</v>
      </c>
      <c r="E1082" s="384" t="s">
        <v>759</v>
      </c>
      <c r="F1082" s="384" t="s">
        <v>712</v>
      </c>
      <c r="G1082" s="263">
        <v>2753</v>
      </c>
      <c r="H1082" s="263">
        <v>7223</v>
      </c>
      <c r="I1082" s="263">
        <v>79535</v>
      </c>
    </row>
    <row r="1083" spans="1:9">
      <c r="A1083" s="382" t="s">
        <v>926</v>
      </c>
      <c r="B1083" s="383">
        <v>2018</v>
      </c>
      <c r="C1083" s="384" t="s">
        <v>927</v>
      </c>
      <c r="D1083" s="384" t="s">
        <v>758</v>
      </c>
      <c r="E1083" s="384" t="s">
        <v>759</v>
      </c>
      <c r="F1083" s="384" t="s">
        <v>712</v>
      </c>
      <c r="G1083" s="263">
        <v>3844</v>
      </c>
      <c r="H1083" s="263">
        <v>8549</v>
      </c>
      <c r="I1083" s="263">
        <v>85977</v>
      </c>
    </row>
    <row r="1084" spans="1:9">
      <c r="A1084" s="382" t="s">
        <v>928</v>
      </c>
      <c r="B1084" s="383">
        <v>2009</v>
      </c>
      <c r="C1084" s="384" t="s">
        <v>929</v>
      </c>
      <c r="D1084" s="384" t="s">
        <v>6</v>
      </c>
      <c r="E1084" s="384" t="s">
        <v>840</v>
      </c>
      <c r="F1084" s="384" t="s">
        <v>712</v>
      </c>
      <c r="G1084" s="263">
        <v>873.5</v>
      </c>
      <c r="H1084" s="263">
        <v>900.15</v>
      </c>
      <c r="I1084" s="263">
        <v>23112.400000000001</v>
      </c>
    </row>
    <row r="1085" spans="1:9">
      <c r="A1085" s="382" t="s">
        <v>928</v>
      </c>
      <c r="B1085" s="383">
        <v>2010</v>
      </c>
      <c r="C1085" s="384" t="s">
        <v>929</v>
      </c>
      <c r="D1085" s="384" t="s">
        <v>6</v>
      </c>
      <c r="E1085" s="384" t="s">
        <v>840</v>
      </c>
      <c r="F1085" s="384" t="s">
        <v>712</v>
      </c>
      <c r="G1085" s="263">
        <v>1865</v>
      </c>
      <c r="H1085" s="263">
        <v>2029.25</v>
      </c>
      <c r="I1085" s="263">
        <v>26004.6</v>
      </c>
    </row>
    <row r="1086" spans="1:9">
      <c r="A1086" s="382" t="s">
        <v>928</v>
      </c>
      <c r="B1086" s="383">
        <v>2011</v>
      </c>
      <c r="C1086" s="384" t="s">
        <v>929</v>
      </c>
      <c r="D1086" s="384" t="s">
        <v>6</v>
      </c>
      <c r="E1086" s="384" t="s">
        <v>840</v>
      </c>
      <c r="F1086" s="384" t="s">
        <v>712</v>
      </c>
      <c r="G1086" s="263">
        <v>2799.9</v>
      </c>
      <c r="H1086" s="263">
        <v>2799.9</v>
      </c>
      <c r="I1086" s="263">
        <v>32012.5</v>
      </c>
    </row>
    <row r="1087" spans="1:9">
      <c r="A1087" s="382" t="s">
        <v>928</v>
      </c>
      <c r="B1087" s="383">
        <v>2012</v>
      </c>
      <c r="C1087" s="384" t="s">
        <v>929</v>
      </c>
      <c r="D1087" s="384" t="s">
        <v>6</v>
      </c>
      <c r="E1087" s="384" t="s">
        <v>840</v>
      </c>
      <c r="F1087" s="384" t="s">
        <v>712</v>
      </c>
      <c r="G1087" s="263">
        <v>3064.7</v>
      </c>
      <c r="H1087" s="263">
        <v>3095.7</v>
      </c>
      <c r="I1087" s="263">
        <v>36157.1</v>
      </c>
    </row>
    <row r="1088" spans="1:9">
      <c r="A1088" s="382" t="s">
        <v>928</v>
      </c>
      <c r="B1088" s="383">
        <v>2013</v>
      </c>
      <c r="C1088" s="384" t="s">
        <v>929</v>
      </c>
      <c r="D1088" s="384" t="s">
        <v>6</v>
      </c>
      <c r="E1088" s="384" t="s">
        <v>840</v>
      </c>
      <c r="F1088" s="384" t="s">
        <v>712</v>
      </c>
      <c r="G1088" s="263">
        <v>3537.3</v>
      </c>
      <c r="H1088" s="263">
        <v>3633.3</v>
      </c>
      <c r="I1088" s="263">
        <v>37795.4</v>
      </c>
    </row>
    <row r="1089" spans="1:9">
      <c r="A1089" s="382" t="s">
        <v>928</v>
      </c>
      <c r="B1089" s="383">
        <v>2014</v>
      </c>
      <c r="C1089" s="384" t="s">
        <v>929</v>
      </c>
      <c r="D1089" s="384" t="s">
        <v>6</v>
      </c>
      <c r="E1089" s="384" t="s">
        <v>840</v>
      </c>
      <c r="F1089" s="384" t="s">
        <v>712</v>
      </c>
      <c r="G1089" s="263">
        <v>3161.7</v>
      </c>
      <c r="H1089" s="263">
        <v>3224.0349999999999</v>
      </c>
      <c r="I1089" s="263">
        <v>36066.9</v>
      </c>
    </row>
    <row r="1090" spans="1:9">
      <c r="A1090" s="382" t="s">
        <v>928</v>
      </c>
      <c r="B1090" s="383">
        <v>2015</v>
      </c>
      <c r="C1090" s="384" t="s">
        <v>929</v>
      </c>
      <c r="D1090" s="384" t="s">
        <v>6</v>
      </c>
      <c r="E1090" s="384" t="s">
        <v>840</v>
      </c>
      <c r="F1090" s="384" t="s">
        <v>712</v>
      </c>
      <c r="G1090" s="263">
        <v>1940</v>
      </c>
      <c r="H1090" s="263">
        <v>1962.62</v>
      </c>
      <c r="I1090" s="263">
        <v>28862.799999999999</v>
      </c>
    </row>
    <row r="1091" spans="1:9">
      <c r="A1091" s="382" t="s">
        <v>928</v>
      </c>
      <c r="B1091" s="383">
        <v>2016</v>
      </c>
      <c r="C1091" s="384" t="s">
        <v>929</v>
      </c>
      <c r="D1091" s="384" t="s">
        <v>6</v>
      </c>
      <c r="E1091" s="384" t="s">
        <v>840</v>
      </c>
      <c r="F1091" s="384" t="s">
        <v>712</v>
      </c>
      <c r="G1091" s="263">
        <v>1523.9</v>
      </c>
      <c r="H1091" s="263">
        <v>1532.2149999999999</v>
      </c>
      <c r="I1091" s="263">
        <v>26644</v>
      </c>
    </row>
    <row r="1092" spans="1:9">
      <c r="A1092" s="382" t="s">
        <v>928</v>
      </c>
      <c r="B1092" s="383">
        <v>2017</v>
      </c>
      <c r="C1092" s="384" t="s">
        <v>929</v>
      </c>
      <c r="D1092" s="384" t="s">
        <v>6</v>
      </c>
      <c r="E1092" s="384" t="s">
        <v>840</v>
      </c>
      <c r="F1092" s="384" t="s">
        <v>712</v>
      </c>
      <c r="G1092" s="263">
        <v>2159.1</v>
      </c>
      <c r="H1092" s="263">
        <v>2015.27</v>
      </c>
      <c r="I1092" s="263">
        <v>29737.7</v>
      </c>
    </row>
    <row r="1093" spans="1:9">
      <c r="A1093" s="382" t="s">
        <v>928</v>
      </c>
      <c r="B1093" s="383">
        <v>2018</v>
      </c>
      <c r="C1093" s="384" t="s">
        <v>929</v>
      </c>
      <c r="D1093" s="384" t="s">
        <v>6</v>
      </c>
      <c r="E1093" s="384" t="s">
        <v>840</v>
      </c>
      <c r="F1093" s="384" t="s">
        <v>712</v>
      </c>
      <c r="G1093" s="263">
        <v>2368.4</v>
      </c>
      <c r="H1093" s="263">
        <v>3072.4</v>
      </c>
      <c r="I1093" s="263">
        <v>37357.699999999997</v>
      </c>
    </row>
    <row r="1094" spans="1:9">
      <c r="A1094" s="382" t="s">
        <v>928</v>
      </c>
      <c r="B1094" s="383">
        <v>2019</v>
      </c>
      <c r="C1094" s="384" t="s">
        <v>929</v>
      </c>
      <c r="D1094" s="384" t="s">
        <v>6</v>
      </c>
      <c r="E1094" s="384" t="s">
        <v>840</v>
      </c>
      <c r="F1094" s="384" t="s">
        <v>712</v>
      </c>
      <c r="G1094" s="263">
        <v>3253</v>
      </c>
      <c r="H1094" s="263">
        <v>3249.78</v>
      </c>
      <c r="I1094" s="263">
        <v>39258</v>
      </c>
    </row>
    <row r="1095" spans="1:9">
      <c r="A1095" s="382" t="s">
        <v>930</v>
      </c>
      <c r="B1095" s="383">
        <v>2009</v>
      </c>
      <c r="C1095" s="384" t="s">
        <v>931</v>
      </c>
      <c r="D1095" s="384" t="s">
        <v>524</v>
      </c>
      <c r="E1095" s="384" t="s">
        <v>932</v>
      </c>
      <c r="F1095" s="384" t="s">
        <v>712</v>
      </c>
      <c r="G1095" s="263">
        <v>108.182</v>
      </c>
      <c r="H1095" s="263">
        <v>153.61699999999999</v>
      </c>
      <c r="I1095" s="263">
        <v>10457.668</v>
      </c>
    </row>
    <row r="1096" spans="1:9">
      <c r="A1096" s="382" t="s">
        <v>930</v>
      </c>
      <c r="B1096" s="383">
        <v>2010</v>
      </c>
      <c r="C1096" s="384" t="s">
        <v>931</v>
      </c>
      <c r="D1096" s="384" t="s">
        <v>524</v>
      </c>
      <c r="E1096" s="384" t="s">
        <v>932</v>
      </c>
      <c r="F1096" s="384" t="s">
        <v>712</v>
      </c>
      <c r="G1096" s="263">
        <v>339.44200000000001</v>
      </c>
      <c r="H1096" s="263">
        <v>405.66699999999997</v>
      </c>
      <c r="I1096" s="263">
        <v>11796.38</v>
      </c>
    </row>
    <row r="1097" spans="1:9">
      <c r="A1097" s="382" t="s">
        <v>930</v>
      </c>
      <c r="B1097" s="383">
        <v>2011</v>
      </c>
      <c r="C1097" s="384" t="s">
        <v>931</v>
      </c>
      <c r="D1097" s="384" t="s">
        <v>524</v>
      </c>
      <c r="E1097" s="384" t="s">
        <v>932</v>
      </c>
      <c r="F1097" s="384" t="s">
        <v>712</v>
      </c>
      <c r="G1097" s="263">
        <v>627.85699999999997</v>
      </c>
      <c r="H1097" s="263">
        <v>638.17700000000002</v>
      </c>
      <c r="I1097" s="263">
        <v>13035</v>
      </c>
    </row>
    <row r="1098" spans="1:9">
      <c r="A1098" s="382" t="s">
        <v>930</v>
      </c>
      <c r="B1098" s="383">
        <v>2012</v>
      </c>
      <c r="C1098" s="384" t="s">
        <v>931</v>
      </c>
      <c r="D1098" s="384" t="s">
        <v>524</v>
      </c>
      <c r="E1098" s="384" t="s">
        <v>932</v>
      </c>
      <c r="F1098" s="384" t="s">
        <v>712</v>
      </c>
      <c r="G1098" s="263">
        <v>766.68499999999995</v>
      </c>
      <c r="H1098" s="263">
        <v>811.83500000000004</v>
      </c>
      <c r="I1098" s="263">
        <v>14807.188</v>
      </c>
    </row>
    <row r="1099" spans="1:9">
      <c r="A1099" s="382" t="s">
        <v>930</v>
      </c>
      <c r="B1099" s="383">
        <v>2013</v>
      </c>
      <c r="C1099" s="384" t="s">
        <v>931</v>
      </c>
      <c r="D1099" s="384" t="s">
        <v>524</v>
      </c>
      <c r="E1099" s="384" t="s">
        <v>932</v>
      </c>
      <c r="F1099" s="384" t="s">
        <v>712</v>
      </c>
      <c r="G1099" s="263">
        <v>952.66200000000003</v>
      </c>
      <c r="H1099" s="263">
        <v>969.40200000000004</v>
      </c>
      <c r="I1099" s="263">
        <v>16022.128000000001</v>
      </c>
    </row>
    <row r="1100" spans="1:9">
      <c r="A1100" s="382" t="s">
        <v>930</v>
      </c>
      <c r="B1100" s="383">
        <v>2014</v>
      </c>
      <c r="C1100" s="384" t="s">
        <v>931</v>
      </c>
      <c r="D1100" s="384" t="s">
        <v>524</v>
      </c>
      <c r="E1100" s="384" t="s">
        <v>932</v>
      </c>
      <c r="F1100" s="384" t="s">
        <v>712</v>
      </c>
      <c r="G1100" s="263">
        <v>1025.116</v>
      </c>
      <c r="H1100" s="263">
        <v>1043.251</v>
      </c>
      <c r="I1100" s="263">
        <v>17504.167000000001</v>
      </c>
    </row>
    <row r="1101" spans="1:9">
      <c r="A1101" s="382" t="s">
        <v>930</v>
      </c>
      <c r="B1101" s="383">
        <v>2015</v>
      </c>
      <c r="C1101" s="384" t="s">
        <v>931</v>
      </c>
      <c r="D1101" s="384" t="s">
        <v>524</v>
      </c>
      <c r="E1101" s="384" t="s">
        <v>932</v>
      </c>
      <c r="F1101" s="384" t="s">
        <v>712</v>
      </c>
      <c r="G1101" s="263">
        <v>1065.345</v>
      </c>
      <c r="H1101" s="263">
        <v>1070.58</v>
      </c>
      <c r="I1101" s="263">
        <v>18909.588</v>
      </c>
    </row>
    <row r="1102" spans="1:9">
      <c r="A1102" s="382" t="s">
        <v>930</v>
      </c>
      <c r="B1102" s="383">
        <v>2016</v>
      </c>
      <c r="C1102" s="384" t="s">
        <v>931</v>
      </c>
      <c r="D1102" s="384" t="s">
        <v>524</v>
      </c>
      <c r="E1102" s="384" t="s">
        <v>932</v>
      </c>
      <c r="F1102" s="384" t="s">
        <v>712</v>
      </c>
      <c r="G1102" s="263">
        <v>1165.08</v>
      </c>
      <c r="H1102" s="263">
        <v>1169.4519</v>
      </c>
      <c r="I1102" s="263">
        <v>20368.562000000002</v>
      </c>
    </row>
    <row r="1103" spans="1:9">
      <c r="A1103" s="382" t="s">
        <v>930</v>
      </c>
      <c r="B1103" s="383">
        <v>2017</v>
      </c>
      <c r="C1103" s="384" t="s">
        <v>931</v>
      </c>
      <c r="D1103" s="384" t="s">
        <v>524</v>
      </c>
      <c r="E1103" s="384" t="s">
        <v>932</v>
      </c>
      <c r="F1103" s="384" t="s">
        <v>712</v>
      </c>
      <c r="G1103" s="263">
        <v>1251.133</v>
      </c>
      <c r="H1103" s="263">
        <v>1269.3411000000001</v>
      </c>
      <c r="I1103" s="263">
        <v>21986.598000000002</v>
      </c>
    </row>
    <row r="1104" spans="1:9">
      <c r="A1104" s="382" t="s">
        <v>930</v>
      </c>
      <c r="B1104" s="383">
        <v>2018</v>
      </c>
      <c r="C1104" s="384" t="s">
        <v>931</v>
      </c>
      <c r="D1104" s="384" t="s">
        <v>524</v>
      </c>
      <c r="E1104" s="384" t="s">
        <v>932</v>
      </c>
      <c r="F1104" s="384" t="s">
        <v>712</v>
      </c>
      <c r="G1104" s="263">
        <v>1538.96</v>
      </c>
      <c r="H1104" s="263">
        <v>1249.3065999999999</v>
      </c>
      <c r="I1104" s="263">
        <v>23470.967000000001</v>
      </c>
    </row>
    <row r="1105" spans="1:9">
      <c r="A1105" s="382" t="s">
        <v>930</v>
      </c>
      <c r="B1105" s="383">
        <v>2019</v>
      </c>
      <c r="C1105" s="384" t="s">
        <v>931</v>
      </c>
      <c r="D1105" s="384" t="s">
        <v>524</v>
      </c>
      <c r="E1105" s="384" t="s">
        <v>932</v>
      </c>
      <c r="F1105" s="384" t="s">
        <v>712</v>
      </c>
      <c r="G1105" s="263">
        <v>1589.472</v>
      </c>
      <c r="H1105" s="263">
        <v>1593.5160000000001</v>
      </c>
      <c r="I1105" s="263">
        <v>25625.043000000001</v>
      </c>
    </row>
    <row r="1106" spans="1:9">
      <c r="A1106" s="382" t="s">
        <v>933</v>
      </c>
      <c r="B1106" s="383">
        <v>2009</v>
      </c>
      <c r="C1106" s="384" t="s">
        <v>934</v>
      </c>
      <c r="D1106" s="384" t="s">
        <v>521</v>
      </c>
      <c r="E1106" s="384" t="s">
        <v>724</v>
      </c>
      <c r="F1106" s="384" t="s">
        <v>712</v>
      </c>
      <c r="G1106" s="263">
        <v>729.11099999999999</v>
      </c>
      <c r="H1106" s="263">
        <v>737.85900000000004</v>
      </c>
      <c r="I1106" s="263">
        <v>7455.2430000000004</v>
      </c>
    </row>
    <row r="1107" spans="1:9">
      <c r="A1107" s="382" t="s">
        <v>933</v>
      </c>
      <c r="B1107" s="383">
        <v>2010</v>
      </c>
      <c r="C1107" s="384" t="s">
        <v>934</v>
      </c>
      <c r="D1107" s="384" t="s">
        <v>521</v>
      </c>
      <c r="E1107" s="384" t="s">
        <v>724</v>
      </c>
      <c r="F1107" s="384" t="s">
        <v>712</v>
      </c>
      <c r="G1107" s="263">
        <v>717.60199999999998</v>
      </c>
      <c r="H1107" s="263">
        <v>726.2654</v>
      </c>
      <c r="I1107" s="263">
        <v>7260.12</v>
      </c>
    </row>
    <row r="1108" spans="1:9">
      <c r="A1108" s="382" t="s">
        <v>933</v>
      </c>
      <c r="B1108" s="383">
        <v>2011</v>
      </c>
      <c r="C1108" s="384" t="s">
        <v>934</v>
      </c>
      <c r="D1108" s="384" t="s">
        <v>521</v>
      </c>
      <c r="E1108" s="384" t="s">
        <v>724</v>
      </c>
      <c r="F1108" s="384" t="s">
        <v>712</v>
      </c>
      <c r="G1108" s="263">
        <v>468</v>
      </c>
      <c r="H1108" s="263">
        <v>699.12</v>
      </c>
      <c r="I1108" s="263">
        <v>7392</v>
      </c>
    </row>
    <row r="1109" spans="1:9">
      <c r="A1109" s="382" t="s">
        <v>933</v>
      </c>
      <c r="B1109" s="383">
        <v>2012</v>
      </c>
      <c r="C1109" s="384" t="s">
        <v>934</v>
      </c>
      <c r="D1109" s="384" t="s">
        <v>521</v>
      </c>
      <c r="E1109" s="384" t="s">
        <v>724</v>
      </c>
      <c r="F1109" s="384" t="s">
        <v>712</v>
      </c>
      <c r="G1109" s="263">
        <v>553.21500000000003</v>
      </c>
      <c r="H1109" s="263">
        <v>698.67899999999997</v>
      </c>
      <c r="I1109" s="263">
        <v>7382.5619999999999</v>
      </c>
    </row>
    <row r="1110" spans="1:9">
      <c r="A1110" s="382" t="s">
        <v>933</v>
      </c>
      <c r="B1110" s="383">
        <v>2013</v>
      </c>
      <c r="C1110" s="384" t="s">
        <v>934</v>
      </c>
      <c r="D1110" s="384" t="s">
        <v>521</v>
      </c>
      <c r="E1110" s="384" t="s">
        <v>724</v>
      </c>
      <c r="F1110" s="384" t="s">
        <v>712</v>
      </c>
      <c r="G1110" s="263">
        <v>846</v>
      </c>
      <c r="H1110" s="263">
        <v>609</v>
      </c>
      <c r="I1110" s="263">
        <v>7146</v>
      </c>
    </row>
    <row r="1111" spans="1:9">
      <c r="A1111" s="382" t="s">
        <v>933</v>
      </c>
      <c r="B1111" s="383">
        <v>2014</v>
      </c>
      <c r="C1111" s="384" t="s">
        <v>934</v>
      </c>
      <c r="D1111" s="384" t="s">
        <v>521</v>
      </c>
      <c r="E1111" s="384" t="s">
        <v>724</v>
      </c>
      <c r="F1111" s="384" t="s">
        <v>712</v>
      </c>
      <c r="G1111" s="263">
        <v>554</v>
      </c>
      <c r="H1111" s="263">
        <v>599.9</v>
      </c>
      <c r="I1111" s="263">
        <v>7435</v>
      </c>
    </row>
    <row r="1112" spans="1:9">
      <c r="A1112" s="382" t="s">
        <v>933</v>
      </c>
      <c r="B1112" s="383">
        <v>2015</v>
      </c>
      <c r="C1112" s="384" t="s">
        <v>934</v>
      </c>
      <c r="D1112" s="384" t="s">
        <v>521</v>
      </c>
      <c r="E1112" s="384" t="s">
        <v>724</v>
      </c>
      <c r="F1112" s="384" t="s">
        <v>712</v>
      </c>
      <c r="G1112" s="263">
        <v>706</v>
      </c>
      <c r="H1112" s="263">
        <v>683.1</v>
      </c>
      <c r="I1112" s="263">
        <v>7493</v>
      </c>
    </row>
    <row r="1113" spans="1:9">
      <c r="A1113" s="382" t="s">
        <v>933</v>
      </c>
      <c r="B1113" s="383">
        <v>2016</v>
      </c>
      <c r="C1113" s="384" t="s">
        <v>934</v>
      </c>
      <c r="D1113" s="384" t="s">
        <v>521</v>
      </c>
      <c r="E1113" s="384" t="s">
        <v>724</v>
      </c>
      <c r="F1113" s="384" t="s">
        <v>712</v>
      </c>
      <c r="G1113" s="263">
        <v>642</v>
      </c>
      <c r="H1113" s="263">
        <v>665.2</v>
      </c>
      <c r="I1113" s="263">
        <v>7515</v>
      </c>
    </row>
    <row r="1114" spans="1:9">
      <c r="A1114" s="382" t="s">
        <v>933</v>
      </c>
      <c r="B1114" s="383">
        <v>2017</v>
      </c>
      <c r="C1114" s="384" t="s">
        <v>934</v>
      </c>
      <c r="D1114" s="384" t="s">
        <v>521</v>
      </c>
      <c r="E1114" s="384" t="s">
        <v>724</v>
      </c>
      <c r="F1114" s="384" t="s">
        <v>712</v>
      </c>
      <c r="G1114" s="263">
        <v>769</v>
      </c>
      <c r="H1114" s="263">
        <v>738</v>
      </c>
      <c r="I1114" s="263">
        <v>7402</v>
      </c>
    </row>
    <row r="1115" spans="1:9">
      <c r="A1115" s="382" t="s">
        <v>933</v>
      </c>
      <c r="B1115" s="383">
        <v>2018</v>
      </c>
      <c r="C1115" s="384" t="s">
        <v>934</v>
      </c>
      <c r="D1115" s="384" t="s">
        <v>521</v>
      </c>
      <c r="E1115" s="384" t="s">
        <v>724</v>
      </c>
      <c r="F1115" s="384" t="s">
        <v>712</v>
      </c>
      <c r="G1115" s="263">
        <v>733</v>
      </c>
      <c r="H1115" s="263">
        <v>816</v>
      </c>
      <c r="I1115" s="263">
        <v>7531</v>
      </c>
    </row>
    <row r="1116" spans="1:9">
      <c r="A1116" s="382" t="s">
        <v>935</v>
      </c>
      <c r="B1116" s="383">
        <v>2009</v>
      </c>
      <c r="C1116" s="384" t="s">
        <v>936</v>
      </c>
      <c r="D1116" s="384" t="s">
        <v>524</v>
      </c>
      <c r="E1116" s="384" t="s">
        <v>593</v>
      </c>
      <c r="F1116" s="384" t="s">
        <v>712</v>
      </c>
      <c r="G1116" s="263">
        <v>-549.79999999999995</v>
      </c>
      <c r="H1116" s="263">
        <v>-532.9</v>
      </c>
      <c r="I1116" s="263">
        <v>3657.6</v>
      </c>
    </row>
    <row r="1117" spans="1:9">
      <c r="A1117" s="382" t="s">
        <v>935</v>
      </c>
      <c r="B1117" s="383">
        <v>2010</v>
      </c>
      <c r="C1117" s="384" t="s">
        <v>936</v>
      </c>
      <c r="D1117" s="384" t="s">
        <v>524</v>
      </c>
      <c r="E1117" s="384" t="s">
        <v>593</v>
      </c>
      <c r="F1117" s="384" t="s">
        <v>712</v>
      </c>
      <c r="G1117" s="263">
        <v>245.1</v>
      </c>
      <c r="H1117" s="263">
        <v>41.545000000000002</v>
      </c>
      <c r="I1117" s="263">
        <v>4400.2</v>
      </c>
    </row>
    <row r="1118" spans="1:9">
      <c r="A1118" s="382" t="s">
        <v>935</v>
      </c>
      <c r="B1118" s="383">
        <v>2011</v>
      </c>
      <c r="C1118" s="384" t="s">
        <v>936</v>
      </c>
      <c r="D1118" s="384" t="s">
        <v>524</v>
      </c>
      <c r="E1118" s="384" t="s">
        <v>593</v>
      </c>
      <c r="F1118" s="384" t="s">
        <v>712</v>
      </c>
      <c r="G1118" s="263">
        <v>71.8</v>
      </c>
      <c r="H1118" s="263">
        <v>84.02</v>
      </c>
      <c r="I1118" s="263">
        <v>3636.8</v>
      </c>
    </row>
    <row r="1119" spans="1:9">
      <c r="A1119" s="382" t="s">
        <v>935</v>
      </c>
      <c r="B1119" s="383">
        <v>2012</v>
      </c>
      <c r="C1119" s="384" t="s">
        <v>936</v>
      </c>
      <c r="D1119" s="384" t="s">
        <v>524</v>
      </c>
      <c r="E1119" s="384" t="s">
        <v>593</v>
      </c>
      <c r="F1119" s="384" t="s">
        <v>712</v>
      </c>
      <c r="G1119" s="263">
        <v>956.3</v>
      </c>
      <c r="H1119" s="263">
        <v>244.655</v>
      </c>
      <c r="I1119" s="263">
        <v>4354</v>
      </c>
    </row>
    <row r="1120" spans="1:9">
      <c r="A1120" s="382" t="s">
        <v>935</v>
      </c>
      <c r="B1120" s="383">
        <v>2013</v>
      </c>
      <c r="C1120" s="384" t="s">
        <v>936</v>
      </c>
      <c r="D1120" s="384" t="s">
        <v>524</v>
      </c>
      <c r="E1120" s="384" t="s">
        <v>593</v>
      </c>
      <c r="F1120" s="384" t="s">
        <v>712</v>
      </c>
      <c r="G1120" s="263">
        <v>462.7</v>
      </c>
      <c r="H1120" s="263">
        <v>482.91500000000002</v>
      </c>
      <c r="I1120" s="263">
        <v>6259.3</v>
      </c>
    </row>
    <row r="1121" spans="1:9">
      <c r="A1121" s="382" t="s">
        <v>935</v>
      </c>
      <c r="B1121" s="383">
        <v>2014</v>
      </c>
      <c r="C1121" s="384" t="s">
        <v>936</v>
      </c>
      <c r="D1121" s="384" t="s">
        <v>524</v>
      </c>
      <c r="E1121" s="384" t="s">
        <v>593</v>
      </c>
      <c r="F1121" s="384" t="s">
        <v>712</v>
      </c>
      <c r="G1121" s="263">
        <v>533.5</v>
      </c>
      <c r="H1121" s="263">
        <v>571.59</v>
      </c>
      <c r="I1121" s="263">
        <v>8024.9</v>
      </c>
    </row>
    <row r="1122" spans="1:9">
      <c r="A1122" s="382" t="s">
        <v>935</v>
      </c>
      <c r="B1122" s="383">
        <v>2015</v>
      </c>
      <c r="C1122" s="384" t="s">
        <v>936</v>
      </c>
      <c r="D1122" s="384" t="s">
        <v>524</v>
      </c>
      <c r="E1122" s="384" t="s">
        <v>593</v>
      </c>
      <c r="F1122" s="384" t="s">
        <v>712</v>
      </c>
      <c r="G1122" s="263">
        <v>750.7</v>
      </c>
      <c r="H1122" s="263">
        <v>799.69500000000005</v>
      </c>
      <c r="I1122" s="263">
        <v>10824</v>
      </c>
    </row>
    <row r="1123" spans="1:9">
      <c r="A1123" s="382" t="s">
        <v>935</v>
      </c>
      <c r="B1123" s="383">
        <v>2016</v>
      </c>
      <c r="C1123" s="384" t="s">
        <v>936</v>
      </c>
      <c r="D1123" s="384" t="s">
        <v>524</v>
      </c>
      <c r="E1123" s="384" t="s">
        <v>593</v>
      </c>
      <c r="F1123" s="384" t="s">
        <v>712</v>
      </c>
      <c r="G1123" s="263">
        <v>886.3</v>
      </c>
      <c r="H1123" s="263">
        <v>910.98500000000001</v>
      </c>
      <c r="I1123" s="263">
        <v>12157.4</v>
      </c>
    </row>
    <row r="1124" spans="1:9">
      <c r="A1124" s="382" t="s">
        <v>935</v>
      </c>
      <c r="B1124" s="383">
        <v>2017</v>
      </c>
      <c r="C1124" s="384" t="s">
        <v>936</v>
      </c>
      <c r="D1124" s="384" t="s">
        <v>524</v>
      </c>
      <c r="E1124" s="384" t="s">
        <v>593</v>
      </c>
      <c r="F1124" s="384" t="s">
        <v>712</v>
      </c>
      <c r="G1124" s="263">
        <v>1038.4000000000001</v>
      </c>
      <c r="H1124" s="263">
        <v>1064.53</v>
      </c>
      <c r="I1124" s="263">
        <v>14091</v>
      </c>
    </row>
    <row r="1125" spans="1:9">
      <c r="A1125" s="382" t="s">
        <v>935</v>
      </c>
      <c r="B1125" s="383">
        <v>2018</v>
      </c>
      <c r="C1125" s="384" t="s">
        <v>936</v>
      </c>
      <c r="D1125" s="384" t="s">
        <v>524</v>
      </c>
      <c r="E1125" s="384" t="s">
        <v>593</v>
      </c>
      <c r="F1125" s="384" t="s">
        <v>712</v>
      </c>
      <c r="G1125" s="263">
        <v>1460.3</v>
      </c>
      <c r="H1125" s="263">
        <v>1445.2755</v>
      </c>
      <c r="I1125" s="263">
        <v>16068</v>
      </c>
    </row>
    <row r="1126" spans="1:9">
      <c r="A1126" s="382" t="s">
        <v>935</v>
      </c>
      <c r="B1126" s="383">
        <v>2019</v>
      </c>
      <c r="C1126" s="384" t="s">
        <v>936</v>
      </c>
      <c r="D1126" s="384" t="s">
        <v>524</v>
      </c>
      <c r="E1126" s="384" t="s">
        <v>593</v>
      </c>
      <c r="F1126" s="384" t="s">
        <v>712</v>
      </c>
      <c r="G1126" s="263">
        <v>1618.5</v>
      </c>
      <c r="H1126" s="263">
        <v>1603.569</v>
      </c>
      <c r="I1126" s="263">
        <v>17592.900000000001</v>
      </c>
    </row>
    <row r="1127" spans="1:9">
      <c r="A1127" s="382" t="s">
        <v>937</v>
      </c>
      <c r="B1127" s="383">
        <v>2009</v>
      </c>
      <c r="C1127" s="384" t="s">
        <v>938</v>
      </c>
      <c r="D1127" s="384" t="s">
        <v>521</v>
      </c>
      <c r="E1127" s="384" t="s">
        <v>581</v>
      </c>
      <c r="F1127" s="384" t="s">
        <v>712</v>
      </c>
      <c r="G1127" s="263">
        <v>1151.704</v>
      </c>
      <c r="H1127" s="263">
        <v>1270.5926999999999</v>
      </c>
      <c r="I1127" s="263">
        <v>11184.938</v>
      </c>
    </row>
    <row r="1128" spans="1:9">
      <c r="A1128" s="382" t="s">
        <v>937</v>
      </c>
      <c r="B1128" s="383">
        <v>2010</v>
      </c>
      <c r="C1128" s="384" t="s">
        <v>938</v>
      </c>
      <c r="D1128" s="384" t="s">
        <v>521</v>
      </c>
      <c r="E1128" s="384" t="s">
        <v>581</v>
      </c>
      <c r="F1128" s="384" t="s">
        <v>712</v>
      </c>
      <c r="G1128" s="263">
        <v>1793</v>
      </c>
      <c r="H1128" s="263">
        <v>1548.1913</v>
      </c>
      <c r="I1128" s="263">
        <v>13202.602000000001</v>
      </c>
    </row>
    <row r="1129" spans="1:9">
      <c r="A1129" s="382" t="s">
        <v>937</v>
      </c>
      <c r="B1129" s="383">
        <v>2011</v>
      </c>
      <c r="C1129" s="384" t="s">
        <v>938</v>
      </c>
      <c r="D1129" s="384" t="s">
        <v>521</v>
      </c>
      <c r="E1129" s="384" t="s">
        <v>581</v>
      </c>
      <c r="F1129" s="384" t="s">
        <v>712</v>
      </c>
      <c r="G1129" s="263">
        <v>2172.2640000000001</v>
      </c>
      <c r="H1129" s="263">
        <v>1870.5340000000001</v>
      </c>
      <c r="I1129" s="263">
        <v>16090.54</v>
      </c>
    </row>
    <row r="1130" spans="1:9">
      <c r="A1130" s="382" t="s">
        <v>937</v>
      </c>
      <c r="B1130" s="383">
        <v>2012</v>
      </c>
      <c r="C1130" s="384" t="s">
        <v>938</v>
      </c>
      <c r="D1130" s="384" t="s">
        <v>521</v>
      </c>
      <c r="E1130" s="384" t="s">
        <v>581</v>
      </c>
      <c r="F1130" s="384" t="s">
        <v>712</v>
      </c>
      <c r="G1130" s="263">
        <v>2392.1999999999998</v>
      </c>
      <c r="H1130" s="263">
        <v>2292.3000000000002</v>
      </c>
      <c r="I1130" s="263">
        <v>18260.400000000001</v>
      </c>
    </row>
    <row r="1131" spans="1:9">
      <c r="A1131" s="382" t="s">
        <v>937</v>
      </c>
      <c r="B1131" s="383">
        <v>2013</v>
      </c>
      <c r="C1131" s="384" t="s">
        <v>938</v>
      </c>
      <c r="D1131" s="384" t="s">
        <v>521</v>
      </c>
      <c r="E1131" s="384" t="s">
        <v>581</v>
      </c>
      <c r="F1131" s="384" t="s">
        <v>712</v>
      </c>
      <c r="G1131" s="263">
        <v>2695</v>
      </c>
      <c r="H1131" s="263">
        <v>2493.62</v>
      </c>
      <c r="I1131" s="263">
        <v>19118</v>
      </c>
    </row>
    <row r="1132" spans="1:9">
      <c r="A1132" s="382" t="s">
        <v>937</v>
      </c>
      <c r="B1132" s="383">
        <v>2014</v>
      </c>
      <c r="C1132" s="384" t="s">
        <v>938</v>
      </c>
      <c r="D1132" s="384" t="s">
        <v>521</v>
      </c>
      <c r="E1132" s="384" t="s">
        <v>581</v>
      </c>
      <c r="F1132" s="384" t="s">
        <v>712</v>
      </c>
      <c r="G1132" s="263">
        <v>2598.4</v>
      </c>
      <c r="H1132" s="263">
        <v>1742.848</v>
      </c>
      <c r="I1132" s="263">
        <v>12866.9</v>
      </c>
    </row>
    <row r="1133" spans="1:9">
      <c r="A1133" s="382" t="s">
        <v>937</v>
      </c>
      <c r="B1133" s="383">
        <v>2015</v>
      </c>
      <c r="C1133" s="384" t="s">
        <v>938</v>
      </c>
      <c r="D1133" s="384" t="s">
        <v>521</v>
      </c>
      <c r="E1133" s="384" t="s">
        <v>581</v>
      </c>
      <c r="F1133" s="384" t="s">
        <v>712</v>
      </c>
      <c r="G1133" s="263">
        <v>3355.2</v>
      </c>
      <c r="H1133" s="263">
        <v>1852.5</v>
      </c>
      <c r="I1133" s="263">
        <v>14433.7</v>
      </c>
    </row>
    <row r="1134" spans="1:9">
      <c r="A1134" s="382" t="s">
        <v>937</v>
      </c>
      <c r="B1134" s="383">
        <v>2016</v>
      </c>
      <c r="C1134" s="384" t="s">
        <v>938</v>
      </c>
      <c r="D1134" s="384" t="s">
        <v>521</v>
      </c>
      <c r="E1134" s="384" t="s">
        <v>581</v>
      </c>
      <c r="F1134" s="384" t="s">
        <v>712</v>
      </c>
      <c r="G1134" s="263">
        <v>2551.9</v>
      </c>
      <c r="H1134" s="263">
        <v>2077.6</v>
      </c>
      <c r="I1134" s="263">
        <v>16882.400000000001</v>
      </c>
    </row>
    <row r="1135" spans="1:9">
      <c r="A1135" s="382" t="s">
        <v>937</v>
      </c>
      <c r="B1135" s="383">
        <v>2017</v>
      </c>
      <c r="C1135" s="384" t="s">
        <v>938</v>
      </c>
      <c r="D1135" s="384" t="s">
        <v>521</v>
      </c>
      <c r="E1135" s="384" t="s">
        <v>581</v>
      </c>
      <c r="F1135" s="384" t="s">
        <v>712</v>
      </c>
      <c r="G1135" s="263">
        <v>2490</v>
      </c>
      <c r="H1135" s="263">
        <v>2318.6999999999998</v>
      </c>
      <c r="I1135" s="263">
        <v>18329.7</v>
      </c>
    </row>
    <row r="1136" spans="1:9">
      <c r="A1136" s="382" t="s">
        <v>937</v>
      </c>
      <c r="B1136" s="383">
        <v>2018</v>
      </c>
      <c r="C1136" s="384" t="s">
        <v>938</v>
      </c>
      <c r="D1136" s="384" t="s">
        <v>521</v>
      </c>
      <c r="E1136" s="384" t="s">
        <v>581</v>
      </c>
      <c r="F1136" s="384" t="s">
        <v>712</v>
      </c>
      <c r="G1136" s="263">
        <v>2648.7</v>
      </c>
      <c r="H1136" s="263">
        <v>2649.0529999999999</v>
      </c>
      <c r="I1136" s="263">
        <v>19893</v>
      </c>
    </row>
    <row r="1137" spans="1:9">
      <c r="A1137" s="382" t="s">
        <v>939</v>
      </c>
      <c r="B1137" s="383">
        <v>2009</v>
      </c>
      <c r="C1137" s="384" t="s">
        <v>940</v>
      </c>
      <c r="D1137" s="384" t="s">
        <v>527</v>
      </c>
      <c r="E1137" s="384" t="s">
        <v>585</v>
      </c>
      <c r="F1137" s="384" t="s">
        <v>712</v>
      </c>
      <c r="G1137" s="263">
        <v>3307</v>
      </c>
      <c r="H1137" s="263">
        <v>3404.5</v>
      </c>
      <c r="I1137" s="263">
        <v>36149</v>
      </c>
    </row>
    <row r="1138" spans="1:9">
      <c r="A1138" s="382" t="s">
        <v>939</v>
      </c>
      <c r="B1138" s="383">
        <v>2010</v>
      </c>
      <c r="C1138" s="384" t="s">
        <v>940</v>
      </c>
      <c r="D1138" s="384" t="s">
        <v>527</v>
      </c>
      <c r="E1138" s="384" t="s">
        <v>585</v>
      </c>
      <c r="F1138" s="384" t="s">
        <v>712</v>
      </c>
      <c r="G1138" s="263">
        <v>3963</v>
      </c>
      <c r="H1138" s="263">
        <v>4047.5</v>
      </c>
      <c r="I1138" s="263">
        <v>38063</v>
      </c>
    </row>
    <row r="1139" spans="1:9">
      <c r="A1139" s="382" t="s">
        <v>939</v>
      </c>
      <c r="B1139" s="383">
        <v>2011</v>
      </c>
      <c r="C1139" s="384" t="s">
        <v>940</v>
      </c>
      <c r="D1139" s="384" t="s">
        <v>527</v>
      </c>
      <c r="E1139" s="384" t="s">
        <v>585</v>
      </c>
      <c r="F1139" s="384" t="s">
        <v>712</v>
      </c>
      <c r="G1139" s="263">
        <v>4807</v>
      </c>
      <c r="H1139" s="263">
        <v>4847</v>
      </c>
      <c r="I1139" s="263">
        <v>40893</v>
      </c>
    </row>
    <row r="1140" spans="1:9">
      <c r="A1140" s="382" t="s">
        <v>939</v>
      </c>
      <c r="B1140" s="383">
        <v>2012</v>
      </c>
      <c r="C1140" s="384" t="s">
        <v>940</v>
      </c>
      <c r="D1140" s="384" t="s">
        <v>527</v>
      </c>
      <c r="E1140" s="384" t="s">
        <v>585</v>
      </c>
      <c r="F1140" s="384" t="s">
        <v>712</v>
      </c>
      <c r="G1140" s="263">
        <v>5682</v>
      </c>
      <c r="H1140" s="263">
        <v>5599</v>
      </c>
      <c r="I1140" s="263">
        <v>42278</v>
      </c>
    </row>
    <row r="1141" spans="1:9">
      <c r="A1141" s="382" t="s">
        <v>939</v>
      </c>
      <c r="B1141" s="383">
        <v>2013</v>
      </c>
      <c r="C1141" s="384" t="s">
        <v>940</v>
      </c>
      <c r="D1141" s="384" t="s">
        <v>527</v>
      </c>
      <c r="E1141" s="384" t="s">
        <v>585</v>
      </c>
      <c r="F1141" s="384" t="s">
        <v>712</v>
      </c>
      <c r="G1141" s="263">
        <v>6136</v>
      </c>
      <c r="H1141" s="263">
        <v>6145.6</v>
      </c>
      <c r="I1141" s="263">
        <v>45041</v>
      </c>
    </row>
    <row r="1142" spans="1:9">
      <c r="A1142" s="382" t="s">
        <v>939</v>
      </c>
      <c r="B1142" s="383">
        <v>2014</v>
      </c>
      <c r="C1142" s="384" t="s">
        <v>940</v>
      </c>
      <c r="D1142" s="384" t="s">
        <v>527</v>
      </c>
      <c r="E1142" s="384" t="s">
        <v>585</v>
      </c>
      <c r="F1142" s="384" t="s">
        <v>712</v>
      </c>
      <c r="G1142" s="263">
        <v>7501</v>
      </c>
      <c r="H1142" s="263">
        <v>7616</v>
      </c>
      <c r="I1142" s="263">
        <v>48813</v>
      </c>
    </row>
    <row r="1143" spans="1:9">
      <c r="A1143" s="382" t="s">
        <v>939</v>
      </c>
      <c r="B1143" s="383">
        <v>2015</v>
      </c>
      <c r="C1143" s="384" t="s">
        <v>940</v>
      </c>
      <c r="D1143" s="384" t="s">
        <v>527</v>
      </c>
      <c r="E1143" s="384" t="s">
        <v>585</v>
      </c>
      <c r="F1143" s="384" t="s">
        <v>712</v>
      </c>
      <c r="G1143" s="263">
        <v>8382</v>
      </c>
      <c r="H1143" s="263">
        <v>8834.7999999999993</v>
      </c>
      <c r="I1143" s="263">
        <v>52465</v>
      </c>
    </row>
    <row r="1144" spans="1:9">
      <c r="A1144" s="382" t="s">
        <v>939</v>
      </c>
      <c r="B1144" s="383">
        <v>2016</v>
      </c>
      <c r="C1144" s="384" t="s">
        <v>940</v>
      </c>
      <c r="D1144" s="384" t="s">
        <v>527</v>
      </c>
      <c r="E1144" s="384" t="s">
        <v>585</v>
      </c>
      <c r="F1144" s="384" t="s">
        <v>712</v>
      </c>
      <c r="G1144" s="263">
        <v>9391</v>
      </c>
      <c r="H1144" s="263">
        <v>9376</v>
      </c>
      <c r="I1144" s="263">
        <v>55632</v>
      </c>
    </row>
    <row r="1145" spans="1:9">
      <c r="A1145" s="382" t="s">
        <v>939</v>
      </c>
      <c r="B1145" s="383">
        <v>2017</v>
      </c>
      <c r="C1145" s="384" t="s">
        <v>940</v>
      </c>
      <c r="D1145" s="384" t="s">
        <v>527</v>
      </c>
      <c r="E1145" s="384" t="s">
        <v>585</v>
      </c>
      <c r="F1145" s="384" t="s">
        <v>712</v>
      </c>
      <c r="G1145" s="263">
        <v>8980</v>
      </c>
      <c r="H1145" s="263">
        <v>8997</v>
      </c>
      <c r="I1145" s="263">
        <v>55137</v>
      </c>
    </row>
    <row r="1146" spans="1:9">
      <c r="A1146" s="382" t="s">
        <v>939</v>
      </c>
      <c r="B1146" s="383">
        <v>2018</v>
      </c>
      <c r="C1146" s="384" t="s">
        <v>940</v>
      </c>
      <c r="D1146" s="384" t="s">
        <v>527</v>
      </c>
      <c r="E1146" s="384" t="s">
        <v>585</v>
      </c>
      <c r="F1146" s="384" t="s">
        <v>712</v>
      </c>
      <c r="G1146" s="263">
        <v>12598</v>
      </c>
      <c r="H1146" s="263">
        <v>10641</v>
      </c>
      <c r="I1146" s="263">
        <v>59434</v>
      </c>
    </row>
    <row r="1147" spans="1:9">
      <c r="A1147" s="382" t="s">
        <v>939</v>
      </c>
      <c r="B1147" s="383">
        <v>2019</v>
      </c>
      <c r="C1147" s="384" t="s">
        <v>940</v>
      </c>
      <c r="D1147" s="384" t="s">
        <v>527</v>
      </c>
      <c r="E1147" s="384" t="s">
        <v>585</v>
      </c>
      <c r="F1147" s="384" t="s">
        <v>712</v>
      </c>
      <c r="G1147" s="263">
        <v>11054</v>
      </c>
      <c r="H1147" s="263">
        <v>8319</v>
      </c>
      <c r="I1147" s="263">
        <v>69570</v>
      </c>
    </row>
    <row r="1148" spans="1:9">
      <c r="A1148" s="382" t="s">
        <v>941</v>
      </c>
      <c r="B1148" s="383">
        <v>2009</v>
      </c>
      <c r="C1148" s="384" t="s">
        <v>537</v>
      </c>
      <c r="D1148" s="384" t="s">
        <v>527</v>
      </c>
      <c r="E1148" s="384" t="s">
        <v>590</v>
      </c>
      <c r="F1148" s="384" t="s">
        <v>719</v>
      </c>
      <c r="G1148" s="263">
        <v>541</v>
      </c>
      <c r="H1148" s="263">
        <v>452.25</v>
      </c>
      <c r="I1148" s="263">
        <v>3458</v>
      </c>
    </row>
    <row r="1149" spans="1:9">
      <c r="A1149" s="382" t="s">
        <v>941</v>
      </c>
      <c r="B1149" s="383">
        <v>2010</v>
      </c>
      <c r="C1149" s="384" t="s">
        <v>537</v>
      </c>
      <c r="D1149" s="384" t="s">
        <v>527</v>
      </c>
      <c r="E1149" s="384" t="s">
        <v>590</v>
      </c>
      <c r="F1149" s="384" t="s">
        <v>719</v>
      </c>
      <c r="G1149" s="263">
        <v>652</v>
      </c>
      <c r="H1149" s="263">
        <v>764.85</v>
      </c>
      <c r="I1149" s="263">
        <v>3773</v>
      </c>
    </row>
    <row r="1150" spans="1:9">
      <c r="A1150" s="382" t="s">
        <v>941</v>
      </c>
      <c r="B1150" s="383">
        <v>2011</v>
      </c>
      <c r="C1150" s="384" t="s">
        <v>537</v>
      </c>
      <c r="D1150" s="384" t="s">
        <v>527</v>
      </c>
      <c r="E1150" s="384" t="s">
        <v>590</v>
      </c>
      <c r="F1150" s="384" t="s">
        <v>719</v>
      </c>
      <c r="G1150" s="263">
        <v>1132</v>
      </c>
      <c r="H1150" s="263">
        <v>1099.8</v>
      </c>
      <c r="I1150" s="263">
        <v>4168</v>
      </c>
    </row>
    <row r="1151" spans="1:9">
      <c r="A1151" s="382" t="s">
        <v>941</v>
      </c>
      <c r="B1151" s="383">
        <v>2012</v>
      </c>
      <c r="C1151" s="384" t="s">
        <v>537</v>
      </c>
      <c r="D1151" s="384" t="s">
        <v>527</v>
      </c>
      <c r="E1151" s="384" t="s">
        <v>590</v>
      </c>
      <c r="F1151" s="384" t="s">
        <v>719</v>
      </c>
      <c r="G1151" s="263">
        <v>943</v>
      </c>
      <c r="H1151" s="263">
        <v>979.35</v>
      </c>
      <c r="I1151" s="263">
        <v>4487</v>
      </c>
    </row>
    <row r="1152" spans="1:9">
      <c r="A1152" s="382" t="s">
        <v>941</v>
      </c>
      <c r="B1152" s="383">
        <v>2013</v>
      </c>
      <c r="C1152" s="384" t="s">
        <v>537</v>
      </c>
      <c r="D1152" s="384" t="s">
        <v>527</v>
      </c>
      <c r="E1152" s="384" t="s">
        <v>590</v>
      </c>
      <c r="F1152" s="384" t="s">
        <v>719</v>
      </c>
      <c r="G1152" s="263">
        <v>729</v>
      </c>
      <c r="H1152" s="263">
        <v>729</v>
      </c>
      <c r="I1152" s="263">
        <v>5535</v>
      </c>
    </row>
    <row r="1153" spans="1:9">
      <c r="A1153" s="382" t="s">
        <v>941</v>
      </c>
      <c r="B1153" s="383">
        <v>2014</v>
      </c>
      <c r="C1153" s="384" t="s">
        <v>537</v>
      </c>
      <c r="D1153" s="384" t="s">
        <v>527</v>
      </c>
      <c r="E1153" s="384" t="s">
        <v>590</v>
      </c>
      <c r="F1153" s="384" t="s">
        <v>719</v>
      </c>
      <c r="G1153" s="263">
        <v>759</v>
      </c>
      <c r="H1153" s="263">
        <v>823.35</v>
      </c>
      <c r="I1153" s="263">
        <v>6265</v>
      </c>
    </row>
    <row r="1154" spans="1:9">
      <c r="A1154" s="382" t="s">
        <v>941</v>
      </c>
      <c r="B1154" s="383">
        <v>2015</v>
      </c>
      <c r="C1154" s="384" t="s">
        <v>537</v>
      </c>
      <c r="D1154" s="384" t="s">
        <v>527</v>
      </c>
      <c r="E1154" s="384" t="s">
        <v>590</v>
      </c>
      <c r="F1154" s="384" t="s">
        <v>719</v>
      </c>
      <c r="G1154" s="263">
        <v>686</v>
      </c>
      <c r="H1154" s="263">
        <v>731.5</v>
      </c>
      <c r="I1154" s="263">
        <v>6394</v>
      </c>
    </row>
    <row r="1155" spans="1:9">
      <c r="A1155" s="382" t="s">
        <v>941</v>
      </c>
      <c r="B1155" s="383">
        <v>2016</v>
      </c>
      <c r="C1155" s="384" t="s">
        <v>537</v>
      </c>
      <c r="D1155" s="384" t="s">
        <v>527</v>
      </c>
      <c r="E1155" s="384" t="s">
        <v>590</v>
      </c>
      <c r="F1155" s="384" t="s">
        <v>719</v>
      </c>
      <c r="G1155" s="263">
        <v>789</v>
      </c>
      <c r="H1155" s="263">
        <v>817.6</v>
      </c>
      <c r="I1155" s="263">
        <v>6497</v>
      </c>
    </row>
    <row r="1156" spans="1:9">
      <c r="A1156" s="382" t="s">
        <v>941</v>
      </c>
      <c r="B1156" s="383">
        <v>2017</v>
      </c>
      <c r="C1156" s="384" t="s">
        <v>537</v>
      </c>
      <c r="D1156" s="384" t="s">
        <v>527</v>
      </c>
      <c r="E1156" s="384" t="s">
        <v>590</v>
      </c>
      <c r="F1156" s="384" t="s">
        <v>719</v>
      </c>
      <c r="G1156" s="263">
        <v>-449</v>
      </c>
      <c r="H1156" s="263">
        <v>1208.2</v>
      </c>
      <c r="I1156" s="263">
        <v>6873</v>
      </c>
    </row>
    <row r="1157" spans="1:9">
      <c r="A1157" s="382" t="s">
        <v>941</v>
      </c>
      <c r="B1157" s="383">
        <v>2018</v>
      </c>
      <c r="C1157" s="384" t="s">
        <v>537</v>
      </c>
      <c r="D1157" s="384" t="s">
        <v>527</v>
      </c>
      <c r="E1157" s="384" t="s">
        <v>590</v>
      </c>
      <c r="F1157" s="384" t="s">
        <v>719</v>
      </c>
      <c r="G1157" s="263">
        <v>429</v>
      </c>
      <c r="H1157" s="263">
        <v>1042.04</v>
      </c>
      <c r="I1157" s="263">
        <v>10553</v>
      </c>
    </row>
    <row r="1158" spans="1:9">
      <c r="A1158" s="382" t="s">
        <v>942</v>
      </c>
      <c r="B1158" s="383">
        <v>2009</v>
      </c>
      <c r="C1158" s="384" t="s">
        <v>943</v>
      </c>
      <c r="D1158" s="384" t="s">
        <v>527</v>
      </c>
      <c r="E1158" s="384" t="s">
        <v>590</v>
      </c>
      <c r="F1158" s="384" t="s">
        <v>712</v>
      </c>
      <c r="G1158" s="263">
        <v>541</v>
      </c>
      <c r="H1158" s="263">
        <v>452.25</v>
      </c>
      <c r="I1158" s="263">
        <v>3458</v>
      </c>
    </row>
    <row r="1159" spans="1:9">
      <c r="A1159" s="382" t="s">
        <v>942</v>
      </c>
      <c r="B1159" s="383">
        <v>2010</v>
      </c>
      <c r="C1159" s="384" t="s">
        <v>943</v>
      </c>
      <c r="D1159" s="384" t="s">
        <v>527</v>
      </c>
      <c r="E1159" s="384" t="s">
        <v>590</v>
      </c>
      <c r="F1159" s="384" t="s">
        <v>712</v>
      </c>
      <c r="G1159" s="263">
        <v>652</v>
      </c>
      <c r="H1159" s="263">
        <v>764.85</v>
      </c>
      <c r="I1159" s="263">
        <v>3773</v>
      </c>
    </row>
    <row r="1160" spans="1:9">
      <c r="A1160" s="382" t="s">
        <v>942</v>
      </c>
      <c r="B1160" s="383">
        <v>2011</v>
      </c>
      <c r="C1160" s="384" t="s">
        <v>943</v>
      </c>
      <c r="D1160" s="384" t="s">
        <v>527</v>
      </c>
      <c r="E1160" s="384" t="s">
        <v>590</v>
      </c>
      <c r="F1160" s="384" t="s">
        <v>712</v>
      </c>
      <c r="G1160" s="263">
        <v>1132</v>
      </c>
      <c r="H1160" s="263">
        <v>1099.8</v>
      </c>
      <c r="I1160" s="263">
        <v>4168</v>
      </c>
    </row>
    <row r="1161" spans="1:9">
      <c r="A1161" s="382" t="s">
        <v>942</v>
      </c>
      <c r="B1161" s="383">
        <v>2012</v>
      </c>
      <c r="C1161" s="384" t="s">
        <v>943</v>
      </c>
      <c r="D1161" s="384" t="s">
        <v>527</v>
      </c>
      <c r="E1161" s="384" t="s">
        <v>590</v>
      </c>
      <c r="F1161" s="384" t="s">
        <v>712</v>
      </c>
      <c r="G1161" s="263">
        <v>943</v>
      </c>
      <c r="H1161" s="263">
        <v>979.35</v>
      </c>
      <c r="I1161" s="263">
        <v>4487</v>
      </c>
    </row>
    <row r="1162" spans="1:9">
      <c r="A1162" s="382" t="s">
        <v>942</v>
      </c>
      <c r="B1162" s="383">
        <v>2013</v>
      </c>
      <c r="C1162" s="384" t="s">
        <v>943</v>
      </c>
      <c r="D1162" s="384" t="s">
        <v>527</v>
      </c>
      <c r="E1162" s="384" t="s">
        <v>590</v>
      </c>
      <c r="F1162" s="384" t="s">
        <v>712</v>
      </c>
      <c r="G1162" s="263">
        <v>729</v>
      </c>
      <c r="H1162" s="263">
        <v>729</v>
      </c>
      <c r="I1162" s="263">
        <v>5535</v>
      </c>
    </row>
    <row r="1163" spans="1:9">
      <c r="A1163" s="382" t="s">
        <v>942</v>
      </c>
      <c r="B1163" s="383">
        <v>2014</v>
      </c>
      <c r="C1163" s="384" t="s">
        <v>943</v>
      </c>
      <c r="D1163" s="384" t="s">
        <v>527</v>
      </c>
      <c r="E1163" s="384" t="s">
        <v>590</v>
      </c>
      <c r="F1163" s="384" t="s">
        <v>712</v>
      </c>
      <c r="G1163" s="263">
        <v>759</v>
      </c>
      <c r="H1163" s="263">
        <v>823.35</v>
      </c>
      <c r="I1163" s="263">
        <v>6265</v>
      </c>
    </row>
    <row r="1164" spans="1:9">
      <c r="A1164" s="382" t="s">
        <v>942</v>
      </c>
      <c r="B1164" s="383">
        <v>2015</v>
      </c>
      <c r="C1164" s="384" t="s">
        <v>943</v>
      </c>
      <c r="D1164" s="384" t="s">
        <v>527</v>
      </c>
      <c r="E1164" s="384" t="s">
        <v>590</v>
      </c>
      <c r="F1164" s="384" t="s">
        <v>712</v>
      </c>
      <c r="G1164" s="263">
        <v>686</v>
      </c>
      <c r="H1164" s="263">
        <v>731.5</v>
      </c>
      <c r="I1164" s="263">
        <v>6394</v>
      </c>
    </row>
    <row r="1165" spans="1:9">
      <c r="A1165" s="382" t="s">
        <v>942</v>
      </c>
      <c r="B1165" s="383">
        <v>2016</v>
      </c>
      <c r="C1165" s="384" t="s">
        <v>943</v>
      </c>
      <c r="D1165" s="384" t="s">
        <v>527</v>
      </c>
      <c r="E1165" s="384" t="s">
        <v>590</v>
      </c>
      <c r="F1165" s="384" t="s">
        <v>712</v>
      </c>
      <c r="G1165" s="263">
        <v>789</v>
      </c>
      <c r="H1165" s="263">
        <v>817.6</v>
      </c>
      <c r="I1165" s="263">
        <v>6497</v>
      </c>
    </row>
    <row r="1166" spans="1:9">
      <c r="A1166" s="382" t="s">
        <v>942</v>
      </c>
      <c r="B1166" s="383">
        <v>2017</v>
      </c>
      <c r="C1166" s="384" t="s">
        <v>943</v>
      </c>
      <c r="D1166" s="384" t="s">
        <v>527</v>
      </c>
      <c r="E1166" s="384" t="s">
        <v>590</v>
      </c>
      <c r="F1166" s="384" t="s">
        <v>712</v>
      </c>
      <c r="G1166" s="263">
        <v>-449</v>
      </c>
      <c r="H1166" s="263">
        <v>1208.2</v>
      </c>
      <c r="I1166" s="263">
        <v>6873</v>
      </c>
    </row>
    <row r="1167" spans="1:9">
      <c r="A1167" s="382" t="s">
        <v>942</v>
      </c>
      <c r="B1167" s="383">
        <v>2018</v>
      </c>
      <c r="C1167" s="384" t="s">
        <v>943</v>
      </c>
      <c r="D1167" s="384" t="s">
        <v>527</v>
      </c>
      <c r="E1167" s="384" t="s">
        <v>590</v>
      </c>
      <c r="F1167" s="384" t="s">
        <v>712</v>
      </c>
      <c r="G1167" s="263">
        <v>429</v>
      </c>
      <c r="H1167" s="263">
        <v>1042.04</v>
      </c>
      <c r="I1167" s="263">
        <v>10553</v>
      </c>
    </row>
    <row r="1168" spans="1:9">
      <c r="A1168" s="382" t="s">
        <v>944</v>
      </c>
      <c r="B1168" s="383">
        <v>2009</v>
      </c>
      <c r="C1168" s="384" t="s">
        <v>538</v>
      </c>
      <c r="D1168" s="384" t="s">
        <v>527</v>
      </c>
      <c r="E1168" s="384" t="s">
        <v>590</v>
      </c>
      <c r="F1168" s="384" t="s">
        <v>719</v>
      </c>
      <c r="G1168" s="263">
        <v>635.54499999999996</v>
      </c>
      <c r="H1168" s="263">
        <v>879.18780000000004</v>
      </c>
      <c r="I1168" s="263">
        <v>11664.151</v>
      </c>
    </row>
    <row r="1169" spans="1:9">
      <c r="A1169" s="382" t="s">
        <v>944</v>
      </c>
      <c r="B1169" s="383">
        <v>2010</v>
      </c>
      <c r="C1169" s="384" t="s">
        <v>538</v>
      </c>
      <c r="D1169" s="384" t="s">
        <v>527</v>
      </c>
      <c r="E1169" s="384" t="s">
        <v>590</v>
      </c>
      <c r="F1169" s="384" t="s">
        <v>719</v>
      </c>
      <c r="G1169" s="263">
        <v>984.72900000000004</v>
      </c>
      <c r="H1169" s="263">
        <v>1123.2967000000001</v>
      </c>
      <c r="I1169" s="263">
        <v>12640.744000000001</v>
      </c>
    </row>
    <row r="1170" spans="1:9">
      <c r="A1170" s="382" t="s">
        <v>944</v>
      </c>
      <c r="B1170" s="383">
        <v>2011</v>
      </c>
      <c r="C1170" s="384" t="s">
        <v>538</v>
      </c>
      <c r="D1170" s="384" t="s">
        <v>527</v>
      </c>
      <c r="E1170" s="384" t="s">
        <v>590</v>
      </c>
      <c r="F1170" s="384" t="s">
        <v>719</v>
      </c>
      <c r="G1170" s="263">
        <v>1515.9069999999999</v>
      </c>
      <c r="H1170" s="263">
        <v>1311.1777999999999</v>
      </c>
      <c r="I1170" s="263">
        <v>14048.393</v>
      </c>
    </row>
    <row r="1171" spans="1:9">
      <c r="A1171" s="382" t="s">
        <v>944</v>
      </c>
      <c r="B1171" s="383">
        <v>2012</v>
      </c>
      <c r="C1171" s="384" t="s">
        <v>538</v>
      </c>
      <c r="D1171" s="384" t="s">
        <v>527</v>
      </c>
      <c r="E1171" s="384" t="s">
        <v>590</v>
      </c>
      <c r="F1171" s="384" t="s">
        <v>719</v>
      </c>
      <c r="G1171" s="263">
        <v>636.68700000000001</v>
      </c>
      <c r="H1171" s="263">
        <v>1036.6590000000001</v>
      </c>
      <c r="I1171" s="263">
        <v>13181.334000000001</v>
      </c>
    </row>
    <row r="1172" spans="1:9">
      <c r="A1172" s="382" t="s">
        <v>944</v>
      </c>
      <c r="B1172" s="383">
        <v>2013</v>
      </c>
      <c r="C1172" s="384" t="s">
        <v>538</v>
      </c>
      <c r="D1172" s="384" t="s">
        <v>527</v>
      </c>
      <c r="E1172" s="384" t="s">
        <v>590</v>
      </c>
      <c r="F1172" s="384" t="s">
        <v>719</v>
      </c>
      <c r="G1172" s="263">
        <v>807.49199999999996</v>
      </c>
      <c r="H1172" s="263">
        <v>1021.0263</v>
      </c>
      <c r="I1172" s="263">
        <v>13904.865</v>
      </c>
    </row>
    <row r="1173" spans="1:9">
      <c r="A1173" s="382" t="s">
        <v>944</v>
      </c>
      <c r="B1173" s="383">
        <v>2014</v>
      </c>
      <c r="C1173" s="384" t="s">
        <v>538</v>
      </c>
      <c r="D1173" s="384" t="s">
        <v>527</v>
      </c>
      <c r="E1173" s="384" t="s">
        <v>590</v>
      </c>
      <c r="F1173" s="384" t="s">
        <v>719</v>
      </c>
      <c r="G1173" s="263">
        <v>944.69299999999998</v>
      </c>
      <c r="H1173" s="263">
        <v>951.81309999999996</v>
      </c>
      <c r="I1173" s="263">
        <v>14643.387000000001</v>
      </c>
    </row>
    <row r="1174" spans="1:9">
      <c r="A1174" s="382" t="s">
        <v>944</v>
      </c>
      <c r="B1174" s="383">
        <v>2015</v>
      </c>
      <c r="C1174" s="384" t="s">
        <v>538</v>
      </c>
      <c r="D1174" s="384" t="s">
        <v>527</v>
      </c>
      <c r="E1174" s="384" t="s">
        <v>590</v>
      </c>
      <c r="F1174" s="384" t="s">
        <v>719</v>
      </c>
      <c r="G1174" s="263">
        <v>802.37400000000002</v>
      </c>
      <c r="H1174" s="263">
        <v>1158.7859000000001</v>
      </c>
      <c r="I1174" s="263">
        <v>15225.493</v>
      </c>
    </row>
    <row r="1175" spans="1:9">
      <c r="A1175" s="382" t="s">
        <v>944</v>
      </c>
      <c r="B1175" s="383">
        <v>2016</v>
      </c>
      <c r="C1175" s="384" t="s">
        <v>538</v>
      </c>
      <c r="D1175" s="384" t="s">
        <v>527</v>
      </c>
      <c r="E1175" s="384" t="s">
        <v>590</v>
      </c>
      <c r="F1175" s="384" t="s">
        <v>719</v>
      </c>
      <c r="G1175" s="263">
        <v>1497.9390000000001</v>
      </c>
      <c r="H1175" s="263">
        <v>1437.7886000000001</v>
      </c>
      <c r="I1175" s="263">
        <v>15212.302</v>
      </c>
    </row>
    <row r="1176" spans="1:9">
      <c r="A1176" s="382" t="s">
        <v>944</v>
      </c>
      <c r="B1176" s="383">
        <v>2017</v>
      </c>
      <c r="C1176" s="384" t="s">
        <v>538</v>
      </c>
      <c r="D1176" s="384" t="s">
        <v>527</v>
      </c>
      <c r="E1176" s="384" t="s">
        <v>590</v>
      </c>
      <c r="F1176" s="384" t="s">
        <v>719</v>
      </c>
      <c r="G1176" s="263">
        <v>2098.6889999999999</v>
      </c>
      <c r="H1176" s="263">
        <v>1127.5565999999999</v>
      </c>
      <c r="I1176" s="263">
        <v>14391.375</v>
      </c>
    </row>
    <row r="1177" spans="1:9">
      <c r="A1177" s="382" t="s">
        <v>944</v>
      </c>
      <c r="B1177" s="383">
        <v>2018</v>
      </c>
      <c r="C1177" s="384" t="s">
        <v>538</v>
      </c>
      <c r="D1177" s="384" t="s">
        <v>527</v>
      </c>
      <c r="E1177" s="384" t="s">
        <v>590</v>
      </c>
      <c r="F1177" s="384" t="s">
        <v>719</v>
      </c>
      <c r="G1177" s="263">
        <v>1575.0909999999999</v>
      </c>
      <c r="H1177" s="263">
        <v>1565.6837</v>
      </c>
      <c r="I1177" s="263">
        <v>13621.302</v>
      </c>
    </row>
    <row r="1178" spans="1:9">
      <c r="A1178" s="382" t="s">
        <v>945</v>
      </c>
      <c r="B1178" s="383">
        <v>2009</v>
      </c>
      <c r="C1178" s="384" t="s">
        <v>946</v>
      </c>
      <c r="D1178" s="384" t="s">
        <v>524</v>
      </c>
      <c r="E1178" s="384" t="s">
        <v>932</v>
      </c>
      <c r="F1178" s="384" t="s">
        <v>712</v>
      </c>
      <c r="G1178" s="263">
        <v>320.5</v>
      </c>
      <c r="H1178" s="263">
        <v>321.34500000000003</v>
      </c>
      <c r="I1178" s="263">
        <v>5231.2</v>
      </c>
    </row>
    <row r="1179" spans="1:9">
      <c r="A1179" s="382" t="s">
        <v>945</v>
      </c>
      <c r="B1179" s="383">
        <v>2010</v>
      </c>
      <c r="C1179" s="384" t="s">
        <v>946</v>
      </c>
      <c r="D1179" s="384" t="s">
        <v>524</v>
      </c>
      <c r="E1179" s="384" t="s">
        <v>932</v>
      </c>
      <c r="F1179" s="384" t="s">
        <v>712</v>
      </c>
      <c r="G1179" s="263">
        <v>397.3</v>
      </c>
      <c r="H1179" s="263">
        <v>398.01499999999999</v>
      </c>
      <c r="I1179" s="263">
        <v>5882.4</v>
      </c>
    </row>
    <row r="1180" spans="1:9">
      <c r="A1180" s="382" t="s">
        <v>945</v>
      </c>
      <c r="B1180" s="383">
        <v>2011</v>
      </c>
      <c r="C1180" s="384" t="s">
        <v>946</v>
      </c>
      <c r="D1180" s="384" t="s">
        <v>524</v>
      </c>
      <c r="E1180" s="384" t="s">
        <v>932</v>
      </c>
      <c r="F1180" s="384" t="s">
        <v>712</v>
      </c>
      <c r="G1180" s="263">
        <v>488.3</v>
      </c>
      <c r="H1180" s="263">
        <v>488.88499999999999</v>
      </c>
      <c r="I1180" s="263">
        <v>6630.5</v>
      </c>
    </row>
    <row r="1181" spans="1:9">
      <c r="A1181" s="382" t="s">
        <v>945</v>
      </c>
      <c r="B1181" s="383">
        <v>2012</v>
      </c>
      <c r="C1181" s="384" t="s">
        <v>946</v>
      </c>
      <c r="D1181" s="384" t="s">
        <v>524</v>
      </c>
      <c r="E1181" s="384" t="s">
        <v>932</v>
      </c>
      <c r="F1181" s="384" t="s">
        <v>712</v>
      </c>
      <c r="G1181" s="263">
        <v>619.29999999999995</v>
      </c>
      <c r="H1181" s="263">
        <v>619.625</v>
      </c>
      <c r="I1181" s="263">
        <v>7394.5</v>
      </c>
    </row>
    <row r="1182" spans="1:9">
      <c r="A1182" s="382" t="s">
        <v>945</v>
      </c>
      <c r="B1182" s="383">
        <v>2013</v>
      </c>
      <c r="C1182" s="384" t="s">
        <v>946</v>
      </c>
      <c r="D1182" s="384" t="s">
        <v>524</v>
      </c>
      <c r="E1182" s="384" t="s">
        <v>932</v>
      </c>
      <c r="F1182" s="384" t="s">
        <v>712</v>
      </c>
      <c r="G1182" s="263">
        <v>596.70000000000005</v>
      </c>
      <c r="H1182" s="263">
        <v>597.02499999999998</v>
      </c>
      <c r="I1182" s="263">
        <v>7840.3</v>
      </c>
    </row>
    <row r="1183" spans="1:9">
      <c r="A1183" s="382" t="s">
        <v>945</v>
      </c>
      <c r="B1183" s="383">
        <v>2014</v>
      </c>
      <c r="C1183" s="384" t="s">
        <v>946</v>
      </c>
      <c r="D1183" s="384" t="s">
        <v>524</v>
      </c>
      <c r="E1183" s="384" t="s">
        <v>932</v>
      </c>
      <c r="F1183" s="384" t="s">
        <v>712</v>
      </c>
      <c r="G1183" s="263">
        <v>599.20000000000005</v>
      </c>
      <c r="H1183" s="263">
        <v>646.57500000000005</v>
      </c>
      <c r="I1183" s="263">
        <v>8602.2000000000007</v>
      </c>
    </row>
    <row r="1184" spans="1:9">
      <c r="A1184" s="382" t="s">
        <v>945</v>
      </c>
      <c r="B1184" s="383">
        <v>2015</v>
      </c>
      <c r="C1184" s="384" t="s">
        <v>946</v>
      </c>
      <c r="D1184" s="384" t="s">
        <v>524</v>
      </c>
      <c r="E1184" s="384" t="s">
        <v>932</v>
      </c>
      <c r="F1184" s="384" t="s">
        <v>712</v>
      </c>
      <c r="G1184" s="263">
        <v>282.39999999999998</v>
      </c>
      <c r="H1184" s="263">
        <v>594.46500000000003</v>
      </c>
      <c r="I1184" s="263">
        <v>15498.4</v>
      </c>
    </row>
    <row r="1185" spans="1:9">
      <c r="A1185" s="382" t="s">
        <v>945</v>
      </c>
      <c r="B1185" s="383">
        <v>2016</v>
      </c>
      <c r="C1185" s="384" t="s">
        <v>946</v>
      </c>
      <c r="D1185" s="384" t="s">
        <v>524</v>
      </c>
      <c r="E1185" s="384" t="s">
        <v>932</v>
      </c>
      <c r="F1185" s="384" t="s">
        <v>712</v>
      </c>
      <c r="G1185" s="263">
        <v>896.2</v>
      </c>
      <c r="H1185" s="263">
        <v>896.2</v>
      </c>
      <c r="I1185" s="263">
        <v>20719.2</v>
      </c>
    </row>
    <row r="1186" spans="1:9">
      <c r="A1186" s="382" t="s">
        <v>945</v>
      </c>
      <c r="B1186" s="383">
        <v>2017</v>
      </c>
      <c r="C1186" s="384" t="s">
        <v>946</v>
      </c>
      <c r="D1186" s="384" t="s">
        <v>524</v>
      </c>
      <c r="E1186" s="384" t="s">
        <v>932</v>
      </c>
      <c r="F1186" s="384" t="s">
        <v>712</v>
      </c>
      <c r="G1186" s="263">
        <v>1714.3</v>
      </c>
      <c r="H1186" s="263">
        <v>1142.8414</v>
      </c>
      <c r="I1186" s="263">
        <v>22245.5</v>
      </c>
    </row>
    <row r="1187" spans="1:9">
      <c r="A1187" s="382" t="s">
        <v>945</v>
      </c>
      <c r="B1187" s="383">
        <v>2018</v>
      </c>
      <c r="C1187" s="384" t="s">
        <v>946</v>
      </c>
      <c r="D1187" s="384" t="s">
        <v>524</v>
      </c>
      <c r="E1187" s="384" t="s">
        <v>932</v>
      </c>
      <c r="F1187" s="384" t="s">
        <v>712</v>
      </c>
      <c r="G1187" s="263">
        <v>-1590.8</v>
      </c>
      <c r="H1187" s="263">
        <v>1301.7</v>
      </c>
      <c r="I1187" s="263">
        <v>22823.3</v>
      </c>
    </row>
    <row r="1188" spans="1:9">
      <c r="A1188" s="382" t="s">
        <v>947</v>
      </c>
      <c r="B1188" s="383">
        <v>2009</v>
      </c>
      <c r="C1188" s="384" t="s">
        <v>948</v>
      </c>
      <c r="D1188" s="384" t="s">
        <v>6</v>
      </c>
      <c r="E1188" s="384" t="s">
        <v>840</v>
      </c>
      <c r="F1188" s="384" t="s">
        <v>712</v>
      </c>
      <c r="G1188" s="263">
        <v>356.43799999999999</v>
      </c>
      <c r="H1188" s="263">
        <v>418.75900000000001</v>
      </c>
      <c r="I1188" s="263">
        <v>5775.6890000000003</v>
      </c>
    </row>
    <row r="1189" spans="1:9">
      <c r="A1189" s="382" t="s">
        <v>947</v>
      </c>
      <c r="B1189" s="383">
        <v>2010</v>
      </c>
      <c r="C1189" s="384" t="s">
        <v>948</v>
      </c>
      <c r="D1189" s="384" t="s">
        <v>6</v>
      </c>
      <c r="E1189" s="384" t="s">
        <v>840</v>
      </c>
      <c r="F1189" s="384" t="s">
        <v>712</v>
      </c>
      <c r="G1189" s="263">
        <v>700.10400000000004</v>
      </c>
      <c r="H1189" s="263">
        <v>587.66930000000002</v>
      </c>
      <c r="I1189" s="263">
        <v>6109.5069999999996</v>
      </c>
    </row>
    <row r="1190" spans="1:9">
      <c r="A1190" s="382" t="s">
        <v>947</v>
      </c>
      <c r="B1190" s="383">
        <v>2011</v>
      </c>
      <c r="C1190" s="384" t="s">
        <v>948</v>
      </c>
      <c r="D1190" s="384" t="s">
        <v>6</v>
      </c>
      <c r="E1190" s="384" t="s">
        <v>840</v>
      </c>
      <c r="F1190" s="384" t="s">
        <v>712</v>
      </c>
      <c r="G1190" s="263">
        <v>895.24300000000005</v>
      </c>
      <c r="H1190" s="263">
        <v>745.84889999999996</v>
      </c>
      <c r="I1190" s="263">
        <v>7369.1540000000005</v>
      </c>
    </row>
    <row r="1191" spans="1:9">
      <c r="A1191" s="382" t="s">
        <v>947</v>
      </c>
      <c r="B1191" s="383">
        <v>2012</v>
      </c>
      <c r="C1191" s="384" t="s">
        <v>948</v>
      </c>
      <c r="D1191" s="384" t="s">
        <v>6</v>
      </c>
      <c r="E1191" s="384" t="s">
        <v>840</v>
      </c>
      <c r="F1191" s="384" t="s">
        <v>712</v>
      </c>
      <c r="G1191" s="263">
        <v>811.07</v>
      </c>
      <c r="H1191" s="263">
        <v>813.03520000000003</v>
      </c>
      <c r="I1191" s="263">
        <v>8104.3389999999999</v>
      </c>
    </row>
    <row r="1192" spans="1:9">
      <c r="A1192" s="382" t="s">
        <v>947</v>
      </c>
      <c r="B1192" s="383">
        <v>2013</v>
      </c>
      <c r="C1192" s="384" t="s">
        <v>948</v>
      </c>
      <c r="D1192" s="384" t="s">
        <v>6</v>
      </c>
      <c r="E1192" s="384" t="s">
        <v>840</v>
      </c>
      <c r="F1192" s="384" t="s">
        <v>712</v>
      </c>
      <c r="G1192" s="263">
        <v>1003.129</v>
      </c>
      <c r="H1192" s="263">
        <v>741.18169999999998</v>
      </c>
      <c r="I1192" s="263">
        <v>7155.0959999999995</v>
      </c>
    </row>
    <row r="1193" spans="1:9">
      <c r="A1193" s="382" t="s">
        <v>947</v>
      </c>
      <c r="B1193" s="383">
        <v>2014</v>
      </c>
      <c r="C1193" s="384" t="s">
        <v>948</v>
      </c>
      <c r="D1193" s="384" t="s">
        <v>6</v>
      </c>
      <c r="E1193" s="384" t="s">
        <v>840</v>
      </c>
      <c r="F1193" s="384" t="s">
        <v>712</v>
      </c>
      <c r="G1193" s="263">
        <v>775.23500000000001</v>
      </c>
      <c r="H1193" s="263">
        <v>792.66020000000003</v>
      </c>
      <c r="I1193" s="263">
        <v>7752.7280000000001</v>
      </c>
    </row>
    <row r="1194" spans="1:9">
      <c r="A1194" s="382" t="s">
        <v>947</v>
      </c>
      <c r="B1194" s="383">
        <v>2015</v>
      </c>
      <c r="C1194" s="384" t="s">
        <v>948</v>
      </c>
      <c r="D1194" s="384" t="s">
        <v>6</v>
      </c>
      <c r="E1194" s="384" t="s">
        <v>840</v>
      </c>
      <c r="F1194" s="384" t="s">
        <v>712</v>
      </c>
      <c r="G1194" s="263">
        <v>869.82899999999995</v>
      </c>
      <c r="H1194" s="263">
        <v>614.25059999999996</v>
      </c>
      <c r="I1194" s="263">
        <v>6956.3109999999997</v>
      </c>
    </row>
    <row r="1195" spans="1:9">
      <c r="A1195" s="382" t="s">
        <v>947</v>
      </c>
      <c r="B1195" s="383">
        <v>2016</v>
      </c>
      <c r="C1195" s="384" t="s">
        <v>948</v>
      </c>
      <c r="D1195" s="384" t="s">
        <v>6</v>
      </c>
      <c r="E1195" s="384" t="s">
        <v>840</v>
      </c>
      <c r="F1195" s="384" t="s">
        <v>712</v>
      </c>
      <c r="G1195" s="263">
        <v>508.892</v>
      </c>
      <c r="H1195" s="263">
        <v>467.29259999999999</v>
      </c>
      <c r="I1195" s="263">
        <v>6794.3419999999996</v>
      </c>
    </row>
    <row r="1196" spans="1:9">
      <c r="A1196" s="382" t="s">
        <v>947</v>
      </c>
      <c r="B1196" s="383">
        <v>2017</v>
      </c>
      <c r="C1196" s="384" t="s">
        <v>948</v>
      </c>
      <c r="D1196" s="384" t="s">
        <v>6</v>
      </c>
      <c r="E1196" s="384" t="s">
        <v>840</v>
      </c>
      <c r="F1196" s="384" t="s">
        <v>712</v>
      </c>
      <c r="G1196" s="263">
        <v>811.66499999999996</v>
      </c>
      <c r="H1196" s="263">
        <v>562.19600000000003</v>
      </c>
      <c r="I1196" s="263">
        <v>6820.8860000000004</v>
      </c>
    </row>
    <row r="1197" spans="1:9">
      <c r="A1197" s="382" t="s">
        <v>947</v>
      </c>
      <c r="B1197" s="383">
        <v>2018</v>
      </c>
      <c r="C1197" s="384" t="s">
        <v>948</v>
      </c>
      <c r="D1197" s="384" t="s">
        <v>6</v>
      </c>
      <c r="E1197" s="384" t="s">
        <v>840</v>
      </c>
      <c r="F1197" s="384" t="s">
        <v>712</v>
      </c>
      <c r="G1197" s="263">
        <v>570.26700000000005</v>
      </c>
      <c r="H1197" s="263">
        <v>656.21400000000006</v>
      </c>
      <c r="I1197" s="263">
        <v>6992.1180000000004</v>
      </c>
    </row>
    <row r="1198" spans="1:9">
      <c r="A1198" s="382" t="s">
        <v>949</v>
      </c>
      <c r="B1198" s="383">
        <v>2009</v>
      </c>
      <c r="C1198" s="384" t="s">
        <v>950</v>
      </c>
      <c r="D1198" s="384" t="s">
        <v>758</v>
      </c>
      <c r="E1198" s="384" t="s">
        <v>759</v>
      </c>
      <c r="F1198" s="384" t="s">
        <v>712</v>
      </c>
      <c r="G1198" s="263"/>
      <c r="H1198" s="263"/>
      <c r="I1198" s="263"/>
    </row>
    <row r="1199" spans="1:9">
      <c r="A1199" s="382" t="s">
        <v>949</v>
      </c>
      <c r="B1199" s="383">
        <v>2010</v>
      </c>
      <c r="C1199" s="384" t="s">
        <v>950</v>
      </c>
      <c r="D1199" s="384" t="s">
        <v>758</v>
      </c>
      <c r="E1199" s="384" t="s">
        <v>759</v>
      </c>
      <c r="F1199" s="384" t="s">
        <v>712</v>
      </c>
      <c r="G1199" s="263"/>
      <c r="H1199" s="263"/>
      <c r="I1199" s="263"/>
    </row>
    <row r="1200" spans="1:9">
      <c r="A1200" s="382" t="s">
        <v>949</v>
      </c>
      <c r="B1200" s="383">
        <v>2011</v>
      </c>
      <c r="C1200" s="384" t="s">
        <v>950</v>
      </c>
      <c r="D1200" s="384" t="s">
        <v>758</v>
      </c>
      <c r="E1200" s="384" t="s">
        <v>759</v>
      </c>
      <c r="F1200" s="384" t="s">
        <v>712</v>
      </c>
      <c r="G1200" s="263"/>
      <c r="H1200" s="263"/>
      <c r="I1200" s="263"/>
    </row>
    <row r="1201" spans="1:9">
      <c r="A1201" s="382" t="s">
        <v>949</v>
      </c>
      <c r="B1201" s="383">
        <v>2012</v>
      </c>
      <c r="C1201" s="384" t="s">
        <v>950</v>
      </c>
      <c r="D1201" s="384" t="s">
        <v>758</v>
      </c>
      <c r="E1201" s="384" t="s">
        <v>759</v>
      </c>
      <c r="F1201" s="384" t="s">
        <v>712</v>
      </c>
      <c r="G1201" s="263"/>
      <c r="H1201" s="263"/>
      <c r="I1201" s="263"/>
    </row>
    <row r="1202" spans="1:9">
      <c r="A1202" s="382" t="s">
        <v>949</v>
      </c>
      <c r="B1202" s="383">
        <v>2013</v>
      </c>
      <c r="C1202" s="384" t="s">
        <v>950</v>
      </c>
      <c r="D1202" s="384" t="s">
        <v>758</v>
      </c>
      <c r="E1202" s="384" t="s">
        <v>759</v>
      </c>
      <c r="F1202" s="384" t="s">
        <v>712</v>
      </c>
      <c r="G1202" s="263"/>
      <c r="H1202" s="263"/>
      <c r="I1202" s="263"/>
    </row>
    <row r="1203" spans="1:9">
      <c r="A1203" s="382" t="s">
        <v>949</v>
      </c>
      <c r="B1203" s="383">
        <v>2014</v>
      </c>
      <c r="C1203" s="384" t="s">
        <v>950</v>
      </c>
      <c r="D1203" s="384" t="s">
        <v>758</v>
      </c>
      <c r="E1203" s="384" t="s">
        <v>759</v>
      </c>
      <c r="F1203" s="384" t="s">
        <v>712</v>
      </c>
      <c r="G1203" s="263"/>
      <c r="H1203" s="263"/>
      <c r="I1203" s="263"/>
    </row>
    <row r="1204" spans="1:9">
      <c r="A1204" s="382" t="s">
        <v>949</v>
      </c>
      <c r="B1204" s="383">
        <v>2015</v>
      </c>
      <c r="C1204" s="384" t="s">
        <v>950</v>
      </c>
      <c r="D1204" s="384" t="s">
        <v>758</v>
      </c>
      <c r="E1204" s="384" t="s">
        <v>759</v>
      </c>
      <c r="F1204" s="384" t="s">
        <v>712</v>
      </c>
      <c r="G1204" s="263"/>
      <c r="H1204" s="263"/>
      <c r="I1204" s="263"/>
    </row>
    <row r="1205" spans="1:9">
      <c r="A1205" s="382" t="s">
        <v>949</v>
      </c>
      <c r="B1205" s="383">
        <v>2016</v>
      </c>
      <c r="C1205" s="384" t="s">
        <v>950</v>
      </c>
      <c r="D1205" s="384" t="s">
        <v>758</v>
      </c>
      <c r="E1205" s="384" t="s">
        <v>759</v>
      </c>
      <c r="F1205" s="384" t="s">
        <v>712</v>
      </c>
      <c r="G1205" s="263">
        <v>1074</v>
      </c>
      <c r="H1205" s="263">
        <v>2400.65</v>
      </c>
      <c r="I1205" s="263">
        <v>36261</v>
      </c>
    </row>
    <row r="1206" spans="1:9">
      <c r="A1206" s="382" t="s">
        <v>949</v>
      </c>
      <c r="B1206" s="383">
        <v>2017</v>
      </c>
      <c r="C1206" s="384" t="s">
        <v>950</v>
      </c>
      <c r="D1206" s="384" t="s">
        <v>758</v>
      </c>
      <c r="E1206" s="384" t="s">
        <v>759</v>
      </c>
      <c r="F1206" s="384" t="s">
        <v>712</v>
      </c>
      <c r="G1206" s="263">
        <v>-672</v>
      </c>
      <c r="H1206" s="263">
        <v>1575.7</v>
      </c>
      <c r="I1206" s="263">
        <v>44772</v>
      </c>
    </row>
    <row r="1207" spans="1:9">
      <c r="A1207" s="382" t="s">
        <v>949</v>
      </c>
      <c r="B1207" s="383">
        <v>2018</v>
      </c>
      <c r="C1207" s="384" t="s">
        <v>950</v>
      </c>
      <c r="D1207" s="384" t="s">
        <v>758</v>
      </c>
      <c r="E1207" s="384" t="s">
        <v>759</v>
      </c>
      <c r="F1207" s="384" t="s">
        <v>712</v>
      </c>
      <c r="G1207" s="263">
        <v>2982</v>
      </c>
      <c r="H1207" s="263">
        <v>3986.88</v>
      </c>
      <c r="I1207" s="263">
        <v>49852</v>
      </c>
    </row>
    <row r="1208" spans="1:9">
      <c r="A1208" s="382" t="s">
        <v>951</v>
      </c>
      <c r="B1208" s="383">
        <v>2009</v>
      </c>
      <c r="C1208" s="384" t="s">
        <v>952</v>
      </c>
      <c r="D1208" s="384" t="s">
        <v>524</v>
      </c>
      <c r="E1208" s="384" t="s">
        <v>588</v>
      </c>
      <c r="F1208" s="384" t="s">
        <v>712</v>
      </c>
      <c r="G1208" s="263">
        <v>372.2</v>
      </c>
      <c r="H1208" s="263">
        <v>380.25</v>
      </c>
      <c r="I1208" s="263">
        <v>7217.5</v>
      </c>
    </row>
    <row r="1209" spans="1:9">
      <c r="A1209" s="382" t="s">
        <v>951</v>
      </c>
      <c r="B1209" s="383">
        <v>2010</v>
      </c>
      <c r="C1209" s="384" t="s">
        <v>952</v>
      </c>
      <c r="D1209" s="384" t="s">
        <v>524</v>
      </c>
      <c r="E1209" s="384" t="s">
        <v>588</v>
      </c>
      <c r="F1209" s="384" t="s">
        <v>712</v>
      </c>
      <c r="G1209" s="263">
        <v>404.5</v>
      </c>
      <c r="H1209" s="263">
        <v>411.03</v>
      </c>
      <c r="I1209" s="263">
        <v>7113.1</v>
      </c>
    </row>
    <row r="1210" spans="1:9">
      <c r="A1210" s="382" t="s">
        <v>951</v>
      </c>
      <c r="B1210" s="383">
        <v>2011</v>
      </c>
      <c r="C1210" s="384" t="s">
        <v>952</v>
      </c>
      <c r="D1210" s="384" t="s">
        <v>524</v>
      </c>
      <c r="E1210" s="384" t="s">
        <v>588</v>
      </c>
      <c r="F1210" s="384" t="s">
        <v>712</v>
      </c>
      <c r="G1210" s="263">
        <v>476.3</v>
      </c>
      <c r="H1210" s="263">
        <v>481.755</v>
      </c>
      <c r="I1210" s="263">
        <v>7500.2</v>
      </c>
    </row>
    <row r="1211" spans="1:9">
      <c r="A1211" s="382" t="s">
        <v>951</v>
      </c>
      <c r="B1211" s="383">
        <v>2012</v>
      </c>
      <c r="C1211" s="384" t="s">
        <v>952</v>
      </c>
      <c r="D1211" s="384" t="s">
        <v>524</v>
      </c>
      <c r="E1211" s="384" t="s">
        <v>588</v>
      </c>
      <c r="F1211" s="384" t="s">
        <v>712</v>
      </c>
      <c r="G1211" s="263">
        <v>475.5</v>
      </c>
      <c r="H1211" s="263">
        <v>476.8</v>
      </c>
      <c r="I1211" s="263">
        <v>7998.7</v>
      </c>
    </row>
    <row r="1212" spans="1:9">
      <c r="A1212" s="382" t="s">
        <v>951</v>
      </c>
      <c r="B1212" s="383">
        <v>2013</v>
      </c>
      <c r="C1212" s="384" t="s">
        <v>952</v>
      </c>
      <c r="D1212" s="384" t="s">
        <v>524</v>
      </c>
      <c r="E1212" s="384" t="s">
        <v>588</v>
      </c>
      <c r="F1212" s="384" t="s">
        <v>712</v>
      </c>
      <c r="G1212" s="263">
        <v>411.9</v>
      </c>
      <c r="H1212" s="263">
        <v>250</v>
      </c>
      <c r="I1212" s="263">
        <v>5921</v>
      </c>
    </row>
    <row r="1213" spans="1:9">
      <c r="A1213" s="382" t="s">
        <v>951</v>
      </c>
      <c r="B1213" s="383">
        <v>2014</v>
      </c>
      <c r="C1213" s="384" t="s">
        <v>952</v>
      </c>
      <c r="D1213" s="384" t="s">
        <v>524</v>
      </c>
      <c r="E1213" s="384" t="s">
        <v>588</v>
      </c>
      <c r="F1213" s="384" t="s">
        <v>712</v>
      </c>
      <c r="G1213" s="263">
        <v>286.2</v>
      </c>
      <c r="H1213" s="263">
        <v>230.596</v>
      </c>
      <c r="I1213" s="263">
        <v>6285.6</v>
      </c>
    </row>
    <row r="1214" spans="1:9">
      <c r="A1214" s="382" t="s">
        <v>951</v>
      </c>
      <c r="B1214" s="383">
        <v>2015</v>
      </c>
      <c r="C1214" s="384" t="s">
        <v>952</v>
      </c>
      <c r="D1214" s="384" t="s">
        <v>524</v>
      </c>
      <c r="E1214" s="384" t="s">
        <v>588</v>
      </c>
      <c r="F1214" s="384" t="s">
        <v>712</v>
      </c>
      <c r="G1214" s="263">
        <v>709.5</v>
      </c>
      <c r="H1214" s="263">
        <v>236.76499999999999</v>
      </c>
      <c r="I1214" s="263">
        <v>6764</v>
      </c>
    </row>
    <row r="1215" spans="1:9">
      <c r="A1215" s="382" t="s">
        <v>951</v>
      </c>
      <c r="B1215" s="383">
        <v>2016</v>
      </c>
      <c r="C1215" s="384" t="s">
        <v>952</v>
      </c>
      <c r="D1215" s="384" t="s">
        <v>524</v>
      </c>
      <c r="E1215" s="384" t="s">
        <v>588</v>
      </c>
      <c r="F1215" s="384" t="s">
        <v>712</v>
      </c>
      <c r="G1215" s="263">
        <v>375</v>
      </c>
      <c r="H1215" s="263">
        <v>460.44499999999999</v>
      </c>
      <c r="I1215" s="263">
        <v>6933.5</v>
      </c>
    </row>
    <row r="1216" spans="1:9">
      <c r="A1216" s="382" t="s">
        <v>951</v>
      </c>
      <c r="B1216" s="383">
        <v>2017</v>
      </c>
      <c r="C1216" s="384" t="s">
        <v>952</v>
      </c>
      <c r="D1216" s="384" t="s">
        <v>524</v>
      </c>
      <c r="E1216" s="384" t="s">
        <v>588</v>
      </c>
      <c r="F1216" s="384" t="s">
        <v>712</v>
      </c>
      <c r="G1216" s="263">
        <v>479.1</v>
      </c>
      <c r="H1216" s="263">
        <v>500.84</v>
      </c>
      <c r="I1216" s="263">
        <v>7170.2</v>
      </c>
    </row>
    <row r="1217" spans="1:9">
      <c r="A1217" s="382" t="s">
        <v>951</v>
      </c>
      <c r="B1217" s="383">
        <v>2018</v>
      </c>
      <c r="C1217" s="384" t="s">
        <v>952</v>
      </c>
      <c r="D1217" s="384" t="s">
        <v>524</v>
      </c>
      <c r="E1217" s="384" t="s">
        <v>588</v>
      </c>
      <c r="F1217" s="384" t="s">
        <v>712</v>
      </c>
      <c r="G1217" s="263">
        <v>596</v>
      </c>
      <c r="H1217" s="263">
        <v>608.60860000000002</v>
      </c>
      <c r="I1217" s="263">
        <v>8080.1</v>
      </c>
    </row>
    <row r="1218" spans="1:9">
      <c r="A1218" s="382" t="s">
        <v>951</v>
      </c>
      <c r="B1218" s="383">
        <v>2019</v>
      </c>
      <c r="C1218" s="384" t="s">
        <v>952</v>
      </c>
      <c r="D1218" s="384" t="s">
        <v>524</v>
      </c>
      <c r="E1218" s="384" t="s">
        <v>588</v>
      </c>
      <c r="F1218" s="384" t="s">
        <v>712</v>
      </c>
      <c r="G1218" s="263">
        <v>713.4</v>
      </c>
      <c r="H1218" s="263">
        <v>729.20500000000004</v>
      </c>
      <c r="I1218" s="263">
        <v>8510.4</v>
      </c>
    </row>
    <row r="1219" spans="1:9">
      <c r="A1219" s="382" t="s">
        <v>953</v>
      </c>
      <c r="B1219" s="383">
        <v>2009</v>
      </c>
      <c r="C1219" s="384" t="s">
        <v>954</v>
      </c>
      <c r="D1219" s="384" t="s">
        <v>451</v>
      </c>
      <c r="E1219" s="384" t="s">
        <v>746</v>
      </c>
      <c r="F1219" s="384" t="s">
        <v>712</v>
      </c>
      <c r="G1219" s="263">
        <v>532</v>
      </c>
      <c r="H1219" s="263">
        <v>519</v>
      </c>
      <c r="I1219" s="263">
        <v>8014</v>
      </c>
    </row>
    <row r="1220" spans="1:9">
      <c r="A1220" s="382" t="s">
        <v>953</v>
      </c>
      <c r="B1220" s="383">
        <v>2010</v>
      </c>
      <c r="C1220" s="384" t="s">
        <v>954</v>
      </c>
      <c r="D1220" s="384" t="s">
        <v>451</v>
      </c>
      <c r="E1220" s="384" t="s">
        <v>746</v>
      </c>
      <c r="F1220" s="384" t="s">
        <v>712</v>
      </c>
      <c r="G1220" s="263">
        <v>630</v>
      </c>
      <c r="H1220" s="263">
        <v>600</v>
      </c>
      <c r="I1220" s="263">
        <v>8557</v>
      </c>
    </row>
    <row r="1221" spans="1:9">
      <c r="A1221" s="382" t="s">
        <v>953</v>
      </c>
      <c r="B1221" s="383">
        <v>2011</v>
      </c>
      <c r="C1221" s="384" t="s">
        <v>954</v>
      </c>
      <c r="D1221" s="384" t="s">
        <v>451</v>
      </c>
      <c r="E1221" s="384" t="s">
        <v>746</v>
      </c>
      <c r="F1221" s="384" t="s">
        <v>712</v>
      </c>
      <c r="G1221" s="263">
        <v>711</v>
      </c>
      <c r="H1221" s="263">
        <v>628</v>
      </c>
      <c r="I1221" s="263">
        <v>8858</v>
      </c>
    </row>
    <row r="1222" spans="1:9">
      <c r="A1222" s="382" t="s">
        <v>953</v>
      </c>
      <c r="B1222" s="383">
        <v>2012</v>
      </c>
      <c r="C1222" s="384" t="s">
        <v>954</v>
      </c>
      <c r="D1222" s="384" t="s">
        <v>451</v>
      </c>
      <c r="E1222" s="384" t="s">
        <v>746</v>
      </c>
      <c r="F1222" s="384" t="s">
        <v>712</v>
      </c>
      <c r="G1222" s="263">
        <v>610</v>
      </c>
      <c r="H1222" s="263">
        <v>676</v>
      </c>
      <c r="I1222" s="263">
        <v>8791</v>
      </c>
    </row>
    <row r="1223" spans="1:9">
      <c r="A1223" s="382" t="s">
        <v>953</v>
      </c>
      <c r="B1223" s="383">
        <v>2013</v>
      </c>
      <c r="C1223" s="384" t="s">
        <v>954</v>
      </c>
      <c r="D1223" s="384" t="s">
        <v>451</v>
      </c>
      <c r="E1223" s="384" t="s">
        <v>746</v>
      </c>
      <c r="F1223" s="384" t="s">
        <v>712</v>
      </c>
      <c r="G1223" s="263">
        <v>661</v>
      </c>
      <c r="H1223" s="263">
        <v>711</v>
      </c>
      <c r="I1223" s="263">
        <v>9661</v>
      </c>
    </row>
    <row r="1224" spans="1:9">
      <c r="A1224" s="382" t="s">
        <v>953</v>
      </c>
      <c r="B1224" s="383">
        <v>2014</v>
      </c>
      <c r="C1224" s="384" t="s">
        <v>954</v>
      </c>
      <c r="D1224" s="384" t="s">
        <v>451</v>
      </c>
      <c r="E1224" s="384" t="s">
        <v>746</v>
      </c>
      <c r="F1224" s="384" t="s">
        <v>712</v>
      </c>
      <c r="G1224" s="263">
        <v>905</v>
      </c>
      <c r="H1224" s="263">
        <v>893</v>
      </c>
      <c r="I1224" s="263">
        <v>12301</v>
      </c>
    </row>
    <row r="1225" spans="1:9">
      <c r="A1225" s="382" t="s">
        <v>953</v>
      </c>
      <c r="B1225" s="383">
        <v>2015</v>
      </c>
      <c r="C1225" s="384" t="s">
        <v>954</v>
      </c>
      <c r="D1225" s="384" t="s">
        <v>451</v>
      </c>
      <c r="E1225" s="384" t="s">
        <v>746</v>
      </c>
      <c r="F1225" s="384" t="s">
        <v>712</v>
      </c>
      <c r="G1225" s="263">
        <v>727</v>
      </c>
      <c r="H1225" s="263">
        <v>873</v>
      </c>
      <c r="I1225" s="263">
        <v>10337</v>
      </c>
    </row>
    <row r="1226" spans="1:9">
      <c r="A1226" s="382" t="s">
        <v>953</v>
      </c>
      <c r="B1226" s="383">
        <v>2016</v>
      </c>
      <c r="C1226" s="384" t="s">
        <v>954</v>
      </c>
      <c r="D1226" s="384" t="s">
        <v>451</v>
      </c>
      <c r="E1226" s="384" t="s">
        <v>746</v>
      </c>
      <c r="F1226" s="384" t="s">
        <v>712</v>
      </c>
      <c r="G1226" s="263">
        <v>868</v>
      </c>
      <c r="H1226" s="263">
        <v>955</v>
      </c>
      <c r="I1226" s="263">
        <v>10630</v>
      </c>
    </row>
    <row r="1227" spans="1:9">
      <c r="A1227" s="382" t="s">
        <v>953</v>
      </c>
      <c r="B1227" s="383">
        <v>2017</v>
      </c>
      <c r="C1227" s="384" t="s">
        <v>954</v>
      </c>
      <c r="D1227" s="384" t="s">
        <v>451</v>
      </c>
      <c r="E1227" s="384" t="s">
        <v>746</v>
      </c>
      <c r="F1227" s="384" t="s">
        <v>712</v>
      </c>
      <c r="G1227" s="263">
        <v>1134</v>
      </c>
      <c r="H1227" s="263">
        <v>1042</v>
      </c>
      <c r="I1227" s="263">
        <v>12607</v>
      </c>
    </row>
    <row r="1228" spans="1:9">
      <c r="A1228" s="382" t="s">
        <v>953</v>
      </c>
      <c r="B1228" s="383">
        <v>2018</v>
      </c>
      <c r="C1228" s="384" t="s">
        <v>954</v>
      </c>
      <c r="D1228" s="384" t="s">
        <v>451</v>
      </c>
      <c r="E1228" s="384" t="s">
        <v>746</v>
      </c>
      <c r="F1228" s="384" t="s">
        <v>712</v>
      </c>
      <c r="G1228" s="263">
        <v>1120</v>
      </c>
      <c r="H1228" s="263">
        <v>1157.01</v>
      </c>
      <c r="I1228" s="263">
        <v>14212</v>
      </c>
    </row>
    <row r="1229" spans="1:9">
      <c r="A1229" s="382" t="s">
        <v>955</v>
      </c>
      <c r="B1229" s="383">
        <v>2009</v>
      </c>
      <c r="C1229" s="384" t="s">
        <v>956</v>
      </c>
      <c r="D1229" s="384" t="s">
        <v>451</v>
      </c>
      <c r="E1229" s="384" t="s">
        <v>749</v>
      </c>
      <c r="F1229" s="384" t="s">
        <v>712</v>
      </c>
      <c r="G1229" s="263">
        <v>1075</v>
      </c>
      <c r="H1229" s="263">
        <v>1523</v>
      </c>
      <c r="I1229" s="263">
        <v>12731</v>
      </c>
    </row>
    <row r="1230" spans="1:9">
      <c r="A1230" s="382" t="s">
        <v>955</v>
      </c>
      <c r="B1230" s="383">
        <v>2010</v>
      </c>
      <c r="C1230" s="384" t="s">
        <v>956</v>
      </c>
      <c r="D1230" s="384" t="s">
        <v>451</v>
      </c>
      <c r="E1230" s="384" t="s">
        <v>749</v>
      </c>
      <c r="F1230" s="384" t="s">
        <v>712</v>
      </c>
      <c r="G1230" s="263">
        <v>1320</v>
      </c>
      <c r="H1230" s="263">
        <v>1320</v>
      </c>
      <c r="I1230" s="263">
        <v>14272</v>
      </c>
    </row>
    <row r="1231" spans="1:9">
      <c r="A1231" s="382" t="s">
        <v>955</v>
      </c>
      <c r="B1231" s="383">
        <v>2011</v>
      </c>
      <c r="C1231" s="384" t="s">
        <v>956</v>
      </c>
      <c r="D1231" s="384" t="s">
        <v>451</v>
      </c>
      <c r="E1231" s="384" t="s">
        <v>749</v>
      </c>
      <c r="F1231" s="384" t="s">
        <v>712</v>
      </c>
      <c r="G1231" s="263">
        <v>1706</v>
      </c>
      <c r="H1231" s="263">
        <v>1706</v>
      </c>
      <c r="I1231" s="263">
        <v>14529</v>
      </c>
    </row>
    <row r="1232" spans="1:9">
      <c r="A1232" s="382" t="s">
        <v>955</v>
      </c>
      <c r="B1232" s="383">
        <v>2012</v>
      </c>
      <c r="C1232" s="384" t="s">
        <v>956</v>
      </c>
      <c r="D1232" s="384" t="s">
        <v>451</v>
      </c>
      <c r="E1232" s="384" t="s">
        <v>749</v>
      </c>
      <c r="F1232" s="384" t="s">
        <v>712</v>
      </c>
      <c r="G1232" s="263">
        <v>1768</v>
      </c>
      <c r="H1232" s="263">
        <v>2510.6</v>
      </c>
      <c r="I1232" s="263">
        <v>19624</v>
      </c>
    </row>
    <row r="1233" spans="1:9">
      <c r="A1233" s="382" t="s">
        <v>955</v>
      </c>
      <c r="B1233" s="383">
        <v>2013</v>
      </c>
      <c r="C1233" s="384" t="s">
        <v>956</v>
      </c>
      <c r="D1233" s="384" t="s">
        <v>451</v>
      </c>
      <c r="E1233" s="384" t="s">
        <v>749</v>
      </c>
      <c r="F1233" s="384" t="s">
        <v>712</v>
      </c>
      <c r="G1233" s="263">
        <v>2665</v>
      </c>
      <c r="H1233" s="263">
        <v>2989</v>
      </c>
      <c r="I1233" s="263">
        <v>22756</v>
      </c>
    </row>
    <row r="1234" spans="1:9">
      <c r="A1234" s="382" t="s">
        <v>955</v>
      </c>
      <c r="B1234" s="383">
        <v>2014</v>
      </c>
      <c r="C1234" s="384" t="s">
        <v>956</v>
      </c>
      <c r="D1234" s="384" t="s">
        <v>451</v>
      </c>
      <c r="E1234" s="384" t="s">
        <v>749</v>
      </c>
      <c r="F1234" s="384" t="s">
        <v>712</v>
      </c>
      <c r="G1234" s="263">
        <v>1883</v>
      </c>
      <c r="H1234" s="263">
        <v>3303.12</v>
      </c>
      <c r="I1234" s="263">
        <v>22509</v>
      </c>
    </row>
    <row r="1235" spans="1:9">
      <c r="A1235" s="382" t="s">
        <v>955</v>
      </c>
      <c r="B1235" s="383">
        <v>2015</v>
      </c>
      <c r="C1235" s="384" t="s">
        <v>956</v>
      </c>
      <c r="D1235" s="384" t="s">
        <v>451</v>
      </c>
      <c r="E1235" s="384" t="s">
        <v>749</v>
      </c>
      <c r="F1235" s="384" t="s">
        <v>712</v>
      </c>
      <c r="G1235" s="263">
        <v>2816</v>
      </c>
      <c r="H1235" s="263">
        <v>2902</v>
      </c>
      <c r="I1235" s="263">
        <v>22371</v>
      </c>
    </row>
    <row r="1236" spans="1:9">
      <c r="A1236" s="382" t="s">
        <v>955</v>
      </c>
      <c r="B1236" s="383">
        <v>2016</v>
      </c>
      <c r="C1236" s="384" t="s">
        <v>956</v>
      </c>
      <c r="D1236" s="384" t="s">
        <v>451</v>
      </c>
      <c r="E1236" s="384" t="s">
        <v>749</v>
      </c>
      <c r="F1236" s="384" t="s">
        <v>712</v>
      </c>
      <c r="G1236" s="263">
        <v>2152</v>
      </c>
      <c r="H1236" s="263">
        <v>2973.45</v>
      </c>
      <c r="I1236" s="263">
        <v>22743</v>
      </c>
    </row>
    <row r="1237" spans="1:9">
      <c r="A1237" s="382" t="s">
        <v>955</v>
      </c>
      <c r="B1237" s="383">
        <v>2017</v>
      </c>
      <c r="C1237" s="384" t="s">
        <v>956</v>
      </c>
      <c r="D1237" s="384" t="s">
        <v>451</v>
      </c>
      <c r="E1237" s="384" t="s">
        <v>749</v>
      </c>
      <c r="F1237" s="384" t="s">
        <v>712</v>
      </c>
      <c r="G1237" s="263">
        <v>3059</v>
      </c>
      <c r="H1237" s="263">
        <v>3180.8</v>
      </c>
      <c r="I1237" s="263">
        <v>23565</v>
      </c>
    </row>
    <row r="1238" spans="1:9">
      <c r="A1238" s="382" t="s">
        <v>955</v>
      </c>
      <c r="B1238" s="383">
        <v>2018</v>
      </c>
      <c r="C1238" s="384" t="s">
        <v>956</v>
      </c>
      <c r="D1238" s="384" t="s">
        <v>451</v>
      </c>
      <c r="E1238" s="384" t="s">
        <v>749</v>
      </c>
      <c r="F1238" s="384" t="s">
        <v>712</v>
      </c>
      <c r="G1238" s="263">
        <v>2666</v>
      </c>
      <c r="H1238" s="263">
        <v>3339</v>
      </c>
      <c r="I1238" s="263">
        <v>24521</v>
      </c>
    </row>
    <row r="1239" spans="1:9">
      <c r="A1239" s="382" t="s">
        <v>957</v>
      </c>
      <c r="B1239" s="383">
        <v>2009</v>
      </c>
      <c r="C1239" s="384" t="s">
        <v>958</v>
      </c>
      <c r="D1239" s="384" t="s">
        <v>521</v>
      </c>
      <c r="E1239" s="384" t="s">
        <v>724</v>
      </c>
      <c r="F1239" s="384" t="s">
        <v>712</v>
      </c>
      <c r="G1239" s="263">
        <v>422.68400000000003</v>
      </c>
      <c r="H1239" s="263">
        <v>422.13200000000001</v>
      </c>
      <c r="I1239" s="263">
        <v>6100.6480000000001</v>
      </c>
    </row>
    <row r="1240" spans="1:9">
      <c r="A1240" s="382" t="s">
        <v>957</v>
      </c>
      <c r="B1240" s="383">
        <v>2010</v>
      </c>
      <c r="C1240" s="384" t="s">
        <v>958</v>
      </c>
      <c r="D1240" s="384" t="s">
        <v>521</v>
      </c>
      <c r="E1240" s="384" t="s">
        <v>724</v>
      </c>
      <c r="F1240" s="384" t="s">
        <v>712</v>
      </c>
      <c r="G1240" s="263">
        <v>405.68299999999999</v>
      </c>
      <c r="H1240" s="263">
        <v>449.28899999999999</v>
      </c>
      <c r="I1240" s="263">
        <v>6219.61</v>
      </c>
    </row>
    <row r="1241" spans="1:9">
      <c r="A1241" s="382" t="s">
        <v>957</v>
      </c>
      <c r="B1241" s="383">
        <v>2011</v>
      </c>
      <c r="C1241" s="384" t="s">
        <v>958</v>
      </c>
      <c r="D1241" s="384" t="s">
        <v>521</v>
      </c>
      <c r="E1241" s="384" t="s">
        <v>724</v>
      </c>
      <c r="F1241" s="384" t="s">
        <v>712</v>
      </c>
      <c r="G1241" s="263">
        <v>478.00099999999998</v>
      </c>
      <c r="H1241" s="263">
        <v>524.36699999999996</v>
      </c>
      <c r="I1241" s="263">
        <v>6731.8059999999996</v>
      </c>
    </row>
    <row r="1242" spans="1:9">
      <c r="A1242" s="382" t="s">
        <v>957</v>
      </c>
      <c r="B1242" s="383">
        <v>2012</v>
      </c>
      <c r="C1242" s="384" t="s">
        <v>958</v>
      </c>
      <c r="D1242" s="384" t="s">
        <v>521</v>
      </c>
      <c r="E1242" s="384" t="s">
        <v>724</v>
      </c>
      <c r="F1242" s="384" t="s">
        <v>712</v>
      </c>
      <c r="G1242" s="263">
        <v>536.01700000000005</v>
      </c>
      <c r="H1242" s="263">
        <v>612.56799999999998</v>
      </c>
      <c r="I1242" s="263">
        <v>8186.28</v>
      </c>
    </row>
    <row r="1243" spans="1:9">
      <c r="A1243" s="382" t="s">
        <v>957</v>
      </c>
      <c r="B1243" s="383">
        <v>2013</v>
      </c>
      <c r="C1243" s="384" t="s">
        <v>958</v>
      </c>
      <c r="D1243" s="384" t="s">
        <v>521</v>
      </c>
      <c r="E1243" s="384" t="s">
        <v>724</v>
      </c>
      <c r="F1243" s="384" t="s">
        <v>712</v>
      </c>
      <c r="G1243" s="263">
        <v>633.44600000000003</v>
      </c>
      <c r="H1243" s="263">
        <v>817.09299999999996</v>
      </c>
      <c r="I1243" s="263">
        <v>11764.05</v>
      </c>
    </row>
    <row r="1244" spans="1:9">
      <c r="A1244" s="382" t="s">
        <v>957</v>
      </c>
      <c r="B1244" s="383">
        <v>2014</v>
      </c>
      <c r="C1244" s="384" t="s">
        <v>958</v>
      </c>
      <c r="D1244" s="384" t="s">
        <v>521</v>
      </c>
      <c r="E1244" s="384" t="s">
        <v>724</v>
      </c>
      <c r="F1244" s="384" t="s">
        <v>712</v>
      </c>
      <c r="G1244" s="263">
        <v>723.11400000000003</v>
      </c>
      <c r="H1244" s="263">
        <v>801.65440000000001</v>
      </c>
      <c r="I1244" s="263">
        <v>12795.106</v>
      </c>
    </row>
    <row r="1245" spans="1:9">
      <c r="A1245" s="382" t="s">
        <v>957</v>
      </c>
      <c r="B1245" s="383">
        <v>2015</v>
      </c>
      <c r="C1245" s="384" t="s">
        <v>958</v>
      </c>
      <c r="D1245" s="384" t="s">
        <v>521</v>
      </c>
      <c r="E1245" s="384" t="s">
        <v>724</v>
      </c>
      <c r="F1245" s="384" t="s">
        <v>712</v>
      </c>
      <c r="G1245" s="263">
        <v>269.73200000000003</v>
      </c>
      <c r="H1245" s="263">
        <v>680.26179999999999</v>
      </c>
      <c r="I1245" s="263">
        <v>9982.2450000000008</v>
      </c>
    </row>
    <row r="1246" spans="1:9">
      <c r="A1246" s="382" t="s">
        <v>957</v>
      </c>
      <c r="B1246" s="383">
        <v>2016</v>
      </c>
      <c r="C1246" s="384" t="s">
        <v>958</v>
      </c>
      <c r="D1246" s="384" t="s">
        <v>521</v>
      </c>
      <c r="E1246" s="384" t="s">
        <v>724</v>
      </c>
      <c r="F1246" s="384" t="s">
        <v>712</v>
      </c>
      <c r="G1246" s="263">
        <v>879.87400000000002</v>
      </c>
      <c r="H1246" s="263">
        <v>835.1259</v>
      </c>
      <c r="I1246" s="263">
        <v>10707.467000000001</v>
      </c>
    </row>
    <row r="1247" spans="1:9">
      <c r="A1247" s="382" t="s">
        <v>957</v>
      </c>
      <c r="B1247" s="383">
        <v>2017</v>
      </c>
      <c r="C1247" s="384" t="s">
        <v>958</v>
      </c>
      <c r="D1247" s="384" t="s">
        <v>521</v>
      </c>
      <c r="E1247" s="384" t="s">
        <v>724</v>
      </c>
      <c r="F1247" s="384" t="s">
        <v>712</v>
      </c>
      <c r="G1247" s="263">
        <v>663.61800000000005</v>
      </c>
      <c r="H1247" s="263">
        <v>644.80349999999999</v>
      </c>
      <c r="I1247" s="263">
        <v>10876.634</v>
      </c>
    </row>
    <row r="1248" spans="1:9">
      <c r="A1248" s="382" t="s">
        <v>957</v>
      </c>
      <c r="B1248" s="383">
        <v>2018</v>
      </c>
      <c r="C1248" s="384" t="s">
        <v>958</v>
      </c>
      <c r="D1248" s="384" t="s">
        <v>521</v>
      </c>
      <c r="E1248" s="384" t="s">
        <v>724</v>
      </c>
      <c r="F1248" s="384" t="s">
        <v>712</v>
      </c>
      <c r="G1248" s="263">
        <v>159.39400000000001</v>
      </c>
      <c r="H1248" s="263">
        <v>608.05999999999995</v>
      </c>
      <c r="I1248" s="263">
        <v>11404.851000000001</v>
      </c>
    </row>
    <row r="1249" spans="1:9">
      <c r="A1249" s="382" t="s">
        <v>959</v>
      </c>
      <c r="B1249" s="383">
        <v>2009</v>
      </c>
      <c r="C1249" s="384" t="s">
        <v>960</v>
      </c>
      <c r="D1249" s="384" t="s">
        <v>545</v>
      </c>
      <c r="E1249" s="384" t="s">
        <v>788</v>
      </c>
      <c r="F1249" s="384" t="s">
        <v>712</v>
      </c>
      <c r="G1249" s="263">
        <v>-2479</v>
      </c>
      <c r="H1249" s="263">
        <v>1449</v>
      </c>
      <c r="I1249" s="263">
        <v>8176</v>
      </c>
    </row>
    <row r="1250" spans="1:9">
      <c r="A1250" s="382" t="s">
        <v>959</v>
      </c>
      <c r="B1250" s="383">
        <v>2010</v>
      </c>
      <c r="C1250" s="384" t="s">
        <v>960</v>
      </c>
      <c r="D1250" s="384" t="s">
        <v>545</v>
      </c>
      <c r="E1250" s="384" t="s">
        <v>788</v>
      </c>
      <c r="F1250" s="384" t="s">
        <v>712</v>
      </c>
      <c r="G1250" s="263">
        <v>4550</v>
      </c>
      <c r="H1250" s="263">
        <v>2450</v>
      </c>
      <c r="I1250" s="263">
        <v>10061</v>
      </c>
    </row>
    <row r="1251" spans="1:9">
      <c r="A1251" s="382" t="s">
        <v>959</v>
      </c>
      <c r="B1251" s="383">
        <v>2011</v>
      </c>
      <c r="C1251" s="384" t="s">
        <v>960</v>
      </c>
      <c r="D1251" s="384" t="s">
        <v>545</v>
      </c>
      <c r="E1251" s="384" t="s">
        <v>788</v>
      </c>
      <c r="F1251" s="384" t="s">
        <v>712</v>
      </c>
      <c r="G1251" s="263">
        <v>4704</v>
      </c>
      <c r="H1251" s="263">
        <v>1756.95</v>
      </c>
      <c r="I1251" s="263">
        <v>10965</v>
      </c>
    </row>
    <row r="1252" spans="1:9">
      <c r="A1252" s="382" t="s">
        <v>959</v>
      </c>
      <c r="B1252" s="383">
        <v>2012</v>
      </c>
      <c r="C1252" s="384" t="s">
        <v>960</v>
      </c>
      <c r="D1252" s="384" t="s">
        <v>545</v>
      </c>
      <c r="E1252" s="384" t="s">
        <v>788</v>
      </c>
      <c r="F1252" s="384" t="s">
        <v>712</v>
      </c>
      <c r="G1252" s="263">
        <v>-209</v>
      </c>
      <c r="H1252" s="263">
        <v>1275.5999999999999</v>
      </c>
      <c r="I1252" s="263">
        <v>9678</v>
      </c>
    </row>
    <row r="1253" spans="1:9">
      <c r="A1253" s="382" t="s">
        <v>959</v>
      </c>
      <c r="B1253" s="383">
        <v>2013</v>
      </c>
      <c r="C1253" s="384" t="s">
        <v>960</v>
      </c>
      <c r="D1253" s="384" t="s">
        <v>545</v>
      </c>
      <c r="E1253" s="384" t="s">
        <v>788</v>
      </c>
      <c r="F1253" s="384" t="s">
        <v>712</v>
      </c>
      <c r="G1253" s="263">
        <v>-20</v>
      </c>
      <c r="H1253" s="263">
        <v>1550.4</v>
      </c>
      <c r="I1253" s="263">
        <v>10783</v>
      </c>
    </row>
    <row r="1254" spans="1:9">
      <c r="A1254" s="382" t="s">
        <v>959</v>
      </c>
      <c r="B1254" s="383">
        <v>2014</v>
      </c>
      <c r="C1254" s="384" t="s">
        <v>960</v>
      </c>
      <c r="D1254" s="384" t="s">
        <v>545</v>
      </c>
      <c r="E1254" s="384" t="s">
        <v>788</v>
      </c>
      <c r="F1254" s="384" t="s">
        <v>712</v>
      </c>
      <c r="G1254" s="263">
        <v>1590</v>
      </c>
      <c r="H1254" s="263">
        <v>1952</v>
      </c>
      <c r="I1254" s="263">
        <v>17632</v>
      </c>
    </row>
    <row r="1255" spans="1:9">
      <c r="A1255" s="382" t="s">
        <v>959</v>
      </c>
      <c r="B1255" s="383">
        <v>2015</v>
      </c>
      <c r="C1255" s="384" t="s">
        <v>960</v>
      </c>
      <c r="D1255" s="384" t="s">
        <v>545</v>
      </c>
      <c r="E1255" s="384" t="s">
        <v>788</v>
      </c>
      <c r="F1255" s="384" t="s">
        <v>712</v>
      </c>
      <c r="G1255" s="263">
        <v>-12901</v>
      </c>
      <c r="H1255" s="263">
        <v>106</v>
      </c>
      <c r="I1255" s="263">
        <v>13145</v>
      </c>
    </row>
    <row r="1256" spans="1:9">
      <c r="A1256" s="382" t="s">
        <v>959</v>
      </c>
      <c r="B1256" s="383">
        <v>2016</v>
      </c>
      <c r="C1256" s="384" t="s">
        <v>960</v>
      </c>
      <c r="D1256" s="384" t="s">
        <v>545</v>
      </c>
      <c r="E1256" s="384" t="s">
        <v>788</v>
      </c>
      <c r="F1256" s="384" t="s">
        <v>712</v>
      </c>
      <c r="G1256" s="263">
        <v>-1058</v>
      </c>
      <c r="H1256" s="263">
        <v>1076.55</v>
      </c>
      <c r="I1256" s="263">
        <v>6753</v>
      </c>
    </row>
    <row r="1257" spans="1:9">
      <c r="A1257" s="382" t="s">
        <v>959</v>
      </c>
      <c r="B1257" s="383">
        <v>2017</v>
      </c>
      <c r="C1257" s="384" t="s">
        <v>960</v>
      </c>
      <c r="D1257" s="384" t="s">
        <v>545</v>
      </c>
      <c r="E1257" s="384" t="s">
        <v>788</v>
      </c>
      <c r="F1257" s="384" t="s">
        <v>712</v>
      </c>
      <c r="G1257" s="263">
        <v>890</v>
      </c>
      <c r="H1257" s="263">
        <v>209</v>
      </c>
      <c r="I1257" s="263">
        <v>8774</v>
      </c>
    </row>
    <row r="1258" spans="1:9">
      <c r="A1258" s="382" t="s">
        <v>959</v>
      </c>
      <c r="B1258" s="383">
        <v>2018</v>
      </c>
      <c r="C1258" s="384" t="s">
        <v>960</v>
      </c>
      <c r="D1258" s="384" t="s">
        <v>545</v>
      </c>
      <c r="E1258" s="384" t="s">
        <v>788</v>
      </c>
      <c r="F1258" s="384" t="s">
        <v>712</v>
      </c>
      <c r="G1258" s="263">
        <v>3055</v>
      </c>
      <c r="H1258" s="263">
        <v>418</v>
      </c>
      <c r="I1258" s="263">
        <v>10042</v>
      </c>
    </row>
    <row r="1259" spans="1:9">
      <c r="A1259" s="382" t="s">
        <v>961</v>
      </c>
      <c r="B1259" s="383">
        <v>2009</v>
      </c>
      <c r="C1259" s="384" t="s">
        <v>962</v>
      </c>
      <c r="D1259" s="384" t="s">
        <v>517</v>
      </c>
      <c r="E1259" s="384" t="s">
        <v>580</v>
      </c>
      <c r="F1259" s="384" t="s">
        <v>712</v>
      </c>
      <c r="G1259" s="263"/>
      <c r="H1259" s="263"/>
      <c r="I1259" s="263"/>
    </row>
    <row r="1260" spans="1:9">
      <c r="A1260" s="382" t="s">
        <v>961</v>
      </c>
      <c r="B1260" s="383">
        <v>2010</v>
      </c>
      <c r="C1260" s="384" t="s">
        <v>962</v>
      </c>
      <c r="D1260" s="384" t="s">
        <v>517</v>
      </c>
      <c r="E1260" s="384" t="s">
        <v>580</v>
      </c>
      <c r="F1260" s="384" t="s">
        <v>712</v>
      </c>
      <c r="G1260" s="263"/>
      <c r="H1260" s="263"/>
      <c r="I1260" s="263"/>
    </row>
    <row r="1261" spans="1:9">
      <c r="A1261" s="382" t="s">
        <v>961</v>
      </c>
      <c r="B1261" s="383">
        <v>2011</v>
      </c>
      <c r="C1261" s="384" t="s">
        <v>962</v>
      </c>
      <c r="D1261" s="384" t="s">
        <v>517</v>
      </c>
      <c r="E1261" s="384" t="s">
        <v>580</v>
      </c>
      <c r="F1261" s="384" t="s">
        <v>712</v>
      </c>
      <c r="G1261" s="263"/>
      <c r="H1261" s="263"/>
      <c r="I1261" s="263"/>
    </row>
    <row r="1262" spans="1:9">
      <c r="A1262" s="382" t="s">
        <v>961</v>
      </c>
      <c r="B1262" s="383">
        <v>2012</v>
      </c>
      <c r="C1262" s="384" t="s">
        <v>962</v>
      </c>
      <c r="D1262" s="384" t="s">
        <v>517</v>
      </c>
      <c r="E1262" s="384" t="s">
        <v>580</v>
      </c>
      <c r="F1262" s="384" t="s">
        <v>712</v>
      </c>
      <c r="G1262" s="263"/>
      <c r="H1262" s="263"/>
      <c r="I1262" s="263"/>
    </row>
    <row r="1263" spans="1:9">
      <c r="A1263" s="382" t="s">
        <v>961</v>
      </c>
      <c r="B1263" s="383">
        <v>2013</v>
      </c>
      <c r="C1263" s="384" t="s">
        <v>962</v>
      </c>
      <c r="D1263" s="384" t="s">
        <v>517</v>
      </c>
      <c r="E1263" s="384" t="s">
        <v>580</v>
      </c>
      <c r="F1263" s="384" t="s">
        <v>712</v>
      </c>
      <c r="G1263" s="263"/>
      <c r="H1263" s="263"/>
      <c r="I1263" s="263"/>
    </row>
    <row r="1264" spans="1:9">
      <c r="A1264" s="382" t="s">
        <v>961</v>
      </c>
      <c r="B1264" s="383">
        <v>2014</v>
      </c>
      <c r="C1264" s="384" t="s">
        <v>962</v>
      </c>
      <c r="D1264" s="384" t="s">
        <v>517</v>
      </c>
      <c r="E1264" s="384" t="s">
        <v>580</v>
      </c>
      <c r="F1264" s="384" t="s">
        <v>712</v>
      </c>
      <c r="G1264" s="263"/>
      <c r="H1264" s="263"/>
      <c r="I1264" s="263"/>
    </row>
    <row r="1265" spans="1:9">
      <c r="A1265" s="382" t="s">
        <v>961</v>
      </c>
      <c r="B1265" s="383">
        <v>2015</v>
      </c>
      <c r="C1265" s="384" t="s">
        <v>962</v>
      </c>
      <c r="D1265" s="384" t="s">
        <v>517</v>
      </c>
      <c r="E1265" s="384" t="s">
        <v>580</v>
      </c>
      <c r="F1265" s="384" t="s">
        <v>712</v>
      </c>
      <c r="G1265" s="263"/>
      <c r="H1265" s="263"/>
      <c r="I1265" s="263"/>
    </row>
    <row r="1266" spans="1:9">
      <c r="A1266" s="382" t="s">
        <v>961</v>
      </c>
      <c r="B1266" s="383">
        <v>2016</v>
      </c>
      <c r="C1266" s="384" t="s">
        <v>962</v>
      </c>
      <c r="D1266" s="384" t="s">
        <v>517</v>
      </c>
      <c r="E1266" s="384" t="s">
        <v>580</v>
      </c>
      <c r="F1266" s="384" t="s">
        <v>712</v>
      </c>
      <c r="G1266" s="263"/>
      <c r="H1266" s="263"/>
      <c r="I1266" s="263"/>
    </row>
    <row r="1267" spans="1:9">
      <c r="A1267" s="382" t="s">
        <v>961</v>
      </c>
      <c r="B1267" s="383">
        <v>2017</v>
      </c>
      <c r="C1267" s="384" t="s">
        <v>962</v>
      </c>
      <c r="D1267" s="384" t="s">
        <v>517</v>
      </c>
      <c r="E1267" s="384" t="s">
        <v>580</v>
      </c>
      <c r="F1267" s="384" t="s">
        <v>712</v>
      </c>
      <c r="G1267" s="263">
        <v>-426</v>
      </c>
      <c r="H1267" s="263">
        <v>227.25</v>
      </c>
      <c r="I1267" s="263">
        <v>25394</v>
      </c>
    </row>
    <row r="1268" spans="1:9">
      <c r="A1268" s="382" t="s">
        <v>961</v>
      </c>
      <c r="B1268" s="383">
        <v>2018</v>
      </c>
      <c r="C1268" s="384" t="s">
        <v>962</v>
      </c>
      <c r="D1268" s="384" t="s">
        <v>517</v>
      </c>
      <c r="E1268" s="384" t="s">
        <v>580</v>
      </c>
      <c r="F1268" s="384" t="s">
        <v>712</v>
      </c>
      <c r="G1268" s="263">
        <v>1751</v>
      </c>
      <c r="H1268" s="263">
        <v>1430</v>
      </c>
      <c r="I1268" s="263">
        <v>21733</v>
      </c>
    </row>
    <row r="1269" spans="1:9">
      <c r="A1269" s="382" t="s">
        <v>961</v>
      </c>
      <c r="B1269" s="383">
        <v>2019</v>
      </c>
      <c r="C1269" s="384" t="s">
        <v>962</v>
      </c>
      <c r="D1269" s="384" t="s">
        <v>517</v>
      </c>
      <c r="E1269" s="384" t="s">
        <v>580</v>
      </c>
      <c r="F1269" s="384" t="s">
        <v>712</v>
      </c>
      <c r="G1269" s="263">
        <v>1257</v>
      </c>
      <c r="H1269" s="263">
        <v>1946</v>
      </c>
      <c r="I1269" s="263">
        <v>20753</v>
      </c>
    </row>
    <row r="1270" spans="1:9">
      <c r="A1270" s="382" t="s">
        <v>963</v>
      </c>
      <c r="B1270" s="383">
        <v>2009</v>
      </c>
      <c r="C1270" s="384" t="s">
        <v>964</v>
      </c>
      <c r="D1270" s="384" t="s">
        <v>527</v>
      </c>
      <c r="E1270" s="384" t="s">
        <v>585</v>
      </c>
      <c r="F1270" s="384" t="s">
        <v>712</v>
      </c>
      <c r="G1270" s="263">
        <v>-1088</v>
      </c>
      <c r="H1270" s="263">
        <v>-558.15</v>
      </c>
      <c r="I1270" s="263">
        <v>4212</v>
      </c>
    </row>
    <row r="1271" spans="1:9">
      <c r="A1271" s="382" t="s">
        <v>963</v>
      </c>
      <c r="B1271" s="383">
        <v>2010</v>
      </c>
      <c r="C1271" s="384" t="s">
        <v>964</v>
      </c>
      <c r="D1271" s="384" t="s">
        <v>527</v>
      </c>
      <c r="E1271" s="384" t="s">
        <v>585</v>
      </c>
      <c r="F1271" s="384" t="s">
        <v>712</v>
      </c>
      <c r="G1271" s="263">
        <v>-677</v>
      </c>
      <c r="H1271" s="263">
        <v>-558.70000000000005</v>
      </c>
      <c r="I1271" s="263">
        <v>3654</v>
      </c>
    </row>
    <row r="1272" spans="1:9">
      <c r="A1272" s="382" t="s">
        <v>963</v>
      </c>
      <c r="B1272" s="383">
        <v>2011</v>
      </c>
      <c r="C1272" s="384" t="s">
        <v>964</v>
      </c>
      <c r="D1272" s="384" t="s">
        <v>527</v>
      </c>
      <c r="E1272" s="384" t="s">
        <v>585</v>
      </c>
      <c r="F1272" s="384" t="s">
        <v>712</v>
      </c>
      <c r="G1272" s="263">
        <v>-276</v>
      </c>
      <c r="H1272" s="263">
        <v>-91.843800000000002</v>
      </c>
      <c r="I1272" s="263">
        <v>3589</v>
      </c>
    </row>
    <row r="1273" spans="1:9">
      <c r="A1273" s="382" t="s">
        <v>963</v>
      </c>
      <c r="B1273" s="383">
        <v>2012</v>
      </c>
      <c r="C1273" s="384" t="s">
        <v>964</v>
      </c>
      <c r="D1273" s="384" t="s">
        <v>527</v>
      </c>
      <c r="E1273" s="384" t="s">
        <v>585</v>
      </c>
      <c r="F1273" s="384" t="s">
        <v>712</v>
      </c>
      <c r="G1273" s="263">
        <v>76</v>
      </c>
      <c r="H1273" s="263">
        <v>184.97020000000001</v>
      </c>
      <c r="I1273" s="263">
        <v>4143</v>
      </c>
    </row>
    <row r="1274" spans="1:9">
      <c r="A1274" s="382" t="s">
        <v>963</v>
      </c>
      <c r="B1274" s="383">
        <v>2013</v>
      </c>
      <c r="C1274" s="384" t="s">
        <v>964</v>
      </c>
      <c r="D1274" s="384" t="s">
        <v>527</v>
      </c>
      <c r="E1274" s="384" t="s">
        <v>585</v>
      </c>
      <c r="F1274" s="384" t="s">
        <v>712</v>
      </c>
      <c r="G1274" s="263">
        <v>98</v>
      </c>
      <c r="H1274" s="263">
        <v>108.3456</v>
      </c>
      <c r="I1274" s="263">
        <v>3797</v>
      </c>
    </row>
    <row r="1275" spans="1:9">
      <c r="A1275" s="382" t="s">
        <v>963</v>
      </c>
      <c r="B1275" s="383">
        <v>2014</v>
      </c>
      <c r="C1275" s="384" t="s">
        <v>964</v>
      </c>
      <c r="D1275" s="384" t="s">
        <v>527</v>
      </c>
      <c r="E1275" s="384" t="s">
        <v>585</v>
      </c>
      <c r="F1275" s="384" t="s">
        <v>712</v>
      </c>
      <c r="G1275" s="263">
        <v>8</v>
      </c>
      <c r="H1275" s="263">
        <v>73.279899999999998</v>
      </c>
      <c r="I1275" s="263">
        <v>3575</v>
      </c>
    </row>
    <row r="1276" spans="1:9">
      <c r="A1276" s="382" t="s">
        <v>963</v>
      </c>
      <c r="B1276" s="383">
        <v>2015</v>
      </c>
      <c r="C1276" s="384" t="s">
        <v>964</v>
      </c>
      <c r="D1276" s="384" t="s">
        <v>527</v>
      </c>
      <c r="E1276" s="384" t="s">
        <v>585</v>
      </c>
      <c r="F1276" s="384" t="s">
        <v>712</v>
      </c>
      <c r="G1276" s="263">
        <v>875</v>
      </c>
      <c r="H1276" s="263">
        <v>592.95910000000003</v>
      </c>
      <c r="I1276" s="263">
        <v>4515</v>
      </c>
    </row>
    <row r="1277" spans="1:9">
      <c r="A1277" s="382" t="s">
        <v>963</v>
      </c>
      <c r="B1277" s="383">
        <v>2016</v>
      </c>
      <c r="C1277" s="384" t="s">
        <v>964</v>
      </c>
      <c r="D1277" s="384" t="s">
        <v>527</v>
      </c>
      <c r="E1277" s="384" t="s">
        <v>585</v>
      </c>
      <c r="F1277" s="384" t="s">
        <v>712</v>
      </c>
      <c r="G1277" s="263">
        <v>1156</v>
      </c>
      <c r="H1277" s="263">
        <v>749.15030000000002</v>
      </c>
      <c r="I1277" s="263">
        <v>4396</v>
      </c>
    </row>
    <row r="1278" spans="1:9">
      <c r="A1278" s="382" t="s">
        <v>963</v>
      </c>
      <c r="B1278" s="383">
        <v>2017</v>
      </c>
      <c r="C1278" s="384" t="s">
        <v>964</v>
      </c>
      <c r="D1278" s="384" t="s">
        <v>527</v>
      </c>
      <c r="E1278" s="384" t="s">
        <v>585</v>
      </c>
      <c r="F1278" s="384" t="s">
        <v>712</v>
      </c>
      <c r="G1278" s="263">
        <v>967</v>
      </c>
      <c r="H1278" s="263">
        <v>998.85</v>
      </c>
      <c r="I1278" s="263">
        <v>4845</v>
      </c>
    </row>
    <row r="1279" spans="1:9">
      <c r="A1279" s="382" t="s">
        <v>963</v>
      </c>
      <c r="B1279" s="383">
        <v>2018</v>
      </c>
      <c r="C1279" s="384" t="s">
        <v>964</v>
      </c>
      <c r="D1279" s="384" t="s">
        <v>527</v>
      </c>
      <c r="E1279" s="384" t="s">
        <v>585</v>
      </c>
      <c r="F1279" s="384" t="s">
        <v>712</v>
      </c>
      <c r="G1279" s="263">
        <v>1043</v>
      </c>
      <c r="H1279" s="263">
        <v>1050.5350000000001</v>
      </c>
      <c r="I1279" s="263">
        <v>5150</v>
      </c>
    </row>
    <row r="1280" spans="1:9">
      <c r="A1280" s="382" t="s">
        <v>963</v>
      </c>
      <c r="B1280" s="383">
        <v>2019</v>
      </c>
      <c r="C1280" s="384" t="s">
        <v>964</v>
      </c>
      <c r="D1280" s="384" t="s">
        <v>527</v>
      </c>
      <c r="E1280" s="384" t="s">
        <v>585</v>
      </c>
      <c r="F1280" s="384" t="s">
        <v>712</v>
      </c>
      <c r="G1280" s="263">
        <v>1019</v>
      </c>
      <c r="H1280" s="263">
        <v>1051.3900000000001</v>
      </c>
      <c r="I1280" s="263">
        <v>4950</v>
      </c>
    </row>
    <row r="1281" spans="1:9">
      <c r="A1281" s="382" t="s">
        <v>965</v>
      </c>
      <c r="B1281" s="383">
        <v>2009</v>
      </c>
      <c r="C1281" s="384" t="s">
        <v>539</v>
      </c>
      <c r="D1281" s="384" t="s">
        <v>524</v>
      </c>
      <c r="E1281" s="384" t="s">
        <v>583</v>
      </c>
      <c r="F1281" s="384" t="s">
        <v>719</v>
      </c>
      <c r="G1281" s="263">
        <v>2389.0970000000002</v>
      </c>
      <c r="H1281" s="263">
        <v>1362.3941</v>
      </c>
      <c r="I1281" s="263">
        <v>8727.3619999999992</v>
      </c>
    </row>
    <row r="1282" spans="1:9">
      <c r="A1282" s="382" t="s">
        <v>965</v>
      </c>
      <c r="B1282" s="383">
        <v>2010</v>
      </c>
      <c r="C1282" s="384" t="s">
        <v>539</v>
      </c>
      <c r="D1282" s="384" t="s">
        <v>524</v>
      </c>
      <c r="E1282" s="384" t="s">
        <v>583</v>
      </c>
      <c r="F1282" s="384" t="s">
        <v>719</v>
      </c>
      <c r="G1282" s="263">
        <v>1801</v>
      </c>
      <c r="H1282" s="263">
        <v>1815.3562999999999</v>
      </c>
      <c r="I1282" s="263">
        <v>9156</v>
      </c>
    </row>
    <row r="1283" spans="1:9">
      <c r="A1283" s="382" t="s">
        <v>965</v>
      </c>
      <c r="B1283" s="383">
        <v>2011</v>
      </c>
      <c r="C1283" s="384" t="s">
        <v>539</v>
      </c>
      <c r="D1283" s="384" t="s">
        <v>524</v>
      </c>
      <c r="E1283" s="384" t="s">
        <v>583</v>
      </c>
      <c r="F1283" s="384" t="s">
        <v>719</v>
      </c>
      <c r="G1283" s="263">
        <v>3229</v>
      </c>
      <c r="H1283" s="263">
        <v>1861.5196000000001</v>
      </c>
      <c r="I1283" s="263">
        <v>11652</v>
      </c>
    </row>
    <row r="1284" spans="1:9">
      <c r="A1284" s="382" t="s">
        <v>965</v>
      </c>
      <c r="B1284" s="383">
        <v>2012</v>
      </c>
      <c r="C1284" s="384" t="s">
        <v>539</v>
      </c>
      <c r="D1284" s="384" t="s">
        <v>524</v>
      </c>
      <c r="E1284" s="384" t="s">
        <v>583</v>
      </c>
      <c r="F1284" s="384" t="s">
        <v>719</v>
      </c>
      <c r="G1284" s="263">
        <v>2609</v>
      </c>
      <c r="H1284" s="263">
        <v>2556.3928999999998</v>
      </c>
      <c r="I1284" s="263">
        <v>14072</v>
      </c>
    </row>
    <row r="1285" spans="1:9">
      <c r="A1285" s="382" t="s">
        <v>965</v>
      </c>
      <c r="B1285" s="383">
        <v>2013</v>
      </c>
      <c r="C1285" s="384" t="s">
        <v>539</v>
      </c>
      <c r="D1285" s="384" t="s">
        <v>524</v>
      </c>
      <c r="E1285" s="384" t="s">
        <v>583</v>
      </c>
      <c r="F1285" s="384" t="s">
        <v>719</v>
      </c>
      <c r="G1285" s="263">
        <v>2856</v>
      </c>
      <c r="H1285" s="263">
        <v>2010.1434999999999</v>
      </c>
      <c r="I1285" s="263">
        <v>8257</v>
      </c>
    </row>
    <row r="1286" spans="1:9">
      <c r="A1286" s="382" t="s">
        <v>965</v>
      </c>
      <c r="B1286" s="383">
        <v>2014</v>
      </c>
      <c r="C1286" s="384" t="s">
        <v>539</v>
      </c>
      <c r="D1286" s="384" t="s">
        <v>524</v>
      </c>
      <c r="E1286" s="384" t="s">
        <v>583</v>
      </c>
      <c r="F1286" s="384" t="s">
        <v>719</v>
      </c>
      <c r="G1286" s="263">
        <v>46</v>
      </c>
      <c r="H1286" s="263">
        <v>2181.5378000000001</v>
      </c>
      <c r="I1286" s="263">
        <v>8790</v>
      </c>
    </row>
    <row r="1287" spans="1:9">
      <c r="A1287" s="382" t="s">
        <v>965</v>
      </c>
      <c r="B1287" s="383">
        <v>2015</v>
      </c>
      <c r="C1287" s="384" t="s">
        <v>539</v>
      </c>
      <c r="D1287" s="384" t="s">
        <v>524</v>
      </c>
      <c r="E1287" s="384" t="s">
        <v>583</v>
      </c>
      <c r="F1287" s="384" t="s">
        <v>719</v>
      </c>
      <c r="G1287" s="263">
        <v>1725</v>
      </c>
      <c r="H1287" s="263">
        <v>1902.25</v>
      </c>
      <c r="I1287" s="263">
        <v>8592</v>
      </c>
    </row>
    <row r="1288" spans="1:9">
      <c r="A1288" s="382" t="s">
        <v>965</v>
      </c>
      <c r="B1288" s="383">
        <v>2016</v>
      </c>
      <c r="C1288" s="384" t="s">
        <v>539</v>
      </c>
      <c r="D1288" s="384" t="s">
        <v>524</v>
      </c>
      <c r="E1288" s="384" t="s">
        <v>583</v>
      </c>
      <c r="F1288" s="384" t="s">
        <v>719</v>
      </c>
      <c r="G1288" s="263">
        <v>7266</v>
      </c>
      <c r="H1288" s="263">
        <v>1871.6</v>
      </c>
      <c r="I1288" s="263">
        <v>9298</v>
      </c>
    </row>
    <row r="1289" spans="1:9">
      <c r="A1289" s="382" t="s">
        <v>965</v>
      </c>
      <c r="B1289" s="383">
        <v>2017</v>
      </c>
      <c r="C1289" s="384" t="s">
        <v>539</v>
      </c>
      <c r="D1289" s="384" t="s">
        <v>524</v>
      </c>
      <c r="E1289" s="384" t="s">
        <v>583</v>
      </c>
      <c r="F1289" s="384" t="s">
        <v>719</v>
      </c>
      <c r="G1289" s="263">
        <v>-1017</v>
      </c>
      <c r="H1289" s="263">
        <v>1352.1</v>
      </c>
      <c r="I1289" s="263">
        <v>9927</v>
      </c>
    </row>
    <row r="1290" spans="1:9">
      <c r="A1290" s="382" t="s">
        <v>965</v>
      </c>
      <c r="B1290" s="383">
        <v>2018</v>
      </c>
      <c r="C1290" s="384" t="s">
        <v>539</v>
      </c>
      <c r="D1290" s="384" t="s">
        <v>524</v>
      </c>
      <c r="E1290" s="384" t="s">
        <v>583</v>
      </c>
      <c r="F1290" s="384" t="s">
        <v>719</v>
      </c>
      <c r="G1290" s="263">
        <v>2530</v>
      </c>
      <c r="H1290" s="263">
        <v>1683.12</v>
      </c>
      <c r="I1290" s="263">
        <v>10746</v>
      </c>
    </row>
    <row r="1291" spans="1:9">
      <c r="A1291" s="382" t="s">
        <v>966</v>
      </c>
      <c r="B1291" s="383">
        <v>2009</v>
      </c>
      <c r="C1291" s="384" t="s">
        <v>967</v>
      </c>
      <c r="D1291" s="384" t="s">
        <v>758</v>
      </c>
      <c r="E1291" s="384" t="s">
        <v>759</v>
      </c>
      <c r="F1291" s="384" t="s">
        <v>712</v>
      </c>
      <c r="G1291" s="263">
        <v>417.3</v>
      </c>
      <c r="H1291" s="263">
        <v>470.20499999999998</v>
      </c>
      <c r="I1291" s="263">
        <v>5900.6</v>
      </c>
    </row>
    <row r="1292" spans="1:9">
      <c r="A1292" s="382" t="s">
        <v>966</v>
      </c>
      <c r="B1292" s="383">
        <v>2010</v>
      </c>
      <c r="C1292" s="384" t="s">
        <v>967</v>
      </c>
      <c r="D1292" s="384" t="s">
        <v>758</v>
      </c>
      <c r="E1292" s="384" t="s">
        <v>759</v>
      </c>
      <c r="F1292" s="384" t="s">
        <v>712</v>
      </c>
      <c r="G1292" s="263">
        <v>530.29999999999995</v>
      </c>
      <c r="H1292" s="263">
        <v>527.17499999999995</v>
      </c>
      <c r="I1292" s="263">
        <v>6089.7</v>
      </c>
    </row>
    <row r="1293" spans="1:9">
      <c r="A1293" s="382" t="s">
        <v>966</v>
      </c>
      <c r="B1293" s="383">
        <v>2011</v>
      </c>
      <c r="C1293" s="384" t="s">
        <v>967</v>
      </c>
      <c r="D1293" s="384" t="s">
        <v>758</v>
      </c>
      <c r="E1293" s="384" t="s">
        <v>759</v>
      </c>
      <c r="F1293" s="384" t="s">
        <v>712</v>
      </c>
      <c r="G1293" s="263">
        <v>462.5</v>
      </c>
      <c r="H1293" s="263">
        <v>565.375</v>
      </c>
      <c r="I1293" s="263">
        <v>6798.5</v>
      </c>
    </row>
    <row r="1294" spans="1:9">
      <c r="A1294" s="382" t="s">
        <v>966</v>
      </c>
      <c r="B1294" s="383">
        <v>2012</v>
      </c>
      <c r="C1294" s="384" t="s">
        <v>967</v>
      </c>
      <c r="D1294" s="384" t="s">
        <v>758</v>
      </c>
      <c r="E1294" s="384" t="s">
        <v>759</v>
      </c>
      <c r="F1294" s="384" t="s">
        <v>712</v>
      </c>
      <c r="G1294" s="263">
        <v>703.6</v>
      </c>
      <c r="H1294" s="263">
        <v>771.96</v>
      </c>
      <c r="I1294" s="263">
        <v>11838.7</v>
      </c>
    </row>
    <row r="1295" spans="1:9">
      <c r="A1295" s="382" t="s">
        <v>966</v>
      </c>
      <c r="B1295" s="383">
        <v>2013</v>
      </c>
      <c r="C1295" s="384" t="s">
        <v>967</v>
      </c>
      <c r="D1295" s="384" t="s">
        <v>758</v>
      </c>
      <c r="E1295" s="384" t="s">
        <v>759</v>
      </c>
      <c r="F1295" s="384" t="s">
        <v>712</v>
      </c>
      <c r="G1295" s="263">
        <v>967.8</v>
      </c>
      <c r="H1295" s="263">
        <v>1004.26</v>
      </c>
      <c r="I1295" s="263">
        <v>13253.4</v>
      </c>
    </row>
    <row r="1296" spans="1:9">
      <c r="A1296" s="382" t="s">
        <v>966</v>
      </c>
      <c r="B1296" s="383">
        <v>2014</v>
      </c>
      <c r="C1296" s="384" t="s">
        <v>967</v>
      </c>
      <c r="D1296" s="384" t="s">
        <v>758</v>
      </c>
      <c r="E1296" s="384" t="s">
        <v>759</v>
      </c>
      <c r="F1296" s="384" t="s">
        <v>712</v>
      </c>
      <c r="G1296" s="263">
        <v>1202.8</v>
      </c>
      <c r="H1296" s="263">
        <v>1273.8399999999999</v>
      </c>
      <c r="I1296" s="263">
        <v>14280.5</v>
      </c>
    </row>
    <row r="1297" spans="1:9">
      <c r="A1297" s="382" t="s">
        <v>966</v>
      </c>
      <c r="B1297" s="383">
        <v>2015</v>
      </c>
      <c r="C1297" s="384" t="s">
        <v>967</v>
      </c>
      <c r="D1297" s="384" t="s">
        <v>758</v>
      </c>
      <c r="E1297" s="384" t="s">
        <v>759</v>
      </c>
      <c r="F1297" s="384" t="s">
        <v>712</v>
      </c>
      <c r="G1297" s="263">
        <v>1002.1</v>
      </c>
      <c r="H1297" s="263">
        <v>1315.7</v>
      </c>
      <c r="I1297" s="263">
        <v>13545.1</v>
      </c>
    </row>
    <row r="1298" spans="1:9">
      <c r="A1298" s="382" t="s">
        <v>966</v>
      </c>
      <c r="B1298" s="383">
        <v>2016</v>
      </c>
      <c r="C1298" s="384" t="s">
        <v>967</v>
      </c>
      <c r="D1298" s="384" t="s">
        <v>758</v>
      </c>
      <c r="E1298" s="384" t="s">
        <v>759</v>
      </c>
      <c r="F1298" s="384" t="s">
        <v>712</v>
      </c>
      <c r="G1298" s="263">
        <v>1229.5999999999999</v>
      </c>
      <c r="H1298" s="263">
        <v>1306.0899999999999</v>
      </c>
      <c r="I1298" s="263">
        <v>13152.8</v>
      </c>
    </row>
    <row r="1299" spans="1:9">
      <c r="A1299" s="382" t="s">
        <v>966</v>
      </c>
      <c r="B1299" s="383">
        <v>2017</v>
      </c>
      <c r="C1299" s="384" t="s">
        <v>967</v>
      </c>
      <c r="D1299" s="384" t="s">
        <v>758</v>
      </c>
      <c r="E1299" s="384" t="s">
        <v>759</v>
      </c>
      <c r="F1299" s="384" t="s">
        <v>712</v>
      </c>
      <c r="G1299" s="263">
        <v>1504.6</v>
      </c>
      <c r="H1299" s="263">
        <v>1376.4</v>
      </c>
      <c r="I1299" s="263">
        <v>13835.9</v>
      </c>
    </row>
    <row r="1300" spans="1:9">
      <c r="A1300" s="382" t="s">
        <v>966</v>
      </c>
      <c r="B1300" s="383">
        <v>2018</v>
      </c>
      <c r="C1300" s="384" t="s">
        <v>967</v>
      </c>
      <c r="D1300" s="384" t="s">
        <v>758</v>
      </c>
      <c r="E1300" s="384" t="s">
        <v>759</v>
      </c>
      <c r="F1300" s="384" t="s">
        <v>712</v>
      </c>
      <c r="G1300" s="263">
        <v>1429.1</v>
      </c>
      <c r="H1300" s="263">
        <v>1536.6</v>
      </c>
      <c r="I1300" s="263">
        <v>14668.2</v>
      </c>
    </row>
    <row r="1301" spans="1:9">
      <c r="A1301" s="382" t="s">
        <v>968</v>
      </c>
      <c r="B1301" s="383">
        <v>2009</v>
      </c>
      <c r="C1301" s="384" t="s">
        <v>969</v>
      </c>
      <c r="D1301" s="384" t="s">
        <v>451</v>
      </c>
      <c r="E1301" s="384" t="s">
        <v>746</v>
      </c>
      <c r="F1301" s="384" t="s">
        <v>712</v>
      </c>
      <c r="G1301" s="263">
        <v>868</v>
      </c>
      <c r="H1301" s="263">
        <v>849</v>
      </c>
      <c r="I1301" s="263">
        <v>13032</v>
      </c>
    </row>
    <row r="1302" spans="1:9">
      <c r="A1302" s="382" t="s">
        <v>968</v>
      </c>
      <c r="B1302" s="383">
        <v>2010</v>
      </c>
      <c r="C1302" s="384" t="s">
        <v>969</v>
      </c>
      <c r="D1302" s="384" t="s">
        <v>451</v>
      </c>
      <c r="E1302" s="384" t="s">
        <v>746</v>
      </c>
      <c r="F1302" s="384" t="s">
        <v>712</v>
      </c>
      <c r="G1302" s="263">
        <v>992</v>
      </c>
      <c r="H1302" s="263">
        <v>981</v>
      </c>
      <c r="I1302" s="263">
        <v>13325</v>
      </c>
    </row>
    <row r="1303" spans="1:9">
      <c r="A1303" s="382" t="s">
        <v>968</v>
      </c>
      <c r="B1303" s="383">
        <v>2011</v>
      </c>
      <c r="C1303" s="384" t="s">
        <v>969</v>
      </c>
      <c r="D1303" s="384" t="s">
        <v>451</v>
      </c>
      <c r="E1303" s="384" t="s">
        <v>746</v>
      </c>
      <c r="F1303" s="384" t="s">
        <v>712</v>
      </c>
      <c r="G1303" s="263">
        <v>1051</v>
      </c>
      <c r="H1303" s="263">
        <v>1064</v>
      </c>
      <c r="I1303" s="263">
        <v>12886</v>
      </c>
    </row>
    <row r="1304" spans="1:9">
      <c r="A1304" s="382" t="s">
        <v>968</v>
      </c>
      <c r="B1304" s="383">
        <v>2012</v>
      </c>
      <c r="C1304" s="384" t="s">
        <v>969</v>
      </c>
      <c r="D1304" s="384" t="s">
        <v>451</v>
      </c>
      <c r="E1304" s="384" t="s">
        <v>746</v>
      </c>
      <c r="F1304" s="384" t="s">
        <v>712</v>
      </c>
      <c r="G1304" s="263">
        <v>1138</v>
      </c>
      <c r="H1304" s="263">
        <v>1098</v>
      </c>
      <c r="I1304" s="263">
        <v>12188</v>
      </c>
    </row>
    <row r="1305" spans="1:9">
      <c r="A1305" s="382" t="s">
        <v>968</v>
      </c>
      <c r="B1305" s="383">
        <v>2013</v>
      </c>
      <c r="C1305" s="384" t="s">
        <v>969</v>
      </c>
      <c r="D1305" s="384" t="s">
        <v>451</v>
      </c>
      <c r="E1305" s="384" t="s">
        <v>746</v>
      </c>
      <c r="F1305" s="384" t="s">
        <v>712</v>
      </c>
      <c r="G1305" s="263">
        <v>1062</v>
      </c>
      <c r="H1305" s="263">
        <v>1097</v>
      </c>
      <c r="I1305" s="263">
        <v>12354</v>
      </c>
    </row>
    <row r="1306" spans="1:9">
      <c r="A1306" s="382" t="s">
        <v>968</v>
      </c>
      <c r="B1306" s="383">
        <v>2014</v>
      </c>
      <c r="C1306" s="384" t="s">
        <v>969</v>
      </c>
      <c r="D1306" s="384" t="s">
        <v>451</v>
      </c>
      <c r="E1306" s="384" t="s">
        <v>746</v>
      </c>
      <c r="F1306" s="384" t="s">
        <v>712</v>
      </c>
      <c r="G1306" s="263">
        <v>1092</v>
      </c>
      <c r="H1306" s="263">
        <v>1129</v>
      </c>
      <c r="I1306" s="263">
        <v>12919</v>
      </c>
    </row>
    <row r="1307" spans="1:9">
      <c r="A1307" s="382" t="s">
        <v>968</v>
      </c>
      <c r="B1307" s="383">
        <v>2015</v>
      </c>
      <c r="C1307" s="384" t="s">
        <v>969</v>
      </c>
      <c r="D1307" s="384" t="s">
        <v>451</v>
      </c>
      <c r="E1307" s="384" t="s">
        <v>746</v>
      </c>
      <c r="F1307" s="384" t="s">
        <v>712</v>
      </c>
      <c r="G1307" s="263">
        <v>1193</v>
      </c>
      <c r="H1307" s="263">
        <v>1195</v>
      </c>
      <c r="I1307" s="263">
        <v>12554</v>
      </c>
    </row>
    <row r="1308" spans="1:9">
      <c r="A1308" s="382" t="s">
        <v>968</v>
      </c>
      <c r="B1308" s="383">
        <v>2016</v>
      </c>
      <c r="C1308" s="384" t="s">
        <v>969</v>
      </c>
      <c r="D1308" s="384" t="s">
        <v>451</v>
      </c>
      <c r="E1308" s="384" t="s">
        <v>746</v>
      </c>
      <c r="F1308" s="384" t="s">
        <v>712</v>
      </c>
      <c r="G1308" s="263">
        <v>1245</v>
      </c>
      <c r="H1308" s="263">
        <v>1198</v>
      </c>
      <c r="I1308" s="263">
        <v>12075</v>
      </c>
    </row>
    <row r="1309" spans="1:9">
      <c r="A1309" s="382" t="s">
        <v>968</v>
      </c>
      <c r="B1309" s="383">
        <v>2017</v>
      </c>
      <c r="C1309" s="384" t="s">
        <v>969</v>
      </c>
      <c r="D1309" s="384" t="s">
        <v>451</v>
      </c>
      <c r="E1309" s="384" t="s">
        <v>746</v>
      </c>
      <c r="F1309" s="384" t="s">
        <v>712</v>
      </c>
      <c r="G1309" s="263">
        <v>1525</v>
      </c>
      <c r="H1309" s="263">
        <v>1264</v>
      </c>
      <c r="I1309" s="263">
        <v>12033</v>
      </c>
    </row>
    <row r="1310" spans="1:9">
      <c r="A1310" s="382" t="s">
        <v>968</v>
      </c>
      <c r="B1310" s="383">
        <v>2018</v>
      </c>
      <c r="C1310" s="384" t="s">
        <v>969</v>
      </c>
      <c r="D1310" s="384" t="s">
        <v>451</v>
      </c>
      <c r="E1310" s="384" t="s">
        <v>746</v>
      </c>
      <c r="F1310" s="384" t="s">
        <v>712</v>
      </c>
      <c r="G1310" s="263">
        <v>1382</v>
      </c>
      <c r="H1310" s="263">
        <v>1349</v>
      </c>
      <c r="I1310" s="263">
        <v>12337</v>
      </c>
    </row>
    <row r="1311" spans="1:9">
      <c r="A1311" s="382" t="s">
        <v>970</v>
      </c>
      <c r="B1311" s="383">
        <v>2009</v>
      </c>
      <c r="C1311" s="384" t="s">
        <v>971</v>
      </c>
      <c r="D1311" s="384" t="s">
        <v>6</v>
      </c>
      <c r="E1311" s="384" t="s">
        <v>452</v>
      </c>
      <c r="F1311" s="384" t="s">
        <v>712</v>
      </c>
      <c r="G1311" s="263">
        <v>233.9</v>
      </c>
      <c r="H1311" s="263">
        <v>232.04</v>
      </c>
      <c r="I1311" s="263">
        <v>1716</v>
      </c>
    </row>
    <row r="1312" spans="1:9">
      <c r="A1312" s="382" t="s">
        <v>970</v>
      </c>
      <c r="B1312" s="383">
        <v>2010</v>
      </c>
      <c r="C1312" s="384" t="s">
        <v>971</v>
      </c>
      <c r="D1312" s="384" t="s">
        <v>6</v>
      </c>
      <c r="E1312" s="384" t="s">
        <v>452</v>
      </c>
      <c r="F1312" s="384" t="s">
        <v>712</v>
      </c>
      <c r="G1312" s="263">
        <v>266.7</v>
      </c>
      <c r="H1312" s="263">
        <v>235.2</v>
      </c>
      <c r="I1312" s="263">
        <v>1859.5</v>
      </c>
    </row>
    <row r="1313" spans="1:9">
      <c r="A1313" s="382" t="s">
        <v>970</v>
      </c>
      <c r="B1313" s="383">
        <v>2011</v>
      </c>
      <c r="C1313" s="384" t="s">
        <v>971</v>
      </c>
      <c r="D1313" s="384" t="s">
        <v>6</v>
      </c>
      <c r="E1313" s="384" t="s">
        <v>452</v>
      </c>
      <c r="F1313" s="384" t="s">
        <v>712</v>
      </c>
      <c r="G1313" s="263">
        <v>232.9</v>
      </c>
      <c r="H1313" s="263">
        <v>238.095</v>
      </c>
      <c r="I1313" s="263">
        <v>1959.8</v>
      </c>
    </row>
    <row r="1314" spans="1:9">
      <c r="A1314" s="382" t="s">
        <v>970</v>
      </c>
      <c r="B1314" s="383">
        <v>2012</v>
      </c>
      <c r="C1314" s="384" t="s">
        <v>971</v>
      </c>
      <c r="D1314" s="384" t="s">
        <v>6</v>
      </c>
      <c r="E1314" s="384" t="s">
        <v>452</v>
      </c>
      <c r="F1314" s="384" t="s">
        <v>712</v>
      </c>
      <c r="G1314" s="263">
        <v>272.10000000000002</v>
      </c>
      <c r="H1314" s="263">
        <v>296.3</v>
      </c>
      <c r="I1314" s="263">
        <v>2073</v>
      </c>
    </row>
    <row r="1315" spans="1:9">
      <c r="A1315" s="382" t="s">
        <v>970</v>
      </c>
      <c r="B1315" s="383">
        <v>2013</v>
      </c>
      <c r="C1315" s="384" t="s">
        <v>971</v>
      </c>
      <c r="D1315" s="384" t="s">
        <v>6</v>
      </c>
      <c r="E1315" s="384" t="s">
        <v>452</v>
      </c>
      <c r="F1315" s="384" t="s">
        <v>712</v>
      </c>
      <c r="G1315" s="263">
        <v>351.8</v>
      </c>
      <c r="H1315" s="263">
        <v>350.5</v>
      </c>
      <c r="I1315" s="263">
        <v>2303.9</v>
      </c>
    </row>
    <row r="1316" spans="1:9">
      <c r="A1316" s="382" t="s">
        <v>970</v>
      </c>
      <c r="B1316" s="383">
        <v>2014</v>
      </c>
      <c r="C1316" s="384" t="s">
        <v>971</v>
      </c>
      <c r="D1316" s="384" t="s">
        <v>6</v>
      </c>
      <c r="E1316" s="384" t="s">
        <v>452</v>
      </c>
      <c r="F1316" s="384" t="s">
        <v>712</v>
      </c>
      <c r="G1316" s="263">
        <v>367.4</v>
      </c>
      <c r="H1316" s="263">
        <v>372.4</v>
      </c>
      <c r="I1316" s="263">
        <v>2436.4</v>
      </c>
    </row>
    <row r="1317" spans="1:9">
      <c r="A1317" s="382" t="s">
        <v>970</v>
      </c>
      <c r="B1317" s="383">
        <v>2015</v>
      </c>
      <c r="C1317" s="384" t="s">
        <v>971</v>
      </c>
      <c r="D1317" s="384" t="s">
        <v>6</v>
      </c>
      <c r="E1317" s="384" t="s">
        <v>452</v>
      </c>
      <c r="F1317" s="384" t="s">
        <v>712</v>
      </c>
      <c r="G1317" s="263">
        <v>429.1</v>
      </c>
      <c r="H1317" s="263">
        <v>438.5</v>
      </c>
      <c r="I1317" s="263">
        <v>2663.6</v>
      </c>
    </row>
    <row r="1318" spans="1:9">
      <c r="A1318" s="382" t="s">
        <v>970</v>
      </c>
      <c r="B1318" s="383">
        <v>2016</v>
      </c>
      <c r="C1318" s="384" t="s">
        <v>971</v>
      </c>
      <c r="D1318" s="384" t="s">
        <v>6</v>
      </c>
      <c r="E1318" s="384" t="s">
        <v>452</v>
      </c>
      <c r="F1318" s="384" t="s">
        <v>712</v>
      </c>
      <c r="G1318" s="263">
        <v>488.8</v>
      </c>
      <c r="H1318" s="263">
        <v>525.70000000000005</v>
      </c>
      <c r="I1318" s="263">
        <v>3144.9</v>
      </c>
    </row>
    <row r="1319" spans="1:9">
      <c r="A1319" s="382" t="s">
        <v>970</v>
      </c>
      <c r="B1319" s="383">
        <v>2017</v>
      </c>
      <c r="C1319" s="384" t="s">
        <v>971</v>
      </c>
      <c r="D1319" s="384" t="s">
        <v>6</v>
      </c>
      <c r="E1319" s="384" t="s">
        <v>452</v>
      </c>
      <c r="F1319" s="384" t="s">
        <v>712</v>
      </c>
      <c r="G1319" s="263">
        <v>587.29999999999995</v>
      </c>
      <c r="H1319" s="263">
        <v>539.70000000000005</v>
      </c>
      <c r="I1319" s="263">
        <v>3362.2</v>
      </c>
    </row>
    <row r="1320" spans="1:9">
      <c r="A1320" s="382" t="s">
        <v>970</v>
      </c>
      <c r="B1320" s="383">
        <v>2018</v>
      </c>
      <c r="C1320" s="384" t="s">
        <v>971</v>
      </c>
      <c r="D1320" s="384" t="s">
        <v>6</v>
      </c>
      <c r="E1320" s="384" t="s">
        <v>452</v>
      </c>
      <c r="F1320" s="384" t="s">
        <v>712</v>
      </c>
      <c r="G1320" s="263">
        <v>299.8</v>
      </c>
      <c r="H1320" s="263">
        <v>578.70000000000005</v>
      </c>
      <c r="I1320" s="263">
        <v>3412.1</v>
      </c>
    </row>
    <row r="1321" spans="1:9">
      <c r="A1321" s="382" t="s">
        <v>972</v>
      </c>
      <c r="B1321" s="383">
        <v>2009</v>
      </c>
      <c r="C1321" s="384" t="s">
        <v>973</v>
      </c>
      <c r="D1321" s="384" t="s">
        <v>451</v>
      </c>
      <c r="E1321" s="384" t="s">
        <v>749</v>
      </c>
      <c r="F1321" s="384" t="s">
        <v>712</v>
      </c>
      <c r="G1321" s="263">
        <v>849</v>
      </c>
      <c r="H1321" s="263">
        <v>1151.5999999999999</v>
      </c>
      <c r="I1321" s="263">
        <v>12361</v>
      </c>
    </row>
    <row r="1322" spans="1:9">
      <c r="A1322" s="382" t="s">
        <v>972</v>
      </c>
      <c r="B1322" s="383">
        <v>2010</v>
      </c>
      <c r="C1322" s="384" t="s">
        <v>973</v>
      </c>
      <c r="D1322" s="384" t="s">
        <v>451</v>
      </c>
      <c r="E1322" s="384" t="s">
        <v>749</v>
      </c>
      <c r="F1322" s="384" t="s">
        <v>712</v>
      </c>
      <c r="G1322" s="263">
        <v>1256</v>
      </c>
      <c r="H1322" s="263">
        <v>1003.45</v>
      </c>
      <c r="I1322" s="263">
        <v>9996</v>
      </c>
    </row>
    <row r="1323" spans="1:9">
      <c r="A1323" s="382" t="s">
        <v>972</v>
      </c>
      <c r="B1323" s="383">
        <v>2011</v>
      </c>
      <c r="C1323" s="384" t="s">
        <v>973</v>
      </c>
      <c r="D1323" s="384" t="s">
        <v>451</v>
      </c>
      <c r="E1323" s="384" t="s">
        <v>749</v>
      </c>
      <c r="F1323" s="384" t="s">
        <v>712</v>
      </c>
      <c r="G1323" s="263">
        <v>-37</v>
      </c>
      <c r="H1323" s="263">
        <v>1149</v>
      </c>
      <c r="I1323" s="263">
        <v>10588</v>
      </c>
    </row>
    <row r="1324" spans="1:9">
      <c r="A1324" s="382" t="s">
        <v>972</v>
      </c>
      <c r="B1324" s="383">
        <v>2012</v>
      </c>
      <c r="C1324" s="384" t="s">
        <v>973</v>
      </c>
      <c r="D1324" s="384" t="s">
        <v>451</v>
      </c>
      <c r="E1324" s="384" t="s">
        <v>749</v>
      </c>
      <c r="F1324" s="384" t="s">
        <v>712</v>
      </c>
      <c r="G1324" s="263">
        <v>-183</v>
      </c>
      <c r="H1324" s="263">
        <v>1272</v>
      </c>
      <c r="I1324" s="263">
        <v>11862</v>
      </c>
    </row>
    <row r="1325" spans="1:9">
      <c r="A1325" s="382" t="s">
        <v>972</v>
      </c>
      <c r="B1325" s="383">
        <v>2013</v>
      </c>
      <c r="C1325" s="384" t="s">
        <v>973</v>
      </c>
      <c r="D1325" s="384" t="s">
        <v>451</v>
      </c>
      <c r="E1325" s="384" t="s">
        <v>749</v>
      </c>
      <c r="F1325" s="384" t="s">
        <v>712</v>
      </c>
      <c r="G1325" s="263">
        <v>915</v>
      </c>
      <c r="H1325" s="263">
        <v>1267.55</v>
      </c>
      <c r="I1325" s="263">
        <v>12581</v>
      </c>
    </row>
    <row r="1326" spans="1:9">
      <c r="A1326" s="382" t="s">
        <v>972</v>
      </c>
      <c r="B1326" s="383">
        <v>2014</v>
      </c>
      <c r="C1326" s="384" t="s">
        <v>973</v>
      </c>
      <c r="D1326" s="384" t="s">
        <v>451</v>
      </c>
      <c r="E1326" s="384" t="s">
        <v>749</v>
      </c>
      <c r="F1326" s="384" t="s">
        <v>712</v>
      </c>
      <c r="G1326" s="263">
        <v>1612</v>
      </c>
      <c r="H1326" s="263">
        <v>1509.71</v>
      </c>
      <c r="I1326" s="263">
        <v>13413</v>
      </c>
    </row>
    <row r="1327" spans="1:9">
      <c r="A1327" s="382" t="s">
        <v>972</v>
      </c>
      <c r="B1327" s="383">
        <v>2015</v>
      </c>
      <c r="C1327" s="384" t="s">
        <v>973</v>
      </c>
      <c r="D1327" s="384" t="s">
        <v>451</v>
      </c>
      <c r="E1327" s="384" t="s">
        <v>749</v>
      </c>
      <c r="F1327" s="384" t="s">
        <v>712</v>
      </c>
      <c r="G1327" s="263">
        <v>1020</v>
      </c>
      <c r="H1327" s="263">
        <v>1336</v>
      </c>
      <c r="I1327" s="263">
        <v>11524</v>
      </c>
    </row>
    <row r="1328" spans="1:9">
      <c r="A1328" s="382" t="s">
        <v>972</v>
      </c>
      <c r="B1328" s="383">
        <v>2016</v>
      </c>
      <c r="C1328" s="384" t="s">
        <v>973</v>
      </c>
      <c r="D1328" s="384" t="s">
        <v>451</v>
      </c>
      <c r="E1328" s="384" t="s">
        <v>749</v>
      </c>
      <c r="F1328" s="384" t="s">
        <v>712</v>
      </c>
      <c r="G1328" s="263">
        <v>1311</v>
      </c>
      <c r="H1328" s="263">
        <v>1315</v>
      </c>
      <c r="I1328" s="263">
        <v>11869</v>
      </c>
    </row>
    <row r="1329" spans="1:9">
      <c r="A1329" s="382" t="s">
        <v>972</v>
      </c>
      <c r="B1329" s="383">
        <v>2017</v>
      </c>
      <c r="C1329" s="384" t="s">
        <v>973</v>
      </c>
      <c r="D1329" s="384" t="s">
        <v>451</v>
      </c>
      <c r="E1329" s="384" t="s">
        <v>749</v>
      </c>
      <c r="F1329" s="384" t="s">
        <v>712</v>
      </c>
      <c r="G1329" s="263">
        <v>565</v>
      </c>
      <c r="H1329" s="263">
        <v>1466</v>
      </c>
      <c r="I1329" s="263">
        <v>12320</v>
      </c>
    </row>
    <row r="1330" spans="1:9">
      <c r="A1330" s="382" t="s">
        <v>972</v>
      </c>
      <c r="B1330" s="383">
        <v>2018</v>
      </c>
      <c r="C1330" s="384" t="s">
        <v>973</v>
      </c>
      <c r="D1330" s="384" t="s">
        <v>451</v>
      </c>
      <c r="E1330" s="384" t="s">
        <v>749</v>
      </c>
      <c r="F1330" s="384" t="s">
        <v>712</v>
      </c>
      <c r="G1330" s="263">
        <v>-423</v>
      </c>
      <c r="H1330" s="263">
        <v>1351</v>
      </c>
      <c r="I1330" s="263">
        <v>12657</v>
      </c>
    </row>
    <row r="1331" spans="1:9">
      <c r="A1331" s="382" t="s">
        <v>974</v>
      </c>
      <c r="B1331" s="383">
        <v>2009</v>
      </c>
      <c r="C1331" s="384" t="s">
        <v>975</v>
      </c>
      <c r="D1331" s="384" t="s">
        <v>736</v>
      </c>
      <c r="E1331" s="384" t="s">
        <v>893</v>
      </c>
      <c r="F1331" s="384" t="s">
        <v>712</v>
      </c>
      <c r="G1331" s="263">
        <v>218.4</v>
      </c>
      <c r="H1331" s="263">
        <v>350.61</v>
      </c>
      <c r="I1331" s="263">
        <v>7323.8</v>
      </c>
    </row>
    <row r="1332" spans="1:9">
      <c r="A1332" s="382" t="s">
        <v>974</v>
      </c>
      <c r="B1332" s="383">
        <v>2010</v>
      </c>
      <c r="C1332" s="384" t="s">
        <v>975</v>
      </c>
      <c r="D1332" s="384" t="s">
        <v>736</v>
      </c>
      <c r="E1332" s="384" t="s">
        <v>893</v>
      </c>
      <c r="F1332" s="384" t="s">
        <v>712</v>
      </c>
      <c r="G1332" s="263">
        <v>478.3</v>
      </c>
      <c r="H1332" s="263">
        <v>604.16499999999996</v>
      </c>
      <c r="I1332" s="263">
        <v>7795.8</v>
      </c>
    </row>
    <row r="1333" spans="1:9">
      <c r="A1333" s="382" t="s">
        <v>974</v>
      </c>
      <c r="B1333" s="383">
        <v>2011</v>
      </c>
      <c r="C1333" s="384" t="s">
        <v>975</v>
      </c>
      <c r="D1333" s="384" t="s">
        <v>736</v>
      </c>
      <c r="E1333" s="384" t="s">
        <v>893</v>
      </c>
      <c r="F1333" s="384" t="s">
        <v>712</v>
      </c>
      <c r="G1333" s="263">
        <v>700.8</v>
      </c>
      <c r="H1333" s="263">
        <v>782.46</v>
      </c>
      <c r="I1333" s="263">
        <v>8810</v>
      </c>
    </row>
    <row r="1334" spans="1:9">
      <c r="A1334" s="382" t="s">
        <v>974</v>
      </c>
      <c r="B1334" s="383">
        <v>2012</v>
      </c>
      <c r="C1334" s="384" t="s">
        <v>975</v>
      </c>
      <c r="D1334" s="384" t="s">
        <v>736</v>
      </c>
      <c r="E1334" s="384" t="s">
        <v>893</v>
      </c>
      <c r="F1334" s="384" t="s">
        <v>712</v>
      </c>
      <c r="G1334" s="263">
        <v>856.9</v>
      </c>
      <c r="H1334" s="263">
        <v>917.2998</v>
      </c>
      <c r="I1334" s="263">
        <v>9713.6</v>
      </c>
    </row>
    <row r="1335" spans="1:9">
      <c r="A1335" s="382" t="s">
        <v>974</v>
      </c>
      <c r="B1335" s="383">
        <v>2013</v>
      </c>
      <c r="C1335" s="384" t="s">
        <v>975</v>
      </c>
      <c r="D1335" s="384" t="s">
        <v>736</v>
      </c>
      <c r="E1335" s="384" t="s">
        <v>893</v>
      </c>
      <c r="F1335" s="384" t="s">
        <v>712</v>
      </c>
      <c r="G1335" s="263">
        <v>1019.8</v>
      </c>
      <c r="H1335" s="263">
        <v>1127.7850000000001</v>
      </c>
      <c r="I1335" s="263">
        <v>10181.700000000001</v>
      </c>
    </row>
    <row r="1336" spans="1:9">
      <c r="A1336" s="382" t="s">
        <v>974</v>
      </c>
      <c r="B1336" s="383">
        <v>2014</v>
      </c>
      <c r="C1336" s="384" t="s">
        <v>975</v>
      </c>
      <c r="D1336" s="384" t="s">
        <v>736</v>
      </c>
      <c r="E1336" s="384" t="s">
        <v>893</v>
      </c>
      <c r="F1336" s="384" t="s">
        <v>712</v>
      </c>
      <c r="G1336" s="263">
        <v>1204.0999999999999</v>
      </c>
      <c r="H1336" s="263">
        <v>1249.2249999999999</v>
      </c>
      <c r="I1336" s="263">
        <v>10968.8</v>
      </c>
    </row>
    <row r="1337" spans="1:9">
      <c r="A1337" s="382" t="s">
        <v>974</v>
      </c>
      <c r="B1337" s="383">
        <v>2015</v>
      </c>
      <c r="C1337" s="384" t="s">
        <v>975</v>
      </c>
      <c r="D1337" s="384" t="s">
        <v>736</v>
      </c>
      <c r="E1337" s="384" t="s">
        <v>893</v>
      </c>
      <c r="F1337" s="384" t="s">
        <v>712</v>
      </c>
      <c r="G1337" s="263">
        <v>1089</v>
      </c>
      <c r="H1337" s="263">
        <v>1106.117</v>
      </c>
      <c r="I1337" s="263">
        <v>10780</v>
      </c>
    </row>
    <row r="1338" spans="1:9">
      <c r="A1338" s="382" t="s">
        <v>974</v>
      </c>
      <c r="B1338" s="383">
        <v>2016</v>
      </c>
      <c r="C1338" s="384" t="s">
        <v>975</v>
      </c>
      <c r="D1338" s="384" t="s">
        <v>736</v>
      </c>
      <c r="E1338" s="384" t="s">
        <v>893</v>
      </c>
      <c r="F1338" s="384" t="s">
        <v>712</v>
      </c>
      <c r="G1338" s="263">
        <v>1115</v>
      </c>
      <c r="H1338" s="263">
        <v>1190.05</v>
      </c>
      <c r="I1338" s="263">
        <v>11262</v>
      </c>
    </row>
    <row r="1339" spans="1:9">
      <c r="A1339" s="382" t="s">
        <v>974</v>
      </c>
      <c r="B1339" s="383">
        <v>2017</v>
      </c>
      <c r="C1339" s="384" t="s">
        <v>975</v>
      </c>
      <c r="D1339" s="384" t="s">
        <v>736</v>
      </c>
      <c r="E1339" s="384" t="s">
        <v>893</v>
      </c>
      <c r="F1339" s="384" t="s">
        <v>712</v>
      </c>
      <c r="G1339" s="263">
        <v>1249</v>
      </c>
      <c r="H1339" s="263">
        <v>1379</v>
      </c>
      <c r="I1339" s="263">
        <v>11824</v>
      </c>
    </row>
    <row r="1340" spans="1:9">
      <c r="A1340" s="382" t="s">
        <v>974</v>
      </c>
      <c r="B1340" s="383">
        <v>2018</v>
      </c>
      <c r="C1340" s="384" t="s">
        <v>975</v>
      </c>
      <c r="D1340" s="384" t="s">
        <v>736</v>
      </c>
      <c r="E1340" s="384" t="s">
        <v>893</v>
      </c>
      <c r="F1340" s="384" t="s">
        <v>712</v>
      </c>
      <c r="G1340" s="263">
        <v>1108</v>
      </c>
      <c r="H1340" s="263">
        <v>1695</v>
      </c>
      <c r="I1340" s="263">
        <v>13683</v>
      </c>
    </row>
    <row r="1341" spans="1:9">
      <c r="A1341" s="382" t="s">
        <v>974</v>
      </c>
      <c r="B1341" s="383">
        <v>2019</v>
      </c>
      <c r="C1341" s="384" t="s">
        <v>975</v>
      </c>
      <c r="D1341" s="384" t="s">
        <v>736</v>
      </c>
      <c r="E1341" s="384" t="s">
        <v>893</v>
      </c>
      <c r="F1341" s="384" t="s">
        <v>712</v>
      </c>
      <c r="G1341" s="263">
        <v>1785</v>
      </c>
      <c r="H1341" s="263">
        <v>1977</v>
      </c>
      <c r="I1341" s="263">
        <v>14863</v>
      </c>
    </row>
    <row r="1342" spans="1:9">
      <c r="A1342" s="382" t="s">
        <v>976</v>
      </c>
      <c r="B1342" s="383">
        <v>2009</v>
      </c>
      <c r="C1342" s="384" t="s">
        <v>977</v>
      </c>
      <c r="D1342" s="384" t="s">
        <v>758</v>
      </c>
      <c r="E1342" s="384" t="s">
        <v>759</v>
      </c>
      <c r="F1342" s="384" t="s">
        <v>712</v>
      </c>
      <c r="G1342" s="263">
        <v>136</v>
      </c>
      <c r="H1342" s="263">
        <v>399.4</v>
      </c>
      <c r="I1342" s="263">
        <v>4396</v>
      </c>
    </row>
    <row r="1343" spans="1:9">
      <c r="A1343" s="382" t="s">
        <v>976</v>
      </c>
      <c r="B1343" s="383">
        <v>2010</v>
      </c>
      <c r="C1343" s="384" t="s">
        <v>977</v>
      </c>
      <c r="D1343" s="384" t="s">
        <v>758</v>
      </c>
      <c r="E1343" s="384" t="s">
        <v>759</v>
      </c>
      <c r="F1343" s="384" t="s">
        <v>712</v>
      </c>
      <c r="G1343" s="263">
        <v>425</v>
      </c>
      <c r="H1343" s="263">
        <v>523.85</v>
      </c>
      <c r="I1343" s="263">
        <v>5842</v>
      </c>
    </row>
    <row r="1344" spans="1:9">
      <c r="A1344" s="382" t="s">
        <v>976</v>
      </c>
      <c r="B1344" s="383">
        <v>2011</v>
      </c>
      <c r="C1344" s="384" t="s">
        <v>977</v>
      </c>
      <c r="D1344" s="384" t="s">
        <v>758</v>
      </c>
      <c r="E1344" s="384" t="s">
        <v>759</v>
      </c>
      <c r="F1344" s="384" t="s">
        <v>712</v>
      </c>
      <c r="G1344" s="263">
        <v>646</v>
      </c>
      <c r="H1344" s="263">
        <v>643.92999999999995</v>
      </c>
      <c r="I1344" s="263">
        <v>7178</v>
      </c>
    </row>
    <row r="1345" spans="1:9">
      <c r="A1345" s="382" t="s">
        <v>976</v>
      </c>
      <c r="B1345" s="383">
        <v>2012</v>
      </c>
      <c r="C1345" s="384" t="s">
        <v>977</v>
      </c>
      <c r="D1345" s="384" t="s">
        <v>758</v>
      </c>
      <c r="E1345" s="384" t="s">
        <v>759</v>
      </c>
      <c r="F1345" s="384" t="s">
        <v>712</v>
      </c>
      <c r="G1345" s="263">
        <v>437</v>
      </c>
      <c r="H1345" s="263">
        <v>802</v>
      </c>
      <c r="I1345" s="263">
        <v>8102</v>
      </c>
    </row>
    <row r="1346" spans="1:9">
      <c r="A1346" s="382" t="s">
        <v>976</v>
      </c>
      <c r="B1346" s="383">
        <v>2013</v>
      </c>
      <c r="C1346" s="384" t="s">
        <v>977</v>
      </c>
      <c r="D1346" s="384" t="s">
        <v>758</v>
      </c>
      <c r="E1346" s="384" t="s">
        <v>759</v>
      </c>
      <c r="F1346" s="384" t="s">
        <v>712</v>
      </c>
      <c r="G1346" s="263">
        <v>1165</v>
      </c>
      <c r="H1346" s="263">
        <v>1008</v>
      </c>
      <c r="I1346" s="263">
        <v>9350</v>
      </c>
    </row>
    <row r="1347" spans="1:9">
      <c r="A1347" s="382" t="s">
        <v>976</v>
      </c>
      <c r="B1347" s="383">
        <v>2014</v>
      </c>
      <c r="C1347" s="384" t="s">
        <v>977</v>
      </c>
      <c r="D1347" s="384" t="s">
        <v>758</v>
      </c>
      <c r="E1347" s="384" t="s">
        <v>759</v>
      </c>
      <c r="F1347" s="384" t="s">
        <v>712</v>
      </c>
      <c r="G1347" s="263">
        <v>751</v>
      </c>
      <c r="H1347" s="263">
        <v>1053</v>
      </c>
      <c r="I1347" s="263">
        <v>9527</v>
      </c>
    </row>
    <row r="1348" spans="1:9">
      <c r="A1348" s="382" t="s">
        <v>976</v>
      </c>
      <c r="B1348" s="383">
        <v>2015</v>
      </c>
      <c r="C1348" s="384" t="s">
        <v>977</v>
      </c>
      <c r="D1348" s="384" t="s">
        <v>758</v>
      </c>
      <c r="E1348" s="384" t="s">
        <v>759</v>
      </c>
      <c r="F1348" s="384" t="s">
        <v>712</v>
      </c>
      <c r="G1348" s="263">
        <v>848</v>
      </c>
      <c r="H1348" s="263">
        <v>1087</v>
      </c>
      <c r="I1348" s="263">
        <v>9648</v>
      </c>
    </row>
    <row r="1349" spans="1:9">
      <c r="A1349" s="382" t="s">
        <v>976</v>
      </c>
      <c r="B1349" s="383">
        <v>2016</v>
      </c>
      <c r="C1349" s="384" t="s">
        <v>977</v>
      </c>
      <c r="D1349" s="384" t="s">
        <v>758</v>
      </c>
      <c r="E1349" s="384" t="s">
        <v>759</v>
      </c>
      <c r="F1349" s="384" t="s">
        <v>712</v>
      </c>
      <c r="G1349" s="263">
        <v>854</v>
      </c>
      <c r="H1349" s="263">
        <v>1003</v>
      </c>
      <c r="I1349" s="263">
        <v>9008</v>
      </c>
    </row>
    <row r="1350" spans="1:9">
      <c r="A1350" s="382" t="s">
        <v>976</v>
      </c>
      <c r="B1350" s="383">
        <v>2017</v>
      </c>
      <c r="C1350" s="384" t="s">
        <v>977</v>
      </c>
      <c r="D1350" s="384" t="s">
        <v>758</v>
      </c>
      <c r="E1350" s="384" t="s">
        <v>759</v>
      </c>
      <c r="F1350" s="384" t="s">
        <v>712</v>
      </c>
      <c r="G1350" s="263">
        <v>1384</v>
      </c>
      <c r="H1350" s="263">
        <v>1043.05</v>
      </c>
      <c r="I1350" s="263">
        <v>9549</v>
      </c>
    </row>
    <row r="1351" spans="1:9">
      <c r="A1351" s="382" t="s">
        <v>976</v>
      </c>
      <c r="B1351" s="383">
        <v>2018</v>
      </c>
      <c r="C1351" s="384" t="s">
        <v>977</v>
      </c>
      <c r="D1351" s="384" t="s">
        <v>758</v>
      </c>
      <c r="E1351" s="384" t="s">
        <v>759</v>
      </c>
      <c r="F1351" s="384" t="s">
        <v>712</v>
      </c>
      <c r="G1351" s="263">
        <v>1080</v>
      </c>
      <c r="H1351" s="263">
        <v>1173.43</v>
      </c>
      <c r="I1351" s="263">
        <v>10151</v>
      </c>
    </row>
    <row r="1352" spans="1:9">
      <c r="A1352" s="382" t="s">
        <v>978</v>
      </c>
      <c r="B1352" s="383">
        <v>2009</v>
      </c>
      <c r="C1352" s="384" t="s">
        <v>979</v>
      </c>
      <c r="D1352" s="384" t="s">
        <v>6</v>
      </c>
      <c r="E1352" s="384" t="s">
        <v>776</v>
      </c>
      <c r="F1352" s="384" t="s">
        <v>712</v>
      </c>
      <c r="G1352" s="263">
        <v>1724</v>
      </c>
      <c r="H1352" s="263">
        <v>1873.5</v>
      </c>
      <c r="I1352" s="263">
        <v>20102</v>
      </c>
    </row>
    <row r="1353" spans="1:9">
      <c r="A1353" s="382" t="s">
        <v>978</v>
      </c>
      <c r="B1353" s="383">
        <v>2010</v>
      </c>
      <c r="C1353" s="384" t="s">
        <v>979</v>
      </c>
      <c r="D1353" s="384" t="s">
        <v>6</v>
      </c>
      <c r="E1353" s="384" t="s">
        <v>776</v>
      </c>
      <c r="F1353" s="384" t="s">
        <v>712</v>
      </c>
      <c r="G1353" s="263">
        <v>2164</v>
      </c>
      <c r="H1353" s="263">
        <v>2057.3000000000002</v>
      </c>
      <c r="I1353" s="263">
        <v>21039</v>
      </c>
    </row>
    <row r="1354" spans="1:9">
      <c r="A1354" s="382" t="s">
        <v>978</v>
      </c>
      <c r="B1354" s="383">
        <v>2011</v>
      </c>
      <c r="C1354" s="384" t="s">
        <v>979</v>
      </c>
      <c r="D1354" s="384" t="s">
        <v>6</v>
      </c>
      <c r="E1354" s="384" t="s">
        <v>776</v>
      </c>
      <c r="F1354" s="384" t="s">
        <v>712</v>
      </c>
      <c r="G1354" s="263">
        <v>2480</v>
      </c>
      <c r="H1354" s="263">
        <v>2500.3000000000002</v>
      </c>
      <c r="I1354" s="263">
        <v>24222</v>
      </c>
    </row>
    <row r="1355" spans="1:9">
      <c r="A1355" s="382" t="s">
        <v>978</v>
      </c>
      <c r="B1355" s="383">
        <v>2012</v>
      </c>
      <c r="C1355" s="384" t="s">
        <v>979</v>
      </c>
      <c r="D1355" s="384" t="s">
        <v>6</v>
      </c>
      <c r="E1355" s="384" t="s">
        <v>776</v>
      </c>
      <c r="F1355" s="384" t="s">
        <v>712</v>
      </c>
      <c r="G1355" s="263">
        <v>1968</v>
      </c>
      <c r="H1355" s="263">
        <v>2540.85</v>
      </c>
      <c r="I1355" s="263">
        <v>24412</v>
      </c>
    </row>
    <row r="1356" spans="1:9">
      <c r="A1356" s="382" t="s">
        <v>978</v>
      </c>
      <c r="B1356" s="383">
        <v>2013</v>
      </c>
      <c r="C1356" s="384" t="s">
        <v>979</v>
      </c>
      <c r="D1356" s="384" t="s">
        <v>6</v>
      </c>
      <c r="E1356" s="384" t="s">
        <v>776</v>
      </c>
      <c r="F1356" s="384" t="s">
        <v>712</v>
      </c>
      <c r="G1356" s="263">
        <v>2004</v>
      </c>
      <c r="H1356" s="263">
        <v>2620.0500000000002</v>
      </c>
      <c r="I1356" s="263">
        <v>24669</v>
      </c>
    </row>
    <row r="1357" spans="1:9">
      <c r="A1357" s="382" t="s">
        <v>978</v>
      </c>
      <c r="B1357" s="383">
        <v>2014</v>
      </c>
      <c r="C1357" s="384" t="s">
        <v>979</v>
      </c>
      <c r="D1357" s="384" t="s">
        <v>6</v>
      </c>
      <c r="E1357" s="384" t="s">
        <v>776</v>
      </c>
      <c r="F1357" s="384" t="s">
        <v>712</v>
      </c>
      <c r="G1357" s="263">
        <v>2147</v>
      </c>
      <c r="H1357" s="263">
        <v>2263.4</v>
      </c>
      <c r="I1357" s="263">
        <v>17733</v>
      </c>
    </row>
    <row r="1358" spans="1:9">
      <c r="A1358" s="382" t="s">
        <v>978</v>
      </c>
      <c r="B1358" s="383">
        <v>2015</v>
      </c>
      <c r="C1358" s="384" t="s">
        <v>979</v>
      </c>
      <c r="D1358" s="384" t="s">
        <v>6</v>
      </c>
      <c r="E1358" s="384" t="s">
        <v>776</v>
      </c>
      <c r="F1358" s="384" t="s">
        <v>712</v>
      </c>
      <c r="G1358" s="263">
        <v>2710</v>
      </c>
      <c r="H1358" s="263">
        <v>2116.6</v>
      </c>
      <c r="I1358" s="263">
        <v>16249</v>
      </c>
    </row>
    <row r="1359" spans="1:9">
      <c r="A1359" s="382" t="s">
        <v>978</v>
      </c>
      <c r="B1359" s="383">
        <v>2016</v>
      </c>
      <c r="C1359" s="384" t="s">
        <v>979</v>
      </c>
      <c r="D1359" s="384" t="s">
        <v>6</v>
      </c>
      <c r="E1359" s="384" t="s">
        <v>776</v>
      </c>
      <c r="F1359" s="384" t="s">
        <v>712</v>
      </c>
      <c r="G1359" s="263">
        <v>1635</v>
      </c>
      <c r="H1359" s="263">
        <v>1676.45</v>
      </c>
      <c r="I1359" s="263">
        <v>14522</v>
      </c>
    </row>
    <row r="1360" spans="1:9">
      <c r="A1360" s="382" t="s">
        <v>978</v>
      </c>
      <c r="B1360" s="383">
        <v>2017</v>
      </c>
      <c r="C1360" s="384" t="s">
        <v>979</v>
      </c>
      <c r="D1360" s="384" t="s">
        <v>6</v>
      </c>
      <c r="E1360" s="384" t="s">
        <v>776</v>
      </c>
      <c r="F1360" s="384" t="s">
        <v>712</v>
      </c>
      <c r="G1360" s="263">
        <v>1518</v>
      </c>
      <c r="H1360" s="263">
        <v>1693.7</v>
      </c>
      <c r="I1360" s="263">
        <v>15264</v>
      </c>
    </row>
    <row r="1361" spans="1:9">
      <c r="A1361" s="382" t="s">
        <v>978</v>
      </c>
      <c r="B1361" s="383">
        <v>2018</v>
      </c>
      <c r="C1361" s="384" t="s">
        <v>979</v>
      </c>
      <c r="D1361" s="384" t="s">
        <v>6</v>
      </c>
      <c r="E1361" s="384" t="s">
        <v>776</v>
      </c>
      <c r="F1361" s="384" t="s">
        <v>712</v>
      </c>
      <c r="G1361" s="263">
        <v>2203</v>
      </c>
      <c r="H1361" s="263">
        <v>2063.0749999999998</v>
      </c>
      <c r="I1361" s="263">
        <v>17408</v>
      </c>
    </row>
    <row r="1362" spans="1:9">
      <c r="A1362" s="382" t="s">
        <v>978</v>
      </c>
      <c r="B1362" s="383">
        <v>2019</v>
      </c>
      <c r="C1362" s="384" t="s">
        <v>979</v>
      </c>
      <c r="D1362" s="384" t="s">
        <v>6</v>
      </c>
      <c r="E1362" s="384" t="s">
        <v>776</v>
      </c>
      <c r="F1362" s="384" t="s">
        <v>712</v>
      </c>
      <c r="G1362" s="263">
        <v>2306</v>
      </c>
      <c r="H1362" s="263">
        <v>2293.5880000000002</v>
      </c>
      <c r="I1362" s="263">
        <v>18372</v>
      </c>
    </row>
    <row r="1363" spans="1:9">
      <c r="A1363" s="382" t="s">
        <v>980</v>
      </c>
      <c r="B1363" s="383">
        <v>2009</v>
      </c>
      <c r="C1363" s="384" t="s">
        <v>981</v>
      </c>
      <c r="D1363" s="384" t="s">
        <v>545</v>
      </c>
      <c r="E1363" s="384" t="s">
        <v>788</v>
      </c>
      <c r="F1363" s="384" t="s">
        <v>712</v>
      </c>
      <c r="G1363" s="263">
        <v>546.62699999999995</v>
      </c>
      <c r="H1363" s="263">
        <v>815.60299999999995</v>
      </c>
      <c r="I1363" s="263">
        <v>5097.3500000000004</v>
      </c>
    </row>
    <row r="1364" spans="1:9">
      <c r="A1364" s="382" t="s">
        <v>980</v>
      </c>
      <c r="B1364" s="383">
        <v>2010</v>
      </c>
      <c r="C1364" s="384" t="s">
        <v>981</v>
      </c>
      <c r="D1364" s="384" t="s">
        <v>545</v>
      </c>
      <c r="E1364" s="384" t="s">
        <v>788</v>
      </c>
      <c r="F1364" s="384" t="s">
        <v>712</v>
      </c>
      <c r="G1364" s="263">
        <v>160.654</v>
      </c>
      <c r="H1364" s="263">
        <v>310.91000000000003</v>
      </c>
      <c r="I1364" s="263">
        <v>5821.4790000000003</v>
      </c>
    </row>
    <row r="1365" spans="1:9">
      <c r="A1365" s="382" t="s">
        <v>980</v>
      </c>
      <c r="B1365" s="383">
        <v>2011</v>
      </c>
      <c r="C1365" s="384" t="s">
        <v>981</v>
      </c>
      <c r="D1365" s="384" t="s">
        <v>545</v>
      </c>
      <c r="E1365" s="384" t="s">
        <v>788</v>
      </c>
      <c r="F1365" s="384" t="s">
        <v>712</v>
      </c>
      <c r="G1365" s="263">
        <v>1091.123</v>
      </c>
      <c r="H1365" s="263">
        <v>1008.499</v>
      </c>
      <c r="I1365" s="263">
        <v>9187.8539999999994</v>
      </c>
    </row>
    <row r="1366" spans="1:9">
      <c r="A1366" s="382" t="s">
        <v>980</v>
      </c>
      <c r="B1366" s="383">
        <v>2012</v>
      </c>
      <c r="C1366" s="384" t="s">
        <v>981</v>
      </c>
      <c r="D1366" s="384" t="s">
        <v>545</v>
      </c>
      <c r="E1366" s="384" t="s">
        <v>788</v>
      </c>
      <c r="F1366" s="384" t="s">
        <v>712</v>
      </c>
      <c r="G1366" s="263">
        <v>570.279</v>
      </c>
      <c r="H1366" s="263">
        <v>1535.6020000000001</v>
      </c>
      <c r="I1366" s="263">
        <v>11807.710999999999</v>
      </c>
    </row>
    <row r="1367" spans="1:9">
      <c r="A1367" s="382" t="s">
        <v>980</v>
      </c>
      <c r="B1367" s="383">
        <v>2013</v>
      </c>
      <c r="C1367" s="384" t="s">
        <v>981</v>
      </c>
      <c r="D1367" s="384" t="s">
        <v>545</v>
      </c>
      <c r="E1367" s="384" t="s">
        <v>788</v>
      </c>
      <c r="F1367" s="384" t="s">
        <v>712</v>
      </c>
      <c r="G1367" s="263">
        <v>2197.1089999999999</v>
      </c>
      <c r="H1367" s="263">
        <v>2246.058</v>
      </c>
      <c r="I1367" s="263">
        <v>14572.263000000001</v>
      </c>
    </row>
    <row r="1368" spans="1:9">
      <c r="A1368" s="382" t="s">
        <v>980</v>
      </c>
      <c r="B1368" s="383">
        <v>2014</v>
      </c>
      <c r="C1368" s="384" t="s">
        <v>981</v>
      </c>
      <c r="D1368" s="384" t="s">
        <v>545</v>
      </c>
      <c r="E1368" s="384" t="s">
        <v>788</v>
      </c>
      <c r="F1368" s="384" t="s">
        <v>712</v>
      </c>
      <c r="G1368" s="263">
        <v>2915.4870000000001</v>
      </c>
      <c r="H1368" s="263">
        <v>2716.2159999999999</v>
      </c>
      <c r="I1368" s="263">
        <v>16727.484</v>
      </c>
    </row>
    <row r="1369" spans="1:9">
      <c r="A1369" s="382" t="s">
        <v>980</v>
      </c>
      <c r="B1369" s="383">
        <v>2015</v>
      </c>
      <c r="C1369" s="384" t="s">
        <v>981</v>
      </c>
      <c r="D1369" s="384" t="s">
        <v>545</v>
      </c>
      <c r="E1369" s="384" t="s">
        <v>788</v>
      </c>
      <c r="F1369" s="384" t="s">
        <v>712</v>
      </c>
      <c r="G1369" s="263">
        <v>-4524.5150000000003</v>
      </c>
      <c r="H1369" s="263">
        <v>33.880000000000003</v>
      </c>
      <c r="I1369" s="263">
        <v>9434.4159999999993</v>
      </c>
    </row>
    <row r="1370" spans="1:9">
      <c r="A1370" s="382" t="s">
        <v>980</v>
      </c>
      <c r="B1370" s="383">
        <v>2016</v>
      </c>
      <c r="C1370" s="384" t="s">
        <v>981</v>
      </c>
      <c r="D1370" s="384" t="s">
        <v>545</v>
      </c>
      <c r="E1370" s="384" t="s">
        <v>788</v>
      </c>
      <c r="F1370" s="384" t="s">
        <v>712</v>
      </c>
      <c r="G1370" s="263">
        <v>-1096.6859999999999</v>
      </c>
      <c r="H1370" s="263">
        <v>-892.63900000000001</v>
      </c>
      <c r="I1370" s="263">
        <v>7522.1859999999997</v>
      </c>
    </row>
    <row r="1371" spans="1:9">
      <c r="A1371" s="382" t="s">
        <v>980</v>
      </c>
      <c r="B1371" s="383">
        <v>2017</v>
      </c>
      <c r="C1371" s="384" t="s">
        <v>981</v>
      </c>
      <c r="D1371" s="384" t="s">
        <v>545</v>
      </c>
      <c r="E1371" s="384" t="s">
        <v>788</v>
      </c>
      <c r="F1371" s="384" t="s">
        <v>712</v>
      </c>
      <c r="G1371" s="263">
        <v>2582.5790000000002</v>
      </c>
      <c r="H1371" s="263">
        <v>648.22500000000002</v>
      </c>
      <c r="I1371" s="263">
        <v>11280.15</v>
      </c>
    </row>
    <row r="1372" spans="1:9">
      <c r="A1372" s="382" t="s">
        <v>980</v>
      </c>
      <c r="B1372" s="383">
        <v>2018</v>
      </c>
      <c r="C1372" s="384" t="s">
        <v>981</v>
      </c>
      <c r="D1372" s="384" t="s">
        <v>545</v>
      </c>
      <c r="E1372" s="384" t="s">
        <v>788</v>
      </c>
      <c r="F1372" s="384" t="s">
        <v>712</v>
      </c>
      <c r="G1372" s="263">
        <v>3419.04</v>
      </c>
      <c r="H1372" s="263">
        <v>3218.3220000000001</v>
      </c>
      <c r="I1372" s="263">
        <v>17007.571</v>
      </c>
    </row>
    <row r="1373" spans="1:9">
      <c r="A1373" s="382" t="s">
        <v>982</v>
      </c>
      <c r="B1373" s="383">
        <v>2009</v>
      </c>
      <c r="C1373" s="384" t="s">
        <v>983</v>
      </c>
      <c r="D1373" s="384" t="s">
        <v>451</v>
      </c>
      <c r="E1373" s="384" t="s">
        <v>749</v>
      </c>
      <c r="F1373" s="384" t="s">
        <v>712</v>
      </c>
      <c r="G1373" s="263">
        <v>330.03300000000002</v>
      </c>
      <c r="H1373" s="263">
        <v>333.233</v>
      </c>
      <c r="I1373" s="263">
        <v>5439.43</v>
      </c>
    </row>
    <row r="1374" spans="1:9">
      <c r="A1374" s="382" t="s">
        <v>982</v>
      </c>
      <c r="B1374" s="383">
        <v>2010</v>
      </c>
      <c r="C1374" s="384" t="s">
        <v>983</v>
      </c>
      <c r="D1374" s="384" t="s">
        <v>451</v>
      </c>
      <c r="E1374" s="384" t="s">
        <v>749</v>
      </c>
      <c r="F1374" s="384" t="s">
        <v>712</v>
      </c>
      <c r="G1374" s="263">
        <v>387.94900000000001</v>
      </c>
      <c r="H1374" s="263">
        <v>390.44900000000001</v>
      </c>
      <c r="I1374" s="263">
        <v>4898.1670000000004</v>
      </c>
    </row>
    <row r="1375" spans="1:9">
      <c r="A1375" s="382" t="s">
        <v>982</v>
      </c>
      <c r="B1375" s="383">
        <v>2011</v>
      </c>
      <c r="C1375" s="384" t="s">
        <v>983</v>
      </c>
      <c r="D1375" s="384" t="s">
        <v>451</v>
      </c>
      <c r="E1375" s="384" t="s">
        <v>749</v>
      </c>
      <c r="F1375" s="384" t="s">
        <v>712</v>
      </c>
      <c r="G1375" s="263">
        <v>394.69299999999998</v>
      </c>
      <c r="H1375" s="263">
        <v>423.89299999999997</v>
      </c>
      <c r="I1375" s="263">
        <v>4465.6570000000002</v>
      </c>
    </row>
    <row r="1376" spans="1:9">
      <c r="A1376" s="382" t="s">
        <v>982</v>
      </c>
      <c r="B1376" s="383">
        <v>2012</v>
      </c>
      <c r="C1376" s="384" t="s">
        <v>983</v>
      </c>
      <c r="D1376" s="384" t="s">
        <v>451</v>
      </c>
      <c r="E1376" s="384" t="s">
        <v>749</v>
      </c>
      <c r="F1376" s="384" t="s">
        <v>712</v>
      </c>
      <c r="G1376" s="263">
        <v>525.94500000000005</v>
      </c>
      <c r="H1376" s="263">
        <v>633.54499999999996</v>
      </c>
      <c r="I1376" s="263">
        <v>6273.7870000000003</v>
      </c>
    </row>
    <row r="1377" spans="1:9">
      <c r="A1377" s="382" t="s">
        <v>982</v>
      </c>
      <c r="B1377" s="383">
        <v>2013</v>
      </c>
      <c r="C1377" s="384" t="s">
        <v>983</v>
      </c>
      <c r="D1377" s="384" t="s">
        <v>451</v>
      </c>
      <c r="E1377" s="384" t="s">
        <v>749</v>
      </c>
      <c r="F1377" s="384" t="s">
        <v>712</v>
      </c>
      <c r="G1377" s="263">
        <v>786.00699999999995</v>
      </c>
      <c r="H1377" s="263">
        <v>809.00699999999995</v>
      </c>
      <c r="I1377" s="263">
        <v>7301.2039999999997</v>
      </c>
    </row>
    <row r="1378" spans="1:9">
      <c r="A1378" s="382" t="s">
        <v>982</v>
      </c>
      <c r="B1378" s="383">
        <v>2014</v>
      </c>
      <c r="C1378" s="384" t="s">
        <v>983</v>
      </c>
      <c r="D1378" s="384" t="s">
        <v>451</v>
      </c>
      <c r="E1378" s="384" t="s">
        <v>749</v>
      </c>
      <c r="F1378" s="384" t="s">
        <v>712</v>
      </c>
      <c r="G1378" s="263">
        <v>819.54600000000005</v>
      </c>
      <c r="H1378" s="263">
        <v>856.64599999999996</v>
      </c>
      <c r="I1378" s="263">
        <v>7741.8559999999998</v>
      </c>
    </row>
    <row r="1379" spans="1:9">
      <c r="A1379" s="382" t="s">
        <v>982</v>
      </c>
      <c r="B1379" s="383">
        <v>2015</v>
      </c>
      <c r="C1379" s="384" t="s">
        <v>983</v>
      </c>
      <c r="D1379" s="384" t="s">
        <v>451</v>
      </c>
      <c r="E1379" s="384" t="s">
        <v>749</v>
      </c>
      <c r="F1379" s="384" t="s">
        <v>712</v>
      </c>
      <c r="G1379" s="263">
        <v>878.48500000000001</v>
      </c>
      <c r="H1379" s="263">
        <v>878.48500000000001</v>
      </c>
      <c r="I1379" s="263">
        <v>7954.8270000000002</v>
      </c>
    </row>
    <row r="1380" spans="1:9">
      <c r="A1380" s="382" t="s">
        <v>982</v>
      </c>
      <c r="B1380" s="383">
        <v>2016</v>
      </c>
      <c r="C1380" s="384" t="s">
        <v>983</v>
      </c>
      <c r="D1380" s="384" t="s">
        <v>451</v>
      </c>
      <c r="E1380" s="384" t="s">
        <v>749</v>
      </c>
      <c r="F1380" s="384" t="s">
        <v>712</v>
      </c>
      <c r="G1380" s="263">
        <v>942.30200000000002</v>
      </c>
      <c r="H1380" s="263">
        <v>942.30200000000002</v>
      </c>
      <c r="I1380" s="263">
        <v>7639.1289999999999</v>
      </c>
    </row>
    <row r="1381" spans="1:9">
      <c r="A1381" s="382" t="s">
        <v>982</v>
      </c>
      <c r="B1381" s="383">
        <v>2017</v>
      </c>
      <c r="C1381" s="384" t="s">
        <v>983</v>
      </c>
      <c r="D1381" s="384" t="s">
        <v>451</v>
      </c>
      <c r="E1381" s="384" t="s">
        <v>749</v>
      </c>
      <c r="F1381" s="384" t="s">
        <v>712</v>
      </c>
      <c r="G1381" s="263">
        <v>987.99599999999998</v>
      </c>
      <c r="H1381" s="263">
        <v>987.99599999999998</v>
      </c>
      <c r="I1381" s="263">
        <v>7751.9520000000002</v>
      </c>
    </row>
    <row r="1382" spans="1:9">
      <c r="A1382" s="382" t="s">
        <v>982</v>
      </c>
      <c r="B1382" s="383">
        <v>2018</v>
      </c>
      <c r="C1382" s="384" t="s">
        <v>983</v>
      </c>
      <c r="D1382" s="384" t="s">
        <v>451</v>
      </c>
      <c r="E1382" s="384" t="s">
        <v>749</v>
      </c>
      <c r="F1382" s="384" t="s">
        <v>712</v>
      </c>
      <c r="G1382" s="263">
        <v>1033</v>
      </c>
      <c r="H1382" s="263">
        <v>1041</v>
      </c>
      <c r="I1382" s="263">
        <v>8448.2009999999991</v>
      </c>
    </row>
    <row r="1383" spans="1:9">
      <c r="A1383" s="382" t="s">
        <v>984</v>
      </c>
      <c r="B1383" s="383">
        <v>2009</v>
      </c>
      <c r="C1383" s="384" t="s">
        <v>985</v>
      </c>
      <c r="D1383" s="384" t="s">
        <v>6</v>
      </c>
      <c r="E1383" s="384" t="s">
        <v>776</v>
      </c>
      <c r="F1383" s="384" t="s">
        <v>712</v>
      </c>
      <c r="G1383" s="263">
        <v>383</v>
      </c>
      <c r="H1383" s="263">
        <v>437</v>
      </c>
      <c r="I1383" s="263">
        <v>11873</v>
      </c>
    </row>
    <row r="1384" spans="1:9">
      <c r="A1384" s="382" t="s">
        <v>984</v>
      </c>
      <c r="B1384" s="383">
        <v>2010</v>
      </c>
      <c r="C1384" s="384" t="s">
        <v>985</v>
      </c>
      <c r="D1384" s="384" t="s">
        <v>6</v>
      </c>
      <c r="E1384" s="384" t="s">
        <v>776</v>
      </c>
      <c r="F1384" s="384" t="s">
        <v>712</v>
      </c>
      <c r="G1384" s="263">
        <v>929</v>
      </c>
      <c r="H1384" s="263">
        <v>956</v>
      </c>
      <c r="I1384" s="263">
        <v>13715</v>
      </c>
    </row>
    <row r="1385" spans="1:9">
      <c r="A1385" s="382" t="s">
        <v>984</v>
      </c>
      <c r="B1385" s="383">
        <v>2011</v>
      </c>
      <c r="C1385" s="384" t="s">
        <v>985</v>
      </c>
      <c r="D1385" s="384" t="s">
        <v>6</v>
      </c>
      <c r="E1385" s="384" t="s">
        <v>776</v>
      </c>
      <c r="F1385" s="384" t="s">
        <v>712</v>
      </c>
      <c r="G1385" s="263">
        <v>1350</v>
      </c>
      <c r="H1385" s="263">
        <v>1360</v>
      </c>
      <c r="I1385" s="263">
        <v>16049</v>
      </c>
    </row>
    <row r="1386" spans="1:9">
      <c r="A1386" s="382" t="s">
        <v>984</v>
      </c>
      <c r="B1386" s="383">
        <v>2012</v>
      </c>
      <c r="C1386" s="384" t="s">
        <v>985</v>
      </c>
      <c r="D1386" s="384" t="s">
        <v>6</v>
      </c>
      <c r="E1386" s="384" t="s">
        <v>776</v>
      </c>
      <c r="F1386" s="384" t="s">
        <v>712</v>
      </c>
      <c r="G1386" s="263">
        <v>1217</v>
      </c>
      <c r="H1386" s="263">
        <v>1384</v>
      </c>
      <c r="I1386" s="263">
        <v>16311</v>
      </c>
    </row>
    <row r="1387" spans="1:9">
      <c r="A1387" s="382" t="s">
        <v>984</v>
      </c>
      <c r="B1387" s="383">
        <v>2013</v>
      </c>
      <c r="C1387" s="384" t="s">
        <v>985</v>
      </c>
      <c r="D1387" s="384" t="s">
        <v>6</v>
      </c>
      <c r="E1387" s="384" t="s">
        <v>776</v>
      </c>
      <c r="F1387" s="384" t="s">
        <v>712</v>
      </c>
      <c r="G1387" s="263">
        <v>1861</v>
      </c>
      <c r="H1387" s="263">
        <v>1971</v>
      </c>
      <c r="I1387" s="263">
        <v>22046</v>
      </c>
    </row>
    <row r="1388" spans="1:9">
      <c r="A1388" s="382" t="s">
        <v>984</v>
      </c>
      <c r="B1388" s="383">
        <v>2014</v>
      </c>
      <c r="C1388" s="384" t="s">
        <v>985</v>
      </c>
      <c r="D1388" s="384" t="s">
        <v>6</v>
      </c>
      <c r="E1388" s="384" t="s">
        <v>776</v>
      </c>
      <c r="F1388" s="384" t="s">
        <v>712</v>
      </c>
      <c r="G1388" s="263">
        <v>1793</v>
      </c>
      <c r="H1388" s="263">
        <v>2238.85</v>
      </c>
      <c r="I1388" s="263">
        <v>22552</v>
      </c>
    </row>
    <row r="1389" spans="1:9">
      <c r="A1389" s="382" t="s">
        <v>984</v>
      </c>
      <c r="B1389" s="383">
        <v>2015</v>
      </c>
      <c r="C1389" s="384" t="s">
        <v>985</v>
      </c>
      <c r="D1389" s="384" t="s">
        <v>6</v>
      </c>
      <c r="E1389" s="384" t="s">
        <v>776</v>
      </c>
      <c r="F1389" s="384" t="s">
        <v>712</v>
      </c>
      <c r="G1389" s="263">
        <v>1972</v>
      </c>
      <c r="H1389" s="263">
        <v>2086.85</v>
      </c>
      <c r="I1389" s="263">
        <v>20855</v>
      </c>
    </row>
    <row r="1390" spans="1:9">
      <c r="A1390" s="382" t="s">
        <v>984</v>
      </c>
      <c r="B1390" s="383">
        <v>2016</v>
      </c>
      <c r="C1390" s="384" t="s">
        <v>985</v>
      </c>
      <c r="D1390" s="384" t="s">
        <v>6</v>
      </c>
      <c r="E1390" s="384" t="s">
        <v>776</v>
      </c>
      <c r="F1390" s="384" t="s">
        <v>712</v>
      </c>
      <c r="G1390" s="263">
        <v>1916</v>
      </c>
      <c r="H1390" s="263">
        <v>2056.15</v>
      </c>
      <c r="I1390" s="263">
        <v>19747</v>
      </c>
    </row>
    <row r="1391" spans="1:9">
      <c r="A1391" s="382" t="s">
        <v>984</v>
      </c>
      <c r="B1391" s="383">
        <v>2017</v>
      </c>
      <c r="C1391" s="384" t="s">
        <v>985</v>
      </c>
      <c r="D1391" s="384" t="s">
        <v>6</v>
      </c>
      <c r="E1391" s="384" t="s">
        <v>776</v>
      </c>
      <c r="F1391" s="384" t="s">
        <v>712</v>
      </c>
      <c r="G1391" s="263">
        <v>2985</v>
      </c>
      <c r="H1391" s="263">
        <v>2169</v>
      </c>
      <c r="I1391" s="263">
        <v>20404</v>
      </c>
    </row>
    <row r="1392" spans="1:9">
      <c r="A1392" s="382" t="s">
        <v>984</v>
      </c>
      <c r="B1392" s="383">
        <v>2018</v>
      </c>
      <c r="C1392" s="384" t="s">
        <v>985</v>
      </c>
      <c r="D1392" s="384" t="s">
        <v>6</v>
      </c>
      <c r="E1392" s="384" t="s">
        <v>776</v>
      </c>
      <c r="F1392" s="384" t="s">
        <v>712</v>
      </c>
      <c r="G1392" s="263">
        <v>2145</v>
      </c>
      <c r="H1392" s="263">
        <v>2362.25</v>
      </c>
      <c r="I1392" s="263">
        <v>21609</v>
      </c>
    </row>
    <row r="1393" spans="1:9">
      <c r="A1393" s="382" t="s">
        <v>986</v>
      </c>
      <c r="B1393" s="383">
        <v>2009</v>
      </c>
      <c r="C1393" s="384" t="s">
        <v>987</v>
      </c>
      <c r="D1393" s="384" t="s">
        <v>451</v>
      </c>
      <c r="E1393" s="384" t="s">
        <v>749</v>
      </c>
      <c r="F1393" s="384" t="s">
        <v>712</v>
      </c>
      <c r="G1393" s="263">
        <v>1231.0920000000001</v>
      </c>
      <c r="H1393" s="263">
        <v>1317.1610000000001</v>
      </c>
      <c r="I1393" s="263">
        <v>10745.65</v>
      </c>
    </row>
    <row r="1394" spans="1:9">
      <c r="A1394" s="382" t="s">
        <v>986</v>
      </c>
      <c r="B1394" s="383">
        <v>2010</v>
      </c>
      <c r="C1394" s="384" t="s">
        <v>987</v>
      </c>
      <c r="D1394" s="384" t="s">
        <v>451</v>
      </c>
      <c r="E1394" s="384" t="s">
        <v>749</v>
      </c>
      <c r="F1394" s="384" t="s">
        <v>712</v>
      </c>
      <c r="G1394" s="263">
        <v>1250.242</v>
      </c>
      <c r="H1394" s="263">
        <v>1211.347</v>
      </c>
      <c r="I1394" s="263">
        <v>11487.576999999999</v>
      </c>
    </row>
    <row r="1395" spans="1:9">
      <c r="A1395" s="382" t="s">
        <v>986</v>
      </c>
      <c r="B1395" s="383">
        <v>2011</v>
      </c>
      <c r="C1395" s="384" t="s">
        <v>987</v>
      </c>
      <c r="D1395" s="384" t="s">
        <v>451</v>
      </c>
      <c r="E1395" s="384" t="s">
        <v>749</v>
      </c>
      <c r="F1395" s="384" t="s">
        <v>712</v>
      </c>
      <c r="G1395" s="263">
        <v>1346.4390000000001</v>
      </c>
      <c r="H1395" s="263">
        <v>1123.579</v>
      </c>
      <c r="I1395" s="263">
        <v>11229.073</v>
      </c>
    </row>
    <row r="1396" spans="1:9">
      <c r="A1396" s="382" t="s">
        <v>986</v>
      </c>
      <c r="B1396" s="383">
        <v>2012</v>
      </c>
      <c r="C1396" s="384" t="s">
        <v>987</v>
      </c>
      <c r="D1396" s="384" t="s">
        <v>451</v>
      </c>
      <c r="E1396" s="384" t="s">
        <v>749</v>
      </c>
      <c r="F1396" s="384" t="s">
        <v>712</v>
      </c>
      <c r="G1396" s="263">
        <v>846.673</v>
      </c>
      <c r="H1396" s="263">
        <v>1070.173</v>
      </c>
      <c r="I1396" s="263">
        <v>10302.079</v>
      </c>
    </row>
    <row r="1397" spans="1:9">
      <c r="A1397" s="382" t="s">
        <v>986</v>
      </c>
      <c r="B1397" s="383">
        <v>2013</v>
      </c>
      <c r="C1397" s="384" t="s">
        <v>987</v>
      </c>
      <c r="D1397" s="384" t="s">
        <v>451</v>
      </c>
      <c r="E1397" s="384" t="s">
        <v>749</v>
      </c>
      <c r="F1397" s="384" t="s">
        <v>712</v>
      </c>
      <c r="G1397" s="263">
        <v>711.90200000000004</v>
      </c>
      <c r="H1397" s="263">
        <v>957.10199999999998</v>
      </c>
      <c r="I1397" s="263">
        <v>11390.947</v>
      </c>
    </row>
    <row r="1398" spans="1:9">
      <c r="A1398" s="382" t="s">
        <v>986</v>
      </c>
      <c r="B1398" s="383">
        <v>2014</v>
      </c>
      <c r="C1398" s="384" t="s">
        <v>987</v>
      </c>
      <c r="D1398" s="384" t="s">
        <v>451</v>
      </c>
      <c r="E1398" s="384" t="s">
        <v>749</v>
      </c>
      <c r="F1398" s="384" t="s">
        <v>712</v>
      </c>
      <c r="G1398" s="263">
        <v>940.721</v>
      </c>
      <c r="H1398" s="263">
        <v>1224.076</v>
      </c>
      <c r="I1398" s="263">
        <v>12494.921</v>
      </c>
    </row>
    <row r="1399" spans="1:9">
      <c r="A1399" s="382" t="s">
        <v>986</v>
      </c>
      <c r="B1399" s="383">
        <v>2015</v>
      </c>
      <c r="C1399" s="384" t="s">
        <v>987</v>
      </c>
      <c r="D1399" s="384" t="s">
        <v>451</v>
      </c>
      <c r="E1399" s="384" t="s">
        <v>749</v>
      </c>
      <c r="F1399" s="384" t="s">
        <v>712</v>
      </c>
      <c r="G1399" s="263">
        <v>-176.56200000000001</v>
      </c>
      <c r="H1399" s="263">
        <v>1076.2194999999999</v>
      </c>
      <c r="I1399" s="263">
        <v>11513.251</v>
      </c>
    </row>
    <row r="1400" spans="1:9">
      <c r="A1400" s="382" t="s">
        <v>986</v>
      </c>
      <c r="B1400" s="383">
        <v>2016</v>
      </c>
      <c r="C1400" s="384" t="s">
        <v>987</v>
      </c>
      <c r="D1400" s="384" t="s">
        <v>451</v>
      </c>
      <c r="E1400" s="384" t="s">
        <v>749</v>
      </c>
      <c r="F1400" s="384" t="s">
        <v>712</v>
      </c>
      <c r="G1400" s="263">
        <v>-583.61800000000005</v>
      </c>
      <c r="H1400" s="263">
        <v>1271.682</v>
      </c>
      <c r="I1400" s="263">
        <v>10845.645</v>
      </c>
    </row>
    <row r="1401" spans="1:9">
      <c r="A1401" s="382" t="s">
        <v>986</v>
      </c>
      <c r="B1401" s="383">
        <v>2017</v>
      </c>
      <c r="C1401" s="384" t="s">
        <v>987</v>
      </c>
      <c r="D1401" s="384" t="s">
        <v>451</v>
      </c>
      <c r="E1401" s="384" t="s">
        <v>749</v>
      </c>
      <c r="F1401" s="384" t="s">
        <v>712</v>
      </c>
      <c r="G1401" s="263">
        <v>411.61200000000002</v>
      </c>
      <c r="H1401" s="263">
        <v>1625.9839999999999</v>
      </c>
      <c r="I1401" s="263">
        <v>11074.481</v>
      </c>
    </row>
    <row r="1402" spans="1:9">
      <c r="A1402" s="382" t="s">
        <v>986</v>
      </c>
      <c r="B1402" s="383">
        <v>2018</v>
      </c>
      <c r="C1402" s="384" t="s">
        <v>987</v>
      </c>
      <c r="D1402" s="384" t="s">
        <v>451</v>
      </c>
      <c r="E1402" s="384" t="s">
        <v>749</v>
      </c>
      <c r="F1402" s="384" t="s">
        <v>712</v>
      </c>
      <c r="G1402" s="263">
        <v>848.66099999999994</v>
      </c>
      <c r="H1402" s="263">
        <v>1341.0046</v>
      </c>
      <c r="I1402" s="263">
        <v>11009.451999999999</v>
      </c>
    </row>
    <row r="1403" spans="1:9">
      <c r="A1403" s="382" t="s">
        <v>988</v>
      </c>
      <c r="B1403" s="383">
        <v>2009</v>
      </c>
      <c r="C1403" s="384" t="s">
        <v>989</v>
      </c>
      <c r="D1403" s="384" t="s">
        <v>451</v>
      </c>
      <c r="E1403" s="384" t="s">
        <v>749</v>
      </c>
      <c r="F1403" s="384" t="s">
        <v>712</v>
      </c>
      <c r="G1403" s="263"/>
      <c r="H1403" s="263"/>
      <c r="I1403" s="263"/>
    </row>
    <row r="1404" spans="1:9">
      <c r="A1404" s="382" t="s">
        <v>988</v>
      </c>
      <c r="B1404" s="383">
        <v>2010</v>
      </c>
      <c r="C1404" s="384" t="s">
        <v>989</v>
      </c>
      <c r="D1404" s="384" t="s">
        <v>451</v>
      </c>
      <c r="E1404" s="384" t="s">
        <v>749</v>
      </c>
      <c r="F1404" s="384" t="s">
        <v>712</v>
      </c>
      <c r="G1404" s="263"/>
      <c r="H1404" s="263"/>
      <c r="I1404" s="263"/>
    </row>
    <row r="1405" spans="1:9">
      <c r="A1405" s="382" t="s">
        <v>988</v>
      </c>
      <c r="B1405" s="383">
        <v>2011</v>
      </c>
      <c r="C1405" s="384" t="s">
        <v>989</v>
      </c>
      <c r="D1405" s="384" t="s">
        <v>451</v>
      </c>
      <c r="E1405" s="384" t="s">
        <v>749</v>
      </c>
      <c r="F1405" s="384" t="s">
        <v>712</v>
      </c>
      <c r="G1405" s="263"/>
      <c r="H1405" s="263"/>
      <c r="I1405" s="263"/>
    </row>
    <row r="1406" spans="1:9">
      <c r="A1406" s="382" t="s">
        <v>988</v>
      </c>
      <c r="B1406" s="383">
        <v>2012</v>
      </c>
      <c r="C1406" s="384" t="s">
        <v>989</v>
      </c>
      <c r="D1406" s="384" t="s">
        <v>451</v>
      </c>
      <c r="E1406" s="384" t="s">
        <v>749</v>
      </c>
      <c r="F1406" s="384" t="s">
        <v>712</v>
      </c>
      <c r="G1406" s="263"/>
      <c r="H1406" s="263"/>
      <c r="I1406" s="263"/>
    </row>
    <row r="1407" spans="1:9">
      <c r="A1407" s="382" t="s">
        <v>988</v>
      </c>
      <c r="B1407" s="383">
        <v>2013</v>
      </c>
      <c r="C1407" s="384" t="s">
        <v>989</v>
      </c>
      <c r="D1407" s="384" t="s">
        <v>451</v>
      </c>
      <c r="E1407" s="384" t="s">
        <v>749</v>
      </c>
      <c r="F1407" s="384" t="s">
        <v>712</v>
      </c>
      <c r="G1407" s="263"/>
      <c r="H1407" s="263"/>
      <c r="I1407" s="263"/>
    </row>
    <row r="1408" spans="1:9">
      <c r="A1408" s="382" t="s">
        <v>988</v>
      </c>
      <c r="B1408" s="383">
        <v>2014</v>
      </c>
      <c r="C1408" s="384" t="s">
        <v>989</v>
      </c>
      <c r="D1408" s="384" t="s">
        <v>451</v>
      </c>
      <c r="E1408" s="384" t="s">
        <v>749</v>
      </c>
      <c r="F1408" s="384" t="s">
        <v>712</v>
      </c>
      <c r="G1408" s="263"/>
      <c r="H1408" s="263"/>
      <c r="I1408" s="263"/>
    </row>
    <row r="1409" spans="1:9">
      <c r="A1409" s="382" t="s">
        <v>988</v>
      </c>
      <c r="B1409" s="383">
        <v>2015</v>
      </c>
      <c r="C1409" s="384" t="s">
        <v>989</v>
      </c>
      <c r="D1409" s="384" t="s">
        <v>451</v>
      </c>
      <c r="E1409" s="384" t="s">
        <v>749</v>
      </c>
      <c r="F1409" s="384" t="s">
        <v>712</v>
      </c>
      <c r="G1409" s="263"/>
      <c r="H1409" s="263"/>
      <c r="I1409" s="263"/>
    </row>
    <row r="1410" spans="1:9">
      <c r="A1410" s="382" t="s">
        <v>988</v>
      </c>
      <c r="B1410" s="383">
        <v>2016</v>
      </c>
      <c r="C1410" s="384" t="s">
        <v>989</v>
      </c>
      <c r="D1410" s="384" t="s">
        <v>451</v>
      </c>
      <c r="E1410" s="384" t="s">
        <v>749</v>
      </c>
      <c r="F1410" s="384" t="s">
        <v>712</v>
      </c>
      <c r="G1410" s="263"/>
      <c r="H1410" s="263"/>
      <c r="I1410" s="263"/>
    </row>
    <row r="1411" spans="1:9">
      <c r="A1411" s="382" t="s">
        <v>988</v>
      </c>
      <c r="B1411" s="383">
        <v>2017</v>
      </c>
      <c r="C1411" s="384" t="s">
        <v>989</v>
      </c>
      <c r="D1411" s="384" t="s">
        <v>451</v>
      </c>
      <c r="E1411" s="384" t="s">
        <v>749</v>
      </c>
      <c r="F1411" s="384" t="s">
        <v>712</v>
      </c>
      <c r="G1411" s="263"/>
      <c r="H1411" s="263"/>
      <c r="I1411" s="263"/>
    </row>
    <row r="1412" spans="1:9">
      <c r="A1412" s="382" t="s">
        <v>988</v>
      </c>
      <c r="B1412" s="383">
        <v>2018</v>
      </c>
      <c r="C1412" s="384" t="s">
        <v>989</v>
      </c>
      <c r="D1412" s="384" t="s">
        <v>451</v>
      </c>
      <c r="E1412" s="384" t="s">
        <v>749</v>
      </c>
      <c r="F1412" s="384" t="s">
        <v>712</v>
      </c>
      <c r="G1412" s="263">
        <v>535.79999999999995</v>
      </c>
      <c r="H1412" s="263">
        <v>535.79999999999995</v>
      </c>
      <c r="I1412" s="263">
        <v>4275.8999999999996</v>
      </c>
    </row>
    <row r="1413" spans="1:9">
      <c r="A1413" s="382" t="s">
        <v>990</v>
      </c>
      <c r="B1413" s="383">
        <v>2009</v>
      </c>
      <c r="C1413" s="384" t="s">
        <v>991</v>
      </c>
      <c r="D1413" s="384" t="s">
        <v>521</v>
      </c>
      <c r="E1413" s="384" t="s">
        <v>581</v>
      </c>
      <c r="F1413" s="384" t="s">
        <v>712</v>
      </c>
      <c r="G1413" s="263">
        <v>229.1</v>
      </c>
      <c r="H1413" s="263">
        <v>162.8151</v>
      </c>
      <c r="I1413" s="263">
        <v>1321.4</v>
      </c>
    </row>
    <row r="1414" spans="1:9">
      <c r="A1414" s="382" t="s">
        <v>990</v>
      </c>
      <c r="B1414" s="383">
        <v>2010</v>
      </c>
      <c r="C1414" s="384" t="s">
        <v>991</v>
      </c>
      <c r="D1414" s="384" t="s">
        <v>521</v>
      </c>
      <c r="E1414" s="384" t="s">
        <v>581</v>
      </c>
      <c r="F1414" s="384" t="s">
        <v>712</v>
      </c>
      <c r="G1414" s="263">
        <v>218</v>
      </c>
      <c r="H1414" s="263">
        <v>218.9</v>
      </c>
      <c r="I1414" s="263">
        <v>1447</v>
      </c>
    </row>
    <row r="1415" spans="1:9">
      <c r="A1415" s="382" t="s">
        <v>990</v>
      </c>
      <c r="B1415" s="383">
        <v>2011</v>
      </c>
      <c r="C1415" s="384" t="s">
        <v>991</v>
      </c>
      <c r="D1415" s="384" t="s">
        <v>521</v>
      </c>
      <c r="E1415" s="384" t="s">
        <v>581</v>
      </c>
      <c r="F1415" s="384" t="s">
        <v>712</v>
      </c>
      <c r="G1415" s="263">
        <v>236.7</v>
      </c>
      <c r="H1415" s="263">
        <v>234.5111</v>
      </c>
      <c r="I1415" s="263">
        <v>1678.6</v>
      </c>
    </row>
    <row r="1416" spans="1:9">
      <c r="A1416" s="382" t="s">
        <v>990</v>
      </c>
      <c r="B1416" s="383">
        <v>2012</v>
      </c>
      <c r="C1416" s="384" t="s">
        <v>991</v>
      </c>
      <c r="D1416" s="384" t="s">
        <v>521</v>
      </c>
      <c r="E1416" s="384" t="s">
        <v>581</v>
      </c>
      <c r="F1416" s="384" t="s">
        <v>712</v>
      </c>
      <c r="G1416" s="263">
        <v>293.2</v>
      </c>
      <c r="H1416" s="263">
        <v>308.90839999999997</v>
      </c>
      <c r="I1416" s="263">
        <v>1899.6</v>
      </c>
    </row>
    <row r="1417" spans="1:9">
      <c r="A1417" s="382" t="s">
        <v>990</v>
      </c>
      <c r="B1417" s="383">
        <v>2013</v>
      </c>
      <c r="C1417" s="384" t="s">
        <v>991</v>
      </c>
      <c r="D1417" s="384" t="s">
        <v>521</v>
      </c>
      <c r="E1417" s="384" t="s">
        <v>581</v>
      </c>
      <c r="F1417" s="384" t="s">
        <v>712</v>
      </c>
      <c r="G1417" s="263">
        <v>389.1</v>
      </c>
      <c r="H1417" s="263">
        <v>357.15870000000001</v>
      </c>
      <c r="I1417" s="263">
        <v>2045.5</v>
      </c>
    </row>
    <row r="1418" spans="1:9">
      <c r="A1418" s="382" t="s">
        <v>990</v>
      </c>
      <c r="B1418" s="383">
        <v>2014</v>
      </c>
      <c r="C1418" s="384" t="s">
        <v>991</v>
      </c>
      <c r="D1418" s="384" t="s">
        <v>521</v>
      </c>
      <c r="E1418" s="384" t="s">
        <v>581</v>
      </c>
      <c r="F1418" s="384" t="s">
        <v>712</v>
      </c>
      <c r="G1418" s="263">
        <v>811.1</v>
      </c>
      <c r="H1418" s="263">
        <v>349.36059999999998</v>
      </c>
      <c r="I1418" s="263">
        <v>2322.9</v>
      </c>
    </row>
    <row r="1419" spans="1:9">
      <c r="A1419" s="382" t="s">
        <v>990</v>
      </c>
      <c r="B1419" s="383">
        <v>2015</v>
      </c>
      <c r="C1419" s="384" t="s">
        <v>991</v>
      </c>
      <c r="D1419" s="384" t="s">
        <v>521</v>
      </c>
      <c r="E1419" s="384" t="s">
        <v>581</v>
      </c>
      <c r="F1419" s="384" t="s">
        <v>712</v>
      </c>
      <c r="G1419" s="263">
        <v>494.9</v>
      </c>
      <c r="H1419" s="263">
        <v>499.37779999999998</v>
      </c>
      <c r="I1419" s="263">
        <v>2493.6999999999998</v>
      </c>
    </row>
    <row r="1420" spans="1:9">
      <c r="A1420" s="382" t="s">
        <v>990</v>
      </c>
      <c r="B1420" s="383">
        <v>2016</v>
      </c>
      <c r="C1420" s="384" t="s">
        <v>991</v>
      </c>
      <c r="D1420" s="384" t="s">
        <v>521</v>
      </c>
      <c r="E1420" s="384" t="s">
        <v>581</v>
      </c>
      <c r="F1420" s="384" t="s">
        <v>712</v>
      </c>
      <c r="G1420" s="263">
        <v>569.5</v>
      </c>
      <c r="H1420" s="263">
        <v>627.04679999999996</v>
      </c>
      <c r="I1420" s="263">
        <v>2963.7</v>
      </c>
    </row>
    <row r="1421" spans="1:9">
      <c r="A1421" s="382" t="s">
        <v>990</v>
      </c>
      <c r="B1421" s="383">
        <v>2017</v>
      </c>
      <c r="C1421" s="384" t="s">
        <v>991</v>
      </c>
      <c r="D1421" s="384" t="s">
        <v>521</v>
      </c>
      <c r="E1421" s="384" t="s">
        <v>581</v>
      </c>
      <c r="F1421" s="384" t="s">
        <v>712</v>
      </c>
      <c r="G1421" s="263">
        <v>583.6</v>
      </c>
      <c r="H1421" s="263">
        <v>836.66930000000002</v>
      </c>
      <c r="I1421" s="263">
        <v>3435.3</v>
      </c>
    </row>
    <row r="1422" spans="1:9">
      <c r="A1422" s="382" t="s">
        <v>990</v>
      </c>
      <c r="B1422" s="383">
        <v>2018</v>
      </c>
      <c r="C1422" s="384" t="s">
        <v>991</v>
      </c>
      <c r="D1422" s="384" t="s">
        <v>521</v>
      </c>
      <c r="E1422" s="384" t="s">
        <v>581</v>
      </c>
      <c r="F1422" s="384" t="s">
        <v>712</v>
      </c>
      <c r="G1422" s="263">
        <v>722.2</v>
      </c>
      <c r="H1422" s="263">
        <v>939.1585</v>
      </c>
      <c r="I1422" s="263">
        <v>3722.8</v>
      </c>
    </row>
    <row r="1423" spans="1:9">
      <c r="A1423" s="382" t="s">
        <v>992</v>
      </c>
      <c r="B1423" s="383">
        <v>2009</v>
      </c>
      <c r="C1423" s="384" t="s">
        <v>993</v>
      </c>
      <c r="D1423" s="384" t="s">
        <v>451</v>
      </c>
      <c r="E1423" s="384" t="s">
        <v>749</v>
      </c>
      <c r="F1423" s="384" t="s">
        <v>712</v>
      </c>
      <c r="G1423" s="263">
        <v>1146</v>
      </c>
      <c r="H1423" s="263">
        <v>1559</v>
      </c>
      <c r="I1423" s="263">
        <v>23489</v>
      </c>
    </row>
    <row r="1424" spans="1:9">
      <c r="A1424" s="382" t="s">
        <v>992</v>
      </c>
      <c r="B1424" s="383">
        <v>2010</v>
      </c>
      <c r="C1424" s="384" t="s">
        <v>993</v>
      </c>
      <c r="D1424" s="384" t="s">
        <v>451</v>
      </c>
      <c r="E1424" s="384" t="s">
        <v>749</v>
      </c>
      <c r="F1424" s="384" t="s">
        <v>712</v>
      </c>
      <c r="G1424" s="263">
        <v>1705</v>
      </c>
      <c r="H1424" s="263">
        <v>1775</v>
      </c>
      <c r="I1424" s="263">
        <v>24888</v>
      </c>
    </row>
    <row r="1425" spans="1:9">
      <c r="A1425" s="382" t="s">
        <v>992</v>
      </c>
      <c r="B1425" s="383">
        <v>2011</v>
      </c>
      <c r="C1425" s="384" t="s">
        <v>993</v>
      </c>
      <c r="D1425" s="384" t="s">
        <v>451</v>
      </c>
      <c r="E1425" s="384" t="s">
        <v>749</v>
      </c>
      <c r="F1425" s="384" t="s">
        <v>712</v>
      </c>
      <c r="G1425" s="263">
        <v>1610</v>
      </c>
      <c r="H1425" s="263">
        <v>2004</v>
      </c>
      <c r="I1425" s="263">
        <v>27429</v>
      </c>
    </row>
    <row r="1426" spans="1:9">
      <c r="A1426" s="382" t="s">
        <v>992</v>
      </c>
      <c r="B1426" s="383">
        <v>2012</v>
      </c>
      <c r="C1426" s="384" t="s">
        <v>993</v>
      </c>
      <c r="D1426" s="384" t="s">
        <v>451</v>
      </c>
      <c r="E1426" s="384" t="s">
        <v>749</v>
      </c>
      <c r="F1426" s="384" t="s">
        <v>712</v>
      </c>
      <c r="G1426" s="263">
        <v>2256</v>
      </c>
      <c r="H1426" s="263">
        <v>2213.3000000000002</v>
      </c>
      <c r="I1426" s="263">
        <v>29447</v>
      </c>
    </row>
    <row r="1427" spans="1:9">
      <c r="A1427" s="382" t="s">
        <v>992</v>
      </c>
      <c r="B1427" s="383">
        <v>2013</v>
      </c>
      <c r="C1427" s="384" t="s">
        <v>993</v>
      </c>
      <c r="D1427" s="384" t="s">
        <v>451</v>
      </c>
      <c r="E1427" s="384" t="s">
        <v>749</v>
      </c>
      <c r="F1427" s="384" t="s">
        <v>712</v>
      </c>
      <c r="G1427" s="263">
        <v>1121</v>
      </c>
      <c r="H1427" s="263">
        <v>2457.5500000000002</v>
      </c>
      <c r="I1427" s="263">
        <v>31270</v>
      </c>
    </row>
    <row r="1428" spans="1:9">
      <c r="A1428" s="382" t="s">
        <v>992</v>
      </c>
      <c r="B1428" s="383">
        <v>2014</v>
      </c>
      <c r="C1428" s="384" t="s">
        <v>993</v>
      </c>
      <c r="D1428" s="384" t="s">
        <v>451</v>
      </c>
      <c r="E1428" s="384" t="s">
        <v>749</v>
      </c>
      <c r="F1428" s="384" t="s">
        <v>712</v>
      </c>
      <c r="G1428" s="263">
        <v>3786</v>
      </c>
      <c r="H1428" s="263">
        <v>2337.0500000000002</v>
      </c>
      <c r="I1428" s="263">
        <v>33586</v>
      </c>
    </row>
    <row r="1429" spans="1:9">
      <c r="A1429" s="382" t="s">
        <v>992</v>
      </c>
      <c r="B1429" s="383">
        <v>2015</v>
      </c>
      <c r="C1429" s="384" t="s">
        <v>993</v>
      </c>
      <c r="D1429" s="384" t="s">
        <v>451</v>
      </c>
      <c r="E1429" s="384" t="s">
        <v>749</v>
      </c>
      <c r="F1429" s="384" t="s">
        <v>712</v>
      </c>
      <c r="G1429" s="263">
        <v>2010</v>
      </c>
      <c r="H1429" s="263">
        <v>2547.29</v>
      </c>
      <c r="I1429" s="263">
        <v>35985</v>
      </c>
    </row>
    <row r="1430" spans="1:9">
      <c r="A1430" s="382" t="s">
        <v>994</v>
      </c>
      <c r="B1430" s="383">
        <v>2009</v>
      </c>
      <c r="C1430" s="384" t="s">
        <v>995</v>
      </c>
      <c r="D1430" s="384" t="s">
        <v>6</v>
      </c>
      <c r="E1430" s="384" t="s">
        <v>862</v>
      </c>
      <c r="F1430" s="384" t="s">
        <v>712</v>
      </c>
      <c r="G1430" s="263">
        <v>240.21700000000001</v>
      </c>
      <c r="H1430" s="263">
        <v>240.21700000000001</v>
      </c>
      <c r="I1430" s="263">
        <v>4092.2829999999999</v>
      </c>
    </row>
    <row r="1431" spans="1:9">
      <c r="A1431" s="382" t="s">
        <v>994</v>
      </c>
      <c r="B1431" s="383">
        <v>2010</v>
      </c>
      <c r="C1431" s="384" t="s">
        <v>995</v>
      </c>
      <c r="D1431" s="384" t="s">
        <v>6</v>
      </c>
      <c r="E1431" s="384" t="s">
        <v>862</v>
      </c>
      <c r="F1431" s="384" t="s">
        <v>712</v>
      </c>
      <c r="G1431" s="263">
        <v>344.17200000000003</v>
      </c>
      <c r="H1431" s="263">
        <v>344.17200000000003</v>
      </c>
      <c r="I1431" s="263">
        <v>5967.5730000000003</v>
      </c>
    </row>
    <row r="1432" spans="1:9">
      <c r="A1432" s="382" t="s">
        <v>994</v>
      </c>
      <c r="B1432" s="383">
        <v>2011</v>
      </c>
      <c r="C1432" s="384" t="s">
        <v>995</v>
      </c>
      <c r="D1432" s="384" t="s">
        <v>6</v>
      </c>
      <c r="E1432" s="384" t="s">
        <v>862</v>
      </c>
      <c r="F1432" s="384" t="s">
        <v>712</v>
      </c>
      <c r="G1432" s="263">
        <v>385.67899999999997</v>
      </c>
      <c r="H1432" s="263">
        <v>385.67899999999997</v>
      </c>
      <c r="I1432" s="263">
        <v>6161.5370000000003</v>
      </c>
    </row>
    <row r="1433" spans="1:9">
      <c r="A1433" s="382" t="s">
        <v>994</v>
      </c>
      <c r="B1433" s="383">
        <v>2012</v>
      </c>
      <c r="C1433" s="384" t="s">
        <v>995</v>
      </c>
      <c r="D1433" s="384" t="s">
        <v>6</v>
      </c>
      <c r="E1433" s="384" t="s">
        <v>862</v>
      </c>
      <c r="F1433" s="384" t="s">
        <v>712</v>
      </c>
      <c r="G1433" s="263">
        <v>333.36</v>
      </c>
      <c r="H1433" s="263">
        <v>333.36</v>
      </c>
      <c r="I1433" s="263">
        <v>5992.2150000000001</v>
      </c>
    </row>
    <row r="1434" spans="1:9">
      <c r="A1434" s="382" t="s">
        <v>994</v>
      </c>
      <c r="B1434" s="383">
        <v>2013</v>
      </c>
      <c r="C1434" s="384" t="s">
        <v>995</v>
      </c>
      <c r="D1434" s="384" t="s">
        <v>6</v>
      </c>
      <c r="E1434" s="384" t="s">
        <v>862</v>
      </c>
      <c r="F1434" s="384" t="s">
        <v>712</v>
      </c>
      <c r="G1434" s="263">
        <v>348.52600000000001</v>
      </c>
      <c r="H1434" s="263">
        <v>348.52600000000001</v>
      </c>
      <c r="I1434" s="263">
        <v>6080.2569999999996</v>
      </c>
    </row>
    <row r="1435" spans="1:9">
      <c r="A1435" s="382" t="s">
        <v>994</v>
      </c>
      <c r="B1435" s="383">
        <v>2014</v>
      </c>
      <c r="C1435" s="384" t="s">
        <v>995</v>
      </c>
      <c r="D1435" s="384" t="s">
        <v>6</v>
      </c>
      <c r="E1435" s="384" t="s">
        <v>862</v>
      </c>
      <c r="F1435" s="384" t="s">
        <v>712</v>
      </c>
      <c r="G1435" s="263">
        <v>376.88799999999998</v>
      </c>
      <c r="H1435" s="263">
        <v>376.88799999999998</v>
      </c>
      <c r="I1435" s="263">
        <v>6564.7209999999995</v>
      </c>
    </row>
    <row r="1436" spans="1:9">
      <c r="A1436" s="382" t="s">
        <v>994</v>
      </c>
      <c r="B1436" s="383">
        <v>2015</v>
      </c>
      <c r="C1436" s="384" t="s">
        <v>995</v>
      </c>
      <c r="D1436" s="384" t="s">
        <v>6</v>
      </c>
      <c r="E1436" s="384" t="s">
        <v>862</v>
      </c>
      <c r="F1436" s="384" t="s">
        <v>712</v>
      </c>
      <c r="G1436" s="263">
        <v>457.22300000000001</v>
      </c>
      <c r="H1436" s="263">
        <v>457.22300000000001</v>
      </c>
      <c r="I1436" s="263">
        <v>6616.6319999999996</v>
      </c>
    </row>
    <row r="1437" spans="1:9">
      <c r="A1437" s="382" t="s">
        <v>994</v>
      </c>
      <c r="B1437" s="383">
        <v>2016</v>
      </c>
      <c r="C1437" s="384" t="s">
        <v>995</v>
      </c>
      <c r="D1437" s="384" t="s">
        <v>6</v>
      </c>
      <c r="E1437" s="384" t="s">
        <v>862</v>
      </c>
      <c r="F1437" s="384" t="s">
        <v>712</v>
      </c>
      <c r="G1437" s="263">
        <v>430.80700000000002</v>
      </c>
      <c r="H1437" s="263">
        <v>430.80700000000002</v>
      </c>
      <c r="I1437" s="263">
        <v>6098.0370000000003</v>
      </c>
    </row>
    <row r="1438" spans="1:9">
      <c r="A1438" s="382" t="s">
        <v>994</v>
      </c>
      <c r="B1438" s="383">
        <v>2017</v>
      </c>
      <c r="C1438" s="384" t="s">
        <v>995</v>
      </c>
      <c r="D1438" s="384" t="s">
        <v>6</v>
      </c>
      <c r="E1438" s="384" t="s">
        <v>862</v>
      </c>
      <c r="F1438" s="384" t="s">
        <v>712</v>
      </c>
      <c r="G1438" s="263">
        <v>489.34500000000003</v>
      </c>
      <c r="H1438" s="263">
        <v>450.34500000000003</v>
      </c>
      <c r="I1438" s="263">
        <v>6920.9480000000003</v>
      </c>
    </row>
    <row r="1439" spans="1:9">
      <c r="A1439" s="382" t="s">
        <v>994</v>
      </c>
      <c r="B1439" s="383">
        <v>2018</v>
      </c>
      <c r="C1439" s="384" t="s">
        <v>995</v>
      </c>
      <c r="D1439" s="384" t="s">
        <v>6</v>
      </c>
      <c r="E1439" s="384" t="s">
        <v>862</v>
      </c>
      <c r="F1439" s="384" t="s">
        <v>712</v>
      </c>
      <c r="G1439" s="263">
        <v>618.19899999999996</v>
      </c>
      <c r="H1439" s="263">
        <v>618.19899999999996</v>
      </c>
      <c r="I1439" s="263">
        <v>8138.3649999999998</v>
      </c>
    </row>
    <row r="1440" spans="1:9">
      <c r="A1440" s="382" t="s">
        <v>996</v>
      </c>
      <c r="B1440" s="383">
        <v>2009</v>
      </c>
      <c r="C1440" s="384" t="s">
        <v>540</v>
      </c>
      <c r="D1440" s="384" t="s">
        <v>524</v>
      </c>
      <c r="E1440" s="384" t="s">
        <v>583</v>
      </c>
      <c r="F1440" s="384" t="s">
        <v>719</v>
      </c>
      <c r="G1440" s="263">
        <v>299.52600000000001</v>
      </c>
      <c r="H1440" s="263">
        <v>280.6103</v>
      </c>
      <c r="I1440" s="263">
        <v>2743.0509999999999</v>
      </c>
    </row>
    <row r="1441" spans="1:9">
      <c r="A1441" s="382" t="s">
        <v>996</v>
      </c>
      <c r="B1441" s="383">
        <v>2010</v>
      </c>
      <c r="C1441" s="384" t="s">
        <v>540</v>
      </c>
      <c r="D1441" s="384" t="s">
        <v>524</v>
      </c>
      <c r="E1441" s="384" t="s">
        <v>583</v>
      </c>
      <c r="F1441" s="384" t="s">
        <v>719</v>
      </c>
      <c r="G1441" s="263">
        <v>421.5</v>
      </c>
      <c r="H1441" s="263">
        <v>316.18680000000001</v>
      </c>
      <c r="I1441" s="263">
        <v>3033.645</v>
      </c>
    </row>
    <row r="1442" spans="1:9">
      <c r="A1442" s="382" t="s">
        <v>996</v>
      </c>
      <c r="B1442" s="383">
        <v>2011</v>
      </c>
      <c r="C1442" s="384" t="s">
        <v>540</v>
      </c>
      <c r="D1442" s="384" t="s">
        <v>524</v>
      </c>
      <c r="E1442" s="384" t="s">
        <v>583</v>
      </c>
      <c r="F1442" s="384" t="s">
        <v>719</v>
      </c>
      <c r="G1442" s="263">
        <v>472.29399999999998</v>
      </c>
      <c r="H1442" s="263">
        <v>337.58780000000002</v>
      </c>
      <c r="I1442" s="263">
        <v>3449.009</v>
      </c>
    </row>
    <row r="1443" spans="1:9">
      <c r="A1443" s="382" t="s">
        <v>996</v>
      </c>
      <c r="B1443" s="383">
        <v>2012</v>
      </c>
      <c r="C1443" s="384" t="s">
        <v>540</v>
      </c>
      <c r="D1443" s="384" t="s">
        <v>524</v>
      </c>
      <c r="E1443" s="384" t="s">
        <v>583</v>
      </c>
      <c r="F1443" s="384" t="s">
        <v>719</v>
      </c>
      <c r="G1443" s="263">
        <v>280.17099999999999</v>
      </c>
      <c r="H1443" s="263">
        <v>378.77629999999999</v>
      </c>
      <c r="I1443" s="263">
        <v>4030.3470000000002</v>
      </c>
    </row>
    <row r="1444" spans="1:9">
      <c r="A1444" s="382" t="s">
        <v>996</v>
      </c>
      <c r="B1444" s="383">
        <v>2013</v>
      </c>
      <c r="C1444" s="384" t="s">
        <v>540</v>
      </c>
      <c r="D1444" s="384" t="s">
        <v>524</v>
      </c>
      <c r="E1444" s="384" t="s">
        <v>583</v>
      </c>
      <c r="F1444" s="384" t="s">
        <v>719</v>
      </c>
      <c r="G1444" s="263">
        <v>232.85</v>
      </c>
      <c r="H1444" s="263">
        <v>292.64679999999998</v>
      </c>
      <c r="I1444" s="263">
        <v>4771.259</v>
      </c>
    </row>
    <row r="1445" spans="1:9">
      <c r="A1445" s="382" t="s">
        <v>996</v>
      </c>
      <c r="B1445" s="383">
        <v>2014</v>
      </c>
      <c r="C1445" s="384" t="s">
        <v>540</v>
      </c>
      <c r="D1445" s="384" t="s">
        <v>524</v>
      </c>
      <c r="E1445" s="384" t="s">
        <v>583</v>
      </c>
      <c r="F1445" s="384" t="s">
        <v>719</v>
      </c>
      <c r="G1445" s="263">
        <v>398.09699999999998</v>
      </c>
      <c r="H1445" s="263">
        <v>443.63080000000002</v>
      </c>
      <c r="I1445" s="263">
        <v>5763.4849999999997</v>
      </c>
    </row>
    <row r="1446" spans="1:9">
      <c r="A1446" s="382" t="s">
        <v>996</v>
      </c>
      <c r="B1446" s="383">
        <v>2015</v>
      </c>
      <c r="C1446" s="384" t="s">
        <v>540</v>
      </c>
      <c r="D1446" s="384" t="s">
        <v>524</v>
      </c>
      <c r="E1446" s="384" t="s">
        <v>583</v>
      </c>
      <c r="F1446" s="384" t="s">
        <v>719</v>
      </c>
      <c r="G1446" s="263">
        <v>764.46500000000003</v>
      </c>
      <c r="H1446" s="263">
        <v>232.37010000000001</v>
      </c>
      <c r="I1446" s="263">
        <v>6672.317</v>
      </c>
    </row>
    <row r="1447" spans="1:9">
      <c r="A1447" s="382" t="s">
        <v>996</v>
      </c>
      <c r="B1447" s="383">
        <v>2016</v>
      </c>
      <c r="C1447" s="384" t="s">
        <v>540</v>
      </c>
      <c r="D1447" s="384" t="s">
        <v>524</v>
      </c>
      <c r="E1447" s="384" t="s">
        <v>583</v>
      </c>
      <c r="F1447" s="384" t="s">
        <v>719</v>
      </c>
      <c r="G1447" s="263">
        <v>281.84800000000001</v>
      </c>
      <c r="H1447" s="263">
        <v>355.90230000000003</v>
      </c>
      <c r="I1447" s="263">
        <v>8773.5640000000003</v>
      </c>
    </row>
    <row r="1448" spans="1:9">
      <c r="A1448" s="382" t="s">
        <v>996</v>
      </c>
      <c r="B1448" s="383">
        <v>2017</v>
      </c>
      <c r="C1448" s="384" t="s">
        <v>540</v>
      </c>
      <c r="D1448" s="384" t="s">
        <v>524</v>
      </c>
      <c r="E1448" s="384" t="s">
        <v>583</v>
      </c>
      <c r="F1448" s="384" t="s">
        <v>719</v>
      </c>
      <c r="G1448" s="263">
        <v>378</v>
      </c>
      <c r="H1448" s="263">
        <v>407.12200000000001</v>
      </c>
      <c r="I1448" s="263">
        <v>10060</v>
      </c>
    </row>
    <row r="1449" spans="1:9">
      <c r="A1449" s="382" t="s">
        <v>996</v>
      </c>
      <c r="B1449" s="383">
        <v>2018</v>
      </c>
      <c r="C1449" s="384" t="s">
        <v>540</v>
      </c>
      <c r="D1449" s="384" t="s">
        <v>524</v>
      </c>
      <c r="E1449" s="384" t="s">
        <v>583</v>
      </c>
      <c r="F1449" s="384" t="s">
        <v>719</v>
      </c>
      <c r="G1449" s="263">
        <v>406</v>
      </c>
      <c r="H1449" s="263">
        <v>538.59339999999997</v>
      </c>
      <c r="I1449" s="263">
        <v>11223</v>
      </c>
    </row>
    <row r="1450" spans="1:9">
      <c r="A1450" s="382" t="s">
        <v>997</v>
      </c>
      <c r="B1450" s="383">
        <v>2009</v>
      </c>
      <c r="C1450" s="384" t="s">
        <v>998</v>
      </c>
      <c r="D1450" s="384" t="s">
        <v>524</v>
      </c>
      <c r="E1450" s="384" t="s">
        <v>999</v>
      </c>
      <c r="F1450" s="384" t="s">
        <v>712</v>
      </c>
      <c r="G1450" s="263">
        <v>2717</v>
      </c>
      <c r="H1450" s="263">
        <v>-736.25</v>
      </c>
      <c r="I1450" s="263">
        <v>116283</v>
      </c>
    </row>
    <row r="1451" spans="1:9">
      <c r="A1451" s="382" t="s">
        <v>997</v>
      </c>
      <c r="B1451" s="383">
        <v>2010</v>
      </c>
      <c r="C1451" s="384" t="s">
        <v>998</v>
      </c>
      <c r="D1451" s="384" t="s">
        <v>524</v>
      </c>
      <c r="E1451" s="384" t="s">
        <v>999</v>
      </c>
      <c r="F1451" s="384" t="s">
        <v>712</v>
      </c>
      <c r="G1451" s="263">
        <v>6561</v>
      </c>
      <c r="H1451" s="263">
        <v>7915.6</v>
      </c>
      <c r="I1451" s="263">
        <v>128954</v>
      </c>
    </row>
    <row r="1452" spans="1:9">
      <c r="A1452" s="382" t="s">
        <v>997</v>
      </c>
      <c r="B1452" s="383">
        <v>2011</v>
      </c>
      <c r="C1452" s="384" t="s">
        <v>998</v>
      </c>
      <c r="D1452" s="384" t="s">
        <v>524</v>
      </c>
      <c r="E1452" s="384" t="s">
        <v>999</v>
      </c>
      <c r="F1452" s="384" t="s">
        <v>712</v>
      </c>
      <c r="G1452" s="263">
        <v>20213</v>
      </c>
      <c r="H1452" s="263">
        <v>7566.65</v>
      </c>
      <c r="I1452" s="263">
        <v>136264</v>
      </c>
    </row>
    <row r="1453" spans="1:9">
      <c r="A1453" s="382" t="s">
        <v>997</v>
      </c>
      <c r="B1453" s="383">
        <v>2012</v>
      </c>
      <c r="C1453" s="384" t="s">
        <v>998</v>
      </c>
      <c r="D1453" s="384" t="s">
        <v>524</v>
      </c>
      <c r="E1453" s="384" t="s">
        <v>999</v>
      </c>
      <c r="F1453" s="384" t="s">
        <v>712</v>
      </c>
      <c r="G1453" s="263">
        <v>5613</v>
      </c>
      <c r="H1453" s="263">
        <v>5938.65</v>
      </c>
      <c r="I1453" s="263">
        <v>133559</v>
      </c>
    </row>
    <row r="1454" spans="1:9">
      <c r="A1454" s="382" t="s">
        <v>997</v>
      </c>
      <c r="B1454" s="383">
        <v>2013</v>
      </c>
      <c r="C1454" s="384" t="s">
        <v>998</v>
      </c>
      <c r="D1454" s="384" t="s">
        <v>524</v>
      </c>
      <c r="E1454" s="384" t="s">
        <v>999</v>
      </c>
      <c r="F1454" s="384" t="s">
        <v>712</v>
      </c>
      <c r="G1454" s="263">
        <v>11953</v>
      </c>
      <c r="H1454" s="263">
        <v>14694.05</v>
      </c>
      <c r="I1454" s="263">
        <v>146917</v>
      </c>
    </row>
    <row r="1455" spans="1:9">
      <c r="A1455" s="382" t="s">
        <v>997</v>
      </c>
      <c r="B1455" s="383">
        <v>2014</v>
      </c>
      <c r="C1455" s="384" t="s">
        <v>998</v>
      </c>
      <c r="D1455" s="384" t="s">
        <v>524</v>
      </c>
      <c r="E1455" s="384" t="s">
        <v>999</v>
      </c>
      <c r="F1455" s="384" t="s">
        <v>712</v>
      </c>
      <c r="G1455" s="263">
        <v>1231</v>
      </c>
      <c r="H1455" s="263">
        <v>5757</v>
      </c>
      <c r="I1455" s="263">
        <v>144077</v>
      </c>
    </row>
    <row r="1456" spans="1:9">
      <c r="A1456" s="382" t="s">
        <v>997</v>
      </c>
      <c r="B1456" s="383">
        <v>2015</v>
      </c>
      <c r="C1456" s="384" t="s">
        <v>998</v>
      </c>
      <c r="D1456" s="384" t="s">
        <v>524</v>
      </c>
      <c r="E1456" s="384" t="s">
        <v>999</v>
      </c>
      <c r="F1456" s="384" t="s">
        <v>712</v>
      </c>
      <c r="G1456" s="263">
        <v>7373</v>
      </c>
      <c r="H1456" s="263">
        <v>7627.63</v>
      </c>
      <c r="I1456" s="263">
        <v>149558</v>
      </c>
    </row>
    <row r="1457" spans="1:9">
      <c r="A1457" s="382" t="s">
        <v>997</v>
      </c>
      <c r="B1457" s="383">
        <v>2016</v>
      </c>
      <c r="C1457" s="384" t="s">
        <v>998</v>
      </c>
      <c r="D1457" s="384" t="s">
        <v>524</v>
      </c>
      <c r="E1457" s="384" t="s">
        <v>999</v>
      </c>
      <c r="F1457" s="384" t="s">
        <v>712</v>
      </c>
      <c r="G1457" s="263">
        <v>4589</v>
      </c>
      <c r="H1457" s="263">
        <v>6523.7</v>
      </c>
      <c r="I1457" s="263">
        <v>151800</v>
      </c>
    </row>
    <row r="1458" spans="1:9">
      <c r="A1458" s="382" t="s">
        <v>997</v>
      </c>
      <c r="B1458" s="383">
        <v>2017</v>
      </c>
      <c r="C1458" s="384" t="s">
        <v>998</v>
      </c>
      <c r="D1458" s="384" t="s">
        <v>524</v>
      </c>
      <c r="E1458" s="384" t="s">
        <v>999</v>
      </c>
      <c r="F1458" s="384" t="s">
        <v>712</v>
      </c>
      <c r="G1458" s="263">
        <v>7731</v>
      </c>
      <c r="H1458" s="263">
        <v>7404.7</v>
      </c>
      <c r="I1458" s="263">
        <v>156776</v>
      </c>
    </row>
    <row r="1459" spans="1:9">
      <c r="A1459" s="382" t="s">
        <v>997</v>
      </c>
      <c r="B1459" s="383">
        <v>2018</v>
      </c>
      <c r="C1459" s="384" t="s">
        <v>998</v>
      </c>
      <c r="D1459" s="384" t="s">
        <v>524</v>
      </c>
      <c r="E1459" s="384" t="s">
        <v>999</v>
      </c>
      <c r="F1459" s="384" t="s">
        <v>712</v>
      </c>
      <c r="G1459" s="263">
        <v>3677</v>
      </c>
      <c r="H1459" s="263">
        <v>5069.9706999999999</v>
      </c>
      <c r="I1459" s="263">
        <v>160338</v>
      </c>
    </row>
    <row r="1460" spans="1:9">
      <c r="A1460" s="382" t="s">
        <v>1000</v>
      </c>
      <c r="B1460" s="383">
        <v>2009</v>
      </c>
      <c r="C1460" s="384" t="s">
        <v>1001</v>
      </c>
      <c r="D1460" s="384" t="s">
        <v>545</v>
      </c>
      <c r="E1460" s="384" t="s">
        <v>788</v>
      </c>
      <c r="F1460" s="384" t="s">
        <v>712</v>
      </c>
      <c r="G1460" s="263">
        <v>-2.7061000000000002</v>
      </c>
      <c r="H1460" s="263">
        <v>-1.8624000000000001</v>
      </c>
      <c r="I1460" s="263">
        <v>9.9459999999999997</v>
      </c>
    </row>
    <row r="1461" spans="1:9">
      <c r="A1461" s="382" t="s">
        <v>1000</v>
      </c>
      <c r="B1461" s="383">
        <v>2010</v>
      </c>
      <c r="C1461" s="384" t="s">
        <v>1001</v>
      </c>
      <c r="D1461" s="384" t="s">
        <v>545</v>
      </c>
      <c r="E1461" s="384" t="s">
        <v>788</v>
      </c>
      <c r="F1461" s="384" t="s">
        <v>712</v>
      </c>
      <c r="G1461" s="263">
        <v>8.2162000000000006</v>
      </c>
      <c r="H1461" s="263">
        <v>8.2162000000000006</v>
      </c>
      <c r="I1461" s="263">
        <v>27.1052</v>
      </c>
    </row>
    <row r="1462" spans="1:9">
      <c r="A1462" s="382" t="s">
        <v>1000</v>
      </c>
      <c r="B1462" s="383">
        <v>2011</v>
      </c>
      <c r="C1462" s="384" t="s">
        <v>1001</v>
      </c>
      <c r="D1462" s="384" t="s">
        <v>545</v>
      </c>
      <c r="E1462" s="384" t="s">
        <v>788</v>
      </c>
      <c r="F1462" s="384" t="s">
        <v>712</v>
      </c>
      <c r="G1462" s="263">
        <v>-0.54510000000000003</v>
      </c>
      <c r="H1462" s="263">
        <v>7.9111000000000002</v>
      </c>
      <c r="I1462" s="263">
        <v>48.6342</v>
      </c>
    </row>
    <row r="1463" spans="1:9">
      <c r="A1463" s="382" t="s">
        <v>1000</v>
      </c>
      <c r="B1463" s="383">
        <v>2012</v>
      </c>
      <c r="C1463" s="384" t="s">
        <v>1001</v>
      </c>
      <c r="D1463" s="384" t="s">
        <v>545</v>
      </c>
      <c r="E1463" s="384" t="s">
        <v>788</v>
      </c>
      <c r="F1463" s="384" t="s">
        <v>712</v>
      </c>
      <c r="G1463" s="263">
        <v>-36.521000000000001</v>
      </c>
      <c r="H1463" s="263">
        <v>-38.222099999999998</v>
      </c>
      <c r="I1463" s="263">
        <v>69.522000000000006</v>
      </c>
    </row>
    <row r="1464" spans="1:9">
      <c r="A1464" s="382" t="s">
        <v>1000</v>
      </c>
      <c r="B1464" s="383">
        <v>2013</v>
      </c>
      <c r="C1464" s="384" t="s">
        <v>1001</v>
      </c>
      <c r="D1464" s="384" t="s">
        <v>545</v>
      </c>
      <c r="E1464" s="384" t="s">
        <v>788</v>
      </c>
      <c r="F1464" s="384" t="s">
        <v>712</v>
      </c>
      <c r="G1464" s="263">
        <v>54.587000000000003</v>
      </c>
      <c r="H1464" s="263">
        <v>51.207000000000001</v>
      </c>
      <c r="I1464" s="263">
        <v>200.78399999999999</v>
      </c>
    </row>
    <row r="1465" spans="1:9">
      <c r="A1465" s="382" t="s">
        <v>1000</v>
      </c>
      <c r="B1465" s="383">
        <v>2014</v>
      </c>
      <c r="C1465" s="384" t="s">
        <v>1001</v>
      </c>
      <c r="D1465" s="384" t="s">
        <v>545</v>
      </c>
      <c r="E1465" s="384" t="s">
        <v>788</v>
      </c>
      <c r="F1465" s="384" t="s">
        <v>712</v>
      </c>
      <c r="G1465" s="263">
        <v>193.755</v>
      </c>
      <c r="H1465" s="263">
        <v>121.611</v>
      </c>
      <c r="I1465" s="263">
        <v>506.14800000000002</v>
      </c>
    </row>
    <row r="1466" spans="1:9">
      <c r="A1466" s="382" t="s">
        <v>1000</v>
      </c>
      <c r="B1466" s="383">
        <v>2015</v>
      </c>
      <c r="C1466" s="384" t="s">
        <v>1001</v>
      </c>
      <c r="D1466" s="384" t="s">
        <v>545</v>
      </c>
      <c r="E1466" s="384" t="s">
        <v>788</v>
      </c>
      <c r="F1466" s="384" t="s">
        <v>712</v>
      </c>
      <c r="G1466" s="263">
        <v>-550.62800000000004</v>
      </c>
      <c r="H1466" s="263">
        <v>74.356700000000004</v>
      </c>
      <c r="I1466" s="263">
        <v>591.60199999999998</v>
      </c>
    </row>
    <row r="1467" spans="1:9">
      <c r="A1467" s="382" t="s">
        <v>1000</v>
      </c>
      <c r="B1467" s="383">
        <v>2016</v>
      </c>
      <c r="C1467" s="384" t="s">
        <v>1001</v>
      </c>
      <c r="D1467" s="384" t="s">
        <v>545</v>
      </c>
      <c r="E1467" s="384" t="s">
        <v>788</v>
      </c>
      <c r="F1467" s="384" t="s">
        <v>712</v>
      </c>
      <c r="G1467" s="263">
        <v>-165.03399999999999</v>
      </c>
      <c r="H1467" s="263">
        <v>140.648</v>
      </c>
      <c r="I1467" s="263">
        <v>528.28399999999999</v>
      </c>
    </row>
    <row r="1468" spans="1:9">
      <c r="A1468" s="382" t="s">
        <v>1000</v>
      </c>
      <c r="B1468" s="383">
        <v>2017</v>
      </c>
      <c r="C1468" s="384" t="s">
        <v>1001</v>
      </c>
      <c r="D1468" s="384" t="s">
        <v>545</v>
      </c>
      <c r="E1468" s="384" t="s">
        <v>788</v>
      </c>
      <c r="F1468" s="384" t="s">
        <v>712</v>
      </c>
      <c r="G1468" s="263">
        <v>482.26100000000002</v>
      </c>
      <c r="H1468" s="263">
        <v>508.8424</v>
      </c>
      <c r="I1468" s="263">
        <v>1211.8389999999999</v>
      </c>
    </row>
    <row r="1469" spans="1:9">
      <c r="A1469" s="382" t="s">
        <v>1000</v>
      </c>
      <c r="B1469" s="383">
        <v>2018</v>
      </c>
      <c r="C1469" s="384" t="s">
        <v>1001</v>
      </c>
      <c r="D1469" s="384" t="s">
        <v>545</v>
      </c>
      <c r="E1469" s="384" t="s">
        <v>788</v>
      </c>
      <c r="F1469" s="384" t="s">
        <v>712</v>
      </c>
      <c r="G1469" s="263">
        <v>845.67200000000003</v>
      </c>
      <c r="H1469" s="263">
        <v>689.19479999999999</v>
      </c>
      <c r="I1469" s="263">
        <v>2046.521</v>
      </c>
    </row>
    <row r="1470" spans="1:9">
      <c r="A1470" s="382" t="s">
        <v>1002</v>
      </c>
      <c r="B1470" s="383">
        <v>2009</v>
      </c>
      <c r="C1470" s="384" t="s">
        <v>1003</v>
      </c>
      <c r="D1470" s="384" t="s">
        <v>6</v>
      </c>
      <c r="E1470" s="384" t="s">
        <v>1004</v>
      </c>
      <c r="F1470" s="384" t="s">
        <v>712</v>
      </c>
      <c r="G1470" s="263">
        <v>184.357</v>
      </c>
      <c r="H1470" s="263">
        <v>184.357</v>
      </c>
      <c r="I1470" s="263">
        <v>1930.33</v>
      </c>
    </row>
    <row r="1471" spans="1:9">
      <c r="A1471" s="382" t="s">
        <v>1002</v>
      </c>
      <c r="B1471" s="383">
        <v>2010</v>
      </c>
      <c r="C1471" s="384" t="s">
        <v>1003</v>
      </c>
      <c r="D1471" s="384" t="s">
        <v>6</v>
      </c>
      <c r="E1471" s="384" t="s">
        <v>1004</v>
      </c>
      <c r="F1471" s="384" t="s">
        <v>712</v>
      </c>
      <c r="G1471" s="263">
        <v>265.35599999999999</v>
      </c>
      <c r="H1471" s="263">
        <v>265.35599999999999</v>
      </c>
      <c r="I1471" s="263">
        <v>2269.471</v>
      </c>
    </row>
    <row r="1472" spans="1:9">
      <c r="A1472" s="382" t="s">
        <v>1002</v>
      </c>
      <c r="B1472" s="383">
        <v>2011</v>
      </c>
      <c r="C1472" s="384" t="s">
        <v>1003</v>
      </c>
      <c r="D1472" s="384" t="s">
        <v>6</v>
      </c>
      <c r="E1472" s="384" t="s">
        <v>1004</v>
      </c>
      <c r="F1472" s="384" t="s">
        <v>712</v>
      </c>
      <c r="G1472" s="263">
        <v>357.92899999999997</v>
      </c>
      <c r="H1472" s="263">
        <v>357.92899999999997</v>
      </c>
      <c r="I1472" s="263">
        <v>2766.8589999999999</v>
      </c>
    </row>
    <row r="1473" spans="1:9">
      <c r="A1473" s="382" t="s">
        <v>1002</v>
      </c>
      <c r="B1473" s="383">
        <v>2012</v>
      </c>
      <c r="C1473" s="384" t="s">
        <v>1003</v>
      </c>
      <c r="D1473" s="384" t="s">
        <v>6</v>
      </c>
      <c r="E1473" s="384" t="s">
        <v>1004</v>
      </c>
      <c r="F1473" s="384" t="s">
        <v>712</v>
      </c>
      <c r="G1473" s="263">
        <v>420.536</v>
      </c>
      <c r="H1473" s="263">
        <v>420.536</v>
      </c>
      <c r="I1473" s="263">
        <v>3133.5770000000002</v>
      </c>
    </row>
    <row r="1474" spans="1:9">
      <c r="A1474" s="382" t="s">
        <v>1002</v>
      </c>
      <c r="B1474" s="383">
        <v>2013</v>
      </c>
      <c r="C1474" s="384" t="s">
        <v>1003</v>
      </c>
      <c r="D1474" s="384" t="s">
        <v>6</v>
      </c>
      <c r="E1474" s="384" t="s">
        <v>1004</v>
      </c>
      <c r="F1474" s="384" t="s">
        <v>712</v>
      </c>
      <c r="G1474" s="263">
        <v>448.63600000000002</v>
      </c>
      <c r="H1474" s="263">
        <v>448.63600000000002</v>
      </c>
      <c r="I1474" s="263">
        <v>3326.1060000000002</v>
      </c>
    </row>
    <row r="1475" spans="1:9">
      <c r="A1475" s="382" t="s">
        <v>1002</v>
      </c>
      <c r="B1475" s="383">
        <v>2014</v>
      </c>
      <c r="C1475" s="384" t="s">
        <v>1003</v>
      </c>
      <c r="D1475" s="384" t="s">
        <v>6</v>
      </c>
      <c r="E1475" s="384" t="s">
        <v>1004</v>
      </c>
      <c r="F1475" s="384" t="s">
        <v>712</v>
      </c>
      <c r="G1475" s="263">
        <v>494.15</v>
      </c>
      <c r="H1475" s="263">
        <v>494.15</v>
      </c>
      <c r="I1475" s="263">
        <v>3733.5070000000001</v>
      </c>
    </row>
    <row r="1476" spans="1:9">
      <c r="A1476" s="382" t="s">
        <v>1002</v>
      </c>
      <c r="B1476" s="383">
        <v>2015</v>
      </c>
      <c r="C1476" s="384" t="s">
        <v>1003</v>
      </c>
      <c r="D1476" s="384" t="s">
        <v>6</v>
      </c>
      <c r="E1476" s="384" t="s">
        <v>1004</v>
      </c>
      <c r="F1476" s="384" t="s">
        <v>712</v>
      </c>
      <c r="G1476" s="263">
        <v>516.36099999999999</v>
      </c>
      <c r="H1476" s="263">
        <v>516.36099999999999</v>
      </c>
      <c r="I1476" s="263">
        <v>3869.1869999999999</v>
      </c>
    </row>
    <row r="1477" spans="1:9">
      <c r="A1477" s="382" t="s">
        <v>1002</v>
      </c>
      <c r="B1477" s="383">
        <v>2016</v>
      </c>
      <c r="C1477" s="384" t="s">
        <v>1003</v>
      </c>
      <c r="D1477" s="384" t="s">
        <v>6</v>
      </c>
      <c r="E1477" s="384" t="s">
        <v>1004</v>
      </c>
      <c r="F1477" s="384" t="s">
        <v>712</v>
      </c>
      <c r="G1477" s="263">
        <v>499.47800000000001</v>
      </c>
      <c r="H1477" s="263">
        <v>499.47800000000001</v>
      </c>
      <c r="I1477" s="263">
        <v>3962.0360000000001</v>
      </c>
    </row>
    <row r="1478" spans="1:9">
      <c r="A1478" s="382" t="s">
        <v>1002</v>
      </c>
      <c r="B1478" s="383">
        <v>2017</v>
      </c>
      <c r="C1478" s="384" t="s">
        <v>1003</v>
      </c>
      <c r="D1478" s="384" t="s">
        <v>6</v>
      </c>
      <c r="E1478" s="384" t="s">
        <v>1004</v>
      </c>
      <c r="F1478" s="384" t="s">
        <v>712</v>
      </c>
      <c r="G1478" s="263">
        <v>578.6</v>
      </c>
      <c r="H1478" s="263">
        <v>554.29999999999995</v>
      </c>
      <c r="I1478" s="263">
        <v>4390.5</v>
      </c>
    </row>
    <row r="1479" spans="1:9">
      <c r="A1479" s="382" t="s">
        <v>1002</v>
      </c>
      <c r="B1479" s="383">
        <v>2018</v>
      </c>
      <c r="C1479" s="384" t="s">
        <v>1003</v>
      </c>
      <c r="D1479" s="384" t="s">
        <v>6</v>
      </c>
      <c r="E1479" s="384" t="s">
        <v>1004</v>
      </c>
      <c r="F1479" s="384" t="s">
        <v>712</v>
      </c>
      <c r="G1479" s="263">
        <v>751.9</v>
      </c>
      <c r="H1479" s="263">
        <v>743.5</v>
      </c>
      <c r="I1479" s="263">
        <v>4965.1000000000004</v>
      </c>
    </row>
    <row r="1480" spans="1:9">
      <c r="A1480" s="382" t="s">
        <v>628</v>
      </c>
      <c r="B1480" s="383">
        <v>2009</v>
      </c>
      <c r="C1480" s="384" t="s">
        <v>541</v>
      </c>
      <c r="D1480" s="384" t="s">
        <v>527</v>
      </c>
      <c r="E1480" s="384" t="s">
        <v>591</v>
      </c>
      <c r="F1480" s="384" t="s">
        <v>719</v>
      </c>
      <c r="G1480" s="263">
        <v>122</v>
      </c>
      <c r="H1480" s="263">
        <v>122</v>
      </c>
      <c r="I1480" s="263">
        <v>777</v>
      </c>
    </row>
    <row r="1481" spans="1:9">
      <c r="A1481" s="382" t="s">
        <v>628</v>
      </c>
      <c r="B1481" s="383">
        <v>2010</v>
      </c>
      <c r="C1481" s="384" t="s">
        <v>541</v>
      </c>
      <c r="D1481" s="384" t="s">
        <v>527</v>
      </c>
      <c r="E1481" s="384" t="s">
        <v>591</v>
      </c>
      <c r="F1481" s="384" t="s">
        <v>719</v>
      </c>
      <c r="G1481" s="263">
        <v>372</v>
      </c>
      <c r="H1481" s="263">
        <v>372</v>
      </c>
      <c r="I1481" s="263">
        <v>1974</v>
      </c>
    </row>
    <row r="1482" spans="1:9">
      <c r="A1482" s="382" t="s">
        <v>628</v>
      </c>
      <c r="B1482" s="383">
        <v>2011</v>
      </c>
      <c r="C1482" s="384" t="s">
        <v>541</v>
      </c>
      <c r="D1482" s="384" t="s">
        <v>527</v>
      </c>
      <c r="E1482" s="384" t="s">
        <v>591</v>
      </c>
      <c r="F1482" s="384" t="s">
        <v>719</v>
      </c>
      <c r="G1482" s="263">
        <v>668</v>
      </c>
      <c r="H1482" s="263">
        <v>668</v>
      </c>
      <c r="I1482" s="263">
        <v>3711</v>
      </c>
    </row>
    <row r="1483" spans="1:9">
      <c r="A1483" s="382" t="s">
        <v>628</v>
      </c>
      <c r="B1483" s="383">
        <v>2012</v>
      </c>
      <c r="C1483" s="384" t="s">
        <v>541</v>
      </c>
      <c r="D1483" s="384" t="s">
        <v>527</v>
      </c>
      <c r="E1483" s="384" t="s">
        <v>591</v>
      </c>
      <c r="F1483" s="384" t="s">
        <v>719</v>
      </c>
      <c r="G1483" s="263">
        <v>32</v>
      </c>
      <c r="H1483" s="263">
        <v>32</v>
      </c>
      <c r="I1483" s="263">
        <v>5089</v>
      </c>
    </row>
    <row r="1484" spans="1:9">
      <c r="A1484" s="382" t="s">
        <v>628</v>
      </c>
      <c r="B1484" s="383">
        <v>2013</v>
      </c>
      <c r="C1484" s="384" t="s">
        <v>541</v>
      </c>
      <c r="D1484" s="384" t="s">
        <v>527</v>
      </c>
      <c r="E1484" s="384" t="s">
        <v>591</v>
      </c>
      <c r="F1484" s="384" t="s">
        <v>719</v>
      </c>
      <c r="G1484" s="263">
        <v>1491</v>
      </c>
      <c r="H1484" s="263">
        <v>1491</v>
      </c>
      <c r="I1484" s="263">
        <v>7872</v>
      </c>
    </row>
    <row r="1485" spans="1:9">
      <c r="A1485" s="382" t="s">
        <v>628</v>
      </c>
      <c r="B1485" s="383">
        <v>2014</v>
      </c>
      <c r="C1485" s="384" t="s">
        <v>541</v>
      </c>
      <c r="D1485" s="384" t="s">
        <v>527</v>
      </c>
      <c r="E1485" s="384" t="s">
        <v>591</v>
      </c>
      <c r="F1485" s="384" t="s">
        <v>719</v>
      </c>
      <c r="G1485" s="263">
        <v>2925</v>
      </c>
      <c r="H1485" s="263">
        <v>2925</v>
      </c>
      <c r="I1485" s="263">
        <v>12466</v>
      </c>
    </row>
    <row r="1486" spans="1:9">
      <c r="A1486" s="382" t="s">
        <v>628</v>
      </c>
      <c r="B1486" s="383">
        <v>2015</v>
      </c>
      <c r="C1486" s="384" t="s">
        <v>541</v>
      </c>
      <c r="D1486" s="384" t="s">
        <v>527</v>
      </c>
      <c r="E1486" s="384" t="s">
        <v>591</v>
      </c>
      <c r="F1486" s="384" t="s">
        <v>719</v>
      </c>
      <c r="G1486" s="263">
        <v>3669</v>
      </c>
      <c r="H1486" s="263">
        <v>3669</v>
      </c>
      <c r="I1486" s="263">
        <v>17928</v>
      </c>
    </row>
    <row r="1487" spans="1:9">
      <c r="A1487" s="382" t="s">
        <v>628</v>
      </c>
      <c r="B1487" s="383">
        <v>2016</v>
      </c>
      <c r="C1487" s="384" t="s">
        <v>541</v>
      </c>
      <c r="D1487" s="384" t="s">
        <v>527</v>
      </c>
      <c r="E1487" s="384" t="s">
        <v>591</v>
      </c>
      <c r="F1487" s="384" t="s">
        <v>719</v>
      </c>
      <c r="G1487" s="263">
        <v>10188</v>
      </c>
      <c r="H1487" s="263">
        <v>10188</v>
      </c>
      <c r="I1487" s="263">
        <v>27638</v>
      </c>
    </row>
    <row r="1488" spans="1:9">
      <c r="A1488" s="382" t="s">
        <v>628</v>
      </c>
      <c r="B1488" s="383">
        <v>2017</v>
      </c>
      <c r="C1488" s="384" t="s">
        <v>541</v>
      </c>
      <c r="D1488" s="384" t="s">
        <v>527</v>
      </c>
      <c r="E1488" s="384" t="s">
        <v>591</v>
      </c>
      <c r="F1488" s="384" t="s">
        <v>719</v>
      </c>
      <c r="G1488" s="263">
        <v>15920</v>
      </c>
      <c r="H1488" s="263">
        <v>18193</v>
      </c>
      <c r="I1488" s="263">
        <v>40653</v>
      </c>
    </row>
    <row r="1489" spans="1:9">
      <c r="A1489" s="382" t="s">
        <v>628</v>
      </c>
      <c r="B1489" s="383">
        <v>2018</v>
      </c>
      <c r="C1489" s="384" t="s">
        <v>541</v>
      </c>
      <c r="D1489" s="384" t="s">
        <v>527</v>
      </c>
      <c r="E1489" s="384" t="s">
        <v>591</v>
      </c>
      <c r="F1489" s="384" t="s">
        <v>719</v>
      </c>
      <c r="G1489" s="263">
        <v>22111</v>
      </c>
      <c r="H1489" s="263">
        <v>22111</v>
      </c>
      <c r="I1489" s="263">
        <v>55838</v>
      </c>
    </row>
    <row r="1490" spans="1:9">
      <c r="A1490" s="382" t="s">
        <v>1005</v>
      </c>
      <c r="B1490" s="383">
        <v>2009</v>
      </c>
      <c r="C1490" s="384" t="s">
        <v>1006</v>
      </c>
      <c r="D1490" s="384" t="s">
        <v>6</v>
      </c>
      <c r="E1490" s="384" t="s">
        <v>765</v>
      </c>
      <c r="F1490" s="384" t="s">
        <v>712</v>
      </c>
      <c r="G1490" s="263">
        <v>-39</v>
      </c>
      <c r="H1490" s="263">
        <v>-5.2</v>
      </c>
      <c r="I1490" s="263">
        <v>3006.8</v>
      </c>
    </row>
    <row r="1491" spans="1:9">
      <c r="A1491" s="382" t="s">
        <v>1005</v>
      </c>
      <c r="B1491" s="383">
        <v>2010</v>
      </c>
      <c r="C1491" s="384" t="s">
        <v>1006</v>
      </c>
      <c r="D1491" s="384" t="s">
        <v>6</v>
      </c>
      <c r="E1491" s="384" t="s">
        <v>765</v>
      </c>
      <c r="F1491" s="384" t="s">
        <v>712</v>
      </c>
      <c r="G1491" s="263">
        <v>63.8</v>
      </c>
      <c r="H1491" s="263">
        <v>146.92500000000001</v>
      </c>
      <c r="I1491" s="263">
        <v>3233.5</v>
      </c>
    </row>
    <row r="1492" spans="1:9">
      <c r="A1492" s="382" t="s">
        <v>1005</v>
      </c>
      <c r="B1492" s="383">
        <v>2011</v>
      </c>
      <c r="C1492" s="384" t="s">
        <v>1006</v>
      </c>
      <c r="D1492" s="384" t="s">
        <v>6</v>
      </c>
      <c r="E1492" s="384" t="s">
        <v>765</v>
      </c>
      <c r="F1492" s="384" t="s">
        <v>712</v>
      </c>
      <c r="G1492" s="263">
        <v>-35.6</v>
      </c>
      <c r="H1492" s="263">
        <v>43.905000000000001</v>
      </c>
      <c r="I1492" s="263">
        <v>3328.6</v>
      </c>
    </row>
    <row r="1493" spans="1:9">
      <c r="A1493" s="382" t="s">
        <v>1005</v>
      </c>
      <c r="B1493" s="383">
        <v>2012</v>
      </c>
      <c r="C1493" s="384" t="s">
        <v>1006</v>
      </c>
      <c r="D1493" s="384" t="s">
        <v>6</v>
      </c>
      <c r="E1493" s="384" t="s">
        <v>765</v>
      </c>
      <c r="F1493" s="384" t="s">
        <v>712</v>
      </c>
      <c r="G1493" s="263">
        <v>118.7</v>
      </c>
      <c r="H1493" s="263">
        <v>120.321</v>
      </c>
      <c r="I1493" s="263">
        <v>3134.8</v>
      </c>
    </row>
    <row r="1494" spans="1:9">
      <c r="A1494" s="382" t="s">
        <v>1005</v>
      </c>
      <c r="B1494" s="383">
        <v>2013</v>
      </c>
      <c r="C1494" s="384" t="s">
        <v>1006</v>
      </c>
      <c r="D1494" s="384" t="s">
        <v>6</v>
      </c>
      <c r="E1494" s="384" t="s">
        <v>765</v>
      </c>
      <c r="F1494" s="384" t="s">
        <v>712</v>
      </c>
      <c r="G1494" s="263">
        <v>229.7</v>
      </c>
      <c r="H1494" s="263">
        <v>234.1</v>
      </c>
      <c r="I1494" s="263">
        <v>3703.6</v>
      </c>
    </row>
    <row r="1495" spans="1:9">
      <c r="A1495" s="382" t="s">
        <v>1005</v>
      </c>
      <c r="B1495" s="383">
        <v>2014</v>
      </c>
      <c r="C1495" s="384" t="s">
        <v>1006</v>
      </c>
      <c r="D1495" s="384" t="s">
        <v>6</v>
      </c>
      <c r="E1495" s="384" t="s">
        <v>765</v>
      </c>
      <c r="F1495" s="384" t="s">
        <v>712</v>
      </c>
      <c r="G1495" s="263">
        <v>158.1</v>
      </c>
      <c r="H1495" s="263">
        <v>288.89999999999998</v>
      </c>
      <c r="I1495" s="263">
        <v>4013.6</v>
      </c>
    </row>
    <row r="1496" spans="1:9">
      <c r="A1496" s="382" t="s">
        <v>1005</v>
      </c>
      <c r="B1496" s="383">
        <v>2015</v>
      </c>
      <c r="C1496" s="384" t="s">
        <v>1006</v>
      </c>
      <c r="D1496" s="384" t="s">
        <v>6</v>
      </c>
      <c r="E1496" s="384" t="s">
        <v>765</v>
      </c>
      <c r="F1496" s="384" t="s">
        <v>712</v>
      </c>
      <c r="G1496" s="263">
        <v>315</v>
      </c>
      <c r="H1496" s="263">
        <v>337.5</v>
      </c>
      <c r="I1496" s="263">
        <v>4579.3999999999996</v>
      </c>
    </row>
    <row r="1497" spans="1:9">
      <c r="A1497" s="382" t="s">
        <v>1005</v>
      </c>
      <c r="B1497" s="383">
        <v>2016</v>
      </c>
      <c r="C1497" s="384" t="s">
        <v>1006</v>
      </c>
      <c r="D1497" s="384" t="s">
        <v>6</v>
      </c>
      <c r="E1497" s="384" t="s">
        <v>765</v>
      </c>
      <c r="F1497" s="384" t="s">
        <v>712</v>
      </c>
      <c r="G1497" s="263">
        <v>413.2</v>
      </c>
      <c r="H1497" s="263">
        <v>434.1</v>
      </c>
      <c r="I1497" s="263">
        <v>4984.8999999999996</v>
      </c>
    </row>
    <row r="1498" spans="1:9">
      <c r="A1498" s="382" t="s">
        <v>1005</v>
      </c>
      <c r="B1498" s="383">
        <v>2017</v>
      </c>
      <c r="C1498" s="384" t="s">
        <v>1006</v>
      </c>
      <c r="D1498" s="384" t="s">
        <v>6</v>
      </c>
      <c r="E1498" s="384" t="s">
        <v>765</v>
      </c>
      <c r="F1498" s="384" t="s">
        <v>712</v>
      </c>
      <c r="G1498" s="263">
        <v>472.6</v>
      </c>
      <c r="H1498" s="263">
        <v>479.4</v>
      </c>
      <c r="I1498" s="263">
        <v>5283.3</v>
      </c>
    </row>
    <row r="1499" spans="1:9">
      <c r="A1499" s="382" t="s">
        <v>1005</v>
      </c>
      <c r="B1499" s="383">
        <v>2018</v>
      </c>
      <c r="C1499" s="384" t="s">
        <v>1006</v>
      </c>
      <c r="D1499" s="384" t="s">
        <v>6</v>
      </c>
      <c r="E1499" s="384" t="s">
        <v>765</v>
      </c>
      <c r="F1499" s="384" t="s">
        <v>712</v>
      </c>
      <c r="G1499" s="263">
        <v>389.6</v>
      </c>
      <c r="H1499" s="263">
        <v>491.2</v>
      </c>
      <c r="I1499" s="263">
        <v>5485.1</v>
      </c>
    </row>
    <row r="1500" spans="1:9">
      <c r="A1500" s="382" t="s">
        <v>1007</v>
      </c>
      <c r="B1500" s="383">
        <v>2009</v>
      </c>
      <c r="C1500" s="384" t="s">
        <v>1008</v>
      </c>
      <c r="D1500" s="384" t="s">
        <v>758</v>
      </c>
      <c r="E1500" s="384" t="s">
        <v>1009</v>
      </c>
      <c r="F1500" s="384" t="s">
        <v>712</v>
      </c>
      <c r="G1500" s="263">
        <v>2527</v>
      </c>
      <c r="H1500" s="263">
        <v>2671.26</v>
      </c>
      <c r="I1500" s="263">
        <v>15040</v>
      </c>
    </row>
    <row r="1501" spans="1:9">
      <c r="A1501" s="382" t="s">
        <v>1007</v>
      </c>
      <c r="B1501" s="383">
        <v>2010</v>
      </c>
      <c r="C1501" s="384" t="s">
        <v>1008</v>
      </c>
      <c r="D1501" s="384" t="s">
        <v>758</v>
      </c>
      <c r="E1501" s="384" t="s">
        <v>1009</v>
      </c>
      <c r="F1501" s="384" t="s">
        <v>712</v>
      </c>
      <c r="G1501" s="263">
        <v>4273</v>
      </c>
      <c r="H1501" s="263">
        <v>4356.3500000000004</v>
      </c>
      <c r="I1501" s="263">
        <v>18982</v>
      </c>
    </row>
    <row r="1502" spans="1:9">
      <c r="A1502" s="382" t="s">
        <v>1007</v>
      </c>
      <c r="B1502" s="383">
        <v>2011</v>
      </c>
      <c r="C1502" s="384" t="s">
        <v>1008</v>
      </c>
      <c r="D1502" s="384" t="s">
        <v>758</v>
      </c>
      <c r="E1502" s="384" t="s">
        <v>1009</v>
      </c>
      <c r="F1502" s="384" t="s">
        <v>712</v>
      </c>
      <c r="G1502" s="263">
        <v>4560</v>
      </c>
      <c r="H1502" s="263">
        <v>4756.1000000000004</v>
      </c>
      <c r="I1502" s="263">
        <v>20880</v>
      </c>
    </row>
    <row r="1503" spans="1:9">
      <c r="A1503" s="382" t="s">
        <v>1007</v>
      </c>
      <c r="B1503" s="383">
        <v>2012</v>
      </c>
      <c r="C1503" s="384" t="s">
        <v>1008</v>
      </c>
      <c r="D1503" s="384" t="s">
        <v>758</v>
      </c>
      <c r="E1503" s="384" t="s">
        <v>1009</v>
      </c>
      <c r="F1503" s="384" t="s">
        <v>712</v>
      </c>
      <c r="G1503" s="263">
        <v>3041</v>
      </c>
      <c r="H1503" s="263">
        <v>3144.7</v>
      </c>
      <c r="I1503" s="263">
        <v>18010</v>
      </c>
    </row>
    <row r="1504" spans="1:9">
      <c r="A1504" s="382" t="s">
        <v>1007</v>
      </c>
      <c r="B1504" s="383">
        <v>2013</v>
      </c>
      <c r="C1504" s="384" t="s">
        <v>1008</v>
      </c>
      <c r="D1504" s="384" t="s">
        <v>758</v>
      </c>
      <c r="E1504" s="384" t="s">
        <v>1009</v>
      </c>
      <c r="F1504" s="384" t="s">
        <v>712</v>
      </c>
      <c r="G1504" s="263">
        <v>2658</v>
      </c>
      <c r="H1504" s="263">
        <v>2632.27</v>
      </c>
      <c r="I1504" s="263">
        <v>20921</v>
      </c>
    </row>
    <row r="1505" spans="1:9">
      <c r="A1505" s="382" t="s">
        <v>1007</v>
      </c>
      <c r="B1505" s="383">
        <v>2014</v>
      </c>
      <c r="C1505" s="384" t="s">
        <v>1008</v>
      </c>
      <c r="D1505" s="384" t="s">
        <v>758</v>
      </c>
      <c r="E1505" s="384" t="s">
        <v>1009</v>
      </c>
      <c r="F1505" s="384" t="s">
        <v>712</v>
      </c>
      <c r="G1505" s="263">
        <v>-1311</v>
      </c>
      <c r="H1505" s="263">
        <v>2234.35</v>
      </c>
      <c r="I1505" s="263">
        <v>20001</v>
      </c>
    </row>
    <row r="1506" spans="1:9">
      <c r="A1506" s="382" t="s">
        <v>1007</v>
      </c>
      <c r="B1506" s="383">
        <v>2015</v>
      </c>
      <c r="C1506" s="384" t="s">
        <v>1008</v>
      </c>
      <c r="D1506" s="384" t="s">
        <v>758</v>
      </c>
      <c r="E1506" s="384" t="s">
        <v>1009</v>
      </c>
      <c r="F1506" s="384" t="s">
        <v>712</v>
      </c>
      <c r="G1506" s="263">
        <v>-12236</v>
      </c>
      <c r="H1506" s="263">
        <v>-3762.48</v>
      </c>
      <c r="I1506" s="263">
        <v>14607</v>
      </c>
    </row>
    <row r="1507" spans="1:9">
      <c r="A1507" s="382" t="s">
        <v>1007</v>
      </c>
      <c r="B1507" s="383">
        <v>2016</v>
      </c>
      <c r="C1507" s="384" t="s">
        <v>1008</v>
      </c>
      <c r="D1507" s="384" t="s">
        <v>758</v>
      </c>
      <c r="E1507" s="384" t="s">
        <v>1009</v>
      </c>
      <c r="F1507" s="384" t="s">
        <v>712</v>
      </c>
      <c r="G1507" s="263">
        <v>-4154</v>
      </c>
      <c r="H1507" s="263">
        <v>2318</v>
      </c>
      <c r="I1507" s="263">
        <v>14830</v>
      </c>
    </row>
    <row r="1508" spans="1:9">
      <c r="A1508" s="382" t="s">
        <v>1007</v>
      </c>
      <c r="B1508" s="383">
        <v>2017</v>
      </c>
      <c r="C1508" s="384" t="s">
        <v>1008</v>
      </c>
      <c r="D1508" s="384" t="s">
        <v>758</v>
      </c>
      <c r="E1508" s="384" t="s">
        <v>1009</v>
      </c>
      <c r="F1508" s="384" t="s">
        <v>712</v>
      </c>
      <c r="G1508" s="263">
        <v>1817</v>
      </c>
      <c r="H1508" s="263">
        <v>1704</v>
      </c>
      <c r="I1508" s="263">
        <v>16403</v>
      </c>
    </row>
    <row r="1509" spans="1:9">
      <c r="A1509" s="382" t="s">
        <v>1007</v>
      </c>
      <c r="B1509" s="383">
        <v>2018</v>
      </c>
      <c r="C1509" s="384" t="s">
        <v>1008</v>
      </c>
      <c r="D1509" s="384" t="s">
        <v>758</v>
      </c>
      <c r="E1509" s="384" t="s">
        <v>1009</v>
      </c>
      <c r="F1509" s="384" t="s">
        <v>712</v>
      </c>
      <c r="G1509" s="263">
        <v>2602</v>
      </c>
      <c r="H1509" s="263">
        <v>2573</v>
      </c>
      <c r="I1509" s="263">
        <v>18628</v>
      </c>
    </row>
    <row r="1510" spans="1:9">
      <c r="A1510" s="382" t="s">
        <v>1010</v>
      </c>
      <c r="B1510" s="383">
        <v>2009</v>
      </c>
      <c r="C1510" s="384" t="s">
        <v>1011</v>
      </c>
      <c r="D1510" s="384" t="s">
        <v>6</v>
      </c>
      <c r="E1510" s="384" t="s">
        <v>862</v>
      </c>
      <c r="F1510" s="384" t="s">
        <v>712</v>
      </c>
      <c r="G1510" s="263">
        <v>98</v>
      </c>
      <c r="H1510" s="263">
        <v>1180.5999999999999</v>
      </c>
      <c r="I1510" s="263">
        <v>35497</v>
      </c>
    </row>
    <row r="1511" spans="1:9">
      <c r="A1511" s="382" t="s">
        <v>1010</v>
      </c>
      <c r="B1511" s="383">
        <v>2010</v>
      </c>
      <c r="C1511" s="384" t="s">
        <v>1011</v>
      </c>
      <c r="D1511" s="384" t="s">
        <v>6</v>
      </c>
      <c r="E1511" s="384" t="s">
        <v>862</v>
      </c>
      <c r="F1511" s="384" t="s">
        <v>712</v>
      </c>
      <c r="G1511" s="263">
        <v>1184</v>
      </c>
      <c r="H1511" s="263">
        <v>1195.7</v>
      </c>
      <c r="I1511" s="263">
        <v>34734</v>
      </c>
    </row>
    <row r="1512" spans="1:9">
      <c r="A1512" s="382" t="s">
        <v>1010</v>
      </c>
      <c r="B1512" s="383">
        <v>2011</v>
      </c>
      <c r="C1512" s="384" t="s">
        <v>1011</v>
      </c>
      <c r="D1512" s="384" t="s">
        <v>6</v>
      </c>
      <c r="E1512" s="384" t="s">
        <v>862</v>
      </c>
      <c r="F1512" s="384" t="s">
        <v>712</v>
      </c>
      <c r="G1512" s="263">
        <v>1452</v>
      </c>
      <c r="H1512" s="263">
        <v>1575.46</v>
      </c>
      <c r="I1512" s="263">
        <v>39304</v>
      </c>
    </row>
    <row r="1513" spans="1:9">
      <c r="A1513" s="382" t="s">
        <v>1010</v>
      </c>
      <c r="B1513" s="383">
        <v>2012</v>
      </c>
      <c r="C1513" s="384" t="s">
        <v>1011</v>
      </c>
      <c r="D1513" s="384" t="s">
        <v>6</v>
      </c>
      <c r="E1513" s="384" t="s">
        <v>862</v>
      </c>
      <c r="F1513" s="384" t="s">
        <v>712</v>
      </c>
      <c r="G1513" s="263">
        <v>2032</v>
      </c>
      <c r="H1513" s="263">
        <v>2171.4</v>
      </c>
      <c r="I1513" s="263">
        <v>42680</v>
      </c>
    </row>
    <row r="1514" spans="1:9">
      <c r="A1514" s="382" t="s">
        <v>1010</v>
      </c>
      <c r="B1514" s="383">
        <v>2013</v>
      </c>
      <c r="C1514" s="384" t="s">
        <v>1011</v>
      </c>
      <c r="D1514" s="384" t="s">
        <v>6</v>
      </c>
      <c r="E1514" s="384" t="s">
        <v>862</v>
      </c>
      <c r="F1514" s="384" t="s">
        <v>712</v>
      </c>
      <c r="G1514" s="263">
        <v>2716</v>
      </c>
      <c r="H1514" s="263">
        <v>2242.8000000000002</v>
      </c>
      <c r="I1514" s="263">
        <v>44287</v>
      </c>
    </row>
    <row r="1515" spans="1:9">
      <c r="A1515" s="382" t="s">
        <v>1010</v>
      </c>
      <c r="B1515" s="383">
        <v>2014</v>
      </c>
      <c r="C1515" s="384" t="s">
        <v>1011</v>
      </c>
      <c r="D1515" s="384" t="s">
        <v>6</v>
      </c>
      <c r="E1515" s="384" t="s">
        <v>862</v>
      </c>
      <c r="F1515" s="384" t="s">
        <v>712</v>
      </c>
      <c r="G1515" s="263">
        <v>2324</v>
      </c>
      <c r="H1515" s="263">
        <v>2333.3000000000002</v>
      </c>
      <c r="I1515" s="263">
        <v>45567</v>
      </c>
    </row>
    <row r="1516" spans="1:9">
      <c r="A1516" s="382" t="s">
        <v>1010</v>
      </c>
      <c r="B1516" s="383">
        <v>2015</v>
      </c>
      <c r="C1516" s="384" t="s">
        <v>1011</v>
      </c>
      <c r="D1516" s="384" t="s">
        <v>6</v>
      </c>
      <c r="E1516" s="384" t="s">
        <v>862</v>
      </c>
      <c r="F1516" s="384" t="s">
        <v>712</v>
      </c>
      <c r="G1516" s="263">
        <v>1050</v>
      </c>
      <c r="H1516" s="263">
        <v>2740</v>
      </c>
      <c r="I1516" s="263">
        <v>47453</v>
      </c>
    </row>
    <row r="1517" spans="1:9">
      <c r="A1517" s="382" t="s">
        <v>1010</v>
      </c>
      <c r="B1517" s="383">
        <v>2016</v>
      </c>
      <c r="C1517" s="384" t="s">
        <v>1011</v>
      </c>
      <c r="D1517" s="384" t="s">
        <v>6</v>
      </c>
      <c r="E1517" s="384" t="s">
        <v>862</v>
      </c>
      <c r="F1517" s="384" t="s">
        <v>712</v>
      </c>
      <c r="G1517" s="263">
        <v>1820</v>
      </c>
      <c r="H1517" s="263">
        <v>3016</v>
      </c>
      <c r="I1517" s="263">
        <v>50365</v>
      </c>
    </row>
    <row r="1518" spans="1:9">
      <c r="A1518" s="382" t="s">
        <v>1010</v>
      </c>
      <c r="B1518" s="383">
        <v>2017</v>
      </c>
      <c r="C1518" s="384" t="s">
        <v>1011</v>
      </c>
      <c r="D1518" s="384" t="s">
        <v>6</v>
      </c>
      <c r="E1518" s="384" t="s">
        <v>862</v>
      </c>
      <c r="F1518" s="384" t="s">
        <v>712</v>
      </c>
      <c r="G1518" s="263">
        <v>2997</v>
      </c>
      <c r="H1518" s="263">
        <v>3250.25</v>
      </c>
      <c r="I1518" s="263">
        <v>60319</v>
      </c>
    </row>
    <row r="1519" spans="1:9">
      <c r="A1519" s="382" t="s">
        <v>1010</v>
      </c>
      <c r="B1519" s="383">
        <v>2018</v>
      </c>
      <c r="C1519" s="384" t="s">
        <v>1011</v>
      </c>
      <c r="D1519" s="384" t="s">
        <v>6</v>
      </c>
      <c r="E1519" s="384" t="s">
        <v>862</v>
      </c>
      <c r="F1519" s="384" t="s">
        <v>712</v>
      </c>
      <c r="G1519" s="263">
        <v>4572</v>
      </c>
      <c r="H1519" s="263">
        <v>5050</v>
      </c>
      <c r="I1519" s="263">
        <v>65450</v>
      </c>
    </row>
    <row r="1520" spans="1:9">
      <c r="A1520" s="382" t="s">
        <v>1010</v>
      </c>
      <c r="B1520" s="383">
        <v>2019</v>
      </c>
      <c r="C1520" s="384" t="s">
        <v>1011</v>
      </c>
      <c r="D1520" s="384" t="s">
        <v>6</v>
      </c>
      <c r="E1520" s="384" t="s">
        <v>862</v>
      </c>
      <c r="F1520" s="384" t="s">
        <v>712</v>
      </c>
      <c r="G1520" s="263">
        <v>540</v>
      </c>
      <c r="H1520" s="263">
        <v>4125</v>
      </c>
      <c r="I1520" s="263">
        <v>69693</v>
      </c>
    </row>
    <row r="1521" spans="1:9">
      <c r="A1521" s="382" t="s">
        <v>1012</v>
      </c>
      <c r="B1521" s="383">
        <v>2009</v>
      </c>
      <c r="C1521" s="384" t="s">
        <v>1013</v>
      </c>
      <c r="D1521" s="384" t="s">
        <v>451</v>
      </c>
      <c r="E1521" s="384" t="s">
        <v>749</v>
      </c>
      <c r="F1521" s="384" t="s">
        <v>712</v>
      </c>
      <c r="G1521" s="263">
        <v>1006</v>
      </c>
      <c r="H1521" s="263">
        <v>1146.76</v>
      </c>
      <c r="I1521" s="263">
        <v>12973</v>
      </c>
    </row>
    <row r="1522" spans="1:9">
      <c r="A1522" s="382" t="s">
        <v>1012</v>
      </c>
      <c r="B1522" s="383">
        <v>2010</v>
      </c>
      <c r="C1522" s="384" t="s">
        <v>1013</v>
      </c>
      <c r="D1522" s="384" t="s">
        <v>451</v>
      </c>
      <c r="E1522" s="384" t="s">
        <v>749</v>
      </c>
      <c r="F1522" s="384" t="s">
        <v>712</v>
      </c>
      <c r="G1522" s="263">
        <v>742</v>
      </c>
      <c r="H1522" s="263">
        <v>1187.3</v>
      </c>
      <c r="I1522" s="263">
        <v>13339</v>
      </c>
    </row>
    <row r="1523" spans="1:9">
      <c r="A1523" s="382" t="s">
        <v>1012</v>
      </c>
      <c r="B1523" s="383">
        <v>2011</v>
      </c>
      <c r="C1523" s="384" t="s">
        <v>1013</v>
      </c>
      <c r="D1523" s="384" t="s">
        <v>451</v>
      </c>
      <c r="E1523" s="384" t="s">
        <v>749</v>
      </c>
      <c r="F1523" s="384" t="s">
        <v>712</v>
      </c>
      <c r="G1523" s="263">
        <v>885</v>
      </c>
      <c r="H1523" s="263">
        <v>1285</v>
      </c>
      <c r="I1523" s="263">
        <v>16105</v>
      </c>
    </row>
    <row r="1524" spans="1:9">
      <c r="A1524" s="382" t="s">
        <v>1012</v>
      </c>
      <c r="B1524" s="383">
        <v>2012</v>
      </c>
      <c r="C1524" s="384" t="s">
        <v>1013</v>
      </c>
      <c r="D1524" s="384" t="s">
        <v>451</v>
      </c>
      <c r="E1524" s="384" t="s">
        <v>749</v>
      </c>
      <c r="F1524" s="384" t="s">
        <v>712</v>
      </c>
      <c r="G1524" s="263">
        <v>770</v>
      </c>
      <c r="H1524" s="263">
        <v>1417.31</v>
      </c>
      <c r="I1524" s="263">
        <v>15255</v>
      </c>
    </row>
    <row r="1525" spans="1:9">
      <c r="A1525" s="382" t="s">
        <v>1012</v>
      </c>
      <c r="B1525" s="383">
        <v>2013</v>
      </c>
      <c r="C1525" s="384" t="s">
        <v>1013</v>
      </c>
      <c r="D1525" s="384" t="s">
        <v>451</v>
      </c>
      <c r="E1525" s="384" t="s">
        <v>749</v>
      </c>
      <c r="F1525" s="384" t="s">
        <v>712</v>
      </c>
      <c r="G1525" s="263">
        <v>392</v>
      </c>
      <c r="H1525" s="263">
        <v>2027.38</v>
      </c>
      <c r="I1525" s="263">
        <v>14892</v>
      </c>
    </row>
    <row r="1526" spans="1:9">
      <c r="A1526" s="382" t="s">
        <v>1012</v>
      </c>
      <c r="B1526" s="383">
        <v>2014</v>
      </c>
      <c r="C1526" s="384" t="s">
        <v>1013</v>
      </c>
      <c r="D1526" s="384" t="s">
        <v>451</v>
      </c>
      <c r="E1526" s="384" t="s">
        <v>749</v>
      </c>
      <c r="F1526" s="384" t="s">
        <v>712</v>
      </c>
      <c r="G1526" s="263">
        <v>299</v>
      </c>
      <c r="H1526" s="263">
        <v>945.54</v>
      </c>
      <c r="I1526" s="263">
        <v>15049</v>
      </c>
    </row>
    <row r="1527" spans="1:9">
      <c r="A1527" s="382" t="s">
        <v>1012</v>
      </c>
      <c r="B1527" s="383">
        <v>2015</v>
      </c>
      <c r="C1527" s="384" t="s">
        <v>1013</v>
      </c>
      <c r="D1527" s="384" t="s">
        <v>451</v>
      </c>
      <c r="E1527" s="384" t="s">
        <v>749</v>
      </c>
      <c r="F1527" s="384" t="s">
        <v>712</v>
      </c>
      <c r="G1527" s="263">
        <v>578</v>
      </c>
      <c r="H1527" s="263">
        <v>1146.1600000000001</v>
      </c>
      <c r="I1527" s="263">
        <v>15026</v>
      </c>
    </row>
    <row r="1528" spans="1:9">
      <c r="A1528" s="382" t="s">
        <v>1012</v>
      </c>
      <c r="B1528" s="383">
        <v>2016</v>
      </c>
      <c r="C1528" s="384" t="s">
        <v>1013</v>
      </c>
      <c r="D1528" s="384" t="s">
        <v>451</v>
      </c>
      <c r="E1528" s="384" t="s">
        <v>749</v>
      </c>
      <c r="F1528" s="384" t="s">
        <v>712</v>
      </c>
      <c r="G1528" s="263">
        <v>-6177</v>
      </c>
      <c r="H1528" s="263">
        <v>957</v>
      </c>
      <c r="I1528" s="263">
        <v>10700</v>
      </c>
    </row>
    <row r="1529" spans="1:9">
      <c r="A1529" s="382" t="s">
        <v>1012</v>
      </c>
      <c r="B1529" s="383">
        <v>2017</v>
      </c>
      <c r="C1529" s="384" t="s">
        <v>1013</v>
      </c>
      <c r="D1529" s="384" t="s">
        <v>451</v>
      </c>
      <c r="E1529" s="384" t="s">
        <v>749</v>
      </c>
      <c r="F1529" s="384" t="s">
        <v>712</v>
      </c>
      <c r="G1529" s="263">
        <v>-1724</v>
      </c>
      <c r="H1529" s="263">
        <v>1376.28</v>
      </c>
      <c r="I1529" s="263">
        <v>10928</v>
      </c>
    </row>
    <row r="1530" spans="1:9">
      <c r="A1530" s="382" t="s">
        <v>1012</v>
      </c>
      <c r="B1530" s="383">
        <v>2018</v>
      </c>
      <c r="C1530" s="384" t="s">
        <v>1013</v>
      </c>
      <c r="D1530" s="384" t="s">
        <v>451</v>
      </c>
      <c r="E1530" s="384" t="s">
        <v>749</v>
      </c>
      <c r="F1530" s="384" t="s">
        <v>712</v>
      </c>
      <c r="G1530" s="263">
        <v>981</v>
      </c>
      <c r="H1530" s="263">
        <v>953.64</v>
      </c>
      <c r="I1530" s="263">
        <v>11261</v>
      </c>
    </row>
    <row r="1531" spans="1:9">
      <c r="A1531" s="382" t="s">
        <v>1014</v>
      </c>
      <c r="B1531" s="383">
        <v>2009</v>
      </c>
      <c r="C1531" s="384" t="s">
        <v>542</v>
      </c>
      <c r="D1531" s="384" t="s">
        <v>517</v>
      </c>
      <c r="E1531" s="384" t="s">
        <v>584</v>
      </c>
      <c r="F1531" s="384" t="s">
        <v>719</v>
      </c>
      <c r="G1531" s="263">
        <v>91.534999999999997</v>
      </c>
      <c r="H1531" s="263">
        <v>95.399199999999993</v>
      </c>
      <c r="I1531" s="263">
        <v>653.07899999999995</v>
      </c>
    </row>
    <row r="1532" spans="1:9">
      <c r="A1532" s="382" t="s">
        <v>1014</v>
      </c>
      <c r="B1532" s="383">
        <v>2010</v>
      </c>
      <c r="C1532" s="384" t="s">
        <v>542</v>
      </c>
      <c r="D1532" s="384" t="s">
        <v>517</v>
      </c>
      <c r="E1532" s="384" t="s">
        <v>584</v>
      </c>
      <c r="F1532" s="384" t="s">
        <v>719</v>
      </c>
      <c r="G1532" s="263">
        <v>151.15299999999999</v>
      </c>
      <c r="H1532" s="263">
        <v>152.02180000000001</v>
      </c>
      <c r="I1532" s="263">
        <v>881.97199999999998</v>
      </c>
    </row>
    <row r="1533" spans="1:9">
      <c r="A1533" s="382" t="s">
        <v>1014</v>
      </c>
      <c r="B1533" s="383">
        <v>2011</v>
      </c>
      <c r="C1533" s="384" t="s">
        <v>542</v>
      </c>
      <c r="D1533" s="384" t="s">
        <v>517</v>
      </c>
      <c r="E1533" s="384" t="s">
        <v>584</v>
      </c>
      <c r="F1533" s="384" t="s">
        <v>719</v>
      </c>
      <c r="G1533" s="263">
        <v>241.39699999999999</v>
      </c>
      <c r="H1533" s="263">
        <v>241.2911</v>
      </c>
      <c r="I1533" s="263">
        <v>1151.8340000000001</v>
      </c>
    </row>
    <row r="1534" spans="1:9">
      <c r="A1534" s="382" t="s">
        <v>1014</v>
      </c>
      <c r="B1534" s="383">
        <v>2012</v>
      </c>
      <c r="C1534" s="384" t="s">
        <v>542</v>
      </c>
      <c r="D1534" s="384" t="s">
        <v>517</v>
      </c>
      <c r="E1534" s="384" t="s">
        <v>584</v>
      </c>
      <c r="F1534" s="384" t="s">
        <v>719</v>
      </c>
      <c r="G1534" s="263">
        <v>275.18599999999998</v>
      </c>
      <c r="H1534" s="263">
        <v>276.08659999999998</v>
      </c>
      <c r="I1534" s="263">
        <v>1377.2470000000001</v>
      </c>
    </row>
    <row r="1535" spans="1:9">
      <c r="A1535" s="382" t="s">
        <v>1014</v>
      </c>
      <c r="B1535" s="383">
        <v>2013</v>
      </c>
      <c r="C1535" s="384" t="s">
        <v>542</v>
      </c>
      <c r="D1535" s="384" t="s">
        <v>517</v>
      </c>
      <c r="E1535" s="384" t="s">
        <v>584</v>
      </c>
      <c r="F1535" s="384" t="s">
        <v>719</v>
      </c>
      <c r="G1535" s="263">
        <v>277.31400000000002</v>
      </c>
      <c r="H1535" s="263">
        <v>278.74790000000002</v>
      </c>
      <c r="I1535" s="263">
        <v>1481.3140000000001</v>
      </c>
    </row>
    <row r="1536" spans="1:9">
      <c r="A1536" s="382" t="s">
        <v>1014</v>
      </c>
      <c r="B1536" s="383">
        <v>2014</v>
      </c>
      <c r="C1536" s="384" t="s">
        <v>542</v>
      </c>
      <c r="D1536" s="384" t="s">
        <v>517</v>
      </c>
      <c r="E1536" s="384" t="s">
        <v>584</v>
      </c>
      <c r="F1536" s="384" t="s">
        <v>719</v>
      </c>
      <c r="G1536" s="263">
        <v>311.18299999999999</v>
      </c>
      <c r="H1536" s="263">
        <v>311.05619999999999</v>
      </c>
      <c r="I1536" s="263">
        <v>1732.046</v>
      </c>
    </row>
    <row r="1537" spans="1:9">
      <c r="A1537" s="382" t="s">
        <v>1014</v>
      </c>
      <c r="B1537" s="383">
        <v>2015</v>
      </c>
      <c r="C1537" s="384" t="s">
        <v>542</v>
      </c>
      <c r="D1537" s="384" t="s">
        <v>517</v>
      </c>
      <c r="E1537" s="384" t="s">
        <v>584</v>
      </c>
      <c r="F1537" s="384" t="s">
        <v>719</v>
      </c>
      <c r="G1537" s="263">
        <v>365.01400000000001</v>
      </c>
      <c r="H1537" s="263">
        <v>365.19729999999998</v>
      </c>
      <c r="I1537" s="263">
        <v>1919.8230000000001</v>
      </c>
    </row>
    <row r="1538" spans="1:9">
      <c r="A1538" s="382" t="s">
        <v>1014</v>
      </c>
      <c r="B1538" s="383">
        <v>2016</v>
      </c>
      <c r="C1538" s="384" t="s">
        <v>542</v>
      </c>
      <c r="D1538" s="384" t="s">
        <v>517</v>
      </c>
      <c r="E1538" s="384" t="s">
        <v>584</v>
      </c>
      <c r="F1538" s="384" t="s">
        <v>719</v>
      </c>
      <c r="G1538" s="263">
        <v>365.85500000000002</v>
      </c>
      <c r="H1538" s="263">
        <v>372.86919999999998</v>
      </c>
      <c r="I1538" s="263">
        <v>1995.0340000000001</v>
      </c>
    </row>
    <row r="1539" spans="1:9">
      <c r="A1539" s="382" t="s">
        <v>1014</v>
      </c>
      <c r="B1539" s="383">
        <v>2017</v>
      </c>
      <c r="C1539" s="384" t="s">
        <v>542</v>
      </c>
      <c r="D1539" s="384" t="s">
        <v>517</v>
      </c>
      <c r="E1539" s="384" t="s">
        <v>584</v>
      </c>
      <c r="F1539" s="384" t="s">
        <v>719</v>
      </c>
      <c r="G1539" s="263">
        <v>420.76100000000002</v>
      </c>
      <c r="H1539" s="263">
        <v>408.827</v>
      </c>
      <c r="I1539" s="263">
        <v>2090.0410000000002</v>
      </c>
    </row>
    <row r="1540" spans="1:9">
      <c r="A1540" s="382" t="s">
        <v>1014</v>
      </c>
      <c r="B1540" s="383">
        <v>2018</v>
      </c>
      <c r="C1540" s="384" t="s">
        <v>542</v>
      </c>
      <c r="D1540" s="384" t="s">
        <v>517</v>
      </c>
      <c r="E1540" s="384" t="s">
        <v>584</v>
      </c>
      <c r="F1540" s="384" t="s">
        <v>719</v>
      </c>
      <c r="G1540" s="263">
        <v>453.68900000000002</v>
      </c>
      <c r="H1540" s="263">
        <v>487.13650000000001</v>
      </c>
      <c r="I1540" s="263">
        <v>2161.4070000000002</v>
      </c>
    </row>
    <row r="1541" spans="1:9">
      <c r="A1541" s="382" t="s">
        <v>1014</v>
      </c>
      <c r="B1541" s="383">
        <v>2019</v>
      </c>
      <c r="C1541" s="384" t="s">
        <v>542</v>
      </c>
      <c r="D1541" s="384" t="s">
        <v>517</v>
      </c>
      <c r="E1541" s="384" t="s">
        <v>584</v>
      </c>
      <c r="F1541" s="384" t="s">
        <v>719</v>
      </c>
      <c r="G1541" s="263">
        <v>427.73399999999998</v>
      </c>
      <c r="H1541" s="263">
        <v>489.2253</v>
      </c>
      <c r="I1541" s="263">
        <v>2242.4470000000001</v>
      </c>
    </row>
    <row r="1542" spans="1:9">
      <c r="A1542" s="382" t="s">
        <v>1015</v>
      </c>
      <c r="B1542" s="383">
        <v>2009</v>
      </c>
      <c r="C1542" s="384" t="s">
        <v>543</v>
      </c>
      <c r="D1542" s="384" t="s">
        <v>517</v>
      </c>
      <c r="E1542" s="384" t="s">
        <v>580</v>
      </c>
      <c r="F1542" s="384" t="s">
        <v>719</v>
      </c>
      <c r="G1542" s="263">
        <v>105.9</v>
      </c>
      <c r="H1542" s="263">
        <v>285.89999999999998</v>
      </c>
      <c r="I1542" s="263">
        <v>3711.1</v>
      </c>
    </row>
    <row r="1543" spans="1:9">
      <c r="A1543" s="382" t="s">
        <v>1015</v>
      </c>
      <c r="B1543" s="383">
        <v>2010</v>
      </c>
      <c r="C1543" s="384" t="s">
        <v>543</v>
      </c>
      <c r="D1543" s="384" t="s">
        <v>517</v>
      </c>
      <c r="E1543" s="384" t="s">
        <v>580</v>
      </c>
      <c r="F1543" s="384" t="s">
        <v>719</v>
      </c>
      <c r="G1543" s="263">
        <v>404.5</v>
      </c>
      <c r="H1543" s="263">
        <v>577.34</v>
      </c>
      <c r="I1543" s="263">
        <v>5269.5</v>
      </c>
    </row>
    <row r="1544" spans="1:9">
      <c r="A1544" s="382" t="s">
        <v>1015</v>
      </c>
      <c r="B1544" s="383">
        <v>2011</v>
      </c>
      <c r="C1544" s="384" t="s">
        <v>543</v>
      </c>
      <c r="D1544" s="384" t="s">
        <v>517</v>
      </c>
      <c r="E1544" s="384" t="s">
        <v>580</v>
      </c>
      <c r="F1544" s="384" t="s">
        <v>719</v>
      </c>
      <c r="G1544" s="263">
        <v>469.6</v>
      </c>
      <c r="H1544" s="263">
        <v>516.9</v>
      </c>
      <c r="I1544" s="263">
        <v>5625.6</v>
      </c>
    </row>
    <row r="1545" spans="1:9">
      <c r="A1545" s="382" t="s">
        <v>1015</v>
      </c>
      <c r="B1545" s="383">
        <v>2012</v>
      </c>
      <c r="C1545" s="384" t="s">
        <v>543</v>
      </c>
      <c r="D1545" s="384" t="s">
        <v>517</v>
      </c>
      <c r="E1545" s="384" t="s">
        <v>580</v>
      </c>
      <c r="F1545" s="384" t="s">
        <v>719</v>
      </c>
      <c r="G1545" s="263">
        <v>461.2</v>
      </c>
      <c r="H1545" s="263">
        <v>552.6</v>
      </c>
      <c r="I1545" s="263">
        <v>5807.6</v>
      </c>
    </row>
    <row r="1546" spans="1:9">
      <c r="A1546" s="382" t="s">
        <v>1015</v>
      </c>
      <c r="B1546" s="383">
        <v>2013</v>
      </c>
      <c r="C1546" s="384" t="s">
        <v>543</v>
      </c>
      <c r="D1546" s="384" t="s">
        <v>517</v>
      </c>
      <c r="E1546" s="384" t="s">
        <v>580</v>
      </c>
      <c r="F1546" s="384" t="s">
        <v>719</v>
      </c>
      <c r="G1546" s="263">
        <v>493.1</v>
      </c>
      <c r="H1546" s="263">
        <v>674.82</v>
      </c>
      <c r="I1546" s="263">
        <v>6063.4</v>
      </c>
    </row>
    <row r="1547" spans="1:9">
      <c r="A1547" s="382" t="s">
        <v>1015</v>
      </c>
      <c r="B1547" s="383">
        <v>2014</v>
      </c>
      <c r="C1547" s="384" t="s">
        <v>543</v>
      </c>
      <c r="D1547" s="384" t="s">
        <v>517</v>
      </c>
      <c r="E1547" s="384" t="s">
        <v>580</v>
      </c>
      <c r="F1547" s="384" t="s">
        <v>719</v>
      </c>
      <c r="G1547" s="263">
        <v>679.1</v>
      </c>
      <c r="H1547" s="263">
        <v>748.8</v>
      </c>
      <c r="I1547" s="263">
        <v>6413.8</v>
      </c>
    </row>
    <row r="1548" spans="1:9">
      <c r="A1548" s="382" t="s">
        <v>1015</v>
      </c>
      <c r="B1548" s="383">
        <v>2015</v>
      </c>
      <c r="C1548" s="384" t="s">
        <v>543</v>
      </c>
      <c r="D1548" s="384" t="s">
        <v>517</v>
      </c>
      <c r="E1548" s="384" t="s">
        <v>580</v>
      </c>
      <c r="F1548" s="384" t="s">
        <v>719</v>
      </c>
      <c r="G1548" s="263">
        <v>632</v>
      </c>
      <c r="H1548" s="263">
        <v>749.16970000000003</v>
      </c>
      <c r="I1548" s="263">
        <v>6596</v>
      </c>
    </row>
    <row r="1549" spans="1:9">
      <c r="A1549" s="382" t="s">
        <v>1015</v>
      </c>
      <c r="B1549" s="383">
        <v>2016</v>
      </c>
      <c r="C1549" s="384" t="s">
        <v>543</v>
      </c>
      <c r="D1549" s="384" t="s">
        <v>517</v>
      </c>
      <c r="E1549" s="384" t="s">
        <v>580</v>
      </c>
      <c r="F1549" s="384" t="s">
        <v>719</v>
      </c>
      <c r="G1549" s="263">
        <v>525</v>
      </c>
      <c r="H1549" s="263">
        <v>29.219200000000001</v>
      </c>
      <c r="I1549" s="263">
        <v>8831</v>
      </c>
    </row>
    <row r="1550" spans="1:9">
      <c r="A1550" s="382" t="s">
        <v>1015</v>
      </c>
      <c r="B1550" s="383">
        <v>2017</v>
      </c>
      <c r="C1550" s="384" t="s">
        <v>543</v>
      </c>
      <c r="D1550" s="384" t="s">
        <v>517</v>
      </c>
      <c r="E1550" s="384" t="s">
        <v>580</v>
      </c>
      <c r="F1550" s="384" t="s">
        <v>719</v>
      </c>
      <c r="G1550" s="263">
        <v>1261</v>
      </c>
      <c r="H1550" s="263">
        <v>1526.2192</v>
      </c>
      <c r="I1550" s="263">
        <v>8668</v>
      </c>
    </row>
    <row r="1551" spans="1:9">
      <c r="A1551" s="382" t="s">
        <v>1015</v>
      </c>
      <c r="B1551" s="383">
        <v>2018</v>
      </c>
      <c r="C1551" s="384" t="s">
        <v>543</v>
      </c>
      <c r="D1551" s="384" t="s">
        <v>517</v>
      </c>
      <c r="E1551" s="384" t="s">
        <v>580</v>
      </c>
      <c r="F1551" s="384" t="s">
        <v>719</v>
      </c>
      <c r="G1551" s="263">
        <v>846</v>
      </c>
      <c r="H1551" s="263">
        <v>1106.3870999999999</v>
      </c>
      <c r="I1551" s="263">
        <v>8423</v>
      </c>
    </row>
    <row r="1552" spans="1:9">
      <c r="A1552" s="382" t="s">
        <v>1016</v>
      </c>
      <c r="B1552" s="383">
        <v>2009</v>
      </c>
      <c r="C1552" s="384" t="s">
        <v>1017</v>
      </c>
      <c r="D1552" s="384" t="s">
        <v>517</v>
      </c>
      <c r="E1552" s="384" t="s">
        <v>580</v>
      </c>
      <c r="F1552" s="384" t="s">
        <v>712</v>
      </c>
      <c r="G1552" s="263">
        <v>476</v>
      </c>
      <c r="H1552" s="263">
        <v>479.0301</v>
      </c>
      <c r="I1552" s="263">
        <v>4077</v>
      </c>
    </row>
    <row r="1553" spans="1:9">
      <c r="A1553" s="382" t="s">
        <v>1016</v>
      </c>
      <c r="B1553" s="383">
        <v>2010</v>
      </c>
      <c r="C1553" s="384" t="s">
        <v>1017</v>
      </c>
      <c r="D1553" s="384" t="s">
        <v>517</v>
      </c>
      <c r="E1553" s="384" t="s">
        <v>580</v>
      </c>
      <c r="F1553" s="384" t="s">
        <v>712</v>
      </c>
      <c r="G1553" s="263">
        <v>496</v>
      </c>
      <c r="H1553" s="263">
        <v>522.13789999999995</v>
      </c>
      <c r="I1553" s="263">
        <v>4133</v>
      </c>
    </row>
    <row r="1554" spans="1:9">
      <c r="A1554" s="382" t="s">
        <v>1016</v>
      </c>
      <c r="B1554" s="383">
        <v>2011</v>
      </c>
      <c r="C1554" s="384" t="s">
        <v>1017</v>
      </c>
      <c r="D1554" s="384" t="s">
        <v>517</v>
      </c>
      <c r="E1554" s="384" t="s">
        <v>580</v>
      </c>
      <c r="F1554" s="384" t="s">
        <v>712</v>
      </c>
      <c r="G1554" s="263">
        <v>472</v>
      </c>
      <c r="H1554" s="263">
        <v>554.8759</v>
      </c>
      <c r="I1554" s="263">
        <v>4289</v>
      </c>
    </row>
    <row r="1555" spans="1:9">
      <c r="A1555" s="382" t="s">
        <v>1016</v>
      </c>
      <c r="B1555" s="383">
        <v>2012</v>
      </c>
      <c r="C1555" s="384" t="s">
        <v>1017</v>
      </c>
      <c r="D1555" s="384" t="s">
        <v>517</v>
      </c>
      <c r="E1555" s="384" t="s">
        <v>580</v>
      </c>
      <c r="F1555" s="384" t="s">
        <v>712</v>
      </c>
      <c r="G1555" s="263">
        <v>611</v>
      </c>
      <c r="H1555" s="263">
        <v>596.56610000000001</v>
      </c>
      <c r="I1555" s="263">
        <v>4436</v>
      </c>
    </row>
    <row r="1556" spans="1:9">
      <c r="A1556" s="382" t="s">
        <v>1016</v>
      </c>
      <c r="B1556" s="383">
        <v>2013</v>
      </c>
      <c r="C1556" s="384" t="s">
        <v>1017</v>
      </c>
      <c r="D1556" s="384" t="s">
        <v>517</v>
      </c>
      <c r="E1556" s="384" t="s">
        <v>580</v>
      </c>
      <c r="F1556" s="384" t="s">
        <v>712</v>
      </c>
      <c r="G1556" s="263">
        <v>648</v>
      </c>
      <c r="H1556" s="263">
        <v>657.24530000000004</v>
      </c>
      <c r="I1556" s="263">
        <v>4814</v>
      </c>
    </row>
    <row r="1557" spans="1:9">
      <c r="A1557" s="382" t="s">
        <v>1016</v>
      </c>
      <c r="B1557" s="383">
        <v>2014</v>
      </c>
      <c r="C1557" s="384" t="s">
        <v>1017</v>
      </c>
      <c r="D1557" s="384" t="s">
        <v>517</v>
      </c>
      <c r="E1557" s="384" t="s">
        <v>580</v>
      </c>
      <c r="F1557" s="384" t="s">
        <v>712</v>
      </c>
      <c r="G1557" s="263">
        <v>754</v>
      </c>
      <c r="H1557" s="263">
        <v>727.9982</v>
      </c>
      <c r="I1557" s="263">
        <v>5066</v>
      </c>
    </row>
    <row r="1558" spans="1:9">
      <c r="A1558" s="382" t="s">
        <v>1016</v>
      </c>
      <c r="B1558" s="383">
        <v>2015</v>
      </c>
      <c r="C1558" s="384" t="s">
        <v>1017</v>
      </c>
      <c r="D1558" s="384" t="s">
        <v>517</v>
      </c>
      <c r="E1558" s="384" t="s">
        <v>580</v>
      </c>
      <c r="F1558" s="384" t="s">
        <v>712</v>
      </c>
      <c r="G1558" s="263">
        <v>712</v>
      </c>
      <c r="H1558" s="263">
        <v>795.20749999999998</v>
      </c>
      <c r="I1558" s="263">
        <v>5254</v>
      </c>
    </row>
    <row r="1559" spans="1:9">
      <c r="A1559" s="382" t="s">
        <v>1016</v>
      </c>
      <c r="B1559" s="383">
        <v>2016</v>
      </c>
      <c r="C1559" s="384" t="s">
        <v>1017</v>
      </c>
      <c r="D1559" s="384" t="s">
        <v>517</v>
      </c>
      <c r="E1559" s="384" t="s">
        <v>580</v>
      </c>
      <c r="F1559" s="384" t="s">
        <v>712</v>
      </c>
      <c r="G1559" s="263">
        <v>930</v>
      </c>
      <c r="H1559" s="263">
        <v>890.40260000000001</v>
      </c>
      <c r="I1559" s="263">
        <v>5505</v>
      </c>
    </row>
    <row r="1560" spans="1:9">
      <c r="A1560" s="382" t="s">
        <v>1016</v>
      </c>
      <c r="B1560" s="383">
        <v>2017</v>
      </c>
      <c r="C1560" s="384" t="s">
        <v>1017</v>
      </c>
      <c r="D1560" s="384" t="s">
        <v>517</v>
      </c>
      <c r="E1560" s="384" t="s">
        <v>580</v>
      </c>
      <c r="F1560" s="384" t="s">
        <v>712</v>
      </c>
      <c r="G1560" s="263">
        <v>1246</v>
      </c>
      <c r="H1560" s="263">
        <v>996.58759999999995</v>
      </c>
      <c r="I1560" s="263">
        <v>5696</v>
      </c>
    </row>
    <row r="1561" spans="1:9">
      <c r="A1561" s="382" t="s">
        <v>1016</v>
      </c>
      <c r="B1561" s="383">
        <v>2018</v>
      </c>
      <c r="C1561" s="384" t="s">
        <v>1017</v>
      </c>
      <c r="D1561" s="384" t="s">
        <v>517</v>
      </c>
      <c r="E1561" s="384" t="s">
        <v>580</v>
      </c>
      <c r="F1561" s="384" t="s">
        <v>712</v>
      </c>
      <c r="G1561" s="263">
        <v>1187</v>
      </c>
      <c r="H1561" s="263">
        <v>1149.2862</v>
      </c>
      <c r="I1561" s="263">
        <v>5823</v>
      </c>
    </row>
    <row r="1562" spans="1:9">
      <c r="A1562" s="382" t="s">
        <v>1018</v>
      </c>
      <c r="B1562" s="383">
        <v>2009</v>
      </c>
      <c r="C1562" s="384" t="s">
        <v>1019</v>
      </c>
      <c r="D1562" s="384" t="s">
        <v>517</v>
      </c>
      <c r="E1562" s="384" t="s">
        <v>587</v>
      </c>
      <c r="F1562" s="384" t="s">
        <v>712</v>
      </c>
      <c r="G1562" s="263">
        <v>230.21299999999999</v>
      </c>
      <c r="H1562" s="263">
        <v>228.58799999999999</v>
      </c>
      <c r="I1562" s="263">
        <v>1147.087</v>
      </c>
    </row>
    <row r="1563" spans="1:9">
      <c r="A1563" s="382" t="s">
        <v>1018</v>
      </c>
      <c r="B1563" s="383">
        <v>2010</v>
      </c>
      <c r="C1563" s="384" t="s">
        <v>1019</v>
      </c>
      <c r="D1563" s="384" t="s">
        <v>517</v>
      </c>
      <c r="E1563" s="384" t="s">
        <v>587</v>
      </c>
      <c r="F1563" s="384" t="s">
        <v>712</v>
      </c>
      <c r="G1563" s="263">
        <v>248.126</v>
      </c>
      <c r="H1563" s="263">
        <v>256.33449999999999</v>
      </c>
      <c r="I1563" s="263">
        <v>1388.4369999999999</v>
      </c>
    </row>
    <row r="1564" spans="1:9">
      <c r="A1564" s="382" t="s">
        <v>1018</v>
      </c>
      <c r="B1564" s="383">
        <v>2011</v>
      </c>
      <c r="C1564" s="384" t="s">
        <v>1019</v>
      </c>
      <c r="D1564" s="384" t="s">
        <v>517</v>
      </c>
      <c r="E1564" s="384" t="s">
        <v>587</v>
      </c>
      <c r="F1564" s="384" t="s">
        <v>712</v>
      </c>
      <c r="G1564" s="263">
        <v>221.47399999999999</v>
      </c>
      <c r="H1564" s="263">
        <v>250.017</v>
      </c>
      <c r="I1564" s="263">
        <v>1544.0619999999999</v>
      </c>
    </row>
    <row r="1565" spans="1:9">
      <c r="A1565" s="382" t="s">
        <v>1018</v>
      </c>
      <c r="B1565" s="383">
        <v>2012</v>
      </c>
      <c r="C1565" s="384" t="s">
        <v>1019</v>
      </c>
      <c r="D1565" s="384" t="s">
        <v>517</v>
      </c>
      <c r="E1565" s="384" t="s">
        <v>587</v>
      </c>
      <c r="F1565" s="384" t="s">
        <v>712</v>
      </c>
      <c r="G1565" s="263">
        <v>222.398</v>
      </c>
      <c r="H1565" s="263">
        <v>226.65600000000001</v>
      </c>
      <c r="I1565" s="263">
        <v>1405.3579999999999</v>
      </c>
    </row>
    <row r="1566" spans="1:9">
      <c r="A1566" s="382" t="s">
        <v>1018</v>
      </c>
      <c r="B1566" s="383">
        <v>2013</v>
      </c>
      <c r="C1566" s="384" t="s">
        <v>1019</v>
      </c>
      <c r="D1566" s="384" t="s">
        <v>517</v>
      </c>
      <c r="E1566" s="384" t="s">
        <v>587</v>
      </c>
      <c r="F1566" s="384" t="s">
        <v>712</v>
      </c>
      <c r="G1566" s="263">
        <v>177.01499999999999</v>
      </c>
      <c r="H1566" s="263">
        <v>198.01499999999999</v>
      </c>
      <c r="I1566" s="263">
        <v>1496.3720000000001</v>
      </c>
    </row>
    <row r="1567" spans="1:9">
      <c r="A1567" s="382" t="s">
        <v>1018</v>
      </c>
      <c r="B1567" s="383">
        <v>2014</v>
      </c>
      <c r="C1567" s="384" t="s">
        <v>1019</v>
      </c>
      <c r="D1567" s="384" t="s">
        <v>517</v>
      </c>
      <c r="E1567" s="384" t="s">
        <v>587</v>
      </c>
      <c r="F1567" s="384" t="s">
        <v>712</v>
      </c>
      <c r="G1567" s="263">
        <v>200.261</v>
      </c>
      <c r="H1567" s="263">
        <v>201.0771</v>
      </c>
      <c r="I1567" s="263">
        <v>1530.654</v>
      </c>
    </row>
    <row r="1568" spans="1:9">
      <c r="A1568" s="382" t="s">
        <v>1018</v>
      </c>
      <c r="B1568" s="383">
        <v>2015</v>
      </c>
      <c r="C1568" s="384" t="s">
        <v>1019</v>
      </c>
      <c r="D1568" s="384" t="s">
        <v>517</v>
      </c>
      <c r="E1568" s="384" t="s">
        <v>587</v>
      </c>
      <c r="F1568" s="384" t="s">
        <v>712</v>
      </c>
      <c r="G1568" s="263">
        <v>241.68600000000001</v>
      </c>
      <c r="H1568" s="263">
        <v>255.83840000000001</v>
      </c>
      <c r="I1568" s="263">
        <v>1557.067</v>
      </c>
    </row>
    <row r="1569" spans="1:9">
      <c r="A1569" s="382" t="s">
        <v>1018</v>
      </c>
      <c r="B1569" s="383">
        <v>2016</v>
      </c>
      <c r="C1569" s="384" t="s">
        <v>1019</v>
      </c>
      <c r="D1569" s="384" t="s">
        <v>517</v>
      </c>
      <c r="E1569" s="384" t="s">
        <v>587</v>
      </c>
      <c r="F1569" s="384" t="s">
        <v>712</v>
      </c>
      <c r="G1569" s="263">
        <v>166.626</v>
      </c>
      <c r="H1569" s="263">
        <v>216.62100000000001</v>
      </c>
      <c r="I1569" s="263">
        <v>1662.1669999999999</v>
      </c>
    </row>
    <row r="1570" spans="1:9">
      <c r="A1570" s="382" t="s">
        <v>1018</v>
      </c>
      <c r="B1570" s="383">
        <v>2017</v>
      </c>
      <c r="C1570" s="384" t="s">
        <v>1019</v>
      </c>
      <c r="D1570" s="384" t="s">
        <v>517</v>
      </c>
      <c r="E1570" s="384" t="s">
        <v>587</v>
      </c>
      <c r="F1570" s="384" t="s">
        <v>712</v>
      </c>
      <c r="G1570" s="263">
        <v>107.223</v>
      </c>
      <c r="H1570" s="263">
        <v>240.14070000000001</v>
      </c>
      <c r="I1570" s="263">
        <v>1800.434</v>
      </c>
    </row>
    <row r="1571" spans="1:9">
      <c r="A1571" s="382" t="s">
        <v>1018</v>
      </c>
      <c r="B1571" s="383">
        <v>2018</v>
      </c>
      <c r="C1571" s="384" t="s">
        <v>1019</v>
      </c>
      <c r="D1571" s="384" t="s">
        <v>517</v>
      </c>
      <c r="E1571" s="384" t="s">
        <v>587</v>
      </c>
      <c r="F1571" s="384" t="s">
        <v>712</v>
      </c>
      <c r="G1571" s="263">
        <v>282.42500000000001</v>
      </c>
      <c r="H1571" s="263">
        <v>292.3494</v>
      </c>
      <c r="I1571" s="263">
        <v>1775.6859999999999</v>
      </c>
    </row>
    <row r="1572" spans="1:9">
      <c r="A1572" s="382" t="s">
        <v>1020</v>
      </c>
      <c r="B1572" s="383">
        <v>2009</v>
      </c>
      <c r="C1572" s="384" t="s">
        <v>1021</v>
      </c>
      <c r="D1572" s="384" t="s">
        <v>6</v>
      </c>
      <c r="E1572" s="384" t="s">
        <v>840</v>
      </c>
      <c r="F1572" s="384" t="s">
        <v>712</v>
      </c>
      <c r="G1572" s="263">
        <v>427.887</v>
      </c>
      <c r="H1572" s="263">
        <v>472.71359999999999</v>
      </c>
      <c r="I1572" s="263">
        <v>4365.2619999999997</v>
      </c>
    </row>
    <row r="1573" spans="1:9">
      <c r="A1573" s="382" t="s">
        <v>1020</v>
      </c>
      <c r="B1573" s="383">
        <v>2010</v>
      </c>
      <c r="C1573" s="384" t="s">
        <v>1021</v>
      </c>
      <c r="D1573" s="384" t="s">
        <v>6</v>
      </c>
      <c r="E1573" s="384" t="s">
        <v>840</v>
      </c>
      <c r="F1573" s="384" t="s">
        <v>712</v>
      </c>
      <c r="G1573" s="263">
        <v>388.29</v>
      </c>
      <c r="H1573" s="263">
        <v>398.86160000000001</v>
      </c>
      <c r="I1573" s="263">
        <v>4032.0360000000001</v>
      </c>
    </row>
    <row r="1574" spans="1:9">
      <c r="A1574" s="382" t="s">
        <v>1020</v>
      </c>
      <c r="B1574" s="383">
        <v>2011</v>
      </c>
      <c r="C1574" s="384" t="s">
        <v>1021</v>
      </c>
      <c r="D1574" s="384" t="s">
        <v>6</v>
      </c>
      <c r="E1574" s="384" t="s">
        <v>840</v>
      </c>
      <c r="F1574" s="384" t="s">
        <v>712</v>
      </c>
      <c r="G1574" s="263">
        <v>428.58199999999999</v>
      </c>
      <c r="H1574" s="263">
        <v>438.8202</v>
      </c>
      <c r="I1574" s="263">
        <v>4510.201</v>
      </c>
    </row>
    <row r="1575" spans="1:9">
      <c r="A1575" s="382" t="s">
        <v>1020</v>
      </c>
      <c r="B1575" s="383">
        <v>2012</v>
      </c>
      <c r="C1575" s="384" t="s">
        <v>1021</v>
      </c>
      <c r="D1575" s="384" t="s">
        <v>6</v>
      </c>
      <c r="E1575" s="384" t="s">
        <v>840</v>
      </c>
      <c r="F1575" s="384" t="s">
        <v>712</v>
      </c>
      <c r="G1575" s="263">
        <v>448.339</v>
      </c>
      <c r="H1575" s="263">
        <v>442.4194</v>
      </c>
      <c r="I1575" s="263">
        <v>4751.3389999999999</v>
      </c>
    </row>
    <row r="1576" spans="1:9">
      <c r="A1576" s="382" t="s">
        <v>1020</v>
      </c>
      <c r="B1576" s="383">
        <v>2013</v>
      </c>
      <c r="C1576" s="384" t="s">
        <v>1021</v>
      </c>
      <c r="D1576" s="384" t="s">
        <v>6</v>
      </c>
      <c r="E1576" s="384" t="s">
        <v>840</v>
      </c>
      <c r="F1576" s="384" t="s">
        <v>712</v>
      </c>
      <c r="G1576" s="263">
        <v>485.53</v>
      </c>
      <c r="H1576" s="263">
        <v>503.4667</v>
      </c>
      <c r="I1576" s="263">
        <v>4954.6189999999997</v>
      </c>
    </row>
    <row r="1577" spans="1:9">
      <c r="A1577" s="382" t="s">
        <v>1020</v>
      </c>
      <c r="B1577" s="383">
        <v>2014</v>
      </c>
      <c r="C1577" s="384" t="s">
        <v>1021</v>
      </c>
      <c r="D1577" s="384" t="s">
        <v>6</v>
      </c>
      <c r="E1577" s="384" t="s">
        <v>840</v>
      </c>
      <c r="F1577" s="384" t="s">
        <v>712</v>
      </c>
      <c r="G1577" s="263">
        <v>513.37199999999996</v>
      </c>
      <c r="H1577" s="263">
        <v>504.6601</v>
      </c>
      <c r="I1577" s="263">
        <v>4877.8850000000002</v>
      </c>
    </row>
    <row r="1578" spans="1:9">
      <c r="A1578" s="382" t="s">
        <v>1020</v>
      </c>
      <c r="B1578" s="383">
        <v>2015</v>
      </c>
      <c r="C1578" s="384" t="s">
        <v>1021</v>
      </c>
      <c r="D1578" s="384" t="s">
        <v>6</v>
      </c>
      <c r="E1578" s="384" t="s">
        <v>840</v>
      </c>
      <c r="F1578" s="384" t="s">
        <v>712</v>
      </c>
      <c r="G1578" s="263">
        <v>258.411</v>
      </c>
      <c r="H1578" s="263">
        <v>339.16309999999999</v>
      </c>
      <c r="I1578" s="263">
        <v>4557.7910000000002</v>
      </c>
    </row>
    <row r="1579" spans="1:9">
      <c r="A1579" s="382" t="s">
        <v>1020</v>
      </c>
      <c r="B1579" s="383">
        <v>2016</v>
      </c>
      <c r="C1579" s="384" t="s">
        <v>1021</v>
      </c>
      <c r="D1579" s="384" t="s">
        <v>6</v>
      </c>
      <c r="E1579" s="384" t="s">
        <v>840</v>
      </c>
      <c r="F1579" s="384" t="s">
        <v>712</v>
      </c>
      <c r="G1579" s="263">
        <v>132.45500000000001</v>
      </c>
      <c r="H1579" s="263">
        <v>261.20830000000001</v>
      </c>
      <c r="I1579" s="263">
        <v>3990.4870000000001</v>
      </c>
    </row>
    <row r="1580" spans="1:9">
      <c r="A1580" s="382" t="s">
        <v>1020</v>
      </c>
      <c r="B1580" s="383">
        <v>2017</v>
      </c>
      <c r="C1580" s="384" t="s">
        <v>1021</v>
      </c>
      <c r="D1580" s="384" t="s">
        <v>6</v>
      </c>
      <c r="E1580" s="384" t="s">
        <v>840</v>
      </c>
      <c r="F1580" s="384" t="s">
        <v>712</v>
      </c>
      <c r="G1580" s="263">
        <v>2.6520000000000001</v>
      </c>
      <c r="H1580" s="263">
        <v>510.7525</v>
      </c>
      <c r="I1580" s="263">
        <v>3660.8310000000001</v>
      </c>
    </row>
    <row r="1581" spans="1:9">
      <c r="A1581" s="382" t="s">
        <v>1020</v>
      </c>
      <c r="B1581" s="383">
        <v>2018</v>
      </c>
      <c r="C1581" s="384" t="s">
        <v>1021</v>
      </c>
      <c r="D1581" s="384" t="s">
        <v>6</v>
      </c>
      <c r="E1581" s="384" t="s">
        <v>840</v>
      </c>
      <c r="F1581" s="384" t="s">
        <v>712</v>
      </c>
      <c r="G1581" s="263">
        <v>119.67100000000001</v>
      </c>
      <c r="H1581" s="263">
        <v>214.99549999999999</v>
      </c>
      <c r="I1581" s="263">
        <v>3832.6660000000002</v>
      </c>
    </row>
    <row r="1582" spans="1:9">
      <c r="A1582" s="382" t="s">
        <v>1022</v>
      </c>
      <c r="B1582" s="383">
        <v>2009</v>
      </c>
      <c r="C1582" s="384" t="s">
        <v>1023</v>
      </c>
      <c r="D1582" s="384" t="s">
        <v>517</v>
      </c>
      <c r="E1582" s="384" t="s">
        <v>580</v>
      </c>
      <c r="F1582" s="384" t="s">
        <v>712</v>
      </c>
      <c r="G1582" s="263">
        <v>73.263000000000005</v>
      </c>
      <c r="H1582" s="263">
        <v>78.537800000000004</v>
      </c>
      <c r="I1582" s="263">
        <v>354.07299999999998</v>
      </c>
    </row>
    <row r="1583" spans="1:9">
      <c r="A1583" s="382" t="s">
        <v>1022</v>
      </c>
      <c r="B1583" s="383">
        <v>2010</v>
      </c>
      <c r="C1583" s="384" t="s">
        <v>1023</v>
      </c>
      <c r="D1583" s="384" t="s">
        <v>517</v>
      </c>
      <c r="E1583" s="384" t="s">
        <v>580</v>
      </c>
      <c r="F1583" s="384" t="s">
        <v>712</v>
      </c>
      <c r="G1583" s="263">
        <v>106.408</v>
      </c>
      <c r="H1583" s="263">
        <v>113.0055</v>
      </c>
      <c r="I1583" s="263">
        <v>433.84100000000001</v>
      </c>
    </row>
    <row r="1584" spans="1:9">
      <c r="A1584" s="382" t="s">
        <v>1022</v>
      </c>
      <c r="B1584" s="383">
        <v>2011</v>
      </c>
      <c r="C1584" s="384" t="s">
        <v>1023</v>
      </c>
      <c r="D1584" s="384" t="s">
        <v>517</v>
      </c>
      <c r="E1584" s="384" t="s">
        <v>580</v>
      </c>
      <c r="F1584" s="384" t="s">
        <v>712</v>
      </c>
      <c r="G1584" s="263">
        <v>147.33500000000001</v>
      </c>
      <c r="H1584" s="263">
        <v>148.02860000000001</v>
      </c>
      <c r="I1584" s="263">
        <v>519.59100000000001</v>
      </c>
    </row>
    <row r="1585" spans="1:9">
      <c r="A1585" s="382" t="s">
        <v>1022</v>
      </c>
      <c r="B1585" s="383">
        <v>2012</v>
      </c>
      <c r="C1585" s="384" t="s">
        <v>1023</v>
      </c>
      <c r="D1585" s="384" t="s">
        <v>517</v>
      </c>
      <c r="E1585" s="384" t="s">
        <v>580</v>
      </c>
      <c r="F1585" s="384" t="s">
        <v>712</v>
      </c>
      <c r="G1585" s="263">
        <v>216.19900000000001</v>
      </c>
      <c r="H1585" s="263">
        <v>217.82400000000001</v>
      </c>
      <c r="I1585" s="263">
        <v>707.53399999999999</v>
      </c>
    </row>
    <row r="1586" spans="1:9">
      <c r="A1586" s="382" t="s">
        <v>1022</v>
      </c>
      <c r="B1586" s="383">
        <v>2013</v>
      </c>
      <c r="C1586" s="384" t="s">
        <v>1023</v>
      </c>
      <c r="D1586" s="384" t="s">
        <v>517</v>
      </c>
      <c r="E1586" s="384" t="s">
        <v>580</v>
      </c>
      <c r="F1586" s="384" t="s">
        <v>712</v>
      </c>
      <c r="G1586" s="263">
        <v>284.50099999999998</v>
      </c>
      <c r="H1586" s="263">
        <v>288.40100000000001</v>
      </c>
      <c r="I1586" s="263">
        <v>895.17100000000005</v>
      </c>
    </row>
    <row r="1587" spans="1:9">
      <c r="A1587" s="382" t="s">
        <v>1022</v>
      </c>
      <c r="B1587" s="383">
        <v>2014</v>
      </c>
      <c r="C1587" s="384" t="s">
        <v>1023</v>
      </c>
      <c r="D1587" s="384" t="s">
        <v>517</v>
      </c>
      <c r="E1587" s="384" t="s">
        <v>580</v>
      </c>
      <c r="F1587" s="384" t="s">
        <v>712</v>
      </c>
      <c r="G1587" s="263">
        <v>368.70699999999999</v>
      </c>
      <c r="H1587" s="263">
        <v>360.91039999999998</v>
      </c>
      <c r="I1587" s="263">
        <v>1199.3900000000001</v>
      </c>
    </row>
    <row r="1588" spans="1:9">
      <c r="A1588" s="382" t="s">
        <v>1022</v>
      </c>
      <c r="B1588" s="383">
        <v>2015</v>
      </c>
      <c r="C1588" s="384" t="s">
        <v>1023</v>
      </c>
      <c r="D1588" s="384" t="s">
        <v>517</v>
      </c>
      <c r="E1588" s="384" t="s">
        <v>580</v>
      </c>
      <c r="F1588" s="384" t="s">
        <v>712</v>
      </c>
      <c r="G1588" s="263">
        <v>362.43099999999998</v>
      </c>
      <c r="H1588" s="263">
        <v>417.12450000000001</v>
      </c>
      <c r="I1588" s="263">
        <v>1702.865</v>
      </c>
    </row>
    <row r="1589" spans="1:9">
      <c r="A1589" s="382" t="s">
        <v>1022</v>
      </c>
      <c r="B1589" s="383">
        <v>2016</v>
      </c>
      <c r="C1589" s="384" t="s">
        <v>1023</v>
      </c>
      <c r="D1589" s="384" t="s">
        <v>517</v>
      </c>
      <c r="E1589" s="384" t="s">
        <v>580</v>
      </c>
      <c r="F1589" s="384" t="s">
        <v>712</v>
      </c>
      <c r="G1589" s="263">
        <v>452.38499999999999</v>
      </c>
      <c r="H1589" s="263">
        <v>471.44380000000001</v>
      </c>
      <c r="I1589" s="263">
        <v>1831.546</v>
      </c>
    </row>
    <row r="1590" spans="1:9">
      <c r="A1590" s="382" t="s">
        <v>1022</v>
      </c>
      <c r="B1590" s="383">
        <v>2017</v>
      </c>
      <c r="C1590" s="384" t="s">
        <v>1023</v>
      </c>
      <c r="D1590" s="384" t="s">
        <v>517</v>
      </c>
      <c r="E1590" s="384" t="s">
        <v>580</v>
      </c>
      <c r="F1590" s="384" t="s">
        <v>712</v>
      </c>
      <c r="G1590" s="263">
        <v>740.2</v>
      </c>
      <c r="H1590" s="263">
        <v>551.72090000000003</v>
      </c>
      <c r="I1590" s="263">
        <v>2249.538</v>
      </c>
    </row>
    <row r="1591" spans="1:9">
      <c r="A1591" s="382" t="s">
        <v>1022</v>
      </c>
      <c r="B1591" s="383">
        <v>2018</v>
      </c>
      <c r="C1591" s="384" t="s">
        <v>1023</v>
      </c>
      <c r="D1591" s="384" t="s">
        <v>517</v>
      </c>
      <c r="E1591" s="384" t="s">
        <v>580</v>
      </c>
      <c r="F1591" s="384" t="s">
        <v>712</v>
      </c>
      <c r="G1591" s="263">
        <v>811.48299999999995</v>
      </c>
      <c r="H1591" s="263">
        <v>724.15120000000002</v>
      </c>
      <c r="I1591" s="263">
        <v>2433.4920000000002</v>
      </c>
    </row>
    <row r="1592" spans="1:9">
      <c r="A1592" s="382" t="s">
        <v>1024</v>
      </c>
      <c r="B1592" s="383">
        <v>2009</v>
      </c>
      <c r="C1592" s="384" t="s">
        <v>1025</v>
      </c>
      <c r="D1592" s="384" t="s">
        <v>758</v>
      </c>
      <c r="E1592" s="384" t="s">
        <v>759</v>
      </c>
      <c r="F1592" s="384" t="s">
        <v>712</v>
      </c>
      <c r="G1592" s="263">
        <v>228.5</v>
      </c>
      <c r="H1592" s="263">
        <v>278.70409999999998</v>
      </c>
      <c r="I1592" s="263">
        <v>2826.2</v>
      </c>
    </row>
    <row r="1593" spans="1:9">
      <c r="A1593" s="382" t="s">
        <v>1024</v>
      </c>
      <c r="B1593" s="383">
        <v>2010</v>
      </c>
      <c r="C1593" s="384" t="s">
        <v>1025</v>
      </c>
      <c r="D1593" s="384" t="s">
        <v>758</v>
      </c>
      <c r="E1593" s="384" t="s">
        <v>759</v>
      </c>
      <c r="F1593" s="384" t="s">
        <v>712</v>
      </c>
      <c r="G1593" s="263">
        <v>172.5</v>
      </c>
      <c r="H1593" s="263">
        <v>350.52</v>
      </c>
      <c r="I1593" s="263">
        <v>3116.3</v>
      </c>
    </row>
    <row r="1594" spans="1:9">
      <c r="A1594" s="382" t="s">
        <v>1024</v>
      </c>
      <c r="B1594" s="383">
        <v>2011</v>
      </c>
      <c r="C1594" s="384" t="s">
        <v>1025</v>
      </c>
      <c r="D1594" s="384" t="s">
        <v>758</v>
      </c>
      <c r="E1594" s="384" t="s">
        <v>759</v>
      </c>
      <c r="F1594" s="384" t="s">
        <v>712</v>
      </c>
      <c r="G1594" s="263">
        <v>365.9</v>
      </c>
      <c r="H1594" s="263">
        <v>421.82</v>
      </c>
      <c r="I1594" s="263">
        <v>3036.3</v>
      </c>
    </row>
    <row r="1595" spans="1:9">
      <c r="A1595" s="382" t="s">
        <v>1024</v>
      </c>
      <c r="B1595" s="383">
        <v>2012</v>
      </c>
      <c r="C1595" s="384" t="s">
        <v>1025</v>
      </c>
      <c r="D1595" s="384" t="s">
        <v>758</v>
      </c>
      <c r="E1595" s="384" t="s">
        <v>759</v>
      </c>
      <c r="F1595" s="384" t="s">
        <v>712</v>
      </c>
      <c r="G1595" s="263">
        <v>416.2</v>
      </c>
      <c r="H1595" s="263">
        <v>448.15499999999997</v>
      </c>
      <c r="I1595" s="263">
        <v>3409.9</v>
      </c>
    </row>
    <row r="1596" spans="1:9">
      <c r="A1596" s="382" t="s">
        <v>1024</v>
      </c>
      <c r="B1596" s="383">
        <v>2013</v>
      </c>
      <c r="C1596" s="384" t="s">
        <v>1025</v>
      </c>
      <c r="D1596" s="384" t="s">
        <v>758</v>
      </c>
      <c r="E1596" s="384" t="s">
        <v>759</v>
      </c>
      <c r="F1596" s="384" t="s">
        <v>712</v>
      </c>
      <c r="G1596" s="263">
        <v>292.3</v>
      </c>
      <c r="H1596" s="263">
        <v>363.83</v>
      </c>
      <c r="I1596" s="263">
        <v>3130.7</v>
      </c>
    </row>
    <row r="1597" spans="1:9">
      <c r="A1597" s="382" t="s">
        <v>1024</v>
      </c>
      <c r="B1597" s="383">
        <v>2014</v>
      </c>
      <c r="C1597" s="384" t="s">
        <v>1025</v>
      </c>
      <c r="D1597" s="384" t="s">
        <v>758</v>
      </c>
      <c r="E1597" s="384" t="s">
        <v>759</v>
      </c>
      <c r="F1597" s="384" t="s">
        <v>712</v>
      </c>
      <c r="G1597" s="263">
        <v>306.60000000000002</v>
      </c>
      <c r="H1597" s="263">
        <v>377.88</v>
      </c>
      <c r="I1597" s="263">
        <v>3258.7</v>
      </c>
    </row>
    <row r="1598" spans="1:9">
      <c r="A1598" s="382" t="s">
        <v>1024</v>
      </c>
      <c r="B1598" s="383">
        <v>2015</v>
      </c>
      <c r="C1598" s="384" t="s">
        <v>1025</v>
      </c>
      <c r="D1598" s="384" t="s">
        <v>758</v>
      </c>
      <c r="E1598" s="384" t="s">
        <v>759</v>
      </c>
      <c r="F1598" s="384" t="s">
        <v>712</v>
      </c>
      <c r="G1598" s="263">
        <v>489</v>
      </c>
      <c r="H1598" s="263">
        <v>193.33170000000001</v>
      </c>
      <c r="I1598" s="263">
        <v>2491</v>
      </c>
    </row>
    <row r="1599" spans="1:9">
      <c r="A1599" s="382" t="s">
        <v>1024</v>
      </c>
      <c r="B1599" s="383">
        <v>2016</v>
      </c>
      <c r="C1599" s="384" t="s">
        <v>1025</v>
      </c>
      <c r="D1599" s="384" t="s">
        <v>758</v>
      </c>
      <c r="E1599" s="384" t="s">
        <v>759</v>
      </c>
      <c r="F1599" s="384" t="s">
        <v>712</v>
      </c>
      <c r="G1599" s="263">
        <v>208.7</v>
      </c>
      <c r="H1599" s="263">
        <v>227.18809999999999</v>
      </c>
      <c r="I1599" s="263">
        <v>2538.9</v>
      </c>
    </row>
    <row r="1600" spans="1:9">
      <c r="A1600" s="382" t="s">
        <v>1024</v>
      </c>
      <c r="B1600" s="383">
        <v>2017</v>
      </c>
      <c r="C1600" s="384" t="s">
        <v>1025</v>
      </c>
      <c r="D1600" s="384" t="s">
        <v>758</v>
      </c>
      <c r="E1600" s="384" t="s">
        <v>759</v>
      </c>
      <c r="F1600" s="384" t="s">
        <v>712</v>
      </c>
      <c r="G1600" s="263">
        <v>535.79999999999995</v>
      </c>
      <c r="H1600" s="263">
        <v>272.5</v>
      </c>
      <c r="I1600" s="263">
        <v>2531.1999999999998</v>
      </c>
    </row>
    <row r="1601" spans="1:9">
      <c r="A1601" s="382" t="s">
        <v>1024</v>
      </c>
      <c r="B1601" s="383">
        <v>2018</v>
      </c>
      <c r="C1601" s="384" t="s">
        <v>1025</v>
      </c>
      <c r="D1601" s="384" t="s">
        <v>758</v>
      </c>
      <c r="E1601" s="384" t="s">
        <v>759</v>
      </c>
      <c r="F1601" s="384" t="s">
        <v>712</v>
      </c>
      <c r="G1601" s="263">
        <v>502.1</v>
      </c>
      <c r="H1601" s="263">
        <v>709.9</v>
      </c>
      <c r="I1601" s="263">
        <v>4285.3</v>
      </c>
    </row>
    <row r="1602" spans="1:9">
      <c r="A1602" s="382" t="s">
        <v>1026</v>
      </c>
      <c r="B1602" s="383">
        <v>2009</v>
      </c>
      <c r="C1602" s="384" t="s">
        <v>1027</v>
      </c>
      <c r="D1602" s="384" t="s">
        <v>527</v>
      </c>
      <c r="E1602" s="384" t="s">
        <v>590</v>
      </c>
      <c r="F1602" s="384" t="s">
        <v>712</v>
      </c>
      <c r="G1602" s="263"/>
      <c r="H1602" s="263"/>
      <c r="I1602" s="263"/>
    </row>
    <row r="1603" spans="1:9">
      <c r="A1603" s="382" t="s">
        <v>1026</v>
      </c>
      <c r="B1603" s="383">
        <v>2010</v>
      </c>
      <c r="C1603" s="384" t="s">
        <v>1027</v>
      </c>
      <c r="D1603" s="384" t="s">
        <v>527</v>
      </c>
      <c r="E1603" s="384" t="s">
        <v>590</v>
      </c>
      <c r="F1603" s="384" t="s">
        <v>712</v>
      </c>
      <c r="G1603" s="263"/>
      <c r="H1603" s="263"/>
      <c r="I1603" s="263"/>
    </row>
    <row r="1604" spans="1:9">
      <c r="A1604" s="382" t="s">
        <v>1026</v>
      </c>
      <c r="B1604" s="383">
        <v>2011</v>
      </c>
      <c r="C1604" s="384" t="s">
        <v>1027</v>
      </c>
      <c r="D1604" s="384" t="s">
        <v>527</v>
      </c>
      <c r="E1604" s="384" t="s">
        <v>590</v>
      </c>
      <c r="F1604" s="384" t="s">
        <v>712</v>
      </c>
      <c r="G1604" s="263"/>
      <c r="H1604" s="263"/>
      <c r="I1604" s="263"/>
    </row>
    <row r="1605" spans="1:9">
      <c r="A1605" s="382" t="s">
        <v>1026</v>
      </c>
      <c r="B1605" s="383">
        <v>2012</v>
      </c>
      <c r="C1605" s="384" t="s">
        <v>1027</v>
      </c>
      <c r="D1605" s="384" t="s">
        <v>527</v>
      </c>
      <c r="E1605" s="384" t="s">
        <v>590</v>
      </c>
      <c r="F1605" s="384" t="s">
        <v>712</v>
      </c>
      <c r="G1605" s="263"/>
      <c r="H1605" s="263"/>
      <c r="I1605" s="263"/>
    </row>
    <row r="1606" spans="1:9">
      <c r="A1606" s="382" t="s">
        <v>1026</v>
      </c>
      <c r="B1606" s="383">
        <v>2013</v>
      </c>
      <c r="C1606" s="384" t="s">
        <v>1027</v>
      </c>
      <c r="D1606" s="384" t="s">
        <v>527</v>
      </c>
      <c r="E1606" s="384" t="s">
        <v>590</v>
      </c>
      <c r="F1606" s="384" t="s">
        <v>712</v>
      </c>
      <c r="G1606" s="263"/>
      <c r="H1606" s="263"/>
      <c r="I1606" s="263"/>
    </row>
    <row r="1607" spans="1:9">
      <c r="A1607" s="382" t="s">
        <v>1026</v>
      </c>
      <c r="B1607" s="383">
        <v>2014</v>
      </c>
      <c r="C1607" s="384" t="s">
        <v>1027</v>
      </c>
      <c r="D1607" s="384" t="s">
        <v>527</v>
      </c>
      <c r="E1607" s="384" t="s">
        <v>590</v>
      </c>
      <c r="F1607" s="384" t="s">
        <v>712</v>
      </c>
      <c r="G1607" s="263"/>
      <c r="H1607" s="263"/>
      <c r="I1607" s="263"/>
    </row>
    <row r="1608" spans="1:9">
      <c r="A1608" s="382" t="s">
        <v>1026</v>
      </c>
      <c r="B1608" s="383">
        <v>2015</v>
      </c>
      <c r="C1608" s="384" t="s">
        <v>1027</v>
      </c>
      <c r="D1608" s="384" t="s">
        <v>527</v>
      </c>
      <c r="E1608" s="384" t="s">
        <v>590</v>
      </c>
      <c r="F1608" s="384" t="s">
        <v>712</v>
      </c>
      <c r="G1608" s="263"/>
      <c r="H1608" s="263"/>
      <c r="I1608" s="263"/>
    </row>
    <row r="1609" spans="1:9">
      <c r="A1609" s="382" t="s">
        <v>1026</v>
      </c>
      <c r="B1609" s="383">
        <v>2016</v>
      </c>
      <c r="C1609" s="384" t="s">
        <v>1027</v>
      </c>
      <c r="D1609" s="384" t="s">
        <v>527</v>
      </c>
      <c r="E1609" s="384" t="s">
        <v>590</v>
      </c>
      <c r="F1609" s="384" t="s">
        <v>712</v>
      </c>
      <c r="G1609" s="263">
        <v>1072</v>
      </c>
      <c r="H1609" s="263">
        <v>1107.75</v>
      </c>
      <c r="I1609" s="263">
        <v>8894</v>
      </c>
    </row>
    <row r="1610" spans="1:9">
      <c r="A1610" s="382" t="s">
        <v>1026</v>
      </c>
      <c r="B1610" s="383">
        <v>2017</v>
      </c>
      <c r="C1610" s="384" t="s">
        <v>1027</v>
      </c>
      <c r="D1610" s="384" t="s">
        <v>527</v>
      </c>
      <c r="E1610" s="384" t="s">
        <v>590</v>
      </c>
      <c r="F1610" s="384" t="s">
        <v>712</v>
      </c>
      <c r="G1610" s="263">
        <v>1372</v>
      </c>
      <c r="H1610" s="263">
        <v>1479.25</v>
      </c>
      <c r="I1610" s="263">
        <v>9921</v>
      </c>
    </row>
    <row r="1611" spans="1:9">
      <c r="A1611" s="382" t="s">
        <v>1026</v>
      </c>
      <c r="B1611" s="383">
        <v>2018</v>
      </c>
      <c r="C1611" s="384" t="s">
        <v>1027</v>
      </c>
      <c r="D1611" s="384" t="s">
        <v>527</v>
      </c>
      <c r="E1611" s="384" t="s">
        <v>590</v>
      </c>
      <c r="F1611" s="384" t="s">
        <v>712</v>
      </c>
      <c r="G1611" s="263">
        <v>2187</v>
      </c>
      <c r="H1611" s="263">
        <v>2198.52</v>
      </c>
      <c r="I1611" s="263">
        <v>10153</v>
      </c>
    </row>
    <row r="1612" spans="1:9">
      <c r="A1612" s="382" t="s">
        <v>1026</v>
      </c>
      <c r="B1612" s="383">
        <v>2019</v>
      </c>
      <c r="C1612" s="384" t="s">
        <v>1027</v>
      </c>
      <c r="D1612" s="384" t="s">
        <v>527</v>
      </c>
      <c r="E1612" s="384" t="s">
        <v>590</v>
      </c>
      <c r="F1612" s="384" t="s">
        <v>712</v>
      </c>
      <c r="G1612" s="263">
        <v>1595</v>
      </c>
      <c r="H1612" s="263">
        <v>1635</v>
      </c>
      <c r="I1612" s="263">
        <v>11389</v>
      </c>
    </row>
    <row r="1613" spans="1:9">
      <c r="A1613" s="382" t="s">
        <v>1028</v>
      </c>
      <c r="B1613" s="383">
        <v>2009</v>
      </c>
      <c r="C1613" s="384" t="s">
        <v>1029</v>
      </c>
      <c r="D1613" s="384" t="s">
        <v>527</v>
      </c>
      <c r="E1613" s="384" t="s">
        <v>590</v>
      </c>
      <c r="F1613" s="384" t="s">
        <v>712</v>
      </c>
      <c r="G1613" s="263"/>
      <c r="H1613" s="263"/>
      <c r="I1613" s="263"/>
    </row>
    <row r="1614" spans="1:9">
      <c r="A1614" s="382" t="s">
        <v>1028</v>
      </c>
      <c r="B1614" s="383">
        <v>2010</v>
      </c>
      <c r="C1614" s="384" t="s">
        <v>1029</v>
      </c>
      <c r="D1614" s="384" t="s">
        <v>527</v>
      </c>
      <c r="E1614" s="384" t="s">
        <v>590</v>
      </c>
      <c r="F1614" s="384" t="s">
        <v>712</v>
      </c>
      <c r="G1614" s="263"/>
      <c r="H1614" s="263"/>
      <c r="I1614" s="263"/>
    </row>
    <row r="1615" spans="1:9">
      <c r="A1615" s="382" t="s">
        <v>1028</v>
      </c>
      <c r="B1615" s="383">
        <v>2011</v>
      </c>
      <c r="C1615" s="384" t="s">
        <v>1029</v>
      </c>
      <c r="D1615" s="384" t="s">
        <v>527</v>
      </c>
      <c r="E1615" s="384" t="s">
        <v>590</v>
      </c>
      <c r="F1615" s="384" t="s">
        <v>712</v>
      </c>
      <c r="G1615" s="263"/>
      <c r="H1615" s="263"/>
      <c r="I1615" s="263"/>
    </row>
    <row r="1616" spans="1:9">
      <c r="A1616" s="382" t="s">
        <v>1028</v>
      </c>
      <c r="B1616" s="383">
        <v>2012</v>
      </c>
      <c r="C1616" s="384" t="s">
        <v>1029</v>
      </c>
      <c r="D1616" s="384" t="s">
        <v>527</v>
      </c>
      <c r="E1616" s="384" t="s">
        <v>590</v>
      </c>
      <c r="F1616" s="384" t="s">
        <v>712</v>
      </c>
      <c r="G1616" s="263"/>
      <c r="H1616" s="263"/>
      <c r="I1616" s="263"/>
    </row>
    <row r="1617" spans="1:9">
      <c r="A1617" s="382" t="s">
        <v>1028</v>
      </c>
      <c r="B1617" s="383">
        <v>2013</v>
      </c>
      <c r="C1617" s="384" t="s">
        <v>1029</v>
      </c>
      <c r="D1617" s="384" t="s">
        <v>527</v>
      </c>
      <c r="E1617" s="384" t="s">
        <v>590</v>
      </c>
      <c r="F1617" s="384" t="s">
        <v>712</v>
      </c>
      <c r="G1617" s="263"/>
      <c r="H1617" s="263"/>
      <c r="I1617" s="263"/>
    </row>
    <row r="1618" spans="1:9">
      <c r="A1618" s="382" t="s">
        <v>1028</v>
      </c>
      <c r="B1618" s="383">
        <v>2014</v>
      </c>
      <c r="C1618" s="384" t="s">
        <v>1029</v>
      </c>
      <c r="D1618" s="384" t="s">
        <v>527</v>
      </c>
      <c r="E1618" s="384" t="s">
        <v>590</v>
      </c>
      <c r="F1618" s="384" t="s">
        <v>712</v>
      </c>
      <c r="G1618" s="263"/>
      <c r="H1618" s="263"/>
      <c r="I1618" s="263"/>
    </row>
    <row r="1619" spans="1:9">
      <c r="A1619" s="382" t="s">
        <v>1028</v>
      </c>
      <c r="B1619" s="383">
        <v>2015</v>
      </c>
      <c r="C1619" s="384" t="s">
        <v>1029</v>
      </c>
      <c r="D1619" s="384" t="s">
        <v>527</v>
      </c>
      <c r="E1619" s="384" t="s">
        <v>590</v>
      </c>
      <c r="F1619" s="384" t="s">
        <v>712</v>
      </c>
      <c r="G1619" s="263"/>
      <c r="H1619" s="263"/>
      <c r="I1619" s="263"/>
    </row>
    <row r="1620" spans="1:9">
      <c r="A1620" s="382" t="s">
        <v>1028</v>
      </c>
      <c r="B1620" s="383">
        <v>2016</v>
      </c>
      <c r="C1620" s="384" t="s">
        <v>1029</v>
      </c>
      <c r="D1620" s="384" t="s">
        <v>527</v>
      </c>
      <c r="E1620" s="384" t="s">
        <v>590</v>
      </c>
      <c r="F1620" s="384" t="s">
        <v>712</v>
      </c>
      <c r="G1620" s="263">
        <v>1072</v>
      </c>
      <c r="H1620" s="263">
        <v>1107.75</v>
      </c>
      <c r="I1620" s="263">
        <v>8894</v>
      </c>
    </row>
    <row r="1621" spans="1:9">
      <c r="A1621" s="382" t="s">
        <v>1028</v>
      </c>
      <c r="B1621" s="383">
        <v>2017</v>
      </c>
      <c r="C1621" s="384" t="s">
        <v>1029</v>
      </c>
      <c r="D1621" s="384" t="s">
        <v>527</v>
      </c>
      <c r="E1621" s="384" t="s">
        <v>590</v>
      </c>
      <c r="F1621" s="384" t="s">
        <v>712</v>
      </c>
      <c r="G1621" s="263">
        <v>1372</v>
      </c>
      <c r="H1621" s="263">
        <v>1479.25</v>
      </c>
      <c r="I1621" s="263">
        <v>9921</v>
      </c>
    </row>
    <row r="1622" spans="1:9">
      <c r="A1622" s="382" t="s">
        <v>1028</v>
      </c>
      <c r="B1622" s="383">
        <v>2018</v>
      </c>
      <c r="C1622" s="384" t="s">
        <v>1029</v>
      </c>
      <c r="D1622" s="384" t="s">
        <v>527</v>
      </c>
      <c r="E1622" s="384" t="s">
        <v>590</v>
      </c>
      <c r="F1622" s="384" t="s">
        <v>712</v>
      </c>
      <c r="G1622" s="263">
        <v>2187</v>
      </c>
      <c r="H1622" s="263">
        <v>2198.52</v>
      </c>
      <c r="I1622" s="263">
        <v>10153</v>
      </c>
    </row>
    <row r="1623" spans="1:9">
      <c r="A1623" s="382" t="s">
        <v>1028</v>
      </c>
      <c r="B1623" s="383">
        <v>2019</v>
      </c>
      <c r="C1623" s="384" t="s">
        <v>1029</v>
      </c>
      <c r="D1623" s="384" t="s">
        <v>527</v>
      </c>
      <c r="E1623" s="384" t="s">
        <v>590</v>
      </c>
      <c r="F1623" s="384" t="s">
        <v>712</v>
      </c>
      <c r="G1623" s="263">
        <v>1595</v>
      </c>
      <c r="H1623" s="263">
        <v>1635</v>
      </c>
      <c r="I1623" s="263">
        <v>11389</v>
      </c>
    </row>
    <row r="1624" spans="1:9">
      <c r="A1624" s="382" t="s">
        <v>1030</v>
      </c>
      <c r="B1624" s="383">
        <v>2009</v>
      </c>
      <c r="C1624" s="384" t="s">
        <v>544</v>
      </c>
      <c r="D1624" s="384" t="s">
        <v>545</v>
      </c>
      <c r="E1624" s="384" t="s">
        <v>592</v>
      </c>
      <c r="F1624" s="384" t="s">
        <v>719</v>
      </c>
      <c r="G1624" s="263">
        <v>361.8</v>
      </c>
      <c r="H1624" s="263">
        <v>361.3</v>
      </c>
      <c r="I1624" s="263">
        <v>4405.3999999999996</v>
      </c>
    </row>
    <row r="1625" spans="1:9">
      <c r="A1625" s="382" t="s">
        <v>1030</v>
      </c>
      <c r="B1625" s="383">
        <v>2010</v>
      </c>
      <c r="C1625" s="384" t="s">
        <v>544</v>
      </c>
      <c r="D1625" s="384" t="s">
        <v>545</v>
      </c>
      <c r="E1625" s="384" t="s">
        <v>592</v>
      </c>
      <c r="F1625" s="384" t="s">
        <v>719</v>
      </c>
      <c r="G1625" s="263">
        <v>375.5</v>
      </c>
      <c r="H1625" s="263">
        <v>376.29</v>
      </c>
      <c r="I1625" s="263">
        <v>4125.6000000000004</v>
      </c>
    </row>
    <row r="1626" spans="1:9">
      <c r="A1626" s="382" t="s">
        <v>1030</v>
      </c>
      <c r="B1626" s="383">
        <v>2011</v>
      </c>
      <c r="C1626" s="384" t="s">
        <v>544</v>
      </c>
      <c r="D1626" s="384" t="s">
        <v>545</v>
      </c>
      <c r="E1626" s="384" t="s">
        <v>592</v>
      </c>
      <c r="F1626" s="384" t="s">
        <v>719</v>
      </c>
      <c r="G1626" s="263">
        <v>399.8</v>
      </c>
      <c r="H1626" s="263">
        <v>394.19</v>
      </c>
      <c r="I1626" s="263">
        <v>5099</v>
      </c>
    </row>
    <row r="1627" spans="1:9">
      <c r="A1627" s="382" t="s">
        <v>1030</v>
      </c>
      <c r="B1627" s="383">
        <v>2012</v>
      </c>
      <c r="C1627" s="384" t="s">
        <v>544</v>
      </c>
      <c r="D1627" s="384" t="s">
        <v>545</v>
      </c>
      <c r="E1627" s="384" t="s">
        <v>592</v>
      </c>
      <c r="F1627" s="384" t="s">
        <v>719</v>
      </c>
      <c r="G1627" s="263">
        <v>430</v>
      </c>
      <c r="H1627" s="263">
        <v>417.78</v>
      </c>
      <c r="I1627" s="263">
        <v>6151.4</v>
      </c>
    </row>
    <row r="1628" spans="1:9">
      <c r="A1628" s="382" t="s">
        <v>1030</v>
      </c>
      <c r="B1628" s="383">
        <v>2013</v>
      </c>
      <c r="C1628" s="384" t="s">
        <v>544</v>
      </c>
      <c r="D1628" s="384" t="s">
        <v>545</v>
      </c>
      <c r="E1628" s="384" t="s">
        <v>592</v>
      </c>
      <c r="F1628" s="384" t="s">
        <v>719</v>
      </c>
      <c r="G1628" s="263">
        <v>501.4</v>
      </c>
      <c r="H1628" s="263">
        <v>501.4</v>
      </c>
      <c r="I1628" s="263">
        <v>7126.2</v>
      </c>
    </row>
    <row r="1629" spans="1:9">
      <c r="A1629" s="382" t="s">
        <v>1030</v>
      </c>
      <c r="B1629" s="383">
        <v>2014</v>
      </c>
      <c r="C1629" s="384" t="s">
        <v>544</v>
      </c>
      <c r="D1629" s="384" t="s">
        <v>545</v>
      </c>
      <c r="E1629" s="384" t="s">
        <v>592</v>
      </c>
      <c r="F1629" s="384" t="s">
        <v>719</v>
      </c>
      <c r="G1629" s="263">
        <v>699.9</v>
      </c>
      <c r="H1629" s="263">
        <v>757.88</v>
      </c>
      <c r="I1629" s="263">
        <v>7942.6</v>
      </c>
    </row>
    <row r="1630" spans="1:9">
      <c r="A1630" s="382" t="s">
        <v>1030</v>
      </c>
      <c r="B1630" s="383">
        <v>2015</v>
      </c>
      <c r="C1630" s="384" t="s">
        <v>544</v>
      </c>
      <c r="D1630" s="384" t="s">
        <v>545</v>
      </c>
      <c r="E1630" s="384" t="s">
        <v>592</v>
      </c>
      <c r="F1630" s="384" t="s">
        <v>719</v>
      </c>
      <c r="G1630" s="263">
        <v>14.4</v>
      </c>
      <c r="H1630" s="263">
        <v>299.16500000000002</v>
      </c>
      <c r="I1630" s="263">
        <v>11471.9</v>
      </c>
    </row>
    <row r="1631" spans="1:9">
      <c r="A1631" s="382" t="s">
        <v>1030</v>
      </c>
      <c r="B1631" s="383">
        <v>2016</v>
      </c>
      <c r="C1631" s="384" t="s">
        <v>544</v>
      </c>
      <c r="D1631" s="384" t="s">
        <v>545</v>
      </c>
      <c r="E1631" s="384" t="s">
        <v>592</v>
      </c>
      <c r="F1631" s="384" t="s">
        <v>719</v>
      </c>
      <c r="G1631" s="263">
        <v>393.3</v>
      </c>
      <c r="H1631" s="263">
        <v>680.3</v>
      </c>
      <c r="I1631" s="263">
        <v>9199.6</v>
      </c>
    </row>
    <row r="1632" spans="1:9">
      <c r="A1632" s="382" t="s">
        <v>1030</v>
      </c>
      <c r="B1632" s="383">
        <v>2017</v>
      </c>
      <c r="C1632" s="384" t="s">
        <v>544</v>
      </c>
      <c r="D1632" s="384" t="s">
        <v>545</v>
      </c>
      <c r="E1632" s="384" t="s">
        <v>592</v>
      </c>
      <c r="F1632" s="384" t="s">
        <v>719</v>
      </c>
      <c r="G1632" s="263">
        <v>113.3</v>
      </c>
      <c r="H1632" s="263">
        <v>604.5</v>
      </c>
      <c r="I1632" s="263">
        <v>15056.9</v>
      </c>
    </row>
    <row r="1633" spans="1:9">
      <c r="A1633" s="382" t="s">
        <v>1030</v>
      </c>
      <c r="B1633" s="383">
        <v>2018</v>
      </c>
      <c r="C1633" s="384" t="s">
        <v>544</v>
      </c>
      <c r="D1633" s="384" t="s">
        <v>545</v>
      </c>
      <c r="E1633" s="384" t="s">
        <v>592</v>
      </c>
      <c r="F1633" s="384" t="s">
        <v>719</v>
      </c>
      <c r="G1633" s="263">
        <v>-1921.6</v>
      </c>
      <c r="H1633" s="263">
        <v>376.3</v>
      </c>
      <c r="I1633" s="263">
        <v>12552.9</v>
      </c>
    </row>
    <row r="1634" spans="1:9">
      <c r="A1634" s="382" t="s">
        <v>1031</v>
      </c>
      <c r="B1634" s="383">
        <v>2009</v>
      </c>
      <c r="C1634" s="384" t="s">
        <v>546</v>
      </c>
      <c r="D1634" s="384" t="s">
        <v>517</v>
      </c>
      <c r="E1634" s="384" t="s">
        <v>589</v>
      </c>
      <c r="F1634" s="384" t="s">
        <v>719</v>
      </c>
      <c r="G1634" s="263">
        <v>50.912999999999997</v>
      </c>
      <c r="H1634" s="263">
        <v>52.464599999999997</v>
      </c>
      <c r="I1634" s="263">
        <v>252.11500000000001</v>
      </c>
    </row>
    <row r="1635" spans="1:9">
      <c r="A1635" s="382" t="s">
        <v>1031</v>
      </c>
      <c r="B1635" s="383">
        <v>2010</v>
      </c>
      <c r="C1635" s="384" t="s">
        <v>546</v>
      </c>
      <c r="D1635" s="384" t="s">
        <v>517</v>
      </c>
      <c r="E1635" s="384" t="s">
        <v>589</v>
      </c>
      <c r="F1635" s="384" t="s">
        <v>719</v>
      </c>
      <c r="G1635" s="263">
        <v>41.244999999999997</v>
      </c>
      <c r="H1635" s="263">
        <v>41.244999999999997</v>
      </c>
      <c r="I1635" s="263">
        <v>324.69600000000003</v>
      </c>
    </row>
    <row r="1636" spans="1:9">
      <c r="A1636" s="382" t="s">
        <v>1031</v>
      </c>
      <c r="B1636" s="383">
        <v>2011</v>
      </c>
      <c r="C1636" s="384" t="s">
        <v>546</v>
      </c>
      <c r="D1636" s="384" t="s">
        <v>517</v>
      </c>
      <c r="E1636" s="384" t="s">
        <v>589</v>
      </c>
      <c r="F1636" s="384" t="s">
        <v>719</v>
      </c>
      <c r="G1636" s="263">
        <v>62.491999999999997</v>
      </c>
      <c r="H1636" s="263">
        <v>60.802</v>
      </c>
      <c r="I1636" s="263">
        <v>433.57600000000002</v>
      </c>
    </row>
    <row r="1637" spans="1:9">
      <c r="A1637" s="382" t="s">
        <v>1031</v>
      </c>
      <c r="B1637" s="383">
        <v>2012</v>
      </c>
      <c r="C1637" s="384" t="s">
        <v>546</v>
      </c>
      <c r="D1637" s="384" t="s">
        <v>517</v>
      </c>
      <c r="E1637" s="384" t="s">
        <v>589</v>
      </c>
      <c r="F1637" s="384" t="s">
        <v>719</v>
      </c>
      <c r="G1637" s="263">
        <v>66.835999999999999</v>
      </c>
      <c r="H1637" s="263">
        <v>65.275999999999996</v>
      </c>
      <c r="I1637" s="263">
        <v>533.63900000000001</v>
      </c>
    </row>
    <row r="1638" spans="1:9">
      <c r="A1638" s="382" t="s">
        <v>1031</v>
      </c>
      <c r="B1638" s="383">
        <v>2013</v>
      </c>
      <c r="C1638" s="384" t="s">
        <v>546</v>
      </c>
      <c r="D1638" s="384" t="s">
        <v>517</v>
      </c>
      <c r="E1638" s="384" t="s">
        <v>589</v>
      </c>
      <c r="F1638" s="384" t="s">
        <v>719</v>
      </c>
      <c r="G1638" s="263">
        <v>44.273000000000003</v>
      </c>
      <c r="H1638" s="263">
        <v>44.267200000000003</v>
      </c>
      <c r="I1638" s="263">
        <v>615.29700000000003</v>
      </c>
    </row>
    <row r="1639" spans="1:9">
      <c r="A1639" s="382" t="s">
        <v>1031</v>
      </c>
      <c r="B1639" s="383">
        <v>2014</v>
      </c>
      <c r="C1639" s="384" t="s">
        <v>546</v>
      </c>
      <c r="D1639" s="384" t="s">
        <v>517</v>
      </c>
      <c r="E1639" s="384" t="s">
        <v>589</v>
      </c>
      <c r="F1639" s="384" t="s">
        <v>719</v>
      </c>
      <c r="G1639" s="263">
        <v>25.343</v>
      </c>
      <c r="H1639" s="263">
        <v>27.466899999999999</v>
      </c>
      <c r="I1639" s="263">
        <v>770.36400000000003</v>
      </c>
    </row>
    <row r="1640" spans="1:9">
      <c r="A1640" s="382" t="s">
        <v>1031</v>
      </c>
      <c r="B1640" s="383">
        <v>2015</v>
      </c>
      <c r="C1640" s="384" t="s">
        <v>546</v>
      </c>
      <c r="D1640" s="384" t="s">
        <v>517</v>
      </c>
      <c r="E1640" s="384" t="s">
        <v>589</v>
      </c>
      <c r="F1640" s="384" t="s">
        <v>719</v>
      </c>
      <c r="G1640" s="263">
        <v>7.9870000000000001</v>
      </c>
      <c r="H1640" s="263">
        <v>19.912700000000001</v>
      </c>
      <c r="I1640" s="263">
        <v>1009.268</v>
      </c>
    </row>
    <row r="1641" spans="1:9">
      <c r="A1641" s="382" t="s">
        <v>1031</v>
      </c>
      <c r="B1641" s="383">
        <v>2016</v>
      </c>
      <c r="C1641" s="384" t="s">
        <v>546</v>
      </c>
      <c r="D1641" s="384" t="s">
        <v>517</v>
      </c>
      <c r="E1641" s="384" t="s">
        <v>589</v>
      </c>
      <c r="F1641" s="384" t="s">
        <v>719</v>
      </c>
      <c r="G1641" s="263">
        <v>32.186999999999998</v>
      </c>
      <c r="H1641" s="263">
        <v>43.603299999999997</v>
      </c>
      <c r="I1641" s="263">
        <v>1275.443</v>
      </c>
    </row>
    <row r="1642" spans="1:9">
      <c r="A1642" s="382" t="s">
        <v>1031</v>
      </c>
      <c r="B1642" s="383">
        <v>2017</v>
      </c>
      <c r="C1642" s="384" t="s">
        <v>546</v>
      </c>
      <c r="D1642" s="384" t="s">
        <v>517</v>
      </c>
      <c r="E1642" s="384" t="s">
        <v>589</v>
      </c>
      <c r="F1642" s="384" t="s">
        <v>719</v>
      </c>
      <c r="G1642" s="263">
        <v>31.399000000000001</v>
      </c>
      <c r="H1642" s="263">
        <v>96.309899999999999</v>
      </c>
      <c r="I1642" s="263">
        <v>1494.93</v>
      </c>
    </row>
    <row r="1643" spans="1:9">
      <c r="A1643" s="382" t="s">
        <v>1031</v>
      </c>
      <c r="B1643" s="383">
        <v>2018</v>
      </c>
      <c r="C1643" s="384" t="s">
        <v>546</v>
      </c>
      <c r="D1643" s="384" t="s">
        <v>517</v>
      </c>
      <c r="E1643" s="384" t="s">
        <v>589</v>
      </c>
      <c r="F1643" s="384" t="s">
        <v>719</v>
      </c>
      <c r="G1643" s="263">
        <v>332.2</v>
      </c>
      <c r="H1643" s="263">
        <v>183.899</v>
      </c>
      <c r="I1643" s="263">
        <v>1801.2</v>
      </c>
    </row>
    <row r="1644" spans="1:9">
      <c r="A1644" s="382" t="s">
        <v>1032</v>
      </c>
      <c r="B1644" s="383">
        <v>2009</v>
      </c>
      <c r="C1644" s="384" t="s">
        <v>1033</v>
      </c>
      <c r="D1644" s="384" t="s">
        <v>6</v>
      </c>
      <c r="E1644" s="384" t="s">
        <v>840</v>
      </c>
      <c r="F1644" s="384" t="s">
        <v>712</v>
      </c>
      <c r="G1644" s="263"/>
      <c r="H1644" s="263"/>
      <c r="I1644" s="263"/>
    </row>
    <row r="1645" spans="1:9">
      <c r="A1645" s="382" t="s">
        <v>1032</v>
      </c>
      <c r="B1645" s="383">
        <v>2010</v>
      </c>
      <c r="C1645" s="384" t="s">
        <v>1033</v>
      </c>
      <c r="D1645" s="384" t="s">
        <v>6</v>
      </c>
      <c r="E1645" s="384" t="s">
        <v>840</v>
      </c>
      <c r="F1645" s="384" t="s">
        <v>712</v>
      </c>
      <c r="G1645" s="263"/>
      <c r="H1645" s="263"/>
      <c r="I1645" s="263"/>
    </row>
    <row r="1646" spans="1:9">
      <c r="A1646" s="382" t="s">
        <v>1032</v>
      </c>
      <c r="B1646" s="383">
        <v>2011</v>
      </c>
      <c r="C1646" s="384" t="s">
        <v>1033</v>
      </c>
      <c r="D1646" s="384" t="s">
        <v>6</v>
      </c>
      <c r="E1646" s="384" t="s">
        <v>840</v>
      </c>
      <c r="F1646" s="384" t="s">
        <v>712</v>
      </c>
      <c r="G1646" s="263"/>
      <c r="H1646" s="263"/>
      <c r="I1646" s="263"/>
    </row>
    <row r="1647" spans="1:9">
      <c r="A1647" s="382" t="s">
        <v>1032</v>
      </c>
      <c r="B1647" s="383">
        <v>2012</v>
      </c>
      <c r="C1647" s="384" t="s">
        <v>1033</v>
      </c>
      <c r="D1647" s="384" t="s">
        <v>6</v>
      </c>
      <c r="E1647" s="384" t="s">
        <v>840</v>
      </c>
      <c r="F1647" s="384" t="s">
        <v>712</v>
      </c>
      <c r="G1647" s="263">
        <v>763.7</v>
      </c>
      <c r="H1647" s="263">
        <v>791.39</v>
      </c>
      <c r="I1647" s="263">
        <v>5785.3</v>
      </c>
    </row>
    <row r="1648" spans="1:9">
      <c r="A1648" s="382" t="s">
        <v>1032</v>
      </c>
      <c r="B1648" s="383">
        <v>2013</v>
      </c>
      <c r="C1648" s="384" t="s">
        <v>1033</v>
      </c>
      <c r="D1648" s="384" t="s">
        <v>6</v>
      </c>
      <c r="E1648" s="384" t="s">
        <v>840</v>
      </c>
      <c r="F1648" s="384" t="s">
        <v>712</v>
      </c>
      <c r="G1648" s="263">
        <v>830.9</v>
      </c>
      <c r="H1648" s="263">
        <v>849.29499999999996</v>
      </c>
      <c r="I1648" s="263">
        <v>5961.9</v>
      </c>
    </row>
    <row r="1649" spans="1:9">
      <c r="A1649" s="382" t="s">
        <v>1032</v>
      </c>
      <c r="B1649" s="383">
        <v>2014</v>
      </c>
      <c r="C1649" s="384" t="s">
        <v>1033</v>
      </c>
      <c r="D1649" s="384" t="s">
        <v>6</v>
      </c>
      <c r="E1649" s="384" t="s">
        <v>840</v>
      </c>
      <c r="F1649" s="384" t="s">
        <v>712</v>
      </c>
      <c r="G1649" s="263">
        <v>883.4</v>
      </c>
      <c r="H1649" s="263">
        <v>875.6</v>
      </c>
      <c r="I1649" s="263">
        <v>6337.2</v>
      </c>
    </row>
    <row r="1650" spans="1:9">
      <c r="A1650" s="382" t="s">
        <v>1032</v>
      </c>
      <c r="B1650" s="383">
        <v>2015</v>
      </c>
      <c r="C1650" s="384" t="s">
        <v>1033</v>
      </c>
      <c r="D1650" s="384" t="s">
        <v>6</v>
      </c>
      <c r="E1650" s="384" t="s">
        <v>840</v>
      </c>
      <c r="F1650" s="384" t="s">
        <v>712</v>
      </c>
      <c r="G1650" s="263">
        <v>863.8</v>
      </c>
      <c r="H1650" s="263">
        <v>886.875</v>
      </c>
      <c r="I1650" s="263">
        <v>6178.8</v>
      </c>
    </row>
    <row r="1651" spans="1:9">
      <c r="A1651" s="382" t="s">
        <v>1032</v>
      </c>
      <c r="B1651" s="383">
        <v>2016</v>
      </c>
      <c r="C1651" s="384" t="s">
        <v>1033</v>
      </c>
      <c r="D1651" s="384" t="s">
        <v>6</v>
      </c>
      <c r="E1651" s="384" t="s">
        <v>840</v>
      </c>
      <c r="F1651" s="384" t="s">
        <v>712</v>
      </c>
      <c r="G1651" s="263">
        <v>872.3</v>
      </c>
      <c r="H1651" s="263">
        <v>743.32</v>
      </c>
      <c r="I1651" s="263">
        <v>5378.2</v>
      </c>
    </row>
    <row r="1652" spans="1:9">
      <c r="A1652" s="382" t="s">
        <v>1032</v>
      </c>
      <c r="B1652" s="383">
        <v>2017</v>
      </c>
      <c r="C1652" s="384" t="s">
        <v>1033</v>
      </c>
      <c r="D1652" s="384" t="s">
        <v>6</v>
      </c>
      <c r="E1652" s="384" t="s">
        <v>840</v>
      </c>
      <c r="F1652" s="384" t="s">
        <v>712</v>
      </c>
      <c r="G1652" s="263">
        <v>1044.5</v>
      </c>
      <c r="H1652" s="263">
        <v>811.495</v>
      </c>
      <c r="I1652" s="263">
        <v>5756.1</v>
      </c>
    </row>
    <row r="1653" spans="1:9">
      <c r="A1653" s="382" t="s">
        <v>1032</v>
      </c>
      <c r="B1653" s="383">
        <v>2018</v>
      </c>
      <c r="C1653" s="384" t="s">
        <v>1033</v>
      </c>
      <c r="D1653" s="384" t="s">
        <v>6</v>
      </c>
      <c r="E1653" s="384" t="s">
        <v>840</v>
      </c>
      <c r="F1653" s="384" t="s">
        <v>712</v>
      </c>
      <c r="G1653" s="263">
        <v>2878.9</v>
      </c>
      <c r="H1653" s="263">
        <v>954.9</v>
      </c>
      <c r="I1653" s="263">
        <v>6452.7</v>
      </c>
    </row>
    <row r="1654" spans="1:9">
      <c r="A1654" s="382" t="s">
        <v>1034</v>
      </c>
      <c r="B1654" s="383">
        <v>2009</v>
      </c>
      <c r="C1654" s="384" t="s">
        <v>1035</v>
      </c>
      <c r="D1654" s="384" t="s">
        <v>6</v>
      </c>
      <c r="E1654" s="384" t="s">
        <v>798</v>
      </c>
      <c r="F1654" s="384" t="s">
        <v>712</v>
      </c>
      <c r="G1654" s="263">
        <v>2394</v>
      </c>
      <c r="H1654" s="263">
        <v>2407</v>
      </c>
      <c r="I1654" s="263">
        <v>31981</v>
      </c>
    </row>
    <row r="1655" spans="1:9">
      <c r="A1655" s="382" t="s">
        <v>1034</v>
      </c>
      <c r="B1655" s="383">
        <v>2010</v>
      </c>
      <c r="C1655" s="384" t="s">
        <v>1035</v>
      </c>
      <c r="D1655" s="384" t="s">
        <v>6</v>
      </c>
      <c r="E1655" s="384" t="s">
        <v>798</v>
      </c>
      <c r="F1655" s="384" t="s">
        <v>712</v>
      </c>
      <c r="G1655" s="263">
        <v>2624</v>
      </c>
      <c r="H1655" s="263">
        <v>2628</v>
      </c>
      <c r="I1655" s="263">
        <v>32466</v>
      </c>
    </row>
    <row r="1656" spans="1:9">
      <c r="A1656" s="382" t="s">
        <v>1034</v>
      </c>
      <c r="B1656" s="383">
        <v>2011</v>
      </c>
      <c r="C1656" s="384" t="s">
        <v>1035</v>
      </c>
      <c r="D1656" s="384" t="s">
        <v>6</v>
      </c>
      <c r="E1656" s="384" t="s">
        <v>798</v>
      </c>
      <c r="F1656" s="384" t="s">
        <v>712</v>
      </c>
      <c r="G1656" s="263">
        <v>2526</v>
      </c>
      <c r="H1656" s="263">
        <v>2660.1732999999999</v>
      </c>
      <c r="I1656" s="263">
        <v>32677</v>
      </c>
    </row>
    <row r="1657" spans="1:9">
      <c r="A1657" s="382" t="s">
        <v>1034</v>
      </c>
      <c r="B1657" s="383">
        <v>2012</v>
      </c>
      <c r="C1657" s="384" t="s">
        <v>1035</v>
      </c>
      <c r="D1657" s="384" t="s">
        <v>6</v>
      </c>
      <c r="E1657" s="384" t="s">
        <v>798</v>
      </c>
      <c r="F1657" s="384" t="s">
        <v>712</v>
      </c>
      <c r="G1657" s="263">
        <v>-332</v>
      </c>
      <c r="H1657" s="263">
        <v>2248.7734999999998</v>
      </c>
      <c r="I1657" s="263">
        <v>31513</v>
      </c>
    </row>
    <row r="1658" spans="1:9">
      <c r="A1658" s="382" t="s">
        <v>1034</v>
      </c>
      <c r="B1658" s="383">
        <v>2013</v>
      </c>
      <c r="C1658" s="384" t="s">
        <v>1035</v>
      </c>
      <c r="D1658" s="384" t="s">
        <v>6</v>
      </c>
      <c r="E1658" s="384" t="s">
        <v>798</v>
      </c>
      <c r="F1658" s="384" t="s">
        <v>712</v>
      </c>
      <c r="G1658" s="263">
        <v>2357</v>
      </c>
      <c r="H1658" s="263">
        <v>2510.6999999999998</v>
      </c>
      <c r="I1658" s="263">
        <v>30930</v>
      </c>
    </row>
    <row r="1659" spans="1:9">
      <c r="A1659" s="382" t="s">
        <v>1034</v>
      </c>
      <c r="B1659" s="383">
        <v>2014</v>
      </c>
      <c r="C1659" s="384" t="s">
        <v>1035</v>
      </c>
      <c r="D1659" s="384" t="s">
        <v>6</v>
      </c>
      <c r="E1659" s="384" t="s">
        <v>798</v>
      </c>
      <c r="F1659" s="384" t="s">
        <v>712</v>
      </c>
      <c r="G1659" s="263">
        <v>2533</v>
      </c>
      <c r="H1659" s="263">
        <v>2691.85</v>
      </c>
      <c r="I1659" s="263">
        <v>30852</v>
      </c>
    </row>
    <row r="1660" spans="1:9">
      <c r="A1660" s="382" t="s">
        <v>1034</v>
      </c>
      <c r="B1660" s="383">
        <v>2015</v>
      </c>
      <c r="C1660" s="384" t="s">
        <v>1035</v>
      </c>
      <c r="D1660" s="384" t="s">
        <v>6</v>
      </c>
      <c r="E1660" s="384" t="s">
        <v>798</v>
      </c>
      <c r="F1660" s="384" t="s">
        <v>712</v>
      </c>
      <c r="G1660" s="263">
        <v>3036</v>
      </c>
      <c r="H1660" s="263">
        <v>3036</v>
      </c>
      <c r="I1660" s="263">
        <v>31781</v>
      </c>
    </row>
    <row r="1661" spans="1:9">
      <c r="A1661" s="382" t="s">
        <v>1034</v>
      </c>
      <c r="B1661" s="383">
        <v>2016</v>
      </c>
      <c r="C1661" s="384" t="s">
        <v>1035</v>
      </c>
      <c r="D1661" s="384" t="s">
        <v>6</v>
      </c>
      <c r="E1661" s="384" t="s">
        <v>798</v>
      </c>
      <c r="F1661" s="384" t="s">
        <v>712</v>
      </c>
      <c r="G1661" s="263">
        <v>2572</v>
      </c>
      <c r="H1661" s="263">
        <v>2679</v>
      </c>
      <c r="I1661" s="263">
        <v>30561</v>
      </c>
    </row>
    <row r="1662" spans="1:9">
      <c r="A1662" s="382" t="s">
        <v>1034</v>
      </c>
      <c r="B1662" s="383">
        <v>2017</v>
      </c>
      <c r="C1662" s="384" t="s">
        <v>1035</v>
      </c>
      <c r="D1662" s="384" t="s">
        <v>6</v>
      </c>
      <c r="E1662" s="384" t="s">
        <v>798</v>
      </c>
      <c r="F1662" s="384" t="s">
        <v>712</v>
      </c>
      <c r="G1662" s="263">
        <v>2912</v>
      </c>
      <c r="H1662" s="263">
        <v>3031</v>
      </c>
      <c r="I1662" s="263">
        <v>30973</v>
      </c>
    </row>
    <row r="1663" spans="1:9">
      <c r="A1663" s="382" t="s">
        <v>1034</v>
      </c>
      <c r="B1663" s="383">
        <v>2018</v>
      </c>
      <c r="C1663" s="384" t="s">
        <v>1035</v>
      </c>
      <c r="D1663" s="384" t="s">
        <v>6</v>
      </c>
      <c r="E1663" s="384" t="s">
        <v>798</v>
      </c>
      <c r="F1663" s="384" t="s">
        <v>712</v>
      </c>
      <c r="G1663" s="263">
        <v>3345</v>
      </c>
      <c r="H1663" s="263">
        <v>3417.25</v>
      </c>
      <c r="I1663" s="263">
        <v>36193</v>
      </c>
    </row>
    <row r="1664" spans="1:9">
      <c r="A1664" s="382" t="s">
        <v>1036</v>
      </c>
      <c r="B1664" s="383">
        <v>2009</v>
      </c>
      <c r="C1664" s="384" t="s">
        <v>1037</v>
      </c>
      <c r="D1664" s="384" t="s">
        <v>6</v>
      </c>
      <c r="E1664" s="384" t="s">
        <v>1038</v>
      </c>
      <c r="F1664" s="384" t="s">
        <v>712</v>
      </c>
      <c r="G1664" s="263">
        <v>10725</v>
      </c>
      <c r="H1664" s="263">
        <v>10368.049999999999</v>
      </c>
      <c r="I1664" s="263">
        <v>154272</v>
      </c>
    </row>
    <row r="1665" spans="1:9">
      <c r="A1665" s="382" t="s">
        <v>1036</v>
      </c>
      <c r="B1665" s="383">
        <v>2010</v>
      </c>
      <c r="C1665" s="384" t="s">
        <v>1037</v>
      </c>
      <c r="D1665" s="384" t="s">
        <v>6</v>
      </c>
      <c r="E1665" s="384" t="s">
        <v>1038</v>
      </c>
      <c r="F1665" s="384" t="s">
        <v>712</v>
      </c>
      <c r="G1665" s="263">
        <v>11344</v>
      </c>
      <c r="H1665" s="263">
        <v>12789</v>
      </c>
      <c r="I1665" s="263">
        <v>148442</v>
      </c>
    </row>
    <row r="1666" spans="1:9">
      <c r="A1666" s="382" t="s">
        <v>1036</v>
      </c>
      <c r="B1666" s="383">
        <v>2011</v>
      </c>
      <c r="C1666" s="384" t="s">
        <v>1037</v>
      </c>
      <c r="D1666" s="384" t="s">
        <v>6</v>
      </c>
      <c r="E1666" s="384" t="s">
        <v>1038</v>
      </c>
      <c r="F1666" s="384" t="s">
        <v>712</v>
      </c>
      <c r="G1666" s="263">
        <v>13120</v>
      </c>
      <c r="H1666" s="263">
        <v>13212.95</v>
      </c>
      <c r="I1666" s="263">
        <v>141479</v>
      </c>
    </row>
    <row r="1667" spans="1:9">
      <c r="A1667" s="382" t="s">
        <v>1036</v>
      </c>
      <c r="B1667" s="383">
        <v>2012</v>
      </c>
      <c r="C1667" s="384" t="s">
        <v>1037</v>
      </c>
      <c r="D1667" s="384" t="s">
        <v>6</v>
      </c>
      <c r="E1667" s="384" t="s">
        <v>1038</v>
      </c>
      <c r="F1667" s="384" t="s">
        <v>712</v>
      </c>
      <c r="G1667" s="263">
        <v>13641</v>
      </c>
      <c r="H1667" s="263">
        <v>15128.8</v>
      </c>
      <c r="I1667" s="263">
        <v>144121</v>
      </c>
    </row>
    <row r="1668" spans="1:9">
      <c r="A1668" s="382" t="s">
        <v>1036</v>
      </c>
      <c r="B1668" s="383">
        <v>2013</v>
      </c>
      <c r="C1668" s="384" t="s">
        <v>1037</v>
      </c>
      <c r="D1668" s="384" t="s">
        <v>6</v>
      </c>
      <c r="E1668" s="384" t="s">
        <v>1038</v>
      </c>
      <c r="F1668" s="384" t="s">
        <v>712</v>
      </c>
      <c r="G1668" s="263">
        <v>13057</v>
      </c>
      <c r="H1668" s="263">
        <v>7567.1</v>
      </c>
      <c r="I1668" s="263">
        <v>110137</v>
      </c>
    </row>
    <row r="1669" spans="1:9">
      <c r="A1669" s="382" t="s">
        <v>1036</v>
      </c>
      <c r="B1669" s="383">
        <v>2014</v>
      </c>
      <c r="C1669" s="384" t="s">
        <v>1037</v>
      </c>
      <c r="D1669" s="384" t="s">
        <v>6</v>
      </c>
      <c r="E1669" s="384" t="s">
        <v>1038</v>
      </c>
      <c r="F1669" s="384" t="s">
        <v>712</v>
      </c>
      <c r="G1669" s="263">
        <v>15233</v>
      </c>
      <c r="H1669" s="263">
        <v>10686.45</v>
      </c>
      <c r="I1669" s="263">
        <v>116406</v>
      </c>
    </row>
    <row r="1670" spans="1:9">
      <c r="A1670" s="382" t="s">
        <v>1036</v>
      </c>
      <c r="B1670" s="383">
        <v>2015</v>
      </c>
      <c r="C1670" s="384" t="s">
        <v>1037</v>
      </c>
      <c r="D1670" s="384" t="s">
        <v>6</v>
      </c>
      <c r="E1670" s="384" t="s">
        <v>1038</v>
      </c>
      <c r="F1670" s="384" t="s">
        <v>712</v>
      </c>
      <c r="G1670" s="263">
        <v>-6144</v>
      </c>
      <c r="H1670" s="263">
        <v>8436.4650000000001</v>
      </c>
      <c r="I1670" s="263">
        <v>115158</v>
      </c>
    </row>
    <row r="1671" spans="1:9">
      <c r="A1671" s="382" t="s">
        <v>1036</v>
      </c>
      <c r="B1671" s="383">
        <v>2016</v>
      </c>
      <c r="C1671" s="384" t="s">
        <v>1037</v>
      </c>
      <c r="D1671" s="384" t="s">
        <v>6</v>
      </c>
      <c r="E1671" s="384" t="s">
        <v>1038</v>
      </c>
      <c r="F1671" s="384" t="s">
        <v>712</v>
      </c>
      <c r="G1671" s="263">
        <v>8175</v>
      </c>
      <c r="H1671" s="263">
        <v>10032.299999999999</v>
      </c>
      <c r="I1671" s="263">
        <v>119687</v>
      </c>
    </row>
    <row r="1672" spans="1:9">
      <c r="A1672" s="382" t="s">
        <v>1036</v>
      </c>
      <c r="B1672" s="383">
        <v>2017</v>
      </c>
      <c r="C1672" s="384" t="s">
        <v>1037</v>
      </c>
      <c r="D1672" s="384" t="s">
        <v>6</v>
      </c>
      <c r="E1672" s="384" t="s">
        <v>1038</v>
      </c>
      <c r="F1672" s="384" t="s">
        <v>712</v>
      </c>
      <c r="G1672" s="263">
        <v>-8920</v>
      </c>
      <c r="H1672" s="263">
        <v>708</v>
      </c>
      <c r="I1672" s="263">
        <v>118243</v>
      </c>
    </row>
    <row r="1673" spans="1:9">
      <c r="A1673" s="382" t="s">
        <v>1036</v>
      </c>
      <c r="B1673" s="383">
        <v>2018</v>
      </c>
      <c r="C1673" s="384" t="s">
        <v>1037</v>
      </c>
      <c r="D1673" s="384" t="s">
        <v>6</v>
      </c>
      <c r="E1673" s="384" t="s">
        <v>1038</v>
      </c>
      <c r="F1673" s="384" t="s">
        <v>712</v>
      </c>
      <c r="G1673" s="263">
        <v>-22802</v>
      </c>
      <c r="H1673" s="263">
        <v>5664</v>
      </c>
      <c r="I1673" s="263">
        <v>121616</v>
      </c>
    </row>
    <row r="1674" spans="1:9">
      <c r="A1674" s="382" t="s">
        <v>1039</v>
      </c>
      <c r="B1674" s="383">
        <v>2009</v>
      </c>
      <c r="C1674" s="384" t="s">
        <v>547</v>
      </c>
      <c r="D1674" s="384" t="s">
        <v>521</v>
      </c>
      <c r="E1674" s="384" t="s">
        <v>582</v>
      </c>
      <c r="F1674" s="384" t="s">
        <v>719</v>
      </c>
      <c r="G1674" s="263">
        <v>2635.7550000000001</v>
      </c>
      <c r="H1674" s="263">
        <v>2677.0518000000002</v>
      </c>
      <c r="I1674" s="263">
        <v>7011.3829999999998</v>
      </c>
    </row>
    <row r="1675" spans="1:9">
      <c r="A1675" s="382" t="s">
        <v>1039</v>
      </c>
      <c r="B1675" s="383">
        <v>2010</v>
      </c>
      <c r="C1675" s="384" t="s">
        <v>547</v>
      </c>
      <c r="D1675" s="384" t="s">
        <v>521</v>
      </c>
      <c r="E1675" s="384" t="s">
        <v>582</v>
      </c>
      <c r="F1675" s="384" t="s">
        <v>719</v>
      </c>
      <c r="G1675" s="263">
        <v>2901.2570000000001</v>
      </c>
      <c r="H1675" s="263">
        <v>3011.0039000000002</v>
      </c>
      <c r="I1675" s="263">
        <v>7949.42</v>
      </c>
    </row>
    <row r="1676" spans="1:9">
      <c r="A1676" s="382" t="s">
        <v>1039</v>
      </c>
      <c r="B1676" s="383">
        <v>2011</v>
      </c>
      <c r="C1676" s="384" t="s">
        <v>547</v>
      </c>
      <c r="D1676" s="384" t="s">
        <v>521</v>
      </c>
      <c r="E1676" s="384" t="s">
        <v>582</v>
      </c>
      <c r="F1676" s="384" t="s">
        <v>719</v>
      </c>
      <c r="G1676" s="263">
        <v>2803.6370000000002</v>
      </c>
      <c r="H1676" s="263">
        <v>2829.49</v>
      </c>
      <c r="I1676" s="263">
        <v>8385.3850000000002</v>
      </c>
    </row>
    <row r="1677" spans="1:9">
      <c r="A1677" s="382" t="s">
        <v>1039</v>
      </c>
      <c r="B1677" s="383">
        <v>2012</v>
      </c>
      <c r="C1677" s="384" t="s">
        <v>547</v>
      </c>
      <c r="D1677" s="384" t="s">
        <v>521</v>
      </c>
      <c r="E1677" s="384" t="s">
        <v>582</v>
      </c>
      <c r="F1677" s="384" t="s">
        <v>719</v>
      </c>
      <c r="G1677" s="263">
        <v>2591.5659999999998</v>
      </c>
      <c r="H1677" s="263">
        <v>2740.6909999999998</v>
      </c>
      <c r="I1677" s="263">
        <v>9702.5169999999998</v>
      </c>
    </row>
    <row r="1678" spans="1:9">
      <c r="A1678" s="382" t="s">
        <v>1039</v>
      </c>
      <c r="B1678" s="383">
        <v>2013</v>
      </c>
      <c r="C1678" s="384" t="s">
        <v>547</v>
      </c>
      <c r="D1678" s="384" t="s">
        <v>521</v>
      </c>
      <c r="E1678" s="384" t="s">
        <v>582</v>
      </c>
      <c r="F1678" s="384" t="s">
        <v>719</v>
      </c>
      <c r="G1678" s="263">
        <v>3075</v>
      </c>
      <c r="H1678" s="263">
        <v>3144</v>
      </c>
      <c r="I1678" s="263">
        <v>11202</v>
      </c>
    </row>
    <row r="1679" spans="1:9">
      <c r="A1679" s="382" t="s">
        <v>1039</v>
      </c>
      <c r="B1679" s="383">
        <v>2014</v>
      </c>
      <c r="C1679" s="384" t="s">
        <v>547</v>
      </c>
      <c r="D1679" s="384" t="s">
        <v>521</v>
      </c>
      <c r="E1679" s="384" t="s">
        <v>582</v>
      </c>
      <c r="F1679" s="384" t="s">
        <v>719</v>
      </c>
      <c r="G1679" s="263">
        <v>12101</v>
      </c>
      <c r="H1679" s="263">
        <v>12203</v>
      </c>
      <c r="I1679" s="263">
        <v>24890</v>
      </c>
    </row>
    <row r="1680" spans="1:9">
      <c r="A1680" s="382" t="s">
        <v>1039</v>
      </c>
      <c r="B1680" s="383">
        <v>2015</v>
      </c>
      <c r="C1680" s="384" t="s">
        <v>547</v>
      </c>
      <c r="D1680" s="384" t="s">
        <v>521</v>
      </c>
      <c r="E1680" s="384" t="s">
        <v>582</v>
      </c>
      <c r="F1680" s="384" t="s">
        <v>719</v>
      </c>
      <c r="G1680" s="263">
        <v>18108</v>
      </c>
      <c r="H1680" s="263">
        <v>18115</v>
      </c>
      <c r="I1680" s="263">
        <v>32639</v>
      </c>
    </row>
    <row r="1681" spans="1:9">
      <c r="A1681" s="382" t="s">
        <v>1039</v>
      </c>
      <c r="B1681" s="383">
        <v>2016</v>
      </c>
      <c r="C1681" s="384" t="s">
        <v>547</v>
      </c>
      <c r="D1681" s="384" t="s">
        <v>521</v>
      </c>
      <c r="E1681" s="384" t="s">
        <v>582</v>
      </c>
      <c r="F1681" s="384" t="s">
        <v>719</v>
      </c>
      <c r="G1681" s="263">
        <v>13501</v>
      </c>
      <c r="H1681" s="263">
        <v>14619</v>
      </c>
      <c r="I1681" s="263">
        <v>30390</v>
      </c>
    </row>
    <row r="1682" spans="1:9">
      <c r="A1682" s="382" t="s">
        <v>1039</v>
      </c>
      <c r="B1682" s="383">
        <v>2017</v>
      </c>
      <c r="C1682" s="384" t="s">
        <v>547</v>
      </c>
      <c r="D1682" s="384" t="s">
        <v>521</v>
      </c>
      <c r="E1682" s="384" t="s">
        <v>582</v>
      </c>
      <c r="F1682" s="384" t="s">
        <v>719</v>
      </c>
      <c r="G1682" s="263">
        <v>4628</v>
      </c>
      <c r="H1682" s="263">
        <v>10434</v>
      </c>
      <c r="I1682" s="263">
        <v>26107</v>
      </c>
    </row>
    <row r="1683" spans="1:9">
      <c r="A1683" s="382" t="s">
        <v>1039</v>
      </c>
      <c r="B1683" s="383">
        <v>2018</v>
      </c>
      <c r="C1683" s="384" t="s">
        <v>547</v>
      </c>
      <c r="D1683" s="384" t="s">
        <v>521</v>
      </c>
      <c r="E1683" s="384" t="s">
        <v>582</v>
      </c>
      <c r="F1683" s="384" t="s">
        <v>719</v>
      </c>
      <c r="G1683" s="263">
        <v>5455</v>
      </c>
      <c r="H1683" s="263">
        <v>6923</v>
      </c>
      <c r="I1683" s="263">
        <v>22127</v>
      </c>
    </row>
    <row r="1684" spans="1:9">
      <c r="A1684" s="382" t="s">
        <v>1040</v>
      </c>
      <c r="B1684" s="383">
        <v>2009</v>
      </c>
      <c r="C1684" s="384" t="s">
        <v>1041</v>
      </c>
      <c r="D1684" s="384" t="s">
        <v>736</v>
      </c>
      <c r="E1684" s="384" t="s">
        <v>737</v>
      </c>
      <c r="F1684" s="384" t="s">
        <v>712</v>
      </c>
      <c r="G1684" s="263">
        <v>1304.4000000000001</v>
      </c>
      <c r="H1684" s="263">
        <v>1393.84</v>
      </c>
      <c r="I1684" s="263">
        <v>14691.3</v>
      </c>
    </row>
    <row r="1685" spans="1:9">
      <c r="A1685" s="382" t="s">
        <v>1040</v>
      </c>
      <c r="B1685" s="383">
        <v>2010</v>
      </c>
      <c r="C1685" s="384" t="s">
        <v>1041</v>
      </c>
      <c r="D1685" s="384" t="s">
        <v>736</v>
      </c>
      <c r="E1685" s="384" t="s">
        <v>737</v>
      </c>
      <c r="F1685" s="384" t="s">
        <v>712</v>
      </c>
      <c r="G1685" s="263">
        <v>1530.5</v>
      </c>
      <c r="H1685" s="263">
        <v>1559.7</v>
      </c>
      <c r="I1685" s="263">
        <v>14635.6</v>
      </c>
    </row>
    <row r="1686" spans="1:9">
      <c r="A1686" s="382" t="s">
        <v>1040</v>
      </c>
      <c r="B1686" s="383">
        <v>2011</v>
      </c>
      <c r="C1686" s="384" t="s">
        <v>1041</v>
      </c>
      <c r="D1686" s="384" t="s">
        <v>736</v>
      </c>
      <c r="E1686" s="384" t="s">
        <v>737</v>
      </c>
      <c r="F1686" s="384" t="s">
        <v>712</v>
      </c>
      <c r="G1686" s="263">
        <v>1798.3</v>
      </c>
      <c r="H1686" s="263">
        <v>1729.85</v>
      </c>
      <c r="I1686" s="263">
        <v>14880.2</v>
      </c>
    </row>
    <row r="1687" spans="1:9">
      <c r="A1687" s="382" t="s">
        <v>1040</v>
      </c>
      <c r="B1687" s="383">
        <v>2012</v>
      </c>
      <c r="C1687" s="384" t="s">
        <v>1041</v>
      </c>
      <c r="D1687" s="384" t="s">
        <v>736</v>
      </c>
      <c r="E1687" s="384" t="s">
        <v>737</v>
      </c>
      <c r="F1687" s="384" t="s">
        <v>712</v>
      </c>
      <c r="G1687" s="263">
        <v>1567.3</v>
      </c>
      <c r="H1687" s="263">
        <v>1706.9</v>
      </c>
      <c r="I1687" s="263">
        <v>16657.900000000001</v>
      </c>
    </row>
    <row r="1688" spans="1:9">
      <c r="A1688" s="382" t="s">
        <v>1040</v>
      </c>
      <c r="B1688" s="383">
        <v>2013</v>
      </c>
      <c r="C1688" s="384" t="s">
        <v>1041</v>
      </c>
      <c r="D1688" s="384" t="s">
        <v>736</v>
      </c>
      <c r="E1688" s="384" t="s">
        <v>737</v>
      </c>
      <c r="F1688" s="384" t="s">
        <v>712</v>
      </c>
      <c r="G1688" s="263">
        <v>1855.2</v>
      </c>
      <c r="H1688" s="263">
        <v>1877.1</v>
      </c>
      <c r="I1688" s="263">
        <v>17774.099999999999</v>
      </c>
    </row>
    <row r="1689" spans="1:9">
      <c r="A1689" s="382" t="s">
        <v>1040</v>
      </c>
      <c r="B1689" s="383">
        <v>2014</v>
      </c>
      <c r="C1689" s="384" t="s">
        <v>1041</v>
      </c>
      <c r="D1689" s="384" t="s">
        <v>736</v>
      </c>
      <c r="E1689" s="384" t="s">
        <v>737</v>
      </c>
      <c r="F1689" s="384" t="s">
        <v>712</v>
      </c>
      <c r="G1689" s="263">
        <v>1824.4</v>
      </c>
      <c r="H1689" s="263">
        <v>1760.24</v>
      </c>
      <c r="I1689" s="263">
        <v>17909.599999999999</v>
      </c>
    </row>
    <row r="1690" spans="1:9">
      <c r="A1690" s="382" t="s">
        <v>1040</v>
      </c>
      <c r="B1690" s="383">
        <v>2015</v>
      </c>
      <c r="C1690" s="384" t="s">
        <v>1041</v>
      </c>
      <c r="D1690" s="384" t="s">
        <v>736</v>
      </c>
      <c r="E1690" s="384" t="s">
        <v>737</v>
      </c>
      <c r="F1690" s="384" t="s">
        <v>712</v>
      </c>
      <c r="G1690" s="263">
        <v>1221.3</v>
      </c>
      <c r="H1690" s="263">
        <v>1691.1</v>
      </c>
      <c r="I1690" s="263">
        <v>17630.3</v>
      </c>
    </row>
    <row r="1691" spans="1:9">
      <c r="A1691" s="382" t="s">
        <v>1040</v>
      </c>
      <c r="B1691" s="383">
        <v>2016</v>
      </c>
      <c r="C1691" s="384" t="s">
        <v>1041</v>
      </c>
      <c r="D1691" s="384" t="s">
        <v>736</v>
      </c>
      <c r="E1691" s="384" t="s">
        <v>737</v>
      </c>
      <c r="F1691" s="384" t="s">
        <v>712</v>
      </c>
      <c r="G1691" s="263">
        <v>1697.4</v>
      </c>
      <c r="H1691" s="263">
        <v>1789.4</v>
      </c>
      <c r="I1691" s="263">
        <v>16563.099999999999</v>
      </c>
    </row>
    <row r="1692" spans="1:9">
      <c r="A1692" s="382" t="s">
        <v>1040</v>
      </c>
      <c r="B1692" s="383">
        <v>2017</v>
      </c>
      <c r="C1692" s="384" t="s">
        <v>1041</v>
      </c>
      <c r="D1692" s="384" t="s">
        <v>736</v>
      </c>
      <c r="E1692" s="384" t="s">
        <v>737</v>
      </c>
      <c r="F1692" s="384" t="s">
        <v>712</v>
      </c>
      <c r="G1692" s="263">
        <v>1657.5</v>
      </c>
      <c r="H1692" s="263">
        <v>1840</v>
      </c>
      <c r="I1692" s="263">
        <v>15619.8</v>
      </c>
    </row>
    <row r="1693" spans="1:9">
      <c r="A1693" s="382" t="s">
        <v>1040</v>
      </c>
      <c r="B1693" s="383">
        <v>2018</v>
      </c>
      <c r="C1693" s="384" t="s">
        <v>1041</v>
      </c>
      <c r="D1693" s="384" t="s">
        <v>736</v>
      </c>
      <c r="E1693" s="384" t="s">
        <v>737</v>
      </c>
      <c r="F1693" s="384" t="s">
        <v>712</v>
      </c>
      <c r="G1693" s="263">
        <v>2131</v>
      </c>
      <c r="H1693" s="263">
        <v>1820.9</v>
      </c>
      <c r="I1693" s="263">
        <v>15740.4</v>
      </c>
    </row>
    <row r="1694" spans="1:9">
      <c r="A1694" s="382" t="s">
        <v>1040</v>
      </c>
      <c r="B1694" s="383">
        <v>2019</v>
      </c>
      <c r="C1694" s="384" t="s">
        <v>1041</v>
      </c>
      <c r="D1694" s="384" t="s">
        <v>736</v>
      </c>
      <c r="E1694" s="384" t="s">
        <v>737</v>
      </c>
      <c r="F1694" s="384" t="s">
        <v>712</v>
      </c>
      <c r="G1694" s="263">
        <v>1752.7</v>
      </c>
      <c r="H1694" s="263">
        <v>1946.1</v>
      </c>
      <c r="I1694" s="263">
        <v>16865.2</v>
      </c>
    </row>
    <row r="1695" spans="1:9">
      <c r="A1695" s="382" t="s">
        <v>1042</v>
      </c>
      <c r="B1695" s="383">
        <v>2009</v>
      </c>
      <c r="C1695" s="384" t="s">
        <v>1043</v>
      </c>
      <c r="D1695" s="384" t="s">
        <v>517</v>
      </c>
      <c r="E1695" s="384" t="s">
        <v>587</v>
      </c>
      <c r="F1695" s="384" t="s">
        <v>712</v>
      </c>
      <c r="G1695" s="263">
        <v>5257</v>
      </c>
      <c r="H1695" s="263">
        <v>5257</v>
      </c>
      <c r="I1695" s="263">
        <v>5948</v>
      </c>
    </row>
    <row r="1696" spans="1:9">
      <c r="A1696" s="382" t="s">
        <v>1042</v>
      </c>
      <c r="B1696" s="383">
        <v>2010</v>
      </c>
      <c r="C1696" s="384" t="s">
        <v>1043</v>
      </c>
      <c r="D1696" s="384" t="s">
        <v>517</v>
      </c>
      <c r="E1696" s="384" t="s">
        <v>587</v>
      </c>
      <c r="F1696" s="384" t="s">
        <v>712</v>
      </c>
      <c r="G1696" s="263">
        <v>2008</v>
      </c>
      <c r="H1696" s="263">
        <v>2199.3000000000002</v>
      </c>
      <c r="I1696" s="263">
        <v>5395</v>
      </c>
    </row>
    <row r="1697" spans="1:9">
      <c r="A1697" s="382" t="s">
        <v>1042</v>
      </c>
      <c r="B1697" s="383">
        <v>2011</v>
      </c>
      <c r="C1697" s="384" t="s">
        <v>1043</v>
      </c>
      <c r="D1697" s="384" t="s">
        <v>517</v>
      </c>
      <c r="E1697" s="384" t="s">
        <v>587</v>
      </c>
      <c r="F1697" s="384" t="s">
        <v>712</v>
      </c>
      <c r="G1697" s="263">
        <v>3558</v>
      </c>
      <c r="H1697" s="263">
        <v>3298.65</v>
      </c>
      <c r="I1697" s="263">
        <v>6632</v>
      </c>
    </row>
    <row r="1698" spans="1:9">
      <c r="A1698" s="382" t="s">
        <v>1042</v>
      </c>
      <c r="B1698" s="383">
        <v>2012</v>
      </c>
      <c r="C1698" s="384" t="s">
        <v>1043</v>
      </c>
      <c r="D1698" s="384" t="s">
        <v>517</v>
      </c>
      <c r="E1698" s="384" t="s">
        <v>587</v>
      </c>
      <c r="F1698" s="384" t="s">
        <v>712</v>
      </c>
      <c r="G1698" s="263">
        <v>2817</v>
      </c>
      <c r="H1698" s="263">
        <v>2813.35</v>
      </c>
      <c r="I1698" s="263">
        <v>7890</v>
      </c>
    </row>
    <row r="1699" spans="1:9">
      <c r="A1699" s="382" t="s">
        <v>1042</v>
      </c>
      <c r="B1699" s="383">
        <v>2013</v>
      </c>
      <c r="C1699" s="384" t="s">
        <v>1043</v>
      </c>
      <c r="D1699" s="384" t="s">
        <v>517</v>
      </c>
      <c r="E1699" s="384" t="s">
        <v>587</v>
      </c>
      <c r="F1699" s="384" t="s">
        <v>712</v>
      </c>
      <c r="G1699" s="263">
        <v>1636</v>
      </c>
      <c r="H1699" s="263">
        <v>1878.25</v>
      </c>
      <c r="I1699" s="263">
        <v>8012</v>
      </c>
    </row>
    <row r="1700" spans="1:9">
      <c r="A1700" s="382" t="s">
        <v>1042</v>
      </c>
      <c r="B1700" s="383">
        <v>2014</v>
      </c>
      <c r="C1700" s="384" t="s">
        <v>1043</v>
      </c>
      <c r="D1700" s="384" t="s">
        <v>517</v>
      </c>
      <c r="E1700" s="384" t="s">
        <v>587</v>
      </c>
      <c r="F1700" s="384" t="s">
        <v>712</v>
      </c>
      <c r="G1700" s="263">
        <v>1961</v>
      </c>
      <c r="H1700" s="263">
        <v>1770</v>
      </c>
      <c r="I1700" s="263">
        <v>7819</v>
      </c>
    </row>
    <row r="1701" spans="1:9">
      <c r="A1701" s="382" t="s">
        <v>1042</v>
      </c>
      <c r="B1701" s="383">
        <v>2015</v>
      </c>
      <c r="C1701" s="384" t="s">
        <v>1043</v>
      </c>
      <c r="D1701" s="384" t="s">
        <v>517</v>
      </c>
      <c r="E1701" s="384" t="s">
        <v>587</v>
      </c>
      <c r="F1701" s="384" t="s">
        <v>712</v>
      </c>
      <c r="G1701" s="263">
        <v>2378</v>
      </c>
      <c r="H1701" s="263">
        <v>2002.9</v>
      </c>
      <c r="I1701" s="263">
        <v>9715</v>
      </c>
    </row>
    <row r="1702" spans="1:9">
      <c r="A1702" s="382" t="s">
        <v>1042</v>
      </c>
      <c r="B1702" s="383">
        <v>2016</v>
      </c>
      <c r="C1702" s="384" t="s">
        <v>1043</v>
      </c>
      <c r="D1702" s="384" t="s">
        <v>517</v>
      </c>
      <c r="E1702" s="384" t="s">
        <v>587</v>
      </c>
      <c r="F1702" s="384" t="s">
        <v>712</v>
      </c>
      <c r="G1702" s="263">
        <v>1241</v>
      </c>
      <c r="H1702" s="263">
        <v>1413</v>
      </c>
      <c r="I1702" s="263">
        <v>9111</v>
      </c>
    </row>
    <row r="1703" spans="1:9">
      <c r="A1703" s="382" t="s">
        <v>1042</v>
      </c>
      <c r="B1703" s="383">
        <v>2017</v>
      </c>
      <c r="C1703" s="384" t="s">
        <v>1043</v>
      </c>
      <c r="D1703" s="384" t="s">
        <v>517</v>
      </c>
      <c r="E1703" s="384" t="s">
        <v>587</v>
      </c>
      <c r="F1703" s="384" t="s">
        <v>712</v>
      </c>
      <c r="G1703" s="263">
        <v>3597</v>
      </c>
      <c r="H1703" s="263">
        <v>1488</v>
      </c>
      <c r="I1703" s="263">
        <v>9390</v>
      </c>
    </row>
    <row r="1704" spans="1:9">
      <c r="A1704" s="382" t="s">
        <v>1042</v>
      </c>
      <c r="B1704" s="383">
        <v>2018</v>
      </c>
      <c r="C1704" s="384" t="s">
        <v>1043</v>
      </c>
      <c r="D1704" s="384" t="s">
        <v>517</v>
      </c>
      <c r="E1704" s="384" t="s">
        <v>587</v>
      </c>
      <c r="F1704" s="384" t="s">
        <v>712</v>
      </c>
      <c r="G1704" s="263">
        <v>-595</v>
      </c>
      <c r="H1704" s="263">
        <v>1398</v>
      </c>
      <c r="I1704" s="263">
        <v>10116</v>
      </c>
    </row>
    <row r="1705" spans="1:9">
      <c r="A1705" s="382" t="s">
        <v>1042</v>
      </c>
      <c r="B1705" s="383">
        <v>2019</v>
      </c>
      <c r="C1705" s="384" t="s">
        <v>1043</v>
      </c>
      <c r="D1705" s="384" t="s">
        <v>517</v>
      </c>
      <c r="E1705" s="384" t="s">
        <v>587</v>
      </c>
      <c r="F1705" s="384" t="s">
        <v>712</v>
      </c>
      <c r="G1705" s="263">
        <v>968</v>
      </c>
      <c r="H1705" s="263">
        <v>1448</v>
      </c>
      <c r="I1705" s="263">
        <v>11290</v>
      </c>
    </row>
    <row r="1706" spans="1:9">
      <c r="A1706" s="382" t="s">
        <v>1044</v>
      </c>
      <c r="B1706" s="383">
        <v>2009</v>
      </c>
      <c r="C1706" s="384" t="s">
        <v>1045</v>
      </c>
      <c r="D1706" s="384" t="s">
        <v>524</v>
      </c>
      <c r="E1706" s="384" t="s">
        <v>999</v>
      </c>
      <c r="F1706" s="384" t="s">
        <v>712</v>
      </c>
      <c r="G1706" s="263">
        <v>104690</v>
      </c>
      <c r="H1706" s="263">
        <v>23804</v>
      </c>
      <c r="I1706" s="263">
        <v>104589</v>
      </c>
    </row>
    <row r="1707" spans="1:9">
      <c r="A1707" s="382" t="s">
        <v>1044</v>
      </c>
      <c r="B1707" s="383">
        <v>2010</v>
      </c>
      <c r="C1707" s="384" t="s">
        <v>1045</v>
      </c>
      <c r="D1707" s="384" t="s">
        <v>524</v>
      </c>
      <c r="E1707" s="384" t="s">
        <v>999</v>
      </c>
      <c r="F1707" s="384" t="s">
        <v>712</v>
      </c>
      <c r="G1707" s="263">
        <v>4668</v>
      </c>
      <c r="H1707" s="263">
        <v>5073.6000000000004</v>
      </c>
      <c r="I1707" s="263">
        <v>135592</v>
      </c>
    </row>
    <row r="1708" spans="1:9">
      <c r="A1708" s="382" t="s">
        <v>1044</v>
      </c>
      <c r="B1708" s="383">
        <v>2011</v>
      </c>
      <c r="C1708" s="384" t="s">
        <v>1045</v>
      </c>
      <c r="D1708" s="384" t="s">
        <v>524</v>
      </c>
      <c r="E1708" s="384" t="s">
        <v>999</v>
      </c>
      <c r="F1708" s="384" t="s">
        <v>712</v>
      </c>
      <c r="G1708" s="263">
        <v>7580</v>
      </c>
      <c r="H1708" s="263">
        <v>8000.85</v>
      </c>
      <c r="I1708" s="263">
        <v>150276</v>
      </c>
    </row>
    <row r="1709" spans="1:9">
      <c r="A1709" s="382" t="s">
        <v>1044</v>
      </c>
      <c r="B1709" s="383">
        <v>2012</v>
      </c>
      <c r="C1709" s="384" t="s">
        <v>1045</v>
      </c>
      <c r="D1709" s="384" t="s">
        <v>524</v>
      </c>
      <c r="E1709" s="384" t="s">
        <v>999</v>
      </c>
      <c r="F1709" s="384" t="s">
        <v>712</v>
      </c>
      <c r="G1709" s="263">
        <v>4859</v>
      </c>
      <c r="H1709" s="263">
        <v>6466.55</v>
      </c>
      <c r="I1709" s="263">
        <v>152256</v>
      </c>
    </row>
    <row r="1710" spans="1:9">
      <c r="A1710" s="382" t="s">
        <v>1044</v>
      </c>
      <c r="B1710" s="383">
        <v>2013</v>
      </c>
      <c r="C1710" s="384" t="s">
        <v>1045</v>
      </c>
      <c r="D1710" s="384" t="s">
        <v>524</v>
      </c>
      <c r="E1710" s="384" t="s">
        <v>999</v>
      </c>
      <c r="F1710" s="384" t="s">
        <v>712</v>
      </c>
      <c r="G1710" s="263">
        <v>3770</v>
      </c>
      <c r="H1710" s="263">
        <v>5200.8500000000004</v>
      </c>
      <c r="I1710" s="263">
        <v>155427</v>
      </c>
    </row>
    <row r="1711" spans="1:9">
      <c r="A1711" s="382" t="s">
        <v>1044</v>
      </c>
      <c r="B1711" s="383">
        <v>2014</v>
      </c>
      <c r="C1711" s="384" t="s">
        <v>1045</v>
      </c>
      <c r="D1711" s="384" t="s">
        <v>524</v>
      </c>
      <c r="E1711" s="384" t="s">
        <v>999</v>
      </c>
      <c r="F1711" s="384" t="s">
        <v>712</v>
      </c>
      <c r="G1711" s="263">
        <v>2804</v>
      </c>
      <c r="H1711" s="263">
        <v>4153.1499999999996</v>
      </c>
      <c r="I1711" s="263">
        <v>155929</v>
      </c>
    </row>
    <row r="1712" spans="1:9">
      <c r="A1712" s="382" t="s">
        <v>1044</v>
      </c>
      <c r="B1712" s="383">
        <v>2015</v>
      </c>
      <c r="C1712" s="384" t="s">
        <v>1045</v>
      </c>
      <c r="D1712" s="384" t="s">
        <v>524</v>
      </c>
      <c r="E1712" s="384" t="s">
        <v>999</v>
      </c>
      <c r="F1712" s="384" t="s">
        <v>712</v>
      </c>
      <c r="G1712" s="263">
        <v>9687</v>
      </c>
      <c r="H1712" s="263">
        <v>12391.75</v>
      </c>
      <c r="I1712" s="263">
        <v>135725</v>
      </c>
    </row>
    <row r="1713" spans="1:9">
      <c r="A1713" s="382" t="s">
        <v>1044</v>
      </c>
      <c r="B1713" s="383">
        <v>2016</v>
      </c>
      <c r="C1713" s="384" t="s">
        <v>1045</v>
      </c>
      <c r="D1713" s="384" t="s">
        <v>524</v>
      </c>
      <c r="E1713" s="384" t="s">
        <v>999</v>
      </c>
      <c r="F1713" s="384" t="s">
        <v>712</v>
      </c>
      <c r="G1713" s="263">
        <v>9427</v>
      </c>
      <c r="H1713" s="263">
        <v>9966.4</v>
      </c>
      <c r="I1713" s="263">
        <v>149184</v>
      </c>
    </row>
    <row r="1714" spans="1:9">
      <c r="A1714" s="382" t="s">
        <v>1044</v>
      </c>
      <c r="B1714" s="383">
        <v>2017</v>
      </c>
      <c r="C1714" s="384" t="s">
        <v>1045</v>
      </c>
      <c r="D1714" s="384" t="s">
        <v>524</v>
      </c>
      <c r="E1714" s="384" t="s">
        <v>999</v>
      </c>
      <c r="F1714" s="384" t="s">
        <v>712</v>
      </c>
      <c r="G1714" s="263">
        <v>-3864</v>
      </c>
      <c r="H1714" s="263">
        <v>10564.2</v>
      </c>
      <c r="I1714" s="263">
        <v>145588</v>
      </c>
    </row>
    <row r="1715" spans="1:9">
      <c r="A1715" s="382" t="s">
        <v>1044</v>
      </c>
      <c r="B1715" s="383">
        <v>2018</v>
      </c>
      <c r="C1715" s="384" t="s">
        <v>1045</v>
      </c>
      <c r="D1715" s="384" t="s">
        <v>524</v>
      </c>
      <c r="E1715" s="384" t="s">
        <v>999</v>
      </c>
      <c r="F1715" s="384" t="s">
        <v>712</v>
      </c>
      <c r="G1715" s="263">
        <v>7916</v>
      </c>
      <c r="H1715" s="263">
        <v>9791.3310999999994</v>
      </c>
      <c r="I1715" s="263">
        <v>147049</v>
      </c>
    </row>
    <row r="1716" spans="1:9">
      <c r="A1716" s="382" t="s">
        <v>629</v>
      </c>
      <c r="B1716" s="383">
        <v>2009</v>
      </c>
      <c r="C1716" s="384" t="s">
        <v>548</v>
      </c>
      <c r="D1716" s="384" t="s">
        <v>527</v>
      </c>
      <c r="E1716" s="384" t="s">
        <v>591</v>
      </c>
      <c r="F1716" s="384" t="s">
        <v>719</v>
      </c>
      <c r="G1716" s="263">
        <v>6520.4480000000003</v>
      </c>
      <c r="H1716" s="263">
        <v>6457.5682999999999</v>
      </c>
      <c r="I1716" s="263">
        <v>23650.562999999998</v>
      </c>
    </row>
    <row r="1717" spans="1:9">
      <c r="A1717" s="382" t="s">
        <v>629</v>
      </c>
      <c r="B1717" s="383">
        <v>2010</v>
      </c>
      <c r="C1717" s="384" t="s">
        <v>548</v>
      </c>
      <c r="D1717" s="384" t="s">
        <v>527</v>
      </c>
      <c r="E1717" s="384" t="s">
        <v>591</v>
      </c>
      <c r="F1717" s="384" t="s">
        <v>719</v>
      </c>
      <c r="G1717" s="263">
        <v>8505</v>
      </c>
      <c r="H1717" s="263">
        <v>8384.75</v>
      </c>
      <c r="I1717" s="263">
        <v>29321</v>
      </c>
    </row>
    <row r="1718" spans="1:9">
      <c r="A1718" s="382" t="s">
        <v>629</v>
      </c>
      <c r="B1718" s="383">
        <v>2011</v>
      </c>
      <c r="C1718" s="384" t="s">
        <v>548</v>
      </c>
      <c r="D1718" s="384" t="s">
        <v>527</v>
      </c>
      <c r="E1718" s="384" t="s">
        <v>591</v>
      </c>
      <c r="F1718" s="384" t="s">
        <v>719</v>
      </c>
      <c r="G1718" s="263">
        <v>9737</v>
      </c>
      <c r="H1718" s="263">
        <v>9968.4</v>
      </c>
      <c r="I1718" s="263">
        <v>37905</v>
      </c>
    </row>
    <row r="1719" spans="1:9">
      <c r="A1719" s="382" t="s">
        <v>629</v>
      </c>
      <c r="B1719" s="383">
        <v>2012</v>
      </c>
      <c r="C1719" s="384" t="s">
        <v>548</v>
      </c>
      <c r="D1719" s="384" t="s">
        <v>527</v>
      </c>
      <c r="E1719" s="384" t="s">
        <v>591</v>
      </c>
      <c r="F1719" s="384" t="s">
        <v>719</v>
      </c>
      <c r="G1719" s="263">
        <v>10737</v>
      </c>
      <c r="H1719" s="263">
        <v>11247.5</v>
      </c>
      <c r="I1719" s="263">
        <v>46039</v>
      </c>
    </row>
    <row r="1720" spans="1:9">
      <c r="A1720" s="382" t="s">
        <v>629</v>
      </c>
      <c r="B1720" s="383">
        <v>2013</v>
      </c>
      <c r="C1720" s="384" t="s">
        <v>548</v>
      </c>
      <c r="D1720" s="384" t="s">
        <v>527</v>
      </c>
      <c r="E1720" s="384" t="s">
        <v>591</v>
      </c>
      <c r="F1720" s="384" t="s">
        <v>719</v>
      </c>
      <c r="G1720" s="263">
        <v>12733</v>
      </c>
      <c r="H1720" s="263">
        <v>13180.8</v>
      </c>
      <c r="I1720" s="263">
        <v>55519</v>
      </c>
    </row>
    <row r="1721" spans="1:9">
      <c r="A1721" s="382" t="s">
        <v>629</v>
      </c>
      <c r="B1721" s="383">
        <v>2014</v>
      </c>
      <c r="C1721" s="384" t="s">
        <v>548</v>
      </c>
      <c r="D1721" s="384" t="s">
        <v>527</v>
      </c>
      <c r="E1721" s="384" t="s">
        <v>591</v>
      </c>
      <c r="F1721" s="384" t="s">
        <v>719</v>
      </c>
      <c r="G1721" s="263">
        <v>14136</v>
      </c>
      <c r="H1721" s="263">
        <v>13746.45</v>
      </c>
      <c r="I1721" s="263">
        <v>66001</v>
      </c>
    </row>
    <row r="1722" spans="1:9">
      <c r="A1722" s="382" t="s">
        <v>629</v>
      </c>
      <c r="B1722" s="383">
        <v>2015</v>
      </c>
      <c r="C1722" s="384" t="s">
        <v>548</v>
      </c>
      <c r="D1722" s="384" t="s">
        <v>527</v>
      </c>
      <c r="E1722" s="384" t="s">
        <v>591</v>
      </c>
      <c r="F1722" s="384" t="s">
        <v>719</v>
      </c>
      <c r="G1722" s="263">
        <v>15826</v>
      </c>
      <c r="H1722" s="263">
        <v>16073.65</v>
      </c>
      <c r="I1722" s="263">
        <v>74989</v>
      </c>
    </row>
    <row r="1723" spans="1:9">
      <c r="A1723" s="382" t="s">
        <v>629</v>
      </c>
      <c r="B1723" s="383">
        <v>2016</v>
      </c>
      <c r="C1723" s="384" t="s">
        <v>548</v>
      </c>
      <c r="D1723" s="384" t="s">
        <v>527</v>
      </c>
      <c r="E1723" s="384" t="s">
        <v>591</v>
      </c>
      <c r="F1723" s="384" t="s">
        <v>719</v>
      </c>
      <c r="G1723" s="263">
        <v>19478</v>
      </c>
      <c r="H1723" s="263">
        <v>19656.75</v>
      </c>
      <c r="I1723" s="263">
        <v>90272</v>
      </c>
    </row>
    <row r="1724" spans="1:9">
      <c r="A1724" s="382" t="s">
        <v>629</v>
      </c>
      <c r="B1724" s="383">
        <v>2017</v>
      </c>
      <c r="C1724" s="384" t="s">
        <v>548</v>
      </c>
      <c r="D1724" s="384" t="s">
        <v>527</v>
      </c>
      <c r="E1724" s="384" t="s">
        <v>591</v>
      </c>
      <c r="F1724" s="384" t="s">
        <v>719</v>
      </c>
      <c r="G1724" s="263">
        <v>12662</v>
      </c>
      <c r="H1724" s="263">
        <v>15523.45</v>
      </c>
      <c r="I1724" s="263">
        <v>110855</v>
      </c>
    </row>
    <row r="1725" spans="1:9">
      <c r="A1725" s="382" t="s">
        <v>629</v>
      </c>
      <c r="B1725" s="383">
        <v>2018</v>
      </c>
      <c r="C1725" s="384" t="s">
        <v>548</v>
      </c>
      <c r="D1725" s="384" t="s">
        <v>527</v>
      </c>
      <c r="E1725" s="384" t="s">
        <v>591</v>
      </c>
      <c r="F1725" s="384" t="s">
        <v>719</v>
      </c>
      <c r="G1725" s="263">
        <v>30736</v>
      </c>
      <c r="H1725" s="263">
        <v>30414.341100000001</v>
      </c>
      <c r="I1725" s="263">
        <v>136819</v>
      </c>
    </row>
    <row r="1726" spans="1:9">
      <c r="A1726" s="382" t="s">
        <v>1046</v>
      </c>
      <c r="B1726" s="383">
        <v>2009</v>
      </c>
      <c r="C1726" s="384" t="s">
        <v>1047</v>
      </c>
      <c r="D1726" s="384" t="s">
        <v>527</v>
      </c>
      <c r="E1726" s="384" t="s">
        <v>591</v>
      </c>
      <c r="F1726" s="384" t="s">
        <v>712</v>
      </c>
      <c r="G1726" s="263">
        <v>6520.4480000000003</v>
      </c>
      <c r="H1726" s="263">
        <v>6457.5682999999999</v>
      </c>
      <c r="I1726" s="263">
        <v>23650.562999999998</v>
      </c>
    </row>
    <row r="1727" spans="1:9">
      <c r="A1727" s="382" t="s">
        <v>1046</v>
      </c>
      <c r="B1727" s="383">
        <v>2010</v>
      </c>
      <c r="C1727" s="384" t="s">
        <v>1047</v>
      </c>
      <c r="D1727" s="384" t="s">
        <v>527</v>
      </c>
      <c r="E1727" s="384" t="s">
        <v>591</v>
      </c>
      <c r="F1727" s="384" t="s">
        <v>712</v>
      </c>
      <c r="G1727" s="263">
        <v>8505</v>
      </c>
      <c r="H1727" s="263">
        <v>8384.75</v>
      </c>
      <c r="I1727" s="263">
        <v>29321</v>
      </c>
    </row>
    <row r="1728" spans="1:9">
      <c r="A1728" s="382" t="s">
        <v>1046</v>
      </c>
      <c r="B1728" s="383">
        <v>2011</v>
      </c>
      <c r="C1728" s="384" t="s">
        <v>1047</v>
      </c>
      <c r="D1728" s="384" t="s">
        <v>527</v>
      </c>
      <c r="E1728" s="384" t="s">
        <v>591</v>
      </c>
      <c r="F1728" s="384" t="s">
        <v>712</v>
      </c>
      <c r="G1728" s="263">
        <v>9737</v>
      </c>
      <c r="H1728" s="263">
        <v>9968.4</v>
      </c>
      <c r="I1728" s="263">
        <v>37905</v>
      </c>
    </row>
    <row r="1729" spans="1:9">
      <c r="A1729" s="382" t="s">
        <v>1046</v>
      </c>
      <c r="B1729" s="383">
        <v>2012</v>
      </c>
      <c r="C1729" s="384" t="s">
        <v>1047</v>
      </c>
      <c r="D1729" s="384" t="s">
        <v>527</v>
      </c>
      <c r="E1729" s="384" t="s">
        <v>591</v>
      </c>
      <c r="F1729" s="384" t="s">
        <v>712</v>
      </c>
      <c r="G1729" s="263">
        <v>10737</v>
      </c>
      <c r="H1729" s="263">
        <v>11247.5</v>
      </c>
      <c r="I1729" s="263">
        <v>46039</v>
      </c>
    </row>
    <row r="1730" spans="1:9">
      <c r="A1730" s="382" t="s">
        <v>1046</v>
      </c>
      <c r="B1730" s="383">
        <v>2013</v>
      </c>
      <c r="C1730" s="384" t="s">
        <v>1047</v>
      </c>
      <c r="D1730" s="384" t="s">
        <v>527</v>
      </c>
      <c r="E1730" s="384" t="s">
        <v>591</v>
      </c>
      <c r="F1730" s="384" t="s">
        <v>712</v>
      </c>
      <c r="G1730" s="263">
        <v>12733</v>
      </c>
      <c r="H1730" s="263">
        <v>13180.8</v>
      </c>
      <c r="I1730" s="263">
        <v>55519</v>
      </c>
    </row>
    <row r="1731" spans="1:9">
      <c r="A1731" s="382" t="s">
        <v>1046</v>
      </c>
      <c r="B1731" s="383">
        <v>2014</v>
      </c>
      <c r="C1731" s="384" t="s">
        <v>1047</v>
      </c>
      <c r="D1731" s="384" t="s">
        <v>527</v>
      </c>
      <c r="E1731" s="384" t="s">
        <v>591</v>
      </c>
      <c r="F1731" s="384" t="s">
        <v>712</v>
      </c>
      <c r="G1731" s="263">
        <v>14136</v>
      </c>
      <c r="H1731" s="263">
        <v>13746.45</v>
      </c>
      <c r="I1731" s="263">
        <v>66001</v>
      </c>
    </row>
    <row r="1732" spans="1:9">
      <c r="A1732" s="382" t="s">
        <v>1046</v>
      </c>
      <c r="B1732" s="383">
        <v>2015</v>
      </c>
      <c r="C1732" s="384" t="s">
        <v>1047</v>
      </c>
      <c r="D1732" s="384" t="s">
        <v>527</v>
      </c>
      <c r="E1732" s="384" t="s">
        <v>591</v>
      </c>
      <c r="F1732" s="384" t="s">
        <v>712</v>
      </c>
      <c r="G1732" s="263">
        <v>15826</v>
      </c>
      <c r="H1732" s="263">
        <v>16073.65</v>
      </c>
      <c r="I1732" s="263">
        <v>74989</v>
      </c>
    </row>
    <row r="1733" spans="1:9">
      <c r="A1733" s="382" t="s">
        <v>1046</v>
      </c>
      <c r="B1733" s="383">
        <v>2016</v>
      </c>
      <c r="C1733" s="384" t="s">
        <v>1047</v>
      </c>
      <c r="D1733" s="384" t="s">
        <v>527</v>
      </c>
      <c r="E1733" s="384" t="s">
        <v>591</v>
      </c>
      <c r="F1733" s="384" t="s">
        <v>712</v>
      </c>
      <c r="G1733" s="263">
        <v>19478</v>
      </c>
      <c r="H1733" s="263">
        <v>19656.75</v>
      </c>
      <c r="I1733" s="263">
        <v>90272</v>
      </c>
    </row>
    <row r="1734" spans="1:9">
      <c r="A1734" s="382" t="s">
        <v>1046</v>
      </c>
      <c r="B1734" s="383">
        <v>2017</v>
      </c>
      <c r="C1734" s="384" t="s">
        <v>1047</v>
      </c>
      <c r="D1734" s="384" t="s">
        <v>527</v>
      </c>
      <c r="E1734" s="384" t="s">
        <v>591</v>
      </c>
      <c r="F1734" s="384" t="s">
        <v>712</v>
      </c>
      <c r="G1734" s="263">
        <v>12662</v>
      </c>
      <c r="H1734" s="263">
        <v>15523.45</v>
      </c>
      <c r="I1734" s="263">
        <v>110855</v>
      </c>
    </row>
    <row r="1735" spans="1:9">
      <c r="A1735" s="382" t="s">
        <v>1046</v>
      </c>
      <c r="B1735" s="383">
        <v>2018</v>
      </c>
      <c r="C1735" s="384" t="s">
        <v>1047</v>
      </c>
      <c r="D1735" s="384" t="s">
        <v>527</v>
      </c>
      <c r="E1735" s="384" t="s">
        <v>591</v>
      </c>
      <c r="F1735" s="384" t="s">
        <v>712</v>
      </c>
      <c r="G1735" s="263">
        <v>30736</v>
      </c>
      <c r="H1735" s="263">
        <v>30414.341100000001</v>
      </c>
      <c r="I1735" s="263">
        <v>136819</v>
      </c>
    </row>
    <row r="1736" spans="1:9">
      <c r="A1736" s="382" t="s">
        <v>1048</v>
      </c>
      <c r="B1736" s="383">
        <v>2009</v>
      </c>
      <c r="C1736" s="384" t="s">
        <v>1049</v>
      </c>
      <c r="D1736" s="384" t="s">
        <v>524</v>
      </c>
      <c r="E1736" s="384" t="s">
        <v>1050</v>
      </c>
      <c r="F1736" s="384" t="s">
        <v>712</v>
      </c>
      <c r="G1736" s="263">
        <v>399.57499999999999</v>
      </c>
      <c r="H1736" s="263">
        <v>-2042.4749999999999</v>
      </c>
      <c r="I1736" s="263">
        <v>10057.512000000001</v>
      </c>
    </row>
    <row r="1737" spans="1:9">
      <c r="A1737" s="382" t="s">
        <v>1048</v>
      </c>
      <c r="B1737" s="383">
        <v>2010</v>
      </c>
      <c r="C1737" s="384" t="s">
        <v>1049</v>
      </c>
      <c r="D1737" s="384" t="s">
        <v>524</v>
      </c>
      <c r="E1737" s="384" t="s">
        <v>1050</v>
      </c>
      <c r="F1737" s="384" t="s">
        <v>712</v>
      </c>
      <c r="G1737" s="263">
        <v>475.51100000000002</v>
      </c>
      <c r="H1737" s="263">
        <v>475.51100000000002</v>
      </c>
      <c r="I1737" s="263">
        <v>11207.589</v>
      </c>
    </row>
    <row r="1738" spans="1:9">
      <c r="A1738" s="382" t="s">
        <v>1048</v>
      </c>
      <c r="B1738" s="383">
        <v>2011</v>
      </c>
      <c r="C1738" s="384" t="s">
        <v>1049</v>
      </c>
      <c r="D1738" s="384" t="s">
        <v>524</v>
      </c>
      <c r="E1738" s="384" t="s">
        <v>1050</v>
      </c>
      <c r="F1738" s="384" t="s">
        <v>712</v>
      </c>
      <c r="G1738" s="263">
        <v>565.11599999999999</v>
      </c>
      <c r="H1738" s="263">
        <v>565.11599999999999</v>
      </c>
      <c r="I1738" s="263">
        <v>12458.877</v>
      </c>
    </row>
    <row r="1739" spans="1:9">
      <c r="A1739" s="382" t="s">
        <v>1048</v>
      </c>
      <c r="B1739" s="383">
        <v>2012</v>
      </c>
      <c r="C1739" s="384" t="s">
        <v>1049</v>
      </c>
      <c r="D1739" s="384" t="s">
        <v>524</v>
      </c>
      <c r="E1739" s="384" t="s">
        <v>1050</v>
      </c>
      <c r="F1739" s="384" t="s">
        <v>712</v>
      </c>
      <c r="G1739" s="263">
        <v>648.04100000000005</v>
      </c>
      <c r="H1739" s="263">
        <v>648.04100000000005</v>
      </c>
      <c r="I1739" s="263">
        <v>13013.868</v>
      </c>
    </row>
    <row r="1740" spans="1:9">
      <c r="A1740" s="382" t="s">
        <v>1048</v>
      </c>
      <c r="B1740" s="383">
        <v>2013</v>
      </c>
      <c r="C1740" s="384" t="s">
        <v>1049</v>
      </c>
      <c r="D1740" s="384" t="s">
        <v>524</v>
      </c>
      <c r="E1740" s="384" t="s">
        <v>1050</v>
      </c>
      <c r="F1740" s="384" t="s">
        <v>712</v>
      </c>
      <c r="G1740" s="263">
        <v>684.95899999999995</v>
      </c>
      <c r="H1740" s="263">
        <v>652.25909999999999</v>
      </c>
      <c r="I1740" s="263">
        <v>14077.843000000001</v>
      </c>
    </row>
    <row r="1741" spans="1:9">
      <c r="A1741" s="382" t="s">
        <v>1048</v>
      </c>
      <c r="B1741" s="383">
        <v>2014</v>
      </c>
      <c r="C1741" s="384" t="s">
        <v>1049</v>
      </c>
      <c r="D1741" s="384" t="s">
        <v>524</v>
      </c>
      <c r="E1741" s="384" t="s">
        <v>1050</v>
      </c>
      <c r="F1741" s="384" t="s">
        <v>712</v>
      </c>
      <c r="G1741" s="263">
        <v>711.28599999999994</v>
      </c>
      <c r="H1741" s="263">
        <v>708.86869999999999</v>
      </c>
      <c r="I1741" s="263">
        <v>15341.647000000001</v>
      </c>
    </row>
    <row r="1742" spans="1:9">
      <c r="A1742" s="382" t="s">
        <v>1048</v>
      </c>
      <c r="B1742" s="383">
        <v>2015</v>
      </c>
      <c r="C1742" s="384" t="s">
        <v>1049</v>
      </c>
      <c r="D1742" s="384" t="s">
        <v>524</v>
      </c>
      <c r="E1742" s="384" t="s">
        <v>1050</v>
      </c>
      <c r="F1742" s="384" t="s">
        <v>712</v>
      </c>
      <c r="G1742" s="263">
        <v>705.67200000000003</v>
      </c>
      <c r="H1742" s="263">
        <v>705.67200000000003</v>
      </c>
      <c r="I1742" s="263">
        <v>15280.044</v>
      </c>
    </row>
    <row r="1743" spans="1:9">
      <c r="A1743" s="382" t="s">
        <v>1048</v>
      </c>
      <c r="B1743" s="383">
        <v>2016</v>
      </c>
      <c r="C1743" s="384" t="s">
        <v>1049</v>
      </c>
      <c r="D1743" s="384" t="s">
        <v>524</v>
      </c>
      <c r="E1743" s="384" t="s">
        <v>1050</v>
      </c>
      <c r="F1743" s="384" t="s">
        <v>712</v>
      </c>
      <c r="G1743" s="263">
        <v>687.24</v>
      </c>
      <c r="H1743" s="263">
        <v>687.24</v>
      </c>
      <c r="I1743" s="263">
        <v>15339.713</v>
      </c>
    </row>
    <row r="1744" spans="1:9">
      <c r="A1744" s="382" t="s">
        <v>1048</v>
      </c>
      <c r="B1744" s="383">
        <v>2017</v>
      </c>
      <c r="C1744" s="384" t="s">
        <v>1049</v>
      </c>
      <c r="D1744" s="384" t="s">
        <v>524</v>
      </c>
      <c r="E1744" s="384" t="s">
        <v>1050</v>
      </c>
      <c r="F1744" s="384" t="s">
        <v>712</v>
      </c>
      <c r="G1744" s="263">
        <v>616.75699999999995</v>
      </c>
      <c r="H1744" s="263">
        <v>683.02120000000002</v>
      </c>
      <c r="I1744" s="263">
        <v>16308.800999999999</v>
      </c>
    </row>
    <row r="1745" spans="1:9">
      <c r="A1745" s="382" t="s">
        <v>1048</v>
      </c>
      <c r="B1745" s="383">
        <v>2018</v>
      </c>
      <c r="C1745" s="384" t="s">
        <v>1049</v>
      </c>
      <c r="D1745" s="384" t="s">
        <v>524</v>
      </c>
      <c r="E1745" s="384" t="s">
        <v>1050</v>
      </c>
      <c r="F1745" s="384" t="s">
        <v>712</v>
      </c>
      <c r="G1745" s="263">
        <v>810.47400000000005</v>
      </c>
      <c r="H1745" s="263">
        <v>837.66099999999994</v>
      </c>
      <c r="I1745" s="263">
        <v>18735.073</v>
      </c>
    </row>
    <row r="1746" spans="1:9">
      <c r="A1746" s="382" t="s">
        <v>1051</v>
      </c>
      <c r="B1746" s="383">
        <v>2009</v>
      </c>
      <c r="C1746" s="384" t="s">
        <v>549</v>
      </c>
      <c r="D1746" s="384" t="s">
        <v>517</v>
      </c>
      <c r="E1746" s="384" t="s">
        <v>580</v>
      </c>
      <c r="F1746" s="384" t="s">
        <v>719</v>
      </c>
      <c r="G1746" s="263">
        <v>37.216999999999999</v>
      </c>
      <c r="H1746" s="263">
        <v>313.63200000000001</v>
      </c>
      <c r="I1746" s="263">
        <v>1462.306</v>
      </c>
    </row>
    <row r="1747" spans="1:9">
      <c r="A1747" s="382" t="s">
        <v>1051</v>
      </c>
      <c r="B1747" s="383">
        <v>2010</v>
      </c>
      <c r="C1747" s="384" t="s">
        <v>549</v>
      </c>
      <c r="D1747" s="384" t="s">
        <v>517</v>
      </c>
      <c r="E1747" s="384" t="s">
        <v>580</v>
      </c>
      <c r="F1747" s="384" t="s">
        <v>719</v>
      </c>
      <c r="G1747" s="263">
        <v>203.31700000000001</v>
      </c>
      <c r="H1747" s="263">
        <v>208.85499999999999</v>
      </c>
      <c r="I1747" s="263">
        <v>1642.4680000000001</v>
      </c>
    </row>
    <row r="1748" spans="1:9">
      <c r="A1748" s="382" t="s">
        <v>1051</v>
      </c>
      <c r="B1748" s="383">
        <v>2011</v>
      </c>
      <c r="C1748" s="384" t="s">
        <v>549</v>
      </c>
      <c r="D1748" s="384" t="s">
        <v>517</v>
      </c>
      <c r="E1748" s="384" t="s">
        <v>580</v>
      </c>
      <c r="F1748" s="384" t="s">
        <v>719</v>
      </c>
      <c r="G1748" s="263">
        <v>209.238</v>
      </c>
      <c r="H1748" s="263">
        <v>220.42500000000001</v>
      </c>
      <c r="I1748" s="263">
        <v>1859.8019999999999</v>
      </c>
    </row>
    <row r="1749" spans="1:9">
      <c r="A1749" s="382" t="s">
        <v>1051</v>
      </c>
      <c r="B1749" s="383">
        <v>2012</v>
      </c>
      <c r="C1749" s="384" t="s">
        <v>549</v>
      </c>
      <c r="D1749" s="384" t="s">
        <v>517</v>
      </c>
      <c r="E1749" s="384" t="s">
        <v>580</v>
      </c>
      <c r="F1749" s="384" t="s">
        <v>719</v>
      </c>
      <c r="G1749" s="263">
        <v>188.161</v>
      </c>
      <c r="H1749" s="263">
        <v>252.24700000000001</v>
      </c>
      <c r="I1749" s="263">
        <v>2203.8470000000002</v>
      </c>
    </row>
    <row r="1750" spans="1:9">
      <c r="A1750" s="382" t="s">
        <v>1051</v>
      </c>
      <c r="B1750" s="383">
        <v>2013</v>
      </c>
      <c r="C1750" s="384" t="s">
        <v>549</v>
      </c>
      <c r="D1750" s="384" t="s">
        <v>517</v>
      </c>
      <c r="E1750" s="384" t="s">
        <v>580</v>
      </c>
      <c r="F1750" s="384" t="s">
        <v>719</v>
      </c>
      <c r="G1750" s="263">
        <v>216.125</v>
      </c>
      <c r="H1750" s="263">
        <v>275.76100000000002</v>
      </c>
      <c r="I1750" s="263">
        <v>2375.9229999999998</v>
      </c>
    </row>
    <row r="1751" spans="1:9">
      <c r="A1751" s="382" t="s">
        <v>1051</v>
      </c>
      <c r="B1751" s="383">
        <v>2014</v>
      </c>
      <c r="C1751" s="384" t="s">
        <v>549</v>
      </c>
      <c r="D1751" s="384" t="s">
        <v>517</v>
      </c>
      <c r="E1751" s="384" t="s">
        <v>580</v>
      </c>
      <c r="F1751" s="384" t="s">
        <v>719</v>
      </c>
      <c r="G1751" s="263">
        <v>245.286</v>
      </c>
      <c r="H1751" s="263">
        <v>244.2039</v>
      </c>
      <c r="I1751" s="263">
        <v>2554.2359999999999</v>
      </c>
    </row>
    <row r="1752" spans="1:9">
      <c r="A1752" s="382" t="s">
        <v>1051</v>
      </c>
      <c r="B1752" s="383">
        <v>2015</v>
      </c>
      <c r="C1752" s="384" t="s">
        <v>549</v>
      </c>
      <c r="D1752" s="384" t="s">
        <v>517</v>
      </c>
      <c r="E1752" s="384" t="s">
        <v>580</v>
      </c>
      <c r="F1752" s="384" t="s">
        <v>719</v>
      </c>
      <c r="G1752" s="263">
        <v>278.04000000000002</v>
      </c>
      <c r="H1752" s="263">
        <v>284.1524</v>
      </c>
      <c r="I1752" s="263">
        <v>2773.7179999999998</v>
      </c>
    </row>
    <row r="1753" spans="1:9">
      <c r="A1753" s="382" t="s">
        <v>1051</v>
      </c>
      <c r="B1753" s="383">
        <v>2016</v>
      </c>
      <c r="C1753" s="384" t="s">
        <v>549</v>
      </c>
      <c r="D1753" s="384" t="s">
        <v>517</v>
      </c>
      <c r="E1753" s="384" t="s">
        <v>580</v>
      </c>
      <c r="F1753" s="384" t="s">
        <v>719</v>
      </c>
      <c r="G1753" s="263">
        <v>271.666</v>
      </c>
      <c r="H1753" s="263">
        <v>399.17849999999999</v>
      </c>
      <c r="I1753" s="263">
        <v>2898.15</v>
      </c>
    </row>
    <row r="1754" spans="1:9">
      <c r="A1754" s="382" t="s">
        <v>1051</v>
      </c>
      <c r="B1754" s="383">
        <v>2017</v>
      </c>
      <c r="C1754" s="384" t="s">
        <v>549</v>
      </c>
      <c r="D1754" s="384" t="s">
        <v>517</v>
      </c>
      <c r="E1754" s="384" t="s">
        <v>580</v>
      </c>
      <c r="F1754" s="384" t="s">
        <v>719</v>
      </c>
      <c r="G1754" s="263">
        <v>468.42500000000001</v>
      </c>
      <c r="H1754" s="263">
        <v>402.77949999999998</v>
      </c>
      <c r="I1754" s="263">
        <v>3975.163</v>
      </c>
    </row>
    <row r="1755" spans="1:9">
      <c r="A1755" s="382" t="s">
        <v>1051</v>
      </c>
      <c r="B1755" s="383">
        <v>2018</v>
      </c>
      <c r="C1755" s="384" t="s">
        <v>549</v>
      </c>
      <c r="D1755" s="384" t="s">
        <v>517</v>
      </c>
      <c r="E1755" s="384" t="s">
        <v>580</v>
      </c>
      <c r="F1755" s="384" t="s">
        <v>719</v>
      </c>
      <c r="G1755" s="263">
        <v>452.053</v>
      </c>
      <c r="H1755" s="263">
        <v>487.53530000000001</v>
      </c>
      <c r="I1755" s="263">
        <v>3366.366</v>
      </c>
    </row>
    <row r="1756" spans="1:9">
      <c r="A1756" s="382" t="s">
        <v>1052</v>
      </c>
      <c r="B1756" s="383">
        <v>2009</v>
      </c>
      <c r="C1756" s="384" t="s">
        <v>1053</v>
      </c>
      <c r="D1756" s="384" t="s">
        <v>524</v>
      </c>
      <c r="E1756" s="384" t="s">
        <v>717</v>
      </c>
      <c r="F1756" s="384" t="s">
        <v>712</v>
      </c>
      <c r="G1756" s="263">
        <v>967</v>
      </c>
      <c r="H1756" s="263">
        <v>967</v>
      </c>
      <c r="I1756" s="263">
        <v>14526</v>
      </c>
    </row>
    <row r="1757" spans="1:9">
      <c r="A1757" s="382" t="s">
        <v>1052</v>
      </c>
      <c r="B1757" s="383">
        <v>2010</v>
      </c>
      <c r="C1757" s="384" t="s">
        <v>1053</v>
      </c>
      <c r="D1757" s="384" t="s">
        <v>524</v>
      </c>
      <c r="E1757" s="384" t="s">
        <v>717</v>
      </c>
      <c r="F1757" s="384" t="s">
        <v>712</v>
      </c>
      <c r="G1757" s="263">
        <v>1102</v>
      </c>
      <c r="H1757" s="263">
        <v>1111.0999999999999</v>
      </c>
      <c r="I1757" s="263">
        <v>14197</v>
      </c>
    </row>
    <row r="1758" spans="1:9">
      <c r="A1758" s="382" t="s">
        <v>1052</v>
      </c>
      <c r="B1758" s="383">
        <v>2011</v>
      </c>
      <c r="C1758" s="384" t="s">
        <v>1053</v>
      </c>
      <c r="D1758" s="384" t="s">
        <v>524</v>
      </c>
      <c r="E1758" s="384" t="s">
        <v>717</v>
      </c>
      <c r="F1758" s="384" t="s">
        <v>712</v>
      </c>
      <c r="G1758" s="263">
        <v>1204</v>
      </c>
      <c r="H1758" s="263">
        <v>1209.2</v>
      </c>
      <c r="I1758" s="263">
        <v>14664</v>
      </c>
    </row>
    <row r="1759" spans="1:9">
      <c r="A1759" s="382" t="s">
        <v>1052</v>
      </c>
      <c r="B1759" s="383">
        <v>2012</v>
      </c>
      <c r="C1759" s="384" t="s">
        <v>1053</v>
      </c>
      <c r="D1759" s="384" t="s">
        <v>524</v>
      </c>
      <c r="E1759" s="384" t="s">
        <v>717</v>
      </c>
      <c r="F1759" s="384" t="s">
        <v>712</v>
      </c>
      <c r="G1759" s="263">
        <v>833</v>
      </c>
      <c r="H1759" s="263">
        <v>843.4</v>
      </c>
      <c r="I1759" s="263">
        <v>14549</v>
      </c>
    </row>
    <row r="1760" spans="1:9">
      <c r="A1760" s="382" t="s">
        <v>1052</v>
      </c>
      <c r="B1760" s="383">
        <v>2013</v>
      </c>
      <c r="C1760" s="384" t="s">
        <v>1053</v>
      </c>
      <c r="D1760" s="384" t="s">
        <v>524</v>
      </c>
      <c r="E1760" s="384" t="s">
        <v>717</v>
      </c>
      <c r="F1760" s="384" t="s">
        <v>712</v>
      </c>
      <c r="G1760" s="263">
        <v>1135</v>
      </c>
      <c r="H1760" s="263">
        <v>1140.2</v>
      </c>
      <c r="I1760" s="263">
        <v>15651</v>
      </c>
    </row>
    <row r="1761" spans="1:9">
      <c r="A1761" s="382" t="s">
        <v>1052</v>
      </c>
      <c r="B1761" s="383">
        <v>2014</v>
      </c>
      <c r="C1761" s="384" t="s">
        <v>1053</v>
      </c>
      <c r="D1761" s="384" t="s">
        <v>524</v>
      </c>
      <c r="E1761" s="384" t="s">
        <v>717</v>
      </c>
      <c r="F1761" s="384" t="s">
        <v>712</v>
      </c>
      <c r="G1761" s="263">
        <v>1280</v>
      </c>
      <c r="H1761" s="263">
        <v>1300.8</v>
      </c>
      <c r="I1761" s="263">
        <v>16148</v>
      </c>
    </row>
    <row r="1762" spans="1:9">
      <c r="A1762" s="382" t="s">
        <v>1052</v>
      </c>
      <c r="B1762" s="383">
        <v>2015</v>
      </c>
      <c r="C1762" s="384" t="s">
        <v>1053</v>
      </c>
      <c r="D1762" s="384" t="s">
        <v>524</v>
      </c>
      <c r="E1762" s="384" t="s">
        <v>717</v>
      </c>
      <c r="F1762" s="384" t="s">
        <v>712</v>
      </c>
      <c r="G1762" s="263">
        <v>1262</v>
      </c>
      <c r="H1762" s="263">
        <v>1243.1500000000001</v>
      </c>
      <c r="I1762" s="263">
        <v>16435</v>
      </c>
    </row>
    <row r="1763" spans="1:9">
      <c r="A1763" s="382" t="s">
        <v>1052</v>
      </c>
      <c r="B1763" s="383">
        <v>2016</v>
      </c>
      <c r="C1763" s="384" t="s">
        <v>1053</v>
      </c>
      <c r="D1763" s="384" t="s">
        <v>524</v>
      </c>
      <c r="E1763" s="384" t="s">
        <v>717</v>
      </c>
      <c r="F1763" s="384" t="s">
        <v>712</v>
      </c>
      <c r="G1763" s="263">
        <v>920</v>
      </c>
      <c r="H1763" s="263">
        <v>1002</v>
      </c>
      <c r="I1763" s="263">
        <v>15797</v>
      </c>
    </row>
    <row r="1764" spans="1:9">
      <c r="A1764" s="382" t="s">
        <v>1052</v>
      </c>
      <c r="B1764" s="383">
        <v>2017</v>
      </c>
      <c r="C1764" s="384" t="s">
        <v>1053</v>
      </c>
      <c r="D1764" s="384" t="s">
        <v>524</v>
      </c>
      <c r="E1764" s="384" t="s">
        <v>717</v>
      </c>
      <c r="F1764" s="384" t="s">
        <v>712</v>
      </c>
      <c r="G1764" s="263">
        <v>676</v>
      </c>
      <c r="H1764" s="263">
        <v>807</v>
      </c>
      <c r="I1764" s="263">
        <v>15516</v>
      </c>
    </row>
    <row r="1765" spans="1:9">
      <c r="A1765" s="382" t="s">
        <v>1052</v>
      </c>
      <c r="B1765" s="383">
        <v>2018</v>
      </c>
      <c r="C1765" s="384" t="s">
        <v>1053</v>
      </c>
      <c r="D1765" s="384" t="s">
        <v>524</v>
      </c>
      <c r="E1765" s="384" t="s">
        <v>717</v>
      </c>
      <c r="F1765" s="384" t="s">
        <v>712</v>
      </c>
      <c r="G1765" s="263">
        <v>848</v>
      </c>
      <c r="H1765" s="263">
        <v>824.17880000000002</v>
      </c>
      <c r="I1765" s="263">
        <v>15855</v>
      </c>
    </row>
    <row r="1766" spans="1:9">
      <c r="A1766" s="382" t="s">
        <v>1052</v>
      </c>
      <c r="B1766" s="383">
        <v>2019</v>
      </c>
      <c r="C1766" s="384" t="s">
        <v>1053</v>
      </c>
      <c r="D1766" s="384" t="s">
        <v>524</v>
      </c>
      <c r="E1766" s="384" t="s">
        <v>717</v>
      </c>
      <c r="F1766" s="384" t="s">
        <v>712</v>
      </c>
      <c r="G1766" s="263">
        <v>1003</v>
      </c>
      <c r="H1766" s="263">
        <v>1014.06</v>
      </c>
      <c r="I1766" s="263">
        <v>16580</v>
      </c>
    </row>
    <row r="1767" spans="1:9">
      <c r="A1767" s="382" t="s">
        <v>1054</v>
      </c>
      <c r="B1767" s="383">
        <v>2009</v>
      </c>
      <c r="C1767" s="384" t="s">
        <v>550</v>
      </c>
      <c r="D1767" s="384" t="s">
        <v>524</v>
      </c>
      <c r="E1767" s="384" t="s">
        <v>593</v>
      </c>
      <c r="F1767" s="384" t="s">
        <v>719</v>
      </c>
      <c r="G1767" s="263">
        <v>704.71600000000001</v>
      </c>
      <c r="H1767" s="263">
        <v>702.92529999999999</v>
      </c>
      <c r="I1767" s="263">
        <v>2946.44</v>
      </c>
    </row>
    <row r="1768" spans="1:9">
      <c r="A1768" s="382" t="s">
        <v>1054</v>
      </c>
      <c r="B1768" s="383">
        <v>2010</v>
      </c>
      <c r="C1768" s="384" t="s">
        <v>550</v>
      </c>
      <c r="D1768" s="384" t="s">
        <v>524</v>
      </c>
      <c r="E1768" s="384" t="s">
        <v>593</v>
      </c>
      <c r="F1768" s="384" t="s">
        <v>719</v>
      </c>
      <c r="G1768" s="263">
        <v>585.63300000000004</v>
      </c>
      <c r="H1768" s="263">
        <v>586.98239999999998</v>
      </c>
      <c r="I1768" s="263">
        <v>2689.9110000000001</v>
      </c>
    </row>
    <row r="1769" spans="1:9">
      <c r="A1769" s="382" t="s">
        <v>1054</v>
      </c>
      <c r="B1769" s="383">
        <v>2011</v>
      </c>
      <c r="C1769" s="384" t="s">
        <v>550</v>
      </c>
      <c r="D1769" s="384" t="s">
        <v>524</v>
      </c>
      <c r="E1769" s="384" t="s">
        <v>593</v>
      </c>
      <c r="F1769" s="384" t="s">
        <v>719</v>
      </c>
      <c r="G1769" s="263">
        <v>521.68499999999995</v>
      </c>
      <c r="H1769" s="263">
        <v>520.0009</v>
      </c>
      <c r="I1769" s="263">
        <v>2758.569</v>
      </c>
    </row>
    <row r="1770" spans="1:9">
      <c r="A1770" s="382" t="s">
        <v>1054</v>
      </c>
      <c r="B1770" s="383">
        <v>2012</v>
      </c>
      <c r="C1770" s="384" t="s">
        <v>550</v>
      </c>
      <c r="D1770" s="384" t="s">
        <v>524</v>
      </c>
      <c r="E1770" s="384" t="s">
        <v>593</v>
      </c>
      <c r="F1770" s="384" t="s">
        <v>719</v>
      </c>
      <c r="G1770" s="263">
        <v>543.70699999999999</v>
      </c>
      <c r="H1770" s="263">
        <v>541.53139999999996</v>
      </c>
      <c r="I1770" s="263">
        <v>2715.6750000000002</v>
      </c>
    </row>
    <row r="1771" spans="1:9">
      <c r="A1771" s="382" t="s">
        <v>1054</v>
      </c>
      <c r="B1771" s="383">
        <v>2013</v>
      </c>
      <c r="C1771" s="384" t="s">
        <v>550</v>
      </c>
      <c r="D1771" s="384" t="s">
        <v>524</v>
      </c>
      <c r="E1771" s="384" t="s">
        <v>593</v>
      </c>
      <c r="F1771" s="384" t="s">
        <v>719</v>
      </c>
      <c r="G1771" s="263">
        <v>613.34</v>
      </c>
      <c r="H1771" s="263">
        <v>540.33339999999998</v>
      </c>
      <c r="I1771" s="263">
        <v>2631.8510000000001</v>
      </c>
    </row>
    <row r="1772" spans="1:9">
      <c r="A1772" s="382" t="s">
        <v>1054</v>
      </c>
      <c r="B1772" s="383">
        <v>2014</v>
      </c>
      <c r="C1772" s="384" t="s">
        <v>550</v>
      </c>
      <c r="D1772" s="384" t="s">
        <v>524</v>
      </c>
      <c r="E1772" s="384" t="s">
        <v>593</v>
      </c>
      <c r="F1772" s="384" t="s">
        <v>719</v>
      </c>
      <c r="G1772" s="263">
        <v>363.15199999999999</v>
      </c>
      <c r="H1772" s="263">
        <v>278.72480000000002</v>
      </c>
      <c r="I1772" s="263">
        <v>2870.6579999999999</v>
      </c>
    </row>
    <row r="1773" spans="1:9">
      <c r="A1773" s="382" t="s">
        <v>1054</v>
      </c>
      <c r="B1773" s="383">
        <v>2015</v>
      </c>
      <c r="C1773" s="384" t="s">
        <v>550</v>
      </c>
      <c r="D1773" s="384" t="s">
        <v>524</v>
      </c>
      <c r="E1773" s="384" t="s">
        <v>593</v>
      </c>
      <c r="F1773" s="384" t="s">
        <v>719</v>
      </c>
      <c r="G1773" s="263">
        <v>456.22699999999998</v>
      </c>
      <c r="H1773" s="263">
        <v>456.0625</v>
      </c>
      <c r="I1773" s="263">
        <v>2820.27</v>
      </c>
    </row>
    <row r="1774" spans="1:9">
      <c r="A1774" s="382" t="s">
        <v>1054</v>
      </c>
      <c r="B1774" s="383">
        <v>2016</v>
      </c>
      <c r="C1774" s="384" t="s">
        <v>550</v>
      </c>
      <c r="D1774" s="384" t="s">
        <v>524</v>
      </c>
      <c r="E1774" s="384" t="s">
        <v>593</v>
      </c>
      <c r="F1774" s="384" t="s">
        <v>719</v>
      </c>
      <c r="G1774" s="263">
        <v>517.72400000000005</v>
      </c>
      <c r="H1774" s="263">
        <v>516.86279999999999</v>
      </c>
      <c r="I1774" s="263">
        <v>3045.797</v>
      </c>
    </row>
    <row r="1775" spans="1:9">
      <c r="A1775" s="382" t="s">
        <v>1054</v>
      </c>
      <c r="B1775" s="383">
        <v>2017</v>
      </c>
      <c r="C1775" s="384" t="s">
        <v>550</v>
      </c>
      <c r="D1775" s="384" t="s">
        <v>524</v>
      </c>
      <c r="E1775" s="384" t="s">
        <v>593</v>
      </c>
      <c r="F1775" s="384" t="s">
        <v>719</v>
      </c>
      <c r="G1775" s="263">
        <v>709.00699999999995</v>
      </c>
      <c r="H1775" s="263">
        <v>569.49300000000005</v>
      </c>
      <c r="I1775" s="263">
        <v>3121.56</v>
      </c>
    </row>
    <row r="1776" spans="1:9">
      <c r="A1776" s="382" t="s">
        <v>1054</v>
      </c>
      <c r="B1776" s="383">
        <v>2018</v>
      </c>
      <c r="C1776" s="384" t="s">
        <v>550</v>
      </c>
      <c r="D1776" s="384" t="s">
        <v>524</v>
      </c>
      <c r="E1776" s="384" t="s">
        <v>593</v>
      </c>
      <c r="F1776" s="384" t="s">
        <v>719</v>
      </c>
      <c r="G1776" s="263">
        <v>694.08</v>
      </c>
      <c r="H1776" s="263">
        <v>725.35490000000004</v>
      </c>
      <c r="I1776" s="263">
        <v>3347.444</v>
      </c>
    </row>
    <row r="1777" spans="1:9">
      <c r="A1777" s="382" t="s">
        <v>1055</v>
      </c>
      <c r="B1777" s="383">
        <v>2009</v>
      </c>
      <c r="C1777" s="384" t="s">
        <v>1056</v>
      </c>
      <c r="D1777" s="384" t="s">
        <v>6</v>
      </c>
      <c r="E1777" s="384" t="s">
        <v>1004</v>
      </c>
      <c r="F1777" s="384" t="s">
        <v>712</v>
      </c>
      <c r="G1777" s="263">
        <v>420.51900000000001</v>
      </c>
      <c r="H1777" s="263">
        <v>411.61680000000001</v>
      </c>
      <c r="I1777" s="263">
        <v>6221.991</v>
      </c>
    </row>
    <row r="1778" spans="1:9">
      <c r="A1778" s="382" t="s">
        <v>1055</v>
      </c>
      <c r="B1778" s="383">
        <v>2010</v>
      </c>
      <c r="C1778" s="384" t="s">
        <v>1056</v>
      </c>
      <c r="D1778" s="384" t="s">
        <v>6</v>
      </c>
      <c r="E1778" s="384" t="s">
        <v>1004</v>
      </c>
      <c r="F1778" s="384" t="s">
        <v>712</v>
      </c>
      <c r="G1778" s="263">
        <v>499.57100000000003</v>
      </c>
      <c r="H1778" s="263">
        <v>513.37099999999998</v>
      </c>
      <c r="I1778" s="263">
        <v>7182.1580000000004</v>
      </c>
    </row>
    <row r="1779" spans="1:9">
      <c r="A1779" s="382" t="s">
        <v>1055</v>
      </c>
      <c r="B1779" s="383">
        <v>2011</v>
      </c>
      <c r="C1779" s="384" t="s">
        <v>1056</v>
      </c>
      <c r="D1779" s="384" t="s">
        <v>6</v>
      </c>
      <c r="E1779" s="384" t="s">
        <v>1004</v>
      </c>
      <c r="F1779" s="384" t="s">
        <v>712</v>
      </c>
      <c r="G1779" s="263">
        <v>645.76900000000001</v>
      </c>
      <c r="H1779" s="263">
        <v>650.48019999999997</v>
      </c>
      <c r="I1779" s="263">
        <v>8078.1850000000004</v>
      </c>
    </row>
    <row r="1780" spans="1:9">
      <c r="A1780" s="382" t="s">
        <v>1055</v>
      </c>
      <c r="B1780" s="383">
        <v>2012</v>
      </c>
      <c r="C1780" s="384" t="s">
        <v>1056</v>
      </c>
      <c r="D1780" s="384" t="s">
        <v>6</v>
      </c>
      <c r="E1780" s="384" t="s">
        <v>1004</v>
      </c>
      <c r="F1780" s="384" t="s">
        <v>712</v>
      </c>
      <c r="G1780" s="263">
        <v>677.53599999999994</v>
      </c>
      <c r="H1780" s="263">
        <v>743.89599999999996</v>
      </c>
      <c r="I1780" s="263">
        <v>8950.0450000000001</v>
      </c>
    </row>
    <row r="1781" spans="1:9">
      <c r="A1781" s="382" t="s">
        <v>1055</v>
      </c>
      <c r="B1781" s="383">
        <v>2013</v>
      </c>
      <c r="C1781" s="384" t="s">
        <v>1056</v>
      </c>
      <c r="D1781" s="384" t="s">
        <v>6</v>
      </c>
      <c r="E1781" s="384" t="s">
        <v>1004</v>
      </c>
      <c r="F1781" s="384" t="s">
        <v>712</v>
      </c>
      <c r="G1781" s="263">
        <v>785.38400000000001</v>
      </c>
      <c r="H1781" s="263">
        <v>813.39099999999996</v>
      </c>
      <c r="I1781" s="263">
        <v>9437.7579999999998</v>
      </c>
    </row>
    <row r="1782" spans="1:9">
      <c r="A1782" s="382" t="s">
        <v>1055</v>
      </c>
      <c r="B1782" s="383">
        <v>2014</v>
      </c>
      <c r="C1782" s="384" t="s">
        <v>1056</v>
      </c>
      <c r="D1782" s="384" t="s">
        <v>6</v>
      </c>
      <c r="E1782" s="384" t="s">
        <v>1004</v>
      </c>
      <c r="F1782" s="384" t="s">
        <v>712</v>
      </c>
      <c r="G1782" s="263">
        <v>792.20500000000004</v>
      </c>
      <c r="H1782" s="263">
        <v>873.76840000000004</v>
      </c>
      <c r="I1782" s="263">
        <v>9964.9529999999995</v>
      </c>
    </row>
    <row r="1783" spans="1:9">
      <c r="A1783" s="382" t="s">
        <v>1055</v>
      </c>
      <c r="B1783" s="383">
        <v>2015</v>
      </c>
      <c r="C1783" s="384" t="s">
        <v>1056</v>
      </c>
      <c r="D1783" s="384" t="s">
        <v>6</v>
      </c>
      <c r="E1783" s="384" t="s">
        <v>1004</v>
      </c>
      <c r="F1783" s="384" t="s">
        <v>712</v>
      </c>
      <c r="G1783" s="263">
        <v>761.43799999999999</v>
      </c>
      <c r="H1783" s="263">
        <v>786.47630000000004</v>
      </c>
      <c r="I1783" s="263">
        <v>9973.384</v>
      </c>
    </row>
    <row r="1784" spans="1:9">
      <c r="A1784" s="382" t="s">
        <v>1055</v>
      </c>
      <c r="B1784" s="383">
        <v>2016</v>
      </c>
      <c r="C1784" s="384" t="s">
        <v>1056</v>
      </c>
      <c r="D1784" s="384" t="s">
        <v>6</v>
      </c>
      <c r="E1784" s="384" t="s">
        <v>1004</v>
      </c>
      <c r="F1784" s="384" t="s">
        <v>712</v>
      </c>
      <c r="G1784" s="263">
        <v>600.52200000000005</v>
      </c>
      <c r="H1784" s="263">
        <v>687.53510000000006</v>
      </c>
      <c r="I1784" s="263">
        <v>10137.204</v>
      </c>
    </row>
    <row r="1785" spans="1:9">
      <c r="A1785" s="382" t="s">
        <v>1055</v>
      </c>
      <c r="B1785" s="383">
        <v>2017</v>
      </c>
      <c r="C1785" s="384" t="s">
        <v>1056</v>
      </c>
      <c r="D1785" s="384" t="s">
        <v>6</v>
      </c>
      <c r="E1785" s="384" t="s">
        <v>1004</v>
      </c>
      <c r="F1785" s="384" t="s">
        <v>712</v>
      </c>
      <c r="G1785" s="263">
        <v>581</v>
      </c>
      <c r="H1785" s="263">
        <v>665</v>
      </c>
      <c r="I1785" s="263">
        <v>10425</v>
      </c>
    </row>
    <row r="1786" spans="1:9">
      <c r="A1786" s="382" t="s">
        <v>1055</v>
      </c>
      <c r="B1786" s="383">
        <v>2018</v>
      </c>
      <c r="C1786" s="384" t="s">
        <v>1056</v>
      </c>
      <c r="D1786" s="384" t="s">
        <v>6</v>
      </c>
      <c r="E1786" s="384" t="s">
        <v>1004</v>
      </c>
      <c r="F1786" s="384" t="s">
        <v>712</v>
      </c>
      <c r="G1786" s="263">
        <v>776</v>
      </c>
      <c r="H1786" s="263">
        <v>946</v>
      </c>
      <c r="I1786" s="263">
        <v>11221</v>
      </c>
    </row>
    <row r="1787" spans="1:9">
      <c r="A1787" s="382" t="s">
        <v>1057</v>
      </c>
      <c r="B1787" s="383">
        <v>2009</v>
      </c>
      <c r="C1787" s="384" t="s">
        <v>1058</v>
      </c>
      <c r="D1787" s="384" t="s">
        <v>545</v>
      </c>
      <c r="E1787" s="384" t="s">
        <v>592</v>
      </c>
      <c r="F1787" s="384" t="s">
        <v>712</v>
      </c>
      <c r="G1787" s="263">
        <v>1145</v>
      </c>
      <c r="H1787" s="263">
        <v>1210.75</v>
      </c>
      <c r="I1787" s="263">
        <v>14675</v>
      </c>
    </row>
    <row r="1788" spans="1:9">
      <c r="A1788" s="382" t="s">
        <v>1057</v>
      </c>
      <c r="B1788" s="383">
        <v>2010</v>
      </c>
      <c r="C1788" s="384" t="s">
        <v>1058</v>
      </c>
      <c r="D1788" s="384" t="s">
        <v>545</v>
      </c>
      <c r="E1788" s="384" t="s">
        <v>592</v>
      </c>
      <c r="F1788" s="384" t="s">
        <v>712</v>
      </c>
      <c r="G1788" s="263">
        <v>1835</v>
      </c>
      <c r="H1788" s="263">
        <v>1872.5</v>
      </c>
      <c r="I1788" s="263">
        <v>17973</v>
      </c>
    </row>
    <row r="1789" spans="1:9">
      <c r="A1789" s="382" t="s">
        <v>1057</v>
      </c>
      <c r="B1789" s="383">
        <v>2011</v>
      </c>
      <c r="C1789" s="384" t="s">
        <v>1058</v>
      </c>
      <c r="D1789" s="384" t="s">
        <v>545</v>
      </c>
      <c r="E1789" s="384" t="s">
        <v>592</v>
      </c>
      <c r="F1789" s="384" t="s">
        <v>712</v>
      </c>
      <c r="G1789" s="263">
        <v>2839</v>
      </c>
      <c r="H1789" s="263">
        <v>3093</v>
      </c>
      <c r="I1789" s="263">
        <v>24829</v>
      </c>
    </row>
    <row r="1790" spans="1:9">
      <c r="A1790" s="382" t="s">
        <v>1057</v>
      </c>
      <c r="B1790" s="383">
        <v>2012</v>
      </c>
      <c r="C1790" s="384" t="s">
        <v>1058</v>
      </c>
      <c r="D1790" s="384" t="s">
        <v>545</v>
      </c>
      <c r="E1790" s="384" t="s">
        <v>592</v>
      </c>
      <c r="F1790" s="384" t="s">
        <v>712</v>
      </c>
      <c r="G1790" s="263">
        <v>2635</v>
      </c>
      <c r="H1790" s="263">
        <v>2785</v>
      </c>
      <c r="I1790" s="263">
        <v>28503</v>
      </c>
    </row>
    <row r="1791" spans="1:9">
      <c r="A1791" s="382" t="s">
        <v>1057</v>
      </c>
      <c r="B1791" s="383">
        <v>2013</v>
      </c>
      <c r="C1791" s="384" t="s">
        <v>1058</v>
      </c>
      <c r="D1791" s="384" t="s">
        <v>545</v>
      </c>
      <c r="E1791" s="384" t="s">
        <v>592</v>
      </c>
      <c r="F1791" s="384" t="s">
        <v>712</v>
      </c>
      <c r="G1791" s="263">
        <v>2125</v>
      </c>
      <c r="H1791" s="263">
        <v>2809</v>
      </c>
      <c r="I1791" s="263">
        <v>29402</v>
      </c>
    </row>
    <row r="1792" spans="1:9">
      <c r="A1792" s="382" t="s">
        <v>1057</v>
      </c>
      <c r="B1792" s="383">
        <v>2014</v>
      </c>
      <c r="C1792" s="384" t="s">
        <v>1058</v>
      </c>
      <c r="D1792" s="384" t="s">
        <v>545</v>
      </c>
      <c r="E1792" s="384" t="s">
        <v>592</v>
      </c>
      <c r="F1792" s="384" t="s">
        <v>712</v>
      </c>
      <c r="G1792" s="263">
        <v>3500</v>
      </c>
      <c r="H1792" s="263">
        <v>3419</v>
      </c>
      <c r="I1792" s="263">
        <v>32870</v>
      </c>
    </row>
    <row r="1793" spans="1:9">
      <c r="A1793" s="382" t="s">
        <v>1057</v>
      </c>
      <c r="B1793" s="383">
        <v>2015</v>
      </c>
      <c r="C1793" s="384" t="s">
        <v>1058</v>
      </c>
      <c r="D1793" s="384" t="s">
        <v>545</v>
      </c>
      <c r="E1793" s="384" t="s">
        <v>592</v>
      </c>
      <c r="F1793" s="384" t="s">
        <v>712</v>
      </c>
      <c r="G1793" s="263">
        <v>-671</v>
      </c>
      <c r="H1793" s="263">
        <v>1332</v>
      </c>
      <c r="I1793" s="263">
        <v>23633</v>
      </c>
    </row>
    <row r="1794" spans="1:9">
      <c r="A1794" s="382" t="s">
        <v>1057</v>
      </c>
      <c r="B1794" s="383">
        <v>2016</v>
      </c>
      <c r="C1794" s="384" t="s">
        <v>1058</v>
      </c>
      <c r="D1794" s="384" t="s">
        <v>545</v>
      </c>
      <c r="E1794" s="384" t="s">
        <v>592</v>
      </c>
      <c r="F1794" s="384" t="s">
        <v>712</v>
      </c>
      <c r="G1794" s="263">
        <v>-5763</v>
      </c>
      <c r="H1794" s="263">
        <v>2412.5837999999999</v>
      </c>
      <c r="I1794" s="263">
        <v>15887</v>
      </c>
    </row>
    <row r="1795" spans="1:9">
      <c r="A1795" s="382" t="s">
        <v>1057</v>
      </c>
      <c r="B1795" s="383">
        <v>2017</v>
      </c>
      <c r="C1795" s="384" t="s">
        <v>1058</v>
      </c>
      <c r="D1795" s="384" t="s">
        <v>545</v>
      </c>
      <c r="E1795" s="384" t="s">
        <v>592</v>
      </c>
      <c r="F1795" s="384" t="s">
        <v>712</v>
      </c>
      <c r="G1795" s="263">
        <v>-463</v>
      </c>
      <c r="H1795" s="263">
        <v>1062</v>
      </c>
      <c r="I1795" s="263">
        <v>20620</v>
      </c>
    </row>
    <row r="1796" spans="1:9">
      <c r="A1796" s="382" t="s">
        <v>1057</v>
      </c>
      <c r="B1796" s="383">
        <v>2018</v>
      </c>
      <c r="C1796" s="384" t="s">
        <v>1058</v>
      </c>
      <c r="D1796" s="384" t="s">
        <v>545</v>
      </c>
      <c r="E1796" s="384" t="s">
        <v>592</v>
      </c>
      <c r="F1796" s="384" t="s">
        <v>712</v>
      </c>
      <c r="G1796" s="263">
        <v>1656</v>
      </c>
      <c r="H1796" s="263">
        <v>1662</v>
      </c>
      <c r="I1796" s="263">
        <v>23995</v>
      </c>
    </row>
    <row r="1797" spans="1:9">
      <c r="A1797" s="382" t="s">
        <v>1059</v>
      </c>
      <c r="B1797" s="383">
        <v>2009</v>
      </c>
      <c r="C1797" s="384" t="s">
        <v>1060</v>
      </c>
      <c r="D1797" s="384" t="s">
        <v>524</v>
      </c>
      <c r="E1797" s="384" t="s">
        <v>1061</v>
      </c>
      <c r="F1797" s="384" t="s">
        <v>712</v>
      </c>
      <c r="G1797" s="263">
        <v>374.93</v>
      </c>
      <c r="H1797" s="263">
        <v>374.26769999999999</v>
      </c>
      <c r="I1797" s="263">
        <v>4067.9470000000001</v>
      </c>
    </row>
    <row r="1798" spans="1:9">
      <c r="A1798" s="382" t="s">
        <v>1059</v>
      </c>
      <c r="B1798" s="383">
        <v>2010</v>
      </c>
      <c r="C1798" s="384" t="s">
        <v>1060</v>
      </c>
      <c r="D1798" s="384" t="s">
        <v>524</v>
      </c>
      <c r="E1798" s="384" t="s">
        <v>1061</v>
      </c>
      <c r="F1798" s="384" t="s">
        <v>712</v>
      </c>
      <c r="G1798" s="263">
        <v>397.75200000000001</v>
      </c>
      <c r="H1798" s="263">
        <v>372.5428</v>
      </c>
      <c r="I1798" s="263">
        <v>4002.1610000000001</v>
      </c>
    </row>
    <row r="1799" spans="1:9">
      <c r="A1799" s="382" t="s">
        <v>1059</v>
      </c>
      <c r="B1799" s="383">
        <v>2011</v>
      </c>
      <c r="C1799" s="384" t="s">
        <v>1060</v>
      </c>
      <c r="D1799" s="384" t="s">
        <v>524</v>
      </c>
      <c r="E1799" s="384" t="s">
        <v>1061</v>
      </c>
      <c r="F1799" s="384" t="s">
        <v>712</v>
      </c>
      <c r="G1799" s="263">
        <v>385.36700000000002</v>
      </c>
      <c r="H1799" s="263">
        <v>374.39609999999999</v>
      </c>
      <c r="I1799" s="263">
        <v>4285.5889999999999</v>
      </c>
    </row>
    <row r="1800" spans="1:9">
      <c r="A1800" s="382" t="s">
        <v>1059</v>
      </c>
      <c r="B1800" s="383">
        <v>2012</v>
      </c>
      <c r="C1800" s="384" t="s">
        <v>1060</v>
      </c>
      <c r="D1800" s="384" t="s">
        <v>524</v>
      </c>
      <c r="E1800" s="384" t="s">
        <v>1061</v>
      </c>
      <c r="F1800" s="384" t="s">
        <v>712</v>
      </c>
      <c r="G1800" s="263">
        <v>335.99900000000002</v>
      </c>
      <c r="H1800" s="263">
        <v>369.13339999999999</v>
      </c>
      <c r="I1800" s="263">
        <v>4088.9830000000002</v>
      </c>
    </row>
    <row r="1801" spans="1:9">
      <c r="A1801" s="382" t="s">
        <v>1059</v>
      </c>
      <c r="B1801" s="383">
        <v>2013</v>
      </c>
      <c r="C1801" s="384" t="s">
        <v>1060</v>
      </c>
      <c r="D1801" s="384" t="s">
        <v>524</v>
      </c>
      <c r="E1801" s="384" t="s">
        <v>1061</v>
      </c>
      <c r="F1801" s="384" t="s">
        <v>712</v>
      </c>
      <c r="G1801" s="263">
        <v>286.19799999999998</v>
      </c>
      <c r="H1801" s="263">
        <v>372.28719999999998</v>
      </c>
      <c r="I1801" s="263">
        <v>4082.1570000000002</v>
      </c>
    </row>
    <row r="1802" spans="1:9">
      <c r="A1802" s="382" t="s">
        <v>1059</v>
      </c>
      <c r="B1802" s="383">
        <v>2014</v>
      </c>
      <c r="C1802" s="384" t="s">
        <v>1060</v>
      </c>
      <c r="D1802" s="384" t="s">
        <v>524</v>
      </c>
      <c r="E1802" s="384" t="s">
        <v>1061</v>
      </c>
      <c r="F1802" s="384" t="s">
        <v>712</v>
      </c>
      <c r="G1802" s="263">
        <v>415.93</v>
      </c>
      <c r="H1802" s="263">
        <v>408.69600000000003</v>
      </c>
      <c r="I1802" s="263">
        <v>4277.2070000000003</v>
      </c>
    </row>
    <row r="1803" spans="1:9">
      <c r="A1803" s="382" t="s">
        <v>1059</v>
      </c>
      <c r="B1803" s="383">
        <v>2015</v>
      </c>
      <c r="C1803" s="384" t="s">
        <v>1060</v>
      </c>
      <c r="D1803" s="384" t="s">
        <v>524</v>
      </c>
      <c r="E1803" s="384" t="s">
        <v>1061</v>
      </c>
      <c r="F1803" s="384" t="s">
        <v>712</v>
      </c>
      <c r="G1803" s="263">
        <v>451.83800000000002</v>
      </c>
      <c r="H1803" s="263">
        <v>444.95299999999997</v>
      </c>
      <c r="I1803" s="263">
        <v>4447.509</v>
      </c>
    </row>
    <row r="1804" spans="1:9">
      <c r="A1804" s="382" t="s">
        <v>1059</v>
      </c>
      <c r="B1804" s="383">
        <v>2016</v>
      </c>
      <c r="C1804" s="384" t="s">
        <v>1060</v>
      </c>
      <c r="D1804" s="384" t="s">
        <v>524</v>
      </c>
      <c r="E1804" s="384" t="s">
        <v>1061</v>
      </c>
      <c r="F1804" s="384" t="s">
        <v>712</v>
      </c>
      <c r="G1804" s="263">
        <v>551.38</v>
      </c>
      <c r="H1804" s="263">
        <v>566.05399999999997</v>
      </c>
      <c r="I1804" s="263">
        <v>5019.8220000000001</v>
      </c>
    </row>
    <row r="1805" spans="1:9">
      <c r="A1805" s="382" t="s">
        <v>1059</v>
      </c>
      <c r="B1805" s="383">
        <v>2017</v>
      </c>
      <c r="C1805" s="384" t="s">
        <v>1060</v>
      </c>
      <c r="D1805" s="384" t="s">
        <v>524</v>
      </c>
      <c r="E1805" s="384" t="s">
        <v>1061</v>
      </c>
      <c r="F1805" s="384" t="s">
        <v>712</v>
      </c>
      <c r="G1805" s="263">
        <v>396.60700000000003</v>
      </c>
      <c r="H1805" s="263">
        <v>693.11900000000003</v>
      </c>
      <c r="I1805" s="263">
        <v>5209.7820000000002</v>
      </c>
    </row>
    <row r="1806" spans="1:9">
      <c r="A1806" s="382" t="s">
        <v>1059</v>
      </c>
      <c r="B1806" s="383">
        <v>2018</v>
      </c>
      <c r="C1806" s="384" t="s">
        <v>1060</v>
      </c>
      <c r="D1806" s="384" t="s">
        <v>524</v>
      </c>
      <c r="E1806" s="384" t="s">
        <v>1061</v>
      </c>
      <c r="F1806" s="384" t="s">
        <v>712</v>
      </c>
      <c r="G1806" s="263">
        <v>220.434</v>
      </c>
      <c r="H1806" s="263">
        <v>488.78899999999999</v>
      </c>
      <c r="I1806" s="263">
        <v>4579.6459999999997</v>
      </c>
    </row>
    <row r="1807" spans="1:9">
      <c r="A1807" s="382" t="s">
        <v>1062</v>
      </c>
      <c r="B1807" s="383">
        <v>2009</v>
      </c>
      <c r="C1807" s="384" t="s">
        <v>1063</v>
      </c>
      <c r="D1807" s="384" t="s">
        <v>524</v>
      </c>
      <c r="E1807" s="384" t="s">
        <v>595</v>
      </c>
      <c r="F1807" s="384" t="s">
        <v>712</v>
      </c>
      <c r="G1807" s="263">
        <v>51.283000000000001</v>
      </c>
      <c r="H1807" s="263">
        <v>121.4479</v>
      </c>
      <c r="I1807" s="263">
        <v>3891.2750000000001</v>
      </c>
    </row>
    <row r="1808" spans="1:9">
      <c r="A1808" s="382" t="s">
        <v>1062</v>
      </c>
      <c r="B1808" s="383">
        <v>2010</v>
      </c>
      <c r="C1808" s="384" t="s">
        <v>1063</v>
      </c>
      <c r="D1808" s="384" t="s">
        <v>524</v>
      </c>
      <c r="E1808" s="384" t="s">
        <v>595</v>
      </c>
      <c r="F1808" s="384" t="s">
        <v>712</v>
      </c>
      <c r="G1808" s="263">
        <v>211.29300000000001</v>
      </c>
      <c r="H1808" s="263">
        <v>205.61199999999999</v>
      </c>
      <c r="I1808" s="263">
        <v>4146.0119999999997</v>
      </c>
    </row>
    <row r="1809" spans="1:9">
      <c r="A1809" s="382" t="s">
        <v>1062</v>
      </c>
      <c r="B1809" s="383">
        <v>2011</v>
      </c>
      <c r="C1809" s="384" t="s">
        <v>1063</v>
      </c>
      <c r="D1809" s="384" t="s">
        <v>524</v>
      </c>
      <c r="E1809" s="384" t="s">
        <v>595</v>
      </c>
      <c r="F1809" s="384" t="s">
        <v>712</v>
      </c>
      <c r="G1809" s="263">
        <v>266.68799999999999</v>
      </c>
      <c r="H1809" s="263">
        <v>205.61199999999999</v>
      </c>
      <c r="I1809" s="263">
        <v>4434.2910000000002</v>
      </c>
    </row>
    <row r="1810" spans="1:9">
      <c r="A1810" s="382" t="s">
        <v>1062</v>
      </c>
      <c r="B1810" s="383">
        <v>2012</v>
      </c>
      <c r="C1810" s="384" t="s">
        <v>1063</v>
      </c>
      <c r="D1810" s="384" t="s">
        <v>524</v>
      </c>
      <c r="E1810" s="384" t="s">
        <v>595</v>
      </c>
      <c r="F1810" s="384" t="s">
        <v>712</v>
      </c>
      <c r="G1810" s="263">
        <v>164.68100000000001</v>
      </c>
      <c r="H1810" s="263">
        <v>244.51900000000001</v>
      </c>
      <c r="I1810" s="263">
        <v>4525.7209999999995</v>
      </c>
    </row>
    <row r="1811" spans="1:9">
      <c r="A1811" s="382" t="s">
        <v>1062</v>
      </c>
      <c r="B1811" s="383">
        <v>2013</v>
      </c>
      <c r="C1811" s="384" t="s">
        <v>1063</v>
      </c>
      <c r="D1811" s="384" t="s">
        <v>524</v>
      </c>
      <c r="E1811" s="384" t="s">
        <v>595</v>
      </c>
      <c r="F1811" s="384" t="s">
        <v>712</v>
      </c>
      <c r="G1811" s="263">
        <v>330.49400000000003</v>
      </c>
      <c r="H1811" s="263">
        <v>407.53989999999999</v>
      </c>
      <c r="I1811" s="263">
        <v>4627.8019999999997</v>
      </c>
    </row>
    <row r="1812" spans="1:9">
      <c r="A1812" s="382" t="s">
        <v>1062</v>
      </c>
      <c r="B1812" s="383">
        <v>2014</v>
      </c>
      <c r="C1812" s="384" t="s">
        <v>1063</v>
      </c>
      <c r="D1812" s="384" t="s">
        <v>524</v>
      </c>
      <c r="E1812" s="384" t="s">
        <v>595</v>
      </c>
      <c r="F1812" s="384" t="s">
        <v>712</v>
      </c>
      <c r="G1812" s="263">
        <v>404.51900000000001</v>
      </c>
      <c r="H1812" s="263">
        <v>577.59</v>
      </c>
      <c r="I1812" s="263">
        <v>5324.7460000000001</v>
      </c>
    </row>
    <row r="1813" spans="1:9">
      <c r="A1813" s="382" t="s">
        <v>1062</v>
      </c>
      <c r="B1813" s="383">
        <v>2015</v>
      </c>
      <c r="C1813" s="384" t="s">
        <v>1063</v>
      </c>
      <c r="D1813" s="384" t="s">
        <v>524</v>
      </c>
      <c r="E1813" s="384" t="s">
        <v>595</v>
      </c>
      <c r="F1813" s="384" t="s">
        <v>712</v>
      </c>
      <c r="G1813" s="263">
        <v>428.85500000000002</v>
      </c>
      <c r="H1813" s="263">
        <v>669.63900000000001</v>
      </c>
      <c r="I1813" s="263">
        <v>5731.549</v>
      </c>
    </row>
    <row r="1814" spans="1:9">
      <c r="A1814" s="382" t="s">
        <v>1062</v>
      </c>
      <c r="B1814" s="383">
        <v>2016</v>
      </c>
      <c r="C1814" s="384" t="s">
        <v>1063</v>
      </c>
      <c r="D1814" s="384" t="s">
        <v>524</v>
      </c>
      <c r="E1814" s="384" t="s">
        <v>595</v>
      </c>
      <c r="F1814" s="384" t="s">
        <v>712</v>
      </c>
      <c r="G1814" s="263">
        <v>539.38199999999995</v>
      </c>
      <c r="H1814" s="263">
        <v>669.63900000000001</v>
      </c>
      <c r="I1814" s="263">
        <v>6028.1989999999996</v>
      </c>
    </row>
    <row r="1815" spans="1:9">
      <c r="A1815" s="382" t="s">
        <v>1062</v>
      </c>
      <c r="B1815" s="383">
        <v>2017</v>
      </c>
      <c r="C1815" s="384" t="s">
        <v>1063</v>
      </c>
      <c r="D1815" s="384" t="s">
        <v>524</v>
      </c>
      <c r="E1815" s="384" t="s">
        <v>595</v>
      </c>
      <c r="F1815" s="384" t="s">
        <v>712</v>
      </c>
      <c r="G1815" s="263">
        <v>61.893999999999998</v>
      </c>
      <c r="H1815" s="263">
        <v>711.58900000000006</v>
      </c>
      <c r="I1815" s="263">
        <v>6471.41</v>
      </c>
    </row>
    <row r="1816" spans="1:9">
      <c r="A1816" s="382" t="s">
        <v>1062</v>
      </c>
      <c r="B1816" s="383">
        <v>2018</v>
      </c>
      <c r="C1816" s="384" t="s">
        <v>1063</v>
      </c>
      <c r="D1816" s="384" t="s">
        <v>524</v>
      </c>
      <c r="E1816" s="384" t="s">
        <v>595</v>
      </c>
      <c r="F1816" s="384" t="s">
        <v>712</v>
      </c>
      <c r="G1816" s="263">
        <v>553.08399999999995</v>
      </c>
      <c r="H1816" s="263">
        <v>621.62199999999996</v>
      </c>
      <c r="I1816" s="263">
        <v>6803.9549999999999</v>
      </c>
    </row>
    <row r="1817" spans="1:9">
      <c r="A1817" s="382" t="s">
        <v>1064</v>
      </c>
      <c r="B1817" s="383">
        <v>2009</v>
      </c>
      <c r="C1817" s="384" t="s">
        <v>1065</v>
      </c>
      <c r="D1817" s="384" t="s">
        <v>521</v>
      </c>
      <c r="E1817" s="384" t="s">
        <v>724</v>
      </c>
      <c r="F1817" s="384" t="s">
        <v>712</v>
      </c>
      <c r="G1817" s="263">
        <v>1054</v>
      </c>
      <c r="H1817" s="263">
        <v>1097</v>
      </c>
      <c r="I1817" s="263">
        <v>26776</v>
      </c>
    </row>
    <row r="1818" spans="1:9">
      <c r="A1818" s="382" t="s">
        <v>1064</v>
      </c>
      <c r="B1818" s="383">
        <v>2010</v>
      </c>
      <c r="C1818" s="384" t="s">
        <v>1065</v>
      </c>
      <c r="D1818" s="384" t="s">
        <v>521</v>
      </c>
      <c r="E1818" s="384" t="s">
        <v>724</v>
      </c>
      <c r="F1818" s="384" t="s">
        <v>712</v>
      </c>
      <c r="G1818" s="263">
        <v>1207</v>
      </c>
      <c r="H1818" s="263">
        <v>1282</v>
      </c>
      <c r="I1818" s="263">
        <v>28035</v>
      </c>
    </row>
    <row r="1819" spans="1:9">
      <c r="A1819" s="382" t="s">
        <v>1064</v>
      </c>
      <c r="B1819" s="383">
        <v>2011</v>
      </c>
      <c r="C1819" s="384" t="s">
        <v>1065</v>
      </c>
      <c r="D1819" s="384" t="s">
        <v>521</v>
      </c>
      <c r="E1819" s="384" t="s">
        <v>724</v>
      </c>
      <c r="F1819" s="384" t="s">
        <v>712</v>
      </c>
      <c r="G1819" s="263">
        <v>2465</v>
      </c>
      <c r="H1819" s="263">
        <v>1413.325</v>
      </c>
      <c r="I1819" s="263">
        <v>29682</v>
      </c>
    </row>
    <row r="1820" spans="1:9">
      <c r="A1820" s="382" t="s">
        <v>1064</v>
      </c>
      <c r="B1820" s="383">
        <v>2012</v>
      </c>
      <c r="C1820" s="384" t="s">
        <v>1065</v>
      </c>
      <c r="D1820" s="384" t="s">
        <v>521</v>
      </c>
      <c r="E1820" s="384" t="s">
        <v>724</v>
      </c>
      <c r="F1820" s="384" t="s">
        <v>712</v>
      </c>
      <c r="G1820" s="263">
        <v>1605</v>
      </c>
      <c r="H1820" s="263">
        <v>1604.9313</v>
      </c>
      <c r="I1820" s="263">
        <v>33013</v>
      </c>
    </row>
    <row r="1821" spans="1:9">
      <c r="A1821" s="382" t="s">
        <v>1064</v>
      </c>
      <c r="B1821" s="383">
        <v>2013</v>
      </c>
      <c r="C1821" s="384" t="s">
        <v>1065</v>
      </c>
      <c r="D1821" s="384" t="s">
        <v>521</v>
      </c>
      <c r="E1821" s="384" t="s">
        <v>724</v>
      </c>
      <c r="F1821" s="384" t="s">
        <v>712</v>
      </c>
      <c r="G1821" s="263">
        <v>1556</v>
      </c>
      <c r="H1821" s="263">
        <v>1574</v>
      </c>
      <c r="I1821" s="263">
        <v>34182</v>
      </c>
    </row>
    <row r="1822" spans="1:9">
      <c r="A1822" s="382" t="s">
        <v>1064</v>
      </c>
      <c r="B1822" s="383">
        <v>2014</v>
      </c>
      <c r="C1822" s="384" t="s">
        <v>1065</v>
      </c>
      <c r="D1822" s="384" t="s">
        <v>521</v>
      </c>
      <c r="E1822" s="384" t="s">
        <v>724</v>
      </c>
      <c r="F1822" s="384" t="s">
        <v>712</v>
      </c>
      <c r="G1822" s="263">
        <v>1875</v>
      </c>
      <c r="H1822" s="263">
        <v>2166.5387000000001</v>
      </c>
      <c r="I1822" s="263">
        <v>36918</v>
      </c>
    </row>
    <row r="1823" spans="1:9">
      <c r="A1823" s="382" t="s">
        <v>1064</v>
      </c>
      <c r="B1823" s="383">
        <v>2015</v>
      </c>
      <c r="C1823" s="384" t="s">
        <v>1065</v>
      </c>
      <c r="D1823" s="384" t="s">
        <v>521</v>
      </c>
      <c r="E1823" s="384" t="s">
        <v>724</v>
      </c>
      <c r="F1823" s="384" t="s">
        <v>712</v>
      </c>
      <c r="G1823" s="263">
        <v>2129</v>
      </c>
      <c r="H1823" s="263">
        <v>2378.25</v>
      </c>
      <c r="I1823" s="263">
        <v>39678</v>
      </c>
    </row>
    <row r="1824" spans="1:9">
      <c r="A1824" s="382" t="s">
        <v>1064</v>
      </c>
      <c r="B1824" s="383">
        <v>2016</v>
      </c>
      <c r="C1824" s="384" t="s">
        <v>1065</v>
      </c>
      <c r="D1824" s="384" t="s">
        <v>521</v>
      </c>
      <c r="E1824" s="384" t="s">
        <v>724</v>
      </c>
      <c r="F1824" s="384" t="s">
        <v>712</v>
      </c>
      <c r="G1824" s="263">
        <v>2890</v>
      </c>
      <c r="H1824" s="263">
        <v>2551.1</v>
      </c>
      <c r="I1824" s="263">
        <v>41490</v>
      </c>
    </row>
    <row r="1825" spans="1:9">
      <c r="A1825" s="382" t="s">
        <v>1064</v>
      </c>
      <c r="B1825" s="383">
        <v>2017</v>
      </c>
      <c r="C1825" s="384" t="s">
        <v>1065</v>
      </c>
      <c r="D1825" s="384" t="s">
        <v>521</v>
      </c>
      <c r="E1825" s="384" t="s">
        <v>724</v>
      </c>
      <c r="F1825" s="384" t="s">
        <v>712</v>
      </c>
      <c r="G1825" s="263">
        <v>2216</v>
      </c>
      <c r="H1825" s="263">
        <v>2537</v>
      </c>
      <c r="I1825" s="263">
        <v>43614</v>
      </c>
    </row>
    <row r="1826" spans="1:9">
      <c r="A1826" s="382" t="s">
        <v>1064</v>
      </c>
      <c r="B1826" s="383">
        <v>2018</v>
      </c>
      <c r="C1826" s="384" t="s">
        <v>1065</v>
      </c>
      <c r="D1826" s="384" t="s">
        <v>521</v>
      </c>
      <c r="E1826" s="384" t="s">
        <v>724</v>
      </c>
      <c r="F1826" s="384" t="s">
        <v>712</v>
      </c>
      <c r="G1826" s="263">
        <v>3787</v>
      </c>
      <c r="H1826" s="263">
        <v>2919</v>
      </c>
      <c r="I1826" s="263">
        <v>46677</v>
      </c>
    </row>
    <row r="1827" spans="1:9">
      <c r="A1827" s="382" t="s">
        <v>1066</v>
      </c>
      <c r="B1827" s="383">
        <v>2009</v>
      </c>
      <c r="C1827" s="384" t="s">
        <v>1067</v>
      </c>
      <c r="D1827" s="384" t="s">
        <v>524</v>
      </c>
      <c r="E1827" s="384" t="s">
        <v>717</v>
      </c>
      <c r="F1827" s="384" t="s">
        <v>712</v>
      </c>
      <c r="G1827" s="263">
        <v>2260</v>
      </c>
      <c r="H1827" s="263">
        <v>3036.1</v>
      </c>
      <c r="I1827" s="263">
        <v>71288</v>
      </c>
    </row>
    <row r="1828" spans="1:9">
      <c r="A1828" s="382" t="s">
        <v>1066</v>
      </c>
      <c r="B1828" s="383">
        <v>2010</v>
      </c>
      <c r="C1828" s="384" t="s">
        <v>1067</v>
      </c>
      <c r="D1828" s="384" t="s">
        <v>524</v>
      </c>
      <c r="E1828" s="384" t="s">
        <v>717</v>
      </c>
      <c r="F1828" s="384" t="s">
        <v>712</v>
      </c>
      <c r="G1828" s="263">
        <v>2661</v>
      </c>
      <c r="H1828" s="263">
        <v>2815.9</v>
      </c>
      <c r="I1828" s="263">
        <v>66176</v>
      </c>
    </row>
    <row r="1829" spans="1:9">
      <c r="A1829" s="382" t="s">
        <v>1066</v>
      </c>
      <c r="B1829" s="383">
        <v>2011</v>
      </c>
      <c r="C1829" s="384" t="s">
        <v>1067</v>
      </c>
      <c r="D1829" s="384" t="s">
        <v>524</v>
      </c>
      <c r="E1829" s="384" t="s">
        <v>717</v>
      </c>
      <c r="F1829" s="384" t="s">
        <v>712</v>
      </c>
      <c r="G1829" s="263">
        <v>3338</v>
      </c>
      <c r="H1829" s="263">
        <v>3338</v>
      </c>
      <c r="I1829" s="263">
        <v>67997</v>
      </c>
    </row>
    <row r="1830" spans="1:9">
      <c r="A1830" s="382" t="s">
        <v>1066</v>
      </c>
      <c r="B1830" s="383">
        <v>2012</v>
      </c>
      <c r="C1830" s="384" t="s">
        <v>1067</v>
      </c>
      <c r="D1830" s="384" t="s">
        <v>524</v>
      </c>
      <c r="E1830" s="384" t="s">
        <v>717</v>
      </c>
      <c r="F1830" s="384" t="s">
        <v>712</v>
      </c>
      <c r="G1830" s="263">
        <v>3883</v>
      </c>
      <c r="H1830" s="263">
        <v>3920.7</v>
      </c>
      <c r="I1830" s="263">
        <v>70395</v>
      </c>
    </row>
    <row r="1831" spans="1:9">
      <c r="A1831" s="382" t="s">
        <v>1066</v>
      </c>
      <c r="B1831" s="383">
        <v>2013</v>
      </c>
      <c r="C1831" s="384" t="s">
        <v>1067</v>
      </c>
      <c r="D1831" s="384" t="s">
        <v>524</v>
      </c>
      <c r="E1831" s="384" t="s">
        <v>717</v>
      </c>
      <c r="F1831" s="384" t="s">
        <v>712</v>
      </c>
      <c r="G1831" s="263">
        <v>4535</v>
      </c>
      <c r="H1831" s="263">
        <v>4588.45</v>
      </c>
      <c r="I1831" s="263">
        <v>74754</v>
      </c>
    </row>
    <row r="1832" spans="1:9">
      <c r="A1832" s="382" t="s">
        <v>1066</v>
      </c>
      <c r="B1832" s="383">
        <v>2014</v>
      </c>
      <c r="C1832" s="384" t="s">
        <v>1067</v>
      </c>
      <c r="D1832" s="384" t="s">
        <v>524</v>
      </c>
      <c r="E1832" s="384" t="s">
        <v>717</v>
      </c>
      <c r="F1832" s="384" t="s">
        <v>712</v>
      </c>
      <c r="G1832" s="263">
        <v>5385</v>
      </c>
      <c r="H1832" s="263">
        <v>5385</v>
      </c>
      <c r="I1832" s="263">
        <v>78812</v>
      </c>
    </row>
    <row r="1833" spans="1:9">
      <c r="A1833" s="382" t="s">
        <v>1066</v>
      </c>
      <c r="B1833" s="383">
        <v>2015</v>
      </c>
      <c r="C1833" s="384" t="s">
        <v>1067</v>
      </c>
      <c r="D1833" s="384" t="s">
        <v>524</v>
      </c>
      <c r="E1833" s="384" t="s">
        <v>717</v>
      </c>
      <c r="F1833" s="384" t="s">
        <v>712</v>
      </c>
      <c r="G1833" s="263">
        <v>6345</v>
      </c>
      <c r="H1833" s="263">
        <v>6161.97</v>
      </c>
      <c r="I1833" s="263">
        <v>83176</v>
      </c>
    </row>
    <row r="1834" spans="1:9">
      <c r="A1834" s="382" t="s">
        <v>1066</v>
      </c>
      <c r="B1834" s="383">
        <v>2016</v>
      </c>
      <c r="C1834" s="384" t="s">
        <v>1067</v>
      </c>
      <c r="D1834" s="384" t="s">
        <v>524</v>
      </c>
      <c r="E1834" s="384" t="s">
        <v>717</v>
      </c>
      <c r="F1834" s="384" t="s">
        <v>712</v>
      </c>
      <c r="G1834" s="263">
        <v>7009</v>
      </c>
      <c r="H1834" s="263">
        <v>7009</v>
      </c>
      <c r="I1834" s="263">
        <v>88519</v>
      </c>
    </row>
    <row r="1835" spans="1:9">
      <c r="A1835" s="382" t="s">
        <v>1066</v>
      </c>
      <c r="B1835" s="383">
        <v>2017</v>
      </c>
      <c r="C1835" s="384" t="s">
        <v>1067</v>
      </c>
      <c r="D1835" s="384" t="s">
        <v>524</v>
      </c>
      <c r="E1835" s="384" t="s">
        <v>717</v>
      </c>
      <c r="F1835" s="384" t="s">
        <v>712</v>
      </c>
      <c r="G1835" s="263">
        <v>7957</v>
      </c>
      <c r="H1835" s="263">
        <v>7957</v>
      </c>
      <c r="I1835" s="263">
        <v>94595</v>
      </c>
    </row>
    <row r="1836" spans="1:9">
      <c r="A1836" s="382" t="s">
        <v>1066</v>
      </c>
      <c r="B1836" s="383">
        <v>2018</v>
      </c>
      <c r="C1836" s="384" t="s">
        <v>1067</v>
      </c>
      <c r="D1836" s="384" t="s">
        <v>524</v>
      </c>
      <c r="E1836" s="384" t="s">
        <v>717</v>
      </c>
      <c r="F1836" s="384" t="s">
        <v>712</v>
      </c>
      <c r="G1836" s="263">
        <v>8630</v>
      </c>
      <c r="H1836" s="263">
        <v>8757</v>
      </c>
      <c r="I1836" s="263">
        <v>100904</v>
      </c>
    </row>
    <row r="1837" spans="1:9">
      <c r="A1837" s="382" t="s">
        <v>1066</v>
      </c>
      <c r="B1837" s="383">
        <v>2019</v>
      </c>
      <c r="C1837" s="384" t="s">
        <v>1067</v>
      </c>
      <c r="D1837" s="384" t="s">
        <v>524</v>
      </c>
      <c r="E1837" s="384" t="s">
        <v>717</v>
      </c>
      <c r="F1837" s="384" t="s">
        <v>712</v>
      </c>
      <c r="G1837" s="263">
        <v>11121</v>
      </c>
      <c r="H1837" s="263">
        <v>11316.13</v>
      </c>
      <c r="I1837" s="263">
        <v>108203</v>
      </c>
    </row>
    <row r="1838" spans="1:9">
      <c r="A1838" s="382" t="s">
        <v>1068</v>
      </c>
      <c r="B1838" s="383">
        <v>2009</v>
      </c>
      <c r="C1838" s="384" t="s">
        <v>1069</v>
      </c>
      <c r="D1838" s="384" t="s">
        <v>545</v>
      </c>
      <c r="E1838" s="384" t="s">
        <v>788</v>
      </c>
      <c r="F1838" s="384" t="s">
        <v>712</v>
      </c>
      <c r="G1838" s="263">
        <v>740</v>
      </c>
      <c r="H1838" s="263">
        <v>483.85</v>
      </c>
      <c r="I1838" s="263">
        <v>29614</v>
      </c>
    </row>
    <row r="1839" spans="1:9">
      <c r="A1839" s="382" t="s">
        <v>1068</v>
      </c>
      <c r="B1839" s="383">
        <v>2010</v>
      </c>
      <c r="C1839" s="384" t="s">
        <v>1069</v>
      </c>
      <c r="D1839" s="384" t="s">
        <v>545</v>
      </c>
      <c r="E1839" s="384" t="s">
        <v>788</v>
      </c>
      <c r="F1839" s="384" t="s">
        <v>712</v>
      </c>
      <c r="G1839" s="263">
        <v>2125</v>
      </c>
      <c r="H1839" s="263">
        <v>1352.95</v>
      </c>
      <c r="I1839" s="263">
        <v>33862</v>
      </c>
    </row>
    <row r="1840" spans="1:9">
      <c r="A1840" s="382" t="s">
        <v>1068</v>
      </c>
      <c r="B1840" s="383">
        <v>2011</v>
      </c>
      <c r="C1840" s="384" t="s">
        <v>1069</v>
      </c>
      <c r="D1840" s="384" t="s">
        <v>545</v>
      </c>
      <c r="E1840" s="384" t="s">
        <v>788</v>
      </c>
      <c r="F1840" s="384" t="s">
        <v>712</v>
      </c>
      <c r="G1840" s="263">
        <v>1703</v>
      </c>
      <c r="H1840" s="263">
        <v>2090.4</v>
      </c>
      <c r="I1840" s="263">
        <v>38466</v>
      </c>
    </row>
    <row r="1841" spans="1:9">
      <c r="A1841" s="382" t="s">
        <v>1068</v>
      </c>
      <c r="B1841" s="383">
        <v>2012</v>
      </c>
      <c r="C1841" s="384" t="s">
        <v>1069</v>
      </c>
      <c r="D1841" s="384" t="s">
        <v>545</v>
      </c>
      <c r="E1841" s="384" t="s">
        <v>788</v>
      </c>
      <c r="F1841" s="384" t="s">
        <v>712</v>
      </c>
      <c r="G1841" s="263">
        <v>2025</v>
      </c>
      <c r="H1841" s="263">
        <v>1733.95</v>
      </c>
      <c r="I1841" s="263">
        <v>12245</v>
      </c>
    </row>
    <row r="1842" spans="1:9">
      <c r="A1842" s="382" t="s">
        <v>1068</v>
      </c>
      <c r="B1842" s="383">
        <v>2013</v>
      </c>
      <c r="C1842" s="384" t="s">
        <v>1069</v>
      </c>
      <c r="D1842" s="384" t="s">
        <v>545</v>
      </c>
      <c r="E1842" s="384" t="s">
        <v>788</v>
      </c>
      <c r="F1842" s="384" t="s">
        <v>712</v>
      </c>
      <c r="G1842" s="263">
        <v>5052</v>
      </c>
      <c r="H1842" s="263">
        <v>2274.1</v>
      </c>
      <c r="I1842" s="263">
        <v>11905</v>
      </c>
    </row>
    <row r="1843" spans="1:9">
      <c r="A1843" s="382" t="s">
        <v>1068</v>
      </c>
      <c r="B1843" s="383">
        <v>2014</v>
      </c>
      <c r="C1843" s="384" t="s">
        <v>1069</v>
      </c>
      <c r="D1843" s="384" t="s">
        <v>545</v>
      </c>
      <c r="E1843" s="384" t="s">
        <v>788</v>
      </c>
      <c r="F1843" s="384" t="s">
        <v>712</v>
      </c>
      <c r="G1843" s="263">
        <v>2317</v>
      </c>
      <c r="H1843" s="263">
        <v>1216.05</v>
      </c>
      <c r="I1843" s="263">
        <v>10737</v>
      </c>
    </row>
    <row r="1844" spans="1:9">
      <c r="A1844" s="382" t="s">
        <v>1068</v>
      </c>
      <c r="B1844" s="383">
        <v>2015</v>
      </c>
      <c r="C1844" s="384" t="s">
        <v>1069</v>
      </c>
      <c r="D1844" s="384" t="s">
        <v>545</v>
      </c>
      <c r="E1844" s="384" t="s">
        <v>788</v>
      </c>
      <c r="F1844" s="384" t="s">
        <v>712</v>
      </c>
      <c r="G1844" s="263">
        <v>-3056</v>
      </c>
      <c r="H1844" s="263">
        <v>-1134</v>
      </c>
      <c r="I1844" s="263">
        <v>6636</v>
      </c>
    </row>
    <row r="1845" spans="1:9">
      <c r="A1845" s="382" t="s">
        <v>1068</v>
      </c>
      <c r="B1845" s="383">
        <v>2016</v>
      </c>
      <c r="C1845" s="384" t="s">
        <v>1069</v>
      </c>
      <c r="D1845" s="384" t="s">
        <v>545</v>
      </c>
      <c r="E1845" s="384" t="s">
        <v>788</v>
      </c>
      <c r="F1845" s="384" t="s">
        <v>712</v>
      </c>
      <c r="G1845" s="263">
        <v>-6173</v>
      </c>
      <c r="H1845" s="263">
        <v>-5956.55</v>
      </c>
      <c r="I1845" s="263">
        <v>4762</v>
      </c>
    </row>
    <row r="1846" spans="1:9">
      <c r="A1846" s="382" t="s">
        <v>1068</v>
      </c>
      <c r="B1846" s="383">
        <v>2017</v>
      </c>
      <c r="C1846" s="384" t="s">
        <v>1069</v>
      </c>
      <c r="D1846" s="384" t="s">
        <v>545</v>
      </c>
      <c r="E1846" s="384" t="s">
        <v>788</v>
      </c>
      <c r="F1846" s="384" t="s">
        <v>712</v>
      </c>
      <c r="G1846" s="263">
        <v>-4120</v>
      </c>
      <c r="H1846" s="263">
        <v>-1269.75</v>
      </c>
      <c r="I1846" s="263">
        <v>5466</v>
      </c>
    </row>
    <row r="1847" spans="1:9">
      <c r="A1847" s="382" t="s">
        <v>1068</v>
      </c>
      <c r="B1847" s="383">
        <v>2018</v>
      </c>
      <c r="C1847" s="384" t="s">
        <v>1069</v>
      </c>
      <c r="D1847" s="384" t="s">
        <v>545</v>
      </c>
      <c r="E1847" s="384" t="s">
        <v>788</v>
      </c>
      <c r="F1847" s="384" t="s">
        <v>712</v>
      </c>
      <c r="G1847" s="263">
        <v>-328</v>
      </c>
      <c r="H1847" s="263">
        <v>-275.86</v>
      </c>
      <c r="I1847" s="263">
        <v>6323</v>
      </c>
    </row>
    <row r="1848" spans="1:9">
      <c r="A1848" s="382" t="s">
        <v>1070</v>
      </c>
      <c r="B1848" s="383">
        <v>2009</v>
      </c>
      <c r="C1848" s="384" t="s">
        <v>1071</v>
      </c>
      <c r="D1848" s="384" t="s">
        <v>545</v>
      </c>
      <c r="E1848" s="384" t="s">
        <v>788</v>
      </c>
      <c r="F1848" s="384" t="s">
        <v>712</v>
      </c>
      <c r="G1848" s="263">
        <v>103.964</v>
      </c>
      <c r="H1848" s="263">
        <v>104.93899999999999</v>
      </c>
      <c r="I1848" s="263">
        <v>8322.9290000000001</v>
      </c>
    </row>
    <row r="1849" spans="1:9">
      <c r="A1849" s="382" t="s">
        <v>1070</v>
      </c>
      <c r="B1849" s="383">
        <v>2010</v>
      </c>
      <c r="C1849" s="384" t="s">
        <v>1071</v>
      </c>
      <c r="D1849" s="384" t="s">
        <v>545</v>
      </c>
      <c r="E1849" s="384" t="s">
        <v>788</v>
      </c>
      <c r="F1849" s="384" t="s">
        <v>712</v>
      </c>
      <c r="G1849" s="263">
        <v>1023.397</v>
      </c>
      <c r="H1849" s="263">
        <v>1040.6220000000001</v>
      </c>
      <c r="I1849" s="263">
        <v>15439.528</v>
      </c>
    </row>
    <row r="1850" spans="1:9">
      <c r="A1850" s="382" t="s">
        <v>1070</v>
      </c>
      <c r="B1850" s="383">
        <v>2011</v>
      </c>
      <c r="C1850" s="384" t="s">
        <v>1071</v>
      </c>
      <c r="D1850" s="384" t="s">
        <v>545</v>
      </c>
      <c r="E1850" s="384" t="s">
        <v>788</v>
      </c>
      <c r="F1850" s="384" t="s">
        <v>712</v>
      </c>
      <c r="G1850" s="263">
        <v>1727.172</v>
      </c>
      <c r="H1850" s="263">
        <v>1726.9601</v>
      </c>
      <c r="I1850" s="263">
        <v>20090.723999999998</v>
      </c>
    </row>
    <row r="1851" spans="1:9">
      <c r="A1851" s="382" t="s">
        <v>1070</v>
      </c>
      <c r="B1851" s="383">
        <v>2012</v>
      </c>
      <c r="C1851" s="384" t="s">
        <v>1071</v>
      </c>
      <c r="D1851" s="384" t="s">
        <v>545</v>
      </c>
      <c r="E1851" s="384" t="s">
        <v>788</v>
      </c>
      <c r="F1851" s="384" t="s">
        <v>712</v>
      </c>
      <c r="G1851" s="263">
        <v>735.84199999999998</v>
      </c>
      <c r="H1851" s="263">
        <v>743.3229</v>
      </c>
      <c r="I1851" s="263">
        <v>20160.560000000001</v>
      </c>
    </row>
    <row r="1852" spans="1:9">
      <c r="A1852" s="382" t="s">
        <v>1070</v>
      </c>
      <c r="B1852" s="383">
        <v>2013</v>
      </c>
      <c r="C1852" s="384" t="s">
        <v>1071</v>
      </c>
      <c r="D1852" s="384" t="s">
        <v>545</v>
      </c>
      <c r="E1852" s="384" t="s">
        <v>788</v>
      </c>
      <c r="F1852" s="384" t="s">
        <v>712</v>
      </c>
      <c r="G1852" s="263">
        <v>280.47199999999998</v>
      </c>
      <c r="H1852" s="263">
        <v>318.04919999999998</v>
      </c>
      <c r="I1852" s="263">
        <v>19764.327000000001</v>
      </c>
    </row>
    <row r="1853" spans="1:9">
      <c r="A1853" s="382" t="s">
        <v>1070</v>
      </c>
      <c r="B1853" s="383">
        <v>2014</v>
      </c>
      <c r="C1853" s="384" t="s">
        <v>1071</v>
      </c>
      <c r="D1853" s="384" t="s">
        <v>545</v>
      </c>
      <c r="E1853" s="384" t="s">
        <v>788</v>
      </c>
      <c r="F1853" s="384" t="s">
        <v>712</v>
      </c>
      <c r="G1853" s="263">
        <v>737.79499999999996</v>
      </c>
      <c r="H1853" s="263">
        <v>732.57420000000002</v>
      </c>
      <c r="I1853" s="263">
        <v>13237.92</v>
      </c>
    </row>
    <row r="1854" spans="1:9">
      <c r="A1854" s="382" t="s">
        <v>1070</v>
      </c>
      <c r="B1854" s="383">
        <v>2015</v>
      </c>
      <c r="C1854" s="384" t="s">
        <v>1071</v>
      </c>
      <c r="D1854" s="384" t="s">
        <v>545</v>
      </c>
      <c r="E1854" s="384" t="s">
        <v>788</v>
      </c>
      <c r="F1854" s="384" t="s">
        <v>712</v>
      </c>
      <c r="G1854" s="263">
        <v>-261.45600000000002</v>
      </c>
      <c r="H1854" s="263">
        <v>290.5317</v>
      </c>
      <c r="I1854" s="263">
        <v>10535.7</v>
      </c>
    </row>
    <row r="1855" spans="1:9">
      <c r="A1855" s="382" t="s">
        <v>1070</v>
      </c>
      <c r="B1855" s="383">
        <v>2016</v>
      </c>
      <c r="C1855" s="384" t="s">
        <v>1071</v>
      </c>
      <c r="D1855" s="384" t="s">
        <v>545</v>
      </c>
      <c r="E1855" s="384" t="s">
        <v>788</v>
      </c>
      <c r="F1855" s="384" t="s">
        <v>712</v>
      </c>
      <c r="G1855" s="263">
        <v>800.34799999999996</v>
      </c>
      <c r="H1855" s="263">
        <v>483.91140000000001</v>
      </c>
      <c r="I1855" s="263">
        <v>14251.299000000001</v>
      </c>
    </row>
    <row r="1856" spans="1:9">
      <c r="A1856" s="382" t="s">
        <v>1070</v>
      </c>
      <c r="B1856" s="383">
        <v>2017</v>
      </c>
      <c r="C1856" s="384" t="s">
        <v>1071</v>
      </c>
      <c r="D1856" s="384" t="s">
        <v>545</v>
      </c>
      <c r="E1856" s="384" t="s">
        <v>788</v>
      </c>
      <c r="F1856" s="384" t="s">
        <v>712</v>
      </c>
      <c r="G1856" s="263">
        <v>1094.2460000000001</v>
      </c>
      <c r="H1856" s="263">
        <v>1060.6811</v>
      </c>
      <c r="I1856" s="263">
        <v>17714.666000000001</v>
      </c>
    </row>
    <row r="1857" spans="1:9">
      <c r="A1857" s="382" t="s">
        <v>1072</v>
      </c>
      <c r="B1857" s="383">
        <v>2009</v>
      </c>
      <c r="C1857" s="384" t="s">
        <v>1073</v>
      </c>
      <c r="D1857" s="384" t="s">
        <v>6</v>
      </c>
      <c r="E1857" s="384" t="s">
        <v>798</v>
      </c>
      <c r="F1857" s="384" t="s">
        <v>712</v>
      </c>
      <c r="G1857" s="263">
        <v>124</v>
      </c>
      <c r="H1857" s="263">
        <v>124</v>
      </c>
      <c r="I1857" s="263">
        <v>6292</v>
      </c>
    </row>
    <row r="1858" spans="1:9">
      <c r="A1858" s="382" t="s">
        <v>1072</v>
      </c>
      <c r="B1858" s="383">
        <v>2010</v>
      </c>
      <c r="C1858" s="384" t="s">
        <v>1073</v>
      </c>
      <c r="D1858" s="384" t="s">
        <v>6</v>
      </c>
      <c r="E1858" s="384" t="s">
        <v>798</v>
      </c>
      <c r="F1858" s="384" t="s">
        <v>712</v>
      </c>
      <c r="G1858" s="263">
        <v>135</v>
      </c>
      <c r="H1858" s="263">
        <v>135</v>
      </c>
      <c r="I1858" s="263">
        <v>6723</v>
      </c>
    </row>
    <row r="1859" spans="1:9">
      <c r="A1859" s="382" t="s">
        <v>1072</v>
      </c>
      <c r="B1859" s="383">
        <v>2011</v>
      </c>
      <c r="C1859" s="384" t="s">
        <v>1073</v>
      </c>
      <c r="D1859" s="384" t="s">
        <v>6</v>
      </c>
      <c r="E1859" s="384" t="s">
        <v>798</v>
      </c>
      <c r="F1859" s="384" t="s">
        <v>712</v>
      </c>
      <c r="G1859" s="263">
        <v>-100</v>
      </c>
      <c r="H1859" s="263">
        <v>190</v>
      </c>
      <c r="I1859" s="263">
        <v>6575</v>
      </c>
    </row>
    <row r="1860" spans="1:9">
      <c r="A1860" s="382" t="s">
        <v>1072</v>
      </c>
      <c r="B1860" s="383">
        <v>2012</v>
      </c>
      <c r="C1860" s="384" t="s">
        <v>1073</v>
      </c>
      <c r="D1860" s="384" t="s">
        <v>6</v>
      </c>
      <c r="E1860" s="384" t="s">
        <v>798</v>
      </c>
      <c r="F1860" s="384" t="s">
        <v>712</v>
      </c>
      <c r="G1860" s="263">
        <v>146</v>
      </c>
      <c r="H1860" s="263">
        <v>146</v>
      </c>
      <c r="I1860" s="263">
        <v>6708</v>
      </c>
    </row>
    <row r="1861" spans="1:9">
      <c r="A1861" s="382" t="s">
        <v>1072</v>
      </c>
      <c r="B1861" s="383">
        <v>2013</v>
      </c>
      <c r="C1861" s="384" t="s">
        <v>1073</v>
      </c>
      <c r="D1861" s="384" t="s">
        <v>6</v>
      </c>
      <c r="E1861" s="384" t="s">
        <v>798</v>
      </c>
      <c r="F1861" s="384" t="s">
        <v>712</v>
      </c>
      <c r="G1861" s="263">
        <v>261</v>
      </c>
      <c r="H1861" s="263">
        <v>230</v>
      </c>
      <c r="I1861" s="263">
        <v>6820</v>
      </c>
    </row>
    <row r="1862" spans="1:9">
      <c r="A1862" s="382" t="s">
        <v>1072</v>
      </c>
      <c r="B1862" s="383">
        <v>2014</v>
      </c>
      <c r="C1862" s="384" t="s">
        <v>1073</v>
      </c>
      <c r="D1862" s="384" t="s">
        <v>6</v>
      </c>
      <c r="E1862" s="384" t="s">
        <v>798</v>
      </c>
      <c r="F1862" s="384" t="s">
        <v>712</v>
      </c>
      <c r="G1862" s="263">
        <v>338</v>
      </c>
      <c r="H1862" s="263">
        <v>399</v>
      </c>
      <c r="I1862" s="263">
        <v>6957</v>
      </c>
    </row>
    <row r="1863" spans="1:9">
      <c r="A1863" s="382" t="s">
        <v>1072</v>
      </c>
      <c r="B1863" s="383">
        <v>2015</v>
      </c>
      <c r="C1863" s="384" t="s">
        <v>1073</v>
      </c>
      <c r="D1863" s="384" t="s">
        <v>6</v>
      </c>
      <c r="E1863" s="384" t="s">
        <v>798</v>
      </c>
      <c r="F1863" s="384" t="s">
        <v>712</v>
      </c>
      <c r="G1863" s="263">
        <v>404</v>
      </c>
      <c r="H1863" s="263">
        <v>422</v>
      </c>
      <c r="I1863" s="263">
        <v>7020</v>
      </c>
    </row>
    <row r="1864" spans="1:9">
      <c r="A1864" s="382" t="s">
        <v>1072</v>
      </c>
      <c r="B1864" s="383">
        <v>2016</v>
      </c>
      <c r="C1864" s="384" t="s">
        <v>1073</v>
      </c>
      <c r="D1864" s="384" t="s">
        <v>6</v>
      </c>
      <c r="E1864" s="384" t="s">
        <v>798</v>
      </c>
      <c r="F1864" s="384" t="s">
        <v>712</v>
      </c>
      <c r="G1864" s="263">
        <v>573</v>
      </c>
      <c r="H1864" s="263">
        <v>467.05</v>
      </c>
      <c r="I1864" s="263">
        <v>7068</v>
      </c>
    </row>
    <row r="1865" spans="1:9">
      <c r="A1865" s="382" t="s">
        <v>1072</v>
      </c>
      <c r="B1865" s="383">
        <v>2017</v>
      </c>
      <c r="C1865" s="384" t="s">
        <v>1073</v>
      </c>
      <c r="D1865" s="384" t="s">
        <v>6</v>
      </c>
      <c r="E1865" s="384" t="s">
        <v>798</v>
      </c>
      <c r="F1865" s="384" t="s">
        <v>712</v>
      </c>
      <c r="G1865" s="263">
        <v>479</v>
      </c>
      <c r="H1865" s="263">
        <v>345.75</v>
      </c>
      <c r="I1865" s="263">
        <v>7441</v>
      </c>
    </row>
    <row r="1866" spans="1:9">
      <c r="A1866" s="382" t="s">
        <v>1072</v>
      </c>
      <c r="B1866" s="383">
        <v>2018</v>
      </c>
      <c r="C1866" s="384" t="s">
        <v>1073</v>
      </c>
      <c r="D1866" s="384" t="s">
        <v>6</v>
      </c>
      <c r="E1866" s="384" t="s">
        <v>798</v>
      </c>
      <c r="F1866" s="384" t="s">
        <v>712</v>
      </c>
      <c r="G1866" s="263">
        <v>836</v>
      </c>
      <c r="H1866" s="263">
        <v>606.9</v>
      </c>
      <c r="I1866" s="263">
        <v>8176</v>
      </c>
    </row>
    <row r="1867" spans="1:9">
      <c r="A1867" s="382" t="s">
        <v>1074</v>
      </c>
      <c r="B1867" s="383">
        <v>2009</v>
      </c>
      <c r="C1867" s="384" t="s">
        <v>1075</v>
      </c>
      <c r="D1867" s="384" t="s">
        <v>524</v>
      </c>
      <c r="E1867" s="384" t="s">
        <v>588</v>
      </c>
      <c r="F1867" s="384" t="s">
        <v>712</v>
      </c>
      <c r="G1867" s="263"/>
      <c r="H1867" s="263"/>
      <c r="I1867" s="263"/>
    </row>
    <row r="1868" spans="1:9">
      <c r="A1868" s="382" t="s">
        <v>1074</v>
      </c>
      <c r="B1868" s="383">
        <v>2010</v>
      </c>
      <c r="C1868" s="384" t="s">
        <v>1075</v>
      </c>
      <c r="D1868" s="384" t="s">
        <v>524</v>
      </c>
      <c r="E1868" s="384" t="s">
        <v>588</v>
      </c>
      <c r="F1868" s="384" t="s">
        <v>712</v>
      </c>
      <c r="G1868" s="263">
        <v>128</v>
      </c>
      <c r="H1868" s="263">
        <v>-267.85000000000002</v>
      </c>
      <c r="I1868" s="263">
        <v>8068</v>
      </c>
    </row>
    <row r="1869" spans="1:9">
      <c r="A1869" s="382" t="s">
        <v>1074</v>
      </c>
      <c r="B1869" s="383">
        <v>2011</v>
      </c>
      <c r="C1869" s="384" t="s">
        <v>1075</v>
      </c>
      <c r="D1869" s="384" t="s">
        <v>524</v>
      </c>
      <c r="E1869" s="384" t="s">
        <v>588</v>
      </c>
      <c r="F1869" s="384" t="s">
        <v>712</v>
      </c>
      <c r="G1869" s="263">
        <v>253</v>
      </c>
      <c r="H1869" s="263">
        <v>266</v>
      </c>
      <c r="I1869" s="263">
        <v>8783</v>
      </c>
    </row>
    <row r="1870" spans="1:9">
      <c r="A1870" s="382" t="s">
        <v>1074</v>
      </c>
      <c r="B1870" s="383">
        <v>2012</v>
      </c>
      <c r="C1870" s="384" t="s">
        <v>1075</v>
      </c>
      <c r="D1870" s="384" t="s">
        <v>524</v>
      </c>
      <c r="E1870" s="384" t="s">
        <v>588</v>
      </c>
      <c r="F1870" s="384" t="s">
        <v>712</v>
      </c>
      <c r="G1870" s="263">
        <v>352</v>
      </c>
      <c r="H1870" s="263">
        <v>412</v>
      </c>
      <c r="I1870" s="263">
        <v>9276</v>
      </c>
    </row>
    <row r="1871" spans="1:9">
      <c r="A1871" s="382" t="s">
        <v>1074</v>
      </c>
      <c r="B1871" s="383">
        <v>2013</v>
      </c>
      <c r="C1871" s="384" t="s">
        <v>1075</v>
      </c>
      <c r="D1871" s="384" t="s">
        <v>524</v>
      </c>
      <c r="E1871" s="384" t="s">
        <v>588</v>
      </c>
      <c r="F1871" s="384" t="s">
        <v>712</v>
      </c>
      <c r="G1871" s="263">
        <v>415</v>
      </c>
      <c r="H1871" s="263">
        <v>142.82</v>
      </c>
      <c r="I1871" s="263">
        <v>9735</v>
      </c>
    </row>
    <row r="1872" spans="1:9">
      <c r="A1872" s="382" t="s">
        <v>1074</v>
      </c>
      <c r="B1872" s="383">
        <v>2014</v>
      </c>
      <c r="C1872" s="384" t="s">
        <v>1075</v>
      </c>
      <c r="D1872" s="384" t="s">
        <v>524</v>
      </c>
      <c r="E1872" s="384" t="s">
        <v>588</v>
      </c>
      <c r="F1872" s="384" t="s">
        <v>712</v>
      </c>
      <c r="G1872" s="263">
        <v>673</v>
      </c>
      <c r="H1872" s="263">
        <v>653.85</v>
      </c>
      <c r="I1872" s="263">
        <v>10502</v>
      </c>
    </row>
    <row r="1873" spans="1:9">
      <c r="A1873" s="382" t="s">
        <v>1074</v>
      </c>
      <c r="B1873" s="383">
        <v>2015</v>
      </c>
      <c r="C1873" s="384" t="s">
        <v>1075</v>
      </c>
      <c r="D1873" s="384" t="s">
        <v>524</v>
      </c>
      <c r="E1873" s="384" t="s">
        <v>588</v>
      </c>
      <c r="F1873" s="384" t="s">
        <v>712</v>
      </c>
      <c r="G1873" s="263">
        <v>1404</v>
      </c>
      <c r="H1873" s="263">
        <v>1017.4</v>
      </c>
      <c r="I1873" s="263">
        <v>7133</v>
      </c>
    </row>
    <row r="1874" spans="1:9">
      <c r="A1874" s="382" t="s">
        <v>1074</v>
      </c>
      <c r="B1874" s="383">
        <v>2016</v>
      </c>
      <c r="C1874" s="384" t="s">
        <v>1075</v>
      </c>
      <c r="D1874" s="384" t="s">
        <v>524</v>
      </c>
      <c r="E1874" s="384" t="s">
        <v>588</v>
      </c>
      <c r="F1874" s="384" t="s">
        <v>712</v>
      </c>
      <c r="G1874" s="263">
        <v>338</v>
      </c>
      <c r="H1874" s="263">
        <v>360.8</v>
      </c>
      <c r="I1874" s="263">
        <v>6576</v>
      </c>
    </row>
    <row r="1875" spans="1:9">
      <c r="A1875" s="382" t="s">
        <v>1074</v>
      </c>
      <c r="B1875" s="383">
        <v>2017</v>
      </c>
      <c r="C1875" s="384" t="s">
        <v>1075</v>
      </c>
      <c r="D1875" s="384" t="s">
        <v>524</v>
      </c>
      <c r="E1875" s="384" t="s">
        <v>588</v>
      </c>
      <c r="F1875" s="384" t="s">
        <v>712</v>
      </c>
      <c r="G1875" s="263">
        <v>1084</v>
      </c>
      <c r="H1875" s="263">
        <v>647</v>
      </c>
      <c r="I1875" s="263">
        <v>8131</v>
      </c>
    </row>
    <row r="1876" spans="1:9">
      <c r="A1876" s="382" t="s">
        <v>1074</v>
      </c>
      <c r="B1876" s="383">
        <v>2018</v>
      </c>
      <c r="C1876" s="384" t="s">
        <v>1075</v>
      </c>
      <c r="D1876" s="384" t="s">
        <v>524</v>
      </c>
      <c r="E1876" s="384" t="s">
        <v>588</v>
      </c>
      <c r="F1876" s="384" t="s">
        <v>712</v>
      </c>
      <c r="G1876" s="263">
        <v>764</v>
      </c>
      <c r="H1876" s="263">
        <v>852</v>
      </c>
      <c r="I1876" s="263">
        <v>8906</v>
      </c>
    </row>
    <row r="1877" spans="1:9">
      <c r="A1877" s="382" t="s">
        <v>1076</v>
      </c>
      <c r="B1877" s="383">
        <v>2009</v>
      </c>
      <c r="C1877" s="384" t="s">
        <v>1077</v>
      </c>
      <c r="D1877" s="384" t="s">
        <v>524</v>
      </c>
      <c r="E1877" s="384" t="s">
        <v>999</v>
      </c>
      <c r="F1877" s="384" t="s">
        <v>712</v>
      </c>
      <c r="G1877" s="263">
        <v>-55.116</v>
      </c>
      <c r="H1877" s="263">
        <v>215.58539999999999</v>
      </c>
      <c r="I1877" s="263">
        <v>4781.9089999999997</v>
      </c>
    </row>
    <row r="1878" spans="1:9">
      <c r="A1878" s="382" t="s">
        <v>1076</v>
      </c>
      <c r="B1878" s="383">
        <v>2010</v>
      </c>
      <c r="C1878" s="384" t="s">
        <v>1077</v>
      </c>
      <c r="D1878" s="384" t="s">
        <v>524</v>
      </c>
      <c r="E1878" s="384" t="s">
        <v>999</v>
      </c>
      <c r="F1878" s="384" t="s">
        <v>712</v>
      </c>
      <c r="G1878" s="263">
        <v>146.54499999999999</v>
      </c>
      <c r="H1878" s="263">
        <v>383.7901</v>
      </c>
      <c r="I1878" s="263">
        <v>4859.3360000000002</v>
      </c>
    </row>
    <row r="1879" spans="1:9">
      <c r="A1879" s="382" t="s">
        <v>1076</v>
      </c>
      <c r="B1879" s="383">
        <v>2011</v>
      </c>
      <c r="C1879" s="384" t="s">
        <v>1077</v>
      </c>
      <c r="D1879" s="384" t="s">
        <v>524</v>
      </c>
      <c r="E1879" s="384" t="s">
        <v>999</v>
      </c>
      <c r="F1879" s="384" t="s">
        <v>712</v>
      </c>
      <c r="G1879" s="263">
        <v>599.11400000000003</v>
      </c>
      <c r="H1879" s="263">
        <v>592.27279999999996</v>
      </c>
      <c r="I1879" s="263">
        <v>5311.7129999999997</v>
      </c>
    </row>
    <row r="1880" spans="1:9">
      <c r="A1880" s="382" t="s">
        <v>1076</v>
      </c>
      <c r="B1880" s="383">
        <v>2012</v>
      </c>
      <c r="C1880" s="384" t="s">
        <v>1077</v>
      </c>
      <c r="D1880" s="384" t="s">
        <v>524</v>
      </c>
      <c r="E1880" s="384" t="s">
        <v>999</v>
      </c>
      <c r="F1880" s="384" t="s">
        <v>712</v>
      </c>
      <c r="G1880" s="263">
        <v>623.92499999999995</v>
      </c>
      <c r="H1880" s="263">
        <v>642.43380000000002</v>
      </c>
      <c r="I1880" s="263">
        <v>5580.5060000000003</v>
      </c>
    </row>
    <row r="1881" spans="1:9">
      <c r="A1881" s="382" t="s">
        <v>1076</v>
      </c>
      <c r="B1881" s="383">
        <v>2013</v>
      </c>
      <c r="C1881" s="384" t="s">
        <v>1077</v>
      </c>
      <c r="D1881" s="384" t="s">
        <v>524</v>
      </c>
      <c r="E1881" s="384" t="s">
        <v>999</v>
      </c>
      <c r="F1881" s="384" t="s">
        <v>712</v>
      </c>
      <c r="G1881" s="263">
        <v>733.99300000000005</v>
      </c>
      <c r="H1881" s="263">
        <v>732.6078</v>
      </c>
      <c r="I1881" s="263">
        <v>5899.8720000000003</v>
      </c>
    </row>
    <row r="1882" spans="1:9">
      <c r="A1882" s="382" t="s">
        <v>1076</v>
      </c>
      <c r="B1882" s="383">
        <v>2014</v>
      </c>
      <c r="C1882" s="384" t="s">
        <v>1077</v>
      </c>
      <c r="D1882" s="384" t="s">
        <v>524</v>
      </c>
      <c r="E1882" s="384" t="s">
        <v>999</v>
      </c>
      <c r="F1882" s="384" t="s">
        <v>712</v>
      </c>
      <c r="G1882" s="263">
        <v>844.61099999999999</v>
      </c>
      <c r="H1882" s="263">
        <v>844.61099999999999</v>
      </c>
      <c r="I1882" s="263">
        <v>6228.5079999999998</v>
      </c>
    </row>
    <row r="1883" spans="1:9">
      <c r="A1883" s="382" t="s">
        <v>1076</v>
      </c>
      <c r="B1883" s="383">
        <v>2015</v>
      </c>
      <c r="C1883" s="384" t="s">
        <v>1077</v>
      </c>
      <c r="D1883" s="384" t="s">
        <v>524</v>
      </c>
      <c r="E1883" s="384" t="s">
        <v>999</v>
      </c>
      <c r="F1883" s="384" t="s">
        <v>712</v>
      </c>
      <c r="G1883" s="263">
        <v>752.20699999999999</v>
      </c>
      <c r="H1883" s="263">
        <v>754.35199999999998</v>
      </c>
      <c r="I1883" s="263">
        <v>5995.402</v>
      </c>
    </row>
    <row r="1884" spans="1:9">
      <c r="A1884" s="382" t="s">
        <v>1076</v>
      </c>
      <c r="B1884" s="383">
        <v>2016</v>
      </c>
      <c r="C1884" s="384" t="s">
        <v>1077</v>
      </c>
      <c r="D1884" s="384" t="s">
        <v>524</v>
      </c>
      <c r="E1884" s="384" t="s">
        <v>999</v>
      </c>
      <c r="F1884" s="384" t="s">
        <v>712</v>
      </c>
      <c r="G1884" s="263">
        <v>692.16399999999999</v>
      </c>
      <c r="H1884" s="263">
        <v>692.16399999999999</v>
      </c>
      <c r="I1884" s="263">
        <v>5996.4579999999996</v>
      </c>
    </row>
    <row r="1885" spans="1:9">
      <c r="A1885" s="382" t="s">
        <v>1076</v>
      </c>
      <c r="B1885" s="383">
        <v>2017</v>
      </c>
      <c r="C1885" s="384" t="s">
        <v>1077</v>
      </c>
      <c r="D1885" s="384" t="s">
        <v>524</v>
      </c>
      <c r="E1885" s="384" t="s">
        <v>999</v>
      </c>
      <c r="F1885" s="384" t="s">
        <v>712</v>
      </c>
      <c r="G1885" s="263">
        <v>521.75900000000001</v>
      </c>
      <c r="H1885" s="263">
        <v>593.96900000000005</v>
      </c>
      <c r="I1885" s="263">
        <v>5647.2240000000002</v>
      </c>
    </row>
    <row r="1886" spans="1:9">
      <c r="A1886" s="382" t="s">
        <v>1076</v>
      </c>
      <c r="B1886" s="383">
        <v>2018</v>
      </c>
      <c r="C1886" s="384" t="s">
        <v>1077</v>
      </c>
      <c r="D1886" s="384" t="s">
        <v>524</v>
      </c>
      <c r="E1886" s="384" t="s">
        <v>999</v>
      </c>
      <c r="F1886" s="384" t="s">
        <v>712</v>
      </c>
      <c r="G1886" s="263">
        <v>531.45100000000002</v>
      </c>
      <c r="H1886" s="263">
        <v>629.91800000000001</v>
      </c>
      <c r="I1886" s="263">
        <v>5716.875</v>
      </c>
    </row>
    <row r="1887" spans="1:9">
      <c r="A1887" s="382" t="s">
        <v>1078</v>
      </c>
      <c r="B1887" s="383">
        <v>2009</v>
      </c>
      <c r="C1887" s="384" t="s">
        <v>551</v>
      </c>
      <c r="D1887" s="384" t="s">
        <v>521</v>
      </c>
      <c r="E1887" s="384" t="s">
        <v>581</v>
      </c>
      <c r="F1887" s="384" t="s">
        <v>719</v>
      </c>
      <c r="G1887" s="263">
        <v>-2216.6419999999998</v>
      </c>
      <c r="H1887" s="263">
        <v>127.8426</v>
      </c>
      <c r="I1887" s="263">
        <v>1637.134</v>
      </c>
    </row>
    <row r="1888" spans="1:9">
      <c r="A1888" s="382" t="s">
        <v>1078</v>
      </c>
      <c r="B1888" s="383">
        <v>2010</v>
      </c>
      <c r="C1888" s="384" t="s">
        <v>551</v>
      </c>
      <c r="D1888" s="384" t="s">
        <v>521</v>
      </c>
      <c r="E1888" s="384" t="s">
        <v>581</v>
      </c>
      <c r="F1888" s="384" t="s">
        <v>719</v>
      </c>
      <c r="G1888" s="263">
        <v>-62.813000000000002</v>
      </c>
      <c r="H1888" s="263">
        <v>118.3501</v>
      </c>
      <c r="I1888" s="263">
        <v>1679.5519999999999</v>
      </c>
    </row>
    <row r="1889" spans="1:9">
      <c r="A1889" s="382" t="s">
        <v>1078</v>
      </c>
      <c r="B1889" s="383">
        <v>2011</v>
      </c>
      <c r="C1889" s="384" t="s">
        <v>551</v>
      </c>
      <c r="D1889" s="384" t="s">
        <v>521</v>
      </c>
      <c r="E1889" s="384" t="s">
        <v>581</v>
      </c>
      <c r="F1889" s="384" t="s">
        <v>719</v>
      </c>
      <c r="G1889" s="263">
        <v>157.15</v>
      </c>
      <c r="H1889" s="263">
        <v>131.40350000000001</v>
      </c>
      <c r="I1889" s="263">
        <v>1789.3489999999999</v>
      </c>
    </row>
    <row r="1890" spans="1:9">
      <c r="A1890" s="382" t="s">
        <v>1078</v>
      </c>
      <c r="B1890" s="383">
        <v>2012</v>
      </c>
      <c r="C1890" s="384" t="s">
        <v>551</v>
      </c>
      <c r="D1890" s="384" t="s">
        <v>521</v>
      </c>
      <c r="E1890" s="384" t="s">
        <v>581</v>
      </c>
      <c r="F1890" s="384" t="s">
        <v>719</v>
      </c>
      <c r="G1890" s="263">
        <v>-73.634</v>
      </c>
      <c r="H1890" s="263">
        <v>80.812600000000003</v>
      </c>
      <c r="I1890" s="263">
        <v>2002.652</v>
      </c>
    </row>
    <row r="1891" spans="1:9">
      <c r="A1891" s="382" t="s">
        <v>1078</v>
      </c>
      <c r="B1891" s="383">
        <v>2013</v>
      </c>
      <c r="C1891" s="384" t="s">
        <v>551</v>
      </c>
      <c r="D1891" s="384" t="s">
        <v>521</v>
      </c>
      <c r="E1891" s="384" t="s">
        <v>581</v>
      </c>
      <c r="F1891" s="384" t="s">
        <v>719</v>
      </c>
      <c r="G1891" s="263">
        <v>-1172.838</v>
      </c>
      <c r="H1891" s="263">
        <v>14.014699999999999</v>
      </c>
      <c r="I1891" s="263">
        <v>2492.279</v>
      </c>
    </row>
    <row r="1892" spans="1:9">
      <c r="A1892" s="382" t="s">
        <v>1078</v>
      </c>
      <c r="B1892" s="383">
        <v>2014</v>
      </c>
      <c r="C1892" s="384" t="s">
        <v>551</v>
      </c>
      <c r="D1892" s="384" t="s">
        <v>521</v>
      </c>
      <c r="E1892" s="384" t="s">
        <v>581</v>
      </c>
      <c r="F1892" s="384" t="s">
        <v>719</v>
      </c>
      <c r="G1892" s="263">
        <v>17.3</v>
      </c>
      <c r="H1892" s="263">
        <v>93.415000000000006</v>
      </c>
      <c r="I1892" s="263">
        <v>2530.6999999999998</v>
      </c>
    </row>
    <row r="1893" spans="1:9">
      <c r="A1893" s="382" t="s">
        <v>1078</v>
      </c>
      <c r="B1893" s="383">
        <v>2015</v>
      </c>
      <c r="C1893" s="384" t="s">
        <v>551</v>
      </c>
      <c r="D1893" s="384" t="s">
        <v>521</v>
      </c>
      <c r="E1893" s="384" t="s">
        <v>581</v>
      </c>
      <c r="F1893" s="384" t="s">
        <v>719</v>
      </c>
      <c r="G1893" s="263">
        <v>131.6</v>
      </c>
      <c r="H1893" s="263">
        <v>208.6746</v>
      </c>
      <c r="I1893" s="263">
        <v>2705</v>
      </c>
    </row>
    <row r="1894" spans="1:9">
      <c r="A1894" s="382" t="s">
        <v>1078</v>
      </c>
      <c r="B1894" s="383">
        <v>2016</v>
      </c>
      <c r="C1894" s="384" t="s">
        <v>551</v>
      </c>
      <c r="D1894" s="384" t="s">
        <v>521</v>
      </c>
      <c r="E1894" s="384" t="s">
        <v>581</v>
      </c>
      <c r="F1894" s="384" t="s">
        <v>719</v>
      </c>
      <c r="G1894" s="263">
        <v>330.8</v>
      </c>
      <c r="H1894" s="263">
        <v>335.23329999999999</v>
      </c>
      <c r="I1894" s="263">
        <v>2832.7</v>
      </c>
    </row>
    <row r="1895" spans="1:9">
      <c r="A1895" s="382" t="s">
        <v>1078</v>
      </c>
      <c r="B1895" s="383">
        <v>2017</v>
      </c>
      <c r="C1895" s="384" t="s">
        <v>551</v>
      </c>
      <c r="D1895" s="384" t="s">
        <v>521</v>
      </c>
      <c r="E1895" s="384" t="s">
        <v>581</v>
      </c>
      <c r="F1895" s="384" t="s">
        <v>719</v>
      </c>
      <c r="G1895" s="263">
        <v>755.5</v>
      </c>
      <c r="H1895" s="263">
        <v>357.62009999999998</v>
      </c>
      <c r="I1895" s="263">
        <v>3058.8</v>
      </c>
    </row>
    <row r="1896" spans="1:9">
      <c r="A1896" s="382" t="s">
        <v>1078</v>
      </c>
      <c r="B1896" s="383">
        <v>2018</v>
      </c>
      <c r="C1896" s="384" t="s">
        <v>551</v>
      </c>
      <c r="D1896" s="384" t="s">
        <v>521</v>
      </c>
      <c r="E1896" s="384" t="s">
        <v>581</v>
      </c>
      <c r="F1896" s="384" t="s">
        <v>719</v>
      </c>
      <c r="G1896" s="263">
        <v>-111.3</v>
      </c>
      <c r="H1896" s="263">
        <v>336.44670000000002</v>
      </c>
      <c r="I1896" s="263">
        <v>3217.9</v>
      </c>
    </row>
    <row r="1897" spans="1:9">
      <c r="A1897" s="382" t="s">
        <v>1078</v>
      </c>
      <c r="B1897" s="383">
        <v>2019</v>
      </c>
      <c r="C1897" s="384" t="s">
        <v>551</v>
      </c>
      <c r="D1897" s="384" t="s">
        <v>521</v>
      </c>
      <c r="E1897" s="384" t="s">
        <v>581</v>
      </c>
      <c r="F1897" s="384" t="s">
        <v>719</v>
      </c>
      <c r="G1897" s="263">
        <v>-203.6</v>
      </c>
      <c r="H1897" s="263">
        <v>-113.461</v>
      </c>
      <c r="I1897" s="263">
        <v>3367.3</v>
      </c>
    </row>
    <row r="1898" spans="1:9">
      <c r="A1898" s="382" t="s">
        <v>1079</v>
      </c>
      <c r="B1898" s="383">
        <v>2009</v>
      </c>
      <c r="C1898" s="384" t="s">
        <v>1080</v>
      </c>
      <c r="D1898" s="384" t="s">
        <v>6</v>
      </c>
      <c r="E1898" s="384" t="s">
        <v>1038</v>
      </c>
      <c r="F1898" s="384" t="s">
        <v>712</v>
      </c>
      <c r="G1898" s="263">
        <v>1548</v>
      </c>
      <c r="H1898" s="263">
        <v>1791</v>
      </c>
      <c r="I1898" s="263">
        <v>29951</v>
      </c>
    </row>
    <row r="1899" spans="1:9">
      <c r="A1899" s="382" t="s">
        <v>1079</v>
      </c>
      <c r="B1899" s="383">
        <v>2010</v>
      </c>
      <c r="C1899" s="384" t="s">
        <v>1080</v>
      </c>
      <c r="D1899" s="384" t="s">
        <v>6</v>
      </c>
      <c r="E1899" s="384" t="s">
        <v>1038</v>
      </c>
      <c r="F1899" s="384" t="s">
        <v>712</v>
      </c>
      <c r="G1899" s="263">
        <v>2022</v>
      </c>
      <c r="H1899" s="263">
        <v>2292.4</v>
      </c>
      <c r="I1899" s="263">
        <v>32350</v>
      </c>
    </row>
    <row r="1900" spans="1:9">
      <c r="A1900" s="382" t="s">
        <v>1079</v>
      </c>
      <c r="B1900" s="383">
        <v>2011</v>
      </c>
      <c r="C1900" s="384" t="s">
        <v>1080</v>
      </c>
      <c r="D1900" s="384" t="s">
        <v>6</v>
      </c>
      <c r="E1900" s="384" t="s">
        <v>1038</v>
      </c>
      <c r="F1900" s="384" t="s">
        <v>712</v>
      </c>
      <c r="G1900" s="263">
        <v>2067</v>
      </c>
      <c r="H1900" s="263">
        <v>2340.9499999999998</v>
      </c>
      <c r="I1900" s="263">
        <v>36529</v>
      </c>
    </row>
    <row r="1901" spans="1:9">
      <c r="A1901" s="382" t="s">
        <v>1079</v>
      </c>
      <c r="B1901" s="383">
        <v>2012</v>
      </c>
      <c r="C1901" s="384" t="s">
        <v>1080</v>
      </c>
      <c r="D1901" s="384" t="s">
        <v>6</v>
      </c>
      <c r="E1901" s="384" t="s">
        <v>1038</v>
      </c>
      <c r="F1901" s="384" t="s">
        <v>712</v>
      </c>
      <c r="G1901" s="263">
        <v>2926</v>
      </c>
      <c r="H1901" s="263">
        <v>3213.95</v>
      </c>
      <c r="I1901" s="263">
        <v>37665</v>
      </c>
    </row>
    <row r="1902" spans="1:9">
      <c r="A1902" s="382" t="s">
        <v>1079</v>
      </c>
      <c r="B1902" s="383">
        <v>2013</v>
      </c>
      <c r="C1902" s="384" t="s">
        <v>1080</v>
      </c>
      <c r="D1902" s="384" t="s">
        <v>6</v>
      </c>
      <c r="E1902" s="384" t="s">
        <v>1038</v>
      </c>
      <c r="F1902" s="384" t="s">
        <v>712</v>
      </c>
      <c r="G1902" s="263">
        <v>3924</v>
      </c>
      <c r="H1902" s="263">
        <v>4227.95</v>
      </c>
      <c r="I1902" s="263">
        <v>39055</v>
      </c>
    </row>
    <row r="1903" spans="1:9">
      <c r="A1903" s="382" t="s">
        <v>1079</v>
      </c>
      <c r="B1903" s="383">
        <v>2014</v>
      </c>
      <c r="C1903" s="384" t="s">
        <v>1080</v>
      </c>
      <c r="D1903" s="384" t="s">
        <v>6</v>
      </c>
      <c r="E1903" s="384" t="s">
        <v>1038</v>
      </c>
      <c r="F1903" s="384" t="s">
        <v>712</v>
      </c>
      <c r="G1903" s="263">
        <v>4239</v>
      </c>
      <c r="H1903" s="263">
        <v>4585.45</v>
      </c>
      <c r="I1903" s="263">
        <v>40306</v>
      </c>
    </row>
    <row r="1904" spans="1:9">
      <c r="A1904" s="382" t="s">
        <v>1079</v>
      </c>
      <c r="B1904" s="383">
        <v>2015</v>
      </c>
      <c r="C1904" s="384" t="s">
        <v>1080</v>
      </c>
      <c r="D1904" s="384" t="s">
        <v>6</v>
      </c>
      <c r="E1904" s="384" t="s">
        <v>1038</v>
      </c>
      <c r="F1904" s="384" t="s">
        <v>712</v>
      </c>
      <c r="G1904" s="263">
        <v>4768</v>
      </c>
      <c r="H1904" s="263">
        <v>5123.55</v>
      </c>
      <c r="I1904" s="263">
        <v>38581</v>
      </c>
    </row>
    <row r="1905" spans="1:9">
      <c r="A1905" s="382" t="s">
        <v>1079</v>
      </c>
      <c r="B1905" s="383">
        <v>2016</v>
      </c>
      <c r="C1905" s="384" t="s">
        <v>1080</v>
      </c>
      <c r="D1905" s="384" t="s">
        <v>6</v>
      </c>
      <c r="E1905" s="384" t="s">
        <v>1038</v>
      </c>
      <c r="F1905" s="384" t="s">
        <v>712</v>
      </c>
      <c r="G1905" s="263">
        <v>4812</v>
      </c>
      <c r="H1905" s="263">
        <v>5291.05</v>
      </c>
      <c r="I1905" s="263">
        <v>39302</v>
      </c>
    </row>
    <row r="1906" spans="1:9">
      <c r="A1906" s="382" t="s">
        <v>1079</v>
      </c>
      <c r="B1906" s="383">
        <v>2017</v>
      </c>
      <c r="C1906" s="384" t="s">
        <v>1080</v>
      </c>
      <c r="D1906" s="384" t="s">
        <v>6</v>
      </c>
      <c r="E1906" s="384" t="s">
        <v>1038</v>
      </c>
      <c r="F1906" s="384" t="s">
        <v>712</v>
      </c>
      <c r="G1906" s="263">
        <v>1545</v>
      </c>
      <c r="H1906" s="263">
        <v>6171.5</v>
      </c>
      <c r="I1906" s="263">
        <v>40534</v>
      </c>
    </row>
    <row r="1907" spans="1:9">
      <c r="A1907" s="382" t="s">
        <v>1079</v>
      </c>
      <c r="B1907" s="383">
        <v>2018</v>
      </c>
      <c r="C1907" s="384" t="s">
        <v>1080</v>
      </c>
      <c r="D1907" s="384" t="s">
        <v>6</v>
      </c>
      <c r="E1907" s="384" t="s">
        <v>1038</v>
      </c>
      <c r="F1907" s="384" t="s">
        <v>712</v>
      </c>
      <c r="G1907" s="263">
        <v>6765</v>
      </c>
      <c r="H1907" s="263">
        <v>6926.51</v>
      </c>
      <c r="I1907" s="263">
        <v>41802</v>
      </c>
    </row>
    <row r="1908" spans="1:9">
      <c r="A1908" s="382" t="s">
        <v>1081</v>
      </c>
      <c r="B1908" s="383">
        <v>2009</v>
      </c>
      <c r="C1908" s="384" t="s">
        <v>1082</v>
      </c>
      <c r="D1908" s="384" t="s">
        <v>545</v>
      </c>
      <c r="E1908" s="384" t="s">
        <v>592</v>
      </c>
      <c r="F1908" s="384" t="s">
        <v>712</v>
      </c>
      <c r="G1908" s="263">
        <v>353.54500000000002</v>
      </c>
      <c r="H1908" s="263">
        <v>376.98439999999999</v>
      </c>
      <c r="I1908" s="263">
        <v>1843.74</v>
      </c>
    </row>
    <row r="1909" spans="1:9">
      <c r="A1909" s="382" t="s">
        <v>1081</v>
      </c>
      <c r="B1909" s="383">
        <v>2010</v>
      </c>
      <c r="C1909" s="384" t="s">
        <v>1082</v>
      </c>
      <c r="D1909" s="384" t="s">
        <v>545</v>
      </c>
      <c r="E1909" s="384" t="s">
        <v>592</v>
      </c>
      <c r="F1909" s="384" t="s">
        <v>712</v>
      </c>
      <c r="G1909" s="263">
        <v>156.31200000000001</v>
      </c>
      <c r="H1909" s="263">
        <v>282.83620000000002</v>
      </c>
      <c r="I1909" s="263">
        <v>1875.162</v>
      </c>
    </row>
    <row r="1910" spans="1:9">
      <c r="A1910" s="382" t="s">
        <v>1081</v>
      </c>
      <c r="B1910" s="383">
        <v>2011</v>
      </c>
      <c r="C1910" s="384" t="s">
        <v>1082</v>
      </c>
      <c r="D1910" s="384" t="s">
        <v>545</v>
      </c>
      <c r="E1910" s="384" t="s">
        <v>592</v>
      </c>
      <c r="F1910" s="384" t="s">
        <v>712</v>
      </c>
      <c r="G1910" s="263">
        <v>434.18599999999998</v>
      </c>
      <c r="H1910" s="263">
        <v>427.44060000000002</v>
      </c>
      <c r="I1910" s="263">
        <v>2543.8939999999998</v>
      </c>
    </row>
    <row r="1911" spans="1:9">
      <c r="A1911" s="382" t="s">
        <v>1081</v>
      </c>
      <c r="B1911" s="383">
        <v>2012</v>
      </c>
      <c r="C1911" s="384" t="s">
        <v>1082</v>
      </c>
      <c r="D1911" s="384" t="s">
        <v>545</v>
      </c>
      <c r="E1911" s="384" t="s">
        <v>592</v>
      </c>
      <c r="F1911" s="384" t="s">
        <v>712</v>
      </c>
      <c r="G1911" s="263">
        <v>581.04499999999996</v>
      </c>
      <c r="H1911" s="263">
        <v>561.30899999999997</v>
      </c>
      <c r="I1911" s="263">
        <v>3151.8020000000001</v>
      </c>
    </row>
    <row r="1912" spans="1:9">
      <c r="A1912" s="382" t="s">
        <v>1081</v>
      </c>
      <c r="B1912" s="383">
        <v>2013</v>
      </c>
      <c r="C1912" s="384" t="s">
        <v>1082</v>
      </c>
      <c r="D1912" s="384" t="s">
        <v>545</v>
      </c>
      <c r="E1912" s="384" t="s">
        <v>592</v>
      </c>
      <c r="F1912" s="384" t="s">
        <v>712</v>
      </c>
      <c r="G1912" s="263">
        <v>732.79700000000003</v>
      </c>
      <c r="H1912" s="263">
        <v>607.51099999999997</v>
      </c>
      <c r="I1912" s="263">
        <v>3387.614</v>
      </c>
    </row>
    <row r="1913" spans="1:9">
      <c r="A1913" s="382" t="s">
        <v>1081</v>
      </c>
      <c r="B1913" s="383">
        <v>2014</v>
      </c>
      <c r="C1913" s="384" t="s">
        <v>1082</v>
      </c>
      <c r="D1913" s="384" t="s">
        <v>545</v>
      </c>
      <c r="E1913" s="384" t="s">
        <v>592</v>
      </c>
      <c r="F1913" s="384" t="s">
        <v>712</v>
      </c>
      <c r="G1913" s="263">
        <v>702.43100000000004</v>
      </c>
      <c r="H1913" s="263">
        <v>677.85770000000002</v>
      </c>
      <c r="I1913" s="263">
        <v>3715.9679999999998</v>
      </c>
    </row>
    <row r="1914" spans="1:9">
      <c r="A1914" s="382" t="s">
        <v>1081</v>
      </c>
      <c r="B1914" s="383">
        <v>2015</v>
      </c>
      <c r="C1914" s="384" t="s">
        <v>1082</v>
      </c>
      <c r="D1914" s="384" t="s">
        <v>545</v>
      </c>
      <c r="E1914" s="384" t="s">
        <v>592</v>
      </c>
      <c r="F1914" s="384" t="s">
        <v>712</v>
      </c>
      <c r="G1914" s="263">
        <v>418.26400000000001</v>
      </c>
      <c r="H1914" s="263">
        <v>322.02460000000002</v>
      </c>
      <c r="I1914" s="263">
        <v>3161.7020000000002</v>
      </c>
    </row>
    <row r="1915" spans="1:9">
      <c r="A1915" s="382" t="s">
        <v>1081</v>
      </c>
      <c r="B1915" s="383">
        <v>2016</v>
      </c>
      <c r="C1915" s="384" t="s">
        <v>1082</v>
      </c>
      <c r="D1915" s="384" t="s">
        <v>545</v>
      </c>
      <c r="E1915" s="384" t="s">
        <v>592</v>
      </c>
      <c r="F1915" s="384" t="s">
        <v>712</v>
      </c>
      <c r="G1915" s="263">
        <v>-58.686</v>
      </c>
      <c r="H1915" s="263">
        <v>-40.325099999999999</v>
      </c>
      <c r="I1915" s="263">
        <v>1624.232</v>
      </c>
    </row>
    <row r="1916" spans="1:9">
      <c r="A1916" s="382" t="s">
        <v>1081</v>
      </c>
      <c r="B1916" s="383">
        <v>2017</v>
      </c>
      <c r="C1916" s="384" t="s">
        <v>1082</v>
      </c>
      <c r="D1916" s="384" t="s">
        <v>545</v>
      </c>
      <c r="E1916" s="384" t="s">
        <v>592</v>
      </c>
      <c r="F1916" s="384" t="s">
        <v>712</v>
      </c>
      <c r="G1916" s="263">
        <v>-130.023</v>
      </c>
      <c r="H1916" s="263">
        <v>-143.08150000000001</v>
      </c>
      <c r="I1916" s="263">
        <v>1804.741</v>
      </c>
    </row>
    <row r="1917" spans="1:9">
      <c r="A1917" s="382" t="s">
        <v>1081</v>
      </c>
      <c r="B1917" s="383">
        <v>2018</v>
      </c>
      <c r="C1917" s="384" t="s">
        <v>1082</v>
      </c>
      <c r="D1917" s="384" t="s">
        <v>545</v>
      </c>
      <c r="E1917" s="384" t="s">
        <v>592</v>
      </c>
      <c r="F1917" s="384" t="s">
        <v>712</v>
      </c>
      <c r="G1917" s="263">
        <v>487.01799999999997</v>
      </c>
      <c r="H1917" s="263">
        <v>23.709499999999998</v>
      </c>
      <c r="I1917" s="263">
        <v>2487.268</v>
      </c>
    </row>
    <row r="1918" spans="1:9">
      <c r="A1918" s="382" t="s">
        <v>1081</v>
      </c>
      <c r="B1918" s="383">
        <v>2019</v>
      </c>
      <c r="C1918" s="384" t="s">
        <v>1082</v>
      </c>
      <c r="D1918" s="384" t="s">
        <v>545</v>
      </c>
      <c r="E1918" s="384" t="s">
        <v>592</v>
      </c>
      <c r="F1918" s="384" t="s">
        <v>712</v>
      </c>
      <c r="G1918" s="263">
        <v>-30.553999999999998</v>
      </c>
      <c r="H1918" s="263">
        <v>217.0677</v>
      </c>
      <c r="I1918" s="263">
        <v>2798.49</v>
      </c>
    </row>
    <row r="1919" spans="1:9">
      <c r="A1919" s="382" t="s">
        <v>1083</v>
      </c>
      <c r="B1919" s="383">
        <v>2009</v>
      </c>
      <c r="C1919" s="384" t="s">
        <v>1084</v>
      </c>
      <c r="D1919" s="384" t="s">
        <v>517</v>
      </c>
      <c r="E1919" s="384" t="s">
        <v>579</v>
      </c>
      <c r="F1919" s="384" t="s">
        <v>712</v>
      </c>
      <c r="G1919" s="263"/>
      <c r="H1919" s="263"/>
      <c r="I1919" s="263"/>
    </row>
    <row r="1920" spans="1:9">
      <c r="A1920" s="382" t="s">
        <v>1083</v>
      </c>
      <c r="B1920" s="383">
        <v>2010</v>
      </c>
      <c r="C1920" s="384" t="s">
        <v>1084</v>
      </c>
      <c r="D1920" s="384" t="s">
        <v>517</v>
      </c>
      <c r="E1920" s="384" t="s">
        <v>579</v>
      </c>
      <c r="F1920" s="384" t="s">
        <v>712</v>
      </c>
      <c r="G1920" s="263">
        <v>3887</v>
      </c>
      <c r="H1920" s="263">
        <v>3887</v>
      </c>
      <c r="I1920" s="263">
        <v>59481</v>
      </c>
    </row>
    <row r="1921" spans="1:9">
      <c r="A1921" s="382" t="s">
        <v>1083</v>
      </c>
      <c r="B1921" s="383">
        <v>2011</v>
      </c>
      <c r="C1921" s="384" t="s">
        <v>1084</v>
      </c>
      <c r="D1921" s="384" t="s">
        <v>517</v>
      </c>
      <c r="E1921" s="384" t="s">
        <v>579</v>
      </c>
      <c r="F1921" s="384" t="s">
        <v>712</v>
      </c>
      <c r="G1921" s="263">
        <v>4119</v>
      </c>
      <c r="H1921" s="263">
        <v>4119</v>
      </c>
      <c r="I1921" s="263">
        <v>62512</v>
      </c>
    </row>
    <row r="1922" spans="1:9">
      <c r="A1922" s="382" t="s">
        <v>1083</v>
      </c>
      <c r="B1922" s="383">
        <v>2012</v>
      </c>
      <c r="C1922" s="384" t="s">
        <v>1084</v>
      </c>
      <c r="D1922" s="384" t="s">
        <v>517</v>
      </c>
      <c r="E1922" s="384" t="s">
        <v>579</v>
      </c>
      <c r="F1922" s="384" t="s">
        <v>712</v>
      </c>
      <c r="G1922" s="263">
        <v>-14761</v>
      </c>
      <c r="H1922" s="263">
        <v>128.35</v>
      </c>
      <c r="I1922" s="263">
        <v>61042</v>
      </c>
    </row>
    <row r="1923" spans="1:9">
      <c r="A1923" s="382" t="s">
        <v>1083</v>
      </c>
      <c r="B1923" s="383">
        <v>2013</v>
      </c>
      <c r="C1923" s="384" t="s">
        <v>1084</v>
      </c>
      <c r="D1923" s="384" t="s">
        <v>517</v>
      </c>
      <c r="E1923" s="384" t="s">
        <v>579</v>
      </c>
      <c r="F1923" s="384" t="s">
        <v>712</v>
      </c>
      <c r="G1923" s="263">
        <v>2051</v>
      </c>
      <c r="H1923" s="263">
        <v>2703.6</v>
      </c>
      <c r="I1923" s="263">
        <v>57371</v>
      </c>
    </row>
    <row r="1924" spans="1:9">
      <c r="A1924" s="382" t="s">
        <v>1083</v>
      </c>
      <c r="B1924" s="383">
        <v>2014</v>
      </c>
      <c r="C1924" s="384" t="s">
        <v>1084</v>
      </c>
      <c r="D1924" s="384" t="s">
        <v>517</v>
      </c>
      <c r="E1924" s="384" t="s">
        <v>579</v>
      </c>
      <c r="F1924" s="384" t="s">
        <v>712</v>
      </c>
      <c r="G1924" s="263">
        <v>1648</v>
      </c>
      <c r="H1924" s="263">
        <v>2611.3000000000002</v>
      </c>
      <c r="I1924" s="263">
        <v>55123</v>
      </c>
    </row>
    <row r="1925" spans="1:9">
      <c r="A1925" s="382" t="s">
        <v>1083</v>
      </c>
      <c r="B1925" s="383">
        <v>2015</v>
      </c>
      <c r="C1925" s="384" t="s">
        <v>1084</v>
      </c>
      <c r="D1925" s="384" t="s">
        <v>517</v>
      </c>
      <c r="E1925" s="384" t="s">
        <v>579</v>
      </c>
      <c r="F1925" s="384" t="s">
        <v>712</v>
      </c>
      <c r="G1925" s="263">
        <v>2461</v>
      </c>
      <c r="H1925" s="263">
        <v>4187</v>
      </c>
      <c r="I1925" s="263">
        <v>52107</v>
      </c>
    </row>
    <row r="1926" spans="1:9">
      <c r="A1926" s="382" t="s">
        <v>1083</v>
      </c>
      <c r="B1926" s="383">
        <v>2016</v>
      </c>
      <c r="C1926" s="384" t="s">
        <v>1084</v>
      </c>
      <c r="D1926" s="384" t="s">
        <v>517</v>
      </c>
      <c r="E1926" s="384" t="s">
        <v>579</v>
      </c>
      <c r="F1926" s="384" t="s">
        <v>712</v>
      </c>
      <c r="G1926" s="263">
        <v>3161</v>
      </c>
      <c r="H1926" s="263">
        <v>1669</v>
      </c>
      <c r="I1926" s="263">
        <v>30280</v>
      </c>
    </row>
    <row r="1927" spans="1:9">
      <c r="A1927" s="382" t="s">
        <v>1083</v>
      </c>
      <c r="B1927" s="383">
        <v>2017</v>
      </c>
      <c r="C1927" s="384" t="s">
        <v>1084</v>
      </c>
      <c r="D1927" s="384" t="s">
        <v>517</v>
      </c>
      <c r="E1927" s="384" t="s">
        <v>579</v>
      </c>
      <c r="F1927" s="384" t="s">
        <v>712</v>
      </c>
      <c r="G1927" s="263">
        <v>344</v>
      </c>
      <c r="H1927" s="263">
        <v>1263</v>
      </c>
      <c r="I1927" s="263">
        <v>28871</v>
      </c>
    </row>
    <row r="1928" spans="1:9">
      <c r="A1928" s="382" t="s">
        <v>1083</v>
      </c>
      <c r="B1928" s="383">
        <v>2018</v>
      </c>
      <c r="C1928" s="384" t="s">
        <v>1084</v>
      </c>
      <c r="D1928" s="384" t="s">
        <v>517</v>
      </c>
      <c r="E1928" s="384" t="s">
        <v>579</v>
      </c>
      <c r="F1928" s="384" t="s">
        <v>712</v>
      </c>
      <c r="G1928" s="263">
        <v>1908</v>
      </c>
      <c r="H1928" s="263">
        <v>1954</v>
      </c>
      <c r="I1928" s="263">
        <v>30852</v>
      </c>
    </row>
    <row r="1929" spans="1:9">
      <c r="A1929" s="382" t="s">
        <v>1083</v>
      </c>
      <c r="B1929" s="383">
        <v>2019</v>
      </c>
      <c r="C1929" s="384" t="s">
        <v>1084</v>
      </c>
      <c r="D1929" s="384" t="s">
        <v>517</v>
      </c>
      <c r="E1929" s="384" t="s">
        <v>579</v>
      </c>
      <c r="F1929" s="384" t="s">
        <v>712</v>
      </c>
      <c r="G1929" s="263">
        <v>1049</v>
      </c>
      <c r="H1929" s="263">
        <v>1876.7527</v>
      </c>
      <c r="I1929" s="263">
        <v>29135</v>
      </c>
    </row>
    <row r="1930" spans="1:9">
      <c r="A1930" s="382" t="s">
        <v>1085</v>
      </c>
      <c r="B1930" s="383">
        <v>2009</v>
      </c>
      <c r="C1930" s="384" t="s">
        <v>1086</v>
      </c>
      <c r="D1930" s="384" t="s">
        <v>517</v>
      </c>
      <c r="E1930" s="384" t="s">
        <v>579</v>
      </c>
      <c r="F1930" s="384" t="s">
        <v>712</v>
      </c>
      <c r="G1930" s="263">
        <v>7660</v>
      </c>
      <c r="H1930" s="263">
        <v>7554.3438999999998</v>
      </c>
      <c r="I1930" s="263">
        <v>114552</v>
      </c>
    </row>
    <row r="1931" spans="1:9">
      <c r="A1931" s="382" t="s">
        <v>1085</v>
      </c>
      <c r="B1931" s="383">
        <v>2010</v>
      </c>
      <c r="C1931" s="384" t="s">
        <v>1086</v>
      </c>
      <c r="D1931" s="384" t="s">
        <v>517</v>
      </c>
      <c r="E1931" s="384" t="s">
        <v>579</v>
      </c>
      <c r="F1931" s="384" t="s">
        <v>712</v>
      </c>
      <c r="G1931" s="263">
        <v>8761</v>
      </c>
      <c r="H1931" s="263">
        <v>8980.5648999999994</v>
      </c>
      <c r="I1931" s="263">
        <v>126033</v>
      </c>
    </row>
    <row r="1932" spans="1:9">
      <c r="A1932" s="382" t="s">
        <v>1085</v>
      </c>
      <c r="B1932" s="383">
        <v>2011</v>
      </c>
      <c r="C1932" s="384" t="s">
        <v>1086</v>
      </c>
      <c r="D1932" s="384" t="s">
        <v>517</v>
      </c>
      <c r="E1932" s="384" t="s">
        <v>579</v>
      </c>
      <c r="F1932" s="384" t="s">
        <v>712</v>
      </c>
      <c r="G1932" s="263">
        <v>7074</v>
      </c>
      <c r="H1932" s="263">
        <v>8194.2512000000006</v>
      </c>
      <c r="I1932" s="263">
        <v>127245</v>
      </c>
    </row>
    <row r="1933" spans="1:9">
      <c r="A1933" s="382" t="s">
        <v>1085</v>
      </c>
      <c r="B1933" s="383">
        <v>2012</v>
      </c>
      <c r="C1933" s="384" t="s">
        <v>1086</v>
      </c>
      <c r="D1933" s="384" t="s">
        <v>517</v>
      </c>
      <c r="E1933" s="384" t="s">
        <v>579</v>
      </c>
      <c r="F1933" s="384" t="s">
        <v>712</v>
      </c>
      <c r="G1933" s="263">
        <v>-12650</v>
      </c>
      <c r="H1933" s="263">
        <v>5072.8957</v>
      </c>
      <c r="I1933" s="263">
        <v>120357</v>
      </c>
    </row>
    <row r="1934" spans="1:9">
      <c r="A1934" s="382" t="s">
        <v>1085</v>
      </c>
      <c r="B1934" s="383">
        <v>2013</v>
      </c>
      <c r="C1934" s="384" t="s">
        <v>1086</v>
      </c>
      <c r="D1934" s="384" t="s">
        <v>517</v>
      </c>
      <c r="E1934" s="384" t="s">
        <v>579</v>
      </c>
      <c r="F1934" s="384" t="s">
        <v>712</v>
      </c>
      <c r="G1934" s="263">
        <v>5113</v>
      </c>
      <c r="H1934" s="263">
        <v>5887.3815999999997</v>
      </c>
      <c r="I1934" s="263">
        <v>112298</v>
      </c>
    </row>
    <row r="1935" spans="1:9">
      <c r="A1935" s="382" t="s">
        <v>1085</v>
      </c>
      <c r="B1935" s="383">
        <v>2014</v>
      </c>
      <c r="C1935" s="384" t="s">
        <v>1086</v>
      </c>
      <c r="D1935" s="384" t="s">
        <v>517</v>
      </c>
      <c r="E1935" s="384" t="s">
        <v>579</v>
      </c>
      <c r="F1935" s="384" t="s">
        <v>712</v>
      </c>
      <c r="G1935" s="263">
        <v>5013</v>
      </c>
      <c r="H1935" s="263">
        <v>4245.3536000000004</v>
      </c>
      <c r="I1935" s="263">
        <v>56651</v>
      </c>
    </row>
    <row r="1936" spans="1:9">
      <c r="A1936" s="382" t="s">
        <v>1085</v>
      </c>
      <c r="B1936" s="383">
        <v>2015</v>
      </c>
      <c r="C1936" s="384" t="s">
        <v>1086</v>
      </c>
      <c r="D1936" s="384" t="s">
        <v>517</v>
      </c>
      <c r="E1936" s="384" t="s">
        <v>579</v>
      </c>
      <c r="F1936" s="384" t="s">
        <v>712</v>
      </c>
      <c r="G1936" s="263">
        <v>4554</v>
      </c>
      <c r="H1936" s="263">
        <v>3404.4</v>
      </c>
      <c r="I1936" s="263">
        <v>51463</v>
      </c>
    </row>
    <row r="1937" spans="1:9">
      <c r="A1937" s="382" t="s">
        <v>1085</v>
      </c>
      <c r="B1937" s="383">
        <v>2016</v>
      </c>
      <c r="C1937" s="384" t="s">
        <v>1086</v>
      </c>
      <c r="D1937" s="384" t="s">
        <v>517</v>
      </c>
      <c r="E1937" s="384" t="s">
        <v>579</v>
      </c>
      <c r="F1937" s="384" t="s">
        <v>712</v>
      </c>
      <c r="G1937" s="263">
        <v>2496</v>
      </c>
      <c r="H1937" s="263">
        <v>2582.0100000000002</v>
      </c>
      <c r="I1937" s="263">
        <v>48238</v>
      </c>
    </row>
    <row r="1938" spans="1:9">
      <c r="A1938" s="382" t="s">
        <v>1085</v>
      </c>
      <c r="B1938" s="383">
        <v>2017</v>
      </c>
      <c r="C1938" s="384" t="s">
        <v>1086</v>
      </c>
      <c r="D1938" s="384" t="s">
        <v>517</v>
      </c>
      <c r="E1938" s="384" t="s">
        <v>579</v>
      </c>
      <c r="F1938" s="384" t="s">
        <v>712</v>
      </c>
      <c r="G1938" s="263">
        <v>2526</v>
      </c>
      <c r="H1938" s="263">
        <v>2776.8</v>
      </c>
      <c r="I1938" s="263">
        <v>52056</v>
      </c>
    </row>
    <row r="1939" spans="1:9">
      <c r="A1939" s="382" t="s">
        <v>1085</v>
      </c>
      <c r="B1939" s="383">
        <v>2018</v>
      </c>
      <c r="C1939" s="384" t="s">
        <v>1086</v>
      </c>
      <c r="D1939" s="384" t="s">
        <v>517</v>
      </c>
      <c r="E1939" s="384" t="s">
        <v>579</v>
      </c>
      <c r="F1939" s="384" t="s">
        <v>712</v>
      </c>
      <c r="G1939" s="263">
        <v>5327</v>
      </c>
      <c r="H1939" s="263">
        <v>5522.5084999999999</v>
      </c>
      <c r="I1939" s="263">
        <v>58472</v>
      </c>
    </row>
    <row r="1940" spans="1:9">
      <c r="A1940" s="382" t="s">
        <v>1085</v>
      </c>
      <c r="B1940" s="383">
        <v>2019</v>
      </c>
      <c r="C1940" s="384" t="s">
        <v>1086</v>
      </c>
      <c r="D1940" s="384" t="s">
        <v>517</v>
      </c>
      <c r="E1940" s="384" t="s">
        <v>579</v>
      </c>
      <c r="F1940" s="384" t="s">
        <v>712</v>
      </c>
      <c r="G1940" s="263">
        <v>3152</v>
      </c>
      <c r="H1940" s="263">
        <v>3415.74</v>
      </c>
      <c r="I1940" s="263">
        <v>58756</v>
      </c>
    </row>
    <row r="1941" spans="1:9">
      <c r="A1941" s="382" t="s">
        <v>1087</v>
      </c>
      <c r="B1941" s="383">
        <v>2009</v>
      </c>
      <c r="C1941" s="384" t="s">
        <v>1088</v>
      </c>
      <c r="D1941" s="384" t="s">
        <v>524</v>
      </c>
      <c r="E1941" s="384" t="s">
        <v>1089</v>
      </c>
      <c r="F1941" s="384" t="s">
        <v>712</v>
      </c>
      <c r="G1941" s="263">
        <v>485.673</v>
      </c>
      <c r="H1941" s="263">
        <v>517.6662</v>
      </c>
      <c r="I1941" s="263">
        <v>4083.5770000000002</v>
      </c>
    </row>
    <row r="1942" spans="1:9">
      <c r="A1942" s="382" t="s">
        <v>1087</v>
      </c>
      <c r="B1942" s="383">
        <v>2010</v>
      </c>
      <c r="C1942" s="384" t="s">
        <v>1088</v>
      </c>
      <c r="D1942" s="384" t="s">
        <v>524</v>
      </c>
      <c r="E1942" s="384" t="s">
        <v>1089</v>
      </c>
      <c r="F1942" s="384" t="s">
        <v>712</v>
      </c>
      <c r="G1942" s="263">
        <v>479.24200000000002</v>
      </c>
      <c r="H1942" s="263">
        <v>462.86709999999999</v>
      </c>
      <c r="I1942" s="263">
        <v>3014.835</v>
      </c>
    </row>
    <row r="1943" spans="1:9">
      <c r="A1943" s="382" t="s">
        <v>1087</v>
      </c>
      <c r="B1943" s="383">
        <v>2011</v>
      </c>
      <c r="C1943" s="384" t="s">
        <v>1088</v>
      </c>
      <c r="D1943" s="384" t="s">
        <v>524</v>
      </c>
      <c r="E1943" s="384" t="s">
        <v>1089</v>
      </c>
      <c r="F1943" s="384" t="s">
        <v>712</v>
      </c>
      <c r="G1943" s="263">
        <v>406.11</v>
      </c>
      <c r="H1943" s="263">
        <v>418.03809999999999</v>
      </c>
      <c r="I1943" s="263">
        <v>2944.98</v>
      </c>
    </row>
    <row r="1944" spans="1:9">
      <c r="A1944" s="382" t="s">
        <v>1087</v>
      </c>
      <c r="B1944" s="383">
        <v>2012</v>
      </c>
      <c r="C1944" s="384" t="s">
        <v>1088</v>
      </c>
      <c r="D1944" s="384" t="s">
        <v>524</v>
      </c>
      <c r="E1944" s="384" t="s">
        <v>1089</v>
      </c>
      <c r="F1944" s="384" t="s">
        <v>712</v>
      </c>
      <c r="G1944" s="263">
        <v>265.93200000000002</v>
      </c>
      <c r="H1944" s="263">
        <v>387.5</v>
      </c>
      <c r="I1944" s="263">
        <v>2893.7710000000002</v>
      </c>
    </row>
    <row r="1945" spans="1:9">
      <c r="A1945" s="382" t="s">
        <v>1087</v>
      </c>
      <c r="B1945" s="383">
        <v>2013</v>
      </c>
      <c r="C1945" s="384" t="s">
        <v>1088</v>
      </c>
      <c r="D1945" s="384" t="s">
        <v>524</v>
      </c>
      <c r="E1945" s="384" t="s">
        <v>1089</v>
      </c>
      <c r="F1945" s="384" t="s">
        <v>712</v>
      </c>
      <c r="G1945" s="263">
        <v>433.94799999999998</v>
      </c>
      <c r="H1945" s="263">
        <v>433.23579999999998</v>
      </c>
      <c r="I1945" s="263">
        <v>2905.9430000000002</v>
      </c>
    </row>
    <row r="1946" spans="1:9">
      <c r="A1946" s="382" t="s">
        <v>1087</v>
      </c>
      <c r="B1946" s="383">
        <v>2014</v>
      </c>
      <c r="C1946" s="384" t="s">
        <v>1088</v>
      </c>
      <c r="D1946" s="384" t="s">
        <v>524</v>
      </c>
      <c r="E1946" s="384" t="s">
        <v>1089</v>
      </c>
      <c r="F1946" s="384" t="s">
        <v>712</v>
      </c>
      <c r="G1946" s="263">
        <v>475.15699999999998</v>
      </c>
      <c r="H1946" s="263">
        <v>493.69130000000001</v>
      </c>
      <c r="I1946" s="263">
        <v>3024.2950000000001</v>
      </c>
    </row>
    <row r="1947" spans="1:9">
      <c r="A1947" s="382" t="s">
        <v>1087</v>
      </c>
      <c r="B1947" s="383">
        <v>2015</v>
      </c>
      <c r="C1947" s="384" t="s">
        <v>1088</v>
      </c>
      <c r="D1947" s="384" t="s">
        <v>524</v>
      </c>
      <c r="E1947" s="384" t="s">
        <v>1089</v>
      </c>
      <c r="F1947" s="384" t="s">
        <v>712</v>
      </c>
      <c r="G1947" s="263">
        <v>473.66300000000001</v>
      </c>
      <c r="H1947" s="263">
        <v>488.10480000000001</v>
      </c>
      <c r="I1947" s="263">
        <v>3078.6579999999999</v>
      </c>
    </row>
    <row r="1948" spans="1:9">
      <c r="A1948" s="382" t="s">
        <v>1087</v>
      </c>
      <c r="B1948" s="383">
        <v>2016</v>
      </c>
      <c r="C1948" s="384" t="s">
        <v>1088</v>
      </c>
      <c r="D1948" s="384" t="s">
        <v>524</v>
      </c>
      <c r="E1948" s="384" t="s">
        <v>1089</v>
      </c>
      <c r="F1948" s="384" t="s">
        <v>712</v>
      </c>
      <c r="G1948" s="263">
        <v>374.267</v>
      </c>
      <c r="H1948" s="263">
        <v>385.178</v>
      </c>
      <c r="I1948" s="263">
        <v>3038.1529999999998</v>
      </c>
    </row>
    <row r="1949" spans="1:9">
      <c r="A1949" s="382" t="s">
        <v>1087</v>
      </c>
      <c r="B1949" s="383">
        <v>2017</v>
      </c>
      <c r="C1949" s="384" t="s">
        <v>1088</v>
      </c>
      <c r="D1949" s="384" t="s">
        <v>524</v>
      </c>
      <c r="E1949" s="384" t="s">
        <v>1089</v>
      </c>
      <c r="F1949" s="384" t="s">
        <v>712</v>
      </c>
      <c r="G1949" s="263">
        <v>408.94499999999999</v>
      </c>
      <c r="H1949" s="263">
        <v>420.91699999999997</v>
      </c>
      <c r="I1949" s="263">
        <v>3036.3139999999999</v>
      </c>
    </row>
    <row r="1950" spans="1:9">
      <c r="A1950" s="382" t="s">
        <v>1087</v>
      </c>
      <c r="B1950" s="383">
        <v>2018</v>
      </c>
      <c r="C1950" s="384" t="s">
        <v>1088</v>
      </c>
      <c r="D1950" s="384" t="s">
        <v>524</v>
      </c>
      <c r="E1950" s="384" t="s">
        <v>1089</v>
      </c>
      <c r="F1950" s="384" t="s">
        <v>712</v>
      </c>
      <c r="G1950" s="263">
        <v>613.149</v>
      </c>
      <c r="H1950" s="263">
        <v>626.90899999999999</v>
      </c>
      <c r="I1950" s="263">
        <v>3159.931</v>
      </c>
    </row>
    <row r="1951" spans="1:9">
      <c r="A1951" s="382" t="s">
        <v>1087</v>
      </c>
      <c r="B1951" s="383">
        <v>2019</v>
      </c>
      <c r="C1951" s="384" t="s">
        <v>1088</v>
      </c>
      <c r="D1951" s="384" t="s">
        <v>524</v>
      </c>
      <c r="E1951" s="384" t="s">
        <v>1089</v>
      </c>
      <c r="F1951" s="384" t="s">
        <v>712</v>
      </c>
      <c r="G1951" s="263">
        <v>422.50900000000001</v>
      </c>
      <c r="H1951" s="263">
        <v>445.25599999999997</v>
      </c>
      <c r="I1951" s="263">
        <v>3094.8809999999999</v>
      </c>
    </row>
    <row r="1952" spans="1:9">
      <c r="A1952" s="382" t="s">
        <v>1090</v>
      </c>
      <c r="B1952" s="383">
        <v>2009</v>
      </c>
      <c r="C1952" s="384" t="s">
        <v>1091</v>
      </c>
      <c r="D1952" s="384" t="s">
        <v>736</v>
      </c>
      <c r="E1952" s="384" t="s">
        <v>737</v>
      </c>
      <c r="F1952" s="384" t="s">
        <v>712</v>
      </c>
      <c r="G1952" s="263">
        <v>342.81299999999999</v>
      </c>
      <c r="H1952" s="263">
        <v>330.53379999999999</v>
      </c>
      <c r="I1952" s="263">
        <v>6533.6710000000003</v>
      </c>
    </row>
    <row r="1953" spans="1:9">
      <c r="A1953" s="382" t="s">
        <v>1090</v>
      </c>
      <c r="B1953" s="383">
        <v>2010</v>
      </c>
      <c r="C1953" s="384" t="s">
        <v>1091</v>
      </c>
      <c r="D1953" s="384" t="s">
        <v>736</v>
      </c>
      <c r="E1953" s="384" t="s">
        <v>737</v>
      </c>
      <c r="F1953" s="384" t="s">
        <v>712</v>
      </c>
      <c r="G1953" s="263">
        <v>395.58699999999999</v>
      </c>
      <c r="H1953" s="263">
        <v>403.077</v>
      </c>
      <c r="I1953" s="263">
        <v>7220.7190000000001</v>
      </c>
    </row>
    <row r="1954" spans="1:9">
      <c r="A1954" s="382" t="s">
        <v>1090</v>
      </c>
      <c r="B1954" s="383">
        <v>2011</v>
      </c>
      <c r="C1954" s="384" t="s">
        <v>1091</v>
      </c>
      <c r="D1954" s="384" t="s">
        <v>736</v>
      </c>
      <c r="E1954" s="384" t="s">
        <v>737</v>
      </c>
      <c r="F1954" s="384" t="s">
        <v>712</v>
      </c>
      <c r="G1954" s="263">
        <v>474.19499999999999</v>
      </c>
      <c r="H1954" s="263">
        <v>473.09</v>
      </c>
      <c r="I1954" s="263">
        <v>7895.0889999999999</v>
      </c>
    </row>
    <row r="1955" spans="1:9">
      <c r="A1955" s="382" t="s">
        <v>1090</v>
      </c>
      <c r="B1955" s="383">
        <v>2012</v>
      </c>
      <c r="C1955" s="384" t="s">
        <v>1091</v>
      </c>
      <c r="D1955" s="384" t="s">
        <v>736</v>
      </c>
      <c r="E1955" s="384" t="s">
        <v>737</v>
      </c>
      <c r="F1955" s="384" t="s">
        <v>712</v>
      </c>
      <c r="G1955" s="263">
        <v>500.05</v>
      </c>
      <c r="H1955" s="263">
        <v>496.41</v>
      </c>
      <c r="I1955" s="263">
        <v>8230.67</v>
      </c>
    </row>
    <row r="1956" spans="1:9">
      <c r="A1956" s="382" t="s">
        <v>1090</v>
      </c>
      <c r="B1956" s="383">
        <v>2013</v>
      </c>
      <c r="C1956" s="384" t="s">
        <v>1091</v>
      </c>
      <c r="D1956" s="384" t="s">
        <v>736</v>
      </c>
      <c r="E1956" s="384" t="s">
        <v>737</v>
      </c>
      <c r="F1956" s="384" t="s">
        <v>712</v>
      </c>
      <c r="G1956" s="263">
        <v>526.21100000000001</v>
      </c>
      <c r="H1956" s="263">
        <v>528.096</v>
      </c>
      <c r="I1956" s="263">
        <v>8751.6540000000005</v>
      </c>
    </row>
    <row r="1957" spans="1:9">
      <c r="A1957" s="382" t="s">
        <v>1090</v>
      </c>
      <c r="B1957" s="383">
        <v>2014</v>
      </c>
      <c r="C1957" s="384" t="s">
        <v>1091</v>
      </c>
      <c r="D1957" s="384" t="s">
        <v>736</v>
      </c>
      <c r="E1957" s="384" t="s">
        <v>737</v>
      </c>
      <c r="F1957" s="384" t="s">
        <v>712</v>
      </c>
      <c r="G1957" s="263">
        <v>602.67700000000002</v>
      </c>
      <c r="H1957" s="263">
        <v>602.82839999999999</v>
      </c>
      <c r="I1957" s="263">
        <v>9316.2559999999994</v>
      </c>
    </row>
    <row r="1958" spans="1:9">
      <c r="A1958" s="382" t="s">
        <v>1090</v>
      </c>
      <c r="B1958" s="383">
        <v>2015</v>
      </c>
      <c r="C1958" s="384" t="s">
        <v>1091</v>
      </c>
      <c r="D1958" s="384" t="s">
        <v>736</v>
      </c>
      <c r="E1958" s="384" t="s">
        <v>737</v>
      </c>
      <c r="F1958" s="384" t="s">
        <v>712</v>
      </c>
      <c r="G1958" s="263">
        <v>686.08799999999997</v>
      </c>
      <c r="H1958" s="263">
        <v>709.40599999999995</v>
      </c>
      <c r="I1958" s="263">
        <v>9263.8629999999994</v>
      </c>
    </row>
    <row r="1959" spans="1:9">
      <c r="A1959" s="382" t="s">
        <v>1090</v>
      </c>
      <c r="B1959" s="383">
        <v>2016</v>
      </c>
      <c r="C1959" s="384" t="s">
        <v>1091</v>
      </c>
      <c r="D1959" s="384" t="s">
        <v>736</v>
      </c>
      <c r="E1959" s="384" t="s">
        <v>737</v>
      </c>
      <c r="F1959" s="384" t="s">
        <v>712</v>
      </c>
      <c r="G1959" s="263">
        <v>890.05200000000002</v>
      </c>
      <c r="H1959" s="263">
        <v>875.40499999999997</v>
      </c>
      <c r="I1959" s="263">
        <v>9523.2240000000002</v>
      </c>
    </row>
    <row r="1960" spans="1:9">
      <c r="A1960" s="382" t="s">
        <v>1090</v>
      </c>
      <c r="B1960" s="383">
        <v>2017</v>
      </c>
      <c r="C1960" s="384" t="s">
        <v>1091</v>
      </c>
      <c r="D1960" s="384" t="s">
        <v>736</v>
      </c>
      <c r="E1960" s="384" t="s">
        <v>737</v>
      </c>
      <c r="F1960" s="384" t="s">
        <v>712</v>
      </c>
      <c r="G1960" s="263">
        <v>846.73500000000001</v>
      </c>
      <c r="H1960" s="263">
        <v>846.5127</v>
      </c>
      <c r="I1960" s="263">
        <v>9167.5190000000002</v>
      </c>
    </row>
    <row r="1961" spans="1:9">
      <c r="A1961" s="382" t="s">
        <v>1090</v>
      </c>
      <c r="B1961" s="383">
        <v>2018</v>
      </c>
      <c r="C1961" s="384" t="s">
        <v>1091</v>
      </c>
      <c r="D1961" s="384" t="s">
        <v>736</v>
      </c>
      <c r="E1961" s="384" t="s">
        <v>737</v>
      </c>
      <c r="F1961" s="384" t="s">
        <v>712</v>
      </c>
      <c r="G1961" s="263">
        <v>1012.14</v>
      </c>
      <c r="H1961" s="263">
        <v>1026.08</v>
      </c>
      <c r="I1961" s="263">
        <v>9545.7000000000007</v>
      </c>
    </row>
    <row r="1962" spans="1:9">
      <c r="A1962" s="382" t="s">
        <v>1090</v>
      </c>
      <c r="B1962" s="383">
        <v>2019</v>
      </c>
      <c r="C1962" s="384" t="s">
        <v>1091</v>
      </c>
      <c r="D1962" s="384" t="s">
        <v>736</v>
      </c>
      <c r="E1962" s="384" t="s">
        <v>737</v>
      </c>
      <c r="F1962" s="384" t="s">
        <v>712</v>
      </c>
      <c r="G1962" s="263">
        <v>978.80600000000004</v>
      </c>
      <c r="H1962" s="263">
        <v>974.37009999999998</v>
      </c>
      <c r="I1962" s="263">
        <v>9497.3169999999991</v>
      </c>
    </row>
    <row r="1963" spans="1:9">
      <c r="A1963" s="382" t="s">
        <v>1092</v>
      </c>
      <c r="B1963" s="383">
        <v>2009</v>
      </c>
      <c r="C1963" s="384" t="s">
        <v>1093</v>
      </c>
      <c r="D1963" s="384" t="s">
        <v>521</v>
      </c>
      <c r="E1963" s="384" t="s">
        <v>724</v>
      </c>
      <c r="F1963" s="384" t="s">
        <v>712</v>
      </c>
      <c r="G1963" s="263">
        <v>311.15300000000002</v>
      </c>
      <c r="H1963" s="263">
        <v>310.15800000000002</v>
      </c>
      <c r="I1963" s="263">
        <v>6538.3360000000002</v>
      </c>
    </row>
    <row r="1964" spans="1:9">
      <c r="A1964" s="382" t="s">
        <v>1092</v>
      </c>
      <c r="B1964" s="383">
        <v>2010</v>
      </c>
      <c r="C1964" s="384" t="s">
        <v>1093</v>
      </c>
      <c r="D1964" s="384" t="s">
        <v>521</v>
      </c>
      <c r="E1964" s="384" t="s">
        <v>724</v>
      </c>
      <c r="F1964" s="384" t="s">
        <v>712</v>
      </c>
      <c r="G1964" s="263">
        <v>325.78899999999999</v>
      </c>
      <c r="H1964" s="263">
        <v>334.04899999999998</v>
      </c>
      <c r="I1964" s="263">
        <v>7526.79</v>
      </c>
    </row>
    <row r="1965" spans="1:9">
      <c r="A1965" s="382" t="s">
        <v>1092</v>
      </c>
      <c r="B1965" s="383">
        <v>2011</v>
      </c>
      <c r="C1965" s="384" t="s">
        <v>1093</v>
      </c>
      <c r="D1965" s="384" t="s">
        <v>521</v>
      </c>
      <c r="E1965" s="384" t="s">
        <v>724</v>
      </c>
      <c r="F1965" s="384" t="s">
        <v>712</v>
      </c>
      <c r="G1965" s="263">
        <v>367.661</v>
      </c>
      <c r="H1965" s="263">
        <v>367.661</v>
      </c>
      <c r="I1965" s="263">
        <v>8530.2420000000002</v>
      </c>
    </row>
    <row r="1966" spans="1:9">
      <c r="A1966" s="382" t="s">
        <v>1092</v>
      </c>
      <c r="B1966" s="383">
        <v>2012</v>
      </c>
      <c r="C1966" s="384" t="s">
        <v>1093</v>
      </c>
      <c r="D1966" s="384" t="s">
        <v>521</v>
      </c>
      <c r="E1966" s="384" t="s">
        <v>724</v>
      </c>
      <c r="F1966" s="384" t="s">
        <v>712</v>
      </c>
      <c r="G1966" s="263">
        <v>388.07600000000002</v>
      </c>
      <c r="H1966" s="263">
        <v>398.613</v>
      </c>
      <c r="I1966" s="263">
        <v>8939.9670000000006</v>
      </c>
    </row>
    <row r="1967" spans="1:9">
      <c r="A1967" s="382" t="s">
        <v>1092</v>
      </c>
      <c r="B1967" s="383">
        <v>2013</v>
      </c>
      <c r="C1967" s="384" t="s">
        <v>1093</v>
      </c>
      <c r="D1967" s="384" t="s">
        <v>521</v>
      </c>
      <c r="E1967" s="384" t="s">
        <v>724</v>
      </c>
      <c r="F1967" s="384" t="s">
        <v>712</v>
      </c>
      <c r="G1967" s="263">
        <v>431.55399999999997</v>
      </c>
      <c r="H1967" s="263">
        <v>431.55399999999997</v>
      </c>
      <c r="I1967" s="263">
        <v>9560.6470000000008</v>
      </c>
    </row>
    <row r="1968" spans="1:9">
      <c r="A1968" s="382" t="s">
        <v>1092</v>
      </c>
      <c r="B1968" s="383">
        <v>2014</v>
      </c>
      <c r="C1968" s="384" t="s">
        <v>1093</v>
      </c>
      <c r="D1968" s="384" t="s">
        <v>521</v>
      </c>
      <c r="E1968" s="384" t="s">
        <v>724</v>
      </c>
      <c r="F1968" s="384" t="s">
        <v>712</v>
      </c>
      <c r="G1968" s="263">
        <v>466.077</v>
      </c>
      <c r="H1968" s="263">
        <v>466.077</v>
      </c>
      <c r="I1968" s="263">
        <v>10371.39</v>
      </c>
    </row>
    <row r="1969" spans="1:9">
      <c r="A1969" s="382" t="s">
        <v>1092</v>
      </c>
      <c r="B1969" s="383">
        <v>2015</v>
      </c>
      <c r="C1969" s="384" t="s">
        <v>1093</v>
      </c>
      <c r="D1969" s="384" t="s">
        <v>521</v>
      </c>
      <c r="E1969" s="384" t="s">
        <v>724</v>
      </c>
      <c r="F1969" s="384" t="s">
        <v>712</v>
      </c>
      <c r="G1969" s="263">
        <v>479.05799999999999</v>
      </c>
      <c r="H1969" s="263">
        <v>501.45400000000001</v>
      </c>
      <c r="I1969" s="263">
        <v>10629.718999999999</v>
      </c>
    </row>
    <row r="1970" spans="1:9">
      <c r="A1970" s="382" t="s">
        <v>1092</v>
      </c>
      <c r="B1970" s="383">
        <v>2016</v>
      </c>
      <c r="C1970" s="384" t="s">
        <v>1093</v>
      </c>
      <c r="D1970" s="384" t="s">
        <v>521</v>
      </c>
      <c r="E1970" s="384" t="s">
        <v>724</v>
      </c>
      <c r="F1970" s="384" t="s">
        <v>712</v>
      </c>
      <c r="G1970" s="263">
        <v>506.77800000000002</v>
      </c>
      <c r="H1970" s="263">
        <v>518.25099999999998</v>
      </c>
      <c r="I1970" s="263">
        <v>11571.668</v>
      </c>
    </row>
    <row r="1971" spans="1:9">
      <c r="A1971" s="382" t="s">
        <v>1092</v>
      </c>
      <c r="B1971" s="383">
        <v>2017</v>
      </c>
      <c r="C1971" s="384" t="s">
        <v>1093</v>
      </c>
      <c r="D1971" s="384" t="s">
        <v>521</v>
      </c>
      <c r="E1971" s="384" t="s">
        <v>724</v>
      </c>
      <c r="F1971" s="384" t="s">
        <v>712</v>
      </c>
      <c r="G1971" s="263">
        <v>406.29899999999998</v>
      </c>
      <c r="H1971" s="263">
        <v>552.44600000000003</v>
      </c>
      <c r="I1971" s="263">
        <v>12461.543</v>
      </c>
    </row>
    <row r="1972" spans="1:9">
      <c r="A1972" s="382" t="s">
        <v>1092</v>
      </c>
      <c r="B1972" s="383">
        <v>2018</v>
      </c>
      <c r="C1972" s="384" t="s">
        <v>1093</v>
      </c>
      <c r="D1972" s="384" t="s">
        <v>521</v>
      </c>
      <c r="E1972" s="384" t="s">
        <v>724</v>
      </c>
      <c r="F1972" s="384" t="s">
        <v>712</v>
      </c>
      <c r="G1972" s="263">
        <v>535.88099999999997</v>
      </c>
      <c r="H1972" s="263">
        <v>635.26400000000001</v>
      </c>
      <c r="I1972" s="263">
        <v>13201.995000000001</v>
      </c>
    </row>
    <row r="1973" spans="1:9">
      <c r="A1973" s="382" t="s">
        <v>1094</v>
      </c>
      <c r="B1973" s="383">
        <v>2009</v>
      </c>
      <c r="C1973" s="384" t="s">
        <v>1095</v>
      </c>
      <c r="D1973" s="384" t="s">
        <v>736</v>
      </c>
      <c r="E1973" s="384" t="s">
        <v>737</v>
      </c>
      <c r="F1973" s="384" t="s">
        <v>712</v>
      </c>
      <c r="G1973" s="263">
        <v>435.99400000000003</v>
      </c>
      <c r="H1973" s="263">
        <v>496.79399999999998</v>
      </c>
      <c r="I1973" s="263">
        <v>5298.6679999999997</v>
      </c>
    </row>
    <row r="1974" spans="1:9">
      <c r="A1974" s="382" t="s">
        <v>1094</v>
      </c>
      <c r="B1974" s="383">
        <v>2010</v>
      </c>
      <c r="C1974" s="384" t="s">
        <v>1095</v>
      </c>
      <c r="D1974" s="384" t="s">
        <v>736</v>
      </c>
      <c r="E1974" s="384" t="s">
        <v>737</v>
      </c>
      <c r="F1974" s="384" t="s">
        <v>712</v>
      </c>
      <c r="G1974" s="263">
        <v>509.79899999999998</v>
      </c>
      <c r="H1974" s="263">
        <v>586.73479999999995</v>
      </c>
      <c r="I1974" s="263">
        <v>5671.009</v>
      </c>
    </row>
    <row r="1975" spans="1:9">
      <c r="A1975" s="382" t="s">
        <v>1094</v>
      </c>
      <c r="B1975" s="383">
        <v>2011</v>
      </c>
      <c r="C1975" s="384" t="s">
        <v>1095</v>
      </c>
      <c r="D1975" s="384" t="s">
        <v>736</v>
      </c>
      <c r="E1975" s="384" t="s">
        <v>737</v>
      </c>
      <c r="F1975" s="384" t="s">
        <v>712</v>
      </c>
      <c r="G1975" s="263">
        <v>628.96199999999999</v>
      </c>
      <c r="H1975" s="263">
        <v>647.35550000000001</v>
      </c>
      <c r="I1975" s="263">
        <v>6080.7879999999996</v>
      </c>
    </row>
    <row r="1976" spans="1:9">
      <c r="A1976" s="382" t="s">
        <v>1094</v>
      </c>
      <c r="B1976" s="383">
        <v>2012</v>
      </c>
      <c r="C1976" s="384" t="s">
        <v>1095</v>
      </c>
      <c r="D1976" s="384" t="s">
        <v>736</v>
      </c>
      <c r="E1976" s="384" t="s">
        <v>737</v>
      </c>
      <c r="F1976" s="384" t="s">
        <v>712</v>
      </c>
      <c r="G1976" s="263">
        <v>660.93100000000004</v>
      </c>
      <c r="H1976" s="263">
        <v>740.84889999999996</v>
      </c>
      <c r="I1976" s="263">
        <v>6644.2520000000004</v>
      </c>
    </row>
    <row r="1977" spans="1:9">
      <c r="A1977" s="382" t="s">
        <v>1094</v>
      </c>
      <c r="B1977" s="383">
        <v>2013</v>
      </c>
      <c r="C1977" s="384" t="s">
        <v>1095</v>
      </c>
      <c r="D1977" s="384" t="s">
        <v>736</v>
      </c>
      <c r="E1977" s="384" t="s">
        <v>737</v>
      </c>
      <c r="F1977" s="384" t="s">
        <v>712</v>
      </c>
      <c r="G1977" s="263">
        <v>820.47</v>
      </c>
      <c r="H1977" s="263">
        <v>836.74900000000002</v>
      </c>
      <c r="I1977" s="263">
        <v>7146.0789999999997</v>
      </c>
    </row>
    <row r="1978" spans="1:9">
      <c r="A1978" s="382" t="s">
        <v>1094</v>
      </c>
      <c r="B1978" s="383">
        <v>2014</v>
      </c>
      <c r="C1978" s="384" t="s">
        <v>1095</v>
      </c>
      <c r="D1978" s="384" t="s">
        <v>736</v>
      </c>
      <c r="E1978" s="384" t="s">
        <v>737</v>
      </c>
      <c r="F1978" s="384" t="s">
        <v>712</v>
      </c>
      <c r="G1978" s="263">
        <v>846.91200000000003</v>
      </c>
      <c r="H1978" s="263">
        <v>898.48299999999995</v>
      </c>
      <c r="I1978" s="263">
        <v>7421.768</v>
      </c>
    </row>
    <row r="1979" spans="1:9">
      <c r="A1979" s="382" t="s">
        <v>1094</v>
      </c>
      <c r="B1979" s="383">
        <v>2015</v>
      </c>
      <c r="C1979" s="384" t="s">
        <v>1095</v>
      </c>
      <c r="D1979" s="384" t="s">
        <v>736</v>
      </c>
      <c r="E1979" s="384" t="s">
        <v>737</v>
      </c>
      <c r="F1979" s="384" t="s">
        <v>712</v>
      </c>
      <c r="G1979" s="263">
        <v>512.95100000000002</v>
      </c>
      <c r="H1979" s="263">
        <v>898.4</v>
      </c>
      <c r="I1979" s="263">
        <v>7386.6260000000002</v>
      </c>
    </row>
    <row r="1980" spans="1:9">
      <c r="A1980" s="382" t="s">
        <v>1094</v>
      </c>
      <c r="B1980" s="383">
        <v>2016</v>
      </c>
      <c r="C1980" s="384" t="s">
        <v>1095</v>
      </c>
      <c r="D1980" s="384" t="s">
        <v>736</v>
      </c>
      <c r="E1980" s="384" t="s">
        <v>737</v>
      </c>
      <c r="F1980" s="384" t="s">
        <v>712</v>
      </c>
      <c r="G1980" s="263">
        <v>720.04399999999998</v>
      </c>
      <c r="H1980" s="263">
        <v>949.32349999999997</v>
      </c>
      <c r="I1980" s="263">
        <v>7440.1809999999996</v>
      </c>
    </row>
    <row r="1981" spans="1:9">
      <c r="A1981" s="382" t="s">
        <v>1094</v>
      </c>
      <c r="B1981" s="383">
        <v>2017</v>
      </c>
      <c r="C1981" s="384" t="s">
        <v>1095</v>
      </c>
      <c r="D1981" s="384" t="s">
        <v>736</v>
      </c>
      <c r="E1981" s="384" t="s">
        <v>737</v>
      </c>
      <c r="F1981" s="384" t="s">
        <v>712</v>
      </c>
      <c r="G1981" s="263">
        <v>782.98099999999999</v>
      </c>
      <c r="H1981" s="263">
        <v>1028.3330000000001</v>
      </c>
      <c r="I1981" s="263">
        <v>7515.4260000000004</v>
      </c>
    </row>
    <row r="1982" spans="1:9">
      <c r="A1982" s="382" t="s">
        <v>1094</v>
      </c>
      <c r="B1982" s="383">
        <v>2018</v>
      </c>
      <c r="C1982" s="384" t="s">
        <v>1095</v>
      </c>
      <c r="D1982" s="384" t="s">
        <v>736</v>
      </c>
      <c r="E1982" s="384" t="s">
        <v>737</v>
      </c>
      <c r="F1982" s="384" t="s">
        <v>712</v>
      </c>
      <c r="G1982" s="263">
        <v>1177.5619999999999</v>
      </c>
      <c r="H1982" s="263">
        <v>1136.42</v>
      </c>
      <c r="I1982" s="263">
        <v>7791.0690000000004</v>
      </c>
    </row>
    <row r="1983" spans="1:9">
      <c r="A1983" s="382" t="s">
        <v>1096</v>
      </c>
      <c r="B1983" s="383">
        <v>2009</v>
      </c>
      <c r="C1983" s="384" t="s">
        <v>1097</v>
      </c>
      <c r="D1983" s="384" t="s">
        <v>521</v>
      </c>
      <c r="E1983" s="384" t="s">
        <v>724</v>
      </c>
      <c r="F1983" s="384" t="s">
        <v>712</v>
      </c>
      <c r="G1983" s="263">
        <v>1040</v>
      </c>
      <c r="H1983" s="263">
        <v>1027</v>
      </c>
      <c r="I1983" s="263">
        <v>30743</v>
      </c>
    </row>
    <row r="1984" spans="1:9">
      <c r="A1984" s="382" t="s">
        <v>1096</v>
      </c>
      <c r="B1984" s="383">
        <v>2010</v>
      </c>
      <c r="C1984" s="384" t="s">
        <v>1097</v>
      </c>
      <c r="D1984" s="384" t="s">
        <v>521</v>
      </c>
      <c r="E1984" s="384" t="s">
        <v>724</v>
      </c>
      <c r="F1984" s="384" t="s">
        <v>712</v>
      </c>
      <c r="G1984" s="263">
        <v>1099</v>
      </c>
      <c r="H1984" s="263">
        <v>1198.1849999999999</v>
      </c>
      <c r="I1984" s="263">
        <v>33596</v>
      </c>
    </row>
    <row r="1985" spans="1:9">
      <c r="A1985" s="382" t="s">
        <v>1096</v>
      </c>
      <c r="B1985" s="383">
        <v>2011</v>
      </c>
      <c r="C1985" s="384" t="s">
        <v>1097</v>
      </c>
      <c r="D1985" s="384" t="s">
        <v>521</v>
      </c>
      <c r="E1985" s="384" t="s">
        <v>724</v>
      </c>
      <c r="F1985" s="384" t="s">
        <v>712</v>
      </c>
      <c r="G1985" s="263">
        <v>1419</v>
      </c>
      <c r="H1985" s="263">
        <v>1411.85</v>
      </c>
      <c r="I1985" s="263">
        <v>36832</v>
      </c>
    </row>
    <row r="1986" spans="1:9">
      <c r="A1986" s="382" t="s">
        <v>1096</v>
      </c>
      <c r="B1986" s="383">
        <v>2012</v>
      </c>
      <c r="C1986" s="384" t="s">
        <v>1097</v>
      </c>
      <c r="D1986" s="384" t="s">
        <v>521</v>
      </c>
      <c r="E1986" s="384" t="s">
        <v>724</v>
      </c>
      <c r="F1986" s="384" t="s">
        <v>712</v>
      </c>
      <c r="G1986" s="263">
        <v>1222</v>
      </c>
      <c r="H1986" s="263">
        <v>1247.0999999999999</v>
      </c>
      <c r="I1986" s="263">
        <v>39126</v>
      </c>
    </row>
    <row r="1987" spans="1:9">
      <c r="A1987" s="382" t="s">
        <v>1096</v>
      </c>
      <c r="B1987" s="383">
        <v>2013</v>
      </c>
      <c r="C1987" s="384" t="s">
        <v>1097</v>
      </c>
      <c r="D1987" s="384" t="s">
        <v>521</v>
      </c>
      <c r="E1987" s="384" t="s">
        <v>724</v>
      </c>
      <c r="F1987" s="384" t="s">
        <v>712</v>
      </c>
      <c r="G1987" s="263">
        <v>1231</v>
      </c>
      <c r="H1987" s="263">
        <v>1351.9</v>
      </c>
      <c r="I1987" s="263">
        <v>41313</v>
      </c>
    </row>
    <row r="1988" spans="1:9">
      <c r="A1988" s="382" t="s">
        <v>1096</v>
      </c>
      <c r="B1988" s="383">
        <v>2014</v>
      </c>
      <c r="C1988" s="384" t="s">
        <v>1097</v>
      </c>
      <c r="D1988" s="384" t="s">
        <v>521</v>
      </c>
      <c r="E1988" s="384" t="s">
        <v>724</v>
      </c>
      <c r="F1988" s="384" t="s">
        <v>712</v>
      </c>
      <c r="G1988" s="263">
        <v>1147</v>
      </c>
      <c r="H1988" s="263">
        <v>1157.3811000000001</v>
      </c>
      <c r="I1988" s="263">
        <v>48500</v>
      </c>
    </row>
    <row r="1989" spans="1:9">
      <c r="A1989" s="382" t="s">
        <v>1096</v>
      </c>
      <c r="B1989" s="383">
        <v>2015</v>
      </c>
      <c r="C1989" s="384" t="s">
        <v>1097</v>
      </c>
      <c r="D1989" s="384" t="s">
        <v>521</v>
      </c>
      <c r="E1989" s="384" t="s">
        <v>724</v>
      </c>
      <c r="F1989" s="384" t="s">
        <v>712</v>
      </c>
      <c r="G1989" s="263">
        <v>1276</v>
      </c>
      <c r="H1989" s="263">
        <v>1076.8119999999999</v>
      </c>
      <c r="I1989" s="263">
        <v>54289</v>
      </c>
    </row>
    <row r="1990" spans="1:9">
      <c r="A1990" s="382" t="s">
        <v>1096</v>
      </c>
      <c r="B1990" s="383">
        <v>2016</v>
      </c>
      <c r="C1990" s="384" t="s">
        <v>1097</v>
      </c>
      <c r="D1990" s="384" t="s">
        <v>521</v>
      </c>
      <c r="E1990" s="384" t="s">
        <v>724</v>
      </c>
      <c r="F1990" s="384" t="s">
        <v>712</v>
      </c>
      <c r="G1990" s="263">
        <v>614</v>
      </c>
      <c r="H1990" s="263">
        <v>1333.3501000000001</v>
      </c>
      <c r="I1990" s="263">
        <v>54379</v>
      </c>
    </row>
    <row r="1991" spans="1:9">
      <c r="A1991" s="382" t="s">
        <v>1096</v>
      </c>
      <c r="B1991" s="383">
        <v>2017</v>
      </c>
      <c r="C1991" s="384" t="s">
        <v>1097</v>
      </c>
      <c r="D1991" s="384" t="s">
        <v>521</v>
      </c>
      <c r="E1991" s="384" t="s">
        <v>724</v>
      </c>
      <c r="F1991" s="384" t="s">
        <v>712</v>
      </c>
      <c r="G1991" s="263">
        <v>2448</v>
      </c>
      <c r="H1991" s="263">
        <v>1614.8888999999999</v>
      </c>
      <c r="I1991" s="263">
        <v>53767</v>
      </c>
    </row>
    <row r="1992" spans="1:9">
      <c r="A1992" s="382" t="s">
        <v>1096</v>
      </c>
      <c r="B1992" s="383">
        <v>2018</v>
      </c>
      <c r="C1992" s="384" t="s">
        <v>1097</v>
      </c>
      <c r="D1992" s="384" t="s">
        <v>521</v>
      </c>
      <c r="E1992" s="384" t="s">
        <v>724</v>
      </c>
      <c r="F1992" s="384" t="s">
        <v>712</v>
      </c>
      <c r="G1992" s="263">
        <v>1683</v>
      </c>
      <c r="H1992" s="263">
        <v>2174.38</v>
      </c>
      <c r="I1992" s="263">
        <v>56912</v>
      </c>
    </row>
    <row r="1993" spans="1:9">
      <c r="A1993" s="382" t="s">
        <v>1098</v>
      </c>
      <c r="B1993" s="383">
        <v>2009</v>
      </c>
      <c r="C1993" s="384" t="s">
        <v>1099</v>
      </c>
      <c r="D1993" s="384" t="s">
        <v>517</v>
      </c>
      <c r="E1993" s="384" t="s">
        <v>580</v>
      </c>
      <c r="F1993" s="384" t="s">
        <v>712</v>
      </c>
      <c r="G1993" s="263">
        <v>13425</v>
      </c>
      <c r="H1993" s="263">
        <v>13608.95</v>
      </c>
      <c r="I1993" s="263">
        <v>95758</v>
      </c>
    </row>
    <row r="1994" spans="1:9">
      <c r="A1994" s="382" t="s">
        <v>1098</v>
      </c>
      <c r="B1994" s="383">
        <v>2010</v>
      </c>
      <c r="C1994" s="384" t="s">
        <v>1099</v>
      </c>
      <c r="D1994" s="384" t="s">
        <v>517</v>
      </c>
      <c r="E1994" s="384" t="s">
        <v>580</v>
      </c>
      <c r="F1994" s="384" t="s">
        <v>712</v>
      </c>
      <c r="G1994" s="263">
        <v>14833</v>
      </c>
      <c r="H1994" s="263">
        <v>14632.65</v>
      </c>
      <c r="I1994" s="263">
        <v>99870</v>
      </c>
    </row>
    <row r="1995" spans="1:9">
      <c r="A1995" s="382" t="s">
        <v>1098</v>
      </c>
      <c r="B1995" s="383">
        <v>2011</v>
      </c>
      <c r="C1995" s="384" t="s">
        <v>1099</v>
      </c>
      <c r="D1995" s="384" t="s">
        <v>517</v>
      </c>
      <c r="E1995" s="384" t="s">
        <v>580</v>
      </c>
      <c r="F1995" s="384" t="s">
        <v>712</v>
      </c>
      <c r="G1995" s="263">
        <v>15855</v>
      </c>
      <c r="H1995" s="263">
        <v>15944.55</v>
      </c>
      <c r="I1995" s="263">
        <v>106916</v>
      </c>
    </row>
    <row r="1996" spans="1:9">
      <c r="A1996" s="382" t="s">
        <v>1098</v>
      </c>
      <c r="B1996" s="383">
        <v>2012</v>
      </c>
      <c r="C1996" s="384" t="s">
        <v>1099</v>
      </c>
      <c r="D1996" s="384" t="s">
        <v>517</v>
      </c>
      <c r="E1996" s="384" t="s">
        <v>580</v>
      </c>
      <c r="F1996" s="384" t="s">
        <v>712</v>
      </c>
      <c r="G1996" s="263">
        <v>16604</v>
      </c>
      <c r="H1996" s="263">
        <v>17888.95</v>
      </c>
      <c r="I1996" s="263">
        <v>102874</v>
      </c>
    </row>
    <row r="1997" spans="1:9">
      <c r="A1997" s="382" t="s">
        <v>1098</v>
      </c>
      <c r="B1997" s="383">
        <v>2013</v>
      </c>
      <c r="C1997" s="384" t="s">
        <v>1099</v>
      </c>
      <c r="D1997" s="384" t="s">
        <v>517</v>
      </c>
      <c r="E1997" s="384" t="s">
        <v>580</v>
      </c>
      <c r="F1997" s="384" t="s">
        <v>712</v>
      </c>
      <c r="G1997" s="263">
        <v>16483</v>
      </c>
      <c r="H1997" s="263">
        <v>18291.2</v>
      </c>
      <c r="I1997" s="263">
        <v>98367</v>
      </c>
    </row>
    <row r="1998" spans="1:9">
      <c r="A1998" s="382" t="s">
        <v>1098</v>
      </c>
      <c r="B1998" s="383">
        <v>2014</v>
      </c>
      <c r="C1998" s="384" t="s">
        <v>1099</v>
      </c>
      <c r="D1998" s="384" t="s">
        <v>517</v>
      </c>
      <c r="E1998" s="384" t="s">
        <v>580</v>
      </c>
      <c r="F1998" s="384" t="s">
        <v>712</v>
      </c>
      <c r="G1998" s="263">
        <v>12022</v>
      </c>
      <c r="H1998" s="263">
        <v>18179.599999999999</v>
      </c>
      <c r="I1998" s="263">
        <v>92793</v>
      </c>
    </row>
    <row r="1999" spans="1:9">
      <c r="A1999" s="382" t="s">
        <v>1098</v>
      </c>
      <c r="B1999" s="383">
        <v>2015</v>
      </c>
      <c r="C1999" s="384" t="s">
        <v>1099</v>
      </c>
      <c r="D1999" s="384" t="s">
        <v>517</v>
      </c>
      <c r="E1999" s="384" t="s">
        <v>580</v>
      </c>
      <c r="F1999" s="384" t="s">
        <v>712</v>
      </c>
      <c r="G1999" s="263">
        <v>13190</v>
      </c>
      <c r="H1999" s="263">
        <v>14889.05</v>
      </c>
      <c r="I1999" s="263">
        <v>81741</v>
      </c>
    </row>
    <row r="2000" spans="1:9">
      <c r="A2000" s="382" t="s">
        <v>1098</v>
      </c>
      <c r="B2000" s="383">
        <v>2016</v>
      </c>
      <c r="C2000" s="384" t="s">
        <v>1099</v>
      </c>
      <c r="D2000" s="384" t="s">
        <v>517</v>
      </c>
      <c r="E2000" s="384" t="s">
        <v>580</v>
      </c>
      <c r="F2000" s="384" t="s">
        <v>712</v>
      </c>
      <c r="G2000" s="263">
        <v>11872</v>
      </c>
      <c r="H2000" s="263">
        <v>13173.5</v>
      </c>
      <c r="I2000" s="263">
        <v>79919</v>
      </c>
    </row>
    <row r="2001" spans="1:9">
      <c r="A2001" s="382" t="s">
        <v>1098</v>
      </c>
      <c r="B2001" s="383">
        <v>2017</v>
      </c>
      <c r="C2001" s="384" t="s">
        <v>1099</v>
      </c>
      <c r="D2001" s="384" t="s">
        <v>517</v>
      </c>
      <c r="E2001" s="384" t="s">
        <v>580</v>
      </c>
      <c r="F2001" s="384" t="s">
        <v>712</v>
      </c>
      <c r="G2001" s="263">
        <v>5753</v>
      </c>
      <c r="H2001" s="263">
        <v>12204.05</v>
      </c>
      <c r="I2001" s="263">
        <v>79139</v>
      </c>
    </row>
    <row r="2002" spans="1:9">
      <c r="A2002" s="382" t="s">
        <v>1098</v>
      </c>
      <c r="B2002" s="383">
        <v>2018</v>
      </c>
      <c r="C2002" s="384" t="s">
        <v>1099</v>
      </c>
      <c r="D2002" s="384" t="s">
        <v>517</v>
      </c>
      <c r="E2002" s="384" t="s">
        <v>580</v>
      </c>
      <c r="F2002" s="384" t="s">
        <v>712</v>
      </c>
      <c r="G2002" s="263">
        <v>8728</v>
      </c>
      <c r="H2002" s="263">
        <v>12410.9</v>
      </c>
      <c r="I2002" s="263">
        <v>79591</v>
      </c>
    </row>
    <row r="2003" spans="1:9">
      <c r="A2003" s="382" t="s">
        <v>1100</v>
      </c>
      <c r="B2003" s="383">
        <v>2009</v>
      </c>
      <c r="C2003" s="384" t="s">
        <v>552</v>
      </c>
      <c r="D2003" s="384" t="s">
        <v>521</v>
      </c>
      <c r="E2003" s="384" t="s">
        <v>581</v>
      </c>
      <c r="F2003" s="384" t="s">
        <v>719</v>
      </c>
      <c r="G2003" s="263">
        <v>122.22499999999999</v>
      </c>
      <c r="H2003" s="263">
        <v>122.22499999999999</v>
      </c>
      <c r="I2003" s="263">
        <v>1031.633</v>
      </c>
    </row>
    <row r="2004" spans="1:9">
      <c r="A2004" s="382" t="s">
        <v>1100</v>
      </c>
      <c r="B2004" s="383">
        <v>2010</v>
      </c>
      <c r="C2004" s="384" t="s">
        <v>552</v>
      </c>
      <c r="D2004" s="384" t="s">
        <v>521</v>
      </c>
      <c r="E2004" s="384" t="s">
        <v>581</v>
      </c>
      <c r="F2004" s="384" t="s">
        <v>719</v>
      </c>
      <c r="G2004" s="263">
        <v>141.28399999999999</v>
      </c>
      <c r="H2004" s="263">
        <v>141.28399999999999</v>
      </c>
      <c r="I2004" s="263">
        <v>1103.3920000000001</v>
      </c>
    </row>
    <row r="2005" spans="1:9">
      <c r="A2005" s="382" t="s">
        <v>1100</v>
      </c>
      <c r="B2005" s="383">
        <v>2011</v>
      </c>
      <c r="C2005" s="384" t="s">
        <v>552</v>
      </c>
      <c r="D2005" s="384" t="s">
        <v>521</v>
      </c>
      <c r="E2005" s="384" t="s">
        <v>581</v>
      </c>
      <c r="F2005" s="384" t="s">
        <v>719</v>
      </c>
      <c r="G2005" s="263">
        <v>161.786</v>
      </c>
      <c r="H2005" s="263">
        <v>161.786</v>
      </c>
      <c r="I2005" s="263">
        <v>1218.6890000000001</v>
      </c>
    </row>
    <row r="2006" spans="1:9">
      <c r="A2006" s="382" t="s">
        <v>1100</v>
      </c>
      <c r="B2006" s="383">
        <v>2012</v>
      </c>
      <c r="C2006" s="384" t="s">
        <v>552</v>
      </c>
      <c r="D2006" s="384" t="s">
        <v>521</v>
      </c>
      <c r="E2006" s="384" t="s">
        <v>581</v>
      </c>
      <c r="F2006" s="384" t="s">
        <v>719</v>
      </c>
      <c r="G2006" s="263">
        <v>178.267</v>
      </c>
      <c r="H2006" s="263">
        <v>178.267</v>
      </c>
      <c r="I2006" s="263">
        <v>1293.338</v>
      </c>
    </row>
    <row r="2007" spans="1:9">
      <c r="A2007" s="382" t="s">
        <v>1100</v>
      </c>
      <c r="B2007" s="383">
        <v>2013</v>
      </c>
      <c r="C2007" s="384" t="s">
        <v>552</v>
      </c>
      <c r="D2007" s="384" t="s">
        <v>521</v>
      </c>
      <c r="E2007" s="384" t="s">
        <v>581</v>
      </c>
      <c r="F2007" s="384" t="s">
        <v>719</v>
      </c>
      <c r="G2007" s="263">
        <v>187.8</v>
      </c>
      <c r="H2007" s="263">
        <v>187.8</v>
      </c>
      <c r="I2007" s="263">
        <v>1377.058</v>
      </c>
    </row>
    <row r="2008" spans="1:9">
      <c r="A2008" s="382" t="s">
        <v>1100</v>
      </c>
      <c r="B2008" s="383">
        <v>2014</v>
      </c>
      <c r="C2008" s="384" t="s">
        <v>552</v>
      </c>
      <c r="D2008" s="384" t="s">
        <v>521</v>
      </c>
      <c r="E2008" s="384" t="s">
        <v>581</v>
      </c>
      <c r="F2008" s="384" t="s">
        <v>719</v>
      </c>
      <c r="G2008" s="263">
        <v>181.90600000000001</v>
      </c>
      <c r="H2008" s="263">
        <v>181.90600000000001</v>
      </c>
      <c r="I2008" s="263">
        <v>1485.807</v>
      </c>
    </row>
    <row r="2009" spans="1:9">
      <c r="A2009" s="382" t="s">
        <v>1100</v>
      </c>
      <c r="B2009" s="383">
        <v>2015</v>
      </c>
      <c r="C2009" s="384" t="s">
        <v>552</v>
      </c>
      <c r="D2009" s="384" t="s">
        <v>521</v>
      </c>
      <c r="E2009" s="384" t="s">
        <v>581</v>
      </c>
      <c r="F2009" s="384" t="s">
        <v>719</v>
      </c>
      <c r="G2009" s="263">
        <v>192.078</v>
      </c>
      <c r="H2009" s="263">
        <v>197.6969</v>
      </c>
      <c r="I2009" s="263">
        <v>1601.8920000000001</v>
      </c>
    </row>
    <row r="2010" spans="1:9">
      <c r="A2010" s="382" t="s">
        <v>1100</v>
      </c>
      <c r="B2010" s="383">
        <v>2016</v>
      </c>
      <c r="C2010" s="384" t="s">
        <v>552</v>
      </c>
      <c r="D2010" s="384" t="s">
        <v>521</v>
      </c>
      <c r="E2010" s="384" t="s">
        <v>581</v>
      </c>
      <c r="F2010" s="384" t="s">
        <v>719</v>
      </c>
      <c r="G2010" s="263">
        <v>222.04499999999999</v>
      </c>
      <c r="H2010" s="263">
        <v>223.47499999999999</v>
      </c>
      <c r="I2010" s="263">
        <v>1775.423</v>
      </c>
    </row>
    <row r="2011" spans="1:9">
      <c r="A2011" s="382" t="s">
        <v>1100</v>
      </c>
      <c r="B2011" s="383">
        <v>2017</v>
      </c>
      <c r="C2011" s="384" t="s">
        <v>552</v>
      </c>
      <c r="D2011" s="384" t="s">
        <v>521</v>
      </c>
      <c r="E2011" s="384" t="s">
        <v>581</v>
      </c>
      <c r="F2011" s="384" t="s">
        <v>719</v>
      </c>
      <c r="G2011" s="263">
        <v>263.14400000000001</v>
      </c>
      <c r="H2011" s="263">
        <v>294.14400000000001</v>
      </c>
      <c r="I2011" s="263">
        <v>1969.058</v>
      </c>
    </row>
    <row r="2012" spans="1:9">
      <c r="A2012" s="382" t="s">
        <v>1100</v>
      </c>
      <c r="B2012" s="383">
        <v>2018</v>
      </c>
      <c r="C2012" s="384" t="s">
        <v>552</v>
      </c>
      <c r="D2012" s="384" t="s">
        <v>521</v>
      </c>
      <c r="E2012" s="384" t="s">
        <v>581</v>
      </c>
      <c r="F2012" s="384" t="s">
        <v>719</v>
      </c>
      <c r="G2012" s="263">
        <v>377.03100000000001</v>
      </c>
      <c r="H2012" s="263">
        <v>379.10789999999997</v>
      </c>
      <c r="I2012" s="263">
        <v>2213.2420000000002</v>
      </c>
    </row>
    <row r="2013" spans="1:9">
      <c r="A2013" s="382" t="s">
        <v>1101</v>
      </c>
      <c r="B2013" s="383">
        <v>2009</v>
      </c>
      <c r="C2013" s="384" t="s">
        <v>1102</v>
      </c>
      <c r="D2013" s="384" t="s">
        <v>6</v>
      </c>
      <c r="E2013" s="384" t="s">
        <v>840</v>
      </c>
      <c r="F2013" s="384" t="s">
        <v>712</v>
      </c>
      <c r="G2013" s="263">
        <v>113.39100000000001</v>
      </c>
      <c r="H2013" s="263">
        <v>121.4637</v>
      </c>
      <c r="I2013" s="263">
        <v>1329.6610000000001</v>
      </c>
    </row>
    <row r="2014" spans="1:9">
      <c r="A2014" s="382" t="s">
        <v>1101</v>
      </c>
      <c r="B2014" s="383">
        <v>2010</v>
      </c>
      <c r="C2014" s="384" t="s">
        <v>1102</v>
      </c>
      <c r="D2014" s="384" t="s">
        <v>6</v>
      </c>
      <c r="E2014" s="384" t="s">
        <v>840</v>
      </c>
      <c r="F2014" s="384" t="s">
        <v>712</v>
      </c>
      <c r="G2014" s="263">
        <v>157.1</v>
      </c>
      <c r="H2014" s="263">
        <v>165.61179999999999</v>
      </c>
      <c r="I2014" s="263">
        <v>1513.0730000000001</v>
      </c>
    </row>
    <row r="2015" spans="1:9">
      <c r="A2015" s="382" t="s">
        <v>1101</v>
      </c>
      <c r="B2015" s="383">
        <v>2011</v>
      </c>
      <c r="C2015" s="384" t="s">
        <v>1102</v>
      </c>
      <c r="D2015" s="384" t="s">
        <v>6</v>
      </c>
      <c r="E2015" s="384" t="s">
        <v>840</v>
      </c>
      <c r="F2015" s="384" t="s">
        <v>712</v>
      </c>
      <c r="G2015" s="263">
        <v>193.857</v>
      </c>
      <c r="H2015" s="263">
        <v>203.81110000000001</v>
      </c>
      <c r="I2015" s="263">
        <v>1838.451</v>
      </c>
    </row>
    <row r="2016" spans="1:9">
      <c r="A2016" s="382" t="s">
        <v>1101</v>
      </c>
      <c r="B2016" s="383">
        <v>2012</v>
      </c>
      <c r="C2016" s="384" t="s">
        <v>1102</v>
      </c>
      <c r="D2016" s="384" t="s">
        <v>6</v>
      </c>
      <c r="E2016" s="384" t="s">
        <v>840</v>
      </c>
      <c r="F2016" s="384" t="s">
        <v>712</v>
      </c>
      <c r="G2016" s="263">
        <v>37.630000000000003</v>
      </c>
      <c r="H2016" s="263">
        <v>225.822</v>
      </c>
      <c r="I2016" s="263">
        <v>1954.258</v>
      </c>
    </row>
    <row r="2017" spans="1:9">
      <c r="A2017" s="382" t="s">
        <v>1101</v>
      </c>
      <c r="B2017" s="383">
        <v>2013</v>
      </c>
      <c r="C2017" s="384" t="s">
        <v>1102</v>
      </c>
      <c r="D2017" s="384" t="s">
        <v>6</v>
      </c>
      <c r="E2017" s="384" t="s">
        <v>840</v>
      </c>
      <c r="F2017" s="384" t="s">
        <v>712</v>
      </c>
      <c r="G2017" s="263">
        <v>255.215</v>
      </c>
      <c r="H2017" s="263">
        <v>256.125</v>
      </c>
      <c r="I2017" s="263">
        <v>2024.13</v>
      </c>
    </row>
    <row r="2018" spans="1:9">
      <c r="A2018" s="382" t="s">
        <v>1101</v>
      </c>
      <c r="B2018" s="383">
        <v>2014</v>
      </c>
      <c r="C2018" s="384" t="s">
        <v>1102</v>
      </c>
      <c r="D2018" s="384" t="s">
        <v>6</v>
      </c>
      <c r="E2018" s="384" t="s">
        <v>840</v>
      </c>
      <c r="F2018" s="384" t="s">
        <v>712</v>
      </c>
      <c r="G2018" s="263">
        <v>279.38600000000002</v>
      </c>
      <c r="H2018" s="263">
        <v>289.07339999999999</v>
      </c>
      <c r="I2018" s="263">
        <v>2147.7669999999998</v>
      </c>
    </row>
    <row r="2019" spans="1:9">
      <c r="A2019" s="382" t="s">
        <v>1101</v>
      </c>
      <c r="B2019" s="383">
        <v>2015</v>
      </c>
      <c r="C2019" s="384" t="s">
        <v>1102</v>
      </c>
      <c r="D2019" s="384" t="s">
        <v>6</v>
      </c>
      <c r="E2019" s="384" t="s">
        <v>840</v>
      </c>
      <c r="F2019" s="384" t="s">
        <v>712</v>
      </c>
      <c r="G2019" s="263">
        <v>282.80700000000002</v>
      </c>
      <c r="H2019" s="263">
        <v>279.36489999999998</v>
      </c>
      <c r="I2019" s="263">
        <v>2020.6679999999999</v>
      </c>
    </row>
    <row r="2020" spans="1:9">
      <c r="A2020" s="382" t="s">
        <v>1101</v>
      </c>
      <c r="B2020" s="383">
        <v>2016</v>
      </c>
      <c r="C2020" s="384" t="s">
        <v>1102</v>
      </c>
      <c r="D2020" s="384" t="s">
        <v>6</v>
      </c>
      <c r="E2020" s="384" t="s">
        <v>840</v>
      </c>
      <c r="F2020" s="384" t="s">
        <v>712</v>
      </c>
      <c r="G2020" s="263">
        <v>271.10899999999998</v>
      </c>
      <c r="H2020" s="263">
        <v>291.40980000000002</v>
      </c>
      <c r="I2020" s="263">
        <v>2113.0430000000001</v>
      </c>
    </row>
    <row r="2021" spans="1:9">
      <c r="A2021" s="382" t="s">
        <v>1101</v>
      </c>
      <c r="B2021" s="383">
        <v>2017</v>
      </c>
      <c r="C2021" s="384" t="s">
        <v>1102</v>
      </c>
      <c r="D2021" s="384" t="s">
        <v>6</v>
      </c>
      <c r="E2021" s="384" t="s">
        <v>840</v>
      </c>
      <c r="F2021" s="384" t="s">
        <v>712</v>
      </c>
      <c r="G2021" s="263">
        <v>337.25700000000001</v>
      </c>
      <c r="H2021" s="263">
        <v>334.61680000000001</v>
      </c>
      <c r="I2021" s="263">
        <v>2287.3119999999999</v>
      </c>
    </row>
    <row r="2022" spans="1:9">
      <c r="A2022" s="382" t="s">
        <v>1101</v>
      </c>
      <c r="B2022" s="383">
        <v>2018</v>
      </c>
      <c r="C2022" s="384" t="s">
        <v>1102</v>
      </c>
      <c r="D2022" s="384" t="s">
        <v>6</v>
      </c>
      <c r="E2022" s="384" t="s">
        <v>840</v>
      </c>
      <c r="F2022" s="384" t="s">
        <v>712</v>
      </c>
      <c r="G2022" s="263">
        <v>410.57299999999998</v>
      </c>
      <c r="H2022" s="263">
        <v>422.74130000000002</v>
      </c>
      <c r="I2022" s="263">
        <v>2483.6660000000002</v>
      </c>
    </row>
    <row r="2023" spans="1:9">
      <c r="A2023" s="382" t="s">
        <v>1103</v>
      </c>
      <c r="B2023" s="383">
        <v>2009</v>
      </c>
      <c r="C2023" s="384" t="s">
        <v>1104</v>
      </c>
      <c r="D2023" s="384" t="s">
        <v>758</v>
      </c>
      <c r="E2023" s="384" t="s">
        <v>759</v>
      </c>
      <c r="F2023" s="384" t="s">
        <v>712</v>
      </c>
      <c r="G2023" s="263">
        <v>195.52600000000001</v>
      </c>
      <c r="H2023" s="263">
        <v>210.28899999999999</v>
      </c>
      <c r="I2023" s="263">
        <v>2326.1579999999999</v>
      </c>
    </row>
    <row r="2024" spans="1:9">
      <c r="A2024" s="382" t="s">
        <v>1103</v>
      </c>
      <c r="B2024" s="383">
        <v>2010</v>
      </c>
      <c r="C2024" s="384" t="s">
        <v>1104</v>
      </c>
      <c r="D2024" s="384" t="s">
        <v>758</v>
      </c>
      <c r="E2024" s="384" t="s">
        <v>759</v>
      </c>
      <c r="F2024" s="384" t="s">
        <v>712</v>
      </c>
      <c r="G2024" s="263">
        <v>263.55700000000002</v>
      </c>
      <c r="H2024" s="263">
        <v>272.48500000000001</v>
      </c>
      <c r="I2024" s="263">
        <v>2622.8620000000001</v>
      </c>
    </row>
    <row r="2025" spans="1:9">
      <c r="A2025" s="382" t="s">
        <v>1103</v>
      </c>
      <c r="B2025" s="383">
        <v>2011</v>
      </c>
      <c r="C2025" s="384" t="s">
        <v>1104</v>
      </c>
      <c r="D2025" s="384" t="s">
        <v>758</v>
      </c>
      <c r="E2025" s="384" t="s">
        <v>759</v>
      </c>
      <c r="F2025" s="384" t="s">
        <v>712</v>
      </c>
      <c r="G2025" s="263">
        <v>266.86599999999999</v>
      </c>
      <c r="H2025" s="263">
        <v>306.15600000000001</v>
      </c>
      <c r="I2025" s="263">
        <v>2788.018</v>
      </c>
    </row>
    <row r="2026" spans="1:9">
      <c r="A2026" s="382" t="s">
        <v>1103</v>
      </c>
      <c r="B2026" s="383">
        <v>2012</v>
      </c>
      <c r="C2026" s="384" t="s">
        <v>1104</v>
      </c>
      <c r="D2026" s="384" t="s">
        <v>758</v>
      </c>
      <c r="E2026" s="384" t="s">
        <v>759</v>
      </c>
      <c r="F2026" s="384" t="s">
        <v>712</v>
      </c>
      <c r="G2026" s="263">
        <v>254.13399999999999</v>
      </c>
      <c r="H2026" s="263">
        <v>327.54300000000001</v>
      </c>
      <c r="I2026" s="263">
        <v>2821.4459999999999</v>
      </c>
    </row>
    <row r="2027" spans="1:9">
      <c r="A2027" s="382" t="s">
        <v>1103</v>
      </c>
      <c r="B2027" s="383">
        <v>2013</v>
      </c>
      <c r="C2027" s="384" t="s">
        <v>1104</v>
      </c>
      <c r="D2027" s="384" t="s">
        <v>758</v>
      </c>
      <c r="E2027" s="384" t="s">
        <v>759</v>
      </c>
      <c r="F2027" s="384" t="s">
        <v>712</v>
      </c>
      <c r="G2027" s="263">
        <v>353.54399999999998</v>
      </c>
      <c r="H2027" s="263">
        <v>367.952</v>
      </c>
      <c r="I2027" s="263">
        <v>2952.8960000000002</v>
      </c>
    </row>
    <row r="2028" spans="1:9">
      <c r="A2028" s="382" t="s">
        <v>1103</v>
      </c>
      <c r="B2028" s="383">
        <v>2014</v>
      </c>
      <c r="C2028" s="384" t="s">
        <v>1104</v>
      </c>
      <c r="D2028" s="384" t="s">
        <v>758</v>
      </c>
      <c r="E2028" s="384" t="s">
        <v>759</v>
      </c>
      <c r="F2028" s="384" t="s">
        <v>712</v>
      </c>
      <c r="G2028" s="263">
        <v>414.54300000000001</v>
      </c>
      <c r="H2028" s="263">
        <v>418.15679999999998</v>
      </c>
      <c r="I2028" s="263">
        <v>3088.5329999999999</v>
      </c>
    </row>
    <row r="2029" spans="1:9">
      <c r="A2029" s="382" t="s">
        <v>1103</v>
      </c>
      <c r="B2029" s="383">
        <v>2015</v>
      </c>
      <c r="C2029" s="384" t="s">
        <v>1104</v>
      </c>
      <c r="D2029" s="384" t="s">
        <v>758</v>
      </c>
      <c r="E2029" s="384" t="s">
        <v>759</v>
      </c>
      <c r="F2029" s="384" t="s">
        <v>712</v>
      </c>
      <c r="G2029" s="263">
        <v>419.24700000000001</v>
      </c>
      <c r="H2029" s="263">
        <v>436.6977</v>
      </c>
      <c r="I2029" s="263">
        <v>3023.1889999999999</v>
      </c>
    </row>
    <row r="2030" spans="1:9">
      <c r="A2030" s="382" t="s">
        <v>1103</v>
      </c>
      <c r="B2030" s="383">
        <v>2016</v>
      </c>
      <c r="C2030" s="384" t="s">
        <v>1104</v>
      </c>
      <c r="D2030" s="384" t="s">
        <v>758</v>
      </c>
      <c r="E2030" s="384" t="s">
        <v>759</v>
      </c>
      <c r="F2030" s="384" t="s">
        <v>712</v>
      </c>
      <c r="G2030" s="263">
        <v>405.03100000000001</v>
      </c>
      <c r="H2030" s="263">
        <v>439.52260000000001</v>
      </c>
      <c r="I2030" s="263">
        <v>3116.35</v>
      </c>
    </row>
    <row r="2031" spans="1:9">
      <c r="A2031" s="382" t="s">
        <v>1103</v>
      </c>
      <c r="B2031" s="383">
        <v>2017</v>
      </c>
      <c r="C2031" s="384" t="s">
        <v>1104</v>
      </c>
      <c r="D2031" s="384" t="s">
        <v>758</v>
      </c>
      <c r="E2031" s="384" t="s">
        <v>759</v>
      </c>
      <c r="F2031" s="384" t="s">
        <v>712</v>
      </c>
      <c r="G2031" s="263">
        <v>295.66500000000002</v>
      </c>
      <c r="H2031" s="263">
        <v>468.26100000000002</v>
      </c>
      <c r="I2031" s="263">
        <v>3398.7190000000001</v>
      </c>
    </row>
    <row r="2032" spans="1:9">
      <c r="A2032" s="382" t="s">
        <v>1103</v>
      </c>
      <c r="B2032" s="383">
        <v>2018</v>
      </c>
      <c r="C2032" s="384" t="s">
        <v>1104</v>
      </c>
      <c r="D2032" s="384" t="s">
        <v>758</v>
      </c>
      <c r="E2032" s="384" t="s">
        <v>759</v>
      </c>
      <c r="F2032" s="384" t="s">
        <v>712</v>
      </c>
      <c r="G2032" s="263">
        <v>337.30200000000002</v>
      </c>
      <c r="H2032" s="263">
        <v>523.39089999999999</v>
      </c>
      <c r="I2032" s="263">
        <v>3977.5390000000002</v>
      </c>
    </row>
    <row r="2033" spans="1:9">
      <c r="A2033" s="382" t="s">
        <v>1105</v>
      </c>
      <c r="B2033" s="383">
        <v>2009</v>
      </c>
      <c r="C2033" s="384" t="s">
        <v>1106</v>
      </c>
      <c r="D2033" s="384" t="s">
        <v>521</v>
      </c>
      <c r="E2033" s="384" t="s">
        <v>711</v>
      </c>
      <c r="F2033" s="384" t="s">
        <v>712</v>
      </c>
      <c r="G2033" s="263">
        <v>72.281000000000006</v>
      </c>
      <c r="H2033" s="263">
        <v>99.170199999999994</v>
      </c>
      <c r="I2033" s="263">
        <v>666.32399999999996</v>
      </c>
    </row>
    <row r="2034" spans="1:9">
      <c r="A2034" s="382" t="s">
        <v>1105</v>
      </c>
      <c r="B2034" s="383">
        <v>2010</v>
      </c>
      <c r="C2034" s="384" t="s">
        <v>1106</v>
      </c>
      <c r="D2034" s="384" t="s">
        <v>521</v>
      </c>
      <c r="E2034" s="384" t="s">
        <v>711</v>
      </c>
      <c r="F2034" s="384" t="s">
        <v>712</v>
      </c>
      <c r="G2034" s="263">
        <v>124.89100000000001</v>
      </c>
      <c r="H2034" s="263">
        <v>141.14060000000001</v>
      </c>
      <c r="I2034" s="263">
        <v>902.74099999999999</v>
      </c>
    </row>
    <row r="2035" spans="1:9">
      <c r="A2035" s="382" t="s">
        <v>1105</v>
      </c>
      <c r="B2035" s="383">
        <v>2011</v>
      </c>
      <c r="C2035" s="384" t="s">
        <v>1106</v>
      </c>
      <c r="D2035" s="384" t="s">
        <v>521</v>
      </c>
      <c r="E2035" s="384" t="s">
        <v>711</v>
      </c>
      <c r="F2035" s="384" t="s">
        <v>712</v>
      </c>
      <c r="G2035" s="263">
        <v>86.628</v>
      </c>
      <c r="H2035" s="263">
        <v>167.75559999999999</v>
      </c>
      <c r="I2035" s="263">
        <v>1055.5350000000001</v>
      </c>
    </row>
    <row r="2036" spans="1:9">
      <c r="A2036" s="382" t="s">
        <v>1105</v>
      </c>
      <c r="B2036" s="383">
        <v>2012</v>
      </c>
      <c r="C2036" s="384" t="s">
        <v>1106</v>
      </c>
      <c r="D2036" s="384" t="s">
        <v>521</v>
      </c>
      <c r="E2036" s="384" t="s">
        <v>711</v>
      </c>
      <c r="F2036" s="384" t="s">
        <v>712</v>
      </c>
      <c r="G2036" s="263">
        <v>151.25399999999999</v>
      </c>
      <c r="H2036" s="263">
        <v>167.75559999999999</v>
      </c>
      <c r="I2036" s="263">
        <v>1148.5160000000001</v>
      </c>
    </row>
    <row r="2037" spans="1:9">
      <c r="A2037" s="382" t="s">
        <v>1105</v>
      </c>
      <c r="B2037" s="383">
        <v>2013</v>
      </c>
      <c r="C2037" s="384" t="s">
        <v>1106</v>
      </c>
      <c r="D2037" s="384" t="s">
        <v>521</v>
      </c>
      <c r="E2037" s="384" t="s">
        <v>711</v>
      </c>
      <c r="F2037" s="384" t="s">
        <v>712</v>
      </c>
      <c r="G2037" s="263">
        <v>125.30800000000001</v>
      </c>
      <c r="H2037" s="263">
        <v>187.89400000000001</v>
      </c>
      <c r="I2037" s="263">
        <v>1421.1780000000001</v>
      </c>
    </row>
    <row r="2038" spans="1:9">
      <c r="A2038" s="382" t="s">
        <v>1105</v>
      </c>
      <c r="B2038" s="383">
        <v>2014</v>
      </c>
      <c r="C2038" s="384" t="s">
        <v>1106</v>
      </c>
      <c r="D2038" s="384" t="s">
        <v>521</v>
      </c>
      <c r="E2038" s="384" t="s">
        <v>711</v>
      </c>
      <c r="F2038" s="384" t="s">
        <v>712</v>
      </c>
      <c r="G2038" s="263">
        <v>353.351</v>
      </c>
      <c r="H2038" s="263">
        <v>376.3673</v>
      </c>
      <c r="I2038" s="263">
        <v>1861.3579999999999</v>
      </c>
    </row>
    <row r="2039" spans="1:9">
      <c r="A2039" s="382" t="s">
        <v>1105</v>
      </c>
      <c r="B2039" s="383">
        <v>2015</v>
      </c>
      <c r="C2039" s="384" t="s">
        <v>1106</v>
      </c>
      <c r="D2039" s="384" t="s">
        <v>521</v>
      </c>
      <c r="E2039" s="384" t="s">
        <v>711</v>
      </c>
      <c r="F2039" s="384" t="s">
        <v>712</v>
      </c>
      <c r="G2039" s="263">
        <v>461.55900000000003</v>
      </c>
      <c r="H2039" s="263">
        <v>486.3811</v>
      </c>
      <c r="I2039" s="263">
        <v>2219.7620000000002</v>
      </c>
    </row>
    <row r="2040" spans="1:9">
      <c r="A2040" s="382" t="s">
        <v>1105</v>
      </c>
      <c r="B2040" s="383">
        <v>2016</v>
      </c>
      <c r="C2040" s="384" t="s">
        <v>1106</v>
      </c>
      <c r="D2040" s="384" t="s">
        <v>521</v>
      </c>
      <c r="E2040" s="384" t="s">
        <v>711</v>
      </c>
      <c r="F2040" s="384" t="s">
        <v>712</v>
      </c>
      <c r="G2040" s="263">
        <v>462.649</v>
      </c>
      <c r="H2040" s="263">
        <v>478.1619</v>
      </c>
      <c r="I2040" s="263">
        <v>2398.373</v>
      </c>
    </row>
    <row r="2041" spans="1:9">
      <c r="A2041" s="382" t="s">
        <v>1105</v>
      </c>
      <c r="B2041" s="383">
        <v>2017</v>
      </c>
      <c r="C2041" s="384" t="s">
        <v>1106</v>
      </c>
      <c r="D2041" s="384" t="s">
        <v>521</v>
      </c>
      <c r="E2041" s="384" t="s">
        <v>711</v>
      </c>
      <c r="F2041" s="384" t="s">
        <v>712</v>
      </c>
      <c r="G2041" s="263">
        <v>726</v>
      </c>
      <c r="H2041" s="263">
        <v>478.1619</v>
      </c>
      <c r="I2041" s="263">
        <v>2752</v>
      </c>
    </row>
    <row r="2042" spans="1:9">
      <c r="A2042" s="382" t="s">
        <v>1105</v>
      </c>
      <c r="B2042" s="383">
        <v>2018</v>
      </c>
      <c r="C2042" s="384" t="s">
        <v>1106</v>
      </c>
      <c r="D2042" s="384" t="s">
        <v>521</v>
      </c>
      <c r="E2042" s="384" t="s">
        <v>711</v>
      </c>
      <c r="F2042" s="384" t="s">
        <v>712</v>
      </c>
      <c r="G2042" s="263">
        <v>826</v>
      </c>
      <c r="H2042" s="263">
        <v>824.87099999999998</v>
      </c>
      <c r="I2042" s="263">
        <v>3333</v>
      </c>
    </row>
    <row r="2043" spans="1:9">
      <c r="A2043" s="382" t="s">
        <v>1107</v>
      </c>
      <c r="B2043" s="383">
        <v>2009</v>
      </c>
      <c r="C2043" s="384" t="s">
        <v>553</v>
      </c>
      <c r="D2043" s="384" t="s">
        <v>521</v>
      </c>
      <c r="E2043" s="384" t="s">
        <v>582</v>
      </c>
      <c r="F2043" s="384" t="s">
        <v>719</v>
      </c>
      <c r="G2043" s="263">
        <v>-211.87</v>
      </c>
      <c r="H2043" s="263">
        <v>-169.6909</v>
      </c>
      <c r="I2043" s="263">
        <v>9.2650000000000006</v>
      </c>
    </row>
    <row r="2044" spans="1:9">
      <c r="A2044" s="382" t="s">
        <v>1107</v>
      </c>
      <c r="B2044" s="383">
        <v>2010</v>
      </c>
      <c r="C2044" s="384" t="s">
        <v>553</v>
      </c>
      <c r="D2044" s="384" t="s">
        <v>521</v>
      </c>
      <c r="E2044" s="384" t="s">
        <v>582</v>
      </c>
      <c r="F2044" s="384" t="s">
        <v>719</v>
      </c>
      <c r="G2044" s="263">
        <v>-31.846</v>
      </c>
      <c r="H2044" s="263">
        <v>-29.5002</v>
      </c>
      <c r="I2044" s="263">
        <v>169.87799999999999</v>
      </c>
    </row>
    <row r="2045" spans="1:9">
      <c r="A2045" s="382" t="s">
        <v>1107</v>
      </c>
      <c r="B2045" s="383">
        <v>2011</v>
      </c>
      <c r="C2045" s="384" t="s">
        <v>553</v>
      </c>
      <c r="D2045" s="384" t="s">
        <v>521</v>
      </c>
      <c r="E2045" s="384" t="s">
        <v>582</v>
      </c>
      <c r="F2045" s="384" t="s">
        <v>719</v>
      </c>
      <c r="G2045" s="263">
        <v>-186.54</v>
      </c>
      <c r="H2045" s="263">
        <v>-186.51859999999999</v>
      </c>
      <c r="I2045" s="263">
        <v>94.454999999999998</v>
      </c>
    </row>
    <row r="2046" spans="1:9">
      <c r="A2046" s="382" t="s">
        <v>1107</v>
      </c>
      <c r="B2046" s="383">
        <v>2012</v>
      </c>
      <c r="C2046" s="384" t="s">
        <v>553</v>
      </c>
      <c r="D2046" s="384" t="s">
        <v>521</v>
      </c>
      <c r="E2046" s="384" t="s">
        <v>582</v>
      </c>
      <c r="F2046" s="384" t="s">
        <v>719</v>
      </c>
      <c r="G2046" s="263">
        <v>-44.32</v>
      </c>
      <c r="H2046" s="263">
        <v>-44.32</v>
      </c>
      <c r="I2046" s="263">
        <v>297.05900000000003</v>
      </c>
    </row>
    <row r="2047" spans="1:9">
      <c r="A2047" s="382" t="s">
        <v>1107</v>
      </c>
      <c r="B2047" s="383">
        <v>2013</v>
      </c>
      <c r="C2047" s="384" t="s">
        <v>553</v>
      </c>
      <c r="D2047" s="384" t="s">
        <v>521</v>
      </c>
      <c r="E2047" s="384" t="s">
        <v>582</v>
      </c>
      <c r="F2047" s="384" t="s">
        <v>719</v>
      </c>
      <c r="G2047" s="263">
        <v>-83.147000000000006</v>
      </c>
      <c r="H2047" s="263">
        <v>-64.025300000000001</v>
      </c>
      <c r="I2047" s="263">
        <v>354.947</v>
      </c>
    </row>
    <row r="2048" spans="1:9">
      <c r="A2048" s="382" t="s">
        <v>1107</v>
      </c>
      <c r="B2048" s="383">
        <v>2014</v>
      </c>
      <c r="C2048" s="384" t="s">
        <v>553</v>
      </c>
      <c r="D2048" s="384" t="s">
        <v>521</v>
      </c>
      <c r="E2048" s="384" t="s">
        <v>582</v>
      </c>
      <c r="F2048" s="384" t="s">
        <v>719</v>
      </c>
      <c r="G2048" s="263">
        <v>-48.481000000000002</v>
      </c>
      <c r="H2048" s="263">
        <v>-48.308799999999998</v>
      </c>
      <c r="I2048" s="263">
        <v>511.495</v>
      </c>
    </row>
    <row r="2049" spans="1:9">
      <c r="A2049" s="382" t="s">
        <v>1107</v>
      </c>
      <c r="B2049" s="383">
        <v>2015</v>
      </c>
      <c r="C2049" s="384" t="s">
        <v>553</v>
      </c>
      <c r="D2049" s="384" t="s">
        <v>521</v>
      </c>
      <c r="E2049" s="384" t="s">
        <v>582</v>
      </c>
      <c r="F2049" s="384" t="s">
        <v>719</v>
      </c>
      <c r="G2049" s="263">
        <v>6.5309999999999997</v>
      </c>
      <c r="H2049" s="263">
        <v>9.5086999999999993</v>
      </c>
      <c r="I2049" s="263">
        <v>753.75099999999998</v>
      </c>
    </row>
    <row r="2050" spans="1:9">
      <c r="A2050" s="382" t="s">
        <v>1107</v>
      </c>
      <c r="B2050" s="383">
        <v>2016</v>
      </c>
      <c r="C2050" s="384" t="s">
        <v>553</v>
      </c>
      <c r="D2050" s="384" t="s">
        <v>521</v>
      </c>
      <c r="E2050" s="384" t="s">
        <v>582</v>
      </c>
      <c r="F2050" s="384" t="s">
        <v>719</v>
      </c>
      <c r="G2050" s="263">
        <v>104.22199999999999</v>
      </c>
      <c r="H2050" s="263">
        <v>117.666</v>
      </c>
      <c r="I2050" s="263">
        <v>1105.7190000000001</v>
      </c>
    </row>
    <row r="2051" spans="1:9">
      <c r="A2051" s="382" t="s">
        <v>1107</v>
      </c>
      <c r="B2051" s="383">
        <v>2017</v>
      </c>
      <c r="C2051" s="384" t="s">
        <v>553</v>
      </c>
      <c r="D2051" s="384" t="s">
        <v>521</v>
      </c>
      <c r="E2051" s="384" t="s">
        <v>582</v>
      </c>
      <c r="F2051" s="384" t="s">
        <v>719</v>
      </c>
      <c r="G2051" s="263">
        <v>-313.142</v>
      </c>
      <c r="H2051" s="263">
        <v>-92.762299999999996</v>
      </c>
      <c r="I2051" s="263">
        <v>1536.2159999999999</v>
      </c>
    </row>
    <row r="2052" spans="1:9">
      <c r="A2052" s="382" t="s">
        <v>1107</v>
      </c>
      <c r="B2052" s="383">
        <v>2018</v>
      </c>
      <c r="C2052" s="384" t="s">
        <v>553</v>
      </c>
      <c r="D2052" s="384" t="s">
        <v>521</v>
      </c>
      <c r="E2052" s="384" t="s">
        <v>582</v>
      </c>
      <c r="F2052" s="384" t="s">
        <v>719</v>
      </c>
      <c r="G2052" s="263">
        <v>109.49299999999999</v>
      </c>
      <c r="H2052" s="263">
        <v>189.88849999999999</v>
      </c>
      <c r="I2052" s="263">
        <v>1881.883</v>
      </c>
    </row>
    <row r="2053" spans="1:9">
      <c r="A2053" s="382" t="s">
        <v>1108</v>
      </c>
      <c r="B2053" s="383">
        <v>2009</v>
      </c>
      <c r="C2053" s="384" t="s">
        <v>554</v>
      </c>
      <c r="D2053" s="384" t="s">
        <v>6</v>
      </c>
      <c r="E2053" s="384" t="s">
        <v>452</v>
      </c>
      <c r="F2053" s="384" t="s">
        <v>719</v>
      </c>
      <c r="G2053" s="263"/>
      <c r="H2053" s="263"/>
      <c r="I2053" s="263"/>
    </row>
    <row r="2054" spans="1:9">
      <c r="A2054" s="382" t="s">
        <v>1108</v>
      </c>
      <c r="B2054" s="383">
        <v>2010</v>
      </c>
      <c r="C2054" s="384" t="s">
        <v>554</v>
      </c>
      <c r="D2054" s="384" t="s">
        <v>6</v>
      </c>
      <c r="E2054" s="384" t="s">
        <v>452</v>
      </c>
      <c r="F2054" s="384" t="s">
        <v>719</v>
      </c>
      <c r="G2054" s="263"/>
      <c r="H2054" s="263"/>
      <c r="I2054" s="263"/>
    </row>
    <row r="2055" spans="1:9">
      <c r="A2055" s="382" t="s">
        <v>1108</v>
      </c>
      <c r="B2055" s="383">
        <v>2011</v>
      </c>
      <c r="C2055" s="384" t="s">
        <v>554</v>
      </c>
      <c r="D2055" s="384" t="s">
        <v>6</v>
      </c>
      <c r="E2055" s="384" t="s">
        <v>452</v>
      </c>
      <c r="F2055" s="384" t="s">
        <v>719</v>
      </c>
      <c r="G2055" s="263">
        <v>125.8</v>
      </c>
      <c r="H2055" s="263">
        <v>140.56</v>
      </c>
      <c r="I2055" s="263">
        <v>762.5</v>
      </c>
    </row>
    <row r="2056" spans="1:9">
      <c r="A2056" s="382" t="s">
        <v>1108</v>
      </c>
      <c r="B2056" s="383">
        <v>2012</v>
      </c>
      <c r="C2056" s="384" t="s">
        <v>554</v>
      </c>
      <c r="D2056" s="384" t="s">
        <v>6</v>
      </c>
      <c r="E2056" s="384" t="s">
        <v>452</v>
      </c>
      <c r="F2056" s="384" t="s">
        <v>719</v>
      </c>
      <c r="G2056" s="263">
        <v>125</v>
      </c>
      <c r="H2056" s="263">
        <v>159.46619999999999</v>
      </c>
      <c r="I2056" s="263">
        <v>860.6</v>
      </c>
    </row>
    <row r="2057" spans="1:9">
      <c r="A2057" s="382" t="s">
        <v>1108</v>
      </c>
      <c r="B2057" s="383">
        <v>2013</v>
      </c>
      <c r="C2057" s="384" t="s">
        <v>554</v>
      </c>
      <c r="D2057" s="384" t="s">
        <v>6</v>
      </c>
      <c r="E2057" s="384" t="s">
        <v>452</v>
      </c>
      <c r="F2057" s="384" t="s">
        <v>719</v>
      </c>
      <c r="G2057" s="263">
        <v>139.4</v>
      </c>
      <c r="H2057" s="263">
        <v>196.73079999999999</v>
      </c>
      <c r="I2057" s="263">
        <v>947.9</v>
      </c>
    </row>
    <row r="2058" spans="1:9">
      <c r="A2058" s="382" t="s">
        <v>1108</v>
      </c>
      <c r="B2058" s="383">
        <v>2014</v>
      </c>
      <c r="C2058" s="384" t="s">
        <v>554</v>
      </c>
      <c r="D2058" s="384" t="s">
        <v>6</v>
      </c>
      <c r="E2058" s="384" t="s">
        <v>452</v>
      </c>
      <c r="F2058" s="384" t="s">
        <v>719</v>
      </c>
      <c r="G2058" s="263">
        <v>165.2</v>
      </c>
      <c r="H2058" s="263">
        <v>218.351</v>
      </c>
      <c r="I2058" s="263">
        <v>1065.0999999999999</v>
      </c>
    </row>
    <row r="2059" spans="1:9">
      <c r="A2059" s="382" t="s">
        <v>1108</v>
      </c>
      <c r="B2059" s="383">
        <v>2015</v>
      </c>
      <c r="C2059" s="384" t="s">
        <v>554</v>
      </c>
      <c r="D2059" s="384" t="s">
        <v>6</v>
      </c>
      <c r="E2059" s="384" t="s">
        <v>452</v>
      </c>
      <c r="F2059" s="384" t="s">
        <v>719</v>
      </c>
      <c r="G2059" s="263">
        <v>152.5</v>
      </c>
      <c r="H2059" s="263">
        <v>192.83260000000001</v>
      </c>
      <c r="I2059" s="263">
        <v>1113.4000000000001</v>
      </c>
    </row>
    <row r="2060" spans="1:9">
      <c r="A2060" s="382" t="s">
        <v>1108</v>
      </c>
      <c r="B2060" s="383">
        <v>2016</v>
      </c>
      <c r="C2060" s="384" t="s">
        <v>554</v>
      </c>
      <c r="D2060" s="384" t="s">
        <v>6</v>
      </c>
      <c r="E2060" s="384" t="s">
        <v>452</v>
      </c>
      <c r="F2060" s="384" t="s">
        <v>719</v>
      </c>
      <c r="G2060" s="263">
        <v>152.80000000000001</v>
      </c>
      <c r="H2060" s="263">
        <v>270.29219999999998</v>
      </c>
      <c r="I2060" s="263">
        <v>2734.8</v>
      </c>
    </row>
    <row r="2061" spans="1:9">
      <c r="A2061" s="382" t="s">
        <v>1108</v>
      </c>
      <c r="B2061" s="383">
        <v>2017</v>
      </c>
      <c r="C2061" s="384" t="s">
        <v>554</v>
      </c>
      <c r="D2061" s="384" t="s">
        <v>6</v>
      </c>
      <c r="E2061" s="384" t="s">
        <v>452</v>
      </c>
      <c r="F2061" s="384" t="s">
        <v>719</v>
      </c>
      <c r="G2061" s="263">
        <v>416.9</v>
      </c>
      <c r="H2061" s="263">
        <v>461.12450000000001</v>
      </c>
      <c r="I2061" s="263">
        <v>3599.7</v>
      </c>
    </row>
    <row r="2062" spans="1:9">
      <c r="A2062" s="382" t="s">
        <v>1108</v>
      </c>
      <c r="B2062" s="383">
        <v>2018</v>
      </c>
      <c r="C2062" s="384" t="s">
        <v>554</v>
      </c>
      <c r="D2062" s="384" t="s">
        <v>6</v>
      </c>
      <c r="E2062" s="384" t="s">
        <v>452</v>
      </c>
      <c r="F2062" s="384" t="s">
        <v>719</v>
      </c>
      <c r="G2062" s="263">
        <v>542.29999999999995</v>
      </c>
      <c r="H2062" s="263">
        <v>497.39589999999998</v>
      </c>
      <c r="I2062" s="263">
        <v>4009.2</v>
      </c>
    </row>
    <row r="2063" spans="1:9">
      <c r="A2063" s="382" t="s">
        <v>1109</v>
      </c>
      <c r="B2063" s="383">
        <v>2009</v>
      </c>
      <c r="C2063" s="384" t="s">
        <v>1110</v>
      </c>
      <c r="D2063" s="384" t="s">
        <v>517</v>
      </c>
      <c r="E2063" s="384" t="s">
        <v>586</v>
      </c>
      <c r="F2063" s="384" t="s">
        <v>712</v>
      </c>
      <c r="G2063" s="263">
        <v>4369</v>
      </c>
      <c r="H2063" s="263">
        <v>6778.15</v>
      </c>
      <c r="I2063" s="263">
        <v>35127</v>
      </c>
    </row>
    <row r="2064" spans="1:9">
      <c r="A2064" s="382" t="s">
        <v>1109</v>
      </c>
      <c r="B2064" s="383">
        <v>2010</v>
      </c>
      <c r="C2064" s="384" t="s">
        <v>1110</v>
      </c>
      <c r="D2064" s="384" t="s">
        <v>517</v>
      </c>
      <c r="E2064" s="384" t="s">
        <v>586</v>
      </c>
      <c r="F2064" s="384" t="s">
        <v>712</v>
      </c>
      <c r="G2064" s="263">
        <v>11464</v>
      </c>
      <c r="H2064" s="263">
        <v>11425</v>
      </c>
      <c r="I2064" s="263">
        <v>43623</v>
      </c>
    </row>
    <row r="2065" spans="1:9">
      <c r="A2065" s="382" t="s">
        <v>1109</v>
      </c>
      <c r="B2065" s="383">
        <v>2011</v>
      </c>
      <c r="C2065" s="384" t="s">
        <v>1110</v>
      </c>
      <c r="D2065" s="384" t="s">
        <v>517</v>
      </c>
      <c r="E2065" s="384" t="s">
        <v>586</v>
      </c>
      <c r="F2065" s="384" t="s">
        <v>712</v>
      </c>
      <c r="G2065" s="263">
        <v>12942</v>
      </c>
      <c r="H2065" s="263">
        <v>12954.35</v>
      </c>
      <c r="I2065" s="263">
        <v>53999</v>
      </c>
    </row>
    <row r="2066" spans="1:9">
      <c r="A2066" s="382" t="s">
        <v>1109</v>
      </c>
      <c r="B2066" s="383">
        <v>2012</v>
      </c>
      <c r="C2066" s="384" t="s">
        <v>1110</v>
      </c>
      <c r="D2066" s="384" t="s">
        <v>517</v>
      </c>
      <c r="E2066" s="384" t="s">
        <v>586</v>
      </c>
      <c r="F2066" s="384" t="s">
        <v>712</v>
      </c>
      <c r="G2066" s="263">
        <v>11005</v>
      </c>
      <c r="H2066" s="263">
        <v>11013.45</v>
      </c>
      <c r="I2066" s="263">
        <v>53341</v>
      </c>
    </row>
    <row r="2067" spans="1:9">
      <c r="A2067" s="382" t="s">
        <v>1109</v>
      </c>
      <c r="B2067" s="383">
        <v>2013</v>
      </c>
      <c r="C2067" s="384" t="s">
        <v>1110</v>
      </c>
      <c r="D2067" s="384" t="s">
        <v>517</v>
      </c>
      <c r="E2067" s="384" t="s">
        <v>586</v>
      </c>
      <c r="F2067" s="384" t="s">
        <v>712</v>
      </c>
      <c r="G2067" s="263">
        <v>9620</v>
      </c>
      <c r="H2067" s="263">
        <v>9521.2000000000007</v>
      </c>
      <c r="I2067" s="263">
        <v>52708</v>
      </c>
    </row>
    <row r="2068" spans="1:9">
      <c r="A2068" s="382" t="s">
        <v>1109</v>
      </c>
      <c r="B2068" s="383">
        <v>2014</v>
      </c>
      <c r="C2068" s="384" t="s">
        <v>1110</v>
      </c>
      <c r="D2068" s="384" t="s">
        <v>517</v>
      </c>
      <c r="E2068" s="384" t="s">
        <v>586</v>
      </c>
      <c r="F2068" s="384" t="s">
        <v>712</v>
      </c>
      <c r="G2068" s="263">
        <v>11704</v>
      </c>
      <c r="H2068" s="263">
        <v>11628.6</v>
      </c>
      <c r="I2068" s="263">
        <v>55870</v>
      </c>
    </row>
    <row r="2069" spans="1:9">
      <c r="A2069" s="382" t="s">
        <v>1109</v>
      </c>
      <c r="B2069" s="383">
        <v>2015</v>
      </c>
      <c r="C2069" s="384" t="s">
        <v>1110</v>
      </c>
      <c r="D2069" s="384" t="s">
        <v>517</v>
      </c>
      <c r="E2069" s="384" t="s">
        <v>586</v>
      </c>
      <c r="F2069" s="384" t="s">
        <v>712</v>
      </c>
      <c r="G2069" s="263">
        <v>11420</v>
      </c>
      <c r="H2069" s="263">
        <v>11572.379499999999</v>
      </c>
      <c r="I2069" s="263">
        <v>55355</v>
      </c>
    </row>
    <row r="2070" spans="1:9">
      <c r="A2070" s="382" t="s">
        <v>1109</v>
      </c>
      <c r="B2070" s="383">
        <v>2016</v>
      </c>
      <c r="C2070" s="384" t="s">
        <v>1110</v>
      </c>
      <c r="D2070" s="384" t="s">
        <v>517</v>
      </c>
      <c r="E2070" s="384" t="s">
        <v>586</v>
      </c>
      <c r="F2070" s="384" t="s">
        <v>712</v>
      </c>
      <c r="G2070" s="263">
        <v>10316</v>
      </c>
      <c r="H2070" s="263">
        <v>11148.527599999999</v>
      </c>
      <c r="I2070" s="263">
        <v>59387</v>
      </c>
    </row>
    <row r="2071" spans="1:9">
      <c r="A2071" s="382" t="s">
        <v>1109</v>
      </c>
      <c r="B2071" s="383">
        <v>2017</v>
      </c>
      <c r="C2071" s="384" t="s">
        <v>1110</v>
      </c>
      <c r="D2071" s="384" t="s">
        <v>517</v>
      </c>
      <c r="E2071" s="384" t="s">
        <v>586</v>
      </c>
      <c r="F2071" s="384" t="s">
        <v>712</v>
      </c>
      <c r="G2071" s="263">
        <v>9601</v>
      </c>
      <c r="H2071" s="263">
        <v>13471.6747</v>
      </c>
      <c r="I2071" s="263">
        <v>62761</v>
      </c>
    </row>
    <row r="2072" spans="1:9">
      <c r="A2072" s="382" t="s">
        <v>1109</v>
      </c>
      <c r="B2072" s="383">
        <v>2018</v>
      </c>
      <c r="C2072" s="384" t="s">
        <v>1110</v>
      </c>
      <c r="D2072" s="384" t="s">
        <v>517</v>
      </c>
      <c r="E2072" s="384" t="s">
        <v>586</v>
      </c>
      <c r="F2072" s="384" t="s">
        <v>712</v>
      </c>
      <c r="G2072" s="263">
        <v>21053</v>
      </c>
      <c r="H2072" s="263">
        <v>20364.602500000001</v>
      </c>
      <c r="I2072" s="263">
        <v>70848</v>
      </c>
    </row>
    <row r="2073" spans="1:9">
      <c r="A2073" s="382" t="s">
        <v>1111</v>
      </c>
      <c r="B2073" s="383">
        <v>2009</v>
      </c>
      <c r="C2073" s="384" t="s">
        <v>555</v>
      </c>
      <c r="D2073" s="384" t="s">
        <v>517</v>
      </c>
      <c r="E2073" s="384" t="s">
        <v>589</v>
      </c>
      <c r="F2073" s="384" t="s">
        <v>719</v>
      </c>
      <c r="G2073" s="263">
        <v>447.041</v>
      </c>
      <c r="H2073" s="263">
        <v>478.4316</v>
      </c>
      <c r="I2073" s="263">
        <v>3182.5369999999998</v>
      </c>
    </row>
    <row r="2074" spans="1:9">
      <c r="A2074" s="382" t="s">
        <v>1111</v>
      </c>
      <c r="B2074" s="383">
        <v>2010</v>
      </c>
      <c r="C2074" s="384" t="s">
        <v>555</v>
      </c>
      <c r="D2074" s="384" t="s">
        <v>517</v>
      </c>
      <c r="E2074" s="384" t="s">
        <v>589</v>
      </c>
      <c r="F2074" s="384" t="s">
        <v>719</v>
      </c>
      <c r="G2074" s="263">
        <v>574</v>
      </c>
      <c r="H2074" s="263">
        <v>558.5</v>
      </c>
      <c r="I2074" s="263">
        <v>3455</v>
      </c>
    </row>
    <row r="2075" spans="1:9">
      <c r="A2075" s="382" t="s">
        <v>1111</v>
      </c>
      <c r="B2075" s="383">
        <v>2011</v>
      </c>
      <c r="C2075" s="384" t="s">
        <v>555</v>
      </c>
      <c r="D2075" s="384" t="s">
        <v>517</v>
      </c>
      <c r="E2075" s="384" t="s">
        <v>589</v>
      </c>
      <c r="F2075" s="384" t="s">
        <v>719</v>
      </c>
      <c r="G2075" s="263">
        <v>634</v>
      </c>
      <c r="H2075" s="263">
        <v>678.62819999999999</v>
      </c>
      <c r="I2075" s="263">
        <v>3772</v>
      </c>
    </row>
    <row r="2076" spans="1:9">
      <c r="A2076" s="382" t="s">
        <v>1111</v>
      </c>
      <c r="B2076" s="383">
        <v>2012</v>
      </c>
      <c r="C2076" s="384" t="s">
        <v>555</v>
      </c>
      <c r="D2076" s="384" t="s">
        <v>517</v>
      </c>
      <c r="E2076" s="384" t="s">
        <v>589</v>
      </c>
      <c r="F2076" s="384" t="s">
        <v>719</v>
      </c>
      <c r="G2076" s="263">
        <v>792</v>
      </c>
      <c r="H2076" s="263">
        <v>756.49199999999996</v>
      </c>
      <c r="I2076" s="263">
        <v>3808</v>
      </c>
    </row>
    <row r="2077" spans="1:9">
      <c r="A2077" s="382" t="s">
        <v>1111</v>
      </c>
      <c r="B2077" s="383">
        <v>2013</v>
      </c>
      <c r="C2077" s="384" t="s">
        <v>555</v>
      </c>
      <c r="D2077" s="384" t="s">
        <v>517</v>
      </c>
      <c r="E2077" s="384" t="s">
        <v>589</v>
      </c>
      <c r="F2077" s="384" t="s">
        <v>719</v>
      </c>
      <c r="G2077" s="263">
        <v>858</v>
      </c>
      <c r="H2077" s="263">
        <v>852.28560000000004</v>
      </c>
      <c r="I2077" s="263">
        <v>4171</v>
      </c>
    </row>
    <row r="2078" spans="1:9">
      <c r="A2078" s="382" t="s">
        <v>1111</v>
      </c>
      <c r="B2078" s="383">
        <v>2014</v>
      </c>
      <c r="C2078" s="384" t="s">
        <v>555</v>
      </c>
      <c r="D2078" s="384" t="s">
        <v>517</v>
      </c>
      <c r="E2078" s="384" t="s">
        <v>589</v>
      </c>
      <c r="F2078" s="384" t="s">
        <v>719</v>
      </c>
      <c r="G2078" s="263">
        <v>907</v>
      </c>
      <c r="H2078" s="263">
        <v>843.28570000000002</v>
      </c>
      <c r="I2078" s="263">
        <v>4243</v>
      </c>
    </row>
    <row r="2079" spans="1:9">
      <c r="A2079" s="382" t="s">
        <v>1111</v>
      </c>
      <c r="B2079" s="383">
        <v>2015</v>
      </c>
      <c r="C2079" s="384" t="s">
        <v>555</v>
      </c>
      <c r="D2079" s="384" t="s">
        <v>517</v>
      </c>
      <c r="E2079" s="384" t="s">
        <v>589</v>
      </c>
      <c r="F2079" s="384" t="s">
        <v>719</v>
      </c>
      <c r="G2079" s="263">
        <v>365</v>
      </c>
      <c r="H2079" s="263">
        <v>515.29759999999999</v>
      </c>
      <c r="I2079" s="263">
        <v>4192</v>
      </c>
    </row>
    <row r="2080" spans="1:9">
      <c r="A2080" s="382" t="s">
        <v>1111</v>
      </c>
      <c r="B2080" s="383">
        <v>2016</v>
      </c>
      <c r="C2080" s="384" t="s">
        <v>555</v>
      </c>
      <c r="D2080" s="384" t="s">
        <v>517</v>
      </c>
      <c r="E2080" s="384" t="s">
        <v>589</v>
      </c>
      <c r="F2080" s="384" t="s">
        <v>719</v>
      </c>
      <c r="G2080" s="263">
        <v>979</v>
      </c>
      <c r="H2080" s="263">
        <v>797.73590000000002</v>
      </c>
      <c r="I2080" s="263">
        <v>4694</v>
      </c>
    </row>
    <row r="2081" spans="1:9">
      <c r="A2081" s="382" t="s">
        <v>1111</v>
      </c>
      <c r="B2081" s="383">
        <v>2017</v>
      </c>
      <c r="C2081" s="384" t="s">
        <v>555</v>
      </c>
      <c r="D2081" s="384" t="s">
        <v>517</v>
      </c>
      <c r="E2081" s="384" t="s">
        <v>589</v>
      </c>
      <c r="F2081" s="384" t="s">
        <v>719</v>
      </c>
      <c r="G2081" s="263">
        <v>971</v>
      </c>
      <c r="H2081" s="263">
        <v>975.61599999999999</v>
      </c>
      <c r="I2081" s="263">
        <v>5177</v>
      </c>
    </row>
    <row r="2082" spans="1:9">
      <c r="A2082" s="382" t="s">
        <v>1111</v>
      </c>
      <c r="B2082" s="383">
        <v>2018</v>
      </c>
      <c r="C2082" s="384" t="s">
        <v>555</v>
      </c>
      <c r="D2082" s="384" t="s">
        <v>517</v>
      </c>
      <c r="E2082" s="384" t="s">
        <v>589</v>
      </c>
      <c r="F2082" s="384" t="s">
        <v>719</v>
      </c>
      <c r="G2082" s="263">
        <v>1329</v>
      </c>
      <c r="H2082" s="263">
        <v>1331.0437999999999</v>
      </c>
      <c r="I2082" s="263">
        <v>6025</v>
      </c>
    </row>
    <row r="2083" spans="1:9">
      <c r="A2083" s="382" t="s">
        <v>1111</v>
      </c>
      <c r="B2083" s="383">
        <v>2019</v>
      </c>
      <c r="C2083" s="384" t="s">
        <v>555</v>
      </c>
      <c r="D2083" s="384" t="s">
        <v>517</v>
      </c>
      <c r="E2083" s="384" t="s">
        <v>589</v>
      </c>
      <c r="F2083" s="384" t="s">
        <v>719</v>
      </c>
      <c r="G2083" s="263">
        <v>1557</v>
      </c>
      <c r="H2083" s="263">
        <v>1560.1106</v>
      </c>
      <c r="I2083" s="263">
        <v>6784</v>
      </c>
    </row>
    <row r="2084" spans="1:9">
      <c r="A2084" s="382" t="s">
        <v>1112</v>
      </c>
      <c r="B2084" s="383">
        <v>2009</v>
      </c>
      <c r="C2084" s="384" t="s">
        <v>1113</v>
      </c>
      <c r="D2084" s="384" t="s">
        <v>758</v>
      </c>
      <c r="E2084" s="384" t="s">
        <v>771</v>
      </c>
      <c r="F2084" s="384" t="s">
        <v>712</v>
      </c>
      <c r="G2084" s="263">
        <v>663</v>
      </c>
      <c r="H2084" s="263">
        <v>374.95</v>
      </c>
      <c r="I2084" s="263">
        <v>23366</v>
      </c>
    </row>
    <row r="2085" spans="1:9">
      <c r="A2085" s="382" t="s">
        <v>1112</v>
      </c>
      <c r="B2085" s="383">
        <v>2010</v>
      </c>
      <c r="C2085" s="384" t="s">
        <v>1113</v>
      </c>
      <c r="D2085" s="384" t="s">
        <v>758</v>
      </c>
      <c r="E2085" s="384" t="s">
        <v>771</v>
      </c>
      <c r="F2085" s="384" t="s">
        <v>712</v>
      </c>
      <c r="G2085" s="263">
        <v>691</v>
      </c>
      <c r="H2085" s="263">
        <v>992.75</v>
      </c>
      <c r="I2085" s="263">
        <v>25179</v>
      </c>
    </row>
    <row r="2086" spans="1:9">
      <c r="A2086" s="382" t="s">
        <v>1112</v>
      </c>
      <c r="B2086" s="383">
        <v>2011</v>
      </c>
      <c r="C2086" s="384" t="s">
        <v>1113</v>
      </c>
      <c r="D2086" s="384" t="s">
        <v>758</v>
      </c>
      <c r="E2086" s="384" t="s">
        <v>771</v>
      </c>
      <c r="F2086" s="384" t="s">
        <v>712</v>
      </c>
      <c r="G2086" s="263">
        <v>1322</v>
      </c>
      <c r="H2086" s="263">
        <v>1348.7</v>
      </c>
      <c r="I2086" s="263">
        <v>26034</v>
      </c>
    </row>
    <row r="2087" spans="1:9">
      <c r="A2087" s="382" t="s">
        <v>1112</v>
      </c>
      <c r="B2087" s="383">
        <v>2012</v>
      </c>
      <c r="C2087" s="384" t="s">
        <v>1113</v>
      </c>
      <c r="D2087" s="384" t="s">
        <v>758</v>
      </c>
      <c r="E2087" s="384" t="s">
        <v>771</v>
      </c>
      <c r="F2087" s="384" t="s">
        <v>712</v>
      </c>
      <c r="G2087" s="263">
        <v>794</v>
      </c>
      <c r="H2087" s="263">
        <v>1041</v>
      </c>
      <c r="I2087" s="263">
        <v>27833</v>
      </c>
    </row>
    <row r="2088" spans="1:9">
      <c r="A2088" s="382" t="s">
        <v>1112</v>
      </c>
      <c r="B2088" s="383">
        <v>2013</v>
      </c>
      <c r="C2088" s="384" t="s">
        <v>1113</v>
      </c>
      <c r="D2088" s="384" t="s">
        <v>758</v>
      </c>
      <c r="E2088" s="384" t="s">
        <v>771</v>
      </c>
      <c r="F2088" s="384" t="s">
        <v>712</v>
      </c>
      <c r="G2088" s="263">
        <v>1395</v>
      </c>
      <c r="H2088" s="263">
        <v>1576</v>
      </c>
      <c r="I2088" s="263">
        <v>23483</v>
      </c>
    </row>
    <row r="2089" spans="1:9">
      <c r="A2089" s="382" t="s">
        <v>1112</v>
      </c>
      <c r="B2089" s="383">
        <v>2014</v>
      </c>
      <c r="C2089" s="384" t="s">
        <v>1113</v>
      </c>
      <c r="D2089" s="384" t="s">
        <v>758</v>
      </c>
      <c r="E2089" s="384" t="s">
        <v>771</v>
      </c>
      <c r="F2089" s="384" t="s">
        <v>712</v>
      </c>
      <c r="G2089" s="263">
        <v>555</v>
      </c>
      <c r="H2089" s="263">
        <v>1184</v>
      </c>
      <c r="I2089" s="263">
        <v>23617</v>
      </c>
    </row>
    <row r="2090" spans="1:9">
      <c r="A2090" s="382" t="s">
        <v>1112</v>
      </c>
      <c r="B2090" s="383">
        <v>2015</v>
      </c>
      <c r="C2090" s="384" t="s">
        <v>1113</v>
      </c>
      <c r="D2090" s="384" t="s">
        <v>758</v>
      </c>
      <c r="E2090" s="384" t="s">
        <v>771</v>
      </c>
      <c r="F2090" s="384" t="s">
        <v>712</v>
      </c>
      <c r="G2090" s="263">
        <v>938</v>
      </c>
      <c r="H2090" s="263">
        <v>1265</v>
      </c>
      <c r="I2090" s="263">
        <v>20675</v>
      </c>
    </row>
    <row r="2091" spans="1:9">
      <c r="A2091" s="382" t="s">
        <v>1112</v>
      </c>
      <c r="B2091" s="383">
        <v>2016</v>
      </c>
      <c r="C2091" s="384" t="s">
        <v>1113</v>
      </c>
      <c r="D2091" s="384" t="s">
        <v>758</v>
      </c>
      <c r="E2091" s="384" t="s">
        <v>771</v>
      </c>
      <c r="F2091" s="384" t="s">
        <v>712</v>
      </c>
      <c r="G2091" s="263">
        <v>904</v>
      </c>
      <c r="H2091" s="263">
        <v>1180</v>
      </c>
      <c r="I2091" s="263">
        <v>19495</v>
      </c>
    </row>
    <row r="2092" spans="1:9">
      <c r="A2092" s="382" t="s">
        <v>1112</v>
      </c>
      <c r="B2092" s="383">
        <v>2017</v>
      </c>
      <c r="C2092" s="384" t="s">
        <v>1113</v>
      </c>
      <c r="D2092" s="384" t="s">
        <v>758</v>
      </c>
      <c r="E2092" s="384" t="s">
        <v>771</v>
      </c>
      <c r="F2092" s="384" t="s">
        <v>712</v>
      </c>
      <c r="G2092" s="263">
        <v>2144</v>
      </c>
      <c r="H2092" s="263">
        <v>1403</v>
      </c>
      <c r="I2092" s="263">
        <v>21743</v>
      </c>
    </row>
    <row r="2093" spans="1:9">
      <c r="A2093" s="382" t="s">
        <v>1112</v>
      </c>
      <c r="B2093" s="383">
        <v>2018</v>
      </c>
      <c r="C2093" s="384" t="s">
        <v>1113</v>
      </c>
      <c r="D2093" s="384" t="s">
        <v>758</v>
      </c>
      <c r="E2093" s="384" t="s">
        <v>771</v>
      </c>
      <c r="F2093" s="384" t="s">
        <v>712</v>
      </c>
      <c r="G2093" s="263">
        <v>2012</v>
      </c>
      <c r="H2093" s="263">
        <v>2131</v>
      </c>
      <c r="I2093" s="263">
        <v>23306</v>
      </c>
    </row>
    <row r="2094" spans="1:9">
      <c r="A2094" s="382" t="s">
        <v>1114</v>
      </c>
      <c r="B2094" s="383">
        <v>2009</v>
      </c>
      <c r="C2094" s="384" t="s">
        <v>1115</v>
      </c>
      <c r="D2094" s="384" t="s">
        <v>527</v>
      </c>
      <c r="E2094" s="384" t="s">
        <v>590</v>
      </c>
      <c r="F2094" s="384" t="s">
        <v>712</v>
      </c>
      <c r="G2094" s="263">
        <v>265.2</v>
      </c>
      <c r="H2094" s="263">
        <v>265.2</v>
      </c>
      <c r="I2094" s="263">
        <v>6962.7</v>
      </c>
    </row>
    <row r="2095" spans="1:9">
      <c r="A2095" s="382" t="s">
        <v>1114</v>
      </c>
      <c r="B2095" s="383">
        <v>2010</v>
      </c>
      <c r="C2095" s="384" t="s">
        <v>1115</v>
      </c>
      <c r="D2095" s="384" t="s">
        <v>527</v>
      </c>
      <c r="E2095" s="384" t="s">
        <v>590</v>
      </c>
      <c r="F2095" s="384" t="s">
        <v>712</v>
      </c>
      <c r="G2095" s="263">
        <v>93.6</v>
      </c>
      <c r="H2095" s="263">
        <v>215.60499999999999</v>
      </c>
      <c r="I2095" s="263">
        <v>6027.6</v>
      </c>
    </row>
    <row r="2096" spans="1:9">
      <c r="A2096" s="382" t="s">
        <v>1114</v>
      </c>
      <c r="B2096" s="383">
        <v>2011</v>
      </c>
      <c r="C2096" s="384" t="s">
        <v>1115</v>
      </c>
      <c r="D2096" s="384" t="s">
        <v>527</v>
      </c>
      <c r="E2096" s="384" t="s">
        <v>590</v>
      </c>
      <c r="F2096" s="384" t="s">
        <v>712</v>
      </c>
      <c r="G2096" s="263">
        <v>271.2</v>
      </c>
      <c r="H2096" s="263">
        <v>334.83499999999998</v>
      </c>
      <c r="I2096" s="263">
        <v>6507.3</v>
      </c>
    </row>
    <row r="2097" spans="1:9">
      <c r="A2097" s="382" t="s">
        <v>1114</v>
      </c>
      <c r="B2097" s="383">
        <v>2012</v>
      </c>
      <c r="C2097" s="384" t="s">
        <v>1115</v>
      </c>
      <c r="D2097" s="384" t="s">
        <v>527</v>
      </c>
      <c r="E2097" s="384" t="s">
        <v>590</v>
      </c>
      <c r="F2097" s="384" t="s">
        <v>712</v>
      </c>
      <c r="G2097" s="263">
        <v>520.70000000000005</v>
      </c>
      <c r="H2097" s="263">
        <v>469.15499999999997</v>
      </c>
      <c r="I2097" s="263">
        <v>7014.6</v>
      </c>
    </row>
    <row r="2098" spans="1:9">
      <c r="A2098" s="382" t="s">
        <v>1114</v>
      </c>
      <c r="B2098" s="383">
        <v>2013</v>
      </c>
      <c r="C2098" s="384" t="s">
        <v>1115</v>
      </c>
      <c r="D2098" s="384" t="s">
        <v>527</v>
      </c>
      <c r="E2098" s="384" t="s">
        <v>590</v>
      </c>
      <c r="F2098" s="384" t="s">
        <v>712</v>
      </c>
      <c r="G2098" s="263">
        <v>435.1</v>
      </c>
      <c r="H2098" s="263">
        <v>377.77</v>
      </c>
      <c r="I2098" s="263">
        <v>6956.2</v>
      </c>
    </row>
    <row r="2099" spans="1:9">
      <c r="A2099" s="382" t="s">
        <v>1114</v>
      </c>
      <c r="B2099" s="383">
        <v>2014</v>
      </c>
      <c r="C2099" s="384" t="s">
        <v>1115</v>
      </c>
      <c r="D2099" s="384" t="s">
        <v>527</v>
      </c>
      <c r="E2099" s="384" t="s">
        <v>590</v>
      </c>
      <c r="F2099" s="384" t="s">
        <v>712</v>
      </c>
      <c r="G2099" s="263">
        <v>259.2</v>
      </c>
      <c r="H2099" s="263">
        <v>341.625</v>
      </c>
      <c r="I2099" s="263">
        <v>7122.3</v>
      </c>
    </row>
    <row r="2100" spans="1:9">
      <c r="A2100" s="382" t="s">
        <v>1114</v>
      </c>
      <c r="B2100" s="383">
        <v>2015</v>
      </c>
      <c r="C2100" s="384" t="s">
        <v>1115</v>
      </c>
      <c r="D2100" s="384" t="s">
        <v>527</v>
      </c>
      <c r="E2100" s="384" t="s">
        <v>590</v>
      </c>
      <c r="F2100" s="384" t="s">
        <v>712</v>
      </c>
      <c r="G2100" s="263">
        <v>477.1</v>
      </c>
      <c r="H2100" s="263">
        <v>415.77499999999998</v>
      </c>
      <c r="I2100" s="263">
        <v>7537.1</v>
      </c>
    </row>
    <row r="2101" spans="1:9">
      <c r="A2101" s="382" t="s">
        <v>1114</v>
      </c>
      <c r="B2101" s="383">
        <v>2016</v>
      </c>
      <c r="C2101" s="384" t="s">
        <v>1115</v>
      </c>
      <c r="D2101" s="384" t="s">
        <v>527</v>
      </c>
      <c r="E2101" s="384" t="s">
        <v>590</v>
      </c>
      <c r="F2101" s="384" t="s">
        <v>712</v>
      </c>
      <c r="G2101" s="263">
        <v>454.6</v>
      </c>
      <c r="H2101" s="263">
        <v>501.7</v>
      </c>
      <c r="I2101" s="263">
        <v>7613.8</v>
      </c>
    </row>
    <row r="2102" spans="1:9">
      <c r="A2102" s="382" t="s">
        <v>1114</v>
      </c>
      <c r="B2102" s="383">
        <v>2017</v>
      </c>
      <c r="C2102" s="384" t="s">
        <v>1115</v>
      </c>
      <c r="D2102" s="384" t="s">
        <v>527</v>
      </c>
      <c r="E2102" s="384" t="s">
        <v>590</v>
      </c>
      <c r="F2102" s="384" t="s">
        <v>712</v>
      </c>
      <c r="G2102" s="263">
        <v>608.5</v>
      </c>
      <c r="H2102" s="263">
        <v>556.9</v>
      </c>
      <c r="I2102" s="263">
        <v>7846.6</v>
      </c>
    </row>
    <row r="2103" spans="1:9">
      <c r="A2103" s="382" t="s">
        <v>1114</v>
      </c>
      <c r="B2103" s="383">
        <v>2018</v>
      </c>
      <c r="C2103" s="384" t="s">
        <v>1115</v>
      </c>
      <c r="D2103" s="384" t="s">
        <v>527</v>
      </c>
      <c r="E2103" s="384" t="s">
        <v>590</v>
      </c>
      <c r="F2103" s="384" t="s">
        <v>712</v>
      </c>
      <c r="G2103" s="263">
        <v>554.4</v>
      </c>
      <c r="H2103" s="263">
        <v>535.1</v>
      </c>
      <c r="I2103" s="263">
        <v>9047.6</v>
      </c>
    </row>
    <row r="2104" spans="1:9">
      <c r="A2104" s="382" t="s">
        <v>1114</v>
      </c>
      <c r="B2104" s="383">
        <v>2019</v>
      </c>
      <c r="C2104" s="384" t="s">
        <v>1115</v>
      </c>
      <c r="D2104" s="384" t="s">
        <v>527</v>
      </c>
      <c r="E2104" s="384" t="s">
        <v>590</v>
      </c>
      <c r="F2104" s="384" t="s">
        <v>712</v>
      </c>
      <c r="G2104" s="263">
        <v>618.9</v>
      </c>
      <c r="H2104" s="263">
        <v>691.7</v>
      </c>
      <c r="I2104" s="263">
        <v>9714.4</v>
      </c>
    </row>
    <row r="2105" spans="1:9">
      <c r="A2105" s="382" t="s">
        <v>1116</v>
      </c>
      <c r="B2105" s="383">
        <v>2009</v>
      </c>
      <c r="C2105" s="384" t="s">
        <v>556</v>
      </c>
      <c r="D2105" s="384" t="s">
        <v>517</v>
      </c>
      <c r="E2105" s="384" t="s">
        <v>587</v>
      </c>
      <c r="F2105" s="384" t="s">
        <v>719</v>
      </c>
      <c r="G2105" s="263">
        <v>5.4189999999999996</v>
      </c>
      <c r="H2105" s="263">
        <v>5.4189999999999996</v>
      </c>
      <c r="I2105" s="263">
        <v>185.89400000000001</v>
      </c>
    </row>
    <row r="2106" spans="1:9">
      <c r="A2106" s="382" t="s">
        <v>1116</v>
      </c>
      <c r="B2106" s="383">
        <v>2010</v>
      </c>
      <c r="C2106" s="384" t="s">
        <v>556</v>
      </c>
      <c r="D2106" s="384" t="s">
        <v>517</v>
      </c>
      <c r="E2106" s="384" t="s">
        <v>587</v>
      </c>
      <c r="F2106" s="384" t="s">
        <v>719</v>
      </c>
      <c r="G2106" s="263">
        <v>53.991</v>
      </c>
      <c r="H2106" s="263">
        <v>53.991</v>
      </c>
      <c r="I2106" s="263">
        <v>299.25599999999997</v>
      </c>
    </row>
    <row r="2107" spans="1:9">
      <c r="A2107" s="382" t="s">
        <v>1116</v>
      </c>
      <c r="B2107" s="383">
        <v>2011</v>
      </c>
      <c r="C2107" s="384" t="s">
        <v>556</v>
      </c>
      <c r="D2107" s="384" t="s">
        <v>517</v>
      </c>
      <c r="E2107" s="384" t="s">
        <v>587</v>
      </c>
      <c r="F2107" s="384" t="s">
        <v>719</v>
      </c>
      <c r="G2107" s="263">
        <v>117.759</v>
      </c>
      <c r="H2107" s="263">
        <v>117.759</v>
      </c>
      <c r="I2107" s="263">
        <v>474.48200000000003</v>
      </c>
    </row>
    <row r="2108" spans="1:9">
      <c r="A2108" s="382" t="s">
        <v>1116</v>
      </c>
      <c r="B2108" s="383">
        <v>2012</v>
      </c>
      <c r="C2108" s="384" t="s">
        <v>556</v>
      </c>
      <c r="D2108" s="384" t="s">
        <v>517</v>
      </c>
      <c r="E2108" s="384" t="s">
        <v>587</v>
      </c>
      <c r="F2108" s="384" t="s">
        <v>719</v>
      </c>
      <c r="G2108" s="263">
        <v>145.00399999999999</v>
      </c>
      <c r="H2108" s="263">
        <v>145.88929999999999</v>
      </c>
      <c r="I2108" s="263">
        <v>562.52800000000002</v>
      </c>
    </row>
    <row r="2109" spans="1:9">
      <c r="A2109" s="382" t="s">
        <v>1116</v>
      </c>
      <c r="B2109" s="383">
        <v>2013</v>
      </c>
      <c r="C2109" s="384" t="s">
        <v>556</v>
      </c>
      <c r="D2109" s="384" t="s">
        <v>517</v>
      </c>
      <c r="E2109" s="384" t="s">
        <v>587</v>
      </c>
      <c r="F2109" s="384" t="s">
        <v>719</v>
      </c>
      <c r="G2109" s="263">
        <v>155.78</v>
      </c>
      <c r="H2109" s="263">
        <v>160.00530000000001</v>
      </c>
      <c r="I2109" s="263">
        <v>648.03399999999999</v>
      </c>
    </row>
    <row r="2110" spans="1:9">
      <c r="A2110" s="382" t="s">
        <v>1116</v>
      </c>
      <c r="B2110" s="383">
        <v>2014</v>
      </c>
      <c r="C2110" s="384" t="s">
        <v>556</v>
      </c>
      <c r="D2110" s="384" t="s">
        <v>517</v>
      </c>
      <c r="E2110" s="384" t="s">
        <v>587</v>
      </c>
      <c r="F2110" s="384" t="s">
        <v>719</v>
      </c>
      <c r="G2110" s="263">
        <v>200.44499999999999</v>
      </c>
      <c r="H2110" s="263">
        <v>200.44499999999999</v>
      </c>
      <c r="I2110" s="263">
        <v>769.83199999999999</v>
      </c>
    </row>
    <row r="2111" spans="1:9">
      <c r="A2111" s="382" t="s">
        <v>1116</v>
      </c>
      <c r="B2111" s="383">
        <v>2015</v>
      </c>
      <c r="C2111" s="384" t="s">
        <v>556</v>
      </c>
      <c r="D2111" s="384" t="s">
        <v>517</v>
      </c>
      <c r="E2111" s="384" t="s">
        <v>587</v>
      </c>
      <c r="F2111" s="384" t="s">
        <v>719</v>
      </c>
      <c r="G2111" s="263">
        <v>242.154</v>
      </c>
      <c r="H2111" s="263">
        <v>245.404</v>
      </c>
      <c r="I2111" s="263">
        <v>901.26499999999999</v>
      </c>
    </row>
    <row r="2112" spans="1:9">
      <c r="A2112" s="382" t="s">
        <v>1116</v>
      </c>
      <c r="B2112" s="383">
        <v>2016</v>
      </c>
      <c r="C2112" s="384" t="s">
        <v>556</v>
      </c>
      <c r="D2112" s="384" t="s">
        <v>517</v>
      </c>
      <c r="E2112" s="384" t="s">
        <v>587</v>
      </c>
      <c r="F2112" s="384" t="s">
        <v>719</v>
      </c>
      <c r="G2112" s="263">
        <v>260.75200000000001</v>
      </c>
      <c r="H2112" s="263">
        <v>263.97399999999999</v>
      </c>
      <c r="I2112" s="263">
        <v>1006.173</v>
      </c>
    </row>
    <row r="2113" spans="1:9">
      <c r="A2113" s="382" t="s">
        <v>1116</v>
      </c>
      <c r="B2113" s="383">
        <v>2017</v>
      </c>
      <c r="C2113" s="384" t="s">
        <v>556</v>
      </c>
      <c r="D2113" s="384" t="s">
        <v>517</v>
      </c>
      <c r="E2113" s="384" t="s">
        <v>587</v>
      </c>
      <c r="F2113" s="384" t="s">
        <v>719</v>
      </c>
      <c r="G2113" s="263">
        <v>347.61399999999998</v>
      </c>
      <c r="H2113" s="263">
        <v>349.39179999999999</v>
      </c>
      <c r="I2113" s="263">
        <v>1408.8889999999999</v>
      </c>
    </row>
    <row r="2114" spans="1:9">
      <c r="A2114" s="382" t="s">
        <v>1116</v>
      </c>
      <c r="B2114" s="383">
        <v>2018</v>
      </c>
      <c r="C2114" s="384" t="s">
        <v>556</v>
      </c>
      <c r="D2114" s="384" t="s">
        <v>517</v>
      </c>
      <c r="E2114" s="384" t="s">
        <v>587</v>
      </c>
      <c r="F2114" s="384" t="s">
        <v>719</v>
      </c>
      <c r="G2114" s="263">
        <v>404.02699999999999</v>
      </c>
      <c r="H2114" s="263">
        <v>404.46620000000001</v>
      </c>
      <c r="I2114" s="263">
        <v>1459.874</v>
      </c>
    </row>
    <row r="2115" spans="1:9">
      <c r="A2115" s="382" t="s">
        <v>1117</v>
      </c>
      <c r="B2115" s="383">
        <v>2009</v>
      </c>
      <c r="C2115" s="384" t="s">
        <v>1118</v>
      </c>
      <c r="D2115" s="384" t="s">
        <v>521</v>
      </c>
      <c r="E2115" s="384" t="s">
        <v>711</v>
      </c>
      <c r="F2115" s="384" t="s">
        <v>712</v>
      </c>
      <c r="G2115" s="263">
        <v>210.06299999999999</v>
      </c>
      <c r="H2115" s="263">
        <v>219.48009999999999</v>
      </c>
      <c r="I2115" s="263">
        <v>3899.5880000000002</v>
      </c>
    </row>
    <row r="2116" spans="1:9">
      <c r="A2116" s="382" t="s">
        <v>1117</v>
      </c>
      <c r="B2116" s="383">
        <v>2010</v>
      </c>
      <c r="C2116" s="384" t="s">
        <v>1118</v>
      </c>
      <c r="D2116" s="384" t="s">
        <v>521</v>
      </c>
      <c r="E2116" s="384" t="s">
        <v>711</v>
      </c>
      <c r="F2116" s="384" t="s">
        <v>712</v>
      </c>
      <c r="G2116" s="263">
        <v>160.596</v>
      </c>
      <c r="H2116" s="263">
        <v>176.43940000000001</v>
      </c>
      <c r="I2116" s="263">
        <v>3924.02</v>
      </c>
    </row>
    <row r="2117" spans="1:9">
      <c r="A2117" s="382" t="s">
        <v>1117</v>
      </c>
      <c r="B2117" s="383">
        <v>2011</v>
      </c>
      <c r="C2117" s="384" t="s">
        <v>1118</v>
      </c>
      <c r="D2117" s="384" t="s">
        <v>521</v>
      </c>
      <c r="E2117" s="384" t="s">
        <v>711</v>
      </c>
      <c r="F2117" s="384" t="s">
        <v>712</v>
      </c>
      <c r="G2117" s="263">
        <v>241.77199999999999</v>
      </c>
      <c r="H2117" s="263">
        <v>195.83609999999999</v>
      </c>
      <c r="I2117" s="263">
        <v>4327.7479999999996</v>
      </c>
    </row>
    <row r="2118" spans="1:9">
      <c r="A2118" s="382" t="s">
        <v>1117</v>
      </c>
      <c r="B2118" s="383">
        <v>2012</v>
      </c>
      <c r="C2118" s="384" t="s">
        <v>1118</v>
      </c>
      <c r="D2118" s="384" t="s">
        <v>521</v>
      </c>
      <c r="E2118" s="384" t="s">
        <v>711</v>
      </c>
      <c r="F2118" s="384" t="s">
        <v>712</v>
      </c>
      <c r="G2118" s="263">
        <v>177.54599999999999</v>
      </c>
      <c r="H2118" s="263">
        <v>187.03049999999999</v>
      </c>
      <c r="I2118" s="263">
        <v>4865.5129999999999</v>
      </c>
    </row>
    <row r="2119" spans="1:9">
      <c r="A2119" s="382" t="s">
        <v>1117</v>
      </c>
      <c r="B2119" s="383">
        <v>2013</v>
      </c>
      <c r="C2119" s="384" t="s">
        <v>1118</v>
      </c>
      <c r="D2119" s="384" t="s">
        <v>521</v>
      </c>
      <c r="E2119" s="384" t="s">
        <v>711</v>
      </c>
      <c r="F2119" s="384" t="s">
        <v>712</v>
      </c>
      <c r="G2119" s="263">
        <v>226.59100000000001</v>
      </c>
      <c r="H2119" s="263">
        <v>267.17570000000001</v>
      </c>
      <c r="I2119" s="263">
        <v>5099.5450000000001</v>
      </c>
    </row>
    <row r="2120" spans="1:9">
      <c r="A2120" s="382" t="s">
        <v>1117</v>
      </c>
      <c r="B2120" s="383">
        <v>2014</v>
      </c>
      <c r="C2120" s="384" t="s">
        <v>1118</v>
      </c>
      <c r="D2120" s="384" t="s">
        <v>521</v>
      </c>
      <c r="E2120" s="384" t="s">
        <v>711</v>
      </c>
      <c r="F2120" s="384" t="s">
        <v>712</v>
      </c>
      <c r="G2120" s="263">
        <v>357</v>
      </c>
      <c r="H2120" s="263">
        <v>353.37689999999998</v>
      </c>
      <c r="I2120" s="263">
        <v>5460</v>
      </c>
    </row>
    <row r="2121" spans="1:9">
      <c r="A2121" s="382" t="s">
        <v>1117</v>
      </c>
      <c r="B2121" s="383">
        <v>2015</v>
      </c>
      <c r="C2121" s="384" t="s">
        <v>1118</v>
      </c>
      <c r="D2121" s="384" t="s">
        <v>521</v>
      </c>
      <c r="E2121" s="384" t="s">
        <v>711</v>
      </c>
      <c r="F2121" s="384" t="s">
        <v>712</v>
      </c>
      <c r="G2121" s="263">
        <v>387</v>
      </c>
      <c r="H2121" s="263">
        <v>507.9</v>
      </c>
      <c r="I2121" s="263">
        <v>5737</v>
      </c>
    </row>
    <row r="2122" spans="1:9">
      <c r="A2122" s="382" t="s">
        <v>1117</v>
      </c>
      <c r="B2122" s="383">
        <v>2016</v>
      </c>
      <c r="C2122" s="384" t="s">
        <v>1118</v>
      </c>
      <c r="D2122" s="384" t="s">
        <v>521</v>
      </c>
      <c r="E2122" s="384" t="s">
        <v>711</v>
      </c>
      <c r="F2122" s="384" t="s">
        <v>712</v>
      </c>
      <c r="G2122" s="263">
        <v>72</v>
      </c>
      <c r="H2122" s="263">
        <v>242.95</v>
      </c>
      <c r="I2122" s="263">
        <v>6815</v>
      </c>
    </row>
    <row r="2123" spans="1:9">
      <c r="A2123" s="382" t="s">
        <v>1117</v>
      </c>
      <c r="B2123" s="383">
        <v>2017</v>
      </c>
      <c r="C2123" s="384" t="s">
        <v>1118</v>
      </c>
      <c r="D2123" s="384" t="s">
        <v>521</v>
      </c>
      <c r="E2123" s="384" t="s">
        <v>711</v>
      </c>
      <c r="F2123" s="384" t="s">
        <v>712</v>
      </c>
      <c r="G2123" s="263">
        <v>1277</v>
      </c>
      <c r="H2123" s="263">
        <v>443.00779999999997</v>
      </c>
      <c r="I2123" s="263">
        <v>9702</v>
      </c>
    </row>
    <row r="2124" spans="1:9">
      <c r="A2124" s="382" t="s">
        <v>1117</v>
      </c>
      <c r="B2124" s="383">
        <v>2018</v>
      </c>
      <c r="C2124" s="384" t="s">
        <v>1118</v>
      </c>
      <c r="D2124" s="384" t="s">
        <v>521</v>
      </c>
      <c r="E2124" s="384" t="s">
        <v>711</v>
      </c>
      <c r="F2124" s="384" t="s">
        <v>712</v>
      </c>
      <c r="G2124" s="263">
        <v>259</v>
      </c>
      <c r="H2124" s="263">
        <v>420.6</v>
      </c>
      <c r="I2124" s="263">
        <v>10412</v>
      </c>
    </row>
    <row r="2125" spans="1:9">
      <c r="A2125" s="382" t="s">
        <v>1119</v>
      </c>
      <c r="B2125" s="383">
        <v>2009</v>
      </c>
      <c r="C2125" s="384" t="s">
        <v>1120</v>
      </c>
      <c r="D2125" s="384" t="s">
        <v>6</v>
      </c>
      <c r="E2125" s="384" t="s">
        <v>840</v>
      </c>
      <c r="F2125" s="384" t="s">
        <v>712</v>
      </c>
      <c r="G2125" s="263">
        <v>451.3</v>
      </c>
      <c r="H2125" s="263">
        <v>540.35</v>
      </c>
      <c r="I2125" s="263">
        <v>13195.3</v>
      </c>
    </row>
    <row r="2126" spans="1:9">
      <c r="A2126" s="382" t="s">
        <v>1119</v>
      </c>
      <c r="B2126" s="383">
        <v>2010</v>
      </c>
      <c r="C2126" s="384" t="s">
        <v>1120</v>
      </c>
      <c r="D2126" s="384" t="s">
        <v>6</v>
      </c>
      <c r="E2126" s="384" t="s">
        <v>840</v>
      </c>
      <c r="F2126" s="384" t="s">
        <v>712</v>
      </c>
      <c r="G2126" s="263">
        <v>642.20000000000005</v>
      </c>
      <c r="H2126" s="263">
        <v>797.59500000000003</v>
      </c>
      <c r="I2126" s="263">
        <v>14001.1</v>
      </c>
    </row>
    <row r="2127" spans="1:9">
      <c r="A2127" s="382" t="s">
        <v>1119</v>
      </c>
      <c r="B2127" s="383">
        <v>2011</v>
      </c>
      <c r="C2127" s="384" t="s">
        <v>1120</v>
      </c>
      <c r="D2127" s="384" t="s">
        <v>6</v>
      </c>
      <c r="E2127" s="384" t="s">
        <v>840</v>
      </c>
      <c r="F2127" s="384" t="s">
        <v>712</v>
      </c>
      <c r="G2127" s="263">
        <v>343.2</v>
      </c>
      <c r="H2127" s="263">
        <v>911.95500000000004</v>
      </c>
      <c r="I2127" s="263">
        <v>14782</v>
      </c>
    </row>
    <row r="2128" spans="1:9">
      <c r="A2128" s="382" t="s">
        <v>1119</v>
      </c>
      <c r="B2128" s="383">
        <v>2012</v>
      </c>
      <c r="C2128" s="384" t="s">
        <v>1120</v>
      </c>
      <c r="D2128" s="384" t="s">
        <v>6</v>
      </c>
      <c r="E2128" s="384" t="s">
        <v>840</v>
      </c>
      <c r="F2128" s="384" t="s">
        <v>712</v>
      </c>
      <c r="G2128" s="263">
        <v>1018.6</v>
      </c>
      <c r="H2128" s="263">
        <v>778.49</v>
      </c>
      <c r="I2128" s="263">
        <v>11988.3</v>
      </c>
    </row>
    <row r="2129" spans="1:9">
      <c r="A2129" s="382" t="s">
        <v>1119</v>
      </c>
      <c r="B2129" s="383">
        <v>2013</v>
      </c>
      <c r="C2129" s="384" t="s">
        <v>1120</v>
      </c>
      <c r="D2129" s="384" t="s">
        <v>6</v>
      </c>
      <c r="E2129" s="384" t="s">
        <v>840</v>
      </c>
      <c r="F2129" s="384" t="s">
        <v>712</v>
      </c>
      <c r="G2129" s="263">
        <v>618.79999999999995</v>
      </c>
      <c r="H2129" s="263">
        <v>937.54499999999996</v>
      </c>
      <c r="I2129" s="263">
        <v>12350.5</v>
      </c>
    </row>
    <row r="2130" spans="1:9">
      <c r="A2130" s="382" t="s">
        <v>1119</v>
      </c>
      <c r="B2130" s="383">
        <v>2014</v>
      </c>
      <c r="C2130" s="384" t="s">
        <v>1120</v>
      </c>
      <c r="D2130" s="384" t="s">
        <v>6</v>
      </c>
      <c r="E2130" s="384" t="s">
        <v>840</v>
      </c>
      <c r="F2130" s="384" t="s">
        <v>712</v>
      </c>
      <c r="G2130" s="263">
        <v>931.7</v>
      </c>
      <c r="H2130" s="263">
        <v>908.82500000000005</v>
      </c>
      <c r="I2130" s="263">
        <v>12891.4</v>
      </c>
    </row>
    <row r="2131" spans="1:9">
      <c r="A2131" s="382" t="s">
        <v>1119</v>
      </c>
      <c r="B2131" s="383">
        <v>2015</v>
      </c>
      <c r="C2131" s="384" t="s">
        <v>1120</v>
      </c>
      <c r="D2131" s="384" t="s">
        <v>6</v>
      </c>
      <c r="E2131" s="384" t="s">
        <v>840</v>
      </c>
      <c r="F2131" s="384" t="s">
        <v>712</v>
      </c>
      <c r="G2131" s="263">
        <v>664.6</v>
      </c>
      <c r="H2131" s="263">
        <v>997.5992</v>
      </c>
      <c r="I2131" s="263">
        <v>13300.7</v>
      </c>
    </row>
    <row r="2132" spans="1:9">
      <c r="A2132" s="382" t="s">
        <v>1119</v>
      </c>
      <c r="B2132" s="383">
        <v>2016</v>
      </c>
      <c r="C2132" s="384" t="s">
        <v>1120</v>
      </c>
      <c r="D2132" s="384" t="s">
        <v>6</v>
      </c>
      <c r="E2132" s="384" t="s">
        <v>840</v>
      </c>
      <c r="F2132" s="384" t="s">
        <v>712</v>
      </c>
      <c r="G2132" s="263">
        <v>1476.2</v>
      </c>
      <c r="H2132" s="263">
        <v>1080.4000000000001</v>
      </c>
      <c r="I2132" s="263">
        <v>13508.9</v>
      </c>
    </row>
    <row r="2133" spans="1:9">
      <c r="A2133" s="382" t="s">
        <v>1119</v>
      </c>
      <c r="B2133" s="383">
        <v>2017</v>
      </c>
      <c r="C2133" s="384" t="s">
        <v>1120</v>
      </c>
      <c r="D2133" s="384" t="s">
        <v>6</v>
      </c>
      <c r="E2133" s="384" t="s">
        <v>840</v>
      </c>
      <c r="F2133" s="384" t="s">
        <v>712</v>
      </c>
      <c r="G2133" s="263">
        <v>1302.5999999999999</v>
      </c>
      <c r="H2133" s="263">
        <v>1162.8</v>
      </c>
      <c r="I2133" s="263">
        <v>14197.6</v>
      </c>
    </row>
    <row r="2134" spans="1:9">
      <c r="A2134" s="382" t="s">
        <v>1119</v>
      </c>
      <c r="B2134" s="383">
        <v>2018</v>
      </c>
      <c r="C2134" s="384" t="s">
        <v>1120</v>
      </c>
      <c r="D2134" s="384" t="s">
        <v>6</v>
      </c>
      <c r="E2134" s="384" t="s">
        <v>840</v>
      </c>
      <c r="F2134" s="384" t="s">
        <v>712</v>
      </c>
      <c r="G2134" s="263">
        <v>1337.6</v>
      </c>
      <c r="H2134" s="263">
        <v>1403.1</v>
      </c>
      <c r="I2134" s="263">
        <v>15668.2</v>
      </c>
    </row>
    <row r="2135" spans="1:9">
      <c r="A2135" s="382" t="s">
        <v>1121</v>
      </c>
      <c r="B2135" s="383">
        <v>2009</v>
      </c>
      <c r="C2135" s="384" t="s">
        <v>557</v>
      </c>
      <c r="D2135" s="384" t="s">
        <v>521</v>
      </c>
      <c r="E2135" s="384" t="s">
        <v>581</v>
      </c>
      <c r="F2135" s="384" t="s">
        <v>719</v>
      </c>
      <c r="G2135" s="263">
        <v>232.6</v>
      </c>
      <c r="H2135" s="263">
        <v>232.6</v>
      </c>
      <c r="I2135" s="263">
        <v>1052.2</v>
      </c>
    </row>
    <row r="2136" spans="1:9">
      <c r="A2136" s="382" t="s">
        <v>1121</v>
      </c>
      <c r="B2136" s="383">
        <v>2010</v>
      </c>
      <c r="C2136" s="384" t="s">
        <v>557</v>
      </c>
      <c r="D2136" s="384" t="s">
        <v>521</v>
      </c>
      <c r="E2136" s="384" t="s">
        <v>581</v>
      </c>
      <c r="F2136" s="384" t="s">
        <v>719</v>
      </c>
      <c r="G2136" s="263">
        <v>381.8</v>
      </c>
      <c r="H2136" s="263">
        <v>381.8</v>
      </c>
      <c r="I2136" s="263">
        <v>1413</v>
      </c>
    </row>
    <row r="2137" spans="1:9">
      <c r="A2137" s="382" t="s">
        <v>1121</v>
      </c>
      <c r="B2137" s="383">
        <v>2011</v>
      </c>
      <c r="C2137" s="384" t="s">
        <v>557</v>
      </c>
      <c r="D2137" s="384" t="s">
        <v>521</v>
      </c>
      <c r="E2137" s="384" t="s">
        <v>581</v>
      </c>
      <c r="F2137" s="384" t="s">
        <v>719</v>
      </c>
      <c r="G2137" s="263">
        <v>495.1</v>
      </c>
      <c r="H2137" s="263">
        <v>493.47500000000002</v>
      </c>
      <c r="I2137" s="263">
        <v>1757.3</v>
      </c>
    </row>
    <row r="2138" spans="1:9">
      <c r="A2138" s="382" t="s">
        <v>1121</v>
      </c>
      <c r="B2138" s="383">
        <v>2012</v>
      </c>
      <c r="C2138" s="384" t="s">
        <v>557</v>
      </c>
      <c r="D2138" s="384" t="s">
        <v>521</v>
      </c>
      <c r="E2138" s="384" t="s">
        <v>581</v>
      </c>
      <c r="F2138" s="384" t="s">
        <v>719</v>
      </c>
      <c r="G2138" s="263">
        <v>656.6</v>
      </c>
      <c r="H2138" s="263">
        <v>656.6</v>
      </c>
      <c r="I2138" s="263">
        <v>2178.8000000000002</v>
      </c>
    </row>
    <row r="2139" spans="1:9">
      <c r="A2139" s="382" t="s">
        <v>1121</v>
      </c>
      <c r="B2139" s="383">
        <v>2013</v>
      </c>
      <c r="C2139" s="384" t="s">
        <v>557</v>
      </c>
      <c r="D2139" s="384" t="s">
        <v>521</v>
      </c>
      <c r="E2139" s="384" t="s">
        <v>581</v>
      </c>
      <c r="F2139" s="384" t="s">
        <v>719</v>
      </c>
      <c r="G2139" s="263">
        <v>671</v>
      </c>
      <c r="H2139" s="263">
        <v>671</v>
      </c>
      <c r="I2139" s="263">
        <v>2265.1</v>
      </c>
    </row>
    <row r="2140" spans="1:9">
      <c r="A2140" s="382" t="s">
        <v>1121</v>
      </c>
      <c r="B2140" s="383">
        <v>2014</v>
      </c>
      <c r="C2140" s="384" t="s">
        <v>557</v>
      </c>
      <c r="D2140" s="384" t="s">
        <v>521</v>
      </c>
      <c r="E2140" s="384" t="s">
        <v>581</v>
      </c>
      <c r="F2140" s="384" t="s">
        <v>719</v>
      </c>
      <c r="G2140" s="263">
        <v>418.8</v>
      </c>
      <c r="H2140" s="263">
        <v>461.22129999999999</v>
      </c>
      <c r="I2140" s="263">
        <v>2131.6999999999998</v>
      </c>
    </row>
    <row r="2141" spans="1:9">
      <c r="A2141" s="382" t="s">
        <v>1121</v>
      </c>
      <c r="B2141" s="383">
        <v>2015</v>
      </c>
      <c r="C2141" s="384" t="s">
        <v>557</v>
      </c>
      <c r="D2141" s="384" t="s">
        <v>521</v>
      </c>
      <c r="E2141" s="384" t="s">
        <v>581</v>
      </c>
      <c r="F2141" s="384" t="s">
        <v>719</v>
      </c>
      <c r="G2141" s="263">
        <v>588.79999999999995</v>
      </c>
      <c r="H2141" s="263">
        <v>591.51869999999997</v>
      </c>
      <c r="I2141" s="263">
        <v>2384.4</v>
      </c>
    </row>
    <row r="2142" spans="1:9">
      <c r="A2142" s="382" t="s">
        <v>1121</v>
      </c>
      <c r="B2142" s="383">
        <v>2016</v>
      </c>
      <c r="C2142" s="384" t="s">
        <v>557</v>
      </c>
      <c r="D2142" s="384" t="s">
        <v>521</v>
      </c>
      <c r="E2142" s="384" t="s">
        <v>581</v>
      </c>
      <c r="F2142" s="384" t="s">
        <v>719</v>
      </c>
      <c r="G2142" s="263">
        <v>735.9</v>
      </c>
      <c r="H2142" s="263">
        <v>728.39520000000005</v>
      </c>
      <c r="I2142" s="263">
        <v>2704.4</v>
      </c>
    </row>
    <row r="2143" spans="1:9">
      <c r="A2143" s="382" t="s">
        <v>1121</v>
      </c>
      <c r="B2143" s="383">
        <v>2017</v>
      </c>
      <c r="C2143" s="384" t="s">
        <v>557</v>
      </c>
      <c r="D2143" s="384" t="s">
        <v>521</v>
      </c>
      <c r="E2143" s="384" t="s">
        <v>581</v>
      </c>
      <c r="F2143" s="384" t="s">
        <v>719</v>
      </c>
      <c r="G2143" s="263">
        <v>670.9</v>
      </c>
      <c r="H2143" s="263">
        <v>1027.29</v>
      </c>
      <c r="I2143" s="263">
        <v>3138.2</v>
      </c>
    </row>
    <row r="2144" spans="1:9">
      <c r="A2144" s="382" t="s">
        <v>1121</v>
      </c>
      <c r="B2144" s="383">
        <v>2018</v>
      </c>
      <c r="C2144" s="384" t="s">
        <v>557</v>
      </c>
      <c r="D2144" s="384" t="s">
        <v>521</v>
      </c>
      <c r="E2144" s="384" t="s">
        <v>581</v>
      </c>
      <c r="F2144" s="384" t="s">
        <v>719</v>
      </c>
      <c r="G2144" s="263">
        <v>1208</v>
      </c>
      <c r="H2144" s="263">
        <v>1243.3136999999999</v>
      </c>
      <c r="I2144" s="263">
        <v>3724.2</v>
      </c>
    </row>
    <row r="2145" spans="1:9">
      <c r="A2145" s="382" t="s">
        <v>1122</v>
      </c>
      <c r="B2145" s="383">
        <v>2009</v>
      </c>
      <c r="C2145" s="384" t="s">
        <v>558</v>
      </c>
      <c r="D2145" s="384" t="s">
        <v>517</v>
      </c>
      <c r="E2145" s="384" t="s">
        <v>580</v>
      </c>
      <c r="F2145" s="384" t="s">
        <v>719</v>
      </c>
      <c r="G2145" s="263">
        <v>82.963999999999999</v>
      </c>
      <c r="H2145" s="263">
        <v>84.871099999999998</v>
      </c>
      <c r="I2145" s="263">
        <v>1139.8</v>
      </c>
    </row>
    <row r="2146" spans="1:9">
      <c r="A2146" s="382" t="s">
        <v>1122</v>
      </c>
      <c r="B2146" s="383">
        <v>2010</v>
      </c>
      <c r="C2146" s="384" t="s">
        <v>558</v>
      </c>
      <c r="D2146" s="384" t="s">
        <v>517</v>
      </c>
      <c r="E2146" s="384" t="s">
        <v>580</v>
      </c>
      <c r="F2146" s="384" t="s">
        <v>719</v>
      </c>
      <c r="G2146" s="263">
        <v>96.284999999999997</v>
      </c>
      <c r="H2146" s="263">
        <v>99.506</v>
      </c>
      <c r="I2146" s="263">
        <v>1288.454</v>
      </c>
    </row>
    <row r="2147" spans="1:9">
      <c r="A2147" s="382" t="s">
        <v>1122</v>
      </c>
      <c r="B2147" s="383">
        <v>2011</v>
      </c>
      <c r="C2147" s="384" t="s">
        <v>558</v>
      </c>
      <c r="D2147" s="384" t="s">
        <v>517</v>
      </c>
      <c r="E2147" s="384" t="s">
        <v>580</v>
      </c>
      <c r="F2147" s="384" t="s">
        <v>719</v>
      </c>
      <c r="G2147" s="263">
        <v>136.90199999999999</v>
      </c>
      <c r="H2147" s="263">
        <v>137.0274</v>
      </c>
      <c r="I2147" s="263">
        <v>1468.588</v>
      </c>
    </row>
    <row r="2148" spans="1:9">
      <c r="A2148" s="382" t="s">
        <v>1122</v>
      </c>
      <c r="B2148" s="383">
        <v>2012</v>
      </c>
      <c r="C2148" s="384" t="s">
        <v>558</v>
      </c>
      <c r="D2148" s="384" t="s">
        <v>517</v>
      </c>
      <c r="E2148" s="384" t="s">
        <v>580</v>
      </c>
      <c r="F2148" s="384" t="s">
        <v>719</v>
      </c>
      <c r="G2148" s="263">
        <v>165.90299999999999</v>
      </c>
      <c r="H2148" s="263">
        <v>168.072</v>
      </c>
      <c r="I2148" s="263">
        <v>1615.808</v>
      </c>
    </row>
    <row r="2149" spans="1:9">
      <c r="A2149" s="382" t="s">
        <v>1122</v>
      </c>
      <c r="B2149" s="383">
        <v>2013</v>
      </c>
      <c r="C2149" s="384" t="s">
        <v>558</v>
      </c>
      <c r="D2149" s="384" t="s">
        <v>517</v>
      </c>
      <c r="E2149" s="384" t="s">
        <v>580</v>
      </c>
      <c r="F2149" s="384" t="s">
        <v>719</v>
      </c>
      <c r="G2149" s="263">
        <v>182.80099999999999</v>
      </c>
      <c r="H2149" s="263">
        <v>183.02010000000001</v>
      </c>
      <c r="I2149" s="263">
        <v>1784.213</v>
      </c>
    </row>
    <row r="2150" spans="1:9">
      <c r="A2150" s="382" t="s">
        <v>1122</v>
      </c>
      <c r="B2150" s="383">
        <v>2014</v>
      </c>
      <c r="C2150" s="384" t="s">
        <v>558</v>
      </c>
      <c r="D2150" s="384" t="s">
        <v>517</v>
      </c>
      <c r="E2150" s="384" t="s">
        <v>580</v>
      </c>
      <c r="F2150" s="384" t="s">
        <v>719</v>
      </c>
      <c r="G2150" s="263">
        <v>183.76599999999999</v>
      </c>
      <c r="H2150" s="263">
        <v>198.10300000000001</v>
      </c>
      <c r="I2150" s="263">
        <v>2021.441</v>
      </c>
    </row>
    <row r="2151" spans="1:9">
      <c r="A2151" s="382" t="s">
        <v>1122</v>
      </c>
      <c r="B2151" s="383">
        <v>2015</v>
      </c>
      <c r="C2151" s="384" t="s">
        <v>558</v>
      </c>
      <c r="D2151" s="384" t="s">
        <v>517</v>
      </c>
      <c r="E2151" s="384" t="s">
        <v>580</v>
      </c>
      <c r="F2151" s="384" t="s">
        <v>719</v>
      </c>
      <c r="G2151" s="263">
        <v>175.63499999999999</v>
      </c>
      <c r="H2151" s="263">
        <v>192.64879999999999</v>
      </c>
      <c r="I2151" s="263">
        <v>2163.056</v>
      </c>
    </row>
    <row r="2152" spans="1:9">
      <c r="A2152" s="382" t="s">
        <v>1122</v>
      </c>
      <c r="B2152" s="383">
        <v>2016</v>
      </c>
      <c r="C2152" s="384" t="s">
        <v>558</v>
      </c>
      <c r="D2152" s="384" t="s">
        <v>517</v>
      </c>
      <c r="E2152" s="384" t="s">
        <v>580</v>
      </c>
      <c r="F2152" s="384" t="s">
        <v>719</v>
      </c>
      <c r="G2152" s="263">
        <v>193.58199999999999</v>
      </c>
      <c r="H2152" s="263">
        <v>221.27070000000001</v>
      </c>
      <c r="I2152" s="263">
        <v>2444.54</v>
      </c>
    </row>
    <row r="2153" spans="1:9">
      <c r="A2153" s="382" t="s">
        <v>1122</v>
      </c>
      <c r="B2153" s="383">
        <v>2017</v>
      </c>
      <c r="C2153" s="384" t="s">
        <v>558</v>
      </c>
      <c r="D2153" s="384" t="s">
        <v>517</v>
      </c>
      <c r="E2153" s="384" t="s">
        <v>580</v>
      </c>
      <c r="F2153" s="384" t="s">
        <v>719</v>
      </c>
      <c r="G2153" s="263">
        <v>3.2789999999999999</v>
      </c>
      <c r="H2153" s="263">
        <v>157.91290000000001</v>
      </c>
      <c r="I2153" s="263">
        <v>3311.4940000000001</v>
      </c>
    </row>
    <row r="2154" spans="1:9">
      <c r="A2154" s="382" t="s">
        <v>1122</v>
      </c>
      <c r="B2154" s="383">
        <v>2018</v>
      </c>
      <c r="C2154" s="384" t="s">
        <v>558</v>
      </c>
      <c r="D2154" s="384" t="s">
        <v>517</v>
      </c>
      <c r="E2154" s="384" t="s">
        <v>580</v>
      </c>
      <c r="F2154" s="384" t="s">
        <v>719</v>
      </c>
      <c r="G2154" s="263">
        <v>122.456</v>
      </c>
      <c r="H2154" s="263">
        <v>231.09460000000001</v>
      </c>
      <c r="I2154" s="263">
        <v>3975.4540000000002</v>
      </c>
    </row>
    <row r="2155" spans="1:9">
      <c r="A2155" s="382" t="s">
        <v>1123</v>
      </c>
      <c r="B2155" s="383">
        <v>2009</v>
      </c>
      <c r="C2155" s="384" t="s">
        <v>1124</v>
      </c>
      <c r="D2155" s="384" t="s">
        <v>6</v>
      </c>
      <c r="E2155" s="384" t="s">
        <v>840</v>
      </c>
      <c r="F2155" s="384" t="s">
        <v>712</v>
      </c>
      <c r="G2155" s="263">
        <v>947.00900000000001</v>
      </c>
      <c r="H2155" s="263">
        <v>1026.6081999999999</v>
      </c>
      <c r="I2155" s="263">
        <v>13877.067999999999</v>
      </c>
    </row>
    <row r="2156" spans="1:9">
      <c r="A2156" s="382" t="s">
        <v>1123</v>
      </c>
      <c r="B2156" s="383">
        <v>2010</v>
      </c>
      <c r="C2156" s="384" t="s">
        <v>1124</v>
      </c>
      <c r="D2156" s="384" t="s">
        <v>6</v>
      </c>
      <c r="E2156" s="384" t="s">
        <v>840</v>
      </c>
      <c r="F2156" s="384" t="s">
        <v>712</v>
      </c>
      <c r="G2156" s="263">
        <v>1502.952</v>
      </c>
      <c r="H2156" s="263">
        <v>1482.2809</v>
      </c>
      <c r="I2156" s="263">
        <v>15415.691999999999</v>
      </c>
    </row>
    <row r="2157" spans="1:9">
      <c r="A2157" s="382" t="s">
        <v>1123</v>
      </c>
      <c r="B2157" s="383">
        <v>2011</v>
      </c>
      <c r="C2157" s="384" t="s">
        <v>1124</v>
      </c>
      <c r="D2157" s="384" t="s">
        <v>6</v>
      </c>
      <c r="E2157" s="384" t="s">
        <v>840</v>
      </c>
      <c r="F2157" s="384" t="s">
        <v>712</v>
      </c>
      <c r="G2157" s="263">
        <v>2071</v>
      </c>
      <c r="H2157" s="263">
        <v>1609.0730000000001</v>
      </c>
      <c r="I2157" s="263">
        <v>14515</v>
      </c>
    </row>
    <row r="2158" spans="1:9">
      <c r="A2158" s="382" t="s">
        <v>1123</v>
      </c>
      <c r="B2158" s="383">
        <v>2012</v>
      </c>
      <c r="C2158" s="384" t="s">
        <v>1124</v>
      </c>
      <c r="D2158" s="384" t="s">
        <v>6</v>
      </c>
      <c r="E2158" s="384" t="s">
        <v>840</v>
      </c>
      <c r="F2158" s="384" t="s">
        <v>712</v>
      </c>
      <c r="G2158" s="263">
        <v>2870</v>
      </c>
      <c r="H2158" s="263">
        <v>1573.47</v>
      </c>
      <c r="I2158" s="263">
        <v>14791</v>
      </c>
    </row>
    <row r="2159" spans="1:9">
      <c r="A2159" s="382" t="s">
        <v>1123</v>
      </c>
      <c r="B2159" s="383">
        <v>2013</v>
      </c>
      <c r="C2159" s="384" t="s">
        <v>1124</v>
      </c>
      <c r="D2159" s="384" t="s">
        <v>6</v>
      </c>
      <c r="E2159" s="384" t="s">
        <v>840</v>
      </c>
      <c r="F2159" s="384" t="s">
        <v>712</v>
      </c>
      <c r="G2159" s="263">
        <v>1679</v>
      </c>
      <c r="H2159" s="263">
        <v>1632.585</v>
      </c>
      <c r="I2159" s="263">
        <v>14135</v>
      </c>
    </row>
    <row r="2160" spans="1:9">
      <c r="A2160" s="382" t="s">
        <v>1123</v>
      </c>
      <c r="B2160" s="383">
        <v>2014</v>
      </c>
      <c r="C2160" s="384" t="s">
        <v>1124</v>
      </c>
      <c r="D2160" s="384" t="s">
        <v>6</v>
      </c>
      <c r="E2160" s="384" t="s">
        <v>840</v>
      </c>
      <c r="F2160" s="384" t="s">
        <v>712</v>
      </c>
      <c r="G2160" s="263">
        <v>2946</v>
      </c>
      <c r="H2160" s="263">
        <v>1895.85</v>
      </c>
      <c r="I2160" s="263">
        <v>14484</v>
      </c>
    </row>
    <row r="2161" spans="1:9">
      <c r="A2161" s="382" t="s">
        <v>1123</v>
      </c>
      <c r="B2161" s="383">
        <v>2015</v>
      </c>
      <c r="C2161" s="384" t="s">
        <v>1124</v>
      </c>
      <c r="D2161" s="384" t="s">
        <v>6</v>
      </c>
      <c r="E2161" s="384" t="s">
        <v>840</v>
      </c>
      <c r="F2161" s="384" t="s">
        <v>712</v>
      </c>
      <c r="G2161" s="263">
        <v>1899</v>
      </c>
      <c r="H2161" s="263">
        <v>1886.65</v>
      </c>
      <c r="I2161" s="263">
        <v>13405</v>
      </c>
    </row>
    <row r="2162" spans="1:9">
      <c r="A2162" s="382" t="s">
        <v>1123</v>
      </c>
      <c r="B2162" s="383">
        <v>2016</v>
      </c>
      <c r="C2162" s="384" t="s">
        <v>1124</v>
      </c>
      <c r="D2162" s="384" t="s">
        <v>6</v>
      </c>
      <c r="E2162" s="384" t="s">
        <v>840</v>
      </c>
      <c r="F2162" s="384" t="s">
        <v>712</v>
      </c>
      <c r="G2162" s="263">
        <v>2035</v>
      </c>
      <c r="H2162" s="263">
        <v>2016.19</v>
      </c>
      <c r="I2162" s="263">
        <v>13599</v>
      </c>
    </row>
    <row r="2163" spans="1:9">
      <c r="A2163" s="382" t="s">
        <v>1123</v>
      </c>
      <c r="B2163" s="383">
        <v>2017</v>
      </c>
      <c r="C2163" s="384" t="s">
        <v>1124</v>
      </c>
      <c r="D2163" s="384" t="s">
        <v>6</v>
      </c>
      <c r="E2163" s="384" t="s">
        <v>840</v>
      </c>
      <c r="F2163" s="384" t="s">
        <v>712</v>
      </c>
      <c r="G2163" s="263">
        <v>1687</v>
      </c>
      <c r="H2163" s="263">
        <v>2275.6</v>
      </c>
      <c r="I2163" s="263">
        <v>14314</v>
      </c>
    </row>
    <row r="2164" spans="1:9">
      <c r="A2164" s="382" t="s">
        <v>1123</v>
      </c>
      <c r="B2164" s="383">
        <v>2018</v>
      </c>
      <c r="C2164" s="384" t="s">
        <v>1124</v>
      </c>
      <c r="D2164" s="384" t="s">
        <v>6</v>
      </c>
      <c r="E2164" s="384" t="s">
        <v>840</v>
      </c>
      <c r="F2164" s="384" t="s">
        <v>712</v>
      </c>
      <c r="G2164" s="263">
        <v>2563</v>
      </c>
      <c r="H2164" s="263">
        <v>2536.94</v>
      </c>
      <c r="I2164" s="263">
        <v>14768</v>
      </c>
    </row>
    <row r="2165" spans="1:9">
      <c r="A2165" s="382" t="s">
        <v>1125</v>
      </c>
      <c r="B2165" s="383">
        <v>2009</v>
      </c>
      <c r="C2165" s="384" t="s">
        <v>1126</v>
      </c>
      <c r="D2165" s="384" t="s">
        <v>6</v>
      </c>
      <c r="E2165" s="384" t="s">
        <v>906</v>
      </c>
      <c r="F2165" s="384" t="s">
        <v>712</v>
      </c>
      <c r="G2165" s="263">
        <v>136.435</v>
      </c>
      <c r="H2165" s="263">
        <v>136.435</v>
      </c>
      <c r="I2165" s="263">
        <v>3203.3209999999999</v>
      </c>
    </row>
    <row r="2166" spans="1:9">
      <c r="A2166" s="382" t="s">
        <v>1125</v>
      </c>
      <c r="B2166" s="383">
        <v>2010</v>
      </c>
      <c r="C2166" s="384" t="s">
        <v>1126</v>
      </c>
      <c r="D2166" s="384" t="s">
        <v>6</v>
      </c>
      <c r="E2166" s="384" t="s">
        <v>906</v>
      </c>
      <c r="F2166" s="384" t="s">
        <v>712</v>
      </c>
      <c r="G2166" s="263">
        <v>199.61699999999999</v>
      </c>
      <c r="H2166" s="263">
        <v>202.21700000000001</v>
      </c>
      <c r="I2166" s="263">
        <v>3793.4850000000001</v>
      </c>
    </row>
    <row r="2167" spans="1:9">
      <c r="A2167" s="382" t="s">
        <v>1125</v>
      </c>
      <c r="B2167" s="383">
        <v>2011</v>
      </c>
      <c r="C2167" s="384" t="s">
        <v>1126</v>
      </c>
      <c r="D2167" s="384" t="s">
        <v>6</v>
      </c>
      <c r="E2167" s="384" t="s">
        <v>906</v>
      </c>
      <c r="F2167" s="384" t="s">
        <v>712</v>
      </c>
      <c r="G2167" s="263">
        <v>257.00599999999997</v>
      </c>
      <c r="H2167" s="263">
        <v>247.90600000000001</v>
      </c>
      <c r="I2167" s="263">
        <v>4526.8419999999996</v>
      </c>
    </row>
    <row r="2168" spans="1:9">
      <c r="A2168" s="382" t="s">
        <v>1125</v>
      </c>
      <c r="B2168" s="383">
        <v>2012</v>
      </c>
      <c r="C2168" s="384" t="s">
        <v>1126</v>
      </c>
      <c r="D2168" s="384" t="s">
        <v>6</v>
      </c>
      <c r="E2168" s="384" t="s">
        <v>906</v>
      </c>
      <c r="F2168" s="384" t="s">
        <v>712</v>
      </c>
      <c r="G2168" s="263">
        <v>310.35399999999998</v>
      </c>
      <c r="H2168" s="263">
        <v>299.30399999999997</v>
      </c>
      <c r="I2168" s="263">
        <v>5054.9799999999996</v>
      </c>
    </row>
    <row r="2169" spans="1:9">
      <c r="A2169" s="382" t="s">
        <v>1125</v>
      </c>
      <c r="B2169" s="383">
        <v>2013</v>
      </c>
      <c r="C2169" s="384" t="s">
        <v>1126</v>
      </c>
      <c r="D2169" s="384" t="s">
        <v>6</v>
      </c>
      <c r="E2169" s="384" t="s">
        <v>906</v>
      </c>
      <c r="F2169" s="384" t="s">
        <v>712</v>
      </c>
      <c r="G2169" s="263">
        <v>342.38200000000001</v>
      </c>
      <c r="H2169" s="263">
        <v>344.91699999999997</v>
      </c>
      <c r="I2169" s="263">
        <v>5584.5709999999999</v>
      </c>
    </row>
    <row r="2170" spans="1:9">
      <c r="A2170" s="382" t="s">
        <v>1125</v>
      </c>
      <c r="B2170" s="383">
        <v>2014</v>
      </c>
      <c r="C2170" s="384" t="s">
        <v>1126</v>
      </c>
      <c r="D2170" s="384" t="s">
        <v>6</v>
      </c>
      <c r="E2170" s="384" t="s">
        <v>906</v>
      </c>
      <c r="F2170" s="384" t="s">
        <v>712</v>
      </c>
      <c r="G2170" s="263">
        <v>374.79199999999997</v>
      </c>
      <c r="H2170" s="263">
        <v>370.892</v>
      </c>
      <c r="I2170" s="263">
        <v>6165.4409999999998</v>
      </c>
    </row>
    <row r="2171" spans="1:9">
      <c r="A2171" s="382" t="s">
        <v>1125</v>
      </c>
      <c r="B2171" s="383">
        <v>2015</v>
      </c>
      <c r="C2171" s="384" t="s">
        <v>1126</v>
      </c>
      <c r="D2171" s="384" t="s">
        <v>6</v>
      </c>
      <c r="E2171" s="384" t="s">
        <v>906</v>
      </c>
      <c r="F2171" s="384" t="s">
        <v>712</v>
      </c>
      <c r="G2171" s="263">
        <v>427.23500000000001</v>
      </c>
      <c r="H2171" s="263">
        <v>426.4024</v>
      </c>
      <c r="I2171" s="263">
        <v>6187.6459999999997</v>
      </c>
    </row>
    <row r="2172" spans="1:9">
      <c r="A2172" s="382" t="s">
        <v>1125</v>
      </c>
      <c r="B2172" s="383">
        <v>2016</v>
      </c>
      <c r="C2172" s="384" t="s">
        <v>1126</v>
      </c>
      <c r="D2172" s="384" t="s">
        <v>6</v>
      </c>
      <c r="E2172" s="384" t="s">
        <v>906</v>
      </c>
      <c r="F2172" s="384" t="s">
        <v>712</v>
      </c>
      <c r="G2172" s="263">
        <v>432.09</v>
      </c>
      <c r="H2172" s="263">
        <v>426.1585</v>
      </c>
      <c r="I2172" s="263">
        <v>6555.4589999999998</v>
      </c>
    </row>
    <row r="2173" spans="1:9">
      <c r="A2173" s="382" t="s">
        <v>1125</v>
      </c>
      <c r="B2173" s="383">
        <v>2017</v>
      </c>
      <c r="C2173" s="384" t="s">
        <v>1126</v>
      </c>
      <c r="D2173" s="384" t="s">
        <v>6</v>
      </c>
      <c r="E2173" s="384" t="s">
        <v>906</v>
      </c>
      <c r="F2173" s="384" t="s">
        <v>712</v>
      </c>
      <c r="G2173" s="263">
        <v>686.26300000000003</v>
      </c>
      <c r="H2173" s="263">
        <v>409.08850000000001</v>
      </c>
      <c r="I2173" s="263">
        <v>7189.5680000000002</v>
      </c>
    </row>
    <row r="2174" spans="1:9">
      <c r="A2174" s="382" t="s">
        <v>1125</v>
      </c>
      <c r="B2174" s="383">
        <v>2018</v>
      </c>
      <c r="C2174" s="384" t="s">
        <v>1126</v>
      </c>
      <c r="D2174" s="384" t="s">
        <v>6</v>
      </c>
      <c r="E2174" s="384" t="s">
        <v>906</v>
      </c>
      <c r="F2174" s="384" t="s">
        <v>712</v>
      </c>
      <c r="G2174" s="263">
        <v>489.58499999999998</v>
      </c>
      <c r="H2174" s="263">
        <v>605.0095</v>
      </c>
      <c r="I2174" s="263">
        <v>8614.8739999999998</v>
      </c>
    </row>
    <row r="2175" spans="1:9">
      <c r="A2175" s="382" t="s">
        <v>1127</v>
      </c>
      <c r="B2175" s="383">
        <v>2009</v>
      </c>
      <c r="C2175" s="384" t="s">
        <v>1128</v>
      </c>
      <c r="D2175" s="384" t="s">
        <v>6</v>
      </c>
      <c r="E2175" s="384" t="s">
        <v>765</v>
      </c>
      <c r="F2175" s="384" t="s">
        <v>712</v>
      </c>
      <c r="G2175" s="263">
        <v>-1798</v>
      </c>
      <c r="H2175" s="263">
        <v>1071.6500000000001</v>
      </c>
      <c r="I2175" s="263">
        <v>16882</v>
      </c>
    </row>
    <row r="2176" spans="1:9">
      <c r="A2176" s="382" t="s">
        <v>1127</v>
      </c>
      <c r="B2176" s="383">
        <v>2010</v>
      </c>
      <c r="C2176" s="384" t="s">
        <v>1128</v>
      </c>
      <c r="D2176" s="384" t="s">
        <v>6</v>
      </c>
      <c r="E2176" s="384" t="s">
        <v>765</v>
      </c>
      <c r="F2176" s="384" t="s">
        <v>712</v>
      </c>
      <c r="G2176" s="263">
        <v>1132</v>
      </c>
      <c r="H2176" s="263">
        <v>1276.3</v>
      </c>
      <c r="I2176" s="263">
        <v>17016</v>
      </c>
    </row>
    <row r="2177" spans="1:9">
      <c r="A2177" s="382" t="s">
        <v>1127</v>
      </c>
      <c r="B2177" s="383">
        <v>2011</v>
      </c>
      <c r="C2177" s="384" t="s">
        <v>1128</v>
      </c>
      <c r="D2177" s="384" t="s">
        <v>6</v>
      </c>
      <c r="E2177" s="384" t="s">
        <v>765</v>
      </c>
      <c r="F2177" s="384" t="s">
        <v>712</v>
      </c>
      <c r="G2177" s="263">
        <v>1719</v>
      </c>
      <c r="H2177" s="263">
        <v>503</v>
      </c>
      <c r="I2177" s="263">
        <v>10557</v>
      </c>
    </row>
    <row r="2178" spans="1:9">
      <c r="A2178" s="382" t="s">
        <v>1127</v>
      </c>
      <c r="B2178" s="383">
        <v>2012</v>
      </c>
      <c r="C2178" s="384" t="s">
        <v>1128</v>
      </c>
      <c r="D2178" s="384" t="s">
        <v>6</v>
      </c>
      <c r="E2178" s="384" t="s">
        <v>765</v>
      </c>
      <c r="F2178" s="384" t="s">
        <v>712</v>
      </c>
      <c r="G2178" s="263">
        <v>472</v>
      </c>
      <c r="H2178" s="263">
        <v>564.9</v>
      </c>
      <c r="I2178" s="263">
        <v>10403</v>
      </c>
    </row>
    <row r="2179" spans="1:9">
      <c r="A2179" s="382" t="s">
        <v>1127</v>
      </c>
      <c r="B2179" s="383">
        <v>2013</v>
      </c>
      <c r="C2179" s="384" t="s">
        <v>1128</v>
      </c>
      <c r="D2179" s="384" t="s">
        <v>6</v>
      </c>
      <c r="E2179" s="384" t="s">
        <v>765</v>
      </c>
      <c r="F2179" s="384" t="s">
        <v>712</v>
      </c>
      <c r="G2179" s="263">
        <v>536</v>
      </c>
      <c r="H2179" s="263">
        <v>790.6</v>
      </c>
      <c r="I2179" s="263">
        <v>10058</v>
      </c>
    </row>
    <row r="2180" spans="1:9">
      <c r="A2180" s="382" t="s">
        <v>1127</v>
      </c>
      <c r="B2180" s="383">
        <v>2014</v>
      </c>
      <c r="C2180" s="384" t="s">
        <v>1128</v>
      </c>
      <c r="D2180" s="384" t="s">
        <v>6</v>
      </c>
      <c r="E2180" s="384" t="s">
        <v>765</v>
      </c>
      <c r="F2180" s="384" t="s">
        <v>712</v>
      </c>
      <c r="G2180" s="263">
        <v>1215</v>
      </c>
      <c r="H2180" s="263">
        <v>1503</v>
      </c>
      <c r="I2180" s="263">
        <v>38749</v>
      </c>
    </row>
    <row r="2181" spans="1:9">
      <c r="A2181" s="382" t="s">
        <v>1127</v>
      </c>
      <c r="B2181" s="383">
        <v>2015</v>
      </c>
      <c r="C2181" s="384" t="s">
        <v>1128</v>
      </c>
      <c r="D2181" s="384" t="s">
        <v>6</v>
      </c>
      <c r="E2181" s="384" t="s">
        <v>765</v>
      </c>
      <c r="F2181" s="384" t="s">
        <v>712</v>
      </c>
      <c r="G2181" s="263">
        <v>1563</v>
      </c>
      <c r="H2181" s="263">
        <v>1399.72</v>
      </c>
      <c r="I2181" s="263">
        <v>17100</v>
      </c>
    </row>
    <row r="2182" spans="1:9">
      <c r="A2182" s="382" t="s">
        <v>1127</v>
      </c>
      <c r="B2182" s="383">
        <v>2016</v>
      </c>
      <c r="C2182" s="384" t="s">
        <v>1128</v>
      </c>
      <c r="D2182" s="384" t="s">
        <v>6</v>
      </c>
      <c r="E2182" s="384" t="s">
        <v>765</v>
      </c>
      <c r="F2182" s="384" t="s">
        <v>712</v>
      </c>
      <c r="G2182" s="263">
        <v>-868</v>
      </c>
      <c r="H2182" s="263">
        <v>835.2</v>
      </c>
      <c r="I2182" s="263">
        <v>20837</v>
      </c>
    </row>
    <row r="2183" spans="1:9">
      <c r="A2183" s="382" t="s">
        <v>1127</v>
      </c>
      <c r="B2183" s="383">
        <v>2017</v>
      </c>
      <c r="C2183" s="384" t="s">
        <v>1128</v>
      </c>
      <c r="D2183" s="384" t="s">
        <v>6</v>
      </c>
      <c r="E2183" s="384" t="s">
        <v>765</v>
      </c>
      <c r="F2183" s="384" t="s">
        <v>712</v>
      </c>
      <c r="G2183" s="263">
        <v>1611</v>
      </c>
      <c r="H2183" s="263">
        <v>2688.55</v>
      </c>
      <c r="I2183" s="263">
        <v>30172</v>
      </c>
    </row>
    <row r="2184" spans="1:9">
      <c r="A2184" s="382" t="s">
        <v>1127</v>
      </c>
      <c r="B2184" s="383">
        <v>2018</v>
      </c>
      <c r="C2184" s="384" t="s">
        <v>1128</v>
      </c>
      <c r="D2184" s="384" t="s">
        <v>6</v>
      </c>
      <c r="E2184" s="384" t="s">
        <v>765</v>
      </c>
      <c r="F2184" s="384" t="s">
        <v>712</v>
      </c>
      <c r="G2184" s="263">
        <v>2162</v>
      </c>
      <c r="H2184" s="263">
        <v>1439</v>
      </c>
      <c r="I2184" s="263">
        <v>23400</v>
      </c>
    </row>
    <row r="2185" spans="1:9">
      <c r="A2185" s="382" t="s">
        <v>1127</v>
      </c>
      <c r="B2185" s="383">
        <v>2019</v>
      </c>
      <c r="C2185" s="384" t="s">
        <v>1128</v>
      </c>
      <c r="D2185" s="384" t="s">
        <v>6</v>
      </c>
      <c r="E2185" s="384" t="s">
        <v>765</v>
      </c>
      <c r="F2185" s="384" t="s">
        <v>712</v>
      </c>
      <c r="G2185" s="263">
        <v>5674</v>
      </c>
      <c r="H2185" s="263">
        <v>1686</v>
      </c>
      <c r="I2185" s="263">
        <v>23968</v>
      </c>
    </row>
    <row r="2186" spans="1:9">
      <c r="A2186" s="382" t="s">
        <v>1129</v>
      </c>
      <c r="B2186" s="383">
        <v>2009</v>
      </c>
      <c r="C2186" s="384" t="s">
        <v>1130</v>
      </c>
      <c r="D2186" s="384" t="s">
        <v>6</v>
      </c>
      <c r="E2186" s="384" t="s">
        <v>1131</v>
      </c>
      <c r="F2186" s="384" t="s">
        <v>712</v>
      </c>
      <c r="G2186" s="263">
        <v>399.85399999999998</v>
      </c>
      <c r="H2186" s="263">
        <v>399.14089999999999</v>
      </c>
      <c r="I2186" s="263">
        <v>11467.376</v>
      </c>
    </row>
    <row r="2187" spans="1:9">
      <c r="A2187" s="382" t="s">
        <v>1129</v>
      </c>
      <c r="B2187" s="383">
        <v>2010</v>
      </c>
      <c r="C2187" s="384" t="s">
        <v>1130</v>
      </c>
      <c r="D2187" s="384" t="s">
        <v>6</v>
      </c>
      <c r="E2187" s="384" t="s">
        <v>1131</v>
      </c>
      <c r="F2187" s="384" t="s">
        <v>712</v>
      </c>
      <c r="G2187" s="263">
        <v>245.97399999999999</v>
      </c>
      <c r="H2187" s="263">
        <v>312.28039999999999</v>
      </c>
      <c r="I2187" s="263">
        <v>9915.5169999999998</v>
      </c>
    </row>
    <row r="2188" spans="1:9">
      <c r="A2188" s="382" t="s">
        <v>1129</v>
      </c>
      <c r="B2188" s="383">
        <v>2011</v>
      </c>
      <c r="C2188" s="384" t="s">
        <v>1130</v>
      </c>
      <c r="D2188" s="384" t="s">
        <v>6</v>
      </c>
      <c r="E2188" s="384" t="s">
        <v>1131</v>
      </c>
      <c r="F2188" s="384" t="s">
        <v>712</v>
      </c>
      <c r="G2188" s="263">
        <v>331.029</v>
      </c>
      <c r="H2188" s="263">
        <v>341.5163</v>
      </c>
      <c r="I2188" s="263">
        <v>10381.664000000001</v>
      </c>
    </row>
    <row r="2189" spans="1:9">
      <c r="A2189" s="382" t="s">
        <v>1129</v>
      </c>
      <c r="B2189" s="383">
        <v>2012</v>
      </c>
      <c r="C2189" s="384" t="s">
        <v>1130</v>
      </c>
      <c r="D2189" s="384" t="s">
        <v>6</v>
      </c>
      <c r="E2189" s="384" t="s">
        <v>1131</v>
      </c>
      <c r="F2189" s="384" t="s">
        <v>712</v>
      </c>
      <c r="G2189" s="263">
        <v>378.95400000000001</v>
      </c>
      <c r="H2189" s="263">
        <v>378.72399999999999</v>
      </c>
      <c r="I2189" s="263">
        <v>10893.778</v>
      </c>
    </row>
    <row r="2190" spans="1:9">
      <c r="A2190" s="382" t="s">
        <v>1129</v>
      </c>
      <c r="B2190" s="383">
        <v>2013</v>
      </c>
      <c r="C2190" s="384" t="s">
        <v>1130</v>
      </c>
      <c r="D2190" s="384" t="s">
        <v>6</v>
      </c>
      <c r="E2190" s="384" t="s">
        <v>1131</v>
      </c>
      <c r="F2190" s="384" t="s">
        <v>712</v>
      </c>
      <c r="G2190" s="263">
        <v>423.09300000000002</v>
      </c>
      <c r="H2190" s="263">
        <v>423.09300000000002</v>
      </c>
      <c r="I2190" s="263">
        <v>11818.376</v>
      </c>
    </row>
    <row r="2191" spans="1:9">
      <c r="A2191" s="382" t="s">
        <v>1129</v>
      </c>
      <c r="B2191" s="383">
        <v>2014</v>
      </c>
      <c r="C2191" s="384" t="s">
        <v>1130</v>
      </c>
      <c r="D2191" s="384" t="s">
        <v>6</v>
      </c>
      <c r="E2191" s="384" t="s">
        <v>1131</v>
      </c>
      <c r="F2191" s="384" t="s">
        <v>712</v>
      </c>
      <c r="G2191" s="263">
        <v>328.108</v>
      </c>
      <c r="H2191" s="263">
        <v>452.74930000000001</v>
      </c>
      <c r="I2191" s="263">
        <v>12695.156999999999</v>
      </c>
    </row>
    <row r="2192" spans="1:9">
      <c r="A2192" s="382" t="s">
        <v>1129</v>
      </c>
      <c r="B2192" s="383">
        <v>2015</v>
      </c>
      <c r="C2192" s="384" t="s">
        <v>1130</v>
      </c>
      <c r="D2192" s="384" t="s">
        <v>6</v>
      </c>
      <c r="E2192" s="384" t="s">
        <v>1131</v>
      </c>
      <c r="F2192" s="384" t="s">
        <v>712</v>
      </c>
      <c r="G2192" s="263">
        <v>302.971</v>
      </c>
      <c r="H2192" s="263">
        <v>432.91609999999997</v>
      </c>
      <c r="I2192" s="263">
        <v>12114.832</v>
      </c>
    </row>
    <row r="2193" spans="1:9">
      <c r="A2193" s="382" t="s">
        <v>1129</v>
      </c>
      <c r="B2193" s="383">
        <v>2016</v>
      </c>
      <c r="C2193" s="384" t="s">
        <v>1130</v>
      </c>
      <c r="D2193" s="384" t="s">
        <v>6</v>
      </c>
      <c r="E2193" s="384" t="s">
        <v>1131</v>
      </c>
      <c r="F2193" s="384" t="s">
        <v>712</v>
      </c>
      <c r="G2193" s="263">
        <v>210.46299999999999</v>
      </c>
      <c r="H2193" s="263">
        <v>396.21350000000001</v>
      </c>
      <c r="I2193" s="263">
        <v>10964.156999999999</v>
      </c>
    </row>
    <row r="2194" spans="1:9">
      <c r="A2194" s="382" t="s">
        <v>1129</v>
      </c>
      <c r="B2194" s="383">
        <v>2017</v>
      </c>
      <c r="C2194" s="384" t="s">
        <v>1130</v>
      </c>
      <c r="D2194" s="384" t="s">
        <v>6</v>
      </c>
      <c r="E2194" s="384" t="s">
        <v>1131</v>
      </c>
      <c r="F2194" s="384" t="s">
        <v>712</v>
      </c>
      <c r="G2194" s="263">
        <v>290.64999999999998</v>
      </c>
      <c r="H2194" s="263">
        <v>370.04300000000001</v>
      </c>
      <c r="I2194" s="263">
        <v>10022.788</v>
      </c>
    </row>
    <row r="2195" spans="1:9">
      <c r="A2195" s="382" t="s">
        <v>1129</v>
      </c>
      <c r="B2195" s="383">
        <v>2018</v>
      </c>
      <c r="C2195" s="384" t="s">
        <v>1130</v>
      </c>
      <c r="D2195" s="384" t="s">
        <v>6</v>
      </c>
      <c r="E2195" s="384" t="s">
        <v>1131</v>
      </c>
      <c r="F2195" s="384" t="s">
        <v>712</v>
      </c>
      <c r="G2195" s="263">
        <v>162.62299999999999</v>
      </c>
      <c r="H2195" s="263">
        <v>502.20699999999999</v>
      </c>
      <c r="I2195" s="263">
        <v>10579.772999999999</v>
      </c>
    </row>
    <row r="2196" spans="1:9">
      <c r="A2196" s="382" t="s">
        <v>1129</v>
      </c>
      <c r="B2196" s="383">
        <v>2019</v>
      </c>
      <c r="C2196" s="384" t="s">
        <v>1130</v>
      </c>
      <c r="D2196" s="384" t="s">
        <v>6</v>
      </c>
      <c r="E2196" s="384" t="s">
        <v>1131</v>
      </c>
      <c r="F2196" s="384" t="s">
        <v>712</v>
      </c>
      <c r="G2196" s="263">
        <v>846.76900000000001</v>
      </c>
      <c r="H2196" s="263">
        <v>571.83849999999995</v>
      </c>
      <c r="I2196" s="263">
        <v>12737.868</v>
      </c>
    </row>
    <row r="2197" spans="1:9">
      <c r="A2197" s="382" t="s">
        <v>1132</v>
      </c>
      <c r="B2197" s="383">
        <v>2009</v>
      </c>
      <c r="C2197" s="384" t="s">
        <v>1133</v>
      </c>
      <c r="D2197" s="384" t="s">
        <v>517</v>
      </c>
      <c r="E2197" s="384" t="s">
        <v>580</v>
      </c>
      <c r="F2197" s="384" t="s">
        <v>712</v>
      </c>
      <c r="G2197" s="263">
        <v>103.102</v>
      </c>
      <c r="H2197" s="263">
        <v>103.102</v>
      </c>
      <c r="I2197" s="263">
        <v>745.59299999999996</v>
      </c>
    </row>
    <row r="2198" spans="1:9">
      <c r="A2198" s="382" t="s">
        <v>1132</v>
      </c>
      <c r="B2198" s="383">
        <v>2010</v>
      </c>
      <c r="C2198" s="384" t="s">
        <v>1133</v>
      </c>
      <c r="D2198" s="384" t="s">
        <v>517</v>
      </c>
      <c r="E2198" s="384" t="s">
        <v>580</v>
      </c>
      <c r="F2198" s="384" t="s">
        <v>712</v>
      </c>
      <c r="G2198" s="263">
        <v>117.87</v>
      </c>
      <c r="H2198" s="263">
        <v>120.6241</v>
      </c>
      <c r="I2198" s="263">
        <v>836.58600000000001</v>
      </c>
    </row>
    <row r="2199" spans="1:9">
      <c r="A2199" s="382" t="s">
        <v>1132</v>
      </c>
      <c r="B2199" s="383">
        <v>2011</v>
      </c>
      <c r="C2199" s="384" t="s">
        <v>1133</v>
      </c>
      <c r="D2199" s="384" t="s">
        <v>517</v>
      </c>
      <c r="E2199" s="384" t="s">
        <v>580</v>
      </c>
      <c r="F2199" s="384" t="s">
        <v>712</v>
      </c>
      <c r="G2199" s="263">
        <v>137.471</v>
      </c>
      <c r="H2199" s="263">
        <v>137.471</v>
      </c>
      <c r="I2199" s="263">
        <v>966.89700000000005</v>
      </c>
    </row>
    <row r="2200" spans="1:9">
      <c r="A2200" s="382" t="s">
        <v>1132</v>
      </c>
      <c r="B2200" s="383">
        <v>2012</v>
      </c>
      <c r="C2200" s="384" t="s">
        <v>1133</v>
      </c>
      <c r="D2200" s="384" t="s">
        <v>517</v>
      </c>
      <c r="E2200" s="384" t="s">
        <v>580</v>
      </c>
      <c r="F2200" s="384" t="s">
        <v>712</v>
      </c>
      <c r="G2200" s="263">
        <v>154.98400000000001</v>
      </c>
      <c r="H2200" s="263">
        <v>154.98400000000001</v>
      </c>
      <c r="I2200" s="263">
        <v>1027.1089999999999</v>
      </c>
    </row>
    <row r="2201" spans="1:9">
      <c r="A2201" s="382" t="s">
        <v>1132</v>
      </c>
      <c r="B2201" s="383">
        <v>2013</v>
      </c>
      <c r="C2201" s="384" t="s">
        <v>1133</v>
      </c>
      <c r="D2201" s="384" t="s">
        <v>517</v>
      </c>
      <c r="E2201" s="384" t="s">
        <v>580</v>
      </c>
      <c r="F2201" s="384" t="s">
        <v>712</v>
      </c>
      <c r="G2201" s="263">
        <v>176.64500000000001</v>
      </c>
      <c r="H2201" s="263">
        <v>184.75380000000001</v>
      </c>
      <c r="I2201" s="263">
        <v>1129.386</v>
      </c>
    </row>
    <row r="2202" spans="1:9">
      <c r="A2202" s="382" t="s">
        <v>1132</v>
      </c>
      <c r="B2202" s="383">
        <v>2014</v>
      </c>
      <c r="C2202" s="384" t="s">
        <v>1133</v>
      </c>
      <c r="D2202" s="384" t="s">
        <v>517</v>
      </c>
      <c r="E2202" s="384" t="s">
        <v>580</v>
      </c>
      <c r="F2202" s="384" t="s">
        <v>712</v>
      </c>
      <c r="G2202" s="263">
        <v>186.715</v>
      </c>
      <c r="H2202" s="263">
        <v>204.33</v>
      </c>
      <c r="I2202" s="263">
        <v>1173.173</v>
      </c>
    </row>
    <row r="2203" spans="1:9">
      <c r="A2203" s="382" t="s">
        <v>1132</v>
      </c>
      <c r="B2203" s="383">
        <v>2015</v>
      </c>
      <c r="C2203" s="384" t="s">
        <v>1133</v>
      </c>
      <c r="D2203" s="384" t="s">
        <v>517</v>
      </c>
      <c r="E2203" s="384" t="s">
        <v>580</v>
      </c>
      <c r="F2203" s="384" t="s">
        <v>712</v>
      </c>
      <c r="G2203" s="263">
        <v>211.221</v>
      </c>
      <c r="H2203" s="263">
        <v>211.221</v>
      </c>
      <c r="I2203" s="263">
        <v>1256.19</v>
      </c>
    </row>
    <row r="2204" spans="1:9">
      <c r="A2204" s="382" t="s">
        <v>1132</v>
      </c>
      <c r="B2204" s="383">
        <v>2016</v>
      </c>
      <c r="C2204" s="384" t="s">
        <v>1133</v>
      </c>
      <c r="D2204" s="384" t="s">
        <v>517</v>
      </c>
      <c r="E2204" s="384" t="s">
        <v>580</v>
      </c>
      <c r="F2204" s="384" t="s">
        <v>712</v>
      </c>
      <c r="G2204" s="263">
        <v>248.86699999999999</v>
      </c>
      <c r="H2204" s="263">
        <v>225.2499</v>
      </c>
      <c r="I2204" s="263">
        <v>1354.646</v>
      </c>
    </row>
    <row r="2205" spans="1:9">
      <c r="A2205" s="382" t="s">
        <v>1132</v>
      </c>
      <c r="B2205" s="383">
        <v>2017</v>
      </c>
      <c r="C2205" s="384" t="s">
        <v>1133</v>
      </c>
      <c r="D2205" s="384" t="s">
        <v>517</v>
      </c>
      <c r="E2205" s="384" t="s">
        <v>580</v>
      </c>
      <c r="F2205" s="384" t="s">
        <v>712</v>
      </c>
      <c r="G2205" s="263">
        <v>245.79300000000001</v>
      </c>
      <c r="H2205" s="263">
        <v>243.66749999999999</v>
      </c>
      <c r="I2205" s="263">
        <v>1431.117</v>
      </c>
    </row>
    <row r="2206" spans="1:9">
      <c r="A2206" s="382" t="s">
        <v>1132</v>
      </c>
      <c r="B2206" s="383">
        <v>2018</v>
      </c>
      <c r="C2206" s="384" t="s">
        <v>1133</v>
      </c>
      <c r="D2206" s="384" t="s">
        <v>517</v>
      </c>
      <c r="E2206" s="384" t="s">
        <v>580</v>
      </c>
      <c r="F2206" s="384" t="s">
        <v>712</v>
      </c>
      <c r="G2206" s="263">
        <v>365.03399999999999</v>
      </c>
      <c r="H2206" s="263">
        <v>362.98630000000003</v>
      </c>
      <c r="I2206" s="263">
        <v>1470.797</v>
      </c>
    </row>
    <row r="2207" spans="1:9">
      <c r="A2207" s="382" t="s">
        <v>1132</v>
      </c>
      <c r="B2207" s="383">
        <v>2019</v>
      </c>
      <c r="C2207" s="384" t="s">
        <v>1133</v>
      </c>
      <c r="D2207" s="384" t="s">
        <v>517</v>
      </c>
      <c r="E2207" s="384" t="s">
        <v>580</v>
      </c>
      <c r="F2207" s="384" t="s">
        <v>712</v>
      </c>
      <c r="G2207" s="263">
        <v>271.88499999999999</v>
      </c>
      <c r="H2207" s="263">
        <v>280.1207</v>
      </c>
      <c r="I2207" s="263">
        <v>1552.691</v>
      </c>
    </row>
    <row r="2208" spans="1:9">
      <c r="A2208" s="382" t="s">
        <v>1134</v>
      </c>
      <c r="B2208" s="383">
        <v>2009</v>
      </c>
      <c r="C2208" s="384" t="s">
        <v>1135</v>
      </c>
      <c r="D2208" s="384" t="s">
        <v>521</v>
      </c>
      <c r="E2208" s="384" t="s">
        <v>594</v>
      </c>
      <c r="F2208" s="384" t="s">
        <v>712</v>
      </c>
      <c r="G2208" s="263">
        <v>12266</v>
      </c>
      <c r="H2208" s="263">
        <v>12616.85</v>
      </c>
      <c r="I2208" s="263">
        <v>61897</v>
      </c>
    </row>
    <row r="2209" spans="1:9">
      <c r="A2209" s="382" t="s">
        <v>1134</v>
      </c>
      <c r="B2209" s="383">
        <v>2010</v>
      </c>
      <c r="C2209" s="384" t="s">
        <v>1135</v>
      </c>
      <c r="D2209" s="384" t="s">
        <v>521</v>
      </c>
      <c r="E2209" s="384" t="s">
        <v>594</v>
      </c>
      <c r="F2209" s="384" t="s">
        <v>712</v>
      </c>
      <c r="G2209" s="263">
        <v>13334</v>
      </c>
      <c r="H2209" s="263">
        <v>13279</v>
      </c>
      <c r="I2209" s="263">
        <v>61587</v>
      </c>
    </row>
    <row r="2210" spans="1:9">
      <c r="A2210" s="382" t="s">
        <v>1134</v>
      </c>
      <c r="B2210" s="383">
        <v>2011</v>
      </c>
      <c r="C2210" s="384" t="s">
        <v>1135</v>
      </c>
      <c r="D2210" s="384" t="s">
        <v>521</v>
      </c>
      <c r="E2210" s="384" t="s">
        <v>594</v>
      </c>
      <c r="F2210" s="384" t="s">
        <v>712</v>
      </c>
      <c r="G2210" s="263">
        <v>9672</v>
      </c>
      <c r="H2210" s="263">
        <v>13867</v>
      </c>
      <c r="I2210" s="263">
        <v>65030</v>
      </c>
    </row>
    <row r="2211" spans="1:9">
      <c r="A2211" s="382" t="s">
        <v>1134</v>
      </c>
      <c r="B2211" s="383">
        <v>2012</v>
      </c>
      <c r="C2211" s="384" t="s">
        <v>1135</v>
      </c>
      <c r="D2211" s="384" t="s">
        <v>521</v>
      </c>
      <c r="E2211" s="384" t="s">
        <v>594</v>
      </c>
      <c r="F2211" s="384" t="s">
        <v>712</v>
      </c>
      <c r="G2211" s="263">
        <v>10853</v>
      </c>
      <c r="H2211" s="263">
        <v>13867</v>
      </c>
      <c r="I2211" s="263">
        <v>67224</v>
      </c>
    </row>
    <row r="2212" spans="1:9">
      <c r="A2212" s="382" t="s">
        <v>1134</v>
      </c>
      <c r="B2212" s="383">
        <v>2013</v>
      </c>
      <c r="C2212" s="384" t="s">
        <v>1135</v>
      </c>
      <c r="D2212" s="384" t="s">
        <v>521</v>
      </c>
      <c r="E2212" s="384" t="s">
        <v>594</v>
      </c>
      <c r="F2212" s="384" t="s">
        <v>712</v>
      </c>
      <c r="G2212" s="263">
        <v>13831</v>
      </c>
      <c r="H2212" s="263">
        <v>14345</v>
      </c>
      <c r="I2212" s="263">
        <v>71312</v>
      </c>
    </row>
    <row r="2213" spans="1:9">
      <c r="A2213" s="382" t="s">
        <v>1134</v>
      </c>
      <c r="B2213" s="383">
        <v>2014</v>
      </c>
      <c r="C2213" s="384" t="s">
        <v>1135</v>
      </c>
      <c r="D2213" s="384" t="s">
        <v>521</v>
      </c>
      <c r="E2213" s="384" t="s">
        <v>594</v>
      </c>
      <c r="F2213" s="384" t="s">
        <v>712</v>
      </c>
      <c r="G2213" s="263">
        <v>16323</v>
      </c>
      <c r="H2213" s="263">
        <v>15556.05</v>
      </c>
      <c r="I2213" s="263">
        <v>74331</v>
      </c>
    </row>
    <row r="2214" spans="1:9">
      <c r="A2214" s="382" t="s">
        <v>1134</v>
      </c>
      <c r="B2214" s="383">
        <v>2015</v>
      </c>
      <c r="C2214" s="384" t="s">
        <v>1135</v>
      </c>
      <c r="D2214" s="384" t="s">
        <v>521</v>
      </c>
      <c r="E2214" s="384" t="s">
        <v>594</v>
      </c>
      <c r="F2214" s="384" t="s">
        <v>712</v>
      </c>
      <c r="G2214" s="263">
        <v>15409</v>
      </c>
      <c r="H2214" s="263">
        <v>14979.85</v>
      </c>
      <c r="I2214" s="263">
        <v>70074</v>
      </c>
    </row>
    <row r="2215" spans="1:9">
      <c r="A2215" s="382" t="s">
        <v>1134</v>
      </c>
      <c r="B2215" s="383">
        <v>2016</v>
      </c>
      <c r="C2215" s="384" t="s">
        <v>1135</v>
      </c>
      <c r="D2215" s="384" t="s">
        <v>521</v>
      </c>
      <c r="E2215" s="384" t="s">
        <v>594</v>
      </c>
      <c r="F2215" s="384" t="s">
        <v>712</v>
      </c>
      <c r="G2215" s="263">
        <v>16540</v>
      </c>
      <c r="H2215" s="263">
        <v>17882.099999999999</v>
      </c>
      <c r="I2215" s="263">
        <v>71890</v>
      </c>
    </row>
    <row r="2216" spans="1:9">
      <c r="A2216" s="382" t="s">
        <v>1134</v>
      </c>
      <c r="B2216" s="383">
        <v>2017</v>
      </c>
      <c r="C2216" s="384" t="s">
        <v>1135</v>
      </c>
      <c r="D2216" s="384" t="s">
        <v>521</v>
      </c>
      <c r="E2216" s="384" t="s">
        <v>594</v>
      </c>
      <c r="F2216" s="384" t="s">
        <v>712</v>
      </c>
      <c r="G2216" s="263">
        <v>1300</v>
      </c>
      <c r="H2216" s="263">
        <v>17882.099999999999</v>
      </c>
      <c r="I2216" s="263">
        <v>76450</v>
      </c>
    </row>
    <row r="2217" spans="1:9">
      <c r="A2217" s="382" t="s">
        <v>1134</v>
      </c>
      <c r="B2217" s="383">
        <v>2018</v>
      </c>
      <c r="C2217" s="384" t="s">
        <v>1135</v>
      </c>
      <c r="D2217" s="384" t="s">
        <v>521</v>
      </c>
      <c r="E2217" s="384" t="s">
        <v>594</v>
      </c>
      <c r="F2217" s="384" t="s">
        <v>712</v>
      </c>
      <c r="G2217" s="263">
        <v>15297</v>
      </c>
      <c r="H2217" s="263">
        <v>18427</v>
      </c>
      <c r="I2217" s="263">
        <v>81581</v>
      </c>
    </row>
    <row r="2218" spans="1:9">
      <c r="A2218" s="382" t="s">
        <v>1136</v>
      </c>
      <c r="B2218" s="383">
        <v>2009</v>
      </c>
      <c r="C2218" s="384" t="s">
        <v>559</v>
      </c>
      <c r="D2218" s="384" t="s">
        <v>517</v>
      </c>
      <c r="E2218" s="384" t="s">
        <v>584</v>
      </c>
      <c r="F2218" s="384" t="s">
        <v>719</v>
      </c>
      <c r="G2218" s="263">
        <v>116.999</v>
      </c>
      <c r="H2218" s="263">
        <v>416.60140000000001</v>
      </c>
      <c r="I2218" s="263">
        <v>3315.9119999999998</v>
      </c>
    </row>
    <row r="2219" spans="1:9">
      <c r="A2219" s="382" t="s">
        <v>1136</v>
      </c>
      <c r="B2219" s="383">
        <v>2010</v>
      </c>
      <c r="C2219" s="384" t="s">
        <v>559</v>
      </c>
      <c r="D2219" s="384" t="s">
        <v>517</v>
      </c>
      <c r="E2219" s="384" t="s">
        <v>584</v>
      </c>
      <c r="F2219" s="384" t="s">
        <v>719</v>
      </c>
      <c r="G2219" s="263">
        <v>618.40200000000004</v>
      </c>
      <c r="H2219" s="263">
        <v>624.44569999999999</v>
      </c>
      <c r="I2219" s="263">
        <v>4093.2660000000001</v>
      </c>
    </row>
    <row r="2220" spans="1:9">
      <c r="A2220" s="382" t="s">
        <v>1136</v>
      </c>
      <c r="B2220" s="383">
        <v>2011</v>
      </c>
      <c r="C2220" s="384" t="s">
        <v>559</v>
      </c>
      <c r="D2220" s="384" t="s">
        <v>517</v>
      </c>
      <c r="E2220" s="384" t="s">
        <v>584</v>
      </c>
      <c r="F2220" s="384" t="s">
        <v>719</v>
      </c>
      <c r="G2220" s="263">
        <v>425.1</v>
      </c>
      <c r="H2220" s="263">
        <v>455.04109999999997</v>
      </c>
      <c r="I2220" s="263">
        <v>4448.7</v>
      </c>
    </row>
    <row r="2221" spans="1:9">
      <c r="A2221" s="382" t="s">
        <v>1136</v>
      </c>
      <c r="B2221" s="383">
        <v>2012</v>
      </c>
      <c r="C2221" s="384" t="s">
        <v>559</v>
      </c>
      <c r="D2221" s="384" t="s">
        <v>517</v>
      </c>
      <c r="E2221" s="384" t="s">
        <v>584</v>
      </c>
      <c r="F2221" s="384" t="s">
        <v>719</v>
      </c>
      <c r="G2221" s="263">
        <v>186.5</v>
      </c>
      <c r="H2221" s="263">
        <v>251.7191</v>
      </c>
      <c r="I2221" s="263">
        <v>4365.3999999999996</v>
      </c>
    </row>
    <row r="2222" spans="1:9">
      <c r="A2222" s="382" t="s">
        <v>1136</v>
      </c>
      <c r="B2222" s="383">
        <v>2013</v>
      </c>
      <c r="C2222" s="384" t="s">
        <v>559</v>
      </c>
      <c r="D2222" s="384" t="s">
        <v>517</v>
      </c>
      <c r="E2222" s="384" t="s">
        <v>584</v>
      </c>
      <c r="F2222" s="384" t="s">
        <v>719</v>
      </c>
      <c r="G2222" s="263">
        <v>439.8</v>
      </c>
      <c r="H2222" s="263">
        <v>463.45839999999998</v>
      </c>
      <c r="I2222" s="263">
        <v>4669.1000000000004</v>
      </c>
    </row>
    <row r="2223" spans="1:9">
      <c r="A2223" s="382" t="s">
        <v>1136</v>
      </c>
      <c r="B2223" s="383">
        <v>2014</v>
      </c>
      <c r="C2223" s="384" t="s">
        <v>559</v>
      </c>
      <c r="D2223" s="384" t="s">
        <v>517</v>
      </c>
      <c r="E2223" s="384" t="s">
        <v>584</v>
      </c>
      <c r="F2223" s="384" t="s">
        <v>719</v>
      </c>
      <c r="G2223" s="263">
        <v>-334.3</v>
      </c>
      <c r="H2223" s="263">
        <v>369.64049999999997</v>
      </c>
      <c r="I2223" s="263">
        <v>4627.1000000000004</v>
      </c>
    </row>
    <row r="2224" spans="1:9">
      <c r="A2224" s="382" t="s">
        <v>1136</v>
      </c>
      <c r="B2224" s="383">
        <v>2015</v>
      </c>
      <c r="C2224" s="384" t="s">
        <v>559</v>
      </c>
      <c r="D2224" s="384" t="s">
        <v>517</v>
      </c>
      <c r="E2224" s="384" t="s">
        <v>584</v>
      </c>
      <c r="F2224" s="384" t="s">
        <v>719</v>
      </c>
      <c r="G2224" s="263">
        <v>633.70000000000005</v>
      </c>
      <c r="H2224" s="263">
        <v>621.71559999999999</v>
      </c>
      <c r="I2224" s="263">
        <v>4857.8</v>
      </c>
    </row>
    <row r="2225" spans="1:9">
      <c r="A2225" s="382" t="s">
        <v>1136</v>
      </c>
      <c r="B2225" s="383">
        <v>2016</v>
      </c>
      <c r="C2225" s="384" t="s">
        <v>559</v>
      </c>
      <c r="D2225" s="384" t="s">
        <v>517</v>
      </c>
      <c r="E2225" s="384" t="s">
        <v>584</v>
      </c>
      <c r="F2225" s="384" t="s">
        <v>719</v>
      </c>
      <c r="G2225" s="263">
        <v>592.70000000000005</v>
      </c>
      <c r="H2225" s="263">
        <v>607.37609999999995</v>
      </c>
      <c r="I2225" s="263">
        <v>4990.1000000000004</v>
      </c>
    </row>
    <row r="2226" spans="1:9">
      <c r="A2226" s="382" t="s">
        <v>1136</v>
      </c>
      <c r="B2226" s="383">
        <v>2017</v>
      </c>
      <c r="C2226" s="384" t="s">
        <v>559</v>
      </c>
      <c r="D2226" s="384" t="s">
        <v>517</v>
      </c>
      <c r="E2226" s="384" t="s">
        <v>584</v>
      </c>
      <c r="F2226" s="384" t="s">
        <v>719</v>
      </c>
      <c r="G2226" s="263">
        <v>306.2</v>
      </c>
      <c r="H2226" s="263">
        <v>661.51220000000001</v>
      </c>
      <c r="I2226" s="263">
        <v>5027.2</v>
      </c>
    </row>
    <row r="2227" spans="1:9">
      <c r="A2227" s="382" t="s">
        <v>1136</v>
      </c>
      <c r="B2227" s="383">
        <v>2018</v>
      </c>
      <c r="C2227" s="384" t="s">
        <v>559</v>
      </c>
      <c r="D2227" s="384" t="s">
        <v>517</v>
      </c>
      <c r="E2227" s="384" t="s">
        <v>584</v>
      </c>
      <c r="F2227" s="384" t="s">
        <v>719</v>
      </c>
      <c r="G2227" s="263">
        <v>566.9</v>
      </c>
      <c r="H2227" s="263">
        <v>583.05100000000004</v>
      </c>
      <c r="I2227" s="263">
        <v>4647.5</v>
      </c>
    </row>
    <row r="2228" spans="1:9">
      <c r="A2228" s="382" t="s">
        <v>1137</v>
      </c>
      <c r="B2228" s="383">
        <v>2009</v>
      </c>
      <c r="C2228" s="384" t="s">
        <v>1138</v>
      </c>
      <c r="D2228" s="384" t="s">
        <v>524</v>
      </c>
      <c r="E2228" s="384" t="s">
        <v>932</v>
      </c>
      <c r="F2228" s="384" t="s">
        <v>712</v>
      </c>
      <c r="G2228" s="263">
        <v>401</v>
      </c>
      <c r="H2228" s="263">
        <v>401</v>
      </c>
      <c r="I2228" s="263">
        <v>8573</v>
      </c>
    </row>
    <row r="2229" spans="1:9">
      <c r="A2229" s="382" t="s">
        <v>1137</v>
      </c>
      <c r="B2229" s="383">
        <v>2010</v>
      </c>
      <c r="C2229" s="384" t="s">
        <v>1138</v>
      </c>
      <c r="D2229" s="384" t="s">
        <v>524</v>
      </c>
      <c r="E2229" s="384" t="s">
        <v>932</v>
      </c>
      <c r="F2229" s="384" t="s">
        <v>712</v>
      </c>
      <c r="G2229" s="263">
        <v>441</v>
      </c>
      <c r="H2229" s="263">
        <v>429</v>
      </c>
      <c r="I2229" s="263">
        <v>8627</v>
      </c>
    </row>
    <row r="2230" spans="1:9">
      <c r="A2230" s="382" t="s">
        <v>1137</v>
      </c>
      <c r="B2230" s="383">
        <v>2011</v>
      </c>
      <c r="C2230" s="384" t="s">
        <v>1138</v>
      </c>
      <c r="D2230" s="384" t="s">
        <v>524</v>
      </c>
      <c r="E2230" s="384" t="s">
        <v>932</v>
      </c>
      <c r="F2230" s="384" t="s">
        <v>712</v>
      </c>
      <c r="G2230" s="263">
        <v>613</v>
      </c>
      <c r="H2230" s="263">
        <v>613</v>
      </c>
      <c r="I2230" s="263">
        <v>9700</v>
      </c>
    </row>
    <row r="2231" spans="1:9">
      <c r="A2231" s="382" t="s">
        <v>1137</v>
      </c>
      <c r="B2231" s="383">
        <v>2012</v>
      </c>
      <c r="C2231" s="384" t="s">
        <v>1138</v>
      </c>
      <c r="D2231" s="384" t="s">
        <v>524</v>
      </c>
      <c r="E2231" s="384" t="s">
        <v>932</v>
      </c>
      <c r="F2231" s="384" t="s">
        <v>712</v>
      </c>
      <c r="G2231" s="263">
        <v>683</v>
      </c>
      <c r="H2231" s="263">
        <v>711.25</v>
      </c>
      <c r="I2231" s="263">
        <v>10860</v>
      </c>
    </row>
    <row r="2232" spans="1:9">
      <c r="A2232" s="382" t="s">
        <v>1137</v>
      </c>
      <c r="B2232" s="383">
        <v>2013</v>
      </c>
      <c r="C2232" s="384" t="s">
        <v>1138</v>
      </c>
      <c r="D2232" s="384" t="s">
        <v>524</v>
      </c>
      <c r="E2232" s="384" t="s">
        <v>932</v>
      </c>
      <c r="F2232" s="384" t="s">
        <v>712</v>
      </c>
      <c r="G2232" s="263">
        <v>735</v>
      </c>
      <c r="H2232" s="263">
        <v>735</v>
      </c>
      <c r="I2232" s="263">
        <v>12134</v>
      </c>
    </row>
    <row r="2233" spans="1:9">
      <c r="A2233" s="382" t="s">
        <v>1137</v>
      </c>
      <c r="B2233" s="383">
        <v>2014</v>
      </c>
      <c r="C2233" s="384" t="s">
        <v>1138</v>
      </c>
      <c r="D2233" s="384" t="s">
        <v>524</v>
      </c>
      <c r="E2233" s="384" t="s">
        <v>932</v>
      </c>
      <c r="F2233" s="384" t="s">
        <v>712</v>
      </c>
      <c r="G2233" s="263">
        <v>734</v>
      </c>
      <c r="H2233" s="263">
        <v>734</v>
      </c>
      <c r="I2233" s="263">
        <v>12540</v>
      </c>
    </row>
    <row r="2234" spans="1:9">
      <c r="A2234" s="382" t="s">
        <v>1137</v>
      </c>
      <c r="B2234" s="383">
        <v>2015</v>
      </c>
      <c r="C2234" s="384" t="s">
        <v>1138</v>
      </c>
      <c r="D2234" s="384" t="s">
        <v>524</v>
      </c>
      <c r="E2234" s="384" t="s">
        <v>932</v>
      </c>
      <c r="F2234" s="384" t="s">
        <v>712</v>
      </c>
      <c r="G2234" s="263">
        <v>720</v>
      </c>
      <c r="H2234" s="263">
        <v>727.8</v>
      </c>
      <c r="I2234" s="263">
        <v>13506</v>
      </c>
    </row>
    <row r="2235" spans="1:9">
      <c r="A2235" s="382" t="s">
        <v>1137</v>
      </c>
      <c r="B2235" s="383">
        <v>2016</v>
      </c>
      <c r="C2235" s="384" t="s">
        <v>1138</v>
      </c>
      <c r="D2235" s="384" t="s">
        <v>524</v>
      </c>
      <c r="E2235" s="384" t="s">
        <v>932</v>
      </c>
      <c r="F2235" s="384" t="s">
        <v>712</v>
      </c>
      <c r="G2235" s="263">
        <v>600</v>
      </c>
      <c r="H2235" s="263">
        <v>638.35</v>
      </c>
      <c r="I2235" s="263">
        <v>14437</v>
      </c>
    </row>
    <row r="2236" spans="1:9">
      <c r="A2236" s="382" t="s">
        <v>1137</v>
      </c>
      <c r="B2236" s="383">
        <v>2017</v>
      </c>
      <c r="C2236" s="384" t="s">
        <v>1138</v>
      </c>
      <c r="D2236" s="384" t="s">
        <v>524</v>
      </c>
      <c r="E2236" s="384" t="s">
        <v>932</v>
      </c>
      <c r="F2236" s="384" t="s">
        <v>712</v>
      </c>
      <c r="G2236" s="263">
        <v>354</v>
      </c>
      <c r="H2236" s="263">
        <v>551</v>
      </c>
      <c r="I2236" s="263">
        <v>14757</v>
      </c>
    </row>
    <row r="2237" spans="1:9">
      <c r="A2237" s="382" t="s">
        <v>1137</v>
      </c>
      <c r="B2237" s="383">
        <v>2018</v>
      </c>
      <c r="C2237" s="384" t="s">
        <v>1138</v>
      </c>
      <c r="D2237" s="384" t="s">
        <v>524</v>
      </c>
      <c r="E2237" s="384" t="s">
        <v>932</v>
      </c>
      <c r="F2237" s="384" t="s">
        <v>712</v>
      </c>
      <c r="G2237" s="263">
        <v>437</v>
      </c>
      <c r="H2237" s="263">
        <v>479</v>
      </c>
      <c r="I2237" s="263">
        <v>15478</v>
      </c>
    </row>
    <row r="2238" spans="1:9">
      <c r="A2238" s="382" t="s">
        <v>1137</v>
      </c>
      <c r="B2238" s="383">
        <v>2019</v>
      </c>
      <c r="C2238" s="384" t="s">
        <v>1138</v>
      </c>
      <c r="D2238" s="384" t="s">
        <v>524</v>
      </c>
      <c r="E2238" s="384" t="s">
        <v>932</v>
      </c>
      <c r="F2238" s="384" t="s">
        <v>712</v>
      </c>
      <c r="G2238" s="263">
        <v>564</v>
      </c>
      <c r="H2238" s="263">
        <v>636</v>
      </c>
      <c r="I2238" s="263">
        <v>15860</v>
      </c>
    </row>
    <row r="2239" spans="1:9">
      <c r="A2239" s="382" t="s">
        <v>1139</v>
      </c>
      <c r="B2239" s="383">
        <v>2009</v>
      </c>
      <c r="C2239" s="384" t="s">
        <v>1140</v>
      </c>
      <c r="D2239" s="384" t="s">
        <v>736</v>
      </c>
      <c r="E2239" s="384" t="s">
        <v>737</v>
      </c>
      <c r="F2239" s="384" t="s">
        <v>712</v>
      </c>
      <c r="G2239" s="263">
        <v>1212</v>
      </c>
      <c r="H2239" s="263">
        <v>1245.8</v>
      </c>
      <c r="I2239" s="263">
        <v>12575</v>
      </c>
    </row>
    <row r="2240" spans="1:9">
      <c r="A2240" s="382" t="s">
        <v>1139</v>
      </c>
      <c r="B2240" s="383">
        <v>2010</v>
      </c>
      <c r="C2240" s="384" t="s">
        <v>1140</v>
      </c>
      <c r="D2240" s="384" t="s">
        <v>736</v>
      </c>
      <c r="E2240" s="384" t="s">
        <v>737</v>
      </c>
      <c r="F2240" s="384" t="s">
        <v>712</v>
      </c>
      <c r="G2240" s="263">
        <v>1247</v>
      </c>
      <c r="H2240" s="263">
        <v>1307.3</v>
      </c>
      <c r="I2240" s="263">
        <v>12397</v>
      </c>
    </row>
    <row r="2241" spans="1:9">
      <c r="A2241" s="382" t="s">
        <v>1139</v>
      </c>
      <c r="B2241" s="383">
        <v>2011</v>
      </c>
      <c r="C2241" s="384" t="s">
        <v>1140</v>
      </c>
      <c r="D2241" s="384" t="s">
        <v>736</v>
      </c>
      <c r="E2241" s="384" t="s">
        <v>737</v>
      </c>
      <c r="F2241" s="384" t="s">
        <v>712</v>
      </c>
      <c r="G2241" s="263">
        <v>866</v>
      </c>
      <c r="H2241" s="263">
        <v>1307.3</v>
      </c>
      <c r="I2241" s="263">
        <v>13198</v>
      </c>
    </row>
    <row r="2242" spans="1:9">
      <c r="A2242" s="382" t="s">
        <v>1139</v>
      </c>
      <c r="B2242" s="383">
        <v>2012</v>
      </c>
      <c r="C2242" s="384" t="s">
        <v>1140</v>
      </c>
      <c r="D2242" s="384" t="s">
        <v>736</v>
      </c>
      <c r="E2242" s="384" t="s">
        <v>737</v>
      </c>
      <c r="F2242" s="384" t="s">
        <v>712</v>
      </c>
      <c r="G2242" s="263">
        <v>961</v>
      </c>
      <c r="H2242" s="263">
        <v>879.65</v>
      </c>
      <c r="I2242" s="263">
        <v>14197</v>
      </c>
    </row>
    <row r="2243" spans="1:9">
      <c r="A2243" s="382" t="s">
        <v>1139</v>
      </c>
      <c r="B2243" s="383">
        <v>2013</v>
      </c>
      <c r="C2243" s="384" t="s">
        <v>1140</v>
      </c>
      <c r="D2243" s="384" t="s">
        <v>736</v>
      </c>
      <c r="E2243" s="384" t="s">
        <v>737</v>
      </c>
      <c r="F2243" s="384" t="s">
        <v>712</v>
      </c>
      <c r="G2243" s="263">
        <v>1807</v>
      </c>
      <c r="H2243" s="263">
        <v>1319.5</v>
      </c>
      <c r="I2243" s="263">
        <v>14792</v>
      </c>
    </row>
    <row r="2244" spans="1:9">
      <c r="A2244" s="382" t="s">
        <v>1139</v>
      </c>
      <c r="B2244" s="383">
        <v>2014</v>
      </c>
      <c r="C2244" s="384" t="s">
        <v>1140</v>
      </c>
      <c r="D2244" s="384" t="s">
        <v>736</v>
      </c>
      <c r="E2244" s="384" t="s">
        <v>737</v>
      </c>
      <c r="F2244" s="384" t="s">
        <v>712</v>
      </c>
      <c r="G2244" s="263">
        <v>632</v>
      </c>
      <c r="H2244" s="263">
        <v>1408.85</v>
      </c>
      <c r="I2244" s="263">
        <v>14580</v>
      </c>
    </row>
    <row r="2245" spans="1:9">
      <c r="A2245" s="382" t="s">
        <v>1139</v>
      </c>
      <c r="B2245" s="383">
        <v>2015</v>
      </c>
      <c r="C2245" s="384" t="s">
        <v>1140</v>
      </c>
      <c r="D2245" s="384" t="s">
        <v>736</v>
      </c>
      <c r="E2245" s="384" t="s">
        <v>737</v>
      </c>
      <c r="F2245" s="384" t="s">
        <v>712</v>
      </c>
      <c r="G2245" s="263">
        <v>614</v>
      </c>
      <c r="H2245" s="263">
        <v>1254.7347</v>
      </c>
      <c r="I2245" s="263">
        <v>13525</v>
      </c>
    </row>
    <row r="2246" spans="1:9">
      <c r="A2246" s="382" t="s">
        <v>1139</v>
      </c>
      <c r="B2246" s="383">
        <v>2016</v>
      </c>
      <c r="C2246" s="384" t="s">
        <v>1140</v>
      </c>
      <c r="D2246" s="384" t="s">
        <v>736</v>
      </c>
      <c r="E2246" s="384" t="s">
        <v>737</v>
      </c>
      <c r="F2246" s="384" t="s">
        <v>712</v>
      </c>
      <c r="G2246" s="263">
        <v>699</v>
      </c>
      <c r="H2246" s="263">
        <v>1254.7347</v>
      </c>
      <c r="I2246" s="263">
        <v>12965</v>
      </c>
    </row>
    <row r="2247" spans="1:9">
      <c r="A2247" s="382" t="s">
        <v>1139</v>
      </c>
      <c r="B2247" s="383">
        <v>2017</v>
      </c>
      <c r="C2247" s="384" t="s">
        <v>1140</v>
      </c>
      <c r="D2247" s="384" t="s">
        <v>736</v>
      </c>
      <c r="E2247" s="384" t="s">
        <v>737</v>
      </c>
      <c r="F2247" s="384" t="s">
        <v>712</v>
      </c>
      <c r="G2247" s="263">
        <v>1254</v>
      </c>
      <c r="H2247" s="263">
        <v>1326.5785000000001</v>
      </c>
      <c r="I2247" s="263">
        <v>12854</v>
      </c>
    </row>
    <row r="2248" spans="1:9">
      <c r="A2248" s="382" t="s">
        <v>1139</v>
      </c>
      <c r="B2248" s="383">
        <v>2018</v>
      </c>
      <c r="C2248" s="384" t="s">
        <v>1140</v>
      </c>
      <c r="D2248" s="384" t="s">
        <v>736</v>
      </c>
      <c r="E2248" s="384" t="s">
        <v>737</v>
      </c>
      <c r="F2248" s="384" t="s">
        <v>712</v>
      </c>
      <c r="G2248" s="263">
        <v>1336</v>
      </c>
      <c r="H2248" s="263">
        <v>1510</v>
      </c>
      <c r="I2248" s="263">
        <v>13547</v>
      </c>
    </row>
    <row r="2249" spans="1:9">
      <c r="A2249" s="382" t="s">
        <v>1141</v>
      </c>
      <c r="B2249" s="383">
        <v>2009</v>
      </c>
      <c r="C2249" s="384" t="s">
        <v>1142</v>
      </c>
      <c r="D2249" s="384" t="s">
        <v>517</v>
      </c>
      <c r="E2249" s="384" t="s">
        <v>587</v>
      </c>
      <c r="F2249" s="384" t="s">
        <v>712</v>
      </c>
      <c r="G2249" s="263"/>
      <c r="H2249" s="263"/>
      <c r="I2249" s="263"/>
    </row>
    <row r="2250" spans="1:9">
      <c r="A2250" s="382" t="s">
        <v>1141</v>
      </c>
      <c r="B2250" s="383">
        <v>2010</v>
      </c>
      <c r="C2250" s="384" t="s">
        <v>1142</v>
      </c>
      <c r="D2250" s="384" t="s">
        <v>517</v>
      </c>
      <c r="E2250" s="384" t="s">
        <v>587</v>
      </c>
      <c r="F2250" s="384" t="s">
        <v>712</v>
      </c>
      <c r="G2250" s="263"/>
      <c r="H2250" s="263"/>
      <c r="I2250" s="263"/>
    </row>
    <row r="2251" spans="1:9">
      <c r="A2251" s="382" t="s">
        <v>1141</v>
      </c>
      <c r="B2251" s="383">
        <v>2011</v>
      </c>
      <c r="C2251" s="384" t="s">
        <v>1142</v>
      </c>
      <c r="D2251" s="384" t="s">
        <v>517</v>
      </c>
      <c r="E2251" s="384" t="s">
        <v>587</v>
      </c>
      <c r="F2251" s="384" t="s">
        <v>712</v>
      </c>
      <c r="G2251" s="263">
        <v>787</v>
      </c>
      <c r="H2251" s="263">
        <v>789.6</v>
      </c>
      <c r="I2251" s="263">
        <v>3316</v>
      </c>
    </row>
    <row r="2252" spans="1:9">
      <c r="A2252" s="382" t="s">
        <v>1141</v>
      </c>
      <c r="B2252" s="383">
        <v>2012</v>
      </c>
      <c r="C2252" s="384" t="s">
        <v>1142</v>
      </c>
      <c r="D2252" s="384" t="s">
        <v>517</v>
      </c>
      <c r="E2252" s="384" t="s">
        <v>587</v>
      </c>
      <c r="F2252" s="384" t="s">
        <v>712</v>
      </c>
      <c r="G2252" s="263">
        <v>841</v>
      </c>
      <c r="H2252" s="263">
        <v>842.95</v>
      </c>
      <c r="I2252" s="263">
        <v>3315</v>
      </c>
    </row>
    <row r="2253" spans="1:9">
      <c r="A2253" s="382" t="s">
        <v>1141</v>
      </c>
      <c r="B2253" s="383">
        <v>2013</v>
      </c>
      <c r="C2253" s="384" t="s">
        <v>1142</v>
      </c>
      <c r="D2253" s="384" t="s">
        <v>517</v>
      </c>
      <c r="E2253" s="384" t="s">
        <v>587</v>
      </c>
      <c r="F2253" s="384" t="s">
        <v>712</v>
      </c>
      <c r="G2253" s="263">
        <v>457</v>
      </c>
      <c r="H2253" s="263">
        <v>473.9</v>
      </c>
      <c r="I2253" s="263">
        <v>2888</v>
      </c>
    </row>
    <row r="2254" spans="1:9">
      <c r="A2254" s="382" t="s">
        <v>1141</v>
      </c>
      <c r="B2254" s="383">
        <v>2014</v>
      </c>
      <c r="C2254" s="384" t="s">
        <v>1142</v>
      </c>
      <c r="D2254" s="384" t="s">
        <v>517</v>
      </c>
      <c r="E2254" s="384" t="s">
        <v>587</v>
      </c>
      <c r="F2254" s="384" t="s">
        <v>712</v>
      </c>
      <c r="G2254" s="263">
        <v>392</v>
      </c>
      <c r="H2254" s="263">
        <v>439.45</v>
      </c>
      <c r="I2254" s="263">
        <v>2933</v>
      </c>
    </row>
    <row r="2255" spans="1:9">
      <c r="A2255" s="382" t="s">
        <v>1141</v>
      </c>
      <c r="B2255" s="383">
        <v>2015</v>
      </c>
      <c r="C2255" s="384" t="s">
        <v>1142</v>
      </c>
      <c r="D2255" s="384" t="s">
        <v>517</v>
      </c>
      <c r="E2255" s="384" t="s">
        <v>587</v>
      </c>
      <c r="F2255" s="384" t="s">
        <v>712</v>
      </c>
      <c r="G2255" s="263">
        <v>513</v>
      </c>
      <c r="H2255" s="263">
        <v>363</v>
      </c>
      <c r="I2255" s="263">
        <v>2856</v>
      </c>
    </row>
    <row r="2256" spans="1:9">
      <c r="A2256" s="382" t="s">
        <v>1141</v>
      </c>
      <c r="B2256" s="383">
        <v>2016</v>
      </c>
      <c r="C2256" s="384" t="s">
        <v>1142</v>
      </c>
      <c r="D2256" s="384" t="s">
        <v>517</v>
      </c>
      <c r="E2256" s="384" t="s">
        <v>587</v>
      </c>
      <c r="F2256" s="384" t="s">
        <v>712</v>
      </c>
      <c r="G2256" s="263">
        <v>335</v>
      </c>
      <c r="H2256" s="263">
        <v>326.5</v>
      </c>
      <c r="I2256" s="263">
        <v>2918</v>
      </c>
    </row>
    <row r="2257" spans="1:9">
      <c r="A2257" s="382" t="s">
        <v>1141</v>
      </c>
      <c r="B2257" s="383">
        <v>2017</v>
      </c>
      <c r="C2257" s="384" t="s">
        <v>1142</v>
      </c>
      <c r="D2257" s="384" t="s">
        <v>517</v>
      </c>
      <c r="E2257" s="384" t="s">
        <v>587</v>
      </c>
      <c r="F2257" s="384" t="s">
        <v>712</v>
      </c>
      <c r="G2257" s="263">
        <v>102</v>
      </c>
      <c r="H2257" s="263">
        <v>144.5197</v>
      </c>
      <c r="I2257" s="263">
        <v>3189</v>
      </c>
    </row>
    <row r="2258" spans="1:9">
      <c r="A2258" s="382" t="s">
        <v>1141</v>
      </c>
      <c r="B2258" s="383">
        <v>2018</v>
      </c>
      <c r="C2258" s="384" t="s">
        <v>1142</v>
      </c>
      <c r="D2258" s="384" t="s">
        <v>517</v>
      </c>
      <c r="E2258" s="384" t="s">
        <v>587</v>
      </c>
      <c r="F2258" s="384" t="s">
        <v>712</v>
      </c>
      <c r="G2258" s="263">
        <v>165</v>
      </c>
      <c r="H2258" s="263">
        <v>824.74580000000003</v>
      </c>
      <c r="I2258" s="263">
        <v>3878</v>
      </c>
    </row>
    <row r="2259" spans="1:9">
      <c r="A2259" s="382" t="s">
        <v>1141</v>
      </c>
      <c r="B2259" s="383">
        <v>2019</v>
      </c>
      <c r="C2259" s="384" t="s">
        <v>1142</v>
      </c>
      <c r="D2259" s="384" t="s">
        <v>517</v>
      </c>
      <c r="E2259" s="384" t="s">
        <v>587</v>
      </c>
      <c r="F2259" s="384" t="s">
        <v>712</v>
      </c>
      <c r="G2259" s="263">
        <v>621</v>
      </c>
      <c r="H2259" s="263">
        <v>623.83579999999995</v>
      </c>
      <c r="I2259" s="263">
        <v>4303</v>
      </c>
    </row>
    <row r="2260" spans="1:9">
      <c r="A2260" s="382" t="s">
        <v>1143</v>
      </c>
      <c r="B2260" s="383">
        <v>2009</v>
      </c>
      <c r="C2260" s="384" t="s">
        <v>1144</v>
      </c>
      <c r="D2260" s="384" t="s">
        <v>736</v>
      </c>
      <c r="E2260" s="384" t="s">
        <v>737</v>
      </c>
      <c r="F2260" s="384" t="s">
        <v>712</v>
      </c>
      <c r="G2260" s="263"/>
      <c r="H2260" s="263"/>
      <c r="I2260" s="263"/>
    </row>
    <row r="2261" spans="1:9">
      <c r="A2261" s="382" t="s">
        <v>1143</v>
      </c>
      <c r="B2261" s="383">
        <v>2010</v>
      </c>
      <c r="C2261" s="384" t="s">
        <v>1144</v>
      </c>
      <c r="D2261" s="384" t="s">
        <v>736</v>
      </c>
      <c r="E2261" s="384" t="s">
        <v>737</v>
      </c>
      <c r="F2261" s="384" t="s">
        <v>712</v>
      </c>
      <c r="G2261" s="263"/>
      <c r="H2261" s="263"/>
      <c r="I2261" s="263"/>
    </row>
    <row r="2262" spans="1:9">
      <c r="A2262" s="382" t="s">
        <v>1143</v>
      </c>
      <c r="B2262" s="383">
        <v>2011</v>
      </c>
      <c r="C2262" s="384" t="s">
        <v>1144</v>
      </c>
      <c r="D2262" s="384" t="s">
        <v>736</v>
      </c>
      <c r="E2262" s="384" t="s">
        <v>737</v>
      </c>
      <c r="F2262" s="384" t="s">
        <v>712</v>
      </c>
      <c r="G2262" s="263"/>
      <c r="H2262" s="263"/>
      <c r="I2262" s="263"/>
    </row>
    <row r="2263" spans="1:9">
      <c r="A2263" s="382" t="s">
        <v>1143</v>
      </c>
      <c r="B2263" s="383">
        <v>2012</v>
      </c>
      <c r="C2263" s="384" t="s">
        <v>1144</v>
      </c>
      <c r="D2263" s="384" t="s">
        <v>736</v>
      </c>
      <c r="E2263" s="384" t="s">
        <v>737</v>
      </c>
      <c r="F2263" s="384" t="s">
        <v>712</v>
      </c>
      <c r="G2263" s="263"/>
      <c r="H2263" s="263"/>
      <c r="I2263" s="263"/>
    </row>
    <row r="2264" spans="1:9">
      <c r="A2264" s="382" t="s">
        <v>1143</v>
      </c>
      <c r="B2264" s="383">
        <v>2013</v>
      </c>
      <c r="C2264" s="384" t="s">
        <v>1144</v>
      </c>
      <c r="D2264" s="384" t="s">
        <v>736</v>
      </c>
      <c r="E2264" s="384" t="s">
        <v>737</v>
      </c>
      <c r="F2264" s="384" t="s">
        <v>712</v>
      </c>
      <c r="G2264" s="263"/>
      <c r="H2264" s="263"/>
      <c r="I2264" s="263"/>
    </row>
    <row r="2265" spans="1:9">
      <c r="A2265" s="382" t="s">
        <v>1143</v>
      </c>
      <c r="B2265" s="383">
        <v>2014</v>
      </c>
      <c r="C2265" s="384" t="s">
        <v>1144</v>
      </c>
      <c r="D2265" s="384" t="s">
        <v>736</v>
      </c>
      <c r="E2265" s="384" t="s">
        <v>737</v>
      </c>
      <c r="F2265" s="384" t="s">
        <v>712</v>
      </c>
      <c r="G2265" s="263">
        <v>1598</v>
      </c>
      <c r="H2265" s="263">
        <v>2411.4</v>
      </c>
      <c r="I2265" s="263">
        <v>29122</v>
      </c>
    </row>
    <row r="2266" spans="1:9">
      <c r="A2266" s="382" t="s">
        <v>1143</v>
      </c>
      <c r="B2266" s="383">
        <v>2015</v>
      </c>
      <c r="C2266" s="384" t="s">
        <v>1144</v>
      </c>
      <c r="D2266" s="384" t="s">
        <v>736</v>
      </c>
      <c r="E2266" s="384" t="s">
        <v>737</v>
      </c>
      <c r="F2266" s="384" t="s">
        <v>712</v>
      </c>
      <c r="G2266" s="263">
        <v>861</v>
      </c>
      <c r="H2266" s="263">
        <v>2503.06</v>
      </c>
      <c r="I2266" s="263">
        <v>27447</v>
      </c>
    </row>
    <row r="2267" spans="1:9">
      <c r="A2267" s="382" t="s">
        <v>1143</v>
      </c>
      <c r="B2267" s="383">
        <v>2016</v>
      </c>
      <c r="C2267" s="384" t="s">
        <v>1144</v>
      </c>
      <c r="D2267" s="384" t="s">
        <v>736</v>
      </c>
      <c r="E2267" s="384" t="s">
        <v>737</v>
      </c>
      <c r="F2267" s="384" t="s">
        <v>712</v>
      </c>
      <c r="G2267" s="263">
        <v>3416</v>
      </c>
      <c r="H2267" s="263">
        <v>2503.06</v>
      </c>
      <c r="I2267" s="263">
        <v>26300</v>
      </c>
    </row>
    <row r="2268" spans="1:9">
      <c r="A2268" s="382" t="s">
        <v>1143</v>
      </c>
      <c r="B2268" s="383">
        <v>2017</v>
      </c>
      <c r="C2268" s="384" t="s">
        <v>1144</v>
      </c>
      <c r="D2268" s="384" t="s">
        <v>736</v>
      </c>
      <c r="E2268" s="384" t="s">
        <v>737</v>
      </c>
      <c r="F2268" s="384" t="s">
        <v>712</v>
      </c>
      <c r="G2268" s="263">
        <v>10941</v>
      </c>
      <c r="H2268" s="263">
        <v>4330</v>
      </c>
      <c r="I2268" s="263">
        <v>26076</v>
      </c>
    </row>
    <row r="2269" spans="1:9">
      <c r="A2269" s="382" t="s">
        <v>1143</v>
      </c>
      <c r="B2269" s="383">
        <v>2018</v>
      </c>
      <c r="C2269" s="384" t="s">
        <v>1144</v>
      </c>
      <c r="D2269" s="384" t="s">
        <v>736</v>
      </c>
      <c r="E2269" s="384" t="s">
        <v>737</v>
      </c>
      <c r="F2269" s="384" t="s">
        <v>712</v>
      </c>
      <c r="G2269" s="263">
        <v>-10192</v>
      </c>
      <c r="H2269" s="263">
        <v>4299</v>
      </c>
      <c r="I2269" s="263">
        <v>26268</v>
      </c>
    </row>
    <row r="2270" spans="1:9">
      <c r="A2270" s="382" t="s">
        <v>1145</v>
      </c>
      <c r="B2270" s="383">
        <v>2009</v>
      </c>
      <c r="C2270" s="384" t="s">
        <v>1146</v>
      </c>
      <c r="D2270" s="384" t="s">
        <v>517</v>
      </c>
      <c r="E2270" s="384" t="s">
        <v>586</v>
      </c>
      <c r="F2270" s="384" t="s">
        <v>712</v>
      </c>
      <c r="G2270" s="263">
        <v>-523.36800000000005</v>
      </c>
      <c r="H2270" s="263">
        <v>-232.61519999999999</v>
      </c>
      <c r="I2270" s="263">
        <v>1520.2159999999999</v>
      </c>
    </row>
    <row r="2271" spans="1:9">
      <c r="A2271" s="382" t="s">
        <v>1145</v>
      </c>
      <c r="B2271" s="383">
        <v>2010</v>
      </c>
      <c r="C2271" s="384" t="s">
        <v>1146</v>
      </c>
      <c r="D2271" s="384" t="s">
        <v>517</v>
      </c>
      <c r="E2271" s="384" t="s">
        <v>586</v>
      </c>
      <c r="F2271" s="384" t="s">
        <v>712</v>
      </c>
      <c r="G2271" s="263">
        <v>212.3</v>
      </c>
      <c r="H2271" s="263">
        <v>252.3383</v>
      </c>
      <c r="I2271" s="263">
        <v>1820.76</v>
      </c>
    </row>
    <row r="2272" spans="1:9">
      <c r="A2272" s="382" t="s">
        <v>1145</v>
      </c>
      <c r="B2272" s="383">
        <v>2011</v>
      </c>
      <c r="C2272" s="384" t="s">
        <v>1146</v>
      </c>
      <c r="D2272" s="384" t="s">
        <v>517</v>
      </c>
      <c r="E2272" s="384" t="s">
        <v>586</v>
      </c>
      <c r="F2272" s="384" t="s">
        <v>712</v>
      </c>
      <c r="G2272" s="263">
        <v>794.48800000000006</v>
      </c>
      <c r="H2272" s="263">
        <v>826.0326</v>
      </c>
      <c r="I2272" s="263">
        <v>3175.1669999999999</v>
      </c>
    </row>
    <row r="2273" spans="1:9">
      <c r="A2273" s="382" t="s">
        <v>1145</v>
      </c>
      <c r="B2273" s="383">
        <v>2012</v>
      </c>
      <c r="C2273" s="384" t="s">
        <v>1146</v>
      </c>
      <c r="D2273" s="384" t="s">
        <v>517</v>
      </c>
      <c r="E2273" s="384" t="s">
        <v>586</v>
      </c>
      <c r="F2273" s="384" t="s">
        <v>712</v>
      </c>
      <c r="G2273" s="263">
        <v>756.01499999999999</v>
      </c>
      <c r="H2273" s="263">
        <v>777.2029</v>
      </c>
      <c r="I2273" s="263">
        <v>3171.944</v>
      </c>
    </row>
    <row r="2274" spans="1:9">
      <c r="A2274" s="382" t="s">
        <v>1145</v>
      </c>
      <c r="B2274" s="383">
        <v>2013</v>
      </c>
      <c r="C2274" s="384" t="s">
        <v>1146</v>
      </c>
      <c r="D2274" s="384" t="s">
        <v>517</v>
      </c>
      <c r="E2274" s="384" t="s">
        <v>586</v>
      </c>
      <c r="F2274" s="384" t="s">
        <v>712</v>
      </c>
      <c r="G2274" s="263">
        <v>543.149</v>
      </c>
      <c r="H2274" s="263">
        <v>561.0874</v>
      </c>
      <c r="I2274" s="263">
        <v>2842.7809999999999</v>
      </c>
    </row>
    <row r="2275" spans="1:9">
      <c r="A2275" s="382" t="s">
        <v>1145</v>
      </c>
      <c r="B2275" s="383">
        <v>2014</v>
      </c>
      <c r="C2275" s="384" t="s">
        <v>1146</v>
      </c>
      <c r="D2275" s="384" t="s">
        <v>517</v>
      </c>
      <c r="E2275" s="384" t="s">
        <v>586</v>
      </c>
      <c r="F2275" s="384" t="s">
        <v>712</v>
      </c>
      <c r="G2275" s="263">
        <v>582.755</v>
      </c>
      <c r="H2275" s="263">
        <v>596.65160000000003</v>
      </c>
      <c r="I2275" s="263">
        <v>2929.4079999999999</v>
      </c>
    </row>
    <row r="2276" spans="1:9">
      <c r="A2276" s="382" t="s">
        <v>1145</v>
      </c>
      <c r="B2276" s="383">
        <v>2015</v>
      </c>
      <c r="C2276" s="384" t="s">
        <v>1146</v>
      </c>
      <c r="D2276" s="384" t="s">
        <v>517</v>
      </c>
      <c r="E2276" s="384" t="s">
        <v>586</v>
      </c>
      <c r="F2276" s="384" t="s">
        <v>712</v>
      </c>
      <c r="G2276" s="263">
        <v>366.15800000000002</v>
      </c>
      <c r="H2276" s="263">
        <v>485.3186</v>
      </c>
      <c r="I2276" s="263">
        <v>2814.049</v>
      </c>
    </row>
    <row r="2277" spans="1:9">
      <c r="A2277" s="382" t="s">
        <v>1145</v>
      </c>
      <c r="B2277" s="383">
        <v>2016</v>
      </c>
      <c r="C2277" s="384" t="s">
        <v>1146</v>
      </c>
      <c r="D2277" s="384" t="s">
        <v>517</v>
      </c>
      <c r="E2277" s="384" t="s">
        <v>586</v>
      </c>
      <c r="F2277" s="384" t="s">
        <v>712</v>
      </c>
      <c r="G2277" s="263">
        <v>704.42200000000003</v>
      </c>
      <c r="H2277" s="263">
        <v>727.13890000000004</v>
      </c>
      <c r="I2277" s="263">
        <v>2984.4929999999999</v>
      </c>
    </row>
    <row r="2278" spans="1:9">
      <c r="A2278" s="382" t="s">
        <v>1145</v>
      </c>
      <c r="B2278" s="383">
        <v>2017</v>
      </c>
      <c r="C2278" s="384" t="s">
        <v>1146</v>
      </c>
      <c r="D2278" s="384" t="s">
        <v>517</v>
      </c>
      <c r="E2278" s="384" t="s">
        <v>586</v>
      </c>
      <c r="F2278" s="384" t="s">
        <v>712</v>
      </c>
      <c r="G2278" s="263">
        <v>926.07600000000002</v>
      </c>
      <c r="H2278" s="263">
        <v>934.34320000000002</v>
      </c>
      <c r="I2278" s="263">
        <v>3480.0140000000001</v>
      </c>
    </row>
    <row r="2279" spans="1:9">
      <c r="A2279" s="382" t="s">
        <v>1145</v>
      </c>
      <c r="B2279" s="383">
        <v>2018</v>
      </c>
      <c r="C2279" s="384" t="s">
        <v>1146</v>
      </c>
      <c r="D2279" s="384" t="s">
        <v>517</v>
      </c>
      <c r="E2279" s="384" t="s">
        <v>586</v>
      </c>
      <c r="F2279" s="384" t="s">
        <v>712</v>
      </c>
      <c r="G2279" s="263">
        <v>802.26499999999999</v>
      </c>
      <c r="H2279" s="263">
        <v>1259.6904</v>
      </c>
      <c r="I2279" s="263">
        <v>4036.701</v>
      </c>
    </row>
    <row r="2280" spans="1:9">
      <c r="A2280" s="382" t="s">
        <v>1145</v>
      </c>
      <c r="B2280" s="383">
        <v>2019</v>
      </c>
      <c r="C2280" s="384" t="s">
        <v>1146</v>
      </c>
      <c r="D2280" s="384" t="s">
        <v>517</v>
      </c>
      <c r="E2280" s="384" t="s">
        <v>586</v>
      </c>
      <c r="F2280" s="384" t="s">
        <v>712</v>
      </c>
      <c r="G2280" s="263">
        <v>1175.617</v>
      </c>
      <c r="H2280" s="263">
        <v>1327.962</v>
      </c>
      <c r="I2280" s="263">
        <v>4568.9040000000005</v>
      </c>
    </row>
    <row r="2281" spans="1:9">
      <c r="A2281" s="382" t="s">
        <v>1147</v>
      </c>
      <c r="B2281" s="383">
        <v>2009</v>
      </c>
      <c r="C2281" s="384" t="s">
        <v>1148</v>
      </c>
      <c r="D2281" s="384" t="s">
        <v>736</v>
      </c>
      <c r="E2281" s="384" t="s">
        <v>859</v>
      </c>
      <c r="F2281" s="384" t="s">
        <v>712</v>
      </c>
      <c r="G2281" s="263">
        <v>1884</v>
      </c>
      <c r="H2281" s="263">
        <v>1956.8</v>
      </c>
      <c r="I2281" s="263">
        <v>19115</v>
      </c>
    </row>
    <row r="2282" spans="1:9">
      <c r="A2282" s="382" t="s">
        <v>1147</v>
      </c>
      <c r="B2282" s="383">
        <v>2010</v>
      </c>
      <c r="C2282" s="384" t="s">
        <v>1148</v>
      </c>
      <c r="D2282" s="384" t="s">
        <v>736</v>
      </c>
      <c r="E2282" s="384" t="s">
        <v>859</v>
      </c>
      <c r="F2282" s="384" t="s">
        <v>712</v>
      </c>
      <c r="G2282" s="263">
        <v>1843</v>
      </c>
      <c r="H2282" s="263">
        <v>1939</v>
      </c>
      <c r="I2282" s="263">
        <v>19746</v>
      </c>
    </row>
    <row r="2283" spans="1:9">
      <c r="A2283" s="382" t="s">
        <v>1147</v>
      </c>
      <c r="B2283" s="383">
        <v>2011</v>
      </c>
      <c r="C2283" s="384" t="s">
        <v>1148</v>
      </c>
      <c r="D2283" s="384" t="s">
        <v>736</v>
      </c>
      <c r="E2283" s="384" t="s">
        <v>859</v>
      </c>
      <c r="F2283" s="384" t="s">
        <v>712</v>
      </c>
      <c r="G2283" s="263">
        <v>1591</v>
      </c>
      <c r="H2283" s="263">
        <v>1915</v>
      </c>
      <c r="I2283" s="263">
        <v>20846</v>
      </c>
    </row>
    <row r="2284" spans="1:9">
      <c r="A2284" s="382" t="s">
        <v>1147</v>
      </c>
      <c r="B2284" s="383">
        <v>2012</v>
      </c>
      <c r="C2284" s="384" t="s">
        <v>1148</v>
      </c>
      <c r="D2284" s="384" t="s">
        <v>736</v>
      </c>
      <c r="E2284" s="384" t="s">
        <v>859</v>
      </c>
      <c r="F2284" s="384" t="s">
        <v>712</v>
      </c>
      <c r="G2284" s="263">
        <v>1750</v>
      </c>
      <c r="H2284" s="263">
        <v>1877</v>
      </c>
      <c r="I2284" s="263">
        <v>19467</v>
      </c>
    </row>
    <row r="2285" spans="1:9">
      <c r="A2285" s="382" t="s">
        <v>1147</v>
      </c>
      <c r="B2285" s="383">
        <v>2013</v>
      </c>
      <c r="C2285" s="384" t="s">
        <v>1148</v>
      </c>
      <c r="D2285" s="384" t="s">
        <v>736</v>
      </c>
      <c r="E2285" s="384" t="s">
        <v>859</v>
      </c>
      <c r="F2285" s="384" t="s">
        <v>712</v>
      </c>
      <c r="G2285" s="263">
        <v>2142</v>
      </c>
      <c r="H2285" s="263">
        <v>2031</v>
      </c>
      <c r="I2285" s="263">
        <v>19561</v>
      </c>
    </row>
    <row r="2286" spans="1:9">
      <c r="A2286" s="382" t="s">
        <v>1147</v>
      </c>
      <c r="B2286" s="383">
        <v>2014</v>
      </c>
      <c r="C2286" s="384" t="s">
        <v>1148</v>
      </c>
      <c r="D2286" s="384" t="s">
        <v>736</v>
      </c>
      <c r="E2286" s="384" t="s">
        <v>859</v>
      </c>
      <c r="F2286" s="384" t="s">
        <v>712</v>
      </c>
      <c r="G2286" s="263">
        <v>1526</v>
      </c>
      <c r="H2286" s="263">
        <v>2080</v>
      </c>
      <c r="I2286" s="263">
        <v>19724</v>
      </c>
    </row>
    <row r="2287" spans="1:9">
      <c r="A2287" s="382" t="s">
        <v>1147</v>
      </c>
      <c r="B2287" s="383">
        <v>2015</v>
      </c>
      <c r="C2287" s="384" t="s">
        <v>1148</v>
      </c>
      <c r="D2287" s="384" t="s">
        <v>736</v>
      </c>
      <c r="E2287" s="384" t="s">
        <v>859</v>
      </c>
      <c r="F2287" s="384" t="s">
        <v>712</v>
      </c>
      <c r="G2287" s="263">
        <v>1013</v>
      </c>
      <c r="H2287" s="263">
        <v>2109</v>
      </c>
      <c r="I2287" s="263">
        <v>18591</v>
      </c>
    </row>
    <row r="2288" spans="1:9">
      <c r="A2288" s="382" t="s">
        <v>1147</v>
      </c>
      <c r="B2288" s="383">
        <v>2016</v>
      </c>
      <c r="C2288" s="384" t="s">
        <v>1148</v>
      </c>
      <c r="D2288" s="384" t="s">
        <v>736</v>
      </c>
      <c r="E2288" s="384" t="s">
        <v>859</v>
      </c>
      <c r="F2288" s="384" t="s">
        <v>712</v>
      </c>
      <c r="G2288" s="263">
        <v>2166</v>
      </c>
      <c r="H2288" s="263">
        <v>2182</v>
      </c>
      <c r="I2288" s="263">
        <v>18287</v>
      </c>
    </row>
    <row r="2289" spans="1:9">
      <c r="A2289" s="382" t="s">
        <v>1147</v>
      </c>
      <c r="B2289" s="383">
        <v>2017</v>
      </c>
      <c r="C2289" s="384" t="s">
        <v>1148</v>
      </c>
      <c r="D2289" s="384" t="s">
        <v>736</v>
      </c>
      <c r="E2289" s="384" t="s">
        <v>859</v>
      </c>
      <c r="F2289" s="384" t="s">
        <v>712</v>
      </c>
      <c r="G2289" s="263">
        <v>2278</v>
      </c>
      <c r="H2289" s="263">
        <v>2230.65</v>
      </c>
      <c r="I2289" s="263">
        <v>18348</v>
      </c>
    </row>
    <row r="2290" spans="1:9">
      <c r="A2290" s="382" t="s">
        <v>1147</v>
      </c>
      <c r="B2290" s="383">
        <v>2018</v>
      </c>
      <c r="C2290" s="384" t="s">
        <v>1148</v>
      </c>
      <c r="D2290" s="384" t="s">
        <v>736</v>
      </c>
      <c r="E2290" s="384" t="s">
        <v>859</v>
      </c>
      <c r="F2290" s="384" t="s">
        <v>712</v>
      </c>
      <c r="G2290" s="263">
        <v>1410</v>
      </c>
      <c r="H2290" s="263">
        <v>2409.54</v>
      </c>
      <c r="I2290" s="263">
        <v>18486</v>
      </c>
    </row>
    <row r="2291" spans="1:9">
      <c r="A2291" s="382" t="s">
        <v>1149</v>
      </c>
      <c r="B2291" s="383">
        <v>2009</v>
      </c>
      <c r="C2291" s="384" t="s">
        <v>1150</v>
      </c>
      <c r="D2291" s="384" t="s">
        <v>545</v>
      </c>
      <c r="E2291" s="384" t="s">
        <v>788</v>
      </c>
      <c r="F2291" s="384" t="s">
        <v>712</v>
      </c>
      <c r="G2291" s="263">
        <v>495</v>
      </c>
      <c r="H2291" s="263">
        <v>503.47500000000002</v>
      </c>
      <c r="I2291" s="263">
        <v>7185.2</v>
      </c>
    </row>
    <row r="2292" spans="1:9">
      <c r="A2292" s="382" t="s">
        <v>1149</v>
      </c>
      <c r="B2292" s="383">
        <v>2010</v>
      </c>
      <c r="C2292" s="384" t="s">
        <v>1150</v>
      </c>
      <c r="D2292" s="384" t="s">
        <v>545</v>
      </c>
      <c r="E2292" s="384" t="s">
        <v>788</v>
      </c>
      <c r="F2292" s="384" t="s">
        <v>712</v>
      </c>
      <c r="G2292" s="263">
        <v>-41</v>
      </c>
      <c r="H2292" s="263">
        <v>-280.25</v>
      </c>
      <c r="I2292" s="263">
        <v>7852</v>
      </c>
    </row>
    <row r="2293" spans="1:9">
      <c r="A2293" s="382" t="s">
        <v>1149</v>
      </c>
      <c r="B2293" s="383">
        <v>2011</v>
      </c>
      <c r="C2293" s="384" t="s">
        <v>1150</v>
      </c>
      <c r="D2293" s="384" t="s">
        <v>545</v>
      </c>
      <c r="E2293" s="384" t="s">
        <v>788</v>
      </c>
      <c r="F2293" s="384" t="s">
        <v>712</v>
      </c>
      <c r="G2293" s="263">
        <v>594.4</v>
      </c>
      <c r="H2293" s="263">
        <v>977.44500000000005</v>
      </c>
      <c r="I2293" s="263">
        <v>8264.9</v>
      </c>
    </row>
    <row r="2294" spans="1:9">
      <c r="A2294" s="382" t="s">
        <v>1149</v>
      </c>
      <c r="B2294" s="383">
        <v>2012</v>
      </c>
      <c r="C2294" s="384" t="s">
        <v>1150</v>
      </c>
      <c r="D2294" s="384" t="s">
        <v>545</v>
      </c>
      <c r="E2294" s="384" t="s">
        <v>788</v>
      </c>
      <c r="F2294" s="384" t="s">
        <v>712</v>
      </c>
      <c r="G2294" s="263">
        <v>315</v>
      </c>
      <c r="H2294" s="263">
        <v>1467.7</v>
      </c>
      <c r="I2294" s="263">
        <v>9973</v>
      </c>
    </row>
    <row r="2295" spans="1:9">
      <c r="A2295" s="382" t="s">
        <v>1149</v>
      </c>
      <c r="B2295" s="383">
        <v>2013</v>
      </c>
      <c r="C2295" s="384" t="s">
        <v>1150</v>
      </c>
      <c r="D2295" s="384" t="s">
        <v>545</v>
      </c>
      <c r="E2295" s="384" t="s">
        <v>788</v>
      </c>
      <c r="F2295" s="384" t="s">
        <v>712</v>
      </c>
      <c r="G2295" s="263">
        <v>1193</v>
      </c>
      <c r="H2295" s="263">
        <v>749.8</v>
      </c>
      <c r="I2295" s="263">
        <v>14070</v>
      </c>
    </row>
    <row r="2296" spans="1:9">
      <c r="A2296" s="382" t="s">
        <v>1149</v>
      </c>
      <c r="B2296" s="383">
        <v>2014</v>
      </c>
      <c r="C2296" s="384" t="s">
        <v>1150</v>
      </c>
      <c r="D2296" s="384" t="s">
        <v>545</v>
      </c>
      <c r="E2296" s="384" t="s">
        <v>788</v>
      </c>
      <c r="F2296" s="384" t="s">
        <v>712</v>
      </c>
      <c r="G2296" s="263">
        <v>1015</v>
      </c>
      <c r="H2296" s="263">
        <v>1211.3</v>
      </c>
      <c r="I2296" s="263">
        <v>16226</v>
      </c>
    </row>
    <row r="2297" spans="1:9">
      <c r="A2297" s="382" t="s">
        <v>1149</v>
      </c>
      <c r="B2297" s="383">
        <v>2015</v>
      </c>
      <c r="C2297" s="384" t="s">
        <v>1150</v>
      </c>
      <c r="D2297" s="384" t="s">
        <v>545</v>
      </c>
      <c r="E2297" s="384" t="s">
        <v>788</v>
      </c>
      <c r="F2297" s="384" t="s">
        <v>712</v>
      </c>
      <c r="G2297" s="263">
        <v>214</v>
      </c>
      <c r="H2297" s="263">
        <v>1981.5</v>
      </c>
      <c r="I2297" s="263">
        <v>14403</v>
      </c>
    </row>
    <row r="2298" spans="1:9">
      <c r="A2298" s="382" t="s">
        <v>1149</v>
      </c>
      <c r="B2298" s="383">
        <v>2016</v>
      </c>
      <c r="C2298" s="384" t="s">
        <v>1150</v>
      </c>
      <c r="D2298" s="384" t="s">
        <v>545</v>
      </c>
      <c r="E2298" s="384" t="s">
        <v>788</v>
      </c>
      <c r="F2298" s="384" t="s">
        <v>712</v>
      </c>
      <c r="G2298" s="263">
        <v>548</v>
      </c>
      <c r="H2298" s="263">
        <v>1245.45</v>
      </c>
      <c r="I2298" s="263">
        <v>13058</v>
      </c>
    </row>
    <row r="2299" spans="1:9">
      <c r="A2299" s="382" t="s">
        <v>1149</v>
      </c>
      <c r="B2299" s="383">
        <v>2017</v>
      </c>
      <c r="C2299" s="384" t="s">
        <v>1150</v>
      </c>
      <c r="D2299" s="384" t="s">
        <v>545</v>
      </c>
      <c r="E2299" s="384" t="s">
        <v>788</v>
      </c>
      <c r="F2299" s="384" t="s">
        <v>712</v>
      </c>
      <c r="G2299" s="263">
        <v>22</v>
      </c>
      <c r="H2299" s="263">
        <v>1536.5222000000001</v>
      </c>
      <c r="I2299" s="263">
        <v>13705</v>
      </c>
    </row>
    <row r="2300" spans="1:9">
      <c r="A2300" s="382" t="s">
        <v>1149</v>
      </c>
      <c r="B2300" s="383">
        <v>2018</v>
      </c>
      <c r="C2300" s="384" t="s">
        <v>1150</v>
      </c>
      <c r="D2300" s="384" t="s">
        <v>545</v>
      </c>
      <c r="E2300" s="384" t="s">
        <v>788</v>
      </c>
      <c r="F2300" s="384" t="s">
        <v>712</v>
      </c>
      <c r="G2300" s="263">
        <v>1473</v>
      </c>
      <c r="H2300" s="263">
        <v>1834.1092000000001</v>
      </c>
      <c r="I2300" s="263">
        <v>14144</v>
      </c>
    </row>
    <row r="2301" spans="1:9">
      <c r="A2301" s="382" t="s">
        <v>1151</v>
      </c>
      <c r="B2301" s="383">
        <v>2009</v>
      </c>
      <c r="C2301" s="384" t="s">
        <v>1152</v>
      </c>
      <c r="D2301" s="384" t="s">
        <v>524</v>
      </c>
      <c r="E2301" s="384" t="s">
        <v>717</v>
      </c>
      <c r="F2301" s="384" t="s">
        <v>712</v>
      </c>
      <c r="G2301" s="263">
        <v>59.213000000000001</v>
      </c>
      <c r="H2301" s="263">
        <v>68.173299999999998</v>
      </c>
      <c r="I2301" s="263">
        <v>6973.9660000000003</v>
      </c>
    </row>
    <row r="2302" spans="1:9">
      <c r="A2302" s="382" t="s">
        <v>1151</v>
      </c>
      <c r="B2302" s="383">
        <v>2010</v>
      </c>
      <c r="C2302" s="384" t="s">
        <v>1152</v>
      </c>
      <c r="D2302" s="384" t="s">
        <v>524</v>
      </c>
      <c r="E2302" s="384" t="s">
        <v>717</v>
      </c>
      <c r="F2302" s="384" t="s">
        <v>712</v>
      </c>
      <c r="G2302" s="263">
        <v>281.66800000000001</v>
      </c>
      <c r="H2302" s="263">
        <v>277.22329999999999</v>
      </c>
      <c r="I2302" s="263">
        <v>7470.1930000000002</v>
      </c>
    </row>
    <row r="2303" spans="1:9">
      <c r="A2303" s="382" t="s">
        <v>1151</v>
      </c>
      <c r="B2303" s="383">
        <v>2011</v>
      </c>
      <c r="C2303" s="384" t="s">
        <v>1152</v>
      </c>
      <c r="D2303" s="384" t="s">
        <v>524</v>
      </c>
      <c r="E2303" s="384" t="s">
        <v>717</v>
      </c>
      <c r="F2303" s="384" t="s">
        <v>712</v>
      </c>
      <c r="G2303" s="263">
        <v>377.495</v>
      </c>
      <c r="H2303" s="263">
        <v>377.495</v>
      </c>
      <c r="I2303" s="263">
        <v>8975.5540000000001</v>
      </c>
    </row>
    <row r="2304" spans="1:9">
      <c r="A2304" s="382" t="s">
        <v>1151</v>
      </c>
      <c r="B2304" s="383">
        <v>2012</v>
      </c>
      <c r="C2304" s="384" t="s">
        <v>1152</v>
      </c>
      <c r="D2304" s="384" t="s">
        <v>524</v>
      </c>
      <c r="E2304" s="384" t="s">
        <v>717</v>
      </c>
      <c r="F2304" s="384" t="s">
        <v>712</v>
      </c>
      <c r="G2304" s="263">
        <v>413.79500000000002</v>
      </c>
      <c r="H2304" s="263">
        <v>413.79500000000002</v>
      </c>
      <c r="I2304" s="263">
        <v>10003.599</v>
      </c>
    </row>
    <row r="2305" spans="1:9">
      <c r="A2305" s="382" t="s">
        <v>1151</v>
      </c>
      <c r="B2305" s="383">
        <v>2013</v>
      </c>
      <c r="C2305" s="384" t="s">
        <v>1152</v>
      </c>
      <c r="D2305" s="384" t="s">
        <v>524</v>
      </c>
      <c r="E2305" s="384" t="s">
        <v>717</v>
      </c>
      <c r="F2305" s="384" t="s">
        <v>712</v>
      </c>
      <c r="G2305" s="263">
        <v>434.28399999999999</v>
      </c>
      <c r="H2305" s="263">
        <v>434.28399999999999</v>
      </c>
      <c r="I2305" s="263">
        <v>10962.817999999999</v>
      </c>
    </row>
    <row r="2306" spans="1:9">
      <c r="A2306" s="382" t="s">
        <v>1151</v>
      </c>
      <c r="B2306" s="383">
        <v>2014</v>
      </c>
      <c r="C2306" s="384" t="s">
        <v>1152</v>
      </c>
      <c r="D2306" s="384" t="s">
        <v>524</v>
      </c>
      <c r="E2306" s="384" t="s">
        <v>717</v>
      </c>
      <c r="F2306" s="384" t="s">
        <v>712</v>
      </c>
      <c r="G2306" s="263">
        <v>492.58600000000001</v>
      </c>
      <c r="H2306" s="263">
        <v>492.58600000000001</v>
      </c>
      <c r="I2306" s="263">
        <v>12574.299000000001</v>
      </c>
    </row>
    <row r="2307" spans="1:9">
      <c r="A2307" s="382" t="s">
        <v>1151</v>
      </c>
      <c r="B2307" s="383">
        <v>2015</v>
      </c>
      <c r="C2307" s="384" t="s">
        <v>1152</v>
      </c>
      <c r="D2307" s="384" t="s">
        <v>524</v>
      </c>
      <c r="E2307" s="384" t="s">
        <v>717</v>
      </c>
      <c r="F2307" s="384" t="s">
        <v>712</v>
      </c>
      <c r="G2307" s="263">
        <v>597.35799999999995</v>
      </c>
      <c r="H2307" s="263">
        <v>584.23649999999998</v>
      </c>
      <c r="I2307" s="263">
        <v>14268.716</v>
      </c>
    </row>
    <row r="2308" spans="1:9">
      <c r="A2308" s="382" t="s">
        <v>1151</v>
      </c>
      <c r="B2308" s="383">
        <v>2016</v>
      </c>
      <c r="C2308" s="384" t="s">
        <v>1152</v>
      </c>
      <c r="D2308" s="384" t="s">
        <v>524</v>
      </c>
      <c r="E2308" s="384" t="s">
        <v>717</v>
      </c>
      <c r="F2308" s="384" t="s">
        <v>712</v>
      </c>
      <c r="G2308" s="263">
        <v>623.428</v>
      </c>
      <c r="H2308" s="263">
        <v>628.62800000000004</v>
      </c>
      <c r="I2308" s="263">
        <v>15149.674999999999</v>
      </c>
    </row>
    <row r="2309" spans="1:9">
      <c r="A2309" s="382" t="s">
        <v>1151</v>
      </c>
      <c r="B2309" s="383">
        <v>2017</v>
      </c>
      <c r="C2309" s="384" t="s">
        <v>1152</v>
      </c>
      <c r="D2309" s="384" t="s">
        <v>524</v>
      </c>
      <c r="E2309" s="384" t="s">
        <v>717</v>
      </c>
      <c r="F2309" s="384" t="s">
        <v>712</v>
      </c>
      <c r="G2309" s="263">
        <v>626.97</v>
      </c>
      <c r="H2309" s="263">
        <v>626.97</v>
      </c>
      <c r="I2309" s="263">
        <v>15875.118</v>
      </c>
    </row>
    <row r="2310" spans="1:9">
      <c r="A2310" s="382" t="s">
        <v>1151</v>
      </c>
      <c r="B2310" s="383">
        <v>2018</v>
      </c>
      <c r="C2310" s="384" t="s">
        <v>1152</v>
      </c>
      <c r="D2310" s="384" t="s">
        <v>524</v>
      </c>
      <c r="E2310" s="384" t="s">
        <v>717</v>
      </c>
      <c r="F2310" s="384" t="s">
        <v>712</v>
      </c>
      <c r="G2310" s="263">
        <v>664.11199999999997</v>
      </c>
      <c r="H2310" s="263">
        <v>648.84609999999998</v>
      </c>
      <c r="I2310" s="263">
        <v>17120.208999999999</v>
      </c>
    </row>
    <row r="2311" spans="1:9">
      <c r="A2311" s="382" t="s">
        <v>1151</v>
      </c>
      <c r="B2311" s="383">
        <v>2019</v>
      </c>
      <c r="C2311" s="384" t="s">
        <v>1152</v>
      </c>
      <c r="D2311" s="384" t="s">
        <v>524</v>
      </c>
      <c r="E2311" s="384" t="s">
        <v>717</v>
      </c>
      <c r="F2311" s="384" t="s">
        <v>712</v>
      </c>
      <c r="G2311" s="263">
        <v>842.41300000000001</v>
      </c>
      <c r="H2311" s="263">
        <v>842.41300000000001</v>
      </c>
      <c r="I2311" s="263">
        <v>18173.099999999999</v>
      </c>
    </row>
    <row r="2312" spans="1:9">
      <c r="A2312" s="382" t="s">
        <v>1153</v>
      </c>
      <c r="B2312" s="383">
        <v>2009</v>
      </c>
      <c r="C2312" s="384" t="s">
        <v>1154</v>
      </c>
      <c r="D2312" s="384" t="s">
        <v>736</v>
      </c>
      <c r="E2312" s="384" t="s">
        <v>8</v>
      </c>
      <c r="F2312" s="384" t="s">
        <v>712</v>
      </c>
      <c r="G2312" s="263">
        <v>6824</v>
      </c>
      <c r="H2312" s="263">
        <v>7134</v>
      </c>
      <c r="I2312" s="263">
        <v>30990</v>
      </c>
    </row>
    <row r="2313" spans="1:9">
      <c r="A2313" s="382" t="s">
        <v>1153</v>
      </c>
      <c r="B2313" s="383">
        <v>2010</v>
      </c>
      <c r="C2313" s="384" t="s">
        <v>1154</v>
      </c>
      <c r="D2313" s="384" t="s">
        <v>736</v>
      </c>
      <c r="E2313" s="384" t="s">
        <v>8</v>
      </c>
      <c r="F2313" s="384" t="s">
        <v>712</v>
      </c>
      <c r="G2313" s="263">
        <v>11809</v>
      </c>
      <c r="H2313" s="263">
        <v>7847</v>
      </c>
      <c r="I2313" s="263">
        <v>35119</v>
      </c>
    </row>
    <row r="2314" spans="1:9">
      <c r="A2314" s="382" t="s">
        <v>1153</v>
      </c>
      <c r="B2314" s="383">
        <v>2011</v>
      </c>
      <c r="C2314" s="384" t="s">
        <v>1154</v>
      </c>
      <c r="D2314" s="384" t="s">
        <v>736</v>
      </c>
      <c r="E2314" s="384" t="s">
        <v>8</v>
      </c>
      <c r="F2314" s="384" t="s">
        <v>712</v>
      </c>
      <c r="G2314" s="263">
        <v>8584</v>
      </c>
      <c r="H2314" s="263">
        <v>8951</v>
      </c>
      <c r="I2314" s="263">
        <v>46542</v>
      </c>
    </row>
    <row r="2315" spans="1:9">
      <c r="A2315" s="382" t="s">
        <v>1153</v>
      </c>
      <c r="B2315" s="383">
        <v>2012</v>
      </c>
      <c r="C2315" s="384" t="s">
        <v>1154</v>
      </c>
      <c r="D2315" s="384" t="s">
        <v>736</v>
      </c>
      <c r="E2315" s="384" t="s">
        <v>8</v>
      </c>
      <c r="F2315" s="384" t="s">
        <v>712</v>
      </c>
      <c r="G2315" s="263">
        <v>9019</v>
      </c>
      <c r="H2315" s="263">
        <v>9367</v>
      </c>
      <c r="I2315" s="263">
        <v>48017</v>
      </c>
    </row>
    <row r="2316" spans="1:9">
      <c r="A2316" s="382" t="s">
        <v>1153</v>
      </c>
      <c r="B2316" s="383">
        <v>2013</v>
      </c>
      <c r="C2316" s="384" t="s">
        <v>1154</v>
      </c>
      <c r="D2316" s="384" t="s">
        <v>736</v>
      </c>
      <c r="E2316" s="384" t="s">
        <v>8</v>
      </c>
      <c r="F2316" s="384" t="s">
        <v>712</v>
      </c>
      <c r="G2316" s="263">
        <v>8584</v>
      </c>
      <c r="H2316" s="263">
        <v>9409</v>
      </c>
      <c r="I2316" s="263">
        <v>46854</v>
      </c>
    </row>
    <row r="2317" spans="1:9">
      <c r="A2317" s="382" t="s">
        <v>1153</v>
      </c>
      <c r="B2317" s="383">
        <v>2014</v>
      </c>
      <c r="C2317" s="384" t="s">
        <v>1154</v>
      </c>
      <c r="D2317" s="384" t="s">
        <v>736</v>
      </c>
      <c r="E2317" s="384" t="s">
        <v>8</v>
      </c>
      <c r="F2317" s="384" t="s">
        <v>712</v>
      </c>
      <c r="G2317" s="263">
        <v>7035</v>
      </c>
      <c r="H2317" s="263">
        <v>9021</v>
      </c>
      <c r="I2317" s="263">
        <v>45998</v>
      </c>
    </row>
    <row r="2318" spans="1:9">
      <c r="A2318" s="382" t="s">
        <v>1153</v>
      </c>
      <c r="B2318" s="383">
        <v>2015</v>
      </c>
      <c r="C2318" s="384" t="s">
        <v>1154</v>
      </c>
      <c r="D2318" s="384" t="s">
        <v>736</v>
      </c>
      <c r="E2318" s="384" t="s">
        <v>8</v>
      </c>
      <c r="F2318" s="384" t="s">
        <v>712</v>
      </c>
      <c r="G2318" s="263">
        <v>7351</v>
      </c>
      <c r="H2318" s="263">
        <v>8807</v>
      </c>
      <c r="I2318" s="263">
        <v>44294</v>
      </c>
    </row>
    <row r="2319" spans="1:9">
      <c r="A2319" s="382" t="s">
        <v>1153</v>
      </c>
      <c r="B2319" s="383">
        <v>2016</v>
      </c>
      <c r="C2319" s="384" t="s">
        <v>1154</v>
      </c>
      <c r="D2319" s="384" t="s">
        <v>736</v>
      </c>
      <c r="E2319" s="384" t="s">
        <v>8</v>
      </c>
      <c r="F2319" s="384" t="s">
        <v>712</v>
      </c>
      <c r="G2319" s="263">
        <v>6527</v>
      </c>
      <c r="H2319" s="263">
        <v>8354</v>
      </c>
      <c r="I2319" s="263">
        <v>41863</v>
      </c>
    </row>
    <row r="2320" spans="1:9">
      <c r="A2320" s="382" t="s">
        <v>1153</v>
      </c>
      <c r="B2320" s="383">
        <v>2017</v>
      </c>
      <c r="C2320" s="384" t="s">
        <v>1154</v>
      </c>
      <c r="D2320" s="384" t="s">
        <v>736</v>
      </c>
      <c r="E2320" s="384" t="s">
        <v>8</v>
      </c>
      <c r="F2320" s="384" t="s">
        <v>712</v>
      </c>
      <c r="G2320" s="263">
        <v>1248</v>
      </c>
      <c r="H2320" s="263">
        <v>8341</v>
      </c>
      <c r="I2320" s="263">
        <v>36212</v>
      </c>
    </row>
    <row r="2321" spans="1:9">
      <c r="A2321" s="382" t="s">
        <v>1153</v>
      </c>
      <c r="B2321" s="383">
        <v>2018</v>
      </c>
      <c r="C2321" s="384" t="s">
        <v>1154</v>
      </c>
      <c r="D2321" s="384" t="s">
        <v>736</v>
      </c>
      <c r="E2321" s="384" t="s">
        <v>8</v>
      </c>
      <c r="F2321" s="384" t="s">
        <v>712</v>
      </c>
      <c r="G2321" s="263">
        <v>6434</v>
      </c>
      <c r="H2321" s="263">
        <v>9125</v>
      </c>
      <c r="I2321" s="263">
        <v>34300</v>
      </c>
    </row>
    <row r="2322" spans="1:9">
      <c r="A2322" s="382" t="s">
        <v>1155</v>
      </c>
      <c r="B2322" s="383">
        <v>2009</v>
      </c>
      <c r="C2322" s="384" t="s">
        <v>1156</v>
      </c>
      <c r="D2322" s="384" t="s">
        <v>736</v>
      </c>
      <c r="E2322" s="384" t="s">
        <v>890</v>
      </c>
      <c r="F2322" s="384" t="s">
        <v>712</v>
      </c>
      <c r="G2322" s="263">
        <v>1249</v>
      </c>
      <c r="H2322" s="263">
        <v>1281.8</v>
      </c>
      <c r="I2322" s="263">
        <v>76148</v>
      </c>
    </row>
    <row r="2323" spans="1:9">
      <c r="A2323" s="382" t="s">
        <v>1155</v>
      </c>
      <c r="B2323" s="383">
        <v>2010</v>
      </c>
      <c r="C2323" s="384" t="s">
        <v>1156</v>
      </c>
      <c r="D2323" s="384" t="s">
        <v>736</v>
      </c>
      <c r="E2323" s="384" t="s">
        <v>890</v>
      </c>
      <c r="F2323" s="384" t="s">
        <v>712</v>
      </c>
      <c r="G2323" s="263">
        <v>70</v>
      </c>
      <c r="H2323" s="263">
        <v>1121.5999999999999</v>
      </c>
      <c r="I2323" s="263">
        <v>76733</v>
      </c>
    </row>
    <row r="2324" spans="1:9">
      <c r="A2324" s="382" t="s">
        <v>1155</v>
      </c>
      <c r="B2324" s="383">
        <v>2011</v>
      </c>
      <c r="C2324" s="384" t="s">
        <v>1156</v>
      </c>
      <c r="D2324" s="384" t="s">
        <v>736</v>
      </c>
      <c r="E2324" s="384" t="s">
        <v>890</v>
      </c>
      <c r="F2324" s="384" t="s">
        <v>712</v>
      </c>
      <c r="G2324" s="263">
        <v>1116</v>
      </c>
      <c r="H2324" s="263">
        <v>1144.25</v>
      </c>
      <c r="I2324" s="263">
        <v>82049</v>
      </c>
    </row>
    <row r="2325" spans="1:9">
      <c r="A2325" s="382" t="s">
        <v>1155</v>
      </c>
      <c r="B2325" s="383">
        <v>2012</v>
      </c>
      <c r="C2325" s="384" t="s">
        <v>1156</v>
      </c>
      <c r="D2325" s="384" t="s">
        <v>736</v>
      </c>
      <c r="E2325" s="384" t="s">
        <v>890</v>
      </c>
      <c r="F2325" s="384" t="s">
        <v>712</v>
      </c>
      <c r="G2325" s="263">
        <v>602</v>
      </c>
      <c r="H2325" s="263">
        <v>1216.75</v>
      </c>
      <c r="I2325" s="263">
        <v>90374</v>
      </c>
    </row>
    <row r="2326" spans="1:9">
      <c r="A2326" s="382" t="s">
        <v>1155</v>
      </c>
      <c r="B2326" s="383">
        <v>2013</v>
      </c>
      <c r="C2326" s="384" t="s">
        <v>1156</v>
      </c>
      <c r="D2326" s="384" t="s">
        <v>736</v>
      </c>
      <c r="E2326" s="384" t="s">
        <v>890</v>
      </c>
      <c r="F2326" s="384" t="s">
        <v>712</v>
      </c>
      <c r="G2326" s="263">
        <v>1485</v>
      </c>
      <c r="H2326" s="263">
        <v>1422.7</v>
      </c>
      <c r="I2326" s="263">
        <v>96619</v>
      </c>
    </row>
    <row r="2327" spans="1:9">
      <c r="A2327" s="382" t="s">
        <v>1155</v>
      </c>
      <c r="B2327" s="383">
        <v>2014</v>
      </c>
      <c r="C2327" s="384" t="s">
        <v>1156</v>
      </c>
      <c r="D2327" s="384" t="s">
        <v>736</v>
      </c>
      <c r="E2327" s="384" t="s">
        <v>890</v>
      </c>
      <c r="F2327" s="384" t="s">
        <v>712</v>
      </c>
      <c r="G2327" s="263">
        <v>1507</v>
      </c>
      <c r="H2327" s="263">
        <v>1509.35</v>
      </c>
      <c r="I2327" s="263">
        <v>98375</v>
      </c>
    </row>
    <row r="2328" spans="1:9">
      <c r="A2328" s="382" t="s">
        <v>1155</v>
      </c>
      <c r="B2328" s="383">
        <v>2015</v>
      </c>
      <c r="C2328" s="384" t="s">
        <v>1156</v>
      </c>
      <c r="D2328" s="384" t="s">
        <v>736</v>
      </c>
      <c r="E2328" s="384" t="s">
        <v>890</v>
      </c>
      <c r="F2328" s="384" t="s">
        <v>712</v>
      </c>
      <c r="G2328" s="263">
        <v>1711</v>
      </c>
      <c r="H2328" s="263">
        <v>1771.45</v>
      </c>
      <c r="I2328" s="263">
        <v>108465</v>
      </c>
    </row>
    <row r="2329" spans="1:9">
      <c r="A2329" s="382" t="s">
        <v>1155</v>
      </c>
      <c r="B2329" s="383">
        <v>2016</v>
      </c>
      <c r="C2329" s="384" t="s">
        <v>1156</v>
      </c>
      <c r="D2329" s="384" t="s">
        <v>736</v>
      </c>
      <c r="E2329" s="384" t="s">
        <v>890</v>
      </c>
      <c r="F2329" s="384" t="s">
        <v>712</v>
      </c>
      <c r="G2329" s="263">
        <v>2021</v>
      </c>
      <c r="H2329" s="263">
        <v>2050.9</v>
      </c>
      <c r="I2329" s="263">
        <v>109830</v>
      </c>
    </row>
    <row r="2330" spans="1:9">
      <c r="A2330" s="382" t="s">
        <v>1155</v>
      </c>
      <c r="B2330" s="383">
        <v>2017</v>
      </c>
      <c r="C2330" s="384" t="s">
        <v>1156</v>
      </c>
      <c r="D2330" s="384" t="s">
        <v>736</v>
      </c>
      <c r="E2330" s="384" t="s">
        <v>890</v>
      </c>
      <c r="F2330" s="384" t="s">
        <v>712</v>
      </c>
      <c r="G2330" s="263">
        <v>1959</v>
      </c>
      <c r="H2330" s="263">
        <v>2046.9</v>
      </c>
      <c r="I2330" s="263">
        <v>115337</v>
      </c>
    </row>
    <row r="2331" spans="1:9">
      <c r="A2331" s="382" t="s">
        <v>1155</v>
      </c>
      <c r="B2331" s="383">
        <v>2018</v>
      </c>
      <c r="C2331" s="384" t="s">
        <v>1156</v>
      </c>
      <c r="D2331" s="384" t="s">
        <v>736</v>
      </c>
      <c r="E2331" s="384" t="s">
        <v>890</v>
      </c>
      <c r="F2331" s="384" t="s">
        <v>712</v>
      </c>
      <c r="G2331" s="263">
        <v>1890</v>
      </c>
      <c r="H2331" s="263">
        <v>1639.0029999999999</v>
      </c>
      <c r="I2331" s="263">
        <v>122662</v>
      </c>
    </row>
    <row r="2332" spans="1:9">
      <c r="A2332" s="382" t="s">
        <v>1155</v>
      </c>
      <c r="B2332" s="383">
        <v>2019</v>
      </c>
      <c r="C2332" s="384" t="s">
        <v>1156</v>
      </c>
      <c r="D2332" s="384" t="s">
        <v>736</v>
      </c>
      <c r="E2332" s="384" t="s">
        <v>890</v>
      </c>
      <c r="F2332" s="384" t="s">
        <v>712</v>
      </c>
      <c r="G2332" s="263">
        <v>3076</v>
      </c>
      <c r="H2332" s="263">
        <v>1853.14</v>
      </c>
      <c r="I2332" s="263">
        <v>121162</v>
      </c>
    </row>
    <row r="2333" spans="1:9">
      <c r="A2333" s="382" t="s">
        <v>1157</v>
      </c>
      <c r="B2333" s="383">
        <v>2009</v>
      </c>
      <c r="C2333" s="384" t="s">
        <v>1158</v>
      </c>
      <c r="D2333" s="384" t="s">
        <v>524</v>
      </c>
      <c r="E2333" s="384" t="s">
        <v>932</v>
      </c>
      <c r="F2333" s="384" t="s">
        <v>712</v>
      </c>
      <c r="G2333" s="263">
        <v>885</v>
      </c>
      <c r="H2333" s="263">
        <v>885</v>
      </c>
      <c r="I2333" s="263">
        <v>16389</v>
      </c>
    </row>
    <row r="2334" spans="1:9">
      <c r="A2334" s="382" t="s">
        <v>1157</v>
      </c>
      <c r="B2334" s="383">
        <v>2010</v>
      </c>
      <c r="C2334" s="384" t="s">
        <v>1158</v>
      </c>
      <c r="D2334" s="384" t="s">
        <v>524</v>
      </c>
      <c r="E2334" s="384" t="s">
        <v>932</v>
      </c>
      <c r="F2334" s="384" t="s">
        <v>712</v>
      </c>
      <c r="G2334" s="263">
        <v>973</v>
      </c>
      <c r="H2334" s="263">
        <v>973</v>
      </c>
      <c r="I2334" s="263">
        <v>17178</v>
      </c>
    </row>
    <row r="2335" spans="1:9">
      <c r="A2335" s="382" t="s">
        <v>1157</v>
      </c>
      <c r="B2335" s="383">
        <v>2011</v>
      </c>
      <c r="C2335" s="384" t="s">
        <v>1158</v>
      </c>
      <c r="D2335" s="384" t="s">
        <v>524</v>
      </c>
      <c r="E2335" s="384" t="s">
        <v>932</v>
      </c>
      <c r="F2335" s="384" t="s">
        <v>712</v>
      </c>
      <c r="G2335" s="263">
        <v>1120</v>
      </c>
      <c r="H2335" s="263">
        <v>1120</v>
      </c>
      <c r="I2335" s="263">
        <v>18391</v>
      </c>
    </row>
    <row r="2336" spans="1:9">
      <c r="A2336" s="382" t="s">
        <v>1157</v>
      </c>
      <c r="B2336" s="383">
        <v>2012</v>
      </c>
      <c r="C2336" s="384" t="s">
        <v>1158</v>
      </c>
      <c r="D2336" s="384" t="s">
        <v>524</v>
      </c>
      <c r="E2336" s="384" t="s">
        <v>932</v>
      </c>
      <c r="F2336" s="384" t="s">
        <v>712</v>
      </c>
      <c r="G2336" s="263">
        <v>1167</v>
      </c>
      <c r="H2336" s="263">
        <v>1167</v>
      </c>
      <c r="I2336" s="263">
        <v>18804</v>
      </c>
    </row>
    <row r="2337" spans="1:9">
      <c r="A2337" s="382" t="s">
        <v>1157</v>
      </c>
      <c r="B2337" s="383">
        <v>2013</v>
      </c>
      <c r="C2337" s="384" t="s">
        <v>1158</v>
      </c>
      <c r="D2337" s="384" t="s">
        <v>524</v>
      </c>
      <c r="E2337" s="384" t="s">
        <v>932</v>
      </c>
      <c r="F2337" s="384" t="s">
        <v>712</v>
      </c>
      <c r="G2337" s="263">
        <v>986</v>
      </c>
      <c r="H2337" s="263">
        <v>986</v>
      </c>
      <c r="I2337" s="263">
        <v>19279</v>
      </c>
    </row>
    <row r="2338" spans="1:9">
      <c r="A2338" s="382" t="s">
        <v>1157</v>
      </c>
      <c r="B2338" s="383">
        <v>2014</v>
      </c>
      <c r="C2338" s="384" t="s">
        <v>1158</v>
      </c>
      <c r="D2338" s="384" t="s">
        <v>524</v>
      </c>
      <c r="E2338" s="384" t="s">
        <v>932</v>
      </c>
      <c r="F2338" s="384" t="s">
        <v>712</v>
      </c>
      <c r="G2338" s="263">
        <v>889</v>
      </c>
      <c r="H2338" s="263">
        <v>889</v>
      </c>
      <c r="I2338" s="263">
        <v>19031</v>
      </c>
    </row>
    <row r="2339" spans="1:9">
      <c r="A2339" s="382" t="s">
        <v>1157</v>
      </c>
      <c r="B2339" s="383">
        <v>2015</v>
      </c>
      <c r="C2339" s="384" t="s">
        <v>1158</v>
      </c>
      <c r="D2339" s="384" t="s">
        <v>524</v>
      </c>
      <c r="E2339" s="384" t="s">
        <v>932</v>
      </c>
      <c r="F2339" s="384" t="s">
        <v>712</v>
      </c>
      <c r="G2339" s="263">
        <v>867</v>
      </c>
      <c r="H2339" s="263">
        <v>867</v>
      </c>
      <c r="I2339" s="263">
        <v>19023</v>
      </c>
    </row>
    <row r="2340" spans="1:9">
      <c r="A2340" s="382" t="s">
        <v>1157</v>
      </c>
      <c r="B2340" s="383">
        <v>2016</v>
      </c>
      <c r="C2340" s="384" t="s">
        <v>1158</v>
      </c>
      <c r="D2340" s="384" t="s">
        <v>524</v>
      </c>
      <c r="E2340" s="384" t="s">
        <v>932</v>
      </c>
      <c r="F2340" s="384" t="s">
        <v>712</v>
      </c>
      <c r="G2340" s="263">
        <v>673</v>
      </c>
      <c r="H2340" s="263">
        <v>781</v>
      </c>
      <c r="I2340" s="263">
        <v>19204</v>
      </c>
    </row>
    <row r="2341" spans="1:9">
      <c r="A2341" s="382" t="s">
        <v>1157</v>
      </c>
      <c r="B2341" s="383">
        <v>2017</v>
      </c>
      <c r="C2341" s="384" t="s">
        <v>1158</v>
      </c>
      <c r="D2341" s="384" t="s">
        <v>524</v>
      </c>
      <c r="E2341" s="384" t="s">
        <v>932</v>
      </c>
      <c r="F2341" s="384" t="s">
        <v>712</v>
      </c>
      <c r="G2341" s="263">
        <v>556</v>
      </c>
      <c r="H2341" s="263">
        <v>616.45000000000005</v>
      </c>
      <c r="I2341" s="263">
        <v>19681</v>
      </c>
    </row>
    <row r="2342" spans="1:9">
      <c r="A2342" s="382" t="s">
        <v>1157</v>
      </c>
      <c r="B2342" s="383">
        <v>2018</v>
      </c>
      <c r="C2342" s="384" t="s">
        <v>1158</v>
      </c>
      <c r="D2342" s="384" t="s">
        <v>524</v>
      </c>
      <c r="E2342" s="384" t="s">
        <v>932</v>
      </c>
      <c r="F2342" s="384" t="s">
        <v>712</v>
      </c>
      <c r="G2342" s="263">
        <v>859</v>
      </c>
      <c r="H2342" s="263">
        <v>703</v>
      </c>
      <c r="I2342" s="263">
        <v>20084</v>
      </c>
    </row>
    <row r="2343" spans="1:9">
      <c r="A2343" s="382" t="s">
        <v>1157</v>
      </c>
      <c r="B2343" s="383">
        <v>2019</v>
      </c>
      <c r="C2343" s="384" t="s">
        <v>1158</v>
      </c>
      <c r="D2343" s="384" t="s">
        <v>524</v>
      </c>
      <c r="E2343" s="384" t="s">
        <v>932</v>
      </c>
      <c r="F2343" s="384" t="s">
        <v>712</v>
      </c>
      <c r="G2343" s="263">
        <v>801</v>
      </c>
      <c r="H2343" s="263">
        <v>927</v>
      </c>
      <c r="I2343" s="263">
        <v>20229</v>
      </c>
    </row>
    <row r="2344" spans="1:9">
      <c r="A2344" s="382" t="s">
        <v>1159</v>
      </c>
      <c r="B2344" s="383">
        <v>2009</v>
      </c>
      <c r="C2344" s="384" t="s">
        <v>1160</v>
      </c>
      <c r="D2344" s="384" t="s">
        <v>6</v>
      </c>
      <c r="E2344" s="384" t="s">
        <v>906</v>
      </c>
      <c r="F2344" s="384" t="s">
        <v>712</v>
      </c>
      <c r="G2344" s="263">
        <v>56.1</v>
      </c>
      <c r="H2344" s="263">
        <v>59.845999999999997</v>
      </c>
      <c r="I2344" s="263">
        <v>1480.2</v>
      </c>
    </row>
    <row r="2345" spans="1:9">
      <c r="A2345" s="382" t="s">
        <v>1159</v>
      </c>
      <c r="B2345" s="383">
        <v>2010</v>
      </c>
      <c r="C2345" s="384" t="s">
        <v>1160</v>
      </c>
      <c r="D2345" s="384" t="s">
        <v>6</v>
      </c>
      <c r="E2345" s="384" t="s">
        <v>906</v>
      </c>
      <c r="F2345" s="384" t="s">
        <v>712</v>
      </c>
      <c r="G2345" s="263">
        <v>169.2</v>
      </c>
      <c r="H2345" s="263">
        <v>216.51499999999999</v>
      </c>
      <c r="I2345" s="263">
        <v>1814.8</v>
      </c>
    </row>
    <row r="2346" spans="1:9">
      <c r="A2346" s="382" t="s">
        <v>1159</v>
      </c>
      <c r="B2346" s="383">
        <v>2011</v>
      </c>
      <c r="C2346" s="384" t="s">
        <v>1160</v>
      </c>
      <c r="D2346" s="384" t="s">
        <v>6</v>
      </c>
      <c r="E2346" s="384" t="s">
        <v>906</v>
      </c>
      <c r="F2346" s="384" t="s">
        <v>712</v>
      </c>
      <c r="G2346" s="263">
        <v>328.7</v>
      </c>
      <c r="H2346" s="263">
        <v>312.22550000000001</v>
      </c>
      <c r="I2346" s="263">
        <v>2098.3000000000002</v>
      </c>
    </row>
    <row r="2347" spans="1:9">
      <c r="A2347" s="382" t="s">
        <v>1159</v>
      </c>
      <c r="B2347" s="383">
        <v>2012</v>
      </c>
      <c r="C2347" s="384" t="s">
        <v>1160</v>
      </c>
      <c r="D2347" s="384" t="s">
        <v>6</v>
      </c>
      <c r="E2347" s="384" t="s">
        <v>906</v>
      </c>
      <c r="F2347" s="384" t="s">
        <v>712</v>
      </c>
      <c r="G2347" s="263">
        <v>377.1</v>
      </c>
      <c r="H2347" s="263">
        <v>359.48719999999997</v>
      </c>
      <c r="I2347" s="263">
        <v>2238.6</v>
      </c>
    </row>
    <row r="2348" spans="1:9">
      <c r="A2348" s="382" t="s">
        <v>1159</v>
      </c>
      <c r="B2348" s="383">
        <v>2013</v>
      </c>
      <c r="C2348" s="384" t="s">
        <v>1160</v>
      </c>
      <c r="D2348" s="384" t="s">
        <v>6</v>
      </c>
      <c r="E2348" s="384" t="s">
        <v>906</v>
      </c>
      <c r="F2348" s="384" t="s">
        <v>712</v>
      </c>
      <c r="G2348" s="263">
        <v>351.2</v>
      </c>
      <c r="H2348" s="263">
        <v>240.35499999999999</v>
      </c>
      <c r="I2348" s="263">
        <v>2369.3000000000002</v>
      </c>
    </row>
    <row r="2349" spans="1:9">
      <c r="A2349" s="382" t="s">
        <v>1159</v>
      </c>
      <c r="B2349" s="383">
        <v>2014</v>
      </c>
      <c r="C2349" s="384" t="s">
        <v>1160</v>
      </c>
      <c r="D2349" s="384" t="s">
        <v>6</v>
      </c>
      <c r="E2349" s="384" t="s">
        <v>906</v>
      </c>
      <c r="F2349" s="384" t="s">
        <v>712</v>
      </c>
      <c r="G2349" s="263">
        <v>502.4</v>
      </c>
      <c r="H2349" s="263">
        <v>43.674999999999997</v>
      </c>
      <c r="I2349" s="263">
        <v>2577.1</v>
      </c>
    </row>
    <row r="2350" spans="1:9">
      <c r="A2350" s="382" t="s">
        <v>1159</v>
      </c>
      <c r="B2350" s="383">
        <v>2015</v>
      </c>
      <c r="C2350" s="384" t="s">
        <v>1160</v>
      </c>
      <c r="D2350" s="384" t="s">
        <v>6</v>
      </c>
      <c r="E2350" s="384" t="s">
        <v>906</v>
      </c>
      <c r="F2350" s="384" t="s">
        <v>712</v>
      </c>
      <c r="G2350" s="263">
        <v>483.3</v>
      </c>
      <c r="H2350" s="263">
        <v>494.48</v>
      </c>
      <c r="I2350" s="263">
        <v>2418.8000000000002</v>
      </c>
    </row>
    <row r="2351" spans="1:9">
      <c r="A2351" s="382" t="s">
        <v>1159</v>
      </c>
      <c r="B2351" s="383">
        <v>2016</v>
      </c>
      <c r="C2351" s="384" t="s">
        <v>1160</v>
      </c>
      <c r="D2351" s="384" t="s">
        <v>6</v>
      </c>
      <c r="E2351" s="384" t="s">
        <v>906</v>
      </c>
      <c r="F2351" s="384" t="s">
        <v>712</v>
      </c>
      <c r="G2351" s="263">
        <v>477.9</v>
      </c>
      <c r="H2351" s="263">
        <v>477.9</v>
      </c>
      <c r="I2351" s="263">
        <v>2334.1999999999998</v>
      </c>
    </row>
    <row r="2352" spans="1:9">
      <c r="A2352" s="382" t="s">
        <v>1159</v>
      </c>
      <c r="B2352" s="383">
        <v>2017</v>
      </c>
      <c r="C2352" s="384" t="s">
        <v>1160</v>
      </c>
      <c r="D2352" s="384" t="s">
        <v>6</v>
      </c>
      <c r="E2352" s="384" t="s">
        <v>906</v>
      </c>
      <c r="F2352" s="384" t="s">
        <v>712</v>
      </c>
      <c r="G2352" s="263">
        <v>961.8</v>
      </c>
      <c r="H2352" s="263">
        <v>548.79999999999995</v>
      </c>
      <c r="I2352" s="263">
        <v>2582.9</v>
      </c>
    </row>
    <row r="2353" spans="1:9">
      <c r="A2353" s="382" t="s">
        <v>1159</v>
      </c>
      <c r="B2353" s="383">
        <v>2018</v>
      </c>
      <c r="C2353" s="384" t="s">
        <v>1160</v>
      </c>
      <c r="D2353" s="384" t="s">
        <v>6</v>
      </c>
      <c r="E2353" s="384" t="s">
        <v>906</v>
      </c>
      <c r="F2353" s="384" t="s">
        <v>712</v>
      </c>
      <c r="G2353" s="263">
        <v>627.20000000000005</v>
      </c>
      <c r="H2353" s="263">
        <v>594.1</v>
      </c>
      <c r="I2353" s="263">
        <v>2714</v>
      </c>
    </row>
    <row r="2354" spans="1:9">
      <c r="A2354" s="382" t="s">
        <v>1161</v>
      </c>
      <c r="B2354" s="383">
        <v>2009</v>
      </c>
      <c r="C2354" s="384" t="s">
        <v>1162</v>
      </c>
      <c r="D2354" s="384" t="s">
        <v>524</v>
      </c>
      <c r="E2354" s="384" t="s">
        <v>717</v>
      </c>
      <c r="F2354" s="384" t="s">
        <v>712</v>
      </c>
      <c r="G2354" s="263">
        <v>220</v>
      </c>
      <c r="H2354" s="263">
        <v>288.89999999999998</v>
      </c>
      <c r="I2354" s="263">
        <v>9043</v>
      </c>
    </row>
    <row r="2355" spans="1:9">
      <c r="A2355" s="382" t="s">
        <v>1161</v>
      </c>
      <c r="B2355" s="383">
        <v>2010</v>
      </c>
      <c r="C2355" s="384" t="s">
        <v>1162</v>
      </c>
      <c r="D2355" s="384" t="s">
        <v>524</v>
      </c>
      <c r="E2355" s="384" t="s">
        <v>717</v>
      </c>
      <c r="F2355" s="384" t="s">
        <v>712</v>
      </c>
      <c r="G2355" s="263">
        <v>448</v>
      </c>
      <c r="H2355" s="263">
        <v>444.07530000000003</v>
      </c>
      <c r="I2355" s="263">
        <v>8632</v>
      </c>
    </row>
    <row r="2356" spans="1:9">
      <c r="A2356" s="382" t="s">
        <v>1161</v>
      </c>
      <c r="B2356" s="383">
        <v>2011</v>
      </c>
      <c r="C2356" s="384" t="s">
        <v>1162</v>
      </c>
      <c r="D2356" s="384" t="s">
        <v>524</v>
      </c>
      <c r="E2356" s="384" t="s">
        <v>717</v>
      </c>
      <c r="F2356" s="384" t="s">
        <v>712</v>
      </c>
      <c r="G2356" s="263">
        <v>805</v>
      </c>
      <c r="H2356" s="263">
        <v>789.9</v>
      </c>
      <c r="I2356" s="263">
        <v>9613</v>
      </c>
    </row>
    <row r="2357" spans="1:9">
      <c r="A2357" s="382" t="s">
        <v>1161</v>
      </c>
      <c r="B2357" s="383">
        <v>2012</v>
      </c>
      <c r="C2357" s="384" t="s">
        <v>1162</v>
      </c>
      <c r="D2357" s="384" t="s">
        <v>524</v>
      </c>
      <c r="E2357" s="384" t="s">
        <v>717</v>
      </c>
      <c r="F2357" s="384" t="s">
        <v>712</v>
      </c>
      <c r="G2357" s="263">
        <v>850</v>
      </c>
      <c r="H2357" s="263">
        <v>750.4</v>
      </c>
      <c r="I2357" s="263">
        <v>10364</v>
      </c>
    </row>
    <row r="2358" spans="1:9">
      <c r="A2358" s="382" t="s">
        <v>1161</v>
      </c>
      <c r="B2358" s="383">
        <v>2013</v>
      </c>
      <c r="C2358" s="384" t="s">
        <v>1162</v>
      </c>
      <c r="D2358" s="384" t="s">
        <v>524</v>
      </c>
      <c r="E2358" s="384" t="s">
        <v>717</v>
      </c>
      <c r="F2358" s="384" t="s">
        <v>712</v>
      </c>
      <c r="G2358" s="263">
        <v>753</v>
      </c>
      <c r="H2358" s="263">
        <v>861.7</v>
      </c>
      <c r="I2358" s="263">
        <v>10459</v>
      </c>
    </row>
    <row r="2359" spans="1:9">
      <c r="A2359" s="382" t="s">
        <v>1161</v>
      </c>
      <c r="B2359" s="383">
        <v>2014</v>
      </c>
      <c r="C2359" s="384" t="s">
        <v>1162</v>
      </c>
      <c r="D2359" s="384" t="s">
        <v>524</v>
      </c>
      <c r="E2359" s="384" t="s">
        <v>717</v>
      </c>
      <c r="F2359" s="384" t="s">
        <v>712</v>
      </c>
      <c r="G2359" s="263">
        <v>903</v>
      </c>
      <c r="H2359" s="263">
        <v>903</v>
      </c>
      <c r="I2359" s="263">
        <v>10773</v>
      </c>
    </row>
    <row r="2360" spans="1:9">
      <c r="A2360" s="382" t="s">
        <v>1161</v>
      </c>
      <c r="B2360" s="383">
        <v>2015</v>
      </c>
      <c r="C2360" s="384" t="s">
        <v>1162</v>
      </c>
      <c r="D2360" s="384" t="s">
        <v>524</v>
      </c>
      <c r="E2360" s="384" t="s">
        <v>717</v>
      </c>
      <c r="F2360" s="384" t="s">
        <v>712</v>
      </c>
      <c r="G2360" s="263">
        <v>1042</v>
      </c>
      <c r="H2360" s="263">
        <v>1042</v>
      </c>
      <c r="I2360" s="263">
        <v>11454</v>
      </c>
    </row>
    <row r="2361" spans="1:9">
      <c r="A2361" s="382" t="s">
        <v>1161</v>
      </c>
      <c r="B2361" s="383">
        <v>2016</v>
      </c>
      <c r="C2361" s="384" t="s">
        <v>1162</v>
      </c>
      <c r="D2361" s="384" t="s">
        <v>524</v>
      </c>
      <c r="E2361" s="384" t="s">
        <v>717</v>
      </c>
      <c r="F2361" s="384" t="s">
        <v>712</v>
      </c>
      <c r="G2361" s="263">
        <v>1253</v>
      </c>
      <c r="H2361" s="263">
        <v>1262</v>
      </c>
      <c r="I2361" s="263">
        <v>12154</v>
      </c>
    </row>
    <row r="2362" spans="1:9">
      <c r="A2362" s="382" t="s">
        <v>1161</v>
      </c>
      <c r="B2362" s="383">
        <v>2017</v>
      </c>
      <c r="C2362" s="384" t="s">
        <v>1162</v>
      </c>
      <c r="D2362" s="384" t="s">
        <v>524</v>
      </c>
      <c r="E2362" s="384" t="s">
        <v>717</v>
      </c>
      <c r="F2362" s="384" t="s">
        <v>712</v>
      </c>
      <c r="G2362" s="263">
        <v>1158</v>
      </c>
      <c r="H2362" s="263">
        <v>1205</v>
      </c>
      <c r="I2362" s="263">
        <v>12574</v>
      </c>
    </row>
    <row r="2363" spans="1:9">
      <c r="A2363" s="382" t="s">
        <v>1161</v>
      </c>
      <c r="B2363" s="383">
        <v>2018</v>
      </c>
      <c r="C2363" s="384" t="s">
        <v>1162</v>
      </c>
      <c r="D2363" s="384" t="s">
        <v>524</v>
      </c>
      <c r="E2363" s="384" t="s">
        <v>717</v>
      </c>
      <c r="F2363" s="384" t="s">
        <v>712</v>
      </c>
      <c r="G2363" s="263">
        <v>983</v>
      </c>
      <c r="H2363" s="263">
        <v>920</v>
      </c>
      <c r="I2363" s="263">
        <v>12632</v>
      </c>
    </row>
    <row r="2364" spans="1:9">
      <c r="A2364" s="382" t="s">
        <v>1161</v>
      </c>
      <c r="B2364" s="383">
        <v>2019</v>
      </c>
      <c r="C2364" s="384" t="s">
        <v>1162</v>
      </c>
      <c r="D2364" s="384" t="s">
        <v>524</v>
      </c>
      <c r="E2364" s="384" t="s">
        <v>717</v>
      </c>
      <c r="F2364" s="384" t="s">
        <v>712</v>
      </c>
      <c r="G2364" s="263">
        <v>644</v>
      </c>
      <c r="H2364" s="263">
        <v>786.8</v>
      </c>
      <c r="I2364" s="263">
        <v>13237</v>
      </c>
    </row>
    <row r="2365" spans="1:9">
      <c r="A2365" s="382" t="s">
        <v>1163</v>
      </c>
      <c r="B2365" s="383">
        <v>2009</v>
      </c>
      <c r="C2365" s="384" t="s">
        <v>1164</v>
      </c>
      <c r="D2365" s="384" t="s">
        <v>517</v>
      </c>
      <c r="E2365" s="384" t="s">
        <v>580</v>
      </c>
      <c r="F2365" s="384" t="s">
        <v>712</v>
      </c>
      <c r="G2365" s="263">
        <v>439</v>
      </c>
      <c r="H2365" s="263">
        <v>454.8</v>
      </c>
      <c r="I2365" s="263">
        <v>10070</v>
      </c>
    </row>
    <row r="2366" spans="1:9">
      <c r="A2366" s="382" t="s">
        <v>1163</v>
      </c>
      <c r="B2366" s="383">
        <v>2010</v>
      </c>
      <c r="C2366" s="384" t="s">
        <v>1164</v>
      </c>
      <c r="D2366" s="384" t="s">
        <v>517</v>
      </c>
      <c r="E2366" s="384" t="s">
        <v>580</v>
      </c>
      <c r="F2366" s="384" t="s">
        <v>712</v>
      </c>
      <c r="G2366" s="263">
        <v>481</v>
      </c>
      <c r="H2366" s="263">
        <v>460.1</v>
      </c>
      <c r="I2366" s="263">
        <v>10580</v>
      </c>
    </row>
    <row r="2367" spans="1:9">
      <c r="A2367" s="382" t="s">
        <v>1163</v>
      </c>
      <c r="B2367" s="383">
        <v>2011</v>
      </c>
      <c r="C2367" s="384" t="s">
        <v>1164</v>
      </c>
      <c r="D2367" s="384" t="s">
        <v>517</v>
      </c>
      <c r="E2367" s="384" t="s">
        <v>580</v>
      </c>
      <c r="F2367" s="384" t="s">
        <v>712</v>
      </c>
      <c r="G2367" s="263">
        <v>599</v>
      </c>
      <c r="H2367" s="263">
        <v>519.35</v>
      </c>
      <c r="I2367" s="263">
        <v>10798</v>
      </c>
    </row>
    <row r="2368" spans="1:9">
      <c r="A2368" s="382" t="s">
        <v>1163</v>
      </c>
      <c r="B2368" s="383">
        <v>2012</v>
      </c>
      <c r="C2368" s="384" t="s">
        <v>1164</v>
      </c>
      <c r="D2368" s="384" t="s">
        <v>517</v>
      </c>
      <c r="E2368" s="384" t="s">
        <v>580</v>
      </c>
      <c r="F2368" s="384" t="s">
        <v>712</v>
      </c>
      <c r="G2368" s="263">
        <v>59</v>
      </c>
      <c r="H2368" s="263">
        <v>-235</v>
      </c>
      <c r="I2368" s="263">
        <v>5836</v>
      </c>
    </row>
    <row r="2369" spans="1:9">
      <c r="A2369" s="382" t="s">
        <v>1163</v>
      </c>
      <c r="B2369" s="383">
        <v>2013</v>
      </c>
      <c r="C2369" s="384" t="s">
        <v>1164</v>
      </c>
      <c r="D2369" s="384" t="s">
        <v>517</v>
      </c>
      <c r="E2369" s="384" t="s">
        <v>580</v>
      </c>
      <c r="F2369" s="384" t="s">
        <v>712</v>
      </c>
      <c r="G2369" s="263">
        <v>518</v>
      </c>
      <c r="H2369" s="263">
        <v>372.9</v>
      </c>
      <c r="I2369" s="263">
        <v>6469</v>
      </c>
    </row>
    <row r="2370" spans="1:9">
      <c r="A2370" s="382" t="s">
        <v>1163</v>
      </c>
      <c r="B2370" s="383">
        <v>2014</v>
      </c>
      <c r="C2370" s="384" t="s">
        <v>1164</v>
      </c>
      <c r="D2370" s="384" t="s">
        <v>517</v>
      </c>
      <c r="E2370" s="384" t="s">
        <v>580</v>
      </c>
      <c r="F2370" s="384" t="s">
        <v>712</v>
      </c>
      <c r="G2370" s="263">
        <v>161</v>
      </c>
      <c r="H2370" s="263">
        <v>160.30000000000001</v>
      </c>
      <c r="I2370" s="263">
        <v>5772</v>
      </c>
    </row>
    <row r="2371" spans="1:9">
      <c r="A2371" s="382" t="s">
        <v>1163</v>
      </c>
      <c r="B2371" s="383">
        <v>2015</v>
      </c>
      <c r="C2371" s="384" t="s">
        <v>1164</v>
      </c>
      <c r="D2371" s="384" t="s">
        <v>517</v>
      </c>
      <c r="E2371" s="384" t="s">
        <v>580</v>
      </c>
      <c r="F2371" s="384" t="s">
        <v>712</v>
      </c>
      <c r="G2371" s="263">
        <v>254</v>
      </c>
      <c r="H2371" s="263">
        <v>214</v>
      </c>
      <c r="I2371" s="263">
        <v>5086</v>
      </c>
    </row>
    <row r="2372" spans="1:9">
      <c r="A2372" s="382" t="s">
        <v>1163</v>
      </c>
      <c r="B2372" s="383">
        <v>2016</v>
      </c>
      <c r="C2372" s="384" t="s">
        <v>1164</v>
      </c>
      <c r="D2372" s="384" t="s">
        <v>517</v>
      </c>
      <c r="E2372" s="384" t="s">
        <v>580</v>
      </c>
      <c r="F2372" s="384" t="s">
        <v>712</v>
      </c>
      <c r="G2372" s="263">
        <v>244</v>
      </c>
      <c r="H2372" s="263">
        <v>214</v>
      </c>
      <c r="I2372" s="263">
        <v>7043</v>
      </c>
    </row>
    <row r="2373" spans="1:9">
      <c r="A2373" s="382" t="s">
        <v>1163</v>
      </c>
      <c r="B2373" s="383">
        <v>2017</v>
      </c>
      <c r="C2373" s="384" t="s">
        <v>1164</v>
      </c>
      <c r="D2373" s="384" t="s">
        <v>517</v>
      </c>
      <c r="E2373" s="384" t="s">
        <v>580</v>
      </c>
      <c r="F2373" s="384" t="s">
        <v>712</v>
      </c>
      <c r="G2373" s="263">
        <v>366</v>
      </c>
      <c r="H2373" s="263">
        <v>312.89999999999998</v>
      </c>
      <c r="I2373" s="263">
        <v>10170</v>
      </c>
    </row>
    <row r="2374" spans="1:9">
      <c r="A2374" s="382" t="s">
        <v>1163</v>
      </c>
      <c r="B2374" s="383">
        <v>2018</v>
      </c>
      <c r="C2374" s="384" t="s">
        <v>1164</v>
      </c>
      <c r="D2374" s="384" t="s">
        <v>517</v>
      </c>
      <c r="E2374" s="384" t="s">
        <v>580</v>
      </c>
      <c r="F2374" s="384" t="s">
        <v>712</v>
      </c>
      <c r="G2374" s="263">
        <v>581</v>
      </c>
      <c r="H2374" s="263">
        <v>530.23</v>
      </c>
      <c r="I2374" s="263">
        <v>10194</v>
      </c>
    </row>
    <row r="2375" spans="1:9">
      <c r="A2375" s="382" t="s">
        <v>1165</v>
      </c>
      <c r="B2375" s="383">
        <v>2009</v>
      </c>
      <c r="C2375" s="384" t="s">
        <v>1166</v>
      </c>
      <c r="D2375" s="384" t="s">
        <v>524</v>
      </c>
      <c r="E2375" s="384" t="s">
        <v>593</v>
      </c>
      <c r="F2375" s="384" t="s">
        <v>712</v>
      </c>
      <c r="G2375" s="263">
        <v>111.8</v>
      </c>
      <c r="H2375" s="263">
        <v>129.43360000000001</v>
      </c>
      <c r="I2375" s="263">
        <v>3055.1</v>
      </c>
    </row>
    <row r="2376" spans="1:9">
      <c r="A2376" s="382" t="s">
        <v>1165</v>
      </c>
      <c r="B2376" s="383">
        <v>2010</v>
      </c>
      <c r="C2376" s="384" t="s">
        <v>1166</v>
      </c>
      <c r="D2376" s="384" t="s">
        <v>524</v>
      </c>
      <c r="E2376" s="384" t="s">
        <v>593</v>
      </c>
      <c r="F2376" s="384" t="s">
        <v>712</v>
      </c>
      <c r="G2376" s="263">
        <v>176.6</v>
      </c>
      <c r="H2376" s="263">
        <v>173.37</v>
      </c>
      <c r="I2376" s="263">
        <v>3359.1</v>
      </c>
    </row>
    <row r="2377" spans="1:9">
      <c r="A2377" s="382" t="s">
        <v>1165</v>
      </c>
      <c r="B2377" s="383">
        <v>2011</v>
      </c>
      <c r="C2377" s="384" t="s">
        <v>1166</v>
      </c>
      <c r="D2377" s="384" t="s">
        <v>524</v>
      </c>
      <c r="E2377" s="384" t="s">
        <v>593</v>
      </c>
      <c r="F2377" s="384" t="s">
        <v>712</v>
      </c>
      <c r="G2377" s="263">
        <v>153.30000000000001</v>
      </c>
      <c r="H2377" s="263">
        <v>173.06</v>
      </c>
      <c r="I2377" s="263">
        <v>3636</v>
      </c>
    </row>
    <row r="2378" spans="1:9">
      <c r="A2378" s="382" t="s">
        <v>1165</v>
      </c>
      <c r="B2378" s="383">
        <v>2012</v>
      </c>
      <c r="C2378" s="384" t="s">
        <v>1166</v>
      </c>
      <c r="D2378" s="384" t="s">
        <v>524</v>
      </c>
      <c r="E2378" s="384" t="s">
        <v>593</v>
      </c>
      <c r="F2378" s="384" t="s">
        <v>712</v>
      </c>
      <c r="G2378" s="263">
        <v>248.2</v>
      </c>
      <c r="H2378" s="263">
        <v>200.24809999999999</v>
      </c>
      <c r="I2378" s="263">
        <v>3414.5</v>
      </c>
    </row>
    <row r="2379" spans="1:9">
      <c r="A2379" s="382" t="s">
        <v>1165</v>
      </c>
      <c r="B2379" s="383">
        <v>2013</v>
      </c>
      <c r="C2379" s="384" t="s">
        <v>1166</v>
      </c>
      <c r="D2379" s="384" t="s">
        <v>524</v>
      </c>
      <c r="E2379" s="384" t="s">
        <v>593</v>
      </c>
      <c r="F2379" s="384" t="s">
        <v>712</v>
      </c>
      <c r="G2379" s="263">
        <v>197.3</v>
      </c>
      <c r="H2379" s="263">
        <v>234.785</v>
      </c>
      <c r="I2379" s="263">
        <v>3477.2</v>
      </c>
    </row>
    <row r="2380" spans="1:9">
      <c r="A2380" s="382" t="s">
        <v>1165</v>
      </c>
      <c r="B2380" s="383">
        <v>2014</v>
      </c>
      <c r="C2380" s="384" t="s">
        <v>1166</v>
      </c>
      <c r="D2380" s="384" t="s">
        <v>524</v>
      </c>
      <c r="E2380" s="384" t="s">
        <v>593</v>
      </c>
      <c r="F2380" s="384" t="s">
        <v>712</v>
      </c>
      <c r="G2380" s="263">
        <v>98</v>
      </c>
      <c r="H2380" s="263">
        <v>360.98599999999999</v>
      </c>
      <c r="I2380" s="263">
        <v>3782.3</v>
      </c>
    </row>
    <row r="2381" spans="1:9">
      <c r="A2381" s="382" t="s">
        <v>1165</v>
      </c>
      <c r="B2381" s="383">
        <v>2015</v>
      </c>
      <c r="C2381" s="384" t="s">
        <v>1166</v>
      </c>
      <c r="D2381" s="384" t="s">
        <v>524</v>
      </c>
      <c r="E2381" s="384" t="s">
        <v>593</v>
      </c>
      <c r="F2381" s="384" t="s">
        <v>712</v>
      </c>
      <c r="G2381" s="263">
        <v>325.10000000000002</v>
      </c>
      <c r="H2381" s="263">
        <v>341.2688</v>
      </c>
      <c r="I2381" s="263">
        <v>3917.2</v>
      </c>
    </row>
    <row r="2382" spans="1:9">
      <c r="A2382" s="382" t="s">
        <v>1165</v>
      </c>
      <c r="B2382" s="383">
        <v>2016</v>
      </c>
      <c r="C2382" s="384" t="s">
        <v>1166</v>
      </c>
      <c r="D2382" s="384" t="s">
        <v>524</v>
      </c>
      <c r="E2382" s="384" t="s">
        <v>593</v>
      </c>
      <c r="F2382" s="384" t="s">
        <v>712</v>
      </c>
      <c r="G2382" s="263">
        <v>385.8</v>
      </c>
      <c r="H2382" s="263">
        <v>342.32499999999999</v>
      </c>
      <c r="I2382" s="263">
        <v>3749.9</v>
      </c>
    </row>
    <row r="2383" spans="1:9">
      <c r="A2383" s="382" t="s">
        <v>1165</v>
      </c>
      <c r="B2383" s="383">
        <v>2017</v>
      </c>
      <c r="C2383" s="384" t="s">
        <v>1166</v>
      </c>
      <c r="D2383" s="384" t="s">
        <v>524</v>
      </c>
      <c r="E2383" s="384" t="s">
        <v>593</v>
      </c>
      <c r="F2383" s="384" t="s">
        <v>712</v>
      </c>
      <c r="G2383" s="263">
        <v>292.60000000000002</v>
      </c>
      <c r="H2383" s="263">
        <v>312.12</v>
      </c>
      <c r="I2383" s="263">
        <v>3943.8</v>
      </c>
    </row>
    <row r="2384" spans="1:9">
      <c r="A2384" s="382" t="s">
        <v>1165</v>
      </c>
      <c r="B2384" s="383">
        <v>2018</v>
      </c>
      <c r="C2384" s="384" t="s">
        <v>1166</v>
      </c>
      <c r="D2384" s="384" t="s">
        <v>524</v>
      </c>
      <c r="E2384" s="384" t="s">
        <v>593</v>
      </c>
      <c r="F2384" s="384" t="s">
        <v>712</v>
      </c>
      <c r="G2384" s="263">
        <v>305.89999999999998</v>
      </c>
      <c r="H2384" s="263">
        <v>334.19900000000001</v>
      </c>
      <c r="I2384" s="263">
        <v>4269.5</v>
      </c>
    </row>
    <row r="2385" spans="1:9">
      <c r="A2385" s="382" t="s">
        <v>1167</v>
      </c>
      <c r="B2385" s="383">
        <v>2009</v>
      </c>
      <c r="C2385" s="384" t="s">
        <v>1168</v>
      </c>
      <c r="D2385" s="384" t="s">
        <v>524</v>
      </c>
      <c r="E2385" s="384" t="s">
        <v>593</v>
      </c>
      <c r="F2385" s="384" t="s">
        <v>712</v>
      </c>
      <c r="G2385" s="263">
        <v>-417.14699999999999</v>
      </c>
      <c r="H2385" s="263">
        <v>-410.86869999999999</v>
      </c>
      <c r="I2385" s="263">
        <v>3119.3870000000002</v>
      </c>
    </row>
    <row r="2386" spans="1:9">
      <c r="A2386" s="382" t="s">
        <v>1167</v>
      </c>
      <c r="B2386" s="383">
        <v>2010</v>
      </c>
      <c r="C2386" s="384" t="s">
        <v>1168</v>
      </c>
      <c r="D2386" s="384" t="s">
        <v>524</v>
      </c>
      <c r="E2386" s="384" t="s">
        <v>593</v>
      </c>
      <c r="F2386" s="384" t="s">
        <v>712</v>
      </c>
      <c r="G2386" s="263">
        <v>95.260999999999996</v>
      </c>
      <c r="H2386" s="263">
        <v>81.492699999999999</v>
      </c>
      <c r="I2386" s="263">
        <v>3074.0219999999999</v>
      </c>
    </row>
    <row r="2387" spans="1:9">
      <c r="A2387" s="382" t="s">
        <v>1167</v>
      </c>
      <c r="B2387" s="383">
        <v>2011</v>
      </c>
      <c r="C2387" s="384" t="s">
        <v>1168</v>
      </c>
      <c r="D2387" s="384" t="s">
        <v>524</v>
      </c>
      <c r="E2387" s="384" t="s">
        <v>593</v>
      </c>
      <c r="F2387" s="384" t="s">
        <v>712</v>
      </c>
      <c r="G2387" s="263">
        <v>91.003</v>
      </c>
      <c r="H2387" s="263">
        <v>56.7318</v>
      </c>
      <c r="I2387" s="263">
        <v>3095.3850000000002</v>
      </c>
    </row>
    <row r="2388" spans="1:9">
      <c r="A2388" s="382" t="s">
        <v>1167</v>
      </c>
      <c r="B2388" s="383">
        <v>2012</v>
      </c>
      <c r="C2388" s="384" t="s">
        <v>1168</v>
      </c>
      <c r="D2388" s="384" t="s">
        <v>524</v>
      </c>
      <c r="E2388" s="384" t="s">
        <v>593</v>
      </c>
      <c r="F2388" s="384" t="s">
        <v>712</v>
      </c>
      <c r="G2388" s="263">
        <v>668.19600000000003</v>
      </c>
      <c r="H2388" s="263">
        <v>645.02409999999998</v>
      </c>
      <c r="I2388" s="263">
        <v>4105.1319999999996</v>
      </c>
    </row>
    <row r="2389" spans="1:9">
      <c r="A2389" s="382" t="s">
        <v>1167</v>
      </c>
      <c r="B2389" s="383">
        <v>2013</v>
      </c>
      <c r="C2389" s="384" t="s">
        <v>1168</v>
      </c>
      <c r="D2389" s="384" t="s">
        <v>524</v>
      </c>
      <c r="E2389" s="384" t="s">
        <v>593</v>
      </c>
      <c r="F2389" s="384" t="s">
        <v>712</v>
      </c>
      <c r="G2389" s="263">
        <v>472.86</v>
      </c>
      <c r="H2389" s="263">
        <v>435.60399999999998</v>
      </c>
      <c r="I2389" s="263">
        <v>5935.0950000000003</v>
      </c>
    </row>
    <row r="2390" spans="1:9">
      <c r="A2390" s="382" t="s">
        <v>1167</v>
      </c>
      <c r="B2390" s="383">
        <v>2014</v>
      </c>
      <c r="C2390" s="384" t="s">
        <v>1168</v>
      </c>
      <c r="D2390" s="384" t="s">
        <v>524</v>
      </c>
      <c r="E2390" s="384" t="s">
        <v>593</v>
      </c>
      <c r="F2390" s="384" t="s">
        <v>712</v>
      </c>
      <c r="G2390" s="263">
        <v>616.97699999999998</v>
      </c>
      <c r="H2390" s="263">
        <v>642.67539999999997</v>
      </c>
      <c r="I2390" s="263">
        <v>7779.8119999999999</v>
      </c>
    </row>
    <row r="2391" spans="1:9">
      <c r="A2391" s="382" t="s">
        <v>1167</v>
      </c>
      <c r="B2391" s="383">
        <v>2015</v>
      </c>
      <c r="C2391" s="384" t="s">
        <v>1168</v>
      </c>
      <c r="D2391" s="384" t="s">
        <v>524</v>
      </c>
      <c r="E2391" s="384" t="s">
        <v>593</v>
      </c>
      <c r="F2391" s="384" t="s">
        <v>712</v>
      </c>
      <c r="G2391" s="263">
        <v>794.16200000000003</v>
      </c>
      <c r="H2391" s="263">
        <v>835.08079999999995</v>
      </c>
      <c r="I2391" s="263">
        <v>9474.0079999999998</v>
      </c>
    </row>
    <row r="2392" spans="1:9">
      <c r="A2392" s="382" t="s">
        <v>1167</v>
      </c>
      <c r="B2392" s="383">
        <v>2016</v>
      </c>
      <c r="C2392" s="384" t="s">
        <v>1168</v>
      </c>
      <c r="D2392" s="384" t="s">
        <v>524</v>
      </c>
      <c r="E2392" s="384" t="s">
        <v>593</v>
      </c>
      <c r="F2392" s="384" t="s">
        <v>712</v>
      </c>
      <c r="G2392" s="263">
        <v>902.65499999999997</v>
      </c>
      <c r="H2392" s="263">
        <v>879.35320000000002</v>
      </c>
      <c r="I2392" s="263">
        <v>10949.999</v>
      </c>
    </row>
    <row r="2393" spans="1:9">
      <c r="A2393" s="382" t="s">
        <v>1167</v>
      </c>
      <c r="B2393" s="383">
        <v>2017</v>
      </c>
      <c r="C2393" s="384" t="s">
        <v>1168</v>
      </c>
      <c r="D2393" s="384" t="s">
        <v>524</v>
      </c>
      <c r="E2393" s="384" t="s">
        <v>593</v>
      </c>
      <c r="F2393" s="384" t="s">
        <v>712</v>
      </c>
      <c r="G2393" s="263">
        <v>802.65599999999995</v>
      </c>
      <c r="H2393" s="263">
        <v>909.28530000000001</v>
      </c>
      <c r="I2393" s="263">
        <v>12646.365</v>
      </c>
    </row>
    <row r="2394" spans="1:9">
      <c r="A2394" s="382" t="s">
        <v>1167</v>
      </c>
      <c r="B2394" s="383">
        <v>2018</v>
      </c>
      <c r="C2394" s="384" t="s">
        <v>1168</v>
      </c>
      <c r="D2394" s="384" t="s">
        <v>524</v>
      </c>
      <c r="E2394" s="384" t="s">
        <v>593</v>
      </c>
      <c r="F2394" s="384" t="s">
        <v>712</v>
      </c>
      <c r="G2394" s="263">
        <v>1680.9639999999999</v>
      </c>
      <c r="H2394" s="263">
        <v>1935.8905999999999</v>
      </c>
      <c r="I2394" s="263">
        <v>20571.631000000001</v>
      </c>
    </row>
    <row r="2395" spans="1:9">
      <c r="A2395" s="382" t="s">
        <v>1169</v>
      </c>
      <c r="B2395" s="383">
        <v>2009</v>
      </c>
      <c r="C2395" s="384" t="s">
        <v>1170</v>
      </c>
      <c r="D2395" s="384" t="s">
        <v>521</v>
      </c>
      <c r="E2395" s="384" t="s">
        <v>724</v>
      </c>
      <c r="F2395" s="384" t="s">
        <v>712</v>
      </c>
      <c r="G2395" s="263">
        <v>543.29999999999995</v>
      </c>
      <c r="H2395" s="263">
        <v>552.07500000000005</v>
      </c>
      <c r="I2395" s="263">
        <v>4694.7</v>
      </c>
    </row>
    <row r="2396" spans="1:9">
      <c r="A2396" s="382" t="s">
        <v>1169</v>
      </c>
      <c r="B2396" s="383">
        <v>2010</v>
      </c>
      <c r="C2396" s="384" t="s">
        <v>1170</v>
      </c>
      <c r="D2396" s="384" t="s">
        <v>521</v>
      </c>
      <c r="E2396" s="384" t="s">
        <v>724</v>
      </c>
      <c r="F2396" s="384" t="s">
        <v>712</v>
      </c>
      <c r="G2396" s="263">
        <v>558.20000000000005</v>
      </c>
      <c r="H2396" s="263">
        <v>566</v>
      </c>
      <c r="I2396" s="263">
        <v>5003.8999999999996</v>
      </c>
    </row>
    <row r="2397" spans="1:9">
      <c r="A2397" s="382" t="s">
        <v>1169</v>
      </c>
      <c r="B2397" s="383">
        <v>2011</v>
      </c>
      <c r="C2397" s="384" t="s">
        <v>1170</v>
      </c>
      <c r="D2397" s="384" t="s">
        <v>521</v>
      </c>
      <c r="E2397" s="384" t="s">
        <v>724</v>
      </c>
      <c r="F2397" s="384" t="s">
        <v>712</v>
      </c>
      <c r="G2397" s="263">
        <v>519.70000000000005</v>
      </c>
      <c r="H2397" s="263">
        <v>602.51</v>
      </c>
      <c r="I2397" s="263">
        <v>5542.3</v>
      </c>
    </row>
    <row r="2398" spans="1:9">
      <c r="A2398" s="382" t="s">
        <v>1169</v>
      </c>
      <c r="B2398" s="383">
        <v>2012</v>
      </c>
      <c r="C2398" s="384" t="s">
        <v>1170</v>
      </c>
      <c r="D2398" s="384" t="s">
        <v>521</v>
      </c>
      <c r="E2398" s="384" t="s">
        <v>724</v>
      </c>
      <c r="F2398" s="384" t="s">
        <v>712</v>
      </c>
      <c r="G2398" s="263">
        <v>583.1</v>
      </c>
      <c r="H2398" s="263">
        <v>614.495</v>
      </c>
      <c r="I2398" s="263">
        <v>5671.4</v>
      </c>
    </row>
    <row r="2399" spans="1:9">
      <c r="A2399" s="382" t="s">
        <v>1169</v>
      </c>
      <c r="B2399" s="383">
        <v>2013</v>
      </c>
      <c r="C2399" s="384" t="s">
        <v>1170</v>
      </c>
      <c r="D2399" s="384" t="s">
        <v>521</v>
      </c>
      <c r="E2399" s="384" t="s">
        <v>724</v>
      </c>
      <c r="F2399" s="384" t="s">
        <v>712</v>
      </c>
      <c r="G2399" s="263">
        <v>573.79999999999995</v>
      </c>
      <c r="H2399" s="263">
        <v>587.97</v>
      </c>
      <c r="I2399" s="263">
        <v>5808.3</v>
      </c>
    </row>
    <row r="2400" spans="1:9">
      <c r="A2400" s="382" t="s">
        <v>1169</v>
      </c>
      <c r="B2400" s="383">
        <v>2014</v>
      </c>
      <c r="C2400" s="384" t="s">
        <v>1170</v>
      </c>
      <c r="D2400" s="384" t="s">
        <v>521</v>
      </c>
      <c r="E2400" s="384" t="s">
        <v>724</v>
      </c>
      <c r="F2400" s="384" t="s">
        <v>712</v>
      </c>
      <c r="G2400" s="263">
        <v>511.2</v>
      </c>
      <c r="H2400" s="263">
        <v>529.85500000000002</v>
      </c>
      <c r="I2400" s="263">
        <v>6011.6</v>
      </c>
    </row>
    <row r="2401" spans="1:9">
      <c r="A2401" s="382" t="s">
        <v>1169</v>
      </c>
      <c r="B2401" s="383">
        <v>2015</v>
      </c>
      <c r="C2401" s="384" t="s">
        <v>1170</v>
      </c>
      <c r="D2401" s="384" t="s">
        <v>521</v>
      </c>
      <c r="E2401" s="384" t="s">
        <v>724</v>
      </c>
      <c r="F2401" s="384" t="s">
        <v>712</v>
      </c>
      <c r="G2401" s="263">
        <v>437.6</v>
      </c>
      <c r="H2401" s="263">
        <v>735.26499999999999</v>
      </c>
      <c r="I2401" s="263">
        <v>8680.1</v>
      </c>
    </row>
    <row r="2402" spans="1:9">
      <c r="A2402" s="382" t="s">
        <v>1169</v>
      </c>
      <c r="B2402" s="383">
        <v>2016</v>
      </c>
      <c r="C2402" s="384" t="s">
        <v>1170</v>
      </c>
      <c r="D2402" s="384" t="s">
        <v>521</v>
      </c>
      <c r="E2402" s="384" t="s">
        <v>724</v>
      </c>
      <c r="F2402" s="384" t="s">
        <v>712</v>
      </c>
      <c r="G2402" s="263">
        <v>711.8</v>
      </c>
      <c r="H2402" s="263">
        <v>893.31500000000005</v>
      </c>
      <c r="I2402" s="263">
        <v>9552.9</v>
      </c>
    </row>
    <row r="2403" spans="1:9">
      <c r="A2403" s="382" t="s">
        <v>1169</v>
      </c>
      <c r="B2403" s="383">
        <v>2017</v>
      </c>
      <c r="C2403" s="384" t="s">
        <v>1170</v>
      </c>
      <c r="D2403" s="384" t="s">
        <v>521</v>
      </c>
      <c r="E2403" s="384" t="s">
        <v>724</v>
      </c>
      <c r="F2403" s="384" t="s">
        <v>712</v>
      </c>
      <c r="G2403" s="263">
        <v>1227.0999999999999</v>
      </c>
      <c r="H2403" s="263">
        <v>809.63</v>
      </c>
      <c r="I2403" s="263">
        <v>10308</v>
      </c>
    </row>
    <row r="2404" spans="1:9">
      <c r="A2404" s="382" t="s">
        <v>1169</v>
      </c>
      <c r="B2404" s="383">
        <v>2018</v>
      </c>
      <c r="C2404" s="384" t="s">
        <v>1170</v>
      </c>
      <c r="D2404" s="384" t="s">
        <v>521</v>
      </c>
      <c r="E2404" s="384" t="s">
        <v>724</v>
      </c>
      <c r="F2404" s="384" t="s">
        <v>712</v>
      </c>
      <c r="G2404" s="263">
        <v>883.7</v>
      </c>
      <c r="H2404" s="263">
        <v>916.53399999999999</v>
      </c>
      <c r="I2404" s="263">
        <v>11333.4</v>
      </c>
    </row>
    <row r="2405" spans="1:9">
      <c r="A2405" s="382" t="s">
        <v>1171</v>
      </c>
      <c r="B2405" s="383">
        <v>2009</v>
      </c>
      <c r="C2405" s="384" t="s">
        <v>1172</v>
      </c>
      <c r="D2405" s="384" t="s">
        <v>6</v>
      </c>
      <c r="E2405" s="384" t="s">
        <v>798</v>
      </c>
      <c r="F2405" s="384" t="s">
        <v>712</v>
      </c>
      <c r="G2405" s="263">
        <v>35.799999999999997</v>
      </c>
      <c r="H2405" s="263">
        <v>724.89499999999998</v>
      </c>
      <c r="I2405" s="263">
        <v>5005</v>
      </c>
    </row>
    <row r="2406" spans="1:9">
      <c r="A2406" s="382" t="s">
        <v>1171</v>
      </c>
      <c r="B2406" s="383">
        <v>2010</v>
      </c>
      <c r="C2406" s="384" t="s">
        <v>1172</v>
      </c>
      <c r="D2406" s="384" t="s">
        <v>6</v>
      </c>
      <c r="E2406" s="384" t="s">
        <v>798</v>
      </c>
      <c r="F2406" s="384" t="s">
        <v>712</v>
      </c>
      <c r="G2406" s="263">
        <v>555.5</v>
      </c>
      <c r="H2406" s="263">
        <v>601.16999999999996</v>
      </c>
      <c r="I2406" s="263">
        <v>4725</v>
      </c>
    </row>
    <row r="2407" spans="1:9">
      <c r="A2407" s="382" t="s">
        <v>1171</v>
      </c>
      <c r="B2407" s="383">
        <v>2011</v>
      </c>
      <c r="C2407" s="384" t="s">
        <v>1172</v>
      </c>
      <c r="D2407" s="384" t="s">
        <v>6</v>
      </c>
      <c r="E2407" s="384" t="s">
        <v>798</v>
      </c>
      <c r="F2407" s="384" t="s">
        <v>712</v>
      </c>
      <c r="G2407" s="263">
        <v>580.70000000000005</v>
      </c>
      <c r="H2407" s="263">
        <v>629.55499999999995</v>
      </c>
      <c r="I2407" s="263">
        <v>5418.4</v>
      </c>
    </row>
    <row r="2408" spans="1:9">
      <c r="A2408" s="382" t="s">
        <v>1171</v>
      </c>
      <c r="B2408" s="383">
        <v>2012</v>
      </c>
      <c r="C2408" s="384" t="s">
        <v>1172</v>
      </c>
      <c r="D2408" s="384" t="s">
        <v>6</v>
      </c>
      <c r="E2408" s="384" t="s">
        <v>798</v>
      </c>
      <c r="F2408" s="384" t="s">
        <v>712</v>
      </c>
      <c r="G2408" s="263">
        <v>23.3</v>
      </c>
      <c r="H2408" s="263">
        <v>1004.7</v>
      </c>
      <c r="I2408" s="263">
        <v>5451.3</v>
      </c>
    </row>
    <row r="2409" spans="1:9">
      <c r="A2409" s="382" t="s">
        <v>1171</v>
      </c>
      <c r="B2409" s="383">
        <v>2013</v>
      </c>
      <c r="C2409" s="384" t="s">
        <v>1172</v>
      </c>
      <c r="D2409" s="384" t="s">
        <v>6</v>
      </c>
      <c r="E2409" s="384" t="s">
        <v>798</v>
      </c>
      <c r="F2409" s="384" t="s">
        <v>712</v>
      </c>
      <c r="G2409" s="263">
        <v>110</v>
      </c>
      <c r="H2409" s="263">
        <v>550.68499999999995</v>
      </c>
      <c r="I2409" s="263">
        <v>5112</v>
      </c>
    </row>
    <row r="2410" spans="1:9">
      <c r="A2410" s="382" t="s">
        <v>1171</v>
      </c>
      <c r="B2410" s="383">
        <v>2014</v>
      </c>
      <c r="C2410" s="384" t="s">
        <v>1172</v>
      </c>
      <c r="D2410" s="384" t="s">
        <v>6</v>
      </c>
      <c r="E2410" s="384" t="s">
        <v>798</v>
      </c>
      <c r="F2410" s="384" t="s">
        <v>712</v>
      </c>
      <c r="G2410" s="263">
        <v>531</v>
      </c>
      <c r="H2410" s="263">
        <v>536</v>
      </c>
      <c r="I2410" s="263">
        <v>5012</v>
      </c>
    </row>
    <row r="2411" spans="1:9">
      <c r="A2411" s="382" t="s">
        <v>1171</v>
      </c>
      <c r="B2411" s="383">
        <v>2015</v>
      </c>
      <c r="C2411" s="384" t="s">
        <v>1172</v>
      </c>
      <c r="D2411" s="384" t="s">
        <v>6</v>
      </c>
      <c r="E2411" s="384" t="s">
        <v>798</v>
      </c>
      <c r="F2411" s="384" t="s">
        <v>712</v>
      </c>
      <c r="G2411" s="263">
        <v>333</v>
      </c>
      <c r="H2411" s="263">
        <v>650.75</v>
      </c>
      <c r="I2411" s="263">
        <v>5083</v>
      </c>
    </row>
    <row r="2412" spans="1:9">
      <c r="A2412" s="382" t="s">
        <v>1171</v>
      </c>
      <c r="B2412" s="383">
        <v>2016</v>
      </c>
      <c r="C2412" s="384" t="s">
        <v>1172</v>
      </c>
      <c r="D2412" s="384" t="s">
        <v>6</v>
      </c>
      <c r="E2412" s="384" t="s">
        <v>798</v>
      </c>
      <c r="F2412" s="384" t="s">
        <v>712</v>
      </c>
      <c r="G2412" s="263">
        <v>322</v>
      </c>
      <c r="H2412" s="263">
        <v>490.9</v>
      </c>
      <c r="I2412" s="263">
        <v>5992</v>
      </c>
    </row>
    <row r="2413" spans="1:9">
      <c r="A2413" s="382" t="s">
        <v>1171</v>
      </c>
      <c r="B2413" s="383">
        <v>2017</v>
      </c>
      <c r="C2413" s="384" t="s">
        <v>1172</v>
      </c>
      <c r="D2413" s="384" t="s">
        <v>6</v>
      </c>
      <c r="E2413" s="384" t="s">
        <v>798</v>
      </c>
      <c r="F2413" s="384" t="s">
        <v>712</v>
      </c>
      <c r="G2413" s="263">
        <v>551</v>
      </c>
      <c r="H2413" s="263">
        <v>852.1</v>
      </c>
      <c r="I2413" s="263">
        <v>5900</v>
      </c>
    </row>
    <row r="2414" spans="1:9">
      <c r="A2414" s="382" t="s">
        <v>1171</v>
      </c>
      <c r="B2414" s="383">
        <v>2018</v>
      </c>
      <c r="C2414" s="384" t="s">
        <v>1172</v>
      </c>
      <c r="D2414" s="384" t="s">
        <v>6</v>
      </c>
      <c r="E2414" s="384" t="s">
        <v>798</v>
      </c>
      <c r="F2414" s="384" t="s">
        <v>712</v>
      </c>
      <c r="G2414" s="263">
        <v>716</v>
      </c>
      <c r="H2414" s="263">
        <v>766.29100000000005</v>
      </c>
      <c r="I2414" s="263">
        <v>6182</v>
      </c>
    </row>
    <row r="2415" spans="1:9">
      <c r="A2415" s="382" t="s">
        <v>1171</v>
      </c>
      <c r="B2415" s="383">
        <v>2019</v>
      </c>
      <c r="C2415" s="384" t="s">
        <v>1172</v>
      </c>
      <c r="D2415" s="384" t="s">
        <v>6</v>
      </c>
      <c r="E2415" s="384" t="s">
        <v>798</v>
      </c>
      <c r="F2415" s="384" t="s">
        <v>712</v>
      </c>
      <c r="G2415" s="263">
        <v>947</v>
      </c>
      <c r="H2415" s="263"/>
      <c r="I2415" s="263">
        <v>6801</v>
      </c>
    </row>
    <row r="2416" spans="1:9">
      <c r="A2416" s="382" t="s">
        <v>1173</v>
      </c>
      <c r="B2416" s="383">
        <v>2009</v>
      </c>
      <c r="C2416" s="384" t="s">
        <v>1174</v>
      </c>
      <c r="D2416" s="384" t="s">
        <v>758</v>
      </c>
      <c r="E2416" s="384" t="s">
        <v>759</v>
      </c>
      <c r="F2416" s="384" t="s">
        <v>712</v>
      </c>
      <c r="G2416" s="263"/>
      <c r="H2416" s="263"/>
      <c r="I2416" s="263"/>
    </row>
    <row r="2417" spans="1:9">
      <c r="A2417" s="382" t="s">
        <v>1173</v>
      </c>
      <c r="B2417" s="383">
        <v>2010</v>
      </c>
      <c r="C2417" s="384" t="s">
        <v>1174</v>
      </c>
      <c r="D2417" s="384" t="s">
        <v>758</v>
      </c>
      <c r="E2417" s="384" t="s">
        <v>759</v>
      </c>
      <c r="F2417" s="384" t="s">
        <v>712</v>
      </c>
      <c r="G2417" s="263"/>
      <c r="H2417" s="263"/>
      <c r="I2417" s="263"/>
    </row>
    <row r="2418" spans="1:9">
      <c r="A2418" s="382" t="s">
        <v>1173</v>
      </c>
      <c r="B2418" s="383">
        <v>2011</v>
      </c>
      <c r="C2418" s="384" t="s">
        <v>1174</v>
      </c>
      <c r="D2418" s="384" t="s">
        <v>758</v>
      </c>
      <c r="E2418" s="384" t="s">
        <v>759</v>
      </c>
      <c r="F2418" s="384" t="s">
        <v>712</v>
      </c>
      <c r="G2418" s="263"/>
      <c r="H2418" s="263"/>
      <c r="I2418" s="263"/>
    </row>
    <row r="2419" spans="1:9">
      <c r="A2419" s="382" t="s">
        <v>1173</v>
      </c>
      <c r="B2419" s="383">
        <v>2012</v>
      </c>
      <c r="C2419" s="384" t="s">
        <v>1174</v>
      </c>
      <c r="D2419" s="384" t="s">
        <v>758</v>
      </c>
      <c r="E2419" s="384" t="s">
        <v>759</v>
      </c>
      <c r="F2419" s="384" t="s">
        <v>712</v>
      </c>
      <c r="G2419" s="263"/>
      <c r="H2419" s="263"/>
      <c r="I2419" s="263"/>
    </row>
    <row r="2420" spans="1:9">
      <c r="A2420" s="382" t="s">
        <v>1173</v>
      </c>
      <c r="B2420" s="383">
        <v>2013</v>
      </c>
      <c r="C2420" s="384" t="s">
        <v>1174</v>
      </c>
      <c r="D2420" s="384" t="s">
        <v>758</v>
      </c>
      <c r="E2420" s="384" t="s">
        <v>759</v>
      </c>
      <c r="F2420" s="384" t="s">
        <v>712</v>
      </c>
      <c r="G2420" s="263"/>
      <c r="H2420" s="263"/>
      <c r="I2420" s="263"/>
    </row>
    <row r="2421" spans="1:9">
      <c r="A2421" s="382" t="s">
        <v>1173</v>
      </c>
      <c r="B2421" s="383">
        <v>2014</v>
      </c>
      <c r="C2421" s="384" t="s">
        <v>1174</v>
      </c>
      <c r="D2421" s="384" t="s">
        <v>758</v>
      </c>
      <c r="E2421" s="384" t="s">
        <v>759</v>
      </c>
      <c r="F2421" s="384" t="s">
        <v>712</v>
      </c>
      <c r="G2421" s="263"/>
      <c r="H2421" s="263"/>
      <c r="I2421" s="263"/>
    </row>
    <row r="2422" spans="1:9">
      <c r="A2422" s="382" t="s">
        <v>1173</v>
      </c>
      <c r="B2422" s="383">
        <v>2015</v>
      </c>
      <c r="C2422" s="384" t="s">
        <v>1174</v>
      </c>
      <c r="D2422" s="384" t="s">
        <v>758</v>
      </c>
      <c r="E2422" s="384" t="s">
        <v>759</v>
      </c>
      <c r="F2422" s="384" t="s">
        <v>712</v>
      </c>
      <c r="G2422" s="263"/>
      <c r="H2422" s="263"/>
      <c r="I2422" s="263"/>
    </row>
    <row r="2423" spans="1:9">
      <c r="A2423" s="382" t="s">
        <v>1173</v>
      </c>
      <c r="B2423" s="383">
        <v>2016</v>
      </c>
      <c r="C2423" s="384" t="s">
        <v>1174</v>
      </c>
      <c r="D2423" s="384" t="s">
        <v>758</v>
      </c>
      <c r="E2423" s="384" t="s">
        <v>759</v>
      </c>
      <c r="F2423" s="384" t="s">
        <v>712</v>
      </c>
      <c r="G2423" s="263"/>
      <c r="H2423" s="263"/>
      <c r="I2423" s="263"/>
    </row>
    <row r="2424" spans="1:9">
      <c r="A2424" s="382" t="s">
        <v>1173</v>
      </c>
      <c r="B2424" s="383">
        <v>2017</v>
      </c>
      <c r="C2424" s="384" t="s">
        <v>1174</v>
      </c>
      <c r="D2424" s="384" t="s">
        <v>758</v>
      </c>
      <c r="E2424" s="384" t="s">
        <v>759</v>
      </c>
      <c r="F2424" s="384" t="s">
        <v>712</v>
      </c>
      <c r="G2424" s="263">
        <v>1062</v>
      </c>
      <c r="H2424" s="263">
        <v>1062</v>
      </c>
      <c r="I2424" s="263">
        <v>28204</v>
      </c>
    </row>
    <row r="2425" spans="1:9">
      <c r="A2425" s="382" t="s">
        <v>1173</v>
      </c>
      <c r="B2425" s="383">
        <v>2018</v>
      </c>
      <c r="C2425" s="384" t="s">
        <v>1174</v>
      </c>
      <c r="D2425" s="384" t="s">
        <v>758</v>
      </c>
      <c r="E2425" s="384" t="s">
        <v>759</v>
      </c>
      <c r="F2425" s="384" t="s">
        <v>712</v>
      </c>
      <c r="G2425" s="263">
        <v>4381</v>
      </c>
      <c r="H2425" s="263">
        <v>1905.85</v>
      </c>
      <c r="I2425" s="263">
        <v>14900</v>
      </c>
    </row>
    <row r="2426" spans="1:9">
      <c r="A2426" s="382" t="s">
        <v>1175</v>
      </c>
      <c r="B2426" s="383">
        <v>2009</v>
      </c>
      <c r="C2426" s="384" t="s">
        <v>1176</v>
      </c>
      <c r="D2426" s="384" t="s">
        <v>524</v>
      </c>
      <c r="E2426" s="384" t="s">
        <v>1050</v>
      </c>
      <c r="F2426" s="384" t="s">
        <v>712</v>
      </c>
      <c r="G2426" s="263">
        <v>127.521</v>
      </c>
      <c r="H2426" s="263">
        <v>125.9768</v>
      </c>
      <c r="I2426" s="263">
        <v>2047.942</v>
      </c>
    </row>
    <row r="2427" spans="1:9">
      <c r="A2427" s="382" t="s">
        <v>1175</v>
      </c>
      <c r="B2427" s="383">
        <v>2010</v>
      </c>
      <c r="C2427" s="384" t="s">
        <v>1176</v>
      </c>
      <c r="D2427" s="384" t="s">
        <v>524</v>
      </c>
      <c r="E2427" s="384" t="s">
        <v>1050</v>
      </c>
      <c r="F2427" s="384" t="s">
        <v>712</v>
      </c>
      <c r="G2427" s="263">
        <v>169.071</v>
      </c>
      <c r="H2427" s="263">
        <v>168.98220000000001</v>
      </c>
      <c r="I2427" s="263">
        <v>2469.8809999999999</v>
      </c>
    </row>
    <row r="2428" spans="1:9">
      <c r="A2428" s="382" t="s">
        <v>1175</v>
      </c>
      <c r="B2428" s="383">
        <v>2011</v>
      </c>
      <c r="C2428" s="384" t="s">
        <v>1176</v>
      </c>
      <c r="D2428" s="384" t="s">
        <v>524</v>
      </c>
      <c r="E2428" s="384" t="s">
        <v>1050</v>
      </c>
      <c r="F2428" s="384" t="s">
        <v>712</v>
      </c>
      <c r="G2428" s="263">
        <v>210.26400000000001</v>
      </c>
      <c r="H2428" s="263">
        <v>224.18180000000001</v>
      </c>
      <c r="I2428" s="263">
        <v>3269.8620000000001</v>
      </c>
    </row>
    <row r="2429" spans="1:9">
      <c r="A2429" s="382" t="s">
        <v>1175</v>
      </c>
      <c r="B2429" s="383">
        <v>2012</v>
      </c>
      <c r="C2429" s="384" t="s">
        <v>1176</v>
      </c>
      <c r="D2429" s="384" t="s">
        <v>524</v>
      </c>
      <c r="E2429" s="384" t="s">
        <v>1050</v>
      </c>
      <c r="F2429" s="384" t="s">
        <v>712</v>
      </c>
      <c r="G2429" s="263">
        <v>261.22500000000002</v>
      </c>
      <c r="H2429" s="263">
        <v>253.315</v>
      </c>
      <c r="I2429" s="263">
        <v>4122.93</v>
      </c>
    </row>
    <row r="2430" spans="1:9">
      <c r="A2430" s="382" t="s">
        <v>1175</v>
      </c>
      <c r="B2430" s="383">
        <v>2013</v>
      </c>
      <c r="C2430" s="384" t="s">
        <v>1176</v>
      </c>
      <c r="D2430" s="384" t="s">
        <v>524</v>
      </c>
      <c r="E2430" s="384" t="s">
        <v>1050</v>
      </c>
      <c r="F2430" s="384" t="s">
        <v>712</v>
      </c>
      <c r="G2430" s="263">
        <v>311.62299999999999</v>
      </c>
      <c r="H2430" s="263">
        <v>328.3098</v>
      </c>
      <c r="I2430" s="263">
        <v>5062.5280000000002</v>
      </c>
    </row>
    <row r="2431" spans="1:9">
      <c r="A2431" s="382" t="s">
        <v>1175</v>
      </c>
      <c r="B2431" s="383">
        <v>2014</v>
      </c>
      <c r="C2431" s="384" t="s">
        <v>1176</v>
      </c>
      <c r="D2431" s="384" t="s">
        <v>524</v>
      </c>
      <c r="E2431" s="384" t="s">
        <v>1050</v>
      </c>
      <c r="F2431" s="384" t="s">
        <v>712</v>
      </c>
      <c r="G2431" s="263">
        <v>381.51900000000001</v>
      </c>
      <c r="H2431" s="263">
        <v>390.15039999999999</v>
      </c>
      <c r="I2431" s="263">
        <v>6740.0640000000003</v>
      </c>
    </row>
    <row r="2432" spans="1:9">
      <c r="A2432" s="382" t="s">
        <v>1175</v>
      </c>
      <c r="B2432" s="383">
        <v>2015</v>
      </c>
      <c r="C2432" s="384" t="s">
        <v>1176</v>
      </c>
      <c r="D2432" s="384" t="s">
        <v>524</v>
      </c>
      <c r="E2432" s="384" t="s">
        <v>1050</v>
      </c>
      <c r="F2432" s="384" t="s">
        <v>712</v>
      </c>
      <c r="G2432" s="263">
        <v>423.22300000000001</v>
      </c>
      <c r="H2432" s="263">
        <v>437.9205</v>
      </c>
      <c r="I2432" s="263">
        <v>7192.6329999999998</v>
      </c>
    </row>
    <row r="2433" spans="1:9">
      <c r="A2433" s="382" t="s">
        <v>1175</v>
      </c>
      <c r="B2433" s="383">
        <v>2016</v>
      </c>
      <c r="C2433" s="384" t="s">
        <v>1176</v>
      </c>
      <c r="D2433" s="384" t="s">
        <v>524</v>
      </c>
      <c r="E2433" s="384" t="s">
        <v>1050</v>
      </c>
      <c r="F2433" s="384" t="s">
        <v>712</v>
      </c>
      <c r="G2433" s="263">
        <v>463.97500000000002</v>
      </c>
      <c r="H2433" s="263">
        <v>480.81639999999999</v>
      </c>
      <c r="I2433" s="263">
        <v>8584.0310000000009</v>
      </c>
    </row>
    <row r="2434" spans="1:9">
      <c r="A2434" s="382" t="s">
        <v>1175</v>
      </c>
      <c r="B2434" s="383">
        <v>2017</v>
      </c>
      <c r="C2434" s="384" t="s">
        <v>1176</v>
      </c>
      <c r="D2434" s="384" t="s">
        <v>524</v>
      </c>
      <c r="E2434" s="384" t="s">
        <v>1050</v>
      </c>
      <c r="F2434" s="384" t="s">
        <v>712</v>
      </c>
      <c r="G2434" s="263">
        <v>533.74400000000003</v>
      </c>
      <c r="H2434" s="263">
        <v>532.101</v>
      </c>
      <c r="I2434" s="263">
        <v>9736.9089999999997</v>
      </c>
    </row>
    <row r="2435" spans="1:9">
      <c r="A2435" s="382" t="s">
        <v>1175</v>
      </c>
      <c r="B2435" s="383">
        <v>2018</v>
      </c>
      <c r="C2435" s="384" t="s">
        <v>1176</v>
      </c>
      <c r="D2435" s="384" t="s">
        <v>524</v>
      </c>
      <c r="E2435" s="384" t="s">
        <v>1050</v>
      </c>
      <c r="F2435" s="384" t="s">
        <v>712</v>
      </c>
      <c r="G2435" s="263">
        <v>480.11799999999999</v>
      </c>
      <c r="H2435" s="263">
        <v>594.99180000000001</v>
      </c>
      <c r="I2435" s="263">
        <v>11876.674000000001</v>
      </c>
    </row>
    <row r="2436" spans="1:9">
      <c r="A2436" s="382" t="s">
        <v>1177</v>
      </c>
      <c r="B2436" s="383">
        <v>2009</v>
      </c>
      <c r="C2436" s="384" t="s">
        <v>1178</v>
      </c>
      <c r="D2436" s="384" t="s">
        <v>521</v>
      </c>
      <c r="E2436" s="384" t="s">
        <v>594</v>
      </c>
      <c r="F2436" s="384" t="s">
        <v>712</v>
      </c>
      <c r="G2436" s="263">
        <v>4328.8</v>
      </c>
      <c r="H2436" s="263">
        <v>4662.25</v>
      </c>
      <c r="I2436" s="263">
        <v>21836</v>
      </c>
    </row>
    <row r="2437" spans="1:9">
      <c r="A2437" s="382" t="s">
        <v>1177</v>
      </c>
      <c r="B2437" s="383">
        <v>2010</v>
      </c>
      <c r="C2437" s="384" t="s">
        <v>1178</v>
      </c>
      <c r="D2437" s="384" t="s">
        <v>521</v>
      </c>
      <c r="E2437" s="384" t="s">
        <v>594</v>
      </c>
      <c r="F2437" s="384" t="s">
        <v>712</v>
      </c>
      <c r="G2437" s="263">
        <v>5069.5</v>
      </c>
      <c r="H2437" s="263">
        <v>5165.7650000000003</v>
      </c>
      <c r="I2437" s="263">
        <v>23076</v>
      </c>
    </row>
    <row r="2438" spans="1:9">
      <c r="A2438" s="382" t="s">
        <v>1177</v>
      </c>
      <c r="B2438" s="383">
        <v>2011</v>
      </c>
      <c r="C2438" s="384" t="s">
        <v>1178</v>
      </c>
      <c r="D2438" s="384" t="s">
        <v>521</v>
      </c>
      <c r="E2438" s="384" t="s">
        <v>594</v>
      </c>
      <c r="F2438" s="384" t="s">
        <v>712</v>
      </c>
      <c r="G2438" s="263">
        <v>4347.7</v>
      </c>
      <c r="H2438" s="263">
        <v>4842.3977999999997</v>
      </c>
      <c r="I2438" s="263">
        <v>24286.5</v>
      </c>
    </row>
    <row r="2439" spans="1:9">
      <c r="A2439" s="382" t="s">
        <v>1177</v>
      </c>
      <c r="B2439" s="383">
        <v>2012</v>
      </c>
      <c r="C2439" s="384" t="s">
        <v>1178</v>
      </c>
      <c r="D2439" s="384" t="s">
        <v>521</v>
      </c>
      <c r="E2439" s="384" t="s">
        <v>594</v>
      </c>
      <c r="F2439" s="384" t="s">
        <v>712</v>
      </c>
      <c r="G2439" s="263">
        <v>4088.6</v>
      </c>
      <c r="H2439" s="263">
        <v>4354.5150000000003</v>
      </c>
      <c r="I2439" s="263">
        <v>22603.4</v>
      </c>
    </row>
    <row r="2440" spans="1:9">
      <c r="A2440" s="382" t="s">
        <v>1177</v>
      </c>
      <c r="B2440" s="383">
        <v>2013</v>
      </c>
      <c r="C2440" s="384" t="s">
        <v>1178</v>
      </c>
      <c r="D2440" s="384" t="s">
        <v>521</v>
      </c>
      <c r="E2440" s="384" t="s">
        <v>594</v>
      </c>
      <c r="F2440" s="384" t="s">
        <v>712</v>
      </c>
      <c r="G2440" s="263">
        <v>4684.8</v>
      </c>
      <c r="H2440" s="263">
        <v>4449.9363999999996</v>
      </c>
      <c r="I2440" s="263">
        <v>23113.1</v>
      </c>
    </row>
    <row r="2441" spans="1:9">
      <c r="A2441" s="382" t="s">
        <v>1177</v>
      </c>
      <c r="B2441" s="383">
        <v>2014</v>
      </c>
      <c r="C2441" s="384" t="s">
        <v>1178</v>
      </c>
      <c r="D2441" s="384" t="s">
        <v>521</v>
      </c>
      <c r="E2441" s="384" t="s">
        <v>594</v>
      </c>
      <c r="F2441" s="384" t="s">
        <v>712</v>
      </c>
      <c r="G2441" s="263">
        <v>2390.5</v>
      </c>
      <c r="H2441" s="263">
        <v>2614.62</v>
      </c>
      <c r="I2441" s="263">
        <v>19615.599999999999</v>
      </c>
    </row>
    <row r="2442" spans="1:9">
      <c r="A2442" s="382" t="s">
        <v>1177</v>
      </c>
      <c r="B2442" s="383">
        <v>2015</v>
      </c>
      <c r="C2442" s="384" t="s">
        <v>1178</v>
      </c>
      <c r="D2442" s="384" t="s">
        <v>521</v>
      </c>
      <c r="E2442" s="384" t="s">
        <v>594</v>
      </c>
      <c r="F2442" s="384" t="s">
        <v>712</v>
      </c>
      <c r="G2442" s="263">
        <v>2408.4</v>
      </c>
      <c r="H2442" s="263">
        <v>2967.98</v>
      </c>
      <c r="I2442" s="263">
        <v>19958.7</v>
      </c>
    </row>
    <row r="2443" spans="1:9">
      <c r="A2443" s="382" t="s">
        <v>1177</v>
      </c>
      <c r="B2443" s="383">
        <v>2016</v>
      </c>
      <c r="C2443" s="384" t="s">
        <v>1178</v>
      </c>
      <c r="D2443" s="384" t="s">
        <v>521</v>
      </c>
      <c r="E2443" s="384" t="s">
        <v>594</v>
      </c>
      <c r="F2443" s="384" t="s">
        <v>712</v>
      </c>
      <c r="G2443" s="263">
        <v>2737.6</v>
      </c>
      <c r="H2443" s="263">
        <v>3255.835</v>
      </c>
      <c r="I2443" s="263">
        <v>21222.1</v>
      </c>
    </row>
    <row r="2444" spans="1:9">
      <c r="A2444" s="382" t="s">
        <v>1177</v>
      </c>
      <c r="B2444" s="383">
        <v>2017</v>
      </c>
      <c r="C2444" s="384" t="s">
        <v>1178</v>
      </c>
      <c r="D2444" s="384" t="s">
        <v>521</v>
      </c>
      <c r="E2444" s="384" t="s">
        <v>594</v>
      </c>
      <c r="F2444" s="384" t="s">
        <v>712</v>
      </c>
      <c r="G2444" s="263">
        <v>-204.1</v>
      </c>
      <c r="H2444" s="263">
        <v>3948.7</v>
      </c>
      <c r="I2444" s="263">
        <v>22871.3</v>
      </c>
    </row>
    <row r="2445" spans="1:9">
      <c r="A2445" s="382" t="s">
        <v>1177</v>
      </c>
      <c r="B2445" s="383">
        <v>2018</v>
      </c>
      <c r="C2445" s="384" t="s">
        <v>1178</v>
      </c>
      <c r="D2445" s="384" t="s">
        <v>521</v>
      </c>
      <c r="E2445" s="384" t="s">
        <v>594</v>
      </c>
      <c r="F2445" s="384" t="s">
        <v>712</v>
      </c>
      <c r="G2445" s="263">
        <v>3232</v>
      </c>
      <c r="H2445" s="263">
        <v>5295.1</v>
      </c>
      <c r="I2445" s="263">
        <v>24555.7</v>
      </c>
    </row>
    <row r="2446" spans="1:9">
      <c r="A2446" s="382" t="s">
        <v>1179</v>
      </c>
      <c r="B2446" s="383">
        <v>2009</v>
      </c>
      <c r="C2446" s="384" t="s">
        <v>1180</v>
      </c>
      <c r="D2446" s="384" t="s">
        <v>6</v>
      </c>
      <c r="E2446" s="384" t="s">
        <v>798</v>
      </c>
      <c r="F2446" s="384" t="s">
        <v>712</v>
      </c>
      <c r="G2446" s="263">
        <v>3024</v>
      </c>
      <c r="H2446" s="263">
        <v>2870.85</v>
      </c>
      <c r="I2446" s="263">
        <v>43995</v>
      </c>
    </row>
    <row r="2447" spans="1:9">
      <c r="A2447" s="382" t="s">
        <v>1179</v>
      </c>
      <c r="B2447" s="383">
        <v>2010</v>
      </c>
      <c r="C2447" s="384" t="s">
        <v>1180</v>
      </c>
      <c r="D2447" s="384" t="s">
        <v>6</v>
      </c>
      <c r="E2447" s="384" t="s">
        <v>798</v>
      </c>
      <c r="F2447" s="384" t="s">
        <v>712</v>
      </c>
      <c r="G2447" s="263">
        <v>2878</v>
      </c>
      <c r="H2447" s="263">
        <v>2837.4</v>
      </c>
      <c r="I2447" s="263">
        <v>45671</v>
      </c>
    </row>
    <row r="2448" spans="1:9">
      <c r="A2448" s="382" t="s">
        <v>1179</v>
      </c>
      <c r="B2448" s="383">
        <v>2011</v>
      </c>
      <c r="C2448" s="384" t="s">
        <v>1180</v>
      </c>
      <c r="D2448" s="384" t="s">
        <v>6</v>
      </c>
      <c r="E2448" s="384" t="s">
        <v>798</v>
      </c>
      <c r="F2448" s="384" t="s">
        <v>712</v>
      </c>
      <c r="G2448" s="263">
        <v>2655</v>
      </c>
      <c r="H2448" s="263">
        <v>2681.6</v>
      </c>
      <c r="I2448" s="263">
        <v>46499</v>
      </c>
    </row>
    <row r="2449" spans="1:9">
      <c r="A2449" s="382" t="s">
        <v>1179</v>
      </c>
      <c r="B2449" s="383">
        <v>2012</v>
      </c>
      <c r="C2449" s="384" t="s">
        <v>1180</v>
      </c>
      <c r="D2449" s="384" t="s">
        <v>6</v>
      </c>
      <c r="E2449" s="384" t="s">
        <v>798</v>
      </c>
      <c r="F2449" s="384" t="s">
        <v>712</v>
      </c>
      <c r="G2449" s="263">
        <v>2745</v>
      </c>
      <c r="H2449" s="263">
        <v>2732.45</v>
      </c>
      <c r="I2449" s="263">
        <v>47182</v>
      </c>
    </row>
    <row r="2450" spans="1:9">
      <c r="A2450" s="382" t="s">
        <v>1179</v>
      </c>
      <c r="B2450" s="383">
        <v>2013</v>
      </c>
      <c r="C2450" s="384" t="s">
        <v>1180</v>
      </c>
      <c r="D2450" s="384" t="s">
        <v>6</v>
      </c>
      <c r="E2450" s="384" t="s">
        <v>798</v>
      </c>
      <c r="F2450" s="384" t="s">
        <v>712</v>
      </c>
      <c r="G2450" s="263">
        <v>2981</v>
      </c>
      <c r="H2450" s="263">
        <v>3214.4</v>
      </c>
      <c r="I2450" s="263">
        <v>45358</v>
      </c>
    </row>
    <row r="2451" spans="1:9">
      <c r="A2451" s="382" t="s">
        <v>1179</v>
      </c>
      <c r="B2451" s="383">
        <v>2014</v>
      </c>
      <c r="C2451" s="384" t="s">
        <v>1180</v>
      </c>
      <c r="D2451" s="384" t="s">
        <v>6</v>
      </c>
      <c r="E2451" s="384" t="s">
        <v>798</v>
      </c>
      <c r="F2451" s="384" t="s">
        <v>712</v>
      </c>
      <c r="G2451" s="263">
        <v>3614</v>
      </c>
      <c r="H2451" s="263">
        <v>3210.75</v>
      </c>
      <c r="I2451" s="263">
        <v>39946</v>
      </c>
    </row>
    <row r="2452" spans="1:9">
      <c r="A2452" s="382" t="s">
        <v>1179</v>
      </c>
      <c r="B2452" s="383">
        <v>2015</v>
      </c>
      <c r="C2452" s="384" t="s">
        <v>1180</v>
      </c>
      <c r="D2452" s="384" t="s">
        <v>6</v>
      </c>
      <c r="E2452" s="384" t="s">
        <v>798</v>
      </c>
      <c r="F2452" s="384" t="s">
        <v>712</v>
      </c>
      <c r="G2452" s="263">
        <v>3605</v>
      </c>
      <c r="H2452" s="263">
        <v>3260.2</v>
      </c>
      <c r="I2452" s="263">
        <v>40536</v>
      </c>
    </row>
    <row r="2453" spans="1:9">
      <c r="A2453" s="382" t="s">
        <v>1179</v>
      </c>
      <c r="B2453" s="383">
        <v>2016</v>
      </c>
      <c r="C2453" s="384" t="s">
        <v>1180</v>
      </c>
      <c r="D2453" s="384" t="s">
        <v>6</v>
      </c>
      <c r="E2453" s="384" t="s">
        <v>798</v>
      </c>
      <c r="F2453" s="384" t="s">
        <v>712</v>
      </c>
      <c r="G2453" s="263">
        <v>5173</v>
      </c>
      <c r="H2453" s="263">
        <v>3661</v>
      </c>
      <c r="I2453" s="263">
        <v>47290</v>
      </c>
    </row>
    <row r="2454" spans="1:9">
      <c r="A2454" s="382" t="s">
        <v>1179</v>
      </c>
      <c r="B2454" s="383">
        <v>2017</v>
      </c>
      <c r="C2454" s="384" t="s">
        <v>1180</v>
      </c>
      <c r="D2454" s="384" t="s">
        <v>6</v>
      </c>
      <c r="E2454" s="384" t="s">
        <v>798</v>
      </c>
      <c r="F2454" s="384" t="s">
        <v>712</v>
      </c>
      <c r="G2454" s="263">
        <v>1963</v>
      </c>
      <c r="H2454" s="263">
        <v>3801.2339999999999</v>
      </c>
      <c r="I2454" s="263">
        <v>49960</v>
      </c>
    </row>
    <row r="2455" spans="1:9">
      <c r="A2455" s="382" t="s">
        <v>1179</v>
      </c>
      <c r="B2455" s="383">
        <v>2018</v>
      </c>
      <c r="C2455" s="384" t="s">
        <v>1180</v>
      </c>
      <c r="D2455" s="384" t="s">
        <v>6</v>
      </c>
      <c r="E2455" s="384" t="s">
        <v>798</v>
      </c>
      <c r="F2455" s="384" t="s">
        <v>712</v>
      </c>
      <c r="G2455" s="263">
        <v>5046</v>
      </c>
      <c r="H2455" s="263">
        <v>5205</v>
      </c>
      <c r="I2455" s="263">
        <v>53762</v>
      </c>
    </row>
    <row r="2456" spans="1:9">
      <c r="A2456" s="382" t="s">
        <v>1181</v>
      </c>
      <c r="B2456" s="383">
        <v>2009</v>
      </c>
      <c r="C2456" s="384" t="s">
        <v>1182</v>
      </c>
      <c r="D2456" s="384" t="s">
        <v>451</v>
      </c>
      <c r="E2456" s="384" t="s">
        <v>749</v>
      </c>
      <c r="F2456" s="384" t="s">
        <v>712</v>
      </c>
      <c r="G2456" s="263">
        <v>111</v>
      </c>
      <c r="H2456" s="263">
        <v>107.2176</v>
      </c>
      <c r="I2456" s="263">
        <v>3427.3</v>
      </c>
    </row>
    <row r="2457" spans="1:9">
      <c r="A2457" s="382" t="s">
        <v>1181</v>
      </c>
      <c r="B2457" s="383">
        <v>2010</v>
      </c>
      <c r="C2457" s="384" t="s">
        <v>1182</v>
      </c>
      <c r="D2457" s="384" t="s">
        <v>451</v>
      </c>
      <c r="E2457" s="384" t="s">
        <v>749</v>
      </c>
      <c r="F2457" s="384" t="s">
        <v>712</v>
      </c>
      <c r="G2457" s="263">
        <v>287.60000000000002</v>
      </c>
      <c r="H2457" s="263">
        <v>311</v>
      </c>
      <c r="I2457" s="263">
        <v>3416.1</v>
      </c>
    </row>
    <row r="2458" spans="1:9">
      <c r="A2458" s="382" t="s">
        <v>1181</v>
      </c>
      <c r="B2458" s="383">
        <v>2011</v>
      </c>
      <c r="C2458" s="384" t="s">
        <v>1182</v>
      </c>
      <c r="D2458" s="384" t="s">
        <v>451</v>
      </c>
      <c r="E2458" s="384" t="s">
        <v>749</v>
      </c>
      <c r="F2458" s="384" t="s">
        <v>712</v>
      </c>
      <c r="G2458" s="263">
        <v>303.60000000000002</v>
      </c>
      <c r="H2458" s="263">
        <v>325.8</v>
      </c>
      <c r="I2458" s="263">
        <v>3221.4</v>
      </c>
    </row>
    <row r="2459" spans="1:9">
      <c r="A2459" s="382" t="s">
        <v>1181</v>
      </c>
      <c r="B2459" s="383">
        <v>2012</v>
      </c>
      <c r="C2459" s="384" t="s">
        <v>1182</v>
      </c>
      <c r="D2459" s="384" t="s">
        <v>451</v>
      </c>
      <c r="E2459" s="384" t="s">
        <v>749</v>
      </c>
      <c r="F2459" s="384" t="s">
        <v>712</v>
      </c>
      <c r="G2459" s="263">
        <v>319.8</v>
      </c>
      <c r="H2459" s="263">
        <v>344.9</v>
      </c>
      <c r="I2459" s="263">
        <v>3094.5</v>
      </c>
    </row>
    <row r="2460" spans="1:9">
      <c r="A2460" s="382" t="s">
        <v>1181</v>
      </c>
      <c r="B2460" s="383">
        <v>2013</v>
      </c>
      <c r="C2460" s="384" t="s">
        <v>1182</v>
      </c>
      <c r="D2460" s="384" t="s">
        <v>451</v>
      </c>
      <c r="E2460" s="384" t="s">
        <v>749</v>
      </c>
      <c r="F2460" s="384" t="s">
        <v>712</v>
      </c>
      <c r="G2460" s="263">
        <v>358.3</v>
      </c>
      <c r="H2460" s="263">
        <v>363.55200000000002</v>
      </c>
      <c r="I2460" s="263">
        <v>3276.8</v>
      </c>
    </row>
    <row r="2461" spans="1:9">
      <c r="A2461" s="382" t="s">
        <v>1181</v>
      </c>
      <c r="B2461" s="383">
        <v>2014</v>
      </c>
      <c r="C2461" s="384" t="s">
        <v>1182</v>
      </c>
      <c r="D2461" s="384" t="s">
        <v>451</v>
      </c>
      <c r="E2461" s="384" t="s">
        <v>749</v>
      </c>
      <c r="F2461" s="384" t="s">
        <v>712</v>
      </c>
      <c r="G2461" s="263">
        <v>383.1</v>
      </c>
      <c r="H2461" s="263">
        <v>385.5</v>
      </c>
      <c r="I2461" s="263">
        <v>3350.3</v>
      </c>
    </row>
    <row r="2462" spans="1:9">
      <c r="A2462" s="382" t="s">
        <v>1181</v>
      </c>
      <c r="B2462" s="383">
        <v>2015</v>
      </c>
      <c r="C2462" s="384" t="s">
        <v>1182</v>
      </c>
      <c r="D2462" s="384" t="s">
        <v>451</v>
      </c>
      <c r="E2462" s="384" t="s">
        <v>749</v>
      </c>
      <c r="F2462" s="384" t="s">
        <v>712</v>
      </c>
      <c r="G2462" s="263">
        <v>378.2</v>
      </c>
      <c r="H2462" s="263">
        <v>402.9</v>
      </c>
      <c r="I2462" s="263">
        <v>3253.6</v>
      </c>
    </row>
    <row r="2463" spans="1:9">
      <c r="A2463" s="382" t="s">
        <v>1181</v>
      </c>
      <c r="B2463" s="383">
        <v>2016</v>
      </c>
      <c r="C2463" s="384" t="s">
        <v>1182</v>
      </c>
      <c r="D2463" s="384" t="s">
        <v>451</v>
      </c>
      <c r="E2463" s="384" t="s">
        <v>749</v>
      </c>
      <c r="F2463" s="384" t="s">
        <v>712</v>
      </c>
      <c r="G2463" s="263">
        <v>371.5</v>
      </c>
      <c r="H2463" s="263">
        <v>425.1</v>
      </c>
      <c r="I2463" s="263">
        <v>3320</v>
      </c>
    </row>
    <row r="2464" spans="1:9">
      <c r="A2464" s="382" t="s">
        <v>1181</v>
      </c>
      <c r="B2464" s="383">
        <v>2017</v>
      </c>
      <c r="C2464" s="384" t="s">
        <v>1182</v>
      </c>
      <c r="D2464" s="384" t="s">
        <v>451</v>
      </c>
      <c r="E2464" s="384" t="s">
        <v>749</v>
      </c>
      <c r="F2464" s="384" t="s">
        <v>712</v>
      </c>
      <c r="G2464" s="263">
        <v>457.3</v>
      </c>
      <c r="H2464" s="263">
        <v>448.8</v>
      </c>
      <c r="I2464" s="263">
        <v>3382.2</v>
      </c>
    </row>
    <row r="2465" spans="1:9">
      <c r="A2465" s="382" t="s">
        <v>1181</v>
      </c>
      <c r="B2465" s="383">
        <v>2018</v>
      </c>
      <c r="C2465" s="384" t="s">
        <v>1182</v>
      </c>
      <c r="D2465" s="384" t="s">
        <v>451</v>
      </c>
      <c r="E2465" s="384" t="s">
        <v>749</v>
      </c>
      <c r="F2465" s="384" t="s">
        <v>712</v>
      </c>
      <c r="G2465" s="263">
        <v>512.1</v>
      </c>
      <c r="H2465" s="263">
        <v>506.5</v>
      </c>
      <c r="I2465" s="263">
        <v>3534.5</v>
      </c>
    </row>
    <row r="2466" spans="1:9">
      <c r="A2466" s="382" t="s">
        <v>1183</v>
      </c>
      <c r="B2466" s="383">
        <v>2009</v>
      </c>
      <c r="C2466" s="384" t="s">
        <v>1184</v>
      </c>
      <c r="D2466" s="384" t="s">
        <v>524</v>
      </c>
      <c r="E2466" s="384" t="s">
        <v>717</v>
      </c>
      <c r="F2466" s="384" t="s">
        <v>712</v>
      </c>
      <c r="G2466" s="263">
        <v>2195</v>
      </c>
      <c r="H2466" s="263">
        <v>2195</v>
      </c>
      <c r="I2466" s="263">
        <v>48230</v>
      </c>
    </row>
    <row r="2467" spans="1:9">
      <c r="A2467" s="382" t="s">
        <v>1183</v>
      </c>
      <c r="B2467" s="383">
        <v>2010</v>
      </c>
      <c r="C2467" s="384" t="s">
        <v>1184</v>
      </c>
      <c r="D2467" s="384" t="s">
        <v>524</v>
      </c>
      <c r="E2467" s="384" t="s">
        <v>717</v>
      </c>
      <c r="F2467" s="384" t="s">
        <v>712</v>
      </c>
      <c r="G2467" s="263">
        <v>1783</v>
      </c>
      <c r="H2467" s="263">
        <v>1910.71</v>
      </c>
      <c r="I2467" s="263">
        <v>47220</v>
      </c>
    </row>
    <row r="2468" spans="1:9">
      <c r="A2468" s="382" t="s">
        <v>1183</v>
      </c>
      <c r="B2468" s="383">
        <v>2011</v>
      </c>
      <c r="C2468" s="384" t="s">
        <v>1184</v>
      </c>
      <c r="D2468" s="384" t="s">
        <v>524</v>
      </c>
      <c r="E2468" s="384" t="s">
        <v>717</v>
      </c>
      <c r="F2468" s="384" t="s">
        <v>712</v>
      </c>
      <c r="G2468" s="263">
        <v>2010</v>
      </c>
      <c r="H2468" s="263">
        <v>2055.5</v>
      </c>
      <c r="I2468" s="263">
        <v>48815</v>
      </c>
    </row>
    <row r="2469" spans="1:9">
      <c r="A2469" s="382" t="s">
        <v>1183</v>
      </c>
      <c r="B2469" s="383">
        <v>2012</v>
      </c>
      <c r="C2469" s="384" t="s">
        <v>1184</v>
      </c>
      <c r="D2469" s="384" t="s">
        <v>524</v>
      </c>
      <c r="E2469" s="384" t="s">
        <v>717</v>
      </c>
      <c r="F2469" s="384" t="s">
        <v>712</v>
      </c>
      <c r="G2469" s="263">
        <v>1839</v>
      </c>
      <c r="H2469" s="263">
        <v>2091.1999999999998</v>
      </c>
      <c r="I2469" s="263">
        <v>50208</v>
      </c>
    </row>
    <row r="2470" spans="1:9">
      <c r="A2470" s="382" t="s">
        <v>1183</v>
      </c>
      <c r="B2470" s="383">
        <v>2013</v>
      </c>
      <c r="C2470" s="384" t="s">
        <v>1184</v>
      </c>
      <c r="D2470" s="384" t="s">
        <v>524</v>
      </c>
      <c r="E2470" s="384" t="s">
        <v>717</v>
      </c>
      <c r="F2470" s="384" t="s">
        <v>712</v>
      </c>
      <c r="G2470" s="263">
        <v>1959</v>
      </c>
      <c r="H2470" s="263">
        <v>2029.85</v>
      </c>
      <c r="I2470" s="263">
        <v>50521</v>
      </c>
    </row>
    <row r="2471" spans="1:9">
      <c r="A2471" s="382" t="s">
        <v>1183</v>
      </c>
      <c r="B2471" s="383">
        <v>2014</v>
      </c>
      <c r="C2471" s="384" t="s">
        <v>1184</v>
      </c>
      <c r="D2471" s="384" t="s">
        <v>524</v>
      </c>
      <c r="E2471" s="384" t="s">
        <v>717</v>
      </c>
      <c r="F2471" s="384" t="s">
        <v>712</v>
      </c>
      <c r="G2471" s="263">
        <v>2286</v>
      </c>
      <c r="H2471" s="263">
        <v>2315.9</v>
      </c>
      <c r="I2471" s="263">
        <v>53417</v>
      </c>
    </row>
    <row r="2472" spans="1:9">
      <c r="A2472" s="382" t="s">
        <v>1183</v>
      </c>
      <c r="B2472" s="383">
        <v>2015</v>
      </c>
      <c r="C2472" s="384" t="s">
        <v>1184</v>
      </c>
      <c r="D2472" s="384" t="s">
        <v>524</v>
      </c>
      <c r="E2472" s="384" t="s">
        <v>717</v>
      </c>
      <c r="F2472" s="384" t="s">
        <v>712</v>
      </c>
      <c r="G2472" s="263">
        <v>2682</v>
      </c>
      <c r="H2472" s="263">
        <v>2716.45</v>
      </c>
      <c r="I2472" s="263">
        <v>56223</v>
      </c>
    </row>
    <row r="2473" spans="1:9">
      <c r="A2473" s="382" t="s">
        <v>1183</v>
      </c>
      <c r="B2473" s="383">
        <v>2016</v>
      </c>
      <c r="C2473" s="384" t="s">
        <v>1184</v>
      </c>
      <c r="D2473" s="384" t="s">
        <v>524</v>
      </c>
      <c r="E2473" s="384" t="s">
        <v>717</v>
      </c>
      <c r="F2473" s="384" t="s">
        <v>712</v>
      </c>
      <c r="G2473" s="263">
        <v>2534</v>
      </c>
      <c r="H2473" s="263">
        <v>3091.95</v>
      </c>
      <c r="I2473" s="263">
        <v>59074</v>
      </c>
    </row>
    <row r="2474" spans="1:9">
      <c r="A2474" s="382" t="s">
        <v>1183</v>
      </c>
      <c r="B2474" s="383">
        <v>2017</v>
      </c>
      <c r="C2474" s="384" t="s">
        <v>1184</v>
      </c>
      <c r="D2474" s="384" t="s">
        <v>524</v>
      </c>
      <c r="E2474" s="384" t="s">
        <v>717</v>
      </c>
      <c r="F2474" s="384" t="s">
        <v>712</v>
      </c>
      <c r="G2474" s="263">
        <v>3064</v>
      </c>
      <c r="H2474" s="263">
        <v>3156.95</v>
      </c>
      <c r="I2474" s="263">
        <v>65017</v>
      </c>
    </row>
    <row r="2475" spans="1:9">
      <c r="A2475" s="382" t="s">
        <v>1183</v>
      </c>
      <c r="B2475" s="383">
        <v>2018</v>
      </c>
      <c r="C2475" s="384" t="s">
        <v>1184</v>
      </c>
      <c r="D2475" s="384" t="s">
        <v>524</v>
      </c>
      <c r="E2475" s="384" t="s">
        <v>717</v>
      </c>
      <c r="F2475" s="384" t="s">
        <v>712</v>
      </c>
      <c r="G2475" s="263">
        <v>3447</v>
      </c>
      <c r="H2475" s="263">
        <v>3725.4679999999998</v>
      </c>
      <c r="I2475" s="263">
        <v>68619</v>
      </c>
    </row>
    <row r="2476" spans="1:9">
      <c r="A2476" s="382" t="s">
        <v>1183</v>
      </c>
      <c r="B2476" s="383">
        <v>2019</v>
      </c>
      <c r="C2476" s="384" t="s">
        <v>1184</v>
      </c>
      <c r="D2476" s="384" t="s">
        <v>524</v>
      </c>
      <c r="E2476" s="384" t="s">
        <v>717</v>
      </c>
      <c r="F2476" s="384" t="s">
        <v>712</v>
      </c>
      <c r="G2476" s="263">
        <v>2307</v>
      </c>
      <c r="H2476" s="263">
        <v>4653.3500000000004</v>
      </c>
      <c r="I2476" s="263">
        <v>71309</v>
      </c>
    </row>
    <row r="2477" spans="1:9">
      <c r="A2477" s="382" t="s">
        <v>1185</v>
      </c>
      <c r="B2477" s="383">
        <v>2009</v>
      </c>
      <c r="C2477" s="384" t="s">
        <v>1186</v>
      </c>
      <c r="D2477" s="384" t="s">
        <v>517</v>
      </c>
      <c r="E2477" s="384" t="s">
        <v>586</v>
      </c>
      <c r="F2477" s="384" t="s">
        <v>712</v>
      </c>
      <c r="G2477" s="263">
        <v>-302.14800000000002</v>
      </c>
      <c r="H2477" s="263">
        <v>-163.25319999999999</v>
      </c>
      <c r="I2477" s="263">
        <v>1115.9459999999999</v>
      </c>
    </row>
    <row r="2478" spans="1:9">
      <c r="A2478" s="382" t="s">
        <v>1185</v>
      </c>
      <c r="B2478" s="383">
        <v>2010</v>
      </c>
      <c r="C2478" s="384" t="s">
        <v>1186</v>
      </c>
      <c r="D2478" s="384" t="s">
        <v>517</v>
      </c>
      <c r="E2478" s="384" t="s">
        <v>586</v>
      </c>
      <c r="F2478" s="384" t="s">
        <v>712</v>
      </c>
      <c r="G2478" s="263">
        <v>346.66899999999998</v>
      </c>
      <c r="H2478" s="263">
        <v>361.17309999999998</v>
      </c>
      <c r="I2478" s="263">
        <v>2133.7759999999998</v>
      </c>
    </row>
    <row r="2479" spans="1:9">
      <c r="A2479" s="382" t="s">
        <v>1185</v>
      </c>
      <c r="B2479" s="383">
        <v>2011</v>
      </c>
      <c r="C2479" s="384" t="s">
        <v>1186</v>
      </c>
      <c r="D2479" s="384" t="s">
        <v>517</v>
      </c>
      <c r="E2479" s="384" t="s">
        <v>586</v>
      </c>
      <c r="F2479" s="384" t="s">
        <v>712</v>
      </c>
      <c r="G2479" s="263">
        <v>723.74800000000005</v>
      </c>
      <c r="H2479" s="263">
        <v>738.54070000000002</v>
      </c>
      <c r="I2479" s="263">
        <v>3237.6930000000002</v>
      </c>
    </row>
    <row r="2480" spans="1:9">
      <c r="A2480" s="382" t="s">
        <v>1185</v>
      </c>
      <c r="B2480" s="383">
        <v>2012</v>
      </c>
      <c r="C2480" s="384" t="s">
        <v>1186</v>
      </c>
      <c r="D2480" s="384" t="s">
        <v>517</v>
      </c>
      <c r="E2480" s="384" t="s">
        <v>586</v>
      </c>
      <c r="F2480" s="384" t="s">
        <v>712</v>
      </c>
      <c r="G2480" s="263">
        <v>168.72300000000001</v>
      </c>
      <c r="H2480" s="263">
        <v>218.29329999999999</v>
      </c>
      <c r="I2480" s="263">
        <v>2665.192</v>
      </c>
    </row>
    <row r="2481" spans="1:9">
      <c r="A2481" s="382" t="s">
        <v>1185</v>
      </c>
      <c r="B2481" s="383">
        <v>2013</v>
      </c>
      <c r="C2481" s="384" t="s">
        <v>1186</v>
      </c>
      <c r="D2481" s="384" t="s">
        <v>517</v>
      </c>
      <c r="E2481" s="384" t="s">
        <v>586</v>
      </c>
      <c r="F2481" s="384" t="s">
        <v>712</v>
      </c>
      <c r="G2481" s="263">
        <v>113.879</v>
      </c>
      <c r="H2481" s="263">
        <v>202.9316</v>
      </c>
      <c r="I2481" s="263">
        <v>3598.9160000000002</v>
      </c>
    </row>
    <row r="2482" spans="1:9">
      <c r="A2482" s="382" t="s">
        <v>1185</v>
      </c>
      <c r="B2482" s="383">
        <v>2014</v>
      </c>
      <c r="C2482" s="384" t="s">
        <v>1186</v>
      </c>
      <c r="D2482" s="384" t="s">
        <v>517</v>
      </c>
      <c r="E2482" s="384" t="s">
        <v>586</v>
      </c>
      <c r="F2482" s="384" t="s">
        <v>712</v>
      </c>
      <c r="G2482" s="263">
        <v>632.28899999999999</v>
      </c>
      <c r="H2482" s="263">
        <v>600.51769999999999</v>
      </c>
      <c r="I2482" s="263">
        <v>4607.3090000000002</v>
      </c>
    </row>
    <row r="2483" spans="1:9">
      <c r="A2483" s="382" t="s">
        <v>1185</v>
      </c>
      <c r="B2483" s="383">
        <v>2015</v>
      </c>
      <c r="C2483" s="384" t="s">
        <v>1186</v>
      </c>
      <c r="D2483" s="384" t="s">
        <v>517</v>
      </c>
      <c r="E2483" s="384" t="s">
        <v>586</v>
      </c>
      <c r="F2483" s="384" t="s">
        <v>712</v>
      </c>
      <c r="G2483" s="263">
        <v>655.577</v>
      </c>
      <c r="H2483" s="263">
        <v>740.58500000000004</v>
      </c>
      <c r="I2483" s="263">
        <v>5259.3119999999999</v>
      </c>
    </row>
    <row r="2484" spans="1:9">
      <c r="A2484" s="382" t="s">
        <v>1185</v>
      </c>
      <c r="B2484" s="383">
        <v>2016</v>
      </c>
      <c r="C2484" s="384" t="s">
        <v>1186</v>
      </c>
      <c r="D2484" s="384" t="s">
        <v>517</v>
      </c>
      <c r="E2484" s="384" t="s">
        <v>586</v>
      </c>
      <c r="F2484" s="384" t="s">
        <v>712</v>
      </c>
      <c r="G2484" s="263">
        <v>914.04899999999998</v>
      </c>
      <c r="H2484" s="263">
        <v>912.41840000000002</v>
      </c>
      <c r="I2484" s="263">
        <v>5885.893</v>
      </c>
    </row>
    <row r="2485" spans="1:9">
      <c r="A2485" s="382" t="s">
        <v>1185</v>
      </c>
      <c r="B2485" s="383">
        <v>2017</v>
      </c>
      <c r="C2485" s="384" t="s">
        <v>1186</v>
      </c>
      <c r="D2485" s="384" t="s">
        <v>517</v>
      </c>
      <c r="E2485" s="384" t="s">
        <v>586</v>
      </c>
      <c r="F2485" s="384" t="s">
        <v>712</v>
      </c>
      <c r="G2485" s="263">
        <v>1697.7629999999999</v>
      </c>
      <c r="H2485" s="263">
        <v>1659.2099000000001</v>
      </c>
      <c r="I2485" s="263">
        <v>8013.62</v>
      </c>
    </row>
    <row r="2486" spans="1:9">
      <c r="A2486" s="382" t="s">
        <v>1185</v>
      </c>
      <c r="B2486" s="383">
        <v>2018</v>
      </c>
      <c r="C2486" s="384" t="s">
        <v>1186</v>
      </c>
      <c r="D2486" s="384" t="s">
        <v>517</v>
      </c>
      <c r="E2486" s="384" t="s">
        <v>586</v>
      </c>
      <c r="F2486" s="384" t="s">
        <v>712</v>
      </c>
      <c r="G2486" s="263">
        <v>2380.681</v>
      </c>
      <c r="H2486" s="263">
        <v>2985.0118000000002</v>
      </c>
      <c r="I2486" s="263">
        <v>11076.998</v>
      </c>
    </row>
    <row r="2487" spans="1:9">
      <c r="A2487" s="382" t="s">
        <v>1185</v>
      </c>
      <c r="B2487" s="383">
        <v>2019</v>
      </c>
      <c r="C2487" s="384" t="s">
        <v>1186</v>
      </c>
      <c r="D2487" s="384" t="s">
        <v>517</v>
      </c>
      <c r="E2487" s="384" t="s">
        <v>586</v>
      </c>
      <c r="F2487" s="384" t="s">
        <v>712</v>
      </c>
      <c r="G2487" s="263">
        <v>2191.4299999999998</v>
      </c>
      <c r="H2487" s="263">
        <v>2221.2937000000002</v>
      </c>
      <c r="I2487" s="263">
        <v>9653.5589999999993</v>
      </c>
    </row>
    <row r="2488" spans="1:9">
      <c r="A2488" s="382" t="s">
        <v>1187</v>
      </c>
      <c r="B2488" s="383">
        <v>2009</v>
      </c>
      <c r="C2488" s="384" t="s">
        <v>1188</v>
      </c>
      <c r="D2488" s="384" t="s">
        <v>6</v>
      </c>
      <c r="E2488" s="384" t="s">
        <v>7</v>
      </c>
      <c r="F2488" s="384" t="s">
        <v>712</v>
      </c>
      <c r="G2488" s="263">
        <v>99</v>
      </c>
      <c r="H2488" s="263">
        <v>143</v>
      </c>
      <c r="I2488" s="263">
        <v>10350</v>
      </c>
    </row>
    <row r="2489" spans="1:9">
      <c r="A2489" s="382" t="s">
        <v>1187</v>
      </c>
      <c r="B2489" s="383">
        <v>2010</v>
      </c>
      <c r="C2489" s="384" t="s">
        <v>1188</v>
      </c>
      <c r="D2489" s="384" t="s">
        <v>6</v>
      </c>
      <c r="E2489" s="384" t="s">
        <v>7</v>
      </c>
      <c r="F2489" s="384" t="s">
        <v>712</v>
      </c>
      <c r="G2489" s="263">
        <v>459</v>
      </c>
      <c r="H2489" s="263">
        <v>550</v>
      </c>
      <c r="I2489" s="263">
        <v>12104</v>
      </c>
    </row>
    <row r="2490" spans="1:9">
      <c r="A2490" s="382" t="s">
        <v>1187</v>
      </c>
      <c r="B2490" s="383">
        <v>2011</v>
      </c>
      <c r="C2490" s="384" t="s">
        <v>1188</v>
      </c>
      <c r="D2490" s="384" t="s">
        <v>6</v>
      </c>
      <c r="E2490" s="384" t="s">
        <v>7</v>
      </c>
      <c r="F2490" s="384" t="s">
        <v>712</v>
      </c>
      <c r="G2490" s="263">
        <v>178</v>
      </c>
      <c r="H2490" s="263">
        <v>330</v>
      </c>
      <c r="I2490" s="263">
        <v>15658</v>
      </c>
    </row>
    <row r="2491" spans="1:9">
      <c r="A2491" s="382" t="s">
        <v>1187</v>
      </c>
      <c r="B2491" s="383">
        <v>2012</v>
      </c>
      <c r="C2491" s="384" t="s">
        <v>1188</v>
      </c>
      <c r="D2491" s="384" t="s">
        <v>6</v>
      </c>
      <c r="E2491" s="384" t="s">
        <v>7</v>
      </c>
      <c r="F2491" s="384" t="s">
        <v>712</v>
      </c>
      <c r="G2491" s="263">
        <v>421</v>
      </c>
      <c r="H2491" s="263">
        <v>417</v>
      </c>
      <c r="I2491" s="263">
        <v>17088</v>
      </c>
    </row>
    <row r="2492" spans="1:9">
      <c r="A2492" s="382" t="s">
        <v>1187</v>
      </c>
      <c r="B2492" s="383">
        <v>2013</v>
      </c>
      <c r="C2492" s="384" t="s">
        <v>1188</v>
      </c>
      <c r="D2492" s="384" t="s">
        <v>6</v>
      </c>
      <c r="E2492" s="384" t="s">
        <v>7</v>
      </c>
      <c r="F2492" s="384" t="s">
        <v>712</v>
      </c>
      <c r="G2492" s="263">
        <v>754</v>
      </c>
      <c r="H2492" s="263">
        <v>805</v>
      </c>
      <c r="I2492" s="263">
        <v>17699</v>
      </c>
    </row>
    <row r="2493" spans="1:9">
      <c r="A2493" s="382" t="s">
        <v>1187</v>
      </c>
      <c r="B2493" s="383">
        <v>2014</v>
      </c>
      <c r="C2493" s="384" t="s">
        <v>1188</v>
      </c>
      <c r="D2493" s="384" t="s">
        <v>6</v>
      </c>
      <c r="E2493" s="384" t="s">
        <v>7</v>
      </c>
      <c r="F2493" s="384" t="s">
        <v>712</v>
      </c>
      <c r="G2493" s="263">
        <v>1136</v>
      </c>
      <c r="H2493" s="263">
        <v>1397</v>
      </c>
      <c r="I2493" s="263">
        <v>18605</v>
      </c>
    </row>
    <row r="2494" spans="1:9">
      <c r="A2494" s="382" t="s">
        <v>1187</v>
      </c>
      <c r="B2494" s="383">
        <v>2015</v>
      </c>
      <c r="C2494" s="384" t="s">
        <v>1188</v>
      </c>
      <c r="D2494" s="384" t="s">
        <v>6</v>
      </c>
      <c r="E2494" s="384" t="s">
        <v>7</v>
      </c>
      <c r="F2494" s="384" t="s">
        <v>712</v>
      </c>
      <c r="G2494" s="263">
        <v>2181</v>
      </c>
      <c r="H2494" s="263">
        <v>2355</v>
      </c>
      <c r="I2494" s="263">
        <v>19820</v>
      </c>
    </row>
    <row r="2495" spans="1:9">
      <c r="A2495" s="382" t="s">
        <v>1187</v>
      </c>
      <c r="B2495" s="383">
        <v>2016</v>
      </c>
      <c r="C2495" s="384" t="s">
        <v>1188</v>
      </c>
      <c r="D2495" s="384" t="s">
        <v>6</v>
      </c>
      <c r="E2495" s="384" t="s">
        <v>7</v>
      </c>
      <c r="F2495" s="384" t="s">
        <v>712</v>
      </c>
      <c r="G2495" s="263">
        <v>2244</v>
      </c>
      <c r="H2495" s="263">
        <v>2370</v>
      </c>
      <c r="I2495" s="263">
        <v>20425</v>
      </c>
    </row>
    <row r="2496" spans="1:9">
      <c r="A2496" s="382" t="s">
        <v>1187</v>
      </c>
      <c r="B2496" s="383">
        <v>2017</v>
      </c>
      <c r="C2496" s="384" t="s">
        <v>1188</v>
      </c>
      <c r="D2496" s="384" t="s">
        <v>6</v>
      </c>
      <c r="E2496" s="384" t="s">
        <v>7</v>
      </c>
      <c r="F2496" s="384" t="s">
        <v>712</v>
      </c>
      <c r="G2496" s="263">
        <v>3357</v>
      </c>
      <c r="H2496" s="263">
        <v>3386</v>
      </c>
      <c r="I2496" s="263">
        <v>21146</v>
      </c>
    </row>
    <row r="2497" spans="1:9">
      <c r="A2497" s="382" t="s">
        <v>1187</v>
      </c>
      <c r="B2497" s="383">
        <v>2018</v>
      </c>
      <c r="C2497" s="384" t="s">
        <v>1188</v>
      </c>
      <c r="D2497" s="384" t="s">
        <v>6</v>
      </c>
      <c r="E2497" s="384" t="s">
        <v>7</v>
      </c>
      <c r="F2497" s="384" t="s">
        <v>712</v>
      </c>
      <c r="G2497" s="263">
        <v>2465</v>
      </c>
      <c r="H2497" s="263">
        <v>2435</v>
      </c>
      <c r="I2497" s="263">
        <v>21965</v>
      </c>
    </row>
    <row r="2498" spans="1:9">
      <c r="A2498" s="382" t="s">
        <v>1189</v>
      </c>
      <c r="B2498" s="383">
        <v>2009</v>
      </c>
      <c r="C2498" s="384" t="s">
        <v>1190</v>
      </c>
      <c r="D2498" s="384" t="s">
        <v>524</v>
      </c>
      <c r="E2498" s="384" t="s">
        <v>588</v>
      </c>
      <c r="F2498" s="384" t="s">
        <v>712</v>
      </c>
      <c r="G2498" s="263">
        <v>-540.04999999999995</v>
      </c>
      <c r="H2498" s="263">
        <v>-152.166</v>
      </c>
      <c r="I2498" s="263">
        <v>4563.1049999999996</v>
      </c>
    </row>
    <row r="2499" spans="1:9">
      <c r="A2499" s="382" t="s">
        <v>1189</v>
      </c>
      <c r="B2499" s="383">
        <v>2010</v>
      </c>
      <c r="C2499" s="384" t="s">
        <v>1190</v>
      </c>
      <c r="D2499" s="384" t="s">
        <v>524</v>
      </c>
      <c r="E2499" s="384" t="s">
        <v>588</v>
      </c>
      <c r="F2499" s="384" t="s">
        <v>712</v>
      </c>
      <c r="G2499" s="263">
        <v>407.46300000000002</v>
      </c>
      <c r="H2499" s="263">
        <v>763.53800000000001</v>
      </c>
      <c r="I2499" s="263">
        <v>6853.1819999999998</v>
      </c>
    </row>
    <row r="2500" spans="1:9">
      <c r="A2500" s="382" t="s">
        <v>1189</v>
      </c>
      <c r="B2500" s="383">
        <v>2011</v>
      </c>
      <c r="C2500" s="384" t="s">
        <v>1190</v>
      </c>
      <c r="D2500" s="384" t="s">
        <v>524</v>
      </c>
      <c r="E2500" s="384" t="s">
        <v>588</v>
      </c>
      <c r="F2500" s="384" t="s">
        <v>712</v>
      </c>
      <c r="G2500" s="263">
        <v>1269.508</v>
      </c>
      <c r="H2500" s="263">
        <v>1664.9110000000001</v>
      </c>
      <c r="I2500" s="263">
        <v>9410.7450000000008</v>
      </c>
    </row>
    <row r="2501" spans="1:9">
      <c r="A2501" s="382" t="s">
        <v>1189</v>
      </c>
      <c r="B2501" s="383">
        <v>2012</v>
      </c>
      <c r="C2501" s="384" t="s">
        <v>1190</v>
      </c>
      <c r="D2501" s="384" t="s">
        <v>524</v>
      </c>
      <c r="E2501" s="384" t="s">
        <v>588</v>
      </c>
      <c r="F2501" s="384" t="s">
        <v>712</v>
      </c>
      <c r="G2501" s="263">
        <v>1524.0930000000001</v>
      </c>
      <c r="H2501" s="263">
        <v>2105.5219999999999</v>
      </c>
      <c r="I2501" s="263">
        <v>11131.132</v>
      </c>
    </row>
    <row r="2502" spans="1:9">
      <c r="A2502" s="382" t="s">
        <v>1189</v>
      </c>
      <c r="B2502" s="383">
        <v>2013</v>
      </c>
      <c r="C2502" s="384" t="s">
        <v>1190</v>
      </c>
      <c r="D2502" s="384" t="s">
        <v>524</v>
      </c>
      <c r="E2502" s="384" t="s">
        <v>588</v>
      </c>
      <c r="F2502" s="384" t="s">
        <v>712</v>
      </c>
      <c r="G2502" s="263">
        <v>2305.9969999999998</v>
      </c>
      <c r="H2502" s="263">
        <v>3031.57</v>
      </c>
      <c r="I2502" s="263">
        <v>13769.885</v>
      </c>
    </row>
    <row r="2503" spans="1:9">
      <c r="A2503" s="382" t="s">
        <v>1189</v>
      </c>
      <c r="B2503" s="383">
        <v>2014</v>
      </c>
      <c r="C2503" s="384" t="s">
        <v>1190</v>
      </c>
      <c r="D2503" s="384" t="s">
        <v>524</v>
      </c>
      <c r="E2503" s="384" t="s">
        <v>588</v>
      </c>
      <c r="F2503" s="384" t="s">
        <v>712</v>
      </c>
      <c r="G2503" s="263">
        <v>2840.6289999999999</v>
      </c>
      <c r="H2503" s="263">
        <v>2879.7689999999998</v>
      </c>
      <c r="I2503" s="263">
        <v>14583.849</v>
      </c>
    </row>
    <row r="2504" spans="1:9">
      <c r="A2504" s="382" t="s">
        <v>1189</v>
      </c>
      <c r="B2504" s="383">
        <v>2015</v>
      </c>
      <c r="C2504" s="384" t="s">
        <v>1190</v>
      </c>
      <c r="D2504" s="384" t="s">
        <v>524</v>
      </c>
      <c r="E2504" s="384" t="s">
        <v>588</v>
      </c>
      <c r="F2504" s="384" t="s">
        <v>712</v>
      </c>
      <c r="G2504" s="263">
        <v>1966.2360000000001</v>
      </c>
      <c r="H2504" s="263">
        <v>2024.365</v>
      </c>
      <c r="I2504" s="263">
        <v>11688.460999999999</v>
      </c>
    </row>
    <row r="2505" spans="1:9">
      <c r="A2505" s="382" t="s">
        <v>1189</v>
      </c>
      <c r="B2505" s="383">
        <v>2016</v>
      </c>
      <c r="C2505" s="384" t="s">
        <v>1190</v>
      </c>
      <c r="D2505" s="384" t="s">
        <v>524</v>
      </c>
      <c r="E2505" s="384" t="s">
        <v>588</v>
      </c>
      <c r="F2505" s="384" t="s">
        <v>712</v>
      </c>
      <c r="G2505" s="263">
        <v>1670</v>
      </c>
      <c r="H2505" s="263">
        <v>1851.8</v>
      </c>
      <c r="I2505" s="263">
        <v>11410</v>
      </c>
    </row>
    <row r="2506" spans="1:9">
      <c r="A2506" s="382" t="s">
        <v>1189</v>
      </c>
      <c r="B2506" s="383">
        <v>2017</v>
      </c>
      <c r="C2506" s="384" t="s">
        <v>1190</v>
      </c>
      <c r="D2506" s="384" t="s">
        <v>524</v>
      </c>
      <c r="E2506" s="384" t="s">
        <v>588</v>
      </c>
      <c r="F2506" s="384" t="s">
        <v>712</v>
      </c>
      <c r="G2506" s="263">
        <v>2808</v>
      </c>
      <c r="H2506" s="263">
        <v>2314.5286000000001</v>
      </c>
      <c r="I2506" s="263">
        <v>12728</v>
      </c>
    </row>
    <row r="2507" spans="1:9">
      <c r="A2507" s="382" t="s">
        <v>1189</v>
      </c>
      <c r="B2507" s="383">
        <v>2018</v>
      </c>
      <c r="C2507" s="384" t="s">
        <v>1190</v>
      </c>
      <c r="D2507" s="384" t="s">
        <v>524</v>
      </c>
      <c r="E2507" s="384" t="s">
        <v>588</v>
      </c>
      <c r="F2507" s="384" t="s">
        <v>712</v>
      </c>
      <c r="G2507" s="263">
        <v>2413</v>
      </c>
      <c r="H2507" s="263">
        <v>2681.4562999999998</v>
      </c>
      <c r="I2507" s="263">
        <v>13729</v>
      </c>
    </row>
    <row r="2508" spans="1:9">
      <c r="A2508" s="382" t="s">
        <v>1191</v>
      </c>
      <c r="B2508" s="383">
        <v>2009</v>
      </c>
      <c r="C2508" s="384" t="s">
        <v>1192</v>
      </c>
      <c r="D2508" s="384" t="s">
        <v>736</v>
      </c>
      <c r="E2508" s="384" t="s">
        <v>737</v>
      </c>
      <c r="F2508" s="384" t="s">
        <v>712</v>
      </c>
      <c r="G2508" s="263"/>
      <c r="H2508" s="263"/>
      <c r="I2508" s="263"/>
    </row>
    <row r="2509" spans="1:9">
      <c r="A2509" s="382" t="s">
        <v>1191</v>
      </c>
      <c r="B2509" s="383">
        <v>2010</v>
      </c>
      <c r="C2509" s="384" t="s">
        <v>1192</v>
      </c>
      <c r="D2509" s="384" t="s">
        <v>736</v>
      </c>
      <c r="E2509" s="384" t="s">
        <v>737</v>
      </c>
      <c r="F2509" s="384" t="s">
        <v>712</v>
      </c>
      <c r="G2509" s="263"/>
      <c r="H2509" s="263"/>
      <c r="I2509" s="263"/>
    </row>
    <row r="2510" spans="1:9">
      <c r="A2510" s="382" t="s">
        <v>1191</v>
      </c>
      <c r="B2510" s="383">
        <v>2011</v>
      </c>
      <c r="C2510" s="384" t="s">
        <v>1192</v>
      </c>
      <c r="D2510" s="384" t="s">
        <v>736</v>
      </c>
      <c r="E2510" s="384" t="s">
        <v>737</v>
      </c>
      <c r="F2510" s="384" t="s">
        <v>712</v>
      </c>
      <c r="G2510" s="263"/>
      <c r="H2510" s="263"/>
      <c r="I2510" s="263"/>
    </row>
    <row r="2511" spans="1:9">
      <c r="A2511" s="382" t="s">
        <v>1191</v>
      </c>
      <c r="B2511" s="383">
        <v>2012</v>
      </c>
      <c r="C2511" s="384" t="s">
        <v>1192</v>
      </c>
      <c r="D2511" s="384" t="s">
        <v>736</v>
      </c>
      <c r="E2511" s="384" t="s">
        <v>737</v>
      </c>
      <c r="F2511" s="384" t="s">
        <v>712</v>
      </c>
      <c r="G2511" s="263"/>
      <c r="H2511" s="263"/>
      <c r="I2511" s="263"/>
    </row>
    <row r="2512" spans="1:9">
      <c r="A2512" s="382" t="s">
        <v>1191</v>
      </c>
      <c r="B2512" s="383">
        <v>2013</v>
      </c>
      <c r="C2512" s="384" t="s">
        <v>1192</v>
      </c>
      <c r="D2512" s="384" t="s">
        <v>736</v>
      </c>
      <c r="E2512" s="384" t="s">
        <v>737</v>
      </c>
      <c r="F2512" s="384" t="s">
        <v>712</v>
      </c>
      <c r="G2512" s="263">
        <v>298.3</v>
      </c>
      <c r="H2512" s="263">
        <v>305.06</v>
      </c>
      <c r="I2512" s="263">
        <v>2778.4</v>
      </c>
    </row>
    <row r="2513" spans="1:9">
      <c r="A2513" s="382" t="s">
        <v>1191</v>
      </c>
      <c r="B2513" s="383">
        <v>2014</v>
      </c>
      <c r="C2513" s="384" t="s">
        <v>1192</v>
      </c>
      <c r="D2513" s="384" t="s">
        <v>736</v>
      </c>
      <c r="E2513" s="384" t="s">
        <v>737</v>
      </c>
      <c r="F2513" s="384" t="s">
        <v>712</v>
      </c>
      <c r="G2513" s="263">
        <v>260.89999999999998</v>
      </c>
      <c r="H2513" s="263">
        <v>273.77</v>
      </c>
      <c r="I2513" s="263">
        <v>2815.2</v>
      </c>
    </row>
    <row r="2514" spans="1:9">
      <c r="A2514" s="382" t="s">
        <v>1191</v>
      </c>
      <c r="B2514" s="383">
        <v>2015</v>
      </c>
      <c r="C2514" s="384" t="s">
        <v>1192</v>
      </c>
      <c r="D2514" s="384" t="s">
        <v>736</v>
      </c>
      <c r="E2514" s="384" t="s">
        <v>737</v>
      </c>
      <c r="F2514" s="384" t="s">
        <v>712</v>
      </c>
      <c r="G2514" s="263">
        <v>268.3</v>
      </c>
      <c r="H2514" s="263">
        <v>268.755</v>
      </c>
      <c r="I2514" s="263">
        <v>2925</v>
      </c>
    </row>
    <row r="2515" spans="1:9">
      <c r="A2515" s="382" t="s">
        <v>1191</v>
      </c>
      <c r="B2515" s="383">
        <v>2016</v>
      </c>
      <c r="C2515" s="384" t="s">
        <v>1192</v>
      </c>
      <c r="D2515" s="384" t="s">
        <v>736</v>
      </c>
      <c r="E2515" s="384" t="s">
        <v>737</v>
      </c>
      <c r="F2515" s="384" t="s">
        <v>712</v>
      </c>
      <c r="G2515" s="263">
        <v>285.3</v>
      </c>
      <c r="H2515" s="263">
        <v>326.95999999999998</v>
      </c>
      <c r="I2515" s="263">
        <v>2993.8</v>
      </c>
    </row>
    <row r="2516" spans="1:9">
      <c r="A2516" s="382" t="s">
        <v>1191</v>
      </c>
      <c r="B2516" s="383">
        <v>2017</v>
      </c>
      <c r="C2516" s="384" t="s">
        <v>1192</v>
      </c>
      <c r="D2516" s="384" t="s">
        <v>736</v>
      </c>
      <c r="E2516" s="384" t="s">
        <v>737</v>
      </c>
      <c r="F2516" s="384" t="s">
        <v>712</v>
      </c>
      <c r="G2516" s="263">
        <v>326.89999999999998</v>
      </c>
      <c r="H2516" s="263">
        <v>341.6</v>
      </c>
      <c r="I2516" s="263">
        <v>3168</v>
      </c>
    </row>
    <row r="2517" spans="1:9">
      <c r="A2517" s="382" t="s">
        <v>1191</v>
      </c>
      <c r="B2517" s="383">
        <v>2018</v>
      </c>
      <c r="C2517" s="384" t="s">
        <v>1192</v>
      </c>
      <c r="D2517" s="384" t="s">
        <v>736</v>
      </c>
      <c r="E2517" s="384" t="s">
        <v>737</v>
      </c>
      <c r="F2517" s="384" t="s">
        <v>712</v>
      </c>
      <c r="G2517" s="263">
        <v>416.8</v>
      </c>
      <c r="H2517" s="263">
        <v>394.1</v>
      </c>
      <c r="I2517" s="263">
        <v>3423.7</v>
      </c>
    </row>
    <row r="2518" spans="1:9">
      <c r="A2518" s="382" t="s">
        <v>1191</v>
      </c>
      <c r="B2518" s="383">
        <v>2019</v>
      </c>
      <c r="C2518" s="384" t="s">
        <v>1192</v>
      </c>
      <c r="D2518" s="384" t="s">
        <v>736</v>
      </c>
      <c r="E2518" s="384" t="s">
        <v>737</v>
      </c>
      <c r="F2518" s="384" t="s">
        <v>712</v>
      </c>
      <c r="G2518" s="263">
        <v>467.8</v>
      </c>
      <c r="H2518" s="263">
        <v>465.4</v>
      </c>
      <c r="I2518" s="263">
        <v>3756.5</v>
      </c>
    </row>
    <row r="2519" spans="1:9">
      <c r="A2519" s="382" t="s">
        <v>1193</v>
      </c>
      <c r="B2519" s="383">
        <v>2009</v>
      </c>
      <c r="C2519" s="384" t="s">
        <v>1194</v>
      </c>
      <c r="D2519" s="384" t="s">
        <v>758</v>
      </c>
      <c r="E2519" s="384" t="s">
        <v>759</v>
      </c>
      <c r="F2519" s="384" t="s">
        <v>712</v>
      </c>
      <c r="G2519" s="263">
        <v>-2865</v>
      </c>
      <c r="H2519" s="263">
        <v>-1078.5</v>
      </c>
      <c r="I2519" s="263">
        <v>30828</v>
      </c>
    </row>
    <row r="2520" spans="1:9">
      <c r="A2520" s="382" t="s">
        <v>1193</v>
      </c>
      <c r="B2520" s="383">
        <v>2010</v>
      </c>
      <c r="C2520" s="384" t="s">
        <v>1194</v>
      </c>
      <c r="D2520" s="384" t="s">
        <v>758</v>
      </c>
      <c r="E2520" s="384" t="s">
        <v>759</v>
      </c>
      <c r="F2520" s="384" t="s">
        <v>712</v>
      </c>
      <c r="G2520" s="263">
        <v>10151</v>
      </c>
      <c r="H2520" s="263">
        <v>5232.8500000000004</v>
      </c>
      <c r="I2520" s="263">
        <v>41151</v>
      </c>
    </row>
    <row r="2521" spans="1:9">
      <c r="A2521" s="382" t="s">
        <v>1193</v>
      </c>
      <c r="B2521" s="383">
        <v>2011</v>
      </c>
      <c r="C2521" s="384" t="s">
        <v>1194</v>
      </c>
      <c r="D2521" s="384" t="s">
        <v>758</v>
      </c>
      <c r="E2521" s="384" t="s">
        <v>759</v>
      </c>
      <c r="F2521" s="384" t="s">
        <v>712</v>
      </c>
      <c r="G2521" s="263">
        <v>2133</v>
      </c>
      <c r="H2521" s="263">
        <v>2892.65</v>
      </c>
      <c r="I2521" s="263">
        <v>48183</v>
      </c>
    </row>
    <row r="2522" spans="1:9">
      <c r="A2522" s="382" t="s">
        <v>1193</v>
      </c>
      <c r="B2522" s="383">
        <v>2012</v>
      </c>
      <c r="C2522" s="384" t="s">
        <v>1194</v>
      </c>
      <c r="D2522" s="384" t="s">
        <v>758</v>
      </c>
      <c r="E2522" s="384" t="s">
        <v>759</v>
      </c>
      <c r="F2522" s="384" t="s">
        <v>712</v>
      </c>
      <c r="G2522" s="263">
        <v>2848</v>
      </c>
      <c r="H2522" s="263">
        <v>3054</v>
      </c>
      <c r="I2522" s="263">
        <v>45352</v>
      </c>
    </row>
    <row r="2523" spans="1:9">
      <c r="A2523" s="382" t="s">
        <v>1193</v>
      </c>
      <c r="B2523" s="383">
        <v>2013</v>
      </c>
      <c r="C2523" s="384" t="s">
        <v>1194</v>
      </c>
      <c r="D2523" s="384" t="s">
        <v>758</v>
      </c>
      <c r="E2523" s="384" t="s">
        <v>759</v>
      </c>
      <c r="F2523" s="384" t="s">
        <v>712</v>
      </c>
      <c r="G2523" s="263">
        <v>3857</v>
      </c>
      <c r="H2523" s="263">
        <v>3865.3</v>
      </c>
      <c r="I2523" s="263">
        <v>44062</v>
      </c>
    </row>
    <row r="2524" spans="1:9">
      <c r="A2524" s="382" t="s">
        <v>1193</v>
      </c>
      <c r="B2524" s="383">
        <v>2014</v>
      </c>
      <c r="C2524" s="384" t="s">
        <v>1194</v>
      </c>
      <c r="D2524" s="384" t="s">
        <v>758</v>
      </c>
      <c r="E2524" s="384" t="s">
        <v>759</v>
      </c>
      <c r="F2524" s="384" t="s">
        <v>712</v>
      </c>
      <c r="G2524" s="263">
        <v>4162</v>
      </c>
      <c r="H2524" s="263">
        <v>4597</v>
      </c>
      <c r="I2524" s="263">
        <v>45608</v>
      </c>
    </row>
    <row r="2525" spans="1:9">
      <c r="A2525" s="382" t="s">
        <v>1193</v>
      </c>
      <c r="B2525" s="383">
        <v>2015</v>
      </c>
      <c r="C2525" s="384" t="s">
        <v>1194</v>
      </c>
      <c r="D2525" s="384" t="s">
        <v>758</v>
      </c>
      <c r="E2525" s="384" t="s">
        <v>759</v>
      </c>
      <c r="F2525" s="384" t="s">
        <v>712</v>
      </c>
      <c r="G2525" s="263">
        <v>4468</v>
      </c>
      <c r="H2525" s="263">
        <v>4473</v>
      </c>
      <c r="I2525" s="263">
        <v>32735</v>
      </c>
    </row>
    <row r="2526" spans="1:9">
      <c r="A2526" s="382" t="s">
        <v>1193</v>
      </c>
      <c r="B2526" s="383">
        <v>2016</v>
      </c>
      <c r="C2526" s="384" t="s">
        <v>1194</v>
      </c>
      <c r="D2526" s="384" t="s">
        <v>758</v>
      </c>
      <c r="E2526" s="384" t="s">
        <v>759</v>
      </c>
      <c r="F2526" s="384" t="s">
        <v>712</v>
      </c>
      <c r="G2526" s="263">
        <v>3832</v>
      </c>
      <c r="H2526" s="263">
        <v>3821.85</v>
      </c>
      <c r="I2526" s="263">
        <v>29183</v>
      </c>
    </row>
    <row r="2527" spans="1:9">
      <c r="A2527" s="382" t="s">
        <v>1193</v>
      </c>
      <c r="B2527" s="383">
        <v>2017</v>
      </c>
      <c r="C2527" s="384" t="s">
        <v>1194</v>
      </c>
      <c r="D2527" s="384" t="s">
        <v>758</v>
      </c>
      <c r="E2527" s="384" t="s">
        <v>759</v>
      </c>
      <c r="F2527" s="384" t="s">
        <v>712</v>
      </c>
      <c r="G2527" s="263">
        <v>4874</v>
      </c>
      <c r="H2527" s="263">
        <v>4076</v>
      </c>
      <c r="I2527" s="263">
        <v>34484</v>
      </c>
    </row>
    <row r="2528" spans="1:9">
      <c r="A2528" s="382" t="s">
        <v>1193</v>
      </c>
      <c r="B2528" s="383">
        <v>2018</v>
      </c>
      <c r="C2528" s="384" t="s">
        <v>1194</v>
      </c>
      <c r="D2528" s="384" t="s">
        <v>758</v>
      </c>
      <c r="E2528" s="384" t="s">
        <v>759</v>
      </c>
      <c r="F2528" s="384" t="s">
        <v>712</v>
      </c>
      <c r="G2528" s="263">
        <v>4696</v>
      </c>
      <c r="H2528" s="263">
        <v>4415.67</v>
      </c>
      <c r="I2528" s="263">
        <v>39004</v>
      </c>
    </row>
    <row r="2529" spans="1:9">
      <c r="A2529" s="382" t="s">
        <v>1195</v>
      </c>
      <c r="B2529" s="383">
        <v>2009</v>
      </c>
      <c r="C2529" s="384" t="s">
        <v>1196</v>
      </c>
      <c r="D2529" s="384" t="s">
        <v>524</v>
      </c>
      <c r="E2529" s="384" t="s">
        <v>932</v>
      </c>
      <c r="F2529" s="384" t="s">
        <v>712</v>
      </c>
      <c r="G2529" s="263">
        <v>-4803</v>
      </c>
      <c r="H2529" s="263">
        <v>525.4</v>
      </c>
      <c r="I2529" s="263">
        <v>24892</v>
      </c>
    </row>
    <row r="2530" spans="1:9">
      <c r="A2530" s="382" t="s">
        <v>1195</v>
      </c>
      <c r="B2530" s="383">
        <v>2010</v>
      </c>
      <c r="C2530" s="384" t="s">
        <v>1196</v>
      </c>
      <c r="D2530" s="384" t="s">
        <v>524</v>
      </c>
      <c r="E2530" s="384" t="s">
        <v>932</v>
      </c>
      <c r="F2530" s="384" t="s">
        <v>712</v>
      </c>
      <c r="G2530" s="263">
        <v>329</v>
      </c>
      <c r="H2530" s="263">
        <v>555</v>
      </c>
      <c r="I2530" s="263">
        <v>23489</v>
      </c>
    </row>
    <row r="2531" spans="1:9">
      <c r="A2531" s="382" t="s">
        <v>1195</v>
      </c>
      <c r="B2531" s="383">
        <v>2011</v>
      </c>
      <c r="C2531" s="384" t="s">
        <v>1196</v>
      </c>
      <c r="D2531" s="384" t="s">
        <v>524</v>
      </c>
      <c r="E2531" s="384" t="s">
        <v>932</v>
      </c>
      <c r="F2531" s="384" t="s">
        <v>712</v>
      </c>
      <c r="G2531" s="263">
        <v>847</v>
      </c>
      <c r="H2531" s="263">
        <v>903.55</v>
      </c>
      <c r="I2531" s="263">
        <v>25003</v>
      </c>
    </row>
    <row r="2532" spans="1:9">
      <c r="A2532" s="382" t="s">
        <v>1195</v>
      </c>
      <c r="B2532" s="383">
        <v>2012</v>
      </c>
      <c r="C2532" s="384" t="s">
        <v>1196</v>
      </c>
      <c r="D2532" s="384" t="s">
        <v>524</v>
      </c>
      <c r="E2532" s="384" t="s">
        <v>932</v>
      </c>
      <c r="F2532" s="384" t="s">
        <v>712</v>
      </c>
      <c r="G2532" s="263">
        <v>1256</v>
      </c>
      <c r="H2532" s="263">
        <v>1244.55</v>
      </c>
      <c r="I2532" s="263">
        <v>26405</v>
      </c>
    </row>
    <row r="2533" spans="1:9">
      <c r="A2533" s="382" t="s">
        <v>1195</v>
      </c>
      <c r="B2533" s="383">
        <v>2013</v>
      </c>
      <c r="C2533" s="384" t="s">
        <v>1196</v>
      </c>
      <c r="D2533" s="384" t="s">
        <v>524</v>
      </c>
      <c r="E2533" s="384" t="s">
        <v>932</v>
      </c>
      <c r="F2533" s="384" t="s">
        <v>712</v>
      </c>
      <c r="G2533" s="263">
        <v>1335</v>
      </c>
      <c r="H2533" s="263">
        <v>1425.65</v>
      </c>
      <c r="I2533" s="263">
        <v>27686</v>
      </c>
    </row>
    <row r="2534" spans="1:9">
      <c r="A2534" s="382" t="s">
        <v>1195</v>
      </c>
      <c r="B2534" s="383">
        <v>2014</v>
      </c>
      <c r="C2534" s="384" t="s">
        <v>1196</v>
      </c>
      <c r="D2534" s="384" t="s">
        <v>524</v>
      </c>
      <c r="E2534" s="384" t="s">
        <v>932</v>
      </c>
      <c r="F2534" s="384" t="s">
        <v>712</v>
      </c>
      <c r="G2534" s="263">
        <v>1486</v>
      </c>
      <c r="H2534" s="263">
        <v>1530.2</v>
      </c>
      <c r="I2534" s="263">
        <v>27931</v>
      </c>
    </row>
    <row r="2535" spans="1:9">
      <c r="A2535" s="382" t="s">
        <v>1195</v>
      </c>
      <c r="B2535" s="383">
        <v>2015</v>
      </c>
      <c r="C2535" s="384" t="s">
        <v>1196</v>
      </c>
      <c r="D2535" s="384" t="s">
        <v>524</v>
      </c>
      <c r="E2535" s="384" t="s">
        <v>932</v>
      </c>
      <c r="F2535" s="384" t="s">
        <v>712</v>
      </c>
      <c r="G2535" s="263">
        <v>1526</v>
      </c>
      <c r="H2535" s="263">
        <v>1593.6</v>
      </c>
      <c r="I2535" s="263">
        <v>28105</v>
      </c>
    </row>
    <row r="2536" spans="1:9">
      <c r="A2536" s="382" t="s">
        <v>1195</v>
      </c>
      <c r="B2536" s="383">
        <v>2016</v>
      </c>
      <c r="C2536" s="384" t="s">
        <v>1196</v>
      </c>
      <c r="D2536" s="384" t="s">
        <v>524</v>
      </c>
      <c r="E2536" s="384" t="s">
        <v>932</v>
      </c>
      <c r="F2536" s="384" t="s">
        <v>712</v>
      </c>
      <c r="G2536" s="263">
        <v>1072</v>
      </c>
      <c r="H2536" s="263">
        <v>1121.4000000000001</v>
      </c>
      <c r="I2536" s="263">
        <v>27079</v>
      </c>
    </row>
    <row r="2537" spans="1:9">
      <c r="A2537" s="382" t="s">
        <v>1195</v>
      </c>
      <c r="B2537" s="383">
        <v>2017</v>
      </c>
      <c r="C2537" s="384" t="s">
        <v>1196</v>
      </c>
      <c r="D2537" s="384" t="s">
        <v>524</v>
      </c>
      <c r="E2537" s="384" t="s">
        <v>932</v>
      </c>
      <c r="F2537" s="384" t="s">
        <v>712</v>
      </c>
      <c r="G2537" s="263">
        <v>619</v>
      </c>
      <c r="H2537" s="263">
        <v>853.5</v>
      </c>
      <c r="I2537" s="263">
        <v>25778</v>
      </c>
    </row>
    <row r="2538" spans="1:9">
      <c r="A2538" s="382" t="s">
        <v>1195</v>
      </c>
      <c r="B2538" s="383">
        <v>2018</v>
      </c>
      <c r="C2538" s="384" t="s">
        <v>1196</v>
      </c>
      <c r="D2538" s="384" t="s">
        <v>524</v>
      </c>
      <c r="E2538" s="384" t="s">
        <v>932</v>
      </c>
      <c r="F2538" s="384" t="s">
        <v>712</v>
      </c>
      <c r="G2538" s="263">
        <v>1566</v>
      </c>
      <c r="H2538" s="263">
        <v>618</v>
      </c>
      <c r="I2538" s="263">
        <v>25641</v>
      </c>
    </row>
    <row r="2539" spans="1:9">
      <c r="A2539" s="382" t="s">
        <v>1195</v>
      </c>
      <c r="B2539" s="383">
        <v>2019</v>
      </c>
      <c r="C2539" s="384" t="s">
        <v>1196</v>
      </c>
      <c r="D2539" s="384" t="s">
        <v>524</v>
      </c>
      <c r="E2539" s="384" t="s">
        <v>932</v>
      </c>
      <c r="F2539" s="384" t="s">
        <v>712</v>
      </c>
      <c r="G2539" s="263">
        <v>1108</v>
      </c>
      <c r="H2539" s="263">
        <v>1014</v>
      </c>
      <c r="I2539" s="263">
        <v>25739</v>
      </c>
    </row>
    <row r="2540" spans="1:9">
      <c r="A2540" s="382" t="s">
        <v>1197</v>
      </c>
      <c r="B2540" s="383">
        <v>2009</v>
      </c>
      <c r="C2540" s="384" t="s">
        <v>1198</v>
      </c>
      <c r="D2540" s="384" t="s">
        <v>517</v>
      </c>
      <c r="E2540" s="384" t="s">
        <v>580</v>
      </c>
      <c r="F2540" s="384" t="s">
        <v>712</v>
      </c>
      <c r="G2540" s="263">
        <v>1463</v>
      </c>
      <c r="H2540" s="263">
        <v>1559.4549</v>
      </c>
      <c r="I2540" s="263">
        <v>5099</v>
      </c>
    </row>
    <row r="2541" spans="1:9">
      <c r="A2541" s="382" t="s">
        <v>1197</v>
      </c>
      <c r="B2541" s="383">
        <v>2010</v>
      </c>
      <c r="C2541" s="384" t="s">
        <v>1198</v>
      </c>
      <c r="D2541" s="384" t="s">
        <v>517</v>
      </c>
      <c r="E2541" s="384" t="s">
        <v>580</v>
      </c>
      <c r="F2541" s="384" t="s">
        <v>712</v>
      </c>
      <c r="G2541" s="263">
        <v>1846</v>
      </c>
      <c r="H2541" s="263">
        <v>1873.3</v>
      </c>
      <c r="I2541" s="263">
        <v>5539</v>
      </c>
    </row>
    <row r="2542" spans="1:9">
      <c r="A2542" s="382" t="s">
        <v>1197</v>
      </c>
      <c r="B2542" s="383">
        <v>2011</v>
      </c>
      <c r="C2542" s="384" t="s">
        <v>1198</v>
      </c>
      <c r="D2542" s="384" t="s">
        <v>517</v>
      </c>
      <c r="E2542" s="384" t="s">
        <v>580</v>
      </c>
      <c r="F2542" s="384" t="s">
        <v>712</v>
      </c>
      <c r="G2542" s="263">
        <v>1906</v>
      </c>
      <c r="H2542" s="263">
        <v>2395.8000000000002</v>
      </c>
      <c r="I2542" s="263">
        <v>6714</v>
      </c>
    </row>
    <row r="2543" spans="1:9">
      <c r="A2543" s="382" t="s">
        <v>1197</v>
      </c>
      <c r="B2543" s="383">
        <v>2012</v>
      </c>
      <c r="C2543" s="384" t="s">
        <v>1198</v>
      </c>
      <c r="D2543" s="384" t="s">
        <v>517</v>
      </c>
      <c r="E2543" s="384" t="s">
        <v>580</v>
      </c>
      <c r="F2543" s="384" t="s">
        <v>712</v>
      </c>
      <c r="G2543" s="263">
        <v>2759</v>
      </c>
      <c r="H2543" s="263">
        <v>2771.35</v>
      </c>
      <c r="I2543" s="263">
        <v>7391</v>
      </c>
    </row>
    <row r="2544" spans="1:9">
      <c r="A2544" s="382" t="s">
        <v>1197</v>
      </c>
      <c r="B2544" s="383">
        <v>2013</v>
      </c>
      <c r="C2544" s="384" t="s">
        <v>1198</v>
      </c>
      <c r="D2544" s="384" t="s">
        <v>517</v>
      </c>
      <c r="E2544" s="384" t="s">
        <v>580</v>
      </c>
      <c r="F2544" s="384" t="s">
        <v>712</v>
      </c>
      <c r="G2544" s="263">
        <v>3116</v>
      </c>
      <c r="H2544" s="263">
        <v>3173.75</v>
      </c>
      <c r="I2544" s="263">
        <v>8312</v>
      </c>
    </row>
    <row r="2545" spans="1:9">
      <c r="A2545" s="382" t="s">
        <v>1197</v>
      </c>
      <c r="B2545" s="383">
        <v>2014</v>
      </c>
      <c r="C2545" s="384" t="s">
        <v>1198</v>
      </c>
      <c r="D2545" s="384" t="s">
        <v>517</v>
      </c>
      <c r="E2545" s="384" t="s">
        <v>580</v>
      </c>
      <c r="F2545" s="384" t="s">
        <v>712</v>
      </c>
      <c r="G2545" s="263">
        <v>3617</v>
      </c>
      <c r="H2545" s="263">
        <v>3720.31</v>
      </c>
      <c r="I2545" s="263">
        <v>9441</v>
      </c>
    </row>
    <row r="2546" spans="1:9">
      <c r="A2546" s="382" t="s">
        <v>1197</v>
      </c>
      <c r="B2546" s="383">
        <v>2015</v>
      </c>
      <c r="C2546" s="384" t="s">
        <v>1198</v>
      </c>
      <c r="D2546" s="384" t="s">
        <v>517</v>
      </c>
      <c r="E2546" s="384" t="s">
        <v>580</v>
      </c>
      <c r="F2546" s="384" t="s">
        <v>712</v>
      </c>
      <c r="G2546" s="263">
        <v>3808</v>
      </c>
      <c r="H2546" s="263">
        <v>3902</v>
      </c>
      <c r="I2546" s="263">
        <v>9667</v>
      </c>
    </row>
    <row r="2547" spans="1:9">
      <c r="A2547" s="382" t="s">
        <v>1197</v>
      </c>
      <c r="B2547" s="383">
        <v>2016</v>
      </c>
      <c r="C2547" s="384" t="s">
        <v>1198</v>
      </c>
      <c r="D2547" s="384" t="s">
        <v>517</v>
      </c>
      <c r="E2547" s="384" t="s">
        <v>580</v>
      </c>
      <c r="F2547" s="384" t="s">
        <v>712</v>
      </c>
      <c r="G2547" s="263">
        <v>4059</v>
      </c>
      <c r="H2547" s="263">
        <v>4144</v>
      </c>
      <c r="I2547" s="263">
        <v>10776</v>
      </c>
    </row>
    <row r="2548" spans="1:9">
      <c r="A2548" s="382" t="s">
        <v>1197</v>
      </c>
      <c r="B2548" s="383">
        <v>2017</v>
      </c>
      <c r="C2548" s="384" t="s">
        <v>1198</v>
      </c>
      <c r="D2548" s="384" t="s">
        <v>517</v>
      </c>
      <c r="E2548" s="384" t="s">
        <v>580</v>
      </c>
      <c r="F2548" s="384" t="s">
        <v>712</v>
      </c>
      <c r="G2548" s="263">
        <v>3915</v>
      </c>
      <c r="H2548" s="263">
        <v>4906</v>
      </c>
      <c r="I2548" s="263">
        <v>12497</v>
      </c>
    </row>
    <row r="2549" spans="1:9">
      <c r="A2549" s="382" t="s">
        <v>1197</v>
      </c>
      <c r="B2549" s="383">
        <v>2018</v>
      </c>
      <c r="C2549" s="384" t="s">
        <v>1198</v>
      </c>
      <c r="D2549" s="384" t="s">
        <v>517</v>
      </c>
      <c r="E2549" s="384" t="s">
        <v>580</v>
      </c>
      <c r="F2549" s="384" t="s">
        <v>712</v>
      </c>
      <c r="G2549" s="263">
        <v>5859</v>
      </c>
      <c r="H2549" s="263">
        <v>6792</v>
      </c>
      <c r="I2549" s="263">
        <v>14950</v>
      </c>
    </row>
    <row r="2550" spans="1:9">
      <c r="A2550" s="382" t="s">
        <v>1199</v>
      </c>
      <c r="B2550" s="383">
        <v>2009</v>
      </c>
      <c r="C2550" s="384" t="s">
        <v>1200</v>
      </c>
      <c r="D2550" s="384" t="s">
        <v>524</v>
      </c>
      <c r="E2550" s="384" t="s">
        <v>588</v>
      </c>
      <c r="F2550" s="384" t="s">
        <v>712</v>
      </c>
      <c r="G2550" s="263">
        <v>-346</v>
      </c>
      <c r="H2550" s="263">
        <v>273.64999999999998</v>
      </c>
      <c r="I2550" s="263">
        <v>10908</v>
      </c>
    </row>
    <row r="2551" spans="1:9">
      <c r="A2551" s="382" t="s">
        <v>1199</v>
      </c>
      <c r="B2551" s="383">
        <v>2010</v>
      </c>
      <c r="C2551" s="384" t="s">
        <v>1200</v>
      </c>
      <c r="D2551" s="384" t="s">
        <v>524</v>
      </c>
      <c r="E2551" s="384" t="s">
        <v>588</v>
      </c>
      <c r="F2551" s="384" t="s">
        <v>712</v>
      </c>
      <c r="G2551" s="263">
        <v>458</v>
      </c>
      <c r="H2551" s="263">
        <v>273.64999999999998</v>
      </c>
      <c r="I2551" s="263">
        <v>11691</v>
      </c>
    </row>
    <row r="2552" spans="1:9">
      <c r="A2552" s="382" t="s">
        <v>1199</v>
      </c>
      <c r="B2552" s="383">
        <v>2011</v>
      </c>
      <c r="C2552" s="384" t="s">
        <v>1200</v>
      </c>
      <c r="D2552" s="384" t="s">
        <v>524</v>
      </c>
      <c r="E2552" s="384" t="s">
        <v>588</v>
      </c>
      <c r="F2552" s="384" t="s">
        <v>712</v>
      </c>
      <c r="G2552" s="263">
        <v>198</v>
      </c>
      <c r="H2552" s="263">
        <v>595.20000000000005</v>
      </c>
      <c r="I2552" s="263">
        <v>12317</v>
      </c>
    </row>
    <row r="2553" spans="1:9">
      <c r="A2553" s="382" t="s">
        <v>1199</v>
      </c>
      <c r="B2553" s="383">
        <v>2012</v>
      </c>
      <c r="C2553" s="384" t="s">
        <v>1200</v>
      </c>
      <c r="D2553" s="384" t="s">
        <v>524</v>
      </c>
      <c r="E2553" s="384" t="s">
        <v>588</v>
      </c>
      <c r="F2553" s="384" t="s">
        <v>712</v>
      </c>
      <c r="G2553" s="263">
        <v>571</v>
      </c>
      <c r="H2553" s="263">
        <v>823</v>
      </c>
      <c r="I2553" s="263">
        <v>11814</v>
      </c>
    </row>
    <row r="2554" spans="1:9">
      <c r="A2554" s="382" t="s">
        <v>1199</v>
      </c>
      <c r="B2554" s="383">
        <v>2013</v>
      </c>
      <c r="C2554" s="384" t="s">
        <v>1200</v>
      </c>
      <c r="D2554" s="384" t="s">
        <v>524</v>
      </c>
      <c r="E2554" s="384" t="s">
        <v>588</v>
      </c>
      <c r="F2554" s="384" t="s">
        <v>712</v>
      </c>
      <c r="G2554" s="263">
        <v>626</v>
      </c>
      <c r="H2554" s="263">
        <v>892.45</v>
      </c>
      <c r="I2554" s="263">
        <v>12784</v>
      </c>
    </row>
    <row r="2555" spans="1:9">
      <c r="A2555" s="382" t="s">
        <v>1199</v>
      </c>
      <c r="B2555" s="383">
        <v>2014</v>
      </c>
      <c r="C2555" s="384" t="s">
        <v>1200</v>
      </c>
      <c r="D2555" s="384" t="s">
        <v>524</v>
      </c>
      <c r="E2555" s="384" t="s">
        <v>588</v>
      </c>
      <c r="F2555" s="384" t="s">
        <v>712</v>
      </c>
      <c r="G2555" s="263">
        <v>753</v>
      </c>
      <c r="H2555" s="263">
        <v>1108.8</v>
      </c>
      <c r="I2555" s="263">
        <v>13796</v>
      </c>
    </row>
    <row r="2556" spans="1:9">
      <c r="A2556" s="382" t="s">
        <v>1199</v>
      </c>
      <c r="B2556" s="383">
        <v>2015</v>
      </c>
      <c r="C2556" s="384" t="s">
        <v>1200</v>
      </c>
      <c r="D2556" s="384" t="s">
        <v>524</v>
      </c>
      <c r="E2556" s="384" t="s">
        <v>588</v>
      </c>
      <c r="F2556" s="384" t="s">
        <v>712</v>
      </c>
      <c r="G2556" s="263">
        <v>859</v>
      </c>
      <c r="H2556" s="263">
        <v>833.7</v>
      </c>
      <c r="I2556" s="263">
        <v>14486</v>
      </c>
    </row>
    <row r="2557" spans="1:9">
      <c r="A2557" s="382" t="s">
        <v>1199</v>
      </c>
      <c r="B2557" s="383">
        <v>2016</v>
      </c>
      <c r="C2557" s="384" t="s">
        <v>1200</v>
      </c>
      <c r="D2557" s="384" t="s">
        <v>524</v>
      </c>
      <c r="E2557" s="384" t="s">
        <v>588</v>
      </c>
      <c r="F2557" s="384" t="s">
        <v>712</v>
      </c>
      <c r="G2557" s="263">
        <v>780</v>
      </c>
      <c r="H2557" s="263">
        <v>1067.5</v>
      </c>
      <c r="I2557" s="263">
        <v>17072</v>
      </c>
    </row>
    <row r="2558" spans="1:9">
      <c r="A2558" s="382" t="s">
        <v>1199</v>
      </c>
      <c r="B2558" s="383">
        <v>2017</v>
      </c>
      <c r="C2558" s="384" t="s">
        <v>1200</v>
      </c>
      <c r="D2558" s="384" t="s">
        <v>524</v>
      </c>
      <c r="E2558" s="384" t="s">
        <v>588</v>
      </c>
      <c r="F2558" s="384" t="s">
        <v>712</v>
      </c>
      <c r="G2558" s="263">
        <v>1459</v>
      </c>
      <c r="H2558" s="263">
        <v>1707.0454</v>
      </c>
      <c r="I2558" s="263">
        <v>20452</v>
      </c>
    </row>
    <row r="2559" spans="1:9">
      <c r="A2559" s="382" t="s">
        <v>1199</v>
      </c>
      <c r="B2559" s="383">
        <v>2018</v>
      </c>
      <c r="C2559" s="384" t="s">
        <v>1200</v>
      </c>
      <c r="D2559" s="384" t="s">
        <v>524</v>
      </c>
      <c r="E2559" s="384" t="s">
        <v>588</v>
      </c>
      <c r="F2559" s="384" t="s">
        <v>712</v>
      </c>
      <c r="G2559" s="263">
        <v>1907</v>
      </c>
      <c r="H2559" s="263">
        <v>1823.2916</v>
      </c>
      <c r="I2559" s="263">
        <v>20758</v>
      </c>
    </row>
    <row r="2560" spans="1:9">
      <c r="A2560" s="382" t="s">
        <v>1201</v>
      </c>
      <c r="B2560" s="383">
        <v>2009</v>
      </c>
      <c r="C2560" s="384" t="s">
        <v>1202</v>
      </c>
      <c r="D2560" s="384" t="s">
        <v>6</v>
      </c>
      <c r="E2560" s="384" t="s">
        <v>765</v>
      </c>
      <c r="F2560" s="384" t="s">
        <v>712</v>
      </c>
      <c r="G2560" s="263">
        <v>-183</v>
      </c>
      <c r="H2560" s="263">
        <v>106.69</v>
      </c>
      <c r="I2560" s="263">
        <v>7792</v>
      </c>
    </row>
    <row r="2561" spans="1:9">
      <c r="A2561" s="382" t="s">
        <v>1201</v>
      </c>
      <c r="B2561" s="383">
        <v>2010</v>
      </c>
      <c r="C2561" s="384" t="s">
        <v>1202</v>
      </c>
      <c r="D2561" s="384" t="s">
        <v>6</v>
      </c>
      <c r="E2561" s="384" t="s">
        <v>765</v>
      </c>
      <c r="F2561" s="384" t="s">
        <v>712</v>
      </c>
      <c r="G2561" s="263">
        <v>-1043</v>
      </c>
      <c r="H2561" s="263">
        <v>-275.70999999999998</v>
      </c>
      <c r="I2561" s="263">
        <v>7486</v>
      </c>
    </row>
    <row r="2562" spans="1:9">
      <c r="A2562" s="382" t="s">
        <v>1201</v>
      </c>
      <c r="B2562" s="383">
        <v>2011</v>
      </c>
      <c r="C2562" s="384" t="s">
        <v>1202</v>
      </c>
      <c r="D2562" s="384" t="s">
        <v>6</v>
      </c>
      <c r="E2562" s="384" t="s">
        <v>765</v>
      </c>
      <c r="F2562" s="384" t="s">
        <v>712</v>
      </c>
      <c r="G2562" s="263">
        <v>-575</v>
      </c>
      <c r="H2562" s="263">
        <v>-93.87</v>
      </c>
      <c r="I2562" s="263">
        <v>7467</v>
      </c>
    </row>
    <row r="2563" spans="1:9">
      <c r="A2563" s="382" t="s">
        <v>1201</v>
      </c>
      <c r="B2563" s="383">
        <v>2012</v>
      </c>
      <c r="C2563" s="384" t="s">
        <v>1202</v>
      </c>
      <c r="D2563" s="384" t="s">
        <v>6</v>
      </c>
      <c r="E2563" s="384" t="s">
        <v>765</v>
      </c>
      <c r="F2563" s="384" t="s">
        <v>712</v>
      </c>
      <c r="G2563" s="263">
        <v>-114</v>
      </c>
      <c r="H2563" s="263">
        <v>54.6</v>
      </c>
      <c r="I2563" s="263">
        <v>7495</v>
      </c>
    </row>
    <row r="2564" spans="1:9">
      <c r="A2564" s="382" t="s">
        <v>1201</v>
      </c>
      <c r="B2564" s="383">
        <v>2013</v>
      </c>
      <c r="C2564" s="384" t="s">
        <v>1202</v>
      </c>
      <c r="D2564" s="384" t="s">
        <v>6</v>
      </c>
      <c r="E2564" s="384" t="s">
        <v>765</v>
      </c>
      <c r="F2564" s="384" t="s">
        <v>712</v>
      </c>
      <c r="G2564" s="263">
        <v>282</v>
      </c>
      <c r="H2564" s="263">
        <v>253</v>
      </c>
      <c r="I2564" s="263">
        <v>6761</v>
      </c>
    </row>
    <row r="2565" spans="1:9">
      <c r="A2565" s="382" t="s">
        <v>1201</v>
      </c>
      <c r="B2565" s="383">
        <v>2014</v>
      </c>
      <c r="C2565" s="384" t="s">
        <v>1202</v>
      </c>
      <c r="D2565" s="384" t="s">
        <v>6</v>
      </c>
      <c r="E2565" s="384" t="s">
        <v>765</v>
      </c>
      <c r="F2565" s="384" t="s">
        <v>712</v>
      </c>
      <c r="G2565" s="263">
        <v>841</v>
      </c>
      <c r="H2565" s="263">
        <v>840.15</v>
      </c>
      <c r="I2565" s="263">
        <v>7006</v>
      </c>
    </row>
    <row r="2566" spans="1:9">
      <c r="A2566" s="382" t="s">
        <v>1201</v>
      </c>
      <c r="B2566" s="383">
        <v>2015</v>
      </c>
      <c r="C2566" s="384" t="s">
        <v>1202</v>
      </c>
      <c r="D2566" s="384" t="s">
        <v>6</v>
      </c>
      <c r="E2566" s="384" t="s">
        <v>765</v>
      </c>
      <c r="F2566" s="384" t="s">
        <v>712</v>
      </c>
      <c r="G2566" s="263">
        <v>350</v>
      </c>
      <c r="H2566" s="263">
        <v>363.7</v>
      </c>
      <c r="I2566" s="263">
        <v>7142</v>
      </c>
    </row>
    <row r="2567" spans="1:9">
      <c r="A2567" s="382" t="s">
        <v>1201</v>
      </c>
      <c r="B2567" s="383">
        <v>2016</v>
      </c>
      <c r="C2567" s="384" t="s">
        <v>1202</v>
      </c>
      <c r="D2567" s="384" t="s">
        <v>6</v>
      </c>
      <c r="E2567" s="384" t="s">
        <v>765</v>
      </c>
      <c r="F2567" s="384" t="s">
        <v>712</v>
      </c>
      <c r="G2567" s="263">
        <v>487</v>
      </c>
      <c r="H2567" s="263">
        <v>487</v>
      </c>
      <c r="I2567" s="263">
        <v>7361</v>
      </c>
    </row>
    <row r="2568" spans="1:9">
      <c r="A2568" s="382" t="s">
        <v>1201</v>
      </c>
      <c r="B2568" s="383">
        <v>2017</v>
      </c>
      <c r="C2568" s="384" t="s">
        <v>1202</v>
      </c>
      <c r="D2568" s="384" t="s">
        <v>6</v>
      </c>
      <c r="E2568" s="384" t="s">
        <v>765</v>
      </c>
      <c r="F2568" s="384" t="s">
        <v>712</v>
      </c>
      <c r="G2568" s="263">
        <v>528</v>
      </c>
      <c r="H2568" s="263">
        <v>570.65</v>
      </c>
      <c r="I2568" s="263">
        <v>7642</v>
      </c>
    </row>
    <row r="2569" spans="1:9">
      <c r="A2569" s="382" t="s">
        <v>1201</v>
      </c>
      <c r="B2569" s="383">
        <v>2018</v>
      </c>
      <c r="C2569" s="384" t="s">
        <v>1202</v>
      </c>
      <c r="D2569" s="384" t="s">
        <v>6</v>
      </c>
      <c r="E2569" s="384" t="s">
        <v>765</v>
      </c>
      <c r="F2569" s="384" t="s">
        <v>712</v>
      </c>
      <c r="G2569" s="263">
        <v>727</v>
      </c>
      <c r="H2569" s="263">
        <v>764.37</v>
      </c>
      <c r="I2569" s="263">
        <v>8359</v>
      </c>
    </row>
    <row r="2570" spans="1:9">
      <c r="A2570" s="382" t="s">
        <v>1203</v>
      </c>
      <c r="B2570" s="383">
        <v>2009</v>
      </c>
      <c r="C2570" s="384" t="s">
        <v>1204</v>
      </c>
      <c r="D2570" s="384" t="s">
        <v>524</v>
      </c>
      <c r="E2570" s="384" t="s">
        <v>588</v>
      </c>
      <c r="F2570" s="384" t="s">
        <v>712</v>
      </c>
      <c r="G2570" s="263">
        <v>4551</v>
      </c>
      <c r="H2570" s="263">
        <v>4452.4849999999997</v>
      </c>
      <c r="I2570" s="263">
        <v>22744.7</v>
      </c>
    </row>
    <row r="2571" spans="1:9">
      <c r="A2571" s="382" t="s">
        <v>1203</v>
      </c>
      <c r="B2571" s="383">
        <v>2010</v>
      </c>
      <c r="C2571" s="384" t="s">
        <v>1204</v>
      </c>
      <c r="D2571" s="384" t="s">
        <v>524</v>
      </c>
      <c r="E2571" s="384" t="s">
        <v>588</v>
      </c>
      <c r="F2571" s="384" t="s">
        <v>712</v>
      </c>
      <c r="G2571" s="263">
        <v>4946.3</v>
      </c>
      <c r="H2571" s="263">
        <v>4967.9059999999999</v>
      </c>
      <c r="I2571" s="263">
        <v>24074.6</v>
      </c>
    </row>
    <row r="2572" spans="1:9">
      <c r="A2572" s="382" t="s">
        <v>1203</v>
      </c>
      <c r="B2572" s="383">
        <v>2011</v>
      </c>
      <c r="C2572" s="384" t="s">
        <v>1204</v>
      </c>
      <c r="D2572" s="384" t="s">
        <v>524</v>
      </c>
      <c r="E2572" s="384" t="s">
        <v>588</v>
      </c>
      <c r="F2572" s="384" t="s">
        <v>712</v>
      </c>
      <c r="G2572" s="263">
        <v>5503.1</v>
      </c>
      <c r="H2572" s="263">
        <v>5500.5649999999996</v>
      </c>
      <c r="I2572" s="263">
        <v>27006</v>
      </c>
    </row>
    <row r="2573" spans="1:9">
      <c r="A2573" s="382" t="s">
        <v>1203</v>
      </c>
      <c r="B2573" s="383">
        <v>2012</v>
      </c>
      <c r="C2573" s="384" t="s">
        <v>1204</v>
      </c>
      <c r="D2573" s="384" t="s">
        <v>524</v>
      </c>
      <c r="E2573" s="384" t="s">
        <v>588</v>
      </c>
      <c r="F2573" s="384" t="s">
        <v>712</v>
      </c>
      <c r="G2573" s="263">
        <v>5464.8</v>
      </c>
      <c r="H2573" s="263">
        <v>5470</v>
      </c>
      <c r="I2573" s="263">
        <v>27567</v>
      </c>
    </row>
    <row r="2574" spans="1:9">
      <c r="A2574" s="382" t="s">
        <v>1203</v>
      </c>
      <c r="B2574" s="383">
        <v>2013</v>
      </c>
      <c r="C2574" s="384" t="s">
        <v>1204</v>
      </c>
      <c r="D2574" s="384" t="s">
        <v>524</v>
      </c>
      <c r="E2574" s="384" t="s">
        <v>588</v>
      </c>
      <c r="F2574" s="384" t="s">
        <v>712</v>
      </c>
      <c r="G2574" s="263">
        <v>5585.9</v>
      </c>
      <c r="H2574" s="263">
        <v>5585.9</v>
      </c>
      <c r="I2574" s="263">
        <v>28105.7</v>
      </c>
    </row>
    <row r="2575" spans="1:9">
      <c r="A2575" s="382" t="s">
        <v>1203</v>
      </c>
      <c r="B2575" s="383">
        <v>2014</v>
      </c>
      <c r="C2575" s="384" t="s">
        <v>1204</v>
      </c>
      <c r="D2575" s="384" t="s">
        <v>524</v>
      </c>
      <c r="E2575" s="384" t="s">
        <v>588</v>
      </c>
      <c r="F2575" s="384" t="s">
        <v>712</v>
      </c>
      <c r="G2575" s="263">
        <v>4757.8</v>
      </c>
      <c r="H2575" s="263">
        <v>4783.085</v>
      </c>
      <c r="I2575" s="263">
        <v>27441.3</v>
      </c>
    </row>
    <row r="2576" spans="1:9">
      <c r="A2576" s="382" t="s">
        <v>1203</v>
      </c>
      <c r="B2576" s="383">
        <v>2015</v>
      </c>
      <c r="C2576" s="384" t="s">
        <v>1204</v>
      </c>
      <c r="D2576" s="384" t="s">
        <v>524</v>
      </c>
      <c r="E2576" s="384" t="s">
        <v>588</v>
      </c>
      <c r="F2576" s="384" t="s">
        <v>712</v>
      </c>
      <c r="G2576" s="263">
        <v>4529.3</v>
      </c>
      <c r="H2576" s="263">
        <v>4682.1149999999998</v>
      </c>
      <c r="I2576" s="263">
        <v>25413</v>
      </c>
    </row>
    <row r="2577" spans="1:9">
      <c r="A2577" s="382" t="s">
        <v>1203</v>
      </c>
      <c r="B2577" s="383">
        <v>2016</v>
      </c>
      <c r="C2577" s="384" t="s">
        <v>1204</v>
      </c>
      <c r="D2577" s="384" t="s">
        <v>524</v>
      </c>
      <c r="E2577" s="384" t="s">
        <v>588</v>
      </c>
      <c r="F2577" s="384" t="s">
        <v>712</v>
      </c>
      <c r="G2577" s="263">
        <v>4686.5</v>
      </c>
      <c r="H2577" s="263">
        <v>4908.54</v>
      </c>
      <c r="I2577" s="263">
        <v>24621.9</v>
      </c>
    </row>
    <row r="2578" spans="1:9">
      <c r="A2578" s="382" t="s">
        <v>1203</v>
      </c>
      <c r="B2578" s="383">
        <v>2017</v>
      </c>
      <c r="C2578" s="384" t="s">
        <v>1204</v>
      </c>
      <c r="D2578" s="384" t="s">
        <v>524</v>
      </c>
      <c r="E2578" s="384" t="s">
        <v>588</v>
      </c>
      <c r="F2578" s="384" t="s">
        <v>712</v>
      </c>
      <c r="G2578" s="263">
        <v>5192.3</v>
      </c>
      <c r="H2578" s="263">
        <v>5435.35</v>
      </c>
      <c r="I2578" s="263">
        <v>22820.400000000001</v>
      </c>
    </row>
    <row r="2579" spans="1:9">
      <c r="A2579" s="382" t="s">
        <v>1203</v>
      </c>
      <c r="B2579" s="383">
        <v>2018</v>
      </c>
      <c r="C2579" s="384" t="s">
        <v>1204</v>
      </c>
      <c r="D2579" s="384" t="s">
        <v>524</v>
      </c>
      <c r="E2579" s="384" t="s">
        <v>588</v>
      </c>
      <c r="F2579" s="384" t="s">
        <v>712</v>
      </c>
      <c r="G2579" s="263">
        <v>5924.3</v>
      </c>
      <c r="H2579" s="263">
        <v>5856.9129999999996</v>
      </c>
      <c r="I2579" s="263">
        <v>21025.200000000001</v>
      </c>
    </row>
    <row r="2580" spans="1:9">
      <c r="A2580" s="382" t="s">
        <v>1205</v>
      </c>
      <c r="B2580" s="383">
        <v>2009</v>
      </c>
      <c r="C2580" s="384" t="s">
        <v>560</v>
      </c>
      <c r="D2580" s="384" t="s">
        <v>517</v>
      </c>
      <c r="E2580" s="384" t="s">
        <v>586</v>
      </c>
      <c r="F2580" s="384" t="s">
        <v>719</v>
      </c>
      <c r="G2580" s="263">
        <v>245.58699999999999</v>
      </c>
      <c r="H2580" s="263">
        <v>212.2551</v>
      </c>
      <c r="I2580" s="263">
        <v>903.29700000000003</v>
      </c>
    </row>
    <row r="2581" spans="1:9">
      <c r="A2581" s="382" t="s">
        <v>1205</v>
      </c>
      <c r="B2581" s="383">
        <v>2010</v>
      </c>
      <c r="C2581" s="384" t="s">
        <v>560</v>
      </c>
      <c r="D2581" s="384" t="s">
        <v>517</v>
      </c>
      <c r="E2581" s="384" t="s">
        <v>586</v>
      </c>
      <c r="F2581" s="384" t="s">
        <v>719</v>
      </c>
      <c r="G2581" s="263">
        <v>217.005</v>
      </c>
      <c r="H2581" s="263">
        <v>208.13050000000001</v>
      </c>
      <c r="I2581" s="263">
        <v>947.72900000000004</v>
      </c>
    </row>
    <row r="2582" spans="1:9">
      <c r="A2582" s="382" t="s">
        <v>1205</v>
      </c>
      <c r="B2582" s="383">
        <v>2011</v>
      </c>
      <c r="C2582" s="384" t="s">
        <v>560</v>
      </c>
      <c r="D2582" s="384" t="s">
        <v>517</v>
      </c>
      <c r="E2582" s="384" t="s">
        <v>586</v>
      </c>
      <c r="F2582" s="384" t="s">
        <v>719</v>
      </c>
      <c r="G2582" s="263">
        <v>418.95</v>
      </c>
      <c r="H2582" s="263">
        <v>431.41919999999999</v>
      </c>
      <c r="I2582" s="263">
        <v>1487.2049999999999</v>
      </c>
    </row>
    <row r="2583" spans="1:9">
      <c r="A2583" s="382" t="s">
        <v>1205</v>
      </c>
      <c r="B2583" s="383">
        <v>2012</v>
      </c>
      <c r="C2583" s="384" t="s">
        <v>560</v>
      </c>
      <c r="D2583" s="384" t="s">
        <v>517</v>
      </c>
      <c r="E2583" s="384" t="s">
        <v>586</v>
      </c>
      <c r="F2583" s="384" t="s">
        <v>719</v>
      </c>
      <c r="G2583" s="263">
        <v>336.70499999999998</v>
      </c>
      <c r="H2583" s="263">
        <v>333.4</v>
      </c>
      <c r="I2583" s="263">
        <v>1383.1759999999999</v>
      </c>
    </row>
    <row r="2584" spans="1:9">
      <c r="A2584" s="382" t="s">
        <v>1205</v>
      </c>
      <c r="B2584" s="383">
        <v>2013</v>
      </c>
      <c r="C2584" s="384" t="s">
        <v>560</v>
      </c>
      <c r="D2584" s="384" t="s">
        <v>517</v>
      </c>
      <c r="E2584" s="384" t="s">
        <v>586</v>
      </c>
      <c r="F2584" s="384" t="s">
        <v>719</v>
      </c>
      <c r="G2584" s="263">
        <v>127.389</v>
      </c>
      <c r="H2584" s="263">
        <v>169.80340000000001</v>
      </c>
      <c r="I2584" s="263">
        <v>1581.623</v>
      </c>
    </row>
    <row r="2585" spans="1:9">
      <c r="A2585" s="382" t="s">
        <v>1205</v>
      </c>
      <c r="B2585" s="383">
        <v>2014</v>
      </c>
      <c r="C2585" s="384" t="s">
        <v>560</v>
      </c>
      <c r="D2585" s="384" t="s">
        <v>517</v>
      </c>
      <c r="E2585" s="384" t="s">
        <v>586</v>
      </c>
      <c r="F2585" s="384" t="s">
        <v>719</v>
      </c>
      <c r="G2585" s="263">
        <v>395.28100000000001</v>
      </c>
      <c r="H2585" s="263">
        <v>382.99009999999998</v>
      </c>
      <c r="I2585" s="263">
        <v>1931.2170000000001</v>
      </c>
    </row>
    <row r="2586" spans="1:9">
      <c r="A2586" s="382" t="s">
        <v>1205</v>
      </c>
      <c r="B2586" s="383">
        <v>2015</v>
      </c>
      <c r="C2586" s="384" t="s">
        <v>560</v>
      </c>
      <c r="D2586" s="384" t="s">
        <v>517</v>
      </c>
      <c r="E2586" s="384" t="s">
        <v>586</v>
      </c>
      <c r="F2586" s="384" t="s">
        <v>719</v>
      </c>
      <c r="G2586" s="263">
        <v>369.00900000000001</v>
      </c>
      <c r="H2586" s="263">
        <v>360.71960000000001</v>
      </c>
      <c r="I2586" s="263">
        <v>2147.0360000000001</v>
      </c>
    </row>
    <row r="2587" spans="1:9">
      <c r="A2587" s="382" t="s">
        <v>1205</v>
      </c>
      <c r="B2587" s="383">
        <v>2016</v>
      </c>
      <c r="C2587" s="384" t="s">
        <v>560</v>
      </c>
      <c r="D2587" s="384" t="s">
        <v>517</v>
      </c>
      <c r="E2587" s="384" t="s">
        <v>586</v>
      </c>
      <c r="F2587" s="384" t="s">
        <v>719</v>
      </c>
      <c r="G2587" s="263">
        <v>324.13200000000001</v>
      </c>
      <c r="H2587" s="263">
        <v>308.44920000000002</v>
      </c>
      <c r="I2587" s="263">
        <v>2173.3339999999998</v>
      </c>
    </row>
    <row r="2588" spans="1:9">
      <c r="A2588" s="382" t="s">
        <v>1205</v>
      </c>
      <c r="B2588" s="383">
        <v>2017</v>
      </c>
      <c r="C2588" s="384" t="s">
        <v>560</v>
      </c>
      <c r="D2588" s="384" t="s">
        <v>517</v>
      </c>
      <c r="E2588" s="384" t="s">
        <v>586</v>
      </c>
      <c r="F2588" s="384" t="s">
        <v>719</v>
      </c>
      <c r="G2588" s="263">
        <v>164.6</v>
      </c>
      <c r="H2588" s="263">
        <v>401.57499999999999</v>
      </c>
      <c r="I2588" s="263">
        <v>3407.8</v>
      </c>
    </row>
    <row r="2589" spans="1:9">
      <c r="A2589" s="382" t="s">
        <v>1205</v>
      </c>
      <c r="B2589" s="383">
        <v>2018</v>
      </c>
      <c r="C2589" s="384" t="s">
        <v>560</v>
      </c>
      <c r="D2589" s="384" t="s">
        <v>517</v>
      </c>
      <c r="E2589" s="384" t="s">
        <v>586</v>
      </c>
      <c r="F2589" s="384" t="s">
        <v>719</v>
      </c>
      <c r="G2589" s="263">
        <v>255.4</v>
      </c>
      <c r="H2589" s="263">
        <v>763.31949999999995</v>
      </c>
      <c r="I2589" s="263">
        <v>3980.8</v>
      </c>
    </row>
    <row r="2590" spans="1:9">
      <c r="A2590" s="382" t="s">
        <v>1205</v>
      </c>
      <c r="B2590" s="383">
        <v>2019</v>
      </c>
      <c r="C2590" s="384" t="s">
        <v>560</v>
      </c>
      <c r="D2590" s="384" t="s">
        <v>517</v>
      </c>
      <c r="E2590" s="384" t="s">
        <v>586</v>
      </c>
      <c r="F2590" s="384" t="s">
        <v>719</v>
      </c>
      <c r="G2590" s="263">
        <v>355.9</v>
      </c>
      <c r="H2590" s="263">
        <v>535.66880000000003</v>
      </c>
      <c r="I2590" s="263">
        <v>5349.5</v>
      </c>
    </row>
    <row r="2591" spans="1:9">
      <c r="A2591" s="382" t="s">
        <v>1206</v>
      </c>
      <c r="B2591" s="383">
        <v>2009</v>
      </c>
      <c r="C2591" s="384" t="s">
        <v>1207</v>
      </c>
      <c r="D2591" s="384" t="s">
        <v>521</v>
      </c>
      <c r="E2591" s="384" t="s">
        <v>724</v>
      </c>
      <c r="F2591" s="384" t="s">
        <v>712</v>
      </c>
      <c r="G2591" s="263">
        <v>823</v>
      </c>
      <c r="H2591" s="263">
        <v>1270.95</v>
      </c>
      <c r="I2591" s="263">
        <v>106632</v>
      </c>
    </row>
    <row r="2592" spans="1:9">
      <c r="A2592" s="382" t="s">
        <v>1206</v>
      </c>
      <c r="B2592" s="383">
        <v>2010</v>
      </c>
      <c r="C2592" s="384" t="s">
        <v>1207</v>
      </c>
      <c r="D2592" s="384" t="s">
        <v>521</v>
      </c>
      <c r="E2592" s="384" t="s">
        <v>724</v>
      </c>
      <c r="F2592" s="384" t="s">
        <v>712</v>
      </c>
      <c r="G2592" s="263">
        <v>1263</v>
      </c>
      <c r="H2592" s="263">
        <v>1248.3</v>
      </c>
      <c r="I2592" s="263">
        <v>108702</v>
      </c>
    </row>
    <row r="2593" spans="1:9">
      <c r="A2593" s="382" t="s">
        <v>1206</v>
      </c>
      <c r="B2593" s="383">
        <v>2011</v>
      </c>
      <c r="C2593" s="384" t="s">
        <v>1207</v>
      </c>
      <c r="D2593" s="384" t="s">
        <v>521</v>
      </c>
      <c r="E2593" s="384" t="s">
        <v>724</v>
      </c>
      <c r="F2593" s="384" t="s">
        <v>712</v>
      </c>
      <c r="G2593" s="263">
        <v>1202</v>
      </c>
      <c r="H2593" s="263">
        <v>1328.62</v>
      </c>
      <c r="I2593" s="263">
        <v>112084</v>
      </c>
    </row>
    <row r="2594" spans="1:9">
      <c r="A2594" s="382" t="s">
        <v>1206</v>
      </c>
      <c r="B2594" s="383">
        <v>2012</v>
      </c>
      <c r="C2594" s="384" t="s">
        <v>1207</v>
      </c>
      <c r="D2594" s="384" t="s">
        <v>521</v>
      </c>
      <c r="E2594" s="384" t="s">
        <v>724</v>
      </c>
      <c r="F2594" s="384" t="s">
        <v>712</v>
      </c>
      <c r="G2594" s="263">
        <v>1403</v>
      </c>
      <c r="H2594" s="263">
        <v>1430.05</v>
      </c>
      <c r="I2594" s="263">
        <v>122321</v>
      </c>
    </row>
    <row r="2595" spans="1:9">
      <c r="A2595" s="382" t="s">
        <v>1206</v>
      </c>
      <c r="B2595" s="383">
        <v>2013</v>
      </c>
      <c r="C2595" s="384" t="s">
        <v>1207</v>
      </c>
      <c r="D2595" s="384" t="s">
        <v>521</v>
      </c>
      <c r="E2595" s="384" t="s">
        <v>724</v>
      </c>
      <c r="F2595" s="384" t="s">
        <v>712</v>
      </c>
      <c r="G2595" s="263">
        <v>1338</v>
      </c>
      <c r="H2595" s="263">
        <v>1505.5</v>
      </c>
      <c r="I2595" s="263">
        <v>122196</v>
      </c>
    </row>
    <row r="2596" spans="1:9">
      <c r="A2596" s="382" t="s">
        <v>1206</v>
      </c>
      <c r="B2596" s="383">
        <v>2014</v>
      </c>
      <c r="C2596" s="384" t="s">
        <v>1207</v>
      </c>
      <c r="D2596" s="384" t="s">
        <v>521</v>
      </c>
      <c r="E2596" s="384" t="s">
        <v>724</v>
      </c>
      <c r="F2596" s="384" t="s">
        <v>712</v>
      </c>
      <c r="G2596" s="263">
        <v>1263</v>
      </c>
      <c r="H2596" s="263">
        <v>1633.3</v>
      </c>
      <c r="I2596" s="263">
        <v>137392</v>
      </c>
    </row>
    <row r="2597" spans="1:9">
      <c r="A2597" s="382" t="s">
        <v>1206</v>
      </c>
      <c r="B2597" s="383">
        <v>2015</v>
      </c>
      <c r="C2597" s="384" t="s">
        <v>1207</v>
      </c>
      <c r="D2597" s="384" t="s">
        <v>521</v>
      </c>
      <c r="E2597" s="384" t="s">
        <v>724</v>
      </c>
      <c r="F2597" s="384" t="s">
        <v>712</v>
      </c>
      <c r="G2597" s="263">
        <v>1476</v>
      </c>
      <c r="H2597" s="263">
        <v>2071</v>
      </c>
      <c r="I2597" s="263">
        <v>179045</v>
      </c>
    </row>
    <row r="2598" spans="1:9">
      <c r="A2598" s="382" t="s">
        <v>1206</v>
      </c>
      <c r="B2598" s="383">
        <v>2016</v>
      </c>
      <c r="C2598" s="384" t="s">
        <v>1207</v>
      </c>
      <c r="D2598" s="384" t="s">
        <v>521</v>
      </c>
      <c r="E2598" s="384" t="s">
        <v>724</v>
      </c>
      <c r="F2598" s="384" t="s">
        <v>712</v>
      </c>
      <c r="G2598" s="263">
        <v>2258</v>
      </c>
      <c r="H2598" s="263">
        <v>2361.65</v>
      </c>
      <c r="I2598" s="263">
        <v>190884</v>
      </c>
    </row>
    <row r="2599" spans="1:9">
      <c r="A2599" s="382" t="s">
        <v>1206</v>
      </c>
      <c r="B2599" s="383">
        <v>2017</v>
      </c>
      <c r="C2599" s="384" t="s">
        <v>1207</v>
      </c>
      <c r="D2599" s="384" t="s">
        <v>521</v>
      </c>
      <c r="E2599" s="384" t="s">
        <v>724</v>
      </c>
      <c r="F2599" s="384" t="s">
        <v>712</v>
      </c>
      <c r="G2599" s="263">
        <v>5070</v>
      </c>
      <c r="H2599" s="263">
        <v>2427.6999999999998</v>
      </c>
      <c r="I2599" s="263">
        <v>198533</v>
      </c>
    </row>
    <row r="2600" spans="1:9">
      <c r="A2600" s="382" t="s">
        <v>1206</v>
      </c>
      <c r="B2600" s="383">
        <v>2018</v>
      </c>
      <c r="C2600" s="384" t="s">
        <v>1207</v>
      </c>
      <c r="D2600" s="384" t="s">
        <v>521</v>
      </c>
      <c r="E2600" s="384" t="s">
        <v>724</v>
      </c>
      <c r="F2600" s="384" t="s">
        <v>712</v>
      </c>
      <c r="G2600" s="263">
        <v>67</v>
      </c>
      <c r="H2600" s="263">
        <v>2186.12</v>
      </c>
      <c r="I2600" s="263">
        <v>208357</v>
      </c>
    </row>
    <row r="2601" spans="1:9">
      <c r="A2601" s="382" t="s">
        <v>1206</v>
      </c>
      <c r="B2601" s="383">
        <v>2019</v>
      </c>
      <c r="C2601" s="384" t="s">
        <v>1207</v>
      </c>
      <c r="D2601" s="384" t="s">
        <v>521</v>
      </c>
      <c r="E2601" s="384" t="s">
        <v>724</v>
      </c>
      <c r="F2601" s="384" t="s">
        <v>712</v>
      </c>
      <c r="G2601" s="263">
        <v>34</v>
      </c>
      <c r="H2601" s="263">
        <v>2127</v>
      </c>
      <c r="I2601" s="263">
        <v>214319</v>
      </c>
    </row>
    <row r="2602" spans="1:9">
      <c r="A2602" s="382" t="s">
        <v>1208</v>
      </c>
      <c r="B2602" s="383">
        <v>2009</v>
      </c>
      <c r="C2602" s="384" t="s">
        <v>1209</v>
      </c>
      <c r="D2602" s="384" t="s">
        <v>736</v>
      </c>
      <c r="E2602" s="384" t="s">
        <v>737</v>
      </c>
      <c r="F2602" s="384" t="s">
        <v>712</v>
      </c>
      <c r="G2602" s="263">
        <v>3021</v>
      </c>
      <c r="H2602" s="263">
        <v>3087.05</v>
      </c>
      <c r="I2602" s="263">
        <v>38754</v>
      </c>
    </row>
    <row r="2603" spans="1:9">
      <c r="A2603" s="382" t="s">
        <v>1208</v>
      </c>
      <c r="B2603" s="383">
        <v>2010</v>
      </c>
      <c r="C2603" s="384" t="s">
        <v>1209</v>
      </c>
      <c r="D2603" s="384" t="s">
        <v>736</v>
      </c>
      <c r="E2603" s="384" t="s">
        <v>737</v>
      </c>
      <c r="F2603" s="384" t="s">
        <v>712</v>
      </c>
      <c r="G2603" s="263">
        <v>4114</v>
      </c>
      <c r="H2603" s="263">
        <v>3270.8</v>
      </c>
      <c r="I2603" s="263">
        <v>49207</v>
      </c>
    </row>
    <row r="2604" spans="1:9">
      <c r="A2604" s="382" t="s">
        <v>1208</v>
      </c>
      <c r="B2604" s="383">
        <v>2011</v>
      </c>
      <c r="C2604" s="384" t="s">
        <v>1209</v>
      </c>
      <c r="D2604" s="384" t="s">
        <v>736</v>
      </c>
      <c r="E2604" s="384" t="s">
        <v>737</v>
      </c>
      <c r="F2604" s="384" t="s">
        <v>712</v>
      </c>
      <c r="G2604" s="263">
        <v>3554</v>
      </c>
      <c r="H2604" s="263">
        <v>2212.4</v>
      </c>
      <c r="I2604" s="263">
        <v>35810</v>
      </c>
    </row>
    <row r="2605" spans="1:9">
      <c r="A2605" s="382" t="s">
        <v>1208</v>
      </c>
      <c r="B2605" s="383">
        <v>2012</v>
      </c>
      <c r="C2605" s="384" t="s">
        <v>1209</v>
      </c>
      <c r="D2605" s="384" t="s">
        <v>736</v>
      </c>
      <c r="E2605" s="384" t="s">
        <v>737</v>
      </c>
      <c r="F2605" s="384" t="s">
        <v>712</v>
      </c>
      <c r="G2605" s="263">
        <v>3067</v>
      </c>
      <c r="H2605" s="263">
        <v>2436.33</v>
      </c>
      <c r="I2605" s="263">
        <v>35015</v>
      </c>
    </row>
    <row r="2606" spans="1:9">
      <c r="A2606" s="382" t="s">
        <v>1208</v>
      </c>
      <c r="B2606" s="383">
        <v>2013</v>
      </c>
      <c r="C2606" s="384" t="s">
        <v>1209</v>
      </c>
      <c r="D2606" s="384" t="s">
        <v>736</v>
      </c>
      <c r="E2606" s="384" t="s">
        <v>737</v>
      </c>
      <c r="F2606" s="384" t="s">
        <v>712</v>
      </c>
      <c r="G2606" s="263">
        <v>3915</v>
      </c>
      <c r="H2606" s="263">
        <v>2692.8</v>
      </c>
      <c r="I2606" s="263">
        <v>35299</v>
      </c>
    </row>
    <row r="2607" spans="1:9">
      <c r="A2607" s="382" t="s">
        <v>1208</v>
      </c>
      <c r="B2607" s="383">
        <v>2014</v>
      </c>
      <c r="C2607" s="384" t="s">
        <v>1209</v>
      </c>
      <c r="D2607" s="384" t="s">
        <v>736</v>
      </c>
      <c r="E2607" s="384" t="s">
        <v>737</v>
      </c>
      <c r="F2607" s="384" t="s">
        <v>712</v>
      </c>
      <c r="G2607" s="263">
        <v>2184</v>
      </c>
      <c r="H2607" s="263">
        <v>3334</v>
      </c>
      <c r="I2607" s="263">
        <v>34244</v>
      </c>
    </row>
    <row r="2608" spans="1:9">
      <c r="A2608" s="382" t="s">
        <v>1208</v>
      </c>
      <c r="B2608" s="383">
        <v>2015</v>
      </c>
      <c r="C2608" s="384" t="s">
        <v>1209</v>
      </c>
      <c r="D2608" s="384" t="s">
        <v>736</v>
      </c>
      <c r="E2608" s="384" t="s">
        <v>737</v>
      </c>
      <c r="F2608" s="384" t="s">
        <v>712</v>
      </c>
      <c r="G2608" s="263">
        <v>7267</v>
      </c>
      <c r="H2608" s="263">
        <v>2752</v>
      </c>
      <c r="I2608" s="263">
        <v>29636</v>
      </c>
    </row>
    <row r="2609" spans="1:9">
      <c r="A2609" s="382" t="s">
        <v>1208</v>
      </c>
      <c r="B2609" s="383">
        <v>2016</v>
      </c>
      <c r="C2609" s="384" t="s">
        <v>1209</v>
      </c>
      <c r="D2609" s="384" t="s">
        <v>736</v>
      </c>
      <c r="E2609" s="384" t="s">
        <v>737</v>
      </c>
      <c r="F2609" s="384" t="s">
        <v>712</v>
      </c>
      <c r="G2609" s="263">
        <v>1659</v>
      </c>
      <c r="H2609" s="263">
        <v>3226</v>
      </c>
      <c r="I2609" s="263">
        <v>25923</v>
      </c>
    </row>
    <row r="2610" spans="1:9">
      <c r="A2610" s="382" t="s">
        <v>1208</v>
      </c>
      <c r="B2610" s="383">
        <v>2017</v>
      </c>
      <c r="C2610" s="384" t="s">
        <v>1209</v>
      </c>
      <c r="D2610" s="384" t="s">
        <v>736</v>
      </c>
      <c r="E2610" s="384" t="s">
        <v>737</v>
      </c>
      <c r="F2610" s="384" t="s">
        <v>712</v>
      </c>
      <c r="G2610" s="263">
        <v>2828</v>
      </c>
      <c r="H2610" s="263">
        <v>3213</v>
      </c>
      <c r="I2610" s="263">
        <v>25896</v>
      </c>
    </row>
    <row r="2611" spans="1:9">
      <c r="A2611" s="382" t="s">
        <v>1208</v>
      </c>
      <c r="B2611" s="383">
        <v>2018</v>
      </c>
      <c r="C2611" s="384" t="s">
        <v>1209</v>
      </c>
      <c r="D2611" s="384" t="s">
        <v>736</v>
      </c>
      <c r="E2611" s="384" t="s">
        <v>737</v>
      </c>
      <c r="F2611" s="384" t="s">
        <v>712</v>
      </c>
      <c r="G2611" s="263">
        <v>3381</v>
      </c>
      <c r="H2611" s="263">
        <v>3614</v>
      </c>
      <c r="I2611" s="263">
        <v>25938</v>
      </c>
    </row>
    <row r="2612" spans="1:9">
      <c r="A2612" s="382" t="s">
        <v>1210</v>
      </c>
      <c r="B2612" s="383">
        <v>2009</v>
      </c>
      <c r="C2612" s="384" t="s">
        <v>1211</v>
      </c>
      <c r="D2612" s="384" t="s">
        <v>521</v>
      </c>
      <c r="E2612" s="384" t="s">
        <v>581</v>
      </c>
      <c r="F2612" s="384" t="s">
        <v>712</v>
      </c>
      <c r="G2612" s="263">
        <v>2070</v>
      </c>
      <c r="H2612" s="263">
        <v>3071.75</v>
      </c>
      <c r="I2612" s="263">
        <v>14599</v>
      </c>
    </row>
    <row r="2613" spans="1:9">
      <c r="A2613" s="382" t="s">
        <v>1210</v>
      </c>
      <c r="B2613" s="383">
        <v>2010</v>
      </c>
      <c r="C2613" s="384" t="s">
        <v>1211</v>
      </c>
      <c r="D2613" s="384" t="s">
        <v>521</v>
      </c>
      <c r="E2613" s="384" t="s">
        <v>581</v>
      </c>
      <c r="F2613" s="384" t="s">
        <v>712</v>
      </c>
      <c r="G2613" s="263">
        <v>3099</v>
      </c>
      <c r="H2613" s="263">
        <v>3464.9</v>
      </c>
      <c r="I2613" s="263">
        <v>15392</v>
      </c>
    </row>
    <row r="2614" spans="1:9">
      <c r="A2614" s="382" t="s">
        <v>1210</v>
      </c>
      <c r="B2614" s="383">
        <v>2011</v>
      </c>
      <c r="C2614" s="384" t="s">
        <v>1211</v>
      </c>
      <c r="D2614" s="384" t="s">
        <v>521</v>
      </c>
      <c r="E2614" s="384" t="s">
        <v>581</v>
      </c>
      <c r="F2614" s="384" t="s">
        <v>712</v>
      </c>
      <c r="G2614" s="263">
        <v>3096</v>
      </c>
      <c r="H2614" s="263">
        <v>3717.4</v>
      </c>
      <c r="I2614" s="263">
        <v>15933</v>
      </c>
    </row>
    <row r="2615" spans="1:9">
      <c r="A2615" s="382" t="s">
        <v>1210</v>
      </c>
      <c r="B2615" s="383">
        <v>2012</v>
      </c>
      <c r="C2615" s="384" t="s">
        <v>1211</v>
      </c>
      <c r="D2615" s="384" t="s">
        <v>521</v>
      </c>
      <c r="E2615" s="384" t="s">
        <v>581</v>
      </c>
      <c r="F2615" s="384" t="s">
        <v>712</v>
      </c>
      <c r="G2615" s="263">
        <v>3617</v>
      </c>
      <c r="H2615" s="263">
        <v>3522.2</v>
      </c>
      <c r="I2615" s="263">
        <v>16184</v>
      </c>
    </row>
    <row r="2616" spans="1:9">
      <c r="A2616" s="382" t="s">
        <v>1210</v>
      </c>
      <c r="B2616" s="383">
        <v>2013</v>
      </c>
      <c r="C2616" s="384" t="s">
        <v>1211</v>
      </c>
      <c r="D2616" s="384" t="s">
        <v>521</v>
      </c>
      <c r="E2616" s="384" t="s">
        <v>581</v>
      </c>
      <c r="F2616" s="384" t="s">
        <v>712</v>
      </c>
      <c r="G2616" s="263">
        <v>3467</v>
      </c>
      <c r="H2616" s="263">
        <v>3725.2</v>
      </c>
      <c r="I2616" s="263">
        <v>16590</v>
      </c>
    </row>
    <row r="2617" spans="1:9">
      <c r="A2617" s="382" t="s">
        <v>1210</v>
      </c>
      <c r="B2617" s="383">
        <v>2014</v>
      </c>
      <c r="C2617" s="384" t="s">
        <v>1211</v>
      </c>
      <c r="D2617" s="384" t="s">
        <v>521</v>
      </c>
      <c r="E2617" s="384" t="s">
        <v>581</v>
      </c>
      <c r="F2617" s="384" t="s">
        <v>712</v>
      </c>
      <c r="G2617" s="263">
        <v>3065</v>
      </c>
      <c r="H2617" s="263">
        <v>3821.2</v>
      </c>
      <c r="I2617" s="263">
        <v>17005</v>
      </c>
    </row>
    <row r="2618" spans="1:9">
      <c r="A2618" s="382" t="s">
        <v>1210</v>
      </c>
      <c r="B2618" s="383">
        <v>2015</v>
      </c>
      <c r="C2618" s="384" t="s">
        <v>1211</v>
      </c>
      <c r="D2618" s="384" t="s">
        <v>521</v>
      </c>
      <c r="E2618" s="384" t="s">
        <v>581</v>
      </c>
      <c r="F2618" s="384" t="s">
        <v>712</v>
      </c>
      <c r="G2618" s="263">
        <v>2675</v>
      </c>
      <c r="H2618" s="263">
        <v>4111.8500000000004</v>
      </c>
      <c r="I2618" s="263">
        <v>20261</v>
      </c>
    </row>
    <row r="2619" spans="1:9">
      <c r="A2619" s="382" t="s">
        <v>1210</v>
      </c>
      <c r="B2619" s="383">
        <v>2016</v>
      </c>
      <c r="C2619" s="384" t="s">
        <v>1211</v>
      </c>
      <c r="D2619" s="384" t="s">
        <v>521</v>
      </c>
      <c r="E2619" s="384" t="s">
        <v>581</v>
      </c>
      <c r="F2619" s="384" t="s">
        <v>712</v>
      </c>
      <c r="G2619" s="263">
        <v>3538</v>
      </c>
      <c r="H2619" s="263">
        <v>4747.3500000000004</v>
      </c>
      <c r="I2619" s="263">
        <v>28833</v>
      </c>
    </row>
    <row r="2620" spans="1:9">
      <c r="A2620" s="382" t="s">
        <v>1210</v>
      </c>
      <c r="B2620" s="383">
        <v>2017</v>
      </c>
      <c r="C2620" s="384" t="s">
        <v>1211</v>
      </c>
      <c r="D2620" s="384" t="s">
        <v>521</v>
      </c>
      <c r="E2620" s="384" t="s">
        <v>581</v>
      </c>
      <c r="F2620" s="384" t="s">
        <v>712</v>
      </c>
      <c r="G2620" s="263">
        <v>4028</v>
      </c>
      <c r="H2620" s="263">
        <v>4912.25</v>
      </c>
      <c r="I2620" s="263">
        <v>29710</v>
      </c>
    </row>
    <row r="2621" spans="1:9">
      <c r="A2621" s="382" t="s">
        <v>1210</v>
      </c>
      <c r="B2621" s="383">
        <v>2018</v>
      </c>
      <c r="C2621" s="384" t="s">
        <v>1211</v>
      </c>
      <c r="D2621" s="384" t="s">
        <v>521</v>
      </c>
      <c r="E2621" s="384" t="s">
        <v>581</v>
      </c>
      <c r="F2621" s="384" t="s">
        <v>712</v>
      </c>
      <c r="G2621" s="263">
        <v>3104</v>
      </c>
      <c r="H2621" s="263">
        <v>5024.8198000000002</v>
      </c>
      <c r="I2621" s="263">
        <v>29953</v>
      </c>
    </row>
    <row r="2622" spans="1:9">
      <c r="A2622" s="382" t="s">
        <v>1210</v>
      </c>
      <c r="B2622" s="383">
        <v>2019</v>
      </c>
      <c r="C2622" s="384" t="s">
        <v>1211</v>
      </c>
      <c r="D2622" s="384" t="s">
        <v>521</v>
      </c>
      <c r="E2622" s="384" t="s">
        <v>581</v>
      </c>
      <c r="F2622" s="384" t="s">
        <v>712</v>
      </c>
      <c r="G2622" s="263">
        <v>4631</v>
      </c>
      <c r="H2622" s="263">
        <v>5626.76</v>
      </c>
      <c r="I2622" s="263">
        <v>30557</v>
      </c>
    </row>
    <row r="2623" spans="1:9">
      <c r="A2623" s="382" t="s">
        <v>1212</v>
      </c>
      <c r="B2623" s="383">
        <v>2009</v>
      </c>
      <c r="C2623" s="384" t="s">
        <v>1213</v>
      </c>
      <c r="D2623" s="384" t="s">
        <v>524</v>
      </c>
      <c r="E2623" s="384" t="s">
        <v>588</v>
      </c>
      <c r="F2623" s="384" t="s">
        <v>712</v>
      </c>
      <c r="G2623" s="263">
        <v>-1291.682</v>
      </c>
      <c r="H2623" s="263">
        <v>-306.11709999999999</v>
      </c>
      <c r="I2623" s="263">
        <v>5978.5889999999999</v>
      </c>
    </row>
    <row r="2624" spans="1:9">
      <c r="A2624" s="382" t="s">
        <v>1212</v>
      </c>
      <c r="B2624" s="383">
        <v>2010</v>
      </c>
      <c r="C2624" s="384" t="s">
        <v>1213</v>
      </c>
      <c r="D2624" s="384" t="s">
        <v>524</v>
      </c>
      <c r="E2624" s="384" t="s">
        <v>588</v>
      </c>
      <c r="F2624" s="384" t="s">
        <v>712</v>
      </c>
      <c r="G2624" s="263">
        <v>-1437.3969999999999</v>
      </c>
      <c r="H2624" s="263">
        <v>-458.74689999999998</v>
      </c>
      <c r="I2624" s="263">
        <v>6056.0010000000002</v>
      </c>
    </row>
    <row r="2625" spans="1:9">
      <c r="A2625" s="382" t="s">
        <v>1212</v>
      </c>
      <c r="B2625" s="383">
        <v>2011</v>
      </c>
      <c r="C2625" s="384" t="s">
        <v>1213</v>
      </c>
      <c r="D2625" s="384" t="s">
        <v>524</v>
      </c>
      <c r="E2625" s="384" t="s">
        <v>588</v>
      </c>
      <c r="F2625" s="384" t="s">
        <v>712</v>
      </c>
      <c r="G2625" s="263">
        <v>3114.6370000000002</v>
      </c>
      <c r="H2625" s="263">
        <v>128.7679</v>
      </c>
      <c r="I2625" s="263">
        <v>7849.3119999999999</v>
      </c>
    </row>
    <row r="2626" spans="1:9">
      <c r="A2626" s="382" t="s">
        <v>1212</v>
      </c>
      <c r="B2626" s="383">
        <v>2012</v>
      </c>
      <c r="C2626" s="384" t="s">
        <v>1213</v>
      </c>
      <c r="D2626" s="384" t="s">
        <v>524</v>
      </c>
      <c r="E2626" s="384" t="s">
        <v>588</v>
      </c>
      <c r="F2626" s="384" t="s">
        <v>712</v>
      </c>
      <c r="G2626" s="263">
        <v>-1767.691</v>
      </c>
      <c r="H2626" s="263">
        <v>-558.13900000000001</v>
      </c>
      <c r="I2626" s="263">
        <v>9160.8439999999991</v>
      </c>
    </row>
    <row r="2627" spans="1:9">
      <c r="A2627" s="382" t="s">
        <v>1212</v>
      </c>
      <c r="B2627" s="383">
        <v>2013</v>
      </c>
      <c r="C2627" s="384" t="s">
        <v>1213</v>
      </c>
      <c r="D2627" s="384" t="s">
        <v>524</v>
      </c>
      <c r="E2627" s="384" t="s">
        <v>588</v>
      </c>
      <c r="F2627" s="384" t="s">
        <v>712</v>
      </c>
      <c r="G2627" s="263">
        <v>-171.73400000000001</v>
      </c>
      <c r="H2627" s="263">
        <v>-60.251100000000001</v>
      </c>
      <c r="I2627" s="263">
        <v>9809.6630000000005</v>
      </c>
    </row>
    <row r="2628" spans="1:9">
      <c r="A2628" s="382" t="s">
        <v>1212</v>
      </c>
      <c r="B2628" s="383">
        <v>2014</v>
      </c>
      <c r="C2628" s="384" t="s">
        <v>1213</v>
      </c>
      <c r="D2628" s="384" t="s">
        <v>524</v>
      </c>
      <c r="E2628" s="384" t="s">
        <v>588</v>
      </c>
      <c r="F2628" s="384" t="s">
        <v>712</v>
      </c>
      <c r="G2628" s="263">
        <v>-149.87299999999999</v>
      </c>
      <c r="H2628" s="263">
        <v>-104.721</v>
      </c>
      <c r="I2628" s="263">
        <v>10081.984</v>
      </c>
    </row>
    <row r="2629" spans="1:9">
      <c r="A2629" s="382" t="s">
        <v>1212</v>
      </c>
      <c r="B2629" s="383">
        <v>2015</v>
      </c>
      <c r="C2629" s="384" t="s">
        <v>1213</v>
      </c>
      <c r="D2629" s="384" t="s">
        <v>524</v>
      </c>
      <c r="E2629" s="384" t="s">
        <v>588</v>
      </c>
      <c r="F2629" s="384" t="s">
        <v>712</v>
      </c>
      <c r="G2629" s="263">
        <v>-447.72</v>
      </c>
      <c r="H2629" s="263">
        <v>1112.9672</v>
      </c>
      <c r="I2629" s="263">
        <v>9190.0679999999993</v>
      </c>
    </row>
    <row r="2630" spans="1:9">
      <c r="A2630" s="382" t="s">
        <v>1212</v>
      </c>
      <c r="B2630" s="383">
        <v>2016</v>
      </c>
      <c r="C2630" s="384" t="s">
        <v>1213</v>
      </c>
      <c r="D2630" s="384" t="s">
        <v>524</v>
      </c>
      <c r="E2630" s="384" t="s">
        <v>588</v>
      </c>
      <c r="F2630" s="384" t="s">
        <v>712</v>
      </c>
      <c r="G2630" s="263">
        <v>1101.44</v>
      </c>
      <c r="H2630" s="263">
        <v>700.11810000000003</v>
      </c>
      <c r="I2630" s="263">
        <v>9455.1229999999996</v>
      </c>
    </row>
    <row r="2631" spans="1:9">
      <c r="A2631" s="382" t="s">
        <v>1212</v>
      </c>
      <c r="B2631" s="383">
        <v>2017</v>
      </c>
      <c r="C2631" s="384" t="s">
        <v>1213</v>
      </c>
      <c r="D2631" s="384" t="s">
        <v>524</v>
      </c>
      <c r="E2631" s="384" t="s">
        <v>588</v>
      </c>
      <c r="F2631" s="384" t="s">
        <v>712</v>
      </c>
      <c r="G2631" s="263">
        <v>1952.0519999999999</v>
      </c>
      <c r="H2631" s="263">
        <v>633.08330000000001</v>
      </c>
      <c r="I2631" s="263">
        <v>10797.478999999999</v>
      </c>
    </row>
    <row r="2632" spans="1:9">
      <c r="A2632" s="382" t="s">
        <v>1212</v>
      </c>
      <c r="B2632" s="383">
        <v>2018</v>
      </c>
      <c r="C2632" s="384" t="s">
        <v>1213</v>
      </c>
      <c r="D2632" s="384" t="s">
        <v>524</v>
      </c>
      <c r="E2632" s="384" t="s">
        <v>588</v>
      </c>
      <c r="F2632" s="384" t="s">
        <v>712</v>
      </c>
      <c r="G2632" s="263">
        <v>466.77199999999999</v>
      </c>
      <c r="H2632" s="263">
        <v>561.07069999999999</v>
      </c>
      <c r="I2632" s="263">
        <v>11763.096</v>
      </c>
    </row>
    <row r="2633" spans="1:9">
      <c r="A2633" s="382" t="s">
        <v>1214</v>
      </c>
      <c r="B2633" s="383">
        <v>2009</v>
      </c>
      <c r="C2633" s="384" t="s">
        <v>1215</v>
      </c>
      <c r="D2633" s="384" t="s">
        <v>524</v>
      </c>
      <c r="E2633" s="384" t="s">
        <v>593</v>
      </c>
      <c r="F2633" s="384" t="s">
        <v>712</v>
      </c>
      <c r="G2633" s="263">
        <v>-5.4989999999999997</v>
      </c>
      <c r="H2633" s="263">
        <v>34.713900000000002</v>
      </c>
      <c r="I2633" s="263">
        <v>5344.0240000000003</v>
      </c>
    </row>
    <row r="2634" spans="1:9">
      <c r="A2634" s="382" t="s">
        <v>1214</v>
      </c>
      <c r="B2634" s="383">
        <v>2010</v>
      </c>
      <c r="C2634" s="384" t="s">
        <v>1215</v>
      </c>
      <c r="D2634" s="384" t="s">
        <v>524</v>
      </c>
      <c r="E2634" s="384" t="s">
        <v>593</v>
      </c>
      <c r="F2634" s="384" t="s">
        <v>712</v>
      </c>
      <c r="G2634" s="263">
        <v>182.227</v>
      </c>
      <c r="H2634" s="263">
        <v>167.34450000000001</v>
      </c>
      <c r="I2634" s="263">
        <v>5319.0720000000001</v>
      </c>
    </row>
    <row r="2635" spans="1:9">
      <c r="A2635" s="382" t="s">
        <v>1214</v>
      </c>
      <c r="B2635" s="383">
        <v>2011</v>
      </c>
      <c r="C2635" s="384" t="s">
        <v>1215</v>
      </c>
      <c r="D2635" s="384" t="s">
        <v>524</v>
      </c>
      <c r="E2635" s="384" t="s">
        <v>593</v>
      </c>
      <c r="F2635" s="384" t="s">
        <v>712</v>
      </c>
      <c r="G2635" s="263">
        <v>173.922</v>
      </c>
      <c r="H2635" s="263">
        <v>195.71279999999999</v>
      </c>
      <c r="I2635" s="263">
        <v>5642.2579999999998</v>
      </c>
    </row>
    <row r="2636" spans="1:9">
      <c r="A2636" s="382" t="s">
        <v>1214</v>
      </c>
      <c r="B2636" s="383">
        <v>2012</v>
      </c>
      <c r="C2636" s="384" t="s">
        <v>1215</v>
      </c>
      <c r="D2636" s="384" t="s">
        <v>524</v>
      </c>
      <c r="E2636" s="384" t="s">
        <v>593</v>
      </c>
      <c r="F2636" s="384" t="s">
        <v>712</v>
      </c>
      <c r="G2636" s="263">
        <v>250.25800000000001</v>
      </c>
      <c r="H2636" s="263">
        <v>257.4597</v>
      </c>
      <c r="I2636" s="263">
        <v>5787.98</v>
      </c>
    </row>
    <row r="2637" spans="1:9">
      <c r="A2637" s="382" t="s">
        <v>1214</v>
      </c>
      <c r="B2637" s="383">
        <v>2013</v>
      </c>
      <c r="C2637" s="384" t="s">
        <v>1215</v>
      </c>
      <c r="D2637" s="384" t="s">
        <v>524</v>
      </c>
      <c r="E2637" s="384" t="s">
        <v>593</v>
      </c>
      <c r="F2637" s="384" t="s">
        <v>712</v>
      </c>
      <c r="G2637" s="263">
        <v>348.786</v>
      </c>
      <c r="H2637" s="263">
        <v>456.17230000000001</v>
      </c>
      <c r="I2637" s="263">
        <v>7348.7539999999999</v>
      </c>
    </row>
    <row r="2638" spans="1:9">
      <c r="A2638" s="382" t="s">
        <v>1214</v>
      </c>
      <c r="B2638" s="383">
        <v>2014</v>
      </c>
      <c r="C2638" s="384" t="s">
        <v>1215</v>
      </c>
      <c r="D2638" s="384" t="s">
        <v>524</v>
      </c>
      <c r="E2638" s="384" t="s">
        <v>593</v>
      </c>
      <c r="F2638" s="384" t="s">
        <v>712</v>
      </c>
      <c r="G2638" s="263">
        <v>531.96500000000003</v>
      </c>
      <c r="H2638" s="263">
        <v>572.71169999999995</v>
      </c>
      <c r="I2638" s="263">
        <v>7803.4459999999999</v>
      </c>
    </row>
    <row r="2639" spans="1:9">
      <c r="A2639" s="382" t="s">
        <v>1214</v>
      </c>
      <c r="B2639" s="383">
        <v>2015</v>
      </c>
      <c r="C2639" s="384" t="s">
        <v>1215</v>
      </c>
      <c r="D2639" s="384" t="s">
        <v>524</v>
      </c>
      <c r="E2639" s="384" t="s">
        <v>593</v>
      </c>
      <c r="F2639" s="384" t="s">
        <v>712</v>
      </c>
      <c r="G2639" s="263">
        <v>615.30200000000002</v>
      </c>
      <c r="H2639" s="263">
        <v>769.93700000000001</v>
      </c>
      <c r="I2639" s="263">
        <v>8071.5630000000001</v>
      </c>
    </row>
    <row r="2640" spans="1:9">
      <c r="A2640" s="382" t="s">
        <v>1214</v>
      </c>
      <c r="B2640" s="383">
        <v>2016</v>
      </c>
      <c r="C2640" s="384" t="s">
        <v>1215</v>
      </c>
      <c r="D2640" s="384" t="s">
        <v>524</v>
      </c>
      <c r="E2640" s="384" t="s">
        <v>593</v>
      </c>
      <c r="F2640" s="384" t="s">
        <v>712</v>
      </c>
      <c r="G2640" s="263">
        <v>930.36199999999997</v>
      </c>
      <c r="H2640" s="263">
        <v>942.82740000000001</v>
      </c>
      <c r="I2640" s="263">
        <v>8959.0869999999995</v>
      </c>
    </row>
    <row r="2641" spans="1:9">
      <c r="A2641" s="382" t="s">
        <v>1214</v>
      </c>
      <c r="B2641" s="383">
        <v>2017</v>
      </c>
      <c r="C2641" s="384" t="s">
        <v>1215</v>
      </c>
      <c r="D2641" s="384" t="s">
        <v>524</v>
      </c>
      <c r="E2641" s="384" t="s">
        <v>593</v>
      </c>
      <c r="F2641" s="384" t="s">
        <v>712</v>
      </c>
      <c r="G2641" s="263">
        <v>971.63800000000003</v>
      </c>
      <c r="H2641" s="263">
        <v>1018.646</v>
      </c>
      <c r="I2641" s="263">
        <v>9491.2900000000009</v>
      </c>
    </row>
    <row r="2642" spans="1:9">
      <c r="A2642" s="382" t="s">
        <v>1214</v>
      </c>
      <c r="B2642" s="383">
        <v>2018</v>
      </c>
      <c r="C2642" s="384" t="s">
        <v>1215</v>
      </c>
      <c r="D2642" s="384" t="s">
        <v>524</v>
      </c>
      <c r="E2642" s="384" t="s">
        <v>593</v>
      </c>
      <c r="F2642" s="384" t="s">
        <v>712</v>
      </c>
      <c r="G2642" s="263">
        <v>861.70399999999995</v>
      </c>
      <c r="H2642" s="263">
        <v>922.01700000000005</v>
      </c>
      <c r="I2642" s="263">
        <v>9983.634</v>
      </c>
    </row>
    <row r="2643" spans="1:9">
      <c r="A2643" s="382" t="s">
        <v>1216</v>
      </c>
      <c r="B2643" s="383">
        <v>2009</v>
      </c>
      <c r="C2643" s="384" t="s">
        <v>1217</v>
      </c>
      <c r="D2643" s="384" t="s">
        <v>736</v>
      </c>
      <c r="E2643" s="384" t="s">
        <v>737</v>
      </c>
      <c r="F2643" s="384" t="s">
        <v>712</v>
      </c>
      <c r="G2643" s="263">
        <v>299.8</v>
      </c>
      <c r="H2643" s="263">
        <v>310.7</v>
      </c>
      <c r="I2643" s="263">
        <v>3192.1</v>
      </c>
    </row>
    <row r="2644" spans="1:9">
      <c r="A2644" s="382" t="s">
        <v>1216</v>
      </c>
      <c r="B2644" s="383">
        <v>2010</v>
      </c>
      <c r="C2644" s="384" t="s">
        <v>1217</v>
      </c>
      <c r="D2644" s="384" t="s">
        <v>736</v>
      </c>
      <c r="E2644" s="384" t="s">
        <v>737</v>
      </c>
      <c r="F2644" s="384" t="s">
        <v>712</v>
      </c>
      <c r="G2644" s="263">
        <v>370.2</v>
      </c>
      <c r="H2644" s="263">
        <v>370.2</v>
      </c>
      <c r="I2644" s="263">
        <v>3336.8</v>
      </c>
    </row>
    <row r="2645" spans="1:9">
      <c r="A2645" s="382" t="s">
        <v>1216</v>
      </c>
      <c r="B2645" s="383">
        <v>2011</v>
      </c>
      <c r="C2645" s="384" t="s">
        <v>1217</v>
      </c>
      <c r="D2645" s="384" t="s">
        <v>736</v>
      </c>
      <c r="E2645" s="384" t="s">
        <v>737</v>
      </c>
      <c r="F2645" s="384" t="s">
        <v>712</v>
      </c>
      <c r="G2645" s="263">
        <v>374.2</v>
      </c>
      <c r="H2645" s="263">
        <v>374.2</v>
      </c>
      <c r="I2645" s="263">
        <v>3697.6</v>
      </c>
    </row>
    <row r="2646" spans="1:9">
      <c r="A2646" s="382" t="s">
        <v>1216</v>
      </c>
      <c r="B2646" s="383">
        <v>2012</v>
      </c>
      <c r="C2646" s="384" t="s">
        <v>1217</v>
      </c>
      <c r="D2646" s="384" t="s">
        <v>736</v>
      </c>
      <c r="E2646" s="384" t="s">
        <v>737</v>
      </c>
      <c r="F2646" s="384" t="s">
        <v>712</v>
      </c>
      <c r="G2646" s="263">
        <v>407.8</v>
      </c>
      <c r="H2646" s="263">
        <v>408.90499999999997</v>
      </c>
      <c r="I2646" s="263">
        <v>4014.2</v>
      </c>
    </row>
    <row r="2647" spans="1:9">
      <c r="A2647" s="382" t="s">
        <v>1216</v>
      </c>
      <c r="B2647" s="383">
        <v>2013</v>
      </c>
      <c r="C2647" s="384" t="s">
        <v>1217</v>
      </c>
      <c r="D2647" s="384" t="s">
        <v>736</v>
      </c>
      <c r="E2647" s="384" t="s">
        <v>737</v>
      </c>
      <c r="F2647" s="384" t="s">
        <v>712</v>
      </c>
      <c r="G2647" s="263">
        <v>389</v>
      </c>
      <c r="H2647" s="263">
        <v>424.29500000000002</v>
      </c>
      <c r="I2647" s="263">
        <v>4123.3999999999996</v>
      </c>
    </row>
    <row r="2648" spans="1:9">
      <c r="A2648" s="382" t="s">
        <v>1216</v>
      </c>
      <c r="B2648" s="383">
        <v>2014</v>
      </c>
      <c r="C2648" s="384" t="s">
        <v>1217</v>
      </c>
      <c r="D2648" s="384" t="s">
        <v>736</v>
      </c>
      <c r="E2648" s="384" t="s">
        <v>737</v>
      </c>
      <c r="F2648" s="384" t="s">
        <v>712</v>
      </c>
      <c r="G2648" s="263">
        <v>437.9</v>
      </c>
      <c r="H2648" s="263">
        <v>441.6</v>
      </c>
      <c r="I2648" s="263">
        <v>4243.2</v>
      </c>
    </row>
    <row r="2649" spans="1:9">
      <c r="A2649" s="382" t="s">
        <v>1216</v>
      </c>
      <c r="B2649" s="383">
        <v>2015</v>
      </c>
      <c r="C2649" s="384" t="s">
        <v>1217</v>
      </c>
      <c r="D2649" s="384" t="s">
        <v>736</v>
      </c>
      <c r="E2649" s="384" t="s">
        <v>737</v>
      </c>
      <c r="F2649" s="384" t="s">
        <v>712</v>
      </c>
      <c r="G2649" s="263">
        <v>401.6</v>
      </c>
      <c r="H2649" s="263">
        <v>448.69499999999999</v>
      </c>
      <c r="I2649" s="263">
        <v>4296.3</v>
      </c>
    </row>
    <row r="2650" spans="1:9">
      <c r="A2650" s="382" t="s">
        <v>1216</v>
      </c>
      <c r="B2650" s="383">
        <v>2016</v>
      </c>
      <c r="C2650" s="384" t="s">
        <v>1217</v>
      </c>
      <c r="D2650" s="384" t="s">
        <v>736</v>
      </c>
      <c r="E2650" s="384" t="s">
        <v>737</v>
      </c>
      <c r="F2650" s="384" t="s">
        <v>712</v>
      </c>
      <c r="G2650" s="263">
        <v>472.3</v>
      </c>
      <c r="H2650" s="263">
        <v>492.27499999999998</v>
      </c>
      <c r="I2650" s="263">
        <v>4411.5</v>
      </c>
    </row>
    <row r="2651" spans="1:9">
      <c r="A2651" s="382" t="s">
        <v>1216</v>
      </c>
      <c r="B2651" s="383">
        <v>2017</v>
      </c>
      <c r="C2651" s="384" t="s">
        <v>1217</v>
      </c>
      <c r="D2651" s="384" t="s">
        <v>736</v>
      </c>
      <c r="E2651" s="384" t="s">
        <v>737</v>
      </c>
      <c r="F2651" s="384" t="s">
        <v>712</v>
      </c>
      <c r="G2651" s="263">
        <v>477.4</v>
      </c>
      <c r="H2651" s="263">
        <v>546.70000000000005</v>
      </c>
      <c r="I2651" s="263">
        <v>4834.1000000000004</v>
      </c>
    </row>
    <row r="2652" spans="1:9">
      <c r="A2652" s="382" t="s">
        <v>1216</v>
      </c>
      <c r="B2652" s="383">
        <v>2018</v>
      </c>
      <c r="C2652" s="384" t="s">
        <v>1217</v>
      </c>
      <c r="D2652" s="384" t="s">
        <v>736</v>
      </c>
      <c r="E2652" s="384" t="s">
        <v>737</v>
      </c>
      <c r="F2652" s="384" t="s">
        <v>712</v>
      </c>
      <c r="G2652" s="263">
        <v>933.4</v>
      </c>
      <c r="H2652" s="263">
        <v>662</v>
      </c>
      <c r="I2652" s="263">
        <v>5408.9</v>
      </c>
    </row>
    <row r="2653" spans="1:9">
      <c r="A2653" s="382" t="s">
        <v>1218</v>
      </c>
      <c r="B2653" s="383">
        <v>2009</v>
      </c>
      <c r="C2653" s="384" t="s">
        <v>1219</v>
      </c>
      <c r="D2653" s="384" t="s">
        <v>758</v>
      </c>
      <c r="E2653" s="384" t="s">
        <v>1220</v>
      </c>
      <c r="F2653" s="384" t="s">
        <v>712</v>
      </c>
      <c r="G2653" s="263">
        <v>84.411000000000001</v>
      </c>
      <c r="H2653" s="263">
        <v>83.703000000000003</v>
      </c>
      <c r="I2653" s="263">
        <v>1573.316</v>
      </c>
    </row>
    <row r="2654" spans="1:9">
      <c r="A2654" s="382" t="s">
        <v>1218</v>
      </c>
      <c r="B2654" s="383">
        <v>2010</v>
      </c>
      <c r="C2654" s="384" t="s">
        <v>1219</v>
      </c>
      <c r="D2654" s="384" t="s">
        <v>758</v>
      </c>
      <c r="E2654" s="384" t="s">
        <v>1220</v>
      </c>
      <c r="F2654" s="384" t="s">
        <v>712</v>
      </c>
      <c r="G2654" s="263">
        <v>96.019000000000005</v>
      </c>
      <c r="H2654" s="263">
        <v>93.984200000000001</v>
      </c>
      <c r="I2654" s="263">
        <v>1652.806</v>
      </c>
    </row>
    <row r="2655" spans="1:9">
      <c r="A2655" s="382" t="s">
        <v>1218</v>
      </c>
      <c r="B2655" s="383">
        <v>2011</v>
      </c>
      <c r="C2655" s="384" t="s">
        <v>1219</v>
      </c>
      <c r="D2655" s="384" t="s">
        <v>758</v>
      </c>
      <c r="E2655" s="384" t="s">
        <v>1220</v>
      </c>
      <c r="F2655" s="384" t="s">
        <v>712</v>
      </c>
      <c r="G2655" s="263">
        <v>81.721999999999994</v>
      </c>
      <c r="H2655" s="263">
        <v>79.737700000000004</v>
      </c>
      <c r="I2655" s="263">
        <v>1713.616</v>
      </c>
    </row>
    <row r="2656" spans="1:9">
      <c r="A2656" s="382" t="s">
        <v>1218</v>
      </c>
      <c r="B2656" s="383">
        <v>2012</v>
      </c>
      <c r="C2656" s="384" t="s">
        <v>1219</v>
      </c>
      <c r="D2656" s="384" t="s">
        <v>758</v>
      </c>
      <c r="E2656" s="384" t="s">
        <v>1220</v>
      </c>
      <c r="F2656" s="384" t="s">
        <v>712</v>
      </c>
      <c r="G2656" s="263">
        <v>83.974000000000004</v>
      </c>
      <c r="H2656" s="263">
        <v>107.3656</v>
      </c>
      <c r="I2656" s="263">
        <v>2031.9010000000001</v>
      </c>
    </row>
    <row r="2657" spans="1:9">
      <c r="A2657" s="382" t="s">
        <v>1218</v>
      </c>
      <c r="B2657" s="383">
        <v>2013</v>
      </c>
      <c r="C2657" s="384" t="s">
        <v>1219</v>
      </c>
      <c r="D2657" s="384" t="s">
        <v>758</v>
      </c>
      <c r="E2657" s="384" t="s">
        <v>1220</v>
      </c>
      <c r="F2657" s="384" t="s">
        <v>712</v>
      </c>
      <c r="G2657" s="263">
        <v>120.824</v>
      </c>
      <c r="H2657" s="263">
        <v>120.5369</v>
      </c>
      <c r="I2657" s="263">
        <v>2155.5509999999999</v>
      </c>
    </row>
    <row r="2658" spans="1:9">
      <c r="A2658" s="382" t="s">
        <v>1218</v>
      </c>
      <c r="B2658" s="383">
        <v>2014</v>
      </c>
      <c r="C2658" s="384" t="s">
        <v>1219</v>
      </c>
      <c r="D2658" s="384" t="s">
        <v>758</v>
      </c>
      <c r="E2658" s="384" t="s">
        <v>1220</v>
      </c>
      <c r="F2658" s="384" t="s">
        <v>712</v>
      </c>
      <c r="G2658" s="263">
        <v>154.95400000000001</v>
      </c>
      <c r="H2658" s="263">
        <v>156.10769999999999</v>
      </c>
      <c r="I2658" s="263">
        <v>2957.951</v>
      </c>
    </row>
    <row r="2659" spans="1:9">
      <c r="A2659" s="382" t="s">
        <v>1218</v>
      </c>
      <c r="B2659" s="383">
        <v>2015</v>
      </c>
      <c r="C2659" s="384" t="s">
        <v>1219</v>
      </c>
      <c r="D2659" s="384" t="s">
        <v>758</v>
      </c>
      <c r="E2659" s="384" t="s">
        <v>1220</v>
      </c>
      <c r="F2659" s="384" t="s">
        <v>712</v>
      </c>
      <c r="G2659" s="263">
        <v>287.54000000000002</v>
      </c>
      <c r="H2659" s="263">
        <v>319.47620000000001</v>
      </c>
      <c r="I2659" s="263">
        <v>3539.57</v>
      </c>
    </row>
    <row r="2660" spans="1:9">
      <c r="A2660" s="382" t="s">
        <v>1218</v>
      </c>
      <c r="B2660" s="383">
        <v>2016</v>
      </c>
      <c r="C2660" s="384" t="s">
        <v>1219</v>
      </c>
      <c r="D2660" s="384" t="s">
        <v>758</v>
      </c>
      <c r="E2660" s="384" t="s">
        <v>1220</v>
      </c>
      <c r="F2660" s="384" t="s">
        <v>712</v>
      </c>
      <c r="G2660" s="263">
        <v>423.61099999999999</v>
      </c>
      <c r="H2660" s="263">
        <v>424.46839999999997</v>
      </c>
      <c r="I2660" s="263">
        <v>3818.7489999999998</v>
      </c>
    </row>
    <row r="2661" spans="1:9">
      <c r="A2661" s="382" t="s">
        <v>1218</v>
      </c>
      <c r="B2661" s="383">
        <v>2017</v>
      </c>
      <c r="C2661" s="384" t="s">
        <v>1219</v>
      </c>
      <c r="D2661" s="384" t="s">
        <v>758</v>
      </c>
      <c r="E2661" s="384" t="s">
        <v>1220</v>
      </c>
      <c r="F2661" s="384" t="s">
        <v>712</v>
      </c>
      <c r="G2661" s="263">
        <v>711.31299999999999</v>
      </c>
      <c r="H2661" s="263">
        <v>446.2398</v>
      </c>
      <c r="I2661" s="263">
        <v>3965.5940000000001</v>
      </c>
    </row>
    <row r="2662" spans="1:9">
      <c r="A2662" s="382" t="s">
        <v>1218</v>
      </c>
      <c r="B2662" s="383">
        <v>2018</v>
      </c>
      <c r="C2662" s="384" t="s">
        <v>1219</v>
      </c>
      <c r="D2662" s="384" t="s">
        <v>758</v>
      </c>
      <c r="E2662" s="384" t="s">
        <v>1220</v>
      </c>
      <c r="F2662" s="384" t="s">
        <v>712</v>
      </c>
      <c r="G2662" s="263">
        <v>469.19200000000001</v>
      </c>
      <c r="H2662" s="263">
        <v>448.82499999999999</v>
      </c>
      <c r="I2662" s="263">
        <v>4244.2650000000003</v>
      </c>
    </row>
    <row r="2663" spans="1:9">
      <c r="A2663" s="382" t="s">
        <v>1221</v>
      </c>
      <c r="B2663" s="383">
        <v>2009</v>
      </c>
      <c r="C2663" s="384" t="s">
        <v>1222</v>
      </c>
      <c r="D2663" s="384" t="s">
        <v>6</v>
      </c>
      <c r="E2663" s="384" t="s">
        <v>1038</v>
      </c>
      <c r="F2663" s="384" t="s">
        <v>712</v>
      </c>
      <c r="G2663" s="263">
        <v>3193</v>
      </c>
      <c r="H2663" s="263">
        <v>3320.45</v>
      </c>
      <c r="I2663" s="263">
        <v>23123</v>
      </c>
    </row>
    <row r="2664" spans="1:9">
      <c r="A2664" s="382" t="s">
        <v>1221</v>
      </c>
      <c r="B2664" s="383">
        <v>2010</v>
      </c>
      <c r="C2664" s="384" t="s">
        <v>1222</v>
      </c>
      <c r="D2664" s="384" t="s">
        <v>6</v>
      </c>
      <c r="E2664" s="384" t="s">
        <v>1038</v>
      </c>
      <c r="F2664" s="384" t="s">
        <v>712</v>
      </c>
      <c r="G2664" s="263">
        <v>4085</v>
      </c>
      <c r="H2664" s="263">
        <v>4169</v>
      </c>
      <c r="I2664" s="263">
        <v>26662</v>
      </c>
    </row>
    <row r="2665" spans="1:9">
      <c r="A2665" s="382" t="s">
        <v>1221</v>
      </c>
      <c r="B2665" s="383">
        <v>2011</v>
      </c>
      <c r="C2665" s="384" t="s">
        <v>1222</v>
      </c>
      <c r="D2665" s="384" t="s">
        <v>6</v>
      </c>
      <c r="E2665" s="384" t="s">
        <v>1038</v>
      </c>
      <c r="F2665" s="384" t="s">
        <v>712</v>
      </c>
      <c r="G2665" s="263">
        <v>4283</v>
      </c>
      <c r="H2665" s="263">
        <v>4283</v>
      </c>
      <c r="I2665" s="263">
        <v>29611</v>
      </c>
    </row>
    <row r="2666" spans="1:9">
      <c r="A2666" s="382" t="s">
        <v>1221</v>
      </c>
      <c r="B2666" s="383">
        <v>2012</v>
      </c>
      <c r="C2666" s="384" t="s">
        <v>1222</v>
      </c>
      <c r="D2666" s="384" t="s">
        <v>6</v>
      </c>
      <c r="E2666" s="384" t="s">
        <v>1038</v>
      </c>
      <c r="F2666" s="384" t="s">
        <v>712</v>
      </c>
      <c r="G2666" s="263">
        <v>4444</v>
      </c>
      <c r="H2666" s="263">
        <v>4444</v>
      </c>
      <c r="I2666" s="263">
        <v>29904</v>
      </c>
    </row>
    <row r="2667" spans="1:9">
      <c r="A2667" s="382" t="s">
        <v>1221</v>
      </c>
      <c r="B2667" s="383">
        <v>2013</v>
      </c>
      <c r="C2667" s="384" t="s">
        <v>1222</v>
      </c>
      <c r="D2667" s="384" t="s">
        <v>6</v>
      </c>
      <c r="E2667" s="384" t="s">
        <v>1038</v>
      </c>
      <c r="F2667" s="384" t="s">
        <v>712</v>
      </c>
      <c r="G2667" s="263">
        <v>4659</v>
      </c>
      <c r="H2667" s="263">
        <v>4659</v>
      </c>
      <c r="I2667" s="263">
        <v>30871</v>
      </c>
    </row>
    <row r="2668" spans="1:9">
      <c r="A2668" s="382" t="s">
        <v>1221</v>
      </c>
      <c r="B2668" s="383">
        <v>2014</v>
      </c>
      <c r="C2668" s="384" t="s">
        <v>1222</v>
      </c>
      <c r="D2668" s="384" t="s">
        <v>6</v>
      </c>
      <c r="E2668" s="384" t="s">
        <v>1038</v>
      </c>
      <c r="F2668" s="384" t="s">
        <v>712</v>
      </c>
      <c r="G2668" s="263">
        <v>4956</v>
      </c>
      <c r="H2668" s="263">
        <v>4956</v>
      </c>
      <c r="I2668" s="263">
        <v>31821</v>
      </c>
    </row>
    <row r="2669" spans="1:9">
      <c r="A2669" s="382" t="s">
        <v>1221</v>
      </c>
      <c r="B2669" s="383">
        <v>2015</v>
      </c>
      <c r="C2669" s="384" t="s">
        <v>1222</v>
      </c>
      <c r="D2669" s="384" t="s">
        <v>6</v>
      </c>
      <c r="E2669" s="384" t="s">
        <v>1038</v>
      </c>
      <c r="F2669" s="384" t="s">
        <v>712</v>
      </c>
      <c r="G2669" s="263">
        <v>4833</v>
      </c>
      <c r="H2669" s="263">
        <v>4921</v>
      </c>
      <c r="I2669" s="263">
        <v>30274</v>
      </c>
    </row>
    <row r="2670" spans="1:9">
      <c r="A2670" s="382" t="s">
        <v>1221</v>
      </c>
      <c r="B2670" s="383">
        <v>2016</v>
      </c>
      <c r="C2670" s="384" t="s">
        <v>1222</v>
      </c>
      <c r="D2670" s="384" t="s">
        <v>6</v>
      </c>
      <c r="E2670" s="384" t="s">
        <v>1038</v>
      </c>
      <c r="F2670" s="384" t="s">
        <v>712</v>
      </c>
      <c r="G2670" s="263">
        <v>5050</v>
      </c>
      <c r="H2670" s="263">
        <v>4793.8500000000004</v>
      </c>
      <c r="I2670" s="263">
        <v>30109</v>
      </c>
    </row>
    <row r="2671" spans="1:9">
      <c r="A2671" s="382" t="s">
        <v>1221</v>
      </c>
      <c r="B2671" s="383">
        <v>2017</v>
      </c>
      <c r="C2671" s="384" t="s">
        <v>1222</v>
      </c>
      <c r="D2671" s="384" t="s">
        <v>6</v>
      </c>
      <c r="E2671" s="384" t="s">
        <v>1038</v>
      </c>
      <c r="F2671" s="384" t="s">
        <v>712</v>
      </c>
      <c r="G2671" s="263">
        <v>4858</v>
      </c>
      <c r="H2671" s="263">
        <v>5239.1000000000004</v>
      </c>
      <c r="I2671" s="263">
        <v>31657</v>
      </c>
    </row>
    <row r="2672" spans="1:9">
      <c r="A2672" s="382" t="s">
        <v>1221</v>
      </c>
      <c r="B2672" s="383">
        <v>2018</v>
      </c>
      <c r="C2672" s="384" t="s">
        <v>1222</v>
      </c>
      <c r="D2672" s="384" t="s">
        <v>6</v>
      </c>
      <c r="E2672" s="384" t="s">
        <v>1038</v>
      </c>
      <c r="F2672" s="384" t="s">
        <v>712</v>
      </c>
      <c r="G2672" s="263">
        <v>5349</v>
      </c>
      <c r="H2672" s="263">
        <v>6103.81</v>
      </c>
      <c r="I2672" s="263">
        <v>32765</v>
      </c>
    </row>
    <row r="2673" spans="1:9">
      <c r="A2673" s="382" t="s">
        <v>1223</v>
      </c>
      <c r="B2673" s="383">
        <v>2009</v>
      </c>
      <c r="C2673" s="384" t="s">
        <v>1224</v>
      </c>
      <c r="D2673" s="384" t="s">
        <v>736</v>
      </c>
      <c r="E2673" s="384" t="s">
        <v>8</v>
      </c>
      <c r="F2673" s="384" t="s">
        <v>712</v>
      </c>
      <c r="G2673" s="263">
        <v>208.71600000000001</v>
      </c>
      <c r="H2673" s="263">
        <v>211.24260000000001</v>
      </c>
      <c r="I2673" s="263">
        <v>1143.299</v>
      </c>
    </row>
    <row r="2674" spans="1:9">
      <c r="A2674" s="382" t="s">
        <v>1223</v>
      </c>
      <c r="B2674" s="383">
        <v>2010</v>
      </c>
      <c r="C2674" s="384" t="s">
        <v>1224</v>
      </c>
      <c r="D2674" s="384" t="s">
        <v>736</v>
      </c>
      <c r="E2674" s="384" t="s">
        <v>8</v>
      </c>
      <c r="F2674" s="384" t="s">
        <v>712</v>
      </c>
      <c r="G2674" s="263">
        <v>212.029</v>
      </c>
      <c r="H2674" s="263">
        <v>212.52170000000001</v>
      </c>
      <c r="I2674" s="263">
        <v>1303.942</v>
      </c>
    </row>
    <row r="2675" spans="1:9">
      <c r="A2675" s="382" t="s">
        <v>1223</v>
      </c>
      <c r="B2675" s="383">
        <v>2011</v>
      </c>
      <c r="C2675" s="384" t="s">
        <v>1224</v>
      </c>
      <c r="D2675" s="384" t="s">
        <v>736</v>
      </c>
      <c r="E2675" s="384" t="s">
        <v>8</v>
      </c>
      <c r="F2675" s="384" t="s">
        <v>712</v>
      </c>
      <c r="G2675" s="263">
        <v>286.21899999999999</v>
      </c>
      <c r="H2675" s="263">
        <v>286.7208</v>
      </c>
      <c r="I2675" s="263">
        <v>1703.23</v>
      </c>
    </row>
    <row r="2676" spans="1:9">
      <c r="A2676" s="382" t="s">
        <v>1223</v>
      </c>
      <c r="B2676" s="383">
        <v>2012</v>
      </c>
      <c r="C2676" s="384" t="s">
        <v>1224</v>
      </c>
      <c r="D2676" s="384" t="s">
        <v>736</v>
      </c>
      <c r="E2676" s="384" t="s">
        <v>8</v>
      </c>
      <c r="F2676" s="384" t="s">
        <v>712</v>
      </c>
      <c r="G2676" s="263">
        <v>340.02</v>
      </c>
      <c r="H2676" s="263">
        <v>340.53030000000001</v>
      </c>
      <c r="I2676" s="263">
        <v>2060.7020000000002</v>
      </c>
    </row>
    <row r="2677" spans="1:9">
      <c r="A2677" s="382" t="s">
        <v>1223</v>
      </c>
      <c r="B2677" s="383">
        <v>2013</v>
      </c>
      <c r="C2677" s="384" t="s">
        <v>1224</v>
      </c>
      <c r="D2677" s="384" t="s">
        <v>736</v>
      </c>
      <c r="E2677" s="384" t="s">
        <v>8</v>
      </c>
      <c r="F2677" s="384" t="s">
        <v>712</v>
      </c>
      <c r="G2677" s="263">
        <v>338.661</v>
      </c>
      <c r="H2677" s="263">
        <v>336.8956</v>
      </c>
      <c r="I2677" s="263">
        <v>2246.4279999999999</v>
      </c>
    </row>
    <row r="2678" spans="1:9">
      <c r="A2678" s="382" t="s">
        <v>1223</v>
      </c>
      <c r="B2678" s="383">
        <v>2014</v>
      </c>
      <c r="C2678" s="384" t="s">
        <v>1224</v>
      </c>
      <c r="D2678" s="384" t="s">
        <v>736</v>
      </c>
      <c r="E2678" s="384" t="s">
        <v>8</v>
      </c>
      <c r="F2678" s="384" t="s">
        <v>712</v>
      </c>
      <c r="G2678" s="263">
        <v>483.185</v>
      </c>
      <c r="H2678" s="263">
        <v>487.58679999999998</v>
      </c>
      <c r="I2678" s="263">
        <v>2464.8670000000002</v>
      </c>
    </row>
    <row r="2679" spans="1:9">
      <c r="A2679" s="382" t="s">
        <v>1223</v>
      </c>
      <c r="B2679" s="383">
        <v>2015</v>
      </c>
      <c r="C2679" s="384" t="s">
        <v>1224</v>
      </c>
      <c r="D2679" s="384" t="s">
        <v>736</v>
      </c>
      <c r="E2679" s="384" t="s">
        <v>8</v>
      </c>
      <c r="F2679" s="384" t="s">
        <v>712</v>
      </c>
      <c r="G2679" s="263">
        <v>546.73299999999995</v>
      </c>
      <c r="H2679" s="263">
        <v>586.90729999999996</v>
      </c>
      <c r="I2679" s="263">
        <v>2722.5639999999999</v>
      </c>
    </row>
    <row r="2680" spans="1:9">
      <c r="A2680" s="382" t="s">
        <v>1223</v>
      </c>
      <c r="B2680" s="383">
        <v>2016</v>
      </c>
      <c r="C2680" s="384" t="s">
        <v>1224</v>
      </c>
      <c r="D2680" s="384" t="s">
        <v>736</v>
      </c>
      <c r="E2680" s="384" t="s">
        <v>8</v>
      </c>
      <c r="F2680" s="384" t="s">
        <v>712</v>
      </c>
      <c r="G2680" s="263">
        <v>712.68499999999995</v>
      </c>
      <c r="H2680" s="263">
        <v>764.42240000000004</v>
      </c>
      <c r="I2680" s="263">
        <v>3049.393</v>
      </c>
    </row>
    <row r="2681" spans="1:9">
      <c r="A2681" s="382" t="s">
        <v>1223</v>
      </c>
      <c r="B2681" s="383">
        <v>2017</v>
      </c>
      <c r="C2681" s="384" t="s">
        <v>1224</v>
      </c>
      <c r="D2681" s="384" t="s">
        <v>736</v>
      </c>
      <c r="E2681" s="384" t="s">
        <v>8</v>
      </c>
      <c r="F2681" s="384" t="s">
        <v>712</v>
      </c>
      <c r="G2681" s="263">
        <v>820.678</v>
      </c>
      <c r="H2681" s="263">
        <v>773.73329999999999</v>
      </c>
      <c r="I2681" s="263">
        <v>3369.0450000000001</v>
      </c>
    </row>
    <row r="2682" spans="1:9">
      <c r="A2682" s="382" t="s">
        <v>1223</v>
      </c>
      <c r="B2682" s="383">
        <v>2018</v>
      </c>
      <c r="C2682" s="384" t="s">
        <v>1224</v>
      </c>
      <c r="D2682" s="384" t="s">
        <v>736</v>
      </c>
      <c r="E2682" s="384" t="s">
        <v>8</v>
      </c>
      <c r="F2682" s="384" t="s">
        <v>712</v>
      </c>
      <c r="G2682" s="263">
        <v>993.00400000000002</v>
      </c>
      <c r="H2682" s="263">
        <v>1013.3994</v>
      </c>
      <c r="I2682" s="263">
        <v>3807.183</v>
      </c>
    </row>
    <row r="2683" spans="1:9">
      <c r="A2683" s="382" t="s">
        <v>1225</v>
      </c>
      <c r="B2683" s="383">
        <v>2009</v>
      </c>
      <c r="C2683" s="384" t="s">
        <v>1226</v>
      </c>
      <c r="D2683" s="384" t="s">
        <v>736</v>
      </c>
      <c r="E2683" s="384" t="s">
        <v>1227</v>
      </c>
      <c r="F2683" s="384" t="s">
        <v>712</v>
      </c>
      <c r="G2683" s="263">
        <v>3195</v>
      </c>
      <c r="H2683" s="263">
        <v>3702.8</v>
      </c>
      <c r="I2683" s="263">
        <v>16824</v>
      </c>
    </row>
    <row r="2684" spans="1:9">
      <c r="A2684" s="382" t="s">
        <v>1225</v>
      </c>
      <c r="B2684" s="383">
        <v>2010</v>
      </c>
      <c r="C2684" s="384" t="s">
        <v>1226</v>
      </c>
      <c r="D2684" s="384" t="s">
        <v>736</v>
      </c>
      <c r="E2684" s="384" t="s">
        <v>1227</v>
      </c>
      <c r="F2684" s="384" t="s">
        <v>712</v>
      </c>
      <c r="G2684" s="263">
        <v>3890</v>
      </c>
      <c r="H2684" s="263">
        <v>3947</v>
      </c>
      <c r="I2684" s="263">
        <v>16892</v>
      </c>
    </row>
    <row r="2685" spans="1:9">
      <c r="A2685" s="382" t="s">
        <v>1225</v>
      </c>
      <c r="B2685" s="383">
        <v>2011</v>
      </c>
      <c r="C2685" s="384" t="s">
        <v>1226</v>
      </c>
      <c r="D2685" s="384" t="s">
        <v>736</v>
      </c>
      <c r="E2685" s="384" t="s">
        <v>1227</v>
      </c>
      <c r="F2685" s="384" t="s">
        <v>712</v>
      </c>
      <c r="G2685" s="263">
        <v>3377</v>
      </c>
      <c r="H2685" s="263">
        <v>4230</v>
      </c>
      <c r="I2685" s="263">
        <v>16619</v>
      </c>
    </row>
    <row r="2686" spans="1:9">
      <c r="A2686" s="382" t="s">
        <v>1225</v>
      </c>
      <c r="B2686" s="383">
        <v>2012</v>
      </c>
      <c r="C2686" s="384" t="s">
        <v>1226</v>
      </c>
      <c r="D2686" s="384" t="s">
        <v>736</v>
      </c>
      <c r="E2686" s="384" t="s">
        <v>1227</v>
      </c>
      <c r="F2686" s="384" t="s">
        <v>712</v>
      </c>
      <c r="G2686" s="263">
        <v>4180</v>
      </c>
      <c r="H2686" s="263">
        <v>4644</v>
      </c>
      <c r="I2686" s="263">
        <v>17500</v>
      </c>
    </row>
    <row r="2687" spans="1:9">
      <c r="A2687" s="382" t="s">
        <v>1225</v>
      </c>
      <c r="B2687" s="383">
        <v>2013</v>
      </c>
      <c r="C2687" s="384" t="s">
        <v>1226</v>
      </c>
      <c r="D2687" s="384" t="s">
        <v>736</v>
      </c>
      <c r="E2687" s="384" t="s">
        <v>1227</v>
      </c>
      <c r="F2687" s="384" t="s">
        <v>712</v>
      </c>
      <c r="G2687" s="263">
        <v>4535</v>
      </c>
      <c r="H2687" s="263">
        <v>4763</v>
      </c>
      <c r="I2687" s="263">
        <v>17663</v>
      </c>
    </row>
    <row r="2688" spans="1:9">
      <c r="A2688" s="382" t="s">
        <v>1225</v>
      </c>
      <c r="B2688" s="383">
        <v>2014</v>
      </c>
      <c r="C2688" s="384" t="s">
        <v>1226</v>
      </c>
      <c r="D2688" s="384" t="s">
        <v>736</v>
      </c>
      <c r="E2688" s="384" t="s">
        <v>1227</v>
      </c>
      <c r="F2688" s="384" t="s">
        <v>712</v>
      </c>
      <c r="G2688" s="263">
        <v>5058</v>
      </c>
      <c r="H2688" s="263">
        <v>5075</v>
      </c>
      <c r="I2688" s="263">
        <v>17945</v>
      </c>
    </row>
    <row r="2689" spans="1:9">
      <c r="A2689" s="382" t="s">
        <v>1225</v>
      </c>
      <c r="B2689" s="383">
        <v>2015</v>
      </c>
      <c r="C2689" s="384" t="s">
        <v>1226</v>
      </c>
      <c r="D2689" s="384" t="s">
        <v>736</v>
      </c>
      <c r="E2689" s="384" t="s">
        <v>1227</v>
      </c>
      <c r="F2689" s="384" t="s">
        <v>712</v>
      </c>
      <c r="G2689" s="263">
        <v>5231</v>
      </c>
      <c r="H2689" s="263">
        <v>5494</v>
      </c>
      <c r="I2689" s="263">
        <v>18854</v>
      </c>
    </row>
    <row r="2690" spans="1:9">
      <c r="A2690" s="382" t="s">
        <v>1225</v>
      </c>
      <c r="B2690" s="383">
        <v>2016</v>
      </c>
      <c r="C2690" s="384" t="s">
        <v>1226</v>
      </c>
      <c r="D2690" s="384" t="s">
        <v>736</v>
      </c>
      <c r="E2690" s="384" t="s">
        <v>1227</v>
      </c>
      <c r="F2690" s="384" t="s">
        <v>712</v>
      </c>
      <c r="G2690" s="263">
        <v>14215</v>
      </c>
      <c r="H2690" s="263">
        <v>5769</v>
      </c>
      <c r="I2690" s="263">
        <v>19337</v>
      </c>
    </row>
    <row r="2691" spans="1:9">
      <c r="A2691" s="382" t="s">
        <v>1225</v>
      </c>
      <c r="B2691" s="383">
        <v>2017</v>
      </c>
      <c r="C2691" s="384" t="s">
        <v>1226</v>
      </c>
      <c r="D2691" s="384" t="s">
        <v>736</v>
      </c>
      <c r="E2691" s="384" t="s">
        <v>1227</v>
      </c>
      <c r="F2691" s="384" t="s">
        <v>712</v>
      </c>
      <c r="G2691" s="263">
        <v>10208</v>
      </c>
      <c r="H2691" s="263">
        <v>6563.63</v>
      </c>
      <c r="I2691" s="263">
        <v>19494</v>
      </c>
    </row>
    <row r="2692" spans="1:9">
      <c r="A2692" s="382" t="s">
        <v>1225</v>
      </c>
      <c r="B2692" s="383">
        <v>2018</v>
      </c>
      <c r="C2692" s="384" t="s">
        <v>1226</v>
      </c>
      <c r="D2692" s="384" t="s">
        <v>736</v>
      </c>
      <c r="E2692" s="384" t="s">
        <v>1227</v>
      </c>
      <c r="F2692" s="384" t="s">
        <v>712</v>
      </c>
      <c r="G2692" s="263">
        <v>6955</v>
      </c>
      <c r="H2692" s="263">
        <v>7531</v>
      </c>
      <c r="I2692" s="263">
        <v>19627</v>
      </c>
    </row>
    <row r="2693" spans="1:9">
      <c r="A2693" s="382" t="s">
        <v>1228</v>
      </c>
      <c r="B2693" s="383">
        <v>2009</v>
      </c>
      <c r="C2693" s="384" t="s">
        <v>1229</v>
      </c>
      <c r="D2693" s="384" t="s">
        <v>758</v>
      </c>
      <c r="E2693" s="384" t="s">
        <v>759</v>
      </c>
      <c r="F2693" s="384" t="s">
        <v>712</v>
      </c>
      <c r="G2693" s="263">
        <v>2350.1999999999998</v>
      </c>
      <c r="H2693" s="263">
        <v>1608.99</v>
      </c>
      <c r="I2693" s="263">
        <v>10298</v>
      </c>
    </row>
    <row r="2694" spans="1:9">
      <c r="A2694" s="382" t="s">
        <v>1228</v>
      </c>
      <c r="B2694" s="383">
        <v>2010</v>
      </c>
      <c r="C2694" s="384" t="s">
        <v>1229</v>
      </c>
      <c r="D2694" s="384" t="s">
        <v>758</v>
      </c>
      <c r="E2694" s="384" t="s">
        <v>759</v>
      </c>
      <c r="F2694" s="384" t="s">
        <v>712</v>
      </c>
      <c r="G2694" s="263">
        <v>827.1</v>
      </c>
      <c r="H2694" s="263">
        <v>827.1</v>
      </c>
      <c r="I2694" s="263">
        <v>6759.1</v>
      </c>
    </row>
    <row r="2695" spans="1:9">
      <c r="A2695" s="382" t="s">
        <v>1228</v>
      </c>
      <c r="B2695" s="383">
        <v>2011</v>
      </c>
      <c r="C2695" s="384" t="s">
        <v>1229</v>
      </c>
      <c r="D2695" s="384" t="s">
        <v>758</v>
      </c>
      <c r="E2695" s="384" t="s">
        <v>759</v>
      </c>
      <c r="F2695" s="384" t="s">
        <v>712</v>
      </c>
      <c r="G2695" s="263">
        <v>2514.6</v>
      </c>
      <c r="H2695" s="263">
        <v>1986.425</v>
      </c>
      <c r="I2695" s="263">
        <v>9937.7999999999993</v>
      </c>
    </row>
    <row r="2696" spans="1:9">
      <c r="A2696" s="382" t="s">
        <v>1228</v>
      </c>
      <c r="B2696" s="383">
        <v>2012</v>
      </c>
      <c r="C2696" s="384" t="s">
        <v>1229</v>
      </c>
      <c r="D2696" s="384" t="s">
        <v>758</v>
      </c>
      <c r="E2696" s="384" t="s">
        <v>759</v>
      </c>
      <c r="F2696" s="384" t="s">
        <v>712</v>
      </c>
      <c r="G2696" s="263">
        <v>1930.2</v>
      </c>
      <c r="H2696" s="263">
        <v>1934.5650000000001</v>
      </c>
      <c r="I2696" s="263">
        <v>11107.8</v>
      </c>
    </row>
    <row r="2697" spans="1:9">
      <c r="A2697" s="382" t="s">
        <v>1228</v>
      </c>
      <c r="B2697" s="383">
        <v>2013</v>
      </c>
      <c r="C2697" s="384" t="s">
        <v>1229</v>
      </c>
      <c r="D2697" s="384" t="s">
        <v>758</v>
      </c>
      <c r="E2697" s="384" t="s">
        <v>759</v>
      </c>
      <c r="F2697" s="384" t="s">
        <v>712</v>
      </c>
      <c r="G2697" s="263">
        <v>1062.9000000000001</v>
      </c>
      <c r="H2697" s="263">
        <v>1094.55</v>
      </c>
      <c r="I2697" s="263">
        <v>9027.4</v>
      </c>
    </row>
    <row r="2698" spans="1:9">
      <c r="A2698" s="382" t="s">
        <v>1228</v>
      </c>
      <c r="B2698" s="383">
        <v>2014</v>
      </c>
      <c r="C2698" s="384" t="s">
        <v>1229</v>
      </c>
      <c r="D2698" s="384" t="s">
        <v>758</v>
      </c>
      <c r="E2698" s="384" t="s">
        <v>759</v>
      </c>
      <c r="F2698" s="384" t="s">
        <v>712</v>
      </c>
      <c r="G2698" s="263">
        <v>1006.3</v>
      </c>
      <c r="H2698" s="263">
        <v>1015.5</v>
      </c>
      <c r="I2698" s="263">
        <v>9055.7999999999993</v>
      </c>
    </row>
    <row r="2699" spans="1:9">
      <c r="A2699" s="382" t="s">
        <v>1228</v>
      </c>
      <c r="B2699" s="383">
        <v>2015</v>
      </c>
      <c r="C2699" s="384" t="s">
        <v>1229</v>
      </c>
      <c r="D2699" s="384" t="s">
        <v>758</v>
      </c>
      <c r="E2699" s="384" t="s">
        <v>759</v>
      </c>
      <c r="F2699" s="384" t="s">
        <v>712</v>
      </c>
      <c r="G2699" s="263">
        <v>1000.4</v>
      </c>
      <c r="H2699" s="263">
        <v>1114.194</v>
      </c>
      <c r="I2699" s="263">
        <v>8895.2999999999993</v>
      </c>
    </row>
    <row r="2700" spans="1:9">
      <c r="A2700" s="382" t="s">
        <v>1228</v>
      </c>
      <c r="B2700" s="383">
        <v>2016</v>
      </c>
      <c r="C2700" s="384" t="s">
        <v>1229</v>
      </c>
      <c r="D2700" s="384" t="s">
        <v>758</v>
      </c>
      <c r="E2700" s="384" t="s">
        <v>759</v>
      </c>
      <c r="F2700" s="384" t="s">
        <v>712</v>
      </c>
      <c r="G2700" s="263">
        <v>297.8</v>
      </c>
      <c r="H2700" s="263">
        <v>427.31700000000001</v>
      </c>
      <c r="I2700" s="263">
        <v>7162.8</v>
      </c>
    </row>
    <row r="2701" spans="1:9">
      <c r="A2701" s="382" t="s">
        <v>1228</v>
      </c>
      <c r="B2701" s="383">
        <v>2017</v>
      </c>
      <c r="C2701" s="384" t="s">
        <v>1229</v>
      </c>
      <c r="D2701" s="384" t="s">
        <v>758</v>
      </c>
      <c r="E2701" s="384" t="s">
        <v>759</v>
      </c>
      <c r="F2701" s="384" t="s">
        <v>712</v>
      </c>
      <c r="G2701" s="263">
        <v>-107.2</v>
      </c>
      <c r="H2701" s="263">
        <v>421.8</v>
      </c>
      <c r="I2701" s="263">
        <v>7409.4</v>
      </c>
    </row>
    <row r="2702" spans="1:9">
      <c r="A2702" s="382" t="s">
        <v>1228</v>
      </c>
      <c r="B2702" s="383">
        <v>2018</v>
      </c>
      <c r="C2702" s="384" t="s">
        <v>1229</v>
      </c>
      <c r="D2702" s="384" t="s">
        <v>758</v>
      </c>
      <c r="E2702" s="384" t="s">
        <v>759</v>
      </c>
      <c r="F2702" s="384" t="s">
        <v>712</v>
      </c>
      <c r="G2702" s="263">
        <v>470</v>
      </c>
      <c r="H2702" s="263">
        <v>641</v>
      </c>
      <c r="I2702" s="263">
        <v>9587.2999999999993</v>
      </c>
    </row>
    <row r="2703" spans="1:9">
      <c r="A2703" s="382" t="s">
        <v>1230</v>
      </c>
      <c r="B2703" s="383">
        <v>2009</v>
      </c>
      <c r="C2703" s="384" t="s">
        <v>1231</v>
      </c>
      <c r="D2703" s="384" t="s">
        <v>545</v>
      </c>
      <c r="E2703" s="384" t="s">
        <v>788</v>
      </c>
      <c r="F2703" s="384" t="s">
        <v>712</v>
      </c>
      <c r="G2703" s="263">
        <v>449</v>
      </c>
      <c r="H2703" s="263">
        <v>493.2</v>
      </c>
      <c r="I2703" s="263">
        <v>40606</v>
      </c>
    </row>
    <row r="2704" spans="1:9">
      <c r="A2704" s="382" t="s">
        <v>1230</v>
      </c>
      <c r="B2704" s="383">
        <v>2010</v>
      </c>
      <c r="C2704" s="384" t="s">
        <v>1231</v>
      </c>
      <c r="D2704" s="384" t="s">
        <v>545</v>
      </c>
      <c r="E2704" s="384" t="s">
        <v>788</v>
      </c>
      <c r="F2704" s="384" t="s">
        <v>712</v>
      </c>
      <c r="G2704" s="263">
        <v>623</v>
      </c>
      <c r="H2704" s="263">
        <v>530.70000000000005</v>
      </c>
      <c r="I2704" s="263">
        <v>57279</v>
      </c>
    </row>
    <row r="2705" spans="1:9">
      <c r="A2705" s="382" t="s">
        <v>1230</v>
      </c>
      <c r="B2705" s="383">
        <v>2011</v>
      </c>
      <c r="C2705" s="384" t="s">
        <v>1231</v>
      </c>
      <c r="D2705" s="384" t="s">
        <v>545</v>
      </c>
      <c r="E2705" s="384" t="s">
        <v>788</v>
      </c>
      <c r="F2705" s="384" t="s">
        <v>712</v>
      </c>
      <c r="G2705" s="263">
        <v>2389</v>
      </c>
      <c r="H2705" s="263">
        <v>2284.35</v>
      </c>
      <c r="I2705" s="263">
        <v>73524</v>
      </c>
    </row>
    <row r="2706" spans="1:9">
      <c r="A2706" s="382" t="s">
        <v>1230</v>
      </c>
      <c r="B2706" s="383">
        <v>2012</v>
      </c>
      <c r="C2706" s="384" t="s">
        <v>1231</v>
      </c>
      <c r="D2706" s="384" t="s">
        <v>545</v>
      </c>
      <c r="E2706" s="384" t="s">
        <v>788</v>
      </c>
      <c r="F2706" s="384" t="s">
        <v>712</v>
      </c>
      <c r="G2706" s="263">
        <v>3383</v>
      </c>
      <c r="H2706" s="263">
        <v>3220.5</v>
      </c>
      <c r="I2706" s="263">
        <v>76534</v>
      </c>
    </row>
    <row r="2707" spans="1:9">
      <c r="A2707" s="382" t="s">
        <v>1230</v>
      </c>
      <c r="B2707" s="383">
        <v>2013</v>
      </c>
      <c r="C2707" s="384" t="s">
        <v>1231</v>
      </c>
      <c r="D2707" s="384" t="s">
        <v>545</v>
      </c>
      <c r="E2707" s="384" t="s">
        <v>788</v>
      </c>
      <c r="F2707" s="384" t="s">
        <v>712</v>
      </c>
      <c r="G2707" s="263">
        <v>2108</v>
      </c>
      <c r="H2707" s="263">
        <v>2279.6</v>
      </c>
      <c r="I2707" s="263">
        <v>93897</v>
      </c>
    </row>
    <row r="2708" spans="1:9">
      <c r="A2708" s="382" t="s">
        <v>1230</v>
      </c>
      <c r="B2708" s="383">
        <v>2014</v>
      </c>
      <c r="C2708" s="384" t="s">
        <v>1231</v>
      </c>
      <c r="D2708" s="384" t="s">
        <v>545</v>
      </c>
      <c r="E2708" s="384" t="s">
        <v>788</v>
      </c>
      <c r="F2708" s="384" t="s">
        <v>712</v>
      </c>
      <c r="G2708" s="263">
        <v>2520</v>
      </c>
      <c r="H2708" s="263">
        <v>2351</v>
      </c>
      <c r="I2708" s="263">
        <v>91132</v>
      </c>
    </row>
    <row r="2709" spans="1:9">
      <c r="A2709" s="382" t="s">
        <v>1230</v>
      </c>
      <c r="B2709" s="383">
        <v>2015</v>
      </c>
      <c r="C2709" s="384" t="s">
        <v>1231</v>
      </c>
      <c r="D2709" s="384" t="s">
        <v>545</v>
      </c>
      <c r="E2709" s="384" t="s">
        <v>788</v>
      </c>
      <c r="F2709" s="384" t="s">
        <v>712</v>
      </c>
      <c r="G2709" s="263">
        <v>2852</v>
      </c>
      <c r="H2709" s="263">
        <v>2755.15</v>
      </c>
      <c r="I2709" s="263">
        <v>64359</v>
      </c>
    </row>
    <row r="2710" spans="1:9">
      <c r="A2710" s="382" t="s">
        <v>1230</v>
      </c>
      <c r="B2710" s="383">
        <v>2016</v>
      </c>
      <c r="C2710" s="384" t="s">
        <v>1231</v>
      </c>
      <c r="D2710" s="384" t="s">
        <v>545</v>
      </c>
      <c r="E2710" s="384" t="s">
        <v>788</v>
      </c>
      <c r="F2710" s="384" t="s">
        <v>712</v>
      </c>
      <c r="G2710" s="263">
        <v>1174</v>
      </c>
      <c r="H2710" s="263">
        <v>1716.1</v>
      </c>
      <c r="I2710" s="263">
        <v>63339</v>
      </c>
    </row>
    <row r="2711" spans="1:9">
      <c r="A2711" s="382" t="s">
        <v>1230</v>
      </c>
      <c r="B2711" s="383">
        <v>2017</v>
      </c>
      <c r="C2711" s="384" t="s">
        <v>1231</v>
      </c>
      <c r="D2711" s="384" t="s">
        <v>545</v>
      </c>
      <c r="E2711" s="384" t="s">
        <v>788</v>
      </c>
      <c r="F2711" s="384" t="s">
        <v>712</v>
      </c>
      <c r="G2711" s="263">
        <v>3432</v>
      </c>
      <c r="H2711" s="263">
        <v>1943.05</v>
      </c>
      <c r="I2711" s="263">
        <v>74733</v>
      </c>
    </row>
    <row r="2712" spans="1:9">
      <c r="A2712" s="382" t="s">
        <v>1230</v>
      </c>
      <c r="B2712" s="383">
        <v>2018</v>
      </c>
      <c r="C2712" s="384" t="s">
        <v>1231</v>
      </c>
      <c r="D2712" s="384" t="s">
        <v>545</v>
      </c>
      <c r="E2712" s="384" t="s">
        <v>788</v>
      </c>
      <c r="F2712" s="384" t="s">
        <v>712</v>
      </c>
      <c r="G2712" s="263">
        <v>2780</v>
      </c>
      <c r="H2712" s="263">
        <v>2997.25</v>
      </c>
      <c r="I2712" s="263">
        <v>96504</v>
      </c>
    </row>
    <row r="2713" spans="1:9">
      <c r="A2713" s="382" t="s">
        <v>1232</v>
      </c>
      <c r="B2713" s="383">
        <v>2009</v>
      </c>
      <c r="C2713" s="384" t="s">
        <v>1233</v>
      </c>
      <c r="D2713" s="384" t="s">
        <v>521</v>
      </c>
      <c r="E2713" s="384" t="s">
        <v>594</v>
      </c>
      <c r="F2713" s="384" t="s">
        <v>712</v>
      </c>
      <c r="G2713" s="263">
        <v>12899</v>
      </c>
      <c r="H2713" s="263">
        <v>14585.1</v>
      </c>
      <c r="I2713" s="263">
        <v>27428</v>
      </c>
    </row>
    <row r="2714" spans="1:9">
      <c r="A2714" s="382" t="s">
        <v>1232</v>
      </c>
      <c r="B2714" s="383">
        <v>2010</v>
      </c>
      <c r="C2714" s="384" t="s">
        <v>1233</v>
      </c>
      <c r="D2714" s="384" t="s">
        <v>521</v>
      </c>
      <c r="E2714" s="384" t="s">
        <v>594</v>
      </c>
      <c r="F2714" s="384" t="s">
        <v>712</v>
      </c>
      <c r="G2714" s="263">
        <v>861</v>
      </c>
      <c r="H2714" s="263">
        <v>4409.3500000000004</v>
      </c>
      <c r="I2714" s="263">
        <v>45987</v>
      </c>
    </row>
    <row r="2715" spans="1:9">
      <c r="A2715" s="382" t="s">
        <v>1232</v>
      </c>
      <c r="B2715" s="383">
        <v>2011</v>
      </c>
      <c r="C2715" s="384" t="s">
        <v>1233</v>
      </c>
      <c r="D2715" s="384" t="s">
        <v>521</v>
      </c>
      <c r="E2715" s="384" t="s">
        <v>594</v>
      </c>
      <c r="F2715" s="384" t="s">
        <v>712</v>
      </c>
      <c r="G2715" s="263">
        <v>6272</v>
      </c>
      <c r="H2715" s="263">
        <v>8426.75</v>
      </c>
      <c r="I2715" s="263">
        <v>48047</v>
      </c>
    </row>
    <row r="2716" spans="1:9">
      <c r="A2716" s="382" t="s">
        <v>1232</v>
      </c>
      <c r="B2716" s="383">
        <v>2012</v>
      </c>
      <c r="C2716" s="384" t="s">
        <v>1233</v>
      </c>
      <c r="D2716" s="384" t="s">
        <v>521</v>
      </c>
      <c r="E2716" s="384" t="s">
        <v>594</v>
      </c>
      <c r="F2716" s="384" t="s">
        <v>712</v>
      </c>
      <c r="G2716" s="263">
        <v>6168</v>
      </c>
      <c r="H2716" s="263">
        <v>7422.15</v>
      </c>
      <c r="I2716" s="263">
        <v>47267</v>
      </c>
    </row>
    <row r="2717" spans="1:9">
      <c r="A2717" s="382" t="s">
        <v>1232</v>
      </c>
      <c r="B2717" s="383">
        <v>2013</v>
      </c>
      <c r="C2717" s="384" t="s">
        <v>1233</v>
      </c>
      <c r="D2717" s="384" t="s">
        <v>521</v>
      </c>
      <c r="E2717" s="384" t="s">
        <v>594</v>
      </c>
      <c r="F2717" s="384" t="s">
        <v>712</v>
      </c>
      <c r="G2717" s="263">
        <v>4404</v>
      </c>
      <c r="H2717" s="263">
        <v>6189.55</v>
      </c>
      <c r="I2717" s="263">
        <v>44033</v>
      </c>
    </row>
    <row r="2718" spans="1:9">
      <c r="A2718" s="382" t="s">
        <v>1232</v>
      </c>
      <c r="B2718" s="383">
        <v>2014</v>
      </c>
      <c r="C2718" s="384" t="s">
        <v>1233</v>
      </c>
      <c r="D2718" s="384" t="s">
        <v>521</v>
      </c>
      <c r="E2718" s="384" t="s">
        <v>594</v>
      </c>
      <c r="F2718" s="384" t="s">
        <v>712</v>
      </c>
      <c r="G2718" s="263">
        <v>11920</v>
      </c>
      <c r="H2718" s="263">
        <v>5936.85</v>
      </c>
      <c r="I2718" s="263">
        <v>42237</v>
      </c>
    </row>
    <row r="2719" spans="1:9">
      <c r="A2719" s="382" t="s">
        <v>1232</v>
      </c>
      <c r="B2719" s="383">
        <v>2015</v>
      </c>
      <c r="C2719" s="384" t="s">
        <v>1233</v>
      </c>
      <c r="D2719" s="384" t="s">
        <v>521</v>
      </c>
      <c r="E2719" s="384" t="s">
        <v>594</v>
      </c>
      <c r="F2719" s="384" t="s">
        <v>712</v>
      </c>
      <c r="G2719" s="263">
        <v>4442</v>
      </c>
      <c r="H2719" s="263">
        <v>10205.299999999999</v>
      </c>
      <c r="I2719" s="263">
        <v>39498</v>
      </c>
    </row>
    <row r="2720" spans="1:9">
      <c r="A2720" s="382" t="s">
        <v>1232</v>
      </c>
      <c r="B2720" s="383">
        <v>2016</v>
      </c>
      <c r="C2720" s="384" t="s">
        <v>1233</v>
      </c>
      <c r="D2720" s="384" t="s">
        <v>521</v>
      </c>
      <c r="E2720" s="384" t="s">
        <v>594</v>
      </c>
      <c r="F2720" s="384" t="s">
        <v>712</v>
      </c>
      <c r="G2720" s="263">
        <v>3920</v>
      </c>
      <c r="H2720" s="263">
        <v>5796.9152000000004</v>
      </c>
      <c r="I2720" s="263">
        <v>39807</v>
      </c>
    </row>
    <row r="2721" spans="1:9">
      <c r="A2721" s="382" t="s">
        <v>1232</v>
      </c>
      <c r="B2721" s="383">
        <v>2017</v>
      </c>
      <c r="C2721" s="384" t="s">
        <v>1233</v>
      </c>
      <c r="D2721" s="384" t="s">
        <v>521</v>
      </c>
      <c r="E2721" s="384" t="s">
        <v>594</v>
      </c>
      <c r="F2721" s="384" t="s">
        <v>712</v>
      </c>
      <c r="G2721" s="263">
        <v>2394</v>
      </c>
      <c r="H2721" s="263">
        <v>10611</v>
      </c>
      <c r="I2721" s="263">
        <v>40122</v>
      </c>
    </row>
    <row r="2722" spans="1:9">
      <c r="A2722" s="382" t="s">
        <v>1232</v>
      </c>
      <c r="B2722" s="383">
        <v>2018</v>
      </c>
      <c r="C2722" s="384" t="s">
        <v>1233</v>
      </c>
      <c r="D2722" s="384" t="s">
        <v>521</v>
      </c>
      <c r="E2722" s="384" t="s">
        <v>594</v>
      </c>
      <c r="F2722" s="384" t="s">
        <v>712</v>
      </c>
      <c r="G2722" s="263">
        <v>6220</v>
      </c>
      <c r="H2722" s="263">
        <v>11803</v>
      </c>
      <c r="I2722" s="263">
        <v>42294</v>
      </c>
    </row>
    <row r="2723" spans="1:9">
      <c r="A2723" s="382" t="s">
        <v>1234</v>
      </c>
      <c r="B2723" s="383">
        <v>2009</v>
      </c>
      <c r="C2723" s="384" t="s">
        <v>1235</v>
      </c>
      <c r="D2723" s="384" t="s">
        <v>545</v>
      </c>
      <c r="E2723" s="384" t="s">
        <v>788</v>
      </c>
      <c r="F2723" s="384" t="s">
        <v>712</v>
      </c>
      <c r="G2723" s="263">
        <v>1463</v>
      </c>
      <c r="H2723" s="263">
        <v>1120.05</v>
      </c>
      <c r="I2723" s="263">
        <v>48529</v>
      </c>
    </row>
    <row r="2724" spans="1:9">
      <c r="A2724" s="382" t="s">
        <v>1234</v>
      </c>
      <c r="B2724" s="383">
        <v>2010</v>
      </c>
      <c r="C2724" s="384" t="s">
        <v>1235</v>
      </c>
      <c r="D2724" s="384" t="s">
        <v>545</v>
      </c>
      <c r="E2724" s="384" t="s">
        <v>788</v>
      </c>
      <c r="F2724" s="384" t="s">
        <v>712</v>
      </c>
      <c r="G2724" s="263">
        <v>2568</v>
      </c>
      <c r="H2724" s="263">
        <v>1739.35</v>
      </c>
      <c r="I2724" s="263">
        <v>11763</v>
      </c>
    </row>
    <row r="2725" spans="1:9">
      <c r="A2725" s="382" t="s">
        <v>1234</v>
      </c>
      <c r="B2725" s="383">
        <v>2011</v>
      </c>
      <c r="C2725" s="384" t="s">
        <v>1235</v>
      </c>
      <c r="D2725" s="384" t="s">
        <v>545</v>
      </c>
      <c r="E2725" s="384" t="s">
        <v>788</v>
      </c>
      <c r="F2725" s="384" t="s">
        <v>712</v>
      </c>
      <c r="G2725" s="263">
        <v>2946</v>
      </c>
      <c r="H2725" s="263">
        <v>2040.75</v>
      </c>
      <c r="I2725" s="263">
        <v>14717</v>
      </c>
    </row>
    <row r="2726" spans="1:9">
      <c r="A2726" s="382" t="s">
        <v>1234</v>
      </c>
      <c r="B2726" s="383">
        <v>2012</v>
      </c>
      <c r="C2726" s="384" t="s">
        <v>1235</v>
      </c>
      <c r="D2726" s="384" t="s">
        <v>545</v>
      </c>
      <c r="E2726" s="384" t="s">
        <v>788</v>
      </c>
      <c r="F2726" s="384" t="s">
        <v>712</v>
      </c>
      <c r="G2726" s="263">
        <v>1582</v>
      </c>
      <c r="H2726" s="263">
        <v>1737.55</v>
      </c>
      <c r="I2726" s="263">
        <v>15724</v>
      </c>
    </row>
    <row r="2727" spans="1:9">
      <c r="A2727" s="382" t="s">
        <v>1234</v>
      </c>
      <c r="B2727" s="383">
        <v>2013</v>
      </c>
      <c r="C2727" s="384" t="s">
        <v>1235</v>
      </c>
      <c r="D2727" s="384" t="s">
        <v>545</v>
      </c>
      <c r="E2727" s="384" t="s">
        <v>788</v>
      </c>
      <c r="F2727" s="384" t="s">
        <v>712</v>
      </c>
      <c r="G2727" s="263">
        <v>1753</v>
      </c>
      <c r="H2727" s="263">
        <v>1023</v>
      </c>
      <c r="I2727" s="263">
        <v>11389</v>
      </c>
    </row>
    <row r="2728" spans="1:9">
      <c r="A2728" s="382" t="s">
        <v>1234</v>
      </c>
      <c r="B2728" s="383">
        <v>2014</v>
      </c>
      <c r="C2728" s="384" t="s">
        <v>1235</v>
      </c>
      <c r="D2728" s="384" t="s">
        <v>545</v>
      </c>
      <c r="E2728" s="384" t="s">
        <v>788</v>
      </c>
      <c r="F2728" s="384" t="s">
        <v>712</v>
      </c>
      <c r="G2728" s="263">
        <v>3046</v>
      </c>
      <c r="H2728" s="263">
        <v>-348</v>
      </c>
      <c r="I2728" s="263">
        <v>10924</v>
      </c>
    </row>
    <row r="2729" spans="1:9">
      <c r="A2729" s="382" t="s">
        <v>1234</v>
      </c>
      <c r="B2729" s="383">
        <v>2015</v>
      </c>
      <c r="C2729" s="384" t="s">
        <v>1235</v>
      </c>
      <c r="D2729" s="384" t="s">
        <v>545</v>
      </c>
      <c r="E2729" s="384" t="s">
        <v>788</v>
      </c>
      <c r="F2729" s="384" t="s">
        <v>712</v>
      </c>
      <c r="G2729" s="263">
        <v>-2204</v>
      </c>
      <c r="H2729" s="263">
        <v>-374</v>
      </c>
      <c r="I2729" s="263">
        <v>4688</v>
      </c>
    </row>
    <row r="2730" spans="1:9">
      <c r="A2730" s="382" t="s">
        <v>1234</v>
      </c>
      <c r="B2730" s="383">
        <v>2016</v>
      </c>
      <c r="C2730" s="384" t="s">
        <v>1235</v>
      </c>
      <c r="D2730" s="384" t="s">
        <v>545</v>
      </c>
      <c r="E2730" s="384" t="s">
        <v>788</v>
      </c>
      <c r="F2730" s="384" t="s">
        <v>712</v>
      </c>
      <c r="G2730" s="263">
        <v>-2140</v>
      </c>
      <c r="H2730" s="263">
        <v>-621.57780000000002</v>
      </c>
      <c r="I2730" s="263">
        <v>3223</v>
      </c>
    </row>
    <row r="2731" spans="1:9">
      <c r="A2731" s="382" t="s">
        <v>1234</v>
      </c>
      <c r="B2731" s="383">
        <v>2017</v>
      </c>
      <c r="C2731" s="384" t="s">
        <v>1235</v>
      </c>
      <c r="D2731" s="384" t="s">
        <v>545</v>
      </c>
      <c r="E2731" s="384" t="s">
        <v>788</v>
      </c>
      <c r="F2731" s="384" t="s">
        <v>712</v>
      </c>
      <c r="G2731" s="263">
        <v>-5723</v>
      </c>
      <c r="H2731" s="263">
        <v>-332.81900000000002</v>
      </c>
      <c r="I2731" s="263">
        <v>4487</v>
      </c>
    </row>
    <row r="2732" spans="1:9">
      <c r="A2732" s="382" t="s">
        <v>1234</v>
      </c>
      <c r="B2732" s="383">
        <v>2018</v>
      </c>
      <c r="C2732" s="384" t="s">
        <v>1235</v>
      </c>
      <c r="D2732" s="384" t="s">
        <v>545</v>
      </c>
      <c r="E2732" s="384" t="s">
        <v>788</v>
      </c>
      <c r="F2732" s="384" t="s">
        <v>712</v>
      </c>
      <c r="G2732" s="263">
        <v>1096</v>
      </c>
      <c r="H2732" s="263">
        <v>601.00009999999997</v>
      </c>
      <c r="I2732" s="263">
        <v>6052</v>
      </c>
    </row>
    <row r="2733" spans="1:9">
      <c r="A2733" s="382" t="s">
        <v>1236</v>
      </c>
      <c r="B2733" s="383">
        <v>2009</v>
      </c>
      <c r="C2733" s="384" t="s">
        <v>1237</v>
      </c>
      <c r="D2733" s="384" t="s">
        <v>517</v>
      </c>
      <c r="E2733" s="384" t="s">
        <v>589</v>
      </c>
      <c r="F2733" s="384" t="s">
        <v>712</v>
      </c>
      <c r="G2733" s="263">
        <v>14569</v>
      </c>
      <c r="H2733" s="263">
        <v>15609</v>
      </c>
      <c r="I2733" s="263">
        <v>58437</v>
      </c>
    </row>
    <row r="2734" spans="1:9">
      <c r="A2734" s="382" t="s">
        <v>1236</v>
      </c>
      <c r="B2734" s="383">
        <v>2010</v>
      </c>
      <c r="C2734" s="384" t="s">
        <v>1237</v>
      </c>
      <c r="D2734" s="384" t="s">
        <v>517</v>
      </c>
      <c r="E2734" s="384" t="s">
        <v>589</v>
      </c>
      <c r="F2734" s="384" t="s">
        <v>712</v>
      </c>
      <c r="G2734" s="263">
        <v>18760</v>
      </c>
      <c r="H2734" s="263">
        <v>18572.150000000001</v>
      </c>
      <c r="I2734" s="263">
        <v>62484</v>
      </c>
    </row>
    <row r="2735" spans="1:9">
      <c r="A2735" s="382" t="s">
        <v>1236</v>
      </c>
      <c r="B2735" s="383">
        <v>2011</v>
      </c>
      <c r="C2735" s="384" t="s">
        <v>1237</v>
      </c>
      <c r="D2735" s="384" t="s">
        <v>517</v>
      </c>
      <c r="E2735" s="384" t="s">
        <v>589</v>
      </c>
      <c r="F2735" s="384" t="s">
        <v>712</v>
      </c>
      <c r="G2735" s="263">
        <v>23150</v>
      </c>
      <c r="H2735" s="263">
        <v>22435</v>
      </c>
      <c r="I2735" s="263">
        <v>69943</v>
      </c>
    </row>
    <row r="2736" spans="1:9">
      <c r="A2736" s="382" t="s">
        <v>1236</v>
      </c>
      <c r="B2736" s="383">
        <v>2012</v>
      </c>
      <c r="C2736" s="384" t="s">
        <v>1237</v>
      </c>
      <c r="D2736" s="384" t="s">
        <v>517</v>
      </c>
      <c r="E2736" s="384" t="s">
        <v>589</v>
      </c>
      <c r="F2736" s="384" t="s">
        <v>712</v>
      </c>
      <c r="G2736" s="263">
        <v>16978</v>
      </c>
      <c r="H2736" s="263">
        <v>22804.400000000001</v>
      </c>
      <c r="I2736" s="263">
        <v>73723</v>
      </c>
    </row>
    <row r="2737" spans="1:9">
      <c r="A2737" s="382" t="s">
        <v>1236</v>
      </c>
      <c r="B2737" s="383">
        <v>2013</v>
      </c>
      <c r="C2737" s="384" t="s">
        <v>1237</v>
      </c>
      <c r="D2737" s="384" t="s">
        <v>517</v>
      </c>
      <c r="E2737" s="384" t="s">
        <v>589</v>
      </c>
      <c r="F2737" s="384" t="s">
        <v>712</v>
      </c>
      <c r="G2737" s="263">
        <v>21863</v>
      </c>
      <c r="H2737" s="263">
        <v>22549.9</v>
      </c>
      <c r="I2737" s="263">
        <v>77849</v>
      </c>
    </row>
    <row r="2738" spans="1:9">
      <c r="A2738" s="382" t="s">
        <v>1236</v>
      </c>
      <c r="B2738" s="383">
        <v>2014</v>
      </c>
      <c r="C2738" s="384" t="s">
        <v>1237</v>
      </c>
      <c r="D2738" s="384" t="s">
        <v>517</v>
      </c>
      <c r="E2738" s="384" t="s">
        <v>589</v>
      </c>
      <c r="F2738" s="384" t="s">
        <v>712</v>
      </c>
      <c r="G2738" s="263">
        <v>22074</v>
      </c>
      <c r="H2738" s="263">
        <v>22083.64</v>
      </c>
      <c r="I2738" s="263">
        <v>86833</v>
      </c>
    </row>
    <row r="2739" spans="1:9">
      <c r="A2739" s="382" t="s">
        <v>1236</v>
      </c>
      <c r="B2739" s="383">
        <v>2015</v>
      </c>
      <c r="C2739" s="384" t="s">
        <v>1237</v>
      </c>
      <c r="D2739" s="384" t="s">
        <v>517</v>
      </c>
      <c r="E2739" s="384" t="s">
        <v>589</v>
      </c>
      <c r="F2739" s="384" t="s">
        <v>712</v>
      </c>
      <c r="G2739" s="263">
        <v>12193</v>
      </c>
      <c r="H2739" s="263">
        <v>20012.599999999999</v>
      </c>
      <c r="I2739" s="263">
        <v>93580</v>
      </c>
    </row>
    <row r="2740" spans="1:9">
      <c r="A2740" s="382" t="s">
        <v>1236</v>
      </c>
      <c r="B2740" s="383">
        <v>2016</v>
      </c>
      <c r="C2740" s="384" t="s">
        <v>1237</v>
      </c>
      <c r="D2740" s="384" t="s">
        <v>517</v>
      </c>
      <c r="E2740" s="384" t="s">
        <v>589</v>
      </c>
      <c r="F2740" s="384" t="s">
        <v>712</v>
      </c>
      <c r="G2740" s="263">
        <v>20539</v>
      </c>
      <c r="H2740" s="263">
        <v>20790.5</v>
      </c>
      <c r="I2740" s="263">
        <v>91154</v>
      </c>
    </row>
    <row r="2741" spans="1:9">
      <c r="A2741" s="382" t="s">
        <v>1236</v>
      </c>
      <c r="B2741" s="383">
        <v>2017</v>
      </c>
      <c r="C2741" s="384" t="s">
        <v>1237</v>
      </c>
      <c r="D2741" s="384" t="s">
        <v>517</v>
      </c>
      <c r="E2741" s="384" t="s">
        <v>589</v>
      </c>
      <c r="F2741" s="384" t="s">
        <v>712</v>
      </c>
      <c r="G2741" s="263">
        <v>25489</v>
      </c>
      <c r="H2741" s="263">
        <v>24053.05</v>
      </c>
      <c r="I2741" s="263">
        <v>96571</v>
      </c>
    </row>
    <row r="2742" spans="1:9">
      <c r="A2742" s="382" t="s">
        <v>1236</v>
      </c>
      <c r="B2742" s="383">
        <v>2018</v>
      </c>
      <c r="C2742" s="384" t="s">
        <v>1237</v>
      </c>
      <c r="D2742" s="384" t="s">
        <v>517</v>
      </c>
      <c r="E2742" s="384" t="s">
        <v>589</v>
      </c>
      <c r="F2742" s="384" t="s">
        <v>712</v>
      </c>
      <c r="G2742" s="263">
        <v>16571</v>
      </c>
      <c r="H2742" s="263">
        <v>28539.72</v>
      </c>
      <c r="I2742" s="263">
        <v>110360</v>
      </c>
    </row>
    <row r="2743" spans="1:9">
      <c r="A2743" s="382" t="s">
        <v>1236</v>
      </c>
      <c r="B2743" s="383">
        <v>2019</v>
      </c>
      <c r="C2743" s="384" t="s">
        <v>1237</v>
      </c>
      <c r="D2743" s="384" t="s">
        <v>517</v>
      </c>
      <c r="E2743" s="384" t="s">
        <v>589</v>
      </c>
      <c r="F2743" s="384" t="s">
        <v>712</v>
      </c>
      <c r="G2743" s="263">
        <v>39240</v>
      </c>
      <c r="H2743" s="263">
        <v>36318.080000000002</v>
      </c>
      <c r="I2743" s="263">
        <v>125843</v>
      </c>
    </row>
    <row r="2744" spans="1:9">
      <c r="A2744" s="382" t="s">
        <v>1238</v>
      </c>
      <c r="B2744" s="383">
        <v>2009</v>
      </c>
      <c r="C2744" s="384" t="s">
        <v>1239</v>
      </c>
      <c r="D2744" s="384" t="s">
        <v>517</v>
      </c>
      <c r="E2744" s="384" t="s">
        <v>584</v>
      </c>
      <c r="F2744" s="384" t="s">
        <v>712</v>
      </c>
      <c r="G2744" s="263">
        <v>-51</v>
      </c>
      <c r="H2744" s="263">
        <v>503.25</v>
      </c>
      <c r="I2744" s="263">
        <v>6947</v>
      </c>
    </row>
    <row r="2745" spans="1:9">
      <c r="A2745" s="382" t="s">
        <v>1238</v>
      </c>
      <c r="B2745" s="383">
        <v>2010</v>
      </c>
      <c r="C2745" s="384" t="s">
        <v>1239</v>
      </c>
      <c r="D2745" s="384" t="s">
        <v>517</v>
      </c>
      <c r="E2745" s="384" t="s">
        <v>584</v>
      </c>
      <c r="F2745" s="384" t="s">
        <v>712</v>
      </c>
      <c r="G2745" s="263">
        <v>633</v>
      </c>
      <c r="H2745" s="263">
        <v>204.35</v>
      </c>
      <c r="I2745" s="263">
        <v>7617</v>
      </c>
    </row>
    <row r="2746" spans="1:9">
      <c r="A2746" s="382" t="s">
        <v>1238</v>
      </c>
      <c r="B2746" s="383">
        <v>2011</v>
      </c>
      <c r="C2746" s="384" t="s">
        <v>1239</v>
      </c>
      <c r="D2746" s="384" t="s">
        <v>517</v>
      </c>
      <c r="E2746" s="384" t="s">
        <v>584</v>
      </c>
      <c r="F2746" s="384" t="s">
        <v>712</v>
      </c>
      <c r="G2746" s="263">
        <v>1158</v>
      </c>
      <c r="H2746" s="263">
        <v>898.65</v>
      </c>
      <c r="I2746" s="263">
        <v>8203</v>
      </c>
    </row>
    <row r="2747" spans="1:9">
      <c r="A2747" s="382" t="s">
        <v>1238</v>
      </c>
      <c r="B2747" s="383">
        <v>2012</v>
      </c>
      <c r="C2747" s="384" t="s">
        <v>1239</v>
      </c>
      <c r="D2747" s="384" t="s">
        <v>517</v>
      </c>
      <c r="E2747" s="384" t="s">
        <v>584</v>
      </c>
      <c r="F2747" s="384" t="s">
        <v>712</v>
      </c>
      <c r="G2747" s="263">
        <v>881</v>
      </c>
      <c r="H2747" s="263">
        <v>897.75</v>
      </c>
      <c r="I2747" s="263">
        <v>8698</v>
      </c>
    </row>
    <row r="2748" spans="1:9">
      <c r="A2748" s="382" t="s">
        <v>1238</v>
      </c>
      <c r="B2748" s="383">
        <v>2013</v>
      </c>
      <c r="C2748" s="384" t="s">
        <v>1239</v>
      </c>
      <c r="D2748" s="384" t="s">
        <v>517</v>
      </c>
      <c r="E2748" s="384" t="s">
        <v>584</v>
      </c>
      <c r="F2748" s="384" t="s">
        <v>712</v>
      </c>
      <c r="G2748" s="263">
        <v>1099</v>
      </c>
      <c r="H2748" s="263">
        <v>966.8</v>
      </c>
      <c r="I2748" s="263">
        <v>6227</v>
      </c>
    </row>
    <row r="2749" spans="1:9">
      <c r="A2749" s="382" t="s">
        <v>1238</v>
      </c>
      <c r="B2749" s="383">
        <v>2014</v>
      </c>
      <c r="C2749" s="384" t="s">
        <v>1239</v>
      </c>
      <c r="D2749" s="384" t="s">
        <v>517</v>
      </c>
      <c r="E2749" s="384" t="s">
        <v>584</v>
      </c>
      <c r="F2749" s="384" t="s">
        <v>712</v>
      </c>
      <c r="G2749" s="263">
        <v>1299</v>
      </c>
      <c r="H2749" s="263">
        <v>565.25</v>
      </c>
      <c r="I2749" s="263">
        <v>5881</v>
      </c>
    </row>
    <row r="2750" spans="1:9">
      <c r="A2750" s="382" t="s">
        <v>1238</v>
      </c>
      <c r="B2750" s="383">
        <v>2015</v>
      </c>
      <c r="C2750" s="384" t="s">
        <v>1239</v>
      </c>
      <c r="D2750" s="384" t="s">
        <v>517</v>
      </c>
      <c r="E2750" s="384" t="s">
        <v>584</v>
      </c>
      <c r="F2750" s="384" t="s">
        <v>712</v>
      </c>
      <c r="G2750" s="263">
        <v>610</v>
      </c>
      <c r="H2750" s="263">
        <v>600.25</v>
      </c>
      <c r="I2750" s="263">
        <v>5695</v>
      </c>
    </row>
    <row r="2751" spans="1:9">
      <c r="A2751" s="382" t="s">
        <v>1238</v>
      </c>
      <c r="B2751" s="383">
        <v>2016</v>
      </c>
      <c r="C2751" s="384" t="s">
        <v>1239</v>
      </c>
      <c r="D2751" s="384" t="s">
        <v>517</v>
      </c>
      <c r="E2751" s="384" t="s">
        <v>584</v>
      </c>
      <c r="F2751" s="384" t="s">
        <v>712</v>
      </c>
      <c r="G2751" s="263">
        <v>560</v>
      </c>
      <c r="H2751" s="263">
        <v>714.9</v>
      </c>
      <c r="I2751" s="263">
        <v>6038</v>
      </c>
    </row>
    <row r="2752" spans="1:9">
      <c r="A2752" s="382" t="s">
        <v>1238</v>
      </c>
      <c r="B2752" s="383">
        <v>2017</v>
      </c>
      <c r="C2752" s="384" t="s">
        <v>1239</v>
      </c>
      <c r="D2752" s="384" t="s">
        <v>517</v>
      </c>
      <c r="E2752" s="384" t="s">
        <v>584</v>
      </c>
      <c r="F2752" s="384" t="s">
        <v>712</v>
      </c>
      <c r="G2752" s="263">
        <v>-155</v>
      </c>
      <c r="H2752" s="263">
        <v>763.05</v>
      </c>
      <c r="I2752" s="263">
        <v>6380</v>
      </c>
    </row>
    <row r="2753" spans="1:9">
      <c r="A2753" s="382" t="s">
        <v>1238</v>
      </c>
      <c r="B2753" s="383">
        <v>2018</v>
      </c>
      <c r="C2753" s="384" t="s">
        <v>1239</v>
      </c>
      <c r="D2753" s="384" t="s">
        <v>517</v>
      </c>
      <c r="E2753" s="384" t="s">
        <v>584</v>
      </c>
      <c r="F2753" s="384" t="s">
        <v>712</v>
      </c>
      <c r="G2753" s="263">
        <v>966</v>
      </c>
      <c r="H2753" s="263">
        <v>1027</v>
      </c>
      <c r="I2753" s="263">
        <v>7343</v>
      </c>
    </row>
    <row r="2754" spans="1:9">
      <c r="A2754" s="382" t="s">
        <v>1240</v>
      </c>
      <c r="B2754" s="383">
        <v>2009</v>
      </c>
      <c r="C2754" s="384" t="s">
        <v>1241</v>
      </c>
      <c r="D2754" s="384" t="s">
        <v>521</v>
      </c>
      <c r="E2754" s="384" t="s">
        <v>711</v>
      </c>
      <c r="F2754" s="384" t="s">
        <v>712</v>
      </c>
      <c r="G2754" s="263">
        <v>172.59299999999999</v>
      </c>
      <c r="H2754" s="263">
        <v>197.15299999999999</v>
      </c>
      <c r="I2754" s="263">
        <v>1728.8530000000001</v>
      </c>
    </row>
    <row r="2755" spans="1:9">
      <c r="A2755" s="382" t="s">
        <v>1240</v>
      </c>
      <c r="B2755" s="383">
        <v>2010</v>
      </c>
      <c r="C2755" s="384" t="s">
        <v>1241</v>
      </c>
      <c r="D2755" s="384" t="s">
        <v>521</v>
      </c>
      <c r="E2755" s="384" t="s">
        <v>711</v>
      </c>
      <c r="F2755" s="384" t="s">
        <v>712</v>
      </c>
      <c r="G2755" s="263">
        <v>232.148</v>
      </c>
      <c r="H2755" s="263">
        <v>230.62700000000001</v>
      </c>
      <c r="I2755" s="263">
        <v>1968.1780000000001</v>
      </c>
    </row>
    <row r="2756" spans="1:9">
      <c r="A2756" s="382" t="s">
        <v>1240</v>
      </c>
      <c r="B2756" s="383">
        <v>2011</v>
      </c>
      <c r="C2756" s="384" t="s">
        <v>1241</v>
      </c>
      <c r="D2756" s="384" t="s">
        <v>521</v>
      </c>
      <c r="E2756" s="384" t="s">
        <v>711</v>
      </c>
      <c r="F2756" s="384" t="s">
        <v>712</v>
      </c>
      <c r="G2756" s="263">
        <v>269.49299999999999</v>
      </c>
      <c r="H2756" s="263">
        <v>269.70800000000003</v>
      </c>
      <c r="I2756" s="263">
        <v>2309.328</v>
      </c>
    </row>
    <row r="2757" spans="1:9">
      <c r="A2757" s="382" t="s">
        <v>1240</v>
      </c>
      <c r="B2757" s="383">
        <v>2012</v>
      </c>
      <c r="C2757" s="384" t="s">
        <v>1241</v>
      </c>
      <c r="D2757" s="384" t="s">
        <v>521</v>
      </c>
      <c r="E2757" s="384" t="s">
        <v>711</v>
      </c>
      <c r="F2757" s="384" t="s">
        <v>712</v>
      </c>
      <c r="G2757" s="263">
        <v>290.84699999999998</v>
      </c>
      <c r="H2757" s="263">
        <v>301.39699999999999</v>
      </c>
      <c r="I2757" s="263">
        <v>2341.5279999999998</v>
      </c>
    </row>
    <row r="2758" spans="1:9">
      <c r="A2758" s="382" t="s">
        <v>1240</v>
      </c>
      <c r="B2758" s="383">
        <v>2013</v>
      </c>
      <c r="C2758" s="384" t="s">
        <v>1241</v>
      </c>
      <c r="D2758" s="384" t="s">
        <v>521</v>
      </c>
      <c r="E2758" s="384" t="s">
        <v>711</v>
      </c>
      <c r="F2758" s="384" t="s">
        <v>712</v>
      </c>
      <c r="G2758" s="263">
        <v>306.09399999999999</v>
      </c>
      <c r="H2758" s="263">
        <v>320.12900000000002</v>
      </c>
      <c r="I2758" s="263">
        <v>2378.9720000000002</v>
      </c>
    </row>
    <row r="2759" spans="1:9">
      <c r="A2759" s="382" t="s">
        <v>1240</v>
      </c>
      <c r="B2759" s="383">
        <v>2014</v>
      </c>
      <c r="C2759" s="384" t="s">
        <v>1241</v>
      </c>
      <c r="D2759" s="384" t="s">
        <v>521</v>
      </c>
      <c r="E2759" s="384" t="s">
        <v>711</v>
      </c>
      <c r="F2759" s="384" t="s">
        <v>712</v>
      </c>
      <c r="G2759" s="263">
        <v>338.24099999999999</v>
      </c>
      <c r="H2759" s="263">
        <v>342.74099999999999</v>
      </c>
      <c r="I2759" s="263">
        <v>2485.9830000000002</v>
      </c>
    </row>
    <row r="2760" spans="1:9">
      <c r="A2760" s="382" t="s">
        <v>1240</v>
      </c>
      <c r="B2760" s="383">
        <v>2015</v>
      </c>
      <c r="C2760" s="384" t="s">
        <v>1241</v>
      </c>
      <c r="D2760" s="384" t="s">
        <v>521</v>
      </c>
      <c r="E2760" s="384" t="s">
        <v>711</v>
      </c>
      <c r="F2760" s="384" t="s">
        <v>712</v>
      </c>
      <c r="G2760" s="263">
        <v>352.82</v>
      </c>
      <c r="H2760" s="263">
        <v>364.76499999999999</v>
      </c>
      <c r="I2760" s="263">
        <v>2395.4470000000001</v>
      </c>
    </row>
    <row r="2761" spans="1:9">
      <c r="A2761" s="382" t="s">
        <v>1240</v>
      </c>
      <c r="B2761" s="383">
        <v>2016</v>
      </c>
      <c r="C2761" s="384" t="s">
        <v>1241</v>
      </c>
      <c r="D2761" s="384" t="s">
        <v>521</v>
      </c>
      <c r="E2761" s="384" t="s">
        <v>711</v>
      </c>
      <c r="F2761" s="384" t="s">
        <v>712</v>
      </c>
      <c r="G2761" s="263">
        <v>384.37</v>
      </c>
      <c r="H2761" s="263">
        <v>397.11500000000001</v>
      </c>
      <c r="I2761" s="263">
        <v>2508.2570000000001</v>
      </c>
    </row>
    <row r="2762" spans="1:9">
      <c r="A2762" s="382" t="s">
        <v>1240</v>
      </c>
      <c r="B2762" s="383">
        <v>2017</v>
      </c>
      <c r="C2762" s="384" t="s">
        <v>1241</v>
      </c>
      <c r="D2762" s="384" t="s">
        <v>521</v>
      </c>
      <c r="E2762" s="384" t="s">
        <v>711</v>
      </c>
      <c r="F2762" s="384" t="s">
        <v>712</v>
      </c>
      <c r="G2762" s="263">
        <v>375.97199999999998</v>
      </c>
      <c r="H2762" s="263">
        <v>456.572</v>
      </c>
      <c r="I2762" s="263">
        <v>2725.0529999999999</v>
      </c>
    </row>
    <row r="2763" spans="1:9">
      <c r="A2763" s="382" t="s">
        <v>1240</v>
      </c>
      <c r="B2763" s="383">
        <v>2018</v>
      </c>
      <c r="C2763" s="384" t="s">
        <v>1241</v>
      </c>
      <c r="D2763" s="384" t="s">
        <v>521</v>
      </c>
      <c r="E2763" s="384" t="s">
        <v>711</v>
      </c>
      <c r="F2763" s="384" t="s">
        <v>712</v>
      </c>
      <c r="G2763" s="263">
        <v>512.61099999999999</v>
      </c>
      <c r="H2763" s="263">
        <v>513.91099999999994</v>
      </c>
      <c r="I2763" s="263">
        <v>2935.5859999999998</v>
      </c>
    </row>
    <row r="2764" spans="1:9">
      <c r="A2764" s="382" t="s">
        <v>1242</v>
      </c>
      <c r="B2764" s="383">
        <v>2009</v>
      </c>
      <c r="C2764" s="384" t="s">
        <v>1243</v>
      </c>
      <c r="D2764" s="384" t="s">
        <v>517</v>
      </c>
      <c r="E2764" s="384" t="s">
        <v>586</v>
      </c>
      <c r="F2764" s="384" t="s">
        <v>712</v>
      </c>
      <c r="G2764" s="263">
        <v>-1882</v>
      </c>
      <c r="H2764" s="263">
        <v>-1733.65</v>
      </c>
      <c r="I2764" s="263">
        <v>4803</v>
      </c>
    </row>
    <row r="2765" spans="1:9">
      <c r="A2765" s="382" t="s">
        <v>1242</v>
      </c>
      <c r="B2765" s="383">
        <v>2010</v>
      </c>
      <c r="C2765" s="384" t="s">
        <v>1243</v>
      </c>
      <c r="D2765" s="384" t="s">
        <v>517</v>
      </c>
      <c r="E2765" s="384" t="s">
        <v>586</v>
      </c>
      <c r="F2765" s="384" t="s">
        <v>712</v>
      </c>
      <c r="G2765" s="263">
        <v>1850</v>
      </c>
      <c r="H2765" s="263">
        <v>1600.4</v>
      </c>
      <c r="I2765" s="263">
        <v>8482</v>
      </c>
    </row>
    <row r="2766" spans="1:9">
      <c r="A2766" s="382" t="s">
        <v>1242</v>
      </c>
      <c r="B2766" s="383">
        <v>2011</v>
      </c>
      <c r="C2766" s="384" t="s">
        <v>1243</v>
      </c>
      <c r="D2766" s="384" t="s">
        <v>517</v>
      </c>
      <c r="E2766" s="384" t="s">
        <v>586</v>
      </c>
      <c r="F2766" s="384" t="s">
        <v>712</v>
      </c>
      <c r="G2766" s="263">
        <v>167</v>
      </c>
      <c r="H2766" s="263">
        <v>13.6</v>
      </c>
      <c r="I2766" s="263">
        <v>8788</v>
      </c>
    </row>
    <row r="2767" spans="1:9">
      <c r="A2767" s="382" t="s">
        <v>1242</v>
      </c>
      <c r="B2767" s="383">
        <v>2012</v>
      </c>
      <c r="C2767" s="384" t="s">
        <v>1243</v>
      </c>
      <c r="D2767" s="384" t="s">
        <v>517</v>
      </c>
      <c r="E2767" s="384" t="s">
        <v>586</v>
      </c>
      <c r="F2767" s="384" t="s">
        <v>712</v>
      </c>
      <c r="G2767" s="263">
        <v>-1032</v>
      </c>
      <c r="H2767" s="263">
        <v>-1017.8</v>
      </c>
      <c r="I2767" s="263">
        <v>8234</v>
      </c>
    </row>
    <row r="2768" spans="1:9">
      <c r="A2768" s="382" t="s">
        <v>1242</v>
      </c>
      <c r="B2768" s="383">
        <v>2013</v>
      </c>
      <c r="C2768" s="384" t="s">
        <v>1243</v>
      </c>
      <c r="D2768" s="384" t="s">
        <v>517</v>
      </c>
      <c r="E2768" s="384" t="s">
        <v>586</v>
      </c>
      <c r="F2768" s="384" t="s">
        <v>712</v>
      </c>
      <c r="G2768" s="263">
        <v>1190</v>
      </c>
      <c r="H2768" s="263">
        <v>55.58</v>
      </c>
      <c r="I2768" s="263">
        <v>9073</v>
      </c>
    </row>
    <row r="2769" spans="1:9">
      <c r="A2769" s="382" t="s">
        <v>1242</v>
      </c>
      <c r="B2769" s="383">
        <v>2014</v>
      </c>
      <c r="C2769" s="384" t="s">
        <v>1243</v>
      </c>
      <c r="D2769" s="384" t="s">
        <v>517</v>
      </c>
      <c r="E2769" s="384" t="s">
        <v>586</v>
      </c>
      <c r="F2769" s="384" t="s">
        <v>712</v>
      </c>
      <c r="G2769" s="263">
        <v>3045</v>
      </c>
      <c r="H2769" s="263">
        <v>3310.85</v>
      </c>
      <c r="I2769" s="263">
        <v>16358</v>
      </c>
    </row>
    <row r="2770" spans="1:9">
      <c r="A2770" s="382" t="s">
        <v>1242</v>
      </c>
      <c r="B2770" s="383">
        <v>2015</v>
      </c>
      <c r="C2770" s="384" t="s">
        <v>1243</v>
      </c>
      <c r="D2770" s="384" t="s">
        <v>517</v>
      </c>
      <c r="E2770" s="384" t="s">
        <v>586</v>
      </c>
      <c r="F2770" s="384" t="s">
        <v>712</v>
      </c>
      <c r="G2770" s="263">
        <v>2899</v>
      </c>
      <c r="H2770" s="263">
        <v>2910.5</v>
      </c>
      <c r="I2770" s="263">
        <v>16192</v>
      </c>
    </row>
    <row r="2771" spans="1:9">
      <c r="A2771" s="382" t="s">
        <v>1242</v>
      </c>
      <c r="B2771" s="383">
        <v>2016</v>
      </c>
      <c r="C2771" s="384" t="s">
        <v>1243</v>
      </c>
      <c r="D2771" s="384" t="s">
        <v>517</v>
      </c>
      <c r="E2771" s="384" t="s">
        <v>586</v>
      </c>
      <c r="F2771" s="384" t="s">
        <v>712</v>
      </c>
      <c r="G2771" s="263">
        <v>-276</v>
      </c>
      <c r="H2771" s="263">
        <v>-223.75</v>
      </c>
      <c r="I2771" s="263">
        <v>12399</v>
      </c>
    </row>
    <row r="2772" spans="1:9">
      <c r="A2772" s="382" t="s">
        <v>1242</v>
      </c>
      <c r="B2772" s="383">
        <v>2017</v>
      </c>
      <c r="C2772" s="384" t="s">
        <v>1243</v>
      </c>
      <c r="D2772" s="384" t="s">
        <v>517</v>
      </c>
      <c r="E2772" s="384" t="s">
        <v>586</v>
      </c>
      <c r="F2772" s="384" t="s">
        <v>712</v>
      </c>
      <c r="G2772" s="263">
        <v>5089</v>
      </c>
      <c r="H2772" s="263">
        <v>5388.75</v>
      </c>
      <c r="I2772" s="263">
        <v>20322</v>
      </c>
    </row>
    <row r="2773" spans="1:9">
      <c r="A2773" s="382" t="s">
        <v>1242</v>
      </c>
      <c r="B2773" s="383">
        <v>2018</v>
      </c>
      <c r="C2773" s="384" t="s">
        <v>1243</v>
      </c>
      <c r="D2773" s="384" t="s">
        <v>517</v>
      </c>
      <c r="E2773" s="384" t="s">
        <v>586</v>
      </c>
      <c r="F2773" s="384" t="s">
        <v>712</v>
      </c>
      <c r="G2773" s="263">
        <v>14135</v>
      </c>
      <c r="H2773" s="263">
        <v>14196.657800000001</v>
      </c>
      <c r="I2773" s="263">
        <v>30391</v>
      </c>
    </row>
    <row r="2774" spans="1:9">
      <c r="A2774" s="382" t="s">
        <v>1242</v>
      </c>
      <c r="B2774" s="383">
        <v>2019</v>
      </c>
      <c r="C2774" s="384" t="s">
        <v>1243</v>
      </c>
      <c r="D2774" s="384" t="s">
        <v>517</v>
      </c>
      <c r="E2774" s="384" t="s">
        <v>586</v>
      </c>
      <c r="F2774" s="384" t="s">
        <v>712</v>
      </c>
      <c r="G2774" s="263">
        <v>6313</v>
      </c>
      <c r="H2774" s="263">
        <v>6740.08</v>
      </c>
      <c r="I2774" s="263">
        <v>23406</v>
      </c>
    </row>
    <row r="2775" spans="1:9">
      <c r="A2775" s="382" t="s">
        <v>1244</v>
      </c>
      <c r="B2775" s="383">
        <v>2009</v>
      </c>
      <c r="C2775" s="384" t="s">
        <v>1245</v>
      </c>
      <c r="D2775" s="384" t="s">
        <v>517</v>
      </c>
      <c r="E2775" s="384" t="s">
        <v>586</v>
      </c>
      <c r="F2775" s="384" t="s">
        <v>712</v>
      </c>
      <c r="G2775" s="263">
        <v>10.455</v>
      </c>
      <c r="H2775" s="263">
        <v>65.923400000000001</v>
      </c>
      <c r="I2775" s="263">
        <v>1646.0150000000001</v>
      </c>
    </row>
    <row r="2776" spans="1:9">
      <c r="A2776" s="382" t="s">
        <v>1244</v>
      </c>
      <c r="B2776" s="383">
        <v>2010</v>
      </c>
      <c r="C2776" s="384" t="s">
        <v>1245</v>
      </c>
      <c r="D2776" s="384" t="s">
        <v>517</v>
      </c>
      <c r="E2776" s="384" t="s">
        <v>586</v>
      </c>
      <c r="F2776" s="384" t="s">
        <v>712</v>
      </c>
      <c r="G2776" s="263">
        <v>125.139</v>
      </c>
      <c r="H2776" s="263">
        <v>231.85149999999999</v>
      </c>
      <c r="I2776" s="263">
        <v>1997.6030000000001</v>
      </c>
    </row>
    <row r="2777" spans="1:9">
      <c r="A2777" s="382" t="s">
        <v>1244</v>
      </c>
      <c r="B2777" s="383">
        <v>2011</v>
      </c>
      <c r="C2777" s="384" t="s">
        <v>1245</v>
      </c>
      <c r="D2777" s="384" t="s">
        <v>517</v>
      </c>
      <c r="E2777" s="384" t="s">
        <v>586</v>
      </c>
      <c r="F2777" s="384" t="s">
        <v>712</v>
      </c>
      <c r="G2777" s="263">
        <v>489.00900000000001</v>
      </c>
      <c r="H2777" s="263">
        <v>499.1035</v>
      </c>
      <c r="I2777" s="263">
        <v>2472.3409999999999</v>
      </c>
    </row>
    <row r="2778" spans="1:9">
      <c r="A2778" s="382" t="s">
        <v>1244</v>
      </c>
      <c r="B2778" s="383">
        <v>2012</v>
      </c>
      <c r="C2778" s="384" t="s">
        <v>1245</v>
      </c>
      <c r="D2778" s="384" t="s">
        <v>517</v>
      </c>
      <c r="E2778" s="384" t="s">
        <v>586</v>
      </c>
      <c r="F2778" s="384" t="s">
        <v>712</v>
      </c>
      <c r="G2778" s="263">
        <v>386.72699999999998</v>
      </c>
      <c r="H2778" s="263">
        <v>377.13499999999999</v>
      </c>
      <c r="I2778" s="263">
        <v>2403.529</v>
      </c>
    </row>
    <row r="2779" spans="1:9">
      <c r="A2779" s="382" t="s">
        <v>1244</v>
      </c>
      <c r="B2779" s="383">
        <v>2013</v>
      </c>
      <c r="C2779" s="384" t="s">
        <v>1245</v>
      </c>
      <c r="D2779" s="384" t="s">
        <v>517</v>
      </c>
      <c r="E2779" s="384" t="s">
        <v>586</v>
      </c>
      <c r="F2779" s="384" t="s">
        <v>712</v>
      </c>
      <c r="G2779" s="263">
        <v>454.91199999999998</v>
      </c>
      <c r="H2779" s="263">
        <v>470.35169999999999</v>
      </c>
      <c r="I2779" s="263">
        <v>2441.4589999999998</v>
      </c>
    </row>
    <row r="2780" spans="1:9">
      <c r="A2780" s="382" t="s">
        <v>1244</v>
      </c>
      <c r="B2780" s="383">
        <v>2014</v>
      </c>
      <c r="C2780" s="384" t="s">
        <v>1245</v>
      </c>
      <c r="D2780" s="384" t="s">
        <v>517</v>
      </c>
      <c r="E2780" s="384" t="s">
        <v>586</v>
      </c>
      <c r="F2780" s="384" t="s">
        <v>712</v>
      </c>
      <c r="G2780" s="263">
        <v>354.81</v>
      </c>
      <c r="H2780" s="263">
        <v>389.6696</v>
      </c>
      <c r="I2780" s="263">
        <v>2453.663</v>
      </c>
    </row>
    <row r="2781" spans="1:9">
      <c r="A2781" s="382" t="s">
        <v>1244</v>
      </c>
      <c r="B2781" s="383">
        <v>2015</v>
      </c>
      <c r="C2781" s="384" t="s">
        <v>1245</v>
      </c>
      <c r="D2781" s="384" t="s">
        <v>517</v>
      </c>
      <c r="E2781" s="384" t="s">
        <v>586</v>
      </c>
      <c r="F2781" s="384" t="s">
        <v>712</v>
      </c>
      <c r="G2781" s="263">
        <v>206.03800000000001</v>
      </c>
      <c r="H2781" s="263">
        <v>280.5933</v>
      </c>
      <c r="I2781" s="263">
        <v>2306.864</v>
      </c>
    </row>
    <row r="2782" spans="1:9">
      <c r="A2782" s="382" t="s">
        <v>1244</v>
      </c>
      <c r="B2782" s="383">
        <v>2016</v>
      </c>
      <c r="C2782" s="384" t="s">
        <v>1245</v>
      </c>
      <c r="D2782" s="384" t="s">
        <v>517</v>
      </c>
      <c r="E2782" s="384" t="s">
        <v>586</v>
      </c>
      <c r="F2782" s="384" t="s">
        <v>712</v>
      </c>
      <c r="G2782" s="263">
        <v>227.47499999999999</v>
      </c>
      <c r="H2782" s="263">
        <v>335.94200000000001</v>
      </c>
      <c r="I2782" s="263">
        <v>2194.7190000000001</v>
      </c>
    </row>
    <row r="2783" spans="1:9">
      <c r="A2783" s="382" t="s">
        <v>1244</v>
      </c>
      <c r="B2783" s="383">
        <v>2017</v>
      </c>
      <c r="C2783" s="384" t="s">
        <v>1245</v>
      </c>
      <c r="D2783" s="384" t="s">
        <v>517</v>
      </c>
      <c r="E2783" s="384" t="s">
        <v>586</v>
      </c>
      <c r="F2783" s="384" t="s">
        <v>712</v>
      </c>
      <c r="G2783" s="263">
        <v>571.61300000000006</v>
      </c>
      <c r="H2783" s="263">
        <v>607.95960000000002</v>
      </c>
      <c r="I2783" s="263">
        <v>2295.6149999999998</v>
      </c>
    </row>
    <row r="2784" spans="1:9">
      <c r="A2784" s="382" t="s">
        <v>1244</v>
      </c>
      <c r="B2784" s="383">
        <v>2018</v>
      </c>
      <c r="C2784" s="384" t="s">
        <v>1245</v>
      </c>
      <c r="D2784" s="384" t="s">
        <v>517</v>
      </c>
      <c r="E2784" s="384" t="s">
        <v>586</v>
      </c>
      <c r="F2784" s="384" t="s">
        <v>712</v>
      </c>
      <c r="G2784" s="263">
        <v>467.31799999999998</v>
      </c>
      <c r="H2784" s="263">
        <v>757.91279999999995</v>
      </c>
      <c r="I2784" s="263">
        <v>2480.0659999999998</v>
      </c>
    </row>
    <row r="2785" spans="1:9">
      <c r="A2785" s="382" t="s">
        <v>1244</v>
      </c>
      <c r="B2785" s="383">
        <v>2019</v>
      </c>
      <c r="C2785" s="384" t="s">
        <v>1245</v>
      </c>
      <c r="D2785" s="384" t="s">
        <v>517</v>
      </c>
      <c r="E2785" s="384" t="s">
        <v>586</v>
      </c>
      <c r="F2785" s="384" t="s">
        <v>712</v>
      </c>
      <c r="G2785" s="263">
        <v>827.48599999999999</v>
      </c>
      <c r="H2785" s="263">
        <v>904.50599999999997</v>
      </c>
      <c r="I2785" s="263">
        <v>2314.3290000000002</v>
      </c>
    </row>
    <row r="2786" spans="1:9">
      <c r="A2786" s="382" t="s">
        <v>1246</v>
      </c>
      <c r="B2786" s="383">
        <v>2009</v>
      </c>
      <c r="C2786" s="384" t="s">
        <v>1247</v>
      </c>
      <c r="D2786" s="384" t="s">
        <v>521</v>
      </c>
      <c r="E2786" s="384" t="s">
        <v>594</v>
      </c>
      <c r="F2786" s="384" t="s">
        <v>712</v>
      </c>
      <c r="G2786" s="263">
        <v>93.536000000000001</v>
      </c>
      <c r="H2786" s="263">
        <v>240.25210000000001</v>
      </c>
      <c r="I2786" s="263">
        <v>5092.7849999999999</v>
      </c>
    </row>
    <row r="2787" spans="1:9">
      <c r="A2787" s="382" t="s">
        <v>1246</v>
      </c>
      <c r="B2787" s="383">
        <v>2010</v>
      </c>
      <c r="C2787" s="384" t="s">
        <v>1247</v>
      </c>
      <c r="D2787" s="384" t="s">
        <v>521</v>
      </c>
      <c r="E2787" s="384" t="s">
        <v>594</v>
      </c>
      <c r="F2787" s="384" t="s">
        <v>712</v>
      </c>
      <c r="G2787" s="263">
        <v>223.58</v>
      </c>
      <c r="H2787" s="263">
        <v>321.36270000000002</v>
      </c>
      <c r="I2787" s="263">
        <v>5450.5219999999999</v>
      </c>
    </row>
    <row r="2788" spans="1:9">
      <c r="A2788" s="382" t="s">
        <v>1246</v>
      </c>
      <c r="B2788" s="383">
        <v>2011</v>
      </c>
      <c r="C2788" s="384" t="s">
        <v>1247</v>
      </c>
      <c r="D2788" s="384" t="s">
        <v>521</v>
      </c>
      <c r="E2788" s="384" t="s">
        <v>594</v>
      </c>
      <c r="F2788" s="384" t="s">
        <v>712</v>
      </c>
      <c r="G2788" s="263">
        <v>536.80999999999995</v>
      </c>
      <c r="H2788" s="263">
        <v>601.39139999999998</v>
      </c>
      <c r="I2788" s="263">
        <v>6129.8249999999998</v>
      </c>
    </row>
    <row r="2789" spans="1:9">
      <c r="A2789" s="382" t="s">
        <v>1246</v>
      </c>
      <c r="B2789" s="383">
        <v>2012</v>
      </c>
      <c r="C2789" s="384" t="s">
        <v>1247</v>
      </c>
      <c r="D2789" s="384" t="s">
        <v>521</v>
      </c>
      <c r="E2789" s="384" t="s">
        <v>594</v>
      </c>
      <c r="F2789" s="384" t="s">
        <v>712</v>
      </c>
      <c r="G2789" s="263">
        <v>640.9</v>
      </c>
      <c r="H2789" s="263">
        <v>793.52</v>
      </c>
      <c r="I2789" s="263">
        <v>6796.1</v>
      </c>
    </row>
    <row r="2790" spans="1:9">
      <c r="A2790" s="382" t="s">
        <v>1246</v>
      </c>
      <c r="B2790" s="383">
        <v>2013</v>
      </c>
      <c r="C2790" s="384" t="s">
        <v>1247</v>
      </c>
      <c r="D2790" s="384" t="s">
        <v>521</v>
      </c>
      <c r="E2790" s="384" t="s">
        <v>594</v>
      </c>
      <c r="F2790" s="384" t="s">
        <v>712</v>
      </c>
      <c r="G2790" s="263">
        <v>623.70000000000005</v>
      </c>
      <c r="H2790" s="263">
        <v>848.37019999999995</v>
      </c>
      <c r="I2790" s="263">
        <v>6909.1</v>
      </c>
    </row>
    <row r="2791" spans="1:9">
      <c r="A2791" s="382" t="s">
        <v>1246</v>
      </c>
      <c r="B2791" s="383">
        <v>2014</v>
      </c>
      <c r="C2791" s="384" t="s">
        <v>1247</v>
      </c>
      <c r="D2791" s="384" t="s">
        <v>521</v>
      </c>
      <c r="E2791" s="384" t="s">
        <v>594</v>
      </c>
      <c r="F2791" s="384" t="s">
        <v>712</v>
      </c>
      <c r="G2791" s="263">
        <v>929.4</v>
      </c>
      <c r="H2791" s="263">
        <v>1187.9143999999999</v>
      </c>
      <c r="I2791" s="263">
        <v>7719.6</v>
      </c>
    </row>
    <row r="2792" spans="1:9">
      <c r="A2792" s="382" t="s">
        <v>1246</v>
      </c>
      <c r="B2792" s="383">
        <v>2015</v>
      </c>
      <c r="C2792" s="384" t="s">
        <v>1247</v>
      </c>
      <c r="D2792" s="384" t="s">
        <v>521</v>
      </c>
      <c r="E2792" s="384" t="s">
        <v>594</v>
      </c>
      <c r="F2792" s="384" t="s">
        <v>712</v>
      </c>
      <c r="G2792" s="263">
        <v>847.6</v>
      </c>
      <c r="H2792" s="263">
        <v>1422.2816</v>
      </c>
      <c r="I2792" s="263">
        <v>9429.2999999999993</v>
      </c>
    </row>
    <row r="2793" spans="1:9">
      <c r="A2793" s="382" t="s">
        <v>1246</v>
      </c>
      <c r="B2793" s="383">
        <v>2016</v>
      </c>
      <c r="C2793" s="384" t="s">
        <v>1247</v>
      </c>
      <c r="D2793" s="384" t="s">
        <v>521</v>
      </c>
      <c r="E2793" s="384" t="s">
        <v>594</v>
      </c>
      <c r="F2793" s="384" t="s">
        <v>712</v>
      </c>
      <c r="G2793" s="263">
        <v>480</v>
      </c>
      <c r="H2793" s="263">
        <v>1584.7941000000001</v>
      </c>
      <c r="I2793" s="263">
        <v>11076.9</v>
      </c>
    </row>
    <row r="2794" spans="1:9">
      <c r="A2794" s="382" t="s">
        <v>1246</v>
      </c>
      <c r="B2794" s="383">
        <v>2017</v>
      </c>
      <c r="C2794" s="384" t="s">
        <v>1247</v>
      </c>
      <c r="D2794" s="384" t="s">
        <v>521</v>
      </c>
      <c r="E2794" s="384" t="s">
        <v>594</v>
      </c>
      <c r="F2794" s="384" t="s">
        <v>712</v>
      </c>
      <c r="G2794" s="263">
        <v>696</v>
      </c>
      <c r="H2794" s="263">
        <v>1210.9132999999999</v>
      </c>
      <c r="I2794" s="263">
        <v>11907.7</v>
      </c>
    </row>
    <row r="2795" spans="1:9">
      <c r="A2795" s="382" t="s">
        <v>1246</v>
      </c>
      <c r="B2795" s="383">
        <v>2018</v>
      </c>
      <c r="C2795" s="384" t="s">
        <v>1247</v>
      </c>
      <c r="D2795" s="384" t="s">
        <v>521</v>
      </c>
      <c r="E2795" s="384" t="s">
        <v>594</v>
      </c>
      <c r="F2795" s="384" t="s">
        <v>712</v>
      </c>
      <c r="G2795" s="263">
        <v>352.5</v>
      </c>
      <c r="H2795" s="263">
        <v>932.65290000000005</v>
      </c>
      <c r="I2795" s="263">
        <v>11433.9</v>
      </c>
    </row>
    <row r="2796" spans="1:9">
      <c r="A2796" s="382" t="s">
        <v>1248</v>
      </c>
      <c r="B2796" s="383">
        <v>2009</v>
      </c>
      <c r="C2796" s="384" t="s">
        <v>1249</v>
      </c>
      <c r="D2796" s="384" t="s">
        <v>545</v>
      </c>
      <c r="E2796" s="384" t="s">
        <v>788</v>
      </c>
      <c r="F2796" s="384" t="s">
        <v>712</v>
      </c>
      <c r="G2796" s="263">
        <v>-131</v>
      </c>
      <c r="H2796" s="263">
        <v>649.20619999999997</v>
      </c>
      <c r="I2796" s="263">
        <v>2725</v>
      </c>
    </row>
    <row r="2797" spans="1:9">
      <c r="A2797" s="382" t="s">
        <v>1248</v>
      </c>
      <c r="B2797" s="383">
        <v>2010</v>
      </c>
      <c r="C2797" s="384" t="s">
        <v>1249</v>
      </c>
      <c r="D2797" s="384" t="s">
        <v>545</v>
      </c>
      <c r="E2797" s="384" t="s">
        <v>788</v>
      </c>
      <c r="F2797" s="384" t="s">
        <v>712</v>
      </c>
      <c r="G2797" s="263">
        <v>725</v>
      </c>
      <c r="H2797" s="263">
        <v>692.36320000000001</v>
      </c>
      <c r="I2797" s="263">
        <v>2991</v>
      </c>
    </row>
    <row r="2798" spans="1:9">
      <c r="A2798" s="382" t="s">
        <v>1248</v>
      </c>
      <c r="B2798" s="383">
        <v>2011</v>
      </c>
      <c r="C2798" s="384" t="s">
        <v>1249</v>
      </c>
      <c r="D2798" s="384" t="s">
        <v>545</v>
      </c>
      <c r="E2798" s="384" t="s">
        <v>788</v>
      </c>
      <c r="F2798" s="384" t="s">
        <v>712</v>
      </c>
      <c r="G2798" s="263">
        <v>453</v>
      </c>
      <c r="H2798" s="263">
        <v>894.63080000000002</v>
      </c>
      <c r="I2798" s="263">
        <v>3275</v>
      </c>
    </row>
    <row r="2799" spans="1:9">
      <c r="A2799" s="382" t="s">
        <v>1248</v>
      </c>
      <c r="B2799" s="383">
        <v>2012</v>
      </c>
      <c r="C2799" s="384" t="s">
        <v>1249</v>
      </c>
      <c r="D2799" s="384" t="s">
        <v>545</v>
      </c>
      <c r="E2799" s="384" t="s">
        <v>788</v>
      </c>
      <c r="F2799" s="384" t="s">
        <v>712</v>
      </c>
      <c r="G2799" s="263">
        <v>1027</v>
      </c>
      <c r="H2799" s="263">
        <v>862</v>
      </c>
      <c r="I2799" s="263">
        <v>4003</v>
      </c>
    </row>
    <row r="2800" spans="1:9">
      <c r="A2800" s="382" t="s">
        <v>1248</v>
      </c>
      <c r="B2800" s="383">
        <v>2013</v>
      </c>
      <c r="C2800" s="384" t="s">
        <v>1249</v>
      </c>
      <c r="D2800" s="384" t="s">
        <v>545</v>
      </c>
      <c r="E2800" s="384" t="s">
        <v>788</v>
      </c>
      <c r="F2800" s="384" t="s">
        <v>712</v>
      </c>
      <c r="G2800" s="263">
        <v>978</v>
      </c>
      <c r="H2800" s="263">
        <v>1045.1828</v>
      </c>
      <c r="I2800" s="263">
        <v>4807</v>
      </c>
    </row>
    <row r="2801" spans="1:9">
      <c r="A2801" s="382" t="s">
        <v>1248</v>
      </c>
      <c r="B2801" s="383">
        <v>2014</v>
      </c>
      <c r="C2801" s="384" t="s">
        <v>1249</v>
      </c>
      <c r="D2801" s="384" t="s">
        <v>545</v>
      </c>
      <c r="E2801" s="384" t="s">
        <v>788</v>
      </c>
      <c r="F2801" s="384" t="s">
        <v>712</v>
      </c>
      <c r="G2801" s="263">
        <v>1214</v>
      </c>
      <c r="H2801" s="263">
        <v>865.87199999999996</v>
      </c>
      <c r="I2801" s="263">
        <v>4960</v>
      </c>
    </row>
    <row r="2802" spans="1:9">
      <c r="A2802" s="382" t="s">
        <v>1248</v>
      </c>
      <c r="B2802" s="383">
        <v>2015</v>
      </c>
      <c r="C2802" s="384" t="s">
        <v>1249</v>
      </c>
      <c r="D2802" s="384" t="s">
        <v>545</v>
      </c>
      <c r="E2802" s="384" t="s">
        <v>788</v>
      </c>
      <c r="F2802" s="384" t="s">
        <v>712</v>
      </c>
      <c r="G2802" s="263">
        <v>-2441</v>
      </c>
      <c r="H2802" s="263">
        <v>228</v>
      </c>
      <c r="I2802" s="263">
        <v>4102</v>
      </c>
    </row>
    <row r="2803" spans="1:9">
      <c r="A2803" s="382" t="s">
        <v>1248</v>
      </c>
      <c r="B2803" s="383">
        <v>2016</v>
      </c>
      <c r="C2803" s="384" t="s">
        <v>1249</v>
      </c>
      <c r="D2803" s="384" t="s">
        <v>545</v>
      </c>
      <c r="E2803" s="384" t="s">
        <v>788</v>
      </c>
      <c r="F2803" s="384" t="s">
        <v>712</v>
      </c>
      <c r="G2803" s="263">
        <v>-998</v>
      </c>
      <c r="H2803" s="263">
        <v>-913.99950000000001</v>
      </c>
      <c r="I2803" s="263">
        <v>3958</v>
      </c>
    </row>
    <row r="2804" spans="1:9">
      <c r="A2804" s="382" t="s">
        <v>1248</v>
      </c>
      <c r="B2804" s="383">
        <v>2017</v>
      </c>
      <c r="C2804" s="384" t="s">
        <v>1249</v>
      </c>
      <c r="D2804" s="384" t="s">
        <v>545</v>
      </c>
      <c r="E2804" s="384" t="s">
        <v>788</v>
      </c>
      <c r="F2804" s="384" t="s">
        <v>712</v>
      </c>
      <c r="G2804" s="263">
        <v>-1118</v>
      </c>
      <c r="H2804" s="263">
        <v>210.69990000000001</v>
      </c>
      <c r="I2804" s="263">
        <v>4269</v>
      </c>
    </row>
    <row r="2805" spans="1:9">
      <c r="A2805" s="382" t="s">
        <v>1248</v>
      </c>
      <c r="B2805" s="383">
        <v>2018</v>
      </c>
      <c r="C2805" s="384" t="s">
        <v>1249</v>
      </c>
      <c r="D2805" s="384" t="s">
        <v>545</v>
      </c>
      <c r="E2805" s="384" t="s">
        <v>788</v>
      </c>
      <c r="F2805" s="384" t="s">
        <v>712</v>
      </c>
      <c r="G2805" s="263">
        <v>-66</v>
      </c>
      <c r="H2805" s="263">
        <v>444.31959999999998</v>
      </c>
      <c r="I2805" s="263">
        <v>4825</v>
      </c>
    </row>
    <row r="2806" spans="1:9">
      <c r="A2806" s="382" t="s">
        <v>1250</v>
      </c>
      <c r="B2806" s="383">
        <v>2009</v>
      </c>
      <c r="C2806" s="384" t="s">
        <v>1251</v>
      </c>
      <c r="D2806" s="384" t="s">
        <v>524</v>
      </c>
      <c r="E2806" s="384" t="s">
        <v>588</v>
      </c>
      <c r="F2806" s="384" t="s">
        <v>712</v>
      </c>
      <c r="G2806" s="263">
        <v>66.951999999999998</v>
      </c>
      <c r="H2806" s="263">
        <v>66.951999999999998</v>
      </c>
      <c r="I2806" s="263">
        <v>1855.204</v>
      </c>
    </row>
    <row r="2807" spans="1:9">
      <c r="A2807" s="382" t="s">
        <v>1250</v>
      </c>
      <c r="B2807" s="383">
        <v>2010</v>
      </c>
      <c r="C2807" s="384" t="s">
        <v>1251</v>
      </c>
      <c r="D2807" s="384" t="s">
        <v>524</v>
      </c>
      <c r="E2807" s="384" t="s">
        <v>588</v>
      </c>
      <c r="F2807" s="384" t="s">
        <v>712</v>
      </c>
      <c r="G2807" s="263">
        <v>22.986000000000001</v>
      </c>
      <c r="H2807" s="263">
        <v>22.986000000000001</v>
      </c>
      <c r="I2807" s="263">
        <v>2012.1279999999999</v>
      </c>
    </row>
    <row r="2808" spans="1:9">
      <c r="A2808" s="382" t="s">
        <v>1250</v>
      </c>
      <c r="B2808" s="383">
        <v>2011</v>
      </c>
      <c r="C2808" s="384" t="s">
        <v>1251</v>
      </c>
      <c r="D2808" s="384" t="s">
        <v>524</v>
      </c>
      <c r="E2808" s="384" t="s">
        <v>588</v>
      </c>
      <c r="F2808" s="384" t="s">
        <v>712</v>
      </c>
      <c r="G2808" s="263">
        <v>126.85899999999999</v>
      </c>
      <c r="H2808" s="263">
        <v>126.85899999999999</v>
      </c>
      <c r="I2808" s="263">
        <v>2219.3240000000001</v>
      </c>
    </row>
    <row r="2809" spans="1:9">
      <c r="A2809" s="382" t="s">
        <v>1250</v>
      </c>
      <c r="B2809" s="383">
        <v>2012</v>
      </c>
      <c r="C2809" s="384" t="s">
        <v>1251</v>
      </c>
      <c r="D2809" s="384" t="s">
        <v>524</v>
      </c>
      <c r="E2809" s="384" t="s">
        <v>588</v>
      </c>
      <c r="F2809" s="384" t="s">
        <v>712</v>
      </c>
      <c r="G2809" s="263">
        <v>168.55600000000001</v>
      </c>
      <c r="H2809" s="263">
        <v>168.55600000000001</v>
      </c>
      <c r="I2809" s="263">
        <v>2276.2460000000001</v>
      </c>
    </row>
    <row r="2810" spans="1:9">
      <c r="A2810" s="382" t="s">
        <v>1250</v>
      </c>
      <c r="B2810" s="383">
        <v>2013</v>
      </c>
      <c r="C2810" s="384" t="s">
        <v>1251</v>
      </c>
      <c r="D2810" s="384" t="s">
        <v>524</v>
      </c>
      <c r="E2810" s="384" t="s">
        <v>588</v>
      </c>
      <c r="F2810" s="384" t="s">
        <v>712</v>
      </c>
      <c r="G2810" s="263">
        <v>101.714</v>
      </c>
      <c r="H2810" s="263">
        <v>206.0865</v>
      </c>
      <c r="I2810" s="263">
        <v>2570.2939999999999</v>
      </c>
    </row>
    <row r="2811" spans="1:9">
      <c r="A2811" s="382" t="s">
        <v>1250</v>
      </c>
      <c r="B2811" s="383">
        <v>2014</v>
      </c>
      <c r="C2811" s="384" t="s">
        <v>1251</v>
      </c>
      <c r="D2811" s="384" t="s">
        <v>524</v>
      </c>
      <c r="E2811" s="384" t="s">
        <v>588</v>
      </c>
      <c r="F2811" s="384" t="s">
        <v>712</v>
      </c>
      <c r="G2811" s="263">
        <v>338.35199999999998</v>
      </c>
      <c r="H2811" s="263">
        <v>417.53859999999997</v>
      </c>
      <c r="I2811" s="263">
        <v>3125.8809999999999</v>
      </c>
    </row>
    <row r="2812" spans="1:9">
      <c r="A2812" s="382" t="s">
        <v>1250</v>
      </c>
      <c r="B2812" s="383">
        <v>2015</v>
      </c>
      <c r="C2812" s="384" t="s">
        <v>1251</v>
      </c>
      <c r="D2812" s="384" t="s">
        <v>524</v>
      </c>
      <c r="E2812" s="384" t="s">
        <v>588</v>
      </c>
      <c r="F2812" s="384" t="s">
        <v>712</v>
      </c>
      <c r="G2812" s="263">
        <v>427.137</v>
      </c>
      <c r="H2812" s="263">
        <v>521.36099999999999</v>
      </c>
      <c r="I2812" s="263">
        <v>4345.0479999999998</v>
      </c>
    </row>
    <row r="2813" spans="1:9">
      <c r="A2813" s="382" t="s">
        <v>1250</v>
      </c>
      <c r="B2813" s="383">
        <v>2016</v>
      </c>
      <c r="C2813" s="384" t="s">
        <v>1251</v>
      </c>
      <c r="D2813" s="384" t="s">
        <v>524</v>
      </c>
      <c r="E2813" s="384" t="s">
        <v>588</v>
      </c>
      <c r="F2813" s="384" t="s">
        <v>712</v>
      </c>
      <c r="G2813" s="263">
        <v>633.08500000000004</v>
      </c>
      <c r="H2813" s="263">
        <v>678.18010000000004</v>
      </c>
      <c r="I2813" s="263">
        <v>4874.34</v>
      </c>
    </row>
    <row r="2814" spans="1:9">
      <c r="A2814" s="382" t="s">
        <v>1250</v>
      </c>
      <c r="B2814" s="383">
        <v>2017</v>
      </c>
      <c r="C2814" s="384" t="s">
        <v>1251</v>
      </c>
      <c r="D2814" s="384" t="s">
        <v>524</v>
      </c>
      <c r="E2814" s="384" t="s">
        <v>588</v>
      </c>
      <c r="F2814" s="384" t="s">
        <v>712</v>
      </c>
      <c r="G2814" s="263">
        <v>759.87199999999996</v>
      </c>
      <c r="H2814" s="263">
        <v>786.16200000000003</v>
      </c>
      <c r="I2814" s="263">
        <v>5396.1750000000002</v>
      </c>
    </row>
    <row r="2815" spans="1:9">
      <c r="A2815" s="382" t="s">
        <v>1250</v>
      </c>
      <c r="B2815" s="383">
        <v>2018</v>
      </c>
      <c r="C2815" s="384" t="s">
        <v>1251</v>
      </c>
      <c r="D2815" s="384" t="s">
        <v>524</v>
      </c>
      <c r="E2815" s="384" t="s">
        <v>588</v>
      </c>
      <c r="F2815" s="384" t="s">
        <v>712</v>
      </c>
      <c r="G2815" s="263">
        <v>954.84299999999996</v>
      </c>
      <c r="H2815" s="263">
        <v>962.601</v>
      </c>
      <c r="I2815" s="263">
        <v>6055.1260000000002</v>
      </c>
    </row>
    <row r="2816" spans="1:9">
      <c r="A2816" s="382" t="s">
        <v>1252</v>
      </c>
      <c r="B2816" s="383">
        <v>2009</v>
      </c>
      <c r="C2816" s="384" t="s">
        <v>1253</v>
      </c>
      <c r="D2816" s="384" t="s">
        <v>451</v>
      </c>
      <c r="E2816" s="384" t="s">
        <v>749</v>
      </c>
      <c r="F2816" s="384" t="s">
        <v>712</v>
      </c>
      <c r="G2816" s="263">
        <v>1615</v>
      </c>
      <c r="H2816" s="263">
        <v>1646</v>
      </c>
      <c r="I2816" s="263">
        <v>15643</v>
      </c>
    </row>
    <row r="2817" spans="1:9">
      <c r="A2817" s="382" t="s">
        <v>1252</v>
      </c>
      <c r="B2817" s="383">
        <v>2010</v>
      </c>
      <c r="C2817" s="384" t="s">
        <v>1253</v>
      </c>
      <c r="D2817" s="384" t="s">
        <v>451</v>
      </c>
      <c r="E2817" s="384" t="s">
        <v>749</v>
      </c>
      <c r="F2817" s="384" t="s">
        <v>712</v>
      </c>
      <c r="G2817" s="263">
        <v>1957</v>
      </c>
      <c r="H2817" s="263">
        <v>1622</v>
      </c>
      <c r="I2817" s="263">
        <v>15317</v>
      </c>
    </row>
    <row r="2818" spans="1:9">
      <c r="A2818" s="382" t="s">
        <v>1252</v>
      </c>
      <c r="B2818" s="383">
        <v>2011</v>
      </c>
      <c r="C2818" s="384" t="s">
        <v>1253</v>
      </c>
      <c r="D2818" s="384" t="s">
        <v>451</v>
      </c>
      <c r="E2818" s="384" t="s">
        <v>749</v>
      </c>
      <c r="F2818" s="384" t="s">
        <v>712</v>
      </c>
      <c r="G2818" s="263">
        <v>1923</v>
      </c>
      <c r="H2818" s="263">
        <v>1887.45</v>
      </c>
      <c r="I2818" s="263">
        <v>15341</v>
      </c>
    </row>
    <row r="2819" spans="1:9">
      <c r="A2819" s="382" t="s">
        <v>1252</v>
      </c>
      <c r="B2819" s="383">
        <v>2012</v>
      </c>
      <c r="C2819" s="384" t="s">
        <v>1253</v>
      </c>
      <c r="D2819" s="384" t="s">
        <v>451</v>
      </c>
      <c r="E2819" s="384" t="s">
        <v>749</v>
      </c>
      <c r="F2819" s="384" t="s">
        <v>712</v>
      </c>
      <c r="G2819" s="263">
        <v>1911</v>
      </c>
      <c r="H2819" s="263">
        <v>1773</v>
      </c>
      <c r="I2819" s="263">
        <v>14256</v>
      </c>
    </row>
    <row r="2820" spans="1:9">
      <c r="A2820" s="382" t="s">
        <v>1252</v>
      </c>
      <c r="B2820" s="383">
        <v>2013</v>
      </c>
      <c r="C2820" s="384" t="s">
        <v>1253</v>
      </c>
      <c r="D2820" s="384" t="s">
        <v>451</v>
      </c>
      <c r="E2820" s="384" t="s">
        <v>749</v>
      </c>
      <c r="F2820" s="384" t="s">
        <v>712</v>
      </c>
      <c r="G2820" s="263">
        <v>1908</v>
      </c>
      <c r="H2820" s="263">
        <v>2021</v>
      </c>
      <c r="I2820" s="263">
        <v>15136</v>
      </c>
    </row>
    <row r="2821" spans="1:9">
      <c r="A2821" s="382" t="s">
        <v>1252</v>
      </c>
      <c r="B2821" s="383">
        <v>2014</v>
      </c>
      <c r="C2821" s="384" t="s">
        <v>1253</v>
      </c>
      <c r="D2821" s="384" t="s">
        <v>451</v>
      </c>
      <c r="E2821" s="384" t="s">
        <v>749</v>
      </c>
      <c r="F2821" s="384" t="s">
        <v>712</v>
      </c>
      <c r="G2821" s="263">
        <v>2465</v>
      </c>
      <c r="H2821" s="263">
        <v>2187</v>
      </c>
      <c r="I2821" s="263">
        <v>17021</v>
      </c>
    </row>
    <row r="2822" spans="1:9">
      <c r="A2822" s="382" t="s">
        <v>1252</v>
      </c>
      <c r="B2822" s="383">
        <v>2015</v>
      </c>
      <c r="C2822" s="384" t="s">
        <v>1253</v>
      </c>
      <c r="D2822" s="384" t="s">
        <v>451</v>
      </c>
      <c r="E2822" s="384" t="s">
        <v>749</v>
      </c>
      <c r="F2822" s="384" t="s">
        <v>712</v>
      </c>
      <c r="G2822" s="263">
        <v>2752</v>
      </c>
      <c r="H2822" s="263">
        <v>2553</v>
      </c>
      <c r="I2822" s="263">
        <v>17486</v>
      </c>
    </row>
    <row r="2823" spans="1:9">
      <c r="A2823" s="382" t="s">
        <v>1252</v>
      </c>
      <c r="B2823" s="383">
        <v>2016</v>
      </c>
      <c r="C2823" s="384" t="s">
        <v>1253</v>
      </c>
      <c r="D2823" s="384" t="s">
        <v>451</v>
      </c>
      <c r="E2823" s="384" t="s">
        <v>749</v>
      </c>
      <c r="F2823" s="384" t="s">
        <v>712</v>
      </c>
      <c r="G2823" s="263">
        <v>2906</v>
      </c>
      <c r="H2823" s="263">
        <v>2619</v>
      </c>
      <c r="I2823" s="263">
        <v>16138</v>
      </c>
    </row>
    <row r="2824" spans="1:9">
      <c r="A2824" s="382" t="s">
        <v>1252</v>
      </c>
      <c r="B2824" s="383">
        <v>2017</v>
      </c>
      <c r="C2824" s="384" t="s">
        <v>1253</v>
      </c>
      <c r="D2824" s="384" t="s">
        <v>451</v>
      </c>
      <c r="E2824" s="384" t="s">
        <v>749</v>
      </c>
      <c r="F2824" s="384" t="s">
        <v>712</v>
      </c>
      <c r="G2824" s="263">
        <v>5380</v>
      </c>
      <c r="H2824" s="263">
        <v>3030</v>
      </c>
      <c r="I2824" s="263">
        <v>17173</v>
      </c>
    </row>
    <row r="2825" spans="1:9">
      <c r="A2825" s="382" t="s">
        <v>1252</v>
      </c>
      <c r="B2825" s="383">
        <v>2018</v>
      </c>
      <c r="C2825" s="384" t="s">
        <v>1253</v>
      </c>
      <c r="D2825" s="384" t="s">
        <v>451</v>
      </c>
      <c r="E2825" s="384" t="s">
        <v>749</v>
      </c>
      <c r="F2825" s="384" t="s">
        <v>712</v>
      </c>
      <c r="G2825" s="263">
        <v>6638</v>
      </c>
      <c r="H2825" s="263">
        <v>3530.8</v>
      </c>
      <c r="I2825" s="263">
        <v>16727</v>
      </c>
    </row>
    <row r="2826" spans="1:9">
      <c r="A2826" s="382" t="s">
        <v>1254</v>
      </c>
      <c r="B2826" s="383">
        <v>2009</v>
      </c>
      <c r="C2826" s="384" t="s">
        <v>1255</v>
      </c>
      <c r="D2826" s="384" t="s">
        <v>758</v>
      </c>
      <c r="E2826" s="384" t="s">
        <v>1009</v>
      </c>
      <c r="F2826" s="384" t="s">
        <v>712</v>
      </c>
      <c r="G2826" s="263">
        <v>831</v>
      </c>
      <c r="H2826" s="263">
        <v>831</v>
      </c>
      <c r="I2826" s="263">
        <v>6124</v>
      </c>
    </row>
    <row r="2827" spans="1:9">
      <c r="A2827" s="382" t="s">
        <v>1254</v>
      </c>
      <c r="B2827" s="383">
        <v>2010</v>
      </c>
      <c r="C2827" s="384" t="s">
        <v>1255</v>
      </c>
      <c r="D2827" s="384" t="s">
        <v>758</v>
      </c>
      <c r="E2827" s="384" t="s">
        <v>1009</v>
      </c>
      <c r="F2827" s="384" t="s">
        <v>712</v>
      </c>
      <c r="G2827" s="263">
        <v>1297</v>
      </c>
      <c r="H2827" s="263">
        <v>1380.7</v>
      </c>
      <c r="I2827" s="263">
        <v>7705</v>
      </c>
    </row>
    <row r="2828" spans="1:9">
      <c r="A2828" s="382" t="s">
        <v>1254</v>
      </c>
      <c r="B2828" s="383">
        <v>2011</v>
      </c>
      <c r="C2828" s="384" t="s">
        <v>1255</v>
      </c>
      <c r="D2828" s="384" t="s">
        <v>758</v>
      </c>
      <c r="E2828" s="384" t="s">
        <v>1009</v>
      </c>
      <c r="F2828" s="384" t="s">
        <v>712</v>
      </c>
      <c r="G2828" s="263">
        <v>2277</v>
      </c>
      <c r="H2828" s="263">
        <v>1820.6</v>
      </c>
      <c r="I2828" s="263">
        <v>9540</v>
      </c>
    </row>
    <row r="2829" spans="1:9">
      <c r="A2829" s="382" t="s">
        <v>1254</v>
      </c>
      <c r="B2829" s="383">
        <v>2012</v>
      </c>
      <c r="C2829" s="384" t="s">
        <v>1255</v>
      </c>
      <c r="D2829" s="384" t="s">
        <v>758</v>
      </c>
      <c r="E2829" s="384" t="s">
        <v>1009</v>
      </c>
      <c r="F2829" s="384" t="s">
        <v>712</v>
      </c>
      <c r="G2829" s="263">
        <v>366</v>
      </c>
      <c r="H2829" s="263">
        <v>2302.9</v>
      </c>
      <c r="I2829" s="263">
        <v>10358</v>
      </c>
    </row>
    <row r="2830" spans="1:9">
      <c r="A2830" s="382" t="s">
        <v>1254</v>
      </c>
      <c r="B2830" s="383">
        <v>2013</v>
      </c>
      <c r="C2830" s="384" t="s">
        <v>1255</v>
      </c>
      <c r="D2830" s="384" t="s">
        <v>758</v>
      </c>
      <c r="E2830" s="384" t="s">
        <v>1009</v>
      </c>
      <c r="F2830" s="384" t="s">
        <v>712</v>
      </c>
      <c r="G2830" s="263">
        <v>1809</v>
      </c>
      <c r="H2830" s="263">
        <v>1851.3</v>
      </c>
      <c r="I2830" s="263">
        <v>9868</v>
      </c>
    </row>
    <row r="2831" spans="1:9">
      <c r="A2831" s="382" t="s">
        <v>1254</v>
      </c>
      <c r="B2831" s="383">
        <v>2014</v>
      </c>
      <c r="C2831" s="384" t="s">
        <v>1255</v>
      </c>
      <c r="D2831" s="384" t="s">
        <v>758</v>
      </c>
      <c r="E2831" s="384" t="s">
        <v>1009</v>
      </c>
      <c r="F2831" s="384" t="s">
        <v>712</v>
      </c>
      <c r="G2831" s="263">
        <v>-2534</v>
      </c>
      <c r="H2831" s="263">
        <v>1022.19</v>
      </c>
      <c r="I2831" s="263">
        <v>8414</v>
      </c>
    </row>
    <row r="2832" spans="1:9">
      <c r="A2832" s="382" t="s">
        <v>1254</v>
      </c>
      <c r="B2832" s="383">
        <v>2015</v>
      </c>
      <c r="C2832" s="384" t="s">
        <v>1255</v>
      </c>
      <c r="D2832" s="384" t="s">
        <v>758</v>
      </c>
      <c r="E2832" s="384" t="s">
        <v>1009</v>
      </c>
      <c r="F2832" s="384" t="s">
        <v>712</v>
      </c>
      <c r="G2832" s="263">
        <v>508</v>
      </c>
      <c r="H2832" s="263">
        <v>729</v>
      </c>
      <c r="I2832" s="263">
        <v>6819</v>
      </c>
    </row>
    <row r="2833" spans="1:9">
      <c r="A2833" s="382" t="s">
        <v>1254</v>
      </c>
      <c r="B2833" s="383">
        <v>2016</v>
      </c>
      <c r="C2833" s="384" t="s">
        <v>1255</v>
      </c>
      <c r="D2833" s="384" t="s">
        <v>758</v>
      </c>
      <c r="E2833" s="384" t="s">
        <v>1009</v>
      </c>
      <c r="F2833" s="384" t="s">
        <v>712</v>
      </c>
      <c r="G2833" s="263">
        <v>220</v>
      </c>
      <c r="H2833" s="263">
        <v>60.05</v>
      </c>
      <c r="I2833" s="263">
        <v>6085</v>
      </c>
    </row>
    <row r="2834" spans="1:9">
      <c r="A2834" s="382" t="s">
        <v>1254</v>
      </c>
      <c r="B2834" s="383">
        <v>2017</v>
      </c>
      <c r="C2834" s="384" t="s">
        <v>1255</v>
      </c>
      <c r="D2834" s="384" t="s">
        <v>758</v>
      </c>
      <c r="E2834" s="384" t="s">
        <v>1009</v>
      </c>
      <c r="F2834" s="384" t="s">
        <v>712</v>
      </c>
      <c r="G2834" s="263">
        <v>-627</v>
      </c>
      <c r="H2834" s="263">
        <v>328</v>
      </c>
      <c r="I2834" s="263">
        <v>6711</v>
      </c>
    </row>
    <row r="2835" spans="1:9">
      <c r="A2835" s="382" t="s">
        <v>1254</v>
      </c>
      <c r="B2835" s="383">
        <v>2018</v>
      </c>
      <c r="C2835" s="384" t="s">
        <v>1255</v>
      </c>
      <c r="D2835" s="384" t="s">
        <v>758</v>
      </c>
      <c r="E2835" s="384" t="s">
        <v>1009</v>
      </c>
      <c r="F2835" s="384" t="s">
        <v>712</v>
      </c>
      <c r="G2835" s="263">
        <v>-114</v>
      </c>
      <c r="H2835" s="263">
        <v>787.73180000000002</v>
      </c>
      <c r="I2835" s="263">
        <v>7379</v>
      </c>
    </row>
    <row r="2836" spans="1:9">
      <c r="A2836" s="382" t="s">
        <v>1254</v>
      </c>
      <c r="B2836" s="383">
        <v>2019</v>
      </c>
      <c r="C2836" s="384" t="s">
        <v>1255</v>
      </c>
      <c r="D2836" s="384" t="s">
        <v>758</v>
      </c>
      <c r="E2836" s="384" t="s">
        <v>1009</v>
      </c>
      <c r="F2836" s="384" t="s">
        <v>712</v>
      </c>
      <c r="G2836" s="263">
        <v>341</v>
      </c>
      <c r="H2836" s="263">
        <v>691.77369999999996</v>
      </c>
      <c r="I2836" s="263">
        <v>7253</v>
      </c>
    </row>
    <row r="2837" spans="1:9">
      <c r="A2837" s="382" t="s">
        <v>630</v>
      </c>
      <c r="B2837" s="383">
        <v>2009</v>
      </c>
      <c r="C2837" s="384" t="s">
        <v>561</v>
      </c>
      <c r="D2837" s="384" t="s">
        <v>527</v>
      </c>
      <c r="E2837" s="384" t="s">
        <v>585</v>
      </c>
      <c r="F2837" s="384" t="s">
        <v>719</v>
      </c>
      <c r="G2837" s="263">
        <v>115.86</v>
      </c>
      <c r="H2837" s="263">
        <v>112.896</v>
      </c>
      <c r="I2837" s="263">
        <v>1670.269</v>
      </c>
    </row>
    <row r="2838" spans="1:9">
      <c r="A2838" s="382" t="s">
        <v>630</v>
      </c>
      <c r="B2838" s="383">
        <v>2010</v>
      </c>
      <c r="C2838" s="384" t="s">
        <v>561</v>
      </c>
      <c r="D2838" s="384" t="s">
        <v>527</v>
      </c>
      <c r="E2838" s="384" t="s">
        <v>585</v>
      </c>
      <c r="F2838" s="384" t="s">
        <v>719</v>
      </c>
      <c r="G2838" s="263">
        <v>160.85300000000001</v>
      </c>
      <c r="H2838" s="263">
        <v>160.85300000000001</v>
      </c>
      <c r="I2838" s="263">
        <v>2162.625</v>
      </c>
    </row>
    <row r="2839" spans="1:9">
      <c r="A2839" s="382" t="s">
        <v>630</v>
      </c>
      <c r="B2839" s="383">
        <v>2011</v>
      </c>
      <c r="C2839" s="384" t="s">
        <v>561</v>
      </c>
      <c r="D2839" s="384" t="s">
        <v>527</v>
      </c>
      <c r="E2839" s="384" t="s">
        <v>585</v>
      </c>
      <c r="F2839" s="384" t="s">
        <v>719</v>
      </c>
      <c r="G2839" s="263">
        <v>226.126</v>
      </c>
      <c r="H2839" s="263">
        <v>226.126</v>
      </c>
      <c r="I2839" s="263">
        <v>3204.5770000000002</v>
      </c>
    </row>
    <row r="2840" spans="1:9">
      <c r="A2840" s="382" t="s">
        <v>630</v>
      </c>
      <c r="B2840" s="383">
        <v>2012</v>
      </c>
      <c r="C2840" s="384" t="s">
        <v>561</v>
      </c>
      <c r="D2840" s="384" t="s">
        <v>527</v>
      </c>
      <c r="E2840" s="384" t="s">
        <v>585</v>
      </c>
      <c r="F2840" s="384" t="s">
        <v>719</v>
      </c>
      <c r="G2840" s="263">
        <v>17.152000000000001</v>
      </c>
      <c r="H2840" s="263">
        <v>17.152000000000001</v>
      </c>
      <c r="I2840" s="263">
        <v>3609.2820000000002</v>
      </c>
    </row>
    <row r="2841" spans="1:9">
      <c r="A2841" s="382" t="s">
        <v>630</v>
      </c>
      <c r="B2841" s="383">
        <v>2013</v>
      </c>
      <c r="C2841" s="384" t="s">
        <v>561</v>
      </c>
      <c r="D2841" s="384" t="s">
        <v>527</v>
      </c>
      <c r="E2841" s="384" t="s">
        <v>585</v>
      </c>
      <c r="F2841" s="384" t="s">
        <v>719</v>
      </c>
      <c r="G2841" s="263">
        <v>112.40300000000001</v>
      </c>
      <c r="H2841" s="263">
        <v>128.73689999999999</v>
      </c>
      <c r="I2841" s="263">
        <v>4374.5619999999999</v>
      </c>
    </row>
    <row r="2842" spans="1:9">
      <c r="A2842" s="382" t="s">
        <v>630</v>
      </c>
      <c r="B2842" s="383">
        <v>2014</v>
      </c>
      <c r="C2842" s="384" t="s">
        <v>561</v>
      </c>
      <c r="D2842" s="384" t="s">
        <v>527</v>
      </c>
      <c r="E2842" s="384" t="s">
        <v>585</v>
      </c>
      <c r="F2842" s="384" t="s">
        <v>719</v>
      </c>
      <c r="G2842" s="263">
        <v>266.79899999999998</v>
      </c>
      <c r="H2842" s="263">
        <v>266.79899999999998</v>
      </c>
      <c r="I2842" s="263">
        <v>5504.6559999999999</v>
      </c>
    </row>
    <row r="2843" spans="1:9">
      <c r="A2843" s="382" t="s">
        <v>630</v>
      </c>
      <c r="B2843" s="383">
        <v>2015</v>
      </c>
      <c r="C2843" s="384" t="s">
        <v>561</v>
      </c>
      <c r="D2843" s="384" t="s">
        <v>527</v>
      </c>
      <c r="E2843" s="384" t="s">
        <v>585</v>
      </c>
      <c r="F2843" s="384" t="s">
        <v>719</v>
      </c>
      <c r="G2843" s="263">
        <v>122.64100000000001</v>
      </c>
      <c r="H2843" s="263">
        <v>122.64100000000001</v>
      </c>
      <c r="I2843" s="263">
        <v>6779.5110000000004</v>
      </c>
    </row>
    <row r="2844" spans="1:9">
      <c r="A2844" s="382" t="s">
        <v>630</v>
      </c>
      <c r="B2844" s="383">
        <v>2016</v>
      </c>
      <c r="C2844" s="384" t="s">
        <v>561</v>
      </c>
      <c r="D2844" s="384" t="s">
        <v>527</v>
      </c>
      <c r="E2844" s="384" t="s">
        <v>585</v>
      </c>
      <c r="F2844" s="384" t="s">
        <v>719</v>
      </c>
      <c r="G2844" s="263">
        <v>186.678</v>
      </c>
      <c r="H2844" s="263">
        <v>186.678</v>
      </c>
      <c r="I2844" s="263">
        <v>8830.6689999999999</v>
      </c>
    </row>
    <row r="2845" spans="1:9">
      <c r="A2845" s="382" t="s">
        <v>630</v>
      </c>
      <c r="B2845" s="383">
        <v>2017</v>
      </c>
      <c r="C2845" s="384" t="s">
        <v>561</v>
      </c>
      <c r="D2845" s="384" t="s">
        <v>527</v>
      </c>
      <c r="E2845" s="384" t="s">
        <v>585</v>
      </c>
      <c r="F2845" s="384" t="s">
        <v>719</v>
      </c>
      <c r="G2845" s="263">
        <v>558.92899999999997</v>
      </c>
      <c r="H2845" s="263">
        <v>596.87900000000002</v>
      </c>
      <c r="I2845" s="263">
        <v>11692.713</v>
      </c>
    </row>
    <row r="2846" spans="1:9">
      <c r="A2846" s="382" t="s">
        <v>630</v>
      </c>
      <c r="B2846" s="383">
        <v>2018</v>
      </c>
      <c r="C2846" s="384" t="s">
        <v>561</v>
      </c>
      <c r="D2846" s="384" t="s">
        <v>527</v>
      </c>
      <c r="E2846" s="384" t="s">
        <v>585</v>
      </c>
      <c r="F2846" s="384" t="s">
        <v>719</v>
      </c>
      <c r="G2846" s="263">
        <v>1211.242</v>
      </c>
      <c r="H2846" s="263">
        <v>1211.242</v>
      </c>
      <c r="I2846" s="263">
        <v>15794.341</v>
      </c>
    </row>
    <row r="2847" spans="1:9">
      <c r="A2847" s="382" t="s">
        <v>1256</v>
      </c>
      <c r="B2847" s="383">
        <v>2009</v>
      </c>
      <c r="C2847" s="384" t="s">
        <v>1257</v>
      </c>
      <c r="D2847" s="384" t="s">
        <v>451</v>
      </c>
      <c r="E2847" s="384" t="s">
        <v>746</v>
      </c>
      <c r="F2847" s="384" t="s">
        <v>712</v>
      </c>
      <c r="G2847" s="263">
        <v>217.7</v>
      </c>
      <c r="H2847" s="263">
        <v>327.10000000000002</v>
      </c>
      <c r="I2847" s="263">
        <v>6650.6</v>
      </c>
    </row>
    <row r="2848" spans="1:9">
      <c r="A2848" s="382" t="s">
        <v>1256</v>
      </c>
      <c r="B2848" s="383">
        <v>2010</v>
      </c>
      <c r="C2848" s="384" t="s">
        <v>1257</v>
      </c>
      <c r="D2848" s="384" t="s">
        <v>451</v>
      </c>
      <c r="E2848" s="384" t="s">
        <v>746</v>
      </c>
      <c r="F2848" s="384" t="s">
        <v>712</v>
      </c>
      <c r="G2848" s="263">
        <v>282.60000000000002</v>
      </c>
      <c r="H2848" s="263">
        <v>393</v>
      </c>
      <c r="I2848" s="263">
        <v>6414.6</v>
      </c>
    </row>
    <row r="2849" spans="1:9">
      <c r="A2849" s="382" t="s">
        <v>1256</v>
      </c>
      <c r="B2849" s="383">
        <v>2011</v>
      </c>
      <c r="C2849" s="384" t="s">
        <v>1257</v>
      </c>
      <c r="D2849" s="384" t="s">
        <v>451</v>
      </c>
      <c r="E2849" s="384" t="s">
        <v>746</v>
      </c>
      <c r="F2849" s="384" t="s">
        <v>712</v>
      </c>
      <c r="G2849" s="263">
        <v>299.10000000000002</v>
      </c>
      <c r="H2849" s="263">
        <v>394.8</v>
      </c>
      <c r="I2849" s="263">
        <v>5974.7</v>
      </c>
    </row>
    <row r="2850" spans="1:9">
      <c r="A2850" s="382" t="s">
        <v>1256</v>
      </c>
      <c r="B2850" s="383">
        <v>2012</v>
      </c>
      <c r="C2850" s="384" t="s">
        <v>1257</v>
      </c>
      <c r="D2850" s="384" t="s">
        <v>451</v>
      </c>
      <c r="E2850" s="384" t="s">
        <v>746</v>
      </c>
      <c r="F2850" s="384" t="s">
        <v>712</v>
      </c>
      <c r="G2850" s="263">
        <v>416.1</v>
      </c>
      <c r="H2850" s="263">
        <v>401.2</v>
      </c>
      <c r="I2850" s="263">
        <v>5030.8999999999996</v>
      </c>
    </row>
    <row r="2851" spans="1:9">
      <c r="A2851" s="382" t="s">
        <v>1256</v>
      </c>
      <c r="B2851" s="383">
        <v>2013</v>
      </c>
      <c r="C2851" s="384" t="s">
        <v>1257</v>
      </c>
      <c r="D2851" s="384" t="s">
        <v>451</v>
      </c>
      <c r="E2851" s="384" t="s">
        <v>746</v>
      </c>
      <c r="F2851" s="384" t="s">
        <v>712</v>
      </c>
      <c r="G2851" s="263">
        <v>532.1</v>
      </c>
      <c r="H2851" s="263">
        <v>480.69499999999999</v>
      </c>
      <c r="I2851" s="263">
        <v>5657.3</v>
      </c>
    </row>
    <row r="2852" spans="1:9">
      <c r="A2852" s="382" t="s">
        <v>1256</v>
      </c>
      <c r="B2852" s="383">
        <v>2014</v>
      </c>
      <c r="C2852" s="384" t="s">
        <v>1257</v>
      </c>
      <c r="D2852" s="384" t="s">
        <v>451</v>
      </c>
      <c r="E2852" s="384" t="s">
        <v>746</v>
      </c>
      <c r="F2852" s="384" t="s">
        <v>712</v>
      </c>
      <c r="G2852" s="263">
        <v>530</v>
      </c>
      <c r="H2852" s="263">
        <v>262.10000000000002</v>
      </c>
      <c r="I2852" s="263">
        <v>5272.4</v>
      </c>
    </row>
    <row r="2853" spans="1:9">
      <c r="A2853" s="382" t="s">
        <v>1256</v>
      </c>
      <c r="B2853" s="383">
        <v>2015</v>
      </c>
      <c r="C2853" s="384" t="s">
        <v>1257</v>
      </c>
      <c r="D2853" s="384" t="s">
        <v>451</v>
      </c>
      <c r="E2853" s="384" t="s">
        <v>746</v>
      </c>
      <c r="F2853" s="384" t="s">
        <v>712</v>
      </c>
      <c r="G2853" s="263">
        <v>286.5</v>
      </c>
      <c r="H2853" s="263">
        <v>312.8</v>
      </c>
      <c r="I2853" s="263">
        <v>4651.8</v>
      </c>
    </row>
    <row r="2854" spans="1:9">
      <c r="A2854" s="382" t="s">
        <v>1256</v>
      </c>
      <c r="B2854" s="383">
        <v>2016</v>
      </c>
      <c r="C2854" s="384" t="s">
        <v>1257</v>
      </c>
      <c r="D2854" s="384" t="s">
        <v>451</v>
      </c>
      <c r="E2854" s="384" t="s">
        <v>746</v>
      </c>
      <c r="F2854" s="384" t="s">
        <v>712</v>
      </c>
      <c r="G2854" s="263">
        <v>331.5</v>
      </c>
      <c r="H2854" s="263">
        <v>330.85</v>
      </c>
      <c r="I2854" s="263">
        <v>4492.5</v>
      </c>
    </row>
    <row r="2855" spans="1:9">
      <c r="A2855" s="382" t="s">
        <v>1256</v>
      </c>
      <c r="B2855" s="383">
        <v>2017</v>
      </c>
      <c r="C2855" s="384" t="s">
        <v>1257</v>
      </c>
      <c r="D2855" s="384" t="s">
        <v>451</v>
      </c>
      <c r="E2855" s="384" t="s">
        <v>746</v>
      </c>
      <c r="F2855" s="384" t="s">
        <v>712</v>
      </c>
      <c r="G2855" s="263">
        <v>128.5</v>
      </c>
      <c r="H2855" s="263">
        <v>377.09</v>
      </c>
      <c r="I2855" s="263">
        <v>4874.6000000000004</v>
      </c>
    </row>
    <row r="2856" spans="1:9">
      <c r="A2856" s="382" t="s">
        <v>1256</v>
      </c>
      <c r="B2856" s="383">
        <v>2018</v>
      </c>
      <c r="C2856" s="384" t="s">
        <v>1257</v>
      </c>
      <c r="D2856" s="384" t="s">
        <v>451</v>
      </c>
      <c r="E2856" s="384" t="s">
        <v>746</v>
      </c>
      <c r="F2856" s="384" t="s">
        <v>712</v>
      </c>
      <c r="G2856" s="263">
        <v>-65.599999999999994</v>
      </c>
      <c r="H2856" s="263">
        <v>496.01</v>
      </c>
      <c r="I2856" s="263">
        <v>5114.5</v>
      </c>
    </row>
    <row r="2857" spans="1:9">
      <c r="A2857" s="382" t="s">
        <v>1258</v>
      </c>
      <c r="B2857" s="383">
        <v>2009</v>
      </c>
      <c r="C2857" s="384" t="s">
        <v>1259</v>
      </c>
      <c r="D2857" s="384" t="s">
        <v>524</v>
      </c>
      <c r="E2857" s="384" t="s">
        <v>595</v>
      </c>
      <c r="F2857" s="384" t="s">
        <v>712</v>
      </c>
      <c r="G2857" s="263">
        <v>1486.7</v>
      </c>
      <c r="H2857" s="263">
        <v>1961.8</v>
      </c>
      <c r="I2857" s="263">
        <v>19176.099999999999</v>
      </c>
    </row>
    <row r="2858" spans="1:9">
      <c r="A2858" s="382" t="s">
        <v>1258</v>
      </c>
      <c r="B2858" s="383">
        <v>2010</v>
      </c>
      <c r="C2858" s="384" t="s">
        <v>1259</v>
      </c>
      <c r="D2858" s="384" t="s">
        <v>524</v>
      </c>
      <c r="E2858" s="384" t="s">
        <v>595</v>
      </c>
      <c r="F2858" s="384" t="s">
        <v>712</v>
      </c>
      <c r="G2858" s="263">
        <v>1907</v>
      </c>
      <c r="H2858" s="263">
        <v>1907</v>
      </c>
      <c r="I2858" s="263">
        <v>19014</v>
      </c>
    </row>
    <row r="2859" spans="1:9">
      <c r="A2859" s="382" t="s">
        <v>1258</v>
      </c>
      <c r="B2859" s="383">
        <v>2011</v>
      </c>
      <c r="C2859" s="384" t="s">
        <v>1259</v>
      </c>
      <c r="D2859" s="384" t="s">
        <v>524</v>
      </c>
      <c r="E2859" s="384" t="s">
        <v>595</v>
      </c>
      <c r="F2859" s="384" t="s">
        <v>712</v>
      </c>
      <c r="G2859" s="263">
        <v>2133</v>
      </c>
      <c r="H2859" s="263">
        <v>2172</v>
      </c>
      <c r="I2859" s="263">
        <v>20117</v>
      </c>
    </row>
    <row r="2860" spans="1:9">
      <c r="A2860" s="382" t="s">
        <v>1258</v>
      </c>
      <c r="B2860" s="383">
        <v>2012</v>
      </c>
      <c r="C2860" s="384" t="s">
        <v>1259</v>
      </c>
      <c r="D2860" s="384" t="s">
        <v>524</v>
      </c>
      <c r="E2860" s="384" t="s">
        <v>595</v>
      </c>
      <c r="F2860" s="384" t="s">
        <v>712</v>
      </c>
      <c r="G2860" s="263">
        <v>2211</v>
      </c>
      <c r="H2860" s="263">
        <v>2272.6</v>
      </c>
      <c r="I2860" s="263">
        <v>23331</v>
      </c>
    </row>
    <row r="2861" spans="1:9">
      <c r="A2861" s="382" t="s">
        <v>1258</v>
      </c>
      <c r="B2861" s="383">
        <v>2013</v>
      </c>
      <c r="C2861" s="384" t="s">
        <v>1259</v>
      </c>
      <c r="D2861" s="384" t="s">
        <v>524</v>
      </c>
      <c r="E2861" s="384" t="s">
        <v>595</v>
      </c>
      <c r="F2861" s="384" t="s">
        <v>712</v>
      </c>
      <c r="G2861" s="263">
        <v>2472</v>
      </c>
      <c r="H2861" s="263">
        <v>2451</v>
      </c>
      <c r="I2861" s="263">
        <v>25313</v>
      </c>
    </row>
    <row r="2862" spans="1:9">
      <c r="A2862" s="382" t="s">
        <v>1258</v>
      </c>
      <c r="B2862" s="383">
        <v>2014</v>
      </c>
      <c r="C2862" s="384" t="s">
        <v>1259</v>
      </c>
      <c r="D2862" s="384" t="s">
        <v>524</v>
      </c>
      <c r="E2862" s="384" t="s">
        <v>595</v>
      </c>
      <c r="F2862" s="384" t="s">
        <v>712</v>
      </c>
      <c r="G2862" s="263">
        <v>2693</v>
      </c>
      <c r="H2862" s="263">
        <v>2693</v>
      </c>
      <c r="I2862" s="263">
        <v>27799</v>
      </c>
    </row>
    <row r="2863" spans="1:9">
      <c r="A2863" s="382" t="s">
        <v>1258</v>
      </c>
      <c r="B2863" s="383">
        <v>2015</v>
      </c>
      <c r="C2863" s="384" t="s">
        <v>1259</v>
      </c>
      <c r="D2863" s="384" t="s">
        <v>524</v>
      </c>
      <c r="E2863" s="384" t="s">
        <v>595</v>
      </c>
      <c r="F2863" s="384" t="s">
        <v>712</v>
      </c>
      <c r="G2863" s="263">
        <v>3273</v>
      </c>
      <c r="H2863" s="263">
        <v>3273</v>
      </c>
      <c r="I2863" s="263">
        <v>30601</v>
      </c>
    </row>
    <row r="2864" spans="1:9">
      <c r="A2864" s="382" t="s">
        <v>1258</v>
      </c>
      <c r="B2864" s="383">
        <v>2016</v>
      </c>
      <c r="C2864" s="384" t="s">
        <v>1259</v>
      </c>
      <c r="D2864" s="384" t="s">
        <v>524</v>
      </c>
      <c r="E2864" s="384" t="s">
        <v>595</v>
      </c>
      <c r="F2864" s="384" t="s">
        <v>712</v>
      </c>
      <c r="G2864" s="263">
        <v>3760</v>
      </c>
      <c r="H2864" s="263">
        <v>3760</v>
      </c>
      <c r="I2864" s="263">
        <v>32376</v>
      </c>
    </row>
    <row r="2865" spans="1:9">
      <c r="A2865" s="382" t="s">
        <v>1258</v>
      </c>
      <c r="B2865" s="383">
        <v>2017</v>
      </c>
      <c r="C2865" s="384" t="s">
        <v>1259</v>
      </c>
      <c r="D2865" s="384" t="s">
        <v>524</v>
      </c>
      <c r="E2865" s="384" t="s">
        <v>595</v>
      </c>
      <c r="F2865" s="384" t="s">
        <v>712</v>
      </c>
      <c r="G2865" s="263">
        <v>4240</v>
      </c>
      <c r="H2865" s="263">
        <v>4240</v>
      </c>
      <c r="I2865" s="263">
        <v>34350</v>
      </c>
    </row>
    <row r="2866" spans="1:9">
      <c r="A2866" s="382" t="s">
        <v>1258</v>
      </c>
      <c r="B2866" s="383">
        <v>2018</v>
      </c>
      <c r="C2866" s="384" t="s">
        <v>1259</v>
      </c>
      <c r="D2866" s="384" t="s">
        <v>524</v>
      </c>
      <c r="E2866" s="384" t="s">
        <v>595</v>
      </c>
      <c r="F2866" s="384" t="s">
        <v>712</v>
      </c>
      <c r="G2866" s="263">
        <v>1933</v>
      </c>
      <c r="H2866" s="263">
        <v>3933</v>
      </c>
      <c r="I2866" s="263">
        <v>36397</v>
      </c>
    </row>
    <row r="2867" spans="1:9">
      <c r="A2867" s="382" t="s">
        <v>1258</v>
      </c>
      <c r="B2867" s="383">
        <v>2019</v>
      </c>
      <c r="C2867" s="384" t="s">
        <v>1259</v>
      </c>
      <c r="D2867" s="384" t="s">
        <v>524</v>
      </c>
      <c r="E2867" s="384" t="s">
        <v>595</v>
      </c>
      <c r="F2867" s="384" t="s">
        <v>712</v>
      </c>
      <c r="G2867" s="263">
        <v>4029</v>
      </c>
      <c r="H2867" s="263">
        <v>4029</v>
      </c>
      <c r="I2867" s="263">
        <v>39117</v>
      </c>
    </row>
    <row r="2868" spans="1:9">
      <c r="A2868" s="382" t="s">
        <v>1260</v>
      </c>
      <c r="B2868" s="383">
        <v>2009</v>
      </c>
      <c r="C2868" s="384" t="s">
        <v>1261</v>
      </c>
      <c r="D2868" s="384" t="s">
        <v>517</v>
      </c>
      <c r="E2868" s="384" t="s">
        <v>589</v>
      </c>
      <c r="F2868" s="384" t="s">
        <v>719</v>
      </c>
      <c r="G2868" s="263">
        <v>-6786</v>
      </c>
      <c r="H2868" s="263">
        <v>734.4</v>
      </c>
      <c r="I2868" s="263">
        <v>6150</v>
      </c>
    </row>
    <row r="2869" spans="1:9">
      <c r="A2869" s="382" t="s">
        <v>1260</v>
      </c>
      <c r="B2869" s="383">
        <v>2010</v>
      </c>
      <c r="C2869" s="384" t="s">
        <v>1261</v>
      </c>
      <c r="D2869" s="384" t="s">
        <v>517</v>
      </c>
      <c r="E2869" s="384" t="s">
        <v>589</v>
      </c>
      <c r="F2869" s="384" t="s">
        <v>719</v>
      </c>
      <c r="G2869" s="263">
        <v>714</v>
      </c>
      <c r="H2869" s="263">
        <v>764.05</v>
      </c>
      <c r="I2869" s="263">
        <v>5985</v>
      </c>
    </row>
    <row r="2870" spans="1:9">
      <c r="A2870" s="382" t="s">
        <v>1260</v>
      </c>
      <c r="B2870" s="383">
        <v>2011</v>
      </c>
      <c r="C2870" s="384" t="s">
        <v>1261</v>
      </c>
      <c r="D2870" s="384" t="s">
        <v>517</v>
      </c>
      <c r="E2870" s="384" t="s">
        <v>589</v>
      </c>
      <c r="F2870" s="384" t="s">
        <v>719</v>
      </c>
      <c r="G2870" s="263">
        <v>597</v>
      </c>
      <c r="H2870" s="263">
        <v>700.35</v>
      </c>
      <c r="I2870" s="263">
        <v>6190</v>
      </c>
    </row>
    <row r="2871" spans="1:9">
      <c r="A2871" s="382" t="s">
        <v>1260</v>
      </c>
      <c r="B2871" s="383">
        <v>2012</v>
      </c>
      <c r="C2871" s="384" t="s">
        <v>1261</v>
      </c>
      <c r="D2871" s="384" t="s">
        <v>517</v>
      </c>
      <c r="E2871" s="384" t="s">
        <v>589</v>
      </c>
      <c r="F2871" s="384" t="s">
        <v>719</v>
      </c>
      <c r="G2871" s="263">
        <v>1187</v>
      </c>
      <c r="H2871" s="263">
        <v>912.85</v>
      </c>
      <c r="I2871" s="263">
        <v>6730</v>
      </c>
    </row>
    <row r="2872" spans="1:9">
      <c r="A2872" s="382" t="s">
        <v>1260</v>
      </c>
      <c r="B2872" s="383">
        <v>2013</v>
      </c>
      <c r="C2872" s="384" t="s">
        <v>1261</v>
      </c>
      <c r="D2872" s="384" t="s">
        <v>517</v>
      </c>
      <c r="E2872" s="384" t="s">
        <v>589</v>
      </c>
      <c r="F2872" s="384" t="s">
        <v>719</v>
      </c>
      <c r="G2872" s="263">
        <v>755</v>
      </c>
      <c r="H2872" s="263">
        <v>816.6712</v>
      </c>
      <c r="I2872" s="263">
        <v>6906</v>
      </c>
    </row>
    <row r="2873" spans="1:9">
      <c r="A2873" s="382" t="s">
        <v>1260</v>
      </c>
      <c r="B2873" s="383">
        <v>2014</v>
      </c>
      <c r="C2873" s="384" t="s">
        <v>1261</v>
      </c>
      <c r="D2873" s="384" t="s">
        <v>517</v>
      </c>
      <c r="E2873" s="384" t="s">
        <v>589</v>
      </c>
      <c r="F2873" s="384" t="s">
        <v>719</v>
      </c>
      <c r="G2873" s="263">
        <v>898</v>
      </c>
      <c r="H2873" s="263">
        <v>230.75</v>
      </c>
      <c r="I2873" s="263">
        <v>4183</v>
      </c>
    </row>
    <row r="2874" spans="1:9">
      <c r="A2874" s="382" t="s">
        <v>1260</v>
      </c>
      <c r="B2874" s="383">
        <v>2015</v>
      </c>
      <c r="C2874" s="384" t="s">
        <v>1261</v>
      </c>
      <c r="D2874" s="384" t="s">
        <v>517</v>
      </c>
      <c r="E2874" s="384" t="s">
        <v>589</v>
      </c>
      <c r="F2874" s="384" t="s">
        <v>719</v>
      </c>
      <c r="G2874" s="263">
        <v>878</v>
      </c>
      <c r="H2874" s="263">
        <v>215.6</v>
      </c>
      <c r="I2874" s="263">
        <v>3956</v>
      </c>
    </row>
    <row r="2875" spans="1:9">
      <c r="A2875" s="382" t="s">
        <v>1260</v>
      </c>
      <c r="B2875" s="383">
        <v>2016</v>
      </c>
      <c r="C2875" s="384" t="s">
        <v>1261</v>
      </c>
      <c r="D2875" s="384" t="s">
        <v>517</v>
      </c>
      <c r="E2875" s="384" t="s">
        <v>589</v>
      </c>
      <c r="F2875" s="384" t="s">
        <v>719</v>
      </c>
      <c r="G2875" s="263">
        <v>2488</v>
      </c>
      <c r="H2875" s="263">
        <v>458.05</v>
      </c>
      <c r="I2875" s="263">
        <v>3600</v>
      </c>
    </row>
    <row r="2876" spans="1:9">
      <c r="A2876" s="382" t="s">
        <v>1260</v>
      </c>
      <c r="B2876" s="383">
        <v>2017</v>
      </c>
      <c r="C2876" s="384" t="s">
        <v>1261</v>
      </c>
      <c r="D2876" s="384" t="s">
        <v>517</v>
      </c>
      <c r="E2876" s="384" t="s">
        <v>589</v>
      </c>
      <c r="F2876" s="384" t="s">
        <v>719</v>
      </c>
      <c r="G2876" s="263">
        <v>-106</v>
      </c>
      <c r="H2876" s="263">
        <v>650.4606</v>
      </c>
      <c r="I2876" s="263">
        <v>4019</v>
      </c>
    </row>
    <row r="2877" spans="1:9">
      <c r="A2877" s="382" t="s">
        <v>1260</v>
      </c>
      <c r="B2877" s="383">
        <v>2018</v>
      </c>
      <c r="C2877" s="384" t="s">
        <v>1261</v>
      </c>
      <c r="D2877" s="384" t="s">
        <v>517</v>
      </c>
      <c r="E2877" s="384" t="s">
        <v>589</v>
      </c>
      <c r="F2877" s="384" t="s">
        <v>719</v>
      </c>
      <c r="G2877" s="263">
        <v>1138</v>
      </c>
      <c r="H2877" s="263">
        <v>412.55849999999998</v>
      </c>
      <c r="I2877" s="263">
        <v>4834</v>
      </c>
    </row>
    <row r="2878" spans="1:9">
      <c r="A2878" s="382" t="s">
        <v>1260</v>
      </c>
      <c r="B2878" s="383">
        <v>2019</v>
      </c>
      <c r="C2878" s="384" t="s">
        <v>1261</v>
      </c>
      <c r="D2878" s="384" t="s">
        <v>517</v>
      </c>
      <c r="E2878" s="384" t="s">
        <v>589</v>
      </c>
      <c r="F2878" s="384" t="s">
        <v>719</v>
      </c>
      <c r="G2878" s="263">
        <v>31</v>
      </c>
      <c r="H2878" s="263">
        <v>223.32060000000001</v>
      </c>
      <c r="I2878" s="263">
        <v>4731</v>
      </c>
    </row>
    <row r="2879" spans="1:9">
      <c r="A2879" s="382" t="s">
        <v>1262</v>
      </c>
      <c r="B2879" s="383">
        <v>2009</v>
      </c>
      <c r="C2879" s="384" t="s">
        <v>1263</v>
      </c>
      <c r="D2879" s="384" t="s">
        <v>6</v>
      </c>
      <c r="E2879" s="384" t="s">
        <v>452</v>
      </c>
      <c r="F2879" s="384" t="s">
        <v>712</v>
      </c>
      <c r="G2879" s="263">
        <v>-491</v>
      </c>
      <c r="H2879" s="263">
        <v>-47.8</v>
      </c>
      <c r="I2879" s="263">
        <v>4808</v>
      </c>
    </row>
    <row r="2880" spans="1:9">
      <c r="A2880" s="382" t="s">
        <v>1262</v>
      </c>
      <c r="B2880" s="383">
        <v>2010</v>
      </c>
      <c r="C2880" s="384" t="s">
        <v>1263</v>
      </c>
      <c r="D2880" s="384" t="s">
        <v>6</v>
      </c>
      <c r="E2880" s="384" t="s">
        <v>452</v>
      </c>
      <c r="F2880" s="384" t="s">
        <v>712</v>
      </c>
      <c r="G2880" s="263">
        <v>130</v>
      </c>
      <c r="H2880" s="263">
        <v>248.85</v>
      </c>
      <c r="I2880" s="263">
        <v>5126</v>
      </c>
    </row>
    <row r="2881" spans="1:9">
      <c r="A2881" s="382" t="s">
        <v>1262</v>
      </c>
      <c r="B2881" s="383">
        <v>2011</v>
      </c>
      <c r="C2881" s="384" t="s">
        <v>1263</v>
      </c>
      <c r="D2881" s="384" t="s">
        <v>6</v>
      </c>
      <c r="E2881" s="384" t="s">
        <v>452</v>
      </c>
      <c r="F2881" s="384" t="s">
        <v>712</v>
      </c>
      <c r="G2881" s="263">
        <v>84</v>
      </c>
      <c r="H2881" s="263">
        <v>350.6</v>
      </c>
      <c r="I2881" s="263">
        <v>5532</v>
      </c>
    </row>
    <row r="2882" spans="1:9">
      <c r="A2882" s="382" t="s">
        <v>1262</v>
      </c>
      <c r="B2882" s="383">
        <v>2012</v>
      </c>
      <c r="C2882" s="384" t="s">
        <v>1263</v>
      </c>
      <c r="D2882" s="384" t="s">
        <v>6</v>
      </c>
      <c r="E2882" s="384" t="s">
        <v>452</v>
      </c>
      <c r="F2882" s="384" t="s">
        <v>712</v>
      </c>
      <c r="G2882" s="263">
        <v>273</v>
      </c>
      <c r="H2882" s="263">
        <v>374.3</v>
      </c>
      <c r="I2882" s="263">
        <v>5407</v>
      </c>
    </row>
    <row r="2883" spans="1:9">
      <c r="A2883" s="382" t="s">
        <v>1262</v>
      </c>
      <c r="B2883" s="383">
        <v>2013</v>
      </c>
      <c r="C2883" s="384" t="s">
        <v>1263</v>
      </c>
      <c r="D2883" s="384" t="s">
        <v>6</v>
      </c>
      <c r="E2883" s="384" t="s">
        <v>452</v>
      </c>
      <c r="F2883" s="384" t="s">
        <v>712</v>
      </c>
      <c r="G2883" s="263">
        <v>740</v>
      </c>
      <c r="H2883" s="263">
        <v>511.7</v>
      </c>
      <c r="I2883" s="263">
        <v>5703</v>
      </c>
    </row>
    <row r="2884" spans="1:9">
      <c r="A2884" s="382" t="s">
        <v>1262</v>
      </c>
      <c r="B2884" s="383">
        <v>2014</v>
      </c>
      <c r="C2884" s="384" t="s">
        <v>1263</v>
      </c>
      <c r="D2884" s="384" t="s">
        <v>6</v>
      </c>
      <c r="E2884" s="384" t="s">
        <v>452</v>
      </c>
      <c r="F2884" s="384" t="s">
        <v>712</v>
      </c>
      <c r="G2884" s="263">
        <v>384</v>
      </c>
      <c r="H2884" s="263">
        <v>469.15</v>
      </c>
      <c r="I2884" s="263">
        <v>6288</v>
      </c>
    </row>
    <row r="2885" spans="1:9">
      <c r="A2885" s="382" t="s">
        <v>1262</v>
      </c>
      <c r="B2885" s="383">
        <v>2015</v>
      </c>
      <c r="C2885" s="384" t="s">
        <v>1263</v>
      </c>
      <c r="D2885" s="384" t="s">
        <v>6</v>
      </c>
      <c r="E2885" s="384" t="s">
        <v>452</v>
      </c>
      <c r="F2885" s="384" t="s">
        <v>712</v>
      </c>
      <c r="G2885" s="263">
        <v>570</v>
      </c>
      <c r="H2885" s="263">
        <v>662.95</v>
      </c>
      <c r="I2885" s="263">
        <v>6172</v>
      </c>
    </row>
    <row r="2886" spans="1:9">
      <c r="A2886" s="382" t="s">
        <v>1262</v>
      </c>
      <c r="B2886" s="383">
        <v>2016</v>
      </c>
      <c r="C2886" s="384" t="s">
        <v>1263</v>
      </c>
      <c r="D2886" s="384" t="s">
        <v>6</v>
      </c>
      <c r="E2886" s="384" t="s">
        <v>452</v>
      </c>
      <c r="F2886" s="384" t="s">
        <v>712</v>
      </c>
      <c r="G2886" s="263">
        <v>502</v>
      </c>
      <c r="H2886" s="263">
        <v>593.65</v>
      </c>
      <c r="I2886" s="263">
        <v>6309</v>
      </c>
    </row>
    <row r="2887" spans="1:9">
      <c r="A2887" s="382" t="s">
        <v>1262</v>
      </c>
      <c r="B2887" s="383">
        <v>2017</v>
      </c>
      <c r="C2887" s="384" t="s">
        <v>1263</v>
      </c>
      <c r="D2887" s="384" t="s">
        <v>6</v>
      </c>
      <c r="E2887" s="384" t="s">
        <v>452</v>
      </c>
      <c r="F2887" s="384" t="s">
        <v>712</v>
      </c>
      <c r="G2887" s="263">
        <v>429</v>
      </c>
      <c r="H2887" s="263">
        <v>614.25</v>
      </c>
      <c r="I2887" s="263">
        <v>6572</v>
      </c>
    </row>
    <row r="2888" spans="1:9">
      <c r="A2888" s="382" t="s">
        <v>1262</v>
      </c>
      <c r="B2888" s="383">
        <v>2018</v>
      </c>
      <c r="C2888" s="384" t="s">
        <v>1263</v>
      </c>
      <c r="D2888" s="384" t="s">
        <v>6</v>
      </c>
      <c r="E2888" s="384" t="s">
        <v>452</v>
      </c>
      <c r="F2888" s="384" t="s">
        <v>712</v>
      </c>
      <c r="G2888" s="263">
        <v>-712</v>
      </c>
      <c r="H2888" s="263">
        <v>860.58</v>
      </c>
      <c r="I2888" s="263">
        <v>6515</v>
      </c>
    </row>
    <row r="2889" spans="1:9">
      <c r="A2889" s="382" t="s">
        <v>1264</v>
      </c>
      <c r="B2889" s="383">
        <v>2009</v>
      </c>
      <c r="C2889" s="384" t="s">
        <v>1265</v>
      </c>
      <c r="D2889" s="384" t="s">
        <v>6</v>
      </c>
      <c r="E2889" s="384" t="s">
        <v>798</v>
      </c>
      <c r="F2889" s="384" t="s">
        <v>712</v>
      </c>
      <c r="G2889" s="263">
        <v>1686</v>
      </c>
      <c r="H2889" s="263">
        <v>1459.864</v>
      </c>
      <c r="I2889" s="263">
        <v>27650</v>
      </c>
    </row>
    <row r="2890" spans="1:9">
      <c r="A2890" s="382" t="s">
        <v>1264</v>
      </c>
      <c r="B2890" s="383">
        <v>2010</v>
      </c>
      <c r="C2890" s="384" t="s">
        <v>1265</v>
      </c>
      <c r="D2890" s="384" t="s">
        <v>6</v>
      </c>
      <c r="E2890" s="384" t="s">
        <v>798</v>
      </c>
      <c r="F2890" s="384" t="s">
        <v>712</v>
      </c>
      <c r="G2890" s="263">
        <v>2053</v>
      </c>
      <c r="H2890" s="263">
        <v>1535.047</v>
      </c>
      <c r="I2890" s="263">
        <v>28143</v>
      </c>
    </row>
    <row r="2891" spans="1:9">
      <c r="A2891" s="382" t="s">
        <v>1264</v>
      </c>
      <c r="B2891" s="383">
        <v>2011</v>
      </c>
      <c r="C2891" s="384" t="s">
        <v>1265</v>
      </c>
      <c r="D2891" s="384" t="s">
        <v>6</v>
      </c>
      <c r="E2891" s="384" t="s">
        <v>798</v>
      </c>
      <c r="F2891" s="384" t="s">
        <v>712</v>
      </c>
      <c r="G2891" s="263">
        <v>2118</v>
      </c>
      <c r="H2891" s="263">
        <v>2086</v>
      </c>
      <c r="I2891" s="263">
        <v>26412</v>
      </c>
    </row>
    <row r="2892" spans="1:9">
      <c r="A2892" s="382" t="s">
        <v>1264</v>
      </c>
      <c r="B2892" s="383">
        <v>2012</v>
      </c>
      <c r="C2892" s="384" t="s">
        <v>1265</v>
      </c>
      <c r="D2892" s="384" t="s">
        <v>6</v>
      </c>
      <c r="E2892" s="384" t="s">
        <v>798</v>
      </c>
      <c r="F2892" s="384" t="s">
        <v>712</v>
      </c>
      <c r="G2892" s="263">
        <v>1978</v>
      </c>
      <c r="H2892" s="263">
        <v>1978</v>
      </c>
      <c r="I2892" s="263">
        <v>25218</v>
      </c>
    </row>
    <row r="2893" spans="1:9">
      <c r="A2893" s="382" t="s">
        <v>1264</v>
      </c>
      <c r="B2893" s="383">
        <v>2013</v>
      </c>
      <c r="C2893" s="384" t="s">
        <v>1265</v>
      </c>
      <c r="D2893" s="384" t="s">
        <v>6</v>
      </c>
      <c r="E2893" s="384" t="s">
        <v>798</v>
      </c>
      <c r="F2893" s="384" t="s">
        <v>712</v>
      </c>
      <c r="G2893" s="263">
        <v>1952</v>
      </c>
      <c r="H2893" s="263">
        <v>1970.712</v>
      </c>
      <c r="I2893" s="263">
        <v>24661</v>
      </c>
    </row>
    <row r="2894" spans="1:9">
      <c r="A2894" s="382" t="s">
        <v>1264</v>
      </c>
      <c r="B2894" s="383">
        <v>2014</v>
      </c>
      <c r="C2894" s="384" t="s">
        <v>1265</v>
      </c>
      <c r="D2894" s="384" t="s">
        <v>6</v>
      </c>
      <c r="E2894" s="384" t="s">
        <v>798</v>
      </c>
      <c r="F2894" s="384" t="s">
        <v>712</v>
      </c>
      <c r="G2894" s="263">
        <v>2069</v>
      </c>
      <c r="H2894" s="263">
        <v>2018</v>
      </c>
      <c r="I2894" s="263">
        <v>23979</v>
      </c>
    </row>
    <row r="2895" spans="1:9">
      <c r="A2895" s="382" t="s">
        <v>1264</v>
      </c>
      <c r="B2895" s="383">
        <v>2015</v>
      </c>
      <c r="C2895" s="384" t="s">
        <v>1265</v>
      </c>
      <c r="D2895" s="384" t="s">
        <v>6</v>
      </c>
      <c r="E2895" s="384" t="s">
        <v>798</v>
      </c>
      <c r="F2895" s="384" t="s">
        <v>712</v>
      </c>
      <c r="G2895" s="263">
        <v>1990</v>
      </c>
      <c r="H2895" s="263">
        <v>1930</v>
      </c>
      <c r="I2895" s="263">
        <v>23526</v>
      </c>
    </row>
    <row r="2896" spans="1:9">
      <c r="A2896" s="382" t="s">
        <v>1264</v>
      </c>
      <c r="B2896" s="383">
        <v>2016</v>
      </c>
      <c r="C2896" s="384" t="s">
        <v>1265</v>
      </c>
      <c r="D2896" s="384" t="s">
        <v>6</v>
      </c>
      <c r="E2896" s="384" t="s">
        <v>798</v>
      </c>
      <c r="F2896" s="384" t="s">
        <v>712</v>
      </c>
      <c r="G2896" s="263">
        <v>2043</v>
      </c>
      <c r="H2896" s="263">
        <v>2633</v>
      </c>
      <c r="I2896" s="263">
        <v>24706</v>
      </c>
    </row>
    <row r="2897" spans="1:9">
      <c r="A2897" s="382" t="s">
        <v>1264</v>
      </c>
      <c r="B2897" s="383">
        <v>2017</v>
      </c>
      <c r="C2897" s="384" t="s">
        <v>1265</v>
      </c>
      <c r="D2897" s="384" t="s">
        <v>6</v>
      </c>
      <c r="E2897" s="384" t="s">
        <v>798</v>
      </c>
      <c r="F2897" s="384" t="s">
        <v>712</v>
      </c>
      <c r="G2897" s="263">
        <v>2869</v>
      </c>
      <c r="H2897" s="263">
        <v>2465</v>
      </c>
      <c r="I2897" s="263">
        <v>26004</v>
      </c>
    </row>
    <row r="2898" spans="1:9">
      <c r="A2898" s="382" t="s">
        <v>1264</v>
      </c>
      <c r="B2898" s="383">
        <v>2018</v>
      </c>
      <c r="C2898" s="384" t="s">
        <v>1265</v>
      </c>
      <c r="D2898" s="384" t="s">
        <v>6</v>
      </c>
      <c r="E2898" s="384" t="s">
        <v>798</v>
      </c>
      <c r="F2898" s="384" t="s">
        <v>712</v>
      </c>
      <c r="G2898" s="263">
        <v>3229</v>
      </c>
      <c r="H2898" s="263">
        <v>3724</v>
      </c>
      <c r="I2898" s="263">
        <v>30095</v>
      </c>
    </row>
    <row r="2899" spans="1:9">
      <c r="A2899" s="382" t="s">
        <v>1266</v>
      </c>
      <c r="B2899" s="383">
        <v>2009</v>
      </c>
      <c r="C2899" s="384" t="s">
        <v>1267</v>
      </c>
      <c r="D2899" s="384" t="s">
        <v>545</v>
      </c>
      <c r="E2899" s="384" t="s">
        <v>592</v>
      </c>
      <c r="F2899" s="384" t="s">
        <v>712</v>
      </c>
      <c r="G2899" s="263">
        <v>1469</v>
      </c>
      <c r="H2899" s="263">
        <v>1589.61</v>
      </c>
      <c r="I2899" s="263">
        <v>12712</v>
      </c>
    </row>
    <row r="2900" spans="1:9">
      <c r="A2900" s="382" t="s">
        <v>1266</v>
      </c>
      <c r="B2900" s="383">
        <v>2010</v>
      </c>
      <c r="C2900" s="384" t="s">
        <v>1267</v>
      </c>
      <c r="D2900" s="384" t="s">
        <v>545</v>
      </c>
      <c r="E2900" s="384" t="s">
        <v>592</v>
      </c>
      <c r="F2900" s="384" t="s">
        <v>712</v>
      </c>
      <c r="G2900" s="263">
        <v>1667</v>
      </c>
      <c r="H2900" s="263">
        <v>1666.35</v>
      </c>
      <c r="I2900" s="263">
        <v>12156</v>
      </c>
    </row>
    <row r="2901" spans="1:9">
      <c r="A2901" s="382" t="s">
        <v>1266</v>
      </c>
      <c r="B2901" s="383">
        <v>2011</v>
      </c>
      <c r="C2901" s="384" t="s">
        <v>1267</v>
      </c>
      <c r="D2901" s="384" t="s">
        <v>545</v>
      </c>
      <c r="E2901" s="384" t="s">
        <v>592</v>
      </c>
      <c r="F2901" s="384" t="s">
        <v>712</v>
      </c>
      <c r="G2901" s="263">
        <v>1994</v>
      </c>
      <c r="H2901" s="263">
        <v>2046</v>
      </c>
      <c r="I2901" s="263">
        <v>14658</v>
      </c>
    </row>
    <row r="2902" spans="1:9">
      <c r="A2902" s="382" t="s">
        <v>1266</v>
      </c>
      <c r="B2902" s="383">
        <v>2012</v>
      </c>
      <c r="C2902" s="384" t="s">
        <v>1267</v>
      </c>
      <c r="D2902" s="384" t="s">
        <v>545</v>
      </c>
      <c r="E2902" s="384" t="s">
        <v>592</v>
      </c>
      <c r="F2902" s="384" t="s">
        <v>712</v>
      </c>
      <c r="G2902" s="263">
        <v>2491</v>
      </c>
      <c r="H2902" s="263">
        <v>2463.6</v>
      </c>
      <c r="I2902" s="263">
        <v>17194</v>
      </c>
    </row>
    <row r="2903" spans="1:9">
      <c r="A2903" s="382" t="s">
        <v>1266</v>
      </c>
      <c r="B2903" s="383">
        <v>2013</v>
      </c>
      <c r="C2903" s="384" t="s">
        <v>1267</v>
      </c>
      <c r="D2903" s="384" t="s">
        <v>545</v>
      </c>
      <c r="E2903" s="384" t="s">
        <v>592</v>
      </c>
      <c r="F2903" s="384" t="s">
        <v>712</v>
      </c>
      <c r="G2903" s="263">
        <v>2327</v>
      </c>
      <c r="H2903" s="263">
        <v>2202.54</v>
      </c>
      <c r="I2903" s="263">
        <v>19221</v>
      </c>
    </row>
    <row r="2904" spans="1:9">
      <c r="A2904" s="382" t="s">
        <v>1266</v>
      </c>
      <c r="B2904" s="383">
        <v>2014</v>
      </c>
      <c r="C2904" s="384" t="s">
        <v>1267</v>
      </c>
      <c r="D2904" s="384" t="s">
        <v>545</v>
      </c>
      <c r="E2904" s="384" t="s">
        <v>592</v>
      </c>
      <c r="F2904" s="384" t="s">
        <v>712</v>
      </c>
      <c r="G2904" s="263">
        <v>2502</v>
      </c>
      <c r="H2904" s="263">
        <v>2591.0500000000002</v>
      </c>
      <c r="I2904" s="263">
        <v>21440</v>
      </c>
    </row>
    <row r="2905" spans="1:9">
      <c r="A2905" s="382" t="s">
        <v>1266</v>
      </c>
      <c r="B2905" s="383">
        <v>2015</v>
      </c>
      <c r="C2905" s="384" t="s">
        <v>1267</v>
      </c>
      <c r="D2905" s="384" t="s">
        <v>545</v>
      </c>
      <c r="E2905" s="384" t="s">
        <v>592</v>
      </c>
      <c r="F2905" s="384" t="s">
        <v>712</v>
      </c>
      <c r="G2905" s="263">
        <v>-769</v>
      </c>
      <c r="H2905" s="263">
        <v>1080.6500000000001</v>
      </c>
      <c r="I2905" s="263">
        <v>14757</v>
      </c>
    </row>
    <row r="2906" spans="1:9">
      <c r="A2906" s="382" t="s">
        <v>1266</v>
      </c>
      <c r="B2906" s="383">
        <v>2016</v>
      </c>
      <c r="C2906" s="384" t="s">
        <v>1267</v>
      </c>
      <c r="D2906" s="384" t="s">
        <v>545</v>
      </c>
      <c r="E2906" s="384" t="s">
        <v>592</v>
      </c>
      <c r="F2906" s="384" t="s">
        <v>712</v>
      </c>
      <c r="G2906" s="263">
        <v>-2412</v>
      </c>
      <c r="H2906" s="263">
        <v>-316.95999999999998</v>
      </c>
      <c r="I2906" s="263">
        <v>7251</v>
      </c>
    </row>
    <row r="2907" spans="1:9">
      <c r="A2907" s="382" t="s">
        <v>1266</v>
      </c>
      <c r="B2907" s="383">
        <v>2017</v>
      </c>
      <c r="C2907" s="384" t="s">
        <v>1267</v>
      </c>
      <c r="D2907" s="384" t="s">
        <v>545</v>
      </c>
      <c r="E2907" s="384" t="s">
        <v>592</v>
      </c>
      <c r="F2907" s="384" t="s">
        <v>712</v>
      </c>
      <c r="G2907" s="263">
        <v>-237</v>
      </c>
      <c r="H2907" s="263">
        <v>-355.5</v>
      </c>
      <c r="I2907" s="263">
        <v>7304</v>
      </c>
    </row>
    <row r="2908" spans="1:9">
      <c r="A2908" s="382" t="s">
        <v>1266</v>
      </c>
      <c r="B2908" s="383">
        <v>2018</v>
      </c>
      <c r="C2908" s="384" t="s">
        <v>1267</v>
      </c>
      <c r="D2908" s="384" t="s">
        <v>545</v>
      </c>
      <c r="E2908" s="384" t="s">
        <v>592</v>
      </c>
      <c r="F2908" s="384" t="s">
        <v>712</v>
      </c>
      <c r="G2908" s="263">
        <v>-31</v>
      </c>
      <c r="H2908" s="263">
        <v>-23.89</v>
      </c>
      <c r="I2908" s="263">
        <v>8453</v>
      </c>
    </row>
    <row r="2909" spans="1:9">
      <c r="A2909" s="382" t="s">
        <v>1268</v>
      </c>
      <c r="B2909" s="383">
        <v>2009</v>
      </c>
      <c r="C2909" s="384" t="s">
        <v>1269</v>
      </c>
      <c r="D2909" s="384" t="s">
        <v>451</v>
      </c>
      <c r="E2909" s="384" t="s">
        <v>752</v>
      </c>
      <c r="F2909" s="384" t="s">
        <v>712</v>
      </c>
      <c r="G2909" s="263">
        <v>909</v>
      </c>
      <c r="H2909" s="263">
        <v>501.5</v>
      </c>
      <c r="I2909" s="263">
        <v>8952</v>
      </c>
    </row>
    <row r="2910" spans="1:9">
      <c r="A2910" s="382" t="s">
        <v>1268</v>
      </c>
      <c r="B2910" s="383">
        <v>2010</v>
      </c>
      <c r="C2910" s="384" t="s">
        <v>1269</v>
      </c>
      <c r="D2910" s="384" t="s">
        <v>451</v>
      </c>
      <c r="E2910" s="384" t="s">
        <v>752</v>
      </c>
      <c r="F2910" s="384" t="s">
        <v>712</v>
      </c>
      <c r="G2910" s="263">
        <v>468</v>
      </c>
      <c r="H2910" s="263">
        <v>323.05</v>
      </c>
      <c r="I2910" s="263">
        <v>8849</v>
      </c>
    </row>
    <row r="2911" spans="1:9">
      <c r="A2911" s="382" t="s">
        <v>1268</v>
      </c>
      <c r="B2911" s="383">
        <v>2011</v>
      </c>
      <c r="C2911" s="384" t="s">
        <v>1269</v>
      </c>
      <c r="D2911" s="384" t="s">
        <v>451</v>
      </c>
      <c r="E2911" s="384" t="s">
        <v>752</v>
      </c>
      <c r="F2911" s="384" t="s">
        <v>712</v>
      </c>
      <c r="G2911" s="263">
        <v>188</v>
      </c>
      <c r="H2911" s="263">
        <v>622.85</v>
      </c>
      <c r="I2911" s="263">
        <v>9079</v>
      </c>
    </row>
    <row r="2912" spans="1:9">
      <c r="A2912" s="382" t="s">
        <v>1268</v>
      </c>
      <c r="B2912" s="383">
        <v>2012</v>
      </c>
      <c r="C2912" s="384" t="s">
        <v>1269</v>
      </c>
      <c r="D2912" s="384" t="s">
        <v>451</v>
      </c>
      <c r="E2912" s="384" t="s">
        <v>752</v>
      </c>
      <c r="F2912" s="384" t="s">
        <v>712</v>
      </c>
      <c r="G2912" s="263">
        <v>286</v>
      </c>
      <c r="H2912" s="263">
        <v>408.2</v>
      </c>
      <c r="I2912" s="263">
        <v>8422</v>
      </c>
    </row>
    <row r="2913" spans="1:9">
      <c r="A2913" s="382" t="s">
        <v>1268</v>
      </c>
      <c r="B2913" s="383">
        <v>2013</v>
      </c>
      <c r="C2913" s="384" t="s">
        <v>1269</v>
      </c>
      <c r="D2913" s="384" t="s">
        <v>451</v>
      </c>
      <c r="E2913" s="384" t="s">
        <v>752</v>
      </c>
      <c r="F2913" s="384" t="s">
        <v>712</v>
      </c>
      <c r="G2913" s="263">
        <v>-395</v>
      </c>
      <c r="H2913" s="263">
        <v>340.15</v>
      </c>
      <c r="I2913" s="263">
        <v>11295</v>
      </c>
    </row>
    <row r="2914" spans="1:9">
      <c r="A2914" s="382" t="s">
        <v>1268</v>
      </c>
      <c r="B2914" s="383">
        <v>2014</v>
      </c>
      <c r="C2914" s="384" t="s">
        <v>1269</v>
      </c>
      <c r="D2914" s="384" t="s">
        <v>451</v>
      </c>
      <c r="E2914" s="384" t="s">
        <v>752</v>
      </c>
      <c r="F2914" s="384" t="s">
        <v>712</v>
      </c>
      <c r="G2914" s="263">
        <v>78</v>
      </c>
      <c r="H2914" s="263">
        <v>244.4</v>
      </c>
      <c r="I2914" s="263">
        <v>15868</v>
      </c>
    </row>
    <row r="2915" spans="1:9">
      <c r="A2915" s="382" t="s">
        <v>1268</v>
      </c>
      <c r="B2915" s="383">
        <v>2015</v>
      </c>
      <c r="C2915" s="384" t="s">
        <v>1269</v>
      </c>
      <c r="D2915" s="384" t="s">
        <v>451</v>
      </c>
      <c r="E2915" s="384" t="s">
        <v>752</v>
      </c>
      <c r="F2915" s="384" t="s">
        <v>712</v>
      </c>
      <c r="G2915" s="263">
        <v>-6402</v>
      </c>
      <c r="H2915" s="263">
        <v>-2857.55</v>
      </c>
      <c r="I2915" s="263">
        <v>14674</v>
      </c>
    </row>
    <row r="2916" spans="1:9">
      <c r="A2916" s="382" t="s">
        <v>1268</v>
      </c>
      <c r="B2916" s="383">
        <v>2016</v>
      </c>
      <c r="C2916" s="384" t="s">
        <v>1269</v>
      </c>
      <c r="D2916" s="384" t="s">
        <v>451</v>
      </c>
      <c r="E2916" s="384" t="s">
        <v>752</v>
      </c>
      <c r="F2916" s="384" t="s">
        <v>712</v>
      </c>
      <c r="G2916" s="263">
        <v>-701</v>
      </c>
      <c r="H2916" s="263">
        <v>122.2</v>
      </c>
      <c r="I2916" s="263">
        <v>10512</v>
      </c>
    </row>
    <row r="2917" spans="1:9">
      <c r="A2917" s="382" t="s">
        <v>1268</v>
      </c>
      <c r="B2917" s="383">
        <v>2017</v>
      </c>
      <c r="C2917" s="384" t="s">
        <v>1269</v>
      </c>
      <c r="D2917" s="384" t="s">
        <v>451</v>
      </c>
      <c r="E2917" s="384" t="s">
        <v>752</v>
      </c>
      <c r="F2917" s="384" t="s">
        <v>712</v>
      </c>
      <c r="G2917" s="263">
        <v>-2153</v>
      </c>
      <c r="H2917" s="263">
        <v>-176.9</v>
      </c>
      <c r="I2917" s="263">
        <v>9074</v>
      </c>
    </row>
    <row r="2918" spans="1:9">
      <c r="A2918" s="382" t="s">
        <v>1268</v>
      </c>
      <c r="B2918" s="383">
        <v>2018</v>
      </c>
      <c r="C2918" s="384" t="s">
        <v>1269</v>
      </c>
      <c r="D2918" s="384" t="s">
        <v>451</v>
      </c>
      <c r="E2918" s="384" t="s">
        <v>752</v>
      </c>
      <c r="F2918" s="384" t="s">
        <v>712</v>
      </c>
      <c r="G2918" s="263">
        <v>268</v>
      </c>
      <c r="H2918" s="263">
        <v>684.36</v>
      </c>
      <c r="I2918" s="263">
        <v>9478</v>
      </c>
    </row>
    <row r="2919" spans="1:9">
      <c r="A2919" s="382" t="s">
        <v>1270</v>
      </c>
      <c r="B2919" s="383">
        <v>2009</v>
      </c>
      <c r="C2919" s="384" t="s">
        <v>1271</v>
      </c>
      <c r="D2919" s="384" t="s">
        <v>6</v>
      </c>
      <c r="E2919" s="384" t="s">
        <v>906</v>
      </c>
      <c r="F2919" s="384" t="s">
        <v>712</v>
      </c>
      <c r="G2919" s="263">
        <v>1026</v>
      </c>
      <c r="H2919" s="263">
        <v>1037.7</v>
      </c>
      <c r="I2919" s="263">
        <v>7969</v>
      </c>
    </row>
    <row r="2920" spans="1:9">
      <c r="A2920" s="382" t="s">
        <v>1270</v>
      </c>
      <c r="B2920" s="383">
        <v>2010</v>
      </c>
      <c r="C2920" s="384" t="s">
        <v>1271</v>
      </c>
      <c r="D2920" s="384" t="s">
        <v>6</v>
      </c>
      <c r="E2920" s="384" t="s">
        <v>906</v>
      </c>
      <c r="F2920" s="384" t="s">
        <v>712</v>
      </c>
      <c r="G2920" s="263">
        <v>1488</v>
      </c>
      <c r="H2920" s="263">
        <v>1461.35</v>
      </c>
      <c r="I2920" s="263">
        <v>9516</v>
      </c>
    </row>
    <row r="2921" spans="1:9">
      <c r="A2921" s="382" t="s">
        <v>1270</v>
      </c>
      <c r="B2921" s="383">
        <v>2011</v>
      </c>
      <c r="C2921" s="384" t="s">
        <v>1271</v>
      </c>
      <c r="D2921" s="384" t="s">
        <v>6</v>
      </c>
      <c r="E2921" s="384" t="s">
        <v>906</v>
      </c>
      <c r="F2921" s="384" t="s">
        <v>712</v>
      </c>
      <c r="G2921" s="263">
        <v>1914</v>
      </c>
      <c r="H2921" s="263">
        <v>1930.9</v>
      </c>
      <c r="I2921" s="263">
        <v>11172</v>
      </c>
    </row>
    <row r="2922" spans="1:9">
      <c r="A2922" s="382" t="s">
        <v>1270</v>
      </c>
      <c r="B2922" s="383">
        <v>2012</v>
      </c>
      <c r="C2922" s="384" t="s">
        <v>1271</v>
      </c>
      <c r="D2922" s="384" t="s">
        <v>6</v>
      </c>
      <c r="E2922" s="384" t="s">
        <v>906</v>
      </c>
      <c r="F2922" s="384" t="s">
        <v>712</v>
      </c>
      <c r="G2922" s="263">
        <v>1745</v>
      </c>
      <c r="H2922" s="263">
        <v>1741.75</v>
      </c>
      <c r="I2922" s="263">
        <v>11040</v>
      </c>
    </row>
    <row r="2923" spans="1:9">
      <c r="A2923" s="382" t="s">
        <v>1270</v>
      </c>
      <c r="B2923" s="383">
        <v>2013</v>
      </c>
      <c r="C2923" s="384" t="s">
        <v>1271</v>
      </c>
      <c r="D2923" s="384" t="s">
        <v>6</v>
      </c>
      <c r="E2923" s="384" t="s">
        <v>906</v>
      </c>
      <c r="F2923" s="384" t="s">
        <v>712</v>
      </c>
      <c r="G2923" s="263">
        <v>1906</v>
      </c>
      <c r="H2923" s="263">
        <v>1840.35</v>
      </c>
      <c r="I2923" s="263">
        <v>11245</v>
      </c>
    </row>
    <row r="2924" spans="1:9">
      <c r="A2924" s="382" t="s">
        <v>1270</v>
      </c>
      <c r="B2924" s="383">
        <v>2014</v>
      </c>
      <c r="C2924" s="384" t="s">
        <v>1271</v>
      </c>
      <c r="D2924" s="384" t="s">
        <v>6</v>
      </c>
      <c r="E2924" s="384" t="s">
        <v>906</v>
      </c>
      <c r="F2924" s="384" t="s">
        <v>712</v>
      </c>
      <c r="G2924" s="263">
        <v>1996</v>
      </c>
      <c r="H2924" s="263">
        <v>1979.1</v>
      </c>
      <c r="I2924" s="263">
        <v>11624</v>
      </c>
    </row>
    <row r="2925" spans="1:9">
      <c r="A2925" s="382" t="s">
        <v>1270</v>
      </c>
      <c r="B2925" s="383">
        <v>2015</v>
      </c>
      <c r="C2925" s="384" t="s">
        <v>1271</v>
      </c>
      <c r="D2925" s="384" t="s">
        <v>6</v>
      </c>
      <c r="E2925" s="384" t="s">
        <v>906</v>
      </c>
      <c r="F2925" s="384" t="s">
        <v>712</v>
      </c>
      <c r="G2925" s="263">
        <v>1551</v>
      </c>
      <c r="H2925" s="263">
        <v>1495.75</v>
      </c>
      <c r="I2925" s="263">
        <v>10511</v>
      </c>
    </row>
    <row r="2926" spans="1:9">
      <c r="A2926" s="382" t="s">
        <v>1270</v>
      </c>
      <c r="B2926" s="383">
        <v>2016</v>
      </c>
      <c r="C2926" s="384" t="s">
        <v>1271</v>
      </c>
      <c r="D2926" s="384" t="s">
        <v>6</v>
      </c>
      <c r="E2926" s="384" t="s">
        <v>906</v>
      </c>
      <c r="F2926" s="384" t="s">
        <v>712</v>
      </c>
      <c r="G2926" s="263">
        <v>1664</v>
      </c>
      <c r="H2926" s="263">
        <v>1628.25</v>
      </c>
      <c r="I2926" s="263">
        <v>9888</v>
      </c>
    </row>
    <row r="2927" spans="1:9">
      <c r="A2927" s="382" t="s">
        <v>1270</v>
      </c>
      <c r="B2927" s="383">
        <v>2017</v>
      </c>
      <c r="C2927" s="384" t="s">
        <v>1271</v>
      </c>
      <c r="D2927" s="384" t="s">
        <v>6</v>
      </c>
      <c r="E2927" s="384" t="s">
        <v>906</v>
      </c>
      <c r="F2927" s="384" t="s">
        <v>712</v>
      </c>
      <c r="G2927" s="263">
        <v>5402</v>
      </c>
      <c r="H2927" s="263">
        <v>1851.75</v>
      </c>
      <c r="I2927" s="263">
        <v>10551</v>
      </c>
    </row>
    <row r="2928" spans="1:9">
      <c r="A2928" s="382" t="s">
        <v>1270</v>
      </c>
      <c r="B2928" s="383">
        <v>2018</v>
      </c>
      <c r="C2928" s="384" t="s">
        <v>1271</v>
      </c>
      <c r="D2928" s="384" t="s">
        <v>6</v>
      </c>
      <c r="E2928" s="384" t="s">
        <v>906</v>
      </c>
      <c r="F2928" s="384" t="s">
        <v>712</v>
      </c>
      <c r="G2928" s="263">
        <v>2665</v>
      </c>
      <c r="H2928" s="263">
        <v>2529.91</v>
      </c>
      <c r="I2928" s="263">
        <v>11458</v>
      </c>
    </row>
    <row r="2929" spans="1:9">
      <c r="A2929" s="382" t="s">
        <v>1272</v>
      </c>
      <c r="B2929" s="383">
        <v>2009</v>
      </c>
      <c r="C2929" s="384" t="s">
        <v>562</v>
      </c>
      <c r="D2929" s="384" t="s">
        <v>517</v>
      </c>
      <c r="E2929" s="384" t="s">
        <v>579</v>
      </c>
      <c r="F2929" s="384" t="s">
        <v>719</v>
      </c>
      <c r="G2929" s="263">
        <v>64.599999999999994</v>
      </c>
      <c r="H2929" s="263">
        <v>46.433700000000002</v>
      </c>
      <c r="I2929" s="263">
        <v>3406.4</v>
      </c>
    </row>
    <row r="2930" spans="1:9">
      <c r="A2930" s="382" t="s">
        <v>1272</v>
      </c>
      <c r="B2930" s="383">
        <v>2010</v>
      </c>
      <c r="C2930" s="384" t="s">
        <v>562</v>
      </c>
      <c r="D2930" s="384" t="s">
        <v>517</v>
      </c>
      <c r="E2930" s="384" t="s">
        <v>579</v>
      </c>
      <c r="F2930" s="384" t="s">
        <v>719</v>
      </c>
      <c r="G2930" s="263">
        <v>400.4</v>
      </c>
      <c r="H2930" s="263">
        <v>373.76170000000002</v>
      </c>
      <c r="I2930" s="263">
        <v>3931.4</v>
      </c>
    </row>
    <row r="2931" spans="1:9">
      <c r="A2931" s="382" t="s">
        <v>1272</v>
      </c>
      <c r="B2931" s="383">
        <v>2011</v>
      </c>
      <c r="C2931" s="384" t="s">
        <v>562</v>
      </c>
      <c r="D2931" s="384" t="s">
        <v>517</v>
      </c>
      <c r="E2931" s="384" t="s">
        <v>579</v>
      </c>
      <c r="F2931" s="384" t="s">
        <v>719</v>
      </c>
      <c r="G2931" s="263">
        <v>673.1</v>
      </c>
      <c r="H2931" s="263">
        <v>676.00329999999997</v>
      </c>
      <c r="I2931" s="263">
        <v>5122.6000000000004</v>
      </c>
    </row>
    <row r="2932" spans="1:9">
      <c r="A2932" s="382" t="s">
        <v>1272</v>
      </c>
      <c r="B2932" s="383">
        <v>2012</v>
      </c>
      <c r="C2932" s="384" t="s">
        <v>562</v>
      </c>
      <c r="D2932" s="384" t="s">
        <v>517</v>
      </c>
      <c r="E2932" s="384" t="s">
        <v>579</v>
      </c>
      <c r="F2932" s="384" t="s">
        <v>719</v>
      </c>
      <c r="G2932" s="263">
        <v>605.4</v>
      </c>
      <c r="H2932" s="263">
        <v>616.125</v>
      </c>
      <c r="I2932" s="263">
        <v>6233.2</v>
      </c>
    </row>
    <row r="2933" spans="1:9">
      <c r="A2933" s="382" t="s">
        <v>1272</v>
      </c>
      <c r="B2933" s="383">
        <v>2013</v>
      </c>
      <c r="C2933" s="384" t="s">
        <v>562</v>
      </c>
      <c r="D2933" s="384" t="s">
        <v>517</v>
      </c>
      <c r="E2933" s="384" t="s">
        <v>579</v>
      </c>
      <c r="F2933" s="384" t="s">
        <v>719</v>
      </c>
      <c r="G2933" s="263">
        <v>505.3</v>
      </c>
      <c r="H2933" s="263">
        <v>506.05700000000002</v>
      </c>
      <c r="I2933" s="263">
        <v>6332.4</v>
      </c>
    </row>
    <row r="2934" spans="1:9">
      <c r="A2934" s="382" t="s">
        <v>1272</v>
      </c>
      <c r="B2934" s="383">
        <v>2014</v>
      </c>
      <c r="C2934" s="384" t="s">
        <v>562</v>
      </c>
      <c r="D2934" s="384" t="s">
        <v>517</v>
      </c>
      <c r="E2934" s="384" t="s">
        <v>579</v>
      </c>
      <c r="F2934" s="384" t="s">
        <v>719</v>
      </c>
      <c r="G2934" s="263">
        <v>637.5</v>
      </c>
      <c r="H2934" s="263">
        <v>705.2373</v>
      </c>
      <c r="I2934" s="263">
        <v>6325.1</v>
      </c>
    </row>
    <row r="2935" spans="1:9">
      <c r="A2935" s="382" t="s">
        <v>1272</v>
      </c>
      <c r="B2935" s="383">
        <v>2015</v>
      </c>
      <c r="C2935" s="384" t="s">
        <v>562</v>
      </c>
      <c r="D2935" s="384" t="s">
        <v>517</v>
      </c>
      <c r="E2935" s="384" t="s">
        <v>579</v>
      </c>
      <c r="F2935" s="384" t="s">
        <v>719</v>
      </c>
      <c r="G2935" s="263">
        <v>560</v>
      </c>
      <c r="H2935" s="263">
        <v>608.15</v>
      </c>
      <c r="I2935" s="263">
        <v>6123</v>
      </c>
    </row>
    <row r="2936" spans="1:9">
      <c r="A2936" s="382" t="s">
        <v>1272</v>
      </c>
      <c r="B2936" s="383">
        <v>2016</v>
      </c>
      <c r="C2936" s="384" t="s">
        <v>562</v>
      </c>
      <c r="D2936" s="384" t="s">
        <v>517</v>
      </c>
      <c r="E2936" s="384" t="s">
        <v>579</v>
      </c>
      <c r="F2936" s="384" t="s">
        <v>719</v>
      </c>
      <c r="G2936" s="263">
        <v>229</v>
      </c>
      <c r="H2936" s="263">
        <v>361.0333</v>
      </c>
      <c r="I2936" s="263">
        <v>5546</v>
      </c>
    </row>
    <row r="2937" spans="1:9">
      <c r="A2937" s="382" t="s">
        <v>1272</v>
      </c>
      <c r="B2937" s="383">
        <v>2017</v>
      </c>
      <c r="C2937" s="384" t="s">
        <v>562</v>
      </c>
      <c r="D2937" s="384" t="s">
        <v>517</v>
      </c>
      <c r="E2937" s="384" t="s">
        <v>579</v>
      </c>
      <c r="F2937" s="384" t="s">
        <v>719</v>
      </c>
      <c r="G2937" s="263">
        <v>509</v>
      </c>
      <c r="H2937" s="263">
        <v>610.04999999999995</v>
      </c>
      <c r="I2937" s="263">
        <v>5519</v>
      </c>
    </row>
    <row r="2938" spans="1:9">
      <c r="A2938" s="382" t="s">
        <v>1272</v>
      </c>
      <c r="B2938" s="383">
        <v>2018</v>
      </c>
      <c r="C2938" s="384" t="s">
        <v>562</v>
      </c>
      <c r="D2938" s="384" t="s">
        <v>517</v>
      </c>
      <c r="E2938" s="384" t="s">
        <v>579</v>
      </c>
      <c r="F2938" s="384" t="s">
        <v>719</v>
      </c>
      <c r="G2938" s="263">
        <v>116</v>
      </c>
      <c r="H2938" s="263">
        <v>823.96500000000003</v>
      </c>
      <c r="I2938" s="263">
        <v>5919</v>
      </c>
    </row>
    <row r="2939" spans="1:9">
      <c r="A2939" s="382" t="s">
        <v>1272</v>
      </c>
      <c r="B2939" s="383">
        <v>2019</v>
      </c>
      <c r="C2939" s="384" t="s">
        <v>562</v>
      </c>
      <c r="D2939" s="384" t="s">
        <v>517</v>
      </c>
      <c r="E2939" s="384" t="s">
        <v>579</v>
      </c>
      <c r="F2939" s="384" t="s">
        <v>719</v>
      </c>
      <c r="G2939" s="263">
        <v>1169</v>
      </c>
      <c r="H2939" s="263">
        <v>1056.98</v>
      </c>
      <c r="I2939" s="263">
        <v>6146</v>
      </c>
    </row>
    <row r="2940" spans="1:9">
      <c r="A2940" s="382" t="s">
        <v>1273</v>
      </c>
      <c r="B2940" s="383">
        <v>2009</v>
      </c>
      <c r="C2940" s="384" t="s">
        <v>1274</v>
      </c>
      <c r="D2940" s="384" t="s">
        <v>758</v>
      </c>
      <c r="E2940" s="384" t="s">
        <v>1009</v>
      </c>
      <c r="F2940" s="384" t="s">
        <v>712</v>
      </c>
      <c r="G2940" s="263">
        <v>-293.613</v>
      </c>
      <c r="H2940" s="263">
        <v>-291.79300000000001</v>
      </c>
      <c r="I2940" s="263">
        <v>11190.296</v>
      </c>
    </row>
    <row r="2941" spans="1:9">
      <c r="A2941" s="382" t="s">
        <v>1273</v>
      </c>
      <c r="B2941" s="383">
        <v>2010</v>
      </c>
      <c r="C2941" s="384" t="s">
        <v>1274</v>
      </c>
      <c r="D2941" s="384" t="s">
        <v>758</v>
      </c>
      <c r="E2941" s="384" t="s">
        <v>1009</v>
      </c>
      <c r="F2941" s="384" t="s">
        <v>712</v>
      </c>
      <c r="G2941" s="263">
        <v>134.09200000000001</v>
      </c>
      <c r="H2941" s="263">
        <v>134.09200000000001</v>
      </c>
      <c r="I2941" s="263">
        <v>15844.627</v>
      </c>
    </row>
    <row r="2942" spans="1:9">
      <c r="A2942" s="382" t="s">
        <v>1273</v>
      </c>
      <c r="B2942" s="383">
        <v>2011</v>
      </c>
      <c r="C2942" s="384" t="s">
        <v>1274</v>
      </c>
      <c r="D2942" s="384" t="s">
        <v>758</v>
      </c>
      <c r="E2942" s="384" t="s">
        <v>1009</v>
      </c>
      <c r="F2942" s="384" t="s">
        <v>712</v>
      </c>
      <c r="G2942" s="263">
        <v>778.18799999999999</v>
      </c>
      <c r="H2942" s="263">
        <v>787.22299999999996</v>
      </c>
      <c r="I2942" s="263">
        <v>20023.563999999998</v>
      </c>
    </row>
    <row r="2943" spans="1:9">
      <c r="A2943" s="382" t="s">
        <v>1273</v>
      </c>
      <c r="B2943" s="383">
        <v>2012</v>
      </c>
      <c r="C2943" s="384" t="s">
        <v>1274</v>
      </c>
      <c r="D2943" s="384" t="s">
        <v>758</v>
      </c>
      <c r="E2943" s="384" t="s">
        <v>1009</v>
      </c>
      <c r="F2943" s="384" t="s">
        <v>712</v>
      </c>
      <c r="G2943" s="263">
        <v>504.61900000000003</v>
      </c>
      <c r="H2943" s="263">
        <v>568.67259999999999</v>
      </c>
      <c r="I2943" s="263">
        <v>19429.273000000001</v>
      </c>
    </row>
    <row r="2944" spans="1:9">
      <c r="A2944" s="382" t="s">
        <v>1273</v>
      </c>
      <c r="B2944" s="383">
        <v>2013</v>
      </c>
      <c r="C2944" s="384" t="s">
        <v>1274</v>
      </c>
      <c r="D2944" s="384" t="s">
        <v>758</v>
      </c>
      <c r="E2944" s="384" t="s">
        <v>1009</v>
      </c>
      <c r="F2944" s="384" t="s">
        <v>712</v>
      </c>
      <c r="G2944" s="263">
        <v>488.02499999999998</v>
      </c>
      <c r="H2944" s="263">
        <v>501.67500000000001</v>
      </c>
      <c r="I2944" s="263">
        <v>19052.045999999998</v>
      </c>
    </row>
    <row r="2945" spans="1:9">
      <c r="A2945" s="382" t="s">
        <v>1273</v>
      </c>
      <c r="B2945" s="383">
        <v>2014</v>
      </c>
      <c r="C2945" s="384" t="s">
        <v>1274</v>
      </c>
      <c r="D2945" s="384" t="s">
        <v>758</v>
      </c>
      <c r="E2945" s="384" t="s">
        <v>1009</v>
      </c>
      <c r="F2945" s="384" t="s">
        <v>712</v>
      </c>
      <c r="G2945" s="263">
        <v>677.01599999999996</v>
      </c>
      <c r="H2945" s="263">
        <v>692.46979999999996</v>
      </c>
      <c r="I2945" s="263">
        <v>21105.141</v>
      </c>
    </row>
    <row r="2946" spans="1:9">
      <c r="A2946" s="382" t="s">
        <v>1273</v>
      </c>
      <c r="B2946" s="383">
        <v>2015</v>
      </c>
      <c r="C2946" s="384" t="s">
        <v>1274</v>
      </c>
      <c r="D2946" s="384" t="s">
        <v>758</v>
      </c>
      <c r="E2946" s="384" t="s">
        <v>1009</v>
      </c>
      <c r="F2946" s="384" t="s">
        <v>712</v>
      </c>
      <c r="G2946" s="263">
        <v>79.209999999999994</v>
      </c>
      <c r="H2946" s="263">
        <v>284.44459999999998</v>
      </c>
      <c r="I2946" s="263">
        <v>16439.276000000002</v>
      </c>
    </row>
    <row r="2947" spans="1:9">
      <c r="A2947" s="382" t="s">
        <v>1273</v>
      </c>
      <c r="B2947" s="383">
        <v>2016</v>
      </c>
      <c r="C2947" s="384" t="s">
        <v>1274</v>
      </c>
      <c r="D2947" s="384" t="s">
        <v>758</v>
      </c>
      <c r="E2947" s="384" t="s">
        <v>1009</v>
      </c>
      <c r="F2947" s="384" t="s">
        <v>712</v>
      </c>
      <c r="G2947" s="263">
        <v>793.63900000000001</v>
      </c>
      <c r="H2947" s="263">
        <v>793.63900000000001</v>
      </c>
      <c r="I2947" s="263">
        <v>16208.121999999999</v>
      </c>
    </row>
    <row r="2948" spans="1:9">
      <c r="A2948" s="382" t="s">
        <v>1273</v>
      </c>
      <c r="B2948" s="383">
        <v>2017</v>
      </c>
      <c r="C2948" s="384" t="s">
        <v>1274</v>
      </c>
      <c r="D2948" s="384" t="s">
        <v>758</v>
      </c>
      <c r="E2948" s="384" t="s">
        <v>1009</v>
      </c>
      <c r="F2948" s="384" t="s">
        <v>712</v>
      </c>
      <c r="G2948" s="263">
        <v>1314.1389999999999</v>
      </c>
      <c r="H2948" s="263">
        <v>1148.1931</v>
      </c>
      <c r="I2948" s="263">
        <v>20252.393</v>
      </c>
    </row>
    <row r="2949" spans="1:9">
      <c r="A2949" s="382" t="s">
        <v>1273</v>
      </c>
      <c r="B2949" s="383">
        <v>2018</v>
      </c>
      <c r="C2949" s="384" t="s">
        <v>1274</v>
      </c>
      <c r="D2949" s="384" t="s">
        <v>758</v>
      </c>
      <c r="E2949" s="384" t="s">
        <v>1009</v>
      </c>
      <c r="F2949" s="384" t="s">
        <v>712</v>
      </c>
      <c r="G2949" s="263">
        <v>2351.4229999999998</v>
      </c>
      <c r="H2949" s="263">
        <v>2436.8229999999999</v>
      </c>
      <c r="I2949" s="263">
        <v>25067.278999999999</v>
      </c>
    </row>
    <row r="2950" spans="1:9">
      <c r="A2950" s="382" t="s">
        <v>15</v>
      </c>
      <c r="B2950" s="383">
        <v>2009</v>
      </c>
      <c r="C2950" s="384" t="s">
        <v>563</v>
      </c>
      <c r="D2950" s="384" t="s">
        <v>517</v>
      </c>
      <c r="E2950" s="384" t="s">
        <v>586</v>
      </c>
      <c r="F2950" s="384" t="s">
        <v>719</v>
      </c>
      <c r="G2950" s="263">
        <v>-30.041</v>
      </c>
      <c r="H2950" s="263">
        <v>165.35400000000001</v>
      </c>
      <c r="I2950" s="263">
        <v>3424.8589999999999</v>
      </c>
    </row>
    <row r="2951" spans="1:9">
      <c r="A2951" s="382" t="s">
        <v>15</v>
      </c>
      <c r="B2951" s="383">
        <v>2010</v>
      </c>
      <c r="C2951" s="384" t="s">
        <v>563</v>
      </c>
      <c r="D2951" s="384" t="s">
        <v>517</v>
      </c>
      <c r="E2951" s="384" t="s">
        <v>586</v>
      </c>
      <c r="F2951" s="384" t="s">
        <v>719</v>
      </c>
      <c r="G2951" s="263">
        <v>-67.986999999999995</v>
      </c>
      <c r="H2951" s="263">
        <v>140.21299999999999</v>
      </c>
      <c r="I2951" s="263">
        <v>3326.4450000000002</v>
      </c>
    </row>
    <row r="2952" spans="1:9">
      <c r="A2952" s="382" t="s">
        <v>15</v>
      </c>
      <c r="B2952" s="383">
        <v>2011</v>
      </c>
      <c r="C2952" s="384" t="s">
        <v>563</v>
      </c>
      <c r="D2952" s="384" t="s">
        <v>517</v>
      </c>
      <c r="E2952" s="384" t="s">
        <v>586</v>
      </c>
      <c r="F2952" s="384" t="s">
        <v>719</v>
      </c>
      <c r="G2952" s="263">
        <v>253.14599999999999</v>
      </c>
      <c r="H2952" s="263">
        <v>376.2004</v>
      </c>
      <c r="I2952" s="263">
        <v>3543.3090000000002</v>
      </c>
    </row>
    <row r="2953" spans="1:9">
      <c r="A2953" s="382" t="s">
        <v>15</v>
      </c>
      <c r="B2953" s="383">
        <v>2012</v>
      </c>
      <c r="C2953" s="384" t="s">
        <v>563</v>
      </c>
      <c r="D2953" s="384" t="s">
        <v>517</v>
      </c>
      <c r="E2953" s="384" t="s">
        <v>586</v>
      </c>
      <c r="F2953" s="384" t="s">
        <v>719</v>
      </c>
      <c r="G2953" s="263">
        <v>581.09</v>
      </c>
      <c r="H2953" s="263">
        <v>604.1771</v>
      </c>
      <c r="I2953" s="263">
        <v>3997.93</v>
      </c>
    </row>
    <row r="2954" spans="1:9">
      <c r="A2954" s="382" t="s">
        <v>15</v>
      </c>
      <c r="B2954" s="383">
        <v>2013</v>
      </c>
      <c r="C2954" s="384" t="s">
        <v>563</v>
      </c>
      <c r="D2954" s="384" t="s">
        <v>517</v>
      </c>
      <c r="E2954" s="384" t="s">
        <v>586</v>
      </c>
      <c r="F2954" s="384" t="s">
        <v>719</v>
      </c>
      <c r="G2954" s="263">
        <v>562.53599999999994</v>
      </c>
      <c r="H2954" s="263">
        <v>578.54650000000004</v>
      </c>
      <c r="I2954" s="263">
        <v>4280.1589999999997</v>
      </c>
    </row>
    <row r="2955" spans="1:9">
      <c r="A2955" s="382" t="s">
        <v>15</v>
      </c>
      <c r="B2955" s="383">
        <v>2014</v>
      </c>
      <c r="C2955" s="384" t="s">
        <v>563</v>
      </c>
      <c r="D2955" s="384" t="s">
        <v>517</v>
      </c>
      <c r="E2955" s="384" t="s">
        <v>586</v>
      </c>
      <c r="F2955" s="384" t="s">
        <v>719</v>
      </c>
      <c r="G2955" s="263">
        <v>439.99</v>
      </c>
      <c r="H2955" s="263">
        <v>435.77179999999998</v>
      </c>
      <c r="I2955" s="263">
        <v>4130.1620000000003</v>
      </c>
    </row>
    <row r="2956" spans="1:9">
      <c r="A2956" s="382" t="s">
        <v>15</v>
      </c>
      <c r="B2956" s="383">
        <v>2015</v>
      </c>
      <c r="C2956" s="384" t="s">
        <v>563</v>
      </c>
      <c r="D2956" s="384" t="s">
        <v>517</v>
      </c>
      <c r="E2956" s="384" t="s">
        <v>586</v>
      </c>
      <c r="F2956" s="384" t="s">
        <v>719</v>
      </c>
      <c r="G2956" s="263">
        <v>631</v>
      </c>
      <c r="H2956" s="263">
        <v>618.67539999999997</v>
      </c>
      <c r="I2956" s="263">
        <v>4682</v>
      </c>
    </row>
    <row r="2957" spans="1:9">
      <c r="A2957" s="382" t="s">
        <v>15</v>
      </c>
      <c r="B2957" s="383">
        <v>2016</v>
      </c>
      <c r="C2957" s="384" t="s">
        <v>563</v>
      </c>
      <c r="D2957" s="384" t="s">
        <v>517</v>
      </c>
      <c r="E2957" s="384" t="s">
        <v>586</v>
      </c>
      <c r="F2957" s="384" t="s">
        <v>719</v>
      </c>
      <c r="G2957" s="263">
        <v>614</v>
      </c>
      <c r="H2957" s="263">
        <v>772.60299999999995</v>
      </c>
      <c r="I2957" s="263">
        <v>5010</v>
      </c>
    </row>
    <row r="2958" spans="1:9">
      <c r="A2958" s="382" t="s">
        <v>15</v>
      </c>
      <c r="B2958" s="383">
        <v>2017</v>
      </c>
      <c r="C2958" s="384" t="s">
        <v>563</v>
      </c>
      <c r="D2958" s="384" t="s">
        <v>517</v>
      </c>
      <c r="E2958" s="384" t="s">
        <v>586</v>
      </c>
      <c r="F2958" s="384" t="s">
        <v>719</v>
      </c>
      <c r="G2958" s="263">
        <v>1666</v>
      </c>
      <c r="H2958" s="263">
        <v>1686.2431999999999</v>
      </c>
      <c r="I2958" s="263">
        <v>6910</v>
      </c>
    </row>
    <row r="2959" spans="1:9">
      <c r="A2959" s="382" t="s">
        <v>15</v>
      </c>
      <c r="B2959" s="383">
        <v>2018</v>
      </c>
      <c r="C2959" s="384" t="s">
        <v>563</v>
      </c>
      <c r="D2959" s="384" t="s">
        <v>517</v>
      </c>
      <c r="E2959" s="384" t="s">
        <v>586</v>
      </c>
      <c r="F2959" s="384" t="s">
        <v>719</v>
      </c>
      <c r="G2959" s="263">
        <v>3047</v>
      </c>
      <c r="H2959" s="263">
        <v>2926.7849999999999</v>
      </c>
      <c r="I2959" s="263">
        <v>9714</v>
      </c>
    </row>
    <row r="2960" spans="1:9">
      <c r="A2960" s="382" t="s">
        <v>15</v>
      </c>
      <c r="B2960" s="383">
        <v>2019</v>
      </c>
      <c r="C2960" s="384" t="s">
        <v>563</v>
      </c>
      <c r="D2960" s="384" t="s">
        <v>517</v>
      </c>
      <c r="E2960" s="384" t="s">
        <v>586</v>
      </c>
      <c r="F2960" s="384" t="s">
        <v>719</v>
      </c>
      <c r="G2960" s="263">
        <v>4141</v>
      </c>
      <c r="H2960" s="263">
        <v>3809.9005000000002</v>
      </c>
      <c r="I2960" s="263">
        <v>11716</v>
      </c>
    </row>
    <row r="2961" spans="1:9">
      <c r="A2961" s="382" t="s">
        <v>1275</v>
      </c>
      <c r="B2961" s="383">
        <v>2009</v>
      </c>
      <c r="C2961" s="384" t="s">
        <v>1276</v>
      </c>
      <c r="D2961" s="384" t="s">
        <v>524</v>
      </c>
      <c r="E2961" s="384" t="s">
        <v>593</v>
      </c>
      <c r="F2961" s="384" t="s">
        <v>712</v>
      </c>
      <c r="G2961" s="263">
        <v>192.18</v>
      </c>
      <c r="H2961" s="263">
        <v>192.18</v>
      </c>
      <c r="I2961" s="263">
        <v>2743.848</v>
      </c>
    </row>
    <row r="2962" spans="1:9">
      <c r="A2962" s="382" t="s">
        <v>1275</v>
      </c>
      <c r="B2962" s="383">
        <v>2010</v>
      </c>
      <c r="C2962" s="384" t="s">
        <v>1276</v>
      </c>
      <c r="D2962" s="384" t="s">
        <v>524</v>
      </c>
      <c r="E2962" s="384" t="s">
        <v>593</v>
      </c>
      <c r="F2962" s="384" t="s">
        <v>712</v>
      </c>
      <c r="G2962" s="263">
        <v>206.005</v>
      </c>
      <c r="H2962" s="263">
        <v>206.005</v>
      </c>
      <c r="I2962" s="263">
        <v>3041.8919999999998</v>
      </c>
    </row>
    <row r="2963" spans="1:9">
      <c r="A2963" s="382" t="s">
        <v>1275</v>
      </c>
      <c r="B2963" s="383">
        <v>2011</v>
      </c>
      <c r="C2963" s="384" t="s">
        <v>1276</v>
      </c>
      <c r="D2963" s="384" t="s">
        <v>524</v>
      </c>
      <c r="E2963" s="384" t="s">
        <v>593</v>
      </c>
      <c r="F2963" s="384" t="s">
        <v>712</v>
      </c>
      <c r="G2963" s="263">
        <v>129.41999999999999</v>
      </c>
      <c r="H2963" s="263">
        <v>129.41999999999999</v>
      </c>
      <c r="I2963" s="263">
        <v>2659.1489999999999</v>
      </c>
    </row>
    <row r="2964" spans="1:9">
      <c r="A2964" s="382" t="s">
        <v>1275</v>
      </c>
      <c r="B2964" s="383">
        <v>2012</v>
      </c>
      <c r="C2964" s="384" t="s">
        <v>1276</v>
      </c>
      <c r="D2964" s="384" t="s">
        <v>524</v>
      </c>
      <c r="E2964" s="384" t="s">
        <v>593</v>
      </c>
      <c r="F2964" s="384" t="s">
        <v>712</v>
      </c>
      <c r="G2964" s="263">
        <v>180.58799999999999</v>
      </c>
      <c r="H2964" s="263">
        <v>180.58799999999999</v>
      </c>
      <c r="I2964" s="263">
        <v>3184.65</v>
      </c>
    </row>
    <row r="2965" spans="1:9">
      <c r="A2965" s="382" t="s">
        <v>1275</v>
      </c>
      <c r="B2965" s="383">
        <v>2013</v>
      </c>
      <c r="C2965" s="384" t="s">
        <v>1276</v>
      </c>
      <c r="D2965" s="384" t="s">
        <v>524</v>
      </c>
      <c r="E2965" s="384" t="s">
        <v>593</v>
      </c>
      <c r="F2965" s="384" t="s">
        <v>712</v>
      </c>
      <c r="G2965" s="263">
        <v>266.47699999999998</v>
      </c>
      <c r="H2965" s="263">
        <v>287.017</v>
      </c>
      <c r="I2965" s="263">
        <v>4211.2669999999998</v>
      </c>
    </row>
    <row r="2966" spans="1:9">
      <c r="A2966" s="382" t="s">
        <v>1275</v>
      </c>
      <c r="B2966" s="383">
        <v>2014</v>
      </c>
      <c r="C2966" s="384" t="s">
        <v>1276</v>
      </c>
      <c r="D2966" s="384" t="s">
        <v>524</v>
      </c>
      <c r="E2966" s="384" t="s">
        <v>593</v>
      </c>
      <c r="F2966" s="384" t="s">
        <v>712</v>
      </c>
      <c r="G2966" s="263">
        <v>281.63</v>
      </c>
      <c r="H2966" s="263">
        <v>281.63</v>
      </c>
      <c r="I2966" s="263">
        <v>4444.5680000000002</v>
      </c>
    </row>
    <row r="2967" spans="1:9">
      <c r="A2967" s="382" t="s">
        <v>1275</v>
      </c>
      <c r="B2967" s="383">
        <v>2015</v>
      </c>
      <c r="C2967" s="384" t="s">
        <v>1276</v>
      </c>
      <c r="D2967" s="384" t="s">
        <v>524</v>
      </c>
      <c r="E2967" s="384" t="s">
        <v>593</v>
      </c>
      <c r="F2967" s="384" t="s">
        <v>712</v>
      </c>
      <c r="G2967" s="263">
        <v>382.92700000000002</v>
      </c>
      <c r="H2967" s="263">
        <v>382.92700000000002</v>
      </c>
      <c r="I2967" s="263">
        <v>5159.0079999999998</v>
      </c>
    </row>
    <row r="2968" spans="1:9">
      <c r="A2968" s="382" t="s">
        <v>1275</v>
      </c>
      <c r="B2968" s="383">
        <v>2016</v>
      </c>
      <c r="C2968" s="384" t="s">
        <v>1276</v>
      </c>
      <c r="D2968" s="384" t="s">
        <v>524</v>
      </c>
      <c r="E2968" s="384" t="s">
        <v>593</v>
      </c>
      <c r="F2968" s="384" t="s">
        <v>712</v>
      </c>
      <c r="G2968" s="263">
        <v>425.262</v>
      </c>
      <c r="H2968" s="263">
        <v>425.262</v>
      </c>
      <c r="I2968" s="263">
        <v>5822.5439999999999</v>
      </c>
    </row>
    <row r="2969" spans="1:9">
      <c r="A2969" s="382" t="s">
        <v>1275</v>
      </c>
      <c r="B2969" s="383">
        <v>2017</v>
      </c>
      <c r="C2969" s="384" t="s">
        <v>1276</v>
      </c>
      <c r="D2969" s="384" t="s">
        <v>524</v>
      </c>
      <c r="E2969" s="384" t="s">
        <v>593</v>
      </c>
      <c r="F2969" s="384" t="s">
        <v>712</v>
      </c>
      <c r="G2969" s="263">
        <v>537.52099999999996</v>
      </c>
      <c r="H2969" s="263">
        <v>600.22299999999996</v>
      </c>
      <c r="I2969" s="263">
        <v>6305.84</v>
      </c>
    </row>
    <row r="2970" spans="1:9">
      <c r="A2970" s="382" t="s">
        <v>1275</v>
      </c>
      <c r="B2970" s="383">
        <v>2018</v>
      </c>
      <c r="C2970" s="384" t="s">
        <v>1276</v>
      </c>
      <c r="D2970" s="384" t="s">
        <v>524</v>
      </c>
      <c r="E2970" s="384" t="s">
        <v>593</v>
      </c>
      <c r="F2970" s="384" t="s">
        <v>712</v>
      </c>
      <c r="G2970" s="263">
        <v>797.197</v>
      </c>
      <c r="H2970" s="263">
        <v>797.197</v>
      </c>
      <c r="I2970" s="263">
        <v>7163.674</v>
      </c>
    </row>
    <row r="2971" spans="1:9">
      <c r="A2971" s="382" t="s">
        <v>1277</v>
      </c>
      <c r="B2971" s="383">
        <v>2009</v>
      </c>
      <c r="C2971" s="384" t="s">
        <v>1278</v>
      </c>
      <c r="D2971" s="384" t="s">
        <v>524</v>
      </c>
      <c r="E2971" s="384" t="s">
        <v>593</v>
      </c>
      <c r="F2971" s="384" t="s">
        <v>712</v>
      </c>
      <c r="G2971" s="263">
        <v>285.5</v>
      </c>
      <c r="H2971" s="263">
        <v>355.05</v>
      </c>
      <c r="I2971" s="263">
        <v>5577.6</v>
      </c>
    </row>
    <row r="2972" spans="1:9">
      <c r="A2972" s="382" t="s">
        <v>1277</v>
      </c>
      <c r="B2972" s="383">
        <v>2010</v>
      </c>
      <c r="C2972" s="384" t="s">
        <v>1278</v>
      </c>
      <c r="D2972" s="384" t="s">
        <v>524</v>
      </c>
      <c r="E2972" s="384" t="s">
        <v>593</v>
      </c>
      <c r="F2972" s="384" t="s">
        <v>712</v>
      </c>
      <c r="G2972" s="263">
        <v>292.8</v>
      </c>
      <c r="H2972" s="263">
        <v>535.9</v>
      </c>
      <c r="I2972" s="263">
        <v>5658.2</v>
      </c>
    </row>
    <row r="2973" spans="1:9">
      <c r="A2973" s="382" t="s">
        <v>1277</v>
      </c>
      <c r="B2973" s="383">
        <v>2011</v>
      </c>
      <c r="C2973" s="384" t="s">
        <v>1278</v>
      </c>
      <c r="D2973" s="384" t="s">
        <v>524</v>
      </c>
      <c r="E2973" s="384" t="s">
        <v>593</v>
      </c>
      <c r="F2973" s="384" t="s">
        <v>712</v>
      </c>
      <c r="G2973" s="263">
        <v>125.2</v>
      </c>
      <c r="H2973" s="263">
        <v>483.29</v>
      </c>
      <c r="I2973" s="263">
        <v>5864.6</v>
      </c>
    </row>
    <row r="2974" spans="1:9">
      <c r="A2974" s="382" t="s">
        <v>1277</v>
      </c>
      <c r="B2974" s="383">
        <v>2012</v>
      </c>
      <c r="C2974" s="384" t="s">
        <v>1278</v>
      </c>
      <c r="D2974" s="384" t="s">
        <v>524</v>
      </c>
      <c r="E2974" s="384" t="s">
        <v>593</v>
      </c>
      <c r="F2974" s="384" t="s">
        <v>712</v>
      </c>
      <c r="G2974" s="263">
        <v>401.3</v>
      </c>
      <c r="H2974" s="263">
        <v>491.2</v>
      </c>
      <c r="I2974" s="263">
        <v>5508.5</v>
      </c>
    </row>
    <row r="2975" spans="1:9">
      <c r="A2975" s="382" t="s">
        <v>1277</v>
      </c>
      <c r="B2975" s="383">
        <v>2013</v>
      </c>
      <c r="C2975" s="384" t="s">
        <v>1278</v>
      </c>
      <c r="D2975" s="384" t="s">
        <v>524</v>
      </c>
      <c r="E2975" s="384" t="s">
        <v>593</v>
      </c>
      <c r="F2975" s="384" t="s">
        <v>712</v>
      </c>
      <c r="G2975" s="263">
        <v>474.6</v>
      </c>
      <c r="H2975" s="263">
        <v>531.1</v>
      </c>
      <c r="I2975" s="263">
        <v>5607</v>
      </c>
    </row>
    <row r="2976" spans="1:9">
      <c r="A2976" s="382" t="s">
        <v>1277</v>
      </c>
      <c r="B2976" s="383">
        <v>2014</v>
      </c>
      <c r="C2976" s="384" t="s">
        <v>1278</v>
      </c>
      <c r="D2976" s="384" t="s">
        <v>524</v>
      </c>
      <c r="E2976" s="384" t="s">
        <v>593</v>
      </c>
      <c r="F2976" s="384" t="s">
        <v>712</v>
      </c>
      <c r="G2976" s="263">
        <v>377.8</v>
      </c>
      <c r="H2976" s="263">
        <v>514.4</v>
      </c>
      <c r="I2976" s="263">
        <v>5727</v>
      </c>
    </row>
    <row r="2977" spans="1:9">
      <c r="A2977" s="382" t="s">
        <v>1277</v>
      </c>
      <c r="B2977" s="383">
        <v>2015</v>
      </c>
      <c r="C2977" s="384" t="s">
        <v>1278</v>
      </c>
      <c r="D2977" s="384" t="s">
        <v>524</v>
      </c>
      <c r="E2977" s="384" t="s">
        <v>593</v>
      </c>
      <c r="F2977" s="384" t="s">
        <v>712</v>
      </c>
      <c r="G2977" s="263">
        <v>350</v>
      </c>
      <c r="H2977" s="263">
        <v>585.27</v>
      </c>
      <c r="I2977" s="263">
        <v>5915.7</v>
      </c>
    </row>
    <row r="2978" spans="1:9">
      <c r="A2978" s="382" t="s">
        <v>1277</v>
      </c>
      <c r="B2978" s="383">
        <v>2016</v>
      </c>
      <c r="C2978" s="384" t="s">
        <v>1278</v>
      </c>
      <c r="D2978" s="384" t="s">
        <v>524</v>
      </c>
      <c r="E2978" s="384" t="s">
        <v>593</v>
      </c>
      <c r="F2978" s="384" t="s">
        <v>712</v>
      </c>
      <c r="G2978" s="263">
        <v>527.79999999999995</v>
      </c>
      <c r="H2978" s="263">
        <v>1121.5999999999999</v>
      </c>
      <c r="I2978" s="263">
        <v>13264</v>
      </c>
    </row>
    <row r="2979" spans="1:9">
      <c r="A2979" s="382" t="s">
        <v>1277</v>
      </c>
      <c r="B2979" s="383">
        <v>2017</v>
      </c>
      <c r="C2979" s="384" t="s">
        <v>1278</v>
      </c>
      <c r="D2979" s="384" t="s">
        <v>524</v>
      </c>
      <c r="E2979" s="384" t="s">
        <v>593</v>
      </c>
      <c r="F2979" s="384" t="s">
        <v>712</v>
      </c>
      <c r="G2979" s="263">
        <v>2748.8</v>
      </c>
      <c r="H2979" s="263">
        <v>379.245</v>
      </c>
      <c r="I2979" s="263">
        <v>9552</v>
      </c>
    </row>
    <row r="2980" spans="1:9">
      <c r="A2980" s="382" t="s">
        <v>1277</v>
      </c>
      <c r="B2980" s="383">
        <v>2018</v>
      </c>
      <c r="C2980" s="384" t="s">
        <v>1278</v>
      </c>
      <c r="D2980" s="384" t="s">
        <v>524</v>
      </c>
      <c r="E2980" s="384" t="s">
        <v>593</v>
      </c>
      <c r="F2980" s="384" t="s">
        <v>712</v>
      </c>
      <c r="G2980" s="263">
        <v>-6917.9</v>
      </c>
      <c r="H2980" s="263">
        <v>1676.0509</v>
      </c>
      <c r="I2980" s="263">
        <v>8630.9</v>
      </c>
    </row>
    <row r="2981" spans="1:9">
      <c r="A2981" s="382" t="s">
        <v>1279</v>
      </c>
      <c r="B2981" s="383">
        <v>2009</v>
      </c>
      <c r="C2981" s="384" t="s">
        <v>1280</v>
      </c>
      <c r="D2981" s="384" t="s">
        <v>527</v>
      </c>
      <c r="E2981" s="384" t="s">
        <v>590</v>
      </c>
      <c r="F2981" s="384" t="s">
        <v>712</v>
      </c>
      <c r="G2981" s="263">
        <v>-2365</v>
      </c>
      <c r="H2981" s="263">
        <v>-2365</v>
      </c>
      <c r="I2981" s="263">
        <v>8338</v>
      </c>
    </row>
    <row r="2982" spans="1:9">
      <c r="A2982" s="382" t="s">
        <v>1279</v>
      </c>
      <c r="B2982" s="383">
        <v>2010</v>
      </c>
      <c r="C2982" s="384" t="s">
        <v>1280</v>
      </c>
      <c r="D2982" s="384" t="s">
        <v>527</v>
      </c>
      <c r="E2982" s="384" t="s">
        <v>590</v>
      </c>
      <c r="F2982" s="384" t="s">
        <v>712</v>
      </c>
      <c r="G2982" s="263">
        <v>243</v>
      </c>
      <c r="H2982" s="263">
        <v>272.315</v>
      </c>
      <c r="I2982" s="263">
        <v>8752</v>
      </c>
    </row>
    <row r="2983" spans="1:9">
      <c r="A2983" s="382" t="s">
        <v>1279</v>
      </c>
      <c r="B2983" s="383">
        <v>2011</v>
      </c>
      <c r="C2983" s="384" t="s">
        <v>1280</v>
      </c>
      <c r="D2983" s="384" t="s">
        <v>527</v>
      </c>
      <c r="E2983" s="384" t="s">
        <v>590</v>
      </c>
      <c r="F2983" s="384" t="s">
        <v>712</v>
      </c>
      <c r="G2983" s="263">
        <v>678</v>
      </c>
      <c r="H2983" s="263">
        <v>666.3</v>
      </c>
      <c r="I2983" s="263">
        <v>9095</v>
      </c>
    </row>
    <row r="2984" spans="1:9">
      <c r="A2984" s="382" t="s">
        <v>1279</v>
      </c>
      <c r="B2984" s="383">
        <v>2012</v>
      </c>
      <c r="C2984" s="384" t="s">
        <v>1280</v>
      </c>
      <c r="D2984" s="384" t="s">
        <v>527</v>
      </c>
      <c r="E2984" s="384" t="s">
        <v>590</v>
      </c>
      <c r="F2984" s="384" t="s">
        <v>712</v>
      </c>
      <c r="G2984" s="263">
        <v>-2075</v>
      </c>
      <c r="H2984" s="263">
        <v>273.85000000000002</v>
      </c>
      <c r="I2984" s="263">
        <v>8654</v>
      </c>
    </row>
    <row r="2985" spans="1:9">
      <c r="A2985" s="382" t="s">
        <v>1279</v>
      </c>
      <c r="B2985" s="383">
        <v>2013</v>
      </c>
      <c r="C2985" s="384" t="s">
        <v>1280</v>
      </c>
      <c r="D2985" s="384" t="s">
        <v>527</v>
      </c>
      <c r="E2985" s="384" t="s">
        <v>590</v>
      </c>
      <c r="F2985" s="384" t="s">
        <v>712</v>
      </c>
      <c r="G2985" s="263">
        <v>506</v>
      </c>
      <c r="H2985" s="263">
        <v>367.94979999999998</v>
      </c>
      <c r="I2985" s="263">
        <v>8891</v>
      </c>
    </row>
    <row r="2986" spans="1:9">
      <c r="A2986" s="382" t="s">
        <v>1279</v>
      </c>
      <c r="B2986" s="383">
        <v>2014</v>
      </c>
      <c r="C2986" s="384" t="s">
        <v>1280</v>
      </c>
      <c r="D2986" s="384" t="s">
        <v>527</v>
      </c>
      <c r="E2986" s="384" t="s">
        <v>590</v>
      </c>
      <c r="F2986" s="384" t="s">
        <v>712</v>
      </c>
      <c r="G2986" s="263">
        <v>237</v>
      </c>
      <c r="H2986" s="263">
        <v>470</v>
      </c>
      <c r="I2986" s="263">
        <v>8486</v>
      </c>
    </row>
    <row r="2987" spans="1:9">
      <c r="A2987" s="382" t="s">
        <v>1279</v>
      </c>
      <c r="B2987" s="383">
        <v>2015</v>
      </c>
      <c r="C2987" s="384" t="s">
        <v>1280</v>
      </c>
      <c r="D2987" s="384" t="s">
        <v>527</v>
      </c>
      <c r="E2987" s="384" t="s">
        <v>590</v>
      </c>
      <c r="F2987" s="384" t="s">
        <v>712</v>
      </c>
      <c r="G2987" s="263">
        <v>-149</v>
      </c>
      <c r="H2987" s="263">
        <v>374.8263</v>
      </c>
      <c r="I2987" s="263">
        <v>8524</v>
      </c>
    </row>
    <row r="2988" spans="1:9">
      <c r="A2988" s="382" t="s">
        <v>1279</v>
      </c>
      <c r="B2988" s="383">
        <v>2016</v>
      </c>
      <c r="C2988" s="384" t="s">
        <v>1280</v>
      </c>
      <c r="D2988" s="384" t="s">
        <v>527</v>
      </c>
      <c r="E2988" s="384" t="s">
        <v>590</v>
      </c>
      <c r="F2988" s="384" t="s">
        <v>712</v>
      </c>
      <c r="G2988" s="263">
        <v>177</v>
      </c>
      <c r="H2988" s="263">
        <v>251.24029999999999</v>
      </c>
      <c r="I2988" s="263">
        <v>8292</v>
      </c>
    </row>
    <row r="2989" spans="1:9">
      <c r="A2989" s="382" t="s">
        <v>1279</v>
      </c>
      <c r="B2989" s="383">
        <v>2017</v>
      </c>
      <c r="C2989" s="384" t="s">
        <v>1280</v>
      </c>
      <c r="D2989" s="384" t="s">
        <v>527</v>
      </c>
      <c r="E2989" s="384" t="s">
        <v>590</v>
      </c>
      <c r="F2989" s="384" t="s">
        <v>712</v>
      </c>
      <c r="G2989" s="263">
        <v>-740</v>
      </c>
      <c r="H2989" s="263">
        <v>8.3023000000000007</v>
      </c>
      <c r="I2989" s="263">
        <v>8139</v>
      </c>
    </row>
    <row r="2990" spans="1:9">
      <c r="A2990" s="382" t="s">
        <v>1279</v>
      </c>
      <c r="B2990" s="383">
        <v>2018</v>
      </c>
      <c r="C2990" s="384" t="s">
        <v>1280</v>
      </c>
      <c r="D2990" s="384" t="s">
        <v>527</v>
      </c>
      <c r="E2990" s="384" t="s">
        <v>590</v>
      </c>
      <c r="F2990" s="384" t="s">
        <v>712</v>
      </c>
      <c r="G2990" s="263">
        <v>-1516</v>
      </c>
      <c r="H2990" s="263">
        <v>-869.72270000000003</v>
      </c>
      <c r="I2990" s="263">
        <v>9024</v>
      </c>
    </row>
    <row r="2991" spans="1:9">
      <c r="A2991" s="382" t="s">
        <v>1279</v>
      </c>
      <c r="B2991" s="383">
        <v>2019</v>
      </c>
      <c r="C2991" s="384" t="s">
        <v>1280</v>
      </c>
      <c r="D2991" s="384" t="s">
        <v>527</v>
      </c>
      <c r="E2991" s="384" t="s">
        <v>590</v>
      </c>
      <c r="F2991" s="384" t="s">
        <v>712</v>
      </c>
      <c r="G2991" s="263">
        <v>155</v>
      </c>
      <c r="H2991" s="263">
        <v>135.59</v>
      </c>
      <c r="I2991" s="263">
        <v>10074</v>
      </c>
    </row>
    <row r="2992" spans="1:9">
      <c r="A2992" s="382" t="s">
        <v>1281</v>
      </c>
      <c r="B2992" s="383">
        <v>2009</v>
      </c>
      <c r="C2992" s="384" t="s">
        <v>1282</v>
      </c>
      <c r="D2992" s="384" t="s">
        <v>527</v>
      </c>
      <c r="E2992" s="384" t="s">
        <v>590</v>
      </c>
      <c r="F2992" s="384" t="s">
        <v>712</v>
      </c>
      <c r="G2992" s="263">
        <v>-2365</v>
      </c>
      <c r="H2992" s="263">
        <v>-2365</v>
      </c>
      <c r="I2992" s="263">
        <v>8338</v>
      </c>
    </row>
    <row r="2993" spans="1:9">
      <c r="A2993" s="382" t="s">
        <v>1281</v>
      </c>
      <c r="B2993" s="383">
        <v>2010</v>
      </c>
      <c r="C2993" s="384" t="s">
        <v>1282</v>
      </c>
      <c r="D2993" s="384" t="s">
        <v>527</v>
      </c>
      <c r="E2993" s="384" t="s">
        <v>590</v>
      </c>
      <c r="F2993" s="384" t="s">
        <v>712</v>
      </c>
      <c r="G2993" s="263">
        <v>243</v>
      </c>
      <c r="H2993" s="263">
        <v>272.315</v>
      </c>
      <c r="I2993" s="263">
        <v>8752</v>
      </c>
    </row>
    <row r="2994" spans="1:9">
      <c r="A2994" s="382" t="s">
        <v>1281</v>
      </c>
      <c r="B2994" s="383">
        <v>2011</v>
      </c>
      <c r="C2994" s="384" t="s">
        <v>1282</v>
      </c>
      <c r="D2994" s="384" t="s">
        <v>527</v>
      </c>
      <c r="E2994" s="384" t="s">
        <v>590</v>
      </c>
      <c r="F2994" s="384" t="s">
        <v>712</v>
      </c>
      <c r="G2994" s="263">
        <v>678</v>
      </c>
      <c r="H2994" s="263">
        <v>666.3</v>
      </c>
      <c r="I2994" s="263">
        <v>9095</v>
      </c>
    </row>
    <row r="2995" spans="1:9">
      <c r="A2995" s="382" t="s">
        <v>1281</v>
      </c>
      <c r="B2995" s="383">
        <v>2012</v>
      </c>
      <c r="C2995" s="384" t="s">
        <v>1282</v>
      </c>
      <c r="D2995" s="384" t="s">
        <v>527</v>
      </c>
      <c r="E2995" s="384" t="s">
        <v>590</v>
      </c>
      <c r="F2995" s="384" t="s">
        <v>712</v>
      </c>
      <c r="G2995" s="263">
        <v>-2075</v>
      </c>
      <c r="H2995" s="263">
        <v>273.85000000000002</v>
      </c>
      <c r="I2995" s="263">
        <v>8654</v>
      </c>
    </row>
    <row r="2996" spans="1:9">
      <c r="A2996" s="382" t="s">
        <v>1281</v>
      </c>
      <c r="B2996" s="383">
        <v>2013</v>
      </c>
      <c r="C2996" s="384" t="s">
        <v>1282</v>
      </c>
      <c r="D2996" s="384" t="s">
        <v>527</v>
      </c>
      <c r="E2996" s="384" t="s">
        <v>590</v>
      </c>
      <c r="F2996" s="384" t="s">
        <v>712</v>
      </c>
      <c r="G2996" s="263">
        <v>506</v>
      </c>
      <c r="H2996" s="263">
        <v>367.94979999999998</v>
      </c>
      <c r="I2996" s="263">
        <v>8891</v>
      </c>
    </row>
    <row r="2997" spans="1:9">
      <c r="A2997" s="382" t="s">
        <v>1281</v>
      </c>
      <c r="B2997" s="383">
        <v>2014</v>
      </c>
      <c r="C2997" s="384" t="s">
        <v>1282</v>
      </c>
      <c r="D2997" s="384" t="s">
        <v>527</v>
      </c>
      <c r="E2997" s="384" t="s">
        <v>590</v>
      </c>
      <c r="F2997" s="384" t="s">
        <v>712</v>
      </c>
      <c r="G2997" s="263">
        <v>237</v>
      </c>
      <c r="H2997" s="263">
        <v>470</v>
      </c>
      <c r="I2997" s="263">
        <v>8486</v>
      </c>
    </row>
    <row r="2998" spans="1:9">
      <c r="A2998" s="382" t="s">
        <v>1281</v>
      </c>
      <c r="B2998" s="383">
        <v>2015</v>
      </c>
      <c r="C2998" s="384" t="s">
        <v>1282</v>
      </c>
      <c r="D2998" s="384" t="s">
        <v>527</v>
      </c>
      <c r="E2998" s="384" t="s">
        <v>590</v>
      </c>
      <c r="F2998" s="384" t="s">
        <v>712</v>
      </c>
      <c r="G2998" s="263">
        <v>-149</v>
      </c>
      <c r="H2998" s="263">
        <v>374.8263</v>
      </c>
      <c r="I2998" s="263">
        <v>8524</v>
      </c>
    </row>
    <row r="2999" spans="1:9">
      <c r="A2999" s="382" t="s">
        <v>1281</v>
      </c>
      <c r="B2999" s="383">
        <v>2016</v>
      </c>
      <c r="C2999" s="384" t="s">
        <v>1282</v>
      </c>
      <c r="D2999" s="384" t="s">
        <v>527</v>
      </c>
      <c r="E2999" s="384" t="s">
        <v>590</v>
      </c>
      <c r="F2999" s="384" t="s">
        <v>712</v>
      </c>
      <c r="G2999" s="263">
        <v>177</v>
      </c>
      <c r="H2999" s="263">
        <v>251.24029999999999</v>
      </c>
      <c r="I2999" s="263">
        <v>8292</v>
      </c>
    </row>
    <row r="3000" spans="1:9">
      <c r="A3000" s="382" t="s">
        <v>1281</v>
      </c>
      <c r="B3000" s="383">
        <v>2017</v>
      </c>
      <c r="C3000" s="384" t="s">
        <v>1282</v>
      </c>
      <c r="D3000" s="384" t="s">
        <v>527</v>
      </c>
      <c r="E3000" s="384" t="s">
        <v>590</v>
      </c>
      <c r="F3000" s="384" t="s">
        <v>712</v>
      </c>
      <c r="G3000" s="263">
        <v>-740</v>
      </c>
      <c r="H3000" s="263">
        <v>8.3023000000000007</v>
      </c>
      <c r="I3000" s="263">
        <v>8139</v>
      </c>
    </row>
    <row r="3001" spans="1:9">
      <c r="A3001" s="382" t="s">
        <v>1281</v>
      </c>
      <c r="B3001" s="383">
        <v>2018</v>
      </c>
      <c r="C3001" s="384" t="s">
        <v>1282</v>
      </c>
      <c r="D3001" s="384" t="s">
        <v>527</v>
      </c>
      <c r="E3001" s="384" t="s">
        <v>590</v>
      </c>
      <c r="F3001" s="384" t="s">
        <v>712</v>
      </c>
      <c r="G3001" s="263">
        <v>-1516</v>
      </c>
      <c r="H3001" s="263">
        <v>-869.72270000000003</v>
      </c>
      <c r="I3001" s="263">
        <v>9024</v>
      </c>
    </row>
    <row r="3002" spans="1:9">
      <c r="A3002" s="382" t="s">
        <v>1281</v>
      </c>
      <c r="B3002" s="383">
        <v>2019</v>
      </c>
      <c r="C3002" s="384" t="s">
        <v>1282</v>
      </c>
      <c r="D3002" s="384" t="s">
        <v>527</v>
      </c>
      <c r="E3002" s="384" t="s">
        <v>590</v>
      </c>
      <c r="F3002" s="384" t="s">
        <v>712</v>
      </c>
      <c r="G3002" s="263">
        <v>155</v>
      </c>
      <c r="H3002" s="263">
        <v>135.59</v>
      </c>
      <c r="I3002" s="263">
        <v>10074</v>
      </c>
    </row>
    <row r="3003" spans="1:9">
      <c r="A3003" s="382" t="s">
        <v>1283</v>
      </c>
      <c r="B3003" s="383">
        <v>2009</v>
      </c>
      <c r="C3003" s="384" t="s">
        <v>1284</v>
      </c>
      <c r="D3003" s="384" t="s">
        <v>545</v>
      </c>
      <c r="E3003" s="384" t="s">
        <v>788</v>
      </c>
      <c r="F3003" s="384" t="s">
        <v>712</v>
      </c>
      <c r="G3003" s="263">
        <v>305.45100000000002</v>
      </c>
      <c r="H3003" s="263">
        <v>285.5625</v>
      </c>
      <c r="I3003" s="263">
        <v>10805.753000000001</v>
      </c>
    </row>
    <row r="3004" spans="1:9">
      <c r="A3004" s="382" t="s">
        <v>1283</v>
      </c>
      <c r="B3004" s="383">
        <v>2010</v>
      </c>
      <c r="C3004" s="384" t="s">
        <v>1284</v>
      </c>
      <c r="D3004" s="384" t="s">
        <v>545</v>
      </c>
      <c r="E3004" s="384" t="s">
        <v>788</v>
      </c>
      <c r="F3004" s="384" t="s">
        <v>712</v>
      </c>
      <c r="G3004" s="263">
        <v>334.63200000000001</v>
      </c>
      <c r="H3004" s="263">
        <v>314.04329999999999</v>
      </c>
      <c r="I3004" s="263">
        <v>12678.790999999999</v>
      </c>
    </row>
    <row r="3005" spans="1:9">
      <c r="A3005" s="382" t="s">
        <v>1283</v>
      </c>
      <c r="B3005" s="383">
        <v>2011</v>
      </c>
      <c r="C3005" s="384" t="s">
        <v>1284</v>
      </c>
      <c r="D3005" s="384" t="s">
        <v>545</v>
      </c>
      <c r="E3005" s="384" t="s">
        <v>788</v>
      </c>
      <c r="F3005" s="384" t="s">
        <v>712</v>
      </c>
      <c r="G3005" s="263">
        <v>360.59399999999999</v>
      </c>
      <c r="H3005" s="263">
        <v>347.30689999999998</v>
      </c>
      <c r="I3005" s="263">
        <v>14805.794</v>
      </c>
    </row>
    <row r="3006" spans="1:9">
      <c r="A3006" s="382" t="s">
        <v>1283</v>
      </c>
      <c r="B3006" s="383">
        <v>2012</v>
      </c>
      <c r="C3006" s="384" t="s">
        <v>1284</v>
      </c>
      <c r="D3006" s="384" t="s">
        <v>545</v>
      </c>
      <c r="E3006" s="384" t="s">
        <v>788</v>
      </c>
      <c r="F3006" s="384" t="s">
        <v>712</v>
      </c>
      <c r="G3006" s="263">
        <v>360.61900000000003</v>
      </c>
      <c r="H3006" s="263">
        <v>285.0188</v>
      </c>
      <c r="I3006" s="263">
        <v>10184.120999999999</v>
      </c>
    </row>
    <row r="3007" spans="1:9">
      <c r="A3007" s="382" t="s">
        <v>1283</v>
      </c>
      <c r="B3007" s="383">
        <v>2013</v>
      </c>
      <c r="C3007" s="384" t="s">
        <v>1284</v>
      </c>
      <c r="D3007" s="384" t="s">
        <v>545</v>
      </c>
      <c r="E3007" s="384" t="s">
        <v>788</v>
      </c>
      <c r="F3007" s="384" t="s">
        <v>712</v>
      </c>
      <c r="G3007" s="263">
        <v>266.53300000000002</v>
      </c>
      <c r="H3007" s="263">
        <v>270.9393</v>
      </c>
      <c r="I3007" s="263">
        <v>11871.879000000001</v>
      </c>
    </row>
    <row r="3008" spans="1:9">
      <c r="A3008" s="382" t="s">
        <v>1283</v>
      </c>
      <c r="B3008" s="383">
        <v>2014</v>
      </c>
      <c r="C3008" s="384" t="s">
        <v>1284</v>
      </c>
      <c r="D3008" s="384" t="s">
        <v>545</v>
      </c>
      <c r="E3008" s="384" t="s">
        <v>788</v>
      </c>
      <c r="F3008" s="384" t="s">
        <v>712</v>
      </c>
      <c r="G3008" s="263">
        <v>314.10700000000003</v>
      </c>
      <c r="H3008" s="263">
        <v>389.40469999999999</v>
      </c>
      <c r="I3008" s="263">
        <v>12195.091</v>
      </c>
    </row>
    <row r="3009" spans="1:9">
      <c r="A3009" s="382" t="s">
        <v>1283</v>
      </c>
      <c r="B3009" s="383">
        <v>2015</v>
      </c>
      <c r="C3009" s="384" t="s">
        <v>1284</v>
      </c>
      <c r="D3009" s="384" t="s">
        <v>545</v>
      </c>
      <c r="E3009" s="384" t="s">
        <v>788</v>
      </c>
      <c r="F3009" s="384" t="s">
        <v>712</v>
      </c>
      <c r="G3009" s="263">
        <v>244.977</v>
      </c>
      <c r="H3009" s="263">
        <v>419.16559999999998</v>
      </c>
      <c r="I3009" s="263">
        <v>7763.2060000000001</v>
      </c>
    </row>
    <row r="3010" spans="1:9">
      <c r="A3010" s="382" t="s">
        <v>1283</v>
      </c>
      <c r="B3010" s="383">
        <v>2016</v>
      </c>
      <c r="C3010" s="384" t="s">
        <v>1284</v>
      </c>
      <c r="D3010" s="384" t="s">
        <v>545</v>
      </c>
      <c r="E3010" s="384" t="s">
        <v>788</v>
      </c>
      <c r="F3010" s="384" t="s">
        <v>712</v>
      </c>
      <c r="G3010" s="263">
        <v>352.03899999999999</v>
      </c>
      <c r="H3010" s="263">
        <v>347.8272</v>
      </c>
      <c r="I3010" s="263">
        <v>8920.9339999999993</v>
      </c>
    </row>
    <row r="3011" spans="1:9">
      <c r="A3011" s="382" t="s">
        <v>1283</v>
      </c>
      <c r="B3011" s="383">
        <v>2017</v>
      </c>
      <c r="C3011" s="384" t="s">
        <v>1284</v>
      </c>
      <c r="D3011" s="384" t="s">
        <v>545</v>
      </c>
      <c r="E3011" s="384" t="s">
        <v>788</v>
      </c>
      <c r="F3011" s="384" t="s">
        <v>712</v>
      </c>
      <c r="G3011" s="263">
        <v>387.07400000000001</v>
      </c>
      <c r="H3011" s="263">
        <v>540.92939999999999</v>
      </c>
      <c r="I3011" s="263">
        <v>12173.906999999999</v>
      </c>
    </row>
    <row r="3012" spans="1:9">
      <c r="A3012" s="382" t="s">
        <v>1283</v>
      </c>
      <c r="B3012" s="383">
        <v>2018</v>
      </c>
      <c r="C3012" s="384" t="s">
        <v>1284</v>
      </c>
      <c r="D3012" s="384" t="s">
        <v>545</v>
      </c>
      <c r="E3012" s="384" t="s">
        <v>788</v>
      </c>
      <c r="F3012" s="384" t="s">
        <v>712</v>
      </c>
      <c r="G3012" s="263">
        <v>1150.6030000000001</v>
      </c>
      <c r="H3012" s="263">
        <v>1150.1282000000001</v>
      </c>
      <c r="I3012" s="263">
        <v>12593.196</v>
      </c>
    </row>
    <row r="3013" spans="1:9">
      <c r="A3013" s="382" t="s">
        <v>1285</v>
      </c>
      <c r="B3013" s="383">
        <v>2009</v>
      </c>
      <c r="C3013" s="384" t="s">
        <v>1286</v>
      </c>
      <c r="D3013" s="384" t="s">
        <v>527</v>
      </c>
      <c r="E3013" s="384" t="s">
        <v>590</v>
      </c>
      <c r="F3013" s="384" t="s">
        <v>712</v>
      </c>
      <c r="G3013" s="263">
        <v>783.9</v>
      </c>
      <c r="H3013" s="263">
        <v>887.64</v>
      </c>
      <c r="I3013" s="263">
        <v>11720.7</v>
      </c>
    </row>
    <row r="3014" spans="1:9">
      <c r="A3014" s="382" t="s">
        <v>1285</v>
      </c>
      <c r="B3014" s="383">
        <v>2010</v>
      </c>
      <c r="C3014" s="384" t="s">
        <v>1286</v>
      </c>
      <c r="D3014" s="384" t="s">
        <v>527</v>
      </c>
      <c r="E3014" s="384" t="s">
        <v>590</v>
      </c>
      <c r="F3014" s="384" t="s">
        <v>712</v>
      </c>
      <c r="G3014" s="263">
        <v>819.7</v>
      </c>
      <c r="H3014" s="263">
        <v>811.25</v>
      </c>
      <c r="I3014" s="263">
        <v>12542.5</v>
      </c>
    </row>
    <row r="3015" spans="1:9">
      <c r="A3015" s="382" t="s">
        <v>1285</v>
      </c>
      <c r="B3015" s="383">
        <v>2011</v>
      </c>
      <c r="C3015" s="384" t="s">
        <v>1286</v>
      </c>
      <c r="D3015" s="384" t="s">
        <v>527</v>
      </c>
      <c r="E3015" s="384" t="s">
        <v>590</v>
      </c>
      <c r="F3015" s="384" t="s">
        <v>712</v>
      </c>
      <c r="G3015" s="263">
        <v>941.9</v>
      </c>
      <c r="H3015" s="263">
        <v>1017.365</v>
      </c>
      <c r="I3015" s="263">
        <v>13872.5</v>
      </c>
    </row>
    <row r="3016" spans="1:9">
      <c r="A3016" s="382" t="s">
        <v>1285</v>
      </c>
      <c r="B3016" s="383">
        <v>2012</v>
      </c>
      <c r="C3016" s="384" t="s">
        <v>1286</v>
      </c>
      <c r="D3016" s="384" t="s">
        <v>527</v>
      </c>
      <c r="E3016" s="384" t="s">
        <v>590</v>
      </c>
      <c r="F3016" s="384" t="s">
        <v>712</v>
      </c>
      <c r="G3016" s="263">
        <v>975.8</v>
      </c>
      <c r="H3016" s="263">
        <v>994.78</v>
      </c>
      <c r="I3016" s="263">
        <v>14219.4</v>
      </c>
    </row>
    <row r="3017" spans="1:9">
      <c r="A3017" s="382" t="s">
        <v>1285</v>
      </c>
      <c r="B3017" s="383">
        <v>2013</v>
      </c>
      <c r="C3017" s="384" t="s">
        <v>1286</v>
      </c>
      <c r="D3017" s="384" t="s">
        <v>527</v>
      </c>
      <c r="E3017" s="384" t="s">
        <v>590</v>
      </c>
      <c r="F3017" s="384" t="s">
        <v>712</v>
      </c>
      <c r="G3017" s="263">
        <v>966</v>
      </c>
      <c r="H3017" s="263">
        <v>1000.9</v>
      </c>
      <c r="I3017" s="263">
        <v>14584.5</v>
      </c>
    </row>
    <row r="3018" spans="1:9">
      <c r="A3018" s="382" t="s">
        <v>1285</v>
      </c>
      <c r="B3018" s="383">
        <v>2014</v>
      </c>
      <c r="C3018" s="384" t="s">
        <v>1286</v>
      </c>
      <c r="D3018" s="384" t="s">
        <v>527</v>
      </c>
      <c r="E3018" s="384" t="s">
        <v>590</v>
      </c>
      <c r="F3018" s="384" t="s">
        <v>712</v>
      </c>
      <c r="G3018" s="263">
        <v>1083.5999999999999</v>
      </c>
      <c r="H3018" s="263">
        <v>1087.9549999999999</v>
      </c>
      <c r="I3018" s="263">
        <v>15317.8</v>
      </c>
    </row>
    <row r="3019" spans="1:9">
      <c r="A3019" s="382" t="s">
        <v>1285</v>
      </c>
      <c r="B3019" s="383">
        <v>2015</v>
      </c>
      <c r="C3019" s="384" t="s">
        <v>1286</v>
      </c>
      <c r="D3019" s="384" t="s">
        <v>527</v>
      </c>
      <c r="E3019" s="384" t="s">
        <v>590</v>
      </c>
      <c r="F3019" s="384" t="s">
        <v>712</v>
      </c>
      <c r="G3019" s="263">
        <v>1081.5</v>
      </c>
      <c r="H3019" s="263">
        <v>1081.5</v>
      </c>
      <c r="I3019" s="263">
        <v>15134.4</v>
      </c>
    </row>
    <row r="3020" spans="1:9">
      <c r="A3020" s="382" t="s">
        <v>1285</v>
      </c>
      <c r="B3020" s="383">
        <v>2016</v>
      </c>
      <c r="C3020" s="384" t="s">
        <v>1286</v>
      </c>
      <c r="D3020" s="384" t="s">
        <v>527</v>
      </c>
      <c r="E3020" s="384" t="s">
        <v>590</v>
      </c>
      <c r="F3020" s="384" t="s">
        <v>712</v>
      </c>
      <c r="G3020" s="263">
        <v>1147.3</v>
      </c>
      <c r="H3020" s="263">
        <v>1147.3</v>
      </c>
      <c r="I3020" s="263">
        <v>15416.9</v>
      </c>
    </row>
    <row r="3021" spans="1:9">
      <c r="A3021" s="382" t="s">
        <v>1285</v>
      </c>
      <c r="B3021" s="383">
        <v>2017</v>
      </c>
      <c r="C3021" s="384" t="s">
        <v>1286</v>
      </c>
      <c r="D3021" s="384" t="s">
        <v>527</v>
      </c>
      <c r="E3021" s="384" t="s">
        <v>590</v>
      </c>
      <c r="F3021" s="384" t="s">
        <v>712</v>
      </c>
      <c r="G3021" s="263">
        <v>1086.8</v>
      </c>
      <c r="H3021" s="263">
        <v>1193.0999999999999</v>
      </c>
      <c r="I3021" s="263">
        <v>15273.6</v>
      </c>
    </row>
    <row r="3022" spans="1:9">
      <c r="A3022" s="382" t="s">
        <v>1285</v>
      </c>
      <c r="B3022" s="383">
        <v>2018</v>
      </c>
      <c r="C3022" s="384" t="s">
        <v>1286</v>
      </c>
      <c r="D3022" s="384" t="s">
        <v>527</v>
      </c>
      <c r="E3022" s="384" t="s">
        <v>590</v>
      </c>
      <c r="F3022" s="384" t="s">
        <v>712</v>
      </c>
      <c r="G3022" s="263">
        <v>1326.3</v>
      </c>
      <c r="H3022" s="263">
        <v>1301.2</v>
      </c>
      <c r="I3022" s="263">
        <v>15290.2</v>
      </c>
    </row>
    <row r="3023" spans="1:9">
      <c r="A3023" s="382" t="s">
        <v>1287</v>
      </c>
      <c r="B3023" s="383">
        <v>2009</v>
      </c>
      <c r="C3023" s="384" t="s">
        <v>1288</v>
      </c>
      <c r="D3023" s="384" t="s">
        <v>517</v>
      </c>
      <c r="E3023" s="384" t="s">
        <v>589</v>
      </c>
      <c r="F3023" s="384" t="s">
        <v>712</v>
      </c>
      <c r="G3023" s="263">
        <v>5593</v>
      </c>
      <c r="H3023" s="263">
        <v>5759.4822000000004</v>
      </c>
      <c r="I3023" s="263">
        <v>23252</v>
      </c>
    </row>
    <row r="3024" spans="1:9">
      <c r="A3024" s="382" t="s">
        <v>1287</v>
      </c>
      <c r="B3024" s="383">
        <v>2010</v>
      </c>
      <c r="C3024" s="384" t="s">
        <v>1288</v>
      </c>
      <c r="D3024" s="384" t="s">
        <v>517</v>
      </c>
      <c r="E3024" s="384" t="s">
        <v>589</v>
      </c>
      <c r="F3024" s="384" t="s">
        <v>712</v>
      </c>
      <c r="G3024" s="263">
        <v>6135</v>
      </c>
      <c r="H3024" s="263">
        <v>6671.3563000000004</v>
      </c>
      <c r="I3024" s="263">
        <v>26820</v>
      </c>
    </row>
    <row r="3025" spans="1:9">
      <c r="A3025" s="382" t="s">
        <v>1287</v>
      </c>
      <c r="B3025" s="383">
        <v>2011</v>
      </c>
      <c r="C3025" s="384" t="s">
        <v>1288</v>
      </c>
      <c r="D3025" s="384" t="s">
        <v>517</v>
      </c>
      <c r="E3025" s="384" t="s">
        <v>589</v>
      </c>
      <c r="F3025" s="384" t="s">
        <v>712</v>
      </c>
      <c r="G3025" s="263">
        <v>8547</v>
      </c>
      <c r="H3025" s="263">
        <v>8982.9860000000008</v>
      </c>
      <c r="I3025" s="263">
        <v>35622</v>
      </c>
    </row>
    <row r="3026" spans="1:9">
      <c r="A3026" s="382" t="s">
        <v>1287</v>
      </c>
      <c r="B3026" s="383">
        <v>2012</v>
      </c>
      <c r="C3026" s="384" t="s">
        <v>1288</v>
      </c>
      <c r="D3026" s="384" t="s">
        <v>517</v>
      </c>
      <c r="E3026" s="384" t="s">
        <v>589</v>
      </c>
      <c r="F3026" s="384" t="s">
        <v>712</v>
      </c>
      <c r="G3026" s="263">
        <v>9981</v>
      </c>
      <c r="H3026" s="263">
        <v>10235.2173</v>
      </c>
      <c r="I3026" s="263">
        <v>37121</v>
      </c>
    </row>
    <row r="3027" spans="1:9">
      <c r="A3027" s="382" t="s">
        <v>1287</v>
      </c>
      <c r="B3027" s="383">
        <v>2013</v>
      </c>
      <c r="C3027" s="384" t="s">
        <v>1288</v>
      </c>
      <c r="D3027" s="384" t="s">
        <v>517</v>
      </c>
      <c r="E3027" s="384" t="s">
        <v>589</v>
      </c>
      <c r="F3027" s="384" t="s">
        <v>712</v>
      </c>
      <c r="G3027" s="263">
        <v>10925</v>
      </c>
      <c r="H3027" s="263">
        <v>10551.2148</v>
      </c>
      <c r="I3027" s="263">
        <v>37180</v>
      </c>
    </row>
    <row r="3028" spans="1:9">
      <c r="A3028" s="382" t="s">
        <v>1287</v>
      </c>
      <c r="B3028" s="383">
        <v>2014</v>
      </c>
      <c r="C3028" s="384" t="s">
        <v>1288</v>
      </c>
      <c r="D3028" s="384" t="s">
        <v>517</v>
      </c>
      <c r="E3028" s="384" t="s">
        <v>589</v>
      </c>
      <c r="F3028" s="384" t="s">
        <v>712</v>
      </c>
      <c r="G3028" s="263">
        <v>10955</v>
      </c>
      <c r="H3028" s="263">
        <v>11106.0496</v>
      </c>
      <c r="I3028" s="263">
        <v>38275</v>
      </c>
    </row>
    <row r="3029" spans="1:9">
      <c r="A3029" s="382" t="s">
        <v>1287</v>
      </c>
      <c r="B3029" s="383">
        <v>2015</v>
      </c>
      <c r="C3029" s="384" t="s">
        <v>1288</v>
      </c>
      <c r="D3029" s="384" t="s">
        <v>517</v>
      </c>
      <c r="E3029" s="384" t="s">
        <v>589</v>
      </c>
      <c r="F3029" s="384" t="s">
        <v>712</v>
      </c>
      <c r="G3029" s="263">
        <v>9938</v>
      </c>
      <c r="H3029" s="263">
        <v>10240.759099999999</v>
      </c>
      <c r="I3029" s="263">
        <v>38226</v>
      </c>
    </row>
    <row r="3030" spans="1:9">
      <c r="A3030" s="382" t="s">
        <v>1287</v>
      </c>
      <c r="B3030" s="383">
        <v>2016</v>
      </c>
      <c r="C3030" s="384" t="s">
        <v>1288</v>
      </c>
      <c r="D3030" s="384" t="s">
        <v>517</v>
      </c>
      <c r="E3030" s="384" t="s">
        <v>589</v>
      </c>
      <c r="F3030" s="384" t="s">
        <v>712</v>
      </c>
      <c r="G3030" s="263">
        <v>8901</v>
      </c>
      <c r="H3030" s="263">
        <v>9267.7715000000007</v>
      </c>
      <c r="I3030" s="263">
        <v>37047</v>
      </c>
    </row>
    <row r="3031" spans="1:9">
      <c r="A3031" s="382" t="s">
        <v>1287</v>
      </c>
      <c r="B3031" s="383">
        <v>2017</v>
      </c>
      <c r="C3031" s="384" t="s">
        <v>1288</v>
      </c>
      <c r="D3031" s="384" t="s">
        <v>517</v>
      </c>
      <c r="E3031" s="384" t="s">
        <v>589</v>
      </c>
      <c r="F3031" s="384" t="s">
        <v>712</v>
      </c>
      <c r="G3031" s="263">
        <v>9335</v>
      </c>
      <c r="H3031" s="263">
        <v>9676.9619000000002</v>
      </c>
      <c r="I3031" s="263">
        <v>37728</v>
      </c>
    </row>
    <row r="3032" spans="1:9">
      <c r="A3032" s="382" t="s">
        <v>1287</v>
      </c>
      <c r="B3032" s="383">
        <v>2018</v>
      </c>
      <c r="C3032" s="384" t="s">
        <v>1288</v>
      </c>
      <c r="D3032" s="384" t="s">
        <v>517</v>
      </c>
      <c r="E3032" s="384" t="s">
        <v>589</v>
      </c>
      <c r="F3032" s="384" t="s">
        <v>712</v>
      </c>
      <c r="G3032" s="263">
        <v>3587</v>
      </c>
      <c r="H3032" s="263">
        <v>10963.887000000001</v>
      </c>
      <c r="I3032" s="263">
        <v>39383</v>
      </c>
    </row>
    <row r="3033" spans="1:9">
      <c r="A3033" s="382" t="s">
        <v>1287</v>
      </c>
      <c r="B3033" s="383">
        <v>2019</v>
      </c>
      <c r="C3033" s="384" t="s">
        <v>1288</v>
      </c>
      <c r="D3033" s="384" t="s">
        <v>517</v>
      </c>
      <c r="E3033" s="384" t="s">
        <v>589</v>
      </c>
      <c r="F3033" s="384" t="s">
        <v>712</v>
      </c>
      <c r="G3033" s="263">
        <v>11083</v>
      </c>
      <c r="H3033" s="263">
        <v>11340.5003</v>
      </c>
      <c r="I3033" s="263">
        <v>39506</v>
      </c>
    </row>
    <row r="3034" spans="1:9">
      <c r="A3034" s="382" t="s">
        <v>1289</v>
      </c>
      <c r="B3034" s="383">
        <v>2009</v>
      </c>
      <c r="C3034" s="384" t="s">
        <v>1290</v>
      </c>
      <c r="D3034" s="384" t="s">
        <v>524</v>
      </c>
      <c r="E3034" s="384" t="s">
        <v>717</v>
      </c>
      <c r="F3034" s="384" t="s">
        <v>712</v>
      </c>
      <c r="G3034" s="263">
        <v>307.49799999999999</v>
      </c>
      <c r="H3034" s="263">
        <v>307.49799999999999</v>
      </c>
      <c r="I3034" s="263">
        <v>4847.0619999999999</v>
      </c>
    </row>
    <row r="3035" spans="1:9">
      <c r="A3035" s="382" t="s">
        <v>1289</v>
      </c>
      <c r="B3035" s="383">
        <v>2010</v>
      </c>
      <c r="C3035" s="384" t="s">
        <v>1290</v>
      </c>
      <c r="D3035" s="384" t="s">
        <v>524</v>
      </c>
      <c r="E3035" s="384" t="s">
        <v>717</v>
      </c>
      <c r="F3035" s="384" t="s">
        <v>712</v>
      </c>
      <c r="G3035" s="263">
        <v>419.37299999999999</v>
      </c>
      <c r="H3035" s="263">
        <v>425.74299999999999</v>
      </c>
      <c r="I3035" s="263">
        <v>5397.5249999999996</v>
      </c>
    </row>
    <row r="3036" spans="1:9">
      <c r="A3036" s="382" t="s">
        <v>1289</v>
      </c>
      <c r="B3036" s="383">
        <v>2011</v>
      </c>
      <c r="C3036" s="384" t="s">
        <v>1290</v>
      </c>
      <c r="D3036" s="384" t="s">
        <v>524</v>
      </c>
      <c r="E3036" s="384" t="s">
        <v>717</v>
      </c>
      <c r="F3036" s="384" t="s">
        <v>712</v>
      </c>
      <c r="G3036" s="263">
        <v>507.673</v>
      </c>
      <c r="H3036" s="263">
        <v>524.70339999999999</v>
      </c>
      <c r="I3036" s="263">
        <v>5788.8159999999998</v>
      </c>
    </row>
    <row r="3037" spans="1:9">
      <c r="A3037" s="382" t="s">
        <v>1289</v>
      </c>
      <c r="B3037" s="383">
        <v>2012</v>
      </c>
      <c r="C3037" s="384" t="s">
        <v>1290</v>
      </c>
      <c r="D3037" s="384" t="s">
        <v>524</v>
      </c>
      <c r="E3037" s="384" t="s">
        <v>717</v>
      </c>
      <c r="F3037" s="384" t="s">
        <v>712</v>
      </c>
      <c r="G3037" s="263">
        <v>585.74599999999998</v>
      </c>
      <c r="H3037" s="263">
        <v>585.74599999999998</v>
      </c>
      <c r="I3037" s="263">
        <v>6182.1840000000002</v>
      </c>
    </row>
    <row r="3038" spans="1:9">
      <c r="A3038" s="382" t="s">
        <v>1289</v>
      </c>
      <c r="B3038" s="383">
        <v>2013</v>
      </c>
      <c r="C3038" s="384" t="s">
        <v>1290</v>
      </c>
      <c r="D3038" s="384" t="s">
        <v>524</v>
      </c>
      <c r="E3038" s="384" t="s">
        <v>717</v>
      </c>
      <c r="F3038" s="384" t="s">
        <v>712</v>
      </c>
      <c r="G3038" s="263">
        <v>670.29200000000003</v>
      </c>
      <c r="H3038" s="263">
        <v>670.29200000000003</v>
      </c>
      <c r="I3038" s="263">
        <v>6649.2370000000001</v>
      </c>
    </row>
    <row r="3039" spans="1:9">
      <c r="A3039" s="382" t="s">
        <v>1289</v>
      </c>
      <c r="B3039" s="383">
        <v>2014</v>
      </c>
      <c r="C3039" s="384" t="s">
        <v>1290</v>
      </c>
      <c r="D3039" s="384" t="s">
        <v>524</v>
      </c>
      <c r="E3039" s="384" t="s">
        <v>717</v>
      </c>
      <c r="F3039" s="384" t="s">
        <v>712</v>
      </c>
      <c r="G3039" s="263">
        <v>778.18200000000002</v>
      </c>
      <c r="H3039" s="263">
        <v>778.18200000000002</v>
      </c>
      <c r="I3039" s="263">
        <v>7216.0810000000001</v>
      </c>
    </row>
    <row r="3040" spans="1:9">
      <c r="A3040" s="382" t="s">
        <v>1289</v>
      </c>
      <c r="B3040" s="383">
        <v>2015</v>
      </c>
      <c r="C3040" s="384" t="s">
        <v>1290</v>
      </c>
      <c r="D3040" s="384" t="s">
        <v>524</v>
      </c>
      <c r="E3040" s="384" t="s">
        <v>717</v>
      </c>
      <c r="F3040" s="384" t="s">
        <v>712</v>
      </c>
      <c r="G3040" s="263">
        <v>931.21600000000001</v>
      </c>
      <c r="H3040" s="263">
        <v>943.56600000000003</v>
      </c>
      <c r="I3040" s="263">
        <v>7966.674</v>
      </c>
    </row>
    <row r="3041" spans="1:9">
      <c r="A3041" s="382" t="s">
        <v>1289</v>
      </c>
      <c r="B3041" s="383">
        <v>2016</v>
      </c>
      <c r="C3041" s="384" t="s">
        <v>1290</v>
      </c>
      <c r="D3041" s="384" t="s">
        <v>524</v>
      </c>
      <c r="E3041" s="384" t="s">
        <v>717</v>
      </c>
      <c r="F3041" s="384" t="s">
        <v>712</v>
      </c>
      <c r="G3041" s="263">
        <v>1037.691</v>
      </c>
      <c r="H3041" s="263">
        <v>1037.691</v>
      </c>
      <c r="I3041" s="263">
        <v>8593.0959999999995</v>
      </c>
    </row>
    <row r="3042" spans="1:9">
      <c r="A3042" s="382" t="s">
        <v>1289</v>
      </c>
      <c r="B3042" s="383">
        <v>2017</v>
      </c>
      <c r="C3042" s="384" t="s">
        <v>1290</v>
      </c>
      <c r="D3042" s="384" t="s">
        <v>524</v>
      </c>
      <c r="E3042" s="384" t="s">
        <v>717</v>
      </c>
      <c r="F3042" s="384" t="s">
        <v>712</v>
      </c>
      <c r="G3042" s="263">
        <v>1133.8040000000001</v>
      </c>
      <c r="H3042" s="263">
        <v>1080.8040000000001</v>
      </c>
      <c r="I3042" s="263">
        <v>8977.7260000000006</v>
      </c>
    </row>
    <row r="3043" spans="1:9">
      <c r="A3043" s="382" t="s">
        <v>1289</v>
      </c>
      <c r="B3043" s="383">
        <v>2018</v>
      </c>
      <c r="C3043" s="384" t="s">
        <v>1290</v>
      </c>
      <c r="D3043" s="384" t="s">
        <v>524</v>
      </c>
      <c r="E3043" s="384" t="s">
        <v>717</v>
      </c>
      <c r="F3043" s="384" t="s">
        <v>712</v>
      </c>
      <c r="G3043" s="263">
        <v>1324.4870000000001</v>
      </c>
      <c r="H3043" s="263">
        <v>1323.1869999999999</v>
      </c>
      <c r="I3043" s="263">
        <v>9536.4279999999999</v>
      </c>
    </row>
    <row r="3044" spans="1:9">
      <c r="A3044" s="382" t="s">
        <v>1291</v>
      </c>
      <c r="B3044" s="383">
        <v>2009</v>
      </c>
      <c r="C3044" s="384" t="s">
        <v>1292</v>
      </c>
      <c r="D3044" s="384" t="s">
        <v>545</v>
      </c>
      <c r="E3044" s="384" t="s">
        <v>788</v>
      </c>
      <c r="F3044" s="384" t="s">
        <v>712</v>
      </c>
      <c r="G3044" s="263">
        <v>2911</v>
      </c>
      <c r="H3044" s="263">
        <v>3291.5</v>
      </c>
      <c r="I3044" s="263">
        <v>14814</v>
      </c>
    </row>
    <row r="3045" spans="1:9">
      <c r="A3045" s="382" t="s">
        <v>1291</v>
      </c>
      <c r="B3045" s="383">
        <v>2010</v>
      </c>
      <c r="C3045" s="384" t="s">
        <v>1292</v>
      </c>
      <c r="D3045" s="384" t="s">
        <v>545</v>
      </c>
      <c r="E3045" s="384" t="s">
        <v>788</v>
      </c>
      <c r="F3045" s="384" t="s">
        <v>712</v>
      </c>
      <c r="G3045" s="263">
        <v>4524</v>
      </c>
      <c r="H3045" s="263">
        <v>4737.3500000000004</v>
      </c>
      <c r="I3045" s="263">
        <v>19045</v>
      </c>
    </row>
    <row r="3046" spans="1:9">
      <c r="A3046" s="382" t="s">
        <v>1291</v>
      </c>
      <c r="B3046" s="383">
        <v>2011</v>
      </c>
      <c r="C3046" s="384" t="s">
        <v>1292</v>
      </c>
      <c r="D3046" s="384" t="s">
        <v>545</v>
      </c>
      <c r="E3046" s="384" t="s">
        <v>788</v>
      </c>
      <c r="F3046" s="384" t="s">
        <v>712</v>
      </c>
      <c r="G3046" s="263">
        <v>6760</v>
      </c>
      <c r="H3046" s="263">
        <v>6747.95</v>
      </c>
      <c r="I3046" s="263">
        <v>23939</v>
      </c>
    </row>
    <row r="3047" spans="1:9">
      <c r="A3047" s="382" t="s">
        <v>1291</v>
      </c>
      <c r="B3047" s="383">
        <v>2012</v>
      </c>
      <c r="C3047" s="384" t="s">
        <v>1292</v>
      </c>
      <c r="D3047" s="384" t="s">
        <v>545</v>
      </c>
      <c r="E3047" s="384" t="s">
        <v>788</v>
      </c>
      <c r="F3047" s="384" t="s">
        <v>712</v>
      </c>
      <c r="G3047" s="263">
        <v>4590</v>
      </c>
      <c r="H3047" s="263">
        <v>5739.35</v>
      </c>
      <c r="I3047" s="263">
        <v>24172</v>
      </c>
    </row>
    <row r="3048" spans="1:9">
      <c r="A3048" s="382" t="s">
        <v>1291</v>
      </c>
      <c r="B3048" s="383">
        <v>2013</v>
      </c>
      <c r="C3048" s="384" t="s">
        <v>1292</v>
      </c>
      <c r="D3048" s="384" t="s">
        <v>545</v>
      </c>
      <c r="E3048" s="384" t="s">
        <v>788</v>
      </c>
      <c r="F3048" s="384" t="s">
        <v>712</v>
      </c>
      <c r="G3048" s="263">
        <v>5890</v>
      </c>
      <c r="H3048" s="263">
        <v>4623.25</v>
      </c>
      <c r="I3048" s="263">
        <v>20170</v>
      </c>
    </row>
    <row r="3049" spans="1:9">
      <c r="A3049" s="382" t="s">
        <v>1291</v>
      </c>
      <c r="B3049" s="383">
        <v>2014</v>
      </c>
      <c r="C3049" s="384" t="s">
        <v>1292</v>
      </c>
      <c r="D3049" s="384" t="s">
        <v>545</v>
      </c>
      <c r="E3049" s="384" t="s">
        <v>788</v>
      </c>
      <c r="F3049" s="384" t="s">
        <v>712</v>
      </c>
      <c r="G3049" s="263">
        <v>616</v>
      </c>
      <c r="H3049" s="263">
        <v>2894.1</v>
      </c>
      <c r="I3049" s="263">
        <v>19312</v>
      </c>
    </row>
    <row r="3050" spans="1:9">
      <c r="A3050" s="382" t="s">
        <v>1291</v>
      </c>
      <c r="B3050" s="383">
        <v>2015</v>
      </c>
      <c r="C3050" s="384" t="s">
        <v>1292</v>
      </c>
      <c r="D3050" s="384" t="s">
        <v>545</v>
      </c>
      <c r="E3050" s="384" t="s">
        <v>788</v>
      </c>
      <c r="F3050" s="384" t="s">
        <v>712</v>
      </c>
      <c r="G3050" s="263">
        <v>-7829</v>
      </c>
      <c r="H3050" s="263">
        <v>109</v>
      </c>
      <c r="I3050" s="263">
        <v>12480</v>
      </c>
    </row>
    <row r="3051" spans="1:9">
      <c r="A3051" s="382" t="s">
        <v>1291</v>
      </c>
      <c r="B3051" s="383">
        <v>2016</v>
      </c>
      <c r="C3051" s="384" t="s">
        <v>1292</v>
      </c>
      <c r="D3051" s="384" t="s">
        <v>545</v>
      </c>
      <c r="E3051" s="384" t="s">
        <v>788</v>
      </c>
      <c r="F3051" s="384" t="s">
        <v>712</v>
      </c>
      <c r="G3051" s="263">
        <v>-574</v>
      </c>
      <c r="H3051" s="263">
        <v>-787</v>
      </c>
      <c r="I3051" s="263">
        <v>10090</v>
      </c>
    </row>
    <row r="3052" spans="1:9">
      <c r="A3052" s="382" t="s">
        <v>1291</v>
      </c>
      <c r="B3052" s="383">
        <v>2017</v>
      </c>
      <c r="C3052" s="384" t="s">
        <v>1292</v>
      </c>
      <c r="D3052" s="384" t="s">
        <v>545</v>
      </c>
      <c r="E3052" s="384" t="s">
        <v>788</v>
      </c>
      <c r="F3052" s="384" t="s">
        <v>712</v>
      </c>
      <c r="G3052" s="263">
        <v>1317</v>
      </c>
      <c r="H3052" s="263">
        <v>692</v>
      </c>
      <c r="I3052" s="263">
        <v>12508</v>
      </c>
    </row>
    <row r="3053" spans="1:9">
      <c r="A3053" s="382" t="s">
        <v>1291</v>
      </c>
      <c r="B3053" s="383">
        <v>2018</v>
      </c>
      <c r="C3053" s="384" t="s">
        <v>1292</v>
      </c>
      <c r="D3053" s="384" t="s">
        <v>545</v>
      </c>
      <c r="E3053" s="384" t="s">
        <v>788</v>
      </c>
      <c r="F3053" s="384" t="s">
        <v>712</v>
      </c>
      <c r="G3053" s="263">
        <v>4114</v>
      </c>
      <c r="H3053" s="263">
        <v>3821</v>
      </c>
      <c r="I3053" s="263">
        <v>17824</v>
      </c>
    </row>
    <row r="3054" spans="1:9">
      <c r="A3054" s="382" t="s">
        <v>1293</v>
      </c>
      <c r="B3054" s="383">
        <v>2009</v>
      </c>
      <c r="C3054" s="384" t="s">
        <v>1294</v>
      </c>
      <c r="D3054" s="384" t="s">
        <v>517</v>
      </c>
      <c r="E3054" s="384" t="s">
        <v>580</v>
      </c>
      <c r="F3054" s="384" t="s">
        <v>712</v>
      </c>
      <c r="G3054" s="263">
        <v>533.5</v>
      </c>
      <c r="H3054" s="263">
        <v>532.78499999999997</v>
      </c>
      <c r="I3054" s="263">
        <v>2082.8000000000002</v>
      </c>
    </row>
    <row r="3055" spans="1:9">
      <c r="A3055" s="382" t="s">
        <v>1293</v>
      </c>
      <c r="B3055" s="383">
        <v>2010</v>
      </c>
      <c r="C3055" s="384" t="s">
        <v>1294</v>
      </c>
      <c r="D3055" s="384" t="s">
        <v>517</v>
      </c>
      <c r="E3055" s="384" t="s">
        <v>580</v>
      </c>
      <c r="F3055" s="384" t="s">
        <v>712</v>
      </c>
      <c r="G3055" s="263">
        <v>477</v>
      </c>
      <c r="H3055" s="263">
        <v>485.77100000000002</v>
      </c>
      <c r="I3055" s="263">
        <v>2000.8</v>
      </c>
    </row>
    <row r="3056" spans="1:9">
      <c r="A3056" s="382" t="s">
        <v>1293</v>
      </c>
      <c r="B3056" s="383">
        <v>2011</v>
      </c>
      <c r="C3056" s="384" t="s">
        <v>1294</v>
      </c>
      <c r="D3056" s="384" t="s">
        <v>517</v>
      </c>
      <c r="E3056" s="384" t="s">
        <v>580</v>
      </c>
      <c r="F3056" s="384" t="s">
        <v>712</v>
      </c>
      <c r="G3056" s="263">
        <v>515.29999999999995</v>
      </c>
      <c r="H3056" s="263">
        <v>514.45500000000004</v>
      </c>
      <c r="I3056" s="263">
        <v>2084.3000000000002</v>
      </c>
    </row>
    <row r="3057" spans="1:9">
      <c r="A3057" s="382" t="s">
        <v>1293</v>
      </c>
      <c r="B3057" s="383">
        <v>2012</v>
      </c>
      <c r="C3057" s="384" t="s">
        <v>1294</v>
      </c>
      <c r="D3057" s="384" t="s">
        <v>517</v>
      </c>
      <c r="E3057" s="384" t="s">
        <v>580</v>
      </c>
      <c r="F3057" s="384" t="s">
        <v>712</v>
      </c>
      <c r="G3057" s="263">
        <v>548</v>
      </c>
      <c r="H3057" s="263">
        <v>547.35</v>
      </c>
      <c r="I3057" s="263">
        <v>2229.8000000000002</v>
      </c>
    </row>
    <row r="3058" spans="1:9">
      <c r="A3058" s="382" t="s">
        <v>1293</v>
      </c>
      <c r="B3058" s="383">
        <v>2013</v>
      </c>
      <c r="C3058" s="384" t="s">
        <v>1294</v>
      </c>
      <c r="D3058" s="384" t="s">
        <v>517</v>
      </c>
      <c r="E3058" s="384" t="s">
        <v>580</v>
      </c>
      <c r="F3058" s="384" t="s">
        <v>712</v>
      </c>
      <c r="G3058" s="263">
        <v>569</v>
      </c>
      <c r="H3058" s="263">
        <v>568.41499999999996</v>
      </c>
      <c r="I3058" s="263">
        <v>2326.1999999999998</v>
      </c>
    </row>
    <row r="3059" spans="1:9">
      <c r="A3059" s="382" t="s">
        <v>1293</v>
      </c>
      <c r="B3059" s="383">
        <v>2014</v>
      </c>
      <c r="C3059" s="384" t="s">
        <v>1294</v>
      </c>
      <c r="D3059" s="384" t="s">
        <v>517</v>
      </c>
      <c r="E3059" s="384" t="s">
        <v>580</v>
      </c>
      <c r="F3059" s="384" t="s">
        <v>712</v>
      </c>
      <c r="G3059" s="263">
        <v>627.5</v>
      </c>
      <c r="H3059" s="263">
        <v>627.11</v>
      </c>
      <c r="I3059" s="263">
        <v>2518.9</v>
      </c>
    </row>
    <row r="3060" spans="1:9">
      <c r="A3060" s="382" t="s">
        <v>1293</v>
      </c>
      <c r="B3060" s="383">
        <v>2015</v>
      </c>
      <c r="C3060" s="384" t="s">
        <v>1294</v>
      </c>
      <c r="D3060" s="384" t="s">
        <v>517</v>
      </c>
      <c r="E3060" s="384" t="s">
        <v>580</v>
      </c>
      <c r="F3060" s="384" t="s">
        <v>712</v>
      </c>
      <c r="G3060" s="263">
        <v>674.9</v>
      </c>
      <c r="H3060" s="263">
        <v>674.70500000000004</v>
      </c>
      <c r="I3060" s="263">
        <v>2739.6</v>
      </c>
    </row>
    <row r="3061" spans="1:9">
      <c r="A3061" s="382" t="s">
        <v>1293</v>
      </c>
      <c r="B3061" s="383">
        <v>2016</v>
      </c>
      <c r="C3061" s="384" t="s">
        <v>1294</v>
      </c>
      <c r="D3061" s="384" t="s">
        <v>517</v>
      </c>
      <c r="E3061" s="384" t="s">
        <v>580</v>
      </c>
      <c r="F3061" s="384" t="s">
        <v>712</v>
      </c>
      <c r="G3061" s="263">
        <v>756.8</v>
      </c>
      <c r="H3061" s="263">
        <v>756.73500000000001</v>
      </c>
      <c r="I3061" s="263">
        <v>2951.9</v>
      </c>
    </row>
    <row r="3062" spans="1:9">
      <c r="A3062" s="382" t="s">
        <v>1293</v>
      </c>
      <c r="B3062" s="383">
        <v>2017</v>
      </c>
      <c r="C3062" s="384" t="s">
        <v>1294</v>
      </c>
      <c r="D3062" s="384" t="s">
        <v>517</v>
      </c>
      <c r="E3062" s="384" t="s">
        <v>580</v>
      </c>
      <c r="F3062" s="384" t="s">
        <v>712</v>
      </c>
      <c r="G3062" s="263">
        <v>817.3</v>
      </c>
      <c r="H3062" s="263">
        <v>817.23500000000001</v>
      </c>
      <c r="I3062" s="263">
        <v>3151.3</v>
      </c>
    </row>
    <row r="3063" spans="1:9">
      <c r="A3063" s="382" t="s">
        <v>1293</v>
      </c>
      <c r="B3063" s="383">
        <v>2018</v>
      </c>
      <c r="C3063" s="384" t="s">
        <v>1294</v>
      </c>
      <c r="D3063" s="384" t="s">
        <v>517</v>
      </c>
      <c r="E3063" s="384" t="s">
        <v>580</v>
      </c>
      <c r="F3063" s="384" t="s">
        <v>712</v>
      </c>
      <c r="G3063" s="263">
        <v>994.1</v>
      </c>
      <c r="H3063" s="263">
        <v>935.22919999999999</v>
      </c>
      <c r="I3063" s="263">
        <v>3377.7</v>
      </c>
    </row>
    <row r="3064" spans="1:9">
      <c r="A3064" s="382" t="s">
        <v>1293</v>
      </c>
      <c r="B3064" s="383">
        <v>2019</v>
      </c>
      <c r="C3064" s="384" t="s">
        <v>1294</v>
      </c>
      <c r="D3064" s="384" t="s">
        <v>517</v>
      </c>
      <c r="E3064" s="384" t="s">
        <v>580</v>
      </c>
      <c r="F3064" s="384" t="s">
        <v>712</v>
      </c>
      <c r="G3064" s="263">
        <v>1034.4000000000001</v>
      </c>
      <c r="H3064" s="263">
        <v>1036.0999999999999</v>
      </c>
      <c r="I3064" s="263">
        <v>3772.5</v>
      </c>
    </row>
    <row r="3065" spans="1:9">
      <c r="A3065" s="382" t="s">
        <v>1295</v>
      </c>
      <c r="B3065" s="383">
        <v>2009</v>
      </c>
      <c r="C3065" s="384" t="s">
        <v>1296</v>
      </c>
      <c r="D3065" s="384" t="s">
        <v>6</v>
      </c>
      <c r="E3065" s="384" t="s">
        <v>840</v>
      </c>
      <c r="F3065" s="384" t="s">
        <v>712</v>
      </c>
      <c r="G3065" s="263">
        <v>111.9</v>
      </c>
      <c r="H3065" s="263">
        <v>68.22</v>
      </c>
      <c r="I3065" s="263">
        <v>8086.5</v>
      </c>
    </row>
    <row r="3066" spans="1:9">
      <c r="A3066" s="382" t="s">
        <v>1295</v>
      </c>
      <c r="B3066" s="383">
        <v>2010</v>
      </c>
      <c r="C3066" s="384" t="s">
        <v>1296</v>
      </c>
      <c r="D3066" s="384" t="s">
        <v>6</v>
      </c>
      <c r="E3066" s="384" t="s">
        <v>840</v>
      </c>
      <c r="F3066" s="384" t="s">
        <v>712</v>
      </c>
      <c r="G3066" s="263">
        <v>457.6</v>
      </c>
      <c r="H3066" s="263">
        <v>458.38</v>
      </c>
      <c r="I3066" s="263">
        <v>10292.9</v>
      </c>
    </row>
    <row r="3067" spans="1:9">
      <c r="A3067" s="382" t="s">
        <v>1295</v>
      </c>
      <c r="B3067" s="383">
        <v>2011</v>
      </c>
      <c r="C3067" s="384" t="s">
        <v>1296</v>
      </c>
      <c r="D3067" s="384" t="s">
        <v>6</v>
      </c>
      <c r="E3067" s="384" t="s">
        <v>840</v>
      </c>
      <c r="F3067" s="384" t="s">
        <v>712</v>
      </c>
      <c r="G3067" s="263">
        <v>1042.3</v>
      </c>
      <c r="H3067" s="263">
        <v>1042.82</v>
      </c>
      <c r="I3067" s="263">
        <v>16355.2</v>
      </c>
    </row>
    <row r="3068" spans="1:9">
      <c r="A3068" s="382" t="s">
        <v>1295</v>
      </c>
      <c r="B3068" s="383">
        <v>2012</v>
      </c>
      <c r="C3068" s="384" t="s">
        <v>1296</v>
      </c>
      <c r="D3068" s="384" t="s">
        <v>6</v>
      </c>
      <c r="E3068" s="384" t="s">
        <v>840</v>
      </c>
      <c r="F3068" s="384" t="s">
        <v>712</v>
      </c>
      <c r="G3068" s="263">
        <v>1111.5999999999999</v>
      </c>
      <c r="H3068" s="263">
        <v>1114.72</v>
      </c>
      <c r="I3068" s="263">
        <v>17050.5</v>
      </c>
    </row>
    <row r="3069" spans="1:9">
      <c r="A3069" s="382" t="s">
        <v>1295</v>
      </c>
      <c r="B3069" s="383">
        <v>2013</v>
      </c>
      <c r="C3069" s="384" t="s">
        <v>1296</v>
      </c>
      <c r="D3069" s="384" t="s">
        <v>6</v>
      </c>
      <c r="E3069" s="384" t="s">
        <v>840</v>
      </c>
      <c r="F3069" s="384" t="s">
        <v>712</v>
      </c>
      <c r="G3069" s="263">
        <v>1171.3</v>
      </c>
      <c r="H3069" s="263">
        <v>1173.575</v>
      </c>
      <c r="I3069" s="263">
        <v>17123.8</v>
      </c>
    </row>
    <row r="3070" spans="1:9">
      <c r="A3070" s="382" t="s">
        <v>1295</v>
      </c>
      <c r="B3070" s="383">
        <v>2014</v>
      </c>
      <c r="C3070" s="384" t="s">
        <v>1296</v>
      </c>
      <c r="D3070" s="384" t="s">
        <v>6</v>
      </c>
      <c r="E3070" s="384" t="s">
        <v>840</v>
      </c>
      <c r="F3070" s="384" t="s">
        <v>712</v>
      </c>
      <c r="G3070" s="263">
        <v>1358.8</v>
      </c>
      <c r="H3070" s="263">
        <v>1359.97</v>
      </c>
      <c r="I3070" s="263">
        <v>18997</v>
      </c>
    </row>
    <row r="3071" spans="1:9">
      <c r="A3071" s="382" t="s">
        <v>1295</v>
      </c>
      <c r="B3071" s="383">
        <v>2015</v>
      </c>
      <c r="C3071" s="384" t="s">
        <v>1296</v>
      </c>
      <c r="D3071" s="384" t="s">
        <v>6</v>
      </c>
      <c r="E3071" s="384" t="s">
        <v>840</v>
      </c>
      <c r="F3071" s="384" t="s">
        <v>712</v>
      </c>
      <c r="G3071" s="263">
        <v>1604</v>
      </c>
      <c r="H3071" s="263">
        <v>1604.52</v>
      </c>
      <c r="I3071" s="263">
        <v>19115.099999999999</v>
      </c>
    </row>
    <row r="3072" spans="1:9">
      <c r="A3072" s="382" t="s">
        <v>1295</v>
      </c>
      <c r="B3072" s="383">
        <v>2016</v>
      </c>
      <c r="C3072" s="384" t="s">
        <v>1296</v>
      </c>
      <c r="D3072" s="384" t="s">
        <v>6</v>
      </c>
      <c r="E3072" s="384" t="s">
        <v>840</v>
      </c>
      <c r="F3072" s="384" t="s">
        <v>712</v>
      </c>
      <c r="G3072" s="263">
        <v>521.70000000000005</v>
      </c>
      <c r="H3072" s="263">
        <v>1353.53</v>
      </c>
      <c r="I3072" s="263">
        <v>17033.3</v>
      </c>
    </row>
    <row r="3073" spans="1:9">
      <c r="A3073" s="382" t="s">
        <v>1295</v>
      </c>
      <c r="B3073" s="383">
        <v>2017</v>
      </c>
      <c r="C3073" s="384" t="s">
        <v>1296</v>
      </c>
      <c r="D3073" s="384" t="s">
        <v>6</v>
      </c>
      <c r="E3073" s="384" t="s">
        <v>840</v>
      </c>
      <c r="F3073" s="384" t="s">
        <v>712</v>
      </c>
      <c r="G3073" s="263">
        <v>1675.2</v>
      </c>
      <c r="H3073" s="263">
        <v>1501.2149999999999</v>
      </c>
      <c r="I3073" s="263">
        <v>19456.400000000001</v>
      </c>
    </row>
    <row r="3074" spans="1:9">
      <c r="A3074" s="382" t="s">
        <v>1295</v>
      </c>
      <c r="B3074" s="383">
        <v>2018</v>
      </c>
      <c r="C3074" s="384" t="s">
        <v>1296</v>
      </c>
      <c r="D3074" s="384" t="s">
        <v>6</v>
      </c>
      <c r="E3074" s="384" t="s">
        <v>840</v>
      </c>
      <c r="F3074" s="384" t="s">
        <v>712</v>
      </c>
      <c r="G3074" s="263">
        <v>2195.1</v>
      </c>
      <c r="H3074" s="263">
        <v>2194.8629999999998</v>
      </c>
      <c r="I3074" s="263">
        <v>23495.7</v>
      </c>
    </row>
    <row r="3075" spans="1:9">
      <c r="A3075" s="382" t="s">
        <v>1297</v>
      </c>
      <c r="B3075" s="383">
        <v>2009</v>
      </c>
      <c r="C3075" s="384" t="s">
        <v>1298</v>
      </c>
      <c r="D3075" s="384" t="s">
        <v>451</v>
      </c>
      <c r="E3075" s="384" t="s">
        <v>746</v>
      </c>
      <c r="F3075" s="384" t="s">
        <v>712</v>
      </c>
      <c r="G3075" s="263">
        <v>1564</v>
      </c>
      <c r="H3075" s="263">
        <v>1523</v>
      </c>
      <c r="I3075" s="263">
        <v>11793</v>
      </c>
    </row>
    <row r="3076" spans="1:9">
      <c r="A3076" s="382" t="s">
        <v>1297</v>
      </c>
      <c r="B3076" s="383">
        <v>2010</v>
      </c>
      <c r="C3076" s="384" t="s">
        <v>1298</v>
      </c>
      <c r="D3076" s="384" t="s">
        <v>451</v>
      </c>
      <c r="E3076" s="384" t="s">
        <v>746</v>
      </c>
      <c r="F3076" s="384" t="s">
        <v>712</v>
      </c>
      <c r="G3076" s="263">
        <v>1503</v>
      </c>
      <c r="H3076" s="263">
        <v>1322</v>
      </c>
      <c r="I3076" s="263">
        <v>11079</v>
      </c>
    </row>
    <row r="3077" spans="1:9">
      <c r="A3077" s="382" t="s">
        <v>1297</v>
      </c>
      <c r="B3077" s="383">
        <v>2011</v>
      </c>
      <c r="C3077" s="384" t="s">
        <v>1298</v>
      </c>
      <c r="D3077" s="384" t="s">
        <v>451</v>
      </c>
      <c r="E3077" s="384" t="s">
        <v>746</v>
      </c>
      <c r="F3077" s="384" t="s">
        <v>712</v>
      </c>
      <c r="G3077" s="263">
        <v>1275</v>
      </c>
      <c r="H3077" s="263">
        <v>1303</v>
      </c>
      <c r="I3077" s="263">
        <v>9781</v>
      </c>
    </row>
    <row r="3078" spans="1:9">
      <c r="A3078" s="382" t="s">
        <v>1297</v>
      </c>
      <c r="B3078" s="383">
        <v>2012</v>
      </c>
      <c r="C3078" s="384" t="s">
        <v>1298</v>
      </c>
      <c r="D3078" s="384" t="s">
        <v>451</v>
      </c>
      <c r="E3078" s="384" t="s">
        <v>746</v>
      </c>
      <c r="F3078" s="384" t="s">
        <v>712</v>
      </c>
      <c r="G3078" s="263">
        <v>1243</v>
      </c>
      <c r="H3078" s="263">
        <v>1141</v>
      </c>
      <c r="I3078" s="263">
        <v>9968</v>
      </c>
    </row>
    <row r="3079" spans="1:9">
      <c r="A3079" s="382" t="s">
        <v>1297</v>
      </c>
      <c r="B3079" s="383">
        <v>2013</v>
      </c>
      <c r="C3079" s="384" t="s">
        <v>1298</v>
      </c>
      <c r="D3079" s="384" t="s">
        <v>451</v>
      </c>
      <c r="E3079" s="384" t="s">
        <v>746</v>
      </c>
      <c r="F3079" s="384" t="s">
        <v>712</v>
      </c>
      <c r="G3079" s="263">
        <v>1518</v>
      </c>
      <c r="H3079" s="263">
        <v>1420</v>
      </c>
      <c r="I3079" s="263">
        <v>10886</v>
      </c>
    </row>
    <row r="3080" spans="1:9">
      <c r="A3080" s="382" t="s">
        <v>1297</v>
      </c>
      <c r="B3080" s="383">
        <v>2014</v>
      </c>
      <c r="C3080" s="384" t="s">
        <v>1298</v>
      </c>
      <c r="D3080" s="384" t="s">
        <v>451</v>
      </c>
      <c r="E3080" s="384" t="s">
        <v>746</v>
      </c>
      <c r="F3080" s="384" t="s">
        <v>712</v>
      </c>
      <c r="G3080" s="263">
        <v>1679</v>
      </c>
      <c r="H3080" s="263">
        <v>1537.45</v>
      </c>
      <c r="I3080" s="263">
        <v>10415</v>
      </c>
    </row>
    <row r="3081" spans="1:9">
      <c r="A3081" s="382" t="s">
        <v>1297</v>
      </c>
      <c r="B3081" s="383">
        <v>2015</v>
      </c>
      <c r="C3081" s="384" t="s">
        <v>1298</v>
      </c>
      <c r="D3081" s="384" t="s">
        <v>451</v>
      </c>
      <c r="E3081" s="384" t="s">
        <v>746</v>
      </c>
      <c r="F3081" s="384" t="s">
        <v>712</v>
      </c>
      <c r="G3081" s="263">
        <v>887</v>
      </c>
      <c r="H3081" s="263">
        <v>1106</v>
      </c>
      <c r="I3081" s="263">
        <v>9061</v>
      </c>
    </row>
    <row r="3082" spans="1:9">
      <c r="A3082" s="382" t="s">
        <v>1297</v>
      </c>
      <c r="B3082" s="383">
        <v>2016</v>
      </c>
      <c r="C3082" s="384" t="s">
        <v>1298</v>
      </c>
      <c r="D3082" s="384" t="s">
        <v>451</v>
      </c>
      <c r="E3082" s="384" t="s">
        <v>746</v>
      </c>
      <c r="F3082" s="384" t="s">
        <v>712</v>
      </c>
      <c r="G3082" s="263">
        <v>1574</v>
      </c>
      <c r="H3082" s="263">
        <v>2233</v>
      </c>
      <c r="I3082" s="263">
        <v>9094</v>
      </c>
    </row>
    <row r="3083" spans="1:9">
      <c r="A3083" s="382" t="s">
        <v>1297</v>
      </c>
      <c r="B3083" s="383">
        <v>2017</v>
      </c>
      <c r="C3083" s="384" t="s">
        <v>1298</v>
      </c>
      <c r="D3083" s="384" t="s">
        <v>451</v>
      </c>
      <c r="E3083" s="384" t="s">
        <v>746</v>
      </c>
      <c r="F3083" s="384" t="s">
        <v>712</v>
      </c>
      <c r="G3083" s="263">
        <v>1438</v>
      </c>
      <c r="H3083" s="263">
        <v>1568</v>
      </c>
      <c r="I3083" s="263">
        <v>9696</v>
      </c>
    </row>
    <row r="3084" spans="1:9">
      <c r="A3084" s="382" t="s">
        <v>1299</v>
      </c>
      <c r="B3084" s="383">
        <v>2009</v>
      </c>
      <c r="C3084" s="384" t="s">
        <v>1300</v>
      </c>
      <c r="D3084" s="384" t="s">
        <v>736</v>
      </c>
      <c r="E3084" s="384" t="s">
        <v>8</v>
      </c>
      <c r="F3084" s="384" t="s">
        <v>712</v>
      </c>
      <c r="G3084" s="263">
        <v>5939</v>
      </c>
      <c r="H3084" s="263">
        <v>5839</v>
      </c>
      <c r="I3084" s="263">
        <v>43232</v>
      </c>
    </row>
    <row r="3085" spans="1:9">
      <c r="A3085" s="382" t="s">
        <v>1299</v>
      </c>
      <c r="B3085" s="383">
        <v>2010</v>
      </c>
      <c r="C3085" s="384" t="s">
        <v>1300</v>
      </c>
      <c r="D3085" s="384" t="s">
        <v>736</v>
      </c>
      <c r="E3085" s="384" t="s">
        <v>8</v>
      </c>
      <c r="F3085" s="384" t="s">
        <v>712</v>
      </c>
      <c r="G3085" s="263">
        <v>6314</v>
      </c>
      <c r="H3085" s="263">
        <v>6152</v>
      </c>
      <c r="I3085" s="263">
        <v>57838</v>
      </c>
    </row>
    <row r="3086" spans="1:9">
      <c r="A3086" s="382" t="s">
        <v>1299</v>
      </c>
      <c r="B3086" s="383">
        <v>2011</v>
      </c>
      <c r="C3086" s="384" t="s">
        <v>1300</v>
      </c>
      <c r="D3086" s="384" t="s">
        <v>736</v>
      </c>
      <c r="E3086" s="384" t="s">
        <v>8</v>
      </c>
      <c r="F3086" s="384" t="s">
        <v>712</v>
      </c>
      <c r="G3086" s="263">
        <v>6436</v>
      </c>
      <c r="H3086" s="263">
        <v>7064</v>
      </c>
      <c r="I3086" s="263">
        <v>66504</v>
      </c>
    </row>
    <row r="3087" spans="1:9">
      <c r="A3087" s="382" t="s">
        <v>1299</v>
      </c>
      <c r="B3087" s="383">
        <v>2012</v>
      </c>
      <c r="C3087" s="384" t="s">
        <v>1300</v>
      </c>
      <c r="D3087" s="384" t="s">
        <v>736</v>
      </c>
      <c r="E3087" s="384" t="s">
        <v>8</v>
      </c>
      <c r="F3087" s="384" t="s">
        <v>712</v>
      </c>
      <c r="G3087" s="263">
        <v>6183</v>
      </c>
      <c r="H3087" s="263">
        <v>6459</v>
      </c>
      <c r="I3087" s="263">
        <v>65492</v>
      </c>
    </row>
    <row r="3088" spans="1:9">
      <c r="A3088" s="382" t="s">
        <v>1299</v>
      </c>
      <c r="B3088" s="383">
        <v>2013</v>
      </c>
      <c r="C3088" s="384" t="s">
        <v>1300</v>
      </c>
      <c r="D3088" s="384" t="s">
        <v>736</v>
      </c>
      <c r="E3088" s="384" t="s">
        <v>8</v>
      </c>
      <c r="F3088" s="384" t="s">
        <v>712</v>
      </c>
      <c r="G3088" s="263">
        <v>6746</v>
      </c>
      <c r="H3088" s="263">
        <v>7038</v>
      </c>
      <c r="I3088" s="263">
        <v>66415</v>
      </c>
    </row>
    <row r="3089" spans="1:9">
      <c r="A3089" s="382" t="s">
        <v>1299</v>
      </c>
      <c r="B3089" s="383">
        <v>2014</v>
      </c>
      <c r="C3089" s="384" t="s">
        <v>1300</v>
      </c>
      <c r="D3089" s="384" t="s">
        <v>736</v>
      </c>
      <c r="E3089" s="384" t="s">
        <v>8</v>
      </c>
      <c r="F3089" s="384" t="s">
        <v>712</v>
      </c>
      <c r="G3089" s="263">
        <v>6503</v>
      </c>
      <c r="H3089" s="263">
        <v>7056</v>
      </c>
      <c r="I3089" s="263">
        <v>66683</v>
      </c>
    </row>
    <row r="3090" spans="1:9">
      <c r="A3090" s="382" t="s">
        <v>1299</v>
      </c>
      <c r="B3090" s="383">
        <v>2015</v>
      </c>
      <c r="C3090" s="384" t="s">
        <v>1300</v>
      </c>
      <c r="D3090" s="384" t="s">
        <v>736</v>
      </c>
      <c r="E3090" s="384" t="s">
        <v>8</v>
      </c>
      <c r="F3090" s="384" t="s">
        <v>712</v>
      </c>
      <c r="G3090" s="263">
        <v>5446</v>
      </c>
      <c r="H3090" s="263">
        <v>6868</v>
      </c>
      <c r="I3090" s="263">
        <v>63056</v>
      </c>
    </row>
    <row r="3091" spans="1:9">
      <c r="A3091" s="382" t="s">
        <v>1299</v>
      </c>
      <c r="B3091" s="383">
        <v>2016</v>
      </c>
      <c r="C3091" s="384" t="s">
        <v>1300</v>
      </c>
      <c r="D3091" s="384" t="s">
        <v>736</v>
      </c>
      <c r="E3091" s="384" t="s">
        <v>8</v>
      </c>
      <c r="F3091" s="384" t="s">
        <v>712</v>
      </c>
      <c r="G3091" s="263">
        <v>6323</v>
      </c>
      <c r="H3091" s="263">
        <v>7034</v>
      </c>
      <c r="I3091" s="263">
        <v>62799</v>
      </c>
    </row>
    <row r="3092" spans="1:9">
      <c r="A3092" s="382" t="s">
        <v>1299</v>
      </c>
      <c r="B3092" s="383">
        <v>2017</v>
      </c>
      <c r="C3092" s="384" t="s">
        <v>1300</v>
      </c>
      <c r="D3092" s="384" t="s">
        <v>736</v>
      </c>
      <c r="E3092" s="384" t="s">
        <v>8</v>
      </c>
      <c r="F3092" s="384" t="s">
        <v>712</v>
      </c>
      <c r="G3092" s="263">
        <v>4853</v>
      </c>
      <c r="H3092" s="263">
        <v>7520</v>
      </c>
      <c r="I3092" s="263">
        <v>63525</v>
      </c>
    </row>
    <row r="3093" spans="1:9">
      <c r="A3093" s="382" t="s">
        <v>1299</v>
      </c>
      <c r="B3093" s="383">
        <v>2018</v>
      </c>
      <c r="C3093" s="384" t="s">
        <v>1300</v>
      </c>
      <c r="D3093" s="384" t="s">
        <v>736</v>
      </c>
      <c r="E3093" s="384" t="s">
        <v>8</v>
      </c>
      <c r="F3093" s="384" t="s">
        <v>712</v>
      </c>
      <c r="G3093" s="263">
        <v>12513</v>
      </c>
      <c r="H3093" s="263">
        <v>7872</v>
      </c>
      <c r="I3093" s="263">
        <v>64661</v>
      </c>
    </row>
    <row r="3094" spans="1:9">
      <c r="A3094" s="382" t="s">
        <v>1301</v>
      </c>
      <c r="B3094" s="383">
        <v>2009</v>
      </c>
      <c r="C3094" s="384" t="s">
        <v>1302</v>
      </c>
      <c r="D3094" s="384" t="s">
        <v>521</v>
      </c>
      <c r="E3094" s="384" t="s">
        <v>594</v>
      </c>
      <c r="F3094" s="384" t="s">
        <v>712</v>
      </c>
      <c r="G3094" s="263">
        <v>8630</v>
      </c>
      <c r="H3094" s="263">
        <v>11577</v>
      </c>
      <c r="I3094" s="263">
        <v>50009</v>
      </c>
    </row>
    <row r="3095" spans="1:9">
      <c r="A3095" s="382" t="s">
        <v>1301</v>
      </c>
      <c r="B3095" s="383">
        <v>2010</v>
      </c>
      <c r="C3095" s="384" t="s">
        <v>1302</v>
      </c>
      <c r="D3095" s="384" t="s">
        <v>521</v>
      </c>
      <c r="E3095" s="384" t="s">
        <v>594</v>
      </c>
      <c r="F3095" s="384" t="s">
        <v>712</v>
      </c>
      <c r="G3095" s="263">
        <v>8254</v>
      </c>
      <c r="H3095" s="263">
        <v>11854.25</v>
      </c>
      <c r="I3095" s="263">
        <v>67057</v>
      </c>
    </row>
    <row r="3096" spans="1:9">
      <c r="A3096" s="382" t="s">
        <v>1301</v>
      </c>
      <c r="B3096" s="383">
        <v>2011</v>
      </c>
      <c r="C3096" s="384" t="s">
        <v>1302</v>
      </c>
      <c r="D3096" s="384" t="s">
        <v>521</v>
      </c>
      <c r="E3096" s="384" t="s">
        <v>594</v>
      </c>
      <c r="F3096" s="384" t="s">
        <v>712</v>
      </c>
      <c r="G3096" s="263">
        <v>10006</v>
      </c>
      <c r="H3096" s="263">
        <v>12836</v>
      </c>
      <c r="I3096" s="263">
        <v>65259</v>
      </c>
    </row>
    <row r="3097" spans="1:9">
      <c r="A3097" s="382" t="s">
        <v>1301</v>
      </c>
      <c r="B3097" s="383">
        <v>2012</v>
      </c>
      <c r="C3097" s="384" t="s">
        <v>1302</v>
      </c>
      <c r="D3097" s="384" t="s">
        <v>521</v>
      </c>
      <c r="E3097" s="384" t="s">
        <v>594</v>
      </c>
      <c r="F3097" s="384" t="s">
        <v>712</v>
      </c>
      <c r="G3097" s="263">
        <v>14568</v>
      </c>
      <c r="H3097" s="263">
        <v>12185</v>
      </c>
      <c r="I3097" s="263">
        <v>54657</v>
      </c>
    </row>
    <row r="3098" spans="1:9">
      <c r="A3098" s="382" t="s">
        <v>1301</v>
      </c>
      <c r="B3098" s="383">
        <v>2013</v>
      </c>
      <c r="C3098" s="384" t="s">
        <v>1302</v>
      </c>
      <c r="D3098" s="384" t="s">
        <v>521</v>
      </c>
      <c r="E3098" s="384" t="s">
        <v>594</v>
      </c>
      <c r="F3098" s="384" t="s">
        <v>712</v>
      </c>
      <c r="G3098" s="263">
        <v>22001</v>
      </c>
      <c r="H3098" s="263">
        <v>12101</v>
      </c>
      <c r="I3098" s="263">
        <v>51584</v>
      </c>
    </row>
    <row r="3099" spans="1:9">
      <c r="A3099" s="382" t="s">
        <v>1301</v>
      </c>
      <c r="B3099" s="383">
        <v>2014</v>
      </c>
      <c r="C3099" s="384" t="s">
        <v>1302</v>
      </c>
      <c r="D3099" s="384" t="s">
        <v>521</v>
      </c>
      <c r="E3099" s="384" t="s">
        <v>594</v>
      </c>
      <c r="F3099" s="384" t="s">
        <v>712</v>
      </c>
      <c r="G3099" s="263">
        <v>9133</v>
      </c>
      <c r="H3099" s="263">
        <v>11436.7</v>
      </c>
      <c r="I3099" s="263">
        <v>49605</v>
      </c>
    </row>
    <row r="3100" spans="1:9">
      <c r="A3100" s="382" t="s">
        <v>1301</v>
      </c>
      <c r="B3100" s="383">
        <v>2015</v>
      </c>
      <c r="C3100" s="384" t="s">
        <v>1302</v>
      </c>
      <c r="D3100" s="384" t="s">
        <v>521</v>
      </c>
      <c r="E3100" s="384" t="s">
        <v>594</v>
      </c>
      <c r="F3100" s="384" t="s">
        <v>712</v>
      </c>
      <c r="G3100" s="263">
        <v>6958</v>
      </c>
      <c r="H3100" s="263">
        <v>10436.85</v>
      </c>
      <c r="I3100" s="263">
        <v>48851</v>
      </c>
    </row>
    <row r="3101" spans="1:9">
      <c r="A3101" s="382" t="s">
        <v>1301</v>
      </c>
      <c r="B3101" s="383">
        <v>2016</v>
      </c>
      <c r="C3101" s="384" t="s">
        <v>1302</v>
      </c>
      <c r="D3101" s="384" t="s">
        <v>521</v>
      </c>
      <c r="E3101" s="384" t="s">
        <v>594</v>
      </c>
      <c r="F3101" s="384" t="s">
        <v>712</v>
      </c>
      <c r="G3101" s="263">
        <v>7213</v>
      </c>
      <c r="H3101" s="263">
        <v>12907.85</v>
      </c>
      <c r="I3101" s="263">
        <v>52824</v>
      </c>
    </row>
    <row r="3102" spans="1:9">
      <c r="A3102" s="382" t="s">
        <v>1301</v>
      </c>
      <c r="B3102" s="383">
        <v>2017</v>
      </c>
      <c r="C3102" s="384" t="s">
        <v>1302</v>
      </c>
      <c r="D3102" s="384" t="s">
        <v>521</v>
      </c>
      <c r="E3102" s="384" t="s">
        <v>594</v>
      </c>
      <c r="F3102" s="384" t="s">
        <v>712</v>
      </c>
      <c r="G3102" s="263">
        <v>21307</v>
      </c>
      <c r="H3102" s="263">
        <v>12462.457399999999</v>
      </c>
      <c r="I3102" s="263">
        <v>52546</v>
      </c>
    </row>
    <row r="3103" spans="1:9">
      <c r="A3103" s="382" t="s">
        <v>1301</v>
      </c>
      <c r="B3103" s="383">
        <v>2018</v>
      </c>
      <c r="C3103" s="384" t="s">
        <v>1302</v>
      </c>
      <c r="D3103" s="384" t="s">
        <v>521</v>
      </c>
      <c r="E3103" s="384" t="s">
        <v>594</v>
      </c>
      <c r="F3103" s="384" t="s">
        <v>712</v>
      </c>
      <c r="G3103" s="263">
        <v>11152</v>
      </c>
      <c r="H3103" s="263">
        <v>13521.3282</v>
      </c>
      <c r="I3103" s="263">
        <v>53647</v>
      </c>
    </row>
    <row r="3104" spans="1:9">
      <c r="A3104" s="382" t="s">
        <v>1303</v>
      </c>
      <c r="B3104" s="383">
        <v>2009</v>
      </c>
      <c r="C3104" s="384" t="s">
        <v>1304</v>
      </c>
      <c r="D3104" s="384" t="s">
        <v>736</v>
      </c>
      <c r="E3104" s="384" t="s">
        <v>859</v>
      </c>
      <c r="F3104" s="384" t="s">
        <v>712</v>
      </c>
      <c r="G3104" s="263">
        <v>13244</v>
      </c>
      <c r="H3104" s="263">
        <v>10771.869000000001</v>
      </c>
      <c r="I3104" s="263">
        <v>76694</v>
      </c>
    </row>
    <row r="3105" spans="1:9">
      <c r="A3105" s="382" t="s">
        <v>1303</v>
      </c>
      <c r="B3105" s="383">
        <v>2010</v>
      </c>
      <c r="C3105" s="384" t="s">
        <v>1304</v>
      </c>
      <c r="D3105" s="384" t="s">
        <v>736</v>
      </c>
      <c r="E3105" s="384" t="s">
        <v>859</v>
      </c>
      <c r="F3105" s="384" t="s">
        <v>712</v>
      </c>
      <c r="G3105" s="263">
        <v>12517</v>
      </c>
      <c r="H3105" s="263">
        <v>10955.902</v>
      </c>
      <c r="I3105" s="263">
        <v>77567</v>
      </c>
    </row>
    <row r="3106" spans="1:9">
      <c r="A3106" s="382" t="s">
        <v>1303</v>
      </c>
      <c r="B3106" s="383">
        <v>2011</v>
      </c>
      <c r="C3106" s="384" t="s">
        <v>1304</v>
      </c>
      <c r="D3106" s="384" t="s">
        <v>736</v>
      </c>
      <c r="E3106" s="384" t="s">
        <v>859</v>
      </c>
      <c r="F3106" s="384" t="s">
        <v>712</v>
      </c>
      <c r="G3106" s="263">
        <v>11564</v>
      </c>
      <c r="H3106" s="263">
        <v>11624.038</v>
      </c>
      <c r="I3106" s="263">
        <v>82559</v>
      </c>
    </row>
    <row r="3107" spans="1:9">
      <c r="A3107" s="382" t="s">
        <v>1303</v>
      </c>
      <c r="B3107" s="383">
        <v>2012</v>
      </c>
      <c r="C3107" s="384" t="s">
        <v>1304</v>
      </c>
      <c r="D3107" s="384" t="s">
        <v>736</v>
      </c>
      <c r="E3107" s="384" t="s">
        <v>859</v>
      </c>
      <c r="F3107" s="384" t="s">
        <v>712</v>
      </c>
      <c r="G3107" s="263">
        <v>10500</v>
      </c>
      <c r="H3107" s="263">
        <v>10925.476000000001</v>
      </c>
      <c r="I3107" s="263">
        <v>82006</v>
      </c>
    </row>
    <row r="3108" spans="1:9">
      <c r="A3108" s="382" t="s">
        <v>1303</v>
      </c>
      <c r="B3108" s="383">
        <v>2013</v>
      </c>
      <c r="C3108" s="384" t="s">
        <v>1304</v>
      </c>
      <c r="D3108" s="384" t="s">
        <v>736</v>
      </c>
      <c r="E3108" s="384" t="s">
        <v>859</v>
      </c>
      <c r="F3108" s="384" t="s">
        <v>712</v>
      </c>
      <c r="G3108" s="263">
        <v>11068</v>
      </c>
      <c r="H3108" s="263">
        <v>11202.06</v>
      </c>
      <c r="I3108" s="263">
        <v>80116</v>
      </c>
    </row>
    <row r="3109" spans="1:9">
      <c r="A3109" s="382" t="s">
        <v>1303</v>
      </c>
      <c r="B3109" s="383">
        <v>2014</v>
      </c>
      <c r="C3109" s="384" t="s">
        <v>1304</v>
      </c>
      <c r="D3109" s="384" t="s">
        <v>736</v>
      </c>
      <c r="E3109" s="384" t="s">
        <v>859</v>
      </c>
      <c r="F3109" s="384" t="s">
        <v>712</v>
      </c>
      <c r="G3109" s="263">
        <v>11390</v>
      </c>
      <c r="H3109" s="263">
        <v>11074.566999999999</v>
      </c>
      <c r="I3109" s="263">
        <v>74401</v>
      </c>
    </row>
    <row r="3110" spans="1:9">
      <c r="A3110" s="382" t="s">
        <v>1303</v>
      </c>
      <c r="B3110" s="383">
        <v>2015</v>
      </c>
      <c r="C3110" s="384" t="s">
        <v>1304</v>
      </c>
      <c r="D3110" s="384" t="s">
        <v>736</v>
      </c>
      <c r="E3110" s="384" t="s">
        <v>859</v>
      </c>
      <c r="F3110" s="384" t="s">
        <v>712</v>
      </c>
      <c r="G3110" s="263">
        <v>6777</v>
      </c>
      <c r="H3110" s="263">
        <v>11495.2</v>
      </c>
      <c r="I3110" s="263">
        <v>70749</v>
      </c>
    </row>
    <row r="3111" spans="1:9">
      <c r="A3111" s="382" t="s">
        <v>1303</v>
      </c>
      <c r="B3111" s="383">
        <v>2016</v>
      </c>
      <c r="C3111" s="384" t="s">
        <v>1304</v>
      </c>
      <c r="D3111" s="384" t="s">
        <v>736</v>
      </c>
      <c r="E3111" s="384" t="s">
        <v>859</v>
      </c>
      <c r="F3111" s="384" t="s">
        <v>712</v>
      </c>
      <c r="G3111" s="263">
        <v>10253</v>
      </c>
      <c r="H3111" s="263">
        <v>10451.85</v>
      </c>
      <c r="I3111" s="263">
        <v>65299</v>
      </c>
    </row>
    <row r="3112" spans="1:9">
      <c r="A3112" s="382" t="s">
        <v>1303</v>
      </c>
      <c r="B3112" s="383">
        <v>2017</v>
      </c>
      <c r="C3112" s="384" t="s">
        <v>1304</v>
      </c>
      <c r="D3112" s="384" t="s">
        <v>736</v>
      </c>
      <c r="E3112" s="384" t="s">
        <v>859</v>
      </c>
      <c r="F3112" s="384" t="s">
        <v>712</v>
      </c>
      <c r="G3112" s="263">
        <v>15079</v>
      </c>
      <c r="H3112" s="263">
        <v>6845</v>
      </c>
      <c r="I3112" s="263">
        <v>65058</v>
      </c>
    </row>
    <row r="3113" spans="1:9">
      <c r="A3113" s="382" t="s">
        <v>1303</v>
      </c>
      <c r="B3113" s="383">
        <v>2018</v>
      </c>
      <c r="C3113" s="384" t="s">
        <v>1304</v>
      </c>
      <c r="D3113" s="384" t="s">
        <v>736</v>
      </c>
      <c r="E3113" s="384" t="s">
        <v>859</v>
      </c>
      <c r="F3113" s="384" t="s">
        <v>712</v>
      </c>
      <c r="G3113" s="263">
        <v>9485</v>
      </c>
      <c r="H3113" s="263">
        <v>10813.28</v>
      </c>
      <c r="I3113" s="263">
        <v>66832</v>
      </c>
    </row>
    <row r="3114" spans="1:9">
      <c r="A3114" s="382" t="s">
        <v>1303</v>
      </c>
      <c r="B3114" s="383">
        <v>2019</v>
      </c>
      <c r="C3114" s="384" t="s">
        <v>1304</v>
      </c>
      <c r="D3114" s="384" t="s">
        <v>736</v>
      </c>
      <c r="E3114" s="384" t="s">
        <v>859</v>
      </c>
      <c r="F3114" s="384" t="s">
        <v>712</v>
      </c>
      <c r="G3114" s="263">
        <v>3634</v>
      </c>
      <c r="H3114" s="263">
        <v>11099.38</v>
      </c>
      <c r="I3114" s="263">
        <v>67684</v>
      </c>
    </row>
    <row r="3115" spans="1:9">
      <c r="A3115" s="382" t="s">
        <v>1305</v>
      </c>
      <c r="B3115" s="383">
        <v>2009</v>
      </c>
      <c r="C3115" s="384" t="s">
        <v>1306</v>
      </c>
      <c r="D3115" s="384" t="s">
        <v>6</v>
      </c>
      <c r="E3115" s="384" t="s">
        <v>840</v>
      </c>
      <c r="F3115" s="384" t="s">
        <v>712</v>
      </c>
      <c r="G3115" s="263">
        <v>508.51499999999999</v>
      </c>
      <c r="H3115" s="263">
        <v>570.69659999999999</v>
      </c>
      <c r="I3115" s="263">
        <v>10309.014999999999</v>
      </c>
    </row>
    <row r="3116" spans="1:9">
      <c r="A3116" s="382" t="s">
        <v>1305</v>
      </c>
      <c r="B3116" s="383">
        <v>2010</v>
      </c>
      <c r="C3116" s="384" t="s">
        <v>1306</v>
      </c>
      <c r="D3116" s="384" t="s">
        <v>6</v>
      </c>
      <c r="E3116" s="384" t="s">
        <v>840</v>
      </c>
      <c r="F3116" s="384" t="s">
        <v>712</v>
      </c>
      <c r="G3116" s="263">
        <v>554.06500000000005</v>
      </c>
      <c r="H3116" s="263">
        <v>603.87969999999996</v>
      </c>
      <c r="I3116" s="263">
        <v>9993.1659999999993</v>
      </c>
    </row>
    <row r="3117" spans="1:9">
      <c r="A3117" s="382" t="s">
        <v>1305</v>
      </c>
      <c r="B3117" s="383">
        <v>2011</v>
      </c>
      <c r="C3117" s="384" t="s">
        <v>1306</v>
      </c>
      <c r="D3117" s="384" t="s">
        <v>6</v>
      </c>
      <c r="E3117" s="384" t="s">
        <v>840</v>
      </c>
      <c r="F3117" s="384" t="s">
        <v>712</v>
      </c>
      <c r="G3117" s="263">
        <v>1049.1300000000001</v>
      </c>
      <c r="H3117" s="263">
        <v>1057.2816</v>
      </c>
      <c r="I3117" s="263">
        <v>12345.87</v>
      </c>
    </row>
    <row r="3118" spans="1:9">
      <c r="A3118" s="382" t="s">
        <v>1305</v>
      </c>
      <c r="B3118" s="383">
        <v>2012</v>
      </c>
      <c r="C3118" s="384" t="s">
        <v>1306</v>
      </c>
      <c r="D3118" s="384" t="s">
        <v>6</v>
      </c>
      <c r="E3118" s="384" t="s">
        <v>840</v>
      </c>
      <c r="F3118" s="384" t="s">
        <v>712</v>
      </c>
      <c r="G3118" s="263">
        <v>1151.8230000000001</v>
      </c>
      <c r="H3118" s="263">
        <v>1158.6006</v>
      </c>
      <c r="I3118" s="263">
        <v>13145.941999999999</v>
      </c>
    </row>
    <row r="3119" spans="1:9">
      <c r="A3119" s="382" t="s">
        <v>1305</v>
      </c>
      <c r="B3119" s="383">
        <v>2013</v>
      </c>
      <c r="C3119" s="384" t="s">
        <v>1306</v>
      </c>
      <c r="D3119" s="384" t="s">
        <v>6</v>
      </c>
      <c r="E3119" s="384" t="s">
        <v>840</v>
      </c>
      <c r="F3119" s="384" t="s">
        <v>712</v>
      </c>
      <c r="G3119" s="263">
        <v>948.42700000000002</v>
      </c>
      <c r="H3119" s="263">
        <v>934.53160000000003</v>
      </c>
      <c r="I3119" s="263">
        <v>13015.704</v>
      </c>
    </row>
    <row r="3120" spans="1:9">
      <c r="A3120" s="382" t="s">
        <v>1305</v>
      </c>
      <c r="B3120" s="383">
        <v>2014</v>
      </c>
      <c r="C3120" s="384" t="s">
        <v>1306</v>
      </c>
      <c r="D3120" s="384" t="s">
        <v>6</v>
      </c>
      <c r="E3120" s="384" t="s">
        <v>840</v>
      </c>
      <c r="F3120" s="384" t="s">
        <v>712</v>
      </c>
      <c r="G3120" s="263">
        <v>1041.048</v>
      </c>
      <c r="H3120" s="263">
        <v>519.60490000000004</v>
      </c>
      <c r="I3120" s="263">
        <v>13215.971</v>
      </c>
    </row>
    <row r="3121" spans="1:9">
      <c r="A3121" s="382" t="s">
        <v>1305</v>
      </c>
      <c r="B3121" s="383">
        <v>2015</v>
      </c>
      <c r="C3121" s="384" t="s">
        <v>1306</v>
      </c>
      <c r="D3121" s="384" t="s">
        <v>6</v>
      </c>
      <c r="E3121" s="384" t="s">
        <v>840</v>
      </c>
      <c r="F3121" s="384" t="s">
        <v>712</v>
      </c>
      <c r="G3121" s="263">
        <v>1012.14</v>
      </c>
      <c r="H3121" s="263">
        <v>1056.4997000000001</v>
      </c>
      <c r="I3121" s="263">
        <v>12711.744000000001</v>
      </c>
    </row>
    <row r="3122" spans="1:9">
      <c r="A3122" s="382" t="s">
        <v>1305</v>
      </c>
      <c r="B3122" s="383">
        <v>2016</v>
      </c>
      <c r="C3122" s="384" t="s">
        <v>1306</v>
      </c>
      <c r="D3122" s="384" t="s">
        <v>6</v>
      </c>
      <c r="E3122" s="384" t="s">
        <v>840</v>
      </c>
      <c r="F3122" s="384" t="s">
        <v>712</v>
      </c>
      <c r="G3122" s="263">
        <v>806.84</v>
      </c>
      <c r="H3122" s="263">
        <v>870.33209999999997</v>
      </c>
      <c r="I3122" s="263">
        <v>11360.753000000001</v>
      </c>
    </row>
    <row r="3123" spans="1:9">
      <c r="A3123" s="382" t="s">
        <v>1305</v>
      </c>
      <c r="B3123" s="383">
        <v>2017</v>
      </c>
      <c r="C3123" s="384" t="s">
        <v>1306</v>
      </c>
      <c r="D3123" s="384" t="s">
        <v>6</v>
      </c>
      <c r="E3123" s="384" t="s">
        <v>840</v>
      </c>
      <c r="F3123" s="384" t="s">
        <v>712</v>
      </c>
      <c r="G3123" s="263">
        <v>983.41200000000003</v>
      </c>
      <c r="H3123" s="263">
        <v>1017.5324000000001</v>
      </c>
      <c r="I3123" s="263">
        <v>12029.312</v>
      </c>
    </row>
    <row r="3124" spans="1:9">
      <c r="A3124" s="382" t="s">
        <v>1305</v>
      </c>
      <c r="B3124" s="383">
        <v>2018</v>
      </c>
      <c r="C3124" s="384" t="s">
        <v>1306</v>
      </c>
      <c r="D3124" s="384" t="s">
        <v>6</v>
      </c>
      <c r="E3124" s="384" t="s">
        <v>840</v>
      </c>
      <c r="F3124" s="384" t="s">
        <v>712</v>
      </c>
      <c r="G3124" s="263">
        <v>1060.8009999999999</v>
      </c>
      <c r="H3124" s="263">
        <v>1457.5033000000001</v>
      </c>
      <c r="I3124" s="263">
        <v>14302.392</v>
      </c>
    </row>
    <row r="3125" spans="1:9">
      <c r="A3125" s="382" t="s">
        <v>1305</v>
      </c>
      <c r="B3125" s="383">
        <v>2019</v>
      </c>
      <c r="C3125" s="384" t="s">
        <v>1306</v>
      </c>
      <c r="D3125" s="384" t="s">
        <v>6</v>
      </c>
      <c r="E3125" s="384" t="s">
        <v>840</v>
      </c>
      <c r="F3125" s="384" t="s">
        <v>712</v>
      </c>
      <c r="G3125" s="263">
        <v>1512.364</v>
      </c>
      <c r="H3125" s="263">
        <v>1571.3148000000001</v>
      </c>
      <c r="I3125" s="263">
        <v>14320.324000000001</v>
      </c>
    </row>
    <row r="3126" spans="1:9">
      <c r="A3126" s="382" t="s">
        <v>1307</v>
      </c>
      <c r="B3126" s="383">
        <v>2009</v>
      </c>
      <c r="C3126" s="384" t="s">
        <v>1308</v>
      </c>
      <c r="D3126" s="384" t="s">
        <v>524</v>
      </c>
      <c r="E3126" s="384" t="s">
        <v>593</v>
      </c>
      <c r="F3126" s="384" t="s">
        <v>712</v>
      </c>
      <c r="G3126" s="263">
        <v>-1182.567</v>
      </c>
      <c r="H3126" s="263">
        <v>-454.57060000000001</v>
      </c>
      <c r="I3126" s="263">
        <v>4084.3890000000001</v>
      </c>
    </row>
    <row r="3127" spans="1:9">
      <c r="A3127" s="382" t="s">
        <v>1307</v>
      </c>
      <c r="B3127" s="383">
        <v>2010</v>
      </c>
      <c r="C3127" s="384" t="s">
        <v>1308</v>
      </c>
      <c r="D3127" s="384" t="s">
        <v>524</v>
      </c>
      <c r="E3127" s="384" t="s">
        <v>593</v>
      </c>
      <c r="F3127" s="384" t="s">
        <v>712</v>
      </c>
      <c r="G3127" s="263">
        <v>-1096.729</v>
      </c>
      <c r="H3127" s="263">
        <v>-371.08249999999998</v>
      </c>
      <c r="I3127" s="263">
        <v>4569.29</v>
      </c>
    </row>
    <row r="3128" spans="1:9">
      <c r="A3128" s="382" t="s">
        <v>1307</v>
      </c>
      <c r="B3128" s="383">
        <v>2011</v>
      </c>
      <c r="C3128" s="384" t="s">
        <v>1308</v>
      </c>
      <c r="D3128" s="384" t="s">
        <v>524</v>
      </c>
      <c r="E3128" s="384" t="s">
        <v>593</v>
      </c>
      <c r="F3128" s="384" t="s">
        <v>712</v>
      </c>
      <c r="G3128" s="263">
        <v>-210.38800000000001</v>
      </c>
      <c r="H3128" s="263">
        <v>54.997999999999998</v>
      </c>
      <c r="I3128" s="263">
        <v>4136.6899999999996</v>
      </c>
    </row>
    <row r="3129" spans="1:9">
      <c r="A3129" s="382" t="s">
        <v>1307</v>
      </c>
      <c r="B3129" s="383">
        <v>2012</v>
      </c>
      <c r="C3129" s="384" t="s">
        <v>1308</v>
      </c>
      <c r="D3129" s="384" t="s">
        <v>524</v>
      </c>
      <c r="E3129" s="384" t="s">
        <v>593</v>
      </c>
      <c r="F3129" s="384" t="s">
        <v>712</v>
      </c>
      <c r="G3129" s="263">
        <v>206.14500000000001</v>
      </c>
      <c r="H3129" s="263">
        <v>236.42789999999999</v>
      </c>
      <c r="I3129" s="263">
        <v>4819.9979999999996</v>
      </c>
    </row>
    <row r="3130" spans="1:9">
      <c r="A3130" s="382" t="s">
        <v>1307</v>
      </c>
      <c r="B3130" s="383">
        <v>2013</v>
      </c>
      <c r="C3130" s="384" t="s">
        <v>1308</v>
      </c>
      <c r="D3130" s="384" t="s">
        <v>524</v>
      </c>
      <c r="E3130" s="384" t="s">
        <v>593</v>
      </c>
      <c r="F3130" s="384" t="s">
        <v>712</v>
      </c>
      <c r="G3130" s="263">
        <v>2600.5079999999998</v>
      </c>
      <c r="H3130" s="263">
        <v>523.10149999999999</v>
      </c>
      <c r="I3130" s="263">
        <v>5679.5950000000003</v>
      </c>
    </row>
    <row r="3131" spans="1:9">
      <c r="A3131" s="382" t="s">
        <v>1307</v>
      </c>
      <c r="B3131" s="383">
        <v>2014</v>
      </c>
      <c r="C3131" s="384" t="s">
        <v>1308</v>
      </c>
      <c r="D3131" s="384" t="s">
        <v>524</v>
      </c>
      <c r="E3131" s="384" t="s">
        <v>593</v>
      </c>
      <c r="F3131" s="384" t="s">
        <v>712</v>
      </c>
      <c r="G3131" s="263">
        <v>471.08699999999999</v>
      </c>
      <c r="H3131" s="263">
        <v>497.47179999999997</v>
      </c>
      <c r="I3131" s="263">
        <v>5822.3630000000003</v>
      </c>
    </row>
    <row r="3132" spans="1:9">
      <c r="A3132" s="382" t="s">
        <v>1307</v>
      </c>
      <c r="B3132" s="383">
        <v>2015</v>
      </c>
      <c r="C3132" s="384" t="s">
        <v>1308</v>
      </c>
      <c r="D3132" s="384" t="s">
        <v>524</v>
      </c>
      <c r="E3132" s="384" t="s">
        <v>593</v>
      </c>
      <c r="F3132" s="384" t="s">
        <v>712</v>
      </c>
      <c r="G3132" s="263">
        <v>490.887</v>
      </c>
      <c r="H3132" s="263">
        <v>490.35660000000001</v>
      </c>
      <c r="I3132" s="263">
        <v>5981.9639999999999</v>
      </c>
    </row>
    <row r="3133" spans="1:9">
      <c r="A3133" s="382" t="s">
        <v>1307</v>
      </c>
      <c r="B3133" s="383">
        <v>2016</v>
      </c>
      <c r="C3133" s="384" t="s">
        <v>1308</v>
      </c>
      <c r="D3133" s="384" t="s">
        <v>524</v>
      </c>
      <c r="E3133" s="384" t="s">
        <v>593</v>
      </c>
      <c r="F3133" s="384" t="s">
        <v>712</v>
      </c>
      <c r="G3133" s="263">
        <v>597.98099999999999</v>
      </c>
      <c r="H3133" s="263">
        <v>658.95100000000002</v>
      </c>
      <c r="I3133" s="263">
        <v>7676.53</v>
      </c>
    </row>
    <row r="3134" spans="1:9">
      <c r="A3134" s="382" t="s">
        <v>1307</v>
      </c>
      <c r="B3134" s="383">
        <v>2017</v>
      </c>
      <c r="C3134" s="384" t="s">
        <v>1308</v>
      </c>
      <c r="D3134" s="384" t="s">
        <v>524</v>
      </c>
      <c r="E3134" s="384" t="s">
        <v>593</v>
      </c>
      <c r="F3134" s="384" t="s">
        <v>712</v>
      </c>
      <c r="G3134" s="263">
        <v>442.649</v>
      </c>
      <c r="H3134" s="263">
        <v>678.93529999999998</v>
      </c>
      <c r="I3134" s="263">
        <v>8577.6859999999997</v>
      </c>
    </row>
    <row r="3135" spans="1:9">
      <c r="A3135" s="382" t="s">
        <v>1307</v>
      </c>
      <c r="B3135" s="383">
        <v>2018</v>
      </c>
      <c r="C3135" s="384" t="s">
        <v>1308</v>
      </c>
      <c r="D3135" s="384" t="s">
        <v>524</v>
      </c>
      <c r="E3135" s="384" t="s">
        <v>593</v>
      </c>
      <c r="F3135" s="384" t="s">
        <v>712</v>
      </c>
      <c r="G3135" s="263">
        <v>1010.831</v>
      </c>
      <c r="H3135" s="263">
        <v>1051.3713</v>
      </c>
      <c r="I3135" s="263">
        <v>10188.331</v>
      </c>
    </row>
    <row r="3136" spans="1:9">
      <c r="A3136" s="382" t="s">
        <v>1309</v>
      </c>
      <c r="B3136" s="383">
        <v>2009</v>
      </c>
      <c r="C3136" s="384" t="s">
        <v>1310</v>
      </c>
      <c r="D3136" s="384" t="s">
        <v>758</v>
      </c>
      <c r="E3136" s="384" t="s">
        <v>771</v>
      </c>
      <c r="F3136" s="384" t="s">
        <v>712</v>
      </c>
      <c r="G3136" s="263">
        <v>265.89499999999998</v>
      </c>
      <c r="H3136" s="263">
        <v>268.11860000000001</v>
      </c>
      <c r="I3136" s="263">
        <v>2147.5889999999999</v>
      </c>
    </row>
    <row r="3137" spans="1:9">
      <c r="A3137" s="382" t="s">
        <v>1309</v>
      </c>
      <c r="B3137" s="383">
        <v>2010</v>
      </c>
      <c r="C3137" s="384" t="s">
        <v>1310</v>
      </c>
      <c r="D3137" s="384" t="s">
        <v>758</v>
      </c>
      <c r="E3137" s="384" t="s">
        <v>771</v>
      </c>
      <c r="F3137" s="384" t="s">
        <v>712</v>
      </c>
      <c r="G3137" s="263">
        <v>205.435</v>
      </c>
      <c r="H3137" s="263">
        <v>222.20060000000001</v>
      </c>
      <c r="I3137" s="263">
        <v>2435.6060000000002</v>
      </c>
    </row>
    <row r="3138" spans="1:9">
      <c r="A3138" s="382" t="s">
        <v>1309</v>
      </c>
      <c r="B3138" s="383">
        <v>2011</v>
      </c>
      <c r="C3138" s="384" t="s">
        <v>1310</v>
      </c>
      <c r="D3138" s="384" t="s">
        <v>758</v>
      </c>
      <c r="E3138" s="384" t="s">
        <v>771</v>
      </c>
      <c r="F3138" s="384" t="s">
        <v>712</v>
      </c>
      <c r="G3138" s="263">
        <v>158.02699999999999</v>
      </c>
      <c r="H3138" s="263">
        <v>167.8288</v>
      </c>
      <c r="I3138" s="263">
        <v>2620.1109999999999</v>
      </c>
    </row>
    <row r="3139" spans="1:9">
      <c r="A3139" s="382" t="s">
        <v>1309</v>
      </c>
      <c r="B3139" s="383">
        <v>2012</v>
      </c>
      <c r="C3139" s="384" t="s">
        <v>1310</v>
      </c>
      <c r="D3139" s="384" t="s">
        <v>758</v>
      </c>
      <c r="E3139" s="384" t="s">
        <v>771</v>
      </c>
      <c r="F3139" s="384" t="s">
        <v>712</v>
      </c>
      <c r="G3139" s="263">
        <v>163.82</v>
      </c>
      <c r="H3139" s="263">
        <v>204.142</v>
      </c>
      <c r="I3139" s="263">
        <v>2843.877</v>
      </c>
    </row>
    <row r="3140" spans="1:9">
      <c r="A3140" s="382" t="s">
        <v>1309</v>
      </c>
      <c r="B3140" s="383">
        <v>2013</v>
      </c>
      <c r="C3140" s="384" t="s">
        <v>1310</v>
      </c>
      <c r="D3140" s="384" t="s">
        <v>758</v>
      </c>
      <c r="E3140" s="384" t="s">
        <v>771</v>
      </c>
      <c r="F3140" s="384" t="s">
        <v>712</v>
      </c>
      <c r="G3140" s="263">
        <v>441.3</v>
      </c>
      <c r="H3140" s="263">
        <v>491.02499999999998</v>
      </c>
      <c r="I3140" s="263">
        <v>3665.3</v>
      </c>
    </row>
    <row r="3141" spans="1:9">
      <c r="A3141" s="382" t="s">
        <v>1309</v>
      </c>
      <c r="B3141" s="383">
        <v>2014</v>
      </c>
      <c r="C3141" s="384" t="s">
        <v>1310</v>
      </c>
      <c r="D3141" s="384" t="s">
        <v>758</v>
      </c>
      <c r="E3141" s="384" t="s">
        <v>771</v>
      </c>
      <c r="F3141" s="384" t="s">
        <v>712</v>
      </c>
      <c r="G3141" s="263">
        <v>386.9</v>
      </c>
      <c r="H3141" s="263">
        <v>459.46499999999997</v>
      </c>
      <c r="I3141" s="263">
        <v>5852.6</v>
      </c>
    </row>
    <row r="3142" spans="1:9">
      <c r="A3142" s="382" t="s">
        <v>1309</v>
      </c>
      <c r="B3142" s="383">
        <v>2015</v>
      </c>
      <c r="C3142" s="384" t="s">
        <v>1310</v>
      </c>
      <c r="D3142" s="384" t="s">
        <v>758</v>
      </c>
      <c r="E3142" s="384" t="s">
        <v>771</v>
      </c>
      <c r="F3142" s="384" t="s">
        <v>712</v>
      </c>
      <c r="G3142" s="263">
        <v>431.6</v>
      </c>
      <c r="H3142" s="263">
        <v>446.5</v>
      </c>
      <c r="I3142" s="263">
        <v>5741.7</v>
      </c>
    </row>
    <row r="3143" spans="1:9">
      <c r="A3143" s="382" t="s">
        <v>1309</v>
      </c>
      <c r="B3143" s="383">
        <v>2016</v>
      </c>
      <c r="C3143" s="384" t="s">
        <v>1310</v>
      </c>
      <c r="D3143" s="384" t="s">
        <v>758</v>
      </c>
      <c r="E3143" s="384" t="s">
        <v>771</v>
      </c>
      <c r="F3143" s="384" t="s">
        <v>712</v>
      </c>
      <c r="G3143" s="263">
        <v>445.2</v>
      </c>
      <c r="H3143" s="263">
        <v>464.73500000000001</v>
      </c>
      <c r="I3143" s="263">
        <v>5779</v>
      </c>
    </row>
    <row r="3144" spans="1:9">
      <c r="A3144" s="382" t="s">
        <v>1309</v>
      </c>
      <c r="B3144" s="383">
        <v>2017</v>
      </c>
      <c r="C3144" s="384" t="s">
        <v>1310</v>
      </c>
      <c r="D3144" s="384" t="s">
        <v>758</v>
      </c>
      <c r="E3144" s="384" t="s">
        <v>771</v>
      </c>
      <c r="F3144" s="384" t="s">
        <v>712</v>
      </c>
      <c r="G3144" s="263">
        <v>663</v>
      </c>
      <c r="H3144" s="263">
        <v>570.625</v>
      </c>
      <c r="I3144" s="263">
        <v>6444.9</v>
      </c>
    </row>
    <row r="3145" spans="1:9">
      <c r="A3145" s="382" t="s">
        <v>1309</v>
      </c>
      <c r="B3145" s="383">
        <v>2018</v>
      </c>
      <c r="C3145" s="384" t="s">
        <v>1310</v>
      </c>
      <c r="D3145" s="384" t="s">
        <v>758</v>
      </c>
      <c r="E3145" s="384" t="s">
        <v>771</v>
      </c>
      <c r="F3145" s="384" t="s">
        <v>712</v>
      </c>
      <c r="G3145" s="263">
        <v>732.3</v>
      </c>
      <c r="H3145" s="263">
        <v>768.36699999999996</v>
      </c>
      <c r="I3145" s="263">
        <v>7014.6</v>
      </c>
    </row>
    <row r="3146" spans="1:9">
      <c r="A3146" s="382" t="s">
        <v>1311</v>
      </c>
      <c r="B3146" s="383">
        <v>2009</v>
      </c>
      <c r="C3146" s="384" t="s">
        <v>1312</v>
      </c>
      <c r="D3146" s="384" t="s">
        <v>521</v>
      </c>
      <c r="E3146" s="384" t="s">
        <v>711</v>
      </c>
      <c r="F3146" s="384" t="s">
        <v>712</v>
      </c>
      <c r="G3146" s="263">
        <v>126.40900000000001</v>
      </c>
      <c r="H3146" s="263">
        <v>126.40900000000001</v>
      </c>
      <c r="I3146" s="263">
        <v>1959.991</v>
      </c>
    </row>
    <row r="3147" spans="1:9">
      <c r="A3147" s="382" t="s">
        <v>1311</v>
      </c>
      <c r="B3147" s="383">
        <v>2010</v>
      </c>
      <c r="C3147" s="384" t="s">
        <v>1312</v>
      </c>
      <c r="D3147" s="384" t="s">
        <v>521</v>
      </c>
      <c r="E3147" s="384" t="s">
        <v>711</v>
      </c>
      <c r="F3147" s="384" t="s">
        <v>712</v>
      </c>
      <c r="G3147" s="263">
        <v>85.599000000000004</v>
      </c>
      <c r="H3147" s="263">
        <v>88.31</v>
      </c>
      <c r="I3147" s="263">
        <v>1550.7660000000001</v>
      </c>
    </row>
    <row r="3148" spans="1:9">
      <c r="A3148" s="382" t="s">
        <v>1311</v>
      </c>
      <c r="B3148" s="383">
        <v>2011</v>
      </c>
      <c r="C3148" s="384" t="s">
        <v>1312</v>
      </c>
      <c r="D3148" s="384" t="s">
        <v>521</v>
      </c>
      <c r="E3148" s="384" t="s">
        <v>711</v>
      </c>
      <c r="F3148" s="384" t="s">
        <v>712</v>
      </c>
      <c r="G3148" s="263">
        <v>390.983</v>
      </c>
      <c r="H3148" s="263">
        <v>139.30709999999999</v>
      </c>
      <c r="I3148" s="263">
        <v>1701.7670000000001</v>
      </c>
    </row>
    <row r="3149" spans="1:9">
      <c r="A3149" s="382" t="s">
        <v>1311</v>
      </c>
      <c r="B3149" s="383">
        <v>2012</v>
      </c>
      <c r="C3149" s="384" t="s">
        <v>1312</v>
      </c>
      <c r="D3149" s="384" t="s">
        <v>521</v>
      </c>
      <c r="E3149" s="384" t="s">
        <v>711</v>
      </c>
      <c r="F3149" s="384" t="s">
        <v>712</v>
      </c>
      <c r="G3149" s="263">
        <v>7.6550000000000002</v>
      </c>
      <c r="H3149" s="263">
        <v>85.997</v>
      </c>
      <c r="I3149" s="263">
        <v>1918.508</v>
      </c>
    </row>
    <row r="3150" spans="1:9">
      <c r="A3150" s="382" t="s">
        <v>1311</v>
      </c>
      <c r="B3150" s="383">
        <v>2013</v>
      </c>
      <c r="C3150" s="384" t="s">
        <v>1312</v>
      </c>
      <c r="D3150" s="384" t="s">
        <v>521</v>
      </c>
      <c r="E3150" s="384" t="s">
        <v>711</v>
      </c>
      <c r="F3150" s="384" t="s">
        <v>712</v>
      </c>
      <c r="G3150" s="263">
        <v>69.94</v>
      </c>
      <c r="H3150" s="263">
        <v>85.997</v>
      </c>
      <c r="I3150" s="263">
        <v>2105.1880000000001</v>
      </c>
    </row>
    <row r="3151" spans="1:9">
      <c r="A3151" s="382" t="s">
        <v>1311</v>
      </c>
      <c r="B3151" s="383">
        <v>2014</v>
      </c>
      <c r="C3151" s="384" t="s">
        <v>1312</v>
      </c>
      <c r="D3151" s="384" t="s">
        <v>521</v>
      </c>
      <c r="E3151" s="384" t="s">
        <v>711</v>
      </c>
      <c r="F3151" s="384" t="s">
        <v>712</v>
      </c>
      <c r="G3151" s="263">
        <v>167.21199999999999</v>
      </c>
      <c r="H3151" s="263">
        <v>177.10249999999999</v>
      </c>
      <c r="I3151" s="263">
        <v>2157.5859999999998</v>
      </c>
    </row>
    <row r="3152" spans="1:9">
      <c r="A3152" s="382" t="s">
        <v>1311</v>
      </c>
      <c r="B3152" s="383">
        <v>2015</v>
      </c>
      <c r="C3152" s="384" t="s">
        <v>1312</v>
      </c>
      <c r="D3152" s="384" t="s">
        <v>521</v>
      </c>
      <c r="E3152" s="384" t="s">
        <v>711</v>
      </c>
      <c r="F3152" s="384" t="s">
        <v>712</v>
      </c>
      <c r="G3152" s="263">
        <v>157.77799999999999</v>
      </c>
      <c r="H3152" s="263">
        <v>196.10759999999999</v>
      </c>
      <c r="I3152" s="263">
        <v>2069.88</v>
      </c>
    </row>
    <row r="3153" spans="1:9">
      <c r="A3153" s="382" t="s">
        <v>1311</v>
      </c>
      <c r="B3153" s="383">
        <v>2016</v>
      </c>
      <c r="C3153" s="384" t="s">
        <v>1312</v>
      </c>
      <c r="D3153" s="384" t="s">
        <v>521</v>
      </c>
      <c r="E3153" s="384" t="s">
        <v>711</v>
      </c>
      <c r="F3153" s="384" t="s">
        <v>712</v>
      </c>
      <c r="G3153" s="263">
        <v>212.42500000000001</v>
      </c>
      <c r="H3153" s="263">
        <v>211.9588</v>
      </c>
      <c r="I3153" s="263">
        <v>2104.8229999999999</v>
      </c>
    </row>
    <row r="3154" spans="1:9">
      <c r="A3154" s="382" t="s">
        <v>1311</v>
      </c>
      <c r="B3154" s="383">
        <v>2017</v>
      </c>
      <c r="C3154" s="384" t="s">
        <v>1312</v>
      </c>
      <c r="D3154" s="384" t="s">
        <v>521</v>
      </c>
      <c r="E3154" s="384" t="s">
        <v>711</v>
      </c>
      <c r="F3154" s="384" t="s">
        <v>712</v>
      </c>
      <c r="G3154" s="263">
        <v>234.29900000000001</v>
      </c>
      <c r="H3154" s="263">
        <v>237.4803</v>
      </c>
      <c r="I3154" s="263">
        <v>2115.5169999999998</v>
      </c>
    </row>
    <row r="3155" spans="1:9">
      <c r="A3155" s="382" t="s">
        <v>1311</v>
      </c>
      <c r="B3155" s="383">
        <v>2018</v>
      </c>
      <c r="C3155" s="384" t="s">
        <v>1312</v>
      </c>
      <c r="D3155" s="384" t="s">
        <v>521</v>
      </c>
      <c r="E3155" s="384" t="s">
        <v>711</v>
      </c>
      <c r="F3155" s="384" t="s">
        <v>712</v>
      </c>
      <c r="G3155" s="263">
        <v>292.63299999999998</v>
      </c>
      <c r="H3155" s="263">
        <v>237.4803</v>
      </c>
      <c r="I3155" s="263">
        <v>2256.982</v>
      </c>
    </row>
    <row r="3156" spans="1:9">
      <c r="A3156" s="382" t="s">
        <v>1311</v>
      </c>
      <c r="B3156" s="383">
        <v>2019</v>
      </c>
      <c r="C3156" s="384" t="s">
        <v>1312</v>
      </c>
      <c r="D3156" s="384" t="s">
        <v>521</v>
      </c>
      <c r="E3156" s="384" t="s">
        <v>711</v>
      </c>
      <c r="F3156" s="384" t="s">
        <v>712</v>
      </c>
      <c r="G3156" s="263">
        <v>237.92699999999999</v>
      </c>
      <c r="H3156" s="263">
        <v>296.98140000000001</v>
      </c>
      <c r="I3156" s="263">
        <v>2777.9960000000001</v>
      </c>
    </row>
    <row r="3157" spans="1:9">
      <c r="A3157" s="382" t="s">
        <v>1313</v>
      </c>
      <c r="B3157" s="383">
        <v>2009</v>
      </c>
      <c r="C3157" s="384" t="s">
        <v>1314</v>
      </c>
      <c r="D3157" s="384" t="s">
        <v>736</v>
      </c>
      <c r="E3157" s="384" t="s">
        <v>1227</v>
      </c>
      <c r="F3157" s="384" t="s">
        <v>712</v>
      </c>
      <c r="G3157" s="263">
        <v>6342</v>
      </c>
      <c r="H3157" s="263">
        <v>6454</v>
      </c>
      <c r="I3157" s="263">
        <v>25035</v>
      </c>
    </row>
    <row r="3158" spans="1:9">
      <c r="A3158" s="382" t="s">
        <v>1313</v>
      </c>
      <c r="B3158" s="383">
        <v>2010</v>
      </c>
      <c r="C3158" s="384" t="s">
        <v>1314</v>
      </c>
      <c r="D3158" s="384" t="s">
        <v>736</v>
      </c>
      <c r="E3158" s="384" t="s">
        <v>1227</v>
      </c>
      <c r="F3158" s="384" t="s">
        <v>712</v>
      </c>
      <c r="G3158" s="263">
        <v>7226</v>
      </c>
      <c r="H3158" s="263">
        <v>7129</v>
      </c>
      <c r="I3158" s="263">
        <v>27208</v>
      </c>
    </row>
    <row r="3159" spans="1:9">
      <c r="A3159" s="382" t="s">
        <v>1313</v>
      </c>
      <c r="B3159" s="383">
        <v>2011</v>
      </c>
      <c r="C3159" s="384" t="s">
        <v>1314</v>
      </c>
      <c r="D3159" s="384" t="s">
        <v>736</v>
      </c>
      <c r="E3159" s="384" t="s">
        <v>1227</v>
      </c>
      <c r="F3159" s="384" t="s">
        <v>712</v>
      </c>
      <c r="G3159" s="263">
        <v>8542</v>
      </c>
      <c r="H3159" s="263">
        <v>8598</v>
      </c>
      <c r="I3159" s="263">
        <v>31097</v>
      </c>
    </row>
    <row r="3160" spans="1:9">
      <c r="A3160" s="382" t="s">
        <v>1313</v>
      </c>
      <c r="B3160" s="383">
        <v>2012</v>
      </c>
      <c r="C3160" s="384" t="s">
        <v>1314</v>
      </c>
      <c r="D3160" s="384" t="s">
        <v>736</v>
      </c>
      <c r="E3160" s="384" t="s">
        <v>1227</v>
      </c>
      <c r="F3160" s="384" t="s">
        <v>712</v>
      </c>
      <c r="G3160" s="263">
        <v>8752</v>
      </c>
      <c r="H3160" s="263">
        <v>8844.9500000000007</v>
      </c>
      <c r="I3160" s="263">
        <v>31377</v>
      </c>
    </row>
    <row r="3161" spans="1:9">
      <c r="A3161" s="382" t="s">
        <v>1313</v>
      </c>
      <c r="B3161" s="383">
        <v>2013</v>
      </c>
      <c r="C3161" s="384" t="s">
        <v>1314</v>
      </c>
      <c r="D3161" s="384" t="s">
        <v>736</v>
      </c>
      <c r="E3161" s="384" t="s">
        <v>1227</v>
      </c>
      <c r="F3161" s="384" t="s">
        <v>712</v>
      </c>
      <c r="G3161" s="263">
        <v>8531</v>
      </c>
      <c r="H3161" s="263">
        <v>8964.85</v>
      </c>
      <c r="I3161" s="263">
        <v>31217</v>
      </c>
    </row>
    <row r="3162" spans="1:9">
      <c r="A3162" s="382" t="s">
        <v>1313</v>
      </c>
      <c r="B3162" s="383">
        <v>2014</v>
      </c>
      <c r="C3162" s="384" t="s">
        <v>1314</v>
      </c>
      <c r="D3162" s="384" t="s">
        <v>736</v>
      </c>
      <c r="E3162" s="384" t="s">
        <v>1227</v>
      </c>
      <c r="F3162" s="384" t="s">
        <v>712</v>
      </c>
      <c r="G3162" s="263">
        <v>7459</v>
      </c>
      <c r="H3162" s="263">
        <v>8215.75</v>
      </c>
      <c r="I3162" s="263">
        <v>29767</v>
      </c>
    </row>
    <row r="3163" spans="1:9">
      <c r="A3163" s="382" t="s">
        <v>1313</v>
      </c>
      <c r="B3163" s="383">
        <v>2015</v>
      </c>
      <c r="C3163" s="384" t="s">
        <v>1314</v>
      </c>
      <c r="D3163" s="384" t="s">
        <v>736</v>
      </c>
      <c r="E3163" s="384" t="s">
        <v>1227</v>
      </c>
      <c r="F3163" s="384" t="s">
        <v>712</v>
      </c>
      <c r="G3163" s="263">
        <v>6849</v>
      </c>
      <c r="H3163" s="263">
        <v>6901</v>
      </c>
      <c r="I3163" s="263">
        <v>26794</v>
      </c>
    </row>
    <row r="3164" spans="1:9">
      <c r="A3164" s="382" t="s">
        <v>1313</v>
      </c>
      <c r="B3164" s="383">
        <v>2016</v>
      </c>
      <c r="C3164" s="384" t="s">
        <v>1314</v>
      </c>
      <c r="D3164" s="384" t="s">
        <v>736</v>
      </c>
      <c r="E3164" s="384" t="s">
        <v>1227</v>
      </c>
      <c r="F3164" s="384" t="s">
        <v>712</v>
      </c>
      <c r="G3164" s="263">
        <v>6948</v>
      </c>
      <c r="H3164" s="263">
        <v>6948</v>
      </c>
      <c r="I3164" s="263">
        <v>26685</v>
      </c>
    </row>
    <row r="3165" spans="1:9">
      <c r="A3165" s="382" t="s">
        <v>1313</v>
      </c>
      <c r="B3165" s="383">
        <v>2017</v>
      </c>
      <c r="C3165" s="384" t="s">
        <v>1314</v>
      </c>
      <c r="D3165" s="384" t="s">
        <v>736</v>
      </c>
      <c r="E3165" s="384" t="s">
        <v>1227</v>
      </c>
      <c r="F3165" s="384" t="s">
        <v>712</v>
      </c>
      <c r="G3165" s="263">
        <v>6021</v>
      </c>
      <c r="H3165" s="263">
        <v>7621</v>
      </c>
      <c r="I3165" s="263">
        <v>28748</v>
      </c>
    </row>
    <row r="3166" spans="1:9">
      <c r="A3166" s="382" t="s">
        <v>1313</v>
      </c>
      <c r="B3166" s="383">
        <v>2018</v>
      </c>
      <c r="C3166" s="384" t="s">
        <v>1314</v>
      </c>
      <c r="D3166" s="384" t="s">
        <v>736</v>
      </c>
      <c r="E3166" s="384" t="s">
        <v>1227</v>
      </c>
      <c r="F3166" s="384" t="s">
        <v>712</v>
      </c>
      <c r="G3166" s="263">
        <v>7895</v>
      </c>
      <c r="H3166" s="263">
        <v>7926</v>
      </c>
      <c r="I3166" s="263">
        <v>29625</v>
      </c>
    </row>
    <row r="3167" spans="1:9">
      <c r="A3167" s="382" t="s">
        <v>1315</v>
      </c>
      <c r="B3167" s="383">
        <v>2009</v>
      </c>
      <c r="C3167" s="384" t="s">
        <v>1316</v>
      </c>
      <c r="D3167" s="384" t="s">
        <v>6</v>
      </c>
      <c r="E3167" s="384" t="s">
        <v>840</v>
      </c>
      <c r="F3167" s="384" t="s">
        <v>712</v>
      </c>
      <c r="G3167" s="263">
        <v>115.49299999999999</v>
      </c>
      <c r="H3167" s="263">
        <v>129.84059999999999</v>
      </c>
      <c r="I3167" s="263">
        <v>2692.4679999999998</v>
      </c>
    </row>
    <row r="3168" spans="1:9">
      <c r="A3168" s="382" t="s">
        <v>1315</v>
      </c>
      <c r="B3168" s="383">
        <v>2010</v>
      </c>
      <c r="C3168" s="384" t="s">
        <v>1316</v>
      </c>
      <c r="D3168" s="384" t="s">
        <v>6</v>
      </c>
      <c r="E3168" s="384" t="s">
        <v>840</v>
      </c>
      <c r="F3168" s="384" t="s">
        <v>712</v>
      </c>
      <c r="G3168" s="263">
        <v>197.828</v>
      </c>
      <c r="H3168" s="263">
        <v>198.45400000000001</v>
      </c>
      <c r="I3168" s="263">
        <v>3030.7730000000001</v>
      </c>
    </row>
    <row r="3169" spans="1:9">
      <c r="A3169" s="382" t="s">
        <v>1315</v>
      </c>
      <c r="B3169" s="383">
        <v>2011</v>
      </c>
      <c r="C3169" s="384" t="s">
        <v>1316</v>
      </c>
      <c r="D3169" s="384" t="s">
        <v>6</v>
      </c>
      <c r="E3169" s="384" t="s">
        <v>840</v>
      </c>
      <c r="F3169" s="384" t="s">
        <v>712</v>
      </c>
      <c r="G3169" s="263">
        <v>-7.45</v>
      </c>
      <c r="H3169" s="263">
        <v>195.32740000000001</v>
      </c>
      <c r="I3169" s="263">
        <v>3456.6860000000001</v>
      </c>
    </row>
    <row r="3170" spans="1:9">
      <c r="A3170" s="382" t="s">
        <v>1315</v>
      </c>
      <c r="B3170" s="383">
        <v>2012</v>
      </c>
      <c r="C3170" s="384" t="s">
        <v>1316</v>
      </c>
      <c r="D3170" s="384" t="s">
        <v>6</v>
      </c>
      <c r="E3170" s="384" t="s">
        <v>840</v>
      </c>
      <c r="F3170" s="384" t="s">
        <v>712</v>
      </c>
      <c r="G3170" s="263">
        <v>-107.2</v>
      </c>
      <c r="H3170" s="263">
        <v>216.19</v>
      </c>
      <c r="I3170" s="263">
        <v>4306.8</v>
      </c>
    </row>
    <row r="3171" spans="1:9">
      <c r="A3171" s="382" t="s">
        <v>1315</v>
      </c>
      <c r="B3171" s="383">
        <v>2013</v>
      </c>
      <c r="C3171" s="384" t="s">
        <v>1316</v>
      </c>
      <c r="D3171" s="384" t="s">
        <v>6</v>
      </c>
      <c r="E3171" s="384" t="s">
        <v>840</v>
      </c>
      <c r="F3171" s="384" t="s">
        <v>712</v>
      </c>
      <c r="G3171" s="263">
        <v>536.79999999999995</v>
      </c>
      <c r="H3171" s="263">
        <v>666.87</v>
      </c>
      <c r="I3171" s="263">
        <v>7479.7</v>
      </c>
    </row>
    <row r="3172" spans="1:9">
      <c r="A3172" s="382" t="s">
        <v>1315</v>
      </c>
      <c r="B3172" s="383">
        <v>2014</v>
      </c>
      <c r="C3172" s="384" t="s">
        <v>1316</v>
      </c>
      <c r="D3172" s="384" t="s">
        <v>6</v>
      </c>
      <c r="E3172" s="384" t="s">
        <v>840</v>
      </c>
      <c r="F3172" s="384" t="s">
        <v>712</v>
      </c>
      <c r="G3172" s="263">
        <v>214.9</v>
      </c>
      <c r="H3172" s="263">
        <v>426.02</v>
      </c>
      <c r="I3172" s="263">
        <v>4666.8</v>
      </c>
    </row>
    <row r="3173" spans="1:9">
      <c r="A3173" s="382" t="s">
        <v>1315</v>
      </c>
      <c r="B3173" s="383">
        <v>2015</v>
      </c>
      <c r="C3173" s="384" t="s">
        <v>1316</v>
      </c>
      <c r="D3173" s="384" t="s">
        <v>6</v>
      </c>
      <c r="E3173" s="384" t="s">
        <v>840</v>
      </c>
      <c r="F3173" s="384" t="s">
        <v>712</v>
      </c>
      <c r="G3173" s="263">
        <v>-76.400000000000006</v>
      </c>
      <c r="H3173" s="263">
        <v>421.15</v>
      </c>
      <c r="I3173" s="263">
        <v>4616.3999999999996</v>
      </c>
    </row>
    <row r="3174" spans="1:9">
      <c r="A3174" s="382" t="s">
        <v>1315</v>
      </c>
      <c r="B3174" s="383">
        <v>2016</v>
      </c>
      <c r="C3174" s="384" t="s">
        <v>1316</v>
      </c>
      <c r="D3174" s="384" t="s">
        <v>6</v>
      </c>
      <c r="E3174" s="384" t="s">
        <v>840</v>
      </c>
      <c r="F3174" s="384" t="s">
        <v>712</v>
      </c>
      <c r="G3174" s="263">
        <v>522.20000000000005</v>
      </c>
      <c r="H3174" s="263">
        <v>210.79249999999999</v>
      </c>
      <c r="I3174" s="263">
        <v>2780.6</v>
      </c>
    </row>
    <row r="3175" spans="1:9">
      <c r="A3175" s="382" t="s">
        <v>1315</v>
      </c>
      <c r="B3175" s="383">
        <v>2017</v>
      </c>
      <c r="C3175" s="384" t="s">
        <v>1316</v>
      </c>
      <c r="D3175" s="384" t="s">
        <v>6</v>
      </c>
      <c r="E3175" s="384" t="s">
        <v>840</v>
      </c>
      <c r="F3175" s="384" t="s">
        <v>712</v>
      </c>
      <c r="G3175" s="263">
        <v>666.5</v>
      </c>
      <c r="H3175" s="263">
        <v>131.73500000000001</v>
      </c>
      <c r="I3175" s="263">
        <v>2845.7</v>
      </c>
    </row>
    <row r="3176" spans="1:9">
      <c r="A3176" s="382" t="s">
        <v>1315</v>
      </c>
      <c r="B3176" s="383">
        <v>2018</v>
      </c>
      <c r="C3176" s="384" t="s">
        <v>1316</v>
      </c>
      <c r="D3176" s="384" t="s">
        <v>6</v>
      </c>
      <c r="E3176" s="384" t="s">
        <v>840</v>
      </c>
      <c r="F3176" s="384" t="s">
        <v>712</v>
      </c>
      <c r="G3176" s="263">
        <v>347.4</v>
      </c>
      <c r="H3176" s="263">
        <v>388.24</v>
      </c>
      <c r="I3176" s="263">
        <v>2965.1</v>
      </c>
    </row>
    <row r="3177" spans="1:9">
      <c r="A3177" s="382" t="s">
        <v>1317</v>
      </c>
      <c r="B3177" s="383">
        <v>2009</v>
      </c>
      <c r="C3177" s="384" t="s">
        <v>1318</v>
      </c>
      <c r="D3177" s="384" t="s">
        <v>451</v>
      </c>
      <c r="E3177" s="384" t="s">
        <v>749</v>
      </c>
      <c r="F3177" s="384" t="s">
        <v>712</v>
      </c>
      <c r="G3177" s="263">
        <v>68.33</v>
      </c>
      <c r="H3177" s="263">
        <v>251.614</v>
      </c>
      <c r="I3177" s="263">
        <v>3153.6559999999999</v>
      </c>
    </row>
    <row r="3178" spans="1:9">
      <c r="A3178" s="382" t="s">
        <v>1317</v>
      </c>
      <c r="B3178" s="383">
        <v>2010</v>
      </c>
      <c r="C3178" s="384" t="s">
        <v>1318</v>
      </c>
      <c r="D3178" s="384" t="s">
        <v>451</v>
      </c>
      <c r="E3178" s="384" t="s">
        <v>749</v>
      </c>
      <c r="F3178" s="384" t="s">
        <v>712</v>
      </c>
      <c r="G3178" s="263">
        <v>350.053</v>
      </c>
      <c r="H3178" s="263">
        <v>324.69499999999999</v>
      </c>
      <c r="I3178" s="263">
        <v>3189.1990000000001</v>
      </c>
    </row>
    <row r="3179" spans="1:9">
      <c r="A3179" s="382" t="s">
        <v>1317</v>
      </c>
      <c r="B3179" s="383">
        <v>2011</v>
      </c>
      <c r="C3179" s="384" t="s">
        <v>1318</v>
      </c>
      <c r="D3179" s="384" t="s">
        <v>451</v>
      </c>
      <c r="E3179" s="384" t="s">
        <v>749</v>
      </c>
      <c r="F3179" s="384" t="s">
        <v>712</v>
      </c>
      <c r="G3179" s="263">
        <v>339.47300000000001</v>
      </c>
      <c r="H3179" s="263">
        <v>328.16699999999997</v>
      </c>
      <c r="I3179" s="263">
        <v>3241.3789999999999</v>
      </c>
    </row>
    <row r="3180" spans="1:9">
      <c r="A3180" s="382" t="s">
        <v>1317</v>
      </c>
      <c r="B3180" s="383">
        <v>2012</v>
      </c>
      <c r="C3180" s="384" t="s">
        <v>1318</v>
      </c>
      <c r="D3180" s="384" t="s">
        <v>451</v>
      </c>
      <c r="E3180" s="384" t="s">
        <v>749</v>
      </c>
      <c r="F3180" s="384" t="s">
        <v>712</v>
      </c>
      <c r="G3180" s="263">
        <v>381.54199999999997</v>
      </c>
      <c r="H3180" s="263">
        <v>387.37099999999998</v>
      </c>
      <c r="I3180" s="263">
        <v>3301.8040000000001</v>
      </c>
    </row>
    <row r="3181" spans="1:9">
      <c r="A3181" s="382" t="s">
        <v>1317</v>
      </c>
      <c r="B3181" s="383">
        <v>2013</v>
      </c>
      <c r="C3181" s="384" t="s">
        <v>1318</v>
      </c>
      <c r="D3181" s="384" t="s">
        <v>451</v>
      </c>
      <c r="E3181" s="384" t="s">
        <v>749</v>
      </c>
      <c r="F3181" s="384" t="s">
        <v>712</v>
      </c>
      <c r="G3181" s="263">
        <v>406.07400000000001</v>
      </c>
      <c r="H3181" s="263">
        <v>406.07400000000001</v>
      </c>
      <c r="I3181" s="263">
        <v>3454.6280000000002</v>
      </c>
    </row>
    <row r="3182" spans="1:9">
      <c r="A3182" s="382" t="s">
        <v>1317</v>
      </c>
      <c r="B3182" s="383">
        <v>2014</v>
      </c>
      <c r="C3182" s="384" t="s">
        <v>1318</v>
      </c>
      <c r="D3182" s="384" t="s">
        <v>451</v>
      </c>
      <c r="E3182" s="384" t="s">
        <v>749</v>
      </c>
      <c r="F3182" s="384" t="s">
        <v>712</v>
      </c>
      <c r="G3182" s="263">
        <v>397.59500000000003</v>
      </c>
      <c r="H3182" s="263">
        <v>397.59500000000003</v>
      </c>
      <c r="I3182" s="263">
        <v>3491.6320000000001</v>
      </c>
    </row>
    <row r="3183" spans="1:9">
      <c r="A3183" s="382" t="s">
        <v>1317</v>
      </c>
      <c r="B3183" s="383">
        <v>2015</v>
      </c>
      <c r="C3183" s="384" t="s">
        <v>1318</v>
      </c>
      <c r="D3183" s="384" t="s">
        <v>451</v>
      </c>
      <c r="E3183" s="384" t="s">
        <v>749</v>
      </c>
      <c r="F3183" s="384" t="s">
        <v>712</v>
      </c>
      <c r="G3183" s="263">
        <v>437.25700000000001</v>
      </c>
      <c r="H3183" s="263">
        <v>437.25700000000001</v>
      </c>
      <c r="I3183" s="263">
        <v>3495.4430000000002</v>
      </c>
    </row>
    <row r="3184" spans="1:9">
      <c r="A3184" s="382" t="s">
        <v>1317</v>
      </c>
      <c r="B3184" s="383">
        <v>2016</v>
      </c>
      <c r="C3184" s="384" t="s">
        <v>1318</v>
      </c>
      <c r="D3184" s="384" t="s">
        <v>451</v>
      </c>
      <c r="E3184" s="384" t="s">
        <v>749</v>
      </c>
      <c r="F3184" s="384" t="s">
        <v>712</v>
      </c>
      <c r="G3184" s="263">
        <v>442.03399999999999</v>
      </c>
      <c r="H3184" s="263">
        <v>442.03399999999999</v>
      </c>
      <c r="I3184" s="263">
        <v>3498.6819999999998</v>
      </c>
    </row>
    <row r="3185" spans="1:9">
      <c r="A3185" s="382" t="s">
        <v>1317</v>
      </c>
      <c r="B3185" s="383">
        <v>2017</v>
      </c>
      <c r="C3185" s="384" t="s">
        <v>1318</v>
      </c>
      <c r="D3185" s="384" t="s">
        <v>451</v>
      </c>
      <c r="E3185" s="384" t="s">
        <v>749</v>
      </c>
      <c r="F3185" s="384" t="s">
        <v>712</v>
      </c>
      <c r="G3185" s="263">
        <v>488.45600000000002</v>
      </c>
      <c r="H3185" s="263">
        <v>497.75599999999997</v>
      </c>
      <c r="I3185" s="263">
        <v>3565.2959999999998</v>
      </c>
    </row>
    <row r="3186" spans="1:9">
      <c r="A3186" s="382" t="s">
        <v>1317</v>
      </c>
      <c r="B3186" s="383">
        <v>2018</v>
      </c>
      <c r="C3186" s="384" t="s">
        <v>1318</v>
      </c>
      <c r="D3186" s="384" t="s">
        <v>451</v>
      </c>
      <c r="E3186" s="384" t="s">
        <v>749</v>
      </c>
      <c r="F3186" s="384" t="s">
        <v>712</v>
      </c>
      <c r="G3186" s="263">
        <v>511.04700000000003</v>
      </c>
      <c r="H3186" s="263">
        <v>523.40700000000004</v>
      </c>
      <c r="I3186" s="263">
        <v>3691.2469999999998</v>
      </c>
    </row>
    <row r="3187" spans="1:9">
      <c r="A3187" s="382" t="s">
        <v>1319</v>
      </c>
      <c r="B3187" s="383">
        <v>2009</v>
      </c>
      <c r="C3187" s="384" t="s">
        <v>1320</v>
      </c>
      <c r="D3187" s="384" t="s">
        <v>758</v>
      </c>
      <c r="E3187" s="384" t="s">
        <v>759</v>
      </c>
      <c r="F3187" s="384" t="s">
        <v>712</v>
      </c>
      <c r="G3187" s="263">
        <v>336</v>
      </c>
      <c r="H3187" s="263">
        <v>471.35</v>
      </c>
      <c r="I3187" s="263">
        <v>12239</v>
      </c>
    </row>
    <row r="3188" spans="1:9">
      <c r="A3188" s="382" t="s">
        <v>1319</v>
      </c>
      <c r="B3188" s="383">
        <v>2010</v>
      </c>
      <c r="C3188" s="384" t="s">
        <v>1320</v>
      </c>
      <c r="D3188" s="384" t="s">
        <v>758</v>
      </c>
      <c r="E3188" s="384" t="s">
        <v>759</v>
      </c>
      <c r="F3188" s="384" t="s">
        <v>712</v>
      </c>
      <c r="G3188" s="263">
        <v>769</v>
      </c>
      <c r="H3188" s="263">
        <v>873.7</v>
      </c>
      <c r="I3188" s="263">
        <v>13423</v>
      </c>
    </row>
    <row r="3189" spans="1:9">
      <c r="A3189" s="382" t="s">
        <v>1319</v>
      </c>
      <c r="B3189" s="383">
        <v>2011</v>
      </c>
      <c r="C3189" s="384" t="s">
        <v>1320</v>
      </c>
      <c r="D3189" s="384" t="s">
        <v>758</v>
      </c>
      <c r="E3189" s="384" t="s">
        <v>759</v>
      </c>
      <c r="F3189" s="384" t="s">
        <v>712</v>
      </c>
      <c r="G3189" s="263">
        <v>1095</v>
      </c>
      <c r="H3189" s="263">
        <v>1099.55</v>
      </c>
      <c r="I3189" s="263">
        <v>14885</v>
      </c>
    </row>
    <row r="3190" spans="1:9">
      <c r="A3190" s="382" t="s">
        <v>1319</v>
      </c>
      <c r="B3190" s="383">
        <v>2012</v>
      </c>
      <c r="C3190" s="384" t="s">
        <v>1320</v>
      </c>
      <c r="D3190" s="384" t="s">
        <v>758</v>
      </c>
      <c r="E3190" s="384" t="s">
        <v>759</v>
      </c>
      <c r="F3190" s="384" t="s">
        <v>712</v>
      </c>
      <c r="G3190" s="263">
        <v>941</v>
      </c>
      <c r="H3190" s="263">
        <v>996.05</v>
      </c>
      <c r="I3190" s="263">
        <v>13512</v>
      </c>
    </row>
    <row r="3191" spans="1:9">
      <c r="A3191" s="382" t="s">
        <v>1319</v>
      </c>
      <c r="B3191" s="383">
        <v>2013</v>
      </c>
      <c r="C3191" s="384" t="s">
        <v>1320</v>
      </c>
      <c r="D3191" s="384" t="s">
        <v>758</v>
      </c>
      <c r="E3191" s="384" t="s">
        <v>759</v>
      </c>
      <c r="F3191" s="384" t="s">
        <v>712</v>
      </c>
      <c r="G3191" s="263">
        <v>3231</v>
      </c>
      <c r="H3191" s="263">
        <v>1009.8</v>
      </c>
      <c r="I3191" s="263">
        <v>14265</v>
      </c>
    </row>
    <row r="3192" spans="1:9">
      <c r="A3192" s="382" t="s">
        <v>1319</v>
      </c>
      <c r="B3192" s="383">
        <v>2014</v>
      </c>
      <c r="C3192" s="384" t="s">
        <v>1320</v>
      </c>
      <c r="D3192" s="384" t="s">
        <v>758</v>
      </c>
      <c r="E3192" s="384" t="s">
        <v>759</v>
      </c>
      <c r="F3192" s="384" t="s">
        <v>712</v>
      </c>
      <c r="G3192" s="263">
        <v>2102</v>
      </c>
      <c r="H3192" s="263">
        <v>1284.5</v>
      </c>
      <c r="I3192" s="263">
        <v>14791</v>
      </c>
    </row>
    <row r="3193" spans="1:9">
      <c r="A3193" s="382" t="s">
        <v>1319</v>
      </c>
      <c r="B3193" s="383">
        <v>2015</v>
      </c>
      <c r="C3193" s="384" t="s">
        <v>1320</v>
      </c>
      <c r="D3193" s="384" t="s">
        <v>758</v>
      </c>
      <c r="E3193" s="384" t="s">
        <v>759</v>
      </c>
      <c r="F3193" s="384" t="s">
        <v>712</v>
      </c>
      <c r="G3193" s="263">
        <v>1406</v>
      </c>
      <c r="H3193" s="263">
        <v>1465.8</v>
      </c>
      <c r="I3193" s="263">
        <v>14241</v>
      </c>
    </row>
    <row r="3194" spans="1:9">
      <c r="A3194" s="382" t="s">
        <v>1319</v>
      </c>
      <c r="B3194" s="383">
        <v>2016</v>
      </c>
      <c r="C3194" s="384" t="s">
        <v>1320</v>
      </c>
      <c r="D3194" s="384" t="s">
        <v>758</v>
      </c>
      <c r="E3194" s="384" t="s">
        <v>759</v>
      </c>
      <c r="F3194" s="384" t="s">
        <v>712</v>
      </c>
      <c r="G3194" s="263">
        <v>873</v>
      </c>
      <c r="H3194" s="263">
        <v>1502.25</v>
      </c>
      <c r="I3194" s="263">
        <v>14270</v>
      </c>
    </row>
    <row r="3195" spans="1:9">
      <c r="A3195" s="382" t="s">
        <v>1319</v>
      </c>
      <c r="B3195" s="383">
        <v>2017</v>
      </c>
      <c r="C3195" s="384" t="s">
        <v>1320</v>
      </c>
      <c r="D3195" s="384" t="s">
        <v>758</v>
      </c>
      <c r="E3195" s="384" t="s">
        <v>759</v>
      </c>
      <c r="F3195" s="384" t="s">
        <v>712</v>
      </c>
      <c r="G3195" s="263">
        <v>1594</v>
      </c>
      <c r="H3195" s="263">
        <v>1511</v>
      </c>
      <c r="I3195" s="263">
        <v>14748</v>
      </c>
    </row>
    <row r="3196" spans="1:9">
      <c r="A3196" s="382" t="s">
        <v>1319</v>
      </c>
      <c r="B3196" s="383">
        <v>2018</v>
      </c>
      <c r="C3196" s="384" t="s">
        <v>1320</v>
      </c>
      <c r="D3196" s="384" t="s">
        <v>758</v>
      </c>
      <c r="E3196" s="384" t="s">
        <v>759</v>
      </c>
      <c r="F3196" s="384" t="s">
        <v>712</v>
      </c>
      <c r="G3196" s="263">
        <v>1341</v>
      </c>
      <c r="H3196" s="263">
        <v>1449</v>
      </c>
      <c r="I3196" s="263">
        <v>15374</v>
      </c>
    </row>
    <row r="3197" spans="1:9">
      <c r="A3197" s="382" t="s">
        <v>1321</v>
      </c>
      <c r="B3197" s="383">
        <v>2009</v>
      </c>
      <c r="C3197" s="384" t="s">
        <v>1322</v>
      </c>
      <c r="D3197" s="384" t="s">
        <v>451</v>
      </c>
      <c r="E3197" s="384" t="s">
        <v>749</v>
      </c>
      <c r="F3197" s="384" t="s">
        <v>712</v>
      </c>
      <c r="G3197" s="263">
        <v>405</v>
      </c>
      <c r="H3197" s="263">
        <v>717</v>
      </c>
      <c r="I3197" s="263">
        <v>7678</v>
      </c>
    </row>
    <row r="3198" spans="1:9">
      <c r="A3198" s="382" t="s">
        <v>1321</v>
      </c>
      <c r="B3198" s="383">
        <v>2010</v>
      </c>
      <c r="C3198" s="384" t="s">
        <v>1322</v>
      </c>
      <c r="D3198" s="384" t="s">
        <v>451</v>
      </c>
      <c r="E3198" s="384" t="s">
        <v>749</v>
      </c>
      <c r="F3198" s="384" t="s">
        <v>712</v>
      </c>
      <c r="G3198" s="263">
        <v>938</v>
      </c>
      <c r="H3198" s="263">
        <v>1374</v>
      </c>
      <c r="I3198" s="263">
        <v>9326</v>
      </c>
    </row>
    <row r="3199" spans="1:9">
      <c r="A3199" s="382" t="s">
        <v>1321</v>
      </c>
      <c r="B3199" s="383">
        <v>2011</v>
      </c>
      <c r="C3199" s="384" t="s">
        <v>1322</v>
      </c>
      <c r="D3199" s="384" t="s">
        <v>451</v>
      </c>
      <c r="E3199" s="384" t="s">
        <v>749</v>
      </c>
      <c r="F3199" s="384" t="s">
        <v>712</v>
      </c>
      <c r="G3199" s="263">
        <v>1495</v>
      </c>
      <c r="H3199" s="263">
        <v>1632</v>
      </c>
      <c r="I3199" s="263">
        <v>11330</v>
      </c>
    </row>
    <row r="3200" spans="1:9">
      <c r="A3200" s="382" t="s">
        <v>1321</v>
      </c>
      <c r="B3200" s="383">
        <v>2012</v>
      </c>
      <c r="C3200" s="384" t="s">
        <v>1322</v>
      </c>
      <c r="D3200" s="384" t="s">
        <v>451</v>
      </c>
      <c r="E3200" s="384" t="s">
        <v>749</v>
      </c>
      <c r="F3200" s="384" t="s">
        <v>712</v>
      </c>
      <c r="G3200" s="263">
        <v>1526</v>
      </c>
      <c r="H3200" s="263">
        <v>1579</v>
      </c>
      <c r="I3200" s="263">
        <v>12597</v>
      </c>
    </row>
    <row r="3201" spans="1:9">
      <c r="A3201" s="382" t="s">
        <v>1321</v>
      </c>
      <c r="B3201" s="383">
        <v>2013</v>
      </c>
      <c r="C3201" s="384" t="s">
        <v>1322</v>
      </c>
      <c r="D3201" s="384" t="s">
        <v>451</v>
      </c>
      <c r="E3201" s="384" t="s">
        <v>749</v>
      </c>
      <c r="F3201" s="384" t="s">
        <v>712</v>
      </c>
      <c r="G3201" s="263">
        <v>1124</v>
      </c>
      <c r="H3201" s="263">
        <v>1873</v>
      </c>
      <c r="I3201" s="263">
        <v>7263</v>
      </c>
    </row>
    <row r="3202" spans="1:9">
      <c r="A3202" s="382" t="s">
        <v>1321</v>
      </c>
      <c r="B3202" s="383">
        <v>2014</v>
      </c>
      <c r="C3202" s="384" t="s">
        <v>1322</v>
      </c>
      <c r="D3202" s="384" t="s">
        <v>451</v>
      </c>
      <c r="E3202" s="384" t="s">
        <v>749</v>
      </c>
      <c r="F3202" s="384" t="s">
        <v>712</v>
      </c>
      <c r="G3202" s="263">
        <v>1728</v>
      </c>
      <c r="H3202" s="263">
        <v>1430</v>
      </c>
      <c r="I3202" s="263">
        <v>7852</v>
      </c>
    </row>
    <row r="3203" spans="1:9">
      <c r="A3203" s="382" t="s">
        <v>1321</v>
      </c>
      <c r="B3203" s="383">
        <v>2015</v>
      </c>
      <c r="C3203" s="384" t="s">
        <v>1322</v>
      </c>
      <c r="D3203" s="384" t="s">
        <v>451</v>
      </c>
      <c r="E3203" s="384" t="s">
        <v>749</v>
      </c>
      <c r="F3203" s="384" t="s">
        <v>712</v>
      </c>
      <c r="G3203" s="263">
        <v>680</v>
      </c>
      <c r="H3203" s="263">
        <v>1487</v>
      </c>
      <c r="I3203" s="263">
        <v>7669</v>
      </c>
    </row>
    <row r="3204" spans="1:9">
      <c r="A3204" s="382" t="s">
        <v>1321</v>
      </c>
      <c r="B3204" s="383">
        <v>2016</v>
      </c>
      <c r="C3204" s="384" t="s">
        <v>1322</v>
      </c>
      <c r="D3204" s="384" t="s">
        <v>451</v>
      </c>
      <c r="E3204" s="384" t="s">
        <v>749</v>
      </c>
      <c r="F3204" s="384" t="s">
        <v>712</v>
      </c>
      <c r="G3204" s="263">
        <v>1896</v>
      </c>
      <c r="H3204" s="263">
        <v>1668</v>
      </c>
      <c r="I3204" s="263">
        <v>7517</v>
      </c>
    </row>
    <row r="3205" spans="1:9">
      <c r="A3205" s="382" t="s">
        <v>1321</v>
      </c>
      <c r="B3205" s="383">
        <v>2017</v>
      </c>
      <c r="C3205" s="384" t="s">
        <v>1322</v>
      </c>
      <c r="D3205" s="384" t="s">
        <v>451</v>
      </c>
      <c r="E3205" s="384" t="s">
        <v>749</v>
      </c>
      <c r="F3205" s="384" t="s">
        <v>712</v>
      </c>
      <c r="G3205" s="263">
        <v>1126</v>
      </c>
      <c r="H3205" s="263">
        <v>1551</v>
      </c>
      <c r="I3205" s="263">
        <v>7447</v>
      </c>
    </row>
    <row r="3206" spans="1:9">
      <c r="A3206" s="382" t="s">
        <v>1321</v>
      </c>
      <c r="B3206" s="383">
        <v>2018</v>
      </c>
      <c r="C3206" s="384" t="s">
        <v>1322</v>
      </c>
      <c r="D3206" s="384" t="s">
        <v>451</v>
      </c>
      <c r="E3206" s="384" t="s">
        <v>749</v>
      </c>
      <c r="F3206" s="384" t="s">
        <v>712</v>
      </c>
      <c r="G3206" s="263">
        <v>1825</v>
      </c>
      <c r="H3206" s="263">
        <v>1703</v>
      </c>
      <c r="I3206" s="263">
        <v>7785</v>
      </c>
    </row>
    <row r="3207" spans="1:9">
      <c r="A3207" s="382" t="s">
        <v>1323</v>
      </c>
      <c r="B3207" s="383">
        <v>2009</v>
      </c>
      <c r="C3207" s="384" t="s">
        <v>564</v>
      </c>
      <c r="D3207" s="384" t="s">
        <v>521</v>
      </c>
      <c r="E3207" s="384" t="s">
        <v>594</v>
      </c>
      <c r="F3207" s="384" t="s">
        <v>719</v>
      </c>
      <c r="G3207" s="263">
        <v>145.53299999999999</v>
      </c>
      <c r="H3207" s="263">
        <v>176.36799999999999</v>
      </c>
      <c r="I3207" s="263">
        <v>2005.59</v>
      </c>
    </row>
    <row r="3208" spans="1:9">
      <c r="A3208" s="382" t="s">
        <v>1323</v>
      </c>
      <c r="B3208" s="383">
        <v>2010</v>
      </c>
      <c r="C3208" s="384" t="s">
        <v>564</v>
      </c>
      <c r="D3208" s="384" t="s">
        <v>521</v>
      </c>
      <c r="E3208" s="384" t="s">
        <v>594</v>
      </c>
      <c r="F3208" s="384" t="s">
        <v>719</v>
      </c>
      <c r="G3208" s="263">
        <v>223.79900000000001</v>
      </c>
      <c r="H3208" s="263">
        <v>262.42149999999998</v>
      </c>
      <c r="I3208" s="263">
        <v>2268.15</v>
      </c>
    </row>
    <row r="3209" spans="1:9">
      <c r="A3209" s="382" t="s">
        <v>1323</v>
      </c>
      <c r="B3209" s="383">
        <v>2011</v>
      </c>
      <c r="C3209" s="384" t="s">
        <v>564</v>
      </c>
      <c r="D3209" s="384" t="s">
        <v>521</v>
      </c>
      <c r="E3209" s="384" t="s">
        <v>594</v>
      </c>
      <c r="F3209" s="384" t="s">
        <v>719</v>
      </c>
      <c r="G3209" s="263">
        <v>339.197</v>
      </c>
      <c r="H3209" s="263">
        <v>344.30489999999998</v>
      </c>
      <c r="I3209" s="263">
        <v>2755.029</v>
      </c>
    </row>
    <row r="3210" spans="1:9">
      <c r="A3210" s="382" t="s">
        <v>1323</v>
      </c>
      <c r="B3210" s="383">
        <v>2012</v>
      </c>
      <c r="C3210" s="384" t="s">
        <v>564</v>
      </c>
      <c r="D3210" s="384" t="s">
        <v>521</v>
      </c>
      <c r="E3210" s="384" t="s">
        <v>594</v>
      </c>
      <c r="F3210" s="384" t="s">
        <v>719</v>
      </c>
      <c r="G3210" s="263">
        <v>401.6</v>
      </c>
      <c r="H3210" s="263">
        <v>448.72789999999998</v>
      </c>
      <c r="I3210" s="263">
        <v>3173.2</v>
      </c>
    </row>
    <row r="3211" spans="1:9">
      <c r="A3211" s="382" t="s">
        <v>1323</v>
      </c>
      <c r="B3211" s="383">
        <v>2013</v>
      </c>
      <c r="C3211" s="384" t="s">
        <v>564</v>
      </c>
      <c r="D3211" s="384" t="s">
        <v>521</v>
      </c>
      <c r="E3211" s="384" t="s">
        <v>594</v>
      </c>
      <c r="F3211" s="384" t="s">
        <v>719</v>
      </c>
      <c r="G3211" s="263">
        <v>441.9</v>
      </c>
      <c r="H3211" s="263">
        <v>458.75029999999998</v>
      </c>
      <c r="I3211" s="263">
        <v>3539.8</v>
      </c>
    </row>
    <row r="3212" spans="1:9">
      <c r="A3212" s="382" t="s">
        <v>1323</v>
      </c>
      <c r="B3212" s="383">
        <v>2014</v>
      </c>
      <c r="C3212" s="384" t="s">
        <v>564</v>
      </c>
      <c r="D3212" s="384" t="s">
        <v>521</v>
      </c>
      <c r="E3212" s="384" t="s">
        <v>594</v>
      </c>
      <c r="F3212" s="384" t="s">
        <v>719</v>
      </c>
      <c r="G3212" s="263">
        <v>346.3</v>
      </c>
      <c r="H3212" s="263">
        <v>431.45</v>
      </c>
      <c r="I3212" s="263">
        <v>4171.6000000000004</v>
      </c>
    </row>
    <row r="3213" spans="1:9">
      <c r="A3213" s="382" t="s">
        <v>1323</v>
      </c>
      <c r="B3213" s="383">
        <v>2015</v>
      </c>
      <c r="C3213" s="384" t="s">
        <v>564</v>
      </c>
      <c r="D3213" s="384" t="s">
        <v>521</v>
      </c>
      <c r="E3213" s="384" t="s">
        <v>594</v>
      </c>
      <c r="F3213" s="384" t="s">
        <v>719</v>
      </c>
      <c r="G3213" s="263">
        <v>-4.2</v>
      </c>
      <c r="H3213" s="263">
        <v>262.23500000000001</v>
      </c>
      <c r="I3213" s="263">
        <v>4442.8999999999996</v>
      </c>
    </row>
    <row r="3214" spans="1:9">
      <c r="A3214" s="382" t="s">
        <v>1323</v>
      </c>
      <c r="B3214" s="383">
        <v>2016</v>
      </c>
      <c r="C3214" s="384" t="s">
        <v>564</v>
      </c>
      <c r="D3214" s="384" t="s">
        <v>521</v>
      </c>
      <c r="E3214" s="384" t="s">
        <v>594</v>
      </c>
      <c r="F3214" s="384" t="s">
        <v>719</v>
      </c>
      <c r="G3214" s="263">
        <v>-4012.8</v>
      </c>
      <c r="H3214" s="263">
        <v>404.4074</v>
      </c>
      <c r="I3214" s="263">
        <v>5280.6</v>
      </c>
    </row>
    <row r="3215" spans="1:9">
      <c r="A3215" s="382" t="s">
        <v>1323</v>
      </c>
      <c r="B3215" s="383">
        <v>2017</v>
      </c>
      <c r="C3215" s="384" t="s">
        <v>564</v>
      </c>
      <c r="D3215" s="384" t="s">
        <v>521</v>
      </c>
      <c r="E3215" s="384" t="s">
        <v>594</v>
      </c>
      <c r="F3215" s="384" t="s">
        <v>719</v>
      </c>
      <c r="G3215" s="263">
        <v>119.6</v>
      </c>
      <c r="H3215" s="263">
        <v>374.88990000000001</v>
      </c>
      <c r="I3215" s="263">
        <v>4946.2</v>
      </c>
    </row>
    <row r="3216" spans="1:9">
      <c r="A3216" s="382" t="s">
        <v>1323</v>
      </c>
      <c r="B3216" s="383">
        <v>2018</v>
      </c>
      <c r="C3216" s="384" t="s">
        <v>564</v>
      </c>
      <c r="D3216" s="384" t="s">
        <v>521</v>
      </c>
      <c r="E3216" s="384" t="s">
        <v>594</v>
      </c>
      <c r="F3216" s="384" t="s">
        <v>719</v>
      </c>
      <c r="G3216" s="263">
        <v>131</v>
      </c>
      <c r="H3216" s="263">
        <v>487.29270000000002</v>
      </c>
      <c r="I3216" s="263">
        <v>4731.7</v>
      </c>
    </row>
    <row r="3217" spans="1:9">
      <c r="A3217" s="382" t="s">
        <v>1324</v>
      </c>
      <c r="B3217" s="383">
        <v>2009</v>
      </c>
      <c r="C3217" s="384" t="s">
        <v>1325</v>
      </c>
      <c r="D3217" s="384" t="s">
        <v>545</v>
      </c>
      <c r="E3217" s="384" t="s">
        <v>788</v>
      </c>
      <c r="F3217" s="384" t="s">
        <v>712</v>
      </c>
      <c r="G3217" s="263">
        <v>476</v>
      </c>
      <c r="H3217" s="263">
        <v>467.55</v>
      </c>
      <c r="I3217" s="263">
        <v>99367</v>
      </c>
    </row>
    <row r="3218" spans="1:9">
      <c r="A3218" s="382" t="s">
        <v>1324</v>
      </c>
      <c r="B3218" s="383">
        <v>2010</v>
      </c>
      <c r="C3218" s="384" t="s">
        <v>1325</v>
      </c>
      <c r="D3218" s="384" t="s">
        <v>545</v>
      </c>
      <c r="E3218" s="384" t="s">
        <v>788</v>
      </c>
      <c r="F3218" s="384" t="s">
        <v>712</v>
      </c>
      <c r="G3218" s="263">
        <v>735</v>
      </c>
      <c r="H3218" s="263">
        <v>-435.65</v>
      </c>
      <c r="I3218" s="263">
        <v>132872</v>
      </c>
    </row>
    <row r="3219" spans="1:9">
      <c r="A3219" s="382" t="s">
        <v>1324</v>
      </c>
      <c r="B3219" s="383">
        <v>2011</v>
      </c>
      <c r="C3219" s="384" t="s">
        <v>1325</v>
      </c>
      <c r="D3219" s="384" t="s">
        <v>545</v>
      </c>
      <c r="E3219" s="384" t="s">
        <v>788</v>
      </c>
      <c r="F3219" s="384" t="s">
        <v>712</v>
      </c>
      <c r="G3219" s="263">
        <v>4775</v>
      </c>
      <c r="H3219" s="263">
        <v>3880.9</v>
      </c>
      <c r="I3219" s="263">
        <v>182133</v>
      </c>
    </row>
    <row r="3220" spans="1:9">
      <c r="A3220" s="382" t="s">
        <v>1324</v>
      </c>
      <c r="B3220" s="383">
        <v>2012</v>
      </c>
      <c r="C3220" s="384" t="s">
        <v>1325</v>
      </c>
      <c r="D3220" s="384" t="s">
        <v>545</v>
      </c>
      <c r="E3220" s="384" t="s">
        <v>788</v>
      </c>
      <c r="F3220" s="384" t="s">
        <v>712</v>
      </c>
      <c r="G3220" s="263">
        <v>4124</v>
      </c>
      <c r="H3220" s="263">
        <v>5287</v>
      </c>
      <c r="I3220" s="263">
        <v>165919</v>
      </c>
    </row>
    <row r="3221" spans="1:9">
      <c r="A3221" s="382" t="s">
        <v>1324</v>
      </c>
      <c r="B3221" s="383">
        <v>2013</v>
      </c>
      <c r="C3221" s="384" t="s">
        <v>1325</v>
      </c>
      <c r="D3221" s="384" t="s">
        <v>545</v>
      </c>
      <c r="E3221" s="384" t="s">
        <v>788</v>
      </c>
      <c r="F3221" s="384" t="s">
        <v>712</v>
      </c>
      <c r="G3221" s="263">
        <v>3726</v>
      </c>
      <c r="H3221" s="263">
        <v>3599.45</v>
      </c>
      <c r="I3221" s="263">
        <v>157730</v>
      </c>
    </row>
    <row r="3222" spans="1:9">
      <c r="A3222" s="382" t="s">
        <v>1324</v>
      </c>
      <c r="B3222" s="383">
        <v>2014</v>
      </c>
      <c r="C3222" s="384" t="s">
        <v>1325</v>
      </c>
      <c r="D3222" s="384" t="s">
        <v>545</v>
      </c>
      <c r="E3222" s="384" t="s">
        <v>788</v>
      </c>
      <c r="F3222" s="384" t="s">
        <v>712</v>
      </c>
      <c r="G3222" s="263">
        <v>4762</v>
      </c>
      <c r="H3222" s="263">
        <v>3180</v>
      </c>
      <c r="I3222" s="263">
        <v>146514</v>
      </c>
    </row>
    <row r="3223" spans="1:9">
      <c r="A3223" s="382" t="s">
        <v>1324</v>
      </c>
      <c r="B3223" s="383">
        <v>2015</v>
      </c>
      <c r="C3223" s="384" t="s">
        <v>1325</v>
      </c>
      <c r="D3223" s="384" t="s">
        <v>545</v>
      </c>
      <c r="E3223" s="384" t="s">
        <v>788</v>
      </c>
      <c r="F3223" s="384" t="s">
        <v>712</v>
      </c>
      <c r="G3223" s="263">
        <v>4227</v>
      </c>
      <c r="H3223" s="263">
        <v>4176.3999999999996</v>
      </c>
      <c r="I3223" s="263">
        <v>85195</v>
      </c>
    </row>
    <row r="3224" spans="1:9">
      <c r="A3224" s="382" t="s">
        <v>1324</v>
      </c>
      <c r="B3224" s="383">
        <v>2016</v>
      </c>
      <c r="C3224" s="384" t="s">
        <v>1325</v>
      </c>
      <c r="D3224" s="384" t="s">
        <v>545</v>
      </c>
      <c r="E3224" s="384" t="s">
        <v>788</v>
      </c>
      <c r="F3224" s="384" t="s">
        <v>712</v>
      </c>
      <c r="G3224" s="263">
        <v>1555</v>
      </c>
      <c r="H3224" s="263">
        <v>1861</v>
      </c>
      <c r="I3224" s="263">
        <v>70898</v>
      </c>
    </row>
    <row r="3225" spans="1:9">
      <c r="A3225" s="382" t="s">
        <v>1324</v>
      </c>
      <c r="B3225" s="383">
        <v>2017</v>
      </c>
      <c r="C3225" s="384" t="s">
        <v>1325</v>
      </c>
      <c r="D3225" s="384" t="s">
        <v>545</v>
      </c>
      <c r="E3225" s="384" t="s">
        <v>788</v>
      </c>
      <c r="F3225" s="384" t="s">
        <v>712</v>
      </c>
      <c r="G3225" s="263">
        <v>5106</v>
      </c>
      <c r="H3225" s="263">
        <v>2437.9499999999998</v>
      </c>
      <c r="I3225" s="263">
        <v>89300</v>
      </c>
    </row>
    <row r="3226" spans="1:9">
      <c r="A3226" s="382" t="s">
        <v>1324</v>
      </c>
      <c r="B3226" s="383">
        <v>2018</v>
      </c>
      <c r="C3226" s="384" t="s">
        <v>1325</v>
      </c>
      <c r="D3226" s="384" t="s">
        <v>545</v>
      </c>
      <c r="E3226" s="384" t="s">
        <v>788</v>
      </c>
      <c r="F3226" s="384" t="s">
        <v>712</v>
      </c>
      <c r="G3226" s="263">
        <v>5595</v>
      </c>
      <c r="H3226" s="263">
        <v>5446.7691999999997</v>
      </c>
      <c r="I3226" s="263">
        <v>111461</v>
      </c>
    </row>
    <row r="3227" spans="1:9">
      <c r="A3227" s="382" t="s">
        <v>1326</v>
      </c>
      <c r="B3227" s="383">
        <v>2009</v>
      </c>
      <c r="C3227" s="384" t="s">
        <v>1327</v>
      </c>
      <c r="D3227" s="384" t="s">
        <v>524</v>
      </c>
      <c r="E3227" s="384" t="s">
        <v>595</v>
      </c>
      <c r="F3227" s="384" t="s">
        <v>712</v>
      </c>
      <c r="G3227" s="263">
        <v>91.771000000000001</v>
      </c>
      <c r="H3227" s="263">
        <v>153.24279999999999</v>
      </c>
      <c r="I3227" s="263">
        <v>2491.9349999999999</v>
      </c>
    </row>
    <row r="3228" spans="1:9">
      <c r="A3228" s="382" t="s">
        <v>1326</v>
      </c>
      <c r="B3228" s="383">
        <v>2010</v>
      </c>
      <c r="C3228" s="384" t="s">
        <v>1327</v>
      </c>
      <c r="D3228" s="384" t="s">
        <v>524</v>
      </c>
      <c r="E3228" s="384" t="s">
        <v>595</v>
      </c>
      <c r="F3228" s="384" t="s">
        <v>712</v>
      </c>
      <c r="G3228" s="263">
        <v>161.91</v>
      </c>
      <c r="H3228" s="263">
        <v>169.09139999999999</v>
      </c>
      <c r="I3228" s="263">
        <v>2398.7310000000002</v>
      </c>
    </row>
    <row r="3229" spans="1:9">
      <c r="A3229" s="382" t="s">
        <v>1326</v>
      </c>
      <c r="B3229" s="383">
        <v>2011</v>
      </c>
      <c r="C3229" s="384" t="s">
        <v>1327</v>
      </c>
      <c r="D3229" s="384" t="s">
        <v>524</v>
      </c>
      <c r="E3229" s="384" t="s">
        <v>595</v>
      </c>
      <c r="F3229" s="384" t="s">
        <v>712</v>
      </c>
      <c r="G3229" s="263">
        <v>51.808</v>
      </c>
      <c r="H3229" s="263">
        <v>287.24119999999999</v>
      </c>
      <c r="I3229" s="263">
        <v>4636.848</v>
      </c>
    </row>
    <row r="3230" spans="1:9">
      <c r="A3230" s="382" t="s">
        <v>1326</v>
      </c>
      <c r="B3230" s="383">
        <v>2012</v>
      </c>
      <c r="C3230" s="384" t="s">
        <v>1327</v>
      </c>
      <c r="D3230" s="384" t="s">
        <v>524</v>
      </c>
      <c r="E3230" s="384" t="s">
        <v>595</v>
      </c>
      <c r="F3230" s="384" t="s">
        <v>712</v>
      </c>
      <c r="G3230" s="263">
        <v>275.697</v>
      </c>
      <c r="H3230" s="263">
        <v>391.762</v>
      </c>
      <c r="I3230" s="263">
        <v>5890.6239999999998</v>
      </c>
    </row>
    <row r="3231" spans="1:9">
      <c r="A3231" s="382" t="s">
        <v>1326</v>
      </c>
      <c r="B3231" s="383">
        <v>2013</v>
      </c>
      <c r="C3231" s="384" t="s">
        <v>1327</v>
      </c>
      <c r="D3231" s="384" t="s">
        <v>524</v>
      </c>
      <c r="E3231" s="384" t="s">
        <v>595</v>
      </c>
      <c r="F3231" s="384" t="s">
        <v>712</v>
      </c>
      <c r="G3231" s="263">
        <v>421.29500000000002</v>
      </c>
      <c r="H3231" s="263">
        <v>475.44420000000002</v>
      </c>
      <c r="I3231" s="263">
        <v>6042.9989999999998</v>
      </c>
    </row>
    <row r="3232" spans="1:9">
      <c r="A3232" s="382" t="s">
        <v>1326</v>
      </c>
      <c r="B3232" s="383">
        <v>2014</v>
      </c>
      <c r="C3232" s="384" t="s">
        <v>1327</v>
      </c>
      <c r="D3232" s="384" t="s">
        <v>524</v>
      </c>
      <c r="E3232" s="384" t="s">
        <v>595</v>
      </c>
      <c r="F3232" s="384" t="s">
        <v>712</v>
      </c>
      <c r="G3232" s="263">
        <v>143.5</v>
      </c>
      <c r="H3232" s="263">
        <v>543.72619999999995</v>
      </c>
      <c r="I3232" s="263">
        <v>8186.4</v>
      </c>
    </row>
    <row r="3233" spans="1:9">
      <c r="A3233" s="382" t="s">
        <v>1326</v>
      </c>
      <c r="B3233" s="383">
        <v>2015</v>
      </c>
      <c r="C3233" s="384" t="s">
        <v>1327</v>
      </c>
      <c r="D3233" s="384" t="s">
        <v>524</v>
      </c>
      <c r="E3233" s="384" t="s">
        <v>595</v>
      </c>
      <c r="F3233" s="384" t="s">
        <v>712</v>
      </c>
      <c r="G3233" s="263">
        <v>439</v>
      </c>
      <c r="H3233" s="263">
        <v>596.94619999999998</v>
      </c>
      <c r="I3233" s="263">
        <v>8241.2000000000007</v>
      </c>
    </row>
    <row r="3234" spans="1:9">
      <c r="A3234" s="382" t="s">
        <v>1326</v>
      </c>
      <c r="B3234" s="383">
        <v>2016</v>
      </c>
      <c r="C3234" s="384" t="s">
        <v>1327</v>
      </c>
      <c r="D3234" s="384" t="s">
        <v>524</v>
      </c>
      <c r="E3234" s="384" t="s">
        <v>595</v>
      </c>
      <c r="F3234" s="384" t="s">
        <v>712</v>
      </c>
      <c r="G3234" s="263">
        <v>572.4</v>
      </c>
      <c r="H3234" s="263">
        <v>591.22159999999997</v>
      </c>
      <c r="I3234" s="263">
        <v>8020.3</v>
      </c>
    </row>
    <row r="3235" spans="1:9">
      <c r="A3235" s="382" t="s">
        <v>1326</v>
      </c>
      <c r="B3235" s="383">
        <v>2017</v>
      </c>
      <c r="C3235" s="384" t="s">
        <v>1327</v>
      </c>
      <c r="D3235" s="384" t="s">
        <v>524</v>
      </c>
      <c r="E3235" s="384" t="s">
        <v>595</v>
      </c>
      <c r="F3235" s="384" t="s">
        <v>712</v>
      </c>
      <c r="G3235" s="263">
        <v>549</v>
      </c>
      <c r="H3235" s="263">
        <v>516.49</v>
      </c>
      <c r="I3235" s="263">
        <v>8203.1</v>
      </c>
    </row>
    <row r="3236" spans="1:9">
      <c r="A3236" s="382" t="s">
        <v>1326</v>
      </c>
      <c r="B3236" s="383">
        <v>2018</v>
      </c>
      <c r="C3236" s="384" t="s">
        <v>1327</v>
      </c>
      <c r="D3236" s="384" t="s">
        <v>524</v>
      </c>
      <c r="E3236" s="384" t="s">
        <v>595</v>
      </c>
      <c r="F3236" s="384" t="s">
        <v>712</v>
      </c>
      <c r="G3236" s="263">
        <v>537.79999999999995</v>
      </c>
      <c r="H3236" s="263">
        <v>607.33299999999997</v>
      </c>
      <c r="I3236" s="263">
        <v>8914.7999999999993</v>
      </c>
    </row>
    <row r="3237" spans="1:9">
      <c r="A3237" s="382" t="s">
        <v>1326</v>
      </c>
      <c r="B3237" s="383">
        <v>2019</v>
      </c>
      <c r="C3237" s="384" t="s">
        <v>1327</v>
      </c>
      <c r="D3237" s="384" t="s">
        <v>524</v>
      </c>
      <c r="E3237" s="384" t="s">
        <v>595</v>
      </c>
      <c r="F3237" s="384" t="s">
        <v>712</v>
      </c>
      <c r="G3237" s="263">
        <v>746.4</v>
      </c>
      <c r="H3237" s="263">
        <v>765.10810000000004</v>
      </c>
      <c r="I3237" s="263">
        <v>9656.7999999999993</v>
      </c>
    </row>
    <row r="3238" spans="1:9">
      <c r="A3238" s="382" t="s">
        <v>1328</v>
      </c>
      <c r="B3238" s="383">
        <v>2009</v>
      </c>
      <c r="C3238" s="384" t="s">
        <v>1329</v>
      </c>
      <c r="D3238" s="384" t="s">
        <v>6</v>
      </c>
      <c r="E3238" s="384" t="s">
        <v>1131</v>
      </c>
      <c r="F3238" s="384" t="s">
        <v>712</v>
      </c>
      <c r="G3238" s="263">
        <v>162.16200000000001</v>
      </c>
      <c r="H3238" s="263">
        <v>145.316</v>
      </c>
      <c r="I3238" s="263">
        <v>3318.1260000000002</v>
      </c>
    </row>
    <row r="3239" spans="1:9">
      <c r="A3239" s="382" t="s">
        <v>1328</v>
      </c>
      <c r="B3239" s="383">
        <v>2010</v>
      </c>
      <c r="C3239" s="384" t="s">
        <v>1329</v>
      </c>
      <c r="D3239" s="384" t="s">
        <v>6</v>
      </c>
      <c r="E3239" s="384" t="s">
        <v>1131</v>
      </c>
      <c r="F3239" s="384" t="s">
        <v>712</v>
      </c>
      <c r="G3239" s="263">
        <v>153.17599999999999</v>
      </c>
      <c r="H3239" s="263">
        <v>147.07499999999999</v>
      </c>
      <c r="I3239" s="263">
        <v>3629.433</v>
      </c>
    </row>
    <row r="3240" spans="1:9">
      <c r="A3240" s="382" t="s">
        <v>1328</v>
      </c>
      <c r="B3240" s="383">
        <v>2011</v>
      </c>
      <c r="C3240" s="384" t="s">
        <v>1329</v>
      </c>
      <c r="D3240" s="384" t="s">
        <v>6</v>
      </c>
      <c r="E3240" s="384" t="s">
        <v>1131</v>
      </c>
      <c r="F3240" s="384" t="s">
        <v>712</v>
      </c>
      <c r="G3240" s="263">
        <v>132.51499999999999</v>
      </c>
      <c r="H3240" s="263">
        <v>131.54599999999999</v>
      </c>
      <c r="I3240" s="263">
        <v>4193.7640000000001</v>
      </c>
    </row>
    <row r="3241" spans="1:9">
      <c r="A3241" s="382" t="s">
        <v>1328</v>
      </c>
      <c r="B3241" s="383">
        <v>2012</v>
      </c>
      <c r="C3241" s="384" t="s">
        <v>1329</v>
      </c>
      <c r="D3241" s="384" t="s">
        <v>6</v>
      </c>
      <c r="E3241" s="384" t="s">
        <v>1131</v>
      </c>
      <c r="F3241" s="384" t="s">
        <v>712</v>
      </c>
      <c r="G3241" s="263">
        <v>306.62900000000002</v>
      </c>
      <c r="H3241" s="263">
        <v>282.44439999999997</v>
      </c>
      <c r="I3241" s="263">
        <v>5920.2690000000002</v>
      </c>
    </row>
    <row r="3242" spans="1:9">
      <c r="A3242" s="382" t="s">
        <v>1328</v>
      </c>
      <c r="B3242" s="383">
        <v>2013</v>
      </c>
      <c r="C3242" s="384" t="s">
        <v>1329</v>
      </c>
      <c r="D3242" s="384" t="s">
        <v>6</v>
      </c>
      <c r="E3242" s="384" t="s">
        <v>1131</v>
      </c>
      <c r="F3242" s="384" t="s">
        <v>712</v>
      </c>
      <c r="G3242" s="263">
        <v>401.92099999999999</v>
      </c>
      <c r="H3242" s="263">
        <v>299.13799999999998</v>
      </c>
      <c r="I3242" s="263">
        <v>6411.5770000000002</v>
      </c>
    </row>
    <row r="3243" spans="1:9">
      <c r="A3243" s="382" t="s">
        <v>1328</v>
      </c>
      <c r="B3243" s="383">
        <v>2014</v>
      </c>
      <c r="C3243" s="384" t="s">
        <v>1329</v>
      </c>
      <c r="D3243" s="384" t="s">
        <v>6</v>
      </c>
      <c r="E3243" s="384" t="s">
        <v>1131</v>
      </c>
      <c r="F3243" s="384" t="s">
        <v>712</v>
      </c>
      <c r="G3243" s="263">
        <v>296.714</v>
      </c>
      <c r="H3243" s="263">
        <v>297.54950000000002</v>
      </c>
      <c r="I3243" s="263">
        <v>7747.2290000000003</v>
      </c>
    </row>
    <row r="3244" spans="1:9">
      <c r="A3244" s="382" t="s">
        <v>1328</v>
      </c>
      <c r="B3244" s="383">
        <v>2015</v>
      </c>
      <c r="C3244" s="384" t="s">
        <v>1329</v>
      </c>
      <c r="D3244" s="384" t="s">
        <v>6</v>
      </c>
      <c r="E3244" s="384" t="s">
        <v>1131</v>
      </c>
      <c r="F3244" s="384" t="s">
        <v>712</v>
      </c>
      <c r="G3244" s="263">
        <v>310.90699999999998</v>
      </c>
      <c r="H3244" s="263">
        <v>160.4871</v>
      </c>
      <c r="I3244" s="263">
        <v>7572.4359999999997</v>
      </c>
    </row>
    <row r="3245" spans="1:9">
      <c r="A3245" s="382" t="s">
        <v>1328</v>
      </c>
      <c r="B3245" s="383">
        <v>2016</v>
      </c>
      <c r="C3245" s="384" t="s">
        <v>1329</v>
      </c>
      <c r="D3245" s="384" t="s">
        <v>6</v>
      </c>
      <c r="E3245" s="384" t="s">
        <v>1131</v>
      </c>
      <c r="F3245" s="384" t="s">
        <v>712</v>
      </c>
      <c r="G3245" s="263">
        <v>198.38300000000001</v>
      </c>
      <c r="H3245" s="263">
        <v>184.81290000000001</v>
      </c>
      <c r="I3245" s="263">
        <v>7651.3190000000004</v>
      </c>
    </row>
    <row r="3246" spans="1:9">
      <c r="A3246" s="382" t="s">
        <v>1328</v>
      </c>
      <c r="B3246" s="383">
        <v>2017</v>
      </c>
      <c r="C3246" s="384" t="s">
        <v>1329</v>
      </c>
      <c r="D3246" s="384" t="s">
        <v>6</v>
      </c>
      <c r="E3246" s="384" t="s">
        <v>1131</v>
      </c>
      <c r="F3246" s="384" t="s">
        <v>712</v>
      </c>
      <c r="G3246" s="263">
        <v>314.97800000000001</v>
      </c>
      <c r="H3246" s="263">
        <v>259.11059999999998</v>
      </c>
      <c r="I3246" s="263">
        <v>9466.4779999999992</v>
      </c>
    </row>
    <row r="3247" spans="1:9">
      <c r="A3247" s="382" t="s">
        <v>1328</v>
      </c>
      <c r="B3247" s="383">
        <v>2018</v>
      </c>
      <c r="C3247" s="384" t="s">
        <v>1329</v>
      </c>
      <c r="D3247" s="384" t="s">
        <v>6</v>
      </c>
      <c r="E3247" s="384" t="s">
        <v>1131</v>
      </c>
      <c r="F3247" s="384" t="s">
        <v>712</v>
      </c>
      <c r="G3247" s="263">
        <v>293.346</v>
      </c>
      <c r="H3247" s="263">
        <v>362.68040000000002</v>
      </c>
      <c r="I3247" s="263">
        <v>11171.423000000001</v>
      </c>
    </row>
    <row r="3248" spans="1:9">
      <c r="A3248" s="382" t="s">
        <v>1330</v>
      </c>
      <c r="B3248" s="383">
        <v>2009</v>
      </c>
      <c r="C3248" s="384" t="s">
        <v>1331</v>
      </c>
      <c r="D3248" s="384" t="s">
        <v>545</v>
      </c>
      <c r="E3248" s="384" t="s">
        <v>788</v>
      </c>
      <c r="F3248" s="384" t="s">
        <v>712</v>
      </c>
      <c r="G3248" s="263">
        <v>-52.302</v>
      </c>
      <c r="H3248" s="263">
        <v>1.4790000000000001</v>
      </c>
      <c r="I3248" s="263">
        <v>1398.424</v>
      </c>
    </row>
    <row r="3249" spans="1:9">
      <c r="A3249" s="382" t="s">
        <v>1330</v>
      </c>
      <c r="B3249" s="383">
        <v>2010</v>
      </c>
      <c r="C3249" s="384" t="s">
        <v>1331</v>
      </c>
      <c r="D3249" s="384" t="s">
        <v>545</v>
      </c>
      <c r="E3249" s="384" t="s">
        <v>788</v>
      </c>
      <c r="F3249" s="384" t="s">
        <v>712</v>
      </c>
      <c r="G3249" s="263">
        <v>577.596</v>
      </c>
      <c r="H3249" s="263">
        <v>89.985399999999998</v>
      </c>
      <c r="I3249" s="263">
        <v>1802.3219999999999</v>
      </c>
    </row>
    <row r="3250" spans="1:9">
      <c r="A3250" s="382" t="s">
        <v>1330</v>
      </c>
      <c r="B3250" s="383">
        <v>2011</v>
      </c>
      <c r="C3250" s="384" t="s">
        <v>1331</v>
      </c>
      <c r="D3250" s="384" t="s">
        <v>545</v>
      </c>
      <c r="E3250" s="384" t="s">
        <v>788</v>
      </c>
      <c r="F3250" s="384" t="s">
        <v>712</v>
      </c>
      <c r="G3250" s="263">
        <v>819.69600000000003</v>
      </c>
      <c r="H3250" s="263">
        <v>819.69600000000003</v>
      </c>
      <c r="I3250" s="263">
        <v>2461.3449999999998</v>
      </c>
    </row>
    <row r="3251" spans="1:9">
      <c r="A3251" s="382" t="s">
        <v>1330</v>
      </c>
      <c r="B3251" s="383">
        <v>2012</v>
      </c>
      <c r="C3251" s="384" t="s">
        <v>1331</v>
      </c>
      <c r="D3251" s="384" t="s">
        <v>545</v>
      </c>
      <c r="E3251" s="384" t="s">
        <v>788</v>
      </c>
      <c r="F3251" s="384" t="s">
        <v>712</v>
      </c>
      <c r="G3251" s="263">
        <v>194</v>
      </c>
      <c r="H3251" s="263">
        <v>499.91140000000001</v>
      </c>
      <c r="I3251" s="263">
        <v>3029.4459999999999</v>
      </c>
    </row>
    <row r="3252" spans="1:9">
      <c r="A3252" s="382" t="s">
        <v>1330</v>
      </c>
      <c r="B3252" s="383">
        <v>2013</v>
      </c>
      <c r="C3252" s="384" t="s">
        <v>1331</v>
      </c>
      <c r="D3252" s="384" t="s">
        <v>545</v>
      </c>
      <c r="E3252" s="384" t="s">
        <v>788</v>
      </c>
      <c r="F3252" s="384" t="s">
        <v>712</v>
      </c>
      <c r="G3252" s="263">
        <v>-838</v>
      </c>
      <c r="H3252" s="263">
        <v>582.79999999999995</v>
      </c>
      <c r="I3252" s="263">
        <v>3590</v>
      </c>
    </row>
    <row r="3253" spans="1:9">
      <c r="A3253" s="382" t="s">
        <v>1330</v>
      </c>
      <c r="B3253" s="383">
        <v>2014</v>
      </c>
      <c r="C3253" s="384" t="s">
        <v>1331</v>
      </c>
      <c r="D3253" s="384" t="s">
        <v>545</v>
      </c>
      <c r="E3253" s="384" t="s">
        <v>788</v>
      </c>
      <c r="F3253" s="384" t="s">
        <v>712</v>
      </c>
      <c r="G3253" s="263">
        <v>920</v>
      </c>
      <c r="H3253" s="263">
        <v>642.35</v>
      </c>
      <c r="I3253" s="263">
        <v>4428</v>
      </c>
    </row>
    <row r="3254" spans="1:9">
      <c r="A3254" s="382" t="s">
        <v>1330</v>
      </c>
      <c r="B3254" s="383">
        <v>2015</v>
      </c>
      <c r="C3254" s="384" t="s">
        <v>1331</v>
      </c>
      <c r="D3254" s="384" t="s">
        <v>545</v>
      </c>
      <c r="E3254" s="384" t="s">
        <v>788</v>
      </c>
      <c r="F3254" s="384" t="s">
        <v>712</v>
      </c>
      <c r="G3254" s="263">
        <v>-273</v>
      </c>
      <c r="H3254" s="263">
        <v>-74.900000000000006</v>
      </c>
      <c r="I3254" s="263">
        <v>3754</v>
      </c>
    </row>
    <row r="3255" spans="1:9">
      <c r="A3255" s="382" t="s">
        <v>1330</v>
      </c>
      <c r="B3255" s="383">
        <v>2016</v>
      </c>
      <c r="C3255" s="384" t="s">
        <v>1331</v>
      </c>
      <c r="D3255" s="384" t="s">
        <v>545</v>
      </c>
      <c r="E3255" s="384" t="s">
        <v>788</v>
      </c>
      <c r="F3255" s="384" t="s">
        <v>712</v>
      </c>
      <c r="G3255" s="263">
        <v>-556</v>
      </c>
      <c r="H3255" s="263">
        <v>-53.7</v>
      </c>
      <c r="I3255" s="263">
        <v>4199</v>
      </c>
    </row>
    <row r="3256" spans="1:9">
      <c r="A3256" s="382" t="s">
        <v>1330</v>
      </c>
      <c r="B3256" s="383">
        <v>2017</v>
      </c>
      <c r="C3256" s="384" t="s">
        <v>1331</v>
      </c>
      <c r="D3256" s="384" t="s">
        <v>545</v>
      </c>
      <c r="E3256" s="384" t="s">
        <v>788</v>
      </c>
      <c r="F3256" s="384" t="s">
        <v>712</v>
      </c>
      <c r="G3256" s="263">
        <v>827</v>
      </c>
      <c r="H3256" s="263">
        <v>359.8</v>
      </c>
      <c r="I3256" s="263">
        <v>5368</v>
      </c>
    </row>
    <row r="3257" spans="1:9">
      <c r="A3257" s="382" t="s">
        <v>1330</v>
      </c>
      <c r="B3257" s="383">
        <v>2018</v>
      </c>
      <c r="C3257" s="384" t="s">
        <v>1331</v>
      </c>
      <c r="D3257" s="384" t="s">
        <v>545</v>
      </c>
      <c r="E3257" s="384" t="s">
        <v>788</v>
      </c>
      <c r="F3257" s="384" t="s">
        <v>712</v>
      </c>
      <c r="G3257" s="263">
        <v>973</v>
      </c>
      <c r="H3257" s="263">
        <v>1076</v>
      </c>
      <c r="I3257" s="263">
        <v>8817</v>
      </c>
    </row>
    <row r="3258" spans="1:9">
      <c r="A3258" s="382" t="s">
        <v>1332</v>
      </c>
      <c r="B3258" s="383">
        <v>2009</v>
      </c>
      <c r="C3258" s="384" t="s">
        <v>565</v>
      </c>
      <c r="D3258" s="384" t="s">
        <v>517</v>
      </c>
      <c r="E3258" s="384" t="s">
        <v>580</v>
      </c>
      <c r="F3258" s="384" t="s">
        <v>719</v>
      </c>
      <c r="G3258" s="263"/>
      <c r="H3258" s="263"/>
      <c r="I3258" s="263"/>
    </row>
    <row r="3259" spans="1:9">
      <c r="A3259" s="382" t="s">
        <v>1332</v>
      </c>
      <c r="B3259" s="383">
        <v>2010</v>
      </c>
      <c r="C3259" s="384" t="s">
        <v>565</v>
      </c>
      <c r="D3259" s="384" t="s">
        <v>517</v>
      </c>
      <c r="E3259" s="384" t="s">
        <v>580</v>
      </c>
      <c r="F3259" s="384" t="s">
        <v>719</v>
      </c>
      <c r="G3259" s="263"/>
      <c r="H3259" s="263"/>
      <c r="I3259" s="263"/>
    </row>
    <row r="3260" spans="1:9">
      <c r="A3260" s="382" t="s">
        <v>1332</v>
      </c>
      <c r="B3260" s="383">
        <v>2011</v>
      </c>
      <c r="C3260" s="384" t="s">
        <v>565</v>
      </c>
      <c r="D3260" s="384" t="s">
        <v>517</v>
      </c>
      <c r="E3260" s="384" t="s">
        <v>580</v>
      </c>
      <c r="F3260" s="384" t="s">
        <v>719</v>
      </c>
      <c r="G3260" s="263">
        <v>460</v>
      </c>
      <c r="H3260" s="263">
        <v>460</v>
      </c>
      <c r="I3260" s="263">
        <v>4499</v>
      </c>
    </row>
    <row r="3261" spans="1:9">
      <c r="A3261" s="382" t="s">
        <v>1332</v>
      </c>
      <c r="B3261" s="383">
        <v>2012</v>
      </c>
      <c r="C3261" s="384" t="s">
        <v>565</v>
      </c>
      <c r="D3261" s="384" t="s">
        <v>517</v>
      </c>
      <c r="E3261" s="384" t="s">
        <v>580</v>
      </c>
      <c r="F3261" s="384" t="s">
        <v>719</v>
      </c>
      <c r="G3261" s="263">
        <v>778</v>
      </c>
      <c r="H3261" s="263">
        <v>790.11500000000001</v>
      </c>
      <c r="I3261" s="263">
        <v>5662</v>
      </c>
    </row>
    <row r="3262" spans="1:9">
      <c r="A3262" s="382" t="s">
        <v>1332</v>
      </c>
      <c r="B3262" s="383">
        <v>2013</v>
      </c>
      <c r="C3262" s="384" t="s">
        <v>565</v>
      </c>
      <c r="D3262" s="384" t="s">
        <v>517</v>
      </c>
      <c r="E3262" s="384" t="s">
        <v>580</v>
      </c>
      <c r="F3262" s="384" t="s">
        <v>719</v>
      </c>
      <c r="G3262" s="263">
        <v>955</v>
      </c>
      <c r="H3262" s="263">
        <v>952.4</v>
      </c>
      <c r="I3262" s="263">
        <v>6727</v>
      </c>
    </row>
    <row r="3263" spans="1:9">
      <c r="A3263" s="382" t="s">
        <v>1332</v>
      </c>
      <c r="B3263" s="383">
        <v>2014</v>
      </c>
      <c r="C3263" s="384" t="s">
        <v>565</v>
      </c>
      <c r="D3263" s="384" t="s">
        <v>517</v>
      </c>
      <c r="E3263" s="384" t="s">
        <v>580</v>
      </c>
      <c r="F3263" s="384" t="s">
        <v>719</v>
      </c>
      <c r="G3263" s="263">
        <v>419</v>
      </c>
      <c r="H3263" s="263">
        <v>839.7971</v>
      </c>
      <c r="I3263" s="263">
        <v>8025</v>
      </c>
    </row>
    <row r="3264" spans="1:9">
      <c r="A3264" s="382" t="s">
        <v>1332</v>
      </c>
      <c r="B3264" s="383">
        <v>2015</v>
      </c>
      <c r="C3264" s="384" t="s">
        <v>565</v>
      </c>
      <c r="D3264" s="384" t="s">
        <v>517</v>
      </c>
      <c r="E3264" s="384" t="s">
        <v>580</v>
      </c>
      <c r="F3264" s="384" t="s">
        <v>719</v>
      </c>
      <c r="G3264" s="263">
        <v>1228</v>
      </c>
      <c r="H3264" s="263">
        <v>1280.3506</v>
      </c>
      <c r="I3264" s="263">
        <v>9248</v>
      </c>
    </row>
    <row r="3265" spans="1:9">
      <c r="A3265" s="382" t="s">
        <v>1332</v>
      </c>
      <c r="B3265" s="383">
        <v>2016</v>
      </c>
      <c r="C3265" s="384" t="s">
        <v>565</v>
      </c>
      <c r="D3265" s="384" t="s">
        <v>517</v>
      </c>
      <c r="E3265" s="384" t="s">
        <v>580</v>
      </c>
      <c r="F3265" s="384" t="s">
        <v>719</v>
      </c>
      <c r="G3265" s="263">
        <v>1401</v>
      </c>
      <c r="H3265" s="263">
        <v>1401</v>
      </c>
      <c r="I3265" s="263">
        <v>10842</v>
      </c>
    </row>
    <row r="3266" spans="1:9">
      <c r="A3266" s="382" t="s">
        <v>1332</v>
      </c>
      <c r="B3266" s="383">
        <v>2017</v>
      </c>
      <c r="C3266" s="384" t="s">
        <v>565</v>
      </c>
      <c r="D3266" s="384" t="s">
        <v>517</v>
      </c>
      <c r="E3266" s="384" t="s">
        <v>580</v>
      </c>
      <c r="F3266" s="384" t="s">
        <v>719</v>
      </c>
      <c r="G3266" s="263">
        <v>1795</v>
      </c>
      <c r="H3266" s="263">
        <v>2090.0500000000002</v>
      </c>
      <c r="I3266" s="263">
        <v>13094</v>
      </c>
    </row>
    <row r="3267" spans="1:9">
      <c r="A3267" s="382" t="s">
        <v>1332</v>
      </c>
      <c r="B3267" s="383">
        <v>2018</v>
      </c>
      <c r="C3267" s="384" t="s">
        <v>565</v>
      </c>
      <c r="D3267" s="384" t="s">
        <v>517</v>
      </c>
      <c r="E3267" s="384" t="s">
        <v>580</v>
      </c>
      <c r="F3267" s="384" t="s">
        <v>719</v>
      </c>
      <c r="G3267" s="263">
        <v>2057</v>
      </c>
      <c r="H3267" s="263">
        <v>2380.8438999999998</v>
      </c>
      <c r="I3267" s="263">
        <v>15451</v>
      </c>
    </row>
    <row r="3268" spans="1:9">
      <c r="A3268" s="382" t="s">
        <v>1333</v>
      </c>
      <c r="B3268" s="383">
        <v>2009</v>
      </c>
      <c r="C3268" s="384" t="s">
        <v>566</v>
      </c>
      <c r="D3268" s="384" t="s">
        <v>517</v>
      </c>
      <c r="E3268" s="384" t="s">
        <v>586</v>
      </c>
      <c r="F3268" s="384" t="s">
        <v>719</v>
      </c>
      <c r="G3268" s="263">
        <v>1592</v>
      </c>
      <c r="H3268" s="263">
        <v>3072.32</v>
      </c>
      <c r="I3268" s="263">
        <v>10387</v>
      </c>
    </row>
    <row r="3269" spans="1:9">
      <c r="A3269" s="382" t="s">
        <v>1333</v>
      </c>
      <c r="B3269" s="383">
        <v>2010</v>
      </c>
      <c r="C3269" s="384" t="s">
        <v>566</v>
      </c>
      <c r="D3269" s="384" t="s">
        <v>517</v>
      </c>
      <c r="E3269" s="384" t="s">
        <v>586</v>
      </c>
      <c r="F3269" s="384" t="s">
        <v>719</v>
      </c>
      <c r="G3269" s="263">
        <v>3247</v>
      </c>
      <c r="H3269" s="263">
        <v>3361.05</v>
      </c>
      <c r="I3269" s="263">
        <v>10982</v>
      </c>
    </row>
    <row r="3270" spans="1:9">
      <c r="A3270" s="382" t="s">
        <v>1333</v>
      </c>
      <c r="B3270" s="383">
        <v>2011</v>
      </c>
      <c r="C3270" s="384" t="s">
        <v>566</v>
      </c>
      <c r="D3270" s="384" t="s">
        <v>517</v>
      </c>
      <c r="E3270" s="384" t="s">
        <v>586</v>
      </c>
      <c r="F3270" s="384" t="s">
        <v>719</v>
      </c>
      <c r="G3270" s="263">
        <v>4260</v>
      </c>
      <c r="H3270" s="263">
        <v>4522.8999999999996</v>
      </c>
      <c r="I3270" s="263">
        <v>14957</v>
      </c>
    </row>
    <row r="3271" spans="1:9">
      <c r="A3271" s="382" t="s">
        <v>1333</v>
      </c>
      <c r="B3271" s="383">
        <v>2012</v>
      </c>
      <c r="C3271" s="384" t="s">
        <v>566</v>
      </c>
      <c r="D3271" s="384" t="s">
        <v>517</v>
      </c>
      <c r="E3271" s="384" t="s">
        <v>586</v>
      </c>
      <c r="F3271" s="384" t="s">
        <v>719</v>
      </c>
      <c r="G3271" s="263">
        <v>6109</v>
      </c>
      <c r="H3271" s="263">
        <v>5159.5</v>
      </c>
      <c r="I3271" s="263">
        <v>19121</v>
      </c>
    </row>
    <row r="3272" spans="1:9">
      <c r="A3272" s="382" t="s">
        <v>1333</v>
      </c>
      <c r="B3272" s="383">
        <v>2013</v>
      </c>
      <c r="C3272" s="384" t="s">
        <v>566</v>
      </c>
      <c r="D3272" s="384" t="s">
        <v>517</v>
      </c>
      <c r="E3272" s="384" t="s">
        <v>586</v>
      </c>
      <c r="F3272" s="384" t="s">
        <v>719</v>
      </c>
      <c r="G3272" s="263">
        <v>6853</v>
      </c>
      <c r="H3272" s="263">
        <v>6941.89</v>
      </c>
      <c r="I3272" s="263">
        <v>24866</v>
      </c>
    </row>
    <row r="3273" spans="1:9">
      <c r="A3273" s="382" t="s">
        <v>1333</v>
      </c>
      <c r="B3273" s="383">
        <v>2014</v>
      </c>
      <c r="C3273" s="384" t="s">
        <v>566</v>
      </c>
      <c r="D3273" s="384" t="s">
        <v>517</v>
      </c>
      <c r="E3273" s="384" t="s">
        <v>586</v>
      </c>
      <c r="F3273" s="384" t="s">
        <v>719</v>
      </c>
      <c r="G3273" s="263">
        <v>7967</v>
      </c>
      <c r="H3273" s="263">
        <v>7593.55</v>
      </c>
      <c r="I3273" s="263">
        <v>26487</v>
      </c>
    </row>
    <row r="3274" spans="1:9">
      <c r="A3274" s="382" t="s">
        <v>1333</v>
      </c>
      <c r="B3274" s="383">
        <v>2015</v>
      </c>
      <c r="C3274" s="384" t="s">
        <v>566</v>
      </c>
      <c r="D3274" s="384" t="s">
        <v>517</v>
      </c>
      <c r="E3274" s="384" t="s">
        <v>586</v>
      </c>
      <c r="F3274" s="384" t="s">
        <v>719</v>
      </c>
      <c r="G3274" s="263">
        <v>5271</v>
      </c>
      <c r="H3274" s="263">
        <v>6290.55</v>
      </c>
      <c r="I3274" s="263">
        <v>25281</v>
      </c>
    </row>
    <row r="3275" spans="1:9">
      <c r="A3275" s="382" t="s">
        <v>1333</v>
      </c>
      <c r="B3275" s="383">
        <v>2016</v>
      </c>
      <c r="C3275" s="384" t="s">
        <v>566</v>
      </c>
      <c r="D3275" s="384" t="s">
        <v>517</v>
      </c>
      <c r="E3275" s="384" t="s">
        <v>586</v>
      </c>
      <c r="F3275" s="384" t="s">
        <v>719</v>
      </c>
      <c r="G3275" s="263">
        <v>5705</v>
      </c>
      <c r="H3275" s="263">
        <v>6033.5</v>
      </c>
      <c r="I3275" s="263">
        <v>23554</v>
      </c>
    </row>
    <row r="3276" spans="1:9">
      <c r="A3276" s="382" t="s">
        <v>1333</v>
      </c>
      <c r="B3276" s="383">
        <v>2017</v>
      </c>
      <c r="C3276" s="384" t="s">
        <v>566</v>
      </c>
      <c r="D3276" s="384" t="s">
        <v>517</v>
      </c>
      <c r="E3276" s="384" t="s">
        <v>586</v>
      </c>
      <c r="F3276" s="384" t="s">
        <v>719</v>
      </c>
      <c r="G3276" s="263">
        <v>2466</v>
      </c>
      <c r="H3276" s="263">
        <v>4285.6499999999996</v>
      </c>
      <c r="I3276" s="263">
        <v>22291</v>
      </c>
    </row>
    <row r="3277" spans="1:9">
      <c r="A3277" s="382" t="s">
        <v>1333</v>
      </c>
      <c r="B3277" s="383">
        <v>2018</v>
      </c>
      <c r="C3277" s="384" t="s">
        <v>566</v>
      </c>
      <c r="D3277" s="384" t="s">
        <v>517</v>
      </c>
      <c r="E3277" s="384" t="s">
        <v>586</v>
      </c>
      <c r="F3277" s="384" t="s">
        <v>719</v>
      </c>
      <c r="G3277" s="263">
        <v>-4964</v>
      </c>
      <c r="H3277" s="263">
        <v>4055.5749999999998</v>
      </c>
      <c r="I3277" s="263">
        <v>22611</v>
      </c>
    </row>
    <row r="3278" spans="1:9">
      <c r="A3278" s="382" t="s">
        <v>1333</v>
      </c>
      <c r="B3278" s="383">
        <v>2019</v>
      </c>
      <c r="C3278" s="384" t="s">
        <v>566</v>
      </c>
      <c r="D3278" s="384" t="s">
        <v>517</v>
      </c>
      <c r="E3278" s="384" t="s">
        <v>586</v>
      </c>
      <c r="F3278" s="384" t="s">
        <v>719</v>
      </c>
      <c r="G3278" s="263">
        <v>4386</v>
      </c>
      <c r="H3278" s="263">
        <v>3807</v>
      </c>
      <c r="I3278" s="263">
        <v>24273</v>
      </c>
    </row>
    <row r="3279" spans="1:9">
      <c r="A3279" s="382" t="s">
        <v>1334</v>
      </c>
      <c r="B3279" s="383">
        <v>2009</v>
      </c>
      <c r="C3279" s="384" t="s">
        <v>567</v>
      </c>
      <c r="D3279" s="384" t="s">
        <v>517</v>
      </c>
      <c r="E3279" s="384" t="s">
        <v>586</v>
      </c>
      <c r="F3279" s="384" t="s">
        <v>719</v>
      </c>
      <c r="G3279" s="263"/>
      <c r="H3279" s="263"/>
      <c r="I3279" s="263"/>
    </row>
    <row r="3280" spans="1:9">
      <c r="A3280" s="382" t="s">
        <v>1334</v>
      </c>
      <c r="B3280" s="383">
        <v>2010</v>
      </c>
      <c r="C3280" s="384" t="s">
        <v>567</v>
      </c>
      <c r="D3280" s="384" t="s">
        <v>517</v>
      </c>
      <c r="E3280" s="384" t="s">
        <v>586</v>
      </c>
      <c r="F3280" s="384" t="s">
        <v>719</v>
      </c>
      <c r="G3280" s="263"/>
      <c r="H3280" s="263"/>
      <c r="I3280" s="263"/>
    </row>
    <row r="3281" spans="1:9">
      <c r="A3281" s="382" t="s">
        <v>1334</v>
      </c>
      <c r="B3281" s="383">
        <v>2011</v>
      </c>
      <c r="C3281" s="384" t="s">
        <v>567</v>
      </c>
      <c r="D3281" s="384" t="s">
        <v>517</v>
      </c>
      <c r="E3281" s="384" t="s">
        <v>586</v>
      </c>
      <c r="F3281" s="384" t="s">
        <v>719</v>
      </c>
      <c r="G3281" s="263">
        <v>124.55800000000001</v>
      </c>
      <c r="H3281" s="263">
        <v>124.55800000000001</v>
      </c>
      <c r="I3281" s="263">
        <v>1051.7560000000001</v>
      </c>
    </row>
    <row r="3282" spans="1:9">
      <c r="A3282" s="382" t="s">
        <v>1334</v>
      </c>
      <c r="B3282" s="383">
        <v>2012</v>
      </c>
      <c r="C3282" s="384" t="s">
        <v>567</v>
      </c>
      <c r="D3282" s="384" t="s">
        <v>517</v>
      </c>
      <c r="E3282" s="384" t="s">
        <v>586</v>
      </c>
      <c r="F3282" s="384" t="s">
        <v>719</v>
      </c>
      <c r="G3282" s="263">
        <v>0.85699999999999998</v>
      </c>
      <c r="H3282" s="263">
        <v>0.85699999999999998</v>
      </c>
      <c r="I3282" s="263">
        <v>871.35199999999998</v>
      </c>
    </row>
    <row r="3283" spans="1:9">
      <c r="A3283" s="382" t="s">
        <v>1334</v>
      </c>
      <c r="B3283" s="383">
        <v>2013</v>
      </c>
      <c r="C3283" s="384" t="s">
        <v>567</v>
      </c>
      <c r="D3283" s="384" t="s">
        <v>517</v>
      </c>
      <c r="E3283" s="384" t="s">
        <v>586</v>
      </c>
      <c r="F3283" s="384" t="s">
        <v>719</v>
      </c>
      <c r="G3283" s="263">
        <v>-52.999000000000002</v>
      </c>
      <c r="H3283" s="263">
        <v>-39.334099999999999</v>
      </c>
      <c r="I3283" s="263">
        <v>964.14700000000005</v>
      </c>
    </row>
    <row r="3284" spans="1:9">
      <c r="A3284" s="382" t="s">
        <v>1334</v>
      </c>
      <c r="B3284" s="383">
        <v>2014</v>
      </c>
      <c r="C3284" s="384" t="s">
        <v>567</v>
      </c>
      <c r="D3284" s="384" t="s">
        <v>517</v>
      </c>
      <c r="E3284" s="384" t="s">
        <v>586</v>
      </c>
      <c r="F3284" s="384" t="s">
        <v>719</v>
      </c>
      <c r="G3284" s="263">
        <v>12.641999999999999</v>
      </c>
      <c r="H3284" s="263">
        <v>38.803699999999999</v>
      </c>
      <c r="I3284" s="263">
        <v>1148.231</v>
      </c>
    </row>
    <row r="3285" spans="1:9">
      <c r="A3285" s="382" t="s">
        <v>1334</v>
      </c>
      <c r="B3285" s="383">
        <v>2015</v>
      </c>
      <c r="C3285" s="384" t="s">
        <v>567</v>
      </c>
      <c r="D3285" s="384" t="s">
        <v>517</v>
      </c>
      <c r="E3285" s="384" t="s">
        <v>586</v>
      </c>
      <c r="F3285" s="384" t="s">
        <v>719</v>
      </c>
      <c r="G3285" s="263">
        <v>196.303</v>
      </c>
      <c r="H3285" s="263">
        <v>293.94970000000001</v>
      </c>
      <c r="I3285" s="263">
        <v>1710.9659999999999</v>
      </c>
    </row>
    <row r="3286" spans="1:9">
      <c r="A3286" s="382" t="s">
        <v>1334</v>
      </c>
      <c r="B3286" s="383">
        <v>2016</v>
      </c>
      <c r="C3286" s="384" t="s">
        <v>567</v>
      </c>
      <c r="D3286" s="384" t="s">
        <v>517</v>
      </c>
      <c r="E3286" s="384" t="s">
        <v>586</v>
      </c>
      <c r="F3286" s="384" t="s">
        <v>719</v>
      </c>
      <c r="G3286" s="263">
        <v>-28.844999999999999</v>
      </c>
      <c r="H3286" s="263">
        <v>9.9610000000000003</v>
      </c>
      <c r="I3286" s="263">
        <v>2610.7260000000001</v>
      </c>
    </row>
    <row r="3287" spans="1:9">
      <c r="A3287" s="382" t="s">
        <v>1334</v>
      </c>
      <c r="B3287" s="383">
        <v>2017</v>
      </c>
      <c r="C3287" s="384" t="s">
        <v>567</v>
      </c>
      <c r="D3287" s="384" t="s">
        <v>517</v>
      </c>
      <c r="E3287" s="384" t="s">
        <v>586</v>
      </c>
      <c r="F3287" s="384" t="s">
        <v>719</v>
      </c>
      <c r="G3287" s="263">
        <v>-16.558</v>
      </c>
      <c r="H3287" s="263">
        <v>18.7072</v>
      </c>
      <c r="I3287" s="263">
        <v>3032.5740000000001</v>
      </c>
    </row>
    <row r="3288" spans="1:9">
      <c r="A3288" s="382" t="s">
        <v>1334</v>
      </c>
      <c r="B3288" s="383">
        <v>2018</v>
      </c>
      <c r="C3288" s="384" t="s">
        <v>567</v>
      </c>
      <c r="D3288" s="384" t="s">
        <v>517</v>
      </c>
      <c r="E3288" s="384" t="s">
        <v>586</v>
      </c>
      <c r="F3288" s="384" t="s">
        <v>719</v>
      </c>
      <c r="G3288" s="263">
        <v>-40.287999999999997</v>
      </c>
      <c r="H3288" s="263">
        <v>91.865899999999996</v>
      </c>
      <c r="I3288" s="263">
        <v>2973.5360000000001</v>
      </c>
    </row>
    <row r="3289" spans="1:9">
      <c r="A3289" s="382" t="s">
        <v>1334</v>
      </c>
      <c r="B3289" s="383">
        <v>2019</v>
      </c>
      <c r="C3289" s="384" t="s">
        <v>567</v>
      </c>
      <c r="D3289" s="384" t="s">
        <v>517</v>
      </c>
      <c r="E3289" s="384" t="s">
        <v>586</v>
      </c>
      <c r="F3289" s="384" t="s">
        <v>719</v>
      </c>
      <c r="G3289" s="263">
        <v>133.125</v>
      </c>
      <c r="H3289" s="263">
        <v>279.65719999999999</v>
      </c>
      <c r="I3289" s="263">
        <v>3090.3249999999998</v>
      </c>
    </row>
    <row r="3290" spans="1:9">
      <c r="A3290" s="382" t="s">
        <v>1335</v>
      </c>
      <c r="B3290" s="383">
        <v>2009</v>
      </c>
      <c r="C3290" s="384" t="s">
        <v>1336</v>
      </c>
      <c r="D3290" s="384" t="s">
        <v>524</v>
      </c>
      <c r="E3290" s="384" t="s">
        <v>588</v>
      </c>
      <c r="F3290" s="384" t="s">
        <v>712</v>
      </c>
      <c r="G3290" s="263">
        <v>573.72199999999998</v>
      </c>
      <c r="H3290" s="263">
        <v>573.72199999999998</v>
      </c>
      <c r="I3290" s="263">
        <v>6532.5249999999996</v>
      </c>
    </row>
    <row r="3291" spans="1:9">
      <c r="A3291" s="382" t="s">
        <v>1335</v>
      </c>
      <c r="B3291" s="383">
        <v>2010</v>
      </c>
      <c r="C3291" s="384" t="s">
        <v>1336</v>
      </c>
      <c r="D3291" s="384" t="s">
        <v>524</v>
      </c>
      <c r="E3291" s="384" t="s">
        <v>588</v>
      </c>
      <c r="F3291" s="384" t="s">
        <v>712</v>
      </c>
      <c r="G3291" s="263">
        <v>152.48500000000001</v>
      </c>
      <c r="H3291" s="263">
        <v>152.48500000000001</v>
      </c>
      <c r="I3291" s="263">
        <v>5889.826</v>
      </c>
    </row>
    <row r="3292" spans="1:9">
      <c r="A3292" s="382" t="s">
        <v>1335</v>
      </c>
      <c r="B3292" s="383">
        <v>2011</v>
      </c>
      <c r="C3292" s="384" t="s">
        <v>1336</v>
      </c>
      <c r="D3292" s="384" t="s">
        <v>524</v>
      </c>
      <c r="E3292" s="384" t="s">
        <v>588</v>
      </c>
      <c r="F3292" s="384" t="s">
        <v>712</v>
      </c>
      <c r="G3292" s="263">
        <v>515.65300000000002</v>
      </c>
      <c r="H3292" s="263">
        <v>457.803</v>
      </c>
      <c r="I3292" s="263">
        <v>6752.5039999999999</v>
      </c>
    </row>
    <row r="3293" spans="1:9">
      <c r="A3293" s="382" t="s">
        <v>1335</v>
      </c>
      <c r="B3293" s="383">
        <v>2012</v>
      </c>
      <c r="C3293" s="384" t="s">
        <v>1336</v>
      </c>
      <c r="D3293" s="384" t="s">
        <v>524</v>
      </c>
      <c r="E3293" s="384" t="s">
        <v>588</v>
      </c>
      <c r="F3293" s="384" t="s">
        <v>712</v>
      </c>
      <c r="G3293" s="263">
        <v>607.42100000000005</v>
      </c>
      <c r="H3293" s="263">
        <v>607.42100000000005</v>
      </c>
      <c r="I3293" s="263">
        <v>7537.2629999999999</v>
      </c>
    </row>
    <row r="3294" spans="1:9">
      <c r="A3294" s="382" t="s">
        <v>1335</v>
      </c>
      <c r="B3294" s="383">
        <v>2013</v>
      </c>
      <c r="C3294" s="384" t="s">
        <v>1336</v>
      </c>
      <c r="D3294" s="384" t="s">
        <v>524</v>
      </c>
      <c r="E3294" s="384" t="s">
        <v>588</v>
      </c>
      <c r="F3294" s="384" t="s">
        <v>712</v>
      </c>
      <c r="G3294" s="263">
        <v>18.286999999999999</v>
      </c>
      <c r="H3294" s="263">
        <v>437.10669999999999</v>
      </c>
      <c r="I3294" s="263">
        <v>7688.0240000000003</v>
      </c>
    </row>
    <row r="3295" spans="1:9">
      <c r="A3295" s="382" t="s">
        <v>1335</v>
      </c>
      <c r="B3295" s="383">
        <v>2014</v>
      </c>
      <c r="C3295" s="384" t="s">
        <v>1336</v>
      </c>
      <c r="D3295" s="384" t="s">
        <v>524</v>
      </c>
      <c r="E3295" s="384" t="s">
        <v>588</v>
      </c>
      <c r="F3295" s="384" t="s">
        <v>712</v>
      </c>
      <c r="G3295" s="263">
        <v>473.69200000000001</v>
      </c>
      <c r="H3295" s="263">
        <v>553.005</v>
      </c>
      <c r="I3295" s="263">
        <v>7959.8940000000002</v>
      </c>
    </row>
    <row r="3296" spans="1:9">
      <c r="A3296" s="382" t="s">
        <v>1335</v>
      </c>
      <c r="B3296" s="383">
        <v>2015</v>
      </c>
      <c r="C3296" s="384" t="s">
        <v>1336</v>
      </c>
      <c r="D3296" s="384" t="s">
        <v>524</v>
      </c>
      <c r="E3296" s="384" t="s">
        <v>588</v>
      </c>
      <c r="F3296" s="384" t="s">
        <v>712</v>
      </c>
      <c r="G3296" s="263">
        <v>764.14599999999996</v>
      </c>
      <c r="H3296" s="263">
        <v>752.38199999999995</v>
      </c>
      <c r="I3296" s="263">
        <v>8073.8549999999996</v>
      </c>
    </row>
    <row r="3297" spans="1:9">
      <c r="A3297" s="382" t="s">
        <v>1335</v>
      </c>
      <c r="B3297" s="383">
        <v>2016</v>
      </c>
      <c r="C3297" s="384" t="s">
        <v>1336</v>
      </c>
      <c r="D3297" s="384" t="s">
        <v>524</v>
      </c>
      <c r="E3297" s="384" t="s">
        <v>588</v>
      </c>
      <c r="F3297" s="384" t="s">
        <v>712</v>
      </c>
      <c r="G3297" s="263">
        <v>665.78300000000002</v>
      </c>
      <c r="H3297" s="263">
        <v>1065.066</v>
      </c>
      <c r="I3297" s="263">
        <v>8299.0740000000005</v>
      </c>
    </row>
    <row r="3298" spans="1:9">
      <c r="A3298" s="382" t="s">
        <v>1335</v>
      </c>
      <c r="B3298" s="383">
        <v>2017</v>
      </c>
      <c r="C3298" s="384" t="s">
        <v>1336</v>
      </c>
      <c r="D3298" s="384" t="s">
        <v>524</v>
      </c>
      <c r="E3298" s="384" t="s">
        <v>588</v>
      </c>
      <c r="F3298" s="384" t="s">
        <v>712</v>
      </c>
      <c r="G3298" s="263">
        <v>1283.3879999999999</v>
      </c>
      <c r="H3298" s="263">
        <v>1314.6890000000001</v>
      </c>
      <c r="I3298" s="263">
        <v>8496.4009999999998</v>
      </c>
    </row>
    <row r="3299" spans="1:9">
      <c r="A3299" s="382" t="s">
        <v>1335</v>
      </c>
      <c r="B3299" s="383">
        <v>2018</v>
      </c>
      <c r="C3299" s="384" t="s">
        <v>1336</v>
      </c>
      <c r="D3299" s="384" t="s">
        <v>524</v>
      </c>
      <c r="E3299" s="384" t="s">
        <v>588</v>
      </c>
      <c r="F3299" s="384" t="s">
        <v>712</v>
      </c>
      <c r="G3299" s="263">
        <v>1625.133</v>
      </c>
      <c r="H3299" s="263">
        <v>1605.0467000000001</v>
      </c>
      <c r="I3299" s="263">
        <v>8777.8449999999993</v>
      </c>
    </row>
    <row r="3300" spans="1:9">
      <c r="A3300" s="382" t="s">
        <v>1335</v>
      </c>
      <c r="B3300" s="383">
        <v>2019</v>
      </c>
      <c r="C3300" s="384" t="s">
        <v>1336</v>
      </c>
      <c r="D3300" s="384" t="s">
        <v>524</v>
      </c>
      <c r="E3300" s="384" t="s">
        <v>588</v>
      </c>
      <c r="F3300" s="384" t="s">
        <v>712</v>
      </c>
      <c r="G3300" s="263">
        <v>1811.0419999999999</v>
      </c>
      <c r="H3300" s="263">
        <v>1857.3538000000001</v>
      </c>
      <c r="I3300" s="263">
        <v>9493.8490000000002</v>
      </c>
    </row>
    <row r="3301" spans="1:9">
      <c r="A3301" s="382" t="s">
        <v>1337</v>
      </c>
      <c r="B3301" s="383">
        <v>2009</v>
      </c>
      <c r="C3301" s="384" t="s">
        <v>1338</v>
      </c>
      <c r="D3301" s="384" t="s">
        <v>521</v>
      </c>
      <c r="E3301" s="384" t="s">
        <v>582</v>
      </c>
      <c r="F3301" s="384" t="s">
        <v>712</v>
      </c>
      <c r="G3301" s="263">
        <v>-67.83</v>
      </c>
      <c r="H3301" s="263">
        <v>-67.894999999999996</v>
      </c>
      <c r="I3301" s="263">
        <v>379.26799999999997</v>
      </c>
    </row>
    <row r="3302" spans="1:9">
      <c r="A3302" s="382" t="s">
        <v>1337</v>
      </c>
      <c r="B3302" s="383">
        <v>2010</v>
      </c>
      <c r="C3302" s="384" t="s">
        <v>1338</v>
      </c>
      <c r="D3302" s="384" t="s">
        <v>521</v>
      </c>
      <c r="E3302" s="384" t="s">
        <v>582</v>
      </c>
      <c r="F3302" s="384" t="s">
        <v>712</v>
      </c>
      <c r="G3302" s="263">
        <v>-104.468</v>
      </c>
      <c r="H3302" s="263">
        <v>-104.273</v>
      </c>
      <c r="I3302" s="263">
        <v>459.07400000000001</v>
      </c>
    </row>
    <row r="3303" spans="1:9">
      <c r="A3303" s="382" t="s">
        <v>1337</v>
      </c>
      <c r="B3303" s="383">
        <v>2011</v>
      </c>
      <c r="C3303" s="384" t="s">
        <v>1338</v>
      </c>
      <c r="D3303" s="384" t="s">
        <v>521</v>
      </c>
      <c r="E3303" s="384" t="s">
        <v>582</v>
      </c>
      <c r="F3303" s="384" t="s">
        <v>712</v>
      </c>
      <c r="G3303" s="263">
        <v>-221.76</v>
      </c>
      <c r="H3303" s="263">
        <v>-221.76</v>
      </c>
      <c r="I3303" s="263">
        <v>445.82400000000001</v>
      </c>
    </row>
    <row r="3304" spans="1:9">
      <c r="A3304" s="382" t="s">
        <v>1337</v>
      </c>
      <c r="B3304" s="383">
        <v>2012</v>
      </c>
      <c r="C3304" s="384" t="s">
        <v>1338</v>
      </c>
      <c r="D3304" s="384" t="s">
        <v>521</v>
      </c>
      <c r="E3304" s="384" t="s">
        <v>582</v>
      </c>
      <c r="F3304" s="384" t="s">
        <v>712</v>
      </c>
      <c r="G3304" s="263">
        <v>750.26900000000001</v>
      </c>
      <c r="H3304" s="263">
        <v>416.24099999999999</v>
      </c>
      <c r="I3304" s="263">
        <v>1378.4770000000001</v>
      </c>
    </row>
    <row r="3305" spans="1:9">
      <c r="A3305" s="382" t="s">
        <v>1337</v>
      </c>
      <c r="B3305" s="383">
        <v>2013</v>
      </c>
      <c r="C3305" s="384" t="s">
        <v>1338</v>
      </c>
      <c r="D3305" s="384" t="s">
        <v>521</v>
      </c>
      <c r="E3305" s="384" t="s">
        <v>582</v>
      </c>
      <c r="F3305" s="384" t="s">
        <v>712</v>
      </c>
      <c r="G3305" s="263">
        <v>424.36200000000002</v>
      </c>
      <c r="H3305" s="263">
        <v>425.59699999999998</v>
      </c>
      <c r="I3305" s="263">
        <v>2104.7449999999999</v>
      </c>
    </row>
    <row r="3306" spans="1:9">
      <c r="A3306" s="382" t="s">
        <v>1337</v>
      </c>
      <c r="B3306" s="383">
        <v>2014</v>
      </c>
      <c r="C3306" s="384" t="s">
        <v>1338</v>
      </c>
      <c r="D3306" s="384" t="s">
        <v>521</v>
      </c>
      <c r="E3306" s="384" t="s">
        <v>582</v>
      </c>
      <c r="F3306" s="384" t="s">
        <v>712</v>
      </c>
      <c r="G3306" s="263">
        <v>338.12599999999998</v>
      </c>
      <c r="H3306" s="263">
        <v>386.27089999999998</v>
      </c>
      <c r="I3306" s="263">
        <v>2819.5569999999998</v>
      </c>
    </row>
    <row r="3307" spans="1:9">
      <c r="A3307" s="382" t="s">
        <v>1337</v>
      </c>
      <c r="B3307" s="383">
        <v>2015</v>
      </c>
      <c r="C3307" s="384" t="s">
        <v>1338</v>
      </c>
      <c r="D3307" s="384" t="s">
        <v>521</v>
      </c>
      <c r="E3307" s="384" t="s">
        <v>582</v>
      </c>
      <c r="F3307" s="384" t="s">
        <v>712</v>
      </c>
      <c r="G3307" s="263">
        <v>636.05600000000004</v>
      </c>
      <c r="H3307" s="263">
        <v>648.31569999999999</v>
      </c>
      <c r="I3307" s="263">
        <v>4103.7280000000001</v>
      </c>
    </row>
    <row r="3308" spans="1:9">
      <c r="A3308" s="382" t="s">
        <v>1337</v>
      </c>
      <c r="B3308" s="383">
        <v>2016</v>
      </c>
      <c r="C3308" s="384" t="s">
        <v>1338</v>
      </c>
      <c r="D3308" s="384" t="s">
        <v>521</v>
      </c>
      <c r="E3308" s="384" t="s">
        <v>582</v>
      </c>
      <c r="F3308" s="384" t="s">
        <v>712</v>
      </c>
      <c r="G3308" s="263">
        <v>895.5</v>
      </c>
      <c r="H3308" s="263">
        <v>895.5</v>
      </c>
      <c r="I3308" s="263">
        <v>4860.3999999999996</v>
      </c>
    </row>
    <row r="3309" spans="1:9">
      <c r="A3309" s="382" t="s">
        <v>1337</v>
      </c>
      <c r="B3309" s="383">
        <v>2017</v>
      </c>
      <c r="C3309" s="384" t="s">
        <v>1338</v>
      </c>
      <c r="D3309" s="384" t="s">
        <v>521</v>
      </c>
      <c r="E3309" s="384" t="s">
        <v>582</v>
      </c>
      <c r="F3309" s="384" t="s">
        <v>712</v>
      </c>
      <c r="G3309" s="263">
        <v>1198.5</v>
      </c>
      <c r="H3309" s="263">
        <v>1544.8452</v>
      </c>
      <c r="I3309" s="263">
        <v>5872.2</v>
      </c>
    </row>
    <row r="3310" spans="1:9">
      <c r="A3310" s="382" t="s">
        <v>1337</v>
      </c>
      <c r="B3310" s="383">
        <v>2018</v>
      </c>
      <c r="C3310" s="384" t="s">
        <v>1338</v>
      </c>
      <c r="D3310" s="384" t="s">
        <v>521</v>
      </c>
      <c r="E3310" s="384" t="s">
        <v>582</v>
      </c>
      <c r="F3310" s="384" t="s">
        <v>712</v>
      </c>
      <c r="G3310" s="263">
        <v>2444.4</v>
      </c>
      <c r="H3310" s="263">
        <v>2435.0374999999999</v>
      </c>
      <c r="I3310" s="263">
        <v>6710.8</v>
      </c>
    </row>
    <row r="3311" spans="1:9">
      <c r="A3311" s="382" t="s">
        <v>1339</v>
      </c>
      <c r="B3311" s="383">
        <v>2009</v>
      </c>
      <c r="C3311" s="384" t="s">
        <v>1340</v>
      </c>
      <c r="D3311" s="384" t="s">
        <v>6</v>
      </c>
      <c r="E3311" s="384" t="s">
        <v>452</v>
      </c>
      <c r="F3311" s="384" t="s">
        <v>712</v>
      </c>
      <c r="G3311" s="263">
        <v>250.18100000000001</v>
      </c>
      <c r="H3311" s="263">
        <v>250.18100000000001</v>
      </c>
      <c r="I3311" s="263">
        <v>4600.5540000000001</v>
      </c>
    </row>
    <row r="3312" spans="1:9">
      <c r="A3312" s="382" t="s">
        <v>1339</v>
      </c>
      <c r="B3312" s="383">
        <v>2010</v>
      </c>
      <c r="C3312" s="384" t="s">
        <v>1340</v>
      </c>
      <c r="D3312" s="384" t="s">
        <v>6</v>
      </c>
      <c r="E3312" s="384" t="s">
        <v>452</v>
      </c>
      <c r="F3312" s="384" t="s">
        <v>712</v>
      </c>
      <c r="G3312" s="263">
        <v>35.067</v>
      </c>
      <c r="H3312" s="263">
        <v>35.067</v>
      </c>
      <c r="I3312" s="263">
        <v>3036.547</v>
      </c>
    </row>
    <row r="3313" spans="1:9">
      <c r="A3313" s="382" t="s">
        <v>1339</v>
      </c>
      <c r="B3313" s="383">
        <v>2011</v>
      </c>
      <c r="C3313" s="384" t="s">
        <v>1340</v>
      </c>
      <c r="D3313" s="384" t="s">
        <v>6</v>
      </c>
      <c r="E3313" s="384" t="s">
        <v>452</v>
      </c>
      <c r="F3313" s="384" t="s">
        <v>712</v>
      </c>
      <c r="G3313" s="263">
        <v>63.728999999999999</v>
      </c>
      <c r="H3313" s="263">
        <v>63.728999999999999</v>
      </c>
      <c r="I3313" s="263">
        <v>3175.0929999999998</v>
      </c>
    </row>
    <row r="3314" spans="1:9">
      <c r="A3314" s="382" t="s">
        <v>1339</v>
      </c>
      <c r="B3314" s="383">
        <v>2012</v>
      </c>
      <c r="C3314" s="384" t="s">
        <v>1340</v>
      </c>
      <c r="D3314" s="384" t="s">
        <v>6</v>
      </c>
      <c r="E3314" s="384" t="s">
        <v>452</v>
      </c>
      <c r="F3314" s="384" t="s">
        <v>712</v>
      </c>
      <c r="G3314" s="263">
        <v>147.77199999999999</v>
      </c>
      <c r="H3314" s="263">
        <v>147.77199999999999</v>
      </c>
      <c r="I3314" s="263">
        <v>3776.9760000000001</v>
      </c>
    </row>
    <row r="3315" spans="1:9">
      <c r="A3315" s="382" t="s">
        <v>1339</v>
      </c>
      <c r="B3315" s="383">
        <v>2013</v>
      </c>
      <c r="C3315" s="384" t="s">
        <v>1340</v>
      </c>
      <c r="D3315" s="384" t="s">
        <v>6</v>
      </c>
      <c r="E3315" s="384" t="s">
        <v>452</v>
      </c>
      <c r="F3315" s="384" t="s">
        <v>712</v>
      </c>
      <c r="G3315" s="263">
        <v>208.86699999999999</v>
      </c>
      <c r="H3315" s="263">
        <v>220.267</v>
      </c>
      <c r="I3315" s="263">
        <v>4111.2129999999997</v>
      </c>
    </row>
    <row r="3316" spans="1:9">
      <c r="A3316" s="382" t="s">
        <v>1339</v>
      </c>
      <c r="B3316" s="383">
        <v>2014</v>
      </c>
      <c r="C3316" s="384" t="s">
        <v>1340</v>
      </c>
      <c r="D3316" s="384" t="s">
        <v>6</v>
      </c>
      <c r="E3316" s="384" t="s">
        <v>452</v>
      </c>
      <c r="F3316" s="384" t="s">
        <v>712</v>
      </c>
      <c r="G3316" s="263">
        <v>252.19200000000001</v>
      </c>
      <c r="H3316" s="263">
        <v>252.19200000000001</v>
      </c>
      <c r="I3316" s="263">
        <v>4245.8950000000004</v>
      </c>
    </row>
    <row r="3317" spans="1:9">
      <c r="A3317" s="382" t="s">
        <v>1339</v>
      </c>
      <c r="B3317" s="383">
        <v>2015</v>
      </c>
      <c r="C3317" s="384" t="s">
        <v>1340</v>
      </c>
      <c r="D3317" s="384" t="s">
        <v>6</v>
      </c>
      <c r="E3317" s="384" t="s">
        <v>452</v>
      </c>
      <c r="F3317" s="384" t="s">
        <v>712</v>
      </c>
      <c r="G3317" s="263">
        <v>305.928</v>
      </c>
      <c r="H3317" s="263">
        <v>305.928</v>
      </c>
      <c r="I3317" s="263">
        <v>4695.0140000000001</v>
      </c>
    </row>
    <row r="3318" spans="1:9">
      <c r="A3318" s="382" t="s">
        <v>1339</v>
      </c>
      <c r="B3318" s="383">
        <v>2016</v>
      </c>
      <c r="C3318" s="384" t="s">
        <v>1340</v>
      </c>
      <c r="D3318" s="384" t="s">
        <v>6</v>
      </c>
      <c r="E3318" s="384" t="s">
        <v>452</v>
      </c>
      <c r="F3318" s="384" t="s">
        <v>712</v>
      </c>
      <c r="G3318" s="263">
        <v>357.79599999999999</v>
      </c>
      <c r="H3318" s="263">
        <v>357.79599999999999</v>
      </c>
      <c r="I3318" s="263">
        <v>5094.933</v>
      </c>
    </row>
    <row r="3319" spans="1:9">
      <c r="A3319" s="382" t="s">
        <v>1339</v>
      </c>
      <c r="B3319" s="383">
        <v>2017</v>
      </c>
      <c r="C3319" s="384" t="s">
        <v>1340</v>
      </c>
      <c r="D3319" s="384" t="s">
        <v>6</v>
      </c>
      <c r="E3319" s="384" t="s">
        <v>452</v>
      </c>
      <c r="F3319" s="384" t="s">
        <v>712</v>
      </c>
      <c r="G3319" s="263">
        <v>343.38900000000001</v>
      </c>
      <c r="H3319" s="263">
        <v>343.38900000000001</v>
      </c>
      <c r="I3319" s="263">
        <v>5250.3990000000003</v>
      </c>
    </row>
    <row r="3320" spans="1:9">
      <c r="A3320" s="382" t="s">
        <v>1339</v>
      </c>
      <c r="B3320" s="383">
        <v>2018</v>
      </c>
      <c r="C3320" s="384" t="s">
        <v>1340</v>
      </c>
      <c r="D3320" s="384" t="s">
        <v>6</v>
      </c>
      <c r="E3320" s="384" t="s">
        <v>452</v>
      </c>
      <c r="F3320" s="384" t="s">
        <v>712</v>
      </c>
      <c r="G3320" s="263">
        <v>290.584</v>
      </c>
      <c r="H3320" s="263">
        <v>324.32100000000003</v>
      </c>
      <c r="I3320" s="263">
        <v>5266.7889999999998</v>
      </c>
    </row>
    <row r="3321" spans="1:9">
      <c r="A3321" s="382" t="s">
        <v>1339</v>
      </c>
      <c r="B3321" s="383">
        <v>2019</v>
      </c>
      <c r="C3321" s="384" t="s">
        <v>1340</v>
      </c>
      <c r="D3321" s="384" t="s">
        <v>6</v>
      </c>
      <c r="E3321" s="384" t="s">
        <v>452</v>
      </c>
      <c r="F3321" s="384" t="s">
        <v>712</v>
      </c>
      <c r="G3321" s="263">
        <v>434.28800000000001</v>
      </c>
      <c r="H3321" s="263">
        <v>438.97199999999998</v>
      </c>
      <c r="I3321" s="263">
        <v>5800.2709999999997</v>
      </c>
    </row>
    <row r="3322" spans="1:9">
      <c r="A3322" s="382" t="s">
        <v>1341</v>
      </c>
      <c r="B3322" s="383">
        <v>2009</v>
      </c>
      <c r="C3322" s="384" t="s">
        <v>1342</v>
      </c>
      <c r="D3322" s="384" t="s">
        <v>524</v>
      </c>
      <c r="E3322" s="384" t="s">
        <v>595</v>
      </c>
      <c r="F3322" s="384" t="s">
        <v>712</v>
      </c>
      <c r="G3322" s="263">
        <v>406</v>
      </c>
      <c r="H3322" s="263">
        <v>471.23500000000001</v>
      </c>
      <c r="I3322" s="263">
        <v>5018.8999999999996</v>
      </c>
    </row>
    <row r="3323" spans="1:9">
      <c r="A3323" s="382" t="s">
        <v>1341</v>
      </c>
      <c r="B3323" s="383">
        <v>2010</v>
      </c>
      <c r="C3323" s="384" t="s">
        <v>1342</v>
      </c>
      <c r="D3323" s="384" t="s">
        <v>524</v>
      </c>
      <c r="E3323" s="384" t="s">
        <v>595</v>
      </c>
      <c r="F3323" s="384" t="s">
        <v>712</v>
      </c>
      <c r="G3323" s="263">
        <v>479.5</v>
      </c>
      <c r="H3323" s="263">
        <v>487.82</v>
      </c>
      <c r="I3323" s="263">
        <v>4978.8999999999996</v>
      </c>
    </row>
    <row r="3324" spans="1:9">
      <c r="A3324" s="382" t="s">
        <v>1341</v>
      </c>
      <c r="B3324" s="383">
        <v>2011</v>
      </c>
      <c r="C3324" s="384" t="s">
        <v>1342</v>
      </c>
      <c r="D3324" s="384" t="s">
        <v>524</v>
      </c>
      <c r="E3324" s="384" t="s">
        <v>595</v>
      </c>
      <c r="F3324" s="384" t="s">
        <v>712</v>
      </c>
      <c r="G3324" s="263">
        <v>567.6</v>
      </c>
      <c r="H3324" s="263">
        <v>571.11</v>
      </c>
      <c r="I3324" s="263">
        <v>5660.3</v>
      </c>
    </row>
    <row r="3325" spans="1:9">
      <c r="A3325" s="382" t="s">
        <v>1341</v>
      </c>
      <c r="B3325" s="383">
        <v>2012</v>
      </c>
      <c r="C3325" s="384" t="s">
        <v>1342</v>
      </c>
      <c r="D3325" s="384" t="s">
        <v>524</v>
      </c>
      <c r="E3325" s="384" t="s">
        <v>595</v>
      </c>
      <c r="F3325" s="384" t="s">
        <v>712</v>
      </c>
      <c r="G3325" s="263">
        <v>681</v>
      </c>
      <c r="H3325" s="263">
        <v>690.75</v>
      </c>
      <c r="I3325" s="263">
        <v>6860</v>
      </c>
    </row>
    <row r="3326" spans="1:9">
      <c r="A3326" s="382" t="s">
        <v>1341</v>
      </c>
      <c r="B3326" s="383">
        <v>2013</v>
      </c>
      <c r="C3326" s="384" t="s">
        <v>1342</v>
      </c>
      <c r="D3326" s="384" t="s">
        <v>524</v>
      </c>
      <c r="E3326" s="384" t="s">
        <v>595</v>
      </c>
      <c r="F3326" s="384" t="s">
        <v>712</v>
      </c>
      <c r="G3326" s="263">
        <v>750</v>
      </c>
      <c r="H3326" s="263">
        <v>767.42</v>
      </c>
      <c r="I3326" s="263">
        <v>6945</v>
      </c>
    </row>
    <row r="3327" spans="1:9">
      <c r="A3327" s="382" t="s">
        <v>1341</v>
      </c>
      <c r="B3327" s="383">
        <v>2014</v>
      </c>
      <c r="C3327" s="384" t="s">
        <v>1342</v>
      </c>
      <c r="D3327" s="384" t="s">
        <v>524</v>
      </c>
      <c r="E3327" s="384" t="s">
        <v>595</v>
      </c>
      <c r="F3327" s="384" t="s">
        <v>712</v>
      </c>
      <c r="G3327" s="263">
        <v>776</v>
      </c>
      <c r="H3327" s="263">
        <v>764.95</v>
      </c>
      <c r="I3327" s="263">
        <v>7450</v>
      </c>
    </row>
    <row r="3328" spans="1:9">
      <c r="A3328" s="382" t="s">
        <v>1341</v>
      </c>
      <c r="B3328" s="383">
        <v>2015</v>
      </c>
      <c r="C3328" s="384" t="s">
        <v>1342</v>
      </c>
      <c r="D3328" s="384" t="s">
        <v>524</v>
      </c>
      <c r="E3328" s="384" t="s">
        <v>595</v>
      </c>
      <c r="F3328" s="384" t="s">
        <v>712</v>
      </c>
      <c r="G3328" s="263">
        <v>702.2</v>
      </c>
      <c r="H3328" s="263">
        <v>713.25</v>
      </c>
      <c r="I3328" s="263">
        <v>7620.3</v>
      </c>
    </row>
    <row r="3329" spans="1:9">
      <c r="A3329" s="382" t="s">
        <v>1341</v>
      </c>
      <c r="B3329" s="383">
        <v>2016</v>
      </c>
      <c r="C3329" s="384" t="s">
        <v>1342</v>
      </c>
      <c r="D3329" s="384" t="s">
        <v>524</v>
      </c>
      <c r="E3329" s="384" t="s">
        <v>595</v>
      </c>
      <c r="F3329" s="384" t="s">
        <v>712</v>
      </c>
      <c r="G3329" s="263">
        <v>396.4</v>
      </c>
      <c r="H3329" s="263">
        <v>506.33069999999998</v>
      </c>
      <c r="I3329" s="263">
        <v>7405.2</v>
      </c>
    </row>
    <row r="3330" spans="1:9">
      <c r="A3330" s="382" t="s">
        <v>1341</v>
      </c>
      <c r="B3330" s="383">
        <v>2017</v>
      </c>
      <c r="C3330" s="384" t="s">
        <v>1342</v>
      </c>
      <c r="D3330" s="384" t="s">
        <v>524</v>
      </c>
      <c r="E3330" s="384" t="s">
        <v>595</v>
      </c>
      <c r="F3330" s="384" t="s">
        <v>712</v>
      </c>
      <c r="G3330" s="263">
        <v>-99.3</v>
      </c>
      <c r="H3330" s="263">
        <v>340.5967</v>
      </c>
      <c r="I3330" s="263">
        <v>6652.8</v>
      </c>
    </row>
    <row r="3331" spans="1:9">
      <c r="A3331" s="382" t="s">
        <v>1341</v>
      </c>
      <c r="B3331" s="383">
        <v>2018</v>
      </c>
      <c r="C3331" s="384" t="s">
        <v>1342</v>
      </c>
      <c r="D3331" s="384" t="s">
        <v>524</v>
      </c>
      <c r="E3331" s="384" t="s">
        <v>595</v>
      </c>
      <c r="F3331" s="384" t="s">
        <v>712</v>
      </c>
      <c r="G3331" s="263">
        <v>162.80000000000001</v>
      </c>
      <c r="H3331" s="263">
        <v>482.17380000000003</v>
      </c>
      <c r="I3331" s="263">
        <v>6182.3</v>
      </c>
    </row>
    <row r="3332" spans="1:9">
      <c r="A3332" s="382" t="s">
        <v>1341</v>
      </c>
      <c r="B3332" s="383">
        <v>2019</v>
      </c>
      <c r="C3332" s="384" t="s">
        <v>1342</v>
      </c>
      <c r="D3332" s="384" t="s">
        <v>524</v>
      </c>
      <c r="E3332" s="384" t="s">
        <v>595</v>
      </c>
      <c r="F3332" s="384" t="s">
        <v>712</v>
      </c>
      <c r="G3332" s="263">
        <v>430.9</v>
      </c>
      <c r="H3332" s="263">
        <v>507.5</v>
      </c>
      <c r="I3332" s="263">
        <v>6313</v>
      </c>
    </row>
    <row r="3333" spans="1:9">
      <c r="A3333" s="382" t="s">
        <v>1343</v>
      </c>
      <c r="B3333" s="383">
        <v>2009</v>
      </c>
      <c r="C3333" s="384" t="s">
        <v>1344</v>
      </c>
      <c r="D3333" s="384" t="s">
        <v>521</v>
      </c>
      <c r="E3333" s="384" t="s">
        <v>581</v>
      </c>
      <c r="F3333" s="384" t="s">
        <v>712</v>
      </c>
      <c r="G3333" s="263">
        <v>146.44800000000001</v>
      </c>
      <c r="H3333" s="263">
        <v>147.3014</v>
      </c>
      <c r="I3333" s="263">
        <v>920.73500000000001</v>
      </c>
    </row>
    <row r="3334" spans="1:9">
      <c r="A3334" s="382" t="s">
        <v>1343</v>
      </c>
      <c r="B3334" s="383">
        <v>2010</v>
      </c>
      <c r="C3334" s="384" t="s">
        <v>1344</v>
      </c>
      <c r="D3334" s="384" t="s">
        <v>521</v>
      </c>
      <c r="E3334" s="384" t="s">
        <v>581</v>
      </c>
      <c r="F3334" s="384" t="s">
        <v>712</v>
      </c>
      <c r="G3334" s="263">
        <v>190.08500000000001</v>
      </c>
      <c r="H3334" s="263">
        <v>190.28</v>
      </c>
      <c r="I3334" s="263">
        <v>1092.357</v>
      </c>
    </row>
    <row r="3335" spans="1:9">
      <c r="A3335" s="382" t="s">
        <v>1343</v>
      </c>
      <c r="B3335" s="383">
        <v>2011</v>
      </c>
      <c r="C3335" s="384" t="s">
        <v>1344</v>
      </c>
      <c r="D3335" s="384" t="s">
        <v>521</v>
      </c>
      <c r="E3335" s="384" t="s">
        <v>581</v>
      </c>
      <c r="F3335" s="384" t="s">
        <v>712</v>
      </c>
      <c r="G3335" s="263">
        <v>226.98599999999999</v>
      </c>
      <c r="H3335" s="263">
        <v>228.48099999999999</v>
      </c>
      <c r="I3335" s="263">
        <v>1243.1479999999999</v>
      </c>
    </row>
    <row r="3336" spans="1:9">
      <c r="A3336" s="382" t="s">
        <v>1343</v>
      </c>
      <c r="B3336" s="383">
        <v>2012</v>
      </c>
      <c r="C3336" s="384" t="s">
        <v>1344</v>
      </c>
      <c r="D3336" s="384" t="s">
        <v>521</v>
      </c>
      <c r="E3336" s="384" t="s">
        <v>581</v>
      </c>
      <c r="F3336" s="384" t="s">
        <v>712</v>
      </c>
      <c r="G3336" s="263">
        <v>254.85</v>
      </c>
      <c r="H3336" s="263">
        <v>257.46039999999999</v>
      </c>
      <c r="I3336" s="263">
        <v>1368.5150000000001</v>
      </c>
    </row>
    <row r="3337" spans="1:9">
      <c r="A3337" s="382" t="s">
        <v>1343</v>
      </c>
      <c r="B3337" s="383">
        <v>2013</v>
      </c>
      <c r="C3337" s="384" t="s">
        <v>1344</v>
      </c>
      <c r="D3337" s="384" t="s">
        <v>521</v>
      </c>
      <c r="E3337" s="384" t="s">
        <v>581</v>
      </c>
      <c r="F3337" s="384" t="s">
        <v>712</v>
      </c>
      <c r="G3337" s="263">
        <v>307.13299999999998</v>
      </c>
      <c r="H3337" s="263">
        <v>307.4418</v>
      </c>
      <c r="I3337" s="263">
        <v>1514.4570000000001</v>
      </c>
    </row>
    <row r="3338" spans="1:9">
      <c r="A3338" s="382" t="s">
        <v>1343</v>
      </c>
      <c r="B3338" s="383">
        <v>2014</v>
      </c>
      <c r="C3338" s="384" t="s">
        <v>1344</v>
      </c>
      <c r="D3338" s="384" t="s">
        <v>521</v>
      </c>
      <c r="E3338" s="384" t="s">
        <v>581</v>
      </c>
      <c r="F3338" s="384" t="s">
        <v>712</v>
      </c>
      <c r="G3338" s="263">
        <v>345.27300000000002</v>
      </c>
      <c r="H3338" s="263">
        <v>349.38490000000002</v>
      </c>
      <c r="I3338" s="263">
        <v>1554.973</v>
      </c>
    </row>
    <row r="3339" spans="1:9">
      <c r="A3339" s="382" t="s">
        <v>1343</v>
      </c>
      <c r="B3339" s="383">
        <v>2015</v>
      </c>
      <c r="C3339" s="384" t="s">
        <v>1344</v>
      </c>
      <c r="D3339" s="384" t="s">
        <v>521</v>
      </c>
      <c r="E3339" s="384" t="s">
        <v>581</v>
      </c>
      <c r="F3339" s="384" t="s">
        <v>712</v>
      </c>
      <c r="G3339" s="263">
        <v>352.88600000000002</v>
      </c>
      <c r="H3339" s="263">
        <v>356.40699999999998</v>
      </c>
      <c r="I3339" s="263">
        <v>1678.912</v>
      </c>
    </row>
    <row r="3340" spans="1:9">
      <c r="A3340" s="382" t="s">
        <v>1343</v>
      </c>
      <c r="B3340" s="383">
        <v>2016</v>
      </c>
      <c r="C3340" s="384" t="s">
        <v>1344</v>
      </c>
      <c r="D3340" s="384" t="s">
        <v>521</v>
      </c>
      <c r="E3340" s="384" t="s">
        <v>581</v>
      </c>
      <c r="F3340" s="384" t="s">
        <v>712</v>
      </c>
      <c r="G3340" s="263">
        <v>352.40899999999999</v>
      </c>
      <c r="H3340" s="263">
        <v>362.91030000000001</v>
      </c>
      <c r="I3340" s="263">
        <v>1838.713</v>
      </c>
    </row>
    <row r="3341" spans="1:9">
      <c r="A3341" s="382" t="s">
        <v>1343</v>
      </c>
      <c r="B3341" s="383">
        <v>2017</v>
      </c>
      <c r="C3341" s="384" t="s">
        <v>1344</v>
      </c>
      <c r="D3341" s="384" t="s">
        <v>521</v>
      </c>
      <c r="E3341" s="384" t="s">
        <v>581</v>
      </c>
      <c r="F3341" s="384" t="s">
        <v>712</v>
      </c>
      <c r="G3341" s="263">
        <v>342.28399999999999</v>
      </c>
      <c r="H3341" s="263">
        <v>370.86680000000001</v>
      </c>
      <c r="I3341" s="263">
        <v>2066.7370000000001</v>
      </c>
    </row>
    <row r="3342" spans="1:9">
      <c r="A3342" s="382" t="s">
        <v>1343</v>
      </c>
      <c r="B3342" s="383">
        <v>2018</v>
      </c>
      <c r="C3342" s="384" t="s">
        <v>1344</v>
      </c>
      <c r="D3342" s="384" t="s">
        <v>521</v>
      </c>
      <c r="E3342" s="384" t="s">
        <v>581</v>
      </c>
      <c r="F3342" s="384" t="s">
        <v>712</v>
      </c>
      <c r="G3342" s="263">
        <v>315.58800000000002</v>
      </c>
      <c r="H3342" s="263">
        <v>482.483</v>
      </c>
      <c r="I3342" s="263">
        <v>2340.1959999999999</v>
      </c>
    </row>
    <row r="3343" spans="1:9">
      <c r="A3343" s="382" t="s">
        <v>1343</v>
      </c>
      <c r="B3343" s="383">
        <v>2019</v>
      </c>
      <c r="C3343" s="384" t="s">
        <v>1344</v>
      </c>
      <c r="D3343" s="384" t="s">
        <v>521</v>
      </c>
      <c r="E3343" s="384" t="s">
        <v>581</v>
      </c>
      <c r="F3343" s="384" t="s">
        <v>712</v>
      </c>
      <c r="G3343" s="263">
        <v>404.59199999999998</v>
      </c>
      <c r="H3343" s="263">
        <v>467.61989999999997</v>
      </c>
      <c r="I3343" s="263">
        <v>2606.5720000000001</v>
      </c>
    </row>
    <row r="3344" spans="1:9">
      <c r="A3344" s="382" t="s">
        <v>1345</v>
      </c>
      <c r="B3344" s="383">
        <v>2009</v>
      </c>
      <c r="C3344" s="384" t="s">
        <v>1346</v>
      </c>
      <c r="D3344" s="384" t="s">
        <v>6</v>
      </c>
      <c r="E3344" s="384" t="s">
        <v>776</v>
      </c>
      <c r="F3344" s="384" t="s">
        <v>712</v>
      </c>
      <c r="G3344" s="263">
        <v>220.2</v>
      </c>
      <c r="H3344" s="263">
        <v>264.98500000000001</v>
      </c>
      <c r="I3344" s="263">
        <v>4332.5</v>
      </c>
    </row>
    <row r="3345" spans="1:9">
      <c r="A3345" s="382" t="s">
        <v>1345</v>
      </c>
      <c r="B3345" s="383">
        <v>2010</v>
      </c>
      <c r="C3345" s="384" t="s">
        <v>1346</v>
      </c>
      <c r="D3345" s="384" t="s">
        <v>6</v>
      </c>
      <c r="E3345" s="384" t="s">
        <v>776</v>
      </c>
      <c r="F3345" s="384" t="s">
        <v>712</v>
      </c>
      <c r="G3345" s="263">
        <v>463.2</v>
      </c>
      <c r="H3345" s="263">
        <v>441.44499999999999</v>
      </c>
      <c r="I3345" s="263">
        <v>4857</v>
      </c>
    </row>
    <row r="3346" spans="1:9">
      <c r="A3346" s="382" t="s">
        <v>1345</v>
      </c>
      <c r="B3346" s="383">
        <v>2011</v>
      </c>
      <c r="C3346" s="384" t="s">
        <v>1346</v>
      </c>
      <c r="D3346" s="384" t="s">
        <v>6</v>
      </c>
      <c r="E3346" s="384" t="s">
        <v>776</v>
      </c>
      <c r="F3346" s="384" t="s">
        <v>712</v>
      </c>
      <c r="G3346" s="263">
        <v>696.4</v>
      </c>
      <c r="H3346" s="263">
        <v>695.57</v>
      </c>
      <c r="I3346" s="263">
        <v>6000.4</v>
      </c>
    </row>
    <row r="3347" spans="1:9">
      <c r="A3347" s="382" t="s">
        <v>1345</v>
      </c>
      <c r="B3347" s="383">
        <v>2012</v>
      </c>
      <c r="C3347" s="384" t="s">
        <v>1346</v>
      </c>
      <c r="D3347" s="384" t="s">
        <v>6</v>
      </c>
      <c r="E3347" s="384" t="s">
        <v>776</v>
      </c>
      <c r="F3347" s="384" t="s">
        <v>712</v>
      </c>
      <c r="G3347" s="263">
        <v>735.6</v>
      </c>
      <c r="H3347" s="263">
        <v>750.745</v>
      </c>
      <c r="I3347" s="263">
        <v>6259.4</v>
      </c>
    </row>
    <row r="3348" spans="1:9">
      <c r="A3348" s="382" t="s">
        <v>1345</v>
      </c>
      <c r="B3348" s="383">
        <v>2013</v>
      </c>
      <c r="C3348" s="384" t="s">
        <v>1346</v>
      </c>
      <c r="D3348" s="384" t="s">
        <v>6</v>
      </c>
      <c r="E3348" s="384" t="s">
        <v>776</v>
      </c>
      <c r="F3348" s="384" t="s">
        <v>712</v>
      </c>
      <c r="G3348" s="263">
        <v>755.2</v>
      </c>
      <c r="H3348" s="263">
        <v>764.3</v>
      </c>
      <c r="I3348" s="263">
        <v>6351.9</v>
      </c>
    </row>
    <row r="3349" spans="1:9">
      <c r="A3349" s="382" t="s">
        <v>1345</v>
      </c>
      <c r="B3349" s="383">
        <v>2014</v>
      </c>
      <c r="C3349" s="384" t="s">
        <v>1346</v>
      </c>
      <c r="D3349" s="384" t="s">
        <v>6</v>
      </c>
      <c r="E3349" s="384" t="s">
        <v>776</v>
      </c>
      <c r="F3349" s="384" t="s">
        <v>712</v>
      </c>
      <c r="G3349" s="263">
        <v>825.7</v>
      </c>
      <c r="H3349" s="263">
        <v>829.47</v>
      </c>
      <c r="I3349" s="263">
        <v>6623.5</v>
      </c>
    </row>
    <row r="3350" spans="1:9">
      <c r="A3350" s="382" t="s">
        <v>1345</v>
      </c>
      <c r="B3350" s="383">
        <v>2015</v>
      </c>
      <c r="C3350" s="384" t="s">
        <v>1346</v>
      </c>
      <c r="D3350" s="384" t="s">
        <v>6</v>
      </c>
      <c r="E3350" s="384" t="s">
        <v>776</v>
      </c>
      <c r="F3350" s="384" t="s">
        <v>712</v>
      </c>
      <c r="G3350" s="263">
        <v>826.9</v>
      </c>
      <c r="H3350" s="263">
        <v>847.505</v>
      </c>
      <c r="I3350" s="263">
        <v>6307.9</v>
      </c>
    </row>
    <row r="3351" spans="1:9">
      <c r="A3351" s="382" t="s">
        <v>1345</v>
      </c>
      <c r="B3351" s="383">
        <v>2016</v>
      </c>
      <c r="C3351" s="384" t="s">
        <v>1346</v>
      </c>
      <c r="D3351" s="384" t="s">
        <v>6</v>
      </c>
      <c r="E3351" s="384" t="s">
        <v>776</v>
      </c>
      <c r="F3351" s="384" t="s">
        <v>712</v>
      </c>
      <c r="G3351" s="263">
        <v>729</v>
      </c>
      <c r="H3351" s="263">
        <v>779.91</v>
      </c>
      <c r="I3351" s="263">
        <v>5879.5</v>
      </c>
    </row>
    <row r="3352" spans="1:9">
      <c r="A3352" s="382" t="s">
        <v>1345</v>
      </c>
      <c r="B3352" s="383">
        <v>2017</v>
      </c>
      <c r="C3352" s="384" t="s">
        <v>1346</v>
      </c>
      <c r="D3352" s="384" t="s">
        <v>6</v>
      </c>
      <c r="E3352" s="384" t="s">
        <v>776</v>
      </c>
      <c r="F3352" s="384" t="s">
        <v>712</v>
      </c>
      <c r="G3352" s="263">
        <v>824.8</v>
      </c>
      <c r="H3352" s="263">
        <v>866.29499999999996</v>
      </c>
      <c r="I3352" s="263">
        <v>6311.3</v>
      </c>
    </row>
    <row r="3353" spans="1:9">
      <c r="A3353" s="382" t="s">
        <v>1345</v>
      </c>
      <c r="B3353" s="383">
        <v>2018</v>
      </c>
      <c r="C3353" s="384" t="s">
        <v>1346</v>
      </c>
      <c r="D3353" s="384" t="s">
        <v>6</v>
      </c>
      <c r="E3353" s="384" t="s">
        <v>776</v>
      </c>
      <c r="F3353" s="384" t="s">
        <v>712</v>
      </c>
      <c r="G3353" s="263">
        <v>535</v>
      </c>
      <c r="H3353" s="263">
        <v>488.7595</v>
      </c>
      <c r="I3353" s="263">
        <v>6666</v>
      </c>
    </row>
    <row r="3354" spans="1:9">
      <c r="A3354" s="382" t="s">
        <v>1345</v>
      </c>
      <c r="B3354" s="383">
        <v>2019</v>
      </c>
      <c r="C3354" s="384" t="s">
        <v>1346</v>
      </c>
      <c r="D3354" s="384" t="s">
        <v>6</v>
      </c>
      <c r="E3354" s="384" t="s">
        <v>776</v>
      </c>
      <c r="F3354" s="384" t="s">
        <v>712</v>
      </c>
      <c r="G3354" s="263">
        <v>695.1</v>
      </c>
      <c r="H3354" s="263">
        <v>1034.5</v>
      </c>
      <c r="I3354" s="263">
        <v>6694.8</v>
      </c>
    </row>
    <row r="3355" spans="1:9">
      <c r="A3355" s="382" t="s">
        <v>1347</v>
      </c>
      <c r="B3355" s="383">
        <v>2009</v>
      </c>
      <c r="C3355" s="384" t="s">
        <v>1348</v>
      </c>
      <c r="D3355" s="384" t="s">
        <v>6</v>
      </c>
      <c r="E3355" s="384" t="s">
        <v>900</v>
      </c>
      <c r="F3355" s="384" t="s">
        <v>712</v>
      </c>
      <c r="G3355" s="263">
        <v>83.983999999999995</v>
      </c>
      <c r="H3355" s="263">
        <v>85.815799999999996</v>
      </c>
      <c r="I3355" s="263">
        <v>1073.9580000000001</v>
      </c>
    </row>
    <row r="3356" spans="1:9">
      <c r="A3356" s="382" t="s">
        <v>1347</v>
      </c>
      <c r="B3356" s="383">
        <v>2010</v>
      </c>
      <c r="C3356" s="384" t="s">
        <v>1348</v>
      </c>
      <c r="D3356" s="384" t="s">
        <v>6</v>
      </c>
      <c r="E3356" s="384" t="s">
        <v>900</v>
      </c>
      <c r="F3356" s="384" t="s">
        <v>712</v>
      </c>
      <c r="G3356" s="263">
        <v>90.001999999999995</v>
      </c>
      <c r="H3356" s="263">
        <v>90.081999999999994</v>
      </c>
      <c r="I3356" s="263">
        <v>1136.8900000000001</v>
      </c>
    </row>
    <row r="3357" spans="1:9">
      <c r="A3357" s="382" t="s">
        <v>1347</v>
      </c>
      <c r="B3357" s="383">
        <v>2011</v>
      </c>
      <c r="C3357" s="384" t="s">
        <v>1348</v>
      </c>
      <c r="D3357" s="384" t="s">
        <v>6</v>
      </c>
      <c r="E3357" s="384" t="s">
        <v>900</v>
      </c>
      <c r="F3357" s="384" t="s">
        <v>712</v>
      </c>
      <c r="G3357" s="263">
        <v>100.711</v>
      </c>
      <c r="H3357" s="263">
        <v>100.9743</v>
      </c>
      <c r="I3357" s="263">
        <v>1205.0640000000001</v>
      </c>
    </row>
    <row r="3358" spans="1:9">
      <c r="A3358" s="382" t="s">
        <v>1347</v>
      </c>
      <c r="B3358" s="383">
        <v>2012</v>
      </c>
      <c r="C3358" s="384" t="s">
        <v>1348</v>
      </c>
      <c r="D3358" s="384" t="s">
        <v>6</v>
      </c>
      <c r="E3358" s="384" t="s">
        <v>900</v>
      </c>
      <c r="F3358" s="384" t="s">
        <v>712</v>
      </c>
      <c r="G3358" s="263">
        <v>111.33199999999999</v>
      </c>
      <c r="H3358" s="263">
        <v>111.0278</v>
      </c>
      <c r="I3358" s="263">
        <v>1270.9090000000001</v>
      </c>
    </row>
    <row r="3359" spans="1:9">
      <c r="A3359" s="382" t="s">
        <v>1347</v>
      </c>
      <c r="B3359" s="383">
        <v>2013</v>
      </c>
      <c r="C3359" s="384" t="s">
        <v>1348</v>
      </c>
      <c r="D3359" s="384" t="s">
        <v>6</v>
      </c>
      <c r="E3359" s="384" t="s">
        <v>900</v>
      </c>
      <c r="F3359" s="384" t="s">
        <v>712</v>
      </c>
      <c r="G3359" s="263">
        <v>123.33</v>
      </c>
      <c r="H3359" s="263">
        <v>123.22280000000001</v>
      </c>
      <c r="I3359" s="263">
        <v>1337.374</v>
      </c>
    </row>
    <row r="3360" spans="1:9">
      <c r="A3360" s="382" t="s">
        <v>1347</v>
      </c>
      <c r="B3360" s="383">
        <v>2014</v>
      </c>
      <c r="C3360" s="384" t="s">
        <v>1348</v>
      </c>
      <c r="D3360" s="384" t="s">
        <v>6</v>
      </c>
      <c r="E3360" s="384" t="s">
        <v>900</v>
      </c>
      <c r="F3360" s="384" t="s">
        <v>712</v>
      </c>
      <c r="G3360" s="263">
        <v>137.66399999999999</v>
      </c>
      <c r="H3360" s="263">
        <v>137.26230000000001</v>
      </c>
      <c r="I3360" s="263">
        <v>1411.566</v>
      </c>
    </row>
    <row r="3361" spans="1:9">
      <c r="A3361" s="382" t="s">
        <v>1347</v>
      </c>
      <c r="B3361" s="383">
        <v>2015</v>
      </c>
      <c r="C3361" s="384" t="s">
        <v>1348</v>
      </c>
      <c r="D3361" s="384" t="s">
        <v>6</v>
      </c>
      <c r="E3361" s="384" t="s">
        <v>900</v>
      </c>
      <c r="F3361" s="384" t="s">
        <v>712</v>
      </c>
      <c r="G3361" s="263">
        <v>152.149</v>
      </c>
      <c r="H3361" s="263">
        <v>150.87960000000001</v>
      </c>
      <c r="I3361" s="263">
        <v>1485.3050000000001</v>
      </c>
    </row>
    <row r="3362" spans="1:9">
      <c r="A3362" s="382" t="s">
        <v>1347</v>
      </c>
      <c r="B3362" s="383">
        <v>2016</v>
      </c>
      <c r="C3362" s="384" t="s">
        <v>1348</v>
      </c>
      <c r="D3362" s="384" t="s">
        <v>6</v>
      </c>
      <c r="E3362" s="384" t="s">
        <v>900</v>
      </c>
      <c r="F3362" s="384" t="s">
        <v>712</v>
      </c>
      <c r="G3362" s="263">
        <v>167.369</v>
      </c>
      <c r="H3362" s="263">
        <v>166.8639</v>
      </c>
      <c r="I3362" s="263">
        <v>1573.4770000000001</v>
      </c>
    </row>
    <row r="3363" spans="1:9">
      <c r="A3363" s="382" t="s">
        <v>1347</v>
      </c>
      <c r="B3363" s="383">
        <v>2017</v>
      </c>
      <c r="C3363" s="384" t="s">
        <v>1348</v>
      </c>
      <c r="D3363" s="384" t="s">
        <v>6</v>
      </c>
      <c r="E3363" s="384" t="s">
        <v>900</v>
      </c>
      <c r="F3363" s="384" t="s">
        <v>712</v>
      </c>
      <c r="G3363" s="263">
        <v>179.124</v>
      </c>
      <c r="H3363" s="263">
        <v>190.5667</v>
      </c>
      <c r="I3363" s="263">
        <v>1673.9570000000001</v>
      </c>
    </row>
    <row r="3364" spans="1:9">
      <c r="A3364" s="382" t="s">
        <v>1347</v>
      </c>
      <c r="B3364" s="383">
        <v>2018</v>
      </c>
      <c r="C3364" s="384" t="s">
        <v>1348</v>
      </c>
      <c r="D3364" s="384" t="s">
        <v>6</v>
      </c>
      <c r="E3364" s="384" t="s">
        <v>900</v>
      </c>
      <c r="F3364" s="384" t="s">
        <v>712</v>
      </c>
      <c r="G3364" s="263">
        <v>231.66300000000001</v>
      </c>
      <c r="H3364" s="263">
        <v>230.9717</v>
      </c>
      <c r="I3364" s="263">
        <v>1821.5650000000001</v>
      </c>
    </row>
    <row r="3365" spans="1:9">
      <c r="A3365" s="382" t="s">
        <v>1349</v>
      </c>
      <c r="B3365" s="383">
        <v>2009</v>
      </c>
      <c r="C3365" s="384" t="s">
        <v>1350</v>
      </c>
      <c r="D3365" s="384" t="s">
        <v>6</v>
      </c>
      <c r="E3365" s="384" t="s">
        <v>1038</v>
      </c>
      <c r="F3365" s="384" t="s">
        <v>712</v>
      </c>
      <c r="G3365" s="263">
        <v>239.48099999999999</v>
      </c>
      <c r="H3365" s="263">
        <v>246.37299999999999</v>
      </c>
      <c r="I3365" s="263">
        <v>2049.6680000000001</v>
      </c>
    </row>
    <row r="3366" spans="1:9">
      <c r="A3366" s="382" t="s">
        <v>1349</v>
      </c>
      <c r="B3366" s="383">
        <v>2010</v>
      </c>
      <c r="C3366" s="384" t="s">
        <v>1350</v>
      </c>
      <c r="D3366" s="384" t="s">
        <v>6</v>
      </c>
      <c r="E3366" s="384" t="s">
        <v>1038</v>
      </c>
      <c r="F3366" s="384" t="s">
        <v>712</v>
      </c>
      <c r="G3366" s="263">
        <v>322.58</v>
      </c>
      <c r="H3366" s="263">
        <v>326.35000000000002</v>
      </c>
      <c r="I3366" s="263">
        <v>2386.1120000000001</v>
      </c>
    </row>
    <row r="3367" spans="1:9">
      <c r="A3367" s="382" t="s">
        <v>1349</v>
      </c>
      <c r="B3367" s="383">
        <v>2011</v>
      </c>
      <c r="C3367" s="384" t="s">
        <v>1350</v>
      </c>
      <c r="D3367" s="384" t="s">
        <v>6</v>
      </c>
      <c r="E3367" s="384" t="s">
        <v>1038</v>
      </c>
      <c r="F3367" s="384" t="s">
        <v>712</v>
      </c>
      <c r="G3367" s="263">
        <v>427.24700000000001</v>
      </c>
      <c r="H3367" s="263">
        <v>428.61200000000002</v>
      </c>
      <c r="I3367" s="263">
        <v>2797.0889999999999</v>
      </c>
    </row>
    <row r="3368" spans="1:9">
      <c r="A3368" s="382" t="s">
        <v>1349</v>
      </c>
      <c r="B3368" s="383">
        <v>2012</v>
      </c>
      <c r="C3368" s="384" t="s">
        <v>1350</v>
      </c>
      <c r="D3368" s="384" t="s">
        <v>6</v>
      </c>
      <c r="E3368" s="384" t="s">
        <v>1038</v>
      </c>
      <c r="F3368" s="384" t="s">
        <v>712</v>
      </c>
      <c r="G3368" s="263">
        <v>483.36</v>
      </c>
      <c r="H3368" s="263">
        <v>488.13799999999998</v>
      </c>
      <c r="I3368" s="263">
        <v>2993.489</v>
      </c>
    </row>
    <row r="3369" spans="1:9">
      <c r="A3369" s="382" t="s">
        <v>1349</v>
      </c>
      <c r="B3369" s="383">
        <v>2013</v>
      </c>
      <c r="C3369" s="384" t="s">
        <v>1350</v>
      </c>
      <c r="D3369" s="384" t="s">
        <v>6</v>
      </c>
      <c r="E3369" s="384" t="s">
        <v>1038</v>
      </c>
      <c r="F3369" s="384" t="s">
        <v>712</v>
      </c>
      <c r="G3369" s="263">
        <v>538.29300000000001</v>
      </c>
      <c r="H3369" s="263">
        <v>571.755</v>
      </c>
      <c r="I3369" s="263">
        <v>3238.1280000000002</v>
      </c>
    </row>
    <row r="3370" spans="1:9">
      <c r="A3370" s="382" t="s">
        <v>1349</v>
      </c>
      <c r="B3370" s="383">
        <v>2014</v>
      </c>
      <c r="C3370" s="384" t="s">
        <v>1350</v>
      </c>
      <c r="D3370" s="384" t="s">
        <v>6</v>
      </c>
      <c r="E3370" s="384" t="s">
        <v>1038</v>
      </c>
      <c r="F3370" s="384" t="s">
        <v>712</v>
      </c>
      <c r="G3370" s="263">
        <v>646.03300000000002</v>
      </c>
      <c r="H3370" s="263">
        <v>648.1</v>
      </c>
      <c r="I3370" s="263">
        <v>3549.4940000000001</v>
      </c>
    </row>
    <row r="3371" spans="1:9">
      <c r="A3371" s="382" t="s">
        <v>1349</v>
      </c>
      <c r="B3371" s="383">
        <v>2015</v>
      </c>
      <c r="C3371" s="384" t="s">
        <v>1350</v>
      </c>
      <c r="D3371" s="384" t="s">
        <v>6</v>
      </c>
      <c r="E3371" s="384" t="s">
        <v>1038</v>
      </c>
      <c r="F3371" s="384" t="s">
        <v>712</v>
      </c>
      <c r="G3371" s="263">
        <v>696.06700000000001</v>
      </c>
      <c r="H3371" s="263">
        <v>687.68299999999999</v>
      </c>
      <c r="I3371" s="263">
        <v>3582.395</v>
      </c>
    </row>
    <row r="3372" spans="1:9">
      <c r="A3372" s="382" t="s">
        <v>1349</v>
      </c>
      <c r="B3372" s="383">
        <v>2016</v>
      </c>
      <c r="C3372" s="384" t="s">
        <v>1350</v>
      </c>
      <c r="D3372" s="384" t="s">
        <v>6</v>
      </c>
      <c r="E3372" s="384" t="s">
        <v>1038</v>
      </c>
      <c r="F3372" s="384" t="s">
        <v>712</v>
      </c>
      <c r="G3372" s="263">
        <v>658.64499999999998</v>
      </c>
      <c r="H3372" s="263">
        <v>673.245</v>
      </c>
      <c r="I3372" s="263">
        <v>3789.9250000000002</v>
      </c>
    </row>
    <row r="3373" spans="1:9">
      <c r="A3373" s="382" t="s">
        <v>1349</v>
      </c>
      <c r="B3373" s="383">
        <v>2017</v>
      </c>
      <c r="C3373" s="384" t="s">
        <v>1350</v>
      </c>
      <c r="D3373" s="384" t="s">
        <v>6</v>
      </c>
      <c r="E3373" s="384" t="s">
        <v>1038</v>
      </c>
      <c r="F3373" s="384" t="s">
        <v>712</v>
      </c>
      <c r="G3373" s="263">
        <v>971.77200000000005</v>
      </c>
      <c r="H3373" s="263">
        <v>785.75819999999999</v>
      </c>
      <c r="I3373" s="263">
        <v>4607.4709999999995</v>
      </c>
    </row>
    <row r="3374" spans="1:9">
      <c r="A3374" s="382" t="s">
        <v>1349</v>
      </c>
      <c r="B3374" s="383">
        <v>2018</v>
      </c>
      <c r="C3374" s="384" t="s">
        <v>1350</v>
      </c>
      <c r="D3374" s="384" t="s">
        <v>6</v>
      </c>
      <c r="E3374" s="384" t="s">
        <v>1038</v>
      </c>
      <c r="F3374" s="384" t="s">
        <v>712</v>
      </c>
      <c r="G3374" s="263">
        <v>944.4</v>
      </c>
      <c r="H3374" s="263">
        <v>985.4</v>
      </c>
      <c r="I3374" s="263">
        <v>5191.2</v>
      </c>
    </row>
    <row r="3375" spans="1:9">
      <c r="A3375" s="382" t="s">
        <v>1351</v>
      </c>
      <c r="B3375" s="383">
        <v>2009</v>
      </c>
      <c r="C3375" s="384" t="s">
        <v>1352</v>
      </c>
      <c r="D3375" s="384" t="s">
        <v>524</v>
      </c>
      <c r="E3375" s="384" t="s">
        <v>717</v>
      </c>
      <c r="F3375" s="384" t="s">
        <v>712</v>
      </c>
      <c r="G3375" s="263">
        <v>305.44099999999997</v>
      </c>
      <c r="H3375" s="263">
        <v>305.44099999999997</v>
      </c>
      <c r="I3375" s="263">
        <v>6486.1390000000001</v>
      </c>
    </row>
    <row r="3376" spans="1:9">
      <c r="A3376" s="382" t="s">
        <v>1351</v>
      </c>
      <c r="B3376" s="383">
        <v>2010</v>
      </c>
      <c r="C3376" s="384" t="s">
        <v>1352</v>
      </c>
      <c r="D3376" s="384" t="s">
        <v>524</v>
      </c>
      <c r="E3376" s="384" t="s">
        <v>717</v>
      </c>
      <c r="F3376" s="384" t="s">
        <v>712</v>
      </c>
      <c r="G3376" s="263">
        <v>442.75700000000001</v>
      </c>
      <c r="H3376" s="263">
        <v>442.85969999999998</v>
      </c>
      <c r="I3376" s="263">
        <v>7184.2129999999997</v>
      </c>
    </row>
    <row r="3377" spans="1:9">
      <c r="A3377" s="382" t="s">
        <v>1351</v>
      </c>
      <c r="B3377" s="383">
        <v>2011</v>
      </c>
      <c r="C3377" s="384" t="s">
        <v>1352</v>
      </c>
      <c r="D3377" s="384" t="s">
        <v>524</v>
      </c>
      <c r="E3377" s="384" t="s">
        <v>717</v>
      </c>
      <c r="F3377" s="384" t="s">
        <v>712</v>
      </c>
      <c r="G3377" s="263">
        <v>554.79700000000003</v>
      </c>
      <c r="H3377" s="263">
        <v>554.89449999999999</v>
      </c>
      <c r="I3377" s="263">
        <v>7866.1</v>
      </c>
    </row>
    <row r="3378" spans="1:9">
      <c r="A3378" s="382" t="s">
        <v>1351</v>
      </c>
      <c r="B3378" s="383">
        <v>2012</v>
      </c>
      <c r="C3378" s="384" t="s">
        <v>1352</v>
      </c>
      <c r="D3378" s="384" t="s">
        <v>524</v>
      </c>
      <c r="E3378" s="384" t="s">
        <v>717</v>
      </c>
      <c r="F3378" s="384" t="s">
        <v>712</v>
      </c>
      <c r="G3378" s="263">
        <v>657.17</v>
      </c>
      <c r="H3378" s="263">
        <v>657.17</v>
      </c>
      <c r="I3378" s="263">
        <v>8608.2909999999993</v>
      </c>
    </row>
    <row r="3379" spans="1:9">
      <c r="A3379" s="382" t="s">
        <v>1351</v>
      </c>
      <c r="B3379" s="383">
        <v>2013</v>
      </c>
      <c r="C3379" s="384" t="s">
        <v>1352</v>
      </c>
      <c r="D3379" s="384" t="s">
        <v>524</v>
      </c>
      <c r="E3379" s="384" t="s">
        <v>717</v>
      </c>
      <c r="F3379" s="384" t="s">
        <v>712</v>
      </c>
      <c r="G3379" s="263">
        <v>786.76300000000003</v>
      </c>
      <c r="H3379" s="263">
        <v>786.76300000000003</v>
      </c>
      <c r="I3379" s="263">
        <v>9721.0650000000005</v>
      </c>
    </row>
    <row r="3380" spans="1:9">
      <c r="A3380" s="382" t="s">
        <v>1351</v>
      </c>
      <c r="B3380" s="383">
        <v>2014</v>
      </c>
      <c r="C3380" s="384" t="s">
        <v>1352</v>
      </c>
      <c r="D3380" s="384" t="s">
        <v>524</v>
      </c>
      <c r="E3380" s="384" t="s">
        <v>717</v>
      </c>
      <c r="F3380" s="384" t="s">
        <v>712</v>
      </c>
      <c r="G3380" s="263">
        <v>837.30399999999997</v>
      </c>
      <c r="H3380" s="263">
        <v>837.30399999999997</v>
      </c>
      <c r="I3380" s="263">
        <v>10230.352999999999</v>
      </c>
    </row>
    <row r="3381" spans="1:9">
      <c r="A3381" s="382" t="s">
        <v>1351</v>
      </c>
      <c r="B3381" s="383">
        <v>2015</v>
      </c>
      <c r="C3381" s="384" t="s">
        <v>1352</v>
      </c>
      <c r="D3381" s="384" t="s">
        <v>524</v>
      </c>
      <c r="E3381" s="384" t="s">
        <v>717</v>
      </c>
      <c r="F3381" s="384" t="s">
        <v>712</v>
      </c>
      <c r="G3381" s="263">
        <v>924.72400000000005</v>
      </c>
      <c r="H3381" s="263">
        <v>924.72400000000005</v>
      </c>
      <c r="I3381" s="263">
        <v>11041.677</v>
      </c>
    </row>
    <row r="3382" spans="1:9">
      <c r="A3382" s="382" t="s">
        <v>1351</v>
      </c>
      <c r="B3382" s="383">
        <v>2016</v>
      </c>
      <c r="C3382" s="384" t="s">
        <v>1352</v>
      </c>
      <c r="D3382" s="384" t="s">
        <v>524</v>
      </c>
      <c r="E3382" s="384" t="s">
        <v>717</v>
      </c>
      <c r="F3382" s="384" t="s">
        <v>712</v>
      </c>
      <c r="G3382" s="263">
        <v>1020.6609999999999</v>
      </c>
      <c r="H3382" s="263">
        <v>1020.6609999999999</v>
      </c>
      <c r="I3382" s="263">
        <v>11939.999</v>
      </c>
    </row>
    <row r="3383" spans="1:9">
      <c r="A3383" s="382" t="s">
        <v>1351</v>
      </c>
      <c r="B3383" s="383">
        <v>2017</v>
      </c>
      <c r="C3383" s="384" t="s">
        <v>1352</v>
      </c>
      <c r="D3383" s="384" t="s">
        <v>524</v>
      </c>
      <c r="E3383" s="384" t="s">
        <v>717</v>
      </c>
      <c r="F3383" s="384" t="s">
        <v>712</v>
      </c>
      <c r="G3383" s="263">
        <v>1117.654</v>
      </c>
      <c r="H3383" s="263">
        <v>1117.654</v>
      </c>
      <c r="I3383" s="263">
        <v>12866.757</v>
      </c>
    </row>
    <row r="3384" spans="1:9">
      <c r="A3384" s="382" t="s">
        <v>1351</v>
      </c>
      <c r="B3384" s="383">
        <v>2018</v>
      </c>
      <c r="C3384" s="384" t="s">
        <v>1352</v>
      </c>
      <c r="D3384" s="384" t="s">
        <v>524</v>
      </c>
      <c r="E3384" s="384" t="s">
        <v>717</v>
      </c>
      <c r="F3384" s="384" t="s">
        <v>712</v>
      </c>
      <c r="G3384" s="263">
        <v>1362.7529999999999</v>
      </c>
      <c r="H3384" s="263">
        <v>1277.8674000000001</v>
      </c>
      <c r="I3384" s="263">
        <v>14134.732</v>
      </c>
    </row>
    <row r="3385" spans="1:9">
      <c r="A3385" s="382" t="s">
        <v>1351</v>
      </c>
      <c r="B3385" s="383">
        <v>2019</v>
      </c>
      <c r="C3385" s="384" t="s">
        <v>1352</v>
      </c>
      <c r="D3385" s="384" t="s">
        <v>524</v>
      </c>
      <c r="E3385" s="384" t="s">
        <v>717</v>
      </c>
      <c r="F3385" s="384" t="s">
        <v>712</v>
      </c>
      <c r="G3385" s="263">
        <v>1587.4570000000001</v>
      </c>
      <c r="H3385" s="263">
        <v>1587.4570000000001</v>
      </c>
      <c r="I3385" s="263">
        <v>14983.540999999999</v>
      </c>
    </row>
    <row r="3386" spans="1:9">
      <c r="A3386" s="382" t="s">
        <v>1353</v>
      </c>
      <c r="B3386" s="383">
        <v>2009</v>
      </c>
      <c r="C3386" s="384" t="s">
        <v>1354</v>
      </c>
      <c r="D3386" s="384" t="s">
        <v>6</v>
      </c>
      <c r="E3386" s="384" t="s">
        <v>900</v>
      </c>
      <c r="F3386" s="384" t="s">
        <v>712</v>
      </c>
      <c r="G3386" s="263">
        <v>495</v>
      </c>
      <c r="H3386" s="263">
        <v>564.6</v>
      </c>
      <c r="I3386" s="263">
        <v>8199.1</v>
      </c>
    </row>
    <row r="3387" spans="1:9">
      <c r="A3387" s="382" t="s">
        <v>1353</v>
      </c>
      <c r="B3387" s="383">
        <v>2010</v>
      </c>
      <c r="C3387" s="384" t="s">
        <v>1354</v>
      </c>
      <c r="D3387" s="384" t="s">
        <v>6</v>
      </c>
      <c r="E3387" s="384" t="s">
        <v>900</v>
      </c>
      <c r="F3387" s="384" t="s">
        <v>712</v>
      </c>
      <c r="G3387" s="263">
        <v>506.5</v>
      </c>
      <c r="H3387" s="263">
        <v>657.8</v>
      </c>
      <c r="I3387" s="263">
        <v>8106.6</v>
      </c>
    </row>
    <row r="3388" spans="1:9">
      <c r="A3388" s="382" t="s">
        <v>1353</v>
      </c>
      <c r="B3388" s="383">
        <v>2011</v>
      </c>
      <c r="C3388" s="384" t="s">
        <v>1354</v>
      </c>
      <c r="D3388" s="384" t="s">
        <v>6</v>
      </c>
      <c r="E3388" s="384" t="s">
        <v>900</v>
      </c>
      <c r="F3388" s="384" t="s">
        <v>712</v>
      </c>
      <c r="G3388" s="263">
        <v>589.20000000000005</v>
      </c>
      <c r="H3388" s="263">
        <v>738.3</v>
      </c>
      <c r="I3388" s="263">
        <v>8192.9</v>
      </c>
    </row>
    <row r="3389" spans="1:9">
      <c r="A3389" s="382" t="s">
        <v>1353</v>
      </c>
      <c r="B3389" s="383">
        <v>2012</v>
      </c>
      <c r="C3389" s="384" t="s">
        <v>1354</v>
      </c>
      <c r="D3389" s="384" t="s">
        <v>6</v>
      </c>
      <c r="E3389" s="384" t="s">
        <v>900</v>
      </c>
      <c r="F3389" s="384" t="s">
        <v>712</v>
      </c>
      <c r="G3389" s="263">
        <v>571.79999999999995</v>
      </c>
      <c r="H3389" s="263">
        <v>686.5</v>
      </c>
      <c r="I3389" s="263">
        <v>8118.3</v>
      </c>
    </row>
    <row r="3390" spans="1:9">
      <c r="A3390" s="382" t="s">
        <v>1353</v>
      </c>
      <c r="B3390" s="383">
        <v>2013</v>
      </c>
      <c r="C3390" s="384" t="s">
        <v>1354</v>
      </c>
      <c r="D3390" s="384" t="s">
        <v>6</v>
      </c>
      <c r="E3390" s="384" t="s">
        <v>900</v>
      </c>
      <c r="F3390" s="384" t="s">
        <v>712</v>
      </c>
      <c r="G3390" s="263">
        <v>588.9</v>
      </c>
      <c r="H3390" s="263">
        <v>617</v>
      </c>
      <c r="I3390" s="263">
        <v>8417.2000000000007</v>
      </c>
    </row>
    <row r="3391" spans="1:9">
      <c r="A3391" s="382" t="s">
        <v>1353</v>
      </c>
      <c r="B3391" s="383">
        <v>2014</v>
      </c>
      <c r="C3391" s="384" t="s">
        <v>1354</v>
      </c>
      <c r="D3391" s="384" t="s">
        <v>6</v>
      </c>
      <c r="E3391" s="384" t="s">
        <v>900</v>
      </c>
      <c r="F3391" s="384" t="s">
        <v>712</v>
      </c>
      <c r="G3391" s="263">
        <v>547.6</v>
      </c>
      <c r="H3391" s="263">
        <v>699.7</v>
      </c>
      <c r="I3391" s="263">
        <v>8803.2999999999993</v>
      </c>
    </row>
    <row r="3392" spans="1:9">
      <c r="A3392" s="382" t="s">
        <v>1353</v>
      </c>
      <c r="B3392" s="383">
        <v>2015</v>
      </c>
      <c r="C3392" s="384" t="s">
        <v>1354</v>
      </c>
      <c r="D3392" s="384" t="s">
        <v>6</v>
      </c>
      <c r="E3392" s="384" t="s">
        <v>900</v>
      </c>
      <c r="F3392" s="384" t="s">
        <v>712</v>
      </c>
      <c r="G3392" s="263">
        <v>749.9</v>
      </c>
      <c r="H3392" s="263">
        <v>719.6</v>
      </c>
      <c r="I3392" s="263">
        <v>9115</v>
      </c>
    </row>
    <row r="3393" spans="1:9">
      <c r="A3393" s="382" t="s">
        <v>1353</v>
      </c>
      <c r="B3393" s="383">
        <v>2016</v>
      </c>
      <c r="C3393" s="384" t="s">
        <v>1354</v>
      </c>
      <c r="D3393" s="384" t="s">
        <v>6</v>
      </c>
      <c r="E3393" s="384" t="s">
        <v>900</v>
      </c>
      <c r="F3393" s="384" t="s">
        <v>712</v>
      </c>
      <c r="G3393" s="263">
        <v>612.6</v>
      </c>
      <c r="H3393" s="263">
        <v>759.83500000000004</v>
      </c>
      <c r="I3393" s="263">
        <v>9387.7000000000007</v>
      </c>
    </row>
    <row r="3394" spans="1:9">
      <c r="A3394" s="382" t="s">
        <v>1353</v>
      </c>
      <c r="B3394" s="383">
        <v>2017</v>
      </c>
      <c r="C3394" s="384" t="s">
        <v>1354</v>
      </c>
      <c r="D3394" s="384" t="s">
        <v>6</v>
      </c>
      <c r="E3394" s="384" t="s">
        <v>900</v>
      </c>
      <c r="F3394" s="384" t="s">
        <v>712</v>
      </c>
      <c r="G3394" s="263">
        <v>1278.4000000000001</v>
      </c>
      <c r="H3394" s="263">
        <v>821.5</v>
      </c>
      <c r="I3394" s="263">
        <v>10041.5</v>
      </c>
    </row>
    <row r="3395" spans="1:9">
      <c r="A3395" s="382" t="s">
        <v>1353</v>
      </c>
      <c r="B3395" s="383">
        <v>2018</v>
      </c>
      <c r="C3395" s="384" t="s">
        <v>1354</v>
      </c>
      <c r="D3395" s="384" t="s">
        <v>6</v>
      </c>
      <c r="E3395" s="384" t="s">
        <v>900</v>
      </c>
      <c r="F3395" s="384" t="s">
        <v>712</v>
      </c>
      <c r="G3395" s="263">
        <v>1036.9000000000001</v>
      </c>
      <c r="H3395" s="263">
        <v>1014.9</v>
      </c>
      <c r="I3395" s="263">
        <v>10040.9</v>
      </c>
    </row>
    <row r="3396" spans="1:9">
      <c r="A3396" s="382" t="s">
        <v>1355</v>
      </c>
      <c r="B3396" s="383">
        <v>2009</v>
      </c>
      <c r="C3396" s="384" t="s">
        <v>1356</v>
      </c>
      <c r="D3396" s="384" t="s">
        <v>6</v>
      </c>
      <c r="E3396" s="384" t="s">
        <v>798</v>
      </c>
      <c r="F3396" s="384" t="s">
        <v>712</v>
      </c>
      <c r="G3396" s="263">
        <v>1935</v>
      </c>
      <c r="H3396" s="263">
        <v>1923.65</v>
      </c>
      <c r="I3396" s="263">
        <v>24881</v>
      </c>
    </row>
    <row r="3397" spans="1:9">
      <c r="A3397" s="382" t="s">
        <v>1355</v>
      </c>
      <c r="B3397" s="383">
        <v>2010</v>
      </c>
      <c r="C3397" s="384" t="s">
        <v>1356</v>
      </c>
      <c r="D3397" s="384" t="s">
        <v>6</v>
      </c>
      <c r="E3397" s="384" t="s">
        <v>798</v>
      </c>
      <c r="F3397" s="384" t="s">
        <v>712</v>
      </c>
      <c r="G3397" s="263">
        <v>1840</v>
      </c>
      <c r="H3397" s="263">
        <v>1955.45</v>
      </c>
      <c r="I3397" s="263">
        <v>25183</v>
      </c>
    </row>
    <row r="3398" spans="1:9">
      <c r="A3398" s="382" t="s">
        <v>1355</v>
      </c>
      <c r="B3398" s="383">
        <v>2011</v>
      </c>
      <c r="C3398" s="384" t="s">
        <v>1356</v>
      </c>
      <c r="D3398" s="384" t="s">
        <v>6</v>
      </c>
      <c r="E3398" s="384" t="s">
        <v>798</v>
      </c>
      <c r="F3398" s="384" t="s">
        <v>712</v>
      </c>
      <c r="G3398" s="263">
        <v>1866</v>
      </c>
      <c r="H3398" s="263">
        <v>1849.3</v>
      </c>
      <c r="I3398" s="263">
        <v>24791</v>
      </c>
    </row>
    <row r="3399" spans="1:9">
      <c r="A3399" s="382" t="s">
        <v>1355</v>
      </c>
      <c r="B3399" s="383">
        <v>2012</v>
      </c>
      <c r="C3399" s="384" t="s">
        <v>1356</v>
      </c>
      <c r="D3399" s="384" t="s">
        <v>6</v>
      </c>
      <c r="E3399" s="384" t="s">
        <v>798</v>
      </c>
      <c r="F3399" s="384" t="s">
        <v>712</v>
      </c>
      <c r="G3399" s="263">
        <v>1888</v>
      </c>
      <c r="H3399" s="263">
        <v>1906.05</v>
      </c>
      <c r="I3399" s="263">
        <v>24414</v>
      </c>
    </row>
    <row r="3400" spans="1:9">
      <c r="A3400" s="382" t="s">
        <v>1355</v>
      </c>
      <c r="B3400" s="383">
        <v>2013</v>
      </c>
      <c r="C3400" s="384" t="s">
        <v>1356</v>
      </c>
      <c r="D3400" s="384" t="s">
        <v>6</v>
      </c>
      <c r="E3400" s="384" t="s">
        <v>798</v>
      </c>
      <c r="F3400" s="384" t="s">
        <v>712</v>
      </c>
      <c r="G3400" s="263">
        <v>1996</v>
      </c>
      <c r="H3400" s="263">
        <v>1974.9</v>
      </c>
      <c r="I3400" s="263">
        <v>23706</v>
      </c>
    </row>
    <row r="3401" spans="1:9">
      <c r="A3401" s="382" t="s">
        <v>1355</v>
      </c>
      <c r="B3401" s="383">
        <v>2014</v>
      </c>
      <c r="C3401" s="384" t="s">
        <v>1356</v>
      </c>
      <c r="D3401" s="384" t="s">
        <v>6</v>
      </c>
      <c r="E3401" s="384" t="s">
        <v>798</v>
      </c>
      <c r="F3401" s="384" t="s">
        <v>712</v>
      </c>
      <c r="G3401" s="263">
        <v>2244</v>
      </c>
      <c r="H3401" s="263">
        <v>2127.6</v>
      </c>
      <c r="I3401" s="263">
        <v>22826</v>
      </c>
    </row>
    <row r="3402" spans="1:9">
      <c r="A3402" s="382" t="s">
        <v>1355</v>
      </c>
      <c r="B3402" s="383">
        <v>2015</v>
      </c>
      <c r="C3402" s="384" t="s">
        <v>1356</v>
      </c>
      <c r="D3402" s="384" t="s">
        <v>6</v>
      </c>
      <c r="E3402" s="384" t="s">
        <v>798</v>
      </c>
      <c r="F3402" s="384" t="s">
        <v>712</v>
      </c>
      <c r="G3402" s="263">
        <v>2110</v>
      </c>
      <c r="H3402" s="263">
        <v>1885.25</v>
      </c>
      <c r="I3402" s="263">
        <v>23321</v>
      </c>
    </row>
    <row r="3403" spans="1:9">
      <c r="A3403" s="382" t="s">
        <v>1355</v>
      </c>
      <c r="B3403" s="383">
        <v>2016</v>
      </c>
      <c r="C3403" s="384" t="s">
        <v>1356</v>
      </c>
      <c r="D3403" s="384" t="s">
        <v>6</v>
      </c>
      <c r="E3403" s="384" t="s">
        <v>798</v>
      </c>
      <c r="F3403" s="384" t="s">
        <v>712</v>
      </c>
      <c r="G3403" s="263">
        <v>2244</v>
      </c>
      <c r="H3403" s="263">
        <v>2085</v>
      </c>
      <c r="I3403" s="263">
        <v>24124</v>
      </c>
    </row>
    <row r="3404" spans="1:9">
      <c r="A3404" s="382" t="s">
        <v>1355</v>
      </c>
      <c r="B3404" s="383">
        <v>2017</v>
      </c>
      <c r="C3404" s="384" t="s">
        <v>1356</v>
      </c>
      <c r="D3404" s="384" t="s">
        <v>6</v>
      </c>
      <c r="E3404" s="384" t="s">
        <v>798</v>
      </c>
      <c r="F3404" s="384" t="s">
        <v>712</v>
      </c>
      <c r="G3404" s="263">
        <v>2024</v>
      </c>
      <c r="H3404" s="263">
        <v>2218</v>
      </c>
      <c r="I3404" s="263">
        <v>25348</v>
      </c>
    </row>
    <row r="3405" spans="1:9">
      <c r="A3405" s="382" t="s">
        <v>1355</v>
      </c>
      <c r="B3405" s="383">
        <v>2018</v>
      </c>
      <c r="C3405" s="384" t="s">
        <v>1356</v>
      </c>
      <c r="D3405" s="384" t="s">
        <v>6</v>
      </c>
      <c r="E3405" s="384" t="s">
        <v>798</v>
      </c>
      <c r="F3405" s="384" t="s">
        <v>712</v>
      </c>
      <c r="G3405" s="263">
        <v>2909</v>
      </c>
      <c r="H3405" s="263">
        <v>3138</v>
      </c>
      <c r="I3405" s="263">
        <v>27058</v>
      </c>
    </row>
    <row r="3406" spans="1:9">
      <c r="A3406" s="382" t="s">
        <v>1357</v>
      </c>
      <c r="B3406" s="383">
        <v>2009</v>
      </c>
      <c r="C3406" s="384" t="s">
        <v>1358</v>
      </c>
      <c r="D3406" s="384" t="s">
        <v>524</v>
      </c>
      <c r="E3406" s="384" t="s">
        <v>588</v>
      </c>
      <c r="F3406" s="384" t="s">
        <v>712</v>
      </c>
      <c r="G3406" s="263">
        <v>390.8</v>
      </c>
      <c r="H3406" s="263">
        <v>613.86</v>
      </c>
      <c r="I3406" s="263">
        <v>9774.6</v>
      </c>
    </row>
    <row r="3407" spans="1:9">
      <c r="A3407" s="382" t="s">
        <v>1357</v>
      </c>
      <c r="B3407" s="383">
        <v>2010</v>
      </c>
      <c r="C3407" s="384" t="s">
        <v>1358</v>
      </c>
      <c r="D3407" s="384" t="s">
        <v>524</v>
      </c>
      <c r="E3407" s="384" t="s">
        <v>588</v>
      </c>
      <c r="F3407" s="384" t="s">
        <v>712</v>
      </c>
      <c r="G3407" s="263">
        <v>945.6</v>
      </c>
      <c r="H3407" s="263">
        <v>980.05</v>
      </c>
      <c r="I3407" s="263">
        <v>10707.4</v>
      </c>
    </row>
    <row r="3408" spans="1:9">
      <c r="A3408" s="382" t="s">
        <v>1357</v>
      </c>
      <c r="B3408" s="383">
        <v>2011</v>
      </c>
      <c r="C3408" s="384" t="s">
        <v>1358</v>
      </c>
      <c r="D3408" s="384" t="s">
        <v>524</v>
      </c>
      <c r="E3408" s="384" t="s">
        <v>588</v>
      </c>
      <c r="F3408" s="384" t="s">
        <v>712</v>
      </c>
      <c r="G3408" s="263">
        <v>1245.7</v>
      </c>
      <c r="H3408" s="263">
        <v>1176.4269999999999</v>
      </c>
      <c r="I3408" s="263">
        <v>11700.4</v>
      </c>
    </row>
    <row r="3409" spans="1:9">
      <c r="A3409" s="382" t="s">
        <v>1357</v>
      </c>
      <c r="B3409" s="383">
        <v>2012</v>
      </c>
      <c r="C3409" s="384" t="s">
        <v>1358</v>
      </c>
      <c r="D3409" s="384" t="s">
        <v>524</v>
      </c>
      <c r="E3409" s="384" t="s">
        <v>588</v>
      </c>
      <c r="F3409" s="384" t="s">
        <v>712</v>
      </c>
      <c r="G3409" s="263">
        <v>1383.8</v>
      </c>
      <c r="H3409" s="263">
        <v>1383.8</v>
      </c>
      <c r="I3409" s="263">
        <v>13299.5</v>
      </c>
    </row>
    <row r="3410" spans="1:9">
      <c r="A3410" s="382" t="s">
        <v>1357</v>
      </c>
      <c r="B3410" s="383">
        <v>2013</v>
      </c>
      <c r="C3410" s="384" t="s">
        <v>1358</v>
      </c>
      <c r="D3410" s="384" t="s">
        <v>524</v>
      </c>
      <c r="E3410" s="384" t="s">
        <v>588</v>
      </c>
      <c r="F3410" s="384" t="s">
        <v>712</v>
      </c>
      <c r="G3410" s="263">
        <v>8.3000000000000007</v>
      </c>
      <c r="H3410" s="263">
        <v>1677.7370000000001</v>
      </c>
      <c r="I3410" s="263">
        <v>14866.8</v>
      </c>
    </row>
    <row r="3411" spans="1:9">
      <c r="A3411" s="382" t="s">
        <v>1357</v>
      </c>
      <c r="B3411" s="383">
        <v>2014</v>
      </c>
      <c r="C3411" s="384" t="s">
        <v>1358</v>
      </c>
      <c r="D3411" s="384" t="s">
        <v>524</v>
      </c>
      <c r="E3411" s="384" t="s">
        <v>588</v>
      </c>
      <c r="F3411" s="384" t="s">
        <v>712</v>
      </c>
      <c r="G3411" s="263">
        <v>2068.1</v>
      </c>
      <c r="H3411" s="263">
        <v>1985.8724999999999</v>
      </c>
      <c r="I3411" s="263">
        <v>16447.8</v>
      </c>
    </row>
    <row r="3412" spans="1:9">
      <c r="A3412" s="382" t="s">
        <v>1357</v>
      </c>
      <c r="B3412" s="383">
        <v>2015</v>
      </c>
      <c r="C3412" s="384" t="s">
        <v>1358</v>
      </c>
      <c r="D3412" s="384" t="s">
        <v>524</v>
      </c>
      <c r="E3412" s="384" t="s">
        <v>588</v>
      </c>
      <c r="F3412" s="384" t="s">
        <v>712</v>
      </c>
      <c r="G3412" s="263">
        <v>2757.4</v>
      </c>
      <c r="H3412" s="263">
        <v>2578.7150000000001</v>
      </c>
      <c r="I3412" s="263">
        <v>19162.7</v>
      </c>
    </row>
    <row r="3413" spans="1:9">
      <c r="A3413" s="382" t="s">
        <v>1357</v>
      </c>
      <c r="B3413" s="383">
        <v>2016</v>
      </c>
      <c r="C3413" s="384" t="s">
        <v>1358</v>
      </c>
      <c r="D3413" s="384" t="s">
        <v>524</v>
      </c>
      <c r="E3413" s="384" t="s">
        <v>588</v>
      </c>
      <c r="F3413" s="384" t="s">
        <v>712</v>
      </c>
      <c r="G3413" s="263">
        <v>2817.7</v>
      </c>
      <c r="H3413" s="263">
        <v>2814.19</v>
      </c>
      <c r="I3413" s="263">
        <v>21315.9</v>
      </c>
    </row>
    <row r="3414" spans="1:9">
      <c r="A3414" s="382" t="s">
        <v>1357</v>
      </c>
      <c r="B3414" s="383">
        <v>2017</v>
      </c>
      <c r="C3414" s="384" t="s">
        <v>1358</v>
      </c>
      <c r="D3414" s="384" t="s">
        <v>524</v>
      </c>
      <c r="E3414" s="384" t="s">
        <v>588</v>
      </c>
      <c r="F3414" s="384" t="s">
        <v>712</v>
      </c>
      <c r="G3414" s="263">
        <v>2884.7</v>
      </c>
      <c r="H3414" s="263">
        <v>2995.17</v>
      </c>
      <c r="I3414" s="263">
        <v>22386.799999999999</v>
      </c>
    </row>
    <row r="3415" spans="1:9">
      <c r="A3415" s="382" t="s">
        <v>1357</v>
      </c>
      <c r="B3415" s="383">
        <v>2018</v>
      </c>
      <c r="C3415" s="384" t="s">
        <v>1358</v>
      </c>
      <c r="D3415" s="384" t="s">
        <v>524</v>
      </c>
      <c r="E3415" s="384" t="s">
        <v>588</v>
      </c>
      <c r="F3415" s="384" t="s">
        <v>712</v>
      </c>
      <c r="G3415" s="263">
        <v>4518.3</v>
      </c>
      <c r="H3415" s="263">
        <v>3754.5655000000002</v>
      </c>
      <c r="I3415" s="263">
        <v>24719.5</v>
      </c>
    </row>
    <row r="3416" spans="1:9">
      <c r="A3416" s="382" t="s">
        <v>1357</v>
      </c>
      <c r="B3416" s="383">
        <v>2019</v>
      </c>
      <c r="C3416" s="384" t="s">
        <v>1358</v>
      </c>
      <c r="D3416" s="384" t="s">
        <v>524</v>
      </c>
      <c r="E3416" s="384" t="s">
        <v>588</v>
      </c>
      <c r="F3416" s="384" t="s">
        <v>712</v>
      </c>
      <c r="G3416" s="263">
        <v>3599.2</v>
      </c>
      <c r="H3416" s="263">
        <v>3572.5390000000002</v>
      </c>
      <c r="I3416" s="263">
        <v>26508.6</v>
      </c>
    </row>
    <row r="3417" spans="1:9">
      <c r="A3417" s="382" t="s">
        <v>1359</v>
      </c>
      <c r="B3417" s="383">
        <v>2009</v>
      </c>
      <c r="C3417" s="384" t="s">
        <v>1360</v>
      </c>
      <c r="D3417" s="384" t="s">
        <v>758</v>
      </c>
      <c r="E3417" s="384" t="s">
        <v>771</v>
      </c>
      <c r="F3417" s="384" t="s">
        <v>712</v>
      </c>
      <c r="G3417" s="263">
        <v>244.3</v>
      </c>
      <c r="H3417" s="263">
        <v>248.97</v>
      </c>
      <c r="I3417" s="263">
        <v>4242.8</v>
      </c>
    </row>
    <row r="3418" spans="1:9">
      <c r="A3418" s="382" t="s">
        <v>1359</v>
      </c>
      <c r="B3418" s="383">
        <v>2010</v>
      </c>
      <c r="C3418" s="384" t="s">
        <v>1360</v>
      </c>
      <c r="D3418" s="384" t="s">
        <v>758</v>
      </c>
      <c r="E3418" s="384" t="s">
        <v>771</v>
      </c>
      <c r="F3418" s="384" t="s">
        <v>712</v>
      </c>
      <c r="G3418" s="263">
        <v>255.9</v>
      </c>
      <c r="H3418" s="263">
        <v>278.54599999999999</v>
      </c>
      <c r="I3418" s="263">
        <v>4490.1000000000004</v>
      </c>
    </row>
    <row r="3419" spans="1:9">
      <c r="A3419" s="382" t="s">
        <v>1359</v>
      </c>
      <c r="B3419" s="383">
        <v>2011</v>
      </c>
      <c r="C3419" s="384" t="s">
        <v>1360</v>
      </c>
      <c r="D3419" s="384" t="s">
        <v>758</v>
      </c>
      <c r="E3419" s="384" t="s">
        <v>771</v>
      </c>
      <c r="F3419" s="384" t="s">
        <v>712</v>
      </c>
      <c r="G3419" s="263">
        <v>149.1</v>
      </c>
      <c r="H3419" s="263">
        <v>261.185</v>
      </c>
      <c r="I3419" s="263">
        <v>5550.9</v>
      </c>
    </row>
    <row r="3420" spans="1:9">
      <c r="A3420" s="382" t="s">
        <v>1359</v>
      </c>
      <c r="B3420" s="383">
        <v>2012</v>
      </c>
      <c r="C3420" s="384" t="s">
        <v>1360</v>
      </c>
      <c r="D3420" s="384" t="s">
        <v>758</v>
      </c>
      <c r="E3420" s="384" t="s">
        <v>771</v>
      </c>
      <c r="F3420" s="384" t="s">
        <v>712</v>
      </c>
      <c r="G3420" s="263">
        <v>-1410.3</v>
      </c>
      <c r="H3420" s="263">
        <v>-209.09</v>
      </c>
      <c r="I3420" s="263">
        <v>7559.2</v>
      </c>
    </row>
    <row r="3421" spans="1:9">
      <c r="A3421" s="382" t="s">
        <v>1359</v>
      </c>
      <c r="B3421" s="383">
        <v>2013</v>
      </c>
      <c r="C3421" s="384" t="s">
        <v>1360</v>
      </c>
      <c r="D3421" s="384" t="s">
        <v>758</v>
      </c>
      <c r="E3421" s="384" t="s">
        <v>771</v>
      </c>
      <c r="F3421" s="384" t="s">
        <v>712</v>
      </c>
      <c r="G3421" s="263">
        <v>125.8</v>
      </c>
      <c r="H3421" s="263">
        <v>199.495</v>
      </c>
      <c r="I3421" s="263">
        <v>7690.8</v>
      </c>
    </row>
    <row r="3422" spans="1:9">
      <c r="A3422" s="382" t="s">
        <v>1359</v>
      </c>
      <c r="B3422" s="383">
        <v>2014</v>
      </c>
      <c r="C3422" s="384" t="s">
        <v>1360</v>
      </c>
      <c r="D3422" s="384" t="s">
        <v>758</v>
      </c>
      <c r="E3422" s="384" t="s">
        <v>771</v>
      </c>
      <c r="F3422" s="384" t="s">
        <v>712</v>
      </c>
      <c r="G3422" s="263">
        <v>258.10000000000002</v>
      </c>
      <c r="H3422" s="263">
        <v>385.64</v>
      </c>
      <c r="I3422" s="263">
        <v>7750.5</v>
      </c>
    </row>
    <row r="3423" spans="1:9">
      <c r="A3423" s="382" t="s">
        <v>1359</v>
      </c>
      <c r="B3423" s="383">
        <v>2015</v>
      </c>
      <c r="C3423" s="384" t="s">
        <v>1360</v>
      </c>
      <c r="D3423" s="384" t="s">
        <v>758</v>
      </c>
      <c r="E3423" s="384" t="s">
        <v>771</v>
      </c>
      <c r="F3423" s="384" t="s">
        <v>712</v>
      </c>
      <c r="G3423" s="263">
        <v>335.4</v>
      </c>
      <c r="H3423" s="263">
        <v>516.73</v>
      </c>
      <c r="I3423" s="263">
        <v>7031.5</v>
      </c>
    </row>
    <row r="3424" spans="1:9">
      <c r="A3424" s="382" t="s">
        <v>1359</v>
      </c>
      <c r="B3424" s="383">
        <v>2016</v>
      </c>
      <c r="C3424" s="384" t="s">
        <v>1360</v>
      </c>
      <c r="D3424" s="384" t="s">
        <v>758</v>
      </c>
      <c r="E3424" s="384" t="s">
        <v>771</v>
      </c>
      <c r="F3424" s="384" t="s">
        <v>712</v>
      </c>
      <c r="G3424" s="263">
        <v>486.4</v>
      </c>
      <c r="H3424" s="263">
        <v>334.21</v>
      </c>
      <c r="I3424" s="263">
        <v>4211.3</v>
      </c>
    </row>
    <row r="3425" spans="1:9">
      <c r="A3425" s="382" t="s">
        <v>1359</v>
      </c>
      <c r="B3425" s="383">
        <v>2017</v>
      </c>
      <c r="C3425" s="384" t="s">
        <v>1360</v>
      </c>
      <c r="D3425" s="384" t="s">
        <v>758</v>
      </c>
      <c r="E3425" s="384" t="s">
        <v>771</v>
      </c>
      <c r="F3425" s="384" t="s">
        <v>712</v>
      </c>
      <c r="G3425" s="263">
        <v>810</v>
      </c>
      <c r="H3425" s="263">
        <v>337.7</v>
      </c>
      <c r="I3425" s="263">
        <v>4461.6000000000004</v>
      </c>
    </row>
    <row r="3426" spans="1:9">
      <c r="A3426" s="382" t="s">
        <v>1359</v>
      </c>
      <c r="B3426" s="383">
        <v>2018</v>
      </c>
      <c r="C3426" s="384" t="s">
        <v>1360</v>
      </c>
      <c r="D3426" s="384" t="s">
        <v>758</v>
      </c>
      <c r="E3426" s="384" t="s">
        <v>771</v>
      </c>
      <c r="F3426" s="384" t="s">
        <v>712</v>
      </c>
      <c r="G3426" s="263">
        <v>192.2</v>
      </c>
      <c r="H3426" s="263">
        <v>400</v>
      </c>
      <c r="I3426" s="263">
        <v>4732.7</v>
      </c>
    </row>
    <row r="3427" spans="1:9">
      <c r="A3427" s="382" t="s">
        <v>1361</v>
      </c>
      <c r="B3427" s="383">
        <v>2009</v>
      </c>
      <c r="C3427" s="384" t="s">
        <v>1362</v>
      </c>
      <c r="D3427" s="384" t="s">
        <v>758</v>
      </c>
      <c r="E3427" s="384" t="s">
        <v>759</v>
      </c>
      <c r="F3427" s="384" t="s">
        <v>712</v>
      </c>
      <c r="G3427" s="263">
        <v>431.34399999999999</v>
      </c>
      <c r="H3427" s="263">
        <v>455.4194</v>
      </c>
      <c r="I3427" s="263">
        <v>7094.2489999999998</v>
      </c>
    </row>
    <row r="3428" spans="1:9">
      <c r="A3428" s="382" t="s">
        <v>1361</v>
      </c>
      <c r="B3428" s="383">
        <v>2010</v>
      </c>
      <c r="C3428" s="384" t="s">
        <v>1362</v>
      </c>
      <c r="D3428" s="384" t="s">
        <v>758</v>
      </c>
      <c r="E3428" s="384" t="s">
        <v>759</v>
      </c>
      <c r="F3428" s="384" t="s">
        <v>712</v>
      </c>
      <c r="G3428" s="263">
        <v>457.66800000000001</v>
      </c>
      <c r="H3428" s="263">
        <v>475.4049</v>
      </c>
      <c r="I3428" s="263">
        <v>7776.424</v>
      </c>
    </row>
    <row r="3429" spans="1:9">
      <c r="A3429" s="382" t="s">
        <v>1361</v>
      </c>
      <c r="B3429" s="383">
        <v>2011</v>
      </c>
      <c r="C3429" s="384" t="s">
        <v>1362</v>
      </c>
      <c r="D3429" s="384" t="s">
        <v>758</v>
      </c>
      <c r="E3429" s="384" t="s">
        <v>759</v>
      </c>
      <c r="F3429" s="384" t="s">
        <v>712</v>
      </c>
      <c r="G3429" s="263">
        <v>437.03500000000003</v>
      </c>
      <c r="H3429" s="263">
        <v>437.05</v>
      </c>
      <c r="I3429" s="263">
        <v>8765.6990000000005</v>
      </c>
    </row>
    <row r="3430" spans="1:9">
      <c r="A3430" s="382" t="s">
        <v>1361</v>
      </c>
      <c r="B3430" s="383">
        <v>2012</v>
      </c>
      <c r="C3430" s="384" t="s">
        <v>1362</v>
      </c>
      <c r="D3430" s="384" t="s">
        <v>758</v>
      </c>
      <c r="E3430" s="384" t="s">
        <v>759</v>
      </c>
      <c r="F3430" s="384" t="s">
        <v>712</v>
      </c>
      <c r="G3430" s="263">
        <v>625.91999999999996</v>
      </c>
      <c r="H3430" s="263">
        <v>630.82100000000003</v>
      </c>
      <c r="I3430" s="263">
        <v>9534.4619999999995</v>
      </c>
    </row>
    <row r="3431" spans="1:9">
      <c r="A3431" s="382" t="s">
        <v>1361</v>
      </c>
      <c r="B3431" s="383">
        <v>2013</v>
      </c>
      <c r="C3431" s="384" t="s">
        <v>1362</v>
      </c>
      <c r="D3431" s="384" t="s">
        <v>758</v>
      </c>
      <c r="E3431" s="384" t="s">
        <v>759</v>
      </c>
      <c r="F3431" s="384" t="s">
        <v>712</v>
      </c>
      <c r="G3431" s="263">
        <v>747.96500000000003</v>
      </c>
      <c r="H3431" s="263">
        <v>770.00459999999998</v>
      </c>
      <c r="I3431" s="263">
        <v>10185.531999999999</v>
      </c>
    </row>
    <row r="3432" spans="1:9">
      <c r="A3432" s="382" t="s">
        <v>1361</v>
      </c>
      <c r="B3432" s="383">
        <v>2014</v>
      </c>
      <c r="C3432" s="384" t="s">
        <v>1362</v>
      </c>
      <c r="D3432" s="384" t="s">
        <v>758</v>
      </c>
      <c r="E3432" s="384" t="s">
        <v>759</v>
      </c>
      <c r="F3432" s="384" t="s">
        <v>712</v>
      </c>
      <c r="G3432" s="263">
        <v>860.995</v>
      </c>
      <c r="H3432" s="263">
        <v>853.78129999999999</v>
      </c>
      <c r="I3432" s="263">
        <v>11129.532999999999</v>
      </c>
    </row>
    <row r="3433" spans="1:9">
      <c r="A3433" s="382" t="s">
        <v>1361</v>
      </c>
      <c r="B3433" s="383">
        <v>2015</v>
      </c>
      <c r="C3433" s="384" t="s">
        <v>1362</v>
      </c>
      <c r="D3433" s="384" t="s">
        <v>758</v>
      </c>
      <c r="E3433" s="384" t="s">
        <v>759</v>
      </c>
      <c r="F3433" s="384" t="s">
        <v>712</v>
      </c>
      <c r="G3433" s="263">
        <v>1053.8489999999999</v>
      </c>
      <c r="H3433" s="263">
        <v>1053.3271</v>
      </c>
      <c r="I3433" s="263">
        <v>11339.304</v>
      </c>
    </row>
    <row r="3434" spans="1:9">
      <c r="A3434" s="382" t="s">
        <v>1361</v>
      </c>
      <c r="B3434" s="383">
        <v>2016</v>
      </c>
      <c r="C3434" s="384" t="s">
        <v>1362</v>
      </c>
      <c r="D3434" s="384" t="s">
        <v>758</v>
      </c>
      <c r="E3434" s="384" t="s">
        <v>759</v>
      </c>
      <c r="F3434" s="384" t="s">
        <v>712</v>
      </c>
      <c r="G3434" s="263">
        <v>1132.703</v>
      </c>
      <c r="H3434" s="263">
        <v>1226.6705999999999</v>
      </c>
      <c r="I3434" s="263">
        <v>11855.602000000001</v>
      </c>
    </row>
    <row r="3435" spans="1:9">
      <c r="A3435" s="382" t="s">
        <v>1361</v>
      </c>
      <c r="B3435" s="383">
        <v>2017</v>
      </c>
      <c r="C3435" s="384" t="s">
        <v>1362</v>
      </c>
      <c r="D3435" s="384" t="s">
        <v>758</v>
      </c>
      <c r="E3435" s="384" t="s">
        <v>759</v>
      </c>
      <c r="F3435" s="384" t="s">
        <v>712</v>
      </c>
      <c r="G3435" s="263">
        <v>1727.9480000000001</v>
      </c>
      <c r="H3435" s="263">
        <v>1437.9575</v>
      </c>
      <c r="I3435" s="263">
        <v>14983.788</v>
      </c>
    </row>
    <row r="3436" spans="1:9">
      <c r="A3436" s="382" t="s">
        <v>1361</v>
      </c>
      <c r="B3436" s="383">
        <v>2018</v>
      </c>
      <c r="C3436" s="384" t="s">
        <v>1362</v>
      </c>
      <c r="D3436" s="384" t="s">
        <v>758</v>
      </c>
      <c r="E3436" s="384" t="s">
        <v>759</v>
      </c>
      <c r="F3436" s="384" t="s">
        <v>712</v>
      </c>
      <c r="G3436" s="263">
        <v>1108.7460000000001</v>
      </c>
      <c r="H3436" s="263">
        <v>1756.806</v>
      </c>
      <c r="I3436" s="263">
        <v>17534.492999999999</v>
      </c>
    </row>
    <row r="3437" spans="1:9">
      <c r="A3437" s="382" t="s">
        <v>1363</v>
      </c>
      <c r="B3437" s="383">
        <v>2009</v>
      </c>
      <c r="C3437" s="384" t="s">
        <v>1364</v>
      </c>
      <c r="D3437" s="384" t="s">
        <v>736</v>
      </c>
      <c r="E3437" s="384" t="s">
        <v>737</v>
      </c>
      <c r="F3437" s="384" t="s">
        <v>712</v>
      </c>
      <c r="G3437" s="263">
        <v>265.95299999999997</v>
      </c>
      <c r="H3437" s="263">
        <v>320.8039</v>
      </c>
      <c r="I3437" s="263">
        <v>3757.933</v>
      </c>
    </row>
    <row r="3438" spans="1:9">
      <c r="A3438" s="382" t="s">
        <v>1363</v>
      </c>
      <c r="B3438" s="383">
        <v>2010</v>
      </c>
      <c r="C3438" s="384" t="s">
        <v>1364</v>
      </c>
      <c r="D3438" s="384" t="s">
        <v>736</v>
      </c>
      <c r="E3438" s="384" t="s">
        <v>737</v>
      </c>
      <c r="F3438" s="384" t="s">
        <v>712</v>
      </c>
      <c r="G3438" s="263">
        <v>489.81700000000001</v>
      </c>
      <c r="H3438" s="263">
        <v>514.16210000000001</v>
      </c>
      <c r="I3438" s="263">
        <v>4605.2889999999998</v>
      </c>
    </row>
    <row r="3439" spans="1:9">
      <c r="A3439" s="382" t="s">
        <v>1363</v>
      </c>
      <c r="B3439" s="383">
        <v>2011</v>
      </c>
      <c r="C3439" s="384" t="s">
        <v>1364</v>
      </c>
      <c r="D3439" s="384" t="s">
        <v>736</v>
      </c>
      <c r="E3439" s="384" t="s">
        <v>737</v>
      </c>
      <c r="F3439" s="384" t="s">
        <v>712</v>
      </c>
      <c r="G3439" s="263">
        <v>474.79</v>
      </c>
      <c r="H3439" s="263">
        <v>559.77750000000003</v>
      </c>
      <c r="I3439" s="263">
        <v>4825.7430000000004</v>
      </c>
    </row>
    <row r="3440" spans="1:9">
      <c r="A3440" s="382" t="s">
        <v>1363</v>
      </c>
      <c r="B3440" s="383">
        <v>2012</v>
      </c>
      <c r="C3440" s="384" t="s">
        <v>1364</v>
      </c>
      <c r="D3440" s="384" t="s">
        <v>736</v>
      </c>
      <c r="E3440" s="384" t="s">
        <v>737</v>
      </c>
      <c r="F3440" s="384" t="s">
        <v>712</v>
      </c>
      <c r="G3440" s="263">
        <v>455.47699999999998</v>
      </c>
      <c r="H3440" s="263">
        <v>540.97280000000001</v>
      </c>
      <c r="I3440" s="263">
        <v>5525.7820000000002</v>
      </c>
    </row>
    <row r="3441" spans="1:9">
      <c r="A3441" s="382" t="s">
        <v>1363</v>
      </c>
      <c r="B3441" s="383">
        <v>2013</v>
      </c>
      <c r="C3441" s="384" t="s">
        <v>1364</v>
      </c>
      <c r="D3441" s="384" t="s">
        <v>736</v>
      </c>
      <c r="E3441" s="384" t="s">
        <v>737</v>
      </c>
      <c r="F3441" s="384" t="s">
        <v>712</v>
      </c>
      <c r="G3441" s="263">
        <v>544.20000000000005</v>
      </c>
      <c r="H3441" s="263">
        <v>579.495</v>
      </c>
      <c r="I3441" s="263">
        <v>5897.7</v>
      </c>
    </row>
    <row r="3442" spans="1:9">
      <c r="A3442" s="382" t="s">
        <v>1363</v>
      </c>
      <c r="B3442" s="383">
        <v>2014</v>
      </c>
      <c r="C3442" s="384" t="s">
        <v>1364</v>
      </c>
      <c r="D3442" s="384" t="s">
        <v>736</v>
      </c>
      <c r="E3442" s="384" t="s">
        <v>737</v>
      </c>
      <c r="F3442" s="384" t="s">
        <v>712</v>
      </c>
      <c r="G3442" s="263">
        <v>565.20000000000005</v>
      </c>
      <c r="H3442" s="263">
        <v>584.505</v>
      </c>
      <c r="I3442" s="263">
        <v>5610.6</v>
      </c>
    </row>
    <row r="3443" spans="1:9">
      <c r="A3443" s="382" t="s">
        <v>1363</v>
      </c>
      <c r="B3443" s="383">
        <v>2015</v>
      </c>
      <c r="C3443" s="384" t="s">
        <v>1364</v>
      </c>
      <c r="D3443" s="384" t="s">
        <v>736</v>
      </c>
      <c r="E3443" s="384" t="s">
        <v>737</v>
      </c>
      <c r="F3443" s="384" t="s">
        <v>712</v>
      </c>
      <c r="G3443" s="263">
        <v>344.9</v>
      </c>
      <c r="H3443" s="263">
        <v>406.4</v>
      </c>
      <c r="I3443" s="263">
        <v>5692.7</v>
      </c>
    </row>
    <row r="3444" spans="1:9">
      <c r="A3444" s="382" t="s">
        <v>1363</v>
      </c>
      <c r="B3444" s="383">
        <v>2016</v>
      </c>
      <c r="C3444" s="384" t="s">
        <v>1364</v>
      </c>
      <c r="D3444" s="384" t="s">
        <v>736</v>
      </c>
      <c r="E3444" s="384" t="s">
        <v>737</v>
      </c>
      <c r="F3444" s="384" t="s">
        <v>712</v>
      </c>
      <c r="G3444" s="263">
        <v>688.7</v>
      </c>
      <c r="H3444" s="263">
        <v>719.8184</v>
      </c>
      <c r="I3444" s="263">
        <v>7811.2</v>
      </c>
    </row>
    <row r="3445" spans="1:9">
      <c r="A3445" s="382" t="s">
        <v>1363</v>
      </c>
      <c r="B3445" s="383">
        <v>2017</v>
      </c>
      <c r="C3445" s="384" t="s">
        <v>1364</v>
      </c>
      <c r="D3445" s="384" t="s">
        <v>736</v>
      </c>
      <c r="E3445" s="384" t="s">
        <v>737</v>
      </c>
      <c r="F3445" s="384" t="s">
        <v>712</v>
      </c>
      <c r="G3445" s="263">
        <v>589.5</v>
      </c>
      <c r="H3445" s="263">
        <v>761.21500000000003</v>
      </c>
      <c r="I3445" s="263">
        <v>7392.3</v>
      </c>
    </row>
    <row r="3446" spans="1:9">
      <c r="A3446" s="382" t="s">
        <v>1363</v>
      </c>
      <c r="B3446" s="383">
        <v>2018</v>
      </c>
      <c r="C3446" s="384" t="s">
        <v>1364</v>
      </c>
      <c r="D3446" s="384" t="s">
        <v>736</v>
      </c>
      <c r="E3446" s="384" t="s">
        <v>737</v>
      </c>
      <c r="F3446" s="384" t="s">
        <v>712</v>
      </c>
      <c r="G3446" s="263">
        <v>1331.8</v>
      </c>
      <c r="H3446" s="263">
        <v>758.32069999999999</v>
      </c>
      <c r="I3446" s="263">
        <v>7357.1</v>
      </c>
    </row>
    <row r="3447" spans="1:9">
      <c r="A3447" s="382" t="s">
        <v>1363</v>
      </c>
      <c r="B3447" s="383">
        <v>2019</v>
      </c>
      <c r="C3447" s="384" t="s">
        <v>1364</v>
      </c>
      <c r="D3447" s="384" t="s">
        <v>736</v>
      </c>
      <c r="E3447" s="384" t="s">
        <v>737</v>
      </c>
      <c r="F3447" s="384" t="s">
        <v>712</v>
      </c>
      <c r="G3447" s="263">
        <v>511.8</v>
      </c>
      <c r="H3447" s="263">
        <v>731.93499999999995</v>
      </c>
      <c r="I3447" s="263">
        <v>7838</v>
      </c>
    </row>
    <row r="3448" spans="1:9">
      <c r="A3448" s="382" t="s">
        <v>1365</v>
      </c>
      <c r="B3448" s="383">
        <v>2009</v>
      </c>
      <c r="C3448" s="384" t="s">
        <v>1366</v>
      </c>
      <c r="D3448" s="384" t="s">
        <v>545</v>
      </c>
      <c r="E3448" s="384" t="s">
        <v>592</v>
      </c>
      <c r="F3448" s="384" t="s">
        <v>712</v>
      </c>
      <c r="G3448" s="263">
        <v>3134</v>
      </c>
      <c r="H3448" s="263">
        <v>3363</v>
      </c>
      <c r="I3448" s="263">
        <v>22702</v>
      </c>
    </row>
    <row r="3449" spans="1:9">
      <c r="A3449" s="382" t="s">
        <v>1365</v>
      </c>
      <c r="B3449" s="383">
        <v>2010</v>
      </c>
      <c r="C3449" s="384" t="s">
        <v>1366</v>
      </c>
      <c r="D3449" s="384" t="s">
        <v>545</v>
      </c>
      <c r="E3449" s="384" t="s">
        <v>592</v>
      </c>
      <c r="F3449" s="384" t="s">
        <v>712</v>
      </c>
      <c r="G3449" s="263">
        <v>4267</v>
      </c>
      <c r="H3449" s="263">
        <v>3604</v>
      </c>
      <c r="I3449" s="263">
        <v>27447</v>
      </c>
    </row>
    <row r="3450" spans="1:9">
      <c r="A3450" s="382" t="s">
        <v>1365</v>
      </c>
      <c r="B3450" s="383">
        <v>2011</v>
      </c>
      <c r="C3450" s="384" t="s">
        <v>1366</v>
      </c>
      <c r="D3450" s="384" t="s">
        <v>545</v>
      </c>
      <c r="E3450" s="384" t="s">
        <v>592</v>
      </c>
      <c r="F3450" s="384" t="s">
        <v>712</v>
      </c>
      <c r="G3450" s="263">
        <v>4997</v>
      </c>
      <c r="H3450" s="263">
        <v>4915</v>
      </c>
      <c r="I3450" s="263">
        <v>36959</v>
      </c>
    </row>
    <row r="3451" spans="1:9">
      <c r="A3451" s="382" t="s">
        <v>1365</v>
      </c>
      <c r="B3451" s="383">
        <v>2012</v>
      </c>
      <c r="C3451" s="384" t="s">
        <v>1366</v>
      </c>
      <c r="D3451" s="384" t="s">
        <v>545</v>
      </c>
      <c r="E3451" s="384" t="s">
        <v>592</v>
      </c>
      <c r="F3451" s="384" t="s">
        <v>712</v>
      </c>
      <c r="G3451" s="263">
        <v>5490</v>
      </c>
      <c r="H3451" s="263">
        <v>5369</v>
      </c>
      <c r="I3451" s="263">
        <v>41731</v>
      </c>
    </row>
    <row r="3452" spans="1:9">
      <c r="A3452" s="382" t="s">
        <v>1365</v>
      </c>
      <c r="B3452" s="383">
        <v>2013</v>
      </c>
      <c r="C3452" s="384" t="s">
        <v>1366</v>
      </c>
      <c r="D3452" s="384" t="s">
        <v>545</v>
      </c>
      <c r="E3452" s="384" t="s">
        <v>592</v>
      </c>
      <c r="F3452" s="384" t="s">
        <v>712</v>
      </c>
      <c r="G3452" s="263">
        <v>6732</v>
      </c>
      <c r="H3452" s="263">
        <v>6210</v>
      </c>
      <c r="I3452" s="263">
        <v>45266</v>
      </c>
    </row>
    <row r="3453" spans="1:9">
      <c r="A3453" s="382" t="s">
        <v>1365</v>
      </c>
      <c r="B3453" s="383">
        <v>2014</v>
      </c>
      <c r="C3453" s="384" t="s">
        <v>1366</v>
      </c>
      <c r="D3453" s="384" t="s">
        <v>545</v>
      </c>
      <c r="E3453" s="384" t="s">
        <v>592</v>
      </c>
      <c r="F3453" s="384" t="s">
        <v>712</v>
      </c>
      <c r="G3453" s="263">
        <v>5438</v>
      </c>
      <c r="H3453" s="263">
        <v>7282</v>
      </c>
      <c r="I3453" s="263">
        <v>48580</v>
      </c>
    </row>
    <row r="3454" spans="1:9">
      <c r="A3454" s="382" t="s">
        <v>1365</v>
      </c>
      <c r="B3454" s="383">
        <v>2015</v>
      </c>
      <c r="C3454" s="384" t="s">
        <v>1366</v>
      </c>
      <c r="D3454" s="384" t="s">
        <v>545</v>
      </c>
      <c r="E3454" s="384" t="s">
        <v>592</v>
      </c>
      <c r="F3454" s="384" t="s">
        <v>712</v>
      </c>
      <c r="G3454" s="263">
        <v>2072</v>
      </c>
      <c r="H3454" s="263">
        <v>4290</v>
      </c>
      <c r="I3454" s="263">
        <v>35475</v>
      </c>
    </row>
    <row r="3455" spans="1:9">
      <c r="A3455" s="382" t="s">
        <v>1365</v>
      </c>
      <c r="B3455" s="383">
        <v>2016</v>
      </c>
      <c r="C3455" s="384" t="s">
        <v>1366</v>
      </c>
      <c r="D3455" s="384" t="s">
        <v>545</v>
      </c>
      <c r="E3455" s="384" t="s">
        <v>592</v>
      </c>
      <c r="F3455" s="384" t="s">
        <v>712</v>
      </c>
      <c r="G3455" s="263">
        <v>-1687</v>
      </c>
      <c r="H3455" s="263">
        <v>1550</v>
      </c>
      <c r="I3455" s="263">
        <v>27810</v>
      </c>
    </row>
    <row r="3456" spans="1:9">
      <c r="A3456" s="382" t="s">
        <v>1365</v>
      </c>
      <c r="B3456" s="383">
        <v>2017</v>
      </c>
      <c r="C3456" s="384" t="s">
        <v>1366</v>
      </c>
      <c r="D3456" s="384" t="s">
        <v>545</v>
      </c>
      <c r="E3456" s="384" t="s">
        <v>592</v>
      </c>
      <c r="F3456" s="384" t="s">
        <v>712</v>
      </c>
      <c r="G3456" s="263">
        <v>-1505</v>
      </c>
      <c r="H3456" s="263">
        <v>2085</v>
      </c>
      <c r="I3456" s="263">
        <v>30440</v>
      </c>
    </row>
    <row r="3457" spans="1:9">
      <c r="A3457" s="382" t="s">
        <v>1365</v>
      </c>
      <c r="B3457" s="383">
        <v>2018</v>
      </c>
      <c r="C3457" s="384" t="s">
        <v>1366</v>
      </c>
      <c r="D3457" s="384" t="s">
        <v>545</v>
      </c>
      <c r="E3457" s="384" t="s">
        <v>592</v>
      </c>
      <c r="F3457" s="384" t="s">
        <v>712</v>
      </c>
      <c r="G3457" s="263">
        <v>2138</v>
      </c>
      <c r="H3457" s="263">
        <v>2262</v>
      </c>
      <c r="I3457" s="263">
        <v>32815</v>
      </c>
    </row>
    <row r="3458" spans="1:9">
      <c r="A3458" s="382" t="s">
        <v>1367</v>
      </c>
      <c r="B3458" s="383">
        <v>2009</v>
      </c>
      <c r="C3458" s="384" t="s">
        <v>1368</v>
      </c>
      <c r="D3458" s="384" t="s">
        <v>6</v>
      </c>
      <c r="E3458" s="384" t="s">
        <v>840</v>
      </c>
      <c r="F3458" s="384" t="s">
        <v>712</v>
      </c>
      <c r="G3458" s="263">
        <v>236.7</v>
      </c>
      <c r="H3458" s="263">
        <v>236.7</v>
      </c>
      <c r="I3458" s="263">
        <v>2934.7</v>
      </c>
    </row>
    <row r="3459" spans="1:9">
      <c r="A3459" s="382" t="s">
        <v>1367</v>
      </c>
      <c r="B3459" s="383">
        <v>2010</v>
      </c>
      <c r="C3459" s="384" t="s">
        <v>1368</v>
      </c>
      <c r="D3459" s="384" t="s">
        <v>6</v>
      </c>
      <c r="E3459" s="384" t="s">
        <v>840</v>
      </c>
      <c r="F3459" s="384" t="s">
        <v>712</v>
      </c>
      <c r="G3459" s="263">
        <v>134.19999999999999</v>
      </c>
      <c r="H3459" s="263">
        <v>148.76</v>
      </c>
      <c r="I3459" s="263">
        <v>2420.8000000000002</v>
      </c>
    </row>
    <row r="3460" spans="1:9">
      <c r="A3460" s="382" t="s">
        <v>1367</v>
      </c>
      <c r="B3460" s="383">
        <v>2011</v>
      </c>
      <c r="C3460" s="384" t="s">
        <v>1368</v>
      </c>
      <c r="D3460" s="384" t="s">
        <v>6</v>
      </c>
      <c r="E3460" s="384" t="s">
        <v>840</v>
      </c>
      <c r="F3460" s="384" t="s">
        <v>712</v>
      </c>
      <c r="G3460" s="263">
        <v>186.5</v>
      </c>
      <c r="H3460" s="263">
        <v>195.66499999999999</v>
      </c>
      <c r="I3460" s="263">
        <v>2681.5</v>
      </c>
    </row>
    <row r="3461" spans="1:9">
      <c r="A3461" s="382" t="s">
        <v>1367</v>
      </c>
      <c r="B3461" s="383">
        <v>2012</v>
      </c>
      <c r="C3461" s="384" t="s">
        <v>1368</v>
      </c>
      <c r="D3461" s="384" t="s">
        <v>6</v>
      </c>
      <c r="E3461" s="384" t="s">
        <v>840</v>
      </c>
      <c r="F3461" s="384" t="s">
        <v>712</v>
      </c>
      <c r="G3461" s="263">
        <v>276.3</v>
      </c>
      <c r="H3461" s="263">
        <v>195.66499999999999</v>
      </c>
      <c r="I3461" s="263">
        <v>2978.5</v>
      </c>
    </row>
    <row r="3462" spans="1:9">
      <c r="A3462" s="382" t="s">
        <v>1367</v>
      </c>
      <c r="B3462" s="383">
        <v>2013</v>
      </c>
      <c r="C3462" s="384" t="s">
        <v>1368</v>
      </c>
      <c r="D3462" s="384" t="s">
        <v>6</v>
      </c>
      <c r="E3462" s="384" t="s">
        <v>840</v>
      </c>
      <c r="F3462" s="384" t="s">
        <v>712</v>
      </c>
      <c r="G3462" s="263">
        <v>306.10000000000002</v>
      </c>
      <c r="H3462" s="263">
        <v>305.14</v>
      </c>
      <c r="I3462" s="263">
        <v>3099.2</v>
      </c>
    </row>
    <row r="3463" spans="1:9">
      <c r="A3463" s="382" t="s">
        <v>1367</v>
      </c>
      <c r="B3463" s="383">
        <v>2014</v>
      </c>
      <c r="C3463" s="384" t="s">
        <v>1368</v>
      </c>
      <c r="D3463" s="384" t="s">
        <v>6</v>
      </c>
      <c r="E3463" s="384" t="s">
        <v>840</v>
      </c>
      <c r="F3463" s="384" t="s">
        <v>712</v>
      </c>
      <c r="G3463" s="263">
        <v>350.3</v>
      </c>
      <c r="H3463" s="263">
        <v>343.36</v>
      </c>
      <c r="I3463" s="263">
        <v>3237.5</v>
      </c>
    </row>
    <row r="3464" spans="1:9">
      <c r="A3464" s="382" t="s">
        <v>1367</v>
      </c>
      <c r="B3464" s="383">
        <v>2015</v>
      </c>
      <c r="C3464" s="384" t="s">
        <v>1368</v>
      </c>
      <c r="D3464" s="384" t="s">
        <v>6</v>
      </c>
      <c r="E3464" s="384" t="s">
        <v>840</v>
      </c>
      <c r="F3464" s="384" t="s">
        <v>712</v>
      </c>
      <c r="G3464" s="263">
        <v>421.9</v>
      </c>
      <c r="H3464" s="263">
        <v>412.685</v>
      </c>
      <c r="I3464" s="263">
        <v>3492.6</v>
      </c>
    </row>
    <row r="3465" spans="1:9">
      <c r="A3465" s="382" t="s">
        <v>1367</v>
      </c>
      <c r="B3465" s="383">
        <v>2016</v>
      </c>
      <c r="C3465" s="384" t="s">
        <v>1368</v>
      </c>
      <c r="D3465" s="384" t="s">
        <v>6</v>
      </c>
      <c r="E3465" s="384" t="s">
        <v>840</v>
      </c>
      <c r="F3465" s="384" t="s">
        <v>712</v>
      </c>
      <c r="G3465" s="263">
        <v>478.7</v>
      </c>
      <c r="H3465" s="263">
        <v>479.87</v>
      </c>
      <c r="I3465" s="263">
        <v>3593.1</v>
      </c>
    </row>
    <row r="3466" spans="1:9">
      <c r="A3466" s="382" t="s">
        <v>1367</v>
      </c>
      <c r="B3466" s="383">
        <v>2017</v>
      </c>
      <c r="C3466" s="384" t="s">
        <v>1368</v>
      </c>
      <c r="D3466" s="384" t="s">
        <v>6</v>
      </c>
      <c r="E3466" s="384" t="s">
        <v>840</v>
      </c>
      <c r="F3466" s="384" t="s">
        <v>712</v>
      </c>
      <c r="G3466" s="263">
        <v>546.4</v>
      </c>
      <c r="H3466" s="263">
        <v>479.87</v>
      </c>
      <c r="I3466" s="263">
        <v>3711.8</v>
      </c>
    </row>
    <row r="3467" spans="1:9">
      <c r="A3467" s="382" t="s">
        <v>1367</v>
      </c>
      <c r="B3467" s="383">
        <v>2018</v>
      </c>
      <c r="C3467" s="384" t="s">
        <v>1368</v>
      </c>
      <c r="D3467" s="384" t="s">
        <v>6</v>
      </c>
      <c r="E3467" s="384" t="s">
        <v>840</v>
      </c>
      <c r="F3467" s="384" t="s">
        <v>712</v>
      </c>
      <c r="G3467" s="263">
        <v>557.70000000000005</v>
      </c>
      <c r="H3467" s="263">
        <v>547.11500000000001</v>
      </c>
      <c r="I3467" s="263">
        <v>4000.3</v>
      </c>
    </row>
    <row r="3468" spans="1:9">
      <c r="A3468" s="382" t="s">
        <v>1367</v>
      </c>
      <c r="B3468" s="383">
        <v>2019</v>
      </c>
      <c r="C3468" s="384" t="s">
        <v>1368</v>
      </c>
      <c r="D3468" s="384" t="s">
        <v>6</v>
      </c>
      <c r="E3468" s="384" t="s">
        <v>840</v>
      </c>
      <c r="F3468" s="384" t="s">
        <v>712</v>
      </c>
      <c r="G3468" s="263">
        <v>679.9</v>
      </c>
      <c r="H3468" s="263">
        <v>676.89499999999998</v>
      </c>
      <c r="I3468" s="263">
        <v>4070.4</v>
      </c>
    </row>
    <row r="3469" spans="1:9">
      <c r="A3469" s="382" t="s">
        <v>1369</v>
      </c>
      <c r="B3469" s="383">
        <v>2009</v>
      </c>
      <c r="C3469" s="384" t="s">
        <v>568</v>
      </c>
      <c r="D3469" s="384" t="s">
        <v>517</v>
      </c>
      <c r="E3469" s="384" t="s">
        <v>589</v>
      </c>
      <c r="F3469" s="384" t="s">
        <v>719</v>
      </c>
      <c r="G3469" s="263">
        <v>167.68100000000001</v>
      </c>
      <c r="H3469" s="263">
        <v>177.7696</v>
      </c>
      <c r="I3469" s="263">
        <v>1360.0450000000001</v>
      </c>
    </row>
    <row r="3470" spans="1:9">
      <c r="A3470" s="382" t="s">
        <v>1369</v>
      </c>
      <c r="B3470" s="383">
        <v>2010</v>
      </c>
      <c r="C3470" s="384" t="s">
        <v>568</v>
      </c>
      <c r="D3470" s="384" t="s">
        <v>517</v>
      </c>
      <c r="E3470" s="384" t="s">
        <v>589</v>
      </c>
      <c r="F3470" s="384" t="s">
        <v>719</v>
      </c>
      <c r="G3470" s="263">
        <v>237.06299999999999</v>
      </c>
      <c r="H3470" s="263">
        <v>157.41210000000001</v>
      </c>
      <c r="I3470" s="263">
        <v>1380.6610000000001</v>
      </c>
    </row>
    <row r="3471" spans="1:9">
      <c r="A3471" s="382" t="s">
        <v>1369</v>
      </c>
      <c r="B3471" s="383">
        <v>2011</v>
      </c>
      <c r="C3471" s="384" t="s">
        <v>568</v>
      </c>
      <c r="D3471" s="384" t="s">
        <v>517</v>
      </c>
      <c r="E3471" s="384" t="s">
        <v>589</v>
      </c>
      <c r="F3471" s="384" t="s">
        <v>719</v>
      </c>
      <c r="G3471" s="263">
        <v>221.364</v>
      </c>
      <c r="H3471" s="263">
        <v>189.5034</v>
      </c>
      <c r="I3471" s="263">
        <v>1535.643</v>
      </c>
    </row>
    <row r="3472" spans="1:9">
      <c r="A3472" s="382" t="s">
        <v>1369</v>
      </c>
      <c r="B3472" s="383">
        <v>2012</v>
      </c>
      <c r="C3472" s="384" t="s">
        <v>568</v>
      </c>
      <c r="D3472" s="384" t="s">
        <v>517</v>
      </c>
      <c r="E3472" s="384" t="s">
        <v>589</v>
      </c>
      <c r="F3472" s="384" t="s">
        <v>719</v>
      </c>
      <c r="G3472" s="263">
        <v>182.40199999999999</v>
      </c>
      <c r="H3472" s="263">
        <v>170.7911</v>
      </c>
      <c r="I3472" s="263">
        <v>1756.0170000000001</v>
      </c>
    </row>
    <row r="3473" spans="1:9">
      <c r="A3473" s="382" t="s">
        <v>1369</v>
      </c>
      <c r="B3473" s="383">
        <v>2013</v>
      </c>
      <c r="C3473" s="384" t="s">
        <v>568</v>
      </c>
      <c r="D3473" s="384" t="s">
        <v>517</v>
      </c>
      <c r="E3473" s="384" t="s">
        <v>589</v>
      </c>
      <c r="F3473" s="384" t="s">
        <v>719</v>
      </c>
      <c r="G3473" s="263">
        <v>247.8</v>
      </c>
      <c r="H3473" s="263">
        <v>249.99590000000001</v>
      </c>
      <c r="I3473" s="263">
        <v>1962.2139999999999</v>
      </c>
    </row>
    <row r="3474" spans="1:9">
      <c r="A3474" s="382" t="s">
        <v>1369</v>
      </c>
      <c r="B3474" s="383">
        <v>2014</v>
      </c>
      <c r="C3474" s="384" t="s">
        <v>568</v>
      </c>
      <c r="D3474" s="384" t="s">
        <v>517</v>
      </c>
      <c r="E3474" s="384" t="s">
        <v>589</v>
      </c>
      <c r="F3474" s="384" t="s">
        <v>719</v>
      </c>
      <c r="G3474" s="263">
        <v>259.12400000000002</v>
      </c>
      <c r="H3474" s="263">
        <v>236.74440000000001</v>
      </c>
      <c r="I3474" s="263">
        <v>2057.4720000000002</v>
      </c>
    </row>
    <row r="3475" spans="1:9">
      <c r="A3475" s="382" t="s">
        <v>1369</v>
      </c>
      <c r="B3475" s="383">
        <v>2015</v>
      </c>
      <c r="C3475" s="384" t="s">
        <v>568</v>
      </c>
      <c r="D3475" s="384" t="s">
        <v>517</v>
      </c>
      <c r="E3475" s="384" t="s">
        <v>589</v>
      </c>
      <c r="F3475" s="384" t="s">
        <v>719</v>
      </c>
      <c r="G3475" s="263">
        <v>225.934</v>
      </c>
      <c r="H3475" s="263">
        <v>247.6369</v>
      </c>
      <c r="I3475" s="263">
        <v>2242.2109999999998</v>
      </c>
    </row>
    <row r="3476" spans="1:9">
      <c r="A3476" s="382" t="s">
        <v>1369</v>
      </c>
      <c r="B3476" s="383">
        <v>2016</v>
      </c>
      <c r="C3476" s="384" t="s">
        <v>568</v>
      </c>
      <c r="D3476" s="384" t="s">
        <v>517</v>
      </c>
      <c r="E3476" s="384" t="s">
        <v>589</v>
      </c>
      <c r="F3476" s="384" t="s">
        <v>719</v>
      </c>
      <c r="G3476" s="263">
        <v>266.82600000000002</v>
      </c>
      <c r="H3476" s="263">
        <v>282.68439999999998</v>
      </c>
      <c r="I3476" s="263">
        <v>2422.5320000000002</v>
      </c>
    </row>
    <row r="3477" spans="1:9">
      <c r="A3477" s="382" t="s">
        <v>1369</v>
      </c>
      <c r="B3477" s="383">
        <v>2017</v>
      </c>
      <c r="C3477" s="384" t="s">
        <v>568</v>
      </c>
      <c r="D3477" s="384" t="s">
        <v>517</v>
      </c>
      <c r="E3477" s="384" t="s">
        <v>589</v>
      </c>
      <c r="F3477" s="384" t="s">
        <v>719</v>
      </c>
      <c r="G3477" s="263">
        <v>136.56299999999999</v>
      </c>
      <c r="H3477" s="263">
        <v>348.87900000000002</v>
      </c>
      <c r="I3477" s="263">
        <v>2724.88</v>
      </c>
    </row>
    <row r="3478" spans="1:9">
      <c r="A3478" s="382" t="s">
        <v>1369</v>
      </c>
      <c r="B3478" s="383">
        <v>2018</v>
      </c>
      <c r="C3478" s="384" t="s">
        <v>568</v>
      </c>
      <c r="D3478" s="384" t="s">
        <v>517</v>
      </c>
      <c r="E3478" s="384" t="s">
        <v>589</v>
      </c>
      <c r="F3478" s="384" t="s">
        <v>719</v>
      </c>
      <c r="G3478" s="263">
        <v>432.51799999999997</v>
      </c>
      <c r="H3478" s="263">
        <v>416.1737</v>
      </c>
      <c r="I3478" s="263">
        <v>3121.058</v>
      </c>
    </row>
    <row r="3479" spans="1:9">
      <c r="A3479" s="382" t="s">
        <v>1369</v>
      </c>
      <c r="B3479" s="383">
        <v>2019</v>
      </c>
      <c r="C3479" s="384" t="s">
        <v>568</v>
      </c>
      <c r="D3479" s="384" t="s">
        <v>517</v>
      </c>
      <c r="E3479" s="384" t="s">
        <v>589</v>
      </c>
      <c r="F3479" s="384" t="s">
        <v>719</v>
      </c>
      <c r="G3479" s="263">
        <v>532.36699999999996</v>
      </c>
      <c r="H3479" s="263">
        <v>568.12210000000005</v>
      </c>
      <c r="I3479" s="263">
        <v>3360.694</v>
      </c>
    </row>
    <row r="3480" spans="1:9">
      <c r="A3480" s="382" t="s">
        <v>1370</v>
      </c>
      <c r="B3480" s="383">
        <v>2009</v>
      </c>
      <c r="C3480" s="384" t="s">
        <v>1371</v>
      </c>
      <c r="D3480" s="384" t="s">
        <v>451</v>
      </c>
      <c r="E3480" s="384" t="s">
        <v>749</v>
      </c>
      <c r="F3480" s="384" t="s">
        <v>712</v>
      </c>
      <c r="G3480" s="263">
        <v>1643</v>
      </c>
      <c r="H3480" s="263">
        <v>1840.884</v>
      </c>
      <c r="I3480" s="263">
        <v>15743</v>
      </c>
    </row>
    <row r="3481" spans="1:9">
      <c r="A3481" s="382" t="s">
        <v>1370</v>
      </c>
      <c r="B3481" s="383">
        <v>2010</v>
      </c>
      <c r="C3481" s="384" t="s">
        <v>1371</v>
      </c>
      <c r="D3481" s="384" t="s">
        <v>451</v>
      </c>
      <c r="E3481" s="384" t="s">
        <v>749</v>
      </c>
      <c r="F3481" s="384" t="s">
        <v>712</v>
      </c>
      <c r="G3481" s="263">
        <v>1975</v>
      </c>
      <c r="H3481" s="263">
        <v>1975</v>
      </c>
      <c r="I3481" s="263">
        <v>17456</v>
      </c>
    </row>
    <row r="3482" spans="1:9">
      <c r="A3482" s="382" t="s">
        <v>1370</v>
      </c>
      <c r="B3482" s="383">
        <v>2011</v>
      </c>
      <c r="C3482" s="384" t="s">
        <v>1371</v>
      </c>
      <c r="D3482" s="384" t="s">
        <v>451</v>
      </c>
      <c r="E3482" s="384" t="s">
        <v>749</v>
      </c>
      <c r="F3482" s="384" t="s">
        <v>712</v>
      </c>
      <c r="G3482" s="263">
        <v>2203</v>
      </c>
      <c r="H3482" s="263">
        <v>2203</v>
      </c>
      <c r="I3482" s="263">
        <v>17657</v>
      </c>
    </row>
    <row r="3483" spans="1:9">
      <c r="A3483" s="382" t="s">
        <v>1370</v>
      </c>
      <c r="B3483" s="383">
        <v>2012</v>
      </c>
      <c r="C3483" s="384" t="s">
        <v>1371</v>
      </c>
      <c r="D3483" s="384" t="s">
        <v>451</v>
      </c>
      <c r="E3483" s="384" t="s">
        <v>749</v>
      </c>
      <c r="F3483" s="384" t="s">
        <v>712</v>
      </c>
      <c r="G3483" s="263">
        <v>2350</v>
      </c>
      <c r="H3483" s="263">
        <v>2329</v>
      </c>
      <c r="I3483" s="263">
        <v>16537</v>
      </c>
    </row>
    <row r="3484" spans="1:9">
      <c r="A3484" s="382" t="s">
        <v>1370</v>
      </c>
      <c r="B3484" s="383">
        <v>2013</v>
      </c>
      <c r="C3484" s="384" t="s">
        <v>1371</v>
      </c>
      <c r="D3484" s="384" t="s">
        <v>451</v>
      </c>
      <c r="E3484" s="384" t="s">
        <v>749</v>
      </c>
      <c r="F3484" s="384" t="s">
        <v>712</v>
      </c>
      <c r="G3484" s="263">
        <v>1644</v>
      </c>
      <c r="H3484" s="263">
        <v>2377</v>
      </c>
      <c r="I3484" s="263">
        <v>17087</v>
      </c>
    </row>
    <row r="3485" spans="1:9">
      <c r="A3485" s="382" t="s">
        <v>1370</v>
      </c>
      <c r="B3485" s="383">
        <v>2014</v>
      </c>
      <c r="C3485" s="384" t="s">
        <v>1371</v>
      </c>
      <c r="D3485" s="384" t="s">
        <v>451</v>
      </c>
      <c r="E3485" s="384" t="s">
        <v>749</v>
      </c>
      <c r="F3485" s="384" t="s">
        <v>712</v>
      </c>
      <c r="G3485" s="263">
        <v>1963</v>
      </c>
      <c r="H3485" s="263">
        <v>2499</v>
      </c>
      <c r="I3485" s="263">
        <v>18467</v>
      </c>
    </row>
    <row r="3486" spans="1:9">
      <c r="A3486" s="382" t="s">
        <v>1370</v>
      </c>
      <c r="B3486" s="383">
        <v>2015</v>
      </c>
      <c r="C3486" s="384" t="s">
        <v>1371</v>
      </c>
      <c r="D3486" s="384" t="s">
        <v>451</v>
      </c>
      <c r="E3486" s="384" t="s">
        <v>749</v>
      </c>
      <c r="F3486" s="384" t="s">
        <v>712</v>
      </c>
      <c r="G3486" s="263">
        <v>2367</v>
      </c>
      <c r="H3486" s="263">
        <v>2628</v>
      </c>
      <c r="I3486" s="263">
        <v>17489</v>
      </c>
    </row>
    <row r="3487" spans="1:9">
      <c r="A3487" s="382" t="s">
        <v>1370</v>
      </c>
      <c r="B3487" s="383">
        <v>2016</v>
      </c>
      <c r="C3487" s="384" t="s">
        <v>1371</v>
      </c>
      <c r="D3487" s="384" t="s">
        <v>451</v>
      </c>
      <c r="E3487" s="384" t="s">
        <v>749</v>
      </c>
      <c r="F3487" s="384" t="s">
        <v>712</v>
      </c>
      <c r="G3487" s="263">
        <v>2448</v>
      </c>
      <c r="H3487" s="263">
        <v>2799</v>
      </c>
      <c r="I3487" s="263">
        <v>19896</v>
      </c>
    </row>
    <row r="3488" spans="1:9">
      <c r="A3488" s="382" t="s">
        <v>1370</v>
      </c>
      <c r="B3488" s="383">
        <v>2017</v>
      </c>
      <c r="C3488" s="384" t="s">
        <v>1371</v>
      </c>
      <c r="D3488" s="384" t="s">
        <v>451</v>
      </c>
      <c r="E3488" s="384" t="s">
        <v>749</v>
      </c>
      <c r="F3488" s="384" t="s">
        <v>712</v>
      </c>
      <c r="G3488" s="263">
        <v>842</v>
      </c>
      <c r="H3488" s="263">
        <v>3317</v>
      </c>
      <c r="I3488" s="263">
        <v>23031</v>
      </c>
    </row>
    <row r="3489" spans="1:9">
      <c r="A3489" s="382" t="s">
        <v>1370</v>
      </c>
      <c r="B3489" s="383">
        <v>2018</v>
      </c>
      <c r="C3489" s="384" t="s">
        <v>1371</v>
      </c>
      <c r="D3489" s="384" t="s">
        <v>451</v>
      </c>
      <c r="E3489" s="384" t="s">
        <v>749</v>
      </c>
      <c r="F3489" s="384" t="s">
        <v>712</v>
      </c>
      <c r="G3489" s="263">
        <v>2226</v>
      </c>
      <c r="H3489" s="263">
        <v>3128</v>
      </c>
      <c r="I3489" s="263">
        <v>23495</v>
      </c>
    </row>
    <row r="3490" spans="1:9">
      <c r="A3490" s="382" t="s">
        <v>1372</v>
      </c>
      <c r="B3490" s="383">
        <v>2009</v>
      </c>
      <c r="C3490" s="384" t="s">
        <v>1373</v>
      </c>
      <c r="D3490" s="384" t="s">
        <v>451</v>
      </c>
      <c r="E3490" s="384" t="s">
        <v>746</v>
      </c>
      <c r="F3490" s="384" t="s">
        <v>712</v>
      </c>
      <c r="G3490" s="263">
        <v>1119</v>
      </c>
      <c r="H3490" s="263">
        <v>1164.1500000000001</v>
      </c>
      <c r="I3490" s="263">
        <v>8106</v>
      </c>
    </row>
    <row r="3491" spans="1:9">
      <c r="A3491" s="382" t="s">
        <v>1372</v>
      </c>
      <c r="B3491" s="383">
        <v>2010</v>
      </c>
      <c r="C3491" s="384" t="s">
        <v>1373</v>
      </c>
      <c r="D3491" s="384" t="s">
        <v>451</v>
      </c>
      <c r="E3491" s="384" t="s">
        <v>746</v>
      </c>
      <c r="F3491" s="384" t="s">
        <v>712</v>
      </c>
      <c r="G3491" s="263">
        <v>709</v>
      </c>
      <c r="H3491" s="263">
        <v>957.85</v>
      </c>
      <c r="I3491" s="263">
        <v>9003</v>
      </c>
    </row>
    <row r="3492" spans="1:9">
      <c r="A3492" s="382" t="s">
        <v>1372</v>
      </c>
      <c r="B3492" s="383">
        <v>2011</v>
      </c>
      <c r="C3492" s="384" t="s">
        <v>1373</v>
      </c>
      <c r="D3492" s="384" t="s">
        <v>451</v>
      </c>
      <c r="E3492" s="384" t="s">
        <v>746</v>
      </c>
      <c r="F3492" s="384" t="s">
        <v>712</v>
      </c>
      <c r="G3492" s="263">
        <v>1331</v>
      </c>
      <c r="H3492" s="263">
        <v>1054</v>
      </c>
      <c r="I3492" s="263">
        <v>10036</v>
      </c>
    </row>
    <row r="3493" spans="1:9">
      <c r="A3493" s="382" t="s">
        <v>1372</v>
      </c>
      <c r="B3493" s="383">
        <v>2012</v>
      </c>
      <c r="C3493" s="384" t="s">
        <v>1373</v>
      </c>
      <c r="D3493" s="384" t="s">
        <v>451</v>
      </c>
      <c r="E3493" s="384" t="s">
        <v>746</v>
      </c>
      <c r="F3493" s="384" t="s">
        <v>712</v>
      </c>
      <c r="G3493" s="263">
        <v>859</v>
      </c>
      <c r="H3493" s="263">
        <v>1099</v>
      </c>
      <c r="I3493" s="263">
        <v>9647</v>
      </c>
    </row>
    <row r="3494" spans="1:9">
      <c r="A3494" s="382" t="s">
        <v>1372</v>
      </c>
      <c r="B3494" s="383">
        <v>2013</v>
      </c>
      <c r="C3494" s="384" t="s">
        <v>1373</v>
      </c>
      <c r="D3494" s="384" t="s">
        <v>451</v>
      </c>
      <c r="E3494" s="384" t="s">
        <v>746</v>
      </c>
      <c r="F3494" s="384" t="s">
        <v>712</v>
      </c>
      <c r="G3494" s="263">
        <v>1001</v>
      </c>
      <c r="H3494" s="263">
        <v>1006</v>
      </c>
      <c r="I3494" s="263">
        <v>10557</v>
      </c>
    </row>
    <row r="3495" spans="1:9">
      <c r="A3495" s="382" t="s">
        <v>1372</v>
      </c>
      <c r="B3495" s="383">
        <v>2014</v>
      </c>
      <c r="C3495" s="384" t="s">
        <v>1373</v>
      </c>
      <c r="D3495" s="384" t="s">
        <v>451</v>
      </c>
      <c r="E3495" s="384" t="s">
        <v>746</v>
      </c>
      <c r="F3495" s="384" t="s">
        <v>712</v>
      </c>
      <c r="G3495" s="263">
        <v>1161</v>
      </c>
      <c r="H3495" s="263">
        <v>1120</v>
      </c>
      <c r="I3495" s="263">
        <v>11035</v>
      </c>
    </row>
    <row r="3496" spans="1:9">
      <c r="A3496" s="382" t="s">
        <v>1372</v>
      </c>
      <c r="B3496" s="383">
        <v>2015</v>
      </c>
      <c r="C3496" s="384" t="s">
        <v>1373</v>
      </c>
      <c r="D3496" s="384" t="s">
        <v>451</v>
      </c>
      <c r="E3496" s="384" t="s">
        <v>746</v>
      </c>
      <c r="F3496" s="384" t="s">
        <v>712</v>
      </c>
      <c r="G3496" s="263">
        <v>1349</v>
      </c>
      <c r="H3496" s="263">
        <v>1262</v>
      </c>
      <c r="I3496" s="263">
        <v>10231</v>
      </c>
    </row>
    <row r="3497" spans="1:9">
      <c r="A3497" s="382" t="s">
        <v>1372</v>
      </c>
      <c r="B3497" s="383">
        <v>2016</v>
      </c>
      <c r="C3497" s="384" t="s">
        <v>1373</v>
      </c>
      <c r="D3497" s="384" t="s">
        <v>451</v>
      </c>
      <c r="E3497" s="384" t="s">
        <v>746</v>
      </c>
      <c r="F3497" s="384" t="s">
        <v>712</v>
      </c>
      <c r="G3497" s="263">
        <v>1370</v>
      </c>
      <c r="H3497" s="263">
        <v>1059</v>
      </c>
      <c r="I3497" s="263">
        <v>10183</v>
      </c>
    </row>
    <row r="3498" spans="1:9">
      <c r="A3498" s="382" t="s">
        <v>1372</v>
      </c>
      <c r="B3498" s="383">
        <v>2017</v>
      </c>
      <c r="C3498" s="384" t="s">
        <v>1373</v>
      </c>
      <c r="D3498" s="384" t="s">
        <v>451</v>
      </c>
      <c r="E3498" s="384" t="s">
        <v>746</v>
      </c>
      <c r="F3498" s="384" t="s">
        <v>712</v>
      </c>
      <c r="G3498" s="263">
        <v>256</v>
      </c>
      <c r="H3498" s="263">
        <v>1170.8499999999999</v>
      </c>
      <c r="I3498" s="263">
        <v>11207</v>
      </c>
    </row>
    <row r="3499" spans="1:9">
      <c r="A3499" s="382" t="s">
        <v>1372</v>
      </c>
      <c r="B3499" s="383">
        <v>2018</v>
      </c>
      <c r="C3499" s="384" t="s">
        <v>1373</v>
      </c>
      <c r="D3499" s="384" t="s">
        <v>451</v>
      </c>
      <c r="E3499" s="384" t="s">
        <v>746</v>
      </c>
      <c r="F3499" s="384" t="s">
        <v>712</v>
      </c>
      <c r="G3499" s="263">
        <v>924</v>
      </c>
      <c r="H3499" s="263">
        <v>1503</v>
      </c>
      <c r="I3499" s="263">
        <v>11687</v>
      </c>
    </row>
    <row r="3500" spans="1:9">
      <c r="A3500" s="382" t="s">
        <v>1374</v>
      </c>
      <c r="B3500" s="383">
        <v>2009</v>
      </c>
      <c r="C3500" s="384" t="s">
        <v>1375</v>
      </c>
      <c r="D3500" s="384" t="s">
        <v>517</v>
      </c>
      <c r="E3500" s="384" t="s">
        <v>579</v>
      </c>
      <c r="F3500" s="384" t="s">
        <v>712</v>
      </c>
      <c r="G3500" s="263">
        <v>-3125</v>
      </c>
      <c r="H3500" s="263">
        <v>-701.75</v>
      </c>
      <c r="I3500" s="263">
        <v>9805</v>
      </c>
    </row>
    <row r="3501" spans="1:9">
      <c r="A3501" s="382" t="s">
        <v>1374</v>
      </c>
      <c r="B3501" s="383">
        <v>2010</v>
      </c>
      <c r="C3501" s="384" t="s">
        <v>1375</v>
      </c>
      <c r="D3501" s="384" t="s">
        <v>517</v>
      </c>
      <c r="E3501" s="384" t="s">
        <v>579</v>
      </c>
      <c r="F3501" s="384" t="s">
        <v>712</v>
      </c>
      <c r="G3501" s="263">
        <v>1609</v>
      </c>
      <c r="H3501" s="263">
        <v>1717.35</v>
      </c>
      <c r="I3501" s="263">
        <v>11395</v>
      </c>
    </row>
    <row r="3502" spans="1:9">
      <c r="A3502" s="382" t="s">
        <v>1374</v>
      </c>
      <c r="B3502" s="383">
        <v>2011</v>
      </c>
      <c r="C3502" s="384" t="s">
        <v>1375</v>
      </c>
      <c r="D3502" s="384" t="s">
        <v>517</v>
      </c>
      <c r="E3502" s="384" t="s">
        <v>579</v>
      </c>
      <c r="F3502" s="384" t="s">
        <v>712</v>
      </c>
      <c r="G3502" s="263">
        <v>511</v>
      </c>
      <c r="H3502" s="263">
        <v>572</v>
      </c>
      <c r="I3502" s="263">
        <v>10971</v>
      </c>
    </row>
    <row r="3503" spans="1:9">
      <c r="A3503" s="382" t="s">
        <v>1374</v>
      </c>
      <c r="B3503" s="383">
        <v>2012</v>
      </c>
      <c r="C3503" s="384" t="s">
        <v>1375</v>
      </c>
      <c r="D3503" s="384" t="s">
        <v>517</v>
      </c>
      <c r="E3503" s="384" t="s">
        <v>579</v>
      </c>
      <c r="F3503" s="384" t="s">
        <v>712</v>
      </c>
      <c r="G3503" s="263">
        <v>2862</v>
      </c>
      <c r="H3503" s="263">
        <v>2888.1</v>
      </c>
      <c r="I3503" s="263">
        <v>14939</v>
      </c>
    </row>
    <row r="3504" spans="1:9">
      <c r="A3504" s="382" t="s">
        <v>1374</v>
      </c>
      <c r="B3504" s="383">
        <v>2013</v>
      </c>
      <c r="C3504" s="384" t="s">
        <v>1375</v>
      </c>
      <c r="D3504" s="384" t="s">
        <v>517</v>
      </c>
      <c r="E3504" s="384" t="s">
        <v>579</v>
      </c>
      <c r="F3504" s="384" t="s">
        <v>712</v>
      </c>
      <c r="G3504" s="263">
        <v>1838</v>
      </c>
      <c r="H3504" s="263">
        <v>1898.25</v>
      </c>
      <c r="I3504" s="263">
        <v>14351</v>
      </c>
    </row>
    <row r="3505" spans="1:9">
      <c r="A3505" s="382" t="s">
        <v>1374</v>
      </c>
      <c r="B3505" s="383">
        <v>2014</v>
      </c>
      <c r="C3505" s="384" t="s">
        <v>1375</v>
      </c>
      <c r="D3505" s="384" t="s">
        <v>517</v>
      </c>
      <c r="E3505" s="384" t="s">
        <v>579</v>
      </c>
      <c r="F3505" s="384" t="s">
        <v>712</v>
      </c>
      <c r="G3505" s="263">
        <v>1570</v>
      </c>
      <c r="H3505" s="263">
        <v>1596.25</v>
      </c>
      <c r="I3505" s="263">
        <v>13724</v>
      </c>
    </row>
    <row r="3506" spans="1:9">
      <c r="A3506" s="382" t="s">
        <v>1374</v>
      </c>
      <c r="B3506" s="383">
        <v>2015</v>
      </c>
      <c r="C3506" s="384" t="s">
        <v>1375</v>
      </c>
      <c r="D3506" s="384" t="s">
        <v>517</v>
      </c>
      <c r="E3506" s="384" t="s">
        <v>579</v>
      </c>
      <c r="F3506" s="384" t="s">
        <v>712</v>
      </c>
      <c r="G3506" s="263">
        <v>1742</v>
      </c>
      <c r="H3506" s="263">
        <v>1213.375</v>
      </c>
      <c r="I3506" s="263">
        <v>13739</v>
      </c>
    </row>
    <row r="3507" spans="1:9">
      <c r="A3507" s="382" t="s">
        <v>1374</v>
      </c>
      <c r="B3507" s="383">
        <v>2016</v>
      </c>
      <c r="C3507" s="384" t="s">
        <v>1375</v>
      </c>
      <c r="D3507" s="384" t="s">
        <v>517</v>
      </c>
      <c r="E3507" s="384" t="s">
        <v>579</v>
      </c>
      <c r="F3507" s="384" t="s">
        <v>712</v>
      </c>
      <c r="G3507" s="263">
        <v>248</v>
      </c>
      <c r="H3507" s="263">
        <v>392.75</v>
      </c>
      <c r="I3507" s="263">
        <v>11160</v>
      </c>
    </row>
    <row r="3508" spans="1:9">
      <c r="A3508" s="382" t="s">
        <v>1374</v>
      </c>
      <c r="B3508" s="383">
        <v>2017</v>
      </c>
      <c r="C3508" s="384" t="s">
        <v>1375</v>
      </c>
      <c r="D3508" s="384" t="s">
        <v>517</v>
      </c>
      <c r="E3508" s="384" t="s">
        <v>579</v>
      </c>
      <c r="F3508" s="384" t="s">
        <v>712</v>
      </c>
      <c r="G3508" s="263">
        <v>772</v>
      </c>
      <c r="H3508" s="263">
        <v>905.5</v>
      </c>
      <c r="I3508" s="263">
        <v>10771</v>
      </c>
    </row>
    <row r="3509" spans="1:9">
      <c r="A3509" s="382" t="s">
        <v>1374</v>
      </c>
      <c r="B3509" s="383">
        <v>2018</v>
      </c>
      <c r="C3509" s="384" t="s">
        <v>1375</v>
      </c>
      <c r="D3509" s="384" t="s">
        <v>517</v>
      </c>
      <c r="E3509" s="384" t="s">
        <v>579</v>
      </c>
      <c r="F3509" s="384" t="s">
        <v>712</v>
      </c>
      <c r="G3509" s="263">
        <v>1182</v>
      </c>
      <c r="H3509" s="263">
        <v>1457</v>
      </c>
      <c r="I3509" s="263">
        <v>11184</v>
      </c>
    </row>
    <row r="3510" spans="1:9">
      <c r="A3510" s="382" t="s">
        <v>1374</v>
      </c>
      <c r="B3510" s="383">
        <v>2019</v>
      </c>
      <c r="C3510" s="384" t="s">
        <v>1375</v>
      </c>
      <c r="D3510" s="384" t="s">
        <v>517</v>
      </c>
      <c r="E3510" s="384" t="s">
        <v>579</v>
      </c>
      <c r="F3510" s="384" t="s">
        <v>712</v>
      </c>
      <c r="G3510" s="263">
        <v>2012</v>
      </c>
      <c r="H3510" s="263">
        <v>1303</v>
      </c>
      <c r="I3510" s="263">
        <v>10390</v>
      </c>
    </row>
    <row r="3511" spans="1:9">
      <c r="A3511" s="382" t="s">
        <v>1376</v>
      </c>
      <c r="B3511" s="383">
        <v>2009</v>
      </c>
      <c r="C3511" s="384" t="s">
        <v>1377</v>
      </c>
      <c r="D3511" s="384" t="s">
        <v>736</v>
      </c>
      <c r="E3511" s="384" t="s">
        <v>8</v>
      </c>
      <c r="F3511" s="384" t="s">
        <v>712</v>
      </c>
      <c r="G3511" s="263">
        <v>99.3</v>
      </c>
      <c r="H3511" s="263">
        <v>307.81</v>
      </c>
      <c r="I3511" s="263">
        <v>3364.8</v>
      </c>
    </row>
    <row r="3512" spans="1:9">
      <c r="A3512" s="382" t="s">
        <v>1376</v>
      </c>
      <c r="B3512" s="383">
        <v>2010</v>
      </c>
      <c r="C3512" s="384" t="s">
        <v>1377</v>
      </c>
      <c r="D3512" s="384" t="s">
        <v>736</v>
      </c>
      <c r="E3512" s="384" t="s">
        <v>8</v>
      </c>
      <c r="F3512" s="384" t="s">
        <v>712</v>
      </c>
      <c r="G3512" s="263">
        <v>559.5</v>
      </c>
      <c r="H3512" s="263">
        <v>361.11500000000001</v>
      </c>
      <c r="I3512" s="263">
        <v>3332</v>
      </c>
    </row>
    <row r="3513" spans="1:9">
      <c r="A3513" s="382" t="s">
        <v>1376</v>
      </c>
      <c r="B3513" s="383">
        <v>2011</v>
      </c>
      <c r="C3513" s="384" t="s">
        <v>1377</v>
      </c>
      <c r="D3513" s="384" t="s">
        <v>736</v>
      </c>
      <c r="E3513" s="384" t="s">
        <v>8</v>
      </c>
      <c r="F3513" s="384" t="s">
        <v>712</v>
      </c>
      <c r="G3513" s="263">
        <v>445</v>
      </c>
      <c r="H3513" s="263">
        <v>479.10500000000002</v>
      </c>
      <c r="I3513" s="263">
        <v>2654.3</v>
      </c>
    </row>
    <row r="3514" spans="1:9">
      <c r="A3514" s="382" t="s">
        <v>1376</v>
      </c>
      <c r="B3514" s="383">
        <v>2012</v>
      </c>
      <c r="C3514" s="384" t="s">
        <v>1377</v>
      </c>
      <c r="D3514" s="384" t="s">
        <v>736</v>
      </c>
      <c r="E3514" s="384" t="s">
        <v>8</v>
      </c>
      <c r="F3514" s="384" t="s">
        <v>712</v>
      </c>
      <c r="G3514" s="263">
        <v>387.8</v>
      </c>
      <c r="H3514" s="263">
        <v>409.44499999999999</v>
      </c>
      <c r="I3514" s="263">
        <v>2796.1</v>
      </c>
    </row>
    <row r="3515" spans="1:9">
      <c r="A3515" s="382" t="s">
        <v>1376</v>
      </c>
      <c r="B3515" s="383">
        <v>2013</v>
      </c>
      <c r="C3515" s="384" t="s">
        <v>1377</v>
      </c>
      <c r="D3515" s="384" t="s">
        <v>736</v>
      </c>
      <c r="E3515" s="384" t="s">
        <v>8</v>
      </c>
      <c r="F3515" s="384" t="s">
        <v>712</v>
      </c>
      <c r="G3515" s="263">
        <v>1943.1</v>
      </c>
      <c r="H3515" s="263">
        <v>619.28</v>
      </c>
      <c r="I3515" s="263">
        <v>4867.7</v>
      </c>
    </row>
    <row r="3516" spans="1:9">
      <c r="A3516" s="382" t="s">
        <v>1376</v>
      </c>
      <c r="B3516" s="383">
        <v>2014</v>
      </c>
      <c r="C3516" s="384" t="s">
        <v>1377</v>
      </c>
      <c r="D3516" s="384" t="s">
        <v>736</v>
      </c>
      <c r="E3516" s="384" t="s">
        <v>8</v>
      </c>
      <c r="F3516" s="384" t="s">
        <v>712</v>
      </c>
      <c r="G3516" s="263">
        <v>839.3</v>
      </c>
      <c r="H3516" s="263">
        <v>875.7</v>
      </c>
      <c r="I3516" s="263">
        <v>6028</v>
      </c>
    </row>
    <row r="3517" spans="1:9">
      <c r="A3517" s="382" t="s">
        <v>1376</v>
      </c>
      <c r="B3517" s="383">
        <v>2015</v>
      </c>
      <c r="C3517" s="384" t="s">
        <v>1377</v>
      </c>
      <c r="D3517" s="384" t="s">
        <v>736</v>
      </c>
      <c r="E3517" s="384" t="s">
        <v>8</v>
      </c>
      <c r="F3517" s="384" t="s">
        <v>712</v>
      </c>
      <c r="G3517" s="263">
        <v>1054.9000000000001</v>
      </c>
      <c r="H3517" s="263">
        <v>1135.5922</v>
      </c>
      <c r="I3517" s="263">
        <v>6548.4</v>
      </c>
    </row>
    <row r="3518" spans="1:9">
      <c r="A3518" s="382" t="s">
        <v>1376</v>
      </c>
      <c r="B3518" s="383">
        <v>2016</v>
      </c>
      <c r="C3518" s="384" t="s">
        <v>1377</v>
      </c>
      <c r="D3518" s="384" t="s">
        <v>736</v>
      </c>
      <c r="E3518" s="384" t="s">
        <v>8</v>
      </c>
      <c r="F3518" s="384" t="s">
        <v>712</v>
      </c>
      <c r="G3518" s="263">
        <v>1535.1</v>
      </c>
      <c r="H3518" s="263">
        <v>1307.0197000000001</v>
      </c>
      <c r="I3518" s="263">
        <v>7331.5</v>
      </c>
    </row>
    <row r="3519" spans="1:9">
      <c r="A3519" s="382" t="s">
        <v>1376</v>
      </c>
      <c r="B3519" s="383">
        <v>2017</v>
      </c>
      <c r="C3519" s="384" t="s">
        <v>1377</v>
      </c>
      <c r="D3519" s="384" t="s">
        <v>736</v>
      </c>
      <c r="E3519" s="384" t="s">
        <v>8</v>
      </c>
      <c r="F3519" s="384" t="s">
        <v>712</v>
      </c>
      <c r="G3519" s="263">
        <v>2303.4</v>
      </c>
      <c r="H3519" s="263">
        <v>1745.9</v>
      </c>
      <c r="I3519" s="263">
        <v>7580.3</v>
      </c>
    </row>
    <row r="3520" spans="1:9">
      <c r="A3520" s="382" t="s">
        <v>1376</v>
      </c>
      <c r="B3520" s="383">
        <v>2018</v>
      </c>
      <c r="C3520" s="384" t="s">
        <v>1377</v>
      </c>
      <c r="D3520" s="384" t="s">
        <v>736</v>
      </c>
      <c r="E3520" s="384" t="s">
        <v>8</v>
      </c>
      <c r="F3520" s="384" t="s">
        <v>712</v>
      </c>
      <c r="G3520" s="263">
        <v>3435.9</v>
      </c>
      <c r="H3520" s="263">
        <v>1815.2</v>
      </c>
      <c r="I3520" s="263">
        <v>8116</v>
      </c>
    </row>
    <row r="3521" spans="1:9">
      <c r="A3521" s="382" t="s">
        <v>1378</v>
      </c>
      <c r="B3521" s="383">
        <v>2009</v>
      </c>
      <c r="C3521" s="384" t="s">
        <v>1379</v>
      </c>
      <c r="D3521" s="384" t="s">
        <v>6</v>
      </c>
      <c r="E3521" s="384" t="s">
        <v>840</v>
      </c>
      <c r="F3521" s="384" t="s">
        <v>712</v>
      </c>
      <c r="G3521" s="263">
        <v>306.89999999999998</v>
      </c>
      <c r="H3521" s="263">
        <v>306.89999999999998</v>
      </c>
      <c r="I3521" s="263">
        <v>4426.2</v>
      </c>
    </row>
    <row r="3522" spans="1:9">
      <c r="A3522" s="382" t="s">
        <v>1378</v>
      </c>
      <c r="B3522" s="383">
        <v>2010</v>
      </c>
      <c r="C3522" s="384" t="s">
        <v>1379</v>
      </c>
      <c r="D3522" s="384" t="s">
        <v>6</v>
      </c>
      <c r="E3522" s="384" t="s">
        <v>840</v>
      </c>
      <c r="F3522" s="384" t="s">
        <v>712</v>
      </c>
      <c r="G3522" s="263">
        <v>224.3</v>
      </c>
      <c r="H3522" s="263">
        <v>243.60749999999999</v>
      </c>
      <c r="I3522" s="263">
        <v>3737.1</v>
      </c>
    </row>
    <row r="3523" spans="1:9">
      <c r="A3523" s="382" t="s">
        <v>1378</v>
      </c>
      <c r="B3523" s="383">
        <v>2011</v>
      </c>
      <c r="C3523" s="384" t="s">
        <v>1379</v>
      </c>
      <c r="D3523" s="384" t="s">
        <v>6</v>
      </c>
      <c r="E3523" s="384" t="s">
        <v>840</v>
      </c>
      <c r="F3523" s="384" t="s">
        <v>712</v>
      </c>
      <c r="G3523" s="263">
        <v>198.2</v>
      </c>
      <c r="H3523" s="263">
        <v>635.09500000000003</v>
      </c>
      <c r="I3523" s="263">
        <v>8343.9</v>
      </c>
    </row>
    <row r="3524" spans="1:9">
      <c r="A3524" s="382" t="s">
        <v>1378</v>
      </c>
      <c r="B3524" s="383">
        <v>2012</v>
      </c>
      <c r="C3524" s="384" t="s">
        <v>1379</v>
      </c>
      <c r="D3524" s="384" t="s">
        <v>6</v>
      </c>
      <c r="E3524" s="384" t="s">
        <v>840</v>
      </c>
      <c r="F3524" s="384" t="s">
        <v>712</v>
      </c>
      <c r="G3524" s="263">
        <v>674.6</v>
      </c>
      <c r="H3524" s="263">
        <v>635.09500000000003</v>
      </c>
      <c r="I3524" s="263">
        <v>9435.5</v>
      </c>
    </row>
    <row r="3525" spans="1:9">
      <c r="A3525" s="382" t="s">
        <v>1378</v>
      </c>
      <c r="B3525" s="383">
        <v>2013</v>
      </c>
      <c r="C3525" s="384" t="s">
        <v>1379</v>
      </c>
      <c r="D3525" s="384" t="s">
        <v>6</v>
      </c>
      <c r="E3525" s="384" t="s">
        <v>840</v>
      </c>
      <c r="F3525" s="384" t="s">
        <v>712</v>
      </c>
      <c r="G3525" s="263">
        <v>883.8</v>
      </c>
      <c r="H3525" s="263">
        <v>791.90499999999997</v>
      </c>
      <c r="I3525" s="263">
        <v>10147.9</v>
      </c>
    </row>
    <row r="3526" spans="1:9">
      <c r="A3526" s="382" t="s">
        <v>1378</v>
      </c>
      <c r="B3526" s="383">
        <v>2014</v>
      </c>
      <c r="C3526" s="384" t="s">
        <v>1379</v>
      </c>
      <c r="D3526" s="384" t="s">
        <v>6</v>
      </c>
      <c r="E3526" s="384" t="s">
        <v>840</v>
      </c>
      <c r="F3526" s="384" t="s">
        <v>712</v>
      </c>
      <c r="G3526" s="263">
        <v>490.3</v>
      </c>
      <c r="H3526" s="263">
        <v>755.88</v>
      </c>
      <c r="I3526" s="263">
        <v>10889.5</v>
      </c>
    </row>
    <row r="3527" spans="1:9">
      <c r="A3527" s="382" t="s">
        <v>1378</v>
      </c>
      <c r="B3527" s="383">
        <v>2015</v>
      </c>
      <c r="C3527" s="384" t="s">
        <v>1379</v>
      </c>
      <c r="D3527" s="384" t="s">
        <v>6</v>
      </c>
      <c r="E3527" s="384" t="s">
        <v>840</v>
      </c>
      <c r="F3527" s="384" t="s">
        <v>712</v>
      </c>
      <c r="G3527" s="263">
        <v>760.9</v>
      </c>
      <c r="H3527" s="263">
        <v>897.35500000000002</v>
      </c>
      <c r="I3527" s="263">
        <v>11338.6</v>
      </c>
    </row>
    <row r="3528" spans="1:9">
      <c r="A3528" s="382" t="s">
        <v>1378</v>
      </c>
      <c r="B3528" s="383">
        <v>2016</v>
      </c>
      <c r="C3528" s="384" t="s">
        <v>1379</v>
      </c>
      <c r="D3528" s="384" t="s">
        <v>6</v>
      </c>
      <c r="E3528" s="384" t="s">
        <v>840</v>
      </c>
      <c r="F3528" s="384" t="s">
        <v>712</v>
      </c>
      <c r="G3528" s="263">
        <v>883.7</v>
      </c>
      <c r="H3528" s="263">
        <v>934.74</v>
      </c>
      <c r="I3528" s="263">
        <v>11171.8</v>
      </c>
    </row>
    <row r="3529" spans="1:9">
      <c r="A3529" s="382" t="s">
        <v>1378</v>
      </c>
      <c r="B3529" s="383">
        <v>2017</v>
      </c>
      <c r="C3529" s="384" t="s">
        <v>1379</v>
      </c>
      <c r="D3529" s="384" t="s">
        <v>6</v>
      </c>
      <c r="E3529" s="384" t="s">
        <v>840</v>
      </c>
      <c r="F3529" s="384" t="s">
        <v>712</v>
      </c>
      <c r="G3529" s="263">
        <v>968</v>
      </c>
      <c r="H3529" s="263">
        <v>934.74</v>
      </c>
      <c r="I3529" s="263">
        <v>11593.5</v>
      </c>
    </row>
    <row r="3530" spans="1:9">
      <c r="A3530" s="382" t="s">
        <v>1378</v>
      </c>
      <c r="B3530" s="383">
        <v>2018</v>
      </c>
      <c r="C3530" s="384" t="s">
        <v>1379</v>
      </c>
      <c r="D3530" s="384" t="s">
        <v>6</v>
      </c>
      <c r="E3530" s="384" t="s">
        <v>840</v>
      </c>
      <c r="F3530" s="384" t="s">
        <v>712</v>
      </c>
      <c r="G3530" s="263">
        <v>1227.3</v>
      </c>
      <c r="H3530" s="263">
        <v>1188.76</v>
      </c>
      <c r="I3530" s="263">
        <v>12966.6</v>
      </c>
    </row>
    <row r="3531" spans="1:9">
      <c r="A3531" s="382" t="s">
        <v>1378</v>
      </c>
      <c r="B3531" s="383">
        <v>2019</v>
      </c>
      <c r="C3531" s="384" t="s">
        <v>1379</v>
      </c>
      <c r="D3531" s="384" t="s">
        <v>6</v>
      </c>
      <c r="E3531" s="384" t="s">
        <v>840</v>
      </c>
      <c r="F3531" s="384" t="s">
        <v>712</v>
      </c>
      <c r="G3531" s="263">
        <v>605.20000000000005</v>
      </c>
      <c r="H3531" s="263">
        <v>1196.432</v>
      </c>
      <c r="I3531" s="263">
        <v>13982.4</v>
      </c>
    </row>
    <row r="3532" spans="1:9">
      <c r="A3532" s="382" t="s">
        <v>1380</v>
      </c>
      <c r="B3532" s="383">
        <v>2009</v>
      </c>
      <c r="C3532" s="384" t="s">
        <v>1381</v>
      </c>
      <c r="D3532" s="384" t="s">
        <v>517</v>
      </c>
      <c r="E3532" s="384" t="s">
        <v>586</v>
      </c>
      <c r="F3532" s="384" t="s">
        <v>712</v>
      </c>
      <c r="G3532" s="263">
        <v>94.983000000000004</v>
      </c>
      <c r="H3532" s="263">
        <v>100.2268</v>
      </c>
      <c r="I3532" s="263">
        <v>802.577</v>
      </c>
    </row>
    <row r="3533" spans="1:9">
      <c r="A3533" s="382" t="s">
        <v>1380</v>
      </c>
      <c r="B3533" s="383">
        <v>2010</v>
      </c>
      <c r="C3533" s="384" t="s">
        <v>1381</v>
      </c>
      <c r="D3533" s="384" t="s">
        <v>517</v>
      </c>
      <c r="E3533" s="384" t="s">
        <v>586</v>
      </c>
      <c r="F3533" s="384" t="s">
        <v>712</v>
      </c>
      <c r="G3533" s="263">
        <v>137.29400000000001</v>
      </c>
      <c r="H3533" s="263">
        <v>135.68279999999999</v>
      </c>
      <c r="I3533" s="263">
        <v>1071.8489999999999</v>
      </c>
    </row>
    <row r="3534" spans="1:9">
      <c r="A3534" s="382" t="s">
        <v>1380</v>
      </c>
      <c r="B3534" s="383">
        <v>2011</v>
      </c>
      <c r="C3534" s="384" t="s">
        <v>1381</v>
      </c>
      <c r="D3534" s="384" t="s">
        <v>517</v>
      </c>
      <c r="E3534" s="384" t="s">
        <v>586</v>
      </c>
      <c r="F3534" s="384" t="s">
        <v>712</v>
      </c>
      <c r="G3534" s="263">
        <v>226.6</v>
      </c>
      <c r="H3534" s="263">
        <v>246.9511</v>
      </c>
      <c r="I3534" s="263">
        <v>1418.9</v>
      </c>
    </row>
    <row r="3535" spans="1:9">
      <c r="A3535" s="382" t="s">
        <v>1380</v>
      </c>
      <c r="B3535" s="383">
        <v>2012</v>
      </c>
      <c r="C3535" s="384" t="s">
        <v>1381</v>
      </c>
      <c r="D3535" s="384" t="s">
        <v>517</v>
      </c>
      <c r="E3535" s="384" t="s">
        <v>586</v>
      </c>
      <c r="F3535" s="384" t="s">
        <v>712</v>
      </c>
      <c r="G3535" s="263">
        <v>202</v>
      </c>
      <c r="H3535" s="263">
        <v>231.43620000000001</v>
      </c>
      <c r="I3535" s="263">
        <v>1568.6</v>
      </c>
    </row>
    <row r="3536" spans="1:9">
      <c r="A3536" s="382" t="s">
        <v>1380</v>
      </c>
      <c r="B3536" s="383">
        <v>2013</v>
      </c>
      <c r="C3536" s="384" t="s">
        <v>1381</v>
      </c>
      <c r="D3536" s="384" t="s">
        <v>517</v>
      </c>
      <c r="E3536" s="384" t="s">
        <v>586</v>
      </c>
      <c r="F3536" s="384" t="s">
        <v>712</v>
      </c>
      <c r="G3536" s="263">
        <v>278.10000000000002</v>
      </c>
      <c r="H3536" s="263">
        <v>291.51949999999999</v>
      </c>
      <c r="I3536" s="263">
        <v>1792</v>
      </c>
    </row>
    <row r="3537" spans="1:9">
      <c r="A3537" s="382" t="s">
        <v>1380</v>
      </c>
      <c r="B3537" s="383">
        <v>2014</v>
      </c>
      <c r="C3537" s="384" t="s">
        <v>1381</v>
      </c>
      <c r="D3537" s="384" t="s">
        <v>517</v>
      </c>
      <c r="E3537" s="384" t="s">
        <v>586</v>
      </c>
      <c r="F3537" s="384" t="s">
        <v>712</v>
      </c>
      <c r="G3537" s="263">
        <v>457.7</v>
      </c>
      <c r="H3537" s="263">
        <v>471.12990000000002</v>
      </c>
      <c r="I3537" s="263">
        <v>2291.5</v>
      </c>
    </row>
    <row r="3538" spans="1:9">
      <c r="A3538" s="382" t="s">
        <v>1380</v>
      </c>
      <c r="B3538" s="383">
        <v>2015</v>
      </c>
      <c r="C3538" s="384" t="s">
        <v>1381</v>
      </c>
      <c r="D3538" s="384" t="s">
        <v>517</v>
      </c>
      <c r="E3538" s="384" t="s">
        <v>586</v>
      </c>
      <c r="F3538" s="384" t="s">
        <v>712</v>
      </c>
      <c r="G3538" s="263">
        <v>798.3</v>
      </c>
      <c r="H3538" s="263">
        <v>821.01440000000002</v>
      </c>
      <c r="I3538" s="263">
        <v>3258.4</v>
      </c>
    </row>
    <row r="3539" spans="1:9">
      <c r="A3539" s="382" t="s">
        <v>1380</v>
      </c>
      <c r="B3539" s="383">
        <v>2016</v>
      </c>
      <c r="C3539" s="384" t="s">
        <v>1381</v>
      </c>
      <c r="D3539" s="384" t="s">
        <v>517</v>
      </c>
      <c r="E3539" s="384" t="s">
        <v>586</v>
      </c>
      <c r="F3539" s="384" t="s">
        <v>712</v>
      </c>
      <c r="G3539" s="263">
        <v>995.2</v>
      </c>
      <c r="H3539" s="263">
        <v>876.37620000000004</v>
      </c>
      <c r="I3539" s="263">
        <v>3289</v>
      </c>
    </row>
    <row r="3540" spans="1:9">
      <c r="A3540" s="382" t="s">
        <v>1380</v>
      </c>
      <c r="B3540" s="383">
        <v>2017</v>
      </c>
      <c r="C3540" s="384" t="s">
        <v>1381</v>
      </c>
      <c r="D3540" s="384" t="s">
        <v>517</v>
      </c>
      <c r="E3540" s="384" t="s">
        <v>586</v>
      </c>
      <c r="F3540" s="384" t="s">
        <v>712</v>
      </c>
      <c r="G3540" s="263">
        <v>1010.2</v>
      </c>
      <c r="H3540" s="263">
        <v>1025.7103</v>
      </c>
      <c r="I3540" s="263">
        <v>3651.4</v>
      </c>
    </row>
    <row r="3541" spans="1:9">
      <c r="A3541" s="382" t="s">
        <v>1380</v>
      </c>
      <c r="B3541" s="383">
        <v>2018</v>
      </c>
      <c r="C3541" s="384" t="s">
        <v>1381</v>
      </c>
      <c r="D3541" s="384" t="s">
        <v>517</v>
      </c>
      <c r="E3541" s="384" t="s">
        <v>586</v>
      </c>
      <c r="F3541" s="384" t="s">
        <v>712</v>
      </c>
      <c r="G3541" s="263">
        <v>918.4</v>
      </c>
      <c r="H3541" s="263">
        <v>1162.5835</v>
      </c>
      <c r="I3541" s="263">
        <v>3868</v>
      </c>
    </row>
    <row r="3542" spans="1:9">
      <c r="A3542" s="382" t="s">
        <v>1380</v>
      </c>
      <c r="B3542" s="383">
        <v>2019</v>
      </c>
      <c r="C3542" s="384" t="s">
        <v>1381</v>
      </c>
      <c r="D3542" s="384" t="s">
        <v>517</v>
      </c>
      <c r="E3542" s="384" t="s">
        <v>586</v>
      </c>
      <c r="F3542" s="384" t="s">
        <v>712</v>
      </c>
      <c r="G3542" s="263">
        <v>853.6</v>
      </c>
      <c r="H3542" s="263">
        <v>978.89800000000002</v>
      </c>
      <c r="I3542" s="263">
        <v>3376.8</v>
      </c>
    </row>
    <row r="3543" spans="1:9">
      <c r="A3543" s="382" t="s">
        <v>1382</v>
      </c>
      <c r="B3543" s="383">
        <v>2009</v>
      </c>
      <c r="C3543" s="384" t="s">
        <v>1383</v>
      </c>
      <c r="D3543" s="384" t="s">
        <v>521</v>
      </c>
      <c r="E3543" s="384" t="s">
        <v>581</v>
      </c>
      <c r="F3543" s="384" t="s">
        <v>712</v>
      </c>
      <c r="G3543" s="263">
        <v>1107</v>
      </c>
      <c r="H3543" s="263">
        <v>1189.2</v>
      </c>
      <c r="I3543" s="263">
        <v>6723</v>
      </c>
    </row>
    <row r="3544" spans="1:9">
      <c r="A3544" s="382" t="s">
        <v>1382</v>
      </c>
      <c r="B3544" s="383">
        <v>2010</v>
      </c>
      <c r="C3544" s="384" t="s">
        <v>1383</v>
      </c>
      <c r="D3544" s="384" t="s">
        <v>521</v>
      </c>
      <c r="E3544" s="384" t="s">
        <v>581</v>
      </c>
      <c r="F3544" s="384" t="s">
        <v>712</v>
      </c>
      <c r="G3544" s="263">
        <v>1273</v>
      </c>
      <c r="H3544" s="263">
        <v>1340.05</v>
      </c>
      <c r="I3544" s="263">
        <v>7320</v>
      </c>
    </row>
    <row r="3545" spans="1:9">
      <c r="A3545" s="382" t="s">
        <v>1382</v>
      </c>
      <c r="B3545" s="383">
        <v>2011</v>
      </c>
      <c r="C3545" s="384" t="s">
        <v>1383</v>
      </c>
      <c r="D3545" s="384" t="s">
        <v>521</v>
      </c>
      <c r="E3545" s="384" t="s">
        <v>581</v>
      </c>
      <c r="F3545" s="384" t="s">
        <v>712</v>
      </c>
      <c r="G3545" s="263">
        <v>1345</v>
      </c>
      <c r="H3545" s="263">
        <v>1448</v>
      </c>
      <c r="I3545" s="263">
        <v>8307</v>
      </c>
    </row>
    <row r="3546" spans="1:9">
      <c r="A3546" s="382" t="s">
        <v>1382</v>
      </c>
      <c r="B3546" s="383">
        <v>2012</v>
      </c>
      <c r="C3546" s="384" t="s">
        <v>1383</v>
      </c>
      <c r="D3546" s="384" t="s">
        <v>521</v>
      </c>
      <c r="E3546" s="384" t="s">
        <v>581</v>
      </c>
      <c r="F3546" s="384" t="s">
        <v>712</v>
      </c>
      <c r="G3546" s="263">
        <v>1298</v>
      </c>
      <c r="H3546" s="263">
        <v>1565.2</v>
      </c>
      <c r="I3546" s="263">
        <v>8657</v>
      </c>
    </row>
    <row r="3547" spans="1:9">
      <c r="A3547" s="382" t="s">
        <v>1382</v>
      </c>
      <c r="B3547" s="383">
        <v>2013</v>
      </c>
      <c r="C3547" s="384" t="s">
        <v>1383</v>
      </c>
      <c r="D3547" s="384" t="s">
        <v>521</v>
      </c>
      <c r="E3547" s="384" t="s">
        <v>581</v>
      </c>
      <c r="F3547" s="384" t="s">
        <v>712</v>
      </c>
      <c r="G3547" s="263">
        <v>1006</v>
      </c>
      <c r="H3547" s="263">
        <v>1601</v>
      </c>
      <c r="I3547" s="263">
        <v>9021</v>
      </c>
    </row>
    <row r="3548" spans="1:9">
      <c r="A3548" s="382" t="s">
        <v>1382</v>
      </c>
      <c r="B3548" s="383">
        <v>2014</v>
      </c>
      <c r="C3548" s="384" t="s">
        <v>1383</v>
      </c>
      <c r="D3548" s="384" t="s">
        <v>521</v>
      </c>
      <c r="E3548" s="384" t="s">
        <v>581</v>
      </c>
      <c r="F3548" s="384" t="s">
        <v>712</v>
      </c>
      <c r="G3548" s="263">
        <v>515</v>
      </c>
      <c r="H3548" s="263">
        <v>1677</v>
      </c>
      <c r="I3548" s="263">
        <v>9675</v>
      </c>
    </row>
    <row r="3549" spans="1:9">
      <c r="A3549" s="382" t="s">
        <v>1382</v>
      </c>
      <c r="B3549" s="383">
        <v>2015</v>
      </c>
      <c r="C3549" s="384" t="s">
        <v>1383</v>
      </c>
      <c r="D3549" s="384" t="s">
        <v>521</v>
      </c>
      <c r="E3549" s="384" t="s">
        <v>581</v>
      </c>
      <c r="F3549" s="384" t="s">
        <v>712</v>
      </c>
      <c r="G3549" s="263">
        <v>1439</v>
      </c>
      <c r="H3549" s="263">
        <v>1802</v>
      </c>
      <c r="I3549" s="263">
        <v>9946</v>
      </c>
    </row>
    <row r="3550" spans="1:9">
      <c r="A3550" s="382" t="s">
        <v>1382</v>
      </c>
      <c r="B3550" s="383">
        <v>2016</v>
      </c>
      <c r="C3550" s="384" t="s">
        <v>1383</v>
      </c>
      <c r="D3550" s="384" t="s">
        <v>521</v>
      </c>
      <c r="E3550" s="384" t="s">
        <v>581</v>
      </c>
      <c r="F3550" s="384" t="s">
        <v>712</v>
      </c>
      <c r="G3550" s="263">
        <v>1647</v>
      </c>
      <c r="H3550" s="263">
        <v>1973</v>
      </c>
      <c r="I3550" s="263">
        <v>11325</v>
      </c>
    </row>
    <row r="3551" spans="1:9">
      <c r="A3551" s="382" t="s">
        <v>1382</v>
      </c>
      <c r="B3551" s="383">
        <v>2017</v>
      </c>
      <c r="C3551" s="384" t="s">
        <v>1383</v>
      </c>
      <c r="D3551" s="384" t="s">
        <v>521</v>
      </c>
      <c r="E3551" s="384" t="s">
        <v>581</v>
      </c>
      <c r="F3551" s="384" t="s">
        <v>712</v>
      </c>
      <c r="G3551" s="263">
        <v>1020</v>
      </c>
      <c r="H3551" s="263">
        <v>2215</v>
      </c>
      <c r="I3551" s="263">
        <v>12444</v>
      </c>
    </row>
    <row r="3552" spans="1:9">
      <c r="A3552" s="382" t="s">
        <v>1382</v>
      </c>
      <c r="B3552" s="383">
        <v>2018</v>
      </c>
      <c r="C3552" s="384" t="s">
        <v>1383</v>
      </c>
      <c r="D3552" s="384" t="s">
        <v>521</v>
      </c>
      <c r="E3552" s="384" t="s">
        <v>581</v>
      </c>
      <c r="F3552" s="384" t="s">
        <v>712</v>
      </c>
      <c r="G3552" s="263">
        <v>3553</v>
      </c>
      <c r="H3552" s="263">
        <v>2441</v>
      </c>
      <c r="I3552" s="263">
        <v>13601</v>
      </c>
    </row>
    <row r="3553" spans="1:9">
      <c r="A3553" s="382" t="s">
        <v>1384</v>
      </c>
      <c r="B3553" s="383">
        <v>2009</v>
      </c>
      <c r="C3553" s="384" t="s">
        <v>1385</v>
      </c>
      <c r="D3553" s="384" t="s">
        <v>736</v>
      </c>
      <c r="E3553" s="384" t="s">
        <v>890</v>
      </c>
      <c r="F3553" s="384" t="s">
        <v>712</v>
      </c>
      <c r="G3553" s="263">
        <v>1055.9480000000001</v>
      </c>
      <c r="H3553" s="263">
        <v>1055.9480000000001</v>
      </c>
      <c r="I3553" s="263">
        <v>36853.33</v>
      </c>
    </row>
    <row r="3554" spans="1:9">
      <c r="A3554" s="382" t="s">
        <v>1384</v>
      </c>
      <c r="B3554" s="383">
        <v>2010</v>
      </c>
      <c r="C3554" s="384" t="s">
        <v>1385</v>
      </c>
      <c r="D3554" s="384" t="s">
        <v>736</v>
      </c>
      <c r="E3554" s="384" t="s">
        <v>890</v>
      </c>
      <c r="F3554" s="384" t="s">
        <v>712</v>
      </c>
      <c r="G3554" s="263">
        <v>1179.9829999999999</v>
      </c>
      <c r="H3554" s="263">
        <v>1179.9829999999999</v>
      </c>
      <c r="I3554" s="263">
        <v>37243.495000000003</v>
      </c>
    </row>
    <row r="3555" spans="1:9">
      <c r="A3555" s="382" t="s">
        <v>1384</v>
      </c>
      <c r="B3555" s="383">
        <v>2011</v>
      </c>
      <c r="C3555" s="384" t="s">
        <v>1385</v>
      </c>
      <c r="D3555" s="384" t="s">
        <v>736</v>
      </c>
      <c r="E3555" s="384" t="s">
        <v>890</v>
      </c>
      <c r="F3555" s="384" t="s">
        <v>712</v>
      </c>
      <c r="G3555" s="263">
        <v>1152.03</v>
      </c>
      <c r="H3555" s="263">
        <v>1242.913</v>
      </c>
      <c r="I3555" s="263">
        <v>39323.489000000001</v>
      </c>
    </row>
    <row r="3556" spans="1:9">
      <c r="A3556" s="382" t="s">
        <v>1384</v>
      </c>
      <c r="B3556" s="383">
        <v>2012</v>
      </c>
      <c r="C3556" s="384" t="s">
        <v>1385</v>
      </c>
      <c r="D3556" s="384" t="s">
        <v>736</v>
      </c>
      <c r="E3556" s="384" t="s">
        <v>890</v>
      </c>
      <c r="F3556" s="384" t="s">
        <v>712</v>
      </c>
      <c r="G3556" s="263">
        <v>1121.585</v>
      </c>
      <c r="H3556" s="263">
        <v>1260.8019999999999</v>
      </c>
      <c r="I3556" s="263">
        <v>42380.938999999998</v>
      </c>
    </row>
    <row r="3557" spans="1:9">
      <c r="A3557" s="382" t="s">
        <v>1384</v>
      </c>
      <c r="B3557" s="383">
        <v>2013</v>
      </c>
      <c r="C3557" s="384" t="s">
        <v>1385</v>
      </c>
      <c r="D3557" s="384" t="s">
        <v>736</v>
      </c>
      <c r="E3557" s="384" t="s">
        <v>890</v>
      </c>
      <c r="F3557" s="384" t="s">
        <v>712</v>
      </c>
      <c r="G3557" s="263">
        <v>992.42700000000002</v>
      </c>
      <c r="H3557" s="263">
        <v>1267.297</v>
      </c>
      <c r="I3557" s="263">
        <v>44411.233</v>
      </c>
    </row>
    <row r="3558" spans="1:9">
      <c r="A3558" s="382" t="s">
        <v>1384</v>
      </c>
      <c r="B3558" s="383">
        <v>2014</v>
      </c>
      <c r="C3558" s="384" t="s">
        <v>1385</v>
      </c>
      <c r="D3558" s="384" t="s">
        <v>736</v>
      </c>
      <c r="E3558" s="384" t="s">
        <v>890</v>
      </c>
      <c r="F3558" s="384" t="s">
        <v>712</v>
      </c>
      <c r="G3558" s="263">
        <v>931.53300000000002</v>
      </c>
      <c r="H3558" s="263">
        <v>1013.6832000000001</v>
      </c>
      <c r="I3558" s="263">
        <v>46516.712</v>
      </c>
    </row>
    <row r="3559" spans="1:9">
      <c r="A3559" s="382" t="s">
        <v>1384</v>
      </c>
      <c r="B3559" s="383">
        <v>2015</v>
      </c>
      <c r="C3559" s="384" t="s">
        <v>1385</v>
      </c>
      <c r="D3559" s="384" t="s">
        <v>736</v>
      </c>
      <c r="E3559" s="384" t="s">
        <v>890</v>
      </c>
      <c r="F3559" s="384" t="s">
        <v>712</v>
      </c>
      <c r="G3559" s="263">
        <v>686.77300000000002</v>
      </c>
      <c r="H3559" s="263">
        <v>1018.523</v>
      </c>
      <c r="I3559" s="263">
        <v>48680.752</v>
      </c>
    </row>
    <row r="3560" spans="1:9">
      <c r="A3560" s="382" t="s">
        <v>1384</v>
      </c>
      <c r="B3560" s="383">
        <v>2016</v>
      </c>
      <c r="C3560" s="384" t="s">
        <v>1385</v>
      </c>
      <c r="D3560" s="384" t="s">
        <v>736</v>
      </c>
      <c r="E3560" s="384" t="s">
        <v>890</v>
      </c>
      <c r="F3560" s="384" t="s">
        <v>712</v>
      </c>
      <c r="G3560" s="263">
        <v>949.62199999999996</v>
      </c>
      <c r="H3560" s="263">
        <v>1179.8739</v>
      </c>
      <c r="I3560" s="263">
        <v>50366.919000000002</v>
      </c>
    </row>
    <row r="3561" spans="1:9">
      <c r="A3561" s="382" t="s">
        <v>1384</v>
      </c>
      <c r="B3561" s="383">
        <v>2017</v>
      </c>
      <c r="C3561" s="384" t="s">
        <v>1385</v>
      </c>
      <c r="D3561" s="384" t="s">
        <v>736</v>
      </c>
      <c r="E3561" s="384" t="s">
        <v>890</v>
      </c>
      <c r="F3561" s="384" t="s">
        <v>712</v>
      </c>
      <c r="G3561" s="263">
        <v>1142.5029999999999</v>
      </c>
      <c r="H3561" s="263">
        <v>1297.2253000000001</v>
      </c>
      <c r="I3561" s="263">
        <v>55371.139000000003</v>
      </c>
    </row>
    <row r="3562" spans="1:9">
      <c r="A3562" s="382" t="s">
        <v>1384</v>
      </c>
      <c r="B3562" s="383">
        <v>2018</v>
      </c>
      <c r="C3562" s="384" t="s">
        <v>1385</v>
      </c>
      <c r="D3562" s="384" t="s">
        <v>736</v>
      </c>
      <c r="E3562" s="384" t="s">
        <v>890</v>
      </c>
      <c r="F3562" s="384" t="s">
        <v>712</v>
      </c>
      <c r="G3562" s="263">
        <v>1430.7660000000001</v>
      </c>
      <c r="H3562" s="263">
        <v>1659.837</v>
      </c>
      <c r="I3562" s="263">
        <v>58727.324000000001</v>
      </c>
    </row>
    <row r="3563" spans="1:9">
      <c r="A3563" s="382" t="s">
        <v>1384</v>
      </c>
      <c r="B3563" s="383">
        <v>2019</v>
      </c>
      <c r="C3563" s="384" t="s">
        <v>1385</v>
      </c>
      <c r="D3563" s="384" t="s">
        <v>736</v>
      </c>
      <c r="E3563" s="384" t="s">
        <v>890</v>
      </c>
      <c r="F3563" s="384" t="s">
        <v>712</v>
      </c>
      <c r="G3563" s="263">
        <v>1674.271</v>
      </c>
      <c r="H3563" s="263">
        <v>1856.8510000000001</v>
      </c>
      <c r="I3563" s="263">
        <v>60113.921999999999</v>
      </c>
    </row>
    <row r="3564" spans="1:9">
      <c r="A3564" s="382" t="s">
        <v>1386</v>
      </c>
      <c r="B3564" s="383">
        <v>2009</v>
      </c>
      <c r="C3564" s="384" t="s">
        <v>1387</v>
      </c>
      <c r="D3564" s="384" t="s">
        <v>527</v>
      </c>
      <c r="E3564" s="384" t="s">
        <v>911</v>
      </c>
      <c r="F3564" s="384" t="s">
        <v>712</v>
      </c>
      <c r="G3564" s="263">
        <v>12138</v>
      </c>
      <c r="H3564" s="263">
        <v>12860.48</v>
      </c>
      <c r="I3564" s="263">
        <v>122513</v>
      </c>
    </row>
    <row r="3565" spans="1:9">
      <c r="A3565" s="382" t="s">
        <v>1386</v>
      </c>
      <c r="B3565" s="383">
        <v>2010</v>
      </c>
      <c r="C3565" s="384" t="s">
        <v>1387</v>
      </c>
      <c r="D3565" s="384" t="s">
        <v>527</v>
      </c>
      <c r="E3565" s="384" t="s">
        <v>911</v>
      </c>
      <c r="F3565" s="384" t="s">
        <v>712</v>
      </c>
      <c r="G3565" s="263">
        <v>19864</v>
      </c>
      <c r="H3565" s="263">
        <v>14920.21</v>
      </c>
      <c r="I3565" s="263">
        <v>124280</v>
      </c>
    </row>
    <row r="3566" spans="1:9">
      <c r="A3566" s="382" t="s">
        <v>1386</v>
      </c>
      <c r="B3566" s="383">
        <v>2011</v>
      </c>
      <c r="C3566" s="384" t="s">
        <v>1387</v>
      </c>
      <c r="D3566" s="384" t="s">
        <v>527</v>
      </c>
      <c r="E3566" s="384" t="s">
        <v>911</v>
      </c>
      <c r="F3566" s="384" t="s">
        <v>712</v>
      </c>
      <c r="G3566" s="263">
        <v>3944</v>
      </c>
      <c r="H3566" s="263">
        <v>10303</v>
      </c>
      <c r="I3566" s="263">
        <v>126723</v>
      </c>
    </row>
    <row r="3567" spans="1:9">
      <c r="A3567" s="382" t="s">
        <v>1386</v>
      </c>
      <c r="B3567" s="383">
        <v>2012</v>
      </c>
      <c r="C3567" s="384" t="s">
        <v>1387</v>
      </c>
      <c r="D3567" s="384" t="s">
        <v>527</v>
      </c>
      <c r="E3567" s="384" t="s">
        <v>911</v>
      </c>
      <c r="F3567" s="384" t="s">
        <v>712</v>
      </c>
      <c r="G3567" s="263">
        <v>7264</v>
      </c>
      <c r="H3567" s="263">
        <v>13810.8</v>
      </c>
      <c r="I3567" s="263">
        <v>127434</v>
      </c>
    </row>
    <row r="3568" spans="1:9">
      <c r="A3568" s="382" t="s">
        <v>1386</v>
      </c>
      <c r="B3568" s="383">
        <v>2013</v>
      </c>
      <c r="C3568" s="384" t="s">
        <v>1387</v>
      </c>
      <c r="D3568" s="384" t="s">
        <v>527</v>
      </c>
      <c r="E3568" s="384" t="s">
        <v>911</v>
      </c>
      <c r="F3568" s="384" t="s">
        <v>712</v>
      </c>
      <c r="G3568" s="263">
        <v>18249</v>
      </c>
      <c r="H3568" s="263">
        <v>14071.6</v>
      </c>
      <c r="I3568" s="263">
        <v>128752</v>
      </c>
    </row>
    <row r="3569" spans="1:9">
      <c r="A3569" s="382" t="s">
        <v>1386</v>
      </c>
      <c r="B3569" s="383">
        <v>2014</v>
      </c>
      <c r="C3569" s="384" t="s">
        <v>1387</v>
      </c>
      <c r="D3569" s="384" t="s">
        <v>527</v>
      </c>
      <c r="E3569" s="384" t="s">
        <v>911</v>
      </c>
      <c r="F3569" s="384" t="s">
        <v>712</v>
      </c>
      <c r="G3569" s="263">
        <v>6429</v>
      </c>
      <c r="H3569" s="263">
        <v>13633.98</v>
      </c>
      <c r="I3569" s="263">
        <v>132447</v>
      </c>
    </row>
    <row r="3570" spans="1:9">
      <c r="A3570" s="382" t="s">
        <v>1386</v>
      </c>
      <c r="B3570" s="383">
        <v>2015</v>
      </c>
      <c r="C3570" s="384" t="s">
        <v>1387</v>
      </c>
      <c r="D3570" s="384" t="s">
        <v>527</v>
      </c>
      <c r="E3570" s="384" t="s">
        <v>911</v>
      </c>
      <c r="F3570" s="384" t="s">
        <v>712</v>
      </c>
      <c r="G3570" s="263">
        <v>13358</v>
      </c>
      <c r="H3570" s="263">
        <v>13663.58</v>
      </c>
      <c r="I3570" s="263">
        <v>146801</v>
      </c>
    </row>
    <row r="3571" spans="1:9">
      <c r="A3571" s="382" t="s">
        <v>1386</v>
      </c>
      <c r="B3571" s="383">
        <v>2016</v>
      </c>
      <c r="C3571" s="384" t="s">
        <v>1387</v>
      </c>
      <c r="D3571" s="384" t="s">
        <v>527</v>
      </c>
      <c r="E3571" s="384" t="s">
        <v>911</v>
      </c>
      <c r="F3571" s="384" t="s">
        <v>712</v>
      </c>
      <c r="G3571" s="263">
        <v>12989</v>
      </c>
      <c r="H3571" s="263">
        <v>13486.0833</v>
      </c>
      <c r="I3571" s="263">
        <v>163786</v>
      </c>
    </row>
    <row r="3572" spans="1:9">
      <c r="A3572" s="382" t="s">
        <v>1386</v>
      </c>
      <c r="B3572" s="383">
        <v>2017</v>
      </c>
      <c r="C3572" s="384" t="s">
        <v>1387</v>
      </c>
      <c r="D3572" s="384" t="s">
        <v>527</v>
      </c>
      <c r="E3572" s="384" t="s">
        <v>911</v>
      </c>
      <c r="F3572" s="384" t="s">
        <v>712</v>
      </c>
      <c r="G3572" s="263">
        <v>29463</v>
      </c>
      <c r="H3572" s="263">
        <v>14297.208699999999</v>
      </c>
      <c r="I3572" s="263">
        <v>160546</v>
      </c>
    </row>
    <row r="3573" spans="1:9">
      <c r="A3573" s="382" t="s">
        <v>1386</v>
      </c>
      <c r="B3573" s="383">
        <v>2018</v>
      </c>
      <c r="C3573" s="384" t="s">
        <v>1387</v>
      </c>
      <c r="D3573" s="384" t="s">
        <v>527</v>
      </c>
      <c r="E3573" s="384" t="s">
        <v>911</v>
      </c>
      <c r="F3573" s="384" t="s">
        <v>712</v>
      </c>
      <c r="G3573" s="263">
        <v>19389</v>
      </c>
      <c r="H3573" s="263">
        <v>21052.329600000001</v>
      </c>
      <c r="I3573" s="263">
        <v>170756</v>
      </c>
    </row>
    <row r="3574" spans="1:9">
      <c r="A3574" s="382" t="s">
        <v>1388</v>
      </c>
      <c r="B3574" s="383">
        <v>2009</v>
      </c>
      <c r="C3574" s="384" t="s">
        <v>1389</v>
      </c>
      <c r="D3574" s="384" t="s">
        <v>736</v>
      </c>
      <c r="E3574" s="384" t="s">
        <v>8</v>
      </c>
      <c r="F3574" s="384" t="s">
        <v>712</v>
      </c>
      <c r="G3574" s="263">
        <v>720.4</v>
      </c>
      <c r="H3574" s="263">
        <v>734.73</v>
      </c>
      <c r="I3574" s="263">
        <v>3032.4</v>
      </c>
    </row>
    <row r="3575" spans="1:9">
      <c r="A3575" s="382" t="s">
        <v>1388</v>
      </c>
      <c r="B3575" s="383">
        <v>2010</v>
      </c>
      <c r="C3575" s="384" t="s">
        <v>1389</v>
      </c>
      <c r="D3575" s="384" t="s">
        <v>736</v>
      </c>
      <c r="E3575" s="384" t="s">
        <v>8</v>
      </c>
      <c r="F3575" s="384" t="s">
        <v>712</v>
      </c>
      <c r="G3575" s="263">
        <v>707.7</v>
      </c>
      <c r="H3575" s="263">
        <v>662.45500000000004</v>
      </c>
      <c r="I3575" s="263">
        <v>3254.4</v>
      </c>
    </row>
    <row r="3576" spans="1:9">
      <c r="A3576" s="382" t="s">
        <v>1388</v>
      </c>
      <c r="B3576" s="383">
        <v>2011</v>
      </c>
      <c r="C3576" s="384" t="s">
        <v>1389</v>
      </c>
      <c r="D3576" s="384" t="s">
        <v>736</v>
      </c>
      <c r="E3576" s="384" t="s">
        <v>8</v>
      </c>
      <c r="F3576" s="384" t="s">
        <v>712</v>
      </c>
      <c r="G3576" s="263">
        <v>676.3</v>
      </c>
      <c r="H3576" s="263">
        <v>700.72500000000002</v>
      </c>
      <c r="I3576" s="263">
        <v>3515.7</v>
      </c>
    </row>
    <row r="3577" spans="1:9">
      <c r="A3577" s="382" t="s">
        <v>1388</v>
      </c>
      <c r="B3577" s="383">
        <v>2012</v>
      </c>
      <c r="C3577" s="384" t="s">
        <v>1389</v>
      </c>
      <c r="D3577" s="384" t="s">
        <v>736</v>
      </c>
      <c r="E3577" s="384" t="s">
        <v>8</v>
      </c>
      <c r="F3577" s="384" t="s">
        <v>712</v>
      </c>
      <c r="G3577" s="263">
        <v>443</v>
      </c>
      <c r="H3577" s="263">
        <v>659.68</v>
      </c>
      <c r="I3577" s="263">
        <v>3916.5</v>
      </c>
    </row>
    <row r="3578" spans="1:9">
      <c r="A3578" s="382" t="s">
        <v>1388</v>
      </c>
      <c r="B3578" s="383">
        <v>2013</v>
      </c>
      <c r="C3578" s="384" t="s">
        <v>1389</v>
      </c>
      <c r="D3578" s="384" t="s">
        <v>736</v>
      </c>
      <c r="E3578" s="384" t="s">
        <v>8</v>
      </c>
      <c r="F3578" s="384" t="s">
        <v>712</v>
      </c>
      <c r="G3578" s="263">
        <v>567.29999999999995</v>
      </c>
      <c r="H3578" s="263">
        <v>678.38499999999999</v>
      </c>
      <c r="I3578" s="263">
        <v>4206.1000000000004</v>
      </c>
    </row>
    <row r="3579" spans="1:9">
      <c r="A3579" s="382" t="s">
        <v>1388</v>
      </c>
      <c r="B3579" s="383">
        <v>2014</v>
      </c>
      <c r="C3579" s="384" t="s">
        <v>1389</v>
      </c>
      <c r="D3579" s="384" t="s">
        <v>736</v>
      </c>
      <c r="E3579" s="384" t="s">
        <v>8</v>
      </c>
      <c r="F3579" s="384" t="s">
        <v>712</v>
      </c>
      <c r="G3579" s="263">
        <v>514</v>
      </c>
      <c r="H3579" s="263">
        <v>705.005</v>
      </c>
      <c r="I3579" s="263">
        <v>4146.3</v>
      </c>
    </row>
    <row r="3580" spans="1:9">
      <c r="A3580" s="382" t="s">
        <v>1388</v>
      </c>
      <c r="B3580" s="383">
        <v>2015</v>
      </c>
      <c r="C3580" s="384" t="s">
        <v>1389</v>
      </c>
      <c r="D3580" s="384" t="s">
        <v>736</v>
      </c>
      <c r="E3580" s="384" t="s">
        <v>8</v>
      </c>
      <c r="F3580" s="384" t="s">
        <v>712</v>
      </c>
      <c r="G3580" s="263">
        <v>359.5</v>
      </c>
      <c r="H3580" s="263">
        <v>700.3999</v>
      </c>
      <c r="I3580" s="263">
        <v>3567.5</v>
      </c>
    </row>
    <row r="3581" spans="1:9">
      <c r="A3581" s="382" t="s">
        <v>1388</v>
      </c>
      <c r="B3581" s="383">
        <v>2016</v>
      </c>
      <c r="C3581" s="384" t="s">
        <v>1389</v>
      </c>
      <c r="D3581" s="384" t="s">
        <v>736</v>
      </c>
      <c r="E3581" s="384" t="s">
        <v>8</v>
      </c>
      <c r="F3581" s="384" t="s">
        <v>712</v>
      </c>
      <c r="G3581" s="263">
        <v>1593.9</v>
      </c>
      <c r="H3581" s="263">
        <v>259.32499999999999</v>
      </c>
      <c r="I3581" s="263">
        <v>4885</v>
      </c>
    </row>
    <row r="3582" spans="1:9">
      <c r="A3582" s="382" t="s">
        <v>1388</v>
      </c>
      <c r="B3582" s="383">
        <v>2017</v>
      </c>
      <c r="C3582" s="384" t="s">
        <v>1389</v>
      </c>
      <c r="D3582" s="384" t="s">
        <v>736</v>
      </c>
      <c r="E3582" s="384" t="s">
        <v>8</v>
      </c>
      <c r="F3582" s="384" t="s">
        <v>712</v>
      </c>
      <c r="G3582" s="263">
        <v>1565.6</v>
      </c>
      <c r="H3582" s="263">
        <v>1128.06</v>
      </c>
      <c r="I3582" s="263">
        <v>11002.8</v>
      </c>
    </row>
    <row r="3583" spans="1:9">
      <c r="A3583" s="382" t="s">
        <v>1388</v>
      </c>
      <c r="B3583" s="383">
        <v>2018</v>
      </c>
      <c r="C3583" s="384" t="s">
        <v>1389</v>
      </c>
      <c r="D3583" s="384" t="s">
        <v>736</v>
      </c>
      <c r="E3583" s="384" t="s">
        <v>8</v>
      </c>
      <c r="F3583" s="384" t="s">
        <v>712</v>
      </c>
      <c r="G3583" s="263">
        <v>1116.5</v>
      </c>
      <c r="H3583" s="263">
        <v>1084.327</v>
      </c>
      <c r="I3583" s="263">
        <v>10769.6</v>
      </c>
    </row>
    <row r="3584" spans="1:9">
      <c r="A3584" s="382" t="s">
        <v>1390</v>
      </c>
      <c r="B3584" s="383">
        <v>2009</v>
      </c>
      <c r="C3584" s="384" t="s">
        <v>1391</v>
      </c>
      <c r="D3584" s="384" t="s">
        <v>6</v>
      </c>
      <c r="E3584" s="384" t="s">
        <v>798</v>
      </c>
      <c r="F3584" s="384" t="s">
        <v>712</v>
      </c>
      <c r="G3584" s="263">
        <v>162.90199999999999</v>
      </c>
      <c r="H3584" s="263">
        <v>166.5949</v>
      </c>
      <c r="I3584" s="263">
        <v>761.55200000000002</v>
      </c>
    </row>
    <row r="3585" spans="1:9">
      <c r="A3585" s="382" t="s">
        <v>1390</v>
      </c>
      <c r="B3585" s="383">
        <v>2010</v>
      </c>
      <c r="C3585" s="384" t="s">
        <v>1391</v>
      </c>
      <c r="D3585" s="384" t="s">
        <v>6</v>
      </c>
      <c r="E3585" s="384" t="s">
        <v>798</v>
      </c>
      <c r="F3585" s="384" t="s">
        <v>712</v>
      </c>
      <c r="G3585" s="263">
        <v>133.13200000000001</v>
      </c>
      <c r="H3585" s="263">
        <v>140.744</v>
      </c>
      <c r="I3585" s="263">
        <v>827.654</v>
      </c>
    </row>
    <row r="3586" spans="1:9">
      <c r="A3586" s="382" t="s">
        <v>1390</v>
      </c>
      <c r="B3586" s="383">
        <v>2011</v>
      </c>
      <c r="C3586" s="384" t="s">
        <v>1391</v>
      </c>
      <c r="D3586" s="384" t="s">
        <v>6</v>
      </c>
      <c r="E3586" s="384" t="s">
        <v>798</v>
      </c>
      <c r="F3586" s="384" t="s">
        <v>712</v>
      </c>
      <c r="G3586" s="263">
        <v>169.32300000000001</v>
      </c>
      <c r="H3586" s="263">
        <v>220.68879999999999</v>
      </c>
      <c r="I3586" s="263">
        <v>1206.021</v>
      </c>
    </row>
    <row r="3587" spans="1:9">
      <c r="A3587" s="382" t="s">
        <v>1390</v>
      </c>
      <c r="B3587" s="383">
        <v>2012</v>
      </c>
      <c r="C3587" s="384" t="s">
        <v>1391</v>
      </c>
      <c r="D3587" s="384" t="s">
        <v>6</v>
      </c>
      <c r="E3587" s="384" t="s">
        <v>798</v>
      </c>
      <c r="F3587" s="384" t="s">
        <v>712</v>
      </c>
      <c r="G3587" s="263">
        <v>321.67</v>
      </c>
      <c r="H3587" s="263">
        <v>334.23669999999998</v>
      </c>
      <c r="I3587" s="263">
        <v>1700.2080000000001</v>
      </c>
    </row>
    <row r="3588" spans="1:9">
      <c r="A3588" s="382" t="s">
        <v>1390</v>
      </c>
      <c r="B3588" s="383">
        <v>2013</v>
      </c>
      <c r="C3588" s="384" t="s">
        <v>1391</v>
      </c>
      <c r="D3588" s="384" t="s">
        <v>6</v>
      </c>
      <c r="E3588" s="384" t="s">
        <v>798</v>
      </c>
      <c r="F3588" s="384" t="s">
        <v>712</v>
      </c>
      <c r="G3588" s="263">
        <v>131.54599999999999</v>
      </c>
      <c r="H3588" s="263">
        <v>171.17939999999999</v>
      </c>
      <c r="I3588" s="263">
        <v>1924.4</v>
      </c>
    </row>
    <row r="3589" spans="1:9">
      <c r="A3589" s="382" t="s">
        <v>1390</v>
      </c>
      <c r="B3589" s="383">
        <v>2014</v>
      </c>
      <c r="C3589" s="384" t="s">
        <v>1391</v>
      </c>
      <c r="D3589" s="384" t="s">
        <v>6</v>
      </c>
      <c r="E3589" s="384" t="s">
        <v>798</v>
      </c>
      <c r="F3589" s="384" t="s">
        <v>712</v>
      </c>
      <c r="G3589" s="263">
        <v>180.28399999999999</v>
      </c>
      <c r="H3589" s="263">
        <v>285.9051</v>
      </c>
      <c r="I3589" s="263">
        <v>2372.9059999999999</v>
      </c>
    </row>
    <row r="3590" spans="1:9">
      <c r="A3590" s="382" t="s">
        <v>1390</v>
      </c>
      <c r="B3590" s="383">
        <v>2015</v>
      </c>
      <c r="C3590" s="384" t="s">
        <v>1391</v>
      </c>
      <c r="D3590" s="384" t="s">
        <v>6</v>
      </c>
      <c r="E3590" s="384" t="s">
        <v>798</v>
      </c>
      <c r="F3590" s="384" t="s">
        <v>712</v>
      </c>
      <c r="G3590" s="263">
        <v>443.84699999999998</v>
      </c>
      <c r="H3590" s="263">
        <v>480.30669999999998</v>
      </c>
      <c r="I3590" s="263">
        <v>2707.1149999999998</v>
      </c>
    </row>
    <row r="3591" spans="1:9">
      <c r="A3591" s="382" t="s">
        <v>1390</v>
      </c>
      <c r="B3591" s="383">
        <v>2016</v>
      </c>
      <c r="C3591" s="384" t="s">
        <v>1391</v>
      </c>
      <c r="D3591" s="384" t="s">
        <v>6</v>
      </c>
      <c r="E3591" s="384" t="s">
        <v>798</v>
      </c>
      <c r="F3591" s="384" t="s">
        <v>712</v>
      </c>
      <c r="G3591" s="263">
        <v>583.41399999999999</v>
      </c>
      <c r="H3591" s="263">
        <v>592.91359999999997</v>
      </c>
      <c r="I3591" s="263">
        <v>3171.4110000000001</v>
      </c>
    </row>
    <row r="3592" spans="1:9">
      <c r="A3592" s="382" t="s">
        <v>1390</v>
      </c>
      <c r="B3592" s="383">
        <v>2017</v>
      </c>
      <c r="C3592" s="384" t="s">
        <v>1391</v>
      </c>
      <c r="D3592" s="384" t="s">
        <v>6</v>
      </c>
      <c r="E3592" s="384" t="s">
        <v>798</v>
      </c>
      <c r="F3592" s="384" t="s">
        <v>712</v>
      </c>
      <c r="G3592" s="263">
        <v>437.63</v>
      </c>
      <c r="H3592" s="263">
        <v>478.8039</v>
      </c>
      <c r="I3592" s="263">
        <v>3504.2860000000001</v>
      </c>
    </row>
    <row r="3593" spans="1:9">
      <c r="A3593" s="382" t="s">
        <v>1390</v>
      </c>
      <c r="B3593" s="383">
        <v>2018</v>
      </c>
      <c r="C3593" s="384" t="s">
        <v>1391</v>
      </c>
      <c r="D3593" s="384" t="s">
        <v>6</v>
      </c>
      <c r="E3593" s="384" t="s">
        <v>798</v>
      </c>
      <c r="F3593" s="384" t="s">
        <v>712</v>
      </c>
      <c r="G3593" s="263">
        <v>900.91399999999999</v>
      </c>
      <c r="H3593" s="263">
        <v>707.27509999999995</v>
      </c>
      <c r="I3593" s="263">
        <v>3811.1260000000002</v>
      </c>
    </row>
    <row r="3594" spans="1:9">
      <c r="A3594" s="382" t="s">
        <v>1390</v>
      </c>
      <c r="B3594" s="383">
        <v>2019</v>
      </c>
      <c r="C3594" s="384" t="s">
        <v>1391</v>
      </c>
      <c r="D3594" s="384" t="s">
        <v>6</v>
      </c>
      <c r="E3594" s="384" t="s">
        <v>798</v>
      </c>
      <c r="F3594" s="384" t="s">
        <v>712</v>
      </c>
      <c r="G3594" s="263">
        <v>778.74900000000002</v>
      </c>
      <c r="H3594" s="263">
        <v>795.23050000000001</v>
      </c>
      <c r="I3594" s="263">
        <v>5223.2030000000004</v>
      </c>
    </row>
    <row r="3595" spans="1:9">
      <c r="A3595" s="382" t="s">
        <v>1392</v>
      </c>
      <c r="B3595" s="383">
        <v>2009</v>
      </c>
      <c r="C3595" s="384" t="s">
        <v>1393</v>
      </c>
      <c r="D3595" s="384" t="s">
        <v>517</v>
      </c>
      <c r="E3595" s="384" t="s">
        <v>587</v>
      </c>
      <c r="F3595" s="384" t="s">
        <v>712</v>
      </c>
      <c r="G3595" s="263">
        <v>-3256</v>
      </c>
      <c r="H3595" s="263">
        <v>373.27370000000002</v>
      </c>
      <c r="I3595" s="263">
        <v>10256</v>
      </c>
    </row>
    <row r="3596" spans="1:9">
      <c r="A3596" s="382" t="s">
        <v>1392</v>
      </c>
      <c r="B3596" s="383">
        <v>2010</v>
      </c>
      <c r="C3596" s="384" t="s">
        <v>1393</v>
      </c>
      <c r="D3596" s="384" t="s">
        <v>517</v>
      </c>
      <c r="E3596" s="384" t="s">
        <v>587</v>
      </c>
      <c r="F3596" s="384" t="s">
        <v>712</v>
      </c>
      <c r="G3596" s="263">
        <v>1103</v>
      </c>
      <c r="H3596" s="263">
        <v>1160.19</v>
      </c>
      <c r="I3596" s="263">
        <v>12070</v>
      </c>
    </row>
    <row r="3597" spans="1:9">
      <c r="A3597" s="382" t="s">
        <v>1392</v>
      </c>
      <c r="B3597" s="383">
        <v>2011</v>
      </c>
      <c r="C3597" s="384" t="s">
        <v>1393</v>
      </c>
      <c r="D3597" s="384" t="s">
        <v>517</v>
      </c>
      <c r="E3597" s="384" t="s">
        <v>587</v>
      </c>
      <c r="F3597" s="384" t="s">
        <v>712</v>
      </c>
      <c r="G3597" s="263">
        <v>1245</v>
      </c>
      <c r="H3597" s="263">
        <v>1443.4</v>
      </c>
      <c r="I3597" s="263">
        <v>13778</v>
      </c>
    </row>
    <row r="3598" spans="1:9">
      <c r="A3598" s="382" t="s">
        <v>1392</v>
      </c>
      <c r="B3598" s="383">
        <v>2012</v>
      </c>
      <c r="C3598" s="384" t="s">
        <v>1393</v>
      </c>
      <c r="D3598" s="384" t="s">
        <v>517</v>
      </c>
      <c r="E3598" s="384" t="s">
        <v>587</v>
      </c>
      <c r="F3598" s="384" t="s">
        <v>712</v>
      </c>
      <c r="G3598" s="263">
        <v>1112</v>
      </c>
      <c r="H3598" s="263">
        <v>1229</v>
      </c>
      <c r="I3598" s="263">
        <v>13282</v>
      </c>
    </row>
    <row r="3599" spans="1:9">
      <c r="A3599" s="382" t="s">
        <v>1392</v>
      </c>
      <c r="B3599" s="383">
        <v>2013</v>
      </c>
      <c r="C3599" s="384" t="s">
        <v>1393</v>
      </c>
      <c r="D3599" s="384" t="s">
        <v>517</v>
      </c>
      <c r="E3599" s="384" t="s">
        <v>587</v>
      </c>
      <c r="F3599" s="384" t="s">
        <v>712</v>
      </c>
      <c r="G3599" s="263">
        <v>1276</v>
      </c>
      <c r="H3599" s="263">
        <v>1243</v>
      </c>
      <c r="I3599" s="263">
        <v>11390</v>
      </c>
    </row>
    <row r="3600" spans="1:9">
      <c r="A3600" s="382" t="s">
        <v>1392</v>
      </c>
      <c r="B3600" s="383">
        <v>2014</v>
      </c>
      <c r="C3600" s="384" t="s">
        <v>1393</v>
      </c>
      <c r="D3600" s="384" t="s">
        <v>517</v>
      </c>
      <c r="E3600" s="384" t="s">
        <v>587</v>
      </c>
      <c r="F3600" s="384" t="s">
        <v>712</v>
      </c>
      <c r="G3600" s="263">
        <v>1781</v>
      </c>
      <c r="H3600" s="263">
        <v>1379</v>
      </c>
      <c r="I3600" s="263">
        <v>11973</v>
      </c>
    </row>
    <row r="3601" spans="1:9">
      <c r="A3601" s="382" t="s">
        <v>1392</v>
      </c>
      <c r="B3601" s="383">
        <v>2015</v>
      </c>
      <c r="C3601" s="384" t="s">
        <v>1393</v>
      </c>
      <c r="D3601" s="384" t="s">
        <v>517</v>
      </c>
      <c r="E3601" s="384" t="s">
        <v>587</v>
      </c>
      <c r="F3601" s="384" t="s">
        <v>712</v>
      </c>
      <c r="G3601" s="263">
        <v>2420</v>
      </c>
      <c r="H3601" s="263">
        <v>1478</v>
      </c>
      <c r="I3601" s="263">
        <v>12233</v>
      </c>
    </row>
    <row r="3602" spans="1:9">
      <c r="A3602" s="382" t="s">
        <v>1392</v>
      </c>
      <c r="B3602" s="383">
        <v>2016</v>
      </c>
      <c r="C3602" s="384" t="s">
        <v>1393</v>
      </c>
      <c r="D3602" s="384" t="s">
        <v>517</v>
      </c>
      <c r="E3602" s="384" t="s">
        <v>587</v>
      </c>
      <c r="F3602" s="384" t="s">
        <v>712</v>
      </c>
      <c r="G3602" s="263">
        <v>2009</v>
      </c>
      <c r="H3602" s="263">
        <v>1866.5</v>
      </c>
      <c r="I3602" s="263">
        <v>11352</v>
      </c>
    </row>
    <row r="3603" spans="1:9">
      <c r="A3603" s="382" t="s">
        <v>1392</v>
      </c>
      <c r="B3603" s="383">
        <v>2017</v>
      </c>
      <c r="C3603" s="384" t="s">
        <v>1393</v>
      </c>
      <c r="D3603" s="384" t="s">
        <v>517</v>
      </c>
      <c r="E3603" s="384" t="s">
        <v>587</v>
      </c>
      <c r="F3603" s="384" t="s">
        <v>712</v>
      </c>
      <c r="G3603" s="263">
        <v>1683</v>
      </c>
      <c r="H3603" s="263">
        <v>1596</v>
      </c>
      <c r="I3603" s="263">
        <v>12185</v>
      </c>
    </row>
    <row r="3604" spans="1:9">
      <c r="A3604" s="382" t="s">
        <v>1392</v>
      </c>
      <c r="B3604" s="383">
        <v>2018</v>
      </c>
      <c r="C3604" s="384" t="s">
        <v>1393</v>
      </c>
      <c r="D3604" s="384" t="s">
        <v>517</v>
      </c>
      <c r="E3604" s="384" t="s">
        <v>587</v>
      </c>
      <c r="F3604" s="384" t="s">
        <v>712</v>
      </c>
      <c r="G3604" s="263">
        <v>2565</v>
      </c>
      <c r="H3604" s="263">
        <v>1979</v>
      </c>
      <c r="I3604" s="263">
        <v>13988</v>
      </c>
    </row>
    <row r="3605" spans="1:9">
      <c r="A3605" s="382" t="s">
        <v>1392</v>
      </c>
      <c r="B3605" s="383">
        <v>2019</v>
      </c>
      <c r="C3605" s="384" t="s">
        <v>1393</v>
      </c>
      <c r="D3605" s="384" t="s">
        <v>517</v>
      </c>
      <c r="E3605" s="384" t="s">
        <v>587</v>
      </c>
      <c r="F3605" s="384" t="s">
        <v>712</v>
      </c>
      <c r="G3605" s="263">
        <v>1844</v>
      </c>
      <c r="H3605" s="263">
        <v>1887</v>
      </c>
      <c r="I3605" s="263">
        <v>13448</v>
      </c>
    </row>
    <row r="3606" spans="1:9">
      <c r="A3606" s="382" t="s">
        <v>1394</v>
      </c>
      <c r="B3606" s="383">
        <v>2009</v>
      </c>
      <c r="C3606" s="384" t="s">
        <v>1395</v>
      </c>
      <c r="D3606" s="384" t="s">
        <v>521</v>
      </c>
      <c r="E3606" s="384" t="s">
        <v>581</v>
      </c>
      <c r="F3606" s="384" t="s">
        <v>712</v>
      </c>
      <c r="G3606" s="263">
        <v>302.99400000000003</v>
      </c>
      <c r="H3606" s="263">
        <v>137.91929999999999</v>
      </c>
      <c r="I3606" s="263">
        <v>1766.329</v>
      </c>
    </row>
    <row r="3607" spans="1:9">
      <c r="A3607" s="382" t="s">
        <v>1394</v>
      </c>
      <c r="B3607" s="383">
        <v>2010</v>
      </c>
      <c r="C3607" s="384" t="s">
        <v>1395</v>
      </c>
      <c r="D3607" s="384" t="s">
        <v>521</v>
      </c>
      <c r="E3607" s="384" t="s">
        <v>581</v>
      </c>
      <c r="F3607" s="384" t="s">
        <v>712</v>
      </c>
      <c r="G3607" s="263">
        <v>201.09399999999999</v>
      </c>
      <c r="H3607" s="263">
        <v>121.82940000000001</v>
      </c>
      <c r="I3607" s="263">
        <v>1433.2819999999999</v>
      </c>
    </row>
    <row r="3608" spans="1:9">
      <c r="A3608" s="382" t="s">
        <v>1394</v>
      </c>
      <c r="B3608" s="383">
        <v>2011</v>
      </c>
      <c r="C3608" s="384" t="s">
        <v>1395</v>
      </c>
      <c r="D3608" s="384" t="s">
        <v>521</v>
      </c>
      <c r="E3608" s="384" t="s">
        <v>581</v>
      </c>
      <c r="F3608" s="384" t="s">
        <v>712</v>
      </c>
      <c r="G3608" s="263">
        <v>323.32900000000001</v>
      </c>
      <c r="H3608" s="263">
        <v>124.17359999999999</v>
      </c>
      <c r="I3608" s="263">
        <v>1492.528</v>
      </c>
    </row>
    <row r="3609" spans="1:9">
      <c r="A3609" s="382" t="s">
        <v>1394</v>
      </c>
      <c r="B3609" s="383">
        <v>2012</v>
      </c>
      <c r="C3609" s="384" t="s">
        <v>1395</v>
      </c>
      <c r="D3609" s="384" t="s">
        <v>521</v>
      </c>
      <c r="E3609" s="384" t="s">
        <v>581</v>
      </c>
      <c r="F3609" s="384" t="s">
        <v>712</v>
      </c>
      <c r="G3609" s="263">
        <v>-190.05699999999999</v>
      </c>
      <c r="H3609" s="263">
        <v>147.08420000000001</v>
      </c>
      <c r="I3609" s="263">
        <v>1551.009</v>
      </c>
    </row>
    <row r="3610" spans="1:9">
      <c r="A3610" s="382" t="s">
        <v>1394</v>
      </c>
      <c r="B3610" s="383">
        <v>2013</v>
      </c>
      <c r="C3610" s="384" t="s">
        <v>1395</v>
      </c>
      <c r="D3610" s="384" t="s">
        <v>521</v>
      </c>
      <c r="E3610" s="384" t="s">
        <v>581</v>
      </c>
      <c r="F3610" s="384" t="s">
        <v>712</v>
      </c>
      <c r="G3610" s="263">
        <v>150.881</v>
      </c>
      <c r="H3610" s="263">
        <v>183.09549999999999</v>
      </c>
      <c r="I3610" s="263">
        <v>1696.271</v>
      </c>
    </row>
    <row r="3611" spans="1:9">
      <c r="A3611" s="382" t="s">
        <v>1394</v>
      </c>
      <c r="B3611" s="383">
        <v>2014</v>
      </c>
      <c r="C3611" s="384" t="s">
        <v>1395</v>
      </c>
      <c r="D3611" s="384" t="s">
        <v>521</v>
      </c>
      <c r="E3611" s="384" t="s">
        <v>581</v>
      </c>
      <c r="F3611" s="384" t="s">
        <v>712</v>
      </c>
      <c r="G3611" s="263">
        <v>187.679</v>
      </c>
      <c r="H3611" s="263">
        <v>203.988</v>
      </c>
      <c r="I3611" s="263">
        <v>1839.8320000000001</v>
      </c>
    </row>
    <row r="3612" spans="1:9">
      <c r="A3612" s="382" t="s">
        <v>1394</v>
      </c>
      <c r="B3612" s="383">
        <v>2015</v>
      </c>
      <c r="C3612" s="384" t="s">
        <v>1395</v>
      </c>
      <c r="D3612" s="384" t="s">
        <v>521</v>
      </c>
      <c r="E3612" s="384" t="s">
        <v>581</v>
      </c>
      <c r="F3612" s="384" t="s">
        <v>712</v>
      </c>
      <c r="G3612" s="263">
        <v>244.863</v>
      </c>
      <c r="H3612" s="263">
        <v>230.33779999999999</v>
      </c>
      <c r="I3612" s="263">
        <v>1809.69</v>
      </c>
    </row>
    <row r="3613" spans="1:9">
      <c r="A3613" s="382" t="s">
        <v>1394</v>
      </c>
      <c r="B3613" s="383">
        <v>2016</v>
      </c>
      <c r="C3613" s="384" t="s">
        <v>1395</v>
      </c>
      <c r="D3613" s="384" t="s">
        <v>521</v>
      </c>
      <c r="E3613" s="384" t="s">
        <v>581</v>
      </c>
      <c r="F3613" s="384" t="s">
        <v>712</v>
      </c>
      <c r="G3613" s="263">
        <v>237.37700000000001</v>
      </c>
      <c r="H3613" s="263">
        <v>284.94099999999997</v>
      </c>
      <c r="I3613" s="263">
        <v>1868.027</v>
      </c>
    </row>
    <row r="3614" spans="1:9">
      <c r="A3614" s="382" t="s">
        <v>1394</v>
      </c>
      <c r="B3614" s="383">
        <v>2017</v>
      </c>
      <c r="C3614" s="384" t="s">
        <v>1395</v>
      </c>
      <c r="D3614" s="384" t="s">
        <v>521</v>
      </c>
      <c r="E3614" s="384" t="s">
        <v>581</v>
      </c>
      <c r="F3614" s="384" t="s">
        <v>712</v>
      </c>
      <c r="G3614" s="263">
        <v>152.53</v>
      </c>
      <c r="H3614" s="263">
        <v>317.863</v>
      </c>
      <c r="I3614" s="263">
        <v>2146.3029999999999</v>
      </c>
    </row>
    <row r="3615" spans="1:9">
      <c r="A3615" s="382" t="s">
        <v>1394</v>
      </c>
      <c r="B3615" s="383">
        <v>2018</v>
      </c>
      <c r="C3615" s="384" t="s">
        <v>1395</v>
      </c>
      <c r="D3615" s="384" t="s">
        <v>521</v>
      </c>
      <c r="E3615" s="384" t="s">
        <v>581</v>
      </c>
      <c r="F3615" s="384" t="s">
        <v>712</v>
      </c>
      <c r="G3615" s="263">
        <v>200.80199999999999</v>
      </c>
      <c r="H3615" s="263">
        <v>340.43200000000002</v>
      </c>
      <c r="I3615" s="263">
        <v>2448.3829999999998</v>
      </c>
    </row>
    <row r="3616" spans="1:9">
      <c r="A3616" s="382" t="s">
        <v>1396</v>
      </c>
      <c r="B3616" s="383">
        <v>2009</v>
      </c>
      <c r="C3616" s="384" t="s">
        <v>1397</v>
      </c>
      <c r="D3616" s="384" t="s">
        <v>524</v>
      </c>
      <c r="E3616" s="384" t="s">
        <v>932</v>
      </c>
      <c r="F3616" s="384" t="s">
        <v>712</v>
      </c>
      <c r="G3616" s="263">
        <v>2214</v>
      </c>
      <c r="H3616" s="263">
        <v>2214</v>
      </c>
      <c r="I3616" s="263">
        <v>64948</v>
      </c>
    </row>
    <row r="3617" spans="1:9">
      <c r="A3617" s="382" t="s">
        <v>1396</v>
      </c>
      <c r="B3617" s="383">
        <v>2010</v>
      </c>
      <c r="C3617" s="384" t="s">
        <v>1397</v>
      </c>
      <c r="D3617" s="384" t="s">
        <v>524</v>
      </c>
      <c r="E3617" s="384" t="s">
        <v>932</v>
      </c>
      <c r="F3617" s="384" t="s">
        <v>712</v>
      </c>
      <c r="G3617" s="263">
        <v>2488</v>
      </c>
      <c r="H3617" s="263">
        <v>2500.35</v>
      </c>
      <c r="I3617" s="263">
        <v>65357</v>
      </c>
    </row>
    <row r="3618" spans="1:9">
      <c r="A3618" s="382" t="s">
        <v>1396</v>
      </c>
      <c r="B3618" s="383">
        <v>2011</v>
      </c>
      <c r="C3618" s="384" t="s">
        <v>1397</v>
      </c>
      <c r="D3618" s="384" t="s">
        <v>524</v>
      </c>
      <c r="E3618" s="384" t="s">
        <v>932</v>
      </c>
      <c r="F3618" s="384" t="s">
        <v>712</v>
      </c>
      <c r="G3618" s="263">
        <v>2920</v>
      </c>
      <c r="H3618" s="263">
        <v>2817.884</v>
      </c>
      <c r="I3618" s="263">
        <v>67390</v>
      </c>
    </row>
    <row r="3619" spans="1:9">
      <c r="A3619" s="382" t="s">
        <v>1396</v>
      </c>
      <c r="B3619" s="383">
        <v>2012</v>
      </c>
      <c r="C3619" s="384" t="s">
        <v>1397</v>
      </c>
      <c r="D3619" s="384" t="s">
        <v>524</v>
      </c>
      <c r="E3619" s="384" t="s">
        <v>932</v>
      </c>
      <c r="F3619" s="384" t="s">
        <v>712</v>
      </c>
      <c r="G3619" s="263">
        <v>2929</v>
      </c>
      <c r="H3619" s="263">
        <v>2985.55</v>
      </c>
      <c r="I3619" s="263">
        <v>69865</v>
      </c>
    </row>
    <row r="3620" spans="1:9">
      <c r="A3620" s="382" t="s">
        <v>1396</v>
      </c>
      <c r="B3620" s="383">
        <v>2013</v>
      </c>
      <c r="C3620" s="384" t="s">
        <v>1397</v>
      </c>
      <c r="D3620" s="384" t="s">
        <v>524</v>
      </c>
      <c r="E3620" s="384" t="s">
        <v>932</v>
      </c>
      <c r="F3620" s="384" t="s">
        <v>712</v>
      </c>
      <c r="G3620" s="263">
        <v>2999</v>
      </c>
      <c r="H3620" s="263">
        <v>2834.6529999999998</v>
      </c>
      <c r="I3620" s="263">
        <v>73301</v>
      </c>
    </row>
    <row r="3621" spans="1:9">
      <c r="A3621" s="382" t="s">
        <v>1396</v>
      </c>
      <c r="B3621" s="383">
        <v>2014</v>
      </c>
      <c r="C3621" s="384" t="s">
        <v>1397</v>
      </c>
      <c r="D3621" s="384" t="s">
        <v>524</v>
      </c>
      <c r="E3621" s="384" t="s">
        <v>932</v>
      </c>
      <c r="F3621" s="384" t="s">
        <v>712</v>
      </c>
      <c r="G3621" s="263">
        <v>1971</v>
      </c>
      <c r="H3621" s="263">
        <v>2753.65</v>
      </c>
      <c r="I3621" s="263">
        <v>71279</v>
      </c>
    </row>
    <row r="3622" spans="1:9">
      <c r="A3622" s="382" t="s">
        <v>1396</v>
      </c>
      <c r="B3622" s="383">
        <v>2015</v>
      </c>
      <c r="C3622" s="384" t="s">
        <v>1397</v>
      </c>
      <c r="D3622" s="384" t="s">
        <v>524</v>
      </c>
      <c r="E3622" s="384" t="s">
        <v>932</v>
      </c>
      <c r="F3622" s="384" t="s">
        <v>712</v>
      </c>
      <c r="G3622" s="263">
        <v>-1636</v>
      </c>
      <c r="H3622" s="263">
        <v>2699</v>
      </c>
      <c r="I3622" s="263">
        <v>72618</v>
      </c>
    </row>
    <row r="3623" spans="1:9">
      <c r="A3623" s="382" t="s">
        <v>1396</v>
      </c>
      <c r="B3623" s="383">
        <v>2016</v>
      </c>
      <c r="C3623" s="384" t="s">
        <v>1397</v>
      </c>
      <c r="D3623" s="384" t="s">
        <v>524</v>
      </c>
      <c r="E3623" s="384" t="s">
        <v>932</v>
      </c>
      <c r="F3623" s="384" t="s">
        <v>712</v>
      </c>
      <c r="G3623" s="263">
        <v>3363</v>
      </c>
      <c r="H3623" s="263">
        <v>2970</v>
      </c>
      <c r="I3623" s="263">
        <v>73785</v>
      </c>
    </row>
    <row r="3624" spans="1:9">
      <c r="A3624" s="382" t="s">
        <v>1396</v>
      </c>
      <c r="B3624" s="383">
        <v>2017</v>
      </c>
      <c r="C3624" s="384" t="s">
        <v>1397</v>
      </c>
      <c r="D3624" s="384" t="s">
        <v>524</v>
      </c>
      <c r="E3624" s="384" t="s">
        <v>932</v>
      </c>
      <c r="F3624" s="384" t="s">
        <v>712</v>
      </c>
      <c r="G3624" s="263">
        <v>2737</v>
      </c>
      <c r="H3624" s="263">
        <v>2914.4</v>
      </c>
      <c r="I3624" s="263">
        <v>69495</v>
      </c>
    </row>
    <row r="3625" spans="1:9">
      <c r="A3625" s="382" t="s">
        <v>1396</v>
      </c>
      <c r="B3625" s="383">
        <v>2018</v>
      </c>
      <c r="C3625" s="384" t="s">
        <v>1397</v>
      </c>
      <c r="D3625" s="384" t="s">
        <v>524</v>
      </c>
      <c r="E3625" s="384" t="s">
        <v>932</v>
      </c>
      <c r="F3625" s="384" t="s">
        <v>712</v>
      </c>
      <c r="G3625" s="263">
        <v>2914</v>
      </c>
      <c r="H3625" s="263">
        <v>2580</v>
      </c>
      <c r="I3625" s="263">
        <v>72714</v>
      </c>
    </row>
    <row r="3626" spans="1:9">
      <c r="A3626" s="382" t="s">
        <v>1396</v>
      </c>
      <c r="B3626" s="383">
        <v>2019</v>
      </c>
      <c r="C3626" s="384" t="s">
        <v>1397</v>
      </c>
      <c r="D3626" s="384" t="s">
        <v>524</v>
      </c>
      <c r="E3626" s="384" t="s">
        <v>932</v>
      </c>
      <c r="F3626" s="384" t="s">
        <v>712</v>
      </c>
      <c r="G3626" s="263">
        <v>2937</v>
      </c>
      <c r="H3626" s="263">
        <v>2876</v>
      </c>
      <c r="I3626" s="263">
        <v>75356</v>
      </c>
    </row>
    <row r="3627" spans="1:9">
      <c r="A3627" s="382" t="s">
        <v>1398</v>
      </c>
      <c r="B3627" s="383">
        <v>2009</v>
      </c>
      <c r="C3627" s="384" t="s">
        <v>1399</v>
      </c>
      <c r="D3627" s="384" t="s">
        <v>524</v>
      </c>
      <c r="E3627" s="384" t="s">
        <v>717</v>
      </c>
      <c r="F3627" s="384" t="s">
        <v>712</v>
      </c>
      <c r="G3627" s="263">
        <v>220.02199999999999</v>
      </c>
      <c r="H3627" s="263">
        <v>306.39600000000002</v>
      </c>
      <c r="I3627" s="263">
        <v>2848.8589999999999</v>
      </c>
    </row>
    <row r="3628" spans="1:9">
      <c r="A3628" s="382" t="s">
        <v>1398</v>
      </c>
      <c r="B3628" s="383">
        <v>2010</v>
      </c>
      <c r="C3628" s="384" t="s">
        <v>1399</v>
      </c>
      <c r="D3628" s="384" t="s">
        <v>524</v>
      </c>
      <c r="E3628" s="384" t="s">
        <v>717</v>
      </c>
      <c r="F3628" s="384" t="s">
        <v>712</v>
      </c>
      <c r="G3628" s="263">
        <v>264.82299999999998</v>
      </c>
      <c r="H3628" s="263">
        <v>265.67599999999999</v>
      </c>
      <c r="I3628" s="263">
        <v>2709.7040000000002</v>
      </c>
    </row>
    <row r="3629" spans="1:9">
      <c r="A3629" s="382" t="s">
        <v>1398</v>
      </c>
      <c r="B3629" s="383">
        <v>2011</v>
      </c>
      <c r="C3629" s="384" t="s">
        <v>1399</v>
      </c>
      <c r="D3629" s="384" t="s">
        <v>524</v>
      </c>
      <c r="E3629" s="384" t="s">
        <v>717</v>
      </c>
      <c r="F3629" s="384" t="s">
        <v>712</v>
      </c>
      <c r="G3629" s="263">
        <v>368.40300000000002</v>
      </c>
      <c r="H3629" s="263">
        <v>379.17099999999999</v>
      </c>
      <c r="I3629" s="263">
        <v>3085.29</v>
      </c>
    </row>
    <row r="3630" spans="1:9">
      <c r="A3630" s="382" t="s">
        <v>1398</v>
      </c>
      <c r="B3630" s="383">
        <v>2012</v>
      </c>
      <c r="C3630" s="384" t="s">
        <v>1399</v>
      </c>
      <c r="D3630" s="384" t="s">
        <v>524</v>
      </c>
      <c r="E3630" s="384" t="s">
        <v>717</v>
      </c>
      <c r="F3630" s="384" t="s">
        <v>712</v>
      </c>
      <c r="G3630" s="263">
        <v>439.19</v>
      </c>
      <c r="H3630" s="263">
        <v>491.00060000000002</v>
      </c>
      <c r="I3630" s="263">
        <v>3642.9369999999999</v>
      </c>
    </row>
    <row r="3631" spans="1:9">
      <c r="A3631" s="382" t="s">
        <v>1398</v>
      </c>
      <c r="B3631" s="383">
        <v>2013</v>
      </c>
      <c r="C3631" s="384" t="s">
        <v>1399</v>
      </c>
      <c r="D3631" s="384" t="s">
        <v>524</v>
      </c>
      <c r="E3631" s="384" t="s">
        <v>717</v>
      </c>
      <c r="F3631" s="384" t="s">
        <v>712</v>
      </c>
      <c r="G3631" s="263">
        <v>416.15699999999998</v>
      </c>
      <c r="H3631" s="263">
        <v>416.15699999999998</v>
      </c>
      <c r="I3631" s="263">
        <v>3794.2489999999998</v>
      </c>
    </row>
    <row r="3632" spans="1:9">
      <c r="A3632" s="382" t="s">
        <v>1398</v>
      </c>
      <c r="B3632" s="383">
        <v>2014</v>
      </c>
      <c r="C3632" s="384" t="s">
        <v>1399</v>
      </c>
      <c r="D3632" s="384" t="s">
        <v>524</v>
      </c>
      <c r="E3632" s="384" t="s">
        <v>717</v>
      </c>
      <c r="F3632" s="384" t="s">
        <v>712</v>
      </c>
      <c r="G3632" s="263">
        <v>181.369</v>
      </c>
      <c r="H3632" s="263">
        <v>499.2912</v>
      </c>
      <c r="I3632" s="263">
        <v>4031.13</v>
      </c>
    </row>
    <row r="3633" spans="1:9">
      <c r="A3633" s="382" t="s">
        <v>1398</v>
      </c>
      <c r="B3633" s="383">
        <v>2015</v>
      </c>
      <c r="C3633" s="384" t="s">
        <v>1399</v>
      </c>
      <c r="D3633" s="384" t="s">
        <v>524</v>
      </c>
      <c r="E3633" s="384" t="s">
        <v>717</v>
      </c>
      <c r="F3633" s="384" t="s">
        <v>712</v>
      </c>
      <c r="G3633" s="263">
        <v>484.2</v>
      </c>
      <c r="H3633" s="263">
        <v>545.15599999999995</v>
      </c>
      <c r="I3633" s="263">
        <v>4249.8999999999996</v>
      </c>
    </row>
    <row r="3634" spans="1:9">
      <c r="A3634" s="382" t="s">
        <v>1398</v>
      </c>
      <c r="B3634" s="383">
        <v>2016</v>
      </c>
      <c r="C3634" s="384" t="s">
        <v>1399</v>
      </c>
      <c r="D3634" s="384" t="s">
        <v>524</v>
      </c>
      <c r="E3634" s="384" t="s">
        <v>717</v>
      </c>
      <c r="F3634" s="384" t="s">
        <v>712</v>
      </c>
      <c r="G3634" s="263">
        <v>463.9</v>
      </c>
      <c r="H3634" s="263">
        <v>504.2</v>
      </c>
      <c r="I3634" s="263">
        <v>4104.8999999999996</v>
      </c>
    </row>
    <row r="3635" spans="1:9">
      <c r="A3635" s="382" t="s">
        <v>1398</v>
      </c>
      <c r="B3635" s="383">
        <v>2017</v>
      </c>
      <c r="C3635" s="384" t="s">
        <v>1399</v>
      </c>
      <c r="D3635" s="384" t="s">
        <v>524</v>
      </c>
      <c r="E3635" s="384" t="s">
        <v>717</v>
      </c>
      <c r="F3635" s="384" t="s">
        <v>712</v>
      </c>
      <c r="G3635" s="263">
        <v>446.1</v>
      </c>
      <c r="H3635" s="263">
        <v>476</v>
      </c>
      <c r="I3635" s="263">
        <v>4001.8</v>
      </c>
    </row>
    <row r="3636" spans="1:9">
      <c r="A3636" s="382" t="s">
        <v>1398</v>
      </c>
      <c r="B3636" s="383">
        <v>2018</v>
      </c>
      <c r="C3636" s="384" t="s">
        <v>1399</v>
      </c>
      <c r="D3636" s="384" t="s">
        <v>524</v>
      </c>
      <c r="E3636" s="384" t="s">
        <v>717</v>
      </c>
      <c r="F3636" s="384" t="s">
        <v>712</v>
      </c>
      <c r="G3636" s="263">
        <v>370.1</v>
      </c>
      <c r="H3636" s="263">
        <v>516.1</v>
      </c>
      <c r="I3636" s="263">
        <v>4169.8</v>
      </c>
    </row>
    <row r="3637" spans="1:9">
      <c r="A3637" s="382" t="s">
        <v>1398</v>
      </c>
      <c r="B3637" s="383">
        <v>2019</v>
      </c>
      <c r="C3637" s="384" t="s">
        <v>1399</v>
      </c>
      <c r="D3637" s="384" t="s">
        <v>524</v>
      </c>
      <c r="E3637" s="384" t="s">
        <v>717</v>
      </c>
      <c r="F3637" s="384" t="s">
        <v>712</v>
      </c>
      <c r="G3637" s="263">
        <v>586.4</v>
      </c>
      <c r="H3637" s="263">
        <v>589.6</v>
      </c>
      <c r="I3637" s="263">
        <v>4442.1000000000004</v>
      </c>
    </row>
    <row r="3638" spans="1:9">
      <c r="A3638" s="382" t="s">
        <v>1400</v>
      </c>
      <c r="B3638" s="383">
        <v>2009</v>
      </c>
      <c r="C3638" s="384" t="s">
        <v>1401</v>
      </c>
      <c r="D3638" s="384" t="s">
        <v>524</v>
      </c>
      <c r="E3638" s="384" t="s">
        <v>717</v>
      </c>
      <c r="F3638" s="384" t="s">
        <v>712</v>
      </c>
      <c r="G3638" s="263">
        <v>880.61699999999996</v>
      </c>
      <c r="H3638" s="263">
        <v>895.59580000000005</v>
      </c>
      <c r="I3638" s="263">
        <v>18999.505000000001</v>
      </c>
    </row>
    <row r="3639" spans="1:9">
      <c r="A3639" s="382" t="s">
        <v>1400</v>
      </c>
      <c r="B3639" s="383">
        <v>2010</v>
      </c>
      <c r="C3639" s="384" t="s">
        <v>1401</v>
      </c>
      <c r="D3639" s="384" t="s">
        <v>524</v>
      </c>
      <c r="E3639" s="384" t="s">
        <v>717</v>
      </c>
      <c r="F3639" s="384" t="s">
        <v>712</v>
      </c>
      <c r="G3639" s="263">
        <v>1213.5719999999999</v>
      </c>
      <c r="H3639" s="263">
        <v>1217.8481999999999</v>
      </c>
      <c r="I3639" s="263">
        <v>20288.444</v>
      </c>
    </row>
    <row r="3640" spans="1:9">
      <c r="A3640" s="382" t="s">
        <v>1400</v>
      </c>
      <c r="B3640" s="383">
        <v>2011</v>
      </c>
      <c r="C3640" s="384" t="s">
        <v>1401</v>
      </c>
      <c r="D3640" s="384" t="s">
        <v>524</v>
      </c>
      <c r="E3640" s="384" t="s">
        <v>717</v>
      </c>
      <c r="F3640" s="384" t="s">
        <v>712</v>
      </c>
      <c r="G3640" s="263">
        <v>1343.1410000000001</v>
      </c>
      <c r="H3640" s="263">
        <v>1331.4016999999999</v>
      </c>
      <c r="I3640" s="263">
        <v>21942.192999999999</v>
      </c>
    </row>
    <row r="3641" spans="1:9">
      <c r="A3641" s="382" t="s">
        <v>1400</v>
      </c>
      <c r="B3641" s="383">
        <v>2012</v>
      </c>
      <c r="C3641" s="384" t="s">
        <v>1401</v>
      </c>
      <c r="D3641" s="384" t="s">
        <v>524</v>
      </c>
      <c r="E3641" s="384" t="s">
        <v>717</v>
      </c>
      <c r="F3641" s="384" t="s">
        <v>712</v>
      </c>
      <c r="G3641" s="263">
        <v>1496.09</v>
      </c>
      <c r="H3641" s="263">
        <v>1503.8277</v>
      </c>
      <c r="I3641" s="263">
        <v>23191.455000000002</v>
      </c>
    </row>
    <row r="3642" spans="1:9">
      <c r="A3642" s="382" t="s">
        <v>1400</v>
      </c>
      <c r="B3642" s="383">
        <v>2013</v>
      </c>
      <c r="C3642" s="384" t="s">
        <v>1401</v>
      </c>
      <c r="D3642" s="384" t="s">
        <v>524</v>
      </c>
      <c r="E3642" s="384" t="s">
        <v>717</v>
      </c>
      <c r="F3642" s="384" t="s">
        <v>712</v>
      </c>
      <c r="G3642" s="263">
        <v>1906.6869999999999</v>
      </c>
      <c r="H3642" s="263">
        <v>1906.6869999999999</v>
      </c>
      <c r="I3642" s="263">
        <v>25878.371999999999</v>
      </c>
    </row>
    <row r="3643" spans="1:9">
      <c r="A3643" s="382" t="s">
        <v>1400</v>
      </c>
      <c r="B3643" s="383">
        <v>2014</v>
      </c>
      <c r="C3643" s="384" t="s">
        <v>1401</v>
      </c>
      <c r="D3643" s="384" t="s">
        <v>524</v>
      </c>
      <c r="E3643" s="384" t="s">
        <v>717</v>
      </c>
      <c r="F3643" s="384" t="s">
        <v>712</v>
      </c>
      <c r="G3643" s="263">
        <v>2137.3960000000002</v>
      </c>
      <c r="H3643" s="263">
        <v>2057.3960000000002</v>
      </c>
      <c r="I3643" s="263">
        <v>27422.696</v>
      </c>
    </row>
    <row r="3644" spans="1:9">
      <c r="A3644" s="382" t="s">
        <v>1400</v>
      </c>
      <c r="B3644" s="383">
        <v>2015</v>
      </c>
      <c r="C3644" s="384" t="s">
        <v>1401</v>
      </c>
      <c r="D3644" s="384" t="s">
        <v>524</v>
      </c>
      <c r="E3644" s="384" t="s">
        <v>717</v>
      </c>
      <c r="F3644" s="384" t="s">
        <v>712</v>
      </c>
      <c r="G3644" s="263">
        <v>2215.1280000000002</v>
      </c>
      <c r="H3644" s="263">
        <v>2224.6965</v>
      </c>
      <c r="I3644" s="263">
        <v>29078.406999999999</v>
      </c>
    </row>
    <row r="3645" spans="1:9">
      <c r="A3645" s="382" t="s">
        <v>1400</v>
      </c>
      <c r="B3645" s="383">
        <v>2016</v>
      </c>
      <c r="C3645" s="384" t="s">
        <v>1401</v>
      </c>
      <c r="D3645" s="384" t="s">
        <v>524</v>
      </c>
      <c r="E3645" s="384" t="s">
        <v>717</v>
      </c>
      <c r="F3645" s="384" t="s">
        <v>712</v>
      </c>
      <c r="G3645" s="263">
        <v>2277.6579999999999</v>
      </c>
      <c r="H3645" s="263">
        <v>2279.8569000000002</v>
      </c>
      <c r="I3645" s="263">
        <v>30944.937999999998</v>
      </c>
    </row>
    <row r="3646" spans="1:9">
      <c r="A3646" s="382" t="s">
        <v>1400</v>
      </c>
      <c r="B3646" s="383">
        <v>2017</v>
      </c>
      <c r="C3646" s="384" t="s">
        <v>1401</v>
      </c>
      <c r="D3646" s="384" t="s">
        <v>524</v>
      </c>
      <c r="E3646" s="384" t="s">
        <v>717</v>
      </c>
      <c r="F3646" s="384" t="s">
        <v>712</v>
      </c>
      <c r="G3646" s="263">
        <v>2298.2339999999999</v>
      </c>
      <c r="H3646" s="263">
        <v>2355.5333999999998</v>
      </c>
      <c r="I3646" s="263">
        <v>33183.743999999999</v>
      </c>
    </row>
    <row r="3647" spans="1:9">
      <c r="A3647" s="382" t="s">
        <v>1400</v>
      </c>
      <c r="B3647" s="383">
        <v>2018</v>
      </c>
      <c r="C3647" s="384" t="s">
        <v>1401</v>
      </c>
      <c r="D3647" s="384" t="s">
        <v>524</v>
      </c>
      <c r="E3647" s="384" t="s">
        <v>717</v>
      </c>
      <c r="F3647" s="384" t="s">
        <v>712</v>
      </c>
      <c r="G3647" s="263">
        <v>2607.9479999999999</v>
      </c>
      <c r="H3647" s="263">
        <v>2531.3353000000002</v>
      </c>
      <c r="I3647" s="263">
        <v>35864.663999999997</v>
      </c>
    </row>
    <row r="3648" spans="1:9">
      <c r="A3648" s="382" t="s">
        <v>1400</v>
      </c>
      <c r="B3648" s="383">
        <v>2019</v>
      </c>
      <c r="C3648" s="384" t="s">
        <v>1401</v>
      </c>
      <c r="D3648" s="384" t="s">
        <v>524</v>
      </c>
      <c r="E3648" s="384" t="s">
        <v>717</v>
      </c>
      <c r="F3648" s="384" t="s">
        <v>712</v>
      </c>
      <c r="G3648" s="263">
        <v>3059.7979999999998</v>
      </c>
      <c r="H3648" s="263">
        <v>2660.1887000000002</v>
      </c>
      <c r="I3648" s="263">
        <v>38972.934000000001</v>
      </c>
    </row>
    <row r="3649" spans="1:9">
      <c r="A3649" s="382" t="s">
        <v>1402</v>
      </c>
      <c r="B3649" s="383">
        <v>2009</v>
      </c>
      <c r="C3649" s="384" t="s">
        <v>1403</v>
      </c>
      <c r="D3649" s="384" t="s">
        <v>521</v>
      </c>
      <c r="E3649" s="384" t="s">
        <v>711</v>
      </c>
      <c r="F3649" s="384" t="s">
        <v>712</v>
      </c>
      <c r="G3649" s="263">
        <v>980.9</v>
      </c>
      <c r="H3649" s="263">
        <v>980.9</v>
      </c>
      <c r="I3649" s="263">
        <v>10498</v>
      </c>
    </row>
    <row r="3650" spans="1:9">
      <c r="A3650" s="382" t="s">
        <v>1402</v>
      </c>
      <c r="B3650" s="383">
        <v>2010</v>
      </c>
      <c r="C3650" s="384" t="s">
        <v>1403</v>
      </c>
      <c r="D3650" s="384" t="s">
        <v>521</v>
      </c>
      <c r="E3650" s="384" t="s">
        <v>711</v>
      </c>
      <c r="F3650" s="384" t="s">
        <v>712</v>
      </c>
      <c r="G3650" s="263">
        <v>850.3</v>
      </c>
      <c r="H3650" s="263">
        <v>909.15</v>
      </c>
      <c r="I3650" s="263">
        <v>10109.700000000001</v>
      </c>
    </row>
    <row r="3651" spans="1:9">
      <c r="A3651" s="382" t="s">
        <v>1402</v>
      </c>
      <c r="B3651" s="383">
        <v>2011</v>
      </c>
      <c r="C3651" s="384" t="s">
        <v>1403</v>
      </c>
      <c r="D3651" s="384" t="s">
        <v>521</v>
      </c>
      <c r="E3651" s="384" t="s">
        <v>711</v>
      </c>
      <c r="F3651" s="384" t="s">
        <v>712</v>
      </c>
      <c r="G3651" s="263">
        <v>1035.5999999999999</v>
      </c>
      <c r="H3651" s="263">
        <v>1065.3800000000001</v>
      </c>
      <c r="I3651" s="263">
        <v>10570.2</v>
      </c>
    </row>
    <row r="3652" spans="1:9">
      <c r="A3652" s="382" t="s">
        <v>1402</v>
      </c>
      <c r="B3652" s="383">
        <v>2012</v>
      </c>
      <c r="C3652" s="384" t="s">
        <v>1403</v>
      </c>
      <c r="D3652" s="384" t="s">
        <v>521</v>
      </c>
      <c r="E3652" s="384" t="s">
        <v>711</v>
      </c>
      <c r="F3652" s="384" t="s">
        <v>712</v>
      </c>
      <c r="G3652" s="263">
        <v>1329.9</v>
      </c>
      <c r="H3652" s="263">
        <v>1153.075</v>
      </c>
      <c r="I3652" s="263">
        <v>11558.8</v>
      </c>
    </row>
    <row r="3653" spans="1:9">
      <c r="A3653" s="382" t="s">
        <v>1402</v>
      </c>
      <c r="B3653" s="383">
        <v>2013</v>
      </c>
      <c r="C3653" s="384" t="s">
        <v>1403</v>
      </c>
      <c r="D3653" s="384" t="s">
        <v>521</v>
      </c>
      <c r="E3653" s="384" t="s">
        <v>711</v>
      </c>
      <c r="F3653" s="384" t="s">
        <v>712</v>
      </c>
      <c r="G3653" s="263">
        <v>1177.9000000000001</v>
      </c>
      <c r="H3653" s="263">
        <v>1356.03</v>
      </c>
      <c r="I3653" s="263">
        <v>12509.9</v>
      </c>
    </row>
    <row r="3654" spans="1:9">
      <c r="A3654" s="382" t="s">
        <v>1402</v>
      </c>
      <c r="B3654" s="383">
        <v>2014</v>
      </c>
      <c r="C3654" s="384" t="s">
        <v>1403</v>
      </c>
      <c r="D3654" s="384" t="s">
        <v>521</v>
      </c>
      <c r="E3654" s="384" t="s">
        <v>711</v>
      </c>
      <c r="F3654" s="384" t="s">
        <v>712</v>
      </c>
      <c r="G3654" s="263">
        <v>1273.3</v>
      </c>
      <c r="H3654" s="263">
        <v>1395.5150000000001</v>
      </c>
      <c r="I3654" s="263">
        <v>13090.3</v>
      </c>
    </row>
    <row r="3655" spans="1:9">
      <c r="A3655" s="382" t="s">
        <v>1402</v>
      </c>
      <c r="B3655" s="383">
        <v>2015</v>
      </c>
      <c r="C3655" s="384" t="s">
        <v>1403</v>
      </c>
      <c r="D3655" s="384" t="s">
        <v>521</v>
      </c>
      <c r="E3655" s="384" t="s">
        <v>711</v>
      </c>
      <c r="F3655" s="384" t="s">
        <v>712</v>
      </c>
      <c r="G3655" s="263">
        <v>1894.4</v>
      </c>
      <c r="H3655" s="263">
        <v>1502.1969999999999</v>
      </c>
      <c r="I3655" s="263">
        <v>16889.599999999999</v>
      </c>
    </row>
    <row r="3656" spans="1:9">
      <c r="A3656" s="382" t="s">
        <v>1402</v>
      </c>
      <c r="B3656" s="383">
        <v>2016</v>
      </c>
      <c r="C3656" s="384" t="s">
        <v>1403</v>
      </c>
      <c r="D3656" s="384" t="s">
        <v>521</v>
      </c>
      <c r="E3656" s="384" t="s">
        <v>711</v>
      </c>
      <c r="F3656" s="384" t="s">
        <v>712</v>
      </c>
      <c r="G3656" s="263">
        <v>1975</v>
      </c>
      <c r="H3656" s="263">
        <v>2100.0095999999999</v>
      </c>
      <c r="I3656" s="263">
        <v>16965</v>
      </c>
    </row>
    <row r="3657" spans="1:9">
      <c r="A3657" s="382" t="s">
        <v>1402</v>
      </c>
      <c r="B3657" s="383">
        <v>2017</v>
      </c>
      <c r="C3657" s="384" t="s">
        <v>1403</v>
      </c>
      <c r="D3657" s="384" t="s">
        <v>521</v>
      </c>
      <c r="E3657" s="384" t="s">
        <v>711</v>
      </c>
      <c r="F3657" s="384" t="s">
        <v>712</v>
      </c>
      <c r="G3657" s="263">
        <v>2022</v>
      </c>
      <c r="H3657" s="263">
        <v>2279.3335999999999</v>
      </c>
      <c r="I3657" s="263">
        <v>18274</v>
      </c>
    </row>
    <row r="3658" spans="1:9">
      <c r="A3658" s="382" t="s">
        <v>1402</v>
      </c>
      <c r="B3658" s="383">
        <v>2018</v>
      </c>
      <c r="C3658" s="384" t="s">
        <v>1403</v>
      </c>
      <c r="D3658" s="384" t="s">
        <v>521</v>
      </c>
      <c r="E3658" s="384" t="s">
        <v>711</v>
      </c>
      <c r="F3658" s="384" t="s">
        <v>712</v>
      </c>
      <c r="G3658" s="263">
        <v>2225</v>
      </c>
      <c r="H3658" s="263">
        <v>2536.2613999999999</v>
      </c>
      <c r="I3658" s="263">
        <v>20918</v>
      </c>
    </row>
    <row r="3659" spans="1:9">
      <c r="A3659" s="382" t="s">
        <v>1402</v>
      </c>
      <c r="B3659" s="383">
        <v>2019</v>
      </c>
      <c r="C3659" s="384" t="s">
        <v>1403</v>
      </c>
      <c r="D3659" s="384" t="s">
        <v>521</v>
      </c>
      <c r="E3659" s="384" t="s">
        <v>711</v>
      </c>
      <c r="F3659" s="384" t="s">
        <v>712</v>
      </c>
      <c r="G3659" s="263">
        <v>2938</v>
      </c>
      <c r="H3659" s="263">
        <v>3008.91</v>
      </c>
      <c r="I3659" s="263">
        <v>24358</v>
      </c>
    </row>
    <row r="3660" spans="1:9">
      <c r="A3660" s="382" t="s">
        <v>1404</v>
      </c>
      <c r="B3660" s="383">
        <v>2009</v>
      </c>
      <c r="C3660" s="384" t="s">
        <v>1405</v>
      </c>
      <c r="D3660" s="384" t="s">
        <v>527</v>
      </c>
      <c r="E3660" s="384" t="s">
        <v>1406</v>
      </c>
      <c r="F3660" s="384" t="s">
        <v>712</v>
      </c>
      <c r="G3660" s="263">
        <v>176.84399999999999</v>
      </c>
      <c r="H3660" s="263">
        <v>164.81950000000001</v>
      </c>
      <c r="I3660" s="263">
        <v>3480.5149999999999</v>
      </c>
    </row>
    <row r="3661" spans="1:9">
      <c r="A3661" s="382" t="s">
        <v>1404</v>
      </c>
      <c r="B3661" s="383">
        <v>2010</v>
      </c>
      <c r="C3661" s="384" t="s">
        <v>1405</v>
      </c>
      <c r="D3661" s="384" t="s">
        <v>527</v>
      </c>
      <c r="E3661" s="384" t="s">
        <v>1406</v>
      </c>
      <c r="F3661" s="384" t="s">
        <v>712</v>
      </c>
      <c r="G3661" s="263">
        <v>193.41499999999999</v>
      </c>
      <c r="H3661" s="263">
        <v>251.47110000000001</v>
      </c>
      <c r="I3661" s="263">
        <v>4069.3530000000001</v>
      </c>
    </row>
    <row r="3662" spans="1:9">
      <c r="A3662" s="382" t="s">
        <v>1404</v>
      </c>
      <c r="B3662" s="383">
        <v>2011</v>
      </c>
      <c r="C3662" s="384" t="s">
        <v>1405</v>
      </c>
      <c r="D3662" s="384" t="s">
        <v>527</v>
      </c>
      <c r="E3662" s="384" t="s">
        <v>1406</v>
      </c>
      <c r="F3662" s="384" t="s">
        <v>712</v>
      </c>
      <c r="G3662" s="263">
        <v>301.31</v>
      </c>
      <c r="H3662" s="263">
        <v>309.5403</v>
      </c>
      <c r="I3662" s="263">
        <v>4847.3819999999996</v>
      </c>
    </row>
    <row r="3663" spans="1:9">
      <c r="A3663" s="382" t="s">
        <v>1404</v>
      </c>
      <c r="B3663" s="383">
        <v>2012</v>
      </c>
      <c r="C3663" s="384" t="s">
        <v>1405</v>
      </c>
      <c r="D3663" s="384" t="s">
        <v>527</v>
      </c>
      <c r="E3663" s="384" t="s">
        <v>1406</v>
      </c>
      <c r="F3663" s="384" t="s">
        <v>712</v>
      </c>
      <c r="G3663" s="263">
        <v>-7336</v>
      </c>
      <c r="H3663" s="263">
        <v>-2161.1140999999998</v>
      </c>
      <c r="I3663" s="263">
        <v>19719</v>
      </c>
    </row>
    <row r="3664" spans="1:9">
      <c r="A3664" s="382" t="s">
        <v>1404</v>
      </c>
      <c r="B3664" s="383">
        <v>2013</v>
      </c>
      <c r="C3664" s="384" t="s">
        <v>1405</v>
      </c>
      <c r="D3664" s="384" t="s">
        <v>527</v>
      </c>
      <c r="E3664" s="384" t="s">
        <v>1406</v>
      </c>
      <c r="F3664" s="384" t="s">
        <v>712</v>
      </c>
      <c r="G3664" s="263">
        <v>35</v>
      </c>
      <c r="H3664" s="263">
        <v>140.54050000000001</v>
      </c>
      <c r="I3664" s="263">
        <v>24420</v>
      </c>
    </row>
    <row r="3665" spans="1:9">
      <c r="A3665" s="382" t="s">
        <v>1404</v>
      </c>
      <c r="B3665" s="383">
        <v>2014</v>
      </c>
      <c r="C3665" s="384" t="s">
        <v>1405</v>
      </c>
      <c r="D3665" s="384" t="s">
        <v>527</v>
      </c>
      <c r="E3665" s="384" t="s">
        <v>1406</v>
      </c>
      <c r="F3665" s="384" t="s">
        <v>712</v>
      </c>
      <c r="G3665" s="263">
        <v>247</v>
      </c>
      <c r="H3665" s="263">
        <v>-128.69999999999999</v>
      </c>
      <c r="I3665" s="263">
        <v>29564</v>
      </c>
    </row>
    <row r="3666" spans="1:9">
      <c r="A3666" s="382" t="s">
        <v>1404</v>
      </c>
      <c r="B3666" s="383">
        <v>2015</v>
      </c>
      <c r="C3666" s="384" t="s">
        <v>1405</v>
      </c>
      <c r="D3666" s="384" t="s">
        <v>527</v>
      </c>
      <c r="E3666" s="384" t="s">
        <v>1406</v>
      </c>
      <c r="F3666" s="384" t="s">
        <v>712</v>
      </c>
      <c r="G3666" s="263">
        <v>678</v>
      </c>
      <c r="H3666" s="263">
        <v>816.45</v>
      </c>
      <c r="I3666" s="263">
        <v>32053</v>
      </c>
    </row>
    <row r="3667" spans="1:9">
      <c r="A3667" s="382" t="s">
        <v>1404</v>
      </c>
      <c r="B3667" s="383">
        <v>2016</v>
      </c>
      <c r="C3667" s="384" t="s">
        <v>1405</v>
      </c>
      <c r="D3667" s="384" t="s">
        <v>527</v>
      </c>
      <c r="E3667" s="384" t="s">
        <v>1406</v>
      </c>
      <c r="F3667" s="384" t="s">
        <v>712</v>
      </c>
      <c r="G3667" s="263">
        <v>1405</v>
      </c>
      <c r="H3667" s="263">
        <v>929.85</v>
      </c>
      <c r="I3667" s="263">
        <v>37490</v>
      </c>
    </row>
    <row r="3668" spans="1:9">
      <c r="A3668" s="382" t="s">
        <v>1404</v>
      </c>
      <c r="B3668" s="383">
        <v>2017</v>
      </c>
      <c r="C3668" s="384" t="s">
        <v>1405</v>
      </c>
      <c r="D3668" s="384" t="s">
        <v>527</v>
      </c>
      <c r="E3668" s="384" t="s">
        <v>1406</v>
      </c>
      <c r="F3668" s="384" t="s">
        <v>712</v>
      </c>
      <c r="G3668" s="263">
        <v>4481</v>
      </c>
      <c r="H3668" s="263">
        <v>2128.25</v>
      </c>
      <c r="I3668" s="263">
        <v>40604</v>
      </c>
    </row>
    <row r="3669" spans="1:9">
      <c r="A3669" s="382" t="s">
        <v>1404</v>
      </c>
      <c r="B3669" s="383">
        <v>2018</v>
      </c>
      <c r="C3669" s="384" t="s">
        <v>1405</v>
      </c>
      <c r="D3669" s="384" t="s">
        <v>527</v>
      </c>
      <c r="E3669" s="384" t="s">
        <v>1406</v>
      </c>
      <c r="F3669" s="384" t="s">
        <v>712</v>
      </c>
      <c r="G3669" s="263">
        <v>2888</v>
      </c>
      <c r="H3669" s="263">
        <v>2966.21</v>
      </c>
      <c r="I3669" s="263">
        <v>43310</v>
      </c>
    </row>
    <row r="3670" spans="1:9">
      <c r="A3670" s="382" t="s">
        <v>1407</v>
      </c>
      <c r="B3670" s="383">
        <v>2009</v>
      </c>
      <c r="C3670" s="384" t="s">
        <v>1408</v>
      </c>
      <c r="D3670" s="384" t="s">
        <v>524</v>
      </c>
      <c r="E3670" s="384" t="s">
        <v>595</v>
      </c>
      <c r="F3670" s="384" t="s">
        <v>712</v>
      </c>
      <c r="G3670" s="263">
        <v>623.36900000000003</v>
      </c>
      <c r="H3670" s="263">
        <v>623.36900000000003</v>
      </c>
      <c r="I3670" s="263">
        <v>3230.4679999999998</v>
      </c>
    </row>
    <row r="3671" spans="1:9">
      <c r="A3671" s="382" t="s">
        <v>1407</v>
      </c>
      <c r="B3671" s="383">
        <v>2010</v>
      </c>
      <c r="C3671" s="384" t="s">
        <v>1408</v>
      </c>
      <c r="D3671" s="384" t="s">
        <v>524</v>
      </c>
      <c r="E3671" s="384" t="s">
        <v>595</v>
      </c>
      <c r="F3671" s="384" t="s">
        <v>712</v>
      </c>
      <c r="G3671" s="263">
        <v>734.94</v>
      </c>
      <c r="H3671" s="263">
        <v>734.94</v>
      </c>
      <c r="I3671" s="263">
        <v>3607.636</v>
      </c>
    </row>
    <row r="3672" spans="1:9">
      <c r="A3672" s="382" t="s">
        <v>1407</v>
      </c>
      <c r="B3672" s="383">
        <v>2011</v>
      </c>
      <c r="C3672" s="384" t="s">
        <v>1408</v>
      </c>
      <c r="D3672" s="384" t="s">
        <v>524</v>
      </c>
      <c r="E3672" s="384" t="s">
        <v>595</v>
      </c>
      <c r="F3672" s="384" t="s">
        <v>712</v>
      </c>
      <c r="G3672" s="263">
        <v>880.8</v>
      </c>
      <c r="H3672" s="263">
        <v>880.8</v>
      </c>
      <c r="I3672" s="263">
        <v>4158.5069999999996</v>
      </c>
    </row>
    <row r="3673" spans="1:9">
      <c r="A3673" s="382" t="s">
        <v>1407</v>
      </c>
      <c r="B3673" s="383">
        <v>2012</v>
      </c>
      <c r="C3673" s="384" t="s">
        <v>1408</v>
      </c>
      <c r="D3673" s="384" t="s">
        <v>524</v>
      </c>
      <c r="E3673" s="384" t="s">
        <v>595</v>
      </c>
      <c r="F3673" s="384" t="s">
        <v>712</v>
      </c>
      <c r="G3673" s="263">
        <v>1038.9100000000001</v>
      </c>
      <c r="H3673" s="263">
        <v>1014.9930000000001</v>
      </c>
      <c r="I3673" s="263">
        <v>4763.18</v>
      </c>
    </row>
    <row r="3674" spans="1:9">
      <c r="A3674" s="382" t="s">
        <v>1407</v>
      </c>
      <c r="B3674" s="383">
        <v>2013</v>
      </c>
      <c r="C3674" s="384" t="s">
        <v>1408</v>
      </c>
      <c r="D3674" s="384" t="s">
        <v>524</v>
      </c>
      <c r="E3674" s="384" t="s">
        <v>595</v>
      </c>
      <c r="F3674" s="384" t="s">
        <v>712</v>
      </c>
      <c r="G3674" s="263">
        <v>1034.4000000000001</v>
      </c>
      <c r="H3674" s="263">
        <v>1066.9680000000001</v>
      </c>
      <c r="I3674" s="263">
        <v>5075.3999999999996</v>
      </c>
    </row>
    <row r="3675" spans="1:9">
      <c r="A3675" s="382" t="s">
        <v>1407</v>
      </c>
      <c r="B3675" s="383">
        <v>2014</v>
      </c>
      <c r="C3675" s="384" t="s">
        <v>1408</v>
      </c>
      <c r="D3675" s="384" t="s">
        <v>524</v>
      </c>
      <c r="E3675" s="384" t="s">
        <v>595</v>
      </c>
      <c r="F3675" s="384" t="s">
        <v>712</v>
      </c>
      <c r="G3675" s="263">
        <v>781.3</v>
      </c>
      <c r="H3675" s="263">
        <v>869.6</v>
      </c>
      <c r="I3675" s="263">
        <v>4806.2</v>
      </c>
    </row>
    <row r="3676" spans="1:9">
      <c r="A3676" s="382" t="s">
        <v>1407</v>
      </c>
      <c r="B3676" s="383">
        <v>2015</v>
      </c>
      <c r="C3676" s="384" t="s">
        <v>1408</v>
      </c>
      <c r="D3676" s="384" t="s">
        <v>524</v>
      </c>
      <c r="E3676" s="384" t="s">
        <v>595</v>
      </c>
      <c r="F3676" s="384" t="s">
        <v>712</v>
      </c>
      <c r="G3676" s="263">
        <v>402.4</v>
      </c>
      <c r="H3676" s="263">
        <v>531.20000000000005</v>
      </c>
      <c r="I3676" s="263">
        <v>4191.6000000000004</v>
      </c>
    </row>
    <row r="3677" spans="1:9">
      <c r="A3677" s="382" t="s">
        <v>1407</v>
      </c>
      <c r="B3677" s="383">
        <v>2016</v>
      </c>
      <c r="C3677" s="384" t="s">
        <v>1408</v>
      </c>
      <c r="D3677" s="384" t="s">
        <v>524</v>
      </c>
      <c r="E3677" s="384" t="s">
        <v>595</v>
      </c>
      <c r="F3677" s="384" t="s">
        <v>712</v>
      </c>
      <c r="G3677" s="263">
        <v>460.5</v>
      </c>
      <c r="H3677" s="263">
        <v>551.70000000000005</v>
      </c>
      <c r="I3677" s="263">
        <v>4491.8</v>
      </c>
    </row>
    <row r="3678" spans="1:9">
      <c r="A3678" s="382" t="s">
        <v>1407</v>
      </c>
      <c r="B3678" s="383">
        <v>2017</v>
      </c>
      <c r="C3678" s="384" t="s">
        <v>1408</v>
      </c>
      <c r="D3678" s="384" t="s">
        <v>524</v>
      </c>
      <c r="E3678" s="384" t="s">
        <v>595</v>
      </c>
      <c r="F3678" s="384" t="s">
        <v>712</v>
      </c>
      <c r="G3678" s="263">
        <v>591</v>
      </c>
      <c r="H3678" s="263">
        <v>609.29999999999995</v>
      </c>
      <c r="I3678" s="263">
        <v>4488.3</v>
      </c>
    </row>
    <row r="3679" spans="1:9">
      <c r="A3679" s="382" t="s">
        <v>1407</v>
      </c>
      <c r="B3679" s="383">
        <v>2018</v>
      </c>
      <c r="C3679" s="384" t="s">
        <v>1408</v>
      </c>
      <c r="D3679" s="384" t="s">
        <v>524</v>
      </c>
      <c r="E3679" s="384" t="s">
        <v>595</v>
      </c>
      <c r="F3679" s="384" t="s">
        <v>712</v>
      </c>
      <c r="G3679" s="263">
        <v>397.5</v>
      </c>
      <c r="H3679" s="263">
        <v>759.9</v>
      </c>
      <c r="I3679" s="263">
        <v>5880</v>
      </c>
    </row>
    <row r="3680" spans="1:9">
      <c r="A3680" s="382" t="s">
        <v>1407</v>
      </c>
      <c r="B3680" s="383">
        <v>2019</v>
      </c>
      <c r="C3680" s="384" t="s">
        <v>1408</v>
      </c>
      <c r="D3680" s="384" t="s">
        <v>524</v>
      </c>
      <c r="E3680" s="384" t="s">
        <v>595</v>
      </c>
      <c r="F3680" s="384" t="s">
        <v>712</v>
      </c>
      <c r="G3680" s="263">
        <v>643.4</v>
      </c>
      <c r="H3680" s="263">
        <v>748.7</v>
      </c>
      <c r="I3680" s="263">
        <v>6027.1</v>
      </c>
    </row>
    <row r="3681" spans="1:9">
      <c r="A3681" s="382" t="s">
        <v>1409</v>
      </c>
      <c r="B3681" s="383">
        <v>2009</v>
      </c>
      <c r="C3681" s="384" t="s">
        <v>569</v>
      </c>
      <c r="D3681" s="384" t="s">
        <v>527</v>
      </c>
      <c r="E3681" s="384" t="s">
        <v>591</v>
      </c>
      <c r="F3681" s="384" t="s">
        <v>719</v>
      </c>
      <c r="G3681" s="263">
        <v>102.42700000000001</v>
      </c>
      <c r="H3681" s="263">
        <v>102.42700000000001</v>
      </c>
      <c r="I3681" s="263">
        <v>352.089</v>
      </c>
    </row>
    <row r="3682" spans="1:9">
      <c r="A3682" s="382" t="s">
        <v>1409</v>
      </c>
      <c r="B3682" s="383">
        <v>2010</v>
      </c>
      <c r="C3682" s="384" t="s">
        <v>569</v>
      </c>
      <c r="D3682" s="384" t="s">
        <v>527</v>
      </c>
      <c r="E3682" s="384" t="s">
        <v>591</v>
      </c>
      <c r="F3682" s="384" t="s">
        <v>719</v>
      </c>
      <c r="G3682" s="263">
        <v>138.77600000000001</v>
      </c>
      <c r="H3682" s="263">
        <v>138.77600000000001</v>
      </c>
      <c r="I3682" s="263">
        <v>484.63499999999999</v>
      </c>
    </row>
    <row r="3683" spans="1:9">
      <c r="A3683" s="382" t="s">
        <v>1409</v>
      </c>
      <c r="B3683" s="383">
        <v>2011</v>
      </c>
      <c r="C3683" s="384" t="s">
        <v>569</v>
      </c>
      <c r="D3683" s="384" t="s">
        <v>527</v>
      </c>
      <c r="E3683" s="384" t="s">
        <v>591</v>
      </c>
      <c r="F3683" s="384" t="s">
        <v>719</v>
      </c>
      <c r="G3683" s="263">
        <v>177.67699999999999</v>
      </c>
      <c r="H3683" s="263">
        <v>182.20779999999999</v>
      </c>
      <c r="I3683" s="263">
        <v>637.06299999999999</v>
      </c>
    </row>
    <row r="3684" spans="1:9">
      <c r="A3684" s="382" t="s">
        <v>1409</v>
      </c>
      <c r="B3684" s="383">
        <v>2012</v>
      </c>
      <c r="C3684" s="384" t="s">
        <v>569</v>
      </c>
      <c r="D3684" s="384" t="s">
        <v>527</v>
      </c>
      <c r="E3684" s="384" t="s">
        <v>591</v>
      </c>
      <c r="F3684" s="384" t="s">
        <v>719</v>
      </c>
      <c r="G3684" s="263">
        <v>194</v>
      </c>
      <c r="H3684" s="263">
        <v>194</v>
      </c>
      <c r="I3684" s="263">
        <v>763</v>
      </c>
    </row>
    <row r="3685" spans="1:9">
      <c r="A3685" s="382" t="s">
        <v>1409</v>
      </c>
      <c r="B3685" s="383">
        <v>2013</v>
      </c>
      <c r="C3685" s="384" t="s">
        <v>569</v>
      </c>
      <c r="D3685" s="384" t="s">
        <v>527</v>
      </c>
      <c r="E3685" s="384" t="s">
        <v>591</v>
      </c>
      <c r="F3685" s="384" t="s">
        <v>719</v>
      </c>
      <c r="G3685" s="263">
        <v>205</v>
      </c>
      <c r="H3685" s="263">
        <v>205</v>
      </c>
      <c r="I3685" s="263">
        <v>945</v>
      </c>
    </row>
    <row r="3686" spans="1:9">
      <c r="A3686" s="382" t="s">
        <v>1409</v>
      </c>
      <c r="B3686" s="383">
        <v>2014</v>
      </c>
      <c r="C3686" s="384" t="s">
        <v>569</v>
      </c>
      <c r="D3686" s="384" t="s">
        <v>527</v>
      </c>
      <c r="E3686" s="384" t="s">
        <v>591</v>
      </c>
      <c r="F3686" s="384" t="s">
        <v>719</v>
      </c>
      <c r="G3686" s="263">
        <v>226</v>
      </c>
      <c r="H3686" s="263">
        <v>228.6</v>
      </c>
      <c r="I3686" s="263">
        <v>1246</v>
      </c>
    </row>
    <row r="3687" spans="1:9">
      <c r="A3687" s="382" t="s">
        <v>1409</v>
      </c>
      <c r="B3687" s="383">
        <v>2015</v>
      </c>
      <c r="C3687" s="384" t="s">
        <v>569</v>
      </c>
      <c r="D3687" s="384" t="s">
        <v>527</v>
      </c>
      <c r="E3687" s="384" t="s">
        <v>591</v>
      </c>
      <c r="F3687" s="384" t="s">
        <v>719</v>
      </c>
      <c r="G3687" s="263">
        <v>198</v>
      </c>
      <c r="H3687" s="263">
        <v>186.07640000000001</v>
      </c>
      <c r="I3687" s="263">
        <v>1492</v>
      </c>
    </row>
    <row r="3688" spans="1:9">
      <c r="A3688" s="382" t="s">
        <v>1409</v>
      </c>
      <c r="B3688" s="383">
        <v>2016</v>
      </c>
      <c r="C3688" s="384" t="s">
        <v>569</v>
      </c>
      <c r="D3688" s="384" t="s">
        <v>527</v>
      </c>
      <c r="E3688" s="384" t="s">
        <v>591</v>
      </c>
      <c r="F3688" s="384" t="s">
        <v>719</v>
      </c>
      <c r="G3688" s="263">
        <v>120</v>
      </c>
      <c r="H3688" s="263">
        <v>120</v>
      </c>
      <c r="I3688" s="263">
        <v>1480</v>
      </c>
    </row>
    <row r="3689" spans="1:9">
      <c r="A3689" s="382" t="s">
        <v>1409</v>
      </c>
      <c r="B3689" s="383">
        <v>2017</v>
      </c>
      <c r="C3689" s="384" t="s">
        <v>569</v>
      </c>
      <c r="D3689" s="384" t="s">
        <v>527</v>
      </c>
      <c r="E3689" s="384" t="s">
        <v>591</v>
      </c>
      <c r="F3689" s="384" t="s">
        <v>719</v>
      </c>
      <c r="G3689" s="263">
        <v>-19</v>
      </c>
      <c r="H3689" s="263">
        <v>55.384599999999999</v>
      </c>
      <c r="I3689" s="263">
        <v>1556</v>
      </c>
    </row>
    <row r="3690" spans="1:9">
      <c r="A3690" s="382" t="s">
        <v>1409</v>
      </c>
      <c r="B3690" s="383">
        <v>2018</v>
      </c>
      <c r="C3690" s="384" t="s">
        <v>569</v>
      </c>
      <c r="D3690" s="384" t="s">
        <v>527</v>
      </c>
      <c r="E3690" s="384" t="s">
        <v>591</v>
      </c>
      <c r="F3690" s="384" t="s">
        <v>719</v>
      </c>
      <c r="G3690" s="263">
        <v>113</v>
      </c>
      <c r="H3690" s="263">
        <v>116.2564</v>
      </c>
      <c r="I3690" s="263">
        <v>1615</v>
      </c>
    </row>
    <row r="3691" spans="1:9">
      <c r="A3691" s="382" t="s">
        <v>1410</v>
      </c>
      <c r="B3691" s="383">
        <v>2009</v>
      </c>
      <c r="C3691" s="384" t="s">
        <v>1411</v>
      </c>
      <c r="D3691" s="384" t="s">
        <v>524</v>
      </c>
      <c r="E3691" s="384" t="s">
        <v>717</v>
      </c>
      <c r="F3691" s="384" t="s">
        <v>712</v>
      </c>
      <c r="G3691" s="263">
        <v>119.745</v>
      </c>
      <c r="H3691" s="263">
        <v>120.40349999999999</v>
      </c>
      <c r="I3691" s="263">
        <v>3206.9369999999999</v>
      </c>
    </row>
    <row r="3692" spans="1:9">
      <c r="A3692" s="382" t="s">
        <v>1410</v>
      </c>
      <c r="B3692" s="383">
        <v>2010</v>
      </c>
      <c r="C3692" s="384" t="s">
        <v>1411</v>
      </c>
      <c r="D3692" s="384" t="s">
        <v>524</v>
      </c>
      <c r="E3692" s="384" t="s">
        <v>717</v>
      </c>
      <c r="F3692" s="384" t="s">
        <v>712</v>
      </c>
      <c r="G3692" s="263">
        <v>167.97200000000001</v>
      </c>
      <c r="H3692" s="263">
        <v>169.37729999999999</v>
      </c>
      <c r="I3692" s="263">
        <v>3638.3359999999998</v>
      </c>
    </row>
    <row r="3693" spans="1:9">
      <c r="A3693" s="382" t="s">
        <v>1410</v>
      </c>
      <c r="B3693" s="383">
        <v>2011</v>
      </c>
      <c r="C3693" s="384" t="s">
        <v>1411</v>
      </c>
      <c r="D3693" s="384" t="s">
        <v>524</v>
      </c>
      <c r="E3693" s="384" t="s">
        <v>717</v>
      </c>
      <c r="F3693" s="384" t="s">
        <v>712</v>
      </c>
      <c r="G3693" s="263">
        <v>222.74</v>
      </c>
      <c r="H3693" s="263">
        <v>222.74</v>
      </c>
      <c r="I3693" s="263">
        <v>4232.7430000000004</v>
      </c>
    </row>
    <row r="3694" spans="1:9">
      <c r="A3694" s="382" t="s">
        <v>1410</v>
      </c>
      <c r="B3694" s="383">
        <v>2012</v>
      </c>
      <c r="C3694" s="384" t="s">
        <v>1411</v>
      </c>
      <c r="D3694" s="384" t="s">
        <v>524</v>
      </c>
      <c r="E3694" s="384" t="s">
        <v>717</v>
      </c>
      <c r="F3694" s="384" t="s">
        <v>712</v>
      </c>
      <c r="G3694" s="263">
        <v>276.45699999999999</v>
      </c>
      <c r="H3694" s="263">
        <v>276.45699999999999</v>
      </c>
      <c r="I3694" s="263">
        <v>4664.12</v>
      </c>
    </row>
    <row r="3695" spans="1:9">
      <c r="A3695" s="382" t="s">
        <v>1410</v>
      </c>
      <c r="B3695" s="383">
        <v>2013</v>
      </c>
      <c r="C3695" s="384" t="s">
        <v>1411</v>
      </c>
      <c r="D3695" s="384" t="s">
        <v>524</v>
      </c>
      <c r="E3695" s="384" t="s">
        <v>717</v>
      </c>
      <c r="F3695" s="384" t="s">
        <v>712</v>
      </c>
      <c r="G3695" s="263">
        <v>328.23399999999998</v>
      </c>
      <c r="H3695" s="263">
        <v>328.23399999999998</v>
      </c>
      <c r="I3695" s="263">
        <v>5164.7839999999997</v>
      </c>
    </row>
    <row r="3696" spans="1:9">
      <c r="A3696" s="382" t="s">
        <v>1410</v>
      </c>
      <c r="B3696" s="383">
        <v>2014</v>
      </c>
      <c r="C3696" s="384" t="s">
        <v>1411</v>
      </c>
      <c r="D3696" s="384" t="s">
        <v>524</v>
      </c>
      <c r="E3696" s="384" t="s">
        <v>717</v>
      </c>
      <c r="F3696" s="384" t="s">
        <v>712</v>
      </c>
      <c r="G3696" s="263">
        <v>370.88499999999999</v>
      </c>
      <c r="H3696" s="263">
        <v>370.88499999999999</v>
      </c>
      <c r="I3696" s="263">
        <v>5711.7150000000001</v>
      </c>
    </row>
    <row r="3697" spans="1:9">
      <c r="A3697" s="382" t="s">
        <v>1410</v>
      </c>
      <c r="B3697" s="383">
        <v>2015</v>
      </c>
      <c r="C3697" s="384" t="s">
        <v>1411</v>
      </c>
      <c r="D3697" s="384" t="s">
        <v>524</v>
      </c>
      <c r="E3697" s="384" t="s">
        <v>717</v>
      </c>
      <c r="F3697" s="384" t="s">
        <v>712</v>
      </c>
      <c r="G3697" s="263">
        <v>410.39499999999998</v>
      </c>
      <c r="H3697" s="263">
        <v>410.39499999999998</v>
      </c>
      <c r="I3697" s="263">
        <v>6226.5069999999996</v>
      </c>
    </row>
    <row r="3698" spans="1:9">
      <c r="A3698" s="382" t="s">
        <v>1410</v>
      </c>
      <c r="B3698" s="383">
        <v>2016</v>
      </c>
      <c r="C3698" s="384" t="s">
        <v>1411</v>
      </c>
      <c r="D3698" s="384" t="s">
        <v>524</v>
      </c>
      <c r="E3698" s="384" t="s">
        <v>717</v>
      </c>
      <c r="F3698" s="384" t="s">
        <v>712</v>
      </c>
      <c r="G3698" s="263">
        <v>437.12</v>
      </c>
      <c r="H3698" s="263">
        <v>437.49639999999999</v>
      </c>
      <c r="I3698" s="263">
        <v>6779.5789999999997</v>
      </c>
    </row>
    <row r="3699" spans="1:9">
      <c r="A3699" s="382" t="s">
        <v>1410</v>
      </c>
      <c r="B3699" s="383">
        <v>2017</v>
      </c>
      <c r="C3699" s="384" t="s">
        <v>1411</v>
      </c>
      <c r="D3699" s="384" t="s">
        <v>524</v>
      </c>
      <c r="E3699" s="384" t="s">
        <v>717</v>
      </c>
      <c r="F3699" s="384" t="s">
        <v>712</v>
      </c>
      <c r="G3699" s="263">
        <v>422.59899999999999</v>
      </c>
      <c r="H3699" s="263">
        <v>427.798</v>
      </c>
      <c r="I3699" s="263">
        <v>7256.3819999999996</v>
      </c>
    </row>
    <row r="3700" spans="1:9">
      <c r="A3700" s="382" t="s">
        <v>1410</v>
      </c>
      <c r="B3700" s="383">
        <v>2018</v>
      </c>
      <c r="C3700" s="384" t="s">
        <v>1411</v>
      </c>
      <c r="D3700" s="384" t="s">
        <v>524</v>
      </c>
      <c r="E3700" s="384" t="s">
        <v>717</v>
      </c>
      <c r="F3700" s="384" t="s">
        <v>712</v>
      </c>
      <c r="G3700" s="263">
        <v>532.35699999999997</v>
      </c>
      <c r="H3700" s="263">
        <v>531.90909999999997</v>
      </c>
      <c r="I3700" s="263">
        <v>7911.0460000000003</v>
      </c>
    </row>
    <row r="3701" spans="1:9">
      <c r="A3701" s="382" t="s">
        <v>1412</v>
      </c>
      <c r="B3701" s="383">
        <v>2009</v>
      </c>
      <c r="C3701" s="384" t="s">
        <v>1413</v>
      </c>
      <c r="D3701" s="384" t="s">
        <v>736</v>
      </c>
      <c r="E3701" s="384" t="s">
        <v>737</v>
      </c>
      <c r="F3701" s="384" t="s">
        <v>712</v>
      </c>
      <c r="G3701" s="263">
        <v>-547</v>
      </c>
      <c r="H3701" s="263">
        <v>23.05</v>
      </c>
      <c r="I3701" s="263">
        <v>26704</v>
      </c>
    </row>
    <row r="3702" spans="1:9">
      <c r="A3702" s="382" t="s">
        <v>1412</v>
      </c>
      <c r="B3702" s="383">
        <v>2010</v>
      </c>
      <c r="C3702" s="384" t="s">
        <v>1413</v>
      </c>
      <c r="D3702" s="384" t="s">
        <v>736</v>
      </c>
      <c r="E3702" s="384" t="s">
        <v>737</v>
      </c>
      <c r="F3702" s="384" t="s">
        <v>712</v>
      </c>
      <c r="G3702" s="263">
        <v>780</v>
      </c>
      <c r="H3702" s="263">
        <v>793.2</v>
      </c>
      <c r="I3702" s="263">
        <v>28430</v>
      </c>
    </row>
    <row r="3703" spans="1:9">
      <c r="A3703" s="382" t="s">
        <v>1412</v>
      </c>
      <c r="B3703" s="383">
        <v>2011</v>
      </c>
      <c r="C3703" s="384" t="s">
        <v>1413</v>
      </c>
      <c r="D3703" s="384" t="s">
        <v>736</v>
      </c>
      <c r="E3703" s="384" t="s">
        <v>737</v>
      </c>
      <c r="F3703" s="384" t="s">
        <v>712</v>
      </c>
      <c r="G3703" s="263">
        <v>750</v>
      </c>
      <c r="H3703" s="263">
        <v>717.6</v>
      </c>
      <c r="I3703" s="263">
        <v>32266</v>
      </c>
    </row>
    <row r="3704" spans="1:9">
      <c r="A3704" s="382" t="s">
        <v>1412</v>
      </c>
      <c r="B3704" s="383">
        <v>2012</v>
      </c>
      <c r="C3704" s="384" t="s">
        <v>1413</v>
      </c>
      <c r="D3704" s="384" t="s">
        <v>736</v>
      </c>
      <c r="E3704" s="384" t="s">
        <v>737</v>
      </c>
      <c r="F3704" s="384" t="s">
        <v>712</v>
      </c>
      <c r="G3704" s="263">
        <v>583</v>
      </c>
      <c r="H3704" s="263">
        <v>741.95</v>
      </c>
      <c r="I3704" s="263">
        <v>33055</v>
      </c>
    </row>
    <row r="3705" spans="1:9">
      <c r="A3705" s="382" t="s">
        <v>1412</v>
      </c>
      <c r="B3705" s="383">
        <v>2013</v>
      </c>
      <c r="C3705" s="384" t="s">
        <v>1413</v>
      </c>
      <c r="D3705" s="384" t="s">
        <v>736</v>
      </c>
      <c r="E3705" s="384" t="s">
        <v>737</v>
      </c>
      <c r="F3705" s="384" t="s">
        <v>712</v>
      </c>
      <c r="G3705" s="263">
        <v>778</v>
      </c>
      <c r="H3705" s="263">
        <v>903.05</v>
      </c>
      <c r="I3705" s="263">
        <v>34374</v>
      </c>
    </row>
    <row r="3706" spans="1:9">
      <c r="A3706" s="382" t="s">
        <v>1412</v>
      </c>
      <c r="B3706" s="383">
        <v>2014</v>
      </c>
      <c r="C3706" s="384" t="s">
        <v>1413</v>
      </c>
      <c r="D3706" s="384" t="s">
        <v>736</v>
      </c>
      <c r="E3706" s="384" t="s">
        <v>737</v>
      </c>
      <c r="F3706" s="384" t="s">
        <v>712</v>
      </c>
      <c r="G3706" s="263">
        <v>864</v>
      </c>
      <c r="H3706" s="263">
        <v>1045.0899999999999</v>
      </c>
      <c r="I3706" s="263">
        <v>37580</v>
      </c>
    </row>
    <row r="3707" spans="1:9">
      <c r="A3707" s="382" t="s">
        <v>1412</v>
      </c>
      <c r="B3707" s="383">
        <v>2015</v>
      </c>
      <c r="C3707" s="384" t="s">
        <v>1413</v>
      </c>
      <c r="D3707" s="384" t="s">
        <v>736</v>
      </c>
      <c r="E3707" s="384" t="s">
        <v>737</v>
      </c>
      <c r="F3707" s="384" t="s">
        <v>712</v>
      </c>
      <c r="G3707" s="263">
        <v>1220</v>
      </c>
      <c r="H3707" s="263">
        <v>1291.5899999999999</v>
      </c>
      <c r="I3707" s="263">
        <v>41373</v>
      </c>
    </row>
    <row r="3708" spans="1:9">
      <c r="A3708" s="382" t="s">
        <v>1412</v>
      </c>
      <c r="B3708" s="383">
        <v>2016</v>
      </c>
      <c r="C3708" s="384" t="s">
        <v>1413</v>
      </c>
      <c r="D3708" s="384" t="s">
        <v>736</v>
      </c>
      <c r="E3708" s="384" t="s">
        <v>737</v>
      </c>
      <c r="F3708" s="384" t="s">
        <v>712</v>
      </c>
      <c r="G3708" s="263">
        <v>1768</v>
      </c>
      <c r="H3708" s="263">
        <v>1744.25</v>
      </c>
      <c r="I3708" s="263">
        <v>36881</v>
      </c>
    </row>
    <row r="3709" spans="1:9">
      <c r="A3709" s="382" t="s">
        <v>1412</v>
      </c>
      <c r="B3709" s="383">
        <v>2017</v>
      </c>
      <c r="C3709" s="384" t="s">
        <v>1413</v>
      </c>
      <c r="D3709" s="384" t="s">
        <v>736</v>
      </c>
      <c r="E3709" s="384" t="s">
        <v>737</v>
      </c>
      <c r="F3709" s="384" t="s">
        <v>712</v>
      </c>
      <c r="G3709" s="263">
        <v>1774</v>
      </c>
      <c r="H3709" s="263">
        <v>1966.4</v>
      </c>
      <c r="I3709" s="263">
        <v>38260</v>
      </c>
    </row>
    <row r="3710" spans="1:9">
      <c r="A3710" s="382" t="s">
        <v>1412</v>
      </c>
      <c r="B3710" s="383">
        <v>2018</v>
      </c>
      <c r="C3710" s="384" t="s">
        <v>1413</v>
      </c>
      <c r="D3710" s="384" t="s">
        <v>736</v>
      </c>
      <c r="E3710" s="384" t="s">
        <v>737</v>
      </c>
      <c r="F3710" s="384" t="s">
        <v>712</v>
      </c>
      <c r="G3710" s="263">
        <v>3024</v>
      </c>
      <c r="H3710" s="263">
        <v>2404.0450000000001</v>
      </c>
      <c r="I3710" s="263">
        <v>40052</v>
      </c>
    </row>
    <row r="3711" spans="1:9">
      <c r="A3711" s="382" t="s">
        <v>1412</v>
      </c>
      <c r="B3711" s="383">
        <v>2019</v>
      </c>
      <c r="C3711" s="384" t="s">
        <v>1413</v>
      </c>
      <c r="D3711" s="384" t="s">
        <v>736</v>
      </c>
      <c r="E3711" s="384" t="s">
        <v>737</v>
      </c>
      <c r="F3711" s="384" t="s">
        <v>712</v>
      </c>
      <c r="G3711" s="263">
        <v>2022</v>
      </c>
      <c r="H3711" s="263">
        <v>2062.4499999999998</v>
      </c>
      <c r="I3711" s="263">
        <v>42405</v>
      </c>
    </row>
    <row r="3712" spans="1:9">
      <c r="A3712" s="382" t="s">
        <v>1414</v>
      </c>
      <c r="B3712" s="383">
        <v>2009</v>
      </c>
      <c r="C3712" s="384" t="s">
        <v>570</v>
      </c>
      <c r="D3712" s="384" t="s">
        <v>527</v>
      </c>
      <c r="E3712" s="384" t="s">
        <v>585</v>
      </c>
      <c r="F3712" s="384" t="s">
        <v>719</v>
      </c>
      <c r="G3712" s="263">
        <v>-137.93</v>
      </c>
      <c r="H3712" s="263">
        <v>-115.95099999999999</v>
      </c>
      <c r="I3712" s="263">
        <v>968.48800000000006</v>
      </c>
    </row>
    <row r="3713" spans="1:9">
      <c r="A3713" s="382" t="s">
        <v>1414</v>
      </c>
      <c r="B3713" s="383">
        <v>2010</v>
      </c>
      <c r="C3713" s="384" t="s">
        <v>570</v>
      </c>
      <c r="D3713" s="384" t="s">
        <v>527</v>
      </c>
      <c r="E3713" s="384" t="s">
        <v>585</v>
      </c>
      <c r="F3713" s="384" t="s">
        <v>719</v>
      </c>
      <c r="G3713" s="263">
        <v>42.593000000000004</v>
      </c>
      <c r="H3713" s="263">
        <v>51.521999999999998</v>
      </c>
      <c r="I3713" s="263">
        <v>1159.0170000000001</v>
      </c>
    </row>
    <row r="3714" spans="1:9">
      <c r="A3714" s="382" t="s">
        <v>1414</v>
      </c>
      <c r="B3714" s="383">
        <v>2011</v>
      </c>
      <c r="C3714" s="384" t="s">
        <v>570</v>
      </c>
      <c r="D3714" s="384" t="s">
        <v>527</v>
      </c>
      <c r="E3714" s="384" t="s">
        <v>585</v>
      </c>
      <c r="F3714" s="384" t="s">
        <v>719</v>
      </c>
      <c r="G3714" s="263">
        <v>45.298999999999999</v>
      </c>
      <c r="H3714" s="263">
        <v>53.252899999999997</v>
      </c>
      <c r="I3714" s="263">
        <v>1136.876</v>
      </c>
    </row>
    <row r="3715" spans="1:9">
      <c r="A3715" s="382" t="s">
        <v>1414</v>
      </c>
      <c r="B3715" s="383">
        <v>2012</v>
      </c>
      <c r="C3715" s="384" t="s">
        <v>570</v>
      </c>
      <c r="D3715" s="384" t="s">
        <v>527</v>
      </c>
      <c r="E3715" s="384" t="s">
        <v>585</v>
      </c>
      <c r="F3715" s="384" t="s">
        <v>719</v>
      </c>
      <c r="G3715" s="263">
        <v>-108.816</v>
      </c>
      <c r="H3715" s="263">
        <v>-107.919</v>
      </c>
      <c r="I3715" s="263">
        <v>825.82299999999998</v>
      </c>
    </row>
    <row r="3716" spans="1:9">
      <c r="A3716" s="382" t="s">
        <v>1414</v>
      </c>
      <c r="B3716" s="383">
        <v>2013</v>
      </c>
      <c r="C3716" s="384" t="s">
        <v>570</v>
      </c>
      <c r="D3716" s="384" t="s">
        <v>527</v>
      </c>
      <c r="E3716" s="384" t="s">
        <v>585</v>
      </c>
      <c r="F3716" s="384" t="s">
        <v>719</v>
      </c>
      <c r="G3716" s="263">
        <v>-29.491</v>
      </c>
      <c r="H3716" s="263">
        <v>-30.288</v>
      </c>
      <c r="I3716" s="263">
        <v>1214.4829999999999</v>
      </c>
    </row>
    <row r="3717" spans="1:9">
      <c r="A3717" s="382" t="s">
        <v>1414</v>
      </c>
      <c r="B3717" s="383">
        <v>2014</v>
      </c>
      <c r="C3717" s="384" t="s">
        <v>570</v>
      </c>
      <c r="D3717" s="384" t="s">
        <v>527</v>
      </c>
      <c r="E3717" s="384" t="s">
        <v>585</v>
      </c>
      <c r="F3717" s="384" t="s">
        <v>719</v>
      </c>
      <c r="G3717" s="263">
        <v>361.60500000000002</v>
      </c>
      <c r="H3717" s="263">
        <v>366.4914</v>
      </c>
      <c r="I3717" s="263">
        <v>2350.5680000000002</v>
      </c>
    </row>
    <row r="3718" spans="1:9">
      <c r="A3718" s="382" t="s">
        <v>1414</v>
      </c>
      <c r="B3718" s="383">
        <v>2015</v>
      </c>
      <c r="C3718" s="384" t="s">
        <v>570</v>
      </c>
      <c r="D3718" s="384" t="s">
        <v>527</v>
      </c>
      <c r="E3718" s="384" t="s">
        <v>585</v>
      </c>
      <c r="F3718" s="384" t="s">
        <v>719</v>
      </c>
      <c r="G3718" s="263">
        <v>-279.47000000000003</v>
      </c>
      <c r="H3718" s="263">
        <v>-287.64400000000001</v>
      </c>
      <c r="I3718" s="263">
        <v>1082.9380000000001</v>
      </c>
    </row>
    <row r="3719" spans="1:9">
      <c r="A3719" s="382" t="s">
        <v>1414</v>
      </c>
      <c r="B3719" s="383">
        <v>2016</v>
      </c>
      <c r="C3719" s="384" t="s">
        <v>570</v>
      </c>
      <c r="D3719" s="384" t="s">
        <v>527</v>
      </c>
      <c r="E3719" s="384" t="s">
        <v>585</v>
      </c>
      <c r="F3719" s="384" t="s">
        <v>719</v>
      </c>
      <c r="G3719" s="263">
        <v>-8.3019999999999996</v>
      </c>
      <c r="H3719" s="263">
        <v>64.210499999999996</v>
      </c>
      <c r="I3719" s="263">
        <v>1413.6980000000001</v>
      </c>
    </row>
    <row r="3720" spans="1:9">
      <c r="A3720" s="382" t="s">
        <v>1414</v>
      </c>
      <c r="B3720" s="383">
        <v>2017</v>
      </c>
      <c r="C3720" s="384" t="s">
        <v>570</v>
      </c>
      <c r="D3720" s="384" t="s">
        <v>527</v>
      </c>
      <c r="E3720" s="384" t="s">
        <v>585</v>
      </c>
      <c r="F3720" s="384" t="s">
        <v>719</v>
      </c>
      <c r="G3720" s="263">
        <v>66.028000000000006</v>
      </c>
      <c r="H3720" s="263">
        <v>79.503799999999998</v>
      </c>
      <c r="I3720" s="263">
        <v>1779.748</v>
      </c>
    </row>
    <row r="3721" spans="1:9">
      <c r="A3721" s="382" t="s">
        <v>1414</v>
      </c>
      <c r="B3721" s="383">
        <v>2018</v>
      </c>
      <c r="C3721" s="384" t="s">
        <v>570</v>
      </c>
      <c r="D3721" s="384" t="s">
        <v>527</v>
      </c>
      <c r="E3721" s="384" t="s">
        <v>585</v>
      </c>
      <c r="F3721" s="384" t="s">
        <v>719</v>
      </c>
      <c r="G3721" s="263">
        <v>173.21899999999999</v>
      </c>
      <c r="H3721" s="263">
        <v>186.07660000000001</v>
      </c>
      <c r="I3721" s="263">
        <v>1792.8920000000001</v>
      </c>
    </row>
    <row r="3722" spans="1:9">
      <c r="A3722" s="382" t="s">
        <v>1414</v>
      </c>
      <c r="B3722" s="383">
        <v>2019</v>
      </c>
      <c r="C3722" s="384" t="s">
        <v>570</v>
      </c>
      <c r="D3722" s="384" t="s">
        <v>527</v>
      </c>
      <c r="E3722" s="384" t="s">
        <v>585</v>
      </c>
      <c r="F3722" s="384" t="s">
        <v>719</v>
      </c>
      <c r="G3722" s="263">
        <v>333.83699999999999</v>
      </c>
      <c r="H3722" s="263">
        <v>335.7867</v>
      </c>
      <c r="I3722" s="263">
        <v>2668.3939999999998</v>
      </c>
    </row>
    <row r="3723" spans="1:9">
      <c r="A3723" s="382" t="s">
        <v>1415</v>
      </c>
      <c r="B3723" s="383">
        <v>2009</v>
      </c>
      <c r="C3723" s="384" t="s">
        <v>571</v>
      </c>
      <c r="D3723" s="384" t="s">
        <v>527</v>
      </c>
      <c r="E3723" s="384" t="s">
        <v>591</v>
      </c>
      <c r="F3723" s="384" t="s">
        <v>719</v>
      </c>
      <c r="G3723" s="263"/>
      <c r="H3723" s="263"/>
      <c r="I3723" s="263"/>
    </row>
    <row r="3724" spans="1:9">
      <c r="A3724" s="382" t="s">
        <v>1415</v>
      </c>
      <c r="B3724" s="383">
        <v>2010</v>
      </c>
      <c r="C3724" s="384" t="s">
        <v>571</v>
      </c>
      <c r="D3724" s="384" t="s">
        <v>527</v>
      </c>
      <c r="E3724" s="384" t="s">
        <v>591</v>
      </c>
      <c r="F3724" s="384" t="s">
        <v>719</v>
      </c>
      <c r="G3724" s="263">
        <v>-67.323999999999998</v>
      </c>
      <c r="H3724" s="263">
        <v>-67.323999999999998</v>
      </c>
      <c r="I3724" s="263">
        <v>28.277999999999999</v>
      </c>
    </row>
    <row r="3725" spans="1:9">
      <c r="A3725" s="382" t="s">
        <v>1415</v>
      </c>
      <c r="B3725" s="383">
        <v>2011</v>
      </c>
      <c r="C3725" s="384" t="s">
        <v>571</v>
      </c>
      <c r="D3725" s="384" t="s">
        <v>527</v>
      </c>
      <c r="E3725" s="384" t="s">
        <v>591</v>
      </c>
      <c r="F3725" s="384" t="s">
        <v>719</v>
      </c>
      <c r="G3725" s="263">
        <v>-164.11799999999999</v>
      </c>
      <c r="H3725" s="263">
        <v>-164.11799999999999</v>
      </c>
      <c r="I3725" s="263">
        <v>106.313</v>
      </c>
    </row>
    <row r="3726" spans="1:9">
      <c r="A3726" s="382" t="s">
        <v>1415</v>
      </c>
      <c r="B3726" s="383">
        <v>2012</v>
      </c>
      <c r="C3726" s="384" t="s">
        <v>571</v>
      </c>
      <c r="D3726" s="384" t="s">
        <v>527</v>
      </c>
      <c r="E3726" s="384" t="s">
        <v>591</v>
      </c>
      <c r="F3726" s="384" t="s">
        <v>719</v>
      </c>
      <c r="G3726" s="263">
        <v>-79.399000000000001</v>
      </c>
      <c r="H3726" s="263">
        <v>-79.399000000000001</v>
      </c>
      <c r="I3726" s="263">
        <v>316.93299999999999</v>
      </c>
    </row>
    <row r="3727" spans="1:9">
      <c r="A3727" s="382" t="s">
        <v>1415</v>
      </c>
      <c r="B3727" s="383">
        <v>2013</v>
      </c>
      <c r="C3727" s="384" t="s">
        <v>571</v>
      </c>
      <c r="D3727" s="384" t="s">
        <v>527</v>
      </c>
      <c r="E3727" s="384" t="s">
        <v>591</v>
      </c>
      <c r="F3727" s="384" t="s">
        <v>719</v>
      </c>
      <c r="G3727" s="263">
        <v>-645.32299999999998</v>
      </c>
      <c r="H3727" s="263">
        <v>-651.22699999999998</v>
      </c>
      <c r="I3727" s="263">
        <v>664.89</v>
      </c>
    </row>
    <row r="3728" spans="1:9">
      <c r="A3728" s="382" t="s">
        <v>1415</v>
      </c>
      <c r="B3728" s="383">
        <v>2014</v>
      </c>
      <c r="C3728" s="384" t="s">
        <v>571</v>
      </c>
      <c r="D3728" s="384" t="s">
        <v>527</v>
      </c>
      <c r="E3728" s="384" t="s">
        <v>591</v>
      </c>
      <c r="F3728" s="384" t="s">
        <v>719</v>
      </c>
      <c r="G3728" s="263">
        <v>-577.82000000000005</v>
      </c>
      <c r="H3728" s="263">
        <v>-585.91200000000003</v>
      </c>
      <c r="I3728" s="263">
        <v>1403.002</v>
      </c>
    </row>
    <row r="3729" spans="1:9">
      <c r="A3729" s="382" t="s">
        <v>1415</v>
      </c>
      <c r="B3729" s="383">
        <v>2015</v>
      </c>
      <c r="C3729" s="384" t="s">
        <v>571</v>
      </c>
      <c r="D3729" s="384" t="s">
        <v>527</v>
      </c>
      <c r="E3729" s="384" t="s">
        <v>591</v>
      </c>
      <c r="F3729" s="384" t="s">
        <v>719</v>
      </c>
      <c r="G3729" s="263">
        <v>-521.03099999999995</v>
      </c>
      <c r="H3729" s="263">
        <v>-529.33299999999997</v>
      </c>
      <c r="I3729" s="263">
        <v>2218.0320000000002</v>
      </c>
    </row>
    <row r="3730" spans="1:9">
      <c r="A3730" s="382" t="s">
        <v>1415</v>
      </c>
      <c r="B3730" s="383">
        <v>2016</v>
      </c>
      <c r="C3730" s="384" t="s">
        <v>571</v>
      </c>
      <c r="D3730" s="384" t="s">
        <v>527</v>
      </c>
      <c r="E3730" s="384" t="s">
        <v>591</v>
      </c>
      <c r="F3730" s="384" t="s">
        <v>719</v>
      </c>
      <c r="G3730" s="263">
        <v>-456.87299999999999</v>
      </c>
      <c r="H3730" s="263">
        <v>-353.23500000000001</v>
      </c>
      <c r="I3730" s="263">
        <v>2529.6190000000001</v>
      </c>
    </row>
    <row r="3731" spans="1:9">
      <c r="A3731" s="382" t="s">
        <v>1415</v>
      </c>
      <c r="B3731" s="383">
        <v>2017</v>
      </c>
      <c r="C3731" s="384" t="s">
        <v>571</v>
      </c>
      <c r="D3731" s="384" t="s">
        <v>527</v>
      </c>
      <c r="E3731" s="384" t="s">
        <v>591</v>
      </c>
      <c r="F3731" s="384" t="s">
        <v>719</v>
      </c>
      <c r="G3731" s="263">
        <v>-108.063</v>
      </c>
      <c r="H3731" s="263">
        <v>-67.717799999999997</v>
      </c>
      <c r="I3731" s="263">
        <v>2443.299</v>
      </c>
    </row>
    <row r="3732" spans="1:9">
      <c r="A3732" s="382" t="s">
        <v>1415</v>
      </c>
      <c r="B3732" s="383">
        <v>2018</v>
      </c>
      <c r="C3732" s="384" t="s">
        <v>571</v>
      </c>
      <c r="D3732" s="384" t="s">
        <v>527</v>
      </c>
      <c r="E3732" s="384" t="s">
        <v>591</v>
      </c>
      <c r="F3732" s="384" t="s">
        <v>719</v>
      </c>
      <c r="G3732" s="263">
        <v>1205.596</v>
      </c>
      <c r="H3732" s="263">
        <v>519.44410000000005</v>
      </c>
      <c r="I3732" s="263">
        <v>3042.3589999999999</v>
      </c>
    </row>
    <row r="3733" spans="1:9">
      <c r="A3733" s="382" t="s">
        <v>1416</v>
      </c>
      <c r="B3733" s="383">
        <v>2009</v>
      </c>
      <c r="C3733" s="384" t="s">
        <v>1417</v>
      </c>
      <c r="D3733" s="384" t="s">
        <v>517</v>
      </c>
      <c r="E3733" s="384" t="s">
        <v>586</v>
      </c>
      <c r="F3733" s="384" t="s">
        <v>712</v>
      </c>
      <c r="G3733" s="263">
        <v>1456</v>
      </c>
      <c r="H3733" s="263">
        <v>1593.8</v>
      </c>
      <c r="I3733" s="263">
        <v>10427</v>
      </c>
    </row>
    <row r="3734" spans="1:9">
      <c r="A3734" s="382" t="s">
        <v>1416</v>
      </c>
      <c r="B3734" s="383">
        <v>2010</v>
      </c>
      <c r="C3734" s="384" t="s">
        <v>1417</v>
      </c>
      <c r="D3734" s="384" t="s">
        <v>517</v>
      </c>
      <c r="E3734" s="384" t="s">
        <v>586</v>
      </c>
      <c r="F3734" s="384" t="s">
        <v>712</v>
      </c>
      <c r="G3734" s="263">
        <v>3184</v>
      </c>
      <c r="H3734" s="263">
        <v>3106</v>
      </c>
      <c r="I3734" s="263">
        <v>13966</v>
      </c>
    </row>
    <row r="3735" spans="1:9">
      <c r="A3735" s="382" t="s">
        <v>1416</v>
      </c>
      <c r="B3735" s="383">
        <v>2011</v>
      </c>
      <c r="C3735" s="384" t="s">
        <v>1417</v>
      </c>
      <c r="D3735" s="384" t="s">
        <v>517</v>
      </c>
      <c r="E3735" s="384" t="s">
        <v>586</v>
      </c>
      <c r="F3735" s="384" t="s">
        <v>712</v>
      </c>
      <c r="G3735" s="263">
        <v>2201</v>
      </c>
      <c r="H3735" s="263">
        <v>2563.0500000000002</v>
      </c>
      <c r="I3735" s="263">
        <v>13735</v>
      </c>
    </row>
    <row r="3736" spans="1:9">
      <c r="A3736" s="382" t="s">
        <v>1416</v>
      </c>
      <c r="B3736" s="383">
        <v>2012</v>
      </c>
      <c r="C3736" s="384" t="s">
        <v>1417</v>
      </c>
      <c r="D3736" s="384" t="s">
        <v>517</v>
      </c>
      <c r="E3736" s="384" t="s">
        <v>586</v>
      </c>
      <c r="F3736" s="384" t="s">
        <v>712</v>
      </c>
      <c r="G3736" s="263">
        <v>1728</v>
      </c>
      <c r="H3736" s="263">
        <v>2294.15</v>
      </c>
      <c r="I3736" s="263">
        <v>12825</v>
      </c>
    </row>
    <row r="3737" spans="1:9">
      <c r="A3737" s="382" t="s">
        <v>1416</v>
      </c>
      <c r="B3737" s="383">
        <v>2013</v>
      </c>
      <c r="C3737" s="384" t="s">
        <v>1417</v>
      </c>
      <c r="D3737" s="384" t="s">
        <v>517</v>
      </c>
      <c r="E3737" s="384" t="s">
        <v>586</v>
      </c>
      <c r="F3737" s="384" t="s">
        <v>712</v>
      </c>
      <c r="G3737" s="263">
        <v>2126</v>
      </c>
      <c r="H3737" s="263">
        <v>2007.7</v>
      </c>
      <c r="I3737" s="263">
        <v>12205</v>
      </c>
    </row>
    <row r="3738" spans="1:9">
      <c r="A3738" s="382" t="s">
        <v>1416</v>
      </c>
      <c r="B3738" s="383">
        <v>2014</v>
      </c>
      <c r="C3738" s="384" t="s">
        <v>1417</v>
      </c>
      <c r="D3738" s="384" t="s">
        <v>517</v>
      </c>
      <c r="E3738" s="384" t="s">
        <v>586</v>
      </c>
      <c r="F3738" s="384" t="s">
        <v>712</v>
      </c>
      <c r="G3738" s="263">
        <v>2778</v>
      </c>
      <c r="H3738" s="263">
        <v>2932.5</v>
      </c>
      <c r="I3738" s="263">
        <v>13045</v>
      </c>
    </row>
    <row r="3739" spans="1:9">
      <c r="A3739" s="382" t="s">
        <v>1416</v>
      </c>
      <c r="B3739" s="383">
        <v>2015</v>
      </c>
      <c r="C3739" s="384" t="s">
        <v>1417</v>
      </c>
      <c r="D3739" s="384" t="s">
        <v>517</v>
      </c>
      <c r="E3739" s="384" t="s">
        <v>586</v>
      </c>
      <c r="F3739" s="384" t="s">
        <v>712</v>
      </c>
      <c r="G3739" s="263">
        <v>2944</v>
      </c>
      <c r="H3739" s="263">
        <v>3160.45</v>
      </c>
      <c r="I3739" s="263">
        <v>13000</v>
      </c>
    </row>
    <row r="3740" spans="1:9">
      <c r="A3740" s="382" t="s">
        <v>1416</v>
      </c>
      <c r="B3740" s="383">
        <v>2016</v>
      </c>
      <c r="C3740" s="384" t="s">
        <v>1417</v>
      </c>
      <c r="D3740" s="384" t="s">
        <v>517</v>
      </c>
      <c r="E3740" s="384" t="s">
        <v>586</v>
      </c>
      <c r="F3740" s="384" t="s">
        <v>712</v>
      </c>
      <c r="G3740" s="263">
        <v>3551</v>
      </c>
      <c r="H3740" s="263">
        <v>3594.6</v>
      </c>
      <c r="I3740" s="263">
        <v>13370</v>
      </c>
    </row>
    <row r="3741" spans="1:9">
      <c r="A3741" s="382" t="s">
        <v>1416</v>
      </c>
      <c r="B3741" s="383">
        <v>2017</v>
      </c>
      <c r="C3741" s="384" t="s">
        <v>1417</v>
      </c>
      <c r="D3741" s="384" t="s">
        <v>517</v>
      </c>
      <c r="E3741" s="384" t="s">
        <v>586</v>
      </c>
      <c r="F3741" s="384" t="s">
        <v>712</v>
      </c>
      <c r="G3741" s="263">
        <v>3649</v>
      </c>
      <c r="H3741" s="263">
        <v>4402.8500000000004</v>
      </c>
      <c r="I3741" s="263">
        <v>14961</v>
      </c>
    </row>
    <row r="3742" spans="1:9">
      <c r="A3742" s="382" t="s">
        <v>1416</v>
      </c>
      <c r="B3742" s="383">
        <v>2018</v>
      </c>
      <c r="C3742" s="384" t="s">
        <v>1417</v>
      </c>
      <c r="D3742" s="384" t="s">
        <v>517</v>
      </c>
      <c r="E3742" s="384" t="s">
        <v>586</v>
      </c>
      <c r="F3742" s="384" t="s">
        <v>712</v>
      </c>
      <c r="G3742" s="263">
        <v>5538</v>
      </c>
      <c r="H3742" s="263">
        <v>5593.59</v>
      </c>
      <c r="I3742" s="263">
        <v>15784</v>
      </c>
    </row>
    <row r="3743" spans="1:9">
      <c r="A3743" s="382" t="s">
        <v>1418</v>
      </c>
      <c r="B3743" s="383">
        <v>2009</v>
      </c>
      <c r="C3743" s="384" t="s">
        <v>1419</v>
      </c>
      <c r="D3743" s="384" t="s">
        <v>6</v>
      </c>
      <c r="E3743" s="384" t="s">
        <v>798</v>
      </c>
      <c r="F3743" s="384" t="s">
        <v>712</v>
      </c>
      <c r="G3743" s="263">
        <v>486</v>
      </c>
      <c r="H3743" s="263">
        <v>486</v>
      </c>
      <c r="I3743" s="263">
        <v>14010</v>
      </c>
    </row>
    <row r="3744" spans="1:9">
      <c r="A3744" s="382" t="s">
        <v>1418</v>
      </c>
      <c r="B3744" s="383">
        <v>2010</v>
      </c>
      <c r="C3744" s="384" t="s">
        <v>1419</v>
      </c>
      <c r="D3744" s="384" t="s">
        <v>6</v>
      </c>
      <c r="E3744" s="384" t="s">
        <v>798</v>
      </c>
      <c r="F3744" s="384" t="s">
        <v>712</v>
      </c>
      <c r="G3744" s="263">
        <v>-31</v>
      </c>
      <c r="H3744" s="263">
        <v>84.3</v>
      </c>
      <c r="I3744" s="263">
        <v>10500</v>
      </c>
    </row>
    <row r="3745" spans="1:9">
      <c r="A3745" s="382" t="s">
        <v>1418</v>
      </c>
      <c r="B3745" s="383">
        <v>2011</v>
      </c>
      <c r="C3745" s="384" t="s">
        <v>1419</v>
      </c>
      <c r="D3745" s="384" t="s">
        <v>6</v>
      </c>
      <c r="E3745" s="384" t="s">
        <v>798</v>
      </c>
      <c r="F3745" s="384" t="s">
        <v>712</v>
      </c>
      <c r="G3745" s="263">
        <v>86</v>
      </c>
      <c r="H3745" s="263">
        <v>224.35</v>
      </c>
      <c r="I3745" s="263">
        <v>10525</v>
      </c>
    </row>
    <row r="3746" spans="1:9">
      <c r="A3746" s="382" t="s">
        <v>1418</v>
      </c>
      <c r="B3746" s="383">
        <v>2012</v>
      </c>
      <c r="C3746" s="384" t="s">
        <v>1419</v>
      </c>
      <c r="D3746" s="384" t="s">
        <v>6</v>
      </c>
      <c r="E3746" s="384" t="s">
        <v>798</v>
      </c>
      <c r="F3746" s="384" t="s">
        <v>712</v>
      </c>
      <c r="G3746" s="263">
        <v>242</v>
      </c>
      <c r="H3746" s="263">
        <v>224.35</v>
      </c>
      <c r="I3746" s="263">
        <v>11275</v>
      </c>
    </row>
    <row r="3747" spans="1:9">
      <c r="A3747" s="382" t="s">
        <v>1418</v>
      </c>
      <c r="B3747" s="383">
        <v>2013</v>
      </c>
      <c r="C3747" s="384" t="s">
        <v>1419</v>
      </c>
      <c r="D3747" s="384" t="s">
        <v>6</v>
      </c>
      <c r="E3747" s="384" t="s">
        <v>798</v>
      </c>
      <c r="F3747" s="384" t="s">
        <v>712</v>
      </c>
      <c r="G3747" s="263">
        <v>589</v>
      </c>
      <c r="H3747" s="263">
        <v>364.85</v>
      </c>
      <c r="I3747" s="263">
        <v>12237</v>
      </c>
    </row>
    <row r="3748" spans="1:9">
      <c r="A3748" s="382" t="s">
        <v>1418</v>
      </c>
      <c r="B3748" s="383">
        <v>2014</v>
      </c>
      <c r="C3748" s="384" t="s">
        <v>1419</v>
      </c>
      <c r="D3748" s="384" t="s">
        <v>6</v>
      </c>
      <c r="E3748" s="384" t="s">
        <v>798</v>
      </c>
      <c r="F3748" s="384" t="s">
        <v>712</v>
      </c>
      <c r="G3748" s="263">
        <v>498</v>
      </c>
      <c r="H3748" s="263">
        <v>516.20000000000005</v>
      </c>
      <c r="I3748" s="263">
        <v>12104</v>
      </c>
    </row>
    <row r="3749" spans="1:9">
      <c r="A3749" s="382" t="s">
        <v>1418</v>
      </c>
      <c r="B3749" s="383">
        <v>2015</v>
      </c>
      <c r="C3749" s="384" t="s">
        <v>1419</v>
      </c>
      <c r="D3749" s="384" t="s">
        <v>6</v>
      </c>
      <c r="E3749" s="384" t="s">
        <v>798</v>
      </c>
      <c r="F3749" s="384" t="s">
        <v>712</v>
      </c>
      <c r="G3749" s="263">
        <v>600</v>
      </c>
      <c r="H3749" s="263">
        <v>638.79999999999995</v>
      </c>
      <c r="I3749" s="263">
        <v>13878</v>
      </c>
    </row>
    <row r="3750" spans="1:9">
      <c r="A3750" s="382" t="s">
        <v>1418</v>
      </c>
      <c r="B3750" s="383">
        <v>2016</v>
      </c>
      <c r="C3750" s="384" t="s">
        <v>1419</v>
      </c>
      <c r="D3750" s="384" t="s">
        <v>6</v>
      </c>
      <c r="E3750" s="384" t="s">
        <v>798</v>
      </c>
      <c r="F3750" s="384" t="s">
        <v>712</v>
      </c>
      <c r="G3750" s="263">
        <v>697</v>
      </c>
      <c r="H3750" s="263">
        <v>698</v>
      </c>
      <c r="I3750" s="263">
        <v>13423</v>
      </c>
    </row>
    <row r="3751" spans="1:9">
      <c r="A3751" s="382" t="s">
        <v>1418</v>
      </c>
      <c r="B3751" s="383">
        <v>2017</v>
      </c>
      <c r="C3751" s="384" t="s">
        <v>1419</v>
      </c>
      <c r="D3751" s="384" t="s">
        <v>6</v>
      </c>
      <c r="E3751" s="384" t="s">
        <v>798</v>
      </c>
      <c r="F3751" s="384" t="s">
        <v>712</v>
      </c>
      <c r="G3751" s="263">
        <v>962</v>
      </c>
      <c r="H3751" s="263">
        <v>698</v>
      </c>
      <c r="I3751" s="263">
        <v>13788</v>
      </c>
    </row>
    <row r="3752" spans="1:9">
      <c r="A3752" s="382" t="s">
        <v>1418</v>
      </c>
      <c r="B3752" s="383">
        <v>2018</v>
      </c>
      <c r="C3752" s="384" t="s">
        <v>1419</v>
      </c>
      <c r="D3752" s="384" t="s">
        <v>6</v>
      </c>
      <c r="E3752" s="384" t="s">
        <v>798</v>
      </c>
      <c r="F3752" s="384" t="s">
        <v>712</v>
      </c>
      <c r="G3752" s="263">
        <v>307</v>
      </c>
      <c r="H3752" s="263">
        <v>922.95</v>
      </c>
      <c r="I3752" s="263">
        <v>14198</v>
      </c>
    </row>
    <row r="3753" spans="1:9">
      <c r="A3753" s="382" t="s">
        <v>1418</v>
      </c>
      <c r="B3753" s="383">
        <v>2019</v>
      </c>
      <c r="C3753" s="384" t="s">
        <v>1419</v>
      </c>
      <c r="D3753" s="384" t="s">
        <v>6</v>
      </c>
      <c r="E3753" s="384" t="s">
        <v>798</v>
      </c>
      <c r="F3753" s="384" t="s">
        <v>712</v>
      </c>
      <c r="G3753" s="263">
        <v>1222</v>
      </c>
      <c r="H3753" s="263">
        <v>845</v>
      </c>
      <c r="I3753" s="263">
        <v>13972</v>
      </c>
    </row>
    <row r="3754" spans="1:9">
      <c r="A3754" s="382" t="s">
        <v>1420</v>
      </c>
      <c r="B3754" s="383">
        <v>2009</v>
      </c>
      <c r="C3754" s="384" t="s">
        <v>572</v>
      </c>
      <c r="D3754" s="384" t="s">
        <v>524</v>
      </c>
      <c r="E3754" s="384" t="s">
        <v>595</v>
      </c>
      <c r="F3754" s="384" t="s">
        <v>719</v>
      </c>
      <c r="G3754" s="263">
        <v>47.253</v>
      </c>
      <c r="H3754" s="263">
        <v>47.277099999999997</v>
      </c>
      <c r="I3754" s="263">
        <v>856.41099999999994</v>
      </c>
    </row>
    <row r="3755" spans="1:9">
      <c r="A3755" s="382" t="s">
        <v>1420</v>
      </c>
      <c r="B3755" s="383">
        <v>2010</v>
      </c>
      <c r="C3755" s="384" t="s">
        <v>572</v>
      </c>
      <c r="D3755" s="384" t="s">
        <v>524</v>
      </c>
      <c r="E3755" s="384" t="s">
        <v>595</v>
      </c>
      <c r="F3755" s="384" t="s">
        <v>719</v>
      </c>
      <c r="G3755" s="263">
        <v>69.025000000000006</v>
      </c>
      <c r="H3755" s="263">
        <v>66.9953</v>
      </c>
      <c r="I3755" s="263">
        <v>1063.9269999999999</v>
      </c>
    </row>
    <row r="3756" spans="1:9">
      <c r="A3756" s="382" t="s">
        <v>1420</v>
      </c>
      <c r="B3756" s="383">
        <v>2011</v>
      </c>
      <c r="C3756" s="384" t="s">
        <v>572</v>
      </c>
      <c r="D3756" s="384" t="s">
        <v>524</v>
      </c>
      <c r="E3756" s="384" t="s">
        <v>595</v>
      </c>
      <c r="F3756" s="384" t="s">
        <v>719</v>
      </c>
      <c r="G3756" s="263">
        <v>97.501000000000005</v>
      </c>
      <c r="H3756" s="263">
        <v>96.614400000000003</v>
      </c>
      <c r="I3756" s="263">
        <v>1472.684</v>
      </c>
    </row>
    <row r="3757" spans="1:9">
      <c r="A3757" s="382" t="s">
        <v>1420</v>
      </c>
      <c r="B3757" s="383">
        <v>2012</v>
      </c>
      <c r="C3757" s="384" t="s">
        <v>572</v>
      </c>
      <c r="D3757" s="384" t="s">
        <v>524</v>
      </c>
      <c r="E3757" s="384" t="s">
        <v>595</v>
      </c>
      <c r="F3757" s="384" t="s">
        <v>719</v>
      </c>
      <c r="G3757" s="263">
        <v>129.16399999999999</v>
      </c>
      <c r="H3757" s="263">
        <v>129.50460000000001</v>
      </c>
      <c r="I3757" s="263">
        <v>1834.921</v>
      </c>
    </row>
    <row r="3758" spans="1:9">
      <c r="A3758" s="382" t="s">
        <v>1420</v>
      </c>
      <c r="B3758" s="383">
        <v>2013</v>
      </c>
      <c r="C3758" s="384" t="s">
        <v>572</v>
      </c>
      <c r="D3758" s="384" t="s">
        <v>524</v>
      </c>
      <c r="E3758" s="384" t="s">
        <v>595</v>
      </c>
      <c r="F3758" s="384" t="s">
        <v>719</v>
      </c>
      <c r="G3758" s="263">
        <v>162.33000000000001</v>
      </c>
      <c r="H3758" s="263">
        <v>162.54580000000001</v>
      </c>
      <c r="I3758" s="263">
        <v>2332.0509999999999</v>
      </c>
    </row>
    <row r="3759" spans="1:9">
      <c r="A3759" s="382" t="s">
        <v>1420</v>
      </c>
      <c r="B3759" s="383">
        <v>2014</v>
      </c>
      <c r="C3759" s="384" t="s">
        <v>572</v>
      </c>
      <c r="D3759" s="384" t="s">
        <v>524</v>
      </c>
      <c r="E3759" s="384" t="s">
        <v>595</v>
      </c>
      <c r="F3759" s="384" t="s">
        <v>719</v>
      </c>
      <c r="G3759" s="263">
        <v>208.042</v>
      </c>
      <c r="H3759" s="263">
        <v>208.2116</v>
      </c>
      <c r="I3759" s="263">
        <v>3084.37</v>
      </c>
    </row>
    <row r="3760" spans="1:9">
      <c r="A3760" s="382" t="s">
        <v>1420</v>
      </c>
      <c r="B3760" s="383">
        <v>2015</v>
      </c>
      <c r="C3760" s="384" t="s">
        <v>572</v>
      </c>
      <c r="D3760" s="384" t="s">
        <v>524</v>
      </c>
      <c r="E3760" s="384" t="s">
        <v>595</v>
      </c>
      <c r="F3760" s="384" t="s">
        <v>719</v>
      </c>
      <c r="G3760" s="263">
        <v>232.57300000000001</v>
      </c>
      <c r="H3760" s="263">
        <v>237.0248</v>
      </c>
      <c r="I3760" s="263">
        <v>3963.3130000000001</v>
      </c>
    </row>
    <row r="3761" spans="1:9">
      <c r="A3761" s="382" t="s">
        <v>1420</v>
      </c>
      <c r="B3761" s="383">
        <v>2016</v>
      </c>
      <c r="C3761" s="384" t="s">
        <v>572</v>
      </c>
      <c r="D3761" s="384" t="s">
        <v>524</v>
      </c>
      <c r="E3761" s="384" t="s">
        <v>595</v>
      </c>
      <c r="F3761" s="384" t="s">
        <v>719</v>
      </c>
      <c r="G3761" s="263">
        <v>197.97900000000001</v>
      </c>
      <c r="H3761" s="263">
        <v>212.35140000000001</v>
      </c>
      <c r="I3761" s="263">
        <v>4825.335</v>
      </c>
    </row>
    <row r="3762" spans="1:9">
      <c r="A3762" s="382" t="s">
        <v>1420</v>
      </c>
      <c r="B3762" s="383">
        <v>2017</v>
      </c>
      <c r="C3762" s="384" t="s">
        <v>572</v>
      </c>
      <c r="D3762" s="384" t="s">
        <v>524</v>
      </c>
      <c r="E3762" s="384" t="s">
        <v>595</v>
      </c>
      <c r="F3762" s="384" t="s">
        <v>719</v>
      </c>
      <c r="G3762" s="263">
        <v>-48.26</v>
      </c>
      <c r="H3762" s="263">
        <v>88.630499999999998</v>
      </c>
      <c r="I3762" s="263">
        <v>4989.2439999999997</v>
      </c>
    </row>
    <row r="3763" spans="1:9">
      <c r="A3763" s="382" t="s">
        <v>1420</v>
      </c>
      <c r="B3763" s="383">
        <v>2018</v>
      </c>
      <c r="C3763" s="384" t="s">
        <v>572</v>
      </c>
      <c r="D3763" s="384" t="s">
        <v>524</v>
      </c>
      <c r="E3763" s="384" t="s">
        <v>595</v>
      </c>
      <c r="F3763" s="384" t="s">
        <v>719</v>
      </c>
      <c r="G3763" s="263">
        <v>-46.302</v>
      </c>
      <c r="H3763" s="263">
        <v>132.87569999999999</v>
      </c>
      <c r="I3763" s="263">
        <v>5193.1850000000004</v>
      </c>
    </row>
    <row r="3764" spans="1:9">
      <c r="A3764" s="382" t="s">
        <v>1421</v>
      </c>
      <c r="B3764" s="383">
        <v>2009</v>
      </c>
      <c r="C3764" s="384" t="s">
        <v>1422</v>
      </c>
      <c r="D3764" s="384" t="s">
        <v>524</v>
      </c>
      <c r="E3764" s="384" t="s">
        <v>595</v>
      </c>
      <c r="F3764" s="384" t="s">
        <v>712</v>
      </c>
      <c r="G3764" s="263">
        <v>47.253</v>
      </c>
      <c r="H3764" s="263">
        <v>47.277099999999997</v>
      </c>
      <c r="I3764" s="263">
        <v>856.41099999999994</v>
      </c>
    </row>
    <row r="3765" spans="1:9">
      <c r="A3765" s="382" t="s">
        <v>1421</v>
      </c>
      <c r="B3765" s="383">
        <v>2010</v>
      </c>
      <c r="C3765" s="384" t="s">
        <v>1422</v>
      </c>
      <c r="D3765" s="384" t="s">
        <v>524</v>
      </c>
      <c r="E3765" s="384" t="s">
        <v>595</v>
      </c>
      <c r="F3765" s="384" t="s">
        <v>712</v>
      </c>
      <c r="G3765" s="263">
        <v>69.025000000000006</v>
      </c>
      <c r="H3765" s="263">
        <v>66.9953</v>
      </c>
      <c r="I3765" s="263">
        <v>1063.9269999999999</v>
      </c>
    </row>
    <row r="3766" spans="1:9">
      <c r="A3766" s="382" t="s">
        <v>1421</v>
      </c>
      <c r="B3766" s="383">
        <v>2011</v>
      </c>
      <c r="C3766" s="384" t="s">
        <v>1422</v>
      </c>
      <c r="D3766" s="384" t="s">
        <v>524</v>
      </c>
      <c r="E3766" s="384" t="s">
        <v>595</v>
      </c>
      <c r="F3766" s="384" t="s">
        <v>712</v>
      </c>
      <c r="G3766" s="263">
        <v>97.501000000000005</v>
      </c>
      <c r="H3766" s="263">
        <v>96.614400000000003</v>
      </c>
      <c r="I3766" s="263">
        <v>1472.684</v>
      </c>
    </row>
    <row r="3767" spans="1:9">
      <c r="A3767" s="382" t="s">
        <v>1421</v>
      </c>
      <c r="B3767" s="383">
        <v>2012</v>
      </c>
      <c r="C3767" s="384" t="s">
        <v>1422</v>
      </c>
      <c r="D3767" s="384" t="s">
        <v>524</v>
      </c>
      <c r="E3767" s="384" t="s">
        <v>595</v>
      </c>
      <c r="F3767" s="384" t="s">
        <v>712</v>
      </c>
      <c r="G3767" s="263">
        <v>129.16399999999999</v>
      </c>
      <c r="H3767" s="263">
        <v>129.50460000000001</v>
      </c>
      <c r="I3767" s="263">
        <v>1834.921</v>
      </c>
    </row>
    <row r="3768" spans="1:9">
      <c r="A3768" s="382" t="s">
        <v>1421</v>
      </c>
      <c r="B3768" s="383">
        <v>2013</v>
      </c>
      <c r="C3768" s="384" t="s">
        <v>1422</v>
      </c>
      <c r="D3768" s="384" t="s">
        <v>524</v>
      </c>
      <c r="E3768" s="384" t="s">
        <v>595</v>
      </c>
      <c r="F3768" s="384" t="s">
        <v>712</v>
      </c>
      <c r="G3768" s="263">
        <v>162.33000000000001</v>
      </c>
      <c r="H3768" s="263">
        <v>162.54580000000001</v>
      </c>
      <c r="I3768" s="263">
        <v>2332.0509999999999</v>
      </c>
    </row>
    <row r="3769" spans="1:9">
      <c r="A3769" s="382" t="s">
        <v>1421</v>
      </c>
      <c r="B3769" s="383">
        <v>2014</v>
      </c>
      <c r="C3769" s="384" t="s">
        <v>1422</v>
      </c>
      <c r="D3769" s="384" t="s">
        <v>524</v>
      </c>
      <c r="E3769" s="384" t="s">
        <v>595</v>
      </c>
      <c r="F3769" s="384" t="s">
        <v>712</v>
      </c>
      <c r="G3769" s="263">
        <v>208.042</v>
      </c>
      <c r="H3769" s="263">
        <v>208.2116</v>
      </c>
      <c r="I3769" s="263">
        <v>3084.37</v>
      </c>
    </row>
    <row r="3770" spans="1:9">
      <c r="A3770" s="382" t="s">
        <v>1421</v>
      </c>
      <c r="B3770" s="383">
        <v>2015</v>
      </c>
      <c r="C3770" s="384" t="s">
        <v>1422</v>
      </c>
      <c r="D3770" s="384" t="s">
        <v>524</v>
      </c>
      <c r="E3770" s="384" t="s">
        <v>595</v>
      </c>
      <c r="F3770" s="384" t="s">
        <v>712</v>
      </c>
      <c r="G3770" s="263">
        <v>232.57300000000001</v>
      </c>
      <c r="H3770" s="263">
        <v>237.0248</v>
      </c>
      <c r="I3770" s="263">
        <v>3963.3130000000001</v>
      </c>
    </row>
    <row r="3771" spans="1:9">
      <c r="A3771" s="382" t="s">
        <v>1421</v>
      </c>
      <c r="B3771" s="383">
        <v>2016</v>
      </c>
      <c r="C3771" s="384" t="s">
        <v>1422</v>
      </c>
      <c r="D3771" s="384" t="s">
        <v>524</v>
      </c>
      <c r="E3771" s="384" t="s">
        <v>595</v>
      </c>
      <c r="F3771" s="384" t="s">
        <v>712</v>
      </c>
      <c r="G3771" s="263">
        <v>197.97900000000001</v>
      </c>
      <c r="H3771" s="263">
        <v>212.35140000000001</v>
      </c>
      <c r="I3771" s="263">
        <v>4825.335</v>
      </c>
    </row>
    <row r="3772" spans="1:9">
      <c r="A3772" s="382" t="s">
        <v>1421</v>
      </c>
      <c r="B3772" s="383">
        <v>2017</v>
      </c>
      <c r="C3772" s="384" t="s">
        <v>1422</v>
      </c>
      <c r="D3772" s="384" t="s">
        <v>524</v>
      </c>
      <c r="E3772" s="384" t="s">
        <v>595</v>
      </c>
      <c r="F3772" s="384" t="s">
        <v>712</v>
      </c>
      <c r="G3772" s="263">
        <v>-48.26</v>
      </c>
      <c r="H3772" s="263">
        <v>88.630499999999998</v>
      </c>
      <c r="I3772" s="263">
        <v>4989.2439999999997</v>
      </c>
    </row>
    <row r="3773" spans="1:9">
      <c r="A3773" s="382" t="s">
        <v>1421</v>
      </c>
      <c r="B3773" s="383">
        <v>2018</v>
      </c>
      <c r="C3773" s="384" t="s">
        <v>1422</v>
      </c>
      <c r="D3773" s="384" t="s">
        <v>524</v>
      </c>
      <c r="E3773" s="384" t="s">
        <v>595</v>
      </c>
      <c r="F3773" s="384" t="s">
        <v>712</v>
      </c>
      <c r="G3773" s="263">
        <v>-46.302</v>
      </c>
      <c r="H3773" s="263">
        <v>132.87569999999999</v>
      </c>
      <c r="I3773" s="263">
        <v>5193.1850000000004</v>
      </c>
    </row>
    <row r="3774" spans="1:9">
      <c r="A3774" s="382" t="s">
        <v>1423</v>
      </c>
      <c r="B3774" s="383">
        <v>2009</v>
      </c>
      <c r="C3774" s="384" t="s">
        <v>1424</v>
      </c>
      <c r="D3774" s="384" t="s">
        <v>6</v>
      </c>
      <c r="E3774" s="384" t="s">
        <v>7</v>
      </c>
      <c r="F3774" s="384" t="s">
        <v>712</v>
      </c>
      <c r="G3774" s="263">
        <v>-651</v>
      </c>
      <c r="H3774" s="263">
        <v>-218.1</v>
      </c>
      <c r="I3774" s="263">
        <v>16335</v>
      </c>
    </row>
    <row r="3775" spans="1:9">
      <c r="A3775" s="382" t="s">
        <v>1423</v>
      </c>
      <c r="B3775" s="383">
        <v>2010</v>
      </c>
      <c r="C3775" s="384" t="s">
        <v>1424</v>
      </c>
      <c r="D3775" s="384" t="s">
        <v>6</v>
      </c>
      <c r="E3775" s="384" t="s">
        <v>7</v>
      </c>
      <c r="F3775" s="384" t="s">
        <v>712</v>
      </c>
      <c r="G3775" s="263">
        <v>253</v>
      </c>
      <c r="H3775" s="263">
        <v>687.85</v>
      </c>
      <c r="I3775" s="263">
        <v>23325</v>
      </c>
    </row>
    <row r="3776" spans="1:9">
      <c r="A3776" s="382" t="s">
        <v>1423</v>
      </c>
      <c r="B3776" s="383">
        <v>2011</v>
      </c>
      <c r="C3776" s="384" t="s">
        <v>1424</v>
      </c>
      <c r="D3776" s="384" t="s">
        <v>6</v>
      </c>
      <c r="E3776" s="384" t="s">
        <v>7</v>
      </c>
      <c r="F3776" s="384" t="s">
        <v>712</v>
      </c>
      <c r="G3776" s="263">
        <v>840</v>
      </c>
      <c r="H3776" s="263">
        <v>1430.0001999999999</v>
      </c>
      <c r="I3776" s="263">
        <v>37110</v>
      </c>
    </row>
    <row r="3777" spans="1:9">
      <c r="A3777" s="382" t="s">
        <v>1423</v>
      </c>
      <c r="B3777" s="383">
        <v>2012</v>
      </c>
      <c r="C3777" s="384" t="s">
        <v>1424</v>
      </c>
      <c r="D3777" s="384" t="s">
        <v>6</v>
      </c>
      <c r="E3777" s="384" t="s">
        <v>7</v>
      </c>
      <c r="F3777" s="384" t="s">
        <v>712</v>
      </c>
      <c r="G3777" s="263">
        <v>-723</v>
      </c>
      <c r="H3777" s="263">
        <v>589.00059999999996</v>
      </c>
      <c r="I3777" s="263">
        <v>37152</v>
      </c>
    </row>
    <row r="3778" spans="1:9">
      <c r="A3778" s="382" t="s">
        <v>1423</v>
      </c>
      <c r="B3778" s="383">
        <v>2013</v>
      </c>
      <c r="C3778" s="384" t="s">
        <v>1424</v>
      </c>
      <c r="D3778" s="384" t="s">
        <v>6</v>
      </c>
      <c r="E3778" s="384" t="s">
        <v>7</v>
      </c>
      <c r="F3778" s="384" t="s">
        <v>712</v>
      </c>
      <c r="G3778" s="263">
        <v>571</v>
      </c>
      <c r="H3778" s="263">
        <v>1083.9998000000001</v>
      </c>
      <c r="I3778" s="263">
        <v>38279</v>
      </c>
    </row>
    <row r="3779" spans="1:9">
      <c r="A3779" s="382" t="s">
        <v>1423</v>
      </c>
      <c r="B3779" s="383">
        <v>2014</v>
      </c>
      <c r="C3779" s="384" t="s">
        <v>1424</v>
      </c>
      <c r="D3779" s="384" t="s">
        <v>6</v>
      </c>
      <c r="E3779" s="384" t="s">
        <v>7</v>
      </c>
      <c r="F3779" s="384" t="s">
        <v>712</v>
      </c>
      <c r="G3779" s="263">
        <v>1132</v>
      </c>
      <c r="H3779" s="263">
        <v>1688.4002</v>
      </c>
      <c r="I3779" s="263">
        <v>38901</v>
      </c>
    </row>
    <row r="3780" spans="1:9">
      <c r="A3780" s="382" t="s">
        <v>1423</v>
      </c>
      <c r="B3780" s="383">
        <v>2015</v>
      </c>
      <c r="C3780" s="384" t="s">
        <v>1424</v>
      </c>
      <c r="D3780" s="384" t="s">
        <v>6</v>
      </c>
      <c r="E3780" s="384" t="s">
        <v>7</v>
      </c>
      <c r="F3780" s="384" t="s">
        <v>712</v>
      </c>
      <c r="G3780" s="263">
        <v>7340</v>
      </c>
      <c r="H3780" s="263">
        <v>4478</v>
      </c>
      <c r="I3780" s="263">
        <v>37864</v>
      </c>
    </row>
    <row r="3781" spans="1:9">
      <c r="A3781" s="382" t="s">
        <v>1423</v>
      </c>
      <c r="B3781" s="383">
        <v>2016</v>
      </c>
      <c r="C3781" s="384" t="s">
        <v>1424</v>
      </c>
      <c r="D3781" s="384" t="s">
        <v>6</v>
      </c>
      <c r="E3781" s="384" t="s">
        <v>7</v>
      </c>
      <c r="F3781" s="384" t="s">
        <v>712</v>
      </c>
      <c r="G3781" s="263">
        <v>2263</v>
      </c>
      <c r="H3781" s="263">
        <v>2858</v>
      </c>
      <c r="I3781" s="263">
        <v>36556</v>
      </c>
    </row>
    <row r="3782" spans="1:9">
      <c r="A3782" s="382" t="s">
        <v>1423</v>
      </c>
      <c r="B3782" s="383">
        <v>2017</v>
      </c>
      <c r="C3782" s="384" t="s">
        <v>1424</v>
      </c>
      <c r="D3782" s="384" t="s">
        <v>6</v>
      </c>
      <c r="E3782" s="384" t="s">
        <v>7</v>
      </c>
      <c r="F3782" s="384" t="s">
        <v>712</v>
      </c>
      <c r="G3782" s="263">
        <v>2144</v>
      </c>
      <c r="H3782" s="263">
        <v>2077.4715999999999</v>
      </c>
      <c r="I3782" s="263">
        <v>37784</v>
      </c>
    </row>
    <row r="3783" spans="1:9">
      <c r="A3783" s="382" t="s">
        <v>1423</v>
      </c>
      <c r="B3783" s="383">
        <v>2018</v>
      </c>
      <c r="C3783" s="384" t="s">
        <v>1424</v>
      </c>
      <c r="D3783" s="384" t="s">
        <v>6</v>
      </c>
      <c r="E3783" s="384" t="s">
        <v>7</v>
      </c>
      <c r="F3783" s="384" t="s">
        <v>712</v>
      </c>
      <c r="G3783" s="263">
        <v>2129</v>
      </c>
      <c r="H3783" s="263">
        <v>2526</v>
      </c>
      <c r="I3783" s="263">
        <v>41303</v>
      </c>
    </row>
    <row r="3784" spans="1:9">
      <c r="A3784" s="382" t="s">
        <v>1425</v>
      </c>
      <c r="B3784" s="383">
        <v>2009</v>
      </c>
      <c r="C3784" s="384" t="s">
        <v>1426</v>
      </c>
      <c r="D3784" s="384" t="s">
        <v>521</v>
      </c>
      <c r="E3784" s="384" t="s">
        <v>724</v>
      </c>
      <c r="F3784" s="384" t="s">
        <v>712</v>
      </c>
      <c r="G3784" s="263">
        <v>260.37299999999999</v>
      </c>
      <c r="H3784" s="263">
        <v>264.70400000000001</v>
      </c>
      <c r="I3784" s="263">
        <v>4693.7759999999998</v>
      </c>
    </row>
    <row r="3785" spans="1:9">
      <c r="A3785" s="382" t="s">
        <v>1425</v>
      </c>
      <c r="B3785" s="383">
        <v>2010</v>
      </c>
      <c r="C3785" s="384" t="s">
        <v>1426</v>
      </c>
      <c r="D3785" s="384" t="s">
        <v>521</v>
      </c>
      <c r="E3785" s="384" t="s">
        <v>724</v>
      </c>
      <c r="F3785" s="384" t="s">
        <v>712</v>
      </c>
      <c r="G3785" s="263">
        <v>230.18299999999999</v>
      </c>
      <c r="H3785" s="263">
        <v>263.22699999999998</v>
      </c>
      <c r="I3785" s="263">
        <v>5021.2759999999998</v>
      </c>
    </row>
    <row r="3786" spans="1:9">
      <c r="A3786" s="382" t="s">
        <v>1425</v>
      </c>
      <c r="B3786" s="383">
        <v>2011</v>
      </c>
      <c r="C3786" s="384" t="s">
        <v>1426</v>
      </c>
      <c r="D3786" s="384" t="s">
        <v>521</v>
      </c>
      <c r="E3786" s="384" t="s">
        <v>724</v>
      </c>
      <c r="F3786" s="384" t="s">
        <v>712</v>
      </c>
      <c r="G3786" s="263">
        <v>397.64600000000002</v>
      </c>
      <c r="H3786" s="263">
        <v>397.64600000000002</v>
      </c>
      <c r="I3786" s="263">
        <v>6760.2219999999998</v>
      </c>
    </row>
    <row r="3787" spans="1:9">
      <c r="A3787" s="382" t="s">
        <v>1425</v>
      </c>
      <c r="B3787" s="383">
        <v>2012</v>
      </c>
      <c r="C3787" s="384" t="s">
        <v>1426</v>
      </c>
      <c r="D3787" s="384" t="s">
        <v>521</v>
      </c>
      <c r="E3787" s="384" t="s">
        <v>724</v>
      </c>
      <c r="F3787" s="384" t="s">
        <v>712</v>
      </c>
      <c r="G3787" s="263">
        <v>443.44600000000003</v>
      </c>
      <c r="H3787" s="263">
        <v>430.11739999999998</v>
      </c>
      <c r="I3787" s="263">
        <v>6961.4</v>
      </c>
    </row>
    <row r="3788" spans="1:9">
      <c r="A3788" s="382" t="s">
        <v>1425</v>
      </c>
      <c r="B3788" s="383">
        <v>2013</v>
      </c>
      <c r="C3788" s="384" t="s">
        <v>1426</v>
      </c>
      <c r="D3788" s="384" t="s">
        <v>521</v>
      </c>
      <c r="E3788" s="384" t="s">
        <v>724</v>
      </c>
      <c r="F3788" s="384" t="s">
        <v>712</v>
      </c>
      <c r="G3788" s="263">
        <v>510.733</v>
      </c>
      <c r="H3788" s="263">
        <v>510.733</v>
      </c>
      <c r="I3788" s="263">
        <v>7283.8220000000001</v>
      </c>
    </row>
    <row r="3789" spans="1:9">
      <c r="A3789" s="382" t="s">
        <v>1425</v>
      </c>
      <c r="B3789" s="383">
        <v>2014</v>
      </c>
      <c r="C3789" s="384" t="s">
        <v>1426</v>
      </c>
      <c r="D3789" s="384" t="s">
        <v>521</v>
      </c>
      <c r="E3789" s="384" t="s">
        <v>724</v>
      </c>
      <c r="F3789" s="384" t="s">
        <v>712</v>
      </c>
      <c r="G3789" s="263">
        <v>545.10699999999997</v>
      </c>
      <c r="H3789" s="263">
        <v>583.42489999999998</v>
      </c>
      <c r="I3789" s="263">
        <v>8205.0879999999997</v>
      </c>
    </row>
    <row r="3790" spans="1:9">
      <c r="A3790" s="382" t="s">
        <v>1425</v>
      </c>
      <c r="B3790" s="383">
        <v>2015</v>
      </c>
      <c r="C3790" s="384" t="s">
        <v>1426</v>
      </c>
      <c r="D3790" s="384" t="s">
        <v>521</v>
      </c>
      <c r="E3790" s="384" t="s">
        <v>724</v>
      </c>
      <c r="F3790" s="384" t="s">
        <v>712</v>
      </c>
      <c r="G3790" s="263">
        <v>680.24699999999996</v>
      </c>
      <c r="H3790" s="263">
        <v>677.89729999999997</v>
      </c>
      <c r="I3790" s="263">
        <v>9043.4509999999991</v>
      </c>
    </row>
    <row r="3791" spans="1:9">
      <c r="A3791" s="382" t="s">
        <v>1425</v>
      </c>
      <c r="B3791" s="383">
        <v>2016</v>
      </c>
      <c r="C3791" s="384" t="s">
        <v>1426</v>
      </c>
      <c r="D3791" s="384" t="s">
        <v>521</v>
      </c>
      <c r="E3791" s="384" t="s">
        <v>724</v>
      </c>
      <c r="F3791" s="384" t="s">
        <v>712</v>
      </c>
      <c r="G3791" s="263">
        <v>702.09500000000003</v>
      </c>
      <c r="H3791" s="263">
        <v>702.09500000000003</v>
      </c>
      <c r="I3791" s="263">
        <v>9766.2099999999991</v>
      </c>
    </row>
    <row r="3792" spans="1:9">
      <c r="A3792" s="382" t="s">
        <v>1425</v>
      </c>
      <c r="B3792" s="383">
        <v>2017</v>
      </c>
      <c r="C3792" s="384" t="s">
        <v>1426</v>
      </c>
      <c r="D3792" s="384" t="s">
        <v>521</v>
      </c>
      <c r="E3792" s="384" t="s">
        <v>724</v>
      </c>
      <c r="F3792" s="384" t="s">
        <v>712</v>
      </c>
      <c r="G3792" s="263">
        <v>751.94100000000003</v>
      </c>
      <c r="H3792" s="263">
        <v>733.19100000000003</v>
      </c>
      <c r="I3792" s="263">
        <v>10409.865</v>
      </c>
    </row>
    <row r="3793" spans="1:9">
      <c r="A3793" s="382" t="s">
        <v>1425</v>
      </c>
      <c r="B3793" s="383">
        <v>2018</v>
      </c>
      <c r="C3793" s="384" t="s">
        <v>1426</v>
      </c>
      <c r="D3793" s="384" t="s">
        <v>521</v>
      </c>
      <c r="E3793" s="384" t="s">
        <v>724</v>
      </c>
      <c r="F3793" s="384" t="s">
        <v>712</v>
      </c>
      <c r="G3793" s="263">
        <v>778.61400000000003</v>
      </c>
      <c r="H3793" s="263">
        <v>903.99810000000002</v>
      </c>
      <c r="I3793" s="263">
        <v>10772.278</v>
      </c>
    </row>
    <row r="3794" spans="1:9">
      <c r="A3794" s="382" t="s">
        <v>1427</v>
      </c>
      <c r="B3794" s="383">
        <v>2009</v>
      </c>
      <c r="C3794" s="384" t="s">
        <v>1428</v>
      </c>
      <c r="D3794" s="384" t="s">
        <v>524</v>
      </c>
      <c r="E3794" s="384" t="s">
        <v>717</v>
      </c>
      <c r="F3794" s="384" t="s">
        <v>712</v>
      </c>
      <c r="G3794" s="263">
        <v>25.268000000000001</v>
      </c>
      <c r="H3794" s="263">
        <v>25.441600000000001</v>
      </c>
      <c r="I3794" s="263">
        <v>1084.646</v>
      </c>
    </row>
    <row r="3795" spans="1:9">
      <c r="A3795" s="382" t="s">
        <v>1427</v>
      </c>
      <c r="B3795" s="383">
        <v>2010</v>
      </c>
      <c r="C3795" s="384" t="s">
        <v>1428</v>
      </c>
      <c r="D3795" s="384" t="s">
        <v>524</v>
      </c>
      <c r="E3795" s="384" t="s">
        <v>717</v>
      </c>
      <c r="F3795" s="384" t="s">
        <v>712</v>
      </c>
      <c r="G3795" s="263">
        <v>39.356000000000002</v>
      </c>
      <c r="H3795" s="263">
        <v>39.322899999999997</v>
      </c>
      <c r="I3795" s="263">
        <v>1222.771</v>
      </c>
    </row>
    <row r="3796" spans="1:9">
      <c r="A3796" s="382" t="s">
        <v>1427</v>
      </c>
      <c r="B3796" s="383">
        <v>2011</v>
      </c>
      <c r="C3796" s="384" t="s">
        <v>1428</v>
      </c>
      <c r="D3796" s="384" t="s">
        <v>524</v>
      </c>
      <c r="E3796" s="384" t="s">
        <v>717</v>
      </c>
      <c r="F3796" s="384" t="s">
        <v>712</v>
      </c>
      <c r="G3796" s="263">
        <v>71.03</v>
      </c>
      <c r="H3796" s="263">
        <v>71.367400000000004</v>
      </c>
      <c r="I3796" s="263">
        <v>1454.838</v>
      </c>
    </row>
    <row r="3797" spans="1:9">
      <c r="A3797" s="382" t="s">
        <v>1427</v>
      </c>
      <c r="B3797" s="383">
        <v>2012</v>
      </c>
      <c r="C3797" s="384" t="s">
        <v>1428</v>
      </c>
      <c r="D3797" s="384" t="s">
        <v>524</v>
      </c>
      <c r="E3797" s="384" t="s">
        <v>717</v>
      </c>
      <c r="F3797" s="384" t="s">
        <v>712</v>
      </c>
      <c r="G3797" s="263">
        <v>120.264</v>
      </c>
      <c r="H3797" s="263">
        <v>121.1246</v>
      </c>
      <c r="I3797" s="263">
        <v>1776.1510000000001</v>
      </c>
    </row>
    <row r="3798" spans="1:9">
      <c r="A3798" s="382" t="s">
        <v>1427</v>
      </c>
      <c r="B3798" s="383">
        <v>2013</v>
      </c>
      <c r="C3798" s="384" t="s">
        <v>1428</v>
      </c>
      <c r="D3798" s="384" t="s">
        <v>524</v>
      </c>
      <c r="E3798" s="384" t="s">
        <v>717</v>
      </c>
      <c r="F3798" s="384" t="s">
        <v>712</v>
      </c>
      <c r="G3798" s="263">
        <v>172.54900000000001</v>
      </c>
      <c r="H3798" s="263">
        <v>176.46690000000001</v>
      </c>
      <c r="I3798" s="263">
        <v>2220.2559999999999</v>
      </c>
    </row>
    <row r="3799" spans="1:9">
      <c r="A3799" s="382" t="s">
        <v>1427</v>
      </c>
      <c r="B3799" s="383">
        <v>2014</v>
      </c>
      <c r="C3799" s="384" t="s">
        <v>1428</v>
      </c>
      <c r="D3799" s="384" t="s">
        <v>524</v>
      </c>
      <c r="E3799" s="384" t="s">
        <v>717</v>
      </c>
      <c r="F3799" s="384" t="s">
        <v>712</v>
      </c>
      <c r="G3799" s="263">
        <v>202.84899999999999</v>
      </c>
      <c r="H3799" s="263">
        <v>205.3853</v>
      </c>
      <c r="I3799" s="263">
        <v>2670.5729999999999</v>
      </c>
    </row>
    <row r="3800" spans="1:9">
      <c r="A3800" s="382" t="s">
        <v>1427</v>
      </c>
      <c r="B3800" s="383">
        <v>2015</v>
      </c>
      <c r="C3800" s="384" t="s">
        <v>1428</v>
      </c>
      <c r="D3800" s="384" t="s">
        <v>524</v>
      </c>
      <c r="E3800" s="384" t="s">
        <v>717</v>
      </c>
      <c r="F3800" s="384" t="s">
        <v>712</v>
      </c>
      <c r="G3800" s="263">
        <v>257.13499999999999</v>
      </c>
      <c r="H3800" s="263">
        <v>260.03919999999999</v>
      </c>
      <c r="I3800" s="263">
        <v>3241.3690000000001</v>
      </c>
    </row>
    <row r="3801" spans="1:9">
      <c r="A3801" s="382" t="s">
        <v>1427</v>
      </c>
      <c r="B3801" s="383">
        <v>2016</v>
      </c>
      <c r="C3801" s="384" t="s">
        <v>1428</v>
      </c>
      <c r="D3801" s="384" t="s">
        <v>524</v>
      </c>
      <c r="E3801" s="384" t="s">
        <v>717</v>
      </c>
      <c r="F3801" s="384" t="s">
        <v>712</v>
      </c>
      <c r="G3801" s="263">
        <v>320.00799999999998</v>
      </c>
      <c r="H3801" s="263">
        <v>322.40649999999999</v>
      </c>
      <c r="I3801" s="263">
        <v>3924.116</v>
      </c>
    </row>
    <row r="3802" spans="1:9">
      <c r="A3802" s="382" t="s">
        <v>1427</v>
      </c>
      <c r="B3802" s="383">
        <v>2017</v>
      </c>
      <c r="C3802" s="384" t="s">
        <v>1428</v>
      </c>
      <c r="D3802" s="384" t="s">
        <v>524</v>
      </c>
      <c r="E3802" s="384" t="s">
        <v>717</v>
      </c>
      <c r="F3802" s="384" t="s">
        <v>712</v>
      </c>
      <c r="G3802" s="263">
        <v>409.76</v>
      </c>
      <c r="H3802" s="263">
        <v>415.70100000000002</v>
      </c>
      <c r="I3802" s="263">
        <v>4854.7370000000001</v>
      </c>
    </row>
    <row r="3803" spans="1:9">
      <c r="A3803" s="382" t="s">
        <v>1427</v>
      </c>
      <c r="B3803" s="383">
        <v>2018</v>
      </c>
      <c r="C3803" s="384" t="s">
        <v>1428</v>
      </c>
      <c r="D3803" s="384" t="s">
        <v>524</v>
      </c>
      <c r="E3803" s="384" t="s">
        <v>717</v>
      </c>
      <c r="F3803" s="384" t="s">
        <v>712</v>
      </c>
      <c r="G3803" s="263">
        <v>555.23400000000004</v>
      </c>
      <c r="H3803" s="263">
        <v>520.17520000000002</v>
      </c>
      <c r="I3803" s="263">
        <v>5884.5060000000003</v>
      </c>
    </row>
    <row r="3804" spans="1:9">
      <c r="A3804" s="382" t="s">
        <v>1427</v>
      </c>
      <c r="B3804" s="383">
        <v>2019</v>
      </c>
      <c r="C3804" s="384" t="s">
        <v>1428</v>
      </c>
      <c r="D3804" s="384" t="s">
        <v>524</v>
      </c>
      <c r="E3804" s="384" t="s">
        <v>717</v>
      </c>
      <c r="F3804" s="384" t="s">
        <v>712</v>
      </c>
      <c r="G3804" s="263">
        <v>658.55899999999997</v>
      </c>
      <c r="H3804" s="263">
        <v>660.83820000000003</v>
      </c>
      <c r="I3804" s="263">
        <v>6716.6149999999998</v>
      </c>
    </row>
    <row r="3805" spans="1:9">
      <c r="A3805" s="382" t="s">
        <v>1429</v>
      </c>
      <c r="B3805" s="383">
        <v>2009</v>
      </c>
      <c r="C3805" s="384" t="s">
        <v>1430</v>
      </c>
      <c r="D3805" s="384" t="s">
        <v>521</v>
      </c>
      <c r="E3805" s="384" t="s">
        <v>724</v>
      </c>
      <c r="F3805" s="384" t="s">
        <v>712</v>
      </c>
      <c r="G3805" s="263">
        <v>3822</v>
      </c>
      <c r="H3805" s="263">
        <v>3814.85</v>
      </c>
      <c r="I3805" s="263">
        <v>87138</v>
      </c>
    </row>
    <row r="3806" spans="1:9">
      <c r="A3806" s="382" t="s">
        <v>1429</v>
      </c>
      <c r="B3806" s="383">
        <v>2010</v>
      </c>
      <c r="C3806" s="384" t="s">
        <v>1430</v>
      </c>
      <c r="D3806" s="384" t="s">
        <v>521</v>
      </c>
      <c r="E3806" s="384" t="s">
        <v>724</v>
      </c>
      <c r="F3806" s="384" t="s">
        <v>712</v>
      </c>
      <c r="G3806" s="263">
        <v>4634</v>
      </c>
      <c r="H3806" s="263">
        <v>4778.05</v>
      </c>
      <c r="I3806" s="263">
        <v>94155</v>
      </c>
    </row>
    <row r="3807" spans="1:9">
      <c r="A3807" s="382" t="s">
        <v>1429</v>
      </c>
      <c r="B3807" s="383">
        <v>2011</v>
      </c>
      <c r="C3807" s="384" t="s">
        <v>1430</v>
      </c>
      <c r="D3807" s="384" t="s">
        <v>521</v>
      </c>
      <c r="E3807" s="384" t="s">
        <v>724</v>
      </c>
      <c r="F3807" s="384" t="s">
        <v>712</v>
      </c>
      <c r="G3807" s="263">
        <v>5142</v>
      </c>
      <c r="H3807" s="263">
        <v>5068.55</v>
      </c>
      <c r="I3807" s="263">
        <v>101862</v>
      </c>
    </row>
    <row r="3808" spans="1:9">
      <c r="A3808" s="382" t="s">
        <v>1429</v>
      </c>
      <c r="B3808" s="383">
        <v>2012</v>
      </c>
      <c r="C3808" s="384" t="s">
        <v>1430</v>
      </c>
      <c r="D3808" s="384" t="s">
        <v>521</v>
      </c>
      <c r="E3808" s="384" t="s">
        <v>724</v>
      </c>
      <c r="F3808" s="384" t="s">
        <v>712</v>
      </c>
      <c r="G3808" s="263">
        <v>5526</v>
      </c>
      <c r="H3808" s="263">
        <v>5424.6</v>
      </c>
      <c r="I3808" s="263">
        <v>110618</v>
      </c>
    </row>
    <row r="3809" spans="1:9">
      <c r="A3809" s="382" t="s">
        <v>1429</v>
      </c>
      <c r="B3809" s="383">
        <v>2013</v>
      </c>
      <c r="C3809" s="384" t="s">
        <v>1430</v>
      </c>
      <c r="D3809" s="384" t="s">
        <v>521</v>
      </c>
      <c r="E3809" s="384" t="s">
        <v>724</v>
      </c>
      <c r="F3809" s="384" t="s">
        <v>712</v>
      </c>
      <c r="G3809" s="263">
        <v>5625</v>
      </c>
      <c r="H3809" s="263">
        <v>5507.35</v>
      </c>
      <c r="I3809" s="263">
        <v>122489</v>
      </c>
    </row>
    <row r="3810" spans="1:9">
      <c r="A3810" s="382" t="s">
        <v>1429</v>
      </c>
      <c r="B3810" s="383">
        <v>2014</v>
      </c>
      <c r="C3810" s="384" t="s">
        <v>1430</v>
      </c>
      <c r="D3810" s="384" t="s">
        <v>521</v>
      </c>
      <c r="E3810" s="384" t="s">
        <v>724</v>
      </c>
      <c r="F3810" s="384" t="s">
        <v>712</v>
      </c>
      <c r="G3810" s="263">
        <v>5619</v>
      </c>
      <c r="H3810" s="263">
        <v>5481.85</v>
      </c>
      <c r="I3810" s="263">
        <v>130474</v>
      </c>
    </row>
    <row r="3811" spans="1:9">
      <c r="A3811" s="382" t="s">
        <v>1429</v>
      </c>
      <c r="B3811" s="383">
        <v>2015</v>
      </c>
      <c r="C3811" s="384" t="s">
        <v>1430</v>
      </c>
      <c r="D3811" s="384" t="s">
        <v>521</v>
      </c>
      <c r="E3811" s="384" t="s">
        <v>724</v>
      </c>
      <c r="F3811" s="384" t="s">
        <v>712</v>
      </c>
      <c r="G3811" s="263">
        <v>5813</v>
      </c>
      <c r="H3811" s="263">
        <v>5721.35</v>
      </c>
      <c r="I3811" s="263">
        <v>157107</v>
      </c>
    </row>
    <row r="3812" spans="1:9">
      <c r="A3812" s="382" t="s">
        <v>1429</v>
      </c>
      <c r="B3812" s="383">
        <v>2016</v>
      </c>
      <c r="C3812" s="384" t="s">
        <v>1430</v>
      </c>
      <c r="D3812" s="384" t="s">
        <v>521</v>
      </c>
      <c r="E3812" s="384" t="s">
        <v>724</v>
      </c>
      <c r="F3812" s="384" t="s">
        <v>712</v>
      </c>
      <c r="G3812" s="263">
        <v>7017</v>
      </c>
      <c r="H3812" s="263">
        <v>6909.1</v>
      </c>
      <c r="I3812" s="263">
        <v>184840</v>
      </c>
    </row>
    <row r="3813" spans="1:9">
      <c r="A3813" s="382" t="s">
        <v>1429</v>
      </c>
      <c r="B3813" s="383">
        <v>2017</v>
      </c>
      <c r="C3813" s="384" t="s">
        <v>1430</v>
      </c>
      <c r="D3813" s="384" t="s">
        <v>521</v>
      </c>
      <c r="E3813" s="384" t="s">
        <v>724</v>
      </c>
      <c r="F3813" s="384" t="s">
        <v>712</v>
      </c>
      <c r="G3813" s="263">
        <v>10558</v>
      </c>
      <c r="H3813" s="263">
        <v>9307.0499999999993</v>
      </c>
      <c r="I3813" s="263">
        <v>201159</v>
      </c>
    </row>
    <row r="3814" spans="1:9">
      <c r="A3814" s="382" t="s">
        <v>1429</v>
      </c>
      <c r="B3814" s="383">
        <v>2018</v>
      </c>
      <c r="C3814" s="384" t="s">
        <v>1430</v>
      </c>
      <c r="D3814" s="384" t="s">
        <v>521</v>
      </c>
      <c r="E3814" s="384" t="s">
        <v>724</v>
      </c>
      <c r="F3814" s="384" t="s">
        <v>712</v>
      </c>
      <c r="G3814" s="263">
        <v>11986</v>
      </c>
      <c r="H3814" s="263">
        <v>11986</v>
      </c>
      <c r="I3814" s="263">
        <v>226247</v>
      </c>
    </row>
    <row r="3815" spans="1:9">
      <c r="A3815" s="382" t="s">
        <v>1431</v>
      </c>
      <c r="B3815" s="383">
        <v>2009</v>
      </c>
      <c r="C3815" s="384" t="s">
        <v>1432</v>
      </c>
      <c r="D3815" s="384" t="s">
        <v>6</v>
      </c>
      <c r="E3815" s="384" t="s">
        <v>906</v>
      </c>
      <c r="F3815" s="384" t="s">
        <v>712</v>
      </c>
      <c r="G3815" s="263">
        <v>1890</v>
      </c>
      <c r="H3815" s="263">
        <v>1784.7</v>
      </c>
      <c r="I3815" s="263">
        <v>14143</v>
      </c>
    </row>
    <row r="3816" spans="1:9">
      <c r="A3816" s="382" t="s">
        <v>1431</v>
      </c>
      <c r="B3816" s="383">
        <v>2010</v>
      </c>
      <c r="C3816" s="384" t="s">
        <v>1432</v>
      </c>
      <c r="D3816" s="384" t="s">
        <v>6</v>
      </c>
      <c r="E3816" s="384" t="s">
        <v>906</v>
      </c>
      <c r="F3816" s="384" t="s">
        <v>712</v>
      </c>
      <c r="G3816" s="263">
        <v>2780</v>
      </c>
      <c r="H3816" s="263">
        <v>2777.4</v>
      </c>
      <c r="I3816" s="263">
        <v>16965</v>
      </c>
    </row>
    <row r="3817" spans="1:9">
      <c r="A3817" s="382" t="s">
        <v>1431</v>
      </c>
      <c r="B3817" s="383">
        <v>2011</v>
      </c>
      <c r="C3817" s="384" t="s">
        <v>1432</v>
      </c>
      <c r="D3817" s="384" t="s">
        <v>6</v>
      </c>
      <c r="E3817" s="384" t="s">
        <v>906</v>
      </c>
      <c r="F3817" s="384" t="s">
        <v>712</v>
      </c>
      <c r="G3817" s="263">
        <v>3292</v>
      </c>
      <c r="H3817" s="263">
        <v>3267.3</v>
      </c>
      <c r="I3817" s="263">
        <v>19557</v>
      </c>
    </row>
    <row r="3818" spans="1:9">
      <c r="A3818" s="382" t="s">
        <v>1431</v>
      </c>
      <c r="B3818" s="383">
        <v>2012</v>
      </c>
      <c r="C3818" s="384" t="s">
        <v>1432</v>
      </c>
      <c r="D3818" s="384" t="s">
        <v>6</v>
      </c>
      <c r="E3818" s="384" t="s">
        <v>906</v>
      </c>
      <c r="F3818" s="384" t="s">
        <v>712</v>
      </c>
      <c r="G3818" s="263">
        <v>3943</v>
      </c>
      <c r="H3818" s="263">
        <v>3924.15</v>
      </c>
      <c r="I3818" s="263">
        <v>20926</v>
      </c>
    </row>
    <row r="3819" spans="1:9">
      <c r="A3819" s="382" t="s">
        <v>1431</v>
      </c>
      <c r="B3819" s="383">
        <v>2013</v>
      </c>
      <c r="C3819" s="384" t="s">
        <v>1432</v>
      </c>
      <c r="D3819" s="384" t="s">
        <v>6</v>
      </c>
      <c r="E3819" s="384" t="s">
        <v>906</v>
      </c>
      <c r="F3819" s="384" t="s">
        <v>712</v>
      </c>
      <c r="G3819" s="263">
        <v>4388</v>
      </c>
      <c r="H3819" s="263">
        <v>4367.2</v>
      </c>
      <c r="I3819" s="263">
        <v>21963</v>
      </c>
    </row>
    <row r="3820" spans="1:9">
      <c r="A3820" s="382" t="s">
        <v>1431</v>
      </c>
      <c r="B3820" s="383">
        <v>2014</v>
      </c>
      <c r="C3820" s="384" t="s">
        <v>1432</v>
      </c>
      <c r="D3820" s="384" t="s">
        <v>6</v>
      </c>
      <c r="E3820" s="384" t="s">
        <v>906</v>
      </c>
      <c r="F3820" s="384" t="s">
        <v>712</v>
      </c>
      <c r="G3820" s="263">
        <v>5180</v>
      </c>
      <c r="H3820" s="263">
        <v>5135.1499999999996</v>
      </c>
      <c r="I3820" s="263">
        <v>23988</v>
      </c>
    </row>
    <row r="3821" spans="1:9">
      <c r="A3821" s="382" t="s">
        <v>1431</v>
      </c>
      <c r="B3821" s="383">
        <v>2015</v>
      </c>
      <c r="C3821" s="384" t="s">
        <v>1432</v>
      </c>
      <c r="D3821" s="384" t="s">
        <v>6</v>
      </c>
      <c r="E3821" s="384" t="s">
        <v>906</v>
      </c>
      <c r="F3821" s="384" t="s">
        <v>712</v>
      </c>
      <c r="G3821" s="263">
        <v>4772</v>
      </c>
      <c r="H3821" s="263">
        <v>4678.3999999999996</v>
      </c>
      <c r="I3821" s="263">
        <v>21813</v>
      </c>
    </row>
    <row r="3822" spans="1:9">
      <c r="A3822" s="382" t="s">
        <v>1431</v>
      </c>
      <c r="B3822" s="383">
        <v>2016</v>
      </c>
      <c r="C3822" s="384" t="s">
        <v>1432</v>
      </c>
      <c r="D3822" s="384" t="s">
        <v>6</v>
      </c>
      <c r="E3822" s="384" t="s">
        <v>906</v>
      </c>
      <c r="F3822" s="384" t="s">
        <v>712</v>
      </c>
      <c r="G3822" s="263">
        <v>4233</v>
      </c>
      <c r="H3822" s="263">
        <v>4171.8999999999996</v>
      </c>
      <c r="I3822" s="263">
        <v>19941</v>
      </c>
    </row>
    <row r="3823" spans="1:9">
      <c r="A3823" s="382" t="s">
        <v>1431</v>
      </c>
      <c r="B3823" s="383">
        <v>2017</v>
      </c>
      <c r="C3823" s="384" t="s">
        <v>1432</v>
      </c>
      <c r="D3823" s="384" t="s">
        <v>6</v>
      </c>
      <c r="E3823" s="384" t="s">
        <v>906</v>
      </c>
      <c r="F3823" s="384" t="s">
        <v>712</v>
      </c>
      <c r="G3823" s="263">
        <v>10712</v>
      </c>
      <c r="H3823" s="263">
        <v>10605.4</v>
      </c>
      <c r="I3823" s="263">
        <v>21240</v>
      </c>
    </row>
    <row r="3824" spans="1:9">
      <c r="A3824" s="382" t="s">
        <v>1431</v>
      </c>
      <c r="B3824" s="383">
        <v>2018</v>
      </c>
      <c r="C3824" s="384" t="s">
        <v>1432</v>
      </c>
      <c r="D3824" s="384" t="s">
        <v>6</v>
      </c>
      <c r="E3824" s="384" t="s">
        <v>906</v>
      </c>
      <c r="F3824" s="384" t="s">
        <v>712</v>
      </c>
      <c r="G3824" s="263">
        <v>5966</v>
      </c>
      <c r="H3824" s="263">
        <v>6027.62</v>
      </c>
      <c r="I3824" s="263">
        <v>22832</v>
      </c>
    </row>
    <row r="3825" spans="1:9">
      <c r="A3825" s="382" t="s">
        <v>24</v>
      </c>
      <c r="B3825" s="383">
        <v>2009</v>
      </c>
      <c r="C3825" s="384" t="s">
        <v>1433</v>
      </c>
      <c r="D3825" s="384" t="s">
        <v>6</v>
      </c>
      <c r="E3825" s="384" t="s">
        <v>862</v>
      </c>
      <c r="F3825" s="384" t="s">
        <v>712</v>
      </c>
      <c r="G3825" s="263">
        <v>1968</v>
      </c>
      <c r="H3825" s="263">
        <v>2143.0500000000002</v>
      </c>
      <c r="I3825" s="263">
        <v>45297</v>
      </c>
    </row>
    <row r="3826" spans="1:9">
      <c r="A3826" s="382" t="s">
        <v>24</v>
      </c>
      <c r="B3826" s="383">
        <v>2010</v>
      </c>
      <c r="C3826" s="384" t="s">
        <v>1433</v>
      </c>
      <c r="D3826" s="384" t="s">
        <v>6</v>
      </c>
      <c r="E3826" s="384" t="s">
        <v>862</v>
      </c>
      <c r="F3826" s="384" t="s">
        <v>712</v>
      </c>
      <c r="G3826" s="263">
        <v>3338</v>
      </c>
      <c r="H3826" s="263">
        <v>3433.65</v>
      </c>
      <c r="I3826" s="263">
        <v>49545</v>
      </c>
    </row>
    <row r="3827" spans="1:9">
      <c r="A3827" s="382" t="s">
        <v>24</v>
      </c>
      <c r="B3827" s="383">
        <v>2011</v>
      </c>
      <c r="C3827" s="384" t="s">
        <v>1433</v>
      </c>
      <c r="D3827" s="384" t="s">
        <v>6</v>
      </c>
      <c r="E3827" s="384" t="s">
        <v>862</v>
      </c>
      <c r="F3827" s="384" t="s">
        <v>712</v>
      </c>
      <c r="G3827" s="263">
        <v>3804</v>
      </c>
      <c r="H3827" s="263">
        <v>4311</v>
      </c>
      <c r="I3827" s="263">
        <v>53105</v>
      </c>
    </row>
    <row r="3828" spans="1:9">
      <c r="A3828" s="382" t="s">
        <v>24</v>
      </c>
      <c r="B3828" s="383">
        <v>2012</v>
      </c>
      <c r="C3828" s="384" t="s">
        <v>1433</v>
      </c>
      <c r="D3828" s="384" t="s">
        <v>6</v>
      </c>
      <c r="E3828" s="384" t="s">
        <v>862</v>
      </c>
      <c r="F3828" s="384" t="s">
        <v>712</v>
      </c>
      <c r="G3828" s="263">
        <v>807</v>
      </c>
      <c r="H3828" s="263">
        <v>4389</v>
      </c>
      <c r="I3828" s="263">
        <v>54127</v>
      </c>
    </row>
    <row r="3829" spans="1:9">
      <c r="A3829" s="382" t="s">
        <v>24</v>
      </c>
      <c r="B3829" s="383">
        <v>2013</v>
      </c>
      <c r="C3829" s="384" t="s">
        <v>1433</v>
      </c>
      <c r="D3829" s="384" t="s">
        <v>6</v>
      </c>
      <c r="E3829" s="384" t="s">
        <v>862</v>
      </c>
      <c r="F3829" s="384" t="s">
        <v>712</v>
      </c>
      <c r="G3829" s="263">
        <v>4372</v>
      </c>
      <c r="H3829" s="263">
        <v>4344.45</v>
      </c>
      <c r="I3829" s="263">
        <v>55438</v>
      </c>
    </row>
    <row r="3830" spans="1:9">
      <c r="A3830" s="382" t="s">
        <v>24</v>
      </c>
      <c r="B3830" s="383">
        <v>2014</v>
      </c>
      <c r="C3830" s="384" t="s">
        <v>1433</v>
      </c>
      <c r="D3830" s="384" t="s">
        <v>6</v>
      </c>
      <c r="E3830" s="384" t="s">
        <v>862</v>
      </c>
      <c r="F3830" s="384" t="s">
        <v>712</v>
      </c>
      <c r="G3830" s="263">
        <v>3032</v>
      </c>
      <c r="H3830" s="263">
        <v>4389</v>
      </c>
      <c r="I3830" s="263">
        <v>58232</v>
      </c>
    </row>
    <row r="3831" spans="1:9">
      <c r="A3831" s="382" t="s">
        <v>24</v>
      </c>
      <c r="B3831" s="383">
        <v>2015</v>
      </c>
      <c r="C3831" s="384" t="s">
        <v>1433</v>
      </c>
      <c r="D3831" s="384" t="s">
        <v>6</v>
      </c>
      <c r="E3831" s="384" t="s">
        <v>862</v>
      </c>
      <c r="F3831" s="384" t="s">
        <v>712</v>
      </c>
      <c r="G3831" s="263">
        <v>4844</v>
      </c>
      <c r="H3831" s="263">
        <v>4934.05</v>
      </c>
      <c r="I3831" s="263">
        <v>58363</v>
      </c>
    </row>
    <row r="3832" spans="1:9">
      <c r="A3832" s="382" t="s">
        <v>24</v>
      </c>
      <c r="B3832" s="383">
        <v>2016</v>
      </c>
      <c r="C3832" s="384" t="s">
        <v>1433</v>
      </c>
      <c r="D3832" s="384" t="s">
        <v>6</v>
      </c>
      <c r="E3832" s="384" t="s">
        <v>862</v>
      </c>
      <c r="F3832" s="384" t="s">
        <v>712</v>
      </c>
      <c r="G3832" s="263">
        <v>3431</v>
      </c>
      <c r="H3832" s="263">
        <v>5210.6000000000004</v>
      </c>
      <c r="I3832" s="263">
        <v>60906</v>
      </c>
    </row>
    <row r="3833" spans="1:9">
      <c r="A3833" s="382" t="s">
        <v>24</v>
      </c>
      <c r="B3833" s="383">
        <v>2017</v>
      </c>
      <c r="C3833" s="384" t="s">
        <v>1433</v>
      </c>
      <c r="D3833" s="384" t="s">
        <v>6</v>
      </c>
      <c r="E3833" s="384" t="s">
        <v>862</v>
      </c>
      <c r="F3833" s="384" t="s">
        <v>712</v>
      </c>
      <c r="G3833" s="263">
        <v>4905</v>
      </c>
      <c r="H3833" s="263">
        <v>5254</v>
      </c>
      <c r="I3833" s="263">
        <v>66585</v>
      </c>
    </row>
    <row r="3834" spans="1:9">
      <c r="A3834" s="382" t="s">
        <v>24</v>
      </c>
      <c r="B3834" s="383">
        <v>2018</v>
      </c>
      <c r="C3834" s="384" t="s">
        <v>1433</v>
      </c>
      <c r="D3834" s="384" t="s">
        <v>6</v>
      </c>
      <c r="E3834" s="384" t="s">
        <v>862</v>
      </c>
      <c r="F3834" s="384" t="s">
        <v>712</v>
      </c>
      <c r="G3834" s="263">
        <v>4791</v>
      </c>
      <c r="H3834" s="263">
        <v>6301</v>
      </c>
      <c r="I3834" s="263">
        <v>71861</v>
      </c>
    </row>
    <row r="3835" spans="1:9">
      <c r="A3835" s="382" t="s">
        <v>1434</v>
      </c>
      <c r="B3835" s="383">
        <v>2009</v>
      </c>
      <c r="C3835" s="384" t="s">
        <v>1435</v>
      </c>
      <c r="D3835" s="384" t="s">
        <v>6</v>
      </c>
      <c r="E3835" s="384" t="s">
        <v>1004</v>
      </c>
      <c r="F3835" s="384" t="s">
        <v>712</v>
      </c>
      <c r="G3835" s="263">
        <v>-62</v>
      </c>
      <c r="H3835" s="263">
        <v>-45</v>
      </c>
      <c r="I3835" s="263">
        <v>2358</v>
      </c>
    </row>
    <row r="3836" spans="1:9">
      <c r="A3836" s="382" t="s">
        <v>1434</v>
      </c>
      <c r="B3836" s="383">
        <v>2010</v>
      </c>
      <c r="C3836" s="384" t="s">
        <v>1435</v>
      </c>
      <c r="D3836" s="384" t="s">
        <v>6</v>
      </c>
      <c r="E3836" s="384" t="s">
        <v>1004</v>
      </c>
      <c r="F3836" s="384" t="s">
        <v>712</v>
      </c>
      <c r="G3836" s="263">
        <v>-26</v>
      </c>
      <c r="H3836" s="263">
        <v>22</v>
      </c>
      <c r="I3836" s="263">
        <v>2237</v>
      </c>
    </row>
    <row r="3837" spans="1:9">
      <c r="A3837" s="382" t="s">
        <v>1434</v>
      </c>
      <c r="B3837" s="383">
        <v>2011</v>
      </c>
      <c r="C3837" s="384" t="s">
        <v>1435</v>
      </c>
      <c r="D3837" s="384" t="s">
        <v>6</v>
      </c>
      <c r="E3837" s="384" t="s">
        <v>1004</v>
      </c>
      <c r="F3837" s="384" t="s">
        <v>712</v>
      </c>
      <c r="G3837" s="263">
        <v>101</v>
      </c>
      <c r="H3837" s="263">
        <v>137.27119999999999</v>
      </c>
      <c r="I3837" s="263">
        <v>2611</v>
      </c>
    </row>
    <row r="3838" spans="1:9">
      <c r="A3838" s="382" t="s">
        <v>1434</v>
      </c>
      <c r="B3838" s="383">
        <v>2012</v>
      </c>
      <c r="C3838" s="384" t="s">
        <v>1435</v>
      </c>
      <c r="D3838" s="384" t="s">
        <v>6</v>
      </c>
      <c r="E3838" s="384" t="s">
        <v>1004</v>
      </c>
      <c r="F3838" s="384" t="s">
        <v>712</v>
      </c>
      <c r="G3838" s="263">
        <v>75</v>
      </c>
      <c r="H3838" s="263">
        <v>274</v>
      </c>
      <c r="I3838" s="263">
        <v>4117</v>
      </c>
    </row>
    <row r="3839" spans="1:9">
      <c r="A3839" s="382" t="s">
        <v>1434</v>
      </c>
      <c r="B3839" s="383">
        <v>2013</v>
      </c>
      <c r="C3839" s="384" t="s">
        <v>1435</v>
      </c>
      <c r="D3839" s="384" t="s">
        <v>6</v>
      </c>
      <c r="E3839" s="384" t="s">
        <v>1004</v>
      </c>
      <c r="F3839" s="384" t="s">
        <v>712</v>
      </c>
      <c r="G3839" s="263">
        <v>387</v>
      </c>
      <c r="H3839" s="263">
        <v>430</v>
      </c>
      <c r="I3839" s="263">
        <v>4955</v>
      </c>
    </row>
    <row r="3840" spans="1:9">
      <c r="A3840" s="382" t="s">
        <v>1434</v>
      </c>
      <c r="B3840" s="383">
        <v>2014</v>
      </c>
      <c r="C3840" s="384" t="s">
        <v>1435</v>
      </c>
      <c r="D3840" s="384" t="s">
        <v>6</v>
      </c>
      <c r="E3840" s="384" t="s">
        <v>1004</v>
      </c>
      <c r="F3840" s="384" t="s">
        <v>712</v>
      </c>
      <c r="G3840" s="263">
        <v>540</v>
      </c>
      <c r="H3840" s="263">
        <v>616.65</v>
      </c>
      <c r="I3840" s="263">
        <v>5685</v>
      </c>
    </row>
    <row r="3841" spans="1:9">
      <c r="A3841" s="382" t="s">
        <v>1434</v>
      </c>
      <c r="B3841" s="383">
        <v>2015</v>
      </c>
      <c r="C3841" s="384" t="s">
        <v>1435</v>
      </c>
      <c r="D3841" s="384" t="s">
        <v>6</v>
      </c>
      <c r="E3841" s="384" t="s">
        <v>1004</v>
      </c>
      <c r="F3841" s="384" t="s">
        <v>712</v>
      </c>
      <c r="G3841" s="263">
        <v>585</v>
      </c>
      <c r="H3841" s="263">
        <v>699</v>
      </c>
      <c r="I3841" s="263">
        <v>5817</v>
      </c>
    </row>
    <row r="3842" spans="1:9">
      <c r="A3842" s="382" t="s">
        <v>1434</v>
      </c>
      <c r="B3842" s="383">
        <v>2016</v>
      </c>
      <c r="C3842" s="384" t="s">
        <v>1435</v>
      </c>
      <c r="D3842" s="384" t="s">
        <v>6</v>
      </c>
      <c r="E3842" s="384" t="s">
        <v>1004</v>
      </c>
      <c r="F3842" s="384" t="s">
        <v>712</v>
      </c>
      <c r="G3842" s="263">
        <v>566</v>
      </c>
      <c r="H3842" s="263">
        <v>661</v>
      </c>
      <c r="I3842" s="263">
        <v>5762</v>
      </c>
    </row>
    <row r="3843" spans="1:9">
      <c r="A3843" s="382" t="s">
        <v>1434</v>
      </c>
      <c r="B3843" s="383">
        <v>2017</v>
      </c>
      <c r="C3843" s="384" t="s">
        <v>1435</v>
      </c>
      <c r="D3843" s="384" t="s">
        <v>6</v>
      </c>
      <c r="E3843" s="384" t="s">
        <v>1004</v>
      </c>
      <c r="F3843" s="384" t="s">
        <v>712</v>
      </c>
      <c r="G3843" s="263">
        <v>1346</v>
      </c>
      <c r="H3843" s="263">
        <v>803</v>
      </c>
      <c r="I3843" s="263">
        <v>6641</v>
      </c>
    </row>
    <row r="3844" spans="1:9">
      <c r="A3844" s="382" t="s">
        <v>1434</v>
      </c>
      <c r="B3844" s="383">
        <v>2018</v>
      </c>
      <c r="C3844" s="384" t="s">
        <v>1435</v>
      </c>
      <c r="D3844" s="384" t="s">
        <v>6</v>
      </c>
      <c r="E3844" s="384" t="s">
        <v>1004</v>
      </c>
      <c r="F3844" s="384" t="s">
        <v>712</v>
      </c>
      <c r="G3844" s="263">
        <v>1096</v>
      </c>
      <c r="H3844" s="263">
        <v>1228.412</v>
      </c>
      <c r="I3844" s="263">
        <v>8047</v>
      </c>
    </row>
    <row r="3845" spans="1:9">
      <c r="A3845" s="382" t="s">
        <v>1436</v>
      </c>
      <c r="B3845" s="383">
        <v>2009</v>
      </c>
      <c r="C3845" s="384" t="s">
        <v>1437</v>
      </c>
      <c r="D3845" s="384" t="s">
        <v>6</v>
      </c>
      <c r="E3845" s="384" t="s">
        <v>798</v>
      </c>
      <c r="F3845" s="384" t="s">
        <v>712</v>
      </c>
      <c r="G3845" s="263">
        <v>3829</v>
      </c>
      <c r="H3845" s="263">
        <v>4232.1000000000004</v>
      </c>
      <c r="I3845" s="263">
        <v>52920</v>
      </c>
    </row>
    <row r="3846" spans="1:9">
      <c r="A3846" s="382" t="s">
        <v>1436</v>
      </c>
      <c r="B3846" s="383">
        <v>2010</v>
      </c>
      <c r="C3846" s="384" t="s">
        <v>1437</v>
      </c>
      <c r="D3846" s="384" t="s">
        <v>6</v>
      </c>
      <c r="E3846" s="384" t="s">
        <v>798</v>
      </c>
      <c r="F3846" s="384" t="s">
        <v>712</v>
      </c>
      <c r="G3846" s="263">
        <v>4373</v>
      </c>
      <c r="H3846" s="263">
        <v>4340.1000000000004</v>
      </c>
      <c r="I3846" s="263">
        <v>52275</v>
      </c>
    </row>
    <row r="3847" spans="1:9">
      <c r="A3847" s="382" t="s">
        <v>1436</v>
      </c>
      <c r="B3847" s="383">
        <v>2011</v>
      </c>
      <c r="C3847" s="384" t="s">
        <v>1437</v>
      </c>
      <c r="D3847" s="384" t="s">
        <v>6</v>
      </c>
      <c r="E3847" s="384" t="s">
        <v>798</v>
      </c>
      <c r="F3847" s="384" t="s">
        <v>712</v>
      </c>
      <c r="G3847" s="263">
        <v>4979</v>
      </c>
      <c r="H3847" s="263">
        <v>4828.1000000000004</v>
      </c>
      <c r="I3847" s="263">
        <v>55754</v>
      </c>
    </row>
    <row r="3848" spans="1:9">
      <c r="A3848" s="382" t="s">
        <v>1436</v>
      </c>
      <c r="B3848" s="383">
        <v>2012</v>
      </c>
      <c r="C3848" s="384" t="s">
        <v>1437</v>
      </c>
      <c r="D3848" s="384" t="s">
        <v>6</v>
      </c>
      <c r="E3848" s="384" t="s">
        <v>798</v>
      </c>
      <c r="F3848" s="384" t="s">
        <v>712</v>
      </c>
      <c r="G3848" s="263">
        <v>5130</v>
      </c>
      <c r="H3848" s="263">
        <v>4867.55</v>
      </c>
      <c r="I3848" s="263">
        <v>57708</v>
      </c>
    </row>
    <row r="3849" spans="1:9">
      <c r="A3849" s="382" t="s">
        <v>1436</v>
      </c>
      <c r="B3849" s="383">
        <v>2013</v>
      </c>
      <c r="C3849" s="384" t="s">
        <v>1437</v>
      </c>
      <c r="D3849" s="384" t="s">
        <v>6</v>
      </c>
      <c r="E3849" s="384" t="s">
        <v>798</v>
      </c>
      <c r="F3849" s="384" t="s">
        <v>712</v>
      </c>
      <c r="G3849" s="263">
        <v>5721</v>
      </c>
      <c r="H3849" s="263">
        <v>5280.7</v>
      </c>
      <c r="I3849" s="263">
        <v>56600</v>
      </c>
    </row>
    <row r="3850" spans="1:9">
      <c r="A3850" s="382" t="s">
        <v>1436</v>
      </c>
      <c r="B3850" s="383">
        <v>2014</v>
      </c>
      <c r="C3850" s="384" t="s">
        <v>1437</v>
      </c>
      <c r="D3850" s="384" t="s">
        <v>6</v>
      </c>
      <c r="E3850" s="384" t="s">
        <v>798</v>
      </c>
      <c r="F3850" s="384" t="s">
        <v>712</v>
      </c>
      <c r="G3850" s="263">
        <v>6220</v>
      </c>
      <c r="H3850" s="263">
        <v>5864.85</v>
      </c>
      <c r="I3850" s="263">
        <v>57900</v>
      </c>
    </row>
    <row r="3851" spans="1:9">
      <c r="A3851" s="382" t="s">
        <v>1436</v>
      </c>
      <c r="B3851" s="383">
        <v>2015</v>
      </c>
      <c r="C3851" s="384" t="s">
        <v>1437</v>
      </c>
      <c r="D3851" s="384" t="s">
        <v>6</v>
      </c>
      <c r="E3851" s="384" t="s">
        <v>798</v>
      </c>
      <c r="F3851" s="384" t="s">
        <v>712</v>
      </c>
      <c r="G3851" s="263">
        <v>7608</v>
      </c>
      <c r="H3851" s="263">
        <v>5580.9</v>
      </c>
      <c r="I3851" s="263">
        <v>56098</v>
      </c>
    </row>
    <row r="3852" spans="1:9">
      <c r="A3852" s="382" t="s">
        <v>1436</v>
      </c>
      <c r="B3852" s="383">
        <v>2016</v>
      </c>
      <c r="C3852" s="384" t="s">
        <v>1437</v>
      </c>
      <c r="D3852" s="384" t="s">
        <v>6</v>
      </c>
      <c r="E3852" s="384" t="s">
        <v>798</v>
      </c>
      <c r="F3852" s="384" t="s">
        <v>712</v>
      </c>
      <c r="G3852" s="263">
        <v>5055</v>
      </c>
      <c r="H3852" s="263">
        <v>5267.65</v>
      </c>
      <c r="I3852" s="263">
        <v>57244</v>
      </c>
    </row>
    <row r="3853" spans="1:9">
      <c r="A3853" s="382" t="s">
        <v>1436</v>
      </c>
      <c r="B3853" s="383">
        <v>2017</v>
      </c>
      <c r="C3853" s="384" t="s">
        <v>1437</v>
      </c>
      <c r="D3853" s="384" t="s">
        <v>6</v>
      </c>
      <c r="E3853" s="384" t="s">
        <v>798</v>
      </c>
      <c r="F3853" s="384" t="s">
        <v>712</v>
      </c>
      <c r="G3853" s="263">
        <v>4552</v>
      </c>
      <c r="H3853" s="263">
        <v>5315</v>
      </c>
      <c r="I3853" s="263">
        <v>59837</v>
      </c>
    </row>
    <row r="3854" spans="1:9">
      <c r="A3854" s="382" t="s">
        <v>1436</v>
      </c>
      <c r="B3854" s="383">
        <v>2018</v>
      </c>
      <c r="C3854" s="384" t="s">
        <v>1437</v>
      </c>
      <c r="D3854" s="384" t="s">
        <v>6</v>
      </c>
      <c r="E3854" s="384" t="s">
        <v>798</v>
      </c>
      <c r="F3854" s="384" t="s">
        <v>712</v>
      </c>
      <c r="G3854" s="263">
        <v>5269</v>
      </c>
      <c r="H3854" s="263">
        <v>6070</v>
      </c>
      <c r="I3854" s="263">
        <v>66501</v>
      </c>
    </row>
    <row r="3855" spans="1:9">
      <c r="A3855" s="382" t="s">
        <v>1438</v>
      </c>
      <c r="B3855" s="383">
        <v>2009</v>
      </c>
      <c r="C3855" s="384" t="s">
        <v>1439</v>
      </c>
      <c r="D3855" s="384" t="s">
        <v>517</v>
      </c>
      <c r="E3855" s="384" t="s">
        <v>580</v>
      </c>
      <c r="F3855" s="384" t="s">
        <v>712</v>
      </c>
      <c r="G3855" s="263">
        <v>2353</v>
      </c>
      <c r="H3855" s="263">
        <v>2162.15</v>
      </c>
      <c r="I3855" s="263">
        <v>6911</v>
      </c>
    </row>
    <row r="3856" spans="1:9">
      <c r="A3856" s="382" t="s">
        <v>1438</v>
      </c>
      <c r="B3856" s="383">
        <v>2010</v>
      </c>
      <c r="C3856" s="384" t="s">
        <v>1439</v>
      </c>
      <c r="D3856" s="384" t="s">
        <v>517</v>
      </c>
      <c r="E3856" s="384" t="s">
        <v>580</v>
      </c>
      <c r="F3856" s="384" t="s">
        <v>712</v>
      </c>
      <c r="G3856" s="263">
        <v>2966</v>
      </c>
      <c r="H3856" s="263">
        <v>2936.75</v>
      </c>
      <c r="I3856" s="263">
        <v>8065</v>
      </c>
    </row>
    <row r="3857" spans="1:9">
      <c r="A3857" s="382" t="s">
        <v>1438</v>
      </c>
      <c r="B3857" s="383">
        <v>2011</v>
      </c>
      <c r="C3857" s="384" t="s">
        <v>1439</v>
      </c>
      <c r="D3857" s="384" t="s">
        <v>517</v>
      </c>
      <c r="E3857" s="384" t="s">
        <v>580</v>
      </c>
      <c r="F3857" s="384" t="s">
        <v>712</v>
      </c>
      <c r="G3857" s="263">
        <v>3650</v>
      </c>
      <c r="H3857" s="263">
        <v>3610.55</v>
      </c>
      <c r="I3857" s="263">
        <v>9188</v>
      </c>
    </row>
    <row r="3858" spans="1:9">
      <c r="A3858" s="382" t="s">
        <v>1438</v>
      </c>
      <c r="B3858" s="383">
        <v>2012</v>
      </c>
      <c r="C3858" s="384" t="s">
        <v>1439</v>
      </c>
      <c r="D3858" s="384" t="s">
        <v>517</v>
      </c>
      <c r="E3858" s="384" t="s">
        <v>580</v>
      </c>
      <c r="F3858" s="384" t="s">
        <v>712</v>
      </c>
      <c r="G3858" s="263">
        <v>2144</v>
      </c>
      <c r="H3858" s="263">
        <v>4411</v>
      </c>
      <c r="I3858" s="263">
        <v>10421</v>
      </c>
    </row>
    <row r="3859" spans="1:9">
      <c r="A3859" s="382" t="s">
        <v>1438</v>
      </c>
      <c r="B3859" s="383">
        <v>2013</v>
      </c>
      <c r="C3859" s="384" t="s">
        <v>1439</v>
      </c>
      <c r="D3859" s="384" t="s">
        <v>517</v>
      </c>
      <c r="E3859" s="384" t="s">
        <v>580</v>
      </c>
      <c r="F3859" s="384" t="s">
        <v>712</v>
      </c>
      <c r="G3859" s="263">
        <v>4980</v>
      </c>
      <c r="H3859" s="263">
        <v>4981.95</v>
      </c>
      <c r="I3859" s="263">
        <v>11778</v>
      </c>
    </row>
    <row r="3860" spans="1:9">
      <c r="A3860" s="382" t="s">
        <v>1438</v>
      </c>
      <c r="B3860" s="383">
        <v>2014</v>
      </c>
      <c r="C3860" s="384" t="s">
        <v>1439</v>
      </c>
      <c r="D3860" s="384" t="s">
        <v>517</v>
      </c>
      <c r="E3860" s="384" t="s">
        <v>580</v>
      </c>
      <c r="F3860" s="384" t="s">
        <v>712</v>
      </c>
      <c r="G3860" s="263">
        <v>5438</v>
      </c>
      <c r="H3860" s="263">
        <v>5457</v>
      </c>
      <c r="I3860" s="263">
        <v>12702</v>
      </c>
    </row>
    <row r="3861" spans="1:9">
      <c r="A3861" s="382" t="s">
        <v>1438</v>
      </c>
      <c r="B3861" s="383">
        <v>2015</v>
      </c>
      <c r="C3861" s="384" t="s">
        <v>1439</v>
      </c>
      <c r="D3861" s="384" t="s">
        <v>517</v>
      </c>
      <c r="E3861" s="384" t="s">
        <v>580</v>
      </c>
      <c r="F3861" s="384" t="s">
        <v>712</v>
      </c>
      <c r="G3861" s="263">
        <v>6328</v>
      </c>
      <c r="H3861" s="263">
        <v>6151.1</v>
      </c>
      <c r="I3861" s="263">
        <v>13880</v>
      </c>
    </row>
    <row r="3862" spans="1:9">
      <c r="A3862" s="382" t="s">
        <v>1438</v>
      </c>
      <c r="B3862" s="383">
        <v>2016</v>
      </c>
      <c r="C3862" s="384" t="s">
        <v>1439</v>
      </c>
      <c r="D3862" s="384" t="s">
        <v>517</v>
      </c>
      <c r="E3862" s="384" t="s">
        <v>580</v>
      </c>
      <c r="F3862" s="384" t="s">
        <v>712</v>
      </c>
      <c r="G3862" s="263">
        <v>5991</v>
      </c>
      <c r="H3862" s="263">
        <v>6954.3</v>
      </c>
      <c r="I3862" s="263">
        <v>15082</v>
      </c>
    </row>
    <row r="3863" spans="1:9">
      <c r="A3863" s="382" t="s">
        <v>1438</v>
      </c>
      <c r="B3863" s="383">
        <v>2017</v>
      </c>
      <c r="C3863" s="384" t="s">
        <v>1439</v>
      </c>
      <c r="D3863" s="384" t="s">
        <v>517</v>
      </c>
      <c r="E3863" s="384" t="s">
        <v>580</v>
      </c>
      <c r="F3863" s="384" t="s">
        <v>712</v>
      </c>
      <c r="G3863" s="263">
        <v>6699</v>
      </c>
      <c r="H3863" s="263">
        <v>8226.35</v>
      </c>
      <c r="I3863" s="263">
        <v>18358</v>
      </c>
    </row>
    <row r="3864" spans="1:9">
      <c r="A3864" s="382" t="s">
        <v>1438</v>
      </c>
      <c r="B3864" s="383">
        <v>2018</v>
      </c>
      <c r="C3864" s="384" t="s">
        <v>1439</v>
      </c>
      <c r="D3864" s="384" t="s">
        <v>517</v>
      </c>
      <c r="E3864" s="384" t="s">
        <v>580</v>
      </c>
      <c r="F3864" s="384" t="s">
        <v>712</v>
      </c>
      <c r="G3864" s="263">
        <v>10301</v>
      </c>
      <c r="H3864" s="263">
        <v>10778</v>
      </c>
      <c r="I3864" s="263">
        <v>20609</v>
      </c>
    </row>
    <row r="3865" spans="1:9">
      <c r="A3865" s="382" t="s">
        <v>1438</v>
      </c>
      <c r="B3865" s="383">
        <v>2019</v>
      </c>
      <c r="C3865" s="384" t="s">
        <v>1439</v>
      </c>
      <c r="D3865" s="384" t="s">
        <v>517</v>
      </c>
      <c r="E3865" s="384" t="s">
        <v>580</v>
      </c>
      <c r="F3865" s="384" t="s">
        <v>712</v>
      </c>
      <c r="G3865" s="263">
        <v>12080</v>
      </c>
      <c r="H3865" s="263">
        <v>12367</v>
      </c>
      <c r="I3865" s="263">
        <v>22977</v>
      </c>
    </row>
    <row r="3866" spans="1:9">
      <c r="A3866" s="382" t="s">
        <v>1440</v>
      </c>
      <c r="B3866" s="383">
        <v>2009</v>
      </c>
      <c r="C3866" s="384" t="s">
        <v>1441</v>
      </c>
      <c r="D3866" s="384" t="s">
        <v>521</v>
      </c>
      <c r="E3866" s="384" t="s">
        <v>581</v>
      </c>
      <c r="F3866" s="384" t="s">
        <v>712</v>
      </c>
      <c r="G3866" s="263">
        <v>319.02199999999999</v>
      </c>
      <c r="H3866" s="263">
        <v>332.71100000000001</v>
      </c>
      <c r="I3866" s="263">
        <v>2214.06</v>
      </c>
    </row>
    <row r="3867" spans="1:9">
      <c r="A3867" s="382" t="s">
        <v>1440</v>
      </c>
      <c r="B3867" s="383">
        <v>2010</v>
      </c>
      <c r="C3867" s="384" t="s">
        <v>1441</v>
      </c>
      <c r="D3867" s="384" t="s">
        <v>521</v>
      </c>
      <c r="E3867" s="384" t="s">
        <v>581</v>
      </c>
      <c r="F3867" s="384" t="s">
        <v>712</v>
      </c>
      <c r="G3867" s="263">
        <v>360.42200000000003</v>
      </c>
      <c r="H3867" s="263">
        <v>368.78100000000001</v>
      </c>
      <c r="I3867" s="263">
        <v>2356.585</v>
      </c>
    </row>
    <row r="3868" spans="1:9">
      <c r="A3868" s="382" t="s">
        <v>1440</v>
      </c>
      <c r="B3868" s="383">
        <v>2011</v>
      </c>
      <c r="C3868" s="384" t="s">
        <v>1441</v>
      </c>
      <c r="D3868" s="384" t="s">
        <v>521</v>
      </c>
      <c r="E3868" s="384" t="s">
        <v>581</v>
      </c>
      <c r="F3868" s="384" t="s">
        <v>712</v>
      </c>
      <c r="G3868" s="263">
        <v>398.93299999999999</v>
      </c>
      <c r="H3868" s="263">
        <v>406.67599999999999</v>
      </c>
      <c r="I3868" s="263">
        <v>2596.6660000000002</v>
      </c>
    </row>
    <row r="3869" spans="1:9">
      <c r="A3869" s="382" t="s">
        <v>1440</v>
      </c>
      <c r="B3869" s="383">
        <v>2012</v>
      </c>
      <c r="C3869" s="384" t="s">
        <v>1441</v>
      </c>
      <c r="D3869" s="384" t="s">
        <v>521</v>
      </c>
      <c r="E3869" s="384" t="s">
        <v>581</v>
      </c>
      <c r="F3869" s="384" t="s">
        <v>712</v>
      </c>
      <c r="G3869" s="263">
        <v>427.04899999999998</v>
      </c>
      <c r="H3869" s="263">
        <v>429.90899999999999</v>
      </c>
      <c r="I3869" s="263">
        <v>2807.0149999999999</v>
      </c>
    </row>
    <row r="3870" spans="1:9">
      <c r="A3870" s="382" t="s">
        <v>1440</v>
      </c>
      <c r="B3870" s="383">
        <v>2013</v>
      </c>
      <c r="C3870" s="384" t="s">
        <v>1441</v>
      </c>
      <c r="D3870" s="384" t="s">
        <v>521</v>
      </c>
      <c r="E3870" s="384" t="s">
        <v>581</v>
      </c>
      <c r="F3870" s="384" t="s">
        <v>712</v>
      </c>
      <c r="G3870" s="263">
        <v>438.24799999999999</v>
      </c>
      <c r="H3870" s="263">
        <v>441.62799999999999</v>
      </c>
      <c r="I3870" s="263">
        <v>2942.8969999999999</v>
      </c>
    </row>
    <row r="3871" spans="1:9">
      <c r="A3871" s="382" t="s">
        <v>1440</v>
      </c>
      <c r="B3871" s="383">
        <v>2014</v>
      </c>
      <c r="C3871" s="384" t="s">
        <v>1441</v>
      </c>
      <c r="D3871" s="384" t="s">
        <v>521</v>
      </c>
      <c r="E3871" s="384" t="s">
        <v>581</v>
      </c>
      <c r="F3871" s="384" t="s">
        <v>712</v>
      </c>
      <c r="G3871" s="263">
        <v>403.7</v>
      </c>
      <c r="H3871" s="263">
        <v>426.33949999999999</v>
      </c>
      <c r="I3871" s="263">
        <v>3049.8</v>
      </c>
    </row>
    <row r="3872" spans="1:9">
      <c r="A3872" s="382" t="s">
        <v>1440</v>
      </c>
      <c r="B3872" s="383">
        <v>2015</v>
      </c>
      <c r="C3872" s="384" t="s">
        <v>1441</v>
      </c>
      <c r="D3872" s="384" t="s">
        <v>521</v>
      </c>
      <c r="E3872" s="384" t="s">
        <v>581</v>
      </c>
      <c r="F3872" s="384" t="s">
        <v>712</v>
      </c>
      <c r="G3872" s="263">
        <v>411.5</v>
      </c>
      <c r="H3872" s="263">
        <v>326.9117</v>
      </c>
      <c r="I3872" s="263">
        <v>2490.6999999999998</v>
      </c>
    </row>
    <row r="3873" spans="1:9">
      <c r="A3873" s="382" t="s">
        <v>1440</v>
      </c>
      <c r="B3873" s="383">
        <v>2016</v>
      </c>
      <c r="C3873" s="384" t="s">
        <v>1441</v>
      </c>
      <c r="D3873" s="384" t="s">
        <v>521</v>
      </c>
      <c r="E3873" s="384" t="s">
        <v>581</v>
      </c>
      <c r="F3873" s="384" t="s">
        <v>712</v>
      </c>
      <c r="G3873" s="263">
        <v>399.3</v>
      </c>
      <c r="H3873" s="263">
        <v>346.53250000000003</v>
      </c>
      <c r="I3873" s="263">
        <v>2593.6999999999998</v>
      </c>
    </row>
    <row r="3874" spans="1:9">
      <c r="A3874" s="382" t="s">
        <v>1440</v>
      </c>
      <c r="B3874" s="383">
        <v>2017</v>
      </c>
      <c r="C3874" s="384" t="s">
        <v>1441</v>
      </c>
      <c r="D3874" s="384" t="s">
        <v>521</v>
      </c>
      <c r="E3874" s="384" t="s">
        <v>581</v>
      </c>
      <c r="F3874" s="384" t="s">
        <v>712</v>
      </c>
      <c r="G3874" s="263">
        <v>249.6</v>
      </c>
      <c r="H3874" s="263">
        <v>325.37209999999999</v>
      </c>
      <c r="I3874" s="263">
        <v>2668.2</v>
      </c>
    </row>
    <row r="3875" spans="1:9">
      <c r="A3875" s="382" t="s">
        <v>1440</v>
      </c>
      <c r="B3875" s="383">
        <v>2018</v>
      </c>
      <c r="C3875" s="384" t="s">
        <v>1441</v>
      </c>
      <c r="D3875" s="384" t="s">
        <v>521</v>
      </c>
      <c r="E3875" s="384" t="s">
        <v>581</v>
      </c>
      <c r="F3875" s="384" t="s">
        <v>712</v>
      </c>
      <c r="G3875" s="263">
        <v>149.9</v>
      </c>
      <c r="H3875" s="263">
        <v>396.6979</v>
      </c>
      <c r="I3875" s="263">
        <v>2919.1</v>
      </c>
    </row>
    <row r="3876" spans="1:9">
      <c r="A3876" s="382" t="s">
        <v>1440</v>
      </c>
      <c r="B3876" s="383">
        <v>2019</v>
      </c>
      <c r="C3876" s="384" t="s">
        <v>1441</v>
      </c>
      <c r="D3876" s="384" t="s">
        <v>521</v>
      </c>
      <c r="E3876" s="384" t="s">
        <v>581</v>
      </c>
      <c r="F3876" s="384" t="s">
        <v>712</v>
      </c>
      <c r="G3876" s="263">
        <v>291.89999999999998</v>
      </c>
      <c r="H3876" s="263">
        <v>390.76690000000002</v>
      </c>
      <c r="I3876" s="263">
        <v>3225.1</v>
      </c>
    </row>
    <row r="3877" spans="1:9">
      <c r="A3877" s="382" t="s">
        <v>1442</v>
      </c>
      <c r="B3877" s="383">
        <v>2009</v>
      </c>
      <c r="C3877" s="384" t="s">
        <v>1443</v>
      </c>
      <c r="D3877" s="384" t="s">
        <v>524</v>
      </c>
      <c r="E3877" s="384" t="s">
        <v>595</v>
      </c>
      <c r="F3877" s="384" t="s">
        <v>712</v>
      </c>
      <c r="G3877" s="263">
        <v>602.74800000000005</v>
      </c>
      <c r="H3877" s="263">
        <v>602.74800000000005</v>
      </c>
      <c r="I3877" s="263">
        <v>7642.6</v>
      </c>
    </row>
    <row r="3878" spans="1:9">
      <c r="A3878" s="382" t="s">
        <v>1442</v>
      </c>
      <c r="B3878" s="383">
        <v>2010</v>
      </c>
      <c r="C3878" s="384" t="s">
        <v>1443</v>
      </c>
      <c r="D3878" s="384" t="s">
        <v>524</v>
      </c>
      <c r="E3878" s="384" t="s">
        <v>595</v>
      </c>
      <c r="F3878" s="384" t="s">
        <v>712</v>
      </c>
      <c r="G3878" s="263">
        <v>461.27100000000002</v>
      </c>
      <c r="H3878" s="263">
        <v>575.476</v>
      </c>
      <c r="I3878" s="263">
        <v>7220.2860000000001</v>
      </c>
    </row>
    <row r="3879" spans="1:9">
      <c r="A3879" s="382" t="s">
        <v>1442</v>
      </c>
      <c r="B3879" s="383">
        <v>2011</v>
      </c>
      <c r="C3879" s="384" t="s">
        <v>1443</v>
      </c>
      <c r="D3879" s="384" t="s">
        <v>524</v>
      </c>
      <c r="E3879" s="384" t="s">
        <v>595</v>
      </c>
      <c r="F3879" s="384" t="s">
        <v>712</v>
      </c>
      <c r="G3879" s="263">
        <v>571.36199999999997</v>
      </c>
      <c r="H3879" s="263">
        <v>719.5865</v>
      </c>
      <c r="I3879" s="263">
        <v>7702.5889999999999</v>
      </c>
    </row>
    <row r="3880" spans="1:9">
      <c r="A3880" s="382" t="s">
        <v>1442</v>
      </c>
      <c r="B3880" s="383">
        <v>2012</v>
      </c>
      <c r="C3880" s="384" t="s">
        <v>1443</v>
      </c>
      <c r="D3880" s="384" t="s">
        <v>524</v>
      </c>
      <c r="E3880" s="384" t="s">
        <v>595</v>
      </c>
      <c r="F3880" s="384" t="s">
        <v>712</v>
      </c>
      <c r="G3880" s="263">
        <v>888.08900000000006</v>
      </c>
      <c r="H3880" s="263">
        <v>719.5865</v>
      </c>
      <c r="I3880" s="263">
        <v>9459.232</v>
      </c>
    </row>
    <row r="3881" spans="1:9">
      <c r="A3881" s="382" t="s">
        <v>1442</v>
      </c>
      <c r="B3881" s="383">
        <v>2013</v>
      </c>
      <c r="C3881" s="384" t="s">
        <v>1443</v>
      </c>
      <c r="D3881" s="384" t="s">
        <v>524</v>
      </c>
      <c r="E3881" s="384" t="s">
        <v>595</v>
      </c>
      <c r="F3881" s="384" t="s">
        <v>712</v>
      </c>
      <c r="G3881" s="263">
        <v>1085.999</v>
      </c>
      <c r="H3881" s="263">
        <v>912.73599999999999</v>
      </c>
      <c r="I3881" s="263">
        <v>10879.855</v>
      </c>
    </row>
    <row r="3882" spans="1:9">
      <c r="A3882" s="382" t="s">
        <v>1442</v>
      </c>
      <c r="B3882" s="383">
        <v>2014</v>
      </c>
      <c r="C3882" s="384" t="s">
        <v>1443</v>
      </c>
      <c r="D3882" s="384" t="s">
        <v>524</v>
      </c>
      <c r="E3882" s="384" t="s">
        <v>595</v>
      </c>
      <c r="F3882" s="384" t="s">
        <v>712</v>
      </c>
      <c r="G3882" s="263">
        <v>1210.1189999999999</v>
      </c>
      <c r="H3882" s="263">
        <v>1218.9449999999999</v>
      </c>
      <c r="I3882" s="263">
        <v>11419.647999999999</v>
      </c>
    </row>
    <row r="3883" spans="1:9">
      <c r="A3883" s="382" t="s">
        <v>1442</v>
      </c>
      <c r="B3883" s="383">
        <v>2015</v>
      </c>
      <c r="C3883" s="384" t="s">
        <v>1443</v>
      </c>
      <c r="D3883" s="384" t="s">
        <v>524</v>
      </c>
      <c r="E3883" s="384" t="s">
        <v>595</v>
      </c>
      <c r="F3883" s="384" t="s">
        <v>712</v>
      </c>
      <c r="G3883" s="263">
        <v>1047.5050000000001</v>
      </c>
      <c r="H3883" s="263">
        <v>1634.58</v>
      </c>
      <c r="I3883" s="263">
        <v>11881.73</v>
      </c>
    </row>
    <row r="3884" spans="1:9">
      <c r="A3884" s="382" t="s">
        <v>1442</v>
      </c>
      <c r="B3884" s="383">
        <v>2016</v>
      </c>
      <c r="C3884" s="384" t="s">
        <v>1443</v>
      </c>
      <c r="D3884" s="384" t="s">
        <v>524</v>
      </c>
      <c r="E3884" s="384" t="s">
        <v>595</v>
      </c>
      <c r="F3884" s="384" t="s">
        <v>712</v>
      </c>
      <c r="G3884" s="263">
        <v>1231.5930000000001</v>
      </c>
      <c r="H3884" s="263">
        <v>1314.1659999999999</v>
      </c>
      <c r="I3884" s="263">
        <v>10996.393</v>
      </c>
    </row>
    <row r="3885" spans="1:9">
      <c r="A3885" s="382" t="s">
        <v>1442</v>
      </c>
      <c r="B3885" s="383">
        <v>2017</v>
      </c>
      <c r="C3885" s="384" t="s">
        <v>1443</v>
      </c>
      <c r="D3885" s="384" t="s">
        <v>524</v>
      </c>
      <c r="E3885" s="384" t="s">
        <v>595</v>
      </c>
      <c r="F3885" s="384" t="s">
        <v>712</v>
      </c>
      <c r="G3885" s="263">
        <v>1074.106</v>
      </c>
      <c r="H3885" s="263">
        <v>1314.1659999999999</v>
      </c>
      <c r="I3885" s="263">
        <v>11026.147000000001</v>
      </c>
    </row>
    <row r="3886" spans="1:9">
      <c r="A3886" s="382" t="s">
        <v>1442</v>
      </c>
      <c r="B3886" s="383">
        <v>2018</v>
      </c>
      <c r="C3886" s="384" t="s">
        <v>1443</v>
      </c>
      <c r="D3886" s="384" t="s">
        <v>524</v>
      </c>
      <c r="E3886" s="384" t="s">
        <v>595</v>
      </c>
      <c r="F3886" s="384" t="s">
        <v>712</v>
      </c>
      <c r="G3886" s="263">
        <v>614.923</v>
      </c>
      <c r="H3886" s="263">
        <v>1240.8860999999999</v>
      </c>
      <c r="I3886" s="263">
        <v>11811.177</v>
      </c>
    </row>
    <row r="3887" spans="1:9">
      <c r="A3887" s="382" t="s">
        <v>1442</v>
      </c>
      <c r="B3887" s="383">
        <v>2019</v>
      </c>
      <c r="C3887" s="384" t="s">
        <v>1443</v>
      </c>
      <c r="D3887" s="384" t="s">
        <v>524</v>
      </c>
      <c r="E3887" s="384" t="s">
        <v>595</v>
      </c>
      <c r="F3887" s="384" t="s">
        <v>712</v>
      </c>
      <c r="G3887" s="263">
        <v>1259.7919999999999</v>
      </c>
      <c r="H3887" s="263">
        <v>1536.29</v>
      </c>
      <c r="I3887" s="263">
        <v>13848.66</v>
      </c>
    </row>
    <row r="3888" spans="1:9">
      <c r="A3888" s="382" t="s">
        <v>1444</v>
      </c>
      <c r="B3888" s="383">
        <v>2009</v>
      </c>
      <c r="C3888" s="384" t="s">
        <v>1445</v>
      </c>
      <c r="D3888" s="384" t="s">
        <v>527</v>
      </c>
      <c r="E3888" s="384" t="s">
        <v>585</v>
      </c>
      <c r="F3888" s="384" t="s">
        <v>712</v>
      </c>
      <c r="G3888" s="263">
        <v>1611</v>
      </c>
      <c r="H3888" s="263">
        <v>1646</v>
      </c>
      <c r="I3888" s="263">
        <v>13257</v>
      </c>
    </row>
    <row r="3889" spans="1:9">
      <c r="A3889" s="382" t="s">
        <v>1444</v>
      </c>
      <c r="B3889" s="383">
        <v>2010</v>
      </c>
      <c r="C3889" s="384" t="s">
        <v>1445</v>
      </c>
      <c r="D3889" s="384" t="s">
        <v>527</v>
      </c>
      <c r="E3889" s="384" t="s">
        <v>585</v>
      </c>
      <c r="F3889" s="384" t="s">
        <v>712</v>
      </c>
      <c r="G3889" s="263">
        <v>2136</v>
      </c>
      <c r="H3889" s="263">
        <v>2247</v>
      </c>
      <c r="I3889" s="263">
        <v>14914</v>
      </c>
    </row>
    <row r="3890" spans="1:9">
      <c r="A3890" s="382" t="s">
        <v>1444</v>
      </c>
      <c r="B3890" s="383">
        <v>2011</v>
      </c>
      <c r="C3890" s="384" t="s">
        <v>1445</v>
      </c>
      <c r="D3890" s="384" t="s">
        <v>527</v>
      </c>
      <c r="E3890" s="384" t="s">
        <v>585</v>
      </c>
      <c r="F3890" s="384" t="s">
        <v>712</v>
      </c>
      <c r="G3890" s="263">
        <v>1981</v>
      </c>
      <c r="H3890" s="263">
        <v>2264</v>
      </c>
      <c r="I3890" s="263">
        <v>13887</v>
      </c>
    </row>
    <row r="3891" spans="1:9">
      <c r="A3891" s="382" t="s">
        <v>1444</v>
      </c>
      <c r="B3891" s="383">
        <v>2012</v>
      </c>
      <c r="C3891" s="384" t="s">
        <v>1445</v>
      </c>
      <c r="D3891" s="384" t="s">
        <v>527</v>
      </c>
      <c r="E3891" s="384" t="s">
        <v>585</v>
      </c>
      <c r="F3891" s="384" t="s">
        <v>712</v>
      </c>
      <c r="G3891" s="263">
        <v>2395</v>
      </c>
      <c r="H3891" s="263">
        <v>2310.9</v>
      </c>
      <c r="I3891" s="263">
        <v>13794</v>
      </c>
    </row>
    <row r="3892" spans="1:9">
      <c r="A3892" s="382" t="s">
        <v>1444</v>
      </c>
      <c r="B3892" s="383">
        <v>2013</v>
      </c>
      <c r="C3892" s="384" t="s">
        <v>1445</v>
      </c>
      <c r="D3892" s="384" t="s">
        <v>527</v>
      </c>
      <c r="E3892" s="384" t="s">
        <v>585</v>
      </c>
      <c r="F3892" s="384" t="s">
        <v>712</v>
      </c>
      <c r="G3892" s="263">
        <v>2391</v>
      </c>
      <c r="H3892" s="263">
        <v>2376</v>
      </c>
      <c r="I3892" s="263">
        <v>13783</v>
      </c>
    </row>
    <row r="3893" spans="1:9">
      <c r="A3893" s="382" t="s">
        <v>1444</v>
      </c>
      <c r="B3893" s="383">
        <v>2014</v>
      </c>
      <c r="C3893" s="384" t="s">
        <v>1445</v>
      </c>
      <c r="D3893" s="384" t="s">
        <v>527</v>
      </c>
      <c r="E3893" s="384" t="s">
        <v>585</v>
      </c>
      <c r="F3893" s="384" t="s">
        <v>712</v>
      </c>
      <c r="G3893" s="263">
        <v>1922</v>
      </c>
      <c r="H3893" s="263">
        <v>2210</v>
      </c>
      <c r="I3893" s="263">
        <v>13268</v>
      </c>
    </row>
    <row r="3894" spans="1:9">
      <c r="A3894" s="382" t="s">
        <v>1444</v>
      </c>
      <c r="B3894" s="383">
        <v>2015</v>
      </c>
      <c r="C3894" s="384" t="s">
        <v>1445</v>
      </c>
      <c r="D3894" s="384" t="s">
        <v>527</v>
      </c>
      <c r="E3894" s="384" t="s">
        <v>585</v>
      </c>
      <c r="F3894" s="384" t="s">
        <v>712</v>
      </c>
      <c r="G3894" s="263">
        <v>1438</v>
      </c>
      <c r="H3894" s="263">
        <v>1465</v>
      </c>
      <c r="I3894" s="263">
        <v>12488</v>
      </c>
    </row>
    <row r="3895" spans="1:9">
      <c r="A3895" s="382" t="s">
        <v>1444</v>
      </c>
      <c r="B3895" s="383">
        <v>2016</v>
      </c>
      <c r="C3895" s="384" t="s">
        <v>1445</v>
      </c>
      <c r="D3895" s="384" t="s">
        <v>527</v>
      </c>
      <c r="E3895" s="384" t="s">
        <v>585</v>
      </c>
      <c r="F3895" s="384" t="s">
        <v>712</v>
      </c>
      <c r="G3895" s="263">
        <v>1874</v>
      </c>
      <c r="H3895" s="263">
        <v>1511</v>
      </c>
      <c r="I3895" s="263">
        <v>13263</v>
      </c>
    </row>
    <row r="3896" spans="1:9">
      <c r="A3896" s="382" t="s">
        <v>1444</v>
      </c>
      <c r="B3896" s="383">
        <v>2017</v>
      </c>
      <c r="C3896" s="384" t="s">
        <v>1445</v>
      </c>
      <c r="D3896" s="384" t="s">
        <v>527</v>
      </c>
      <c r="E3896" s="384" t="s">
        <v>585</v>
      </c>
      <c r="F3896" s="384" t="s">
        <v>712</v>
      </c>
      <c r="G3896" s="263">
        <v>1719</v>
      </c>
      <c r="H3896" s="263">
        <v>1659</v>
      </c>
      <c r="I3896" s="263">
        <v>12943</v>
      </c>
    </row>
    <row r="3897" spans="1:9">
      <c r="A3897" s="382" t="s">
        <v>1444</v>
      </c>
      <c r="B3897" s="383">
        <v>2018</v>
      </c>
      <c r="C3897" s="384" t="s">
        <v>1445</v>
      </c>
      <c r="D3897" s="384" t="s">
        <v>527</v>
      </c>
      <c r="E3897" s="384" t="s">
        <v>585</v>
      </c>
      <c r="F3897" s="384" t="s">
        <v>712</v>
      </c>
      <c r="G3897" s="263">
        <v>1548</v>
      </c>
      <c r="H3897" s="263">
        <v>1641</v>
      </c>
      <c r="I3897" s="263">
        <v>12838</v>
      </c>
    </row>
    <row r="3898" spans="1:9">
      <c r="A3898" s="382" t="s">
        <v>1446</v>
      </c>
      <c r="B3898" s="383">
        <v>2009</v>
      </c>
      <c r="C3898" s="384" t="s">
        <v>1447</v>
      </c>
      <c r="D3898" s="384" t="s">
        <v>545</v>
      </c>
      <c r="E3898" s="384" t="s">
        <v>788</v>
      </c>
      <c r="F3898" s="384" t="s">
        <v>712</v>
      </c>
      <c r="G3898" s="263">
        <v>-1982</v>
      </c>
      <c r="H3898" s="263">
        <v>-121.7</v>
      </c>
      <c r="I3898" s="263">
        <v>63726</v>
      </c>
    </row>
    <row r="3899" spans="1:9">
      <c r="A3899" s="382" t="s">
        <v>1446</v>
      </c>
      <c r="B3899" s="383">
        <v>2010</v>
      </c>
      <c r="C3899" s="384" t="s">
        <v>1447</v>
      </c>
      <c r="D3899" s="384" t="s">
        <v>545</v>
      </c>
      <c r="E3899" s="384" t="s">
        <v>788</v>
      </c>
      <c r="F3899" s="384" t="s">
        <v>712</v>
      </c>
      <c r="G3899" s="263">
        <v>324</v>
      </c>
      <c r="H3899" s="263">
        <v>1047.2</v>
      </c>
      <c r="I3899" s="263">
        <v>81342</v>
      </c>
    </row>
    <row r="3900" spans="1:9">
      <c r="A3900" s="382" t="s">
        <v>1446</v>
      </c>
      <c r="B3900" s="383">
        <v>2011</v>
      </c>
      <c r="C3900" s="384" t="s">
        <v>1447</v>
      </c>
      <c r="D3900" s="384" t="s">
        <v>545</v>
      </c>
      <c r="E3900" s="384" t="s">
        <v>788</v>
      </c>
      <c r="F3900" s="384" t="s">
        <v>712</v>
      </c>
      <c r="G3900" s="263">
        <v>2090</v>
      </c>
      <c r="H3900" s="263">
        <v>2278.35</v>
      </c>
      <c r="I3900" s="263">
        <v>125095</v>
      </c>
    </row>
    <row r="3901" spans="1:9">
      <c r="A3901" s="382" t="s">
        <v>1446</v>
      </c>
      <c r="B3901" s="383">
        <v>2012</v>
      </c>
      <c r="C3901" s="384" t="s">
        <v>1447</v>
      </c>
      <c r="D3901" s="384" t="s">
        <v>545</v>
      </c>
      <c r="E3901" s="384" t="s">
        <v>788</v>
      </c>
      <c r="F3901" s="384" t="s">
        <v>712</v>
      </c>
      <c r="G3901" s="263">
        <v>2083</v>
      </c>
      <c r="H3901" s="263">
        <v>2817.55</v>
      </c>
      <c r="I3901" s="263">
        <v>138286</v>
      </c>
    </row>
    <row r="3902" spans="1:9">
      <c r="A3902" s="382" t="s">
        <v>1446</v>
      </c>
      <c r="B3902" s="383">
        <v>2013</v>
      </c>
      <c r="C3902" s="384" t="s">
        <v>1447</v>
      </c>
      <c r="D3902" s="384" t="s">
        <v>545</v>
      </c>
      <c r="E3902" s="384" t="s">
        <v>788</v>
      </c>
      <c r="F3902" s="384" t="s">
        <v>712</v>
      </c>
      <c r="G3902" s="263">
        <v>2720</v>
      </c>
      <c r="H3902" s="263">
        <v>2282.8000000000002</v>
      </c>
      <c r="I3902" s="263">
        <v>132615</v>
      </c>
    </row>
    <row r="3903" spans="1:9">
      <c r="A3903" s="382" t="s">
        <v>1446</v>
      </c>
      <c r="B3903" s="383">
        <v>2014</v>
      </c>
      <c r="C3903" s="384" t="s">
        <v>1447</v>
      </c>
      <c r="D3903" s="384" t="s">
        <v>545</v>
      </c>
      <c r="E3903" s="384" t="s">
        <v>788</v>
      </c>
      <c r="F3903" s="384" t="s">
        <v>712</v>
      </c>
      <c r="G3903" s="263">
        <v>3630</v>
      </c>
      <c r="H3903" s="263">
        <v>3140.85</v>
      </c>
      <c r="I3903" s="263">
        <v>124943</v>
      </c>
    </row>
    <row r="3904" spans="1:9">
      <c r="A3904" s="382" t="s">
        <v>1446</v>
      </c>
      <c r="B3904" s="383">
        <v>2015</v>
      </c>
      <c r="C3904" s="384" t="s">
        <v>1447</v>
      </c>
      <c r="D3904" s="384" t="s">
        <v>545</v>
      </c>
      <c r="E3904" s="384" t="s">
        <v>788</v>
      </c>
      <c r="F3904" s="384" t="s">
        <v>712</v>
      </c>
      <c r="G3904" s="263">
        <v>3990</v>
      </c>
      <c r="H3904" s="263">
        <v>3984.93</v>
      </c>
      <c r="I3904" s="263">
        <v>81824</v>
      </c>
    </row>
    <row r="3905" spans="1:9">
      <c r="A3905" s="382" t="s">
        <v>1446</v>
      </c>
      <c r="B3905" s="383">
        <v>2016</v>
      </c>
      <c r="C3905" s="384" t="s">
        <v>1447</v>
      </c>
      <c r="D3905" s="384" t="s">
        <v>545</v>
      </c>
      <c r="E3905" s="384" t="s">
        <v>788</v>
      </c>
      <c r="F3905" s="384" t="s">
        <v>712</v>
      </c>
      <c r="G3905" s="263">
        <v>2289</v>
      </c>
      <c r="H3905" s="263">
        <v>2297.7350000000001</v>
      </c>
      <c r="I3905" s="263">
        <v>70166</v>
      </c>
    </row>
    <row r="3906" spans="1:9">
      <c r="A3906" s="382" t="s">
        <v>1446</v>
      </c>
      <c r="B3906" s="383">
        <v>2017</v>
      </c>
      <c r="C3906" s="384" t="s">
        <v>1447</v>
      </c>
      <c r="D3906" s="384" t="s">
        <v>545</v>
      </c>
      <c r="E3906" s="384" t="s">
        <v>788</v>
      </c>
      <c r="F3906" s="384" t="s">
        <v>712</v>
      </c>
      <c r="G3906" s="263">
        <v>4065</v>
      </c>
      <c r="H3906" s="263">
        <v>2203</v>
      </c>
      <c r="I3906" s="263">
        <v>88407</v>
      </c>
    </row>
    <row r="3907" spans="1:9">
      <c r="A3907" s="382" t="s">
        <v>1446</v>
      </c>
      <c r="B3907" s="383">
        <v>2018</v>
      </c>
      <c r="C3907" s="384" t="s">
        <v>1447</v>
      </c>
      <c r="D3907" s="384" t="s">
        <v>545</v>
      </c>
      <c r="E3907" s="384" t="s">
        <v>788</v>
      </c>
      <c r="F3907" s="384" t="s">
        <v>712</v>
      </c>
      <c r="G3907" s="263">
        <v>3122</v>
      </c>
      <c r="H3907" s="263">
        <v>3157</v>
      </c>
      <c r="I3907" s="263">
        <v>111407</v>
      </c>
    </row>
    <row r="3908" spans="1:9">
      <c r="A3908" s="382" t="s">
        <v>1448</v>
      </c>
      <c r="B3908" s="383">
        <v>2009</v>
      </c>
      <c r="C3908" s="384" t="s">
        <v>1449</v>
      </c>
      <c r="D3908" s="384" t="s">
        <v>758</v>
      </c>
      <c r="E3908" s="384" t="s">
        <v>1220</v>
      </c>
      <c r="F3908" s="384" t="s">
        <v>712</v>
      </c>
      <c r="G3908" s="263">
        <v>30.314</v>
      </c>
      <c r="H3908" s="263">
        <v>1.0304</v>
      </c>
      <c r="I3908" s="263">
        <v>2690.49</v>
      </c>
    </row>
    <row r="3909" spans="1:9">
      <c r="A3909" s="382" t="s">
        <v>1448</v>
      </c>
      <c r="B3909" s="383">
        <v>2010</v>
      </c>
      <c r="C3909" s="384" t="s">
        <v>1449</v>
      </c>
      <c r="D3909" s="384" t="s">
        <v>758</v>
      </c>
      <c r="E3909" s="384" t="s">
        <v>1220</v>
      </c>
      <c r="F3909" s="384" t="s">
        <v>712</v>
      </c>
      <c r="G3909" s="263">
        <v>-96.49</v>
      </c>
      <c r="H3909" s="263">
        <v>-115.08929999999999</v>
      </c>
      <c r="I3909" s="263">
        <v>2558.8620000000001</v>
      </c>
    </row>
    <row r="3910" spans="1:9">
      <c r="A3910" s="382" t="s">
        <v>1448</v>
      </c>
      <c r="B3910" s="383">
        <v>2011</v>
      </c>
      <c r="C3910" s="384" t="s">
        <v>1449</v>
      </c>
      <c r="D3910" s="384" t="s">
        <v>758</v>
      </c>
      <c r="E3910" s="384" t="s">
        <v>1220</v>
      </c>
      <c r="F3910" s="384" t="s">
        <v>712</v>
      </c>
      <c r="G3910" s="263">
        <v>-70.778000000000006</v>
      </c>
      <c r="H3910" s="263">
        <v>-126.57769999999999</v>
      </c>
      <c r="I3910" s="263">
        <v>2564.5500000000002</v>
      </c>
    </row>
    <row r="3911" spans="1:9">
      <c r="A3911" s="382" t="s">
        <v>1448</v>
      </c>
      <c r="B3911" s="383">
        <v>2012</v>
      </c>
      <c r="C3911" s="384" t="s">
        <v>1449</v>
      </c>
      <c r="D3911" s="384" t="s">
        <v>758</v>
      </c>
      <c r="E3911" s="384" t="s">
        <v>1220</v>
      </c>
      <c r="F3911" s="384" t="s">
        <v>712</v>
      </c>
      <c r="G3911" s="263">
        <v>-52.593000000000004</v>
      </c>
      <c r="H3911" s="263">
        <v>-64.012699999999995</v>
      </c>
      <c r="I3911" s="263">
        <v>2567.31</v>
      </c>
    </row>
    <row r="3912" spans="1:9">
      <c r="A3912" s="382" t="s">
        <v>1448</v>
      </c>
      <c r="B3912" s="383">
        <v>2013</v>
      </c>
      <c r="C3912" s="384" t="s">
        <v>1449</v>
      </c>
      <c r="D3912" s="384" t="s">
        <v>758</v>
      </c>
      <c r="E3912" s="384" t="s">
        <v>1220</v>
      </c>
      <c r="F3912" s="384" t="s">
        <v>712</v>
      </c>
      <c r="G3912" s="263">
        <v>24.382000000000001</v>
      </c>
      <c r="H3912" s="263">
        <v>-3.7757000000000001</v>
      </c>
      <c r="I3912" s="263">
        <v>2770.7089999999998</v>
      </c>
    </row>
    <row r="3913" spans="1:9">
      <c r="A3913" s="382" t="s">
        <v>1448</v>
      </c>
      <c r="B3913" s="383">
        <v>2014</v>
      </c>
      <c r="C3913" s="384" t="s">
        <v>1449</v>
      </c>
      <c r="D3913" s="384" t="s">
        <v>758</v>
      </c>
      <c r="E3913" s="384" t="s">
        <v>1220</v>
      </c>
      <c r="F3913" s="384" t="s">
        <v>712</v>
      </c>
      <c r="G3913" s="263">
        <v>204.923</v>
      </c>
      <c r="H3913" s="263">
        <v>65.038499999999999</v>
      </c>
      <c r="I3913" s="263">
        <v>2994.1689999999999</v>
      </c>
    </row>
    <row r="3914" spans="1:9">
      <c r="A3914" s="382" t="s">
        <v>1448</v>
      </c>
      <c r="B3914" s="383">
        <v>2015</v>
      </c>
      <c r="C3914" s="384" t="s">
        <v>1449</v>
      </c>
      <c r="D3914" s="384" t="s">
        <v>758</v>
      </c>
      <c r="E3914" s="384" t="s">
        <v>1220</v>
      </c>
      <c r="F3914" s="384" t="s">
        <v>712</v>
      </c>
      <c r="G3914" s="263">
        <v>221.17699999999999</v>
      </c>
      <c r="H3914" s="263">
        <v>234.99549999999999</v>
      </c>
      <c r="I3914" s="263">
        <v>3422.181</v>
      </c>
    </row>
    <row r="3915" spans="1:9">
      <c r="A3915" s="382" t="s">
        <v>1448</v>
      </c>
      <c r="B3915" s="383">
        <v>2016</v>
      </c>
      <c r="C3915" s="384" t="s">
        <v>1449</v>
      </c>
      <c r="D3915" s="384" t="s">
        <v>758</v>
      </c>
      <c r="E3915" s="384" t="s">
        <v>1220</v>
      </c>
      <c r="F3915" s="384" t="s">
        <v>712</v>
      </c>
      <c r="G3915" s="263">
        <v>419.49099999999999</v>
      </c>
      <c r="H3915" s="263">
        <v>387.19260000000003</v>
      </c>
      <c r="I3915" s="263">
        <v>3592.6669999999999</v>
      </c>
    </row>
    <row r="3916" spans="1:9">
      <c r="A3916" s="382" t="s">
        <v>1448</v>
      </c>
      <c r="B3916" s="383">
        <v>2017</v>
      </c>
      <c r="C3916" s="384" t="s">
        <v>1449</v>
      </c>
      <c r="D3916" s="384" t="s">
        <v>758</v>
      </c>
      <c r="E3916" s="384" t="s">
        <v>1220</v>
      </c>
      <c r="F3916" s="384" t="s">
        <v>712</v>
      </c>
      <c r="G3916" s="263">
        <v>601.18499999999995</v>
      </c>
      <c r="H3916" s="263">
        <v>304.95339999999999</v>
      </c>
      <c r="I3916" s="263">
        <v>3890.2959999999998</v>
      </c>
    </row>
    <row r="3917" spans="1:9">
      <c r="A3917" s="382" t="s">
        <v>1448</v>
      </c>
      <c r="B3917" s="383">
        <v>2018</v>
      </c>
      <c r="C3917" s="384" t="s">
        <v>1449</v>
      </c>
      <c r="D3917" s="384" t="s">
        <v>758</v>
      </c>
      <c r="E3917" s="384" t="s">
        <v>1220</v>
      </c>
      <c r="F3917" s="384" t="s">
        <v>712</v>
      </c>
      <c r="G3917" s="263">
        <v>515.80499999999995</v>
      </c>
      <c r="H3917" s="263">
        <v>523.73119999999994</v>
      </c>
      <c r="I3917" s="263">
        <v>4382.8689999999997</v>
      </c>
    </row>
    <row r="3918" spans="1:9">
      <c r="A3918" s="382" t="s">
        <v>1450</v>
      </c>
      <c r="B3918" s="383">
        <v>2009</v>
      </c>
      <c r="C3918" s="384" t="s">
        <v>573</v>
      </c>
      <c r="D3918" s="384" t="s">
        <v>6</v>
      </c>
      <c r="E3918" s="384" t="s">
        <v>452</v>
      </c>
      <c r="F3918" s="384" t="s">
        <v>719</v>
      </c>
      <c r="G3918" s="263">
        <v>126.614</v>
      </c>
      <c r="H3918" s="263">
        <v>130.8228</v>
      </c>
      <c r="I3918" s="263">
        <v>1027.104</v>
      </c>
    </row>
    <row r="3919" spans="1:9">
      <c r="A3919" s="382" t="s">
        <v>1450</v>
      </c>
      <c r="B3919" s="383">
        <v>2010</v>
      </c>
      <c r="C3919" s="384" t="s">
        <v>573</v>
      </c>
      <c r="D3919" s="384" t="s">
        <v>6</v>
      </c>
      <c r="E3919" s="384" t="s">
        <v>452</v>
      </c>
      <c r="F3919" s="384" t="s">
        <v>719</v>
      </c>
      <c r="G3919" s="263">
        <v>242.55199999999999</v>
      </c>
      <c r="H3919" s="263">
        <v>243.15129999999999</v>
      </c>
      <c r="I3919" s="263">
        <v>1138.3430000000001</v>
      </c>
    </row>
    <row r="3920" spans="1:9">
      <c r="A3920" s="382" t="s">
        <v>1450</v>
      </c>
      <c r="B3920" s="383">
        <v>2011</v>
      </c>
      <c r="C3920" s="384" t="s">
        <v>573</v>
      </c>
      <c r="D3920" s="384" t="s">
        <v>6</v>
      </c>
      <c r="E3920" s="384" t="s">
        <v>452</v>
      </c>
      <c r="F3920" s="384" t="s">
        <v>719</v>
      </c>
      <c r="G3920" s="263">
        <v>282.75799999999998</v>
      </c>
      <c r="H3920" s="263">
        <v>259.82350000000002</v>
      </c>
      <c r="I3920" s="263">
        <v>1191.393</v>
      </c>
    </row>
    <row r="3921" spans="1:9">
      <c r="A3921" s="382" t="s">
        <v>1450</v>
      </c>
      <c r="B3921" s="383">
        <v>2012</v>
      </c>
      <c r="C3921" s="384" t="s">
        <v>573</v>
      </c>
      <c r="D3921" s="384" t="s">
        <v>6</v>
      </c>
      <c r="E3921" s="384" t="s">
        <v>452</v>
      </c>
      <c r="F3921" s="384" t="s">
        <v>719</v>
      </c>
      <c r="G3921" s="263">
        <v>329.142</v>
      </c>
      <c r="H3921" s="263">
        <v>317.67880000000002</v>
      </c>
      <c r="I3921" s="263">
        <v>1407.848</v>
      </c>
    </row>
    <row r="3922" spans="1:9">
      <c r="A3922" s="382" t="s">
        <v>1450</v>
      </c>
      <c r="B3922" s="383">
        <v>2013</v>
      </c>
      <c r="C3922" s="384" t="s">
        <v>573</v>
      </c>
      <c r="D3922" s="384" t="s">
        <v>6</v>
      </c>
      <c r="E3922" s="384" t="s">
        <v>452</v>
      </c>
      <c r="F3922" s="384" t="s">
        <v>719</v>
      </c>
      <c r="G3922" s="263">
        <v>348.38</v>
      </c>
      <c r="H3922" s="263">
        <v>342.37380000000002</v>
      </c>
      <c r="I3922" s="263">
        <v>1595.703</v>
      </c>
    </row>
    <row r="3923" spans="1:9">
      <c r="A3923" s="382" t="s">
        <v>1450</v>
      </c>
      <c r="B3923" s="383">
        <v>2014</v>
      </c>
      <c r="C3923" s="384" t="s">
        <v>573</v>
      </c>
      <c r="D3923" s="384" t="s">
        <v>6</v>
      </c>
      <c r="E3923" s="384" t="s">
        <v>452</v>
      </c>
      <c r="F3923" s="384" t="s">
        <v>719</v>
      </c>
      <c r="G3923" s="263">
        <v>400</v>
      </c>
      <c r="H3923" s="263">
        <v>354.84500000000003</v>
      </c>
      <c r="I3923" s="263">
        <v>1431.1</v>
      </c>
    </row>
    <row r="3924" spans="1:9">
      <c r="A3924" s="382" t="s">
        <v>1450</v>
      </c>
      <c r="B3924" s="383">
        <v>2015</v>
      </c>
      <c r="C3924" s="384" t="s">
        <v>573</v>
      </c>
      <c r="D3924" s="384" t="s">
        <v>6</v>
      </c>
      <c r="E3924" s="384" t="s">
        <v>452</v>
      </c>
      <c r="F3924" s="384" t="s">
        <v>719</v>
      </c>
      <c r="G3924" s="263">
        <v>507.6</v>
      </c>
      <c r="H3924" s="263">
        <v>442.69</v>
      </c>
      <c r="I3924" s="263">
        <v>1760.7</v>
      </c>
    </row>
    <row r="3925" spans="1:9">
      <c r="A3925" s="382" t="s">
        <v>1450</v>
      </c>
      <c r="B3925" s="383">
        <v>2016</v>
      </c>
      <c r="C3925" s="384" t="s">
        <v>573</v>
      </c>
      <c r="D3925" s="384" t="s">
        <v>6</v>
      </c>
      <c r="E3925" s="384" t="s">
        <v>452</v>
      </c>
      <c r="F3925" s="384" t="s">
        <v>719</v>
      </c>
      <c r="G3925" s="263">
        <v>591.20000000000005</v>
      </c>
      <c r="H3925" s="263">
        <v>452.15</v>
      </c>
      <c r="I3925" s="263">
        <v>1995.2</v>
      </c>
    </row>
    <row r="3926" spans="1:9">
      <c r="A3926" s="382" t="s">
        <v>1450</v>
      </c>
      <c r="B3926" s="383">
        <v>2017</v>
      </c>
      <c r="C3926" s="384" t="s">
        <v>573</v>
      </c>
      <c r="D3926" s="384" t="s">
        <v>6</v>
      </c>
      <c r="E3926" s="384" t="s">
        <v>452</v>
      </c>
      <c r="F3926" s="384" t="s">
        <v>719</v>
      </c>
      <c r="G3926" s="263">
        <v>555.1</v>
      </c>
      <c r="H3926" s="263">
        <v>470.58499999999998</v>
      </c>
      <c r="I3926" s="263">
        <v>2145.1999999999998</v>
      </c>
    </row>
    <row r="3927" spans="1:9">
      <c r="A3927" s="382" t="s">
        <v>1450</v>
      </c>
      <c r="B3927" s="383">
        <v>2018</v>
      </c>
      <c r="C3927" s="384" t="s">
        <v>573</v>
      </c>
      <c r="D3927" s="384" t="s">
        <v>6</v>
      </c>
      <c r="E3927" s="384" t="s">
        <v>452</v>
      </c>
      <c r="F3927" s="384" t="s">
        <v>719</v>
      </c>
      <c r="G3927" s="263">
        <v>598.70000000000005</v>
      </c>
      <c r="H3927" s="263">
        <v>604.13699999999994</v>
      </c>
      <c r="I3927" s="263">
        <v>2395.1</v>
      </c>
    </row>
    <row r="3928" spans="1:9">
      <c r="A3928" s="382" t="s">
        <v>1451</v>
      </c>
      <c r="B3928" s="383">
        <v>2009</v>
      </c>
      <c r="C3928" s="384" t="s">
        <v>574</v>
      </c>
      <c r="D3928" s="384" t="s">
        <v>517</v>
      </c>
      <c r="E3928" s="384" t="s">
        <v>580</v>
      </c>
      <c r="F3928" s="384" t="s">
        <v>719</v>
      </c>
      <c r="G3928" s="263">
        <v>245.553</v>
      </c>
      <c r="H3928" s="263">
        <v>95.119500000000002</v>
      </c>
      <c r="I3928" s="263">
        <v>615.947</v>
      </c>
    </row>
    <row r="3929" spans="1:9">
      <c r="A3929" s="382" t="s">
        <v>1451</v>
      </c>
      <c r="B3929" s="383">
        <v>2010</v>
      </c>
      <c r="C3929" s="384" t="s">
        <v>574</v>
      </c>
      <c r="D3929" s="384" t="s">
        <v>517</v>
      </c>
      <c r="E3929" s="384" t="s">
        <v>580</v>
      </c>
      <c r="F3929" s="384" t="s">
        <v>719</v>
      </c>
      <c r="G3929" s="263">
        <v>830.96699999999998</v>
      </c>
      <c r="H3929" s="263">
        <v>78.621399999999994</v>
      </c>
      <c r="I3929" s="263">
        <v>680.57799999999997</v>
      </c>
    </row>
    <row r="3930" spans="1:9">
      <c r="A3930" s="382" t="s">
        <v>1451</v>
      </c>
      <c r="B3930" s="383">
        <v>2011</v>
      </c>
      <c r="C3930" s="384" t="s">
        <v>574</v>
      </c>
      <c r="D3930" s="384" t="s">
        <v>517</v>
      </c>
      <c r="E3930" s="384" t="s">
        <v>580</v>
      </c>
      <c r="F3930" s="384" t="s">
        <v>719</v>
      </c>
      <c r="G3930" s="263">
        <v>142.89099999999999</v>
      </c>
      <c r="H3930" s="263">
        <v>148.798</v>
      </c>
      <c r="I3930" s="263">
        <v>771.97799999999995</v>
      </c>
    </row>
    <row r="3931" spans="1:9">
      <c r="A3931" s="382" t="s">
        <v>1451</v>
      </c>
      <c r="B3931" s="383">
        <v>2012</v>
      </c>
      <c r="C3931" s="384" t="s">
        <v>574</v>
      </c>
      <c r="D3931" s="384" t="s">
        <v>517</v>
      </c>
      <c r="E3931" s="384" t="s">
        <v>580</v>
      </c>
      <c r="F3931" s="384" t="s">
        <v>719</v>
      </c>
      <c r="G3931" s="263">
        <v>320.03199999999998</v>
      </c>
      <c r="H3931" s="263">
        <v>308.52769999999998</v>
      </c>
      <c r="I3931" s="263">
        <v>873.59199999999998</v>
      </c>
    </row>
    <row r="3932" spans="1:9">
      <c r="A3932" s="382" t="s">
        <v>1451</v>
      </c>
      <c r="B3932" s="383">
        <v>2013</v>
      </c>
      <c r="C3932" s="384" t="s">
        <v>574</v>
      </c>
      <c r="D3932" s="384" t="s">
        <v>517</v>
      </c>
      <c r="E3932" s="384" t="s">
        <v>580</v>
      </c>
      <c r="F3932" s="384" t="s">
        <v>719</v>
      </c>
      <c r="G3932" s="263">
        <v>544.45000000000005</v>
      </c>
      <c r="H3932" s="263">
        <v>556.02070000000003</v>
      </c>
      <c r="I3932" s="263">
        <v>965.08699999999999</v>
      </c>
    </row>
    <row r="3933" spans="1:9">
      <c r="A3933" s="382" t="s">
        <v>1451</v>
      </c>
      <c r="B3933" s="383">
        <v>2014</v>
      </c>
      <c r="C3933" s="384" t="s">
        <v>574</v>
      </c>
      <c r="D3933" s="384" t="s">
        <v>517</v>
      </c>
      <c r="E3933" s="384" t="s">
        <v>580</v>
      </c>
      <c r="F3933" s="384" t="s">
        <v>719</v>
      </c>
      <c r="G3933" s="263">
        <v>355.26</v>
      </c>
      <c r="H3933" s="263">
        <v>353.83069999999998</v>
      </c>
      <c r="I3933" s="263">
        <v>1010.117</v>
      </c>
    </row>
    <row r="3934" spans="1:9">
      <c r="A3934" s="382" t="s">
        <v>1451</v>
      </c>
      <c r="B3934" s="383">
        <v>2015</v>
      </c>
      <c r="C3934" s="384" t="s">
        <v>574</v>
      </c>
      <c r="D3934" s="384" t="s">
        <v>517</v>
      </c>
      <c r="E3934" s="384" t="s">
        <v>580</v>
      </c>
      <c r="F3934" s="384" t="s">
        <v>719</v>
      </c>
      <c r="G3934" s="263">
        <v>375.23599999999999</v>
      </c>
      <c r="H3934" s="263">
        <v>382.41309999999999</v>
      </c>
      <c r="I3934" s="263">
        <v>1059.366</v>
      </c>
    </row>
    <row r="3935" spans="1:9">
      <c r="A3935" s="382" t="s">
        <v>1451</v>
      </c>
      <c r="B3935" s="383">
        <v>2016</v>
      </c>
      <c r="C3935" s="384" t="s">
        <v>574</v>
      </c>
      <c r="D3935" s="384" t="s">
        <v>517</v>
      </c>
      <c r="E3935" s="384" t="s">
        <v>580</v>
      </c>
      <c r="F3935" s="384" t="s">
        <v>719</v>
      </c>
      <c r="G3935" s="263">
        <v>440.64499999999998</v>
      </c>
      <c r="H3935" s="263">
        <v>439.32150000000001</v>
      </c>
      <c r="I3935" s="263">
        <v>1142.1669999999999</v>
      </c>
    </row>
    <row r="3936" spans="1:9">
      <c r="A3936" s="382" t="s">
        <v>1451</v>
      </c>
      <c r="B3936" s="383">
        <v>2017</v>
      </c>
      <c r="C3936" s="384" t="s">
        <v>574</v>
      </c>
      <c r="D3936" s="384" t="s">
        <v>517</v>
      </c>
      <c r="E3936" s="384" t="s">
        <v>580</v>
      </c>
      <c r="F3936" s="384" t="s">
        <v>719</v>
      </c>
      <c r="G3936" s="263">
        <v>457.24799999999999</v>
      </c>
      <c r="H3936" s="263">
        <v>460.25599999999997</v>
      </c>
      <c r="I3936" s="263">
        <v>1165.095</v>
      </c>
    </row>
    <row r="3937" spans="1:9">
      <c r="A3937" s="382" t="s">
        <v>1451</v>
      </c>
      <c r="B3937" s="383">
        <v>2018</v>
      </c>
      <c r="C3937" s="384" t="s">
        <v>574</v>
      </c>
      <c r="D3937" s="384" t="s">
        <v>517</v>
      </c>
      <c r="E3937" s="384" t="s">
        <v>580</v>
      </c>
      <c r="F3937" s="384" t="s">
        <v>719</v>
      </c>
      <c r="G3937" s="263">
        <v>582.48900000000003</v>
      </c>
      <c r="H3937" s="263">
        <v>542.83609999999999</v>
      </c>
      <c r="I3937" s="263">
        <v>1214.9690000000001</v>
      </c>
    </row>
    <row r="3938" spans="1:9">
      <c r="A3938" s="382" t="s">
        <v>1452</v>
      </c>
      <c r="B3938" s="383">
        <v>2009</v>
      </c>
      <c r="C3938" s="384" t="s">
        <v>1453</v>
      </c>
      <c r="D3938" s="384" t="s">
        <v>521</v>
      </c>
      <c r="E3938" s="384" t="s">
        <v>582</v>
      </c>
      <c r="F3938" s="384" t="s">
        <v>712</v>
      </c>
      <c r="G3938" s="263">
        <v>-642.178</v>
      </c>
      <c r="H3938" s="263">
        <v>-603.83249999999998</v>
      </c>
      <c r="I3938" s="263">
        <v>101.889</v>
      </c>
    </row>
    <row r="3939" spans="1:9">
      <c r="A3939" s="382" t="s">
        <v>1452</v>
      </c>
      <c r="B3939" s="383">
        <v>2010</v>
      </c>
      <c r="C3939" s="384" t="s">
        <v>1453</v>
      </c>
      <c r="D3939" s="384" t="s">
        <v>521</v>
      </c>
      <c r="E3939" s="384" t="s">
        <v>582</v>
      </c>
      <c r="F3939" s="384" t="s">
        <v>712</v>
      </c>
      <c r="G3939" s="263">
        <v>-754.62599999999998</v>
      </c>
      <c r="H3939" s="263">
        <v>-726.3261</v>
      </c>
      <c r="I3939" s="263">
        <v>143.37</v>
      </c>
    </row>
    <row r="3940" spans="1:9">
      <c r="A3940" s="382" t="s">
        <v>1452</v>
      </c>
      <c r="B3940" s="383">
        <v>2011</v>
      </c>
      <c r="C3940" s="384" t="s">
        <v>1453</v>
      </c>
      <c r="D3940" s="384" t="s">
        <v>521</v>
      </c>
      <c r="E3940" s="384" t="s">
        <v>582</v>
      </c>
      <c r="F3940" s="384" t="s">
        <v>712</v>
      </c>
      <c r="G3940" s="263">
        <v>29.574000000000002</v>
      </c>
      <c r="H3940" s="263">
        <v>185.6267</v>
      </c>
      <c r="I3940" s="263">
        <v>1410.626</v>
      </c>
    </row>
    <row r="3941" spans="1:9">
      <c r="A3941" s="382" t="s">
        <v>1452</v>
      </c>
      <c r="B3941" s="383">
        <v>2012</v>
      </c>
      <c r="C3941" s="384" t="s">
        <v>1453</v>
      </c>
      <c r="D3941" s="384" t="s">
        <v>521</v>
      </c>
      <c r="E3941" s="384" t="s">
        <v>582</v>
      </c>
      <c r="F3941" s="384" t="s">
        <v>712</v>
      </c>
      <c r="G3941" s="263">
        <v>-107.032</v>
      </c>
      <c r="H3941" s="263">
        <v>9.782</v>
      </c>
      <c r="I3941" s="263">
        <v>1527.0419999999999</v>
      </c>
    </row>
    <row r="3942" spans="1:9">
      <c r="A3942" s="382" t="s">
        <v>1452</v>
      </c>
      <c r="B3942" s="383">
        <v>2013</v>
      </c>
      <c r="C3942" s="384" t="s">
        <v>1453</v>
      </c>
      <c r="D3942" s="384" t="s">
        <v>521</v>
      </c>
      <c r="E3942" s="384" t="s">
        <v>582</v>
      </c>
      <c r="F3942" s="384" t="s">
        <v>712</v>
      </c>
      <c r="G3942" s="263">
        <v>-445.02800000000002</v>
      </c>
      <c r="H3942" s="263">
        <v>54.913200000000003</v>
      </c>
      <c r="I3942" s="263">
        <v>1211.9749999999999</v>
      </c>
    </row>
    <row r="3943" spans="1:9">
      <c r="A3943" s="382" t="s">
        <v>1452</v>
      </c>
      <c r="B3943" s="383">
        <v>2014</v>
      </c>
      <c r="C3943" s="384" t="s">
        <v>1453</v>
      </c>
      <c r="D3943" s="384" t="s">
        <v>521</v>
      </c>
      <c r="E3943" s="384" t="s">
        <v>582</v>
      </c>
      <c r="F3943" s="384" t="s">
        <v>712</v>
      </c>
      <c r="G3943" s="263">
        <v>-738.55499999999995</v>
      </c>
      <c r="H3943" s="263">
        <v>-685.21140000000003</v>
      </c>
      <c r="I3943" s="263">
        <v>580.41499999999996</v>
      </c>
    </row>
    <row r="3944" spans="1:9">
      <c r="A3944" s="382" t="s">
        <v>1452</v>
      </c>
      <c r="B3944" s="383">
        <v>2015</v>
      </c>
      <c r="C3944" s="384" t="s">
        <v>1453</v>
      </c>
      <c r="D3944" s="384" t="s">
        <v>521</v>
      </c>
      <c r="E3944" s="384" t="s">
        <v>582</v>
      </c>
      <c r="F3944" s="384" t="s">
        <v>712</v>
      </c>
      <c r="G3944" s="263">
        <v>-556.33399999999995</v>
      </c>
      <c r="H3944" s="263">
        <v>-554.90009999999995</v>
      </c>
      <c r="I3944" s="263">
        <v>1032.336</v>
      </c>
    </row>
    <row r="3945" spans="1:9">
      <c r="A3945" s="382" t="s">
        <v>1452</v>
      </c>
      <c r="B3945" s="383">
        <v>2016</v>
      </c>
      <c r="C3945" s="384" t="s">
        <v>1453</v>
      </c>
      <c r="D3945" s="384" t="s">
        <v>521</v>
      </c>
      <c r="E3945" s="384" t="s">
        <v>582</v>
      </c>
      <c r="F3945" s="384" t="s">
        <v>712</v>
      </c>
      <c r="G3945" s="263">
        <v>-112.05200000000001</v>
      </c>
      <c r="H3945" s="263">
        <v>-146.80850000000001</v>
      </c>
      <c r="I3945" s="263">
        <v>1702.1769999999999</v>
      </c>
    </row>
    <row r="3946" spans="1:9">
      <c r="A3946" s="382" t="s">
        <v>1452</v>
      </c>
      <c r="B3946" s="383">
        <v>2017</v>
      </c>
      <c r="C3946" s="384" t="s">
        <v>1453</v>
      </c>
      <c r="D3946" s="384" t="s">
        <v>521</v>
      </c>
      <c r="E3946" s="384" t="s">
        <v>582</v>
      </c>
      <c r="F3946" s="384" t="s">
        <v>712</v>
      </c>
      <c r="G3946" s="263">
        <v>263.48399999999998</v>
      </c>
      <c r="H3946" s="263">
        <v>566.90089999999998</v>
      </c>
      <c r="I3946" s="263">
        <v>2488.652</v>
      </c>
    </row>
    <row r="3947" spans="1:9">
      <c r="A3947" s="382" t="s">
        <v>1452</v>
      </c>
      <c r="B3947" s="383">
        <v>2018</v>
      </c>
      <c r="C3947" s="384" t="s">
        <v>1453</v>
      </c>
      <c r="D3947" s="384" t="s">
        <v>521</v>
      </c>
      <c r="E3947" s="384" t="s">
        <v>582</v>
      </c>
      <c r="F3947" s="384" t="s">
        <v>712</v>
      </c>
      <c r="G3947" s="263">
        <v>2096.8960000000002</v>
      </c>
      <c r="H3947" s="263">
        <v>635.72370000000001</v>
      </c>
      <c r="I3947" s="263">
        <v>3047.5970000000002</v>
      </c>
    </row>
    <row r="3948" spans="1:9">
      <c r="A3948" s="382" t="s">
        <v>1454</v>
      </c>
      <c r="B3948" s="383">
        <v>2009</v>
      </c>
      <c r="C3948" s="384" t="s">
        <v>1455</v>
      </c>
      <c r="D3948" s="384" t="s">
        <v>527</v>
      </c>
      <c r="E3948" s="384" t="s">
        <v>911</v>
      </c>
      <c r="F3948" s="384" t="s">
        <v>712</v>
      </c>
      <c r="G3948" s="263">
        <v>6428</v>
      </c>
      <c r="H3948" s="263">
        <v>6428</v>
      </c>
      <c r="I3948" s="263">
        <v>97354</v>
      </c>
    </row>
    <row r="3949" spans="1:9">
      <c r="A3949" s="382" t="s">
        <v>1454</v>
      </c>
      <c r="B3949" s="383">
        <v>2010</v>
      </c>
      <c r="C3949" s="384" t="s">
        <v>1455</v>
      </c>
      <c r="D3949" s="384" t="s">
        <v>527</v>
      </c>
      <c r="E3949" s="384" t="s">
        <v>911</v>
      </c>
      <c r="F3949" s="384" t="s">
        <v>712</v>
      </c>
      <c r="G3949" s="263">
        <v>4894</v>
      </c>
      <c r="H3949" s="263">
        <v>7077.35</v>
      </c>
      <c r="I3949" s="263">
        <v>107808</v>
      </c>
    </row>
    <row r="3950" spans="1:9">
      <c r="A3950" s="382" t="s">
        <v>1454</v>
      </c>
      <c r="B3950" s="383">
        <v>2011</v>
      </c>
      <c r="C3950" s="384" t="s">
        <v>1455</v>
      </c>
      <c r="D3950" s="384" t="s">
        <v>527</v>
      </c>
      <c r="E3950" s="384" t="s">
        <v>911</v>
      </c>
      <c r="F3950" s="384" t="s">
        <v>712</v>
      </c>
      <c r="G3950" s="263">
        <v>2549</v>
      </c>
      <c r="H3950" s="263">
        <v>7470.38</v>
      </c>
      <c r="I3950" s="263">
        <v>106565</v>
      </c>
    </row>
    <row r="3951" spans="1:9">
      <c r="A3951" s="382" t="s">
        <v>1454</v>
      </c>
      <c r="B3951" s="383">
        <v>2012</v>
      </c>
      <c r="C3951" s="384" t="s">
        <v>1455</v>
      </c>
      <c r="D3951" s="384" t="s">
        <v>527</v>
      </c>
      <c r="E3951" s="384" t="s">
        <v>911</v>
      </c>
      <c r="F3951" s="384" t="s">
        <v>712</v>
      </c>
      <c r="G3951" s="263">
        <v>2404</v>
      </c>
      <c r="H3951" s="263">
        <v>6094.7</v>
      </c>
      <c r="I3951" s="263">
        <v>110875</v>
      </c>
    </row>
    <row r="3952" spans="1:9">
      <c r="A3952" s="382" t="s">
        <v>1454</v>
      </c>
      <c r="B3952" s="383">
        <v>2013</v>
      </c>
      <c r="C3952" s="384" t="s">
        <v>1455</v>
      </c>
      <c r="D3952" s="384" t="s">
        <v>527</v>
      </c>
      <c r="E3952" s="384" t="s">
        <v>911</v>
      </c>
      <c r="F3952" s="384" t="s">
        <v>712</v>
      </c>
      <c r="G3952" s="263">
        <v>875</v>
      </c>
      <c r="H3952" s="263">
        <v>6255.06</v>
      </c>
      <c r="I3952" s="263">
        <v>115846</v>
      </c>
    </row>
    <row r="3953" spans="1:9">
      <c r="A3953" s="382" t="s">
        <v>1454</v>
      </c>
      <c r="B3953" s="383">
        <v>2014</v>
      </c>
      <c r="C3953" s="384" t="s">
        <v>1455</v>
      </c>
      <c r="D3953" s="384" t="s">
        <v>527</v>
      </c>
      <c r="E3953" s="384" t="s">
        <v>911</v>
      </c>
      <c r="F3953" s="384" t="s">
        <v>712</v>
      </c>
      <c r="G3953" s="263">
        <v>11497</v>
      </c>
      <c r="H3953" s="263">
        <v>8279.52</v>
      </c>
      <c r="I3953" s="263">
        <v>120550</v>
      </c>
    </row>
    <row r="3954" spans="1:9">
      <c r="A3954" s="382" t="s">
        <v>1454</v>
      </c>
      <c r="B3954" s="383">
        <v>2015</v>
      </c>
      <c r="C3954" s="384" t="s">
        <v>1455</v>
      </c>
      <c r="D3954" s="384" t="s">
        <v>527</v>
      </c>
      <c r="E3954" s="384" t="s">
        <v>911</v>
      </c>
      <c r="F3954" s="384" t="s">
        <v>712</v>
      </c>
      <c r="G3954" s="263">
        <v>9625</v>
      </c>
      <c r="H3954" s="263">
        <v>13350.21</v>
      </c>
      <c r="I3954" s="263">
        <v>127079</v>
      </c>
    </row>
    <row r="3955" spans="1:9">
      <c r="A3955" s="382" t="s">
        <v>1454</v>
      </c>
      <c r="B3955" s="383">
        <v>2016</v>
      </c>
      <c r="C3955" s="384" t="s">
        <v>1455</v>
      </c>
      <c r="D3955" s="384" t="s">
        <v>527</v>
      </c>
      <c r="E3955" s="384" t="s">
        <v>911</v>
      </c>
      <c r="F3955" s="384" t="s">
        <v>712</v>
      </c>
      <c r="G3955" s="263">
        <v>17879</v>
      </c>
      <c r="H3955" s="263">
        <v>16254.6</v>
      </c>
      <c r="I3955" s="263">
        <v>131620</v>
      </c>
    </row>
    <row r="3956" spans="1:9">
      <c r="A3956" s="382" t="s">
        <v>1454</v>
      </c>
      <c r="B3956" s="383">
        <v>2017</v>
      </c>
      <c r="C3956" s="384" t="s">
        <v>1455</v>
      </c>
      <c r="D3956" s="384" t="s">
        <v>527</v>
      </c>
      <c r="E3956" s="384" t="s">
        <v>911</v>
      </c>
      <c r="F3956" s="384" t="s">
        <v>712</v>
      </c>
      <c r="G3956" s="263">
        <v>13127</v>
      </c>
      <c r="H3956" s="263">
        <v>15809</v>
      </c>
      <c r="I3956" s="263">
        <v>125980</v>
      </c>
    </row>
    <row r="3957" spans="1:9">
      <c r="A3957" s="382" t="s">
        <v>1454</v>
      </c>
      <c r="B3957" s="383">
        <v>2018</v>
      </c>
      <c r="C3957" s="384" t="s">
        <v>1455</v>
      </c>
      <c r="D3957" s="384" t="s">
        <v>527</v>
      </c>
      <c r="E3957" s="384" t="s">
        <v>911</v>
      </c>
      <c r="F3957" s="384" t="s">
        <v>712</v>
      </c>
      <c r="G3957" s="263">
        <v>30101</v>
      </c>
      <c r="H3957" s="263">
        <v>15297</v>
      </c>
      <c r="I3957" s="263">
        <v>126034</v>
      </c>
    </row>
    <row r="3958" spans="1:9">
      <c r="A3958" s="382" t="s">
        <v>1454</v>
      </c>
      <c r="B3958" s="383">
        <v>2019</v>
      </c>
      <c r="C3958" s="384" t="s">
        <v>1455</v>
      </c>
      <c r="D3958" s="384" t="s">
        <v>527</v>
      </c>
      <c r="E3958" s="384" t="s">
        <v>911</v>
      </c>
      <c r="F3958" s="384" t="s">
        <v>712</v>
      </c>
      <c r="G3958" s="263">
        <v>15528</v>
      </c>
      <c r="H3958" s="263">
        <v>20929.72</v>
      </c>
      <c r="I3958" s="263">
        <v>130863</v>
      </c>
    </row>
    <row r="3959" spans="1:9">
      <c r="A3959" s="382" t="s">
        <v>1456</v>
      </c>
      <c r="B3959" s="383">
        <v>2009</v>
      </c>
      <c r="C3959" s="384" t="s">
        <v>1457</v>
      </c>
      <c r="D3959" s="384" t="s">
        <v>6</v>
      </c>
      <c r="E3959" s="384" t="s">
        <v>840</v>
      </c>
      <c r="F3959" s="384" t="s">
        <v>712</v>
      </c>
      <c r="G3959" s="263">
        <v>115.05500000000001</v>
      </c>
      <c r="H3959" s="263">
        <v>110.75</v>
      </c>
      <c r="I3959" s="263">
        <v>1401.616</v>
      </c>
    </row>
    <row r="3960" spans="1:9">
      <c r="A3960" s="382" t="s">
        <v>1456</v>
      </c>
      <c r="B3960" s="383">
        <v>2010</v>
      </c>
      <c r="C3960" s="384" t="s">
        <v>1457</v>
      </c>
      <c r="D3960" s="384" t="s">
        <v>6</v>
      </c>
      <c r="E3960" s="384" t="s">
        <v>840</v>
      </c>
      <c r="F3960" s="384" t="s">
        <v>712</v>
      </c>
      <c r="G3960" s="263">
        <v>123.099</v>
      </c>
      <c r="H3960" s="263">
        <v>123.099</v>
      </c>
      <c r="I3960" s="263">
        <v>1507.0119999999999</v>
      </c>
    </row>
    <row r="3961" spans="1:9">
      <c r="A3961" s="382" t="s">
        <v>1456</v>
      </c>
      <c r="B3961" s="383">
        <v>2011</v>
      </c>
      <c r="C3961" s="384" t="s">
        <v>1457</v>
      </c>
      <c r="D3961" s="384" t="s">
        <v>6</v>
      </c>
      <c r="E3961" s="384" t="s">
        <v>840</v>
      </c>
      <c r="F3961" s="384" t="s">
        <v>712</v>
      </c>
      <c r="G3961" s="263">
        <v>170.149</v>
      </c>
      <c r="H3961" s="263">
        <v>202.47399999999999</v>
      </c>
      <c r="I3961" s="263">
        <v>1967.6369999999999</v>
      </c>
    </row>
    <row r="3962" spans="1:9">
      <c r="A3962" s="382" t="s">
        <v>1456</v>
      </c>
      <c r="B3962" s="383">
        <v>2012</v>
      </c>
      <c r="C3962" s="384" t="s">
        <v>1457</v>
      </c>
      <c r="D3962" s="384" t="s">
        <v>6</v>
      </c>
      <c r="E3962" s="384" t="s">
        <v>840</v>
      </c>
      <c r="F3962" s="384" t="s">
        <v>712</v>
      </c>
      <c r="G3962" s="263">
        <v>250.47300000000001</v>
      </c>
      <c r="H3962" s="263">
        <v>257.233</v>
      </c>
      <c r="I3962" s="263">
        <v>2391.1219999999998</v>
      </c>
    </row>
    <row r="3963" spans="1:9">
      <c r="A3963" s="382" t="s">
        <v>1456</v>
      </c>
      <c r="B3963" s="383">
        <v>2013</v>
      </c>
      <c r="C3963" s="384" t="s">
        <v>1457</v>
      </c>
      <c r="D3963" s="384" t="s">
        <v>6</v>
      </c>
      <c r="E3963" s="384" t="s">
        <v>840</v>
      </c>
      <c r="F3963" s="384" t="s">
        <v>712</v>
      </c>
      <c r="G3963" s="263">
        <v>292.23500000000001</v>
      </c>
      <c r="H3963" s="263">
        <v>303.88</v>
      </c>
      <c r="I3963" s="263">
        <v>2566.3919999999998</v>
      </c>
    </row>
    <row r="3964" spans="1:9">
      <c r="A3964" s="382" t="s">
        <v>1456</v>
      </c>
      <c r="B3964" s="383">
        <v>2014</v>
      </c>
      <c r="C3964" s="384" t="s">
        <v>1457</v>
      </c>
      <c r="D3964" s="384" t="s">
        <v>6</v>
      </c>
      <c r="E3964" s="384" t="s">
        <v>840</v>
      </c>
      <c r="F3964" s="384" t="s">
        <v>712</v>
      </c>
      <c r="G3964" s="263">
        <v>351.68</v>
      </c>
      <c r="H3964" s="263">
        <v>367.41</v>
      </c>
      <c r="I3964" s="263">
        <v>3044.4540000000002</v>
      </c>
    </row>
    <row r="3965" spans="1:9">
      <c r="A3965" s="382" t="s">
        <v>1456</v>
      </c>
      <c r="B3965" s="383">
        <v>2015</v>
      </c>
      <c r="C3965" s="384" t="s">
        <v>1457</v>
      </c>
      <c r="D3965" s="384" t="s">
        <v>6</v>
      </c>
      <c r="E3965" s="384" t="s">
        <v>840</v>
      </c>
      <c r="F3965" s="384" t="s">
        <v>712</v>
      </c>
      <c r="G3965" s="263">
        <v>398.62799999999999</v>
      </c>
      <c r="H3965" s="263">
        <v>416.95800000000003</v>
      </c>
      <c r="I3965" s="263">
        <v>3307.998</v>
      </c>
    </row>
    <row r="3966" spans="1:9">
      <c r="A3966" s="382" t="s">
        <v>1456</v>
      </c>
      <c r="B3966" s="383">
        <v>2016</v>
      </c>
      <c r="C3966" s="384" t="s">
        <v>1457</v>
      </c>
      <c r="D3966" s="384" t="s">
        <v>6</v>
      </c>
      <c r="E3966" s="384" t="s">
        <v>840</v>
      </c>
      <c r="F3966" s="384" t="s">
        <v>712</v>
      </c>
      <c r="G3966" s="263">
        <v>304.887</v>
      </c>
      <c r="H3966" s="263">
        <v>340.7878</v>
      </c>
      <c r="I3966" s="263">
        <v>2931.1880000000001</v>
      </c>
    </row>
    <row r="3967" spans="1:9">
      <c r="A3967" s="382" t="s">
        <v>1456</v>
      </c>
      <c r="B3967" s="383">
        <v>2017</v>
      </c>
      <c r="C3967" s="384" t="s">
        <v>1457</v>
      </c>
      <c r="D3967" s="384" t="s">
        <v>6</v>
      </c>
      <c r="E3967" s="384" t="s">
        <v>840</v>
      </c>
      <c r="F3967" s="384" t="s">
        <v>712</v>
      </c>
      <c r="G3967" s="263">
        <v>262.26100000000002</v>
      </c>
      <c r="H3967" s="263">
        <v>334.3005</v>
      </c>
      <c r="I3967" s="263">
        <v>3881.7559999999999</v>
      </c>
    </row>
    <row r="3968" spans="1:9">
      <c r="A3968" s="382" t="s">
        <v>1456</v>
      </c>
      <c r="B3968" s="383">
        <v>2018</v>
      </c>
      <c r="C3968" s="384" t="s">
        <v>1457</v>
      </c>
      <c r="D3968" s="384" t="s">
        <v>6</v>
      </c>
      <c r="E3968" s="384" t="s">
        <v>840</v>
      </c>
      <c r="F3968" s="384" t="s">
        <v>712</v>
      </c>
      <c r="G3968" s="263">
        <v>294.94400000000002</v>
      </c>
      <c r="H3968" s="263">
        <v>388.35340000000002</v>
      </c>
      <c r="I3968" s="263">
        <v>4363.5469999999996</v>
      </c>
    </row>
    <row r="3969" spans="1:9">
      <c r="A3969" s="382" t="s">
        <v>1458</v>
      </c>
      <c r="B3969" s="383">
        <v>2009</v>
      </c>
      <c r="C3969" s="384" t="s">
        <v>1459</v>
      </c>
      <c r="D3969" s="384" t="s">
        <v>521</v>
      </c>
      <c r="E3969" s="384" t="s">
        <v>711</v>
      </c>
      <c r="F3969" s="384" t="s">
        <v>712</v>
      </c>
      <c r="G3969" s="263">
        <v>323.31299999999999</v>
      </c>
      <c r="H3969" s="263">
        <v>326.23500000000001</v>
      </c>
      <c r="I3969" s="263">
        <v>1498.7</v>
      </c>
    </row>
    <row r="3970" spans="1:9">
      <c r="A3970" s="382" t="s">
        <v>1458</v>
      </c>
      <c r="B3970" s="383">
        <v>2010</v>
      </c>
      <c r="C3970" s="384" t="s">
        <v>1459</v>
      </c>
      <c r="D3970" s="384" t="s">
        <v>521</v>
      </c>
      <c r="E3970" s="384" t="s">
        <v>711</v>
      </c>
      <c r="F3970" s="384" t="s">
        <v>712</v>
      </c>
      <c r="G3970" s="263">
        <v>381.76299999999998</v>
      </c>
      <c r="H3970" s="263">
        <v>385.04399999999998</v>
      </c>
      <c r="I3970" s="263">
        <v>1643.3710000000001</v>
      </c>
    </row>
    <row r="3971" spans="1:9">
      <c r="A3971" s="382" t="s">
        <v>1458</v>
      </c>
      <c r="B3971" s="383">
        <v>2011</v>
      </c>
      <c r="C3971" s="384" t="s">
        <v>1459</v>
      </c>
      <c r="D3971" s="384" t="s">
        <v>521</v>
      </c>
      <c r="E3971" s="384" t="s">
        <v>711</v>
      </c>
      <c r="F3971" s="384" t="s">
        <v>712</v>
      </c>
      <c r="G3971" s="263">
        <v>432.96800000000002</v>
      </c>
      <c r="H3971" s="263">
        <v>436.94900000000001</v>
      </c>
      <c r="I3971" s="263">
        <v>1851.184</v>
      </c>
    </row>
    <row r="3972" spans="1:9">
      <c r="A3972" s="382" t="s">
        <v>1458</v>
      </c>
      <c r="B3972" s="383">
        <v>2012</v>
      </c>
      <c r="C3972" s="384" t="s">
        <v>1459</v>
      </c>
      <c r="D3972" s="384" t="s">
        <v>521</v>
      </c>
      <c r="E3972" s="384" t="s">
        <v>711</v>
      </c>
      <c r="F3972" s="384" t="s">
        <v>712</v>
      </c>
      <c r="G3972" s="263">
        <v>461.44299999999998</v>
      </c>
      <c r="H3972" s="263">
        <v>430.22489999999999</v>
      </c>
      <c r="I3972" s="263">
        <v>1843.6410000000001</v>
      </c>
    </row>
    <row r="3973" spans="1:9">
      <c r="A3973" s="382" t="s">
        <v>1458</v>
      </c>
      <c r="B3973" s="383">
        <v>2013</v>
      </c>
      <c r="C3973" s="384" t="s">
        <v>1459</v>
      </c>
      <c r="D3973" s="384" t="s">
        <v>521</v>
      </c>
      <c r="E3973" s="384" t="s">
        <v>711</v>
      </c>
      <c r="F3973" s="384" t="s">
        <v>712</v>
      </c>
      <c r="G3973" s="263">
        <v>450.00299999999999</v>
      </c>
      <c r="H3973" s="263">
        <v>428.84899999999999</v>
      </c>
      <c r="I3973" s="263">
        <v>1904.2180000000001</v>
      </c>
    </row>
    <row r="3974" spans="1:9">
      <c r="A3974" s="382" t="s">
        <v>1458</v>
      </c>
      <c r="B3974" s="383">
        <v>2014</v>
      </c>
      <c r="C3974" s="384" t="s">
        <v>1459</v>
      </c>
      <c r="D3974" s="384" t="s">
        <v>521</v>
      </c>
      <c r="E3974" s="384" t="s">
        <v>711</v>
      </c>
      <c r="F3974" s="384" t="s">
        <v>712</v>
      </c>
      <c r="G3974" s="263">
        <v>431.62</v>
      </c>
      <c r="H3974" s="263">
        <v>458.85399999999998</v>
      </c>
      <c r="I3974" s="263">
        <v>1989.3440000000001</v>
      </c>
    </row>
    <row r="3975" spans="1:9">
      <c r="A3975" s="382" t="s">
        <v>1458</v>
      </c>
      <c r="B3975" s="383">
        <v>2015</v>
      </c>
      <c r="C3975" s="384" t="s">
        <v>1459</v>
      </c>
      <c r="D3975" s="384" t="s">
        <v>521</v>
      </c>
      <c r="E3975" s="384" t="s">
        <v>711</v>
      </c>
      <c r="F3975" s="384" t="s">
        <v>712</v>
      </c>
      <c r="G3975" s="263">
        <v>469.053</v>
      </c>
      <c r="H3975" s="263">
        <v>481.09199999999998</v>
      </c>
      <c r="I3975" s="263">
        <v>2042.3320000000001</v>
      </c>
    </row>
    <row r="3976" spans="1:9">
      <c r="A3976" s="382" t="s">
        <v>1458</v>
      </c>
      <c r="B3976" s="383">
        <v>2016</v>
      </c>
      <c r="C3976" s="384" t="s">
        <v>1459</v>
      </c>
      <c r="D3976" s="384" t="s">
        <v>521</v>
      </c>
      <c r="E3976" s="384" t="s">
        <v>711</v>
      </c>
      <c r="F3976" s="384" t="s">
        <v>712</v>
      </c>
      <c r="G3976" s="263">
        <v>521.50300000000004</v>
      </c>
      <c r="H3976" s="263">
        <v>526.64</v>
      </c>
      <c r="I3976" s="263">
        <v>2167.4229999999998</v>
      </c>
    </row>
    <row r="3977" spans="1:9">
      <c r="A3977" s="382" t="s">
        <v>1458</v>
      </c>
      <c r="B3977" s="383">
        <v>2017</v>
      </c>
      <c r="C3977" s="384" t="s">
        <v>1459</v>
      </c>
      <c r="D3977" s="384" t="s">
        <v>521</v>
      </c>
      <c r="E3977" s="384" t="s">
        <v>711</v>
      </c>
      <c r="F3977" s="384" t="s">
        <v>712</v>
      </c>
      <c r="G3977" s="263">
        <v>20.311</v>
      </c>
      <c r="H3977" s="263">
        <v>596.06799999999998</v>
      </c>
      <c r="I3977" s="263">
        <v>2309.078</v>
      </c>
    </row>
    <row r="3978" spans="1:9">
      <c r="A3978" s="382" t="s">
        <v>1458</v>
      </c>
      <c r="B3978" s="383">
        <v>2018</v>
      </c>
      <c r="C3978" s="384" t="s">
        <v>1459</v>
      </c>
      <c r="D3978" s="384" t="s">
        <v>521</v>
      </c>
      <c r="E3978" s="384" t="s">
        <v>711</v>
      </c>
      <c r="F3978" s="384" t="s">
        <v>712</v>
      </c>
      <c r="G3978" s="263">
        <v>593.79399999999998</v>
      </c>
      <c r="H3978" s="263">
        <v>636.91099999999994</v>
      </c>
      <c r="I3978" s="263">
        <v>2419.9290000000001</v>
      </c>
    </row>
    <row r="3979" spans="1:9">
      <c r="A3979" s="382" t="s">
        <v>1460</v>
      </c>
      <c r="B3979" s="383">
        <v>2009</v>
      </c>
      <c r="C3979" s="384" t="s">
        <v>1461</v>
      </c>
      <c r="D3979" s="384" t="s">
        <v>736</v>
      </c>
      <c r="E3979" s="384" t="s">
        <v>890</v>
      </c>
      <c r="F3979" s="384" t="s">
        <v>712</v>
      </c>
      <c r="G3979" s="263">
        <v>2006</v>
      </c>
      <c r="H3979" s="263">
        <v>2175</v>
      </c>
      <c r="I3979" s="263">
        <v>63335</v>
      </c>
    </row>
    <row r="3980" spans="1:9">
      <c r="A3980" s="382" t="s">
        <v>1460</v>
      </c>
      <c r="B3980" s="383">
        <v>2010</v>
      </c>
      <c r="C3980" s="384" t="s">
        <v>1461</v>
      </c>
      <c r="D3980" s="384" t="s">
        <v>736</v>
      </c>
      <c r="E3980" s="384" t="s">
        <v>890</v>
      </c>
      <c r="F3980" s="384" t="s">
        <v>712</v>
      </c>
      <c r="G3980" s="263">
        <v>2091</v>
      </c>
      <c r="H3980" s="263">
        <v>2273.4769999999999</v>
      </c>
      <c r="I3980" s="263">
        <v>67420</v>
      </c>
    </row>
    <row r="3981" spans="1:9">
      <c r="A3981" s="382" t="s">
        <v>1460</v>
      </c>
      <c r="B3981" s="383">
        <v>2011</v>
      </c>
      <c r="C3981" s="384" t="s">
        <v>1461</v>
      </c>
      <c r="D3981" s="384" t="s">
        <v>736</v>
      </c>
      <c r="E3981" s="384" t="s">
        <v>890</v>
      </c>
      <c r="F3981" s="384" t="s">
        <v>712</v>
      </c>
      <c r="G3981" s="263">
        <v>2714</v>
      </c>
      <c r="H3981" s="263">
        <v>2611.3000000000002</v>
      </c>
      <c r="I3981" s="263">
        <v>72184</v>
      </c>
    </row>
    <row r="3982" spans="1:9">
      <c r="A3982" s="382" t="s">
        <v>1460</v>
      </c>
      <c r="B3982" s="383">
        <v>2012</v>
      </c>
      <c r="C3982" s="384" t="s">
        <v>1461</v>
      </c>
      <c r="D3982" s="384" t="s">
        <v>736</v>
      </c>
      <c r="E3982" s="384" t="s">
        <v>890</v>
      </c>
      <c r="F3982" s="384" t="s">
        <v>712</v>
      </c>
      <c r="G3982" s="263">
        <v>2127</v>
      </c>
      <c r="H3982" s="263">
        <v>2248</v>
      </c>
      <c r="I3982" s="263">
        <v>71633</v>
      </c>
    </row>
    <row r="3983" spans="1:9">
      <c r="A3983" s="382" t="s">
        <v>1460</v>
      </c>
      <c r="B3983" s="383">
        <v>2013</v>
      </c>
      <c r="C3983" s="384" t="s">
        <v>1461</v>
      </c>
      <c r="D3983" s="384" t="s">
        <v>736</v>
      </c>
      <c r="E3983" s="384" t="s">
        <v>890</v>
      </c>
      <c r="F3983" s="384" t="s">
        <v>712</v>
      </c>
      <c r="G3983" s="263">
        <v>2450</v>
      </c>
      <c r="H3983" s="263">
        <v>2595.5</v>
      </c>
      <c r="I3983" s="263">
        <v>72217</v>
      </c>
    </row>
    <row r="3984" spans="1:9">
      <c r="A3984" s="382" t="s">
        <v>1460</v>
      </c>
      <c r="B3984" s="383">
        <v>2014</v>
      </c>
      <c r="C3984" s="384" t="s">
        <v>1461</v>
      </c>
      <c r="D3984" s="384" t="s">
        <v>736</v>
      </c>
      <c r="E3984" s="384" t="s">
        <v>890</v>
      </c>
      <c r="F3984" s="384" t="s">
        <v>712</v>
      </c>
      <c r="G3984" s="263">
        <v>1932</v>
      </c>
      <c r="H3984" s="263">
        <v>2994.55</v>
      </c>
      <c r="I3984" s="263">
        <v>76392</v>
      </c>
    </row>
    <row r="3985" spans="1:9">
      <c r="A3985" s="382" t="s">
        <v>1460</v>
      </c>
      <c r="B3985" s="383">
        <v>2015</v>
      </c>
      <c r="C3985" s="384" t="s">
        <v>1461</v>
      </c>
      <c r="D3985" s="384" t="s">
        <v>736</v>
      </c>
      <c r="E3985" s="384" t="s">
        <v>890</v>
      </c>
      <c r="F3985" s="384" t="s">
        <v>712</v>
      </c>
      <c r="G3985" s="263">
        <v>4220</v>
      </c>
      <c r="H3985" s="263">
        <v>4399.1000000000004</v>
      </c>
      <c r="I3985" s="263">
        <v>103444</v>
      </c>
    </row>
    <row r="3986" spans="1:9">
      <c r="A3986" s="382" t="s">
        <v>1460</v>
      </c>
      <c r="B3986" s="383">
        <v>2016</v>
      </c>
      <c r="C3986" s="384" t="s">
        <v>1461</v>
      </c>
      <c r="D3986" s="384" t="s">
        <v>736</v>
      </c>
      <c r="E3986" s="384" t="s">
        <v>890</v>
      </c>
      <c r="F3986" s="384" t="s">
        <v>712</v>
      </c>
      <c r="G3986" s="263">
        <v>4173</v>
      </c>
      <c r="H3986" s="263">
        <v>4402.8335999999999</v>
      </c>
      <c r="I3986" s="263">
        <v>117351</v>
      </c>
    </row>
    <row r="3987" spans="1:9">
      <c r="A3987" s="382" t="s">
        <v>1460</v>
      </c>
      <c r="B3987" s="383">
        <v>2017</v>
      </c>
      <c r="C3987" s="384" t="s">
        <v>1461</v>
      </c>
      <c r="D3987" s="384" t="s">
        <v>736</v>
      </c>
      <c r="E3987" s="384" t="s">
        <v>890</v>
      </c>
      <c r="F3987" s="384" t="s">
        <v>712</v>
      </c>
      <c r="G3987" s="263">
        <v>4078</v>
      </c>
      <c r="H3987" s="263">
        <v>4892.1072000000004</v>
      </c>
      <c r="I3987" s="263">
        <v>118214</v>
      </c>
    </row>
    <row r="3988" spans="1:9">
      <c r="A3988" s="382" t="s">
        <v>1460</v>
      </c>
      <c r="B3988" s="383">
        <v>2018</v>
      </c>
      <c r="C3988" s="384" t="s">
        <v>1461</v>
      </c>
      <c r="D3988" s="384" t="s">
        <v>736</v>
      </c>
      <c r="E3988" s="384" t="s">
        <v>890</v>
      </c>
      <c r="F3988" s="384" t="s">
        <v>712</v>
      </c>
      <c r="G3988" s="263">
        <v>5024</v>
      </c>
      <c r="H3988" s="263">
        <v>5252.6666999999998</v>
      </c>
      <c r="I3988" s="263">
        <v>131537</v>
      </c>
    </row>
    <row r="3989" spans="1:9">
      <c r="A3989" s="382" t="s">
        <v>1460</v>
      </c>
      <c r="B3989" s="383">
        <v>2019</v>
      </c>
      <c r="C3989" s="384" t="s">
        <v>1461</v>
      </c>
      <c r="D3989" s="384" t="s">
        <v>736</v>
      </c>
      <c r="E3989" s="384" t="s">
        <v>890</v>
      </c>
      <c r="F3989" s="384" t="s">
        <v>712</v>
      </c>
      <c r="G3989" s="263">
        <v>3982</v>
      </c>
      <c r="H3989" s="263">
        <v>4687.3356000000003</v>
      </c>
      <c r="I3989" s="263">
        <v>136866</v>
      </c>
    </row>
    <row r="3990" spans="1:9">
      <c r="A3990" s="382" t="s">
        <v>1462</v>
      </c>
      <c r="B3990" s="383">
        <v>2009</v>
      </c>
      <c r="C3990" s="384" t="s">
        <v>1463</v>
      </c>
      <c r="D3990" s="384" t="s">
        <v>521</v>
      </c>
      <c r="E3990" s="384" t="s">
        <v>724</v>
      </c>
      <c r="F3990" s="384" t="s">
        <v>712</v>
      </c>
      <c r="G3990" s="263">
        <v>39.871000000000002</v>
      </c>
      <c r="H3990" s="263">
        <v>126.551</v>
      </c>
      <c r="I3990" s="263">
        <v>6878.1639999999998</v>
      </c>
    </row>
    <row r="3991" spans="1:9">
      <c r="A3991" s="382" t="s">
        <v>1462</v>
      </c>
      <c r="B3991" s="383">
        <v>2010</v>
      </c>
      <c r="C3991" s="384" t="s">
        <v>1463</v>
      </c>
      <c r="D3991" s="384" t="s">
        <v>521</v>
      </c>
      <c r="E3991" s="384" t="s">
        <v>724</v>
      </c>
      <c r="F3991" s="384" t="s">
        <v>712</v>
      </c>
      <c r="G3991" s="263">
        <v>-53.4</v>
      </c>
      <c r="H3991" s="263">
        <v>114.21299999999999</v>
      </c>
      <c r="I3991" s="263">
        <v>5440.2250000000004</v>
      </c>
    </row>
    <row r="3992" spans="1:9">
      <c r="A3992" s="382" t="s">
        <v>1462</v>
      </c>
      <c r="B3992" s="383">
        <v>2011</v>
      </c>
      <c r="C3992" s="384" t="s">
        <v>1463</v>
      </c>
      <c r="D3992" s="384" t="s">
        <v>521</v>
      </c>
      <c r="E3992" s="384" t="s">
        <v>724</v>
      </c>
      <c r="F3992" s="384" t="s">
        <v>712</v>
      </c>
      <c r="G3992" s="263">
        <v>264.24599999999998</v>
      </c>
      <c r="H3992" s="263">
        <v>284.3965</v>
      </c>
      <c r="I3992" s="263">
        <v>6106.8680000000004</v>
      </c>
    </row>
    <row r="3993" spans="1:9">
      <c r="A3993" s="382" t="s">
        <v>1462</v>
      </c>
      <c r="B3993" s="383">
        <v>2012</v>
      </c>
      <c r="C3993" s="384" t="s">
        <v>1463</v>
      </c>
      <c r="D3993" s="384" t="s">
        <v>521</v>
      </c>
      <c r="E3993" s="384" t="s">
        <v>724</v>
      </c>
      <c r="F3993" s="384" t="s">
        <v>712</v>
      </c>
      <c r="G3993" s="263">
        <v>184.7</v>
      </c>
      <c r="H3993" s="263">
        <v>215.6</v>
      </c>
      <c r="I3993" s="263">
        <v>7409</v>
      </c>
    </row>
    <row r="3994" spans="1:9">
      <c r="A3994" s="382" t="s">
        <v>1462</v>
      </c>
      <c r="B3994" s="383">
        <v>2013</v>
      </c>
      <c r="C3994" s="384" t="s">
        <v>1463</v>
      </c>
      <c r="D3994" s="384" t="s">
        <v>521</v>
      </c>
      <c r="E3994" s="384" t="s">
        <v>724</v>
      </c>
      <c r="F3994" s="384" t="s">
        <v>712</v>
      </c>
      <c r="G3994" s="263">
        <v>175.3</v>
      </c>
      <c r="H3994" s="263">
        <v>211.37</v>
      </c>
      <c r="I3994" s="263">
        <v>9527.9</v>
      </c>
    </row>
    <row r="3995" spans="1:9">
      <c r="A3995" s="382" t="s">
        <v>1462</v>
      </c>
      <c r="B3995" s="383">
        <v>2014</v>
      </c>
      <c r="C3995" s="384" t="s">
        <v>1463</v>
      </c>
      <c r="D3995" s="384" t="s">
        <v>521</v>
      </c>
      <c r="E3995" s="384" t="s">
        <v>724</v>
      </c>
      <c r="F3995" s="384" t="s">
        <v>712</v>
      </c>
      <c r="G3995" s="263">
        <v>63.7</v>
      </c>
      <c r="H3995" s="263">
        <v>87.39</v>
      </c>
      <c r="I3995" s="263">
        <v>12959.9</v>
      </c>
    </row>
    <row r="3996" spans="1:9">
      <c r="A3996" s="382" t="s">
        <v>1462</v>
      </c>
      <c r="B3996" s="383">
        <v>2015</v>
      </c>
      <c r="C3996" s="384" t="s">
        <v>1463</v>
      </c>
      <c r="D3996" s="384" t="s">
        <v>521</v>
      </c>
      <c r="E3996" s="384" t="s">
        <v>724</v>
      </c>
      <c r="F3996" s="384" t="s">
        <v>712</v>
      </c>
      <c r="G3996" s="263">
        <v>118.6</v>
      </c>
      <c r="H3996" s="263">
        <v>114.63500000000001</v>
      </c>
      <c r="I3996" s="263">
        <v>13890.2</v>
      </c>
    </row>
    <row r="3997" spans="1:9">
      <c r="A3997" s="382" t="s">
        <v>1462</v>
      </c>
      <c r="B3997" s="383">
        <v>2016</v>
      </c>
      <c r="C3997" s="384" t="s">
        <v>1463</v>
      </c>
      <c r="D3997" s="384" t="s">
        <v>521</v>
      </c>
      <c r="E3997" s="384" t="s">
        <v>724</v>
      </c>
      <c r="F3997" s="384" t="s">
        <v>712</v>
      </c>
      <c r="G3997" s="263">
        <v>242.1</v>
      </c>
      <c r="H3997" s="263">
        <v>259.4932</v>
      </c>
      <c r="I3997" s="263">
        <v>14237.1</v>
      </c>
    </row>
    <row r="3998" spans="1:9">
      <c r="A3998" s="382" t="s">
        <v>1462</v>
      </c>
      <c r="B3998" s="383">
        <v>2017</v>
      </c>
      <c r="C3998" s="384" t="s">
        <v>1463</v>
      </c>
      <c r="D3998" s="384" t="s">
        <v>521</v>
      </c>
      <c r="E3998" s="384" t="s">
        <v>724</v>
      </c>
      <c r="F3998" s="384" t="s">
        <v>712</v>
      </c>
      <c r="G3998" s="263">
        <v>373.7</v>
      </c>
      <c r="H3998" s="263">
        <v>362.61340000000001</v>
      </c>
      <c r="I3998" s="263">
        <v>17007.2</v>
      </c>
    </row>
    <row r="3999" spans="1:9">
      <c r="A3999" s="382" t="s">
        <v>1462</v>
      </c>
      <c r="B3999" s="383">
        <v>2018</v>
      </c>
      <c r="C3999" s="384" t="s">
        <v>1463</v>
      </c>
      <c r="D3999" s="384" t="s">
        <v>521</v>
      </c>
      <c r="E3999" s="384" t="s">
        <v>724</v>
      </c>
      <c r="F3999" s="384" t="s">
        <v>712</v>
      </c>
      <c r="G3999" s="263">
        <v>439.8</v>
      </c>
      <c r="H3999" s="263">
        <v>465.82400000000001</v>
      </c>
      <c r="I3999" s="263">
        <v>20414.099999999999</v>
      </c>
    </row>
    <row r="4000" spans="1:9">
      <c r="A4000" s="382" t="s">
        <v>1464</v>
      </c>
      <c r="B4000" s="383">
        <v>2009</v>
      </c>
      <c r="C4000" s="384" t="s">
        <v>1465</v>
      </c>
      <c r="D4000" s="384" t="s">
        <v>517</v>
      </c>
      <c r="E4000" s="384" t="s">
        <v>579</v>
      </c>
      <c r="F4000" s="384" t="s">
        <v>712</v>
      </c>
      <c r="G4000" s="263">
        <v>470</v>
      </c>
      <c r="H4000" s="263">
        <v>540.20000000000005</v>
      </c>
      <c r="I4000" s="263">
        <v>7453</v>
      </c>
    </row>
    <row r="4001" spans="1:9">
      <c r="A4001" s="382" t="s">
        <v>1464</v>
      </c>
      <c r="B4001" s="383">
        <v>2010</v>
      </c>
      <c r="C4001" s="384" t="s">
        <v>1465</v>
      </c>
      <c r="D4001" s="384" t="s">
        <v>517</v>
      </c>
      <c r="E4001" s="384" t="s">
        <v>579</v>
      </c>
      <c r="F4001" s="384" t="s">
        <v>712</v>
      </c>
      <c r="G4001" s="263">
        <v>1382</v>
      </c>
      <c r="H4001" s="263">
        <v>1382</v>
      </c>
      <c r="I4001" s="263">
        <v>9850</v>
      </c>
    </row>
    <row r="4002" spans="1:9">
      <c r="A4002" s="382" t="s">
        <v>1464</v>
      </c>
      <c r="B4002" s="383">
        <v>2011</v>
      </c>
      <c r="C4002" s="384" t="s">
        <v>1465</v>
      </c>
      <c r="D4002" s="384" t="s">
        <v>517</v>
      </c>
      <c r="E4002" s="384" t="s">
        <v>579</v>
      </c>
      <c r="F4002" s="384" t="s">
        <v>712</v>
      </c>
      <c r="G4002" s="263">
        <v>726</v>
      </c>
      <c r="H4002" s="263">
        <v>753.3</v>
      </c>
      <c r="I4002" s="263">
        <v>9526</v>
      </c>
    </row>
    <row r="4003" spans="1:9">
      <c r="A4003" s="382" t="s">
        <v>1464</v>
      </c>
      <c r="B4003" s="383">
        <v>2012</v>
      </c>
      <c r="C4003" s="384" t="s">
        <v>1465</v>
      </c>
      <c r="D4003" s="384" t="s">
        <v>517</v>
      </c>
      <c r="E4003" s="384" t="s">
        <v>579</v>
      </c>
      <c r="F4003" s="384" t="s">
        <v>712</v>
      </c>
      <c r="G4003" s="263">
        <v>1612</v>
      </c>
      <c r="H4003" s="263">
        <v>1847.3</v>
      </c>
      <c r="I4003" s="263">
        <v>12478</v>
      </c>
    </row>
    <row r="4004" spans="1:9">
      <c r="A4004" s="382" t="s">
        <v>1464</v>
      </c>
      <c r="B4004" s="383">
        <v>2013</v>
      </c>
      <c r="C4004" s="384" t="s">
        <v>1465</v>
      </c>
      <c r="D4004" s="384" t="s">
        <v>517</v>
      </c>
      <c r="E4004" s="384" t="s">
        <v>579</v>
      </c>
      <c r="F4004" s="384" t="s">
        <v>712</v>
      </c>
      <c r="G4004" s="263">
        <v>980</v>
      </c>
      <c r="H4004" s="263">
        <v>1069.7</v>
      </c>
      <c r="I4004" s="263">
        <v>15351</v>
      </c>
    </row>
    <row r="4005" spans="1:9">
      <c r="A4005" s="382" t="s">
        <v>1464</v>
      </c>
      <c r="B4005" s="383">
        <v>2014</v>
      </c>
      <c r="C4005" s="384" t="s">
        <v>1465</v>
      </c>
      <c r="D4005" s="384" t="s">
        <v>517</v>
      </c>
      <c r="E4005" s="384" t="s">
        <v>579</v>
      </c>
      <c r="F4005" s="384" t="s">
        <v>712</v>
      </c>
      <c r="G4005" s="263">
        <v>1617</v>
      </c>
      <c r="H4005" s="263">
        <v>1689.15</v>
      </c>
      <c r="I4005" s="263">
        <v>15130</v>
      </c>
    </row>
    <row r="4006" spans="1:9">
      <c r="A4006" s="382" t="s">
        <v>1464</v>
      </c>
      <c r="B4006" s="383">
        <v>2015</v>
      </c>
      <c r="C4006" s="384" t="s">
        <v>1465</v>
      </c>
      <c r="D4006" s="384" t="s">
        <v>517</v>
      </c>
      <c r="E4006" s="384" t="s">
        <v>579</v>
      </c>
      <c r="F4006" s="384" t="s">
        <v>712</v>
      </c>
      <c r="G4006" s="263">
        <v>1465</v>
      </c>
      <c r="H4006" s="263">
        <v>1633.05</v>
      </c>
      <c r="I4006" s="263">
        <v>14572</v>
      </c>
    </row>
    <row r="4007" spans="1:9">
      <c r="A4007" s="382" t="s">
        <v>1464</v>
      </c>
      <c r="B4007" s="383">
        <v>2016</v>
      </c>
      <c r="C4007" s="384" t="s">
        <v>1465</v>
      </c>
      <c r="D4007" s="384" t="s">
        <v>517</v>
      </c>
      <c r="E4007" s="384" t="s">
        <v>579</v>
      </c>
      <c r="F4007" s="384" t="s">
        <v>712</v>
      </c>
      <c r="G4007" s="263">
        <v>242</v>
      </c>
      <c r="H4007" s="263">
        <v>1066.7008000000001</v>
      </c>
      <c r="I4007" s="263">
        <v>12994</v>
      </c>
    </row>
    <row r="4008" spans="1:9">
      <c r="A4008" s="382" t="s">
        <v>1464</v>
      </c>
      <c r="B4008" s="383">
        <v>2017</v>
      </c>
      <c r="C4008" s="384" t="s">
        <v>1465</v>
      </c>
      <c r="D4008" s="384" t="s">
        <v>517</v>
      </c>
      <c r="E4008" s="384" t="s">
        <v>579</v>
      </c>
      <c r="F4008" s="384" t="s">
        <v>712</v>
      </c>
      <c r="G4008" s="263">
        <v>397</v>
      </c>
      <c r="H4008" s="263">
        <v>907.9</v>
      </c>
      <c r="I4008" s="263">
        <v>19093</v>
      </c>
    </row>
    <row r="4009" spans="1:9">
      <c r="A4009" s="382" t="s">
        <v>1464</v>
      </c>
      <c r="B4009" s="383">
        <v>2018</v>
      </c>
      <c r="C4009" s="384" t="s">
        <v>1465</v>
      </c>
      <c r="D4009" s="384" t="s">
        <v>517</v>
      </c>
      <c r="E4009" s="384" t="s">
        <v>579</v>
      </c>
      <c r="F4009" s="384" t="s">
        <v>712</v>
      </c>
      <c r="G4009" s="263">
        <v>675</v>
      </c>
      <c r="H4009" s="263">
        <v>2314.1642999999999</v>
      </c>
      <c r="I4009" s="263">
        <v>20647</v>
      </c>
    </row>
    <row r="4010" spans="1:9">
      <c r="A4010" s="382" t="s">
        <v>1464</v>
      </c>
      <c r="B4010" s="383">
        <v>2019</v>
      </c>
      <c r="C4010" s="384" t="s">
        <v>1465</v>
      </c>
      <c r="D4010" s="384" t="s">
        <v>517</v>
      </c>
      <c r="E4010" s="384" t="s">
        <v>579</v>
      </c>
      <c r="F4010" s="384" t="s">
        <v>712</v>
      </c>
      <c r="G4010" s="263">
        <v>-754</v>
      </c>
      <c r="H4010" s="263">
        <v>29.181100000000001</v>
      </c>
      <c r="I4010" s="263">
        <v>16569</v>
      </c>
    </row>
    <row r="4011" spans="1:9">
      <c r="A4011" s="382" t="s">
        <v>1466</v>
      </c>
      <c r="B4011" s="383">
        <v>2009</v>
      </c>
      <c r="C4011" s="384" t="s">
        <v>1467</v>
      </c>
      <c r="D4011" s="384" t="s">
        <v>451</v>
      </c>
      <c r="E4011" s="384" t="s">
        <v>746</v>
      </c>
      <c r="F4011" s="384" t="s">
        <v>712</v>
      </c>
      <c r="G4011" s="263">
        <v>382.4</v>
      </c>
      <c r="H4011" s="263">
        <v>375.7</v>
      </c>
      <c r="I4011" s="263">
        <v>4100.8999999999996</v>
      </c>
    </row>
    <row r="4012" spans="1:9">
      <c r="A4012" s="382" t="s">
        <v>1466</v>
      </c>
      <c r="B4012" s="383">
        <v>2010</v>
      </c>
      <c r="C4012" s="384" t="s">
        <v>1467</v>
      </c>
      <c r="D4012" s="384" t="s">
        <v>451</v>
      </c>
      <c r="E4012" s="384" t="s">
        <v>746</v>
      </c>
      <c r="F4012" s="384" t="s">
        <v>712</v>
      </c>
      <c r="G4012" s="263">
        <v>456.5</v>
      </c>
      <c r="H4012" s="263">
        <v>454.4</v>
      </c>
      <c r="I4012" s="263">
        <v>4202.5</v>
      </c>
    </row>
    <row r="4013" spans="1:9">
      <c r="A4013" s="382" t="s">
        <v>1466</v>
      </c>
      <c r="B4013" s="383">
        <v>2011</v>
      </c>
      <c r="C4013" s="384" t="s">
        <v>1467</v>
      </c>
      <c r="D4013" s="384" t="s">
        <v>451</v>
      </c>
      <c r="E4013" s="384" t="s">
        <v>746</v>
      </c>
      <c r="F4013" s="384" t="s">
        <v>712</v>
      </c>
      <c r="G4013" s="263">
        <v>526.20000000000005</v>
      </c>
      <c r="H4013" s="263">
        <v>512.79999999999995</v>
      </c>
      <c r="I4013" s="263">
        <v>4486.3999999999996</v>
      </c>
    </row>
    <row r="4014" spans="1:9">
      <c r="A4014" s="382" t="s">
        <v>1466</v>
      </c>
      <c r="B4014" s="383">
        <v>2012</v>
      </c>
      <c r="C4014" s="384" t="s">
        <v>1467</v>
      </c>
      <c r="D4014" s="384" t="s">
        <v>451</v>
      </c>
      <c r="E4014" s="384" t="s">
        <v>746</v>
      </c>
      <c r="F4014" s="384" t="s">
        <v>712</v>
      </c>
      <c r="G4014" s="263">
        <v>546.29999999999995</v>
      </c>
      <c r="H4014" s="263">
        <v>546.29999999999995</v>
      </c>
      <c r="I4014" s="263">
        <v>4246.3999999999996</v>
      </c>
    </row>
    <row r="4015" spans="1:9">
      <c r="A4015" s="382" t="s">
        <v>1466</v>
      </c>
      <c r="B4015" s="383">
        <v>2013</v>
      </c>
      <c r="C4015" s="384" t="s">
        <v>1467</v>
      </c>
      <c r="D4015" s="384" t="s">
        <v>451</v>
      </c>
      <c r="E4015" s="384" t="s">
        <v>746</v>
      </c>
      <c r="F4015" s="384" t="s">
        <v>712</v>
      </c>
      <c r="G4015" s="263">
        <v>577.4</v>
      </c>
      <c r="H4015" s="263">
        <v>577.4</v>
      </c>
      <c r="I4015" s="263">
        <v>4519</v>
      </c>
    </row>
    <row r="4016" spans="1:9">
      <c r="A4016" s="382" t="s">
        <v>1466</v>
      </c>
      <c r="B4016" s="383">
        <v>2014</v>
      </c>
      <c r="C4016" s="384" t="s">
        <v>1467</v>
      </c>
      <c r="D4016" s="384" t="s">
        <v>451</v>
      </c>
      <c r="E4016" s="384" t="s">
        <v>746</v>
      </c>
      <c r="F4016" s="384" t="s">
        <v>712</v>
      </c>
      <c r="G4016" s="263">
        <v>588.29999999999995</v>
      </c>
      <c r="H4016" s="263">
        <v>591.4</v>
      </c>
      <c r="I4016" s="263">
        <v>4997.1000000000004</v>
      </c>
    </row>
    <row r="4017" spans="1:9">
      <c r="A4017" s="382" t="s">
        <v>1466</v>
      </c>
      <c r="B4017" s="383">
        <v>2015</v>
      </c>
      <c r="C4017" s="384" t="s">
        <v>1467</v>
      </c>
      <c r="D4017" s="384" t="s">
        <v>451</v>
      </c>
      <c r="E4017" s="384" t="s">
        <v>746</v>
      </c>
      <c r="F4017" s="384" t="s">
        <v>712</v>
      </c>
      <c r="G4017" s="263">
        <v>638.5</v>
      </c>
      <c r="H4017" s="263">
        <v>707.05160000000001</v>
      </c>
      <c r="I4017" s="263">
        <v>5926.1</v>
      </c>
    </row>
    <row r="4018" spans="1:9">
      <c r="A4018" s="382" t="s">
        <v>1466</v>
      </c>
      <c r="B4018" s="383">
        <v>2016</v>
      </c>
      <c r="C4018" s="384" t="s">
        <v>1467</v>
      </c>
      <c r="D4018" s="384" t="s">
        <v>451</v>
      </c>
      <c r="E4018" s="384" t="s">
        <v>746</v>
      </c>
      <c r="F4018" s="384" t="s">
        <v>712</v>
      </c>
      <c r="G4018" s="263">
        <v>939</v>
      </c>
      <c r="H4018" s="263">
        <v>914.14319999999998</v>
      </c>
      <c r="I4018" s="263">
        <v>7472.3</v>
      </c>
    </row>
    <row r="4019" spans="1:9">
      <c r="A4019" s="382" t="s">
        <v>1466</v>
      </c>
      <c r="B4019" s="383">
        <v>2017</v>
      </c>
      <c r="C4019" s="384" t="s">
        <v>1467</v>
      </c>
      <c r="D4019" s="384" t="s">
        <v>451</v>
      </c>
      <c r="E4019" s="384" t="s">
        <v>746</v>
      </c>
      <c r="F4019" s="384" t="s">
        <v>712</v>
      </c>
      <c r="G4019" s="263">
        <v>1203.7</v>
      </c>
      <c r="H4019" s="263">
        <v>995.55790000000002</v>
      </c>
      <c r="I4019" s="263">
        <v>7648.5</v>
      </c>
    </row>
    <row r="4020" spans="1:9">
      <c r="A4020" s="382" t="s">
        <v>1466</v>
      </c>
      <c r="B4020" s="383">
        <v>2018</v>
      </c>
      <c r="C4020" s="384" t="s">
        <v>1467</v>
      </c>
      <c r="D4020" s="384" t="s">
        <v>451</v>
      </c>
      <c r="E4020" s="384" t="s">
        <v>746</v>
      </c>
      <c r="F4020" s="384" t="s">
        <v>712</v>
      </c>
      <c r="G4020" s="263">
        <v>1059.3</v>
      </c>
      <c r="H4020" s="263">
        <v>1059.3</v>
      </c>
      <c r="I4020" s="263">
        <v>7679.5</v>
      </c>
    </row>
    <row r="4021" spans="1:9">
      <c r="A4021" s="382" t="s">
        <v>1468</v>
      </c>
      <c r="B4021" s="383">
        <v>2009</v>
      </c>
      <c r="C4021" s="384" t="s">
        <v>1469</v>
      </c>
      <c r="D4021" s="384" t="s">
        <v>524</v>
      </c>
      <c r="E4021" s="384" t="s">
        <v>593</v>
      </c>
      <c r="F4021" s="384" t="s">
        <v>712</v>
      </c>
      <c r="G4021" s="263">
        <v>418</v>
      </c>
      <c r="H4021" s="263">
        <v>418</v>
      </c>
      <c r="I4021" s="263">
        <v>18907</v>
      </c>
    </row>
    <row r="4022" spans="1:9">
      <c r="A4022" s="382" t="s">
        <v>1468</v>
      </c>
      <c r="B4022" s="383">
        <v>2010</v>
      </c>
      <c r="C4022" s="384" t="s">
        <v>1469</v>
      </c>
      <c r="D4022" s="384" t="s">
        <v>524</v>
      </c>
      <c r="E4022" s="384" t="s">
        <v>593</v>
      </c>
      <c r="F4022" s="384" t="s">
        <v>712</v>
      </c>
      <c r="G4022" s="263">
        <v>328</v>
      </c>
      <c r="H4022" s="263">
        <v>409.9</v>
      </c>
      <c r="I4022" s="263">
        <v>17099</v>
      </c>
    </row>
    <row r="4023" spans="1:9">
      <c r="A4023" s="382" t="s">
        <v>1468</v>
      </c>
      <c r="B4023" s="383">
        <v>2011</v>
      </c>
      <c r="C4023" s="384" t="s">
        <v>1469</v>
      </c>
      <c r="D4023" s="384" t="s">
        <v>524</v>
      </c>
      <c r="E4023" s="384" t="s">
        <v>593</v>
      </c>
      <c r="F4023" s="384" t="s">
        <v>712</v>
      </c>
      <c r="G4023" s="263">
        <v>619</v>
      </c>
      <c r="H4023" s="263">
        <v>837.86199999999997</v>
      </c>
      <c r="I4023" s="263">
        <v>18366</v>
      </c>
    </row>
    <row r="4024" spans="1:9">
      <c r="A4024" s="382" t="s">
        <v>1468</v>
      </c>
      <c r="B4024" s="383">
        <v>2012</v>
      </c>
      <c r="C4024" s="384" t="s">
        <v>1469</v>
      </c>
      <c r="D4024" s="384" t="s">
        <v>524</v>
      </c>
      <c r="E4024" s="384" t="s">
        <v>593</v>
      </c>
      <c r="F4024" s="384" t="s">
        <v>712</v>
      </c>
      <c r="G4024" s="263">
        <v>390</v>
      </c>
      <c r="H4024" s="263">
        <v>812</v>
      </c>
      <c r="I4024" s="263">
        <v>18666</v>
      </c>
    </row>
    <row r="4025" spans="1:9">
      <c r="A4025" s="382" t="s">
        <v>1468</v>
      </c>
      <c r="B4025" s="383">
        <v>2013</v>
      </c>
      <c r="C4025" s="384" t="s">
        <v>1469</v>
      </c>
      <c r="D4025" s="384" t="s">
        <v>524</v>
      </c>
      <c r="E4025" s="384" t="s">
        <v>593</v>
      </c>
      <c r="F4025" s="384" t="s">
        <v>712</v>
      </c>
      <c r="G4025" s="263">
        <v>401</v>
      </c>
      <c r="H4025" s="263">
        <v>613.45699999999999</v>
      </c>
      <c r="I4025" s="263">
        <v>18143</v>
      </c>
    </row>
    <row r="4026" spans="1:9">
      <c r="A4026" s="382" t="s">
        <v>1468</v>
      </c>
      <c r="B4026" s="383">
        <v>2014</v>
      </c>
      <c r="C4026" s="384" t="s">
        <v>1469</v>
      </c>
      <c r="D4026" s="384" t="s">
        <v>524</v>
      </c>
      <c r="E4026" s="384" t="s">
        <v>593</v>
      </c>
      <c r="F4026" s="384" t="s">
        <v>712</v>
      </c>
      <c r="G4026" s="263">
        <v>827</v>
      </c>
      <c r="H4026" s="263">
        <v>1088.95</v>
      </c>
      <c r="I4026" s="263">
        <v>18769</v>
      </c>
    </row>
    <row r="4027" spans="1:9">
      <c r="A4027" s="382" t="s">
        <v>1468</v>
      </c>
      <c r="B4027" s="383">
        <v>2015</v>
      </c>
      <c r="C4027" s="384" t="s">
        <v>1469</v>
      </c>
      <c r="D4027" s="384" t="s">
        <v>524</v>
      </c>
      <c r="E4027" s="384" t="s">
        <v>593</v>
      </c>
      <c r="F4027" s="384" t="s">
        <v>712</v>
      </c>
      <c r="G4027" s="263">
        <v>650</v>
      </c>
      <c r="H4027" s="263">
        <v>921.8</v>
      </c>
      <c r="I4027" s="263">
        <v>19872</v>
      </c>
    </row>
    <row r="4028" spans="1:9">
      <c r="A4028" s="382" t="s">
        <v>1468</v>
      </c>
      <c r="B4028" s="383">
        <v>2016</v>
      </c>
      <c r="C4028" s="384" t="s">
        <v>1469</v>
      </c>
      <c r="D4028" s="384" t="s">
        <v>524</v>
      </c>
      <c r="E4028" s="384" t="s">
        <v>593</v>
      </c>
      <c r="F4028" s="384" t="s">
        <v>712</v>
      </c>
      <c r="G4028" s="263">
        <v>783</v>
      </c>
      <c r="H4028" s="263">
        <v>922</v>
      </c>
      <c r="I4028" s="263">
        <v>20891</v>
      </c>
    </row>
    <row r="4029" spans="1:9">
      <c r="A4029" s="382" t="s">
        <v>1468</v>
      </c>
      <c r="B4029" s="383">
        <v>2017</v>
      </c>
      <c r="C4029" s="384" t="s">
        <v>1469</v>
      </c>
      <c r="D4029" s="384" t="s">
        <v>524</v>
      </c>
      <c r="E4029" s="384" t="s">
        <v>593</v>
      </c>
      <c r="F4029" s="384" t="s">
        <v>712</v>
      </c>
      <c r="G4029" s="263">
        <v>888</v>
      </c>
      <c r="H4029" s="263">
        <v>1045.3</v>
      </c>
      <c r="I4029" s="263">
        <v>20718</v>
      </c>
    </row>
    <row r="4030" spans="1:9">
      <c r="A4030" s="382" t="s">
        <v>1468</v>
      </c>
      <c r="B4030" s="383">
        <v>2018</v>
      </c>
      <c r="C4030" s="384" t="s">
        <v>1469</v>
      </c>
      <c r="D4030" s="384" t="s">
        <v>524</v>
      </c>
      <c r="E4030" s="384" t="s">
        <v>593</v>
      </c>
      <c r="F4030" s="384" t="s">
        <v>712</v>
      </c>
      <c r="G4030" s="263">
        <v>350</v>
      </c>
      <c r="H4030" s="263">
        <v>1070.152</v>
      </c>
      <c r="I4030" s="263">
        <v>21253</v>
      </c>
    </row>
    <row r="4031" spans="1:9">
      <c r="A4031" s="382" t="s">
        <v>1468</v>
      </c>
      <c r="B4031" s="383">
        <v>2019</v>
      </c>
      <c r="C4031" s="384" t="s">
        <v>1469</v>
      </c>
      <c r="D4031" s="384" t="s">
        <v>524</v>
      </c>
      <c r="E4031" s="384" t="s">
        <v>593</v>
      </c>
      <c r="F4031" s="384" t="s">
        <v>712</v>
      </c>
      <c r="G4031" s="263">
        <v>-183</v>
      </c>
      <c r="H4031" s="263">
        <v>940.51</v>
      </c>
      <c r="I4031" s="263">
        <v>21037</v>
      </c>
    </row>
    <row r="4032" spans="1:9">
      <c r="A4032" s="382" t="s">
        <v>1470</v>
      </c>
      <c r="B4032" s="383">
        <v>2009</v>
      </c>
      <c r="C4032" s="384" t="s">
        <v>1471</v>
      </c>
      <c r="D4032" s="384" t="s">
        <v>6</v>
      </c>
      <c r="E4032" s="384" t="s">
        <v>900</v>
      </c>
      <c r="F4032" s="384" t="s">
        <v>712</v>
      </c>
      <c r="G4032" s="263">
        <v>994</v>
      </c>
      <c r="H4032" s="263">
        <v>980</v>
      </c>
      <c r="I4032" s="263">
        <v>11791</v>
      </c>
    </row>
    <row r="4033" spans="1:9">
      <c r="A4033" s="382" t="s">
        <v>1470</v>
      </c>
      <c r="B4033" s="383">
        <v>2010</v>
      </c>
      <c r="C4033" s="384" t="s">
        <v>1471</v>
      </c>
      <c r="D4033" s="384" t="s">
        <v>6</v>
      </c>
      <c r="E4033" s="384" t="s">
        <v>900</v>
      </c>
      <c r="F4033" s="384" t="s">
        <v>712</v>
      </c>
      <c r="G4033" s="263">
        <v>953</v>
      </c>
      <c r="H4033" s="263">
        <v>990.75</v>
      </c>
      <c r="I4033" s="263">
        <v>12515</v>
      </c>
    </row>
    <row r="4034" spans="1:9">
      <c r="A4034" s="382" t="s">
        <v>1470</v>
      </c>
      <c r="B4034" s="383">
        <v>2011</v>
      </c>
      <c r="C4034" s="384" t="s">
        <v>1471</v>
      </c>
      <c r="D4034" s="384" t="s">
        <v>6</v>
      </c>
      <c r="E4034" s="384" t="s">
        <v>900</v>
      </c>
      <c r="F4034" s="384" t="s">
        <v>712</v>
      </c>
      <c r="G4034" s="263">
        <v>961</v>
      </c>
      <c r="H4034" s="263">
        <v>1006.864</v>
      </c>
      <c r="I4034" s="263">
        <v>13378</v>
      </c>
    </row>
    <row r="4035" spans="1:9">
      <c r="A4035" s="382" t="s">
        <v>1470</v>
      </c>
      <c r="B4035" s="383">
        <v>2012</v>
      </c>
      <c r="C4035" s="384" t="s">
        <v>1471</v>
      </c>
      <c r="D4035" s="384" t="s">
        <v>6</v>
      </c>
      <c r="E4035" s="384" t="s">
        <v>900</v>
      </c>
      <c r="F4035" s="384" t="s">
        <v>712</v>
      </c>
      <c r="G4035" s="263">
        <v>817</v>
      </c>
      <c r="H4035" s="263">
        <v>982.89400000000001</v>
      </c>
      <c r="I4035" s="263">
        <v>13649</v>
      </c>
    </row>
    <row r="4036" spans="1:9">
      <c r="A4036" s="382" t="s">
        <v>1470</v>
      </c>
      <c r="B4036" s="383">
        <v>2013</v>
      </c>
      <c r="C4036" s="384" t="s">
        <v>1471</v>
      </c>
      <c r="D4036" s="384" t="s">
        <v>6</v>
      </c>
      <c r="E4036" s="384" t="s">
        <v>900</v>
      </c>
      <c r="F4036" s="384" t="s">
        <v>712</v>
      </c>
      <c r="G4036" s="263">
        <v>98</v>
      </c>
      <c r="H4036" s="263">
        <v>927.4</v>
      </c>
      <c r="I4036" s="263">
        <v>13983</v>
      </c>
    </row>
    <row r="4037" spans="1:9">
      <c r="A4037" s="382" t="s">
        <v>1470</v>
      </c>
      <c r="B4037" s="383">
        <v>2014</v>
      </c>
      <c r="C4037" s="384" t="s">
        <v>1471</v>
      </c>
      <c r="D4037" s="384" t="s">
        <v>6</v>
      </c>
      <c r="E4037" s="384" t="s">
        <v>900</v>
      </c>
      <c r="F4037" s="384" t="s">
        <v>712</v>
      </c>
      <c r="G4037" s="263">
        <v>1298</v>
      </c>
      <c r="H4037" s="263">
        <v>1131.7</v>
      </c>
      <c r="I4037" s="263">
        <v>13996</v>
      </c>
    </row>
    <row r="4038" spans="1:9">
      <c r="A4038" s="382" t="s">
        <v>1470</v>
      </c>
      <c r="B4038" s="383">
        <v>2015</v>
      </c>
      <c r="C4038" s="384" t="s">
        <v>1471</v>
      </c>
      <c r="D4038" s="384" t="s">
        <v>6</v>
      </c>
      <c r="E4038" s="384" t="s">
        <v>900</v>
      </c>
      <c r="F4038" s="384" t="s">
        <v>712</v>
      </c>
      <c r="G4038" s="263">
        <v>753</v>
      </c>
      <c r="H4038" s="263">
        <v>1217.0999999999999</v>
      </c>
      <c r="I4038" s="263">
        <v>12961</v>
      </c>
    </row>
    <row r="4039" spans="1:9">
      <c r="A4039" s="382" t="s">
        <v>1470</v>
      </c>
      <c r="B4039" s="383">
        <v>2016</v>
      </c>
      <c r="C4039" s="384" t="s">
        <v>1471</v>
      </c>
      <c r="D4039" s="384" t="s">
        <v>6</v>
      </c>
      <c r="E4039" s="384" t="s">
        <v>900</v>
      </c>
      <c r="F4039" s="384" t="s">
        <v>712</v>
      </c>
      <c r="G4039" s="263">
        <v>1182</v>
      </c>
      <c r="H4039" s="263">
        <v>1272</v>
      </c>
      <c r="I4039" s="263">
        <v>13609</v>
      </c>
    </row>
    <row r="4040" spans="1:9">
      <c r="A4040" s="382" t="s">
        <v>1470</v>
      </c>
      <c r="B4040" s="383">
        <v>2017</v>
      </c>
      <c r="C4040" s="384" t="s">
        <v>1471</v>
      </c>
      <c r="D4040" s="384" t="s">
        <v>6</v>
      </c>
      <c r="E4040" s="384" t="s">
        <v>900</v>
      </c>
      <c r="F4040" s="384" t="s">
        <v>712</v>
      </c>
      <c r="G4040" s="263">
        <v>1949</v>
      </c>
      <c r="H4040" s="263">
        <v>1447.6</v>
      </c>
      <c r="I4040" s="263">
        <v>14485</v>
      </c>
    </row>
    <row r="4041" spans="1:9">
      <c r="A4041" s="382" t="s">
        <v>1470</v>
      </c>
      <c r="B4041" s="383">
        <v>2018</v>
      </c>
      <c r="C4041" s="384" t="s">
        <v>1471</v>
      </c>
      <c r="D4041" s="384" t="s">
        <v>6</v>
      </c>
      <c r="E4041" s="384" t="s">
        <v>900</v>
      </c>
      <c r="F4041" s="384" t="s">
        <v>712</v>
      </c>
      <c r="G4041" s="263">
        <v>1925</v>
      </c>
      <c r="H4041" s="263">
        <v>1813</v>
      </c>
      <c r="I4041" s="263">
        <v>14914</v>
      </c>
    </row>
    <row r="4042" spans="1:9">
      <c r="A4042" s="382" t="s">
        <v>1472</v>
      </c>
      <c r="B4042" s="383">
        <v>2009</v>
      </c>
      <c r="C4042" s="384" t="s">
        <v>1473</v>
      </c>
      <c r="D4042" s="384" t="s">
        <v>545</v>
      </c>
      <c r="E4042" s="384" t="s">
        <v>788</v>
      </c>
      <c r="F4042" s="384" t="s">
        <v>712</v>
      </c>
      <c r="G4042" s="263">
        <v>1418</v>
      </c>
      <c r="H4042" s="263">
        <v>1418</v>
      </c>
      <c r="I4042" s="263">
        <v>11890</v>
      </c>
    </row>
    <row r="4043" spans="1:9">
      <c r="A4043" s="382" t="s">
        <v>1472</v>
      </c>
      <c r="B4043" s="383">
        <v>2010</v>
      </c>
      <c r="C4043" s="384" t="s">
        <v>1473</v>
      </c>
      <c r="D4043" s="384" t="s">
        <v>545</v>
      </c>
      <c r="E4043" s="384" t="s">
        <v>788</v>
      </c>
      <c r="F4043" s="384" t="s">
        <v>712</v>
      </c>
      <c r="G4043" s="263">
        <v>285</v>
      </c>
      <c r="H4043" s="263">
        <v>347.2713</v>
      </c>
      <c r="I4043" s="263">
        <v>5278</v>
      </c>
    </row>
    <row r="4044" spans="1:9">
      <c r="A4044" s="382" t="s">
        <v>1472</v>
      </c>
      <c r="B4044" s="383">
        <v>2011</v>
      </c>
      <c r="C4044" s="384" t="s">
        <v>1473</v>
      </c>
      <c r="D4044" s="384" t="s">
        <v>545</v>
      </c>
      <c r="E4044" s="384" t="s">
        <v>788</v>
      </c>
      <c r="F4044" s="384" t="s">
        <v>712</v>
      </c>
      <c r="G4044" s="263">
        <v>-1097</v>
      </c>
      <c r="H4044" s="263">
        <v>751.23490000000004</v>
      </c>
      <c r="I4044" s="263">
        <v>9616</v>
      </c>
    </row>
    <row r="4045" spans="1:9">
      <c r="A4045" s="382" t="s">
        <v>1472</v>
      </c>
      <c r="B4045" s="383">
        <v>2012</v>
      </c>
      <c r="C4045" s="384" t="s">
        <v>1473</v>
      </c>
      <c r="D4045" s="384" t="s">
        <v>545</v>
      </c>
      <c r="E4045" s="384" t="s">
        <v>788</v>
      </c>
      <c r="F4045" s="384" t="s">
        <v>712</v>
      </c>
      <c r="G4045" s="263">
        <v>376</v>
      </c>
      <c r="H4045" s="263">
        <v>735.82349999999997</v>
      </c>
      <c r="I4045" s="263">
        <v>7930</v>
      </c>
    </row>
    <row r="4046" spans="1:9">
      <c r="A4046" s="382" t="s">
        <v>1472</v>
      </c>
      <c r="B4046" s="383">
        <v>2013</v>
      </c>
      <c r="C4046" s="384" t="s">
        <v>1473</v>
      </c>
      <c r="D4046" s="384" t="s">
        <v>545</v>
      </c>
      <c r="E4046" s="384" t="s">
        <v>788</v>
      </c>
      <c r="F4046" s="384" t="s">
        <v>712</v>
      </c>
      <c r="G4046" s="263">
        <v>859</v>
      </c>
      <c r="H4046" s="263">
        <v>739.33330000000001</v>
      </c>
      <c r="I4046" s="263">
        <v>7486</v>
      </c>
    </row>
    <row r="4047" spans="1:9">
      <c r="A4047" s="382" t="s">
        <v>1472</v>
      </c>
      <c r="B4047" s="383">
        <v>2014</v>
      </c>
      <c r="C4047" s="384" t="s">
        <v>1473</v>
      </c>
      <c r="D4047" s="384" t="s">
        <v>545</v>
      </c>
      <c r="E4047" s="384" t="s">
        <v>788</v>
      </c>
      <c r="F4047" s="384" t="s">
        <v>712</v>
      </c>
      <c r="G4047" s="263">
        <v>430</v>
      </c>
      <c r="H4047" s="263">
        <v>636.64520000000005</v>
      </c>
      <c r="I4047" s="263">
        <v>6860</v>
      </c>
    </row>
    <row r="4048" spans="1:9">
      <c r="A4048" s="382" t="s">
        <v>1472</v>
      </c>
      <c r="B4048" s="383">
        <v>2015</v>
      </c>
      <c r="C4048" s="384" t="s">
        <v>1473</v>
      </c>
      <c r="D4048" s="384" t="s">
        <v>545</v>
      </c>
      <c r="E4048" s="384" t="s">
        <v>788</v>
      </c>
      <c r="F4048" s="384" t="s">
        <v>712</v>
      </c>
      <c r="G4048" s="263">
        <v>2114</v>
      </c>
      <c r="H4048" s="263">
        <v>414.11950000000002</v>
      </c>
      <c r="I4048" s="263">
        <v>7637</v>
      </c>
    </row>
    <row r="4049" spans="1:9">
      <c r="A4049" s="382" t="s">
        <v>1472</v>
      </c>
      <c r="B4049" s="383">
        <v>2016</v>
      </c>
      <c r="C4049" s="384" t="s">
        <v>1473</v>
      </c>
      <c r="D4049" s="384" t="s">
        <v>545</v>
      </c>
      <c r="E4049" s="384" t="s">
        <v>788</v>
      </c>
      <c r="F4049" s="384" t="s">
        <v>712</v>
      </c>
      <c r="G4049" s="263">
        <v>-571</v>
      </c>
      <c r="H4049" s="263">
        <v>1403.1659999999999</v>
      </c>
      <c r="I4049" s="263">
        <v>7360</v>
      </c>
    </row>
    <row r="4050" spans="1:9">
      <c r="A4050" s="382" t="s">
        <v>1472</v>
      </c>
      <c r="B4050" s="383">
        <v>2017</v>
      </c>
      <c r="C4050" s="384" t="s">
        <v>1473</v>
      </c>
      <c r="D4050" s="384" t="s">
        <v>545</v>
      </c>
      <c r="E4050" s="384" t="s">
        <v>788</v>
      </c>
      <c r="F4050" s="384" t="s">
        <v>712</v>
      </c>
      <c r="G4050" s="263">
        <v>-424</v>
      </c>
      <c r="H4050" s="263">
        <v>838.15260000000001</v>
      </c>
      <c r="I4050" s="263">
        <v>7499</v>
      </c>
    </row>
    <row r="4051" spans="1:9">
      <c r="A4051" s="382" t="s">
        <v>1472</v>
      </c>
      <c r="B4051" s="383">
        <v>2018</v>
      </c>
      <c r="C4051" s="384" t="s">
        <v>1473</v>
      </c>
      <c r="D4051" s="384" t="s">
        <v>545</v>
      </c>
      <c r="E4051" s="384" t="s">
        <v>788</v>
      </c>
      <c r="F4051" s="384" t="s">
        <v>712</v>
      </c>
      <c r="G4051" s="263">
        <v>2174</v>
      </c>
      <c r="H4051" s="263">
        <v>374.1</v>
      </c>
      <c r="I4051" s="263">
        <v>8031</v>
      </c>
    </row>
    <row r="4052" spans="1:9">
      <c r="A4052" s="382" t="s">
        <v>1472</v>
      </c>
      <c r="B4052" s="383">
        <v>2019</v>
      </c>
      <c r="C4052" s="384" t="s">
        <v>1473</v>
      </c>
      <c r="D4052" s="384" t="s">
        <v>545</v>
      </c>
      <c r="E4052" s="384" t="s">
        <v>788</v>
      </c>
      <c r="F4052" s="384" t="s">
        <v>712</v>
      </c>
      <c r="G4052" s="263">
        <v>-156</v>
      </c>
      <c r="H4052" s="263">
        <v>724</v>
      </c>
      <c r="I4052" s="263">
        <v>8686</v>
      </c>
    </row>
    <row r="4053" spans="1:9">
      <c r="A4053" s="382" t="s">
        <v>1474</v>
      </c>
      <c r="B4053" s="383">
        <v>2009</v>
      </c>
      <c r="C4053" s="384" t="s">
        <v>1475</v>
      </c>
      <c r="D4053" s="384" t="s">
        <v>736</v>
      </c>
      <c r="E4053" s="384" t="s">
        <v>890</v>
      </c>
      <c r="F4053" s="384" t="s">
        <v>712</v>
      </c>
      <c r="G4053" s="263">
        <v>13381</v>
      </c>
      <c r="H4053" s="263">
        <v>13734.3</v>
      </c>
      <c r="I4053" s="263">
        <v>404254</v>
      </c>
    </row>
    <row r="4054" spans="1:9">
      <c r="A4054" s="382" t="s">
        <v>1474</v>
      </c>
      <c r="B4054" s="383">
        <v>2010</v>
      </c>
      <c r="C4054" s="384" t="s">
        <v>1475</v>
      </c>
      <c r="D4054" s="384" t="s">
        <v>736</v>
      </c>
      <c r="E4054" s="384" t="s">
        <v>890</v>
      </c>
      <c r="F4054" s="384" t="s">
        <v>712</v>
      </c>
      <c r="G4054" s="263">
        <v>14370</v>
      </c>
      <c r="H4054" s="263">
        <v>14239</v>
      </c>
      <c r="I4054" s="263">
        <v>408085</v>
      </c>
    </row>
    <row r="4055" spans="1:9">
      <c r="A4055" s="382" t="s">
        <v>1474</v>
      </c>
      <c r="B4055" s="383">
        <v>2011</v>
      </c>
      <c r="C4055" s="384" t="s">
        <v>1475</v>
      </c>
      <c r="D4055" s="384" t="s">
        <v>736</v>
      </c>
      <c r="E4055" s="384" t="s">
        <v>890</v>
      </c>
      <c r="F4055" s="384" t="s">
        <v>712</v>
      </c>
      <c r="G4055" s="263">
        <v>16389</v>
      </c>
      <c r="H4055" s="263">
        <v>14921</v>
      </c>
      <c r="I4055" s="263">
        <v>421849</v>
      </c>
    </row>
    <row r="4056" spans="1:9">
      <c r="A4056" s="382" t="s">
        <v>1474</v>
      </c>
      <c r="B4056" s="383">
        <v>2012</v>
      </c>
      <c r="C4056" s="384" t="s">
        <v>1475</v>
      </c>
      <c r="D4056" s="384" t="s">
        <v>736</v>
      </c>
      <c r="E4056" s="384" t="s">
        <v>890</v>
      </c>
      <c r="F4056" s="384" t="s">
        <v>712</v>
      </c>
      <c r="G4056" s="263">
        <v>15699</v>
      </c>
      <c r="H4056" s="263">
        <v>15935.95</v>
      </c>
      <c r="I4056" s="263">
        <v>446509</v>
      </c>
    </row>
    <row r="4057" spans="1:9">
      <c r="A4057" s="382" t="s">
        <v>1474</v>
      </c>
      <c r="B4057" s="383">
        <v>2013</v>
      </c>
      <c r="C4057" s="384" t="s">
        <v>1475</v>
      </c>
      <c r="D4057" s="384" t="s">
        <v>736</v>
      </c>
      <c r="E4057" s="384" t="s">
        <v>890</v>
      </c>
      <c r="F4057" s="384" t="s">
        <v>712</v>
      </c>
      <c r="G4057" s="263">
        <v>16999</v>
      </c>
      <c r="H4057" s="263">
        <v>16947</v>
      </c>
      <c r="I4057" s="263">
        <v>468651</v>
      </c>
    </row>
    <row r="4058" spans="1:9">
      <c r="A4058" s="382" t="s">
        <v>1474</v>
      </c>
      <c r="B4058" s="383">
        <v>2014</v>
      </c>
      <c r="C4058" s="384" t="s">
        <v>1475</v>
      </c>
      <c r="D4058" s="384" t="s">
        <v>736</v>
      </c>
      <c r="E4058" s="384" t="s">
        <v>890</v>
      </c>
      <c r="F4058" s="384" t="s">
        <v>712</v>
      </c>
      <c r="G4058" s="263">
        <v>16022</v>
      </c>
      <c r="H4058" s="263">
        <v>16534.599999999999</v>
      </c>
      <c r="I4058" s="263">
        <v>476294</v>
      </c>
    </row>
    <row r="4059" spans="1:9">
      <c r="A4059" s="382" t="s">
        <v>1474</v>
      </c>
      <c r="B4059" s="383">
        <v>2015</v>
      </c>
      <c r="C4059" s="384" t="s">
        <v>1475</v>
      </c>
      <c r="D4059" s="384" t="s">
        <v>736</v>
      </c>
      <c r="E4059" s="384" t="s">
        <v>890</v>
      </c>
      <c r="F4059" s="384" t="s">
        <v>712</v>
      </c>
      <c r="G4059" s="263">
        <v>16363</v>
      </c>
      <c r="H4059" s="263">
        <v>16240.15</v>
      </c>
      <c r="I4059" s="263">
        <v>485651</v>
      </c>
    </row>
    <row r="4060" spans="1:9">
      <c r="A4060" s="382" t="s">
        <v>1474</v>
      </c>
      <c r="B4060" s="383">
        <v>2016</v>
      </c>
      <c r="C4060" s="384" t="s">
        <v>1475</v>
      </c>
      <c r="D4060" s="384" t="s">
        <v>736</v>
      </c>
      <c r="E4060" s="384" t="s">
        <v>890</v>
      </c>
      <c r="F4060" s="384" t="s">
        <v>712</v>
      </c>
      <c r="G4060" s="263">
        <v>14694</v>
      </c>
      <c r="H4060" s="263">
        <v>14143.62</v>
      </c>
      <c r="I4060" s="263">
        <v>482130</v>
      </c>
    </row>
    <row r="4061" spans="1:9">
      <c r="A4061" s="382" t="s">
        <v>1474</v>
      </c>
      <c r="B4061" s="383">
        <v>2017</v>
      </c>
      <c r="C4061" s="384" t="s">
        <v>1475</v>
      </c>
      <c r="D4061" s="384" t="s">
        <v>736</v>
      </c>
      <c r="E4061" s="384" t="s">
        <v>890</v>
      </c>
      <c r="F4061" s="384" t="s">
        <v>712</v>
      </c>
      <c r="G4061" s="263">
        <v>13643</v>
      </c>
      <c r="H4061" s="263">
        <v>13456.28</v>
      </c>
      <c r="I4061" s="263">
        <v>485873</v>
      </c>
    </row>
    <row r="4062" spans="1:9">
      <c r="A4062" s="382" t="s">
        <v>1474</v>
      </c>
      <c r="B4062" s="383">
        <v>2018</v>
      </c>
      <c r="C4062" s="384" t="s">
        <v>1475</v>
      </c>
      <c r="D4062" s="384" t="s">
        <v>736</v>
      </c>
      <c r="E4062" s="384" t="s">
        <v>890</v>
      </c>
      <c r="F4062" s="384" t="s">
        <v>712</v>
      </c>
      <c r="G4062" s="263">
        <v>9862</v>
      </c>
      <c r="H4062" s="263">
        <v>13293.4</v>
      </c>
      <c r="I4062" s="263">
        <v>500343</v>
      </c>
    </row>
    <row r="4063" spans="1:9">
      <c r="A4063" s="382" t="s">
        <v>1474</v>
      </c>
      <c r="B4063" s="383">
        <v>2019</v>
      </c>
      <c r="C4063" s="384" t="s">
        <v>1475</v>
      </c>
      <c r="D4063" s="384" t="s">
        <v>736</v>
      </c>
      <c r="E4063" s="384" t="s">
        <v>890</v>
      </c>
      <c r="F4063" s="384" t="s">
        <v>712</v>
      </c>
      <c r="G4063" s="263">
        <v>6670</v>
      </c>
      <c r="H4063" s="263">
        <v>14474.25</v>
      </c>
      <c r="I4063" s="263">
        <v>514405</v>
      </c>
    </row>
    <row r="4064" spans="1:9">
      <c r="A4064" s="382" t="s">
        <v>1476</v>
      </c>
      <c r="B4064" s="383">
        <v>2009</v>
      </c>
      <c r="C4064" s="384" t="s">
        <v>1477</v>
      </c>
      <c r="D4064" s="384" t="s">
        <v>758</v>
      </c>
      <c r="E4064" s="384" t="s">
        <v>771</v>
      </c>
      <c r="F4064" s="384" t="s">
        <v>712</v>
      </c>
      <c r="G4064" s="263">
        <v>222.3</v>
      </c>
      <c r="H4064" s="263">
        <v>235.82</v>
      </c>
      <c r="I4064" s="263">
        <v>2812.3</v>
      </c>
    </row>
    <row r="4065" spans="1:9">
      <c r="A4065" s="382" t="s">
        <v>1476</v>
      </c>
      <c r="B4065" s="383">
        <v>2010</v>
      </c>
      <c r="C4065" s="384" t="s">
        <v>1477</v>
      </c>
      <c r="D4065" s="384" t="s">
        <v>758</v>
      </c>
      <c r="E4065" s="384" t="s">
        <v>771</v>
      </c>
      <c r="F4065" s="384" t="s">
        <v>712</v>
      </c>
      <c r="G4065" s="263">
        <v>223.1</v>
      </c>
      <c r="H4065" s="263">
        <v>229.9</v>
      </c>
      <c r="I4065" s="263">
        <v>3001.4</v>
      </c>
    </row>
    <row r="4066" spans="1:9">
      <c r="A4066" s="382" t="s">
        <v>1476</v>
      </c>
      <c r="B4066" s="383">
        <v>2011</v>
      </c>
      <c r="C4066" s="384" t="s">
        <v>1477</v>
      </c>
      <c r="D4066" s="384" t="s">
        <v>758</v>
      </c>
      <c r="E4066" s="384" t="s">
        <v>771</v>
      </c>
      <c r="F4066" s="384" t="s">
        <v>712</v>
      </c>
      <c r="G4066" s="263">
        <v>139.69999999999999</v>
      </c>
      <c r="H4066" s="263">
        <v>271.14499999999998</v>
      </c>
      <c r="I4066" s="263">
        <v>5399.6</v>
      </c>
    </row>
    <row r="4067" spans="1:9">
      <c r="A4067" s="382" t="s">
        <v>1476</v>
      </c>
      <c r="B4067" s="383">
        <v>2012</v>
      </c>
      <c r="C4067" s="384" t="s">
        <v>1477</v>
      </c>
      <c r="D4067" s="384" t="s">
        <v>758</v>
      </c>
      <c r="E4067" s="384" t="s">
        <v>771</v>
      </c>
      <c r="F4067" s="384" t="s">
        <v>712</v>
      </c>
      <c r="G4067" s="263">
        <v>248.3</v>
      </c>
      <c r="H4067" s="263">
        <v>322.89999999999998</v>
      </c>
      <c r="I4067" s="263">
        <v>9207.6</v>
      </c>
    </row>
    <row r="4068" spans="1:9">
      <c r="A4068" s="382" t="s">
        <v>1476</v>
      </c>
      <c r="B4068" s="383">
        <v>2013</v>
      </c>
      <c r="C4068" s="384" t="s">
        <v>1477</v>
      </c>
      <c r="D4068" s="384" t="s">
        <v>758</v>
      </c>
      <c r="E4068" s="384" t="s">
        <v>771</v>
      </c>
      <c r="F4068" s="384" t="s">
        <v>712</v>
      </c>
      <c r="G4068" s="263">
        <v>727.1</v>
      </c>
      <c r="H4068" s="263">
        <v>533.5</v>
      </c>
      <c r="I4068" s="263">
        <v>9545.4</v>
      </c>
    </row>
    <row r="4069" spans="1:9">
      <c r="A4069" s="382" t="s">
        <v>1476</v>
      </c>
      <c r="B4069" s="383">
        <v>2014</v>
      </c>
      <c r="C4069" s="384" t="s">
        <v>1477</v>
      </c>
      <c r="D4069" s="384" t="s">
        <v>758</v>
      </c>
      <c r="E4069" s="384" t="s">
        <v>771</v>
      </c>
      <c r="F4069" s="384" t="s">
        <v>712</v>
      </c>
      <c r="G4069" s="263">
        <v>479.7</v>
      </c>
      <c r="H4069" s="263">
        <v>549.39499999999998</v>
      </c>
      <c r="I4069" s="263">
        <v>9895.1</v>
      </c>
    </row>
    <row r="4070" spans="1:9">
      <c r="A4070" s="382" t="s">
        <v>1476</v>
      </c>
      <c r="B4070" s="383">
        <v>2015</v>
      </c>
      <c r="C4070" s="384" t="s">
        <v>1477</v>
      </c>
      <c r="D4070" s="384" t="s">
        <v>758</v>
      </c>
      <c r="E4070" s="384" t="s">
        <v>771</v>
      </c>
      <c r="F4070" s="384" t="s">
        <v>712</v>
      </c>
      <c r="G4070" s="263">
        <v>507.1</v>
      </c>
      <c r="H4070" s="263">
        <v>649.95000000000005</v>
      </c>
      <c r="I4070" s="263">
        <v>11124.8</v>
      </c>
    </row>
    <row r="4071" spans="1:9">
      <c r="A4071" s="382" t="s">
        <v>1476</v>
      </c>
      <c r="B4071" s="383">
        <v>2016</v>
      </c>
      <c r="C4071" s="384" t="s">
        <v>1477</v>
      </c>
      <c r="D4071" s="384" t="s">
        <v>758</v>
      </c>
      <c r="E4071" s="384" t="s">
        <v>771</v>
      </c>
      <c r="F4071" s="384" t="s">
        <v>712</v>
      </c>
      <c r="G4071" s="263">
        <v>-396.3</v>
      </c>
      <c r="H4071" s="263">
        <v>871.755</v>
      </c>
      <c r="I4071" s="263">
        <v>14171.8</v>
      </c>
    </row>
    <row r="4072" spans="1:9">
      <c r="A4072" s="382" t="s">
        <v>1476</v>
      </c>
      <c r="B4072" s="383">
        <v>2017</v>
      </c>
      <c r="C4072" s="384" t="s">
        <v>1477</v>
      </c>
      <c r="D4072" s="384" t="s">
        <v>758</v>
      </c>
      <c r="E4072" s="384" t="s">
        <v>771</v>
      </c>
      <c r="F4072" s="384" t="s">
        <v>712</v>
      </c>
      <c r="G4072" s="263">
        <v>708.2</v>
      </c>
      <c r="H4072" s="263">
        <v>698.9</v>
      </c>
      <c r="I4072" s="263">
        <v>14859.7</v>
      </c>
    </row>
    <row r="4073" spans="1:9">
      <c r="A4073" s="382" t="s">
        <v>1476</v>
      </c>
      <c r="B4073" s="383">
        <v>2018</v>
      </c>
      <c r="C4073" s="384" t="s">
        <v>1477</v>
      </c>
      <c r="D4073" s="384" t="s">
        <v>758</v>
      </c>
      <c r="E4073" s="384" t="s">
        <v>771</v>
      </c>
      <c r="F4073" s="384" t="s">
        <v>712</v>
      </c>
      <c r="G4073" s="263">
        <v>1906.1</v>
      </c>
      <c r="H4073" s="263">
        <v>933.92550000000006</v>
      </c>
      <c r="I4073" s="263">
        <v>16285.1</v>
      </c>
    </row>
    <row r="4074" spans="1:9">
      <c r="A4074" s="382" t="s">
        <v>1476</v>
      </c>
      <c r="B4074" s="383">
        <v>2019</v>
      </c>
      <c r="C4074" s="384" t="s">
        <v>1477</v>
      </c>
      <c r="D4074" s="384" t="s">
        <v>758</v>
      </c>
      <c r="E4074" s="384" t="s">
        <v>771</v>
      </c>
      <c r="F4074" s="384" t="s">
        <v>712</v>
      </c>
      <c r="G4074" s="263">
        <v>862.8</v>
      </c>
      <c r="H4074" s="263">
        <v>1005.852</v>
      </c>
      <c r="I4074" s="263">
        <v>18289</v>
      </c>
    </row>
    <row r="4075" spans="1:9">
      <c r="A4075" s="382" t="s">
        <v>1478</v>
      </c>
      <c r="B4075" s="383">
        <v>2009</v>
      </c>
      <c r="C4075" s="384" t="s">
        <v>1479</v>
      </c>
      <c r="D4075" s="384" t="s">
        <v>517</v>
      </c>
      <c r="E4075" s="384" t="s">
        <v>580</v>
      </c>
      <c r="F4075" s="384" t="s">
        <v>712</v>
      </c>
      <c r="G4075" s="263">
        <v>848.8</v>
      </c>
      <c r="H4075" s="263">
        <v>848.8</v>
      </c>
      <c r="I4075" s="263">
        <v>5083.6000000000004</v>
      </c>
    </row>
    <row r="4076" spans="1:9">
      <c r="A4076" s="382" t="s">
        <v>1478</v>
      </c>
      <c r="B4076" s="383">
        <v>2010</v>
      </c>
      <c r="C4076" s="384" t="s">
        <v>1479</v>
      </c>
      <c r="D4076" s="384" t="s">
        <v>517</v>
      </c>
      <c r="E4076" s="384" t="s">
        <v>580</v>
      </c>
      <c r="F4076" s="384" t="s">
        <v>712</v>
      </c>
      <c r="G4076" s="263">
        <v>909.9</v>
      </c>
      <c r="H4076" s="263">
        <v>949.2</v>
      </c>
      <c r="I4076" s="263">
        <v>5192.7</v>
      </c>
    </row>
    <row r="4077" spans="1:9">
      <c r="A4077" s="382" t="s">
        <v>1478</v>
      </c>
      <c r="B4077" s="383">
        <v>2011</v>
      </c>
      <c r="C4077" s="384" t="s">
        <v>1479</v>
      </c>
      <c r="D4077" s="384" t="s">
        <v>517</v>
      </c>
      <c r="E4077" s="384" t="s">
        <v>580</v>
      </c>
      <c r="F4077" s="384" t="s">
        <v>712</v>
      </c>
      <c r="G4077" s="263">
        <v>1165.4000000000001</v>
      </c>
      <c r="H4077" s="263">
        <v>992.7</v>
      </c>
      <c r="I4077" s="263">
        <v>5491.4</v>
      </c>
    </row>
    <row r="4078" spans="1:9">
      <c r="A4078" s="382" t="s">
        <v>1478</v>
      </c>
      <c r="B4078" s="383">
        <v>2012</v>
      </c>
      <c r="C4078" s="384" t="s">
        <v>1479</v>
      </c>
      <c r="D4078" s="384" t="s">
        <v>517</v>
      </c>
      <c r="E4078" s="384" t="s">
        <v>580</v>
      </c>
      <c r="F4078" s="384" t="s">
        <v>712</v>
      </c>
      <c r="G4078" s="263">
        <v>1025.9000000000001</v>
      </c>
      <c r="H4078" s="263">
        <v>1073.92</v>
      </c>
      <c r="I4078" s="263">
        <v>5664.8</v>
      </c>
    </row>
    <row r="4079" spans="1:9">
      <c r="A4079" s="382" t="s">
        <v>1478</v>
      </c>
      <c r="B4079" s="383">
        <v>2013</v>
      </c>
      <c r="C4079" s="384" t="s">
        <v>1479</v>
      </c>
      <c r="D4079" s="384" t="s">
        <v>517</v>
      </c>
      <c r="E4079" s="384" t="s">
        <v>580</v>
      </c>
      <c r="F4079" s="384" t="s">
        <v>712</v>
      </c>
      <c r="G4079" s="263">
        <v>798.4</v>
      </c>
      <c r="H4079" s="263">
        <v>810.94500000000005</v>
      </c>
      <c r="I4079" s="263">
        <v>5542</v>
      </c>
    </row>
    <row r="4080" spans="1:9">
      <c r="A4080" s="382" t="s">
        <v>1478</v>
      </c>
      <c r="B4080" s="383">
        <v>2014</v>
      </c>
      <c r="C4080" s="384" t="s">
        <v>1479</v>
      </c>
      <c r="D4080" s="384" t="s">
        <v>517</v>
      </c>
      <c r="E4080" s="384" t="s">
        <v>580</v>
      </c>
      <c r="F4080" s="384" t="s">
        <v>712</v>
      </c>
      <c r="G4080" s="263">
        <v>852.4</v>
      </c>
      <c r="H4080" s="263">
        <v>852.4</v>
      </c>
      <c r="I4080" s="263">
        <v>5607.2</v>
      </c>
    </row>
    <row r="4081" spans="1:9">
      <c r="A4081" s="382" t="s">
        <v>1478</v>
      </c>
      <c r="B4081" s="383">
        <v>2015</v>
      </c>
      <c r="C4081" s="384" t="s">
        <v>1479</v>
      </c>
      <c r="D4081" s="384" t="s">
        <v>517</v>
      </c>
      <c r="E4081" s="384" t="s">
        <v>580</v>
      </c>
      <c r="F4081" s="384" t="s">
        <v>712</v>
      </c>
      <c r="G4081" s="263">
        <v>837.8</v>
      </c>
      <c r="H4081" s="263">
        <v>862</v>
      </c>
      <c r="I4081" s="263">
        <v>5483.7</v>
      </c>
    </row>
    <row r="4082" spans="1:9">
      <c r="A4082" s="382" t="s">
        <v>1478</v>
      </c>
      <c r="B4082" s="383">
        <v>2016</v>
      </c>
      <c r="C4082" s="384" t="s">
        <v>1479</v>
      </c>
      <c r="D4082" s="384" t="s">
        <v>517</v>
      </c>
      <c r="E4082" s="384" t="s">
        <v>580</v>
      </c>
      <c r="F4082" s="384" t="s">
        <v>712</v>
      </c>
      <c r="G4082" s="263">
        <v>253.2</v>
      </c>
      <c r="H4082" s="263">
        <v>861.7</v>
      </c>
      <c r="I4082" s="263">
        <v>5422.9</v>
      </c>
    </row>
    <row r="4083" spans="1:9">
      <c r="A4083" s="382" t="s">
        <v>1478</v>
      </c>
      <c r="B4083" s="383">
        <v>2017</v>
      </c>
      <c r="C4083" s="384" t="s">
        <v>1479</v>
      </c>
      <c r="D4083" s="384" t="s">
        <v>517</v>
      </c>
      <c r="E4083" s="384" t="s">
        <v>580</v>
      </c>
      <c r="F4083" s="384" t="s">
        <v>712</v>
      </c>
      <c r="G4083" s="263">
        <v>-557.1</v>
      </c>
      <c r="H4083" s="263">
        <v>786.4</v>
      </c>
      <c r="I4083" s="263">
        <v>5524.3</v>
      </c>
    </row>
    <row r="4084" spans="1:9">
      <c r="A4084" s="382" t="s">
        <v>1478</v>
      </c>
      <c r="B4084" s="383">
        <v>2018</v>
      </c>
      <c r="C4084" s="384" t="s">
        <v>1479</v>
      </c>
      <c r="D4084" s="384" t="s">
        <v>517</v>
      </c>
      <c r="E4084" s="384" t="s">
        <v>580</v>
      </c>
      <c r="F4084" s="384" t="s">
        <v>712</v>
      </c>
      <c r="G4084" s="263">
        <v>851.9</v>
      </c>
      <c r="H4084" s="263">
        <v>874.4</v>
      </c>
      <c r="I4084" s="263">
        <v>5589.9</v>
      </c>
    </row>
    <row r="4085" spans="1:9">
      <c r="A4085" s="382" t="s">
        <v>1480</v>
      </c>
      <c r="B4085" s="383">
        <v>2009</v>
      </c>
      <c r="C4085" s="384" t="s">
        <v>1481</v>
      </c>
      <c r="D4085" s="384" t="s">
        <v>524</v>
      </c>
      <c r="E4085" s="384" t="s">
        <v>588</v>
      </c>
      <c r="F4085" s="384" t="s">
        <v>712</v>
      </c>
      <c r="G4085" s="263">
        <v>20.654</v>
      </c>
      <c r="H4085" s="263">
        <v>32.340000000000003</v>
      </c>
      <c r="I4085" s="263">
        <v>3045.6109999999999</v>
      </c>
    </row>
    <row r="4086" spans="1:9">
      <c r="A4086" s="382" t="s">
        <v>1480</v>
      </c>
      <c r="B4086" s="383">
        <v>2010</v>
      </c>
      <c r="C4086" s="384" t="s">
        <v>1481</v>
      </c>
      <c r="D4086" s="384" t="s">
        <v>524</v>
      </c>
      <c r="E4086" s="384" t="s">
        <v>588</v>
      </c>
      <c r="F4086" s="384" t="s">
        <v>712</v>
      </c>
      <c r="G4086" s="263">
        <v>160.12700000000001</v>
      </c>
      <c r="H4086" s="263">
        <v>221.28489999999999</v>
      </c>
      <c r="I4086" s="263">
        <v>4184.6980000000003</v>
      </c>
    </row>
    <row r="4087" spans="1:9">
      <c r="A4087" s="382" t="s">
        <v>1480</v>
      </c>
      <c r="B4087" s="383">
        <v>2011</v>
      </c>
      <c r="C4087" s="384" t="s">
        <v>1481</v>
      </c>
      <c r="D4087" s="384" t="s">
        <v>524</v>
      </c>
      <c r="E4087" s="384" t="s">
        <v>588</v>
      </c>
      <c r="F4087" s="384" t="s">
        <v>712</v>
      </c>
      <c r="G4087" s="263">
        <v>613.37099999999998</v>
      </c>
      <c r="H4087" s="263">
        <v>689.09469999999999</v>
      </c>
      <c r="I4087" s="263">
        <v>5269.7920000000004</v>
      </c>
    </row>
    <row r="4088" spans="1:9">
      <c r="A4088" s="382" t="s">
        <v>1480</v>
      </c>
      <c r="B4088" s="383">
        <v>2012</v>
      </c>
      <c r="C4088" s="384" t="s">
        <v>1481</v>
      </c>
      <c r="D4088" s="384" t="s">
        <v>524</v>
      </c>
      <c r="E4088" s="384" t="s">
        <v>588</v>
      </c>
      <c r="F4088" s="384" t="s">
        <v>712</v>
      </c>
      <c r="G4088" s="263">
        <v>502.036</v>
      </c>
      <c r="H4088" s="263">
        <v>544.02859999999998</v>
      </c>
      <c r="I4088" s="263">
        <v>5154.2839999999997</v>
      </c>
    </row>
    <row r="4089" spans="1:9">
      <c r="A4089" s="382" t="s">
        <v>1480</v>
      </c>
      <c r="B4089" s="383">
        <v>2013</v>
      </c>
      <c r="C4089" s="384" t="s">
        <v>1481</v>
      </c>
      <c r="D4089" s="384" t="s">
        <v>524</v>
      </c>
      <c r="E4089" s="384" t="s">
        <v>588</v>
      </c>
      <c r="F4089" s="384" t="s">
        <v>712</v>
      </c>
      <c r="G4089" s="263">
        <v>728.65200000000004</v>
      </c>
      <c r="H4089" s="263">
        <v>758.88149999999996</v>
      </c>
      <c r="I4089" s="263">
        <v>5620.9359999999997</v>
      </c>
    </row>
    <row r="4090" spans="1:9">
      <c r="A4090" s="382" t="s">
        <v>1480</v>
      </c>
      <c r="B4090" s="383">
        <v>2014</v>
      </c>
      <c r="C4090" s="384" t="s">
        <v>1481</v>
      </c>
      <c r="D4090" s="384" t="s">
        <v>524</v>
      </c>
      <c r="E4090" s="384" t="s">
        <v>588</v>
      </c>
      <c r="F4090" s="384" t="s">
        <v>712</v>
      </c>
      <c r="G4090" s="263">
        <v>731.55399999999997</v>
      </c>
      <c r="H4090" s="263">
        <v>767.00819999999999</v>
      </c>
      <c r="I4090" s="263">
        <v>5433.6610000000001</v>
      </c>
    </row>
    <row r="4091" spans="1:9">
      <c r="A4091" s="382" t="s">
        <v>1480</v>
      </c>
      <c r="B4091" s="383">
        <v>2015</v>
      </c>
      <c r="C4091" s="384" t="s">
        <v>1481</v>
      </c>
      <c r="D4091" s="384" t="s">
        <v>524</v>
      </c>
      <c r="E4091" s="384" t="s">
        <v>588</v>
      </c>
      <c r="F4091" s="384" t="s">
        <v>712</v>
      </c>
      <c r="G4091" s="263">
        <v>195.29</v>
      </c>
      <c r="H4091" s="263">
        <v>392.55599999999998</v>
      </c>
      <c r="I4091" s="263">
        <v>4075.8829999999998</v>
      </c>
    </row>
    <row r="4092" spans="1:9">
      <c r="A4092" s="382" t="s">
        <v>1480</v>
      </c>
      <c r="B4092" s="383">
        <v>2016</v>
      </c>
      <c r="C4092" s="384" t="s">
        <v>1481</v>
      </c>
      <c r="D4092" s="384" t="s">
        <v>524</v>
      </c>
      <c r="E4092" s="384" t="s">
        <v>588</v>
      </c>
      <c r="F4092" s="384" t="s">
        <v>712</v>
      </c>
      <c r="G4092" s="263">
        <v>241.97499999999999</v>
      </c>
      <c r="H4092" s="263">
        <v>446.70769999999999</v>
      </c>
      <c r="I4092" s="263">
        <v>4466.2969999999996</v>
      </c>
    </row>
    <row r="4093" spans="1:9">
      <c r="A4093" s="382" t="s">
        <v>1480</v>
      </c>
      <c r="B4093" s="383">
        <v>2017</v>
      </c>
      <c r="C4093" s="384" t="s">
        <v>1481</v>
      </c>
      <c r="D4093" s="384" t="s">
        <v>524</v>
      </c>
      <c r="E4093" s="384" t="s">
        <v>588</v>
      </c>
      <c r="F4093" s="384" t="s">
        <v>712</v>
      </c>
      <c r="G4093" s="263">
        <v>747.18100000000004</v>
      </c>
      <c r="H4093" s="263">
        <v>501.78030000000001</v>
      </c>
      <c r="I4093" s="263">
        <v>6070.16</v>
      </c>
    </row>
    <row r="4094" spans="1:9">
      <c r="A4094" s="382" t="s">
        <v>1480</v>
      </c>
      <c r="B4094" s="383">
        <v>2018</v>
      </c>
      <c r="C4094" s="384" t="s">
        <v>1481</v>
      </c>
      <c r="D4094" s="384" t="s">
        <v>524</v>
      </c>
      <c r="E4094" s="384" t="s">
        <v>588</v>
      </c>
      <c r="F4094" s="384" t="s">
        <v>712</v>
      </c>
      <c r="G4094" s="263">
        <v>572.42999999999995</v>
      </c>
      <c r="H4094" s="263">
        <v>640.76430000000005</v>
      </c>
      <c r="I4094" s="263">
        <v>6717.66</v>
      </c>
    </row>
    <row r="4095" spans="1:9">
      <c r="A4095" s="382" t="s">
        <v>1482</v>
      </c>
      <c r="B4095" s="383">
        <v>2009</v>
      </c>
      <c r="C4095" s="384" t="s">
        <v>1483</v>
      </c>
      <c r="D4095" s="384" t="s">
        <v>545</v>
      </c>
      <c r="E4095" s="384" t="s">
        <v>788</v>
      </c>
      <c r="F4095" s="384" t="s">
        <v>712</v>
      </c>
      <c r="G4095" s="263">
        <v>-311.94299999999998</v>
      </c>
      <c r="H4095" s="263">
        <v>201.3682</v>
      </c>
      <c r="I4095" s="263">
        <v>1011.188</v>
      </c>
    </row>
    <row r="4096" spans="1:9">
      <c r="A4096" s="382" t="s">
        <v>1482</v>
      </c>
      <c r="B4096" s="383">
        <v>2010</v>
      </c>
      <c r="C4096" s="384" t="s">
        <v>1483</v>
      </c>
      <c r="D4096" s="384" t="s">
        <v>545</v>
      </c>
      <c r="E4096" s="384" t="s">
        <v>788</v>
      </c>
      <c r="F4096" s="384" t="s">
        <v>712</v>
      </c>
      <c r="G4096" s="263">
        <v>574.78200000000004</v>
      </c>
      <c r="H4096" s="263">
        <v>565.43889999999999</v>
      </c>
      <c r="I4096" s="263">
        <v>1665.7809999999999</v>
      </c>
    </row>
    <row r="4097" spans="1:9">
      <c r="A4097" s="382" t="s">
        <v>1482</v>
      </c>
      <c r="B4097" s="383">
        <v>2011</v>
      </c>
      <c r="C4097" s="384" t="s">
        <v>1483</v>
      </c>
      <c r="D4097" s="384" t="s">
        <v>545</v>
      </c>
      <c r="E4097" s="384" t="s">
        <v>788</v>
      </c>
      <c r="F4097" s="384" t="s">
        <v>712</v>
      </c>
      <c r="G4097" s="263">
        <v>529.93200000000002</v>
      </c>
      <c r="H4097" s="263">
        <v>527.58479999999997</v>
      </c>
      <c r="I4097" s="263">
        <v>1764.6</v>
      </c>
    </row>
    <row r="4098" spans="1:9">
      <c r="A4098" s="382" t="s">
        <v>1482</v>
      </c>
      <c r="B4098" s="383">
        <v>2012</v>
      </c>
      <c r="C4098" s="384" t="s">
        <v>1483</v>
      </c>
      <c r="D4098" s="384" t="s">
        <v>545</v>
      </c>
      <c r="E4098" s="384" t="s">
        <v>788</v>
      </c>
      <c r="F4098" s="384" t="s">
        <v>712</v>
      </c>
      <c r="G4098" s="263">
        <v>353.82299999999998</v>
      </c>
      <c r="H4098" s="263">
        <v>374.40690000000001</v>
      </c>
      <c r="I4098" s="263">
        <v>1623.9380000000001</v>
      </c>
    </row>
    <row r="4099" spans="1:9">
      <c r="A4099" s="382" t="s">
        <v>1482</v>
      </c>
      <c r="B4099" s="383">
        <v>2013</v>
      </c>
      <c r="C4099" s="384" t="s">
        <v>1483</v>
      </c>
      <c r="D4099" s="384" t="s">
        <v>545</v>
      </c>
      <c r="E4099" s="384" t="s">
        <v>788</v>
      </c>
      <c r="F4099" s="384" t="s">
        <v>712</v>
      </c>
      <c r="G4099" s="263">
        <v>553.61300000000006</v>
      </c>
      <c r="H4099" s="263">
        <v>548.3836</v>
      </c>
      <c r="I4099" s="263">
        <v>1993.963</v>
      </c>
    </row>
    <row r="4100" spans="1:9">
      <c r="A4100" s="382" t="s">
        <v>1482</v>
      </c>
      <c r="B4100" s="383">
        <v>2014</v>
      </c>
      <c r="C4100" s="384" t="s">
        <v>1483</v>
      </c>
      <c r="D4100" s="384" t="s">
        <v>545</v>
      </c>
      <c r="E4100" s="384" t="s">
        <v>788</v>
      </c>
      <c r="F4100" s="384" t="s">
        <v>712</v>
      </c>
      <c r="G4100" s="263">
        <v>497.298</v>
      </c>
      <c r="H4100" s="263">
        <v>495.54329999999999</v>
      </c>
      <c r="I4100" s="263">
        <v>2431.817</v>
      </c>
    </row>
    <row r="4101" spans="1:9">
      <c r="A4101" s="382" t="s">
        <v>1482</v>
      </c>
      <c r="B4101" s="383">
        <v>2015</v>
      </c>
      <c r="C4101" s="384" t="s">
        <v>1483</v>
      </c>
      <c r="D4101" s="384" t="s">
        <v>545</v>
      </c>
      <c r="E4101" s="384" t="s">
        <v>788</v>
      </c>
      <c r="F4101" s="384" t="s">
        <v>712</v>
      </c>
      <c r="G4101" s="263">
        <v>-2408.9479999999999</v>
      </c>
      <c r="H4101" s="263">
        <v>-54.706000000000003</v>
      </c>
      <c r="I4101" s="263">
        <v>1452.6189999999999</v>
      </c>
    </row>
    <row r="4102" spans="1:9">
      <c r="A4102" s="382" t="s">
        <v>1482</v>
      </c>
      <c r="B4102" s="383">
        <v>2016</v>
      </c>
      <c r="C4102" s="384" t="s">
        <v>1483</v>
      </c>
      <c r="D4102" s="384" t="s">
        <v>545</v>
      </c>
      <c r="E4102" s="384" t="s">
        <v>788</v>
      </c>
      <c r="F4102" s="384" t="s">
        <v>712</v>
      </c>
      <c r="G4102" s="263">
        <v>-408.803</v>
      </c>
      <c r="H4102" s="263">
        <v>113.18600000000001</v>
      </c>
      <c r="I4102" s="263">
        <v>1264.7819999999999</v>
      </c>
    </row>
    <row r="4103" spans="1:9">
      <c r="A4103" s="382" t="s">
        <v>1482</v>
      </c>
      <c r="B4103" s="383">
        <v>2017</v>
      </c>
      <c r="C4103" s="384" t="s">
        <v>1483</v>
      </c>
      <c r="D4103" s="384" t="s">
        <v>545</v>
      </c>
      <c r="E4103" s="384" t="s">
        <v>788</v>
      </c>
      <c r="F4103" s="384" t="s">
        <v>712</v>
      </c>
      <c r="G4103" s="263">
        <v>494.32900000000001</v>
      </c>
      <c r="H4103" s="263">
        <v>436.57659999999998</v>
      </c>
      <c r="I4103" s="263">
        <v>1916.616</v>
      </c>
    </row>
    <row r="4104" spans="1:9">
      <c r="A4104" s="382" t="s">
        <v>1482</v>
      </c>
      <c r="B4104" s="383">
        <v>2018</v>
      </c>
      <c r="C4104" s="384" t="s">
        <v>1483</v>
      </c>
      <c r="D4104" s="384" t="s">
        <v>545</v>
      </c>
      <c r="E4104" s="384" t="s">
        <v>788</v>
      </c>
      <c r="F4104" s="384" t="s">
        <v>712</v>
      </c>
      <c r="G4104" s="263">
        <v>791.851</v>
      </c>
      <c r="H4104" s="263">
        <v>706.41099999999994</v>
      </c>
      <c r="I4104" s="263">
        <v>2314.5880000000002</v>
      </c>
    </row>
    <row r="4105" spans="1:9">
      <c r="A4105" s="382" t="s">
        <v>1484</v>
      </c>
      <c r="B4105" s="383">
        <v>2009</v>
      </c>
      <c r="C4105" s="384" t="s">
        <v>1485</v>
      </c>
      <c r="D4105" s="384" t="s">
        <v>451</v>
      </c>
      <c r="E4105" s="384" t="s">
        <v>749</v>
      </c>
      <c r="F4105" s="384" t="s">
        <v>712</v>
      </c>
      <c r="G4105" s="263">
        <v>676.64599999999996</v>
      </c>
      <c r="H4105" s="263">
        <v>681.28300000000002</v>
      </c>
      <c r="I4105" s="263">
        <v>9644.3029999999999</v>
      </c>
    </row>
    <row r="4106" spans="1:9">
      <c r="A4106" s="382" t="s">
        <v>1484</v>
      </c>
      <c r="B4106" s="383">
        <v>2010</v>
      </c>
      <c r="C4106" s="384" t="s">
        <v>1485</v>
      </c>
      <c r="D4106" s="384" t="s">
        <v>451</v>
      </c>
      <c r="E4106" s="384" t="s">
        <v>749</v>
      </c>
      <c r="F4106" s="384" t="s">
        <v>712</v>
      </c>
      <c r="G4106" s="263">
        <v>751.59299999999996</v>
      </c>
      <c r="H4106" s="263">
        <v>747.71500000000003</v>
      </c>
      <c r="I4106" s="263">
        <v>10310.947</v>
      </c>
    </row>
    <row r="4107" spans="1:9">
      <c r="A4107" s="382" t="s">
        <v>1484</v>
      </c>
      <c r="B4107" s="383">
        <v>2011</v>
      </c>
      <c r="C4107" s="384" t="s">
        <v>1485</v>
      </c>
      <c r="D4107" s="384" t="s">
        <v>451</v>
      </c>
      <c r="E4107" s="384" t="s">
        <v>749</v>
      </c>
      <c r="F4107" s="384" t="s">
        <v>712</v>
      </c>
      <c r="G4107" s="263">
        <v>834.37800000000004</v>
      </c>
      <c r="H4107" s="263">
        <v>834.58</v>
      </c>
      <c r="I4107" s="263">
        <v>10654.77</v>
      </c>
    </row>
    <row r="4108" spans="1:9">
      <c r="A4108" s="382" t="s">
        <v>1484</v>
      </c>
      <c r="B4108" s="383">
        <v>2012</v>
      </c>
      <c r="C4108" s="384" t="s">
        <v>1485</v>
      </c>
      <c r="D4108" s="384" t="s">
        <v>451</v>
      </c>
      <c r="E4108" s="384" t="s">
        <v>749</v>
      </c>
      <c r="F4108" s="384" t="s">
        <v>712</v>
      </c>
      <c r="G4108" s="263">
        <v>905.22900000000004</v>
      </c>
      <c r="H4108" s="263">
        <v>905.22900000000004</v>
      </c>
      <c r="I4108" s="263">
        <v>10128.223</v>
      </c>
    </row>
    <row r="4109" spans="1:9">
      <c r="A4109" s="382" t="s">
        <v>1484</v>
      </c>
      <c r="B4109" s="383">
        <v>2013</v>
      </c>
      <c r="C4109" s="384" t="s">
        <v>1485</v>
      </c>
      <c r="D4109" s="384" t="s">
        <v>451</v>
      </c>
      <c r="E4109" s="384" t="s">
        <v>749</v>
      </c>
      <c r="F4109" s="384" t="s">
        <v>712</v>
      </c>
      <c r="G4109" s="263">
        <v>948.23400000000004</v>
      </c>
      <c r="H4109" s="263">
        <v>948.23400000000004</v>
      </c>
      <c r="I4109" s="263">
        <v>10914.922</v>
      </c>
    </row>
    <row r="4110" spans="1:9">
      <c r="A4110" s="382" t="s">
        <v>1484</v>
      </c>
      <c r="B4110" s="383">
        <v>2014</v>
      </c>
      <c r="C4110" s="384" t="s">
        <v>1485</v>
      </c>
      <c r="D4110" s="384" t="s">
        <v>451</v>
      </c>
      <c r="E4110" s="384" t="s">
        <v>749</v>
      </c>
      <c r="F4110" s="384" t="s">
        <v>712</v>
      </c>
      <c r="G4110" s="263">
        <v>1021.306</v>
      </c>
      <c r="H4110" s="263">
        <v>1021.306</v>
      </c>
      <c r="I4110" s="263">
        <v>11686.135</v>
      </c>
    </row>
    <row r="4111" spans="1:9">
      <c r="A4111" s="382" t="s">
        <v>1484</v>
      </c>
      <c r="B4111" s="383">
        <v>2015</v>
      </c>
      <c r="C4111" s="384" t="s">
        <v>1485</v>
      </c>
      <c r="D4111" s="384" t="s">
        <v>451</v>
      </c>
      <c r="E4111" s="384" t="s">
        <v>749</v>
      </c>
      <c r="F4111" s="384" t="s">
        <v>712</v>
      </c>
      <c r="G4111" s="263">
        <v>984</v>
      </c>
      <c r="H4111" s="263">
        <v>1067.8499999999999</v>
      </c>
      <c r="I4111" s="263">
        <v>11024</v>
      </c>
    </row>
    <row r="4112" spans="1:9">
      <c r="A4112" s="382" t="s">
        <v>1484</v>
      </c>
      <c r="B4112" s="383">
        <v>2016</v>
      </c>
      <c r="C4112" s="384" t="s">
        <v>1485</v>
      </c>
      <c r="D4112" s="384" t="s">
        <v>451</v>
      </c>
      <c r="E4112" s="384" t="s">
        <v>749</v>
      </c>
      <c r="F4112" s="384" t="s">
        <v>712</v>
      </c>
      <c r="G4112" s="263">
        <v>1123</v>
      </c>
      <c r="H4112" s="263">
        <v>1123</v>
      </c>
      <c r="I4112" s="263">
        <v>11107</v>
      </c>
    </row>
    <row r="4113" spans="1:9">
      <c r="A4113" s="382" t="s">
        <v>1484</v>
      </c>
      <c r="B4113" s="383">
        <v>2017</v>
      </c>
      <c r="C4113" s="384" t="s">
        <v>1485</v>
      </c>
      <c r="D4113" s="384" t="s">
        <v>451</v>
      </c>
      <c r="E4113" s="384" t="s">
        <v>749</v>
      </c>
      <c r="F4113" s="384" t="s">
        <v>712</v>
      </c>
      <c r="G4113" s="263">
        <v>1148</v>
      </c>
      <c r="H4113" s="263">
        <v>1171</v>
      </c>
      <c r="I4113" s="263">
        <v>11404</v>
      </c>
    </row>
    <row r="4114" spans="1:9">
      <c r="A4114" s="382" t="s">
        <v>1484</v>
      </c>
      <c r="B4114" s="383">
        <v>2018</v>
      </c>
      <c r="C4114" s="384" t="s">
        <v>1485</v>
      </c>
      <c r="D4114" s="384" t="s">
        <v>451</v>
      </c>
      <c r="E4114" s="384" t="s">
        <v>749</v>
      </c>
      <c r="F4114" s="384" t="s">
        <v>712</v>
      </c>
      <c r="G4114" s="263">
        <v>1261</v>
      </c>
      <c r="H4114" s="263">
        <v>1261</v>
      </c>
      <c r="I4114" s="263">
        <v>11537</v>
      </c>
    </row>
    <row r="4115" spans="1:9">
      <c r="A4115" s="382" t="s">
        <v>1486</v>
      </c>
      <c r="B4115" s="383">
        <v>2009</v>
      </c>
      <c r="C4115" s="384" t="s">
        <v>575</v>
      </c>
      <c r="D4115" s="384" t="s">
        <v>517</v>
      </c>
      <c r="E4115" s="384" t="s">
        <v>586</v>
      </c>
      <c r="F4115" s="384" t="s">
        <v>719</v>
      </c>
      <c r="G4115" s="263">
        <v>361.71899999999999</v>
      </c>
      <c r="H4115" s="263">
        <v>362.44499999999999</v>
      </c>
      <c r="I4115" s="263">
        <v>1825.184</v>
      </c>
    </row>
    <row r="4116" spans="1:9">
      <c r="A4116" s="382" t="s">
        <v>1486</v>
      </c>
      <c r="B4116" s="383">
        <v>2010</v>
      </c>
      <c r="C4116" s="384" t="s">
        <v>575</v>
      </c>
      <c r="D4116" s="384" t="s">
        <v>517</v>
      </c>
      <c r="E4116" s="384" t="s">
        <v>586</v>
      </c>
      <c r="F4116" s="384" t="s">
        <v>719</v>
      </c>
      <c r="G4116" s="263">
        <v>357.48399999999998</v>
      </c>
      <c r="H4116" s="263">
        <v>356.2989</v>
      </c>
      <c r="I4116" s="263">
        <v>1833.5540000000001</v>
      </c>
    </row>
    <row r="4117" spans="1:9">
      <c r="A4117" s="382" t="s">
        <v>1486</v>
      </c>
      <c r="B4117" s="383">
        <v>2011</v>
      </c>
      <c r="C4117" s="384" t="s">
        <v>575</v>
      </c>
      <c r="D4117" s="384" t="s">
        <v>517</v>
      </c>
      <c r="E4117" s="384" t="s">
        <v>586</v>
      </c>
      <c r="F4117" s="384" t="s">
        <v>719</v>
      </c>
      <c r="G4117" s="263">
        <v>641.875</v>
      </c>
      <c r="H4117" s="263">
        <v>654.9212</v>
      </c>
      <c r="I4117" s="263">
        <v>2369.4450000000002</v>
      </c>
    </row>
    <row r="4118" spans="1:9">
      <c r="A4118" s="382" t="s">
        <v>1486</v>
      </c>
      <c r="B4118" s="383">
        <v>2012</v>
      </c>
      <c r="C4118" s="384" t="s">
        <v>575</v>
      </c>
      <c r="D4118" s="384" t="s">
        <v>517</v>
      </c>
      <c r="E4118" s="384" t="s">
        <v>586</v>
      </c>
      <c r="F4118" s="384" t="s">
        <v>719</v>
      </c>
      <c r="G4118" s="263">
        <v>530.07899999999995</v>
      </c>
      <c r="H4118" s="263">
        <v>524.7441</v>
      </c>
      <c r="I4118" s="263">
        <v>2240.7359999999999</v>
      </c>
    </row>
    <row r="4119" spans="1:9">
      <c r="A4119" s="382" t="s">
        <v>1486</v>
      </c>
      <c r="B4119" s="383">
        <v>2013</v>
      </c>
      <c r="C4119" s="384" t="s">
        <v>575</v>
      </c>
      <c r="D4119" s="384" t="s">
        <v>517</v>
      </c>
      <c r="E4119" s="384" t="s">
        <v>586</v>
      </c>
      <c r="F4119" s="384" t="s">
        <v>719</v>
      </c>
      <c r="G4119" s="263">
        <v>487.536</v>
      </c>
      <c r="H4119" s="263">
        <v>485.7063</v>
      </c>
      <c r="I4119" s="263">
        <v>2168.652</v>
      </c>
    </row>
    <row r="4120" spans="1:9">
      <c r="A4120" s="382" t="s">
        <v>1486</v>
      </c>
      <c r="B4120" s="383">
        <v>2014</v>
      </c>
      <c r="C4120" s="384" t="s">
        <v>575</v>
      </c>
      <c r="D4120" s="384" t="s">
        <v>517</v>
      </c>
      <c r="E4120" s="384" t="s">
        <v>586</v>
      </c>
      <c r="F4120" s="384" t="s">
        <v>719</v>
      </c>
      <c r="G4120" s="263">
        <v>630.38800000000003</v>
      </c>
      <c r="H4120" s="263">
        <v>643.12149999999997</v>
      </c>
      <c r="I4120" s="263">
        <v>2382.5309999999999</v>
      </c>
    </row>
    <row r="4121" spans="1:9">
      <c r="A4121" s="382" t="s">
        <v>1486</v>
      </c>
      <c r="B4121" s="383">
        <v>2015</v>
      </c>
      <c r="C4121" s="384" t="s">
        <v>575</v>
      </c>
      <c r="D4121" s="384" t="s">
        <v>517</v>
      </c>
      <c r="E4121" s="384" t="s">
        <v>586</v>
      </c>
      <c r="F4121" s="384" t="s">
        <v>719</v>
      </c>
      <c r="G4121" s="263">
        <v>648.21600000000001</v>
      </c>
      <c r="H4121" s="263">
        <v>656.4144</v>
      </c>
      <c r="I4121" s="263">
        <v>2377.3440000000001</v>
      </c>
    </row>
    <row r="4122" spans="1:9">
      <c r="A4122" s="382" t="s">
        <v>1486</v>
      </c>
      <c r="B4122" s="383">
        <v>2016</v>
      </c>
      <c r="C4122" s="384" t="s">
        <v>575</v>
      </c>
      <c r="D4122" s="384" t="s">
        <v>517</v>
      </c>
      <c r="E4122" s="384" t="s">
        <v>586</v>
      </c>
      <c r="F4122" s="384" t="s">
        <v>719</v>
      </c>
      <c r="G4122" s="263">
        <v>550.86699999999996</v>
      </c>
      <c r="H4122" s="263">
        <v>550.62649999999996</v>
      </c>
      <c r="I4122" s="263">
        <v>2213.8809999999999</v>
      </c>
    </row>
    <row r="4123" spans="1:9">
      <c r="A4123" s="382" t="s">
        <v>1486</v>
      </c>
      <c r="B4123" s="383">
        <v>2017</v>
      </c>
      <c r="C4123" s="384" t="s">
        <v>575</v>
      </c>
      <c r="D4123" s="384" t="s">
        <v>517</v>
      </c>
      <c r="E4123" s="384" t="s">
        <v>586</v>
      </c>
      <c r="F4123" s="384" t="s">
        <v>719</v>
      </c>
      <c r="G4123" s="263">
        <v>622.51199999999994</v>
      </c>
      <c r="H4123" s="263">
        <v>620.21619999999996</v>
      </c>
      <c r="I4123" s="263">
        <v>2349.33</v>
      </c>
    </row>
    <row r="4124" spans="1:9">
      <c r="A4124" s="382" t="s">
        <v>1486</v>
      </c>
      <c r="B4124" s="383">
        <v>2018</v>
      </c>
      <c r="C4124" s="384" t="s">
        <v>575</v>
      </c>
      <c r="D4124" s="384" t="s">
        <v>517</v>
      </c>
      <c r="E4124" s="384" t="s">
        <v>586</v>
      </c>
      <c r="F4124" s="384" t="s">
        <v>719</v>
      </c>
      <c r="G4124" s="263">
        <v>463.98099999999999</v>
      </c>
      <c r="H4124" s="263">
        <v>677.80139999999994</v>
      </c>
      <c r="I4124" s="263">
        <v>2467.0230000000001</v>
      </c>
    </row>
    <row r="4125" spans="1:9">
      <c r="A4125" s="382" t="s">
        <v>1486</v>
      </c>
      <c r="B4125" s="383">
        <v>2019</v>
      </c>
      <c r="C4125" s="384" t="s">
        <v>575</v>
      </c>
      <c r="D4125" s="384" t="s">
        <v>517</v>
      </c>
      <c r="E4125" s="384" t="s">
        <v>586</v>
      </c>
      <c r="F4125" s="384" t="s">
        <v>719</v>
      </c>
      <c r="G4125" s="263">
        <v>889.75</v>
      </c>
      <c r="H4125" s="263">
        <v>888.89949999999999</v>
      </c>
      <c r="I4125" s="263">
        <v>3059.04</v>
      </c>
    </row>
    <row r="4126" spans="1:9">
      <c r="A4126" s="382" t="s">
        <v>1487</v>
      </c>
      <c r="B4126" s="383">
        <v>2009</v>
      </c>
      <c r="C4126" s="384" t="s">
        <v>1488</v>
      </c>
      <c r="D4126" s="384" t="s">
        <v>545</v>
      </c>
      <c r="E4126" s="384" t="s">
        <v>788</v>
      </c>
      <c r="F4126" s="384" t="s">
        <v>712</v>
      </c>
      <c r="G4126" s="263">
        <v>19280</v>
      </c>
      <c r="H4126" s="263">
        <v>19420</v>
      </c>
      <c r="I4126" s="263">
        <v>275564</v>
      </c>
    </row>
    <row r="4127" spans="1:9">
      <c r="A4127" s="382" t="s">
        <v>1487</v>
      </c>
      <c r="B4127" s="383">
        <v>2010</v>
      </c>
      <c r="C4127" s="384" t="s">
        <v>1488</v>
      </c>
      <c r="D4127" s="384" t="s">
        <v>545</v>
      </c>
      <c r="E4127" s="384" t="s">
        <v>788</v>
      </c>
      <c r="F4127" s="384" t="s">
        <v>712</v>
      </c>
      <c r="G4127" s="263">
        <v>30460</v>
      </c>
      <c r="H4127" s="263">
        <v>30671.7</v>
      </c>
      <c r="I4127" s="263">
        <v>341578</v>
      </c>
    </row>
    <row r="4128" spans="1:9">
      <c r="A4128" s="382" t="s">
        <v>1487</v>
      </c>
      <c r="B4128" s="383">
        <v>2011</v>
      </c>
      <c r="C4128" s="384" t="s">
        <v>1488</v>
      </c>
      <c r="D4128" s="384" t="s">
        <v>545</v>
      </c>
      <c r="E4128" s="384" t="s">
        <v>788</v>
      </c>
      <c r="F4128" s="384" t="s">
        <v>712</v>
      </c>
      <c r="G4128" s="263">
        <v>41060</v>
      </c>
      <c r="H4128" s="263">
        <v>41060</v>
      </c>
      <c r="I4128" s="263">
        <v>433526</v>
      </c>
    </row>
    <row r="4129" spans="1:9">
      <c r="A4129" s="382" t="s">
        <v>1487</v>
      </c>
      <c r="B4129" s="383">
        <v>2012</v>
      </c>
      <c r="C4129" s="384" t="s">
        <v>1488</v>
      </c>
      <c r="D4129" s="384" t="s">
        <v>545</v>
      </c>
      <c r="E4129" s="384" t="s">
        <v>788</v>
      </c>
      <c r="F4129" s="384" t="s">
        <v>712</v>
      </c>
      <c r="G4129" s="263">
        <v>44880</v>
      </c>
      <c r="H4129" s="263">
        <v>37255</v>
      </c>
      <c r="I4129" s="263">
        <v>419100</v>
      </c>
    </row>
    <row r="4130" spans="1:9">
      <c r="A4130" s="382" t="s">
        <v>1487</v>
      </c>
      <c r="B4130" s="383">
        <v>2013</v>
      </c>
      <c r="C4130" s="384" t="s">
        <v>1488</v>
      </c>
      <c r="D4130" s="384" t="s">
        <v>545</v>
      </c>
      <c r="E4130" s="384" t="s">
        <v>788</v>
      </c>
      <c r="F4130" s="384" t="s">
        <v>712</v>
      </c>
      <c r="G4130" s="263">
        <v>32580</v>
      </c>
      <c r="H4130" s="263">
        <v>32580</v>
      </c>
      <c r="I4130" s="263">
        <v>390247</v>
      </c>
    </row>
    <row r="4131" spans="1:9">
      <c r="A4131" s="382" t="s">
        <v>1487</v>
      </c>
      <c r="B4131" s="383">
        <v>2014</v>
      </c>
      <c r="C4131" s="384" t="s">
        <v>1488</v>
      </c>
      <c r="D4131" s="384" t="s">
        <v>545</v>
      </c>
      <c r="E4131" s="384" t="s">
        <v>788</v>
      </c>
      <c r="F4131" s="384" t="s">
        <v>712</v>
      </c>
      <c r="G4131" s="263">
        <v>32520</v>
      </c>
      <c r="H4131" s="263">
        <v>32251</v>
      </c>
      <c r="I4131" s="263">
        <v>364763</v>
      </c>
    </row>
    <row r="4132" spans="1:9">
      <c r="A4132" s="382" t="s">
        <v>1487</v>
      </c>
      <c r="B4132" s="383">
        <v>2015</v>
      </c>
      <c r="C4132" s="384" t="s">
        <v>1488</v>
      </c>
      <c r="D4132" s="384" t="s">
        <v>545</v>
      </c>
      <c r="E4132" s="384" t="s">
        <v>788</v>
      </c>
      <c r="F4132" s="384" t="s">
        <v>712</v>
      </c>
      <c r="G4132" s="263">
        <v>16150</v>
      </c>
      <c r="H4132" s="263">
        <v>16410</v>
      </c>
      <c r="I4132" s="263">
        <v>236810</v>
      </c>
    </row>
    <row r="4133" spans="1:9">
      <c r="A4133" s="382" t="s">
        <v>1487</v>
      </c>
      <c r="B4133" s="383">
        <v>2016</v>
      </c>
      <c r="C4133" s="384" t="s">
        <v>1488</v>
      </c>
      <c r="D4133" s="384" t="s">
        <v>545</v>
      </c>
      <c r="E4133" s="384" t="s">
        <v>788</v>
      </c>
      <c r="F4133" s="384" t="s">
        <v>712</v>
      </c>
      <c r="G4133" s="263">
        <v>7840</v>
      </c>
      <c r="H4133" s="263">
        <v>10066</v>
      </c>
      <c r="I4133" s="263">
        <v>200628</v>
      </c>
    </row>
    <row r="4134" spans="1:9">
      <c r="A4134" s="382" t="s">
        <v>1487</v>
      </c>
      <c r="B4134" s="383">
        <v>2017</v>
      </c>
      <c r="C4134" s="384" t="s">
        <v>1488</v>
      </c>
      <c r="D4134" s="384" t="s">
        <v>545</v>
      </c>
      <c r="E4134" s="384" t="s">
        <v>788</v>
      </c>
      <c r="F4134" s="384" t="s">
        <v>712</v>
      </c>
      <c r="G4134" s="263">
        <v>19710</v>
      </c>
      <c r="H4134" s="263">
        <v>15289</v>
      </c>
      <c r="I4134" s="263">
        <v>237162</v>
      </c>
    </row>
    <row r="4135" spans="1:9">
      <c r="A4135" s="382" t="s">
        <v>1487</v>
      </c>
      <c r="B4135" s="383">
        <v>2018</v>
      </c>
      <c r="C4135" s="384" t="s">
        <v>1488</v>
      </c>
      <c r="D4135" s="384" t="s">
        <v>545</v>
      </c>
      <c r="E4135" s="384" t="s">
        <v>788</v>
      </c>
      <c r="F4135" s="384" t="s">
        <v>712</v>
      </c>
      <c r="G4135" s="263">
        <v>20840</v>
      </c>
      <c r="H4135" s="263">
        <v>21038</v>
      </c>
      <c r="I4135" s="263">
        <v>279332</v>
      </c>
    </row>
    <row r="4136" spans="1:9">
      <c r="A4136" s="382" t="s">
        <v>1489</v>
      </c>
      <c r="B4136" s="383">
        <v>2009</v>
      </c>
      <c r="C4136" s="384" t="s">
        <v>1490</v>
      </c>
      <c r="D4136" s="384" t="s">
        <v>521</v>
      </c>
      <c r="E4136" s="384" t="s">
        <v>581</v>
      </c>
      <c r="F4136" s="384" t="s">
        <v>712</v>
      </c>
      <c r="G4136" s="263">
        <v>274.25799999999998</v>
      </c>
      <c r="H4136" s="263">
        <v>276</v>
      </c>
      <c r="I4136" s="263">
        <v>2159.3780000000002</v>
      </c>
    </row>
    <row r="4137" spans="1:9">
      <c r="A4137" s="382" t="s">
        <v>1489</v>
      </c>
      <c r="B4137" s="383">
        <v>2010</v>
      </c>
      <c r="C4137" s="384" t="s">
        <v>1490</v>
      </c>
      <c r="D4137" s="384" t="s">
        <v>521</v>
      </c>
      <c r="E4137" s="384" t="s">
        <v>581</v>
      </c>
      <c r="F4137" s="384" t="s">
        <v>712</v>
      </c>
      <c r="G4137" s="263">
        <v>265.70800000000003</v>
      </c>
      <c r="H4137" s="263">
        <v>276.803</v>
      </c>
      <c r="I4137" s="263">
        <v>2221.0140000000001</v>
      </c>
    </row>
    <row r="4138" spans="1:9">
      <c r="A4138" s="382" t="s">
        <v>1489</v>
      </c>
      <c r="B4138" s="383">
        <v>2011</v>
      </c>
      <c r="C4138" s="384" t="s">
        <v>1490</v>
      </c>
      <c r="D4138" s="384" t="s">
        <v>521</v>
      </c>
      <c r="E4138" s="384" t="s">
        <v>581</v>
      </c>
      <c r="F4138" s="384" t="s">
        <v>712</v>
      </c>
      <c r="G4138" s="263">
        <v>244.52</v>
      </c>
      <c r="H4138" s="263">
        <v>276.84699999999998</v>
      </c>
      <c r="I4138" s="263">
        <v>2537.7179999999998</v>
      </c>
    </row>
    <row r="4139" spans="1:9">
      <c r="A4139" s="382" t="s">
        <v>1489</v>
      </c>
      <c r="B4139" s="383">
        <v>2012</v>
      </c>
      <c r="C4139" s="384" t="s">
        <v>1490</v>
      </c>
      <c r="D4139" s="384" t="s">
        <v>521</v>
      </c>
      <c r="E4139" s="384" t="s">
        <v>581</v>
      </c>
      <c r="F4139" s="384" t="s">
        <v>712</v>
      </c>
      <c r="G4139" s="263">
        <v>314.21300000000002</v>
      </c>
      <c r="H4139" s="263">
        <v>282.06900000000002</v>
      </c>
      <c r="I4139" s="263">
        <v>2928.4290000000001</v>
      </c>
    </row>
    <row r="4140" spans="1:9">
      <c r="A4140" s="382" t="s">
        <v>1489</v>
      </c>
      <c r="B4140" s="383">
        <v>2013</v>
      </c>
      <c r="C4140" s="384" t="s">
        <v>1490</v>
      </c>
      <c r="D4140" s="384" t="s">
        <v>521</v>
      </c>
      <c r="E4140" s="384" t="s">
        <v>581</v>
      </c>
      <c r="F4140" s="384" t="s">
        <v>712</v>
      </c>
      <c r="G4140" s="263">
        <v>313.19200000000001</v>
      </c>
      <c r="H4140" s="263">
        <v>310.08800000000002</v>
      </c>
      <c r="I4140" s="263">
        <v>2950.77</v>
      </c>
    </row>
    <row r="4141" spans="1:9">
      <c r="A4141" s="382" t="s">
        <v>1489</v>
      </c>
      <c r="B4141" s="383">
        <v>2014</v>
      </c>
      <c r="C4141" s="384" t="s">
        <v>1490</v>
      </c>
      <c r="D4141" s="384" t="s">
        <v>521</v>
      </c>
      <c r="E4141" s="384" t="s">
        <v>581</v>
      </c>
      <c r="F4141" s="384" t="s">
        <v>712</v>
      </c>
      <c r="G4141" s="263">
        <v>322.89999999999998</v>
      </c>
      <c r="H4141" s="263">
        <v>328.50259999999997</v>
      </c>
      <c r="I4141" s="263">
        <v>2922.6</v>
      </c>
    </row>
    <row r="4142" spans="1:9">
      <c r="A4142" s="382" t="s">
        <v>1489</v>
      </c>
      <c r="B4142" s="383">
        <v>2015</v>
      </c>
      <c r="C4142" s="384" t="s">
        <v>1490</v>
      </c>
      <c r="D4142" s="384" t="s">
        <v>521</v>
      </c>
      <c r="E4142" s="384" t="s">
        <v>581</v>
      </c>
      <c r="F4142" s="384" t="s">
        <v>712</v>
      </c>
      <c r="G4142" s="263">
        <v>251.2</v>
      </c>
      <c r="H4142" s="263">
        <v>342.7371</v>
      </c>
      <c r="I4142" s="263">
        <v>2674.3</v>
      </c>
    </row>
    <row r="4143" spans="1:9">
      <c r="A4143" s="382" t="s">
        <v>1489</v>
      </c>
      <c r="B4143" s="383">
        <v>2016</v>
      </c>
      <c r="C4143" s="384" t="s">
        <v>1490</v>
      </c>
      <c r="D4143" s="384" t="s">
        <v>521</v>
      </c>
      <c r="E4143" s="384" t="s">
        <v>581</v>
      </c>
      <c r="F4143" s="384" t="s">
        <v>712</v>
      </c>
      <c r="G4143" s="263">
        <v>429.9</v>
      </c>
      <c r="H4143" s="263">
        <v>508.62</v>
      </c>
      <c r="I4143" s="263">
        <v>3745.3</v>
      </c>
    </row>
    <row r="4144" spans="1:9">
      <c r="A4144" s="382" t="s">
        <v>1489</v>
      </c>
      <c r="B4144" s="383">
        <v>2017</v>
      </c>
      <c r="C4144" s="384" t="s">
        <v>1490</v>
      </c>
      <c r="D4144" s="384" t="s">
        <v>521</v>
      </c>
      <c r="E4144" s="384" t="s">
        <v>581</v>
      </c>
      <c r="F4144" s="384" t="s">
        <v>712</v>
      </c>
      <c r="G4144" s="263">
        <v>-1550</v>
      </c>
      <c r="H4144" s="263">
        <v>510.28899999999999</v>
      </c>
      <c r="I4144" s="263">
        <v>3993.4</v>
      </c>
    </row>
    <row r="4145" spans="1:9">
      <c r="A4145" s="382" t="s">
        <v>1489</v>
      </c>
      <c r="B4145" s="383">
        <v>2018</v>
      </c>
      <c r="C4145" s="384" t="s">
        <v>1490</v>
      </c>
      <c r="D4145" s="384" t="s">
        <v>521</v>
      </c>
      <c r="E4145" s="384" t="s">
        <v>581</v>
      </c>
      <c r="F4145" s="384" t="s">
        <v>712</v>
      </c>
      <c r="G4145" s="263">
        <v>-1011</v>
      </c>
      <c r="H4145" s="263">
        <v>316.41829999999999</v>
      </c>
      <c r="I4145" s="263">
        <v>3986.3</v>
      </c>
    </row>
    <row r="4146" spans="1:9">
      <c r="A4146" s="382" t="s">
        <v>1491</v>
      </c>
      <c r="B4146" s="383">
        <v>2009</v>
      </c>
      <c r="C4146" s="384" t="s">
        <v>1492</v>
      </c>
      <c r="D4146" s="384" t="s">
        <v>517</v>
      </c>
      <c r="E4146" s="384" t="s">
        <v>579</v>
      </c>
      <c r="F4146" s="384" t="s">
        <v>712</v>
      </c>
      <c r="G4146" s="263">
        <v>485</v>
      </c>
      <c r="H4146" s="263">
        <v>570.25</v>
      </c>
      <c r="I4146" s="263">
        <v>15179</v>
      </c>
    </row>
    <row r="4147" spans="1:9">
      <c r="A4147" s="382" t="s">
        <v>1491</v>
      </c>
      <c r="B4147" s="383">
        <v>2010</v>
      </c>
      <c r="C4147" s="384" t="s">
        <v>1492</v>
      </c>
      <c r="D4147" s="384" t="s">
        <v>517</v>
      </c>
      <c r="E4147" s="384" t="s">
        <v>579</v>
      </c>
      <c r="F4147" s="384" t="s">
        <v>712</v>
      </c>
      <c r="G4147" s="263">
        <v>606</v>
      </c>
      <c r="H4147" s="263">
        <v>1021.75</v>
      </c>
      <c r="I4147" s="263">
        <v>21633</v>
      </c>
    </row>
    <row r="4148" spans="1:9">
      <c r="A4148" s="382" t="s">
        <v>1491</v>
      </c>
      <c r="B4148" s="383">
        <v>2011</v>
      </c>
      <c r="C4148" s="384" t="s">
        <v>1492</v>
      </c>
      <c r="D4148" s="384" t="s">
        <v>517</v>
      </c>
      <c r="E4148" s="384" t="s">
        <v>579</v>
      </c>
      <c r="F4148" s="384" t="s">
        <v>712</v>
      </c>
      <c r="G4148" s="263">
        <v>1295</v>
      </c>
      <c r="H4148" s="263">
        <v>1259.55</v>
      </c>
      <c r="I4148" s="263">
        <v>21900</v>
      </c>
    </row>
    <row r="4149" spans="1:9">
      <c r="A4149" s="382" t="s">
        <v>1491</v>
      </c>
      <c r="B4149" s="383">
        <v>2012</v>
      </c>
      <c r="C4149" s="384" t="s">
        <v>1492</v>
      </c>
      <c r="D4149" s="384" t="s">
        <v>517</v>
      </c>
      <c r="E4149" s="384" t="s">
        <v>579</v>
      </c>
      <c r="F4149" s="384" t="s">
        <v>712</v>
      </c>
      <c r="G4149" s="263">
        <v>1195</v>
      </c>
      <c r="H4149" s="263">
        <v>1062.95</v>
      </c>
      <c r="I4149" s="263">
        <v>20421</v>
      </c>
    </row>
    <row r="4150" spans="1:9">
      <c r="A4150" s="382" t="s">
        <v>1491</v>
      </c>
      <c r="B4150" s="383">
        <v>2013</v>
      </c>
      <c r="C4150" s="384" t="s">
        <v>1492</v>
      </c>
      <c r="D4150" s="384" t="s">
        <v>517</v>
      </c>
      <c r="E4150" s="384" t="s">
        <v>579</v>
      </c>
      <c r="F4150" s="384" t="s">
        <v>712</v>
      </c>
      <c r="G4150" s="263">
        <v>1159</v>
      </c>
      <c r="H4150" s="263">
        <v>1155.9000000000001</v>
      </c>
      <c r="I4150" s="263">
        <v>20006</v>
      </c>
    </row>
    <row r="4151" spans="1:9">
      <c r="A4151" s="382" t="s">
        <v>1491</v>
      </c>
      <c r="B4151" s="383">
        <v>2014</v>
      </c>
      <c r="C4151" s="384" t="s">
        <v>1492</v>
      </c>
      <c r="D4151" s="384" t="s">
        <v>517</v>
      </c>
      <c r="E4151" s="384" t="s">
        <v>579</v>
      </c>
      <c r="F4151" s="384" t="s">
        <v>712</v>
      </c>
      <c r="G4151" s="263">
        <v>1013</v>
      </c>
      <c r="H4151" s="263">
        <v>1032.3</v>
      </c>
      <c r="I4151" s="263">
        <v>12679</v>
      </c>
    </row>
    <row r="4152" spans="1:9">
      <c r="A4152" s="382" t="s">
        <v>1491</v>
      </c>
      <c r="B4152" s="383">
        <v>2015</v>
      </c>
      <c r="C4152" s="384" t="s">
        <v>1492</v>
      </c>
      <c r="D4152" s="384" t="s">
        <v>517</v>
      </c>
      <c r="E4152" s="384" t="s">
        <v>579</v>
      </c>
      <c r="F4152" s="384" t="s">
        <v>712</v>
      </c>
      <c r="G4152" s="263">
        <v>448</v>
      </c>
      <c r="H4152" s="263">
        <v>807.7</v>
      </c>
      <c r="I4152" s="263">
        <v>11465</v>
      </c>
    </row>
    <row r="4153" spans="1:9">
      <c r="A4153" s="382" t="s">
        <v>1491</v>
      </c>
      <c r="B4153" s="383">
        <v>2016</v>
      </c>
      <c r="C4153" s="384" t="s">
        <v>1492</v>
      </c>
      <c r="D4153" s="384" t="s">
        <v>517</v>
      </c>
      <c r="E4153" s="384" t="s">
        <v>579</v>
      </c>
      <c r="F4153" s="384" t="s">
        <v>712</v>
      </c>
      <c r="G4153" s="263">
        <v>-471</v>
      </c>
      <c r="H4153" s="263">
        <v>789.85</v>
      </c>
      <c r="I4153" s="263">
        <v>10771</v>
      </c>
    </row>
    <row r="4154" spans="1:9">
      <c r="A4154" s="382" t="s">
        <v>1491</v>
      </c>
      <c r="B4154" s="383">
        <v>2017</v>
      </c>
      <c r="C4154" s="384" t="s">
        <v>1492</v>
      </c>
      <c r="D4154" s="384" t="s">
        <v>517</v>
      </c>
      <c r="E4154" s="384" t="s">
        <v>579</v>
      </c>
      <c r="F4154" s="384" t="s">
        <v>712</v>
      </c>
      <c r="G4154" s="263">
        <v>181</v>
      </c>
      <c r="H4154" s="263">
        <v>821.62980000000005</v>
      </c>
      <c r="I4154" s="263">
        <v>10265</v>
      </c>
    </row>
    <row r="4155" spans="1:9">
      <c r="A4155" s="382" t="s">
        <v>1491</v>
      </c>
      <c r="B4155" s="383">
        <v>2018</v>
      </c>
      <c r="C4155" s="384" t="s">
        <v>1492</v>
      </c>
      <c r="D4155" s="384" t="s">
        <v>517</v>
      </c>
      <c r="E4155" s="384" t="s">
        <v>579</v>
      </c>
      <c r="F4155" s="384" t="s">
        <v>712</v>
      </c>
      <c r="G4155" s="263">
        <v>347</v>
      </c>
      <c r="H4155" s="263">
        <v>760.28129999999999</v>
      </c>
      <c r="I4155" s="263">
        <v>9830</v>
      </c>
    </row>
    <row r="4156" spans="1:9">
      <c r="A4156" s="382" t="s">
        <v>1493</v>
      </c>
      <c r="B4156" s="383">
        <v>2009</v>
      </c>
      <c r="C4156" s="384" t="s">
        <v>1494</v>
      </c>
      <c r="D4156" s="384" t="s">
        <v>6</v>
      </c>
      <c r="E4156" s="384" t="s">
        <v>840</v>
      </c>
      <c r="F4156" s="384" t="s">
        <v>712</v>
      </c>
      <c r="G4156" s="263">
        <v>263</v>
      </c>
      <c r="H4156" s="263">
        <v>283.14999999999998</v>
      </c>
      <c r="I4156" s="263">
        <v>2849</v>
      </c>
    </row>
    <row r="4157" spans="1:9">
      <c r="A4157" s="382" t="s">
        <v>1493</v>
      </c>
      <c r="B4157" s="383">
        <v>2010</v>
      </c>
      <c r="C4157" s="384" t="s">
        <v>1494</v>
      </c>
      <c r="D4157" s="384" t="s">
        <v>6</v>
      </c>
      <c r="E4157" s="384" t="s">
        <v>840</v>
      </c>
      <c r="F4157" s="384" t="s">
        <v>712</v>
      </c>
      <c r="G4157" s="263">
        <v>329</v>
      </c>
      <c r="H4157" s="263">
        <v>338.75</v>
      </c>
      <c r="I4157" s="263">
        <v>3202</v>
      </c>
    </row>
    <row r="4158" spans="1:9">
      <c r="A4158" s="382" t="s">
        <v>1493</v>
      </c>
      <c r="B4158" s="383">
        <v>2011</v>
      </c>
      <c r="C4158" s="384" t="s">
        <v>1494</v>
      </c>
      <c r="D4158" s="384" t="s">
        <v>6</v>
      </c>
      <c r="E4158" s="384" t="s">
        <v>840</v>
      </c>
      <c r="F4158" s="384" t="s">
        <v>712</v>
      </c>
      <c r="G4158" s="263">
        <v>279</v>
      </c>
      <c r="H4158" s="263">
        <v>359.3</v>
      </c>
      <c r="I4158" s="263">
        <v>3803</v>
      </c>
    </row>
    <row r="4159" spans="1:9">
      <c r="A4159" s="382" t="s">
        <v>1493</v>
      </c>
      <c r="B4159" s="383">
        <v>2012</v>
      </c>
      <c r="C4159" s="384" t="s">
        <v>1494</v>
      </c>
      <c r="D4159" s="384" t="s">
        <v>6</v>
      </c>
      <c r="E4159" s="384" t="s">
        <v>840</v>
      </c>
      <c r="F4159" s="384" t="s">
        <v>712</v>
      </c>
      <c r="G4159" s="263">
        <v>297</v>
      </c>
      <c r="H4159" s="263">
        <v>322.35000000000002</v>
      </c>
      <c r="I4159" s="263">
        <v>3791</v>
      </c>
    </row>
    <row r="4160" spans="1:9">
      <c r="A4160" s="382" t="s">
        <v>1493</v>
      </c>
      <c r="B4160" s="383">
        <v>2013</v>
      </c>
      <c r="C4160" s="384" t="s">
        <v>1494</v>
      </c>
      <c r="D4160" s="384" t="s">
        <v>6</v>
      </c>
      <c r="E4160" s="384" t="s">
        <v>840</v>
      </c>
      <c r="F4160" s="384" t="s">
        <v>712</v>
      </c>
      <c r="G4160" s="263">
        <v>228</v>
      </c>
      <c r="H4160" s="263">
        <v>290.39999999999998</v>
      </c>
      <c r="I4160" s="263">
        <v>3837</v>
      </c>
    </row>
    <row r="4161" spans="1:9">
      <c r="A4161" s="382" t="s">
        <v>1493</v>
      </c>
      <c r="B4161" s="383">
        <v>2014</v>
      </c>
      <c r="C4161" s="384" t="s">
        <v>1494</v>
      </c>
      <c r="D4161" s="384" t="s">
        <v>6</v>
      </c>
      <c r="E4161" s="384" t="s">
        <v>840</v>
      </c>
      <c r="F4161" s="384" t="s">
        <v>712</v>
      </c>
      <c r="G4161" s="263">
        <v>337</v>
      </c>
      <c r="H4161" s="263">
        <v>362</v>
      </c>
      <c r="I4161" s="263">
        <v>3916</v>
      </c>
    </row>
    <row r="4162" spans="1:9">
      <c r="A4162" s="382" t="s">
        <v>1493</v>
      </c>
      <c r="B4162" s="383">
        <v>2015</v>
      </c>
      <c r="C4162" s="384" t="s">
        <v>1494</v>
      </c>
      <c r="D4162" s="384" t="s">
        <v>6</v>
      </c>
      <c r="E4162" s="384" t="s">
        <v>840</v>
      </c>
      <c r="F4162" s="384" t="s">
        <v>712</v>
      </c>
      <c r="G4162" s="263">
        <v>340</v>
      </c>
      <c r="H4162" s="263">
        <v>336</v>
      </c>
      <c r="I4162" s="263">
        <v>3653</v>
      </c>
    </row>
    <row r="4163" spans="1:9">
      <c r="A4163" s="382" t="s">
        <v>1493</v>
      </c>
      <c r="B4163" s="383">
        <v>2016</v>
      </c>
      <c r="C4163" s="384" t="s">
        <v>1494</v>
      </c>
      <c r="D4163" s="384" t="s">
        <v>6</v>
      </c>
      <c r="E4163" s="384" t="s">
        <v>840</v>
      </c>
      <c r="F4163" s="384" t="s">
        <v>712</v>
      </c>
      <c r="G4163" s="263">
        <v>260</v>
      </c>
      <c r="H4163" s="263">
        <v>362.35</v>
      </c>
      <c r="I4163" s="263">
        <v>3771</v>
      </c>
    </row>
    <row r="4164" spans="1:9">
      <c r="A4164" s="382" t="s">
        <v>1493</v>
      </c>
      <c r="B4164" s="383">
        <v>2017</v>
      </c>
      <c r="C4164" s="384" t="s">
        <v>1494</v>
      </c>
      <c r="D4164" s="384" t="s">
        <v>6</v>
      </c>
      <c r="E4164" s="384" t="s">
        <v>840</v>
      </c>
      <c r="F4164" s="384" t="s">
        <v>712</v>
      </c>
      <c r="G4164" s="263">
        <v>331</v>
      </c>
      <c r="H4164" s="263">
        <v>348</v>
      </c>
      <c r="I4164" s="263">
        <v>4707</v>
      </c>
    </row>
    <row r="4165" spans="1:9">
      <c r="A4165" s="382" t="s">
        <v>1493</v>
      </c>
      <c r="B4165" s="383">
        <v>2018</v>
      </c>
      <c r="C4165" s="384" t="s">
        <v>1494</v>
      </c>
      <c r="D4165" s="384" t="s">
        <v>6</v>
      </c>
      <c r="E4165" s="384" t="s">
        <v>840</v>
      </c>
      <c r="F4165" s="384" t="s">
        <v>712</v>
      </c>
      <c r="G4165" s="263">
        <v>549</v>
      </c>
      <c r="H4165" s="263">
        <v>671</v>
      </c>
      <c r="I4165" s="263">
        <v>5207</v>
      </c>
    </row>
    <row r="4166" spans="1:9">
      <c r="A4166" s="382" t="s">
        <v>1495</v>
      </c>
      <c r="B4166" s="383">
        <v>2009</v>
      </c>
      <c r="C4166" s="384" t="s">
        <v>1496</v>
      </c>
      <c r="D4166" s="384" t="s">
        <v>524</v>
      </c>
      <c r="E4166" s="384" t="s">
        <v>588</v>
      </c>
      <c r="F4166" s="384" t="s">
        <v>712</v>
      </c>
      <c r="G4166" s="263">
        <v>1071</v>
      </c>
      <c r="H4166" s="263">
        <v>1208.8</v>
      </c>
      <c r="I4166" s="263">
        <v>10836</v>
      </c>
    </row>
    <row r="4167" spans="1:9">
      <c r="A4167" s="382" t="s">
        <v>1495</v>
      </c>
      <c r="B4167" s="383">
        <v>2010</v>
      </c>
      <c r="C4167" s="384" t="s">
        <v>1496</v>
      </c>
      <c r="D4167" s="384" t="s">
        <v>524</v>
      </c>
      <c r="E4167" s="384" t="s">
        <v>588</v>
      </c>
      <c r="F4167" s="384" t="s">
        <v>712</v>
      </c>
      <c r="G4167" s="263">
        <v>1158</v>
      </c>
      <c r="H4167" s="263">
        <v>1225.45</v>
      </c>
      <c r="I4167" s="263">
        <v>11343</v>
      </c>
    </row>
    <row r="4168" spans="1:9">
      <c r="A4168" s="382" t="s">
        <v>1495</v>
      </c>
      <c r="B4168" s="383">
        <v>2011</v>
      </c>
      <c r="C4168" s="384" t="s">
        <v>1496</v>
      </c>
      <c r="D4168" s="384" t="s">
        <v>524</v>
      </c>
      <c r="E4168" s="384" t="s">
        <v>588</v>
      </c>
      <c r="F4168" s="384" t="s">
        <v>712</v>
      </c>
      <c r="G4168" s="263">
        <v>1319</v>
      </c>
      <c r="H4168" s="263">
        <v>1535.45</v>
      </c>
      <c r="I4168" s="263">
        <v>12626</v>
      </c>
    </row>
    <row r="4169" spans="1:9">
      <c r="A4169" s="382" t="s">
        <v>1495</v>
      </c>
      <c r="B4169" s="383">
        <v>2012</v>
      </c>
      <c r="C4169" s="384" t="s">
        <v>1496</v>
      </c>
      <c r="D4169" s="384" t="s">
        <v>524</v>
      </c>
      <c r="E4169" s="384" t="s">
        <v>588</v>
      </c>
      <c r="F4169" s="384" t="s">
        <v>712</v>
      </c>
      <c r="G4169" s="263">
        <v>1597</v>
      </c>
      <c r="H4169" s="263">
        <v>1595.05</v>
      </c>
      <c r="I4169" s="263">
        <v>13633</v>
      </c>
    </row>
    <row r="4170" spans="1:9">
      <c r="A4170" s="382" t="s">
        <v>1495</v>
      </c>
      <c r="B4170" s="383">
        <v>2013</v>
      </c>
      <c r="C4170" s="384" t="s">
        <v>1496</v>
      </c>
      <c r="D4170" s="384" t="s">
        <v>524</v>
      </c>
      <c r="E4170" s="384" t="s">
        <v>588</v>
      </c>
      <c r="F4170" s="384" t="s">
        <v>712</v>
      </c>
      <c r="G4170" s="263">
        <v>1091</v>
      </c>
      <c r="H4170" s="263">
        <v>1463.8</v>
      </c>
      <c r="I4170" s="263">
        <v>13084</v>
      </c>
    </row>
    <row r="4171" spans="1:9">
      <c r="A4171" s="382" t="s">
        <v>1495</v>
      </c>
      <c r="B4171" s="383">
        <v>2014</v>
      </c>
      <c r="C4171" s="384" t="s">
        <v>1496</v>
      </c>
      <c r="D4171" s="384" t="s">
        <v>524</v>
      </c>
      <c r="E4171" s="384" t="s">
        <v>588</v>
      </c>
      <c r="F4171" s="384" t="s">
        <v>712</v>
      </c>
      <c r="G4171" s="263">
        <v>1051</v>
      </c>
      <c r="H4171" s="263">
        <v>1469.55</v>
      </c>
      <c r="I4171" s="263">
        <v>6587</v>
      </c>
    </row>
    <row r="4172" spans="1:9">
      <c r="A4172" s="382" t="s">
        <v>1495</v>
      </c>
      <c r="B4172" s="383">
        <v>2015</v>
      </c>
      <c r="C4172" s="384" t="s">
        <v>1496</v>
      </c>
      <c r="D4172" s="384" t="s">
        <v>524</v>
      </c>
      <c r="E4172" s="384" t="s">
        <v>588</v>
      </c>
      <c r="F4172" s="384" t="s">
        <v>712</v>
      </c>
      <c r="G4172" s="263">
        <v>1293</v>
      </c>
      <c r="H4172" s="263">
        <v>1461.35</v>
      </c>
      <c r="I4172" s="263">
        <v>13105</v>
      </c>
    </row>
    <row r="4173" spans="1:9">
      <c r="A4173" s="382" t="s">
        <v>1495</v>
      </c>
      <c r="B4173" s="383">
        <v>2016</v>
      </c>
      <c r="C4173" s="384" t="s">
        <v>1496</v>
      </c>
      <c r="D4173" s="384" t="s">
        <v>524</v>
      </c>
      <c r="E4173" s="384" t="s">
        <v>588</v>
      </c>
      <c r="F4173" s="384" t="s">
        <v>712</v>
      </c>
      <c r="G4173" s="263">
        <v>1643</v>
      </c>
      <c r="H4173" s="263">
        <v>995.25</v>
      </c>
      <c r="I4173" s="263">
        <v>6356</v>
      </c>
    </row>
    <row r="4174" spans="1:9">
      <c r="A4174" s="382" t="s">
        <v>1495</v>
      </c>
      <c r="B4174" s="383">
        <v>2017</v>
      </c>
      <c r="C4174" s="384" t="s">
        <v>1496</v>
      </c>
      <c r="D4174" s="384" t="s">
        <v>524</v>
      </c>
      <c r="E4174" s="384" t="s">
        <v>588</v>
      </c>
      <c r="F4174" s="384" t="s">
        <v>712</v>
      </c>
      <c r="G4174" s="263">
        <v>1340</v>
      </c>
      <c r="H4174" s="263">
        <v>1502.9</v>
      </c>
      <c r="I4174" s="263">
        <v>5878</v>
      </c>
    </row>
    <row r="4175" spans="1:9">
      <c r="A4175" s="382" t="s">
        <v>1495</v>
      </c>
      <c r="B4175" s="383">
        <v>2018</v>
      </c>
      <c r="C4175" s="384" t="s">
        <v>1496</v>
      </c>
      <c r="D4175" s="384" t="s">
        <v>524</v>
      </c>
      <c r="E4175" s="384" t="s">
        <v>588</v>
      </c>
      <c r="F4175" s="384" t="s">
        <v>712</v>
      </c>
      <c r="G4175" s="263">
        <v>1542</v>
      </c>
      <c r="H4175" s="263">
        <v>559.66999999999996</v>
      </c>
      <c r="I4175" s="263">
        <v>5688</v>
      </c>
    </row>
    <row r="4176" spans="1:9">
      <c r="A4176" s="382" t="s">
        <v>1497</v>
      </c>
      <c r="B4176" s="383">
        <v>2009</v>
      </c>
      <c r="C4176" s="384" t="s">
        <v>1498</v>
      </c>
      <c r="D4176" s="384" t="s">
        <v>521</v>
      </c>
      <c r="E4176" s="384" t="s">
        <v>581</v>
      </c>
      <c r="F4176" s="384" t="s">
        <v>712</v>
      </c>
      <c r="G4176" s="263">
        <v>717.4</v>
      </c>
      <c r="H4176" s="263">
        <v>838.43499999999995</v>
      </c>
      <c r="I4176" s="263">
        <v>4095.4</v>
      </c>
    </row>
    <row r="4177" spans="1:9">
      <c r="A4177" s="382" t="s">
        <v>1497</v>
      </c>
      <c r="B4177" s="383">
        <v>2010</v>
      </c>
      <c r="C4177" s="384" t="s">
        <v>1498</v>
      </c>
      <c r="D4177" s="384" t="s">
        <v>521</v>
      </c>
      <c r="E4177" s="384" t="s">
        <v>581</v>
      </c>
      <c r="F4177" s="384" t="s">
        <v>712</v>
      </c>
      <c r="G4177" s="263">
        <v>596.9</v>
      </c>
      <c r="H4177" s="263">
        <v>823.32500000000005</v>
      </c>
      <c r="I4177" s="263">
        <v>4220.2</v>
      </c>
    </row>
    <row r="4178" spans="1:9">
      <c r="A4178" s="382" t="s">
        <v>1497</v>
      </c>
      <c r="B4178" s="383">
        <v>2011</v>
      </c>
      <c r="C4178" s="384" t="s">
        <v>1498</v>
      </c>
      <c r="D4178" s="384" t="s">
        <v>521</v>
      </c>
      <c r="E4178" s="384" t="s">
        <v>581</v>
      </c>
      <c r="F4178" s="384" t="s">
        <v>712</v>
      </c>
      <c r="G4178" s="263">
        <v>760.8</v>
      </c>
      <c r="H4178" s="263">
        <v>809.68</v>
      </c>
      <c r="I4178" s="263">
        <v>4451.8</v>
      </c>
    </row>
    <row r="4179" spans="1:9">
      <c r="A4179" s="382" t="s">
        <v>1497</v>
      </c>
      <c r="B4179" s="383">
        <v>2012</v>
      </c>
      <c r="C4179" s="384" t="s">
        <v>1498</v>
      </c>
      <c r="D4179" s="384" t="s">
        <v>521</v>
      </c>
      <c r="E4179" s="384" t="s">
        <v>581</v>
      </c>
      <c r="F4179" s="384" t="s">
        <v>712</v>
      </c>
      <c r="G4179" s="263">
        <v>755</v>
      </c>
      <c r="H4179" s="263">
        <v>949.08500000000004</v>
      </c>
      <c r="I4179" s="263">
        <v>4471.7</v>
      </c>
    </row>
    <row r="4180" spans="1:9">
      <c r="A4180" s="382" t="s">
        <v>1497</v>
      </c>
      <c r="B4180" s="383">
        <v>2013</v>
      </c>
      <c r="C4180" s="384" t="s">
        <v>1498</v>
      </c>
      <c r="D4180" s="384" t="s">
        <v>521</v>
      </c>
      <c r="E4180" s="384" t="s">
        <v>581</v>
      </c>
      <c r="F4180" s="384" t="s">
        <v>712</v>
      </c>
      <c r="G4180" s="263">
        <v>780.4</v>
      </c>
      <c r="H4180" s="263">
        <v>828.60559999999998</v>
      </c>
      <c r="I4180" s="263">
        <v>4623.3999999999996</v>
      </c>
    </row>
    <row r="4181" spans="1:9">
      <c r="A4181" s="382" t="s">
        <v>1497</v>
      </c>
      <c r="B4181" s="383">
        <v>2014</v>
      </c>
      <c r="C4181" s="384" t="s">
        <v>1498</v>
      </c>
      <c r="D4181" s="384" t="s">
        <v>521</v>
      </c>
      <c r="E4181" s="384" t="s">
        <v>581</v>
      </c>
      <c r="F4181" s="384" t="s">
        <v>712</v>
      </c>
      <c r="G4181" s="263">
        <v>720.3</v>
      </c>
      <c r="H4181" s="263">
        <v>1006.3846</v>
      </c>
      <c r="I4181" s="263">
        <v>4673.3</v>
      </c>
    </row>
    <row r="4182" spans="1:9">
      <c r="A4182" s="382" t="s">
        <v>1497</v>
      </c>
      <c r="B4182" s="383">
        <v>2015</v>
      </c>
      <c r="C4182" s="384" t="s">
        <v>1498</v>
      </c>
      <c r="D4182" s="384" t="s">
        <v>521</v>
      </c>
      <c r="E4182" s="384" t="s">
        <v>581</v>
      </c>
      <c r="F4182" s="384" t="s">
        <v>712</v>
      </c>
      <c r="G4182" s="263">
        <v>147</v>
      </c>
      <c r="H4182" s="263">
        <v>832.31219999999996</v>
      </c>
      <c r="I4182" s="263">
        <v>5997.8</v>
      </c>
    </row>
    <row r="4183" spans="1:9">
      <c r="A4183" s="382" t="s">
        <v>1497</v>
      </c>
      <c r="B4183" s="383">
        <v>2016</v>
      </c>
      <c r="C4183" s="384" t="s">
        <v>1498</v>
      </c>
      <c r="D4183" s="384" t="s">
        <v>521</v>
      </c>
      <c r="E4183" s="384" t="s">
        <v>581</v>
      </c>
      <c r="F4183" s="384" t="s">
        <v>712</v>
      </c>
      <c r="G4183" s="263">
        <v>305.89999999999998</v>
      </c>
      <c r="H4183" s="263">
        <v>857.72839999999997</v>
      </c>
      <c r="I4183" s="263">
        <v>7668.4</v>
      </c>
    </row>
    <row r="4184" spans="1:9">
      <c r="A4184" s="382" t="s">
        <v>1497</v>
      </c>
      <c r="B4184" s="383">
        <v>2017</v>
      </c>
      <c r="C4184" s="384" t="s">
        <v>1498</v>
      </c>
      <c r="D4184" s="384" t="s">
        <v>521</v>
      </c>
      <c r="E4184" s="384" t="s">
        <v>581</v>
      </c>
      <c r="F4184" s="384" t="s">
        <v>712</v>
      </c>
      <c r="G4184" s="263">
        <v>1813.8</v>
      </c>
      <c r="H4184" s="263">
        <v>1233.5893000000001</v>
      </c>
      <c r="I4184" s="263">
        <v>7803.3</v>
      </c>
    </row>
    <row r="4185" spans="1:9">
      <c r="A4185" s="382" t="s">
        <v>1497</v>
      </c>
      <c r="B4185" s="383">
        <v>2018</v>
      </c>
      <c r="C4185" s="384" t="s">
        <v>1498</v>
      </c>
      <c r="D4185" s="384" t="s">
        <v>521</v>
      </c>
      <c r="E4185" s="384" t="s">
        <v>581</v>
      </c>
      <c r="F4185" s="384" t="s">
        <v>712</v>
      </c>
      <c r="G4185" s="263">
        <v>-379.2</v>
      </c>
      <c r="H4185" s="263">
        <v>1067.7</v>
      </c>
      <c r="I4185" s="263">
        <v>7932.9</v>
      </c>
    </row>
    <row r="4186" spans="1:9">
      <c r="A4186" s="382" t="s">
        <v>1499</v>
      </c>
      <c r="B4186" s="383">
        <v>2009</v>
      </c>
      <c r="C4186" s="384" t="s">
        <v>1500</v>
      </c>
      <c r="D4186" s="384" t="s">
        <v>521</v>
      </c>
      <c r="E4186" s="384" t="s">
        <v>594</v>
      </c>
      <c r="F4186" s="384" t="s">
        <v>712</v>
      </c>
      <c r="G4186" s="263">
        <v>-100</v>
      </c>
      <c r="H4186" s="263">
        <v>200.3</v>
      </c>
      <c r="I4186" s="263">
        <v>2760</v>
      </c>
    </row>
    <row r="4187" spans="1:9">
      <c r="A4187" s="382" t="s">
        <v>1499</v>
      </c>
      <c r="B4187" s="383">
        <v>2010</v>
      </c>
      <c r="C4187" s="384" t="s">
        <v>1500</v>
      </c>
      <c r="D4187" s="384" t="s">
        <v>521</v>
      </c>
      <c r="E4187" s="384" t="s">
        <v>594</v>
      </c>
      <c r="F4187" s="384" t="s">
        <v>712</v>
      </c>
      <c r="G4187" s="263">
        <v>110</v>
      </c>
      <c r="H4187" s="263">
        <v>294.95</v>
      </c>
      <c r="I4187" s="263">
        <v>3582</v>
      </c>
    </row>
    <row r="4188" spans="1:9">
      <c r="A4188" s="382" t="s">
        <v>1499</v>
      </c>
      <c r="B4188" s="383">
        <v>2011</v>
      </c>
      <c r="C4188" s="384" t="s">
        <v>1500</v>
      </c>
      <c r="D4188" s="384" t="s">
        <v>521</v>
      </c>
      <c r="E4188" s="384" t="s">
        <v>594</v>
      </c>
      <c r="F4188" s="384" t="s">
        <v>712</v>
      </c>
      <c r="G4188" s="263">
        <v>245</v>
      </c>
      <c r="H4188" s="263">
        <v>482</v>
      </c>
      <c r="I4188" s="263">
        <v>4233</v>
      </c>
    </row>
    <row r="4189" spans="1:9">
      <c r="A4189" s="382" t="s">
        <v>1499</v>
      </c>
      <c r="B4189" s="383">
        <v>2012</v>
      </c>
      <c r="C4189" s="384" t="s">
        <v>1500</v>
      </c>
      <c r="D4189" s="384" t="s">
        <v>521</v>
      </c>
      <c r="E4189" s="384" t="s">
        <v>594</v>
      </c>
      <c r="F4189" s="384" t="s">
        <v>712</v>
      </c>
      <c r="G4189" s="263">
        <v>436</v>
      </c>
      <c r="H4189" s="263">
        <v>567.4</v>
      </c>
      <c r="I4189" s="263">
        <v>4336</v>
      </c>
    </row>
    <row r="4190" spans="1:9">
      <c r="A4190" s="382" t="s">
        <v>1499</v>
      </c>
      <c r="B4190" s="383">
        <v>2013</v>
      </c>
      <c r="C4190" s="384" t="s">
        <v>1500</v>
      </c>
      <c r="D4190" s="384" t="s">
        <v>521</v>
      </c>
      <c r="E4190" s="384" t="s">
        <v>594</v>
      </c>
      <c r="F4190" s="384" t="s">
        <v>712</v>
      </c>
      <c r="G4190" s="263">
        <v>504</v>
      </c>
      <c r="H4190" s="263">
        <v>705.75</v>
      </c>
      <c r="I4190" s="263">
        <v>4561</v>
      </c>
    </row>
    <row r="4191" spans="1:9">
      <c r="A4191" s="382" t="s">
        <v>1499</v>
      </c>
      <c r="B4191" s="383">
        <v>2014</v>
      </c>
      <c r="C4191" s="384" t="s">
        <v>1500</v>
      </c>
      <c r="D4191" s="384" t="s">
        <v>521</v>
      </c>
      <c r="E4191" s="384" t="s">
        <v>594</v>
      </c>
      <c r="F4191" s="384" t="s">
        <v>712</v>
      </c>
      <c r="G4191" s="263">
        <v>583</v>
      </c>
      <c r="H4191" s="263">
        <v>790</v>
      </c>
      <c r="I4191" s="263">
        <v>4785</v>
      </c>
    </row>
    <row r="4192" spans="1:9">
      <c r="A4192" s="382" t="s">
        <v>1499</v>
      </c>
      <c r="B4192" s="383">
        <v>2015</v>
      </c>
      <c r="C4192" s="384" t="s">
        <v>1500</v>
      </c>
      <c r="D4192" s="384" t="s">
        <v>521</v>
      </c>
      <c r="E4192" s="384" t="s">
        <v>594</v>
      </c>
      <c r="F4192" s="384" t="s">
        <v>712</v>
      </c>
      <c r="G4192" s="263">
        <v>339</v>
      </c>
      <c r="H4192" s="263">
        <v>880</v>
      </c>
      <c r="I4192" s="263">
        <v>4765</v>
      </c>
    </row>
    <row r="4193" spans="1:9">
      <c r="A4193" s="382" t="s">
        <v>1499</v>
      </c>
      <c r="B4193" s="383">
        <v>2016</v>
      </c>
      <c r="C4193" s="384" t="s">
        <v>1500</v>
      </c>
      <c r="D4193" s="384" t="s">
        <v>521</v>
      </c>
      <c r="E4193" s="384" t="s">
        <v>594</v>
      </c>
      <c r="F4193" s="384" t="s">
        <v>712</v>
      </c>
      <c r="G4193" s="263">
        <v>821</v>
      </c>
      <c r="H4193" s="263">
        <v>978.6</v>
      </c>
      <c r="I4193" s="263">
        <v>4888</v>
      </c>
    </row>
    <row r="4194" spans="1:9">
      <c r="A4194" s="382" t="s">
        <v>1499</v>
      </c>
      <c r="B4194" s="383">
        <v>2017</v>
      </c>
      <c r="C4194" s="384" t="s">
        <v>1500</v>
      </c>
      <c r="D4194" s="384" t="s">
        <v>521</v>
      </c>
      <c r="E4194" s="384" t="s">
        <v>594</v>
      </c>
      <c r="F4194" s="384" t="s">
        <v>712</v>
      </c>
      <c r="G4194" s="263">
        <v>864</v>
      </c>
      <c r="H4194" s="263">
        <v>1417.3069</v>
      </c>
      <c r="I4194" s="263">
        <v>5307</v>
      </c>
    </row>
    <row r="4195" spans="1:9">
      <c r="A4195" s="382" t="s">
        <v>1499</v>
      </c>
      <c r="B4195" s="383">
        <v>2018</v>
      </c>
      <c r="C4195" s="384" t="s">
        <v>1500</v>
      </c>
      <c r="D4195" s="384" t="s">
        <v>521</v>
      </c>
      <c r="E4195" s="384" t="s">
        <v>594</v>
      </c>
      <c r="F4195" s="384" t="s">
        <v>712</v>
      </c>
      <c r="G4195" s="263">
        <v>1428</v>
      </c>
      <c r="H4195" s="263">
        <v>1695</v>
      </c>
      <c r="I4195" s="263">
        <v>5825</v>
      </c>
    </row>
    <row r="4196" spans="1:9">
      <c r="G4196" s="263"/>
      <c r="H4196" s="263"/>
      <c r="I4196" s="263"/>
    </row>
    <row r="4197" spans="1:9">
      <c r="G4197" s="263"/>
      <c r="H4197" s="263"/>
      <c r="I4197" s="263"/>
    </row>
    <row r="4198" spans="1:9">
      <c r="G4198" s="263"/>
      <c r="H4198" s="263"/>
      <c r="I4198" s="263"/>
    </row>
  </sheetData>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2" filterMode="1">
    <outlinePr summaryBelow="0"/>
    <pageSetUpPr fitToPage="1"/>
  </sheetPr>
  <dimension ref="A1:CL134"/>
  <sheetViews>
    <sheetView tabSelected="1" topLeftCell="A101" zoomScaleNormal="100" workbookViewId="0">
      <selection activeCell="F119" sqref="F119"/>
    </sheetView>
  </sheetViews>
  <sheetFormatPr defaultColWidth="11.42578125" defaultRowHeight="12.75"/>
  <cols>
    <col min="1" max="3" width="13.42578125" style="289" customWidth="1"/>
    <col min="4" max="5" width="11.42578125" style="289"/>
    <col min="6" max="6" width="13.5703125" style="289" customWidth="1"/>
    <col min="7" max="7" width="12.5703125" style="289" customWidth="1"/>
    <col min="8" max="8" width="14.42578125" style="289" customWidth="1"/>
    <col min="9" max="10" width="13.5703125" style="289" customWidth="1"/>
    <col min="11" max="11" width="12.5703125" style="289" customWidth="1"/>
    <col min="12" max="14" width="11.42578125" style="289"/>
    <col min="15" max="15" width="11.42578125" style="290"/>
    <col min="16" max="24" width="11.42578125" style="289"/>
    <col min="25" max="25" width="11.42578125" style="129" customWidth="1"/>
    <col min="26" max="42" width="11.42578125" style="613" customWidth="1"/>
    <col min="43" max="52" width="11.42578125" style="453" customWidth="1"/>
    <col min="53" max="53" width="11.42578125" style="453"/>
    <col min="54" max="16384" width="11.42578125" style="289"/>
  </cols>
  <sheetData>
    <row r="1" spans="1:90" ht="18.75">
      <c r="A1" s="347" t="s">
        <v>6292</v>
      </c>
      <c r="B1" s="166"/>
      <c r="C1" s="166"/>
      <c r="G1" s="168" t="s">
        <v>0</v>
      </c>
    </row>
    <row r="2" spans="1:90" ht="18.75">
      <c r="A2" s="54" t="s">
        <v>1597</v>
      </c>
      <c r="B2" s="166"/>
      <c r="C2" s="166"/>
      <c r="G2" s="168"/>
    </row>
    <row r="3" spans="1:90">
      <c r="A3" s="289" t="str">
        <f>'INTRO Data Anlaysis'!A3</f>
        <v>Workbook 2: Data Analysis</v>
      </c>
      <c r="F3" s="495"/>
      <c r="I3" s="290"/>
      <c r="J3" s="290"/>
      <c r="K3" s="290"/>
      <c r="L3" s="290"/>
    </row>
    <row r="4" spans="1:90">
      <c r="A4" s="5" t="str">
        <f ca="1">"Sheet: "&amp;MID(CELL("filename",A1),FIND("]",CELL("filename",A1))+1,255)</f>
        <v>Sheet: DATA ANALYSIS Budgets</v>
      </c>
      <c r="D4" s="290"/>
      <c r="I4" s="290"/>
      <c r="J4" s="290"/>
      <c r="K4" s="290"/>
      <c r="L4" s="290"/>
    </row>
    <row r="5" spans="1:90" ht="13.5" thickBot="1">
      <c r="I5" s="290"/>
      <c r="J5" s="290"/>
      <c r="K5" s="290"/>
      <c r="L5" s="290"/>
    </row>
    <row r="6" spans="1:90" s="261" customFormat="1" ht="15.75">
      <c r="A6" s="58" t="s">
        <v>656</v>
      </c>
      <c r="B6" s="267"/>
      <c r="C6" s="267"/>
      <c r="D6" s="291"/>
      <c r="E6" s="267"/>
      <c r="F6" s="267"/>
      <c r="G6" s="267"/>
      <c r="H6" s="267"/>
      <c r="I6" s="267"/>
      <c r="J6" s="267"/>
      <c r="K6" s="270"/>
      <c r="Y6" s="129"/>
      <c r="Z6" s="613"/>
      <c r="AA6" s="613"/>
      <c r="AB6" s="613"/>
      <c r="AC6" s="613"/>
      <c r="AD6" s="613"/>
      <c r="AE6" s="613"/>
      <c r="AF6" s="613"/>
      <c r="AG6" s="613"/>
      <c r="AH6" s="613"/>
      <c r="AI6" s="613"/>
      <c r="AJ6" s="613"/>
      <c r="AK6" s="613"/>
      <c r="AL6" s="613"/>
      <c r="AM6" s="613"/>
      <c r="AN6" s="613"/>
      <c r="AO6" s="613"/>
      <c r="AP6" s="613"/>
      <c r="AQ6" s="453"/>
      <c r="AR6" s="453"/>
      <c r="AS6" s="453"/>
      <c r="AT6" s="453"/>
      <c r="AU6" s="453"/>
      <c r="AV6" s="453"/>
      <c r="AW6" s="453"/>
      <c r="AX6" s="453"/>
      <c r="AY6" s="453"/>
      <c r="AZ6" s="453"/>
      <c r="BA6" s="453"/>
      <c r="BB6" s="265"/>
      <c r="BC6" s="265"/>
      <c r="BD6" s="265"/>
      <c r="BE6" s="265"/>
      <c r="BF6" s="265"/>
      <c r="BG6" s="265"/>
      <c r="BH6" s="265"/>
      <c r="BI6" s="265"/>
      <c r="BJ6" s="265"/>
      <c r="BK6" s="265"/>
      <c r="BL6" s="265"/>
      <c r="BM6" s="265"/>
      <c r="BN6" s="265"/>
      <c r="BO6" s="265"/>
      <c r="BP6" s="265"/>
      <c r="BQ6" s="265"/>
      <c r="BR6" s="265"/>
      <c r="BS6" s="265"/>
      <c r="BT6" s="265"/>
      <c r="BU6" s="265"/>
      <c r="BV6" s="265"/>
      <c r="BW6" s="265"/>
      <c r="BX6" s="265"/>
      <c r="BY6" s="265"/>
      <c r="BZ6" s="265"/>
      <c r="CA6" s="265"/>
      <c r="CB6" s="265"/>
      <c r="CC6" s="265"/>
      <c r="CD6" s="265"/>
      <c r="CE6" s="265"/>
      <c r="CF6" s="265"/>
      <c r="CG6" s="265"/>
      <c r="CH6" s="265"/>
      <c r="CI6" s="265"/>
      <c r="CJ6" s="265"/>
      <c r="CK6" s="265"/>
      <c r="CL6" s="265"/>
    </row>
    <row r="7" spans="1:90" s="261" customFormat="1" ht="13.5" thickBot="1">
      <c r="A7" s="292" t="s">
        <v>658</v>
      </c>
      <c r="B7" s="293"/>
      <c r="C7" s="293"/>
      <c r="D7" s="294"/>
      <c r="E7" s="293"/>
      <c r="F7" s="293"/>
      <c r="G7" s="293"/>
      <c r="H7" s="293"/>
      <c r="I7" s="293"/>
      <c r="J7" s="293"/>
      <c r="K7" s="295"/>
      <c r="Y7" s="129"/>
      <c r="Z7" s="613"/>
      <c r="AA7" s="613"/>
      <c r="AB7" s="613"/>
      <c r="AC7" s="613"/>
      <c r="AD7" s="613"/>
      <c r="AE7" s="613"/>
      <c r="AF7" s="613"/>
      <c r="AG7" s="613"/>
      <c r="AH7" s="613"/>
      <c r="AI7" s="613"/>
      <c r="AJ7" s="613"/>
      <c r="AK7" s="613"/>
      <c r="AL7" s="613"/>
      <c r="AM7" s="613"/>
      <c r="AN7" s="613"/>
      <c r="AO7" s="613"/>
      <c r="AP7" s="613"/>
      <c r="AQ7" s="453"/>
      <c r="AR7" s="453"/>
      <c r="AS7" s="453"/>
      <c r="AT7" s="453"/>
      <c r="AU7" s="453"/>
      <c r="AV7" s="453"/>
      <c r="AW7" s="453"/>
      <c r="AX7" s="453"/>
      <c r="AY7" s="453"/>
      <c r="AZ7" s="453"/>
      <c r="BA7" s="453"/>
      <c r="BB7" s="265"/>
      <c r="BC7" s="265"/>
      <c r="BD7" s="265"/>
      <c r="BE7" s="265"/>
      <c r="BF7" s="265"/>
      <c r="BG7" s="265"/>
      <c r="BH7" s="265"/>
      <c r="BI7" s="265"/>
      <c r="BJ7" s="265"/>
      <c r="BK7" s="265"/>
      <c r="BL7" s="265"/>
      <c r="BM7" s="265"/>
      <c r="BN7" s="265"/>
      <c r="BO7" s="265"/>
      <c r="BP7" s="265"/>
      <c r="BQ7" s="265"/>
      <c r="BR7" s="265"/>
      <c r="BS7" s="265"/>
      <c r="BT7" s="265"/>
      <c r="BU7" s="265"/>
      <c r="BV7" s="265"/>
      <c r="BW7" s="265"/>
      <c r="BX7" s="265"/>
      <c r="BY7" s="265"/>
      <c r="BZ7" s="265"/>
      <c r="CA7" s="265"/>
      <c r="CB7" s="265"/>
      <c r="CC7" s="265"/>
      <c r="CD7" s="265"/>
      <c r="CE7" s="265"/>
      <c r="CF7" s="265"/>
      <c r="CG7" s="265"/>
      <c r="CH7" s="265"/>
      <c r="CI7" s="265"/>
      <c r="CJ7" s="265"/>
      <c r="CK7" s="265"/>
      <c r="CL7" s="265"/>
    </row>
    <row r="8" spans="1:90">
      <c r="M8" s="152"/>
      <c r="N8" s="169"/>
      <c r="O8" s="169"/>
      <c r="P8" s="152"/>
    </row>
    <row r="9" spans="1:90">
      <c r="A9" s="341" t="s">
        <v>6303</v>
      </c>
      <c r="M9" s="152"/>
      <c r="N9" s="169"/>
      <c r="O9" s="169"/>
      <c r="P9" s="152"/>
    </row>
    <row r="10" spans="1:90">
      <c r="A10" s="345" t="s">
        <v>6411</v>
      </c>
      <c r="M10" s="152"/>
      <c r="N10" s="169"/>
      <c r="O10" s="169"/>
      <c r="P10" s="152"/>
    </row>
    <row r="11" spans="1:90">
      <c r="A11" s="345" t="s">
        <v>6304</v>
      </c>
      <c r="M11" s="152"/>
      <c r="N11" s="169"/>
      <c r="O11" s="169"/>
      <c r="P11" s="152"/>
    </row>
    <row r="12" spans="1:90">
      <c r="A12" s="345" t="s">
        <v>6307</v>
      </c>
      <c r="M12" s="152"/>
      <c r="N12" s="169"/>
      <c r="O12" s="169"/>
      <c r="P12" s="152"/>
    </row>
    <row r="13" spans="1:90">
      <c r="M13" s="152"/>
      <c r="N13" s="169"/>
      <c r="O13" s="169"/>
      <c r="P13" s="152"/>
    </row>
    <row r="14" spans="1:90" ht="15.75">
      <c r="A14" s="182" t="s">
        <v>1513</v>
      </c>
      <c r="M14" s="152"/>
      <c r="N14" s="169"/>
      <c r="O14" s="169"/>
      <c r="P14" s="169"/>
    </row>
    <row r="15" spans="1:90">
      <c r="A15" s="224" t="s">
        <v>1559</v>
      </c>
      <c r="M15" s="290"/>
      <c r="N15" s="290"/>
      <c r="P15" s="290"/>
    </row>
    <row r="16" spans="1:90">
      <c r="A16" s="163" t="str">
        <f>"To accomplish this, see instructions on Row "&amp;ROW('EXCEL Tables'!A$34)&amp;" of the 'EXCEL Tables' Sheet."</f>
        <v>To accomplish this, see instructions on Row 34 of the 'EXCEL Tables' Sheet.</v>
      </c>
      <c r="O16" s="289"/>
    </row>
    <row r="18" spans="1:53" ht="15.75">
      <c r="A18" s="296" t="s">
        <v>1547</v>
      </c>
    </row>
    <row r="19" spans="1:53">
      <c r="A19" s="289" t="s">
        <v>511</v>
      </c>
    </row>
    <row r="20" spans="1:53">
      <c r="A20" s="289" t="s">
        <v>496</v>
      </c>
    </row>
    <row r="21" spans="1:53">
      <c r="A21" s="289" t="s">
        <v>512</v>
      </c>
    </row>
    <row r="22" spans="1:53">
      <c r="A22" s="289" t="s">
        <v>502</v>
      </c>
    </row>
    <row r="23" spans="1:53">
      <c r="A23" s="289" t="str">
        <f>"In Row "&amp;ROW('DATA Budgets'!B9)&amp; " of the 'DATA Budgets' Sheet are the year-to-date sales data for this company, including:"</f>
        <v>In Row 9 of the 'DATA Budgets' Sheet are the year-to-date sales data for this company, including:</v>
      </c>
    </row>
    <row r="24" spans="1:53">
      <c r="B24" s="297" t="s">
        <v>459</v>
      </c>
      <c r="D24" s="289" t="s">
        <v>497</v>
      </c>
    </row>
    <row r="25" spans="1:53">
      <c r="B25" s="297" t="s">
        <v>460</v>
      </c>
      <c r="D25" s="289" t="s">
        <v>498</v>
      </c>
    </row>
    <row r="26" spans="1:53">
      <c r="B26" s="297" t="s">
        <v>461</v>
      </c>
      <c r="D26" s="289" t="s">
        <v>499</v>
      </c>
    </row>
    <row r="27" spans="1:53">
      <c r="B27" s="297" t="s">
        <v>462</v>
      </c>
      <c r="D27" s="289" t="s">
        <v>503</v>
      </c>
    </row>
    <row r="28" spans="1:53">
      <c r="O28" s="289"/>
    </row>
    <row r="29" spans="1:53" s="10" customFormat="1">
      <c r="A29" s="337" t="s">
        <v>6288</v>
      </c>
      <c r="F29" s="12"/>
      <c r="G29" s="12"/>
      <c r="H29" s="12"/>
      <c r="J29" s="44"/>
      <c r="K29" s="12"/>
      <c r="L29" s="12"/>
      <c r="M29" s="12"/>
      <c r="O29" s="11"/>
      <c r="Y29" s="653"/>
      <c r="Z29" s="613"/>
      <c r="AA29" s="613"/>
      <c r="AB29" s="613"/>
      <c r="AC29" s="613"/>
      <c r="AD29" s="613"/>
      <c r="AE29" s="613"/>
      <c r="AF29" s="613"/>
      <c r="AG29" s="613"/>
      <c r="AH29" s="613"/>
      <c r="AI29" s="613"/>
      <c r="AJ29" s="613"/>
      <c r="AK29" s="613"/>
      <c r="AL29" s="613"/>
      <c r="AM29" s="613"/>
      <c r="AN29" s="613"/>
      <c r="AO29" s="613"/>
      <c r="AP29" s="613"/>
      <c r="AQ29" s="453"/>
      <c r="AR29" s="453"/>
      <c r="AS29" s="453"/>
      <c r="AT29" s="453"/>
      <c r="AU29" s="453"/>
      <c r="AV29" s="453"/>
      <c r="AW29" s="453"/>
      <c r="AX29" s="453"/>
      <c r="AY29" s="453"/>
      <c r="AZ29" s="453"/>
      <c r="BA29" s="453"/>
    </row>
    <row r="30" spans="1:53" s="10" customFormat="1">
      <c r="A30" s="13" t="s">
        <v>678</v>
      </c>
      <c r="F30" s="12"/>
      <c r="G30" s="12"/>
      <c r="H30" s="12"/>
      <c r="K30" s="12"/>
      <c r="L30" s="12"/>
      <c r="M30" s="12"/>
      <c r="O30" s="11"/>
      <c r="Y30" s="653"/>
      <c r="Z30" s="613"/>
      <c r="AA30" s="613"/>
      <c r="AB30" s="613"/>
      <c r="AC30" s="613"/>
      <c r="AD30" s="613"/>
      <c r="AE30" s="613"/>
      <c r="AF30" s="613"/>
      <c r="AG30" s="613"/>
      <c r="AH30" s="613"/>
      <c r="AI30" s="613"/>
      <c r="AJ30" s="613"/>
      <c r="AK30" s="613"/>
      <c r="AL30" s="613"/>
      <c r="AM30" s="613"/>
      <c r="AN30" s="613"/>
      <c r="AO30" s="613"/>
      <c r="AP30" s="613"/>
      <c r="AQ30" s="453"/>
      <c r="AR30" s="453"/>
      <c r="AS30" s="453"/>
      <c r="AT30" s="453"/>
      <c r="AU30" s="453"/>
      <c r="AV30" s="453"/>
      <c r="AW30" s="453"/>
      <c r="AX30" s="453"/>
      <c r="AY30" s="453"/>
      <c r="AZ30" s="453"/>
      <c r="BA30" s="453"/>
    </row>
    <row r="31" spans="1:53" s="10" customFormat="1">
      <c r="A31" s="13" t="s">
        <v>1562</v>
      </c>
      <c r="F31" s="12"/>
      <c r="G31" s="12"/>
      <c r="H31" s="12"/>
      <c r="K31" s="12"/>
      <c r="L31" s="12"/>
      <c r="M31" s="12"/>
      <c r="O31" s="11"/>
      <c r="Y31" s="653"/>
      <c r="Z31" s="613"/>
      <c r="AA31" s="613"/>
      <c r="AB31" s="613"/>
      <c r="AC31" s="613"/>
      <c r="AD31" s="613"/>
      <c r="AE31" s="613"/>
      <c r="AF31" s="613"/>
      <c r="AG31" s="613"/>
      <c r="AH31" s="613"/>
      <c r="AI31" s="613"/>
      <c r="AJ31" s="613"/>
      <c r="AK31" s="613"/>
      <c r="AL31" s="613"/>
      <c r="AM31" s="613"/>
      <c r="AN31" s="613"/>
      <c r="AO31" s="613"/>
      <c r="AP31" s="613"/>
      <c r="AQ31" s="453"/>
      <c r="AR31" s="453"/>
      <c r="AS31" s="453"/>
      <c r="AT31" s="453"/>
      <c r="AU31" s="453"/>
      <c r="AV31" s="453"/>
      <c r="AW31" s="453"/>
      <c r="AX31" s="453"/>
      <c r="AY31" s="453"/>
      <c r="AZ31" s="453"/>
      <c r="BA31" s="453"/>
    </row>
    <row r="32" spans="1:53" s="10" customFormat="1">
      <c r="F32" s="12"/>
      <c r="G32" s="12"/>
      <c r="H32" s="12"/>
      <c r="K32" s="12"/>
      <c r="L32" s="12"/>
      <c r="M32" s="12"/>
      <c r="O32" s="11"/>
      <c r="Y32" s="653"/>
      <c r="Z32" s="613"/>
      <c r="AA32" s="613"/>
      <c r="AB32" s="613"/>
      <c r="AC32" s="613"/>
      <c r="AD32" s="613"/>
      <c r="AE32" s="613"/>
      <c r="AF32" s="613"/>
      <c r="AG32" s="613"/>
      <c r="AH32" s="613"/>
      <c r="AI32" s="613"/>
      <c r="AJ32" s="613"/>
      <c r="AK32" s="613"/>
      <c r="AL32" s="613"/>
      <c r="AM32" s="613"/>
      <c r="AN32" s="613"/>
      <c r="AO32" s="613"/>
      <c r="AP32" s="613"/>
      <c r="AQ32" s="453"/>
      <c r="AR32" s="453"/>
      <c r="AS32" s="453"/>
      <c r="AT32" s="453"/>
      <c r="AU32" s="453"/>
      <c r="AV32" s="453"/>
      <c r="AW32" s="453"/>
      <c r="AX32" s="453"/>
      <c r="AY32" s="453"/>
      <c r="AZ32" s="453"/>
      <c r="BA32" s="453"/>
    </row>
    <row r="33" spans="1:53" s="10" customFormat="1">
      <c r="A33" s="46" t="s">
        <v>1604</v>
      </c>
      <c r="F33" s="12"/>
      <c r="G33" s="12"/>
      <c r="H33" s="12"/>
      <c r="K33" s="12"/>
      <c r="L33" s="12"/>
      <c r="M33" s="12"/>
      <c r="O33" s="11"/>
      <c r="Y33" s="653"/>
      <c r="Z33" s="613"/>
      <c r="AA33" s="613"/>
      <c r="AB33" s="613"/>
      <c r="AC33" s="613"/>
      <c r="AD33" s="613"/>
      <c r="AE33" s="613"/>
      <c r="AF33" s="613"/>
      <c r="AG33" s="613"/>
      <c r="AH33" s="613"/>
      <c r="AI33" s="613"/>
      <c r="AJ33" s="613"/>
      <c r="AK33" s="613"/>
      <c r="AL33" s="613"/>
      <c r="AM33" s="613"/>
      <c r="AN33" s="613"/>
      <c r="AO33" s="613"/>
      <c r="AP33" s="613"/>
      <c r="AQ33" s="453"/>
      <c r="AR33" s="453"/>
      <c r="AS33" s="453"/>
      <c r="AT33" s="453"/>
      <c r="AU33" s="453"/>
      <c r="AV33" s="453"/>
      <c r="AW33" s="453"/>
      <c r="AX33" s="453"/>
      <c r="AY33" s="453"/>
      <c r="AZ33" s="453"/>
      <c r="BA33" s="453"/>
    </row>
    <row r="34" spans="1:53" s="10" customFormat="1">
      <c r="A34" s="43" t="s">
        <v>1598</v>
      </c>
      <c r="F34" s="12"/>
      <c r="G34" s="12"/>
      <c r="H34" s="12"/>
      <c r="K34" s="12"/>
      <c r="L34" s="12"/>
      <c r="M34" s="12"/>
      <c r="O34" s="11"/>
      <c r="Y34" s="653"/>
      <c r="Z34" s="613"/>
      <c r="AA34" s="613"/>
      <c r="AB34" s="613"/>
      <c r="AC34" s="613"/>
      <c r="AD34" s="613"/>
      <c r="AE34" s="613"/>
      <c r="AF34" s="613"/>
      <c r="AG34" s="613"/>
      <c r="AH34" s="613"/>
      <c r="AI34" s="613"/>
      <c r="AJ34" s="613"/>
      <c r="AK34" s="613"/>
      <c r="AL34" s="613"/>
      <c r="AM34" s="613"/>
      <c r="AN34" s="613"/>
      <c r="AO34" s="613"/>
      <c r="AP34" s="613"/>
      <c r="AQ34" s="453"/>
      <c r="AR34" s="453"/>
      <c r="AS34" s="453"/>
      <c r="AT34" s="453"/>
      <c r="AU34" s="453"/>
      <c r="AV34" s="453"/>
      <c r="AW34" s="453"/>
      <c r="AX34" s="453"/>
      <c r="AY34" s="453"/>
      <c r="AZ34" s="453"/>
      <c r="BA34" s="453"/>
    </row>
    <row r="35" spans="1:53" s="10" customFormat="1">
      <c r="A35" s="43" t="s">
        <v>1602</v>
      </c>
      <c r="F35" s="12"/>
      <c r="G35" s="12"/>
      <c r="H35" s="12"/>
      <c r="K35" s="12"/>
      <c r="L35" s="12"/>
      <c r="M35" s="12"/>
      <c r="O35" s="11"/>
      <c r="Y35" s="653"/>
      <c r="Z35" s="613"/>
      <c r="AA35" s="613"/>
      <c r="AB35" s="613"/>
      <c r="AC35" s="613"/>
      <c r="AD35" s="613"/>
      <c r="AE35" s="613"/>
      <c r="AF35" s="613"/>
      <c r="AG35" s="613"/>
      <c r="AH35" s="613"/>
      <c r="AI35" s="613"/>
      <c r="AJ35" s="613"/>
      <c r="AK35" s="613"/>
      <c r="AL35" s="613"/>
      <c r="AM35" s="613"/>
      <c r="AN35" s="613"/>
      <c r="AO35" s="613"/>
      <c r="AP35" s="613"/>
      <c r="AQ35" s="453"/>
      <c r="AR35" s="453"/>
      <c r="AS35" s="453"/>
      <c r="AT35" s="453"/>
      <c r="AU35" s="453"/>
      <c r="AV35" s="453"/>
      <c r="AW35" s="453"/>
      <c r="AX35" s="453"/>
      <c r="AY35" s="453"/>
      <c r="AZ35" s="453"/>
      <c r="BA35" s="453"/>
    </row>
    <row r="36" spans="1:53" s="10" customFormat="1">
      <c r="A36" s="43" t="s">
        <v>1603</v>
      </c>
      <c r="F36" s="12"/>
      <c r="G36" s="12"/>
      <c r="H36" s="12"/>
      <c r="K36" s="12"/>
      <c r="L36" s="12"/>
      <c r="M36" s="12"/>
      <c r="O36" s="11"/>
      <c r="Y36" s="653"/>
      <c r="Z36" s="613"/>
      <c r="AA36" s="613"/>
      <c r="AB36" s="613"/>
      <c r="AC36" s="613"/>
      <c r="AD36" s="613"/>
      <c r="AE36" s="613"/>
      <c r="AF36" s="613"/>
      <c r="AG36" s="613"/>
      <c r="AH36" s="613"/>
      <c r="AI36" s="613"/>
      <c r="AJ36" s="613"/>
      <c r="AK36" s="613"/>
      <c r="AL36" s="613"/>
      <c r="AM36" s="613"/>
      <c r="AN36" s="613"/>
      <c r="AO36" s="613"/>
      <c r="AP36" s="613"/>
      <c r="AQ36" s="453"/>
      <c r="AR36" s="453"/>
      <c r="AS36" s="453"/>
      <c r="AT36" s="453"/>
      <c r="AU36" s="453"/>
      <c r="AV36" s="453"/>
      <c r="AW36" s="453"/>
      <c r="AX36" s="453"/>
      <c r="AY36" s="453"/>
      <c r="AZ36" s="453"/>
      <c r="BA36" s="453"/>
    </row>
    <row r="37" spans="1:53" s="10" customFormat="1">
      <c r="A37" s="48">
        <v>1</v>
      </c>
      <c r="B37" s="45" t="s">
        <v>6268</v>
      </c>
      <c r="F37" s="12"/>
      <c r="G37" s="12"/>
      <c r="H37" s="12"/>
      <c r="K37" s="12"/>
      <c r="L37" s="12"/>
      <c r="M37" s="12"/>
      <c r="O37" s="11"/>
      <c r="Y37" s="653"/>
      <c r="Z37" s="613"/>
      <c r="AA37" s="613"/>
      <c r="AB37" s="613"/>
      <c r="AC37" s="613"/>
      <c r="AD37" s="613"/>
      <c r="AE37" s="613"/>
      <c r="AF37" s="613"/>
      <c r="AG37" s="613"/>
      <c r="AH37" s="613"/>
      <c r="AI37" s="613"/>
      <c r="AJ37" s="613"/>
      <c r="AK37" s="613"/>
      <c r="AL37" s="613"/>
      <c r="AM37" s="613"/>
      <c r="AN37" s="613"/>
      <c r="AO37" s="613"/>
      <c r="AP37" s="613"/>
      <c r="AQ37" s="453"/>
      <c r="AR37" s="453"/>
      <c r="AS37" s="453"/>
      <c r="AT37" s="453"/>
      <c r="AU37" s="453"/>
      <c r="AV37" s="453"/>
      <c r="AW37" s="453"/>
      <c r="AX37" s="453"/>
      <c r="AY37" s="453"/>
      <c r="AZ37" s="453"/>
      <c r="BA37" s="453"/>
    </row>
    <row r="38" spans="1:53" s="10" customFormat="1">
      <c r="A38" s="48">
        <v>2</v>
      </c>
      <c r="B38" s="45" t="s">
        <v>1607</v>
      </c>
      <c r="F38" s="12"/>
      <c r="G38" s="12"/>
      <c r="H38" s="12"/>
      <c r="K38" s="12"/>
      <c r="L38" s="12"/>
      <c r="M38" s="12"/>
      <c r="O38" s="11"/>
      <c r="Y38" s="653"/>
      <c r="Z38" s="613"/>
      <c r="AA38" s="613"/>
      <c r="AB38" s="613"/>
      <c r="AC38" s="613"/>
      <c r="AD38" s="613"/>
      <c r="AE38" s="613"/>
      <c r="AF38" s="613"/>
      <c r="AG38" s="613"/>
      <c r="AH38" s="613"/>
      <c r="AI38" s="613"/>
      <c r="AJ38" s="613"/>
      <c r="AK38" s="613"/>
      <c r="AL38" s="613"/>
      <c r="AM38" s="613"/>
      <c r="AN38" s="613"/>
      <c r="AO38" s="613"/>
      <c r="AP38" s="613"/>
      <c r="AQ38" s="453"/>
      <c r="AR38" s="453"/>
      <c r="AS38" s="453"/>
      <c r="AT38" s="453"/>
      <c r="AU38" s="453"/>
      <c r="AV38" s="453"/>
      <c r="AW38" s="453"/>
      <c r="AX38" s="453"/>
      <c r="AY38" s="453"/>
      <c r="AZ38" s="453"/>
      <c r="BA38" s="453"/>
    </row>
    <row r="39" spans="1:53" s="10" customFormat="1" ht="106.15" customHeight="1">
      <c r="A39" s="43"/>
      <c r="F39" s="12"/>
      <c r="G39" s="12"/>
      <c r="H39" s="12"/>
      <c r="K39" s="12"/>
      <c r="L39" s="12"/>
      <c r="M39" s="12"/>
      <c r="O39" s="11"/>
      <c r="Y39" s="653"/>
      <c r="Z39" s="613"/>
      <c r="AA39" s="613"/>
      <c r="AB39" s="613"/>
      <c r="AC39" s="613"/>
      <c r="AD39" s="613"/>
      <c r="AE39" s="613"/>
      <c r="AF39" s="613"/>
      <c r="AG39" s="613"/>
      <c r="AH39" s="613"/>
      <c r="AI39" s="613"/>
      <c r="AJ39" s="613"/>
      <c r="AK39" s="613"/>
      <c r="AL39" s="613"/>
      <c r="AM39" s="613"/>
      <c r="AN39" s="613"/>
      <c r="AO39" s="613"/>
      <c r="AP39" s="613"/>
      <c r="AQ39" s="453"/>
      <c r="AR39" s="453"/>
      <c r="AS39" s="453"/>
      <c r="AT39" s="453"/>
      <c r="AU39" s="453"/>
      <c r="AV39" s="453"/>
      <c r="AW39" s="453"/>
      <c r="AX39" s="453"/>
      <c r="AY39" s="453"/>
      <c r="AZ39" s="453"/>
      <c r="BA39" s="453"/>
    </row>
    <row r="40" spans="1:53" s="10" customFormat="1">
      <c r="A40" s="48">
        <v>3</v>
      </c>
      <c r="B40" s="45" t="s">
        <v>1608</v>
      </c>
      <c r="F40" s="12"/>
      <c r="G40" s="12"/>
      <c r="H40" s="12"/>
      <c r="K40" s="12"/>
      <c r="L40" s="12"/>
      <c r="M40" s="12"/>
      <c r="O40" s="11"/>
      <c r="Y40" s="653"/>
      <c r="Z40" s="613"/>
      <c r="AA40" s="613"/>
      <c r="AB40" s="613"/>
      <c r="AC40" s="613"/>
      <c r="AD40" s="613"/>
      <c r="AE40" s="613"/>
      <c r="AF40" s="613"/>
      <c r="AG40" s="613"/>
      <c r="AH40" s="613"/>
      <c r="AI40" s="613"/>
      <c r="AJ40" s="613"/>
      <c r="AK40" s="613"/>
      <c r="AL40" s="613"/>
      <c r="AM40" s="613"/>
      <c r="AN40" s="613"/>
      <c r="AO40" s="613"/>
      <c r="AP40" s="613"/>
      <c r="AQ40" s="453"/>
      <c r="AR40" s="453"/>
      <c r="AS40" s="453"/>
      <c r="AT40" s="453"/>
      <c r="AU40" s="453"/>
      <c r="AV40" s="453"/>
      <c r="AW40" s="453"/>
      <c r="AX40" s="453"/>
      <c r="AY40" s="453"/>
      <c r="AZ40" s="453"/>
      <c r="BA40" s="453"/>
    </row>
    <row r="41" spans="1:53" s="10" customFormat="1" ht="187.9" customHeight="1">
      <c r="F41" s="12"/>
      <c r="G41" s="12"/>
      <c r="H41" s="12"/>
      <c r="K41" s="12"/>
      <c r="L41" s="12"/>
      <c r="M41" s="12"/>
      <c r="O41" s="11"/>
      <c r="Y41" s="653"/>
      <c r="Z41" s="613"/>
      <c r="AA41" s="613"/>
      <c r="AB41" s="613"/>
      <c r="AC41" s="613"/>
      <c r="AD41" s="613"/>
      <c r="AE41" s="613"/>
      <c r="AF41" s="613"/>
      <c r="AG41" s="613"/>
      <c r="AH41" s="613"/>
      <c r="AI41" s="613"/>
      <c r="AJ41" s="613"/>
      <c r="AK41" s="613"/>
      <c r="AL41" s="613"/>
      <c r="AM41" s="613"/>
      <c r="AN41" s="613"/>
      <c r="AO41" s="613"/>
      <c r="AP41" s="613"/>
      <c r="AQ41" s="453"/>
      <c r="AR41" s="453"/>
      <c r="AS41" s="453"/>
      <c r="AT41" s="453"/>
      <c r="AU41" s="453"/>
      <c r="AV41" s="453"/>
      <c r="AW41" s="453"/>
      <c r="AX41" s="453"/>
      <c r="AY41" s="453"/>
      <c r="AZ41" s="453"/>
      <c r="BA41" s="453"/>
    </row>
    <row r="42" spans="1:53" s="10" customFormat="1">
      <c r="A42" s="48">
        <v>4</v>
      </c>
      <c r="B42" s="45" t="s">
        <v>1609</v>
      </c>
      <c r="F42" s="12"/>
      <c r="G42" s="12"/>
      <c r="H42" s="12"/>
      <c r="K42" s="12"/>
      <c r="L42" s="12"/>
      <c r="M42" s="12"/>
      <c r="O42" s="11"/>
      <c r="Y42" s="653"/>
      <c r="Z42" s="613"/>
      <c r="AA42" s="613"/>
      <c r="AB42" s="613"/>
      <c r="AC42" s="613"/>
      <c r="AD42" s="613"/>
      <c r="AE42" s="613"/>
      <c r="AF42" s="613"/>
      <c r="AG42" s="613"/>
      <c r="AH42" s="613"/>
      <c r="AI42" s="613"/>
      <c r="AJ42" s="613"/>
      <c r="AK42" s="613"/>
      <c r="AL42" s="613"/>
      <c r="AM42" s="613"/>
      <c r="AN42" s="613"/>
      <c r="AO42" s="613"/>
      <c r="AP42" s="613"/>
      <c r="AQ42" s="453"/>
      <c r="AR42" s="453"/>
      <c r="AS42" s="453"/>
      <c r="AT42" s="453"/>
      <c r="AU42" s="453"/>
      <c r="AV42" s="453"/>
      <c r="AW42" s="453"/>
      <c r="AX42" s="453"/>
      <c r="AY42" s="453"/>
      <c r="AZ42" s="453"/>
      <c r="BA42" s="453"/>
    </row>
    <row r="43" spans="1:53" s="10" customFormat="1">
      <c r="A43" s="48">
        <v>5</v>
      </c>
      <c r="B43" s="45" t="s">
        <v>1610</v>
      </c>
      <c r="F43" s="12"/>
      <c r="G43" s="12"/>
      <c r="H43" s="12"/>
      <c r="K43" s="12"/>
      <c r="L43" s="12"/>
      <c r="M43" s="12"/>
      <c r="O43" s="11"/>
      <c r="Y43" s="653"/>
      <c r="Z43" s="613"/>
      <c r="AA43" s="613"/>
      <c r="AB43" s="613"/>
      <c r="AC43" s="613"/>
      <c r="AD43" s="613"/>
      <c r="AE43" s="613"/>
      <c r="AF43" s="613"/>
      <c r="AG43" s="613"/>
      <c r="AH43" s="613"/>
      <c r="AI43" s="613"/>
      <c r="AJ43" s="613"/>
      <c r="AK43" s="613"/>
      <c r="AL43" s="613"/>
      <c r="AM43" s="613"/>
      <c r="AN43" s="613"/>
      <c r="AO43" s="613"/>
      <c r="AP43" s="613"/>
      <c r="AQ43" s="453"/>
      <c r="AR43" s="453"/>
      <c r="AS43" s="453"/>
      <c r="AT43" s="453"/>
      <c r="AU43" s="453"/>
      <c r="AV43" s="453"/>
      <c r="AW43" s="453"/>
      <c r="AX43" s="453"/>
      <c r="AY43" s="453"/>
      <c r="AZ43" s="453"/>
      <c r="BA43" s="453"/>
    </row>
    <row r="44" spans="1:53" s="10" customFormat="1">
      <c r="A44" s="48">
        <v>6</v>
      </c>
      <c r="B44" s="440" t="s">
        <v>6398</v>
      </c>
      <c r="F44" s="12"/>
      <c r="G44" s="12"/>
      <c r="H44" s="12"/>
      <c r="K44" s="12"/>
      <c r="L44" s="12"/>
      <c r="M44" s="12"/>
      <c r="O44" s="11"/>
      <c r="Y44" s="653"/>
      <c r="Z44" s="613"/>
      <c r="AA44" s="613"/>
      <c r="AB44" s="613"/>
      <c r="AC44" s="613"/>
      <c r="AD44" s="613"/>
      <c r="AE44" s="613"/>
      <c r="AF44" s="613"/>
      <c r="AG44" s="613"/>
      <c r="AH44" s="613"/>
      <c r="AI44" s="613"/>
      <c r="AJ44" s="613"/>
      <c r="AK44" s="613"/>
      <c r="AL44" s="613"/>
      <c r="AM44" s="613"/>
      <c r="AN44" s="613"/>
      <c r="AO44" s="613"/>
      <c r="AP44" s="613"/>
      <c r="AQ44" s="453"/>
      <c r="AR44" s="453"/>
      <c r="AS44" s="453"/>
      <c r="AT44" s="453"/>
      <c r="AU44" s="453"/>
      <c r="AV44" s="453"/>
      <c r="AW44" s="453"/>
      <c r="AX44" s="453"/>
      <c r="AY44" s="453"/>
      <c r="AZ44" s="453"/>
      <c r="BA44" s="453"/>
    </row>
    <row r="45" spans="1:53" s="10" customFormat="1">
      <c r="A45" s="48">
        <v>7</v>
      </c>
      <c r="B45" s="50" t="s">
        <v>6282</v>
      </c>
      <c r="F45" s="12"/>
      <c r="G45" s="12"/>
      <c r="H45" s="12"/>
      <c r="K45" s="12"/>
      <c r="L45" s="12"/>
      <c r="M45" s="12"/>
      <c r="O45" s="11"/>
      <c r="Y45" s="653"/>
      <c r="Z45" s="613"/>
      <c r="AA45" s="613"/>
      <c r="AB45" s="613"/>
      <c r="AC45" s="613"/>
      <c r="AD45" s="613"/>
      <c r="AE45" s="613"/>
      <c r="AF45" s="613"/>
      <c r="AG45" s="613"/>
      <c r="AH45" s="613"/>
      <c r="AI45" s="613"/>
      <c r="AJ45" s="613"/>
      <c r="AK45" s="613"/>
      <c r="AL45" s="613"/>
      <c r="AM45" s="613"/>
      <c r="AN45" s="613"/>
      <c r="AO45" s="613"/>
      <c r="AP45" s="613"/>
      <c r="AQ45" s="453"/>
      <c r="AR45" s="453"/>
      <c r="AS45" s="453"/>
      <c r="AT45" s="453"/>
      <c r="AU45" s="453"/>
      <c r="AV45" s="453"/>
      <c r="AW45" s="453"/>
      <c r="AX45" s="453"/>
      <c r="AY45" s="453"/>
      <c r="AZ45" s="453"/>
      <c r="BA45" s="453"/>
    </row>
    <row r="46" spans="1:53" s="10" customFormat="1">
      <c r="A46" s="48">
        <v>8</v>
      </c>
      <c r="B46" s="45" t="s">
        <v>1611</v>
      </c>
      <c r="F46" s="12"/>
      <c r="G46" s="12"/>
      <c r="H46" s="12"/>
      <c r="K46" s="12"/>
      <c r="L46" s="12"/>
      <c r="M46" s="12"/>
      <c r="O46" s="11"/>
      <c r="Y46" s="653"/>
      <c r="Z46" s="613"/>
      <c r="AA46" s="613"/>
      <c r="AB46" s="613"/>
      <c r="AC46" s="613"/>
      <c r="AD46" s="613"/>
      <c r="AE46" s="613"/>
      <c r="AF46" s="613"/>
      <c r="AG46" s="613"/>
      <c r="AH46" s="613"/>
      <c r="AI46" s="613"/>
      <c r="AJ46" s="613"/>
      <c r="AK46" s="613"/>
      <c r="AL46" s="613"/>
      <c r="AM46" s="613"/>
      <c r="AN46" s="613"/>
      <c r="AO46" s="613"/>
      <c r="AP46" s="613"/>
      <c r="AQ46" s="453"/>
      <c r="AR46" s="453"/>
      <c r="AS46" s="453"/>
      <c r="AT46" s="453"/>
      <c r="AU46" s="453"/>
      <c r="AV46" s="453"/>
      <c r="AW46" s="453"/>
      <c r="AX46" s="453"/>
      <c r="AY46" s="453"/>
      <c r="AZ46" s="453"/>
      <c r="BA46" s="453"/>
    </row>
    <row r="47" spans="1:53" s="10" customFormat="1">
      <c r="A47" s="43" t="s">
        <v>1612</v>
      </c>
      <c r="F47" s="12"/>
      <c r="G47" s="12"/>
      <c r="H47" s="12"/>
      <c r="K47" s="12"/>
      <c r="L47" s="12"/>
      <c r="M47" s="12"/>
      <c r="O47" s="11"/>
      <c r="Y47" s="653"/>
      <c r="Z47" s="613"/>
      <c r="AA47" s="613"/>
      <c r="AB47" s="613"/>
      <c r="AC47" s="613"/>
      <c r="AD47" s="613"/>
      <c r="AE47" s="613"/>
      <c r="AF47" s="613"/>
      <c r="AG47" s="613"/>
      <c r="AH47" s="613"/>
      <c r="AI47" s="613"/>
      <c r="AJ47" s="613"/>
      <c r="AK47" s="613"/>
      <c r="AL47" s="613"/>
      <c r="AM47" s="613"/>
      <c r="AN47" s="613"/>
      <c r="AO47" s="613"/>
      <c r="AP47" s="613"/>
      <c r="AQ47" s="453"/>
      <c r="AR47" s="453"/>
      <c r="AS47" s="453"/>
      <c r="AT47" s="453"/>
      <c r="AU47" s="453"/>
      <c r="AV47" s="453"/>
      <c r="AW47" s="453"/>
      <c r="AX47" s="453"/>
      <c r="AY47" s="453"/>
      <c r="AZ47" s="453"/>
      <c r="BA47" s="453"/>
    </row>
    <row r="48" spans="1:53" s="10" customFormat="1">
      <c r="A48" s="43" t="str">
        <f>"Sorting data is useful in many instances, particularly when doing a 'binary search' in reference functions using the MATCH or VLOOKUP functions - "&amp;INDEX(Workbook,8)&amp;"."</f>
        <v>Sorting data is useful in many instances, particularly when doing a 'binary search' in reference functions using the MATCH or VLOOKUP functions - Forecasting (Workbook 8).</v>
      </c>
      <c r="F48" s="12"/>
      <c r="G48" s="12"/>
      <c r="H48" s="12"/>
      <c r="K48" s="12"/>
      <c r="L48" s="12"/>
      <c r="M48" s="12"/>
      <c r="O48" s="11"/>
      <c r="Y48" s="653"/>
      <c r="Z48" s="613"/>
      <c r="AA48" s="613"/>
      <c r="AB48" s="613"/>
      <c r="AC48" s="613"/>
      <c r="AD48" s="613"/>
      <c r="AE48" s="613"/>
      <c r="AF48" s="613"/>
      <c r="AG48" s="613"/>
      <c r="AH48" s="613"/>
      <c r="AI48" s="613"/>
      <c r="AJ48" s="613"/>
      <c r="AK48" s="613"/>
      <c r="AL48" s="613"/>
      <c r="AM48" s="613"/>
      <c r="AN48" s="613"/>
      <c r="AO48" s="613"/>
      <c r="AP48" s="613"/>
      <c r="AQ48" s="453"/>
      <c r="AR48" s="453"/>
      <c r="AS48" s="453"/>
      <c r="AT48" s="453"/>
      <c r="AU48" s="453"/>
      <c r="AV48" s="453"/>
      <c r="AW48" s="453"/>
      <c r="AX48" s="453"/>
      <c r="AY48" s="453"/>
      <c r="AZ48" s="453"/>
      <c r="BA48" s="453"/>
    </row>
    <row r="49" spans="1:53" s="10" customFormat="1">
      <c r="A49" s="43"/>
      <c r="F49" s="12"/>
      <c r="G49" s="12"/>
      <c r="H49" s="12"/>
      <c r="K49" s="12"/>
      <c r="L49" s="12"/>
      <c r="M49" s="12"/>
      <c r="O49" s="11"/>
      <c r="Y49" s="653"/>
      <c r="Z49" s="613"/>
      <c r="AA49" s="613"/>
      <c r="AB49" s="613"/>
      <c r="AC49" s="613"/>
      <c r="AD49" s="613"/>
      <c r="AE49" s="613"/>
      <c r="AF49" s="613"/>
      <c r="AG49" s="613"/>
      <c r="AH49" s="613"/>
      <c r="AI49" s="613"/>
      <c r="AJ49" s="613"/>
      <c r="AK49" s="613"/>
      <c r="AL49" s="613"/>
      <c r="AM49" s="613"/>
      <c r="AN49" s="613"/>
      <c r="AO49" s="613"/>
      <c r="AP49" s="613"/>
      <c r="AQ49" s="453"/>
      <c r="AR49" s="453"/>
      <c r="AS49" s="453"/>
      <c r="AT49" s="453"/>
      <c r="AU49" s="453"/>
      <c r="AV49" s="453"/>
      <c r="AW49" s="453"/>
      <c r="AX49" s="453"/>
      <c r="AY49" s="453"/>
      <c r="AZ49" s="453"/>
      <c r="BA49" s="453"/>
    </row>
    <row r="50" spans="1:53" s="10" customFormat="1">
      <c r="A50" s="47" t="s">
        <v>1605</v>
      </c>
      <c r="F50" s="12"/>
      <c r="G50" s="12"/>
      <c r="H50" s="12"/>
      <c r="K50" s="12"/>
      <c r="L50" s="12"/>
      <c r="M50" s="12"/>
      <c r="O50" s="11"/>
      <c r="Y50" s="653"/>
      <c r="Z50" s="613"/>
      <c r="AA50" s="613"/>
      <c r="AB50" s="613"/>
      <c r="AC50" s="613"/>
      <c r="AD50" s="613"/>
      <c r="AE50" s="613"/>
      <c r="AF50" s="613"/>
      <c r="AG50" s="613"/>
      <c r="AH50" s="613"/>
      <c r="AI50" s="613"/>
      <c r="AJ50" s="613"/>
      <c r="AK50" s="613"/>
      <c r="AL50" s="613"/>
      <c r="AM50" s="613"/>
      <c r="AN50" s="613"/>
      <c r="AO50" s="613"/>
      <c r="AP50" s="613"/>
      <c r="AQ50" s="453"/>
      <c r="AR50" s="453"/>
      <c r="AS50" s="453"/>
      <c r="AT50" s="453"/>
      <c r="AU50" s="453"/>
      <c r="AV50" s="453"/>
      <c r="AW50" s="453"/>
      <c r="AX50" s="453"/>
      <c r="AY50" s="453"/>
      <c r="AZ50" s="453"/>
      <c r="BA50" s="453"/>
    </row>
    <row r="51" spans="1:53" s="10" customFormat="1">
      <c r="A51" s="440" t="s">
        <v>6401</v>
      </c>
      <c r="G51" s="12"/>
      <c r="H51" s="12"/>
      <c r="K51" s="12"/>
      <c r="L51" s="12"/>
      <c r="M51" s="12"/>
      <c r="O51" s="11"/>
      <c r="Y51" s="653"/>
      <c r="Z51" s="613"/>
      <c r="AA51" s="613"/>
      <c r="AB51" s="613"/>
      <c r="AC51" s="613"/>
      <c r="AD51" s="613"/>
      <c r="AE51" s="613"/>
      <c r="AF51" s="613"/>
      <c r="AG51" s="613"/>
      <c r="AH51" s="613"/>
      <c r="AI51" s="613"/>
      <c r="AJ51" s="613"/>
      <c r="AK51" s="613"/>
      <c r="AL51" s="613"/>
      <c r="AM51" s="613"/>
      <c r="AN51" s="613"/>
      <c r="AO51" s="613"/>
      <c r="AP51" s="613"/>
      <c r="AQ51" s="453"/>
      <c r="AR51" s="453"/>
      <c r="AS51" s="453"/>
      <c r="AT51" s="453"/>
      <c r="AU51" s="453"/>
      <c r="AV51" s="453"/>
      <c r="AW51" s="453"/>
      <c r="AX51" s="453"/>
      <c r="AY51" s="453"/>
      <c r="AZ51" s="453"/>
      <c r="BA51" s="453"/>
    </row>
    <row r="52" spans="1:53">
      <c r="A52" s="289">
        <v>1</v>
      </c>
      <c r="B52" s="435" t="s">
        <v>6405</v>
      </c>
      <c r="K52" s="298"/>
      <c r="L52" s="298"/>
      <c r="M52" s="298"/>
    </row>
    <row r="53" spans="1:53" ht="198" customHeight="1">
      <c r="D53" s="290"/>
      <c r="K53" s="298"/>
      <c r="L53" s="298"/>
      <c r="M53" s="298"/>
    </row>
    <row r="54" spans="1:53">
      <c r="A54" s="289">
        <v>2</v>
      </c>
      <c r="B54" s="289" t="s">
        <v>6402</v>
      </c>
    </row>
    <row r="55" spans="1:53">
      <c r="A55" s="289">
        <v>3</v>
      </c>
      <c r="B55" s="289" t="s">
        <v>6403</v>
      </c>
    </row>
    <row r="56" spans="1:53">
      <c r="A56" s="289">
        <v>4</v>
      </c>
      <c r="B56" s="289" t="s">
        <v>679</v>
      </c>
    </row>
    <row r="57" spans="1:53">
      <c r="A57" s="289">
        <v>5</v>
      </c>
      <c r="B57" s="289" t="s">
        <v>6404</v>
      </c>
    </row>
    <row r="58" spans="1:53">
      <c r="A58" s="289">
        <v>6</v>
      </c>
      <c r="B58" s="289" t="s">
        <v>677</v>
      </c>
    </row>
    <row r="59" spans="1:53">
      <c r="A59" s="289" t="s">
        <v>513</v>
      </c>
    </row>
    <row r="60" spans="1:53">
      <c r="A60" s="289" t="s">
        <v>514</v>
      </c>
    </row>
    <row r="61" spans="1:53" ht="66" customHeight="1">
      <c r="D61" s="290"/>
    </row>
    <row r="63" spans="1:53">
      <c r="A63" s="185" t="s">
        <v>1606</v>
      </c>
    </row>
    <row r="64" spans="1:53">
      <c r="A64" s="289" t="s">
        <v>596</v>
      </c>
    </row>
    <row r="65" spans="1:53">
      <c r="A65" s="289" t="s">
        <v>597</v>
      </c>
    </row>
    <row r="66" spans="1:53">
      <c r="A66" s="299" t="s">
        <v>686</v>
      </c>
    </row>
    <row r="67" spans="1:53" ht="13.5" thickBot="1">
      <c r="A67" s="299" t="s">
        <v>1505</v>
      </c>
      <c r="B67" s="299"/>
      <c r="C67" s="299"/>
    </row>
    <row r="68" spans="1:53" ht="13.5" thickBot="1">
      <c r="B68" s="393" t="s">
        <v>490</v>
      </c>
      <c r="G68" s="297"/>
      <c r="O68" s="613"/>
      <c r="P68" s="613"/>
      <c r="AA68" s="453" t="s">
        <v>491</v>
      </c>
      <c r="AB68" s="453" t="s">
        <v>483</v>
      </c>
      <c r="AC68" s="453" t="s">
        <v>490</v>
      </c>
      <c r="AD68" s="453" t="s">
        <v>480</v>
      </c>
    </row>
    <row r="69" spans="1:53">
      <c r="H69" s="687"/>
      <c r="O69" s="613"/>
      <c r="P69" s="613"/>
      <c r="AA69" s="453"/>
      <c r="AB69" s="453"/>
      <c r="AC69" s="453"/>
      <c r="AD69" s="453"/>
    </row>
    <row r="70" spans="1:53">
      <c r="A70" s="289" t="s">
        <v>598</v>
      </c>
      <c r="H70" s="687"/>
      <c r="O70" s="613"/>
      <c r="P70" s="613"/>
      <c r="AA70" s="453"/>
      <c r="AB70" s="453"/>
      <c r="AC70" s="453"/>
      <c r="AD70" s="453"/>
    </row>
    <row r="71" spans="1:53" ht="13.5" thickBot="1">
      <c r="A71" s="299" t="s">
        <v>680</v>
      </c>
      <c r="H71" s="687"/>
      <c r="O71" s="613"/>
      <c r="P71" s="613"/>
      <c r="AA71" s="453"/>
      <c r="AB71" s="453"/>
      <c r="AC71" s="453"/>
      <c r="AD71" s="453"/>
    </row>
    <row r="72" spans="1:53" ht="13.5" thickBot="1">
      <c r="B72" s="393" t="s">
        <v>491</v>
      </c>
      <c r="H72" s="687"/>
      <c r="O72" s="613"/>
      <c r="P72" s="613"/>
      <c r="AA72" s="453" t="s">
        <v>491</v>
      </c>
      <c r="AB72" s="453" t="s">
        <v>483</v>
      </c>
      <c r="AC72" s="453" t="s">
        <v>490</v>
      </c>
      <c r="AD72" s="453" t="s">
        <v>480</v>
      </c>
    </row>
    <row r="73" spans="1:53" s="290" customFormat="1">
      <c r="B73" s="300"/>
      <c r="H73" s="687"/>
      <c r="O73" s="613"/>
      <c r="P73" s="613"/>
      <c r="Y73" s="402"/>
      <c r="AA73" s="466"/>
      <c r="AB73" s="466"/>
      <c r="AC73" s="466"/>
      <c r="AD73" s="466"/>
      <c r="AO73" s="614"/>
      <c r="AP73" s="614"/>
      <c r="AQ73" s="466"/>
      <c r="AR73" s="466"/>
      <c r="AS73" s="466"/>
      <c r="AT73" s="466"/>
      <c r="AU73" s="466"/>
      <c r="AV73" s="466"/>
      <c r="AW73" s="466"/>
      <c r="AX73" s="466"/>
      <c r="AY73" s="466"/>
      <c r="AZ73" s="466"/>
      <c r="BA73" s="466"/>
    </row>
    <row r="74" spans="1:53" ht="13.5" thickBot="1">
      <c r="A74" s="289" t="s">
        <v>599</v>
      </c>
      <c r="H74" s="687"/>
      <c r="O74" s="613"/>
      <c r="P74" s="613"/>
      <c r="AA74" s="453"/>
      <c r="AB74" s="453"/>
      <c r="AC74" s="453"/>
      <c r="AD74" s="453"/>
    </row>
    <row r="75" spans="1:53" ht="13.5" thickBot="1">
      <c r="B75" s="393" t="s">
        <v>480</v>
      </c>
      <c r="H75" s="687"/>
      <c r="O75" s="613"/>
      <c r="P75" s="613"/>
      <c r="AA75" s="453" t="s">
        <v>491</v>
      </c>
      <c r="AB75" s="453" t="s">
        <v>483</v>
      </c>
      <c r="AC75" s="453" t="s">
        <v>490</v>
      </c>
      <c r="AD75" s="453" t="s">
        <v>480</v>
      </c>
    </row>
    <row r="76" spans="1:53" s="290" customFormat="1">
      <c r="B76" s="300"/>
      <c r="H76" s="687"/>
      <c r="O76" s="613"/>
      <c r="P76" s="613"/>
      <c r="Y76" s="402"/>
      <c r="AA76" s="466"/>
      <c r="AB76" s="466"/>
      <c r="AC76" s="466"/>
      <c r="AD76" s="466"/>
      <c r="AO76" s="614"/>
      <c r="AP76" s="614"/>
      <c r="AQ76" s="466"/>
      <c r="AR76" s="466"/>
      <c r="AS76" s="466"/>
      <c r="AT76" s="466"/>
      <c r="AU76" s="466"/>
      <c r="AV76" s="466"/>
      <c r="AW76" s="466"/>
      <c r="AX76" s="466"/>
      <c r="AY76" s="466"/>
      <c r="AZ76" s="466"/>
      <c r="BA76" s="466"/>
    </row>
    <row r="77" spans="1:53" ht="13.5" thickBot="1">
      <c r="A77" s="289" t="s">
        <v>500</v>
      </c>
      <c r="O77" s="613"/>
      <c r="P77" s="613"/>
      <c r="AA77" s="453"/>
      <c r="AB77" s="453"/>
      <c r="AC77" s="453"/>
      <c r="AD77" s="453"/>
    </row>
    <row r="78" spans="1:53" ht="13.5" thickBot="1">
      <c r="B78" s="797" t="s">
        <v>6628</v>
      </c>
      <c r="C78" s="798"/>
      <c r="G78" s="616"/>
      <c r="H78" s="290"/>
      <c r="O78" s="613"/>
      <c r="P78" s="613"/>
      <c r="AA78" s="453" t="s">
        <v>6587</v>
      </c>
      <c r="AB78" s="453" t="s">
        <v>6588</v>
      </c>
      <c r="AC78" s="453" t="s">
        <v>6589</v>
      </c>
      <c r="AD78" s="453"/>
    </row>
    <row r="79" spans="1:53">
      <c r="K79" s="613"/>
      <c r="L79" s="613"/>
      <c r="M79" s="613"/>
      <c r="N79" s="613"/>
      <c r="O79" s="613"/>
      <c r="P79" s="613"/>
    </row>
    <row r="80" spans="1:53">
      <c r="A80" s="289" t="s">
        <v>504</v>
      </c>
      <c r="K80" s="613"/>
      <c r="L80" s="613"/>
      <c r="M80" s="613"/>
      <c r="N80" s="613"/>
      <c r="O80" s="613"/>
      <c r="P80" s="613"/>
    </row>
    <row r="81" spans="1:53">
      <c r="A81" s="299" t="s">
        <v>1548</v>
      </c>
      <c r="B81" s="299"/>
      <c r="C81" s="299"/>
      <c r="K81" s="613"/>
      <c r="L81" s="613"/>
      <c r="M81" s="613"/>
      <c r="N81" s="613"/>
      <c r="O81" s="613"/>
      <c r="P81" s="613"/>
    </row>
    <row r="82" spans="1:53" ht="238.9" customHeight="1" thickBot="1">
      <c r="A82" s="299"/>
      <c r="B82" s="299"/>
      <c r="C82" s="299"/>
      <c r="K82" s="613"/>
      <c r="L82" s="613"/>
      <c r="M82" s="613"/>
      <c r="N82" s="613"/>
      <c r="O82" s="613"/>
      <c r="P82" s="613"/>
    </row>
    <row r="83" spans="1:53" ht="13.5" thickBot="1">
      <c r="B83" s="394">
        <v>16</v>
      </c>
      <c r="K83" s="613"/>
      <c r="L83" s="613"/>
      <c r="M83" s="613"/>
      <c r="N83" s="613"/>
      <c r="O83" s="613"/>
      <c r="P83" s="613"/>
    </row>
    <row r="84" spans="1:53" s="290" customFormat="1">
      <c r="B84" s="300"/>
      <c r="K84" s="614"/>
      <c r="L84" s="614"/>
      <c r="M84" s="614"/>
      <c r="N84" s="614"/>
      <c r="O84" s="613"/>
      <c r="P84" s="613"/>
      <c r="Y84" s="402"/>
      <c r="AO84" s="614"/>
      <c r="AP84" s="614"/>
      <c r="AQ84" s="466"/>
      <c r="AR84" s="466"/>
      <c r="AS84" s="466"/>
      <c r="AT84" s="466"/>
      <c r="AU84" s="466"/>
      <c r="AV84" s="466"/>
      <c r="AW84" s="466"/>
      <c r="AX84" s="466"/>
      <c r="AY84" s="466"/>
      <c r="AZ84" s="466"/>
      <c r="BA84" s="466"/>
    </row>
    <row r="85" spans="1:53" ht="13.5" thickBot="1">
      <c r="A85" s="289" t="s">
        <v>1506</v>
      </c>
      <c r="K85" s="613"/>
      <c r="L85" s="613"/>
      <c r="M85" s="613"/>
      <c r="N85" s="613"/>
      <c r="O85" s="613"/>
      <c r="P85" s="613"/>
    </row>
    <row r="86" spans="1:53" ht="13.5" thickBot="1">
      <c r="B86" s="395">
        <v>6</v>
      </c>
      <c r="K86" s="613"/>
      <c r="L86" s="613"/>
      <c r="M86" s="613"/>
      <c r="N86" s="613"/>
      <c r="O86" s="613"/>
      <c r="P86" s="613"/>
    </row>
    <row r="87" spans="1:53">
      <c r="K87" s="613"/>
      <c r="L87" s="613"/>
      <c r="M87" s="613"/>
      <c r="N87" s="613"/>
      <c r="O87" s="613"/>
      <c r="P87" s="613"/>
    </row>
    <row r="88" spans="1:53">
      <c r="A88" s="208" t="s">
        <v>1632</v>
      </c>
      <c r="K88" s="613"/>
      <c r="L88" s="613"/>
      <c r="M88" s="613"/>
      <c r="N88" s="613"/>
      <c r="O88" s="613"/>
      <c r="P88" s="613"/>
    </row>
    <row r="89" spans="1:53" ht="13.5" thickBot="1">
      <c r="A89" s="301" t="s">
        <v>1633</v>
      </c>
      <c r="C89" s="299"/>
      <c r="K89" s="613"/>
      <c r="L89" s="613"/>
      <c r="M89" s="613"/>
      <c r="N89" s="613"/>
      <c r="O89" s="613"/>
      <c r="P89" s="613"/>
    </row>
    <row r="90" spans="1:53" ht="13.5" thickBot="1">
      <c r="B90" s="393" t="s">
        <v>480</v>
      </c>
      <c r="E90" s="335"/>
      <c r="K90" s="613"/>
      <c r="AA90" s="733" t="s">
        <v>495</v>
      </c>
      <c r="AB90" s="734"/>
      <c r="AC90" s="734" t="s">
        <v>492</v>
      </c>
      <c r="AD90" s="733" t="s">
        <v>489</v>
      </c>
      <c r="AE90" s="735" t="s">
        <v>480</v>
      </c>
    </row>
    <row r="91" spans="1:53">
      <c r="E91" s="290"/>
      <c r="K91" s="613"/>
      <c r="AA91" s="453"/>
      <c r="AB91" s="453"/>
      <c r="AC91" s="453"/>
      <c r="AD91" s="453"/>
      <c r="AE91" s="453"/>
    </row>
    <row r="92" spans="1:53">
      <c r="A92" s="289" t="s">
        <v>683</v>
      </c>
      <c r="E92" s="290"/>
      <c r="K92" s="613"/>
      <c r="AA92" s="453"/>
      <c r="AB92" s="453"/>
      <c r="AC92" s="453"/>
      <c r="AD92" s="453"/>
      <c r="AE92" s="453"/>
    </row>
    <row r="93" spans="1:53">
      <c r="A93" s="299" t="s">
        <v>684</v>
      </c>
      <c r="E93" s="290"/>
      <c r="K93" s="613"/>
      <c r="AA93" s="453"/>
      <c r="AB93" s="453"/>
      <c r="AC93" s="453"/>
      <c r="AD93" s="453"/>
      <c r="AE93" s="453"/>
    </row>
    <row r="94" spans="1:53" ht="13.5" thickBot="1">
      <c r="A94" s="299" t="s">
        <v>685</v>
      </c>
      <c r="C94" s="299"/>
      <c r="E94" s="290"/>
      <c r="K94" s="613"/>
      <c r="AA94" s="453"/>
      <c r="AB94" s="453"/>
      <c r="AC94" s="453"/>
      <c r="AD94" s="453"/>
      <c r="AE94" s="453"/>
    </row>
    <row r="95" spans="1:53" ht="13.5" thickBot="1">
      <c r="B95" s="393" t="s">
        <v>457</v>
      </c>
      <c r="D95" s="617"/>
      <c r="E95" s="152"/>
      <c r="F95" s="290"/>
      <c r="K95" s="613"/>
      <c r="AA95" s="453" t="s">
        <v>457</v>
      </c>
      <c r="AB95" s="453" t="s">
        <v>458</v>
      </c>
      <c r="AC95" s="453" t="s">
        <v>682</v>
      </c>
      <c r="AD95" s="453" t="s">
        <v>681</v>
      </c>
      <c r="AE95" s="453"/>
    </row>
    <row r="97" spans="1:9">
      <c r="A97" s="493" t="s">
        <v>6449</v>
      </c>
    </row>
    <row r="98" spans="1:9">
      <c r="A98" s="598" t="s">
        <v>6530</v>
      </c>
    </row>
    <row r="99" spans="1:9">
      <c r="A99" s="595" t="s">
        <v>6531</v>
      </c>
    </row>
    <row r="100" spans="1:9">
      <c r="A100" s="492"/>
    </row>
    <row r="101" spans="1:9">
      <c r="A101" s="492"/>
      <c r="B101" s="496" t="s">
        <v>6459</v>
      </c>
      <c r="C101" s="496" t="s">
        <v>6460</v>
      </c>
    </row>
    <row r="102" spans="1:9">
      <c r="A102" s="492"/>
      <c r="B102" s="496" t="s">
        <v>6457</v>
      </c>
      <c r="C102" s="497">
        <v>1</v>
      </c>
    </row>
    <row r="103" spans="1:9" hidden="1">
      <c r="A103" s="492"/>
      <c r="B103" s="496" t="s">
        <v>6458</v>
      </c>
      <c r="C103" s="497">
        <v>2</v>
      </c>
    </row>
    <row r="104" spans="1:9">
      <c r="A104" s="492"/>
      <c r="B104" s="496"/>
      <c r="C104" s="497"/>
    </row>
    <row r="105" spans="1:9" ht="13.5" thickBot="1">
      <c r="A105" s="492" t="str">
        <f ca="1">"Click on the following box to see the function "&amp;_xlfn.FORMULATEXT(B106)&amp;"."</f>
        <v>Click on the following box to see the function =SUBTOTAL(9,C102:C103).</v>
      </c>
    </row>
    <row r="106" spans="1:9" ht="13.5" thickBot="1">
      <c r="B106" s="494">
        <f>SUBTOTAL(9,C102:C103)</f>
        <v>1</v>
      </c>
      <c r="G106" s="290"/>
      <c r="H106" s="290"/>
      <c r="I106" s="290"/>
    </row>
    <row r="107" spans="1:9">
      <c r="A107" s="595" t="s">
        <v>6532</v>
      </c>
    </row>
    <row r="108" spans="1:9">
      <c r="A108" s="492" t="s">
        <v>6461</v>
      </c>
    </row>
    <row r="109" spans="1:9">
      <c r="A109" s="595" t="s">
        <v>6533</v>
      </c>
    </row>
    <row r="110" spans="1:9">
      <c r="A110" s="595" t="s">
        <v>6534</v>
      </c>
    </row>
    <row r="111" spans="1:9">
      <c r="A111" s="492"/>
    </row>
    <row r="112" spans="1:9">
      <c r="A112" s="492"/>
      <c r="B112" s="598" t="s">
        <v>6535</v>
      </c>
    </row>
    <row r="113" spans="1:53" s="524" customFormat="1">
      <c r="A113" s="526"/>
      <c r="B113" s="533" t="s">
        <v>43</v>
      </c>
      <c r="C113" s="533" t="s">
        <v>111</v>
      </c>
      <c r="O113" s="523"/>
      <c r="Y113" s="654"/>
      <c r="Z113" s="615"/>
      <c r="AA113" s="615"/>
      <c r="AB113" s="615"/>
      <c r="AC113" s="615"/>
      <c r="AD113" s="615"/>
      <c r="AE113" s="615"/>
      <c r="AF113" s="615"/>
      <c r="AG113" s="615"/>
      <c r="AH113" s="615"/>
      <c r="AI113" s="615"/>
      <c r="AJ113" s="615"/>
      <c r="AK113" s="615"/>
      <c r="AL113" s="615"/>
      <c r="AM113" s="615"/>
      <c r="AN113" s="615"/>
      <c r="AO113" s="615"/>
      <c r="AP113" s="615"/>
      <c r="AQ113" s="525"/>
      <c r="AR113" s="525"/>
      <c r="AS113" s="525"/>
      <c r="AT113" s="525"/>
      <c r="AU113" s="525"/>
      <c r="AV113" s="525"/>
      <c r="AW113" s="525"/>
      <c r="AX113" s="525"/>
      <c r="AY113" s="525"/>
      <c r="AZ113" s="525"/>
      <c r="BA113" s="525"/>
    </row>
    <row r="114" spans="1:53" s="524" customFormat="1">
      <c r="B114" s="527" t="s">
        <v>6450</v>
      </c>
      <c r="C114" s="528">
        <v>1</v>
      </c>
      <c r="O114" s="523"/>
      <c r="Y114" s="654"/>
      <c r="Z114" s="615"/>
      <c r="AA114" s="615"/>
      <c r="AB114" s="615"/>
      <c r="AC114" s="615"/>
      <c r="AD114" s="615"/>
      <c r="AE114" s="615"/>
      <c r="AF114" s="615"/>
      <c r="AG114" s="615"/>
      <c r="AH114" s="615"/>
      <c r="AI114" s="615"/>
      <c r="AJ114" s="615"/>
      <c r="AK114" s="615"/>
      <c r="AL114" s="615"/>
      <c r="AM114" s="615"/>
      <c r="AN114" s="615"/>
      <c r="AO114" s="615"/>
      <c r="AP114" s="615"/>
      <c r="AQ114" s="525"/>
      <c r="AR114" s="525"/>
      <c r="AS114" s="525"/>
      <c r="AT114" s="525"/>
      <c r="AU114" s="525"/>
      <c r="AV114" s="525"/>
      <c r="AW114" s="525"/>
      <c r="AX114" s="525"/>
      <c r="AY114" s="525"/>
      <c r="AZ114" s="525"/>
      <c r="BA114" s="525"/>
    </row>
    <row r="115" spans="1:53" s="524" customFormat="1">
      <c r="B115" s="529" t="s">
        <v>6451</v>
      </c>
      <c r="C115" s="530">
        <v>2</v>
      </c>
      <c r="O115" s="523"/>
      <c r="Y115" s="654"/>
      <c r="Z115" s="615"/>
      <c r="AA115" s="615"/>
      <c r="AB115" s="615"/>
      <c r="AC115" s="615"/>
      <c r="AD115" s="615"/>
      <c r="AE115" s="615"/>
      <c r="AF115" s="615"/>
      <c r="AG115" s="615"/>
      <c r="AH115" s="615"/>
      <c r="AI115" s="615"/>
      <c r="AJ115" s="615"/>
      <c r="AK115" s="615"/>
      <c r="AL115" s="615"/>
      <c r="AM115" s="615"/>
      <c r="AN115" s="615"/>
      <c r="AO115" s="615"/>
      <c r="AP115" s="615"/>
      <c r="AQ115" s="525"/>
      <c r="AR115" s="525"/>
      <c r="AS115" s="525"/>
      <c r="AT115" s="525"/>
      <c r="AU115" s="525"/>
      <c r="AV115" s="525"/>
      <c r="AW115" s="525"/>
      <c r="AX115" s="525"/>
      <c r="AY115" s="525"/>
      <c r="AZ115" s="525"/>
      <c r="BA115" s="525"/>
    </row>
    <row r="116" spans="1:53" s="524" customFormat="1">
      <c r="B116" s="529" t="s">
        <v>6452</v>
      </c>
      <c r="C116" s="530">
        <v>3</v>
      </c>
      <c r="O116" s="523"/>
      <c r="Y116" s="654"/>
      <c r="Z116" s="615"/>
      <c r="AA116" s="615"/>
      <c r="AB116" s="615"/>
      <c r="AC116" s="615"/>
      <c r="AD116" s="615"/>
      <c r="AE116" s="615"/>
      <c r="AF116" s="615"/>
      <c r="AG116" s="615"/>
      <c r="AH116" s="615"/>
      <c r="AI116" s="615"/>
      <c r="AJ116" s="615"/>
      <c r="AK116" s="615"/>
      <c r="AL116" s="615"/>
      <c r="AM116" s="615"/>
      <c r="AN116" s="615"/>
      <c r="AO116" s="615"/>
      <c r="AP116" s="615"/>
      <c r="AQ116" s="525"/>
      <c r="AR116" s="525"/>
      <c r="AS116" s="525"/>
      <c r="AT116" s="525"/>
      <c r="AU116" s="525"/>
      <c r="AV116" s="525"/>
      <c r="AW116" s="525"/>
      <c r="AX116" s="525"/>
      <c r="AY116" s="525"/>
      <c r="AZ116" s="525"/>
      <c r="BA116" s="525"/>
    </row>
    <row r="117" spans="1:53" s="524" customFormat="1">
      <c r="B117" s="529" t="s">
        <v>6453</v>
      </c>
      <c r="C117" s="530">
        <v>4</v>
      </c>
      <c r="O117" s="523"/>
      <c r="Y117" s="654"/>
      <c r="Z117" s="615"/>
      <c r="AA117" s="615"/>
      <c r="AB117" s="615"/>
      <c r="AC117" s="615"/>
      <c r="AD117" s="615"/>
      <c r="AE117" s="615"/>
      <c r="AF117" s="615"/>
      <c r="AG117" s="615"/>
      <c r="AH117" s="615"/>
      <c r="AI117" s="615"/>
      <c r="AJ117" s="615"/>
      <c r="AK117" s="615"/>
      <c r="AL117" s="615"/>
      <c r="AM117" s="615"/>
      <c r="AN117" s="615"/>
      <c r="AO117" s="615"/>
      <c r="AP117" s="615"/>
      <c r="AQ117" s="525"/>
      <c r="AR117" s="525"/>
      <c r="AS117" s="525"/>
      <c r="AT117" s="525"/>
      <c r="AU117" s="525"/>
      <c r="AV117" s="525"/>
      <c r="AW117" s="525"/>
      <c r="AX117" s="525"/>
      <c r="AY117" s="525"/>
      <c r="AZ117" s="525"/>
      <c r="BA117" s="525"/>
    </row>
    <row r="118" spans="1:53" s="524" customFormat="1">
      <c r="B118" s="529" t="s">
        <v>6454</v>
      </c>
      <c r="C118" s="530">
        <v>5</v>
      </c>
      <c r="O118" s="523"/>
      <c r="Y118" s="654"/>
      <c r="Z118" s="615"/>
      <c r="AA118" s="615"/>
      <c r="AB118" s="615"/>
      <c r="AC118" s="615"/>
      <c r="AD118" s="615"/>
      <c r="AE118" s="615"/>
      <c r="AF118" s="615"/>
      <c r="AG118" s="615"/>
      <c r="AH118" s="615"/>
      <c r="AI118" s="615"/>
      <c r="AJ118" s="615"/>
      <c r="AK118" s="615"/>
      <c r="AL118" s="615"/>
      <c r="AM118" s="615"/>
      <c r="AN118" s="615"/>
      <c r="AO118" s="615"/>
      <c r="AP118" s="615"/>
      <c r="AQ118" s="525"/>
      <c r="AR118" s="525"/>
      <c r="AS118" s="525"/>
      <c r="AT118" s="525"/>
      <c r="AU118" s="525"/>
      <c r="AV118" s="525"/>
      <c r="AW118" s="525"/>
      <c r="AX118" s="525"/>
      <c r="AY118" s="525"/>
      <c r="AZ118" s="525"/>
      <c r="BA118" s="525"/>
    </row>
    <row r="119" spans="1:53" s="524" customFormat="1">
      <c r="B119" s="529" t="s">
        <v>6455</v>
      </c>
      <c r="C119" s="530">
        <v>6</v>
      </c>
      <c r="O119" s="523"/>
      <c r="Y119" s="654"/>
      <c r="Z119" s="615"/>
      <c r="AA119" s="615"/>
      <c r="AB119" s="615"/>
      <c r="AC119" s="615"/>
      <c r="AD119" s="615"/>
      <c r="AE119" s="615"/>
      <c r="AF119" s="615"/>
      <c r="AG119" s="615"/>
      <c r="AH119" s="615"/>
      <c r="AI119" s="615"/>
      <c r="AJ119" s="615"/>
      <c r="AK119" s="615"/>
      <c r="AL119" s="615"/>
      <c r="AM119" s="615"/>
      <c r="AN119" s="615"/>
      <c r="AO119" s="615"/>
      <c r="AP119" s="615"/>
      <c r="AQ119" s="525"/>
      <c r="AR119" s="525"/>
      <c r="AS119" s="525"/>
      <c r="AT119" s="525"/>
      <c r="AU119" s="525"/>
      <c r="AV119" s="525"/>
      <c r="AW119" s="525"/>
      <c r="AX119" s="525"/>
      <c r="AY119" s="525"/>
      <c r="AZ119" s="525"/>
      <c r="BA119" s="525"/>
    </row>
    <row r="120" spans="1:53" s="524" customFormat="1">
      <c r="B120" s="531" t="s">
        <v>6456</v>
      </c>
      <c r="C120" s="532">
        <v>9</v>
      </c>
      <c r="O120" s="523"/>
      <c r="Y120" s="654"/>
      <c r="Z120" s="615"/>
      <c r="AA120" s="615"/>
      <c r="AB120" s="615"/>
      <c r="AC120" s="615"/>
      <c r="AD120" s="615"/>
      <c r="AE120" s="615"/>
      <c r="AF120" s="615"/>
      <c r="AG120" s="615"/>
      <c r="AH120" s="615"/>
      <c r="AI120" s="615"/>
      <c r="AJ120" s="615"/>
      <c r="AK120" s="615"/>
      <c r="AL120" s="615"/>
      <c r="AM120" s="615"/>
      <c r="AN120" s="615"/>
      <c r="AO120" s="615"/>
      <c r="AP120" s="615"/>
      <c r="AQ120" s="525"/>
      <c r="AR120" s="525"/>
      <c r="AS120" s="525"/>
      <c r="AT120" s="525"/>
      <c r="AU120" s="525"/>
      <c r="AV120" s="525"/>
      <c r="AW120" s="525"/>
      <c r="AX120" s="525"/>
      <c r="AY120" s="525"/>
      <c r="AZ120" s="525"/>
      <c r="BA120" s="525"/>
    </row>
    <row r="127" spans="1:53">
      <c r="B127" s="613"/>
      <c r="C127" s="613"/>
      <c r="F127" s="613"/>
      <c r="G127" s="613"/>
      <c r="H127" s="613"/>
    </row>
    <row r="128" spans="1:53">
      <c r="B128" s="613"/>
      <c r="C128" s="613"/>
      <c r="F128" s="613"/>
      <c r="G128" s="613"/>
      <c r="H128" s="613"/>
    </row>
    <row r="129" spans="2:8">
      <c r="B129" s="613"/>
      <c r="C129" s="613"/>
      <c r="F129" s="613"/>
      <c r="G129" s="613"/>
      <c r="H129" s="613"/>
    </row>
    <row r="130" spans="2:8">
      <c r="B130" s="613"/>
      <c r="C130" s="613"/>
      <c r="F130" s="613"/>
      <c r="G130" s="613"/>
      <c r="H130" s="613"/>
    </row>
    <row r="131" spans="2:8">
      <c r="B131" s="613"/>
      <c r="C131" s="613"/>
      <c r="F131" s="613"/>
      <c r="G131" s="613"/>
      <c r="H131" s="613"/>
    </row>
    <row r="132" spans="2:8">
      <c r="B132" s="613"/>
      <c r="C132" s="613"/>
      <c r="F132" s="613"/>
      <c r="G132" s="613"/>
      <c r="H132" s="613"/>
    </row>
    <row r="133" spans="2:8">
      <c r="B133" s="613"/>
      <c r="C133" s="613"/>
      <c r="F133" s="613"/>
      <c r="G133" s="613"/>
      <c r="H133" s="613"/>
    </row>
    <row r="134" spans="2:8">
      <c r="B134" s="613"/>
      <c r="C134" s="613"/>
      <c r="F134" s="613"/>
      <c r="G134" s="613"/>
      <c r="H134" s="613"/>
    </row>
  </sheetData>
  <sheetProtection algorithmName="SHA-512" hashValue="6sH3xkZD7T4+cG74T+mzMHEKw8elwTWmczxnRlmoXt67p1NO082rx1+HAm5Nl47cW3OwBvjkbdx2T0eNJljz+g==" saltValue="zW82c8uOah3N29B9czOkfA==" spinCount="100000" sheet="1" formatCells="0" formatColumns="0" formatRows="0" insertColumns="0" insertRows="0" insertHyperlinks="0" deleteColumns="0" deleteRows="0" sort="0" autoFilter="0"/>
  <autoFilter ref="B101:C103" xr:uid="{1025F752-5C63-EA47-937C-FB07BAC491E6}">
    <filterColumn colId="0">
      <filters>
        <filter val="a"/>
      </filters>
    </filterColumn>
  </autoFilter>
  <mergeCells count="1">
    <mergeCell ref="B78:C78"/>
  </mergeCells>
  <dataValidations count="4">
    <dataValidation type="list" allowBlank="1" showInputMessage="1" showErrorMessage="1" sqref="B78" xr:uid="{0A99FAA2-0B7E-6940-BD89-6FBA713864D0}">
      <formula1>$AA$78:$AC$78</formula1>
    </dataValidation>
    <dataValidation type="list" allowBlank="1" showInputMessage="1" showErrorMessage="1" sqref="B68 B75 B72" xr:uid="{0257DFDF-30F5-DF4F-A068-EBE5703EC4FE}">
      <formula1>$AA68:$AD68</formula1>
    </dataValidation>
    <dataValidation type="list" allowBlank="1" showInputMessage="1" showErrorMessage="1" sqref="B90" xr:uid="{A0F27E77-C31E-2041-9AF7-0FE34DC86E66}">
      <formula1>$AA$90:$AE$90</formula1>
    </dataValidation>
    <dataValidation type="list" allowBlank="1" showInputMessage="1" showErrorMessage="1" sqref="B95" xr:uid="{1590140A-9C10-3540-A80A-2EC3B78F5B34}">
      <formula1>$AA$95:$AD$95</formula1>
    </dataValidation>
  </dataValidations>
  <pageMargins left="0.7" right="0.7" top="0.75" bottom="0.75" header="0.3" footer="0.3"/>
  <pageSetup scale="29" fitToHeight="10" orientation="landscape" horizontalDpi="0" verticalDpi="0"/>
  <headerFooter>
    <oddFooter>&amp;L&amp;"Helvetica,Regular"&amp;12&amp;K000000© All rights reserved, 2019, Marianne Wolk &amp; Richard Horwitz</oddFooter>
  </headerFooter>
  <drawing r:id="rId1"/>
  <extLst>
    <ext xmlns:x14="http://schemas.microsoft.com/office/spreadsheetml/2009/9/main" uri="{78C0D931-6437-407d-A8EE-F0AAD7539E65}">
      <x14:conditionalFormattings>
        <x14:conditionalFormatting xmlns:xm="http://schemas.microsoft.com/office/excel/2006/main">
          <x14:cfRule type="expression" priority="1" id="{60DFCA1F-CC56-754E-9840-78C8AB6E9BA4}">
            <xm:f>X!$CC$1=TRUE</xm:f>
            <x14:dxf>
              <font>
                <color theme="1"/>
              </font>
              <fill>
                <patternFill>
                  <bgColor theme="1"/>
                </patternFill>
              </fill>
            </x14:dxf>
          </x14:cfRule>
          <xm:sqref>A1:XFD1048576</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2C289-E0D7-B548-83E8-AE0A1EA1BCD7}">
  <sheetPr codeName="Sheet7" filterMode="1"/>
  <dimension ref="A1:AL44"/>
  <sheetViews>
    <sheetView topLeftCell="A6" workbookViewId="0">
      <selection activeCell="I50" sqref="I50"/>
    </sheetView>
  </sheetViews>
  <sheetFormatPr defaultColWidth="11.5703125" defaultRowHeight="12.75" outlineLevelRow="3"/>
  <cols>
    <col min="1" max="16384" width="11.5703125" style="261"/>
  </cols>
  <sheetData>
    <row r="1" spans="1:38" ht="18.75">
      <c r="A1" s="347" t="s">
        <v>6292</v>
      </c>
      <c r="B1" s="348"/>
      <c r="C1" s="348"/>
      <c r="L1" s="303" t="s">
        <v>0</v>
      </c>
      <c r="O1" s="266"/>
      <c r="AA1" s="385"/>
      <c r="AB1" s="385"/>
      <c r="AC1" s="385"/>
      <c r="AD1" s="385"/>
      <c r="AE1" s="385"/>
      <c r="AF1" s="385"/>
      <c r="AG1" s="385"/>
      <c r="AH1" s="385"/>
      <c r="AI1" s="385"/>
      <c r="AJ1" s="385"/>
      <c r="AK1" s="385"/>
      <c r="AL1" s="385"/>
    </row>
    <row r="2" spans="1:38" ht="18.75">
      <c r="A2" s="54" t="s">
        <v>1597</v>
      </c>
      <c r="B2" s="348"/>
      <c r="C2" s="348"/>
      <c r="L2" s="303"/>
      <c r="O2" s="266"/>
      <c r="AA2" s="385"/>
      <c r="AB2" s="385"/>
      <c r="AC2" s="385"/>
      <c r="AD2" s="385"/>
      <c r="AE2" s="385"/>
      <c r="AF2" s="385"/>
      <c r="AG2" s="385"/>
      <c r="AH2" s="385"/>
      <c r="AI2" s="385"/>
      <c r="AJ2" s="385"/>
      <c r="AK2" s="385"/>
      <c r="AL2" s="385"/>
    </row>
    <row r="3" spans="1:38">
      <c r="A3" s="162" t="str">
        <f>'INTRO Data Anlaysis'!A3</f>
        <v>Workbook 2: Data Analysis</v>
      </c>
      <c r="B3" s="162"/>
      <c r="C3" s="162"/>
      <c r="I3" s="266"/>
      <c r="J3" s="266"/>
      <c r="K3" s="266"/>
      <c r="L3" s="266"/>
      <c r="O3" s="266"/>
      <c r="AA3" s="385"/>
      <c r="AB3" s="385"/>
      <c r="AC3" s="385"/>
      <c r="AD3" s="385"/>
      <c r="AE3" s="385"/>
      <c r="AF3" s="385"/>
      <c r="AG3" s="385"/>
      <c r="AH3" s="385"/>
      <c r="AI3" s="385"/>
      <c r="AJ3" s="385"/>
      <c r="AK3" s="385"/>
      <c r="AL3" s="385"/>
    </row>
    <row r="4" spans="1:38">
      <c r="A4" s="5" t="str">
        <f ca="1">"Sheet: "&amp;MID(CELL("filename",A1),FIND("]",CELL("filename",A1))+1,255)</f>
        <v>Sheet: DATA Budgets</v>
      </c>
      <c r="B4" s="162"/>
      <c r="C4" s="162"/>
      <c r="D4" s="266"/>
      <c r="I4" s="266"/>
      <c r="J4" s="266"/>
      <c r="K4" s="266"/>
      <c r="L4" s="266"/>
      <c r="O4" s="266"/>
      <c r="AA4" s="385"/>
      <c r="AB4" s="385"/>
      <c r="AC4" s="385"/>
      <c r="AD4" s="385"/>
      <c r="AE4" s="385"/>
      <c r="AF4" s="385"/>
      <c r="AG4" s="385"/>
      <c r="AH4" s="385"/>
      <c r="AI4" s="385"/>
      <c r="AJ4" s="385"/>
      <c r="AK4" s="385"/>
      <c r="AL4" s="385"/>
    </row>
    <row r="5" spans="1:38" ht="13.5" thickBot="1"/>
    <row r="6" spans="1:38">
      <c r="A6" s="349" t="s">
        <v>656</v>
      </c>
      <c r="B6" s="267"/>
      <c r="C6" s="267"/>
      <c r="D6" s="267"/>
      <c r="E6" s="267"/>
      <c r="F6" s="267"/>
      <c r="G6" s="267"/>
      <c r="H6" s="267"/>
      <c r="I6" s="267"/>
      <c r="J6" s="267"/>
      <c r="K6" s="270"/>
    </row>
    <row r="7" spans="1:38" s="355" customFormat="1" ht="13.5" thickBot="1">
      <c r="A7" s="350" t="str">
        <f ca="1">"This Sheet contains the Data and Workspace for the '"&amp;'DATA ANALYSIS Budgets'!A4&amp;"' Sheet."</f>
        <v>This Sheet contains the Data and Workspace for the 'Sheet: DATA ANALYSIS Budgets' Sheet.</v>
      </c>
      <c r="B7" s="351"/>
      <c r="C7" s="351"/>
      <c r="D7" s="351"/>
      <c r="E7" s="351"/>
      <c r="F7" s="352"/>
      <c r="G7" s="352"/>
      <c r="H7" s="352"/>
      <c r="I7" s="352"/>
      <c r="J7" s="352"/>
      <c r="K7" s="353"/>
      <c r="L7" s="354"/>
      <c r="M7" s="354"/>
    </row>
    <row r="8" spans="1:38">
      <c r="M8" s="266"/>
      <c r="N8" s="266"/>
      <c r="O8" s="266"/>
    </row>
    <row r="9" spans="1:38" s="4" customFormat="1">
      <c r="A9" s="14"/>
      <c r="B9" s="15" t="s">
        <v>455</v>
      </c>
      <c r="C9" s="16" t="s">
        <v>456</v>
      </c>
      <c r="D9" s="16" t="s">
        <v>450</v>
      </c>
      <c r="E9" s="16" t="s">
        <v>449</v>
      </c>
      <c r="F9" s="16" t="s">
        <v>459</v>
      </c>
      <c r="G9" s="16" t="s">
        <v>460</v>
      </c>
      <c r="H9" s="16" t="s">
        <v>461</v>
      </c>
      <c r="I9" s="17" t="s">
        <v>462</v>
      </c>
    </row>
    <row r="10" spans="1:38" s="4" customFormat="1" hidden="1" outlineLevel="3">
      <c r="B10" s="24" t="s">
        <v>463</v>
      </c>
      <c r="C10" s="25" t="s">
        <v>466</v>
      </c>
      <c r="D10" s="25" t="s">
        <v>476</v>
      </c>
      <c r="E10" s="25" t="s">
        <v>458</v>
      </c>
      <c r="F10" s="26">
        <v>855382.21970688424</v>
      </c>
      <c r="G10" s="26">
        <v>862577.57569204574</v>
      </c>
      <c r="H10" s="26">
        <f>G10-F10</f>
        <v>7195.3559851614991</v>
      </c>
      <c r="I10" s="27">
        <f>H10/F10</f>
        <v>8.4118605921305548E-3</v>
      </c>
      <c r="L10" s="22"/>
      <c r="M10" s="23"/>
    </row>
    <row r="11" spans="1:38" s="4" customFormat="1" outlineLevel="3">
      <c r="B11" s="24" t="s">
        <v>463</v>
      </c>
      <c r="C11" s="25" t="s">
        <v>466</v>
      </c>
      <c r="D11" s="28" t="s">
        <v>478</v>
      </c>
      <c r="E11" s="28" t="s">
        <v>457</v>
      </c>
      <c r="F11" s="26">
        <v>723762.81548973452</v>
      </c>
      <c r="G11" s="26">
        <v>1037287.3681239599</v>
      </c>
      <c r="H11" s="26">
        <f>G11-F11</f>
        <v>313524.55263422534</v>
      </c>
      <c r="I11" s="27">
        <f>H11/F11</f>
        <v>0.43318687548500096</v>
      </c>
      <c r="L11" s="22"/>
      <c r="M11" s="23"/>
    </row>
    <row r="12" spans="1:38" s="4" customFormat="1" outlineLevel="3">
      <c r="B12" s="18" t="s">
        <v>463</v>
      </c>
      <c r="C12" s="19" t="s">
        <v>466</v>
      </c>
      <c r="D12" s="19" t="s">
        <v>477</v>
      </c>
      <c r="E12" s="19" t="s">
        <v>457</v>
      </c>
      <c r="F12" s="20">
        <v>633159.24092070758</v>
      </c>
      <c r="G12" s="20">
        <v>627672.62480818597</v>
      </c>
      <c r="H12" s="20">
        <f>G12-F12</f>
        <v>-5486.6161125216167</v>
      </c>
      <c r="I12" s="21">
        <f>H12/F12</f>
        <v>-8.6654600579520284E-3</v>
      </c>
      <c r="L12" s="22"/>
      <c r="M12" s="23"/>
    </row>
    <row r="13" spans="1:38" s="4" customFormat="1" outlineLevel="3">
      <c r="B13" s="18" t="s">
        <v>463</v>
      </c>
      <c r="C13" s="19" t="s">
        <v>466</v>
      </c>
      <c r="D13" s="29" t="s">
        <v>480</v>
      </c>
      <c r="E13" s="29" t="s">
        <v>457</v>
      </c>
      <c r="F13" s="20">
        <v>1492343.7059703816</v>
      </c>
      <c r="G13" s="20">
        <v>1358742.2419916994</v>
      </c>
      <c r="H13" s="20">
        <f>G13-F13</f>
        <v>-133601.46397868218</v>
      </c>
      <c r="I13" s="21">
        <f>H13/F13</f>
        <v>-8.9524593727427659E-2</v>
      </c>
      <c r="L13" s="22"/>
      <c r="M13" s="23"/>
    </row>
    <row r="14" spans="1:38" s="4" customFormat="1" hidden="1" outlineLevel="2">
      <c r="B14" s="18"/>
      <c r="C14" s="862" t="s">
        <v>6622</v>
      </c>
      <c r="D14" s="29"/>
      <c r="E14" s="29"/>
      <c r="F14" s="20">
        <f>SUBTOTAL(9,F10:F13)</f>
        <v>2849265.7623808235</v>
      </c>
      <c r="G14" s="20">
        <f>SUBTOTAL(9,G10:G13)</f>
        <v>3023702.2349238452</v>
      </c>
      <c r="H14" s="20">
        <f>SUBTOTAL(9,H10:H13)</f>
        <v>174436.47254302155</v>
      </c>
      <c r="I14" s="21">
        <f>SUBTOTAL(9,I10:I13)</f>
        <v>0.33499682169962125</v>
      </c>
      <c r="L14" s="22"/>
      <c r="M14" s="23"/>
    </row>
    <row r="15" spans="1:38" s="4" customFormat="1" outlineLevel="3">
      <c r="B15" s="24" t="s">
        <v>463</v>
      </c>
      <c r="C15" s="25" t="s">
        <v>465</v>
      </c>
      <c r="D15" s="25" t="s">
        <v>467</v>
      </c>
      <c r="E15" s="25" t="s">
        <v>457</v>
      </c>
      <c r="F15" s="26">
        <v>935791.90244155179</v>
      </c>
      <c r="G15" s="26">
        <v>576344.02783064719</v>
      </c>
      <c r="H15" s="26">
        <f>G15-F15</f>
        <v>-359447.8746109046</v>
      </c>
      <c r="I15" s="27">
        <f>H15/F15</f>
        <v>-0.38411090507737666</v>
      </c>
      <c r="L15" s="22"/>
      <c r="M15" s="23"/>
    </row>
    <row r="16" spans="1:38" s="4" customFormat="1" hidden="1" outlineLevel="3">
      <c r="B16" s="18" t="s">
        <v>463</v>
      </c>
      <c r="C16" s="19" t="s">
        <v>465</v>
      </c>
      <c r="D16" s="19" t="s">
        <v>469</v>
      </c>
      <c r="E16" s="19" t="s">
        <v>458</v>
      </c>
      <c r="F16" s="20">
        <v>1354745.4941609539</v>
      </c>
      <c r="G16" s="20">
        <v>1128262.8651935314</v>
      </c>
      <c r="H16" s="20">
        <f>G16-F16</f>
        <v>-226482.62896742253</v>
      </c>
      <c r="I16" s="21">
        <f>H16/F16</f>
        <v>-0.16717725206954237</v>
      </c>
      <c r="L16" s="22"/>
      <c r="M16" s="23"/>
    </row>
    <row r="17" spans="2:13" s="4" customFormat="1" outlineLevel="3">
      <c r="B17" s="24" t="s">
        <v>463</v>
      </c>
      <c r="C17" s="25" t="s">
        <v>465</v>
      </c>
      <c r="D17" s="25" t="s">
        <v>470</v>
      </c>
      <c r="E17" s="25" t="s">
        <v>457</v>
      </c>
      <c r="F17" s="26">
        <v>764102.24219287653</v>
      </c>
      <c r="G17" s="26">
        <v>502166.28901772853</v>
      </c>
      <c r="H17" s="26">
        <f>G17-F17</f>
        <v>-261935.953175148</v>
      </c>
      <c r="I17" s="27">
        <f>H17/F17</f>
        <v>-0.34280223078972394</v>
      </c>
      <c r="L17" s="22"/>
      <c r="M17" s="23"/>
    </row>
    <row r="18" spans="2:13" s="4" customFormat="1" outlineLevel="3">
      <c r="B18" s="18" t="s">
        <v>463</v>
      </c>
      <c r="C18" s="19" t="s">
        <v>465</v>
      </c>
      <c r="D18" s="19" t="s">
        <v>468</v>
      </c>
      <c r="E18" s="19" t="s">
        <v>457</v>
      </c>
      <c r="F18" s="20">
        <v>1250673.8025592181</v>
      </c>
      <c r="G18" s="20">
        <v>656870.51915830234</v>
      </c>
      <c r="H18" s="20">
        <f>G18-F18</f>
        <v>-593803.2834009158</v>
      </c>
      <c r="I18" s="21">
        <f>H18/F18</f>
        <v>-0.47478669672766238</v>
      </c>
      <c r="L18" s="22"/>
      <c r="M18" s="23"/>
    </row>
    <row r="19" spans="2:13" s="4" customFormat="1" hidden="1" outlineLevel="2">
      <c r="B19" s="18"/>
      <c r="C19" s="862" t="s">
        <v>6623</v>
      </c>
      <c r="D19" s="19"/>
      <c r="E19" s="19"/>
      <c r="F19" s="20">
        <f>SUBTOTAL(9,F15:F18)</f>
        <v>2950567.9471936468</v>
      </c>
      <c r="G19" s="20">
        <f>SUBTOTAL(9,G15:G18)</f>
        <v>1735380.8360066782</v>
      </c>
      <c r="H19" s="20">
        <f>SUBTOTAL(9,H15:H18)</f>
        <v>-1215187.1111869684</v>
      </c>
      <c r="I19" s="21">
        <f>SUBTOTAL(9,I15:I18)</f>
        <v>-1.201699832594763</v>
      </c>
      <c r="L19" s="22"/>
      <c r="M19" s="23"/>
    </row>
    <row r="20" spans="2:13" s="4" customFormat="1" hidden="1" outlineLevel="1">
      <c r="B20" s="855" t="s">
        <v>6619</v>
      </c>
      <c r="C20" s="19"/>
      <c r="D20" s="19"/>
      <c r="E20" s="19"/>
      <c r="F20" s="20">
        <f>SUBTOTAL(9,F10:F18)</f>
        <v>5799833.7095744703</v>
      </c>
      <c r="G20" s="20">
        <f>SUBTOTAL(9,G10:G18)</f>
        <v>4759083.0709305238</v>
      </c>
      <c r="H20" s="20">
        <f>SUBTOTAL(9,H10:H18)</f>
        <v>-1040750.6386439468</v>
      </c>
      <c r="I20" s="21">
        <f>SUBTOTAL(9,I10:I18)</f>
        <v>-0.86670301089514168</v>
      </c>
      <c r="L20" s="22"/>
      <c r="M20" s="23"/>
    </row>
    <row r="21" spans="2:13" s="4" customFormat="1" outlineLevel="3">
      <c r="B21" s="24" t="s">
        <v>464</v>
      </c>
      <c r="C21" s="25" t="s">
        <v>471</v>
      </c>
      <c r="D21" s="28" t="s">
        <v>486</v>
      </c>
      <c r="E21" s="28" t="s">
        <v>457</v>
      </c>
      <c r="F21" s="26">
        <v>1212238.6896171777</v>
      </c>
      <c r="G21" s="26">
        <v>1223259.3439833501</v>
      </c>
      <c r="H21" s="26">
        <f>G21-F21</f>
        <v>11020.654366172384</v>
      </c>
      <c r="I21" s="27">
        <f>H21/F21</f>
        <v>9.0911587466761049E-3</v>
      </c>
      <c r="L21" s="22"/>
      <c r="M21" s="30"/>
    </row>
    <row r="22" spans="2:13" s="4" customFormat="1" outlineLevel="3">
      <c r="B22" s="18" t="s">
        <v>464</v>
      </c>
      <c r="C22" s="19" t="s">
        <v>471</v>
      </c>
      <c r="D22" s="29" t="s">
        <v>488</v>
      </c>
      <c r="E22" s="29" t="s">
        <v>457</v>
      </c>
      <c r="F22" s="20">
        <v>1183108.7609588027</v>
      </c>
      <c r="G22" s="20">
        <v>944748.11974632798</v>
      </c>
      <c r="H22" s="20">
        <f>G22-F22</f>
        <v>-238360.64121247467</v>
      </c>
      <c r="I22" s="21">
        <f>H22/F22</f>
        <v>-0.20146976261024804</v>
      </c>
      <c r="L22" s="22"/>
      <c r="M22" s="30"/>
    </row>
    <row r="23" spans="2:13" s="4" customFormat="1" hidden="1" outlineLevel="3">
      <c r="B23" s="24" t="s">
        <v>464</v>
      </c>
      <c r="C23" s="25" t="s">
        <v>471</v>
      </c>
      <c r="D23" s="28" t="s">
        <v>482</v>
      </c>
      <c r="E23" s="28" t="s">
        <v>458</v>
      </c>
      <c r="F23" s="26">
        <v>882324.5228566142</v>
      </c>
      <c r="G23" s="26">
        <v>1144129.3744331324</v>
      </c>
      <c r="H23" s="26">
        <f>G23-F23</f>
        <v>261804.85157651815</v>
      </c>
      <c r="I23" s="27">
        <f>H23/F23</f>
        <v>0.296721721763891</v>
      </c>
      <c r="L23" s="22"/>
      <c r="M23" s="30"/>
    </row>
    <row r="24" spans="2:13" s="4" customFormat="1" hidden="1" outlineLevel="3">
      <c r="B24" s="18" t="s">
        <v>464</v>
      </c>
      <c r="C24" s="19" t="s">
        <v>471</v>
      </c>
      <c r="D24" s="29" t="s">
        <v>484</v>
      </c>
      <c r="E24" s="29" t="s">
        <v>458</v>
      </c>
      <c r="F24" s="20">
        <v>1173954.9683894813</v>
      </c>
      <c r="G24" s="20">
        <v>1135731.9045351134</v>
      </c>
      <c r="H24" s="20">
        <f>G24-F24</f>
        <v>-38223.063854367938</v>
      </c>
      <c r="I24" s="21">
        <f>H24/F24</f>
        <v>-3.2559224913716392E-2</v>
      </c>
      <c r="L24" s="22"/>
      <c r="M24" s="30"/>
    </row>
    <row r="25" spans="2:13" s="4" customFormat="1" hidden="1" outlineLevel="2">
      <c r="B25" s="18"/>
      <c r="C25" s="862" t="s">
        <v>6624</v>
      </c>
      <c r="D25" s="29"/>
      <c r="E25" s="29"/>
      <c r="F25" s="20">
        <f>SUBTOTAL(9,F21:F24)</f>
        <v>2395347.4505759804</v>
      </c>
      <c r="G25" s="20">
        <f>SUBTOTAL(9,G21:G24)</f>
        <v>2168007.4637296782</v>
      </c>
      <c r="H25" s="20">
        <f>SUBTOTAL(9,H21:H24)</f>
        <v>-227339.98684630229</v>
      </c>
      <c r="I25" s="21">
        <f>SUBTOTAL(9,I21:I24)</f>
        <v>-0.19237860386357195</v>
      </c>
      <c r="L25" s="22"/>
      <c r="M25" s="30"/>
    </row>
    <row r="26" spans="2:13" s="4" customFormat="1" hidden="1" outlineLevel="3">
      <c r="B26" s="18" t="s">
        <v>464</v>
      </c>
      <c r="C26" s="19" t="s">
        <v>475</v>
      </c>
      <c r="D26" s="29" t="s">
        <v>481</v>
      </c>
      <c r="E26" s="29" t="s">
        <v>458</v>
      </c>
      <c r="F26" s="20">
        <v>1486511.825670568</v>
      </c>
      <c r="G26" s="20">
        <v>919310.16453301418</v>
      </c>
      <c r="H26" s="20">
        <f>G26-F26</f>
        <v>-567201.66113755386</v>
      </c>
      <c r="I26" s="21">
        <f>H26/F26</f>
        <v>-0.38156552228011253</v>
      </c>
      <c r="L26" s="22"/>
      <c r="M26" s="30"/>
    </row>
    <row r="27" spans="2:13" s="4" customFormat="1" outlineLevel="3">
      <c r="B27" s="18" t="s">
        <v>464</v>
      </c>
      <c r="C27" s="19" t="s">
        <v>475</v>
      </c>
      <c r="D27" s="29" t="s">
        <v>494</v>
      </c>
      <c r="E27" s="29" t="s">
        <v>457</v>
      </c>
      <c r="F27" s="20">
        <v>1065150.5106822788</v>
      </c>
      <c r="G27" s="20">
        <v>585729.8021835098</v>
      </c>
      <c r="H27" s="20">
        <f>G27-F27</f>
        <v>-479420.70849876897</v>
      </c>
      <c r="I27" s="21">
        <f>H27/F27</f>
        <v>-0.45009667994401803</v>
      </c>
      <c r="L27" s="22"/>
      <c r="M27" s="30"/>
    </row>
    <row r="28" spans="2:13" s="4" customFormat="1" outlineLevel="3">
      <c r="B28" s="18" t="s">
        <v>464</v>
      </c>
      <c r="C28" s="19" t="s">
        <v>475</v>
      </c>
      <c r="D28" s="29" t="s">
        <v>490</v>
      </c>
      <c r="E28" s="29" t="s">
        <v>457</v>
      </c>
      <c r="F28" s="20">
        <v>332710.98319596099</v>
      </c>
      <c r="G28" s="20">
        <v>680864.57554915</v>
      </c>
      <c r="H28" s="20">
        <f>G28-F28</f>
        <v>348153.59235318901</v>
      </c>
      <c r="I28" s="21">
        <f>H28/F28</f>
        <v>1.0464144856562567</v>
      </c>
      <c r="L28" s="22"/>
      <c r="M28" s="30"/>
    </row>
    <row r="29" spans="2:13" s="4" customFormat="1" outlineLevel="3">
      <c r="B29" s="24" t="s">
        <v>464</v>
      </c>
      <c r="C29" s="25" t="s">
        <v>475</v>
      </c>
      <c r="D29" s="28" t="s">
        <v>492</v>
      </c>
      <c r="E29" s="28" t="s">
        <v>457</v>
      </c>
      <c r="F29" s="26">
        <v>1334022.8421256803</v>
      </c>
      <c r="G29" s="26">
        <v>865579.26994064881</v>
      </c>
      <c r="H29" s="26">
        <f>G29-F29</f>
        <v>-468443.57218503149</v>
      </c>
      <c r="I29" s="27">
        <f>H29/F29</f>
        <v>-0.35115108781690463</v>
      </c>
      <c r="L29" s="22"/>
      <c r="M29" s="30"/>
    </row>
    <row r="30" spans="2:13" s="4" customFormat="1" outlineLevel="3">
      <c r="B30" s="24" t="s">
        <v>464</v>
      </c>
      <c r="C30" s="25" t="s">
        <v>475</v>
      </c>
      <c r="D30" s="28" t="s">
        <v>479</v>
      </c>
      <c r="E30" s="28" t="s">
        <v>457</v>
      </c>
      <c r="F30" s="26">
        <v>862123.77909752156</v>
      </c>
      <c r="G30" s="26">
        <v>645064.06949529366</v>
      </c>
      <c r="H30" s="26">
        <f>G30-F30</f>
        <v>-217059.7096022279</v>
      </c>
      <c r="I30" s="27">
        <f>H30/F30</f>
        <v>-0.25177325445012994</v>
      </c>
      <c r="L30" s="22"/>
      <c r="M30" s="30"/>
    </row>
    <row r="31" spans="2:13" s="4" customFormat="1" hidden="1" outlineLevel="2">
      <c r="B31" s="24"/>
      <c r="C31" s="863" t="s">
        <v>6625</v>
      </c>
      <c r="D31" s="28"/>
      <c r="E31" s="28"/>
      <c r="F31" s="26">
        <f>SUBTOTAL(9,F26:F30)</f>
        <v>3594008.1151014417</v>
      </c>
      <c r="G31" s="26">
        <f>SUBTOTAL(9,G26:G30)</f>
        <v>2777237.7171686022</v>
      </c>
      <c r="H31" s="26">
        <f>SUBTOTAL(9,H26:H30)</f>
        <v>-816770.39793283935</v>
      </c>
      <c r="I31" s="27">
        <f>SUBTOTAL(9,I26:I30)</f>
        <v>-6.6065365547958721E-3</v>
      </c>
      <c r="L31" s="22"/>
      <c r="M31" s="30"/>
    </row>
    <row r="32" spans="2:13" s="4" customFormat="1" hidden="1" outlineLevel="1">
      <c r="B32" s="856" t="s">
        <v>6620</v>
      </c>
      <c r="C32" s="25"/>
      <c r="D32" s="28"/>
      <c r="E32" s="28"/>
      <c r="F32" s="26">
        <f>SUBTOTAL(9,F21:F30)</f>
        <v>5989355.5656774221</v>
      </c>
      <c r="G32" s="26">
        <f>SUBTOTAL(9,G21:G30)</f>
        <v>4945245.1808982799</v>
      </c>
      <c r="H32" s="26">
        <f>SUBTOTAL(9,H21:H30)</f>
        <v>-1044110.3847791416</v>
      </c>
      <c r="I32" s="27">
        <f>SUBTOTAL(9,I21:I30)</f>
        <v>-0.19898514041836785</v>
      </c>
      <c r="L32" s="22"/>
      <c r="M32" s="30"/>
    </row>
    <row r="33" spans="2:15" s="4" customFormat="1" hidden="1" outlineLevel="3">
      <c r="B33" s="24" t="s">
        <v>472</v>
      </c>
      <c r="C33" s="25" t="s">
        <v>473</v>
      </c>
      <c r="D33" s="28" t="s">
        <v>487</v>
      </c>
      <c r="E33" s="28" t="s">
        <v>458</v>
      </c>
      <c r="F33" s="26">
        <v>938284.11245228094</v>
      </c>
      <c r="G33" s="26">
        <v>1175880.8596565425</v>
      </c>
      <c r="H33" s="26">
        <f>G33-F33</f>
        <v>237596.7472042616</v>
      </c>
      <c r="I33" s="27">
        <f>H33/F33</f>
        <v>0.25322473657076361</v>
      </c>
      <c r="L33" s="22"/>
      <c r="M33" s="30"/>
    </row>
    <row r="34" spans="2:15" s="4" customFormat="1" outlineLevel="3">
      <c r="B34" s="24" t="s">
        <v>472</v>
      </c>
      <c r="C34" s="25" t="s">
        <v>473</v>
      </c>
      <c r="D34" s="28" t="s">
        <v>483</v>
      </c>
      <c r="E34" s="28" t="s">
        <v>457</v>
      </c>
      <c r="F34" s="26">
        <v>1330645.0094087685</v>
      </c>
      <c r="G34" s="26">
        <v>508007.83171488962</v>
      </c>
      <c r="H34" s="26">
        <f>G34-F34</f>
        <v>-822637.17769387888</v>
      </c>
      <c r="I34" s="27">
        <f>H34/F34</f>
        <v>-0.61822437380153905</v>
      </c>
      <c r="L34" s="22"/>
      <c r="M34" s="30"/>
    </row>
    <row r="35" spans="2:15" s="4" customFormat="1" outlineLevel="3">
      <c r="B35" s="18" t="s">
        <v>472</v>
      </c>
      <c r="C35" s="19" t="s">
        <v>473</v>
      </c>
      <c r="D35" s="29" t="s">
        <v>489</v>
      </c>
      <c r="E35" s="29" t="s">
        <v>457</v>
      </c>
      <c r="F35" s="20">
        <v>1426748.1347703189</v>
      </c>
      <c r="G35" s="20">
        <v>1079497.1304522201</v>
      </c>
      <c r="H35" s="20">
        <f>G35-F35</f>
        <v>-347251.00431809877</v>
      </c>
      <c r="I35" s="21">
        <f>H35/F35</f>
        <v>-0.24338633838410451</v>
      </c>
      <c r="L35" s="22"/>
      <c r="M35" s="30"/>
    </row>
    <row r="36" spans="2:15" s="4" customFormat="1" hidden="1" outlineLevel="3">
      <c r="B36" s="18" t="s">
        <v>472</v>
      </c>
      <c r="C36" s="19" t="s">
        <v>473</v>
      </c>
      <c r="D36" s="29" t="s">
        <v>485</v>
      </c>
      <c r="E36" s="29" t="s">
        <v>458</v>
      </c>
      <c r="F36" s="20">
        <v>875622.26748210366</v>
      </c>
      <c r="G36" s="20">
        <v>1096457.4930758905</v>
      </c>
      <c r="H36" s="20">
        <f>G36-F36</f>
        <v>220835.2255937868</v>
      </c>
      <c r="I36" s="21">
        <f>H36/F36</f>
        <v>0.25220375702505798</v>
      </c>
      <c r="L36" s="22"/>
      <c r="M36" s="30"/>
    </row>
    <row r="37" spans="2:15" s="4" customFormat="1" hidden="1" outlineLevel="2">
      <c r="B37" s="18"/>
      <c r="C37" s="862" t="s">
        <v>6626</v>
      </c>
      <c r="D37" s="29"/>
      <c r="E37" s="29"/>
      <c r="F37" s="20">
        <f>SUBTOTAL(9,F33:F36)</f>
        <v>2757393.1441790871</v>
      </c>
      <c r="G37" s="20">
        <f>SUBTOTAL(9,G33:G36)</f>
        <v>1587504.9621671098</v>
      </c>
      <c r="H37" s="20">
        <f>SUBTOTAL(9,H33:H36)</f>
        <v>-1169888.1820119778</v>
      </c>
      <c r="I37" s="21">
        <f>SUBTOTAL(9,I33:I36)</f>
        <v>-0.86161071218564356</v>
      </c>
      <c r="L37" s="22"/>
      <c r="M37" s="30"/>
    </row>
    <row r="38" spans="2:15" s="4" customFormat="1" hidden="1" outlineLevel="3">
      <c r="B38" s="18" t="s">
        <v>472</v>
      </c>
      <c r="C38" s="19" t="s">
        <v>474</v>
      </c>
      <c r="D38" s="29" t="s">
        <v>491</v>
      </c>
      <c r="E38" s="29" t="s">
        <v>458</v>
      </c>
      <c r="F38" s="20">
        <v>694878.05049426318</v>
      </c>
      <c r="G38" s="20">
        <v>1087138.7807877092</v>
      </c>
      <c r="H38" s="20">
        <f>G38-F38</f>
        <v>392260.73029344599</v>
      </c>
      <c r="I38" s="21">
        <f>H38/F38</f>
        <v>0.56450298007604782</v>
      </c>
      <c r="L38" s="22"/>
      <c r="M38" s="30"/>
    </row>
    <row r="39" spans="2:15" s="4" customFormat="1" outlineLevel="3">
      <c r="B39" s="18" t="s">
        <v>472</v>
      </c>
      <c r="C39" s="19" t="s">
        <v>474</v>
      </c>
      <c r="D39" s="29" t="s">
        <v>495</v>
      </c>
      <c r="E39" s="29" t="s">
        <v>457</v>
      </c>
      <c r="F39" s="20">
        <v>1486432.5662912275</v>
      </c>
      <c r="G39" s="20">
        <v>787925.36818165914</v>
      </c>
      <c r="H39" s="20">
        <f>G39-F39</f>
        <v>-698507.19810956833</v>
      </c>
      <c r="I39" s="21">
        <f>H39/F39</f>
        <v>-0.4699218881165943</v>
      </c>
      <c r="L39" s="22"/>
      <c r="M39" s="30"/>
    </row>
    <row r="40" spans="2:15" s="4" customFormat="1" outlineLevel="3">
      <c r="B40" s="850" t="s">
        <v>472</v>
      </c>
      <c r="C40" s="851" t="s">
        <v>474</v>
      </c>
      <c r="D40" s="852" t="s">
        <v>493</v>
      </c>
      <c r="E40" s="852" t="s">
        <v>457</v>
      </c>
      <c r="F40" s="853">
        <v>1370820.4704079388</v>
      </c>
      <c r="G40" s="853">
        <v>927103.96063161129</v>
      </c>
      <c r="H40" s="853">
        <f>G40-F40</f>
        <v>-443716.50977632753</v>
      </c>
      <c r="I40" s="854">
        <f>H40/F40</f>
        <v>-0.32368681337555683</v>
      </c>
      <c r="L40" s="22"/>
      <c r="M40" s="30"/>
    </row>
    <row r="41" spans="2:15" s="4" customFormat="1" hidden="1" outlineLevel="2">
      <c r="B41" s="857"/>
      <c r="C41" s="861" t="s">
        <v>6627</v>
      </c>
      <c r="D41" s="858"/>
      <c r="E41" s="858"/>
      <c r="F41" s="859">
        <f>SUBTOTAL(9,F38:F40)</f>
        <v>2857253.0366991665</v>
      </c>
      <c r="G41" s="859">
        <f>SUBTOTAL(9,G38:G40)</f>
        <v>1715029.3288132704</v>
      </c>
      <c r="H41" s="859">
        <f>SUBTOTAL(9,H38:H40)</f>
        <v>-1142223.7078858959</v>
      </c>
      <c r="I41" s="860">
        <f>SUBTOTAL(9,I38:I40)</f>
        <v>-0.79360870149215113</v>
      </c>
      <c r="L41" s="22"/>
      <c r="M41" s="30"/>
    </row>
    <row r="42" spans="2:15" s="4" customFormat="1" hidden="1" outlineLevel="1">
      <c r="B42" s="861" t="s">
        <v>6621</v>
      </c>
      <c r="C42" s="857"/>
      <c r="D42" s="858"/>
      <c r="E42" s="858"/>
      <c r="F42" s="859">
        <f>SUBTOTAL(9,F33:F40)</f>
        <v>5614646.1808782537</v>
      </c>
      <c r="G42" s="859">
        <f>SUBTOTAL(9,G33:G40)</f>
        <v>3302534.2909803805</v>
      </c>
      <c r="H42" s="859">
        <f>SUBTOTAL(9,H33:H40)</f>
        <v>-2312111.8898978736</v>
      </c>
      <c r="I42" s="860">
        <f>SUBTOTAL(9,I33:I40)</f>
        <v>-1.6552194136777947</v>
      </c>
      <c r="L42" s="22"/>
      <c r="M42" s="30"/>
    </row>
    <row r="43" spans="2:15" s="4" customFormat="1">
      <c r="B43" s="861" t="s">
        <v>17</v>
      </c>
      <c r="C43" s="857"/>
      <c r="D43" s="858"/>
      <c r="E43" s="858"/>
      <c r="F43" s="859">
        <f>SUBTOTAL(9,F10:F40)</f>
        <v>17403835.456130147</v>
      </c>
      <c r="G43" s="859">
        <f>SUBTOTAL(9,G10:G40)</f>
        <v>13006862.542809183</v>
      </c>
      <c r="H43" s="859">
        <f>SUBTOTAL(9,H10:H40)</f>
        <v>-4396972.9133209623</v>
      </c>
      <c r="I43" s="860">
        <f>SUBTOTAL(9,I10:I40)</f>
        <v>-2.7209075649913039</v>
      </c>
      <c r="L43" s="22"/>
      <c r="M43" s="30"/>
    </row>
    <row r="44" spans="2:15">
      <c r="O44" s="266"/>
    </row>
  </sheetData>
  <autoFilter ref="B9:I42" xr:uid="{2532C289-E0D7-B548-83E8-AE0A1EA1BCD7}">
    <filterColumn colId="3">
      <filters>
        <filter val="A"/>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7960F-22D2-FB4B-B1BF-4D62A3108C43}">
  <dimension ref="A1:CL82"/>
  <sheetViews>
    <sheetView topLeftCell="A44" zoomScaleNormal="100" workbookViewId="0">
      <selection activeCell="D60" sqref="D60"/>
    </sheetView>
  </sheetViews>
  <sheetFormatPr defaultColWidth="13.42578125" defaultRowHeight="15.75"/>
  <cols>
    <col min="1" max="25" width="13.42578125" style="302"/>
    <col min="26" max="26" width="13.42578125" style="463"/>
    <col min="27" max="28" width="13.42578125" style="463" customWidth="1"/>
    <col min="29" max="43" width="13.42578125" style="464" customWidth="1"/>
    <col min="44" max="52" width="13.42578125" style="463" customWidth="1"/>
    <col min="53" max="53" width="13.42578125" style="463"/>
    <col min="54" max="16384" width="13.42578125" style="302"/>
  </cols>
  <sheetData>
    <row r="1" spans="1:53" s="261" customFormat="1" ht="18.75">
      <c r="A1" s="347" t="s">
        <v>6292</v>
      </c>
      <c r="B1" s="348"/>
      <c r="C1" s="348"/>
      <c r="L1" s="303" t="s">
        <v>0</v>
      </c>
      <c r="O1" s="266"/>
      <c r="Z1" s="452"/>
      <c r="AA1" s="6"/>
      <c r="AB1" s="6"/>
      <c r="AC1" s="6"/>
      <c r="AD1" s="6"/>
      <c r="AE1" s="6"/>
      <c r="AF1" s="6"/>
      <c r="AG1" s="6"/>
      <c r="AH1" s="6"/>
      <c r="AI1" s="6"/>
      <c r="AJ1" s="6"/>
      <c r="AK1" s="6"/>
      <c r="AL1" s="6"/>
      <c r="AM1" s="452"/>
      <c r="AN1" s="452"/>
      <c r="AO1" s="452"/>
      <c r="AP1" s="452"/>
      <c r="AQ1" s="452"/>
      <c r="AR1" s="452"/>
      <c r="AS1" s="452"/>
      <c r="AT1" s="452"/>
      <c r="AU1" s="452"/>
      <c r="AV1" s="452"/>
      <c r="AW1" s="452"/>
      <c r="AX1" s="452"/>
      <c r="AY1" s="452"/>
      <c r="AZ1" s="452"/>
      <c r="BA1" s="452"/>
    </row>
    <row r="2" spans="1:53" s="261" customFormat="1" ht="18.75">
      <c r="A2" s="54" t="s">
        <v>1597</v>
      </c>
      <c r="B2" s="348"/>
      <c r="C2" s="348"/>
      <c r="L2" s="303"/>
      <c r="O2" s="266"/>
      <c r="Z2" s="452"/>
      <c r="AA2" s="6"/>
      <c r="AB2" s="6"/>
      <c r="AC2" s="6"/>
      <c r="AD2" s="6"/>
      <c r="AE2" s="6"/>
      <c r="AF2" s="6"/>
      <c r="AG2" s="6"/>
      <c r="AH2" s="6"/>
      <c r="AI2" s="6"/>
      <c r="AJ2" s="6"/>
      <c r="AK2" s="6"/>
      <c r="AL2" s="6"/>
      <c r="AM2" s="452"/>
      <c r="AN2" s="452"/>
      <c r="AO2" s="452"/>
      <c r="AP2" s="452"/>
      <c r="AQ2" s="452"/>
      <c r="AR2" s="452"/>
      <c r="AS2" s="452"/>
      <c r="AT2" s="452"/>
      <c r="AU2" s="452"/>
      <c r="AV2" s="452"/>
      <c r="AW2" s="452"/>
      <c r="AX2" s="452"/>
      <c r="AY2" s="452"/>
      <c r="AZ2" s="452"/>
      <c r="BA2" s="452"/>
    </row>
    <row r="3" spans="1:53" s="261" customFormat="1" ht="12.75">
      <c r="A3" s="162" t="str">
        <f>'INTRO Data Anlaysis'!A3</f>
        <v>Workbook 2: Data Analysis</v>
      </c>
      <c r="B3" s="162"/>
      <c r="C3" s="162"/>
      <c r="I3" s="266"/>
      <c r="J3" s="266"/>
      <c r="K3" s="266"/>
      <c r="L3" s="266"/>
      <c r="O3" s="266"/>
      <c r="Z3" s="452"/>
      <c r="AA3" s="6"/>
      <c r="AB3" s="6"/>
      <c r="AC3" s="6"/>
      <c r="AD3" s="6"/>
      <c r="AE3" s="6"/>
      <c r="AF3" s="6"/>
      <c r="AG3" s="6"/>
      <c r="AH3" s="6"/>
      <c r="AI3" s="6"/>
      <c r="AJ3" s="6"/>
      <c r="AK3" s="6"/>
      <c r="AL3" s="6"/>
      <c r="AM3" s="452"/>
      <c r="AN3" s="452"/>
      <c r="AO3" s="452"/>
      <c r="AP3" s="452"/>
      <c r="AQ3" s="452"/>
      <c r="AR3" s="452"/>
      <c r="AS3" s="452"/>
      <c r="AT3" s="452"/>
      <c r="AU3" s="452"/>
      <c r="AV3" s="452"/>
      <c r="AW3" s="452"/>
      <c r="AX3" s="452"/>
      <c r="AY3" s="452"/>
      <c r="AZ3" s="452"/>
      <c r="BA3" s="452"/>
    </row>
    <row r="4" spans="1:53" s="261" customFormat="1" ht="12.75">
      <c r="A4" s="5" t="str">
        <f ca="1">"Sheet: "&amp;MID(CELL("filename",A1),FIND("]",CELL("filename",A1))+1,255)</f>
        <v>Sheet: DATA ANALYSIS Blade</v>
      </c>
      <c r="B4" s="162"/>
      <c r="C4" s="162"/>
      <c r="D4" s="266"/>
      <c r="I4" s="266"/>
      <c r="J4" s="266"/>
      <c r="K4" s="266"/>
      <c r="L4" s="266"/>
      <c r="O4" s="266"/>
      <c r="Z4" s="452"/>
      <c r="AA4" s="6"/>
      <c r="AB4" s="6"/>
      <c r="AC4" s="6"/>
      <c r="AD4" s="6"/>
      <c r="AE4" s="6"/>
      <c r="AF4" s="6"/>
      <c r="AG4" s="6"/>
      <c r="AH4" s="6"/>
      <c r="AI4" s="6"/>
      <c r="AJ4" s="6"/>
      <c r="AK4" s="6"/>
      <c r="AL4" s="6"/>
      <c r="AM4" s="452"/>
      <c r="AN4" s="452"/>
      <c r="AO4" s="452"/>
      <c r="AP4" s="452"/>
      <c r="AQ4" s="452"/>
      <c r="AR4" s="452"/>
      <c r="AS4" s="452"/>
      <c r="AT4" s="452"/>
      <c r="AU4" s="452"/>
      <c r="AV4" s="452"/>
      <c r="AW4" s="452"/>
      <c r="AX4" s="452"/>
      <c r="AY4" s="452"/>
      <c r="AZ4" s="452"/>
      <c r="BA4" s="452"/>
    </row>
    <row r="5" spans="1:53" s="310" customFormat="1" thickBot="1">
      <c r="Z5" s="455"/>
      <c r="AA5" s="455"/>
      <c r="AB5" s="455"/>
      <c r="AC5" s="456"/>
      <c r="AD5" s="456"/>
      <c r="AE5" s="456"/>
      <c r="AF5" s="456"/>
      <c r="AG5" s="456"/>
      <c r="AH5" s="456"/>
      <c r="AI5" s="456"/>
      <c r="AJ5" s="456"/>
      <c r="AK5" s="456"/>
      <c r="AL5" s="456"/>
      <c r="AM5" s="387" t="s">
        <v>6558</v>
      </c>
      <c r="AN5" s="456"/>
      <c r="AO5" s="457" t="s">
        <v>1723</v>
      </c>
      <c r="AP5" s="456"/>
      <c r="AQ5" s="456"/>
      <c r="AR5" s="455"/>
      <c r="AS5" s="455"/>
      <c r="AT5" s="387"/>
      <c r="AU5" s="455"/>
      <c r="AV5" s="455"/>
      <c r="AW5" s="455"/>
      <c r="AX5" s="455"/>
      <c r="AY5" s="455"/>
      <c r="AZ5" s="455"/>
      <c r="BA5" s="455"/>
    </row>
    <row r="6" spans="1:53" s="310" customFormat="1" thickBot="1">
      <c r="A6" s="311" t="s">
        <v>1722</v>
      </c>
      <c r="B6" s="312"/>
      <c r="C6" s="312"/>
      <c r="D6" s="312"/>
      <c r="E6" s="312"/>
      <c r="F6" s="312"/>
      <c r="G6" s="312"/>
      <c r="H6" s="312"/>
      <c r="I6" s="312"/>
      <c r="J6" s="312"/>
      <c r="K6" s="313"/>
      <c r="Z6" s="455"/>
      <c r="AA6" s="455"/>
      <c r="AB6" s="455"/>
      <c r="AC6" s="456"/>
      <c r="AD6" s="456"/>
      <c r="AE6" s="456"/>
      <c r="AF6" s="456"/>
      <c r="AG6" s="456"/>
      <c r="AH6" s="456"/>
      <c r="AI6" s="456"/>
      <c r="AJ6" s="456"/>
      <c r="AK6" s="456"/>
      <c r="AL6" s="456"/>
      <c r="AM6" s="387" t="s">
        <v>6564</v>
      </c>
      <c r="AN6" s="456"/>
      <c r="AO6" s="457" t="s">
        <v>1720</v>
      </c>
      <c r="AP6" s="456"/>
      <c r="AQ6" s="456"/>
      <c r="AR6" s="455"/>
      <c r="AS6" s="455"/>
      <c r="AT6" s="387"/>
      <c r="AU6" s="455"/>
      <c r="AV6" s="455"/>
      <c r="AW6" s="455"/>
      <c r="AX6" s="455"/>
      <c r="AY6" s="455"/>
      <c r="AZ6" s="455"/>
      <c r="BA6" s="455"/>
    </row>
    <row r="7" spans="1:53" s="310" customFormat="1" ht="15">
      <c r="Z7" s="455"/>
      <c r="AA7" s="455"/>
      <c r="AB7" s="455"/>
      <c r="AC7" s="456"/>
      <c r="AD7" s="456"/>
      <c r="AE7" s="456"/>
      <c r="AF7" s="456"/>
      <c r="AG7" s="456"/>
      <c r="AH7" s="456"/>
      <c r="AI7" s="456"/>
      <c r="AJ7" s="456"/>
      <c r="AK7" s="456"/>
      <c r="AL7" s="456"/>
      <c r="AM7" s="387" t="s">
        <v>6563</v>
      </c>
      <c r="AN7" s="456"/>
      <c r="AO7" s="457" t="s">
        <v>1718</v>
      </c>
      <c r="AP7" s="456"/>
      <c r="AQ7" s="456"/>
      <c r="AR7" s="455"/>
      <c r="AS7" s="455"/>
      <c r="AT7" s="387"/>
      <c r="AU7" s="455"/>
      <c r="AV7" s="455"/>
      <c r="AW7" s="455"/>
      <c r="AX7" s="455"/>
      <c r="AY7" s="455"/>
      <c r="AZ7" s="455"/>
      <c r="BA7" s="455"/>
    </row>
    <row r="8" spans="1:53" s="310" customFormat="1" ht="15">
      <c r="A8" s="310" t="s">
        <v>1717</v>
      </c>
      <c r="Z8" s="455"/>
      <c r="AA8" s="455"/>
      <c r="AB8" s="455"/>
      <c r="AC8" s="456"/>
      <c r="AD8" s="456"/>
      <c r="AE8" s="456"/>
      <c r="AF8" s="456"/>
      <c r="AG8" s="456"/>
      <c r="AH8" s="456"/>
      <c r="AI8" s="456"/>
      <c r="AJ8" s="456"/>
      <c r="AK8" s="456"/>
      <c r="AL8" s="456"/>
      <c r="AM8" s="387" t="s">
        <v>1724</v>
      </c>
      <c r="AN8" s="456"/>
      <c r="AO8" s="457" t="s">
        <v>1715</v>
      </c>
      <c r="AP8" s="456"/>
      <c r="AQ8" s="456"/>
      <c r="AR8" s="455"/>
      <c r="AS8" s="455"/>
      <c r="AT8" s="387"/>
      <c r="AU8" s="455"/>
      <c r="AV8" s="455"/>
      <c r="AW8" s="455"/>
      <c r="AX8" s="455"/>
      <c r="AY8" s="455"/>
      <c r="AZ8" s="455"/>
      <c r="BA8" s="455"/>
    </row>
    <row r="9" spans="1:53" s="310" customFormat="1" ht="15">
      <c r="Z9" s="455"/>
      <c r="AA9" s="455"/>
      <c r="AB9" s="455"/>
      <c r="AC9" s="456"/>
      <c r="AD9" s="456"/>
      <c r="AE9" s="456"/>
      <c r="AF9" s="456"/>
      <c r="AG9" s="456"/>
      <c r="AH9" s="456"/>
      <c r="AI9" s="456"/>
      <c r="AJ9" s="456"/>
      <c r="AK9" s="456"/>
      <c r="AL9" s="456"/>
      <c r="AM9" s="387" t="s">
        <v>1721</v>
      </c>
      <c r="AN9" s="456"/>
      <c r="AO9" s="457" t="s">
        <v>1662</v>
      </c>
      <c r="AP9" s="456"/>
      <c r="AQ9" s="456"/>
      <c r="AR9" s="455"/>
      <c r="AS9" s="455"/>
      <c r="AT9" s="387"/>
      <c r="AU9" s="455"/>
      <c r="AV9" s="455"/>
      <c r="AW9" s="455"/>
      <c r="AX9" s="455"/>
      <c r="AY9" s="455"/>
      <c r="AZ9" s="455"/>
      <c r="BA9" s="455"/>
    </row>
    <row r="10" spans="1:53" s="310" customFormat="1" thickBot="1">
      <c r="B10" s="310" t="s">
        <v>1713</v>
      </c>
      <c r="Z10" s="455"/>
      <c r="AA10" s="455"/>
      <c r="AB10" s="455"/>
      <c r="AC10" s="456"/>
      <c r="AD10" s="456"/>
      <c r="AE10" s="456"/>
      <c r="AF10" s="456"/>
      <c r="AG10" s="456"/>
      <c r="AH10" s="456"/>
      <c r="AI10" s="456"/>
      <c r="AJ10" s="456"/>
      <c r="AK10" s="456"/>
      <c r="AL10" s="456"/>
      <c r="AM10" s="387" t="s">
        <v>1719</v>
      </c>
      <c r="AN10" s="456"/>
      <c r="AO10" s="457" t="s">
        <v>1711</v>
      </c>
      <c r="AP10" s="456"/>
      <c r="AQ10" s="456"/>
      <c r="AR10" s="455"/>
      <c r="AS10" s="455"/>
      <c r="AT10" s="387"/>
      <c r="AU10" s="455"/>
      <c r="AV10" s="455"/>
      <c r="AW10" s="455"/>
      <c r="AX10" s="455"/>
      <c r="AY10" s="455"/>
      <c r="AZ10" s="455"/>
      <c r="BA10" s="455"/>
    </row>
    <row r="11" spans="1:53" s="310" customFormat="1" ht="15">
      <c r="B11" s="314" t="s">
        <v>1710</v>
      </c>
      <c r="C11" s="315"/>
      <c r="D11" s="315"/>
      <c r="E11" s="315"/>
      <c r="F11" s="315"/>
      <c r="G11" s="315"/>
      <c r="H11" s="315"/>
      <c r="I11" s="315"/>
      <c r="J11" s="315"/>
      <c r="K11" s="316"/>
      <c r="Z11" s="455"/>
      <c r="AA11" s="455"/>
      <c r="AB11" s="455"/>
      <c r="AC11" s="456"/>
      <c r="AD11" s="456"/>
      <c r="AE11" s="456"/>
      <c r="AF11" s="456"/>
      <c r="AG11" s="456"/>
      <c r="AH11" s="456"/>
      <c r="AI11" s="456"/>
      <c r="AJ11" s="456"/>
      <c r="AK11" s="456"/>
      <c r="AL11" s="456"/>
      <c r="AM11" s="387" t="s">
        <v>1716</v>
      </c>
      <c r="AN11" s="456"/>
      <c r="AO11" s="457" t="s">
        <v>1708</v>
      </c>
      <c r="AP11" s="456"/>
      <c r="AQ11" s="456"/>
      <c r="AR11" s="455"/>
      <c r="AS11" s="455"/>
      <c r="AT11" s="387"/>
      <c r="AU11" s="455"/>
      <c r="AV11" s="455"/>
      <c r="AW11" s="455"/>
      <c r="AX11" s="455"/>
      <c r="AY11" s="455"/>
      <c r="AZ11" s="455"/>
      <c r="BA11" s="455"/>
    </row>
    <row r="12" spans="1:53" s="310" customFormat="1" ht="15">
      <c r="B12" s="317" t="s">
        <v>1707</v>
      </c>
      <c r="C12" s="318"/>
      <c r="D12" s="318"/>
      <c r="E12" s="318"/>
      <c r="F12" s="318"/>
      <c r="G12" s="318"/>
      <c r="H12" s="318"/>
      <c r="I12" s="318"/>
      <c r="J12" s="318"/>
      <c r="K12" s="319"/>
      <c r="Z12" s="455"/>
      <c r="AA12" s="455"/>
      <c r="AB12" s="455"/>
      <c r="AC12" s="456"/>
      <c r="AD12" s="456"/>
      <c r="AE12" s="456"/>
      <c r="AF12" s="456"/>
      <c r="AG12" s="456"/>
      <c r="AH12" s="456"/>
      <c r="AI12" s="456"/>
      <c r="AJ12" s="456"/>
      <c r="AK12" s="456"/>
      <c r="AL12" s="456"/>
      <c r="AM12" s="387" t="s">
        <v>1714</v>
      </c>
      <c r="AN12" s="456"/>
      <c r="AO12" s="457" t="s">
        <v>1705</v>
      </c>
      <c r="AP12" s="456"/>
      <c r="AQ12" s="456"/>
      <c r="AR12" s="455"/>
      <c r="AS12" s="455"/>
      <c r="AT12" s="387"/>
      <c r="AU12" s="455"/>
      <c r="AV12" s="455"/>
      <c r="AW12" s="455"/>
      <c r="AX12" s="455"/>
      <c r="AY12" s="455"/>
      <c r="AZ12" s="455"/>
      <c r="BA12" s="455"/>
    </row>
    <row r="13" spans="1:53" s="310" customFormat="1" ht="15">
      <c r="B13" s="320" t="s">
        <v>1704</v>
      </c>
      <c r="C13" s="318"/>
      <c r="D13" s="318"/>
      <c r="E13" s="318"/>
      <c r="F13" s="318"/>
      <c r="G13" s="318"/>
      <c r="H13" s="318"/>
      <c r="I13" s="318"/>
      <c r="J13" s="318"/>
      <c r="K13" s="319"/>
      <c r="Z13" s="455"/>
      <c r="AA13" s="455"/>
      <c r="AB13" s="455"/>
      <c r="AC13" s="456"/>
      <c r="AD13" s="456"/>
      <c r="AE13" s="456"/>
      <c r="AF13" s="456"/>
      <c r="AG13" s="456"/>
      <c r="AH13" s="456"/>
      <c r="AI13" s="456"/>
      <c r="AJ13" s="456"/>
      <c r="AK13" s="456"/>
      <c r="AL13" s="456"/>
      <c r="AM13" s="387" t="s">
        <v>1712</v>
      </c>
      <c r="AN13" s="456"/>
      <c r="AO13" s="457"/>
      <c r="AP13" s="456"/>
      <c r="AQ13" s="456"/>
      <c r="AR13" s="455"/>
      <c r="AS13" s="455"/>
      <c r="AT13" s="387"/>
      <c r="AU13" s="455"/>
      <c r="AV13" s="455"/>
      <c r="AW13" s="455"/>
      <c r="AX13" s="455"/>
      <c r="AY13" s="455"/>
      <c r="AZ13" s="455"/>
      <c r="BA13" s="455"/>
    </row>
    <row r="14" spans="1:53" s="310" customFormat="1" ht="15">
      <c r="B14" s="320" t="s">
        <v>1702</v>
      </c>
      <c r="C14" s="318"/>
      <c r="D14" s="318"/>
      <c r="E14" s="318"/>
      <c r="F14" s="318"/>
      <c r="G14" s="318"/>
      <c r="H14" s="318"/>
      <c r="I14" s="318"/>
      <c r="J14" s="318"/>
      <c r="K14" s="319"/>
      <c r="Z14" s="455"/>
      <c r="AA14" s="455"/>
      <c r="AB14" s="455"/>
      <c r="AC14" s="456"/>
      <c r="AD14" s="456"/>
      <c r="AE14" s="456"/>
      <c r="AF14" s="456"/>
      <c r="AG14" s="456"/>
      <c r="AH14" s="456"/>
      <c r="AI14" s="456"/>
      <c r="AJ14" s="456"/>
      <c r="AK14" s="456"/>
      <c r="AL14" s="456"/>
      <c r="AM14" s="387" t="s">
        <v>1709</v>
      </c>
      <c r="AN14" s="456"/>
      <c r="AO14" s="457"/>
      <c r="AP14" s="456"/>
      <c r="AQ14" s="456"/>
      <c r="AR14" s="455"/>
      <c r="AS14" s="455"/>
      <c r="AT14" s="387"/>
      <c r="AU14" s="455"/>
      <c r="AV14" s="455"/>
      <c r="AW14" s="455"/>
      <c r="AX14" s="455"/>
      <c r="AY14" s="455"/>
      <c r="AZ14" s="455"/>
      <c r="BA14" s="455"/>
    </row>
    <row r="15" spans="1:53" s="310" customFormat="1" ht="15">
      <c r="B15" s="320" t="s">
        <v>1700</v>
      </c>
      <c r="C15" s="318"/>
      <c r="D15" s="318"/>
      <c r="E15" s="318"/>
      <c r="F15" s="318"/>
      <c r="G15" s="318"/>
      <c r="H15" s="318"/>
      <c r="I15" s="318"/>
      <c r="J15" s="318"/>
      <c r="K15" s="319"/>
      <c r="Z15" s="455"/>
      <c r="AA15" s="455"/>
      <c r="AB15" s="455"/>
      <c r="AC15" s="456"/>
      <c r="AD15" s="456"/>
      <c r="AE15" s="456"/>
      <c r="AF15" s="456"/>
      <c r="AG15" s="456"/>
      <c r="AH15" s="456"/>
      <c r="AI15" s="456"/>
      <c r="AJ15" s="456"/>
      <c r="AK15" s="456"/>
      <c r="AL15" s="456"/>
      <c r="AM15" s="387" t="s">
        <v>1706</v>
      </c>
      <c r="AN15" s="456"/>
      <c r="AO15" s="456"/>
      <c r="AP15" s="456"/>
      <c r="AQ15" s="456"/>
      <c r="AR15" s="455"/>
      <c r="AS15" s="455"/>
      <c r="AT15" s="387"/>
      <c r="AU15" s="455"/>
      <c r="AV15" s="455"/>
      <c r="AW15" s="455"/>
      <c r="AX15" s="455"/>
      <c r="AY15" s="455"/>
      <c r="AZ15" s="455"/>
      <c r="BA15" s="455"/>
    </row>
    <row r="16" spans="1:53" s="310" customFormat="1" ht="15">
      <c r="B16" s="320" t="s">
        <v>1698</v>
      </c>
      <c r="C16" s="318"/>
      <c r="D16" s="318"/>
      <c r="E16" s="318"/>
      <c r="F16" s="318"/>
      <c r="G16" s="318"/>
      <c r="H16" s="318"/>
      <c r="I16" s="318"/>
      <c r="J16" s="318"/>
      <c r="K16" s="319"/>
      <c r="Z16" s="455"/>
      <c r="AA16" s="455"/>
      <c r="AB16" s="455"/>
      <c r="AC16" s="456"/>
      <c r="AD16" s="456"/>
      <c r="AE16" s="456"/>
      <c r="AF16" s="456"/>
      <c r="AG16" s="456"/>
      <c r="AH16" s="456"/>
      <c r="AI16" s="456"/>
      <c r="AJ16" s="456"/>
      <c r="AK16" s="456"/>
      <c r="AL16" s="456"/>
      <c r="AM16" s="387" t="s">
        <v>1703</v>
      </c>
      <c r="AN16" s="456"/>
      <c r="AO16" s="456"/>
      <c r="AP16" s="456"/>
      <c r="AQ16" s="456"/>
      <c r="AR16" s="455"/>
      <c r="AS16" s="455"/>
      <c r="AT16" s="387"/>
      <c r="AU16" s="455"/>
      <c r="AV16" s="455"/>
      <c r="AW16" s="455"/>
      <c r="AX16" s="455"/>
      <c r="AY16" s="455"/>
      <c r="AZ16" s="455"/>
      <c r="BA16" s="455"/>
    </row>
    <row r="17" spans="1:53" s="310" customFormat="1" ht="15">
      <c r="B17" s="320"/>
      <c r="C17" s="318"/>
      <c r="D17" s="318"/>
      <c r="E17" s="318"/>
      <c r="F17" s="318"/>
      <c r="G17" s="318"/>
      <c r="H17" s="318"/>
      <c r="I17" s="318"/>
      <c r="J17" s="318"/>
      <c r="K17" s="319"/>
      <c r="Z17" s="455"/>
      <c r="AA17" s="455"/>
      <c r="AB17" s="455"/>
      <c r="AC17" s="456"/>
      <c r="AD17" s="456"/>
      <c r="AE17" s="456"/>
      <c r="AF17" s="456"/>
      <c r="AG17" s="456"/>
      <c r="AH17" s="456"/>
      <c r="AI17" s="456"/>
      <c r="AJ17" s="456"/>
      <c r="AK17" s="456"/>
      <c r="AL17" s="456"/>
      <c r="AM17" s="387" t="s">
        <v>1701</v>
      </c>
      <c r="AN17" s="456"/>
      <c r="AO17" s="456"/>
      <c r="AP17" s="456"/>
      <c r="AQ17" s="456"/>
      <c r="AR17" s="455"/>
      <c r="AS17" s="455"/>
      <c r="AT17" s="387"/>
      <c r="AU17" s="455"/>
      <c r="AV17" s="455"/>
      <c r="AW17" s="455"/>
      <c r="AX17" s="455"/>
      <c r="AY17" s="455"/>
      <c r="AZ17" s="455"/>
      <c r="BA17" s="455"/>
    </row>
    <row r="18" spans="1:53" s="310" customFormat="1" ht="15">
      <c r="B18" s="317" t="s">
        <v>1695</v>
      </c>
      <c r="C18" s="318"/>
      <c r="D18" s="318"/>
      <c r="E18" s="318"/>
      <c r="F18" s="318"/>
      <c r="G18" s="318"/>
      <c r="H18" s="318"/>
      <c r="I18" s="318"/>
      <c r="J18" s="318"/>
      <c r="K18" s="319"/>
      <c r="Z18" s="455"/>
      <c r="AA18" s="455"/>
      <c r="AB18" s="455"/>
      <c r="AC18" s="456"/>
      <c r="AD18" s="456"/>
      <c r="AE18" s="456"/>
      <c r="AF18" s="456"/>
      <c r="AG18" s="456"/>
      <c r="AH18" s="456"/>
      <c r="AI18" s="456"/>
      <c r="AJ18" s="456"/>
      <c r="AK18" s="456"/>
      <c r="AL18" s="456"/>
      <c r="AM18" s="387" t="s">
        <v>1699</v>
      </c>
      <c r="AN18" s="456"/>
      <c r="AO18" s="456"/>
      <c r="AP18" s="456"/>
      <c r="AQ18" s="456"/>
      <c r="AR18" s="455"/>
      <c r="AS18" s="455"/>
      <c r="AT18" s="387"/>
      <c r="AU18" s="455"/>
      <c r="AV18" s="455"/>
      <c r="AW18" s="455"/>
      <c r="AX18" s="455"/>
      <c r="AY18" s="455"/>
      <c r="AZ18" s="455"/>
      <c r="BA18" s="455"/>
    </row>
    <row r="19" spans="1:53" s="310" customFormat="1" ht="15">
      <c r="B19" s="320" t="s">
        <v>1693</v>
      </c>
      <c r="C19" s="318"/>
      <c r="D19" s="318"/>
      <c r="E19" s="318"/>
      <c r="F19" s="318"/>
      <c r="G19" s="318"/>
      <c r="H19" s="318"/>
      <c r="I19" s="318"/>
      <c r="J19" s="318"/>
      <c r="K19" s="319"/>
      <c r="Z19" s="455"/>
      <c r="AA19" s="455"/>
      <c r="AB19" s="455"/>
      <c r="AC19" s="456"/>
      <c r="AD19" s="456"/>
      <c r="AE19" s="456"/>
      <c r="AF19" s="456"/>
      <c r="AG19" s="456"/>
      <c r="AH19" s="456"/>
      <c r="AI19" s="456"/>
      <c r="AJ19" s="456"/>
      <c r="AK19" s="456"/>
      <c r="AL19" s="456"/>
      <c r="AM19" s="387" t="s">
        <v>1697</v>
      </c>
      <c r="AN19" s="456"/>
      <c r="AO19" s="456"/>
      <c r="AP19" s="456"/>
      <c r="AQ19" s="456"/>
      <c r="AR19" s="455"/>
      <c r="AS19" s="455"/>
      <c r="AT19" s="387"/>
      <c r="AU19" s="455"/>
      <c r="AV19" s="455"/>
      <c r="AW19" s="455"/>
      <c r="AX19" s="455"/>
      <c r="AY19" s="455"/>
      <c r="AZ19" s="455"/>
      <c r="BA19" s="455"/>
    </row>
    <row r="20" spans="1:53" s="310" customFormat="1" ht="15">
      <c r="B20" s="320" t="s">
        <v>1691</v>
      </c>
      <c r="C20" s="318"/>
      <c r="D20" s="318"/>
      <c r="E20" s="318"/>
      <c r="F20" s="318"/>
      <c r="G20" s="318"/>
      <c r="H20" s="318"/>
      <c r="I20" s="318"/>
      <c r="J20" s="318"/>
      <c r="K20" s="319"/>
      <c r="Z20" s="455"/>
      <c r="AA20" s="455"/>
      <c r="AB20" s="455"/>
      <c r="AC20" s="456"/>
      <c r="AD20" s="456"/>
      <c r="AE20" s="456"/>
      <c r="AF20" s="456"/>
      <c r="AG20" s="456"/>
      <c r="AH20" s="456"/>
      <c r="AI20" s="456"/>
      <c r="AJ20" s="456"/>
      <c r="AK20" s="456"/>
      <c r="AL20" s="456"/>
      <c r="AM20" s="387" t="s">
        <v>6556</v>
      </c>
      <c r="AN20" s="456"/>
      <c r="AO20" s="456"/>
      <c r="AP20" s="456"/>
      <c r="AQ20" s="456"/>
      <c r="AR20" s="455"/>
      <c r="AS20" s="455"/>
      <c r="AT20" s="387"/>
      <c r="AU20" s="455"/>
      <c r="AV20" s="455"/>
      <c r="AW20" s="455"/>
      <c r="AX20" s="455"/>
      <c r="AY20" s="455"/>
      <c r="AZ20" s="455"/>
      <c r="BA20" s="455"/>
    </row>
    <row r="21" spans="1:53" s="310" customFormat="1" ht="15">
      <c r="B21" s="317" t="s">
        <v>6284</v>
      </c>
      <c r="C21" s="318"/>
      <c r="D21" s="318"/>
      <c r="E21" s="318"/>
      <c r="F21" s="318"/>
      <c r="G21" s="318"/>
      <c r="H21" s="318"/>
      <c r="I21" s="318"/>
      <c r="J21" s="318"/>
      <c r="K21" s="319"/>
      <c r="Z21" s="455"/>
      <c r="AA21" s="455"/>
      <c r="AB21" s="455"/>
      <c r="AC21" s="456"/>
      <c r="AD21" s="456"/>
      <c r="AE21" s="456"/>
      <c r="AF21" s="456"/>
      <c r="AG21" s="456"/>
      <c r="AH21" s="456"/>
      <c r="AI21" s="456"/>
      <c r="AJ21" s="456"/>
      <c r="AK21" s="456"/>
      <c r="AL21" s="456"/>
      <c r="AM21" s="387" t="s">
        <v>1696</v>
      </c>
      <c r="AN21" s="456"/>
      <c r="AO21" s="456"/>
      <c r="AP21" s="456"/>
      <c r="AQ21" s="456"/>
      <c r="AR21" s="455"/>
      <c r="AS21" s="455"/>
      <c r="AT21" s="387"/>
      <c r="AU21" s="455"/>
      <c r="AV21" s="455"/>
      <c r="AW21" s="455"/>
      <c r="AX21" s="455"/>
      <c r="AY21" s="455"/>
      <c r="AZ21" s="455"/>
      <c r="BA21" s="455"/>
    </row>
    <row r="22" spans="1:53" s="310" customFormat="1" ht="15">
      <c r="B22" s="317" t="s">
        <v>6285</v>
      </c>
      <c r="C22" s="318"/>
      <c r="D22" s="318"/>
      <c r="E22" s="318"/>
      <c r="F22" s="318"/>
      <c r="G22" s="318"/>
      <c r="H22" s="318"/>
      <c r="I22" s="318"/>
      <c r="J22" s="318"/>
      <c r="K22" s="319"/>
      <c r="Z22" s="455"/>
      <c r="AA22" s="455"/>
      <c r="AB22" s="455"/>
      <c r="AC22" s="456"/>
      <c r="AD22" s="456"/>
      <c r="AE22" s="456"/>
      <c r="AF22" s="456"/>
      <c r="AG22" s="456"/>
      <c r="AH22" s="456"/>
      <c r="AI22" s="456"/>
      <c r="AJ22" s="456"/>
      <c r="AK22" s="456"/>
      <c r="AL22" s="456"/>
      <c r="AM22" s="387" t="s">
        <v>1694</v>
      </c>
      <c r="AN22" s="456"/>
      <c r="AO22" s="456"/>
      <c r="AP22" s="456"/>
      <c r="AQ22" s="456"/>
      <c r="AR22" s="455"/>
      <c r="AS22" s="455"/>
      <c r="AT22" s="387"/>
      <c r="AU22" s="455"/>
      <c r="AV22" s="455"/>
      <c r="AW22" s="455"/>
      <c r="AX22" s="455"/>
      <c r="AY22" s="455"/>
      <c r="AZ22" s="455"/>
      <c r="BA22" s="455"/>
    </row>
    <row r="23" spans="1:53" s="310" customFormat="1" thickBot="1">
      <c r="B23" s="321" t="s">
        <v>6286</v>
      </c>
      <c r="C23" s="322"/>
      <c r="D23" s="322"/>
      <c r="E23" s="322"/>
      <c r="F23" s="322"/>
      <c r="G23" s="322"/>
      <c r="H23" s="322"/>
      <c r="I23" s="322"/>
      <c r="J23" s="322"/>
      <c r="K23" s="323"/>
      <c r="Z23" s="455"/>
      <c r="AA23" s="455"/>
      <c r="AB23" s="455"/>
      <c r="AC23" s="456"/>
      <c r="AD23" s="456"/>
      <c r="AE23" s="456"/>
      <c r="AF23" s="456"/>
      <c r="AG23" s="456"/>
      <c r="AH23" s="456"/>
      <c r="AI23" s="456"/>
      <c r="AJ23" s="456"/>
      <c r="AK23" s="456"/>
      <c r="AL23" s="456"/>
      <c r="AM23" s="387" t="s">
        <v>1692</v>
      </c>
      <c r="AN23" s="456"/>
      <c r="AO23" s="456"/>
      <c r="AP23" s="456"/>
      <c r="AQ23" s="456"/>
      <c r="AR23" s="455"/>
      <c r="AS23" s="455"/>
      <c r="AT23" s="387"/>
      <c r="AU23" s="455"/>
      <c r="AV23" s="455"/>
      <c r="AW23" s="455"/>
      <c r="AX23" s="455"/>
      <c r="AY23" s="455"/>
      <c r="AZ23" s="455"/>
      <c r="BA23" s="455"/>
    </row>
    <row r="24" spans="1:53" s="310" customFormat="1" ht="15">
      <c r="Z24" s="455"/>
      <c r="AA24" s="455"/>
      <c r="AB24" s="455"/>
      <c r="AC24" s="456"/>
      <c r="AD24" s="456"/>
      <c r="AE24" s="456"/>
      <c r="AF24" s="456"/>
      <c r="AG24" s="456"/>
      <c r="AH24" s="456"/>
      <c r="AI24" s="456"/>
      <c r="AJ24" s="456"/>
      <c r="AK24" s="456"/>
      <c r="AL24" s="456"/>
      <c r="AM24" s="387" t="s">
        <v>1690</v>
      </c>
      <c r="AN24" s="456"/>
      <c r="AO24" s="456"/>
      <c r="AP24" s="456"/>
      <c r="AQ24" s="456"/>
      <c r="AR24" s="455"/>
      <c r="AS24" s="455"/>
      <c r="AT24" s="387"/>
      <c r="AU24" s="455"/>
      <c r="AV24" s="455"/>
      <c r="AW24" s="455"/>
      <c r="AX24" s="455"/>
      <c r="AY24" s="455"/>
      <c r="AZ24" s="455"/>
      <c r="BA24" s="455"/>
    </row>
    <row r="25" spans="1:53" s="310" customFormat="1" ht="15">
      <c r="A25" s="310" t="s">
        <v>1685</v>
      </c>
      <c r="Z25" s="455"/>
      <c r="AA25" s="455"/>
      <c r="AB25" s="455"/>
      <c r="AC25" s="456"/>
      <c r="AD25" s="456"/>
      <c r="AE25" s="456"/>
      <c r="AF25" s="456"/>
      <c r="AG25" s="456"/>
      <c r="AH25" s="456"/>
      <c r="AI25" s="456"/>
      <c r="AJ25" s="456"/>
      <c r="AK25" s="456"/>
      <c r="AL25" s="456"/>
      <c r="AM25" s="387" t="s">
        <v>1689</v>
      </c>
      <c r="AN25" s="456"/>
      <c r="AO25" s="456"/>
      <c r="AP25" s="456"/>
      <c r="AQ25" s="456"/>
      <c r="AR25" s="455"/>
      <c r="AS25" s="455"/>
      <c r="AT25" s="387"/>
      <c r="AU25" s="455"/>
      <c r="AV25" s="455"/>
      <c r="AW25" s="455"/>
      <c r="AX25" s="455"/>
      <c r="AY25" s="455"/>
      <c r="AZ25" s="455"/>
      <c r="BA25" s="455"/>
    </row>
    <row r="26" spans="1:53" s="310" customFormat="1" ht="15">
      <c r="A26" s="310" t="s">
        <v>1683</v>
      </c>
      <c r="Z26" s="455"/>
      <c r="AA26" s="455"/>
      <c r="AB26" s="455"/>
      <c r="AC26" s="456"/>
      <c r="AD26" s="456"/>
      <c r="AE26" s="456"/>
      <c r="AF26" s="456"/>
      <c r="AG26" s="456"/>
      <c r="AH26" s="456"/>
      <c r="AI26" s="456"/>
      <c r="AJ26" s="456"/>
      <c r="AK26" s="456"/>
      <c r="AL26" s="456"/>
      <c r="AM26" s="387" t="s">
        <v>1688</v>
      </c>
      <c r="AN26" s="456"/>
      <c r="AO26" s="456"/>
      <c r="AP26" s="456"/>
      <c r="AQ26" s="456"/>
      <c r="AR26" s="455"/>
      <c r="AS26" s="455"/>
      <c r="AT26" s="387"/>
      <c r="AU26" s="455"/>
      <c r="AV26" s="455"/>
      <c r="AW26" s="455"/>
      <c r="AX26" s="455"/>
      <c r="AY26" s="455"/>
      <c r="AZ26" s="455"/>
      <c r="BA26" s="455"/>
    </row>
    <row r="27" spans="1:53" s="310" customFormat="1" ht="15">
      <c r="A27" s="310" t="s">
        <v>1681</v>
      </c>
      <c r="Z27" s="455"/>
      <c r="AA27" s="455"/>
      <c r="AB27" s="455"/>
      <c r="AC27" s="456"/>
      <c r="AD27" s="456"/>
      <c r="AE27" s="456"/>
      <c r="AF27" s="456"/>
      <c r="AG27" s="456"/>
      <c r="AH27" s="456"/>
      <c r="AI27" s="456"/>
      <c r="AJ27" s="456"/>
      <c r="AK27" s="456"/>
      <c r="AL27" s="456"/>
      <c r="AM27" s="387" t="s">
        <v>6553</v>
      </c>
      <c r="AN27" s="456"/>
      <c r="AO27" s="456"/>
      <c r="AP27" s="456"/>
      <c r="AQ27" s="456"/>
      <c r="AR27" s="455"/>
      <c r="AS27" s="455"/>
      <c r="AT27" s="387"/>
      <c r="AU27" s="455"/>
      <c r="AV27" s="455"/>
      <c r="AW27" s="455"/>
      <c r="AX27" s="455"/>
      <c r="AY27" s="455"/>
      <c r="AZ27" s="455"/>
      <c r="BA27" s="455"/>
    </row>
    <row r="28" spans="1:53" s="310" customFormat="1" ht="15">
      <c r="A28" s="324" t="s">
        <v>1679</v>
      </c>
      <c r="Z28" s="455"/>
      <c r="AA28" s="455"/>
      <c r="AB28" s="455"/>
      <c r="AC28" s="456"/>
      <c r="AD28" s="456"/>
      <c r="AE28" s="456"/>
      <c r="AF28" s="456"/>
      <c r="AG28" s="456"/>
      <c r="AH28" s="456"/>
      <c r="AI28" s="456"/>
      <c r="AJ28" s="456"/>
      <c r="AK28" s="456"/>
      <c r="AL28" s="456"/>
      <c r="AM28" s="387" t="s">
        <v>1687</v>
      </c>
      <c r="AN28" s="456"/>
      <c r="AO28" s="456"/>
      <c r="AP28" s="456"/>
      <c r="AQ28" s="456"/>
      <c r="AR28" s="455"/>
      <c r="AS28" s="455"/>
      <c r="AT28" s="387"/>
      <c r="AU28" s="455"/>
      <c r="AV28" s="455"/>
      <c r="AW28" s="455"/>
      <c r="AX28" s="455"/>
      <c r="AY28" s="455"/>
      <c r="AZ28" s="455"/>
      <c r="BA28" s="455"/>
    </row>
    <row r="29" spans="1:53" s="310" customFormat="1" ht="15">
      <c r="A29" s="324" t="s">
        <v>1677</v>
      </c>
      <c r="Z29" s="455"/>
      <c r="AA29" s="455"/>
      <c r="AB29" s="455"/>
      <c r="AC29" s="456"/>
      <c r="AD29" s="456"/>
      <c r="AE29" s="456"/>
      <c r="AF29" s="456"/>
      <c r="AG29" s="456"/>
      <c r="AH29" s="456"/>
      <c r="AI29" s="456"/>
      <c r="AJ29" s="456"/>
      <c r="AK29" s="456"/>
      <c r="AL29" s="456"/>
      <c r="AM29" s="387" t="s">
        <v>1686</v>
      </c>
      <c r="AN29" s="456"/>
      <c r="AO29" s="456"/>
      <c r="AP29" s="456"/>
      <c r="AQ29" s="456"/>
      <c r="AR29" s="455"/>
      <c r="AS29" s="455"/>
      <c r="AT29" s="387"/>
      <c r="AU29" s="455"/>
      <c r="AV29" s="455"/>
      <c r="AW29" s="455"/>
      <c r="AX29" s="455"/>
      <c r="AY29" s="455"/>
      <c r="AZ29" s="455"/>
      <c r="BA29" s="455"/>
    </row>
    <row r="30" spans="1:53" s="310" customFormat="1" ht="15">
      <c r="A30" s="324" t="s">
        <v>1675</v>
      </c>
      <c r="Z30" s="455"/>
      <c r="AA30" s="455"/>
      <c r="AB30" s="455"/>
      <c r="AC30" s="456"/>
      <c r="AD30" s="456"/>
      <c r="AE30" s="456"/>
      <c r="AF30" s="456"/>
      <c r="AG30" s="456"/>
      <c r="AH30" s="456"/>
      <c r="AI30" s="456"/>
      <c r="AJ30" s="456"/>
      <c r="AK30" s="456"/>
      <c r="AL30" s="456"/>
      <c r="AM30" s="387" t="s">
        <v>1684</v>
      </c>
      <c r="AN30" s="456"/>
      <c r="AO30" s="456"/>
      <c r="AP30" s="456"/>
      <c r="AQ30" s="456"/>
      <c r="AR30" s="455"/>
      <c r="AS30" s="455"/>
      <c r="AT30" s="387"/>
      <c r="AU30" s="455"/>
      <c r="AV30" s="455"/>
      <c r="AW30" s="455"/>
      <c r="AX30" s="455"/>
      <c r="AY30" s="455"/>
      <c r="AZ30" s="455"/>
      <c r="BA30" s="455"/>
    </row>
    <row r="31" spans="1:53" s="310" customFormat="1" ht="15">
      <c r="A31" s="324" t="s">
        <v>1673</v>
      </c>
      <c r="P31" s="325"/>
      <c r="Z31" s="455"/>
      <c r="AA31" s="455"/>
      <c r="AB31" s="455"/>
      <c r="AC31" s="456"/>
      <c r="AD31" s="456"/>
      <c r="AE31" s="456"/>
      <c r="AF31" s="456"/>
      <c r="AG31" s="456"/>
      <c r="AH31" s="456"/>
      <c r="AI31" s="456"/>
      <c r="AJ31" s="456"/>
      <c r="AK31" s="456"/>
      <c r="AL31" s="456"/>
      <c r="AM31" s="387" t="s">
        <v>1682</v>
      </c>
      <c r="AN31" s="456"/>
      <c r="AO31" s="456"/>
      <c r="AP31" s="456"/>
      <c r="AQ31" s="456"/>
      <c r="AR31" s="455"/>
      <c r="AS31" s="455"/>
      <c r="AT31" s="387"/>
      <c r="AU31" s="455"/>
      <c r="AV31" s="455"/>
      <c r="AW31" s="455"/>
      <c r="AX31" s="455"/>
      <c r="AY31" s="455"/>
      <c r="AZ31" s="455"/>
      <c r="BA31" s="455"/>
    </row>
    <row r="32" spans="1:53" s="310" customFormat="1" ht="15">
      <c r="A32" s="324" t="s">
        <v>1671</v>
      </c>
      <c r="P32" s="325"/>
      <c r="Z32" s="455"/>
      <c r="AA32" s="455"/>
      <c r="AB32" s="455"/>
      <c r="AC32" s="456"/>
      <c r="AD32" s="456"/>
      <c r="AE32" s="456"/>
      <c r="AF32" s="456"/>
      <c r="AG32" s="456"/>
      <c r="AH32" s="456"/>
      <c r="AI32" s="456"/>
      <c r="AJ32" s="456"/>
      <c r="AK32" s="456"/>
      <c r="AL32" s="456"/>
      <c r="AM32" s="387" t="s">
        <v>1680</v>
      </c>
      <c r="AN32" s="456"/>
      <c r="AO32" s="456"/>
      <c r="AP32" s="456"/>
      <c r="AQ32" s="456"/>
      <c r="AR32" s="455"/>
      <c r="AS32" s="455"/>
      <c r="AT32" s="387"/>
      <c r="AU32" s="455"/>
      <c r="AV32" s="455"/>
      <c r="AW32" s="455"/>
      <c r="AX32" s="455"/>
      <c r="AY32" s="455"/>
      <c r="AZ32" s="455"/>
      <c r="BA32" s="455"/>
    </row>
    <row r="33" spans="1:90" s="310" customFormat="1" ht="15">
      <c r="A33" s="310" t="s">
        <v>6500</v>
      </c>
      <c r="P33" s="325"/>
      <c r="Z33" s="455"/>
      <c r="AA33" s="455"/>
      <c r="AB33" s="455"/>
      <c r="AC33" s="456"/>
      <c r="AD33" s="456"/>
      <c r="AE33" s="456"/>
      <c r="AF33" s="456"/>
      <c r="AG33" s="456"/>
      <c r="AH33" s="456"/>
      <c r="AI33" s="456"/>
      <c r="AJ33" s="456"/>
      <c r="AK33" s="456"/>
      <c r="AL33" s="456"/>
      <c r="AM33" s="387" t="s">
        <v>1678</v>
      </c>
      <c r="AN33" s="456"/>
      <c r="AO33" s="456"/>
      <c r="AP33" s="456"/>
      <c r="AQ33" s="456"/>
      <c r="AR33" s="455"/>
      <c r="AS33" s="455"/>
      <c r="AT33" s="387"/>
      <c r="AU33" s="455"/>
      <c r="AV33" s="455"/>
      <c r="AW33" s="455"/>
      <c r="AX33" s="455"/>
      <c r="AY33" s="455"/>
      <c r="AZ33" s="455"/>
      <c r="BA33" s="455"/>
    </row>
    <row r="34" spans="1:90" s="310" customFormat="1" ht="15">
      <c r="R34" s="325"/>
      <c r="Z34" s="455"/>
      <c r="AA34" s="455"/>
      <c r="AB34" s="455"/>
      <c r="AC34" s="456"/>
      <c r="AD34" s="456"/>
      <c r="AE34" s="456"/>
      <c r="AF34" s="456"/>
      <c r="AG34" s="456"/>
      <c r="AH34" s="456"/>
      <c r="AI34" s="456"/>
      <c r="AJ34" s="456"/>
      <c r="AK34" s="456"/>
      <c r="AL34" s="456"/>
      <c r="AM34" s="387" t="s">
        <v>1676</v>
      </c>
      <c r="AN34" s="456"/>
      <c r="AO34" s="456"/>
      <c r="AP34" s="456"/>
      <c r="AQ34" s="456"/>
      <c r="AR34" s="455"/>
      <c r="AS34" s="455"/>
      <c r="AT34" s="387"/>
      <c r="AU34" s="455"/>
      <c r="AV34" s="455"/>
      <c r="AW34" s="455"/>
      <c r="AX34" s="455"/>
      <c r="AY34" s="455"/>
      <c r="AZ34" s="455"/>
      <c r="BA34" s="455"/>
    </row>
    <row r="35" spans="1:90" s="310" customFormat="1" ht="15">
      <c r="A35" s="325" t="s">
        <v>6377</v>
      </c>
      <c r="R35" s="325"/>
      <c r="Z35" s="455"/>
      <c r="AA35" s="455"/>
      <c r="AB35" s="455"/>
      <c r="AC35" s="456"/>
      <c r="AD35" s="456"/>
      <c r="AE35" s="456"/>
      <c r="AF35" s="456"/>
      <c r="AG35" s="456"/>
      <c r="AH35" s="456"/>
      <c r="AI35" s="456"/>
      <c r="AJ35" s="456"/>
      <c r="AK35" s="456"/>
      <c r="AL35" s="456"/>
      <c r="AM35" s="387" t="s">
        <v>1674</v>
      </c>
      <c r="AN35" s="456"/>
      <c r="AO35" s="456"/>
      <c r="AP35" s="456"/>
      <c r="AQ35" s="456"/>
      <c r="AR35" s="455"/>
      <c r="AS35" s="455"/>
      <c r="AT35" s="387"/>
      <c r="AU35" s="455"/>
      <c r="AV35" s="455"/>
      <c r="AW35" s="455"/>
      <c r="AX35" s="455"/>
      <c r="AY35" s="455"/>
      <c r="AZ35" s="455"/>
      <c r="BA35" s="455"/>
    </row>
    <row r="36" spans="1:90" s="310" customFormat="1" ht="15">
      <c r="A36" s="326" t="s">
        <v>6382</v>
      </c>
      <c r="B36" s="327"/>
      <c r="C36" s="327"/>
      <c r="D36" s="327"/>
      <c r="E36" s="327"/>
      <c r="F36" s="327"/>
      <c r="G36" s="327"/>
      <c r="H36" s="327"/>
      <c r="I36" s="328"/>
      <c r="J36" s="328"/>
      <c r="K36" s="328"/>
      <c r="L36" s="328"/>
      <c r="M36" s="328"/>
      <c r="N36" s="328"/>
      <c r="O36" s="328"/>
      <c r="P36" s="328"/>
      <c r="Q36" s="328"/>
      <c r="R36" s="328"/>
      <c r="S36" s="328"/>
      <c r="T36" s="328"/>
      <c r="U36" s="328"/>
      <c r="V36" s="328"/>
      <c r="W36" s="328"/>
      <c r="X36" s="328"/>
      <c r="Y36" s="328"/>
      <c r="Z36" s="458"/>
      <c r="AA36" s="458"/>
      <c r="AB36" s="458"/>
      <c r="AC36" s="458"/>
      <c r="AD36" s="458"/>
      <c r="AE36" s="458"/>
      <c r="AF36" s="458"/>
      <c r="AG36" s="458"/>
      <c r="AH36" s="458"/>
      <c r="AI36" s="459"/>
      <c r="AJ36" s="459"/>
      <c r="AK36" s="459"/>
      <c r="AL36" s="459"/>
      <c r="AM36" s="387" t="s">
        <v>1672</v>
      </c>
      <c r="AN36" s="459"/>
      <c r="AO36" s="459"/>
      <c r="AP36" s="458"/>
      <c r="AQ36" s="458"/>
      <c r="AR36" s="458"/>
      <c r="AS36" s="458"/>
      <c r="AT36" s="387"/>
      <c r="AU36" s="458"/>
      <c r="AV36" s="458"/>
      <c r="AW36" s="458"/>
      <c r="AX36" s="458"/>
      <c r="AY36" s="458"/>
      <c r="AZ36" s="458"/>
      <c r="BA36" s="458"/>
      <c r="BB36" s="328"/>
      <c r="BC36" s="328"/>
      <c r="BD36" s="328"/>
      <c r="BE36" s="328"/>
      <c r="BF36" s="328"/>
      <c r="BG36" s="328"/>
      <c r="BH36" s="328"/>
      <c r="BI36" s="328"/>
      <c r="BJ36" s="328"/>
      <c r="BK36" s="328"/>
      <c r="BL36" s="328"/>
      <c r="BM36" s="328"/>
      <c r="BN36" s="328"/>
      <c r="BO36" s="328"/>
      <c r="BP36" s="328"/>
      <c r="BQ36" s="328"/>
      <c r="BR36" s="328"/>
      <c r="BS36" s="328"/>
      <c r="BT36" s="328"/>
      <c r="BU36" s="328"/>
      <c r="BV36" s="328"/>
      <c r="BW36" s="328"/>
      <c r="BX36" s="328"/>
      <c r="BY36" s="328"/>
      <c r="BZ36" s="328"/>
      <c r="CA36" s="328"/>
      <c r="CB36" s="328"/>
      <c r="CC36" s="328"/>
      <c r="CD36" s="328"/>
      <c r="CE36" s="328"/>
      <c r="CF36" s="328"/>
      <c r="CG36" s="328"/>
      <c r="CH36" s="328"/>
      <c r="CI36" s="328"/>
      <c r="CJ36" s="328"/>
      <c r="CK36" s="328"/>
      <c r="CL36" s="328"/>
    </row>
    <row r="37" spans="1:90" s="310" customFormat="1" ht="15">
      <c r="A37" s="333" t="str">
        <f>"To accomplish this, see instructions on Row "&amp;ROW('EXCEL Tables'!A34)&amp;" of the 'EXCEL Tables' Sheet."</f>
        <v>To accomplish this, see instructions on Row 34 of the 'EXCEL Tables' Sheet.</v>
      </c>
      <c r="B37" s="327"/>
      <c r="C37" s="327"/>
      <c r="D37" s="327"/>
      <c r="E37" s="327"/>
      <c r="F37" s="327"/>
      <c r="G37" s="327"/>
      <c r="H37" s="328"/>
      <c r="I37" s="328"/>
      <c r="J37" s="328"/>
      <c r="K37" s="328"/>
      <c r="L37" s="328"/>
      <c r="M37" s="328"/>
      <c r="N37" s="328"/>
      <c r="O37" s="328"/>
      <c r="P37" s="328"/>
      <c r="Q37" s="328"/>
      <c r="R37" s="328"/>
      <c r="S37" s="328"/>
      <c r="T37" s="328"/>
      <c r="U37" s="328"/>
      <c r="V37" s="328"/>
      <c r="W37" s="328"/>
      <c r="X37" s="328"/>
      <c r="Y37" s="328"/>
      <c r="Z37" s="458"/>
      <c r="AA37" s="458"/>
      <c r="AB37" s="458"/>
      <c r="AC37" s="458"/>
      <c r="AD37" s="458"/>
      <c r="AE37" s="458"/>
      <c r="AF37" s="458"/>
      <c r="AG37" s="458"/>
      <c r="AH37" s="458"/>
      <c r="AI37" s="459"/>
      <c r="AJ37" s="459"/>
      <c r="AK37" s="459"/>
      <c r="AL37" s="459"/>
      <c r="AM37" s="387" t="s">
        <v>1670</v>
      </c>
      <c r="AN37" s="459"/>
      <c r="AO37" s="459"/>
      <c r="AP37" s="458"/>
      <c r="AQ37" s="458"/>
      <c r="AR37" s="458"/>
      <c r="AS37" s="458"/>
      <c r="AT37" s="387"/>
      <c r="AU37" s="458"/>
      <c r="AV37" s="458"/>
      <c r="AW37" s="458"/>
      <c r="AX37" s="458"/>
      <c r="AY37" s="458"/>
      <c r="AZ37" s="458"/>
      <c r="BA37" s="458"/>
      <c r="BB37" s="328"/>
      <c r="BC37" s="328"/>
      <c r="BD37" s="328"/>
      <c r="BE37" s="328"/>
      <c r="BF37" s="328"/>
      <c r="BG37" s="328"/>
      <c r="BH37" s="328"/>
      <c r="BI37" s="328"/>
      <c r="BJ37" s="328"/>
      <c r="BK37" s="328"/>
      <c r="BL37" s="328"/>
      <c r="BM37" s="328"/>
      <c r="BN37" s="328"/>
      <c r="BO37" s="328"/>
      <c r="BP37" s="328"/>
      <c r="BQ37" s="328"/>
      <c r="BR37" s="328"/>
      <c r="BS37" s="328"/>
      <c r="BT37" s="328"/>
      <c r="BU37" s="328"/>
      <c r="BV37" s="328"/>
      <c r="BW37" s="328"/>
      <c r="BX37" s="328"/>
      <c r="BY37" s="328"/>
      <c r="BZ37" s="328"/>
      <c r="CA37" s="328"/>
      <c r="CB37" s="328"/>
      <c r="CC37" s="328"/>
      <c r="CD37" s="328"/>
      <c r="CE37" s="328"/>
      <c r="CF37" s="328"/>
      <c r="CG37" s="328"/>
      <c r="CH37" s="328"/>
      <c r="CI37" s="328"/>
      <c r="CJ37" s="328"/>
      <c r="CK37" s="328"/>
      <c r="CL37" s="328"/>
    </row>
    <row r="38" spans="1:90" s="310" customFormat="1" ht="15">
      <c r="A38" s="333" t="s">
        <v>6501</v>
      </c>
      <c r="B38" s="327"/>
      <c r="C38" s="327"/>
      <c r="D38" s="327"/>
      <c r="E38" s="327"/>
      <c r="F38" s="327"/>
      <c r="G38" s="327"/>
      <c r="H38" s="328"/>
      <c r="I38" s="328"/>
      <c r="J38" s="328"/>
      <c r="K38" s="387"/>
      <c r="L38" s="328"/>
      <c r="M38" s="328"/>
      <c r="N38" s="328"/>
      <c r="O38" s="328"/>
      <c r="P38" s="328"/>
      <c r="Q38" s="328"/>
      <c r="R38" s="328"/>
      <c r="S38" s="328"/>
      <c r="T38" s="328"/>
      <c r="U38" s="328"/>
      <c r="V38" s="328"/>
      <c r="W38" s="328"/>
      <c r="X38" s="328"/>
      <c r="Y38" s="328"/>
      <c r="Z38" s="458"/>
      <c r="AA38" s="458"/>
      <c r="AB38" s="458"/>
      <c r="AC38" s="458"/>
      <c r="AD38" s="458"/>
      <c r="AE38" s="458"/>
      <c r="AF38" s="458"/>
      <c r="AG38" s="458"/>
      <c r="AH38" s="458"/>
      <c r="AI38" s="459"/>
      <c r="AJ38" s="459"/>
      <c r="AK38" s="459"/>
      <c r="AL38" s="459"/>
      <c r="AM38" s="387" t="s">
        <v>1669</v>
      </c>
      <c r="AN38" s="459"/>
      <c r="AO38" s="459"/>
      <c r="AP38" s="458"/>
      <c r="AQ38" s="458"/>
      <c r="AR38" s="458"/>
      <c r="AS38" s="458"/>
      <c r="AT38" s="387"/>
      <c r="AU38" s="458"/>
      <c r="AV38" s="458"/>
      <c r="AW38" s="458"/>
      <c r="AX38" s="458"/>
      <c r="AY38" s="458"/>
      <c r="AZ38" s="458"/>
      <c r="BA38" s="458"/>
      <c r="BB38" s="328"/>
      <c r="BC38" s="328"/>
      <c r="BD38" s="328"/>
      <c r="BE38" s="328"/>
      <c r="BF38" s="328"/>
      <c r="BG38" s="328"/>
      <c r="BH38" s="328"/>
      <c r="BI38" s="328"/>
      <c r="BJ38" s="328"/>
      <c r="BK38" s="328"/>
      <c r="BL38" s="328"/>
      <c r="BM38" s="328"/>
      <c r="BN38" s="328"/>
      <c r="BO38" s="328"/>
      <c r="BP38" s="328"/>
      <c r="BQ38" s="328"/>
      <c r="BR38" s="328"/>
      <c r="BS38" s="328"/>
      <c r="BT38" s="328"/>
      <c r="BU38" s="328"/>
      <c r="BV38" s="328"/>
      <c r="BW38" s="328"/>
      <c r="BX38" s="328"/>
      <c r="BY38" s="328"/>
      <c r="BZ38" s="328"/>
      <c r="CA38" s="328"/>
      <c r="CB38" s="328"/>
      <c r="CC38" s="328"/>
      <c r="CD38" s="328"/>
      <c r="CE38" s="328"/>
      <c r="CF38" s="328"/>
      <c r="CG38" s="328"/>
      <c r="CH38" s="328"/>
      <c r="CI38" s="328"/>
      <c r="CJ38" s="328"/>
      <c r="CK38" s="328"/>
      <c r="CL38" s="328"/>
    </row>
    <row r="39" spans="1:90" s="310" customFormat="1" ht="15">
      <c r="A39" s="333" t="s">
        <v>6496</v>
      </c>
      <c r="B39" s="327"/>
      <c r="C39" s="327"/>
      <c r="D39" s="327"/>
      <c r="E39" s="327"/>
      <c r="F39" s="327"/>
      <c r="G39" s="327"/>
      <c r="H39" s="328"/>
      <c r="I39" s="328"/>
      <c r="J39" s="328"/>
      <c r="K39" s="387"/>
      <c r="L39" s="328"/>
      <c r="M39" s="328"/>
      <c r="N39" s="328"/>
      <c r="O39" s="328"/>
      <c r="P39" s="328"/>
      <c r="Q39" s="328"/>
      <c r="R39" s="328"/>
      <c r="S39" s="328"/>
      <c r="T39" s="328"/>
      <c r="U39" s="328"/>
      <c r="V39" s="328"/>
      <c r="W39" s="328"/>
      <c r="X39" s="328"/>
      <c r="Y39" s="328"/>
      <c r="Z39" s="458"/>
      <c r="AA39" s="458"/>
      <c r="AB39" s="458"/>
      <c r="AC39" s="458"/>
      <c r="AD39" s="458"/>
      <c r="AE39" s="458"/>
      <c r="AF39" s="458"/>
      <c r="AG39" s="458"/>
      <c r="AH39" s="458"/>
      <c r="AI39" s="459"/>
      <c r="AJ39" s="459"/>
      <c r="AK39" s="459"/>
      <c r="AL39" s="459"/>
      <c r="AM39" s="387" t="s">
        <v>1668</v>
      </c>
      <c r="AN39" s="459"/>
      <c r="AO39" s="459"/>
      <c r="AP39" s="458"/>
      <c r="AQ39" s="458"/>
      <c r="AR39" s="458"/>
      <c r="AS39" s="458"/>
      <c r="AT39" s="387"/>
      <c r="AU39" s="458"/>
      <c r="AV39" s="458"/>
      <c r="AW39" s="458"/>
      <c r="AX39" s="458"/>
      <c r="AY39" s="458"/>
      <c r="AZ39" s="458"/>
      <c r="BA39" s="458"/>
      <c r="BB39" s="328"/>
      <c r="BC39" s="328"/>
      <c r="BD39" s="328"/>
      <c r="BE39" s="328"/>
      <c r="BF39" s="328"/>
      <c r="BG39" s="328"/>
      <c r="BH39" s="328"/>
      <c r="BI39" s="328"/>
      <c r="BJ39" s="328"/>
      <c r="BK39" s="328"/>
      <c r="BL39" s="328"/>
      <c r="BM39" s="328"/>
      <c r="BN39" s="328"/>
      <c r="BO39" s="328"/>
      <c r="BP39" s="328"/>
      <c r="BQ39" s="328"/>
      <c r="BR39" s="328"/>
      <c r="BS39" s="328"/>
      <c r="BT39" s="328"/>
      <c r="BU39" s="328"/>
      <c r="BV39" s="328"/>
      <c r="BW39" s="328"/>
      <c r="BX39" s="328"/>
      <c r="BY39" s="328"/>
      <c r="BZ39" s="328"/>
      <c r="CA39" s="328"/>
      <c r="CB39" s="328"/>
      <c r="CC39" s="328"/>
      <c r="CD39" s="328"/>
      <c r="CE39" s="328"/>
      <c r="CF39" s="328"/>
      <c r="CG39" s="328"/>
      <c r="CH39" s="328"/>
      <c r="CI39" s="328"/>
      <c r="CJ39" s="328"/>
      <c r="CK39" s="328"/>
      <c r="CL39" s="328"/>
    </row>
    <row r="40" spans="1:90" s="310" customFormat="1" ht="15">
      <c r="A40" s="586" t="s">
        <v>6497</v>
      </c>
      <c r="B40" s="327"/>
      <c r="C40" s="327"/>
      <c r="D40" s="327"/>
      <c r="E40" s="327"/>
      <c r="F40" s="327"/>
      <c r="G40" s="327"/>
      <c r="H40" s="328"/>
      <c r="I40" s="328"/>
      <c r="J40" s="328"/>
      <c r="K40" s="387"/>
      <c r="L40" s="328"/>
      <c r="M40" s="328"/>
      <c r="N40" s="328"/>
      <c r="O40" s="328"/>
      <c r="P40" s="328"/>
      <c r="Q40" s="328"/>
      <c r="R40" s="328"/>
      <c r="S40" s="328"/>
      <c r="T40" s="328"/>
      <c r="U40" s="328"/>
      <c r="V40" s="328"/>
      <c r="W40" s="328"/>
      <c r="X40" s="328"/>
      <c r="Y40" s="328"/>
      <c r="Z40" s="458"/>
      <c r="AA40" s="458"/>
      <c r="AB40" s="458"/>
      <c r="AC40" s="458"/>
      <c r="AD40" s="458"/>
      <c r="AE40" s="458"/>
      <c r="AF40" s="458"/>
      <c r="AG40" s="458"/>
      <c r="AH40" s="458"/>
      <c r="AI40" s="459"/>
      <c r="AJ40" s="459"/>
      <c r="AK40" s="459"/>
      <c r="AL40" s="459"/>
      <c r="AM40" s="387" t="s">
        <v>1667</v>
      </c>
      <c r="AN40" s="459"/>
      <c r="AO40" s="459"/>
      <c r="AP40" s="458"/>
      <c r="AQ40" s="458"/>
      <c r="AR40" s="458"/>
      <c r="AS40" s="458"/>
      <c r="AT40" s="387"/>
      <c r="AU40" s="458"/>
      <c r="AV40" s="458"/>
      <c r="AW40" s="458"/>
      <c r="AX40" s="458"/>
      <c r="AY40" s="458"/>
      <c r="AZ40" s="458"/>
      <c r="BA40" s="458"/>
      <c r="BB40" s="328"/>
      <c r="BC40" s="328"/>
      <c r="BD40" s="328"/>
      <c r="BE40" s="328"/>
      <c r="BF40" s="328"/>
      <c r="BG40" s="328"/>
      <c r="BH40" s="328"/>
      <c r="BI40" s="328"/>
      <c r="BJ40" s="328"/>
      <c r="BK40" s="328"/>
      <c r="BL40" s="328"/>
      <c r="BM40" s="328"/>
      <c r="BN40" s="328"/>
      <c r="BO40" s="328"/>
      <c r="BP40" s="328"/>
      <c r="BQ40" s="328"/>
      <c r="BR40" s="328"/>
      <c r="BS40" s="328"/>
      <c r="BT40" s="328"/>
      <c r="BU40" s="328"/>
      <c r="BV40" s="328"/>
      <c r="BW40" s="328"/>
      <c r="BX40" s="328"/>
      <c r="BY40" s="328"/>
      <c r="BZ40" s="328"/>
      <c r="CA40" s="328"/>
      <c r="CB40" s="328"/>
      <c r="CC40" s="328"/>
      <c r="CD40" s="328"/>
      <c r="CE40" s="328"/>
      <c r="CF40" s="328"/>
      <c r="CG40" s="328"/>
      <c r="CH40" s="328"/>
      <c r="CI40" s="328"/>
      <c r="CJ40" s="328"/>
      <c r="CK40" s="328"/>
      <c r="CL40" s="328"/>
    </row>
    <row r="41" spans="1:90" s="310" customFormat="1" ht="15">
      <c r="A41" s="586" t="str">
        <f>"VLOOKUP is one of several 'reference' functions that will be presented in "&amp;INDEX(Workbook,8)&amp;"."</f>
        <v>VLOOKUP is one of several 'reference' functions that will be presented in Forecasting (Workbook 8).</v>
      </c>
      <c r="B41" s="327"/>
      <c r="C41" s="327"/>
      <c r="D41" s="327"/>
      <c r="E41" s="327"/>
      <c r="F41" s="327"/>
      <c r="G41" s="327"/>
      <c r="H41" s="328"/>
      <c r="I41" s="328"/>
      <c r="J41" s="328"/>
      <c r="K41" s="387"/>
      <c r="L41" s="328"/>
      <c r="M41" s="328"/>
      <c r="N41" s="328"/>
      <c r="O41" s="328"/>
      <c r="P41" s="328"/>
      <c r="Q41" s="328"/>
      <c r="R41" s="328"/>
      <c r="S41" s="328"/>
      <c r="T41" s="328"/>
      <c r="U41" s="328"/>
      <c r="V41" s="328"/>
      <c r="W41" s="328"/>
      <c r="X41" s="328"/>
      <c r="Y41" s="328"/>
      <c r="Z41" s="458"/>
      <c r="AA41" s="458"/>
      <c r="AB41" s="458"/>
      <c r="AC41" s="458"/>
      <c r="AD41" s="458"/>
      <c r="AE41" s="458"/>
      <c r="AF41" s="458"/>
      <c r="AG41" s="458"/>
      <c r="AH41" s="458"/>
      <c r="AI41" s="459"/>
      <c r="AJ41" s="459"/>
      <c r="AK41" s="459"/>
      <c r="AL41" s="459"/>
      <c r="AM41" s="387" t="s">
        <v>6555</v>
      </c>
      <c r="AN41" s="459"/>
      <c r="AO41" s="459"/>
      <c r="AP41" s="458"/>
      <c r="AQ41" s="458"/>
      <c r="AR41" s="458"/>
      <c r="AS41" s="458"/>
      <c r="AT41" s="387"/>
      <c r="AU41" s="458"/>
      <c r="AV41" s="458"/>
      <c r="AW41" s="458"/>
      <c r="AX41" s="458"/>
      <c r="AY41" s="458"/>
      <c r="AZ41" s="458"/>
      <c r="BA41" s="458"/>
      <c r="BB41" s="328"/>
      <c r="BC41" s="328"/>
      <c r="BD41" s="328"/>
      <c r="BE41" s="328"/>
      <c r="BF41" s="328"/>
      <c r="BG41" s="328"/>
      <c r="BH41" s="328"/>
      <c r="BI41" s="328"/>
      <c r="BJ41" s="328"/>
      <c r="BK41" s="328"/>
      <c r="BL41" s="328"/>
      <c r="BM41" s="328"/>
      <c r="BN41" s="328"/>
      <c r="BO41" s="328"/>
      <c r="BP41" s="328"/>
      <c r="BQ41" s="328"/>
      <c r="BR41" s="328"/>
      <c r="BS41" s="328"/>
      <c r="BT41" s="328"/>
      <c r="BU41" s="328"/>
      <c r="BV41" s="328"/>
      <c r="BW41" s="328"/>
      <c r="BX41" s="328"/>
      <c r="BY41" s="328"/>
      <c r="BZ41" s="328"/>
      <c r="CA41" s="328"/>
      <c r="CB41" s="328"/>
      <c r="CC41" s="328"/>
      <c r="CD41" s="328"/>
      <c r="CE41" s="328"/>
      <c r="CF41" s="328"/>
      <c r="CG41" s="328"/>
      <c r="CH41" s="328"/>
      <c r="CI41" s="328"/>
      <c r="CJ41" s="328"/>
      <c r="CK41" s="328"/>
      <c r="CL41" s="328"/>
    </row>
    <row r="42" spans="1:90" s="310" customFormat="1" ht="15">
      <c r="A42" s="586" t="s">
        <v>6498</v>
      </c>
      <c r="B42" s="327"/>
      <c r="C42" s="327"/>
      <c r="D42" s="327"/>
      <c r="E42" s="327"/>
      <c r="F42" s="327"/>
      <c r="G42" s="327"/>
      <c r="H42" s="328"/>
      <c r="I42" s="328"/>
      <c r="J42" s="328"/>
      <c r="K42" s="387"/>
      <c r="L42" s="328"/>
      <c r="M42" s="328"/>
      <c r="N42" s="328"/>
      <c r="O42" s="328"/>
      <c r="P42" s="328"/>
      <c r="Q42" s="328"/>
      <c r="R42" s="328"/>
      <c r="S42" s="328"/>
      <c r="T42" s="328"/>
      <c r="U42" s="328"/>
      <c r="V42" s="328"/>
      <c r="W42" s="328"/>
      <c r="X42" s="328"/>
      <c r="Y42" s="328"/>
      <c r="Z42" s="458"/>
      <c r="AA42" s="458"/>
      <c r="AB42" s="458"/>
      <c r="AC42" s="458"/>
      <c r="AD42" s="458"/>
      <c r="AE42" s="458"/>
      <c r="AF42" s="458"/>
      <c r="AG42" s="458"/>
      <c r="AH42" s="458"/>
      <c r="AI42" s="459"/>
      <c r="AJ42" s="459"/>
      <c r="AK42" s="459"/>
      <c r="AL42" s="459"/>
      <c r="AM42" s="387" t="s">
        <v>6561</v>
      </c>
      <c r="AN42" s="459"/>
      <c r="AO42" s="459"/>
      <c r="AP42" s="458"/>
      <c r="AQ42" s="458"/>
      <c r="AR42" s="458"/>
      <c r="AS42" s="458"/>
      <c r="AT42" s="387"/>
      <c r="AU42" s="458"/>
      <c r="AV42" s="458"/>
      <c r="AW42" s="458"/>
      <c r="AX42" s="458"/>
      <c r="AY42" s="458"/>
      <c r="AZ42" s="458"/>
      <c r="BA42" s="458"/>
      <c r="BB42" s="328"/>
      <c r="BC42" s="328"/>
      <c r="BD42" s="328"/>
      <c r="BE42" s="328"/>
      <c r="BF42" s="328"/>
      <c r="BG42" s="328"/>
      <c r="BH42" s="328"/>
      <c r="BI42" s="328"/>
      <c r="BJ42" s="328"/>
      <c r="BK42" s="328"/>
      <c r="BL42" s="328"/>
      <c r="BM42" s="328"/>
      <c r="BN42" s="328"/>
      <c r="BO42" s="328"/>
      <c r="BP42" s="328"/>
      <c r="BQ42" s="328"/>
      <c r="BR42" s="328"/>
      <c r="BS42" s="328"/>
      <c r="BT42" s="328"/>
      <c r="BU42" s="328"/>
      <c r="BV42" s="328"/>
      <c r="BW42" s="328"/>
      <c r="BX42" s="328"/>
      <c r="BY42" s="328"/>
      <c r="BZ42" s="328"/>
      <c r="CA42" s="328"/>
      <c r="CB42" s="328"/>
      <c r="CC42" s="328"/>
      <c r="CD42" s="328"/>
      <c r="CE42" s="328"/>
      <c r="CF42" s="328"/>
      <c r="CG42" s="328"/>
      <c r="CH42" s="328"/>
      <c r="CI42" s="328"/>
      <c r="CJ42" s="328"/>
      <c r="CK42" s="328"/>
      <c r="CL42" s="328"/>
    </row>
    <row r="43" spans="1:90" s="310" customFormat="1" ht="15">
      <c r="A43" s="333" t="s">
        <v>6502</v>
      </c>
      <c r="B43" s="327"/>
      <c r="C43" s="327"/>
      <c r="D43" s="327"/>
      <c r="E43" s="327"/>
      <c r="F43" s="327"/>
      <c r="G43" s="327"/>
      <c r="H43" s="328"/>
      <c r="I43" s="328"/>
      <c r="J43" s="328"/>
      <c r="K43" s="387"/>
      <c r="L43" s="328"/>
      <c r="M43" s="328"/>
      <c r="N43" s="328"/>
      <c r="O43" s="328"/>
      <c r="P43" s="328"/>
      <c r="Q43" s="328"/>
      <c r="R43" s="328"/>
      <c r="S43" s="328"/>
      <c r="T43" s="328"/>
      <c r="U43" s="328"/>
      <c r="V43" s="328"/>
      <c r="W43" s="328"/>
      <c r="X43" s="328"/>
      <c r="Y43" s="328"/>
      <c r="Z43" s="458"/>
      <c r="AA43" s="458"/>
      <c r="AB43" s="458"/>
      <c r="AC43" s="458"/>
      <c r="AD43" s="458"/>
      <c r="AE43" s="458"/>
      <c r="AF43" s="458"/>
      <c r="AG43" s="458"/>
      <c r="AH43" s="458"/>
      <c r="AI43" s="459"/>
      <c r="AJ43" s="459"/>
      <c r="AK43" s="459"/>
      <c r="AL43" s="459"/>
      <c r="AM43" s="387" t="s">
        <v>1665</v>
      </c>
      <c r="AN43" s="459"/>
      <c r="AO43" s="459"/>
      <c r="AP43" s="458"/>
      <c r="AQ43" s="458"/>
      <c r="AR43" s="458"/>
      <c r="AS43" s="458"/>
      <c r="AT43" s="387"/>
      <c r="AU43" s="458"/>
      <c r="AV43" s="458"/>
      <c r="AW43" s="458"/>
      <c r="AX43" s="458"/>
      <c r="AY43" s="458"/>
      <c r="AZ43" s="458"/>
      <c r="BA43" s="458"/>
      <c r="BB43" s="328"/>
      <c r="BC43" s="328"/>
      <c r="BD43" s="328"/>
      <c r="BE43" s="328"/>
      <c r="BF43" s="328"/>
      <c r="BG43" s="328"/>
      <c r="BH43" s="328"/>
      <c r="BI43" s="328"/>
      <c r="BJ43" s="328"/>
      <c r="BK43" s="328"/>
      <c r="BL43" s="328"/>
      <c r="BM43" s="328"/>
      <c r="BN43" s="328"/>
      <c r="BO43" s="328"/>
      <c r="BP43" s="328"/>
      <c r="BQ43" s="328"/>
      <c r="BR43" s="328"/>
      <c r="BS43" s="328"/>
      <c r="BT43" s="328"/>
      <c r="BU43" s="328"/>
      <c r="BV43" s="328"/>
      <c r="BW43" s="328"/>
      <c r="BX43" s="328"/>
      <c r="BY43" s="328"/>
      <c r="BZ43" s="328"/>
      <c r="CA43" s="328"/>
      <c r="CB43" s="328"/>
      <c r="CC43" s="328"/>
      <c r="CD43" s="328"/>
      <c r="CE43" s="328"/>
      <c r="CF43" s="328"/>
      <c r="CG43" s="328"/>
      <c r="CH43" s="328"/>
      <c r="CI43" s="328"/>
      <c r="CJ43" s="328"/>
      <c r="CK43" s="328"/>
      <c r="CL43" s="328"/>
    </row>
    <row r="44" spans="1:90" s="310" customFormat="1" ht="15">
      <c r="A44" s="586" t="s">
        <v>6499</v>
      </c>
      <c r="B44" s="327"/>
      <c r="C44" s="327"/>
      <c r="D44" s="327"/>
      <c r="E44" s="327"/>
      <c r="F44" s="327"/>
      <c r="G44" s="327"/>
      <c r="H44" s="328"/>
      <c r="I44" s="328"/>
      <c r="J44" s="328"/>
      <c r="K44" s="387"/>
      <c r="L44" s="328"/>
      <c r="M44" s="328"/>
      <c r="N44" s="328"/>
      <c r="O44" s="328"/>
      <c r="P44" s="328"/>
      <c r="Q44" s="328"/>
      <c r="R44" s="328"/>
      <c r="S44" s="328"/>
      <c r="T44" s="328"/>
      <c r="U44" s="328"/>
      <c r="V44" s="328"/>
      <c r="W44" s="328"/>
      <c r="X44" s="328"/>
      <c r="Y44" s="328"/>
      <c r="Z44" s="458"/>
      <c r="AA44" s="458"/>
      <c r="AB44" s="458"/>
      <c r="AC44" s="458"/>
      <c r="AD44" s="458"/>
      <c r="AE44" s="458"/>
      <c r="AF44" s="458"/>
      <c r="AG44" s="458"/>
      <c r="AH44" s="458"/>
      <c r="AI44" s="459"/>
      <c r="AJ44" s="459"/>
      <c r="AK44" s="459"/>
      <c r="AL44" s="459"/>
      <c r="AM44" s="387" t="s">
        <v>1664</v>
      </c>
      <c r="AN44" s="459"/>
      <c r="AO44" s="459"/>
      <c r="AP44" s="458"/>
      <c r="AQ44" s="458"/>
      <c r="AR44" s="458"/>
      <c r="AS44" s="458"/>
      <c r="AT44" s="387"/>
      <c r="AU44" s="458"/>
      <c r="AV44" s="458"/>
      <c r="AW44" s="458"/>
      <c r="AX44" s="458"/>
      <c r="AY44" s="458"/>
      <c r="AZ44" s="458"/>
      <c r="BA44" s="458"/>
      <c r="BB44" s="328"/>
      <c r="BC44" s="328"/>
      <c r="BD44" s="328"/>
      <c r="BE44" s="328"/>
      <c r="BF44" s="328"/>
      <c r="BG44" s="328"/>
      <c r="BH44" s="328"/>
      <c r="BI44" s="328"/>
      <c r="BJ44" s="328"/>
      <c r="BK44" s="328"/>
      <c r="BL44" s="328"/>
      <c r="BM44" s="328"/>
      <c r="BN44" s="328"/>
      <c r="BO44" s="328"/>
      <c r="BP44" s="328"/>
      <c r="BQ44" s="328"/>
      <c r="BR44" s="328"/>
      <c r="BS44" s="328"/>
      <c r="BT44" s="328"/>
      <c r="BU44" s="328"/>
      <c r="BV44" s="328"/>
      <c r="BW44" s="328"/>
      <c r="BX44" s="328"/>
      <c r="BY44" s="328"/>
      <c r="BZ44" s="328"/>
      <c r="CA44" s="328"/>
      <c r="CB44" s="328"/>
      <c r="CC44" s="328"/>
      <c r="CD44" s="328"/>
      <c r="CE44" s="328"/>
      <c r="CF44" s="328"/>
      <c r="CG44" s="328"/>
      <c r="CH44" s="328"/>
      <c r="CI44" s="328"/>
      <c r="CJ44" s="328"/>
      <c r="CK44" s="328"/>
      <c r="CL44" s="328"/>
    </row>
    <row r="45" spans="1:90" s="310" customFormat="1" ht="15">
      <c r="A45" s="586" t="s">
        <v>6503</v>
      </c>
      <c r="B45" s="327"/>
      <c r="C45" s="327"/>
      <c r="D45" s="327"/>
      <c r="E45" s="327"/>
      <c r="F45" s="327"/>
      <c r="G45" s="327"/>
      <c r="H45" s="328"/>
      <c r="I45" s="328"/>
      <c r="J45" s="328"/>
      <c r="K45" s="387"/>
      <c r="L45" s="328"/>
      <c r="M45" s="328"/>
      <c r="N45" s="328"/>
      <c r="O45" s="328"/>
      <c r="P45" s="328"/>
      <c r="Q45" s="328"/>
      <c r="R45" s="328"/>
      <c r="S45" s="328"/>
      <c r="T45" s="328"/>
      <c r="U45" s="328"/>
      <c r="V45" s="328"/>
      <c r="W45" s="328"/>
      <c r="X45" s="328"/>
      <c r="Y45" s="328"/>
      <c r="Z45" s="458"/>
      <c r="AA45" s="458"/>
      <c r="AB45" s="458"/>
      <c r="AC45" s="458"/>
      <c r="AD45" s="458"/>
      <c r="AE45" s="458"/>
      <c r="AF45" s="458"/>
      <c r="AG45" s="458"/>
      <c r="AH45" s="458"/>
      <c r="AI45" s="459"/>
      <c r="AJ45" s="459"/>
      <c r="AK45" s="459"/>
      <c r="AL45" s="459"/>
      <c r="AM45" s="387" t="s">
        <v>6560</v>
      </c>
      <c r="AN45" s="459"/>
      <c r="AO45" s="459"/>
      <c r="AP45" s="458"/>
      <c r="AQ45" s="458"/>
      <c r="AR45" s="458"/>
      <c r="AS45" s="458"/>
      <c r="AT45" s="387"/>
      <c r="AU45" s="458"/>
      <c r="AV45" s="458"/>
      <c r="AW45" s="458"/>
      <c r="AX45" s="458"/>
      <c r="AY45" s="458"/>
      <c r="AZ45" s="458"/>
      <c r="BA45" s="458"/>
      <c r="BB45" s="328"/>
      <c r="BC45" s="328"/>
      <c r="BD45" s="328"/>
      <c r="BE45" s="328"/>
      <c r="BF45" s="328"/>
      <c r="BG45" s="328"/>
      <c r="BH45" s="328"/>
      <c r="BI45" s="328"/>
      <c r="BJ45" s="328"/>
      <c r="BK45" s="328"/>
      <c r="BL45" s="328"/>
      <c r="BM45" s="328"/>
      <c r="BN45" s="328"/>
      <c r="BO45" s="328"/>
      <c r="BP45" s="328"/>
      <c r="BQ45" s="328"/>
      <c r="BR45" s="328"/>
      <c r="BS45" s="328"/>
      <c r="BT45" s="328"/>
      <c r="BU45" s="328"/>
      <c r="BV45" s="328"/>
      <c r="BW45" s="328"/>
      <c r="BX45" s="328"/>
      <c r="BY45" s="328"/>
      <c r="BZ45" s="328"/>
      <c r="CA45" s="328"/>
      <c r="CB45" s="328"/>
      <c r="CC45" s="328"/>
      <c r="CD45" s="328"/>
      <c r="CE45" s="328"/>
      <c r="CF45" s="328"/>
      <c r="CG45" s="328"/>
      <c r="CH45" s="328"/>
      <c r="CI45" s="328"/>
      <c r="CJ45" s="328"/>
      <c r="CK45" s="328"/>
      <c r="CL45" s="328"/>
    </row>
    <row r="46" spans="1:90" s="310" customFormat="1" ht="15">
      <c r="A46" s="324"/>
      <c r="R46" s="325"/>
      <c r="Z46" s="455"/>
      <c r="AA46" s="455"/>
      <c r="AB46" s="455"/>
      <c r="AC46" s="456"/>
      <c r="AD46" s="456"/>
      <c r="AE46" s="456"/>
      <c r="AF46" s="456"/>
      <c r="AG46" s="456"/>
      <c r="AH46" s="456"/>
      <c r="AI46" s="456"/>
      <c r="AJ46" s="456"/>
      <c r="AK46" s="456"/>
      <c r="AL46" s="456"/>
      <c r="AM46" s="387" t="s">
        <v>6562</v>
      </c>
      <c r="AN46" s="456"/>
      <c r="AO46" s="456"/>
      <c r="AP46" s="456"/>
      <c r="AQ46" s="456"/>
      <c r="AR46" s="455"/>
      <c r="AS46" s="455"/>
      <c r="AT46" s="387"/>
      <c r="AU46" s="455"/>
      <c r="AV46" s="455"/>
      <c r="AW46" s="455"/>
      <c r="AX46" s="455"/>
      <c r="AY46" s="455"/>
      <c r="AZ46" s="455"/>
      <c r="BA46" s="455"/>
    </row>
    <row r="47" spans="1:90" s="310" customFormat="1" thickBot="1">
      <c r="A47" s="325" t="s">
        <v>1666</v>
      </c>
      <c r="Z47" s="455"/>
      <c r="AA47" s="455"/>
      <c r="AB47" s="455"/>
      <c r="AC47" s="456"/>
      <c r="AD47" s="456"/>
      <c r="AE47" s="456"/>
      <c r="AF47" s="456"/>
      <c r="AG47" s="456"/>
      <c r="AH47" s="456"/>
      <c r="AI47" s="456"/>
      <c r="AJ47" s="456"/>
      <c r="AK47" s="456"/>
      <c r="AL47" s="456"/>
      <c r="AM47" s="387" t="s">
        <v>1661</v>
      </c>
      <c r="AN47" s="456"/>
      <c r="AO47" s="456"/>
      <c r="AP47" s="456"/>
      <c r="AQ47" s="456"/>
      <c r="AR47" s="455"/>
      <c r="AS47" s="455"/>
      <c r="AT47" s="387"/>
      <c r="AU47" s="455"/>
      <c r="AV47" s="455"/>
      <c r="AW47" s="455"/>
      <c r="AX47" s="455"/>
      <c r="AY47" s="455"/>
      <c r="AZ47" s="455"/>
      <c r="BA47" s="455"/>
    </row>
    <row r="48" spans="1:90" s="310" customFormat="1" thickBot="1">
      <c r="B48" s="329" t="s">
        <v>1657</v>
      </c>
      <c r="G48" s="585"/>
      <c r="J48" s="585"/>
      <c r="K48" s="585"/>
      <c r="AJ48" s="456"/>
      <c r="AK48" s="456"/>
      <c r="AL48" s="456"/>
      <c r="AM48" s="387" t="s">
        <v>1660</v>
      </c>
      <c r="AN48" s="456"/>
      <c r="AO48" s="456"/>
      <c r="AP48" s="456"/>
      <c r="AQ48" s="456"/>
      <c r="AR48" s="455"/>
      <c r="AS48" s="455"/>
      <c r="AT48" s="387"/>
      <c r="AU48" s="455"/>
      <c r="AV48" s="455"/>
      <c r="AW48" s="455"/>
      <c r="AX48" s="455"/>
      <c r="AY48" s="455"/>
      <c r="AZ48" s="455"/>
      <c r="BA48" s="455"/>
    </row>
    <row r="49" spans="1:53" s="310" customFormat="1" ht="15">
      <c r="A49" s="324" t="s">
        <v>6504</v>
      </c>
      <c r="AJ49" s="456"/>
      <c r="AK49" s="456"/>
      <c r="AL49" s="456"/>
      <c r="AM49" s="387" t="s">
        <v>1659</v>
      </c>
      <c r="AN49" s="456"/>
      <c r="AO49" s="456"/>
      <c r="AP49" s="456"/>
      <c r="AQ49" s="456"/>
      <c r="AR49" s="455"/>
      <c r="AS49" s="455"/>
      <c r="AT49" s="387"/>
      <c r="AU49" s="455"/>
      <c r="AV49" s="455"/>
      <c r="AW49" s="455"/>
      <c r="AX49" s="455"/>
      <c r="AY49" s="455"/>
      <c r="AZ49" s="455"/>
      <c r="BA49" s="455"/>
    </row>
    <row r="50" spans="1:53" s="310" customFormat="1" ht="15">
      <c r="A50" s="324" t="s">
        <v>6505</v>
      </c>
      <c r="AJ50" s="456"/>
      <c r="AK50" s="456"/>
      <c r="AL50" s="456"/>
      <c r="AM50" s="387" t="s">
        <v>1658</v>
      </c>
      <c r="AN50" s="456"/>
      <c r="AO50" s="456"/>
      <c r="AP50" s="456"/>
      <c r="AQ50" s="456"/>
      <c r="AR50" s="455"/>
      <c r="AS50" s="455"/>
      <c r="AT50" s="387"/>
      <c r="AU50" s="455"/>
      <c r="AV50" s="455"/>
      <c r="AW50" s="455"/>
      <c r="AX50" s="455"/>
      <c r="AY50" s="455"/>
      <c r="AZ50" s="455"/>
      <c r="BA50" s="455"/>
    </row>
    <row r="51" spans="1:53" s="310" customFormat="1" ht="15">
      <c r="AJ51" s="456"/>
      <c r="AK51" s="456"/>
      <c r="AL51" s="456"/>
      <c r="AM51" s="387" t="s">
        <v>1657</v>
      </c>
      <c r="AN51" s="456"/>
      <c r="AO51" s="456"/>
      <c r="AP51" s="456"/>
      <c r="AQ51" s="456"/>
      <c r="AR51" s="455"/>
      <c r="AS51" s="455"/>
      <c r="AT51" s="387"/>
      <c r="AU51" s="455"/>
      <c r="AV51" s="455"/>
      <c r="AW51" s="455"/>
      <c r="AX51" s="455"/>
      <c r="AY51" s="455"/>
      <c r="AZ51" s="455"/>
      <c r="BA51" s="455"/>
    </row>
    <row r="52" spans="1:53" s="310" customFormat="1" thickBot="1">
      <c r="A52" s="310" t="s">
        <v>1663</v>
      </c>
      <c r="R52" s="325"/>
      <c r="AJ52" s="456"/>
      <c r="AK52" s="456"/>
      <c r="AL52" s="456"/>
      <c r="AM52" s="387" t="s">
        <v>1656</v>
      </c>
      <c r="AN52" s="456"/>
      <c r="AO52" s="456"/>
      <c r="AP52" s="456"/>
      <c r="AQ52" s="456"/>
      <c r="AR52" s="455"/>
      <c r="AS52" s="455"/>
      <c r="AT52" s="387"/>
      <c r="AU52" s="455"/>
      <c r="AV52" s="455"/>
      <c r="AW52" s="455"/>
      <c r="AX52" s="455"/>
      <c r="AY52" s="455"/>
      <c r="AZ52" s="455"/>
      <c r="BA52" s="455"/>
    </row>
    <row r="53" spans="1:53" s="310" customFormat="1" thickBot="1">
      <c r="B53" s="329" t="s">
        <v>1662</v>
      </c>
      <c r="G53" s="585"/>
      <c r="AJ53" s="456"/>
      <c r="AK53" s="456"/>
      <c r="AL53" s="456"/>
      <c r="AM53" s="387" t="s">
        <v>6559</v>
      </c>
      <c r="AN53" s="456"/>
      <c r="AO53" s="456"/>
      <c r="AP53" s="456"/>
      <c r="AQ53" s="456"/>
      <c r="AR53" s="455"/>
      <c r="AS53" s="455"/>
      <c r="AT53" s="387"/>
      <c r="AU53" s="455"/>
      <c r="AV53" s="455"/>
      <c r="AW53" s="455"/>
      <c r="AX53" s="455"/>
      <c r="AY53" s="455"/>
      <c r="AZ53" s="455"/>
      <c r="BA53" s="455"/>
    </row>
    <row r="54" spans="1:53" s="310" customFormat="1" ht="15">
      <c r="G54" s="585"/>
      <c r="AJ54" s="456"/>
      <c r="AK54" s="456"/>
      <c r="AL54" s="456"/>
      <c r="AM54" s="387" t="s">
        <v>6557</v>
      </c>
      <c r="AN54" s="456"/>
      <c r="AO54" s="456"/>
      <c r="AP54" s="456"/>
      <c r="AQ54" s="456"/>
      <c r="AR54" s="455"/>
      <c r="AS54" s="455"/>
      <c r="AT54" s="387"/>
      <c r="AU54" s="455"/>
      <c r="AV54" s="455"/>
      <c r="AW54" s="455"/>
      <c r="AX54" s="455"/>
      <c r="AY54" s="455"/>
      <c r="AZ54" s="455"/>
      <c r="BA54" s="455"/>
    </row>
    <row r="55" spans="1:53" s="310" customFormat="1" thickBot="1">
      <c r="A55" s="310" t="s">
        <v>6495</v>
      </c>
      <c r="R55" s="330"/>
      <c r="AJ55" s="456"/>
      <c r="AK55" s="456"/>
      <c r="AL55" s="456"/>
      <c r="AM55" s="387" t="s">
        <v>6554</v>
      </c>
      <c r="AN55" s="456"/>
      <c r="AO55" s="456"/>
      <c r="AP55" s="456"/>
      <c r="AQ55" s="456"/>
      <c r="AR55" s="455"/>
      <c r="AS55" s="455"/>
      <c r="AT55" s="387"/>
      <c r="AU55" s="455"/>
      <c r="AV55" s="455"/>
      <c r="AW55" s="455"/>
      <c r="AX55" s="455"/>
      <c r="AY55" s="455"/>
      <c r="AZ55" s="455"/>
      <c r="BA55" s="455"/>
    </row>
    <row r="56" spans="1:53" s="310" customFormat="1" thickBot="1">
      <c r="B56" s="331">
        <v>0.77388227700000001</v>
      </c>
      <c r="G56" s="585"/>
      <c r="AJ56" s="456"/>
      <c r="AK56" s="456"/>
      <c r="AL56" s="456"/>
      <c r="AM56" s="387" t="s">
        <v>1655</v>
      </c>
      <c r="AN56" s="456"/>
      <c r="AO56" s="456"/>
      <c r="AP56" s="456"/>
      <c r="AQ56" s="456"/>
      <c r="AR56" s="455"/>
      <c r="AS56" s="455"/>
      <c r="AT56" s="387"/>
      <c r="AU56" s="455"/>
      <c r="AV56" s="455"/>
      <c r="AW56" s="455"/>
      <c r="AX56" s="455"/>
      <c r="AY56" s="455"/>
      <c r="AZ56" s="455"/>
      <c r="BA56" s="455"/>
    </row>
    <row r="57" spans="1:53" s="310" customFormat="1" ht="15">
      <c r="Z57" s="455"/>
      <c r="AA57" s="455"/>
      <c r="AB57" s="455"/>
      <c r="AC57" s="456"/>
      <c r="AD57" s="456"/>
      <c r="AE57" s="456"/>
      <c r="AF57" s="456"/>
      <c r="AG57" s="456"/>
      <c r="AH57" s="456"/>
      <c r="AI57" s="456"/>
      <c r="AJ57" s="456"/>
      <c r="AK57" s="456"/>
      <c r="AL57" s="456"/>
      <c r="AM57" s="387" t="s">
        <v>1654</v>
      </c>
      <c r="AN57" s="456"/>
      <c r="AO57" s="456"/>
      <c r="AP57" s="456"/>
      <c r="AQ57" s="456"/>
      <c r="AR57" s="455"/>
      <c r="AS57" s="455"/>
      <c r="AT57" s="387"/>
      <c r="AU57" s="455"/>
      <c r="AV57" s="455"/>
      <c r="AW57" s="455"/>
      <c r="AX57" s="455"/>
      <c r="AY57" s="455"/>
      <c r="AZ57" s="455"/>
      <c r="BA57" s="455"/>
    </row>
    <row r="58" spans="1:53" s="332" customFormat="1" ht="15">
      <c r="D58" s="457"/>
      <c r="Z58" s="461"/>
      <c r="AA58" s="461"/>
      <c r="AB58" s="461"/>
      <c r="AC58" s="461"/>
      <c r="AD58" s="461"/>
      <c r="AE58" s="461"/>
      <c r="AF58" s="461"/>
      <c r="AG58" s="461"/>
      <c r="AH58" s="461"/>
      <c r="AI58" s="462"/>
      <c r="AJ58" s="462"/>
      <c r="AK58" s="462"/>
      <c r="AL58" s="462"/>
      <c r="AM58" s="387" t="s">
        <v>1653</v>
      </c>
      <c r="AN58" s="462"/>
      <c r="AO58" s="462"/>
      <c r="AP58" s="461"/>
      <c r="AQ58" s="461"/>
      <c r="AR58" s="461"/>
      <c r="AS58" s="461"/>
      <c r="AT58" s="387"/>
      <c r="AU58" s="461"/>
      <c r="AV58" s="461"/>
      <c r="AW58" s="461"/>
      <c r="AX58" s="461"/>
      <c r="AY58" s="461"/>
      <c r="AZ58" s="461"/>
      <c r="BA58" s="461"/>
    </row>
    <row r="59" spans="1:53">
      <c r="D59" s="457"/>
      <c r="AM59" s="387" t="s">
        <v>1652</v>
      </c>
      <c r="AT59" s="387"/>
    </row>
    <row r="60" spans="1:53">
      <c r="D60" s="460"/>
      <c r="AM60" s="465"/>
      <c r="AT60" s="387"/>
    </row>
    <row r="61" spans="1:53">
      <c r="AM61" s="465"/>
    </row>
    <row r="62" spans="1:53">
      <c r="AM62" s="465"/>
    </row>
    <row r="63" spans="1:53">
      <c r="AM63" s="465"/>
    </row>
    <row r="64" spans="1:53">
      <c r="AM64" s="465"/>
    </row>
    <row r="65" spans="6:39">
      <c r="AM65" s="465"/>
    </row>
    <row r="66" spans="6:39">
      <c r="AM66" s="465"/>
    </row>
    <row r="67" spans="6:39">
      <c r="AM67" s="465"/>
    </row>
    <row r="80" spans="6:39">
      <c r="F80" s="456"/>
      <c r="G80" s="456"/>
      <c r="H80" s="456"/>
      <c r="I80" s="456"/>
    </row>
    <row r="81" spans="6:9">
      <c r="F81" s="456"/>
      <c r="G81" s="456"/>
      <c r="H81" s="456"/>
      <c r="I81" s="456"/>
    </row>
    <row r="82" spans="6:9">
      <c r="F82" s="456"/>
      <c r="G82" s="456"/>
      <c r="H82" s="456"/>
      <c r="I82" s="456"/>
    </row>
  </sheetData>
  <sheetProtection algorithmName="SHA-512" hashValue="Elf+GvEd16sVEPesVxeQ/6eDAjDlwyOA3x6GWqJxfYEip0x3xosbDt4EruqaveFJSSf8PD5j1l1Phsp6uDI2nA==" saltValue="5cZ4JYjallYvGMdQMdXYig==" spinCount="100000" sheet="1" objects="1" scenarios="1"/>
  <sortState xmlns:xlrd2="http://schemas.microsoft.com/office/spreadsheetml/2017/richdata2" ref="AT5:AT60">
    <sortCondition ref="AT5"/>
  </sortState>
  <dataValidations count="2">
    <dataValidation type="list" allowBlank="1" showInputMessage="1" showErrorMessage="1" sqref="B53" xr:uid="{134F7331-178F-B444-BEEF-3A6B4E75467A}">
      <formula1>$AO$5:$AO$12</formula1>
    </dataValidation>
    <dataValidation type="list" allowBlank="1" showInputMessage="1" showErrorMessage="1" sqref="B48" xr:uid="{76A5D423-BABF-8E43-B48B-2F171304A6E5}">
      <formula1>$AM$5:$AM$59</formula1>
    </dataValidation>
  </dataValidation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E0552-6DF7-9849-9451-03C3BE5FD7BF}">
  <dimension ref="A1:AP3186"/>
  <sheetViews>
    <sheetView topLeftCell="AI78" zoomScale="82" workbookViewId="0">
      <selection activeCell="AN102" sqref="AN102"/>
    </sheetView>
  </sheetViews>
  <sheetFormatPr defaultColWidth="10.5703125" defaultRowHeight="15"/>
  <cols>
    <col min="1" max="1" width="46.28515625" style="387" bestFit="1" customWidth="1"/>
    <col min="2" max="2" width="35.7109375" style="387" customWidth="1"/>
    <col min="3" max="3" width="22.28515625" style="387" bestFit="1" customWidth="1"/>
    <col min="4" max="4" width="22.42578125" style="387" bestFit="1" customWidth="1"/>
    <col min="5" max="5" width="23.42578125" style="387" bestFit="1" customWidth="1"/>
    <col min="6" max="6" width="23.5703125" style="387" bestFit="1" customWidth="1"/>
    <col min="7" max="7" width="22.42578125" style="387" bestFit="1" customWidth="1"/>
    <col min="8" max="8" width="22.7109375" style="387" bestFit="1" customWidth="1"/>
    <col min="9" max="9" width="23.5703125" style="387" bestFit="1" customWidth="1"/>
    <col min="10" max="10" width="24" style="387" bestFit="1" customWidth="1"/>
    <col min="11" max="11" width="39.28515625" style="387" bestFit="1" customWidth="1"/>
    <col min="12" max="12" width="12.5703125" style="387" bestFit="1" customWidth="1"/>
    <col min="13" max="13" width="22.28515625" style="387" bestFit="1" customWidth="1"/>
    <col min="14" max="14" width="23.5703125" style="387" bestFit="1" customWidth="1"/>
    <col min="15" max="15" width="40.42578125" style="387" bestFit="1" customWidth="1"/>
    <col min="16" max="16" width="19" style="387" bestFit="1" customWidth="1"/>
    <col min="17" max="17" width="27" style="387" bestFit="1" customWidth="1"/>
    <col min="18" max="18" width="18.7109375" style="387" bestFit="1" customWidth="1"/>
    <col min="19" max="19" width="15.28515625" style="387" bestFit="1" customWidth="1"/>
    <col min="20" max="20" width="17" style="387" bestFit="1" customWidth="1"/>
    <col min="21" max="21" width="15.42578125" style="387" bestFit="1" customWidth="1"/>
    <col min="22" max="22" width="18.5703125" style="387" bestFit="1" customWidth="1"/>
    <col min="23" max="23" width="16.28515625" style="387" bestFit="1" customWidth="1"/>
    <col min="24" max="24" width="26.42578125" style="387" bestFit="1" customWidth="1"/>
    <col min="25" max="25" width="21" style="387" bestFit="1" customWidth="1"/>
    <col min="26" max="26" width="19.7109375" style="387" bestFit="1" customWidth="1"/>
    <col min="27" max="27" width="28.7109375" style="387" bestFit="1" customWidth="1"/>
    <col min="28" max="28" width="38.7109375" style="387" bestFit="1" customWidth="1"/>
    <col min="29" max="29" width="26" style="387" bestFit="1" customWidth="1"/>
    <col min="30" max="30" width="23.28515625" style="387" bestFit="1" customWidth="1"/>
    <col min="31" max="31" width="55.5703125" style="387" bestFit="1" customWidth="1"/>
    <col min="32" max="32" width="22.7109375" style="387" bestFit="1" customWidth="1"/>
    <col min="33" max="33" width="27.42578125" style="387" bestFit="1" customWidth="1"/>
    <col min="34" max="34" width="14.5703125" style="387" bestFit="1" customWidth="1"/>
    <col min="35" max="35" width="11.7109375" style="387" bestFit="1" customWidth="1"/>
    <col min="36" max="36" width="44" style="387" bestFit="1" customWidth="1"/>
    <col min="37" max="37" width="71.42578125" style="387" bestFit="1" customWidth="1"/>
    <col min="38" max="38" width="10.5703125" style="387"/>
    <col min="39" max="39" width="16.5703125" style="387" bestFit="1" customWidth="1"/>
    <col min="40" max="40" width="40.7109375" style="387" bestFit="1" customWidth="1"/>
    <col min="41" max="41" width="42.85546875" style="387" bestFit="1" customWidth="1"/>
    <col min="42" max="42" width="18.5703125" style="387" bestFit="1" customWidth="1"/>
    <col min="43" max="16384" width="10.5703125" style="387"/>
  </cols>
  <sheetData>
    <row r="1" spans="1:38" s="261" customFormat="1" ht="18.75">
      <c r="A1" s="347" t="s">
        <v>6292</v>
      </c>
      <c r="B1" s="348"/>
      <c r="C1" s="348"/>
      <c r="L1" s="303" t="s">
        <v>0</v>
      </c>
      <c r="O1" s="266"/>
      <c r="AA1" s="385"/>
      <c r="AB1" s="385"/>
      <c r="AC1" s="385"/>
      <c r="AD1" s="385"/>
      <c r="AE1" s="385"/>
      <c r="AF1" s="385"/>
      <c r="AG1" s="385"/>
      <c r="AH1" s="385"/>
      <c r="AI1" s="385"/>
      <c r="AJ1" s="385"/>
      <c r="AK1" s="385"/>
      <c r="AL1" s="385"/>
    </row>
    <row r="2" spans="1:38" s="261" customFormat="1" ht="18.75">
      <c r="A2" s="54" t="s">
        <v>1597</v>
      </c>
      <c r="B2" s="348"/>
      <c r="C2" s="348"/>
      <c r="L2" s="303"/>
      <c r="O2" s="266"/>
      <c r="AA2" s="385"/>
      <c r="AB2" s="385"/>
      <c r="AC2" s="385"/>
      <c r="AD2" s="385"/>
      <c r="AE2" s="385"/>
      <c r="AF2" s="385"/>
      <c r="AG2" s="385"/>
      <c r="AH2" s="385"/>
      <c r="AI2" s="385"/>
      <c r="AJ2" s="385"/>
      <c r="AK2" s="385"/>
      <c r="AL2" s="385"/>
    </row>
    <row r="3" spans="1:38" s="261" customFormat="1" ht="12.75">
      <c r="A3" s="162" t="str">
        <f>'INTRO Data Anlaysis'!A3</f>
        <v>Workbook 2: Data Analysis</v>
      </c>
      <c r="B3" s="162"/>
      <c r="C3" s="162"/>
      <c r="I3" s="266"/>
      <c r="J3" s="266"/>
      <c r="K3" s="266"/>
      <c r="L3" s="266"/>
      <c r="O3" s="266"/>
      <c r="AA3" s="385"/>
      <c r="AB3" s="385"/>
      <c r="AC3" s="385"/>
      <c r="AD3" s="385"/>
      <c r="AE3" s="385"/>
      <c r="AF3" s="385"/>
      <c r="AG3" s="385"/>
      <c r="AH3" s="385"/>
      <c r="AI3" s="385"/>
      <c r="AJ3" s="385"/>
      <c r="AK3" s="385"/>
      <c r="AL3" s="385"/>
    </row>
    <row r="4" spans="1:38" s="261" customFormat="1" ht="12.75">
      <c r="A4" s="5" t="str">
        <f ca="1">"Sheet: "&amp;MID(CELL("filename",A1),FIND("]",CELL("filename",A1))+1,255)</f>
        <v>Sheet: DATA Blade</v>
      </c>
      <c r="B4" s="162"/>
      <c r="C4" s="162"/>
      <c r="D4" s="266"/>
      <c r="I4" s="266"/>
      <c r="J4" s="266"/>
      <c r="K4" s="266"/>
      <c r="L4" s="266"/>
      <c r="O4" s="266"/>
      <c r="AA4" s="385"/>
      <c r="AB4" s="385"/>
      <c r="AC4" s="385"/>
      <c r="AD4" s="385"/>
      <c r="AE4" s="385"/>
      <c r="AF4" s="385"/>
      <c r="AG4" s="385"/>
      <c r="AH4" s="385"/>
      <c r="AI4" s="385"/>
      <c r="AJ4" s="385"/>
      <c r="AK4" s="385"/>
      <c r="AL4" s="385"/>
    </row>
    <row r="7" spans="1:38" s="386" customFormat="1">
      <c r="A7" s="386" t="s">
        <v>6255</v>
      </c>
      <c r="J7" s="386" t="s">
        <v>6256</v>
      </c>
      <c r="N7"/>
      <c r="O7"/>
    </row>
    <row r="9" spans="1:38" s="386" customFormat="1">
      <c r="A9" s="386" t="s">
        <v>6253</v>
      </c>
      <c r="B9" s="386" t="s">
        <v>6130</v>
      </c>
      <c r="C9" s="386" t="s">
        <v>6129</v>
      </c>
      <c r="D9" s="386" t="s">
        <v>6254</v>
      </c>
      <c r="E9" s="386" t="s">
        <v>6253</v>
      </c>
      <c r="F9" s="386" t="s">
        <v>6253</v>
      </c>
      <c r="J9" s="386" t="s">
        <v>6119</v>
      </c>
      <c r="K9" s="386" t="s">
        <v>6252</v>
      </c>
      <c r="N9"/>
      <c r="O9"/>
      <c r="P9"/>
    </row>
    <row r="10" spans="1:38">
      <c r="A10" s="387" t="s">
        <v>1986</v>
      </c>
      <c r="B10" s="387" t="s">
        <v>6178</v>
      </c>
      <c r="C10" s="387" t="s">
        <v>6251</v>
      </c>
      <c r="D10" s="387" t="str">
        <f t="shared" ref="D10:D41" si="0">B10&amp;"_"&amp;C10</f>
        <v>Jake_Mirto</v>
      </c>
      <c r="E10" s="387" t="s">
        <v>1732</v>
      </c>
      <c r="F10" s="387" t="str">
        <f t="shared" ref="F10:F41" si="1">"Employee" &amp; ROW(E10)-1</f>
        <v>Employee9</v>
      </c>
      <c r="J10" s="387" t="s">
        <v>4887</v>
      </c>
      <c r="K10" s="387" t="s">
        <v>1708</v>
      </c>
      <c r="M10" s="387">
        <v>49</v>
      </c>
      <c r="N10"/>
      <c r="O10"/>
      <c r="P10"/>
    </row>
    <row r="11" spans="1:38">
      <c r="A11" s="387" t="s">
        <v>1755</v>
      </c>
      <c r="B11" s="387" t="s">
        <v>6250</v>
      </c>
      <c r="C11" s="387" t="s">
        <v>6249</v>
      </c>
      <c r="D11" s="387" t="str">
        <f t="shared" si="0"/>
        <v>Cal_Thompson</v>
      </c>
      <c r="E11" s="387" t="s">
        <v>1732</v>
      </c>
      <c r="F11" s="387" t="str">
        <f t="shared" si="1"/>
        <v>Employee10</v>
      </c>
      <c r="J11" s="387" t="s">
        <v>1771</v>
      </c>
      <c r="K11" s="387" t="s">
        <v>1662</v>
      </c>
      <c r="M11" s="387">
        <v>746</v>
      </c>
      <c r="N11"/>
      <c r="O11"/>
      <c r="P11"/>
    </row>
    <row r="12" spans="1:38">
      <c r="A12" s="387" t="s">
        <v>1810</v>
      </c>
      <c r="B12" s="387" t="s">
        <v>6248</v>
      </c>
      <c r="C12" s="387" t="s">
        <v>6247</v>
      </c>
      <c r="D12" s="387" t="str">
        <f t="shared" si="0"/>
        <v>Esjona_Kadiu</v>
      </c>
      <c r="E12" s="387" t="s">
        <v>1732</v>
      </c>
      <c r="F12" s="387" t="str">
        <f t="shared" si="1"/>
        <v>Employee11</v>
      </c>
      <c r="J12" s="387" t="s">
        <v>1965</v>
      </c>
      <c r="K12" s="387" t="s">
        <v>1725</v>
      </c>
      <c r="M12" s="387">
        <v>388</v>
      </c>
      <c r="N12"/>
      <c r="O12"/>
      <c r="P12"/>
    </row>
    <row r="13" spans="1:38">
      <c r="A13" s="387" t="s">
        <v>2265</v>
      </c>
      <c r="B13" s="387" t="s">
        <v>6246</v>
      </c>
      <c r="C13" s="387" t="s">
        <v>6245</v>
      </c>
      <c r="D13" s="387" t="str">
        <f t="shared" si="0"/>
        <v>Oksana_Orlov</v>
      </c>
      <c r="E13" s="387" t="s">
        <v>1732</v>
      </c>
      <c r="F13" s="387" t="str">
        <f t="shared" si="1"/>
        <v>Employee12</v>
      </c>
      <c r="J13" s="387" t="s">
        <v>1761</v>
      </c>
      <c r="K13" s="387" t="s">
        <v>1711</v>
      </c>
      <c r="M13" s="387">
        <v>309</v>
      </c>
      <c r="N13"/>
      <c r="O13"/>
      <c r="P13"/>
    </row>
    <row r="14" spans="1:38">
      <c r="A14" s="387" t="s">
        <v>1854</v>
      </c>
      <c r="B14" s="387" t="s">
        <v>6244</v>
      </c>
      <c r="C14" s="387" t="s">
        <v>6243</v>
      </c>
      <c r="D14" s="387" t="str">
        <f t="shared" si="0"/>
        <v>Torey_McNeil</v>
      </c>
      <c r="E14" s="387" t="s">
        <v>1732</v>
      </c>
      <c r="F14" s="387" t="str">
        <f t="shared" si="1"/>
        <v>Employee13</v>
      </c>
      <c r="J14" s="387" t="s">
        <v>2025</v>
      </c>
      <c r="K14" s="387" t="s">
        <v>6242</v>
      </c>
      <c r="M14" s="387">
        <v>260</v>
      </c>
      <c r="N14"/>
      <c r="O14"/>
      <c r="P14"/>
    </row>
    <row r="15" spans="1:38">
      <c r="A15" s="387" t="s">
        <v>2812</v>
      </c>
      <c r="B15" s="387" t="s">
        <v>6241</v>
      </c>
      <c r="C15" s="387" t="s">
        <v>6240</v>
      </c>
      <c r="D15" s="387" t="str">
        <f t="shared" si="0"/>
        <v>Matthew_Brody</v>
      </c>
      <c r="E15" s="387" t="s">
        <v>1732</v>
      </c>
      <c r="F15" s="387" t="str">
        <f t="shared" si="1"/>
        <v>Employee14</v>
      </c>
      <c r="J15" s="387" t="s">
        <v>2403</v>
      </c>
      <c r="K15" s="387" t="s">
        <v>1727</v>
      </c>
      <c r="M15" s="387">
        <v>159</v>
      </c>
      <c r="N15"/>
      <c r="O15"/>
      <c r="P15"/>
    </row>
    <row r="16" spans="1:38">
      <c r="A16" s="387" t="s">
        <v>2255</v>
      </c>
      <c r="B16" s="387" t="s">
        <v>6239</v>
      </c>
      <c r="C16" s="387" t="s">
        <v>6238</v>
      </c>
      <c r="D16" s="387" t="str">
        <f t="shared" si="0"/>
        <v>Jack_Oneill</v>
      </c>
      <c r="E16" s="387" t="s">
        <v>1732</v>
      </c>
      <c r="F16" s="387" t="str">
        <f t="shared" si="1"/>
        <v>Employee15</v>
      </c>
      <c r="J16" s="387" t="s">
        <v>1750</v>
      </c>
      <c r="K16" s="387" t="s">
        <v>1720</v>
      </c>
      <c r="M16" s="387">
        <v>95</v>
      </c>
      <c r="N16"/>
      <c r="O16"/>
      <c r="P16"/>
    </row>
    <row r="17" spans="1:16">
      <c r="A17" s="387" t="s">
        <v>1731</v>
      </c>
      <c r="B17" s="387" t="s">
        <v>1728</v>
      </c>
      <c r="C17" s="387" t="s">
        <v>1728</v>
      </c>
      <c r="D17" s="387" t="str">
        <f t="shared" si="0"/>
        <v>--_--</v>
      </c>
      <c r="E17" s="387" t="s">
        <v>1732</v>
      </c>
      <c r="F17" s="387" t="str">
        <f t="shared" si="1"/>
        <v>Employee16</v>
      </c>
      <c r="J17" s="387" t="s">
        <v>1875</v>
      </c>
      <c r="K17" s="387" t="s">
        <v>1725</v>
      </c>
      <c r="M17" s="387">
        <v>244</v>
      </c>
      <c r="N17"/>
      <c r="O17"/>
      <c r="P17"/>
    </row>
    <row r="18" spans="1:16">
      <c r="A18" s="387" t="s">
        <v>2594</v>
      </c>
      <c r="B18" s="387" t="s">
        <v>6237</v>
      </c>
      <c r="C18" s="387" t="s">
        <v>6236</v>
      </c>
      <c r="D18" s="387" t="str">
        <f t="shared" si="0"/>
        <v>Emily_Antner</v>
      </c>
      <c r="E18" s="387" t="s">
        <v>1732</v>
      </c>
      <c r="F18" s="387" t="str">
        <f t="shared" si="1"/>
        <v>Employee17</v>
      </c>
      <c r="J18" s="387" t="s">
        <v>2450</v>
      </c>
      <c r="K18" s="387" t="s">
        <v>1718</v>
      </c>
      <c r="M18" s="387">
        <v>70</v>
      </c>
      <c r="N18"/>
      <c r="O18"/>
      <c r="P18"/>
    </row>
    <row r="19" spans="1:16">
      <c r="A19" s="387" t="s">
        <v>1775</v>
      </c>
      <c r="B19" s="387" t="s">
        <v>6235</v>
      </c>
      <c r="C19" s="387" t="s">
        <v>6234</v>
      </c>
      <c r="D19" s="387" t="str">
        <f t="shared" si="0"/>
        <v>Max_Schrage</v>
      </c>
      <c r="E19" s="387" t="s">
        <v>1732</v>
      </c>
      <c r="F19" s="387" t="str">
        <f t="shared" si="1"/>
        <v>Employee18</v>
      </c>
      <c r="J19" s="387" t="s">
        <v>4832</v>
      </c>
      <c r="K19" s="387" t="s">
        <v>1715</v>
      </c>
      <c r="M19" s="387">
        <v>206</v>
      </c>
      <c r="N19"/>
      <c r="O19"/>
      <c r="P19"/>
    </row>
    <row r="20" spans="1:16">
      <c r="A20" s="387" t="s">
        <v>1940</v>
      </c>
      <c r="B20" s="387" t="s">
        <v>6233</v>
      </c>
      <c r="C20" s="387" t="s">
        <v>6232</v>
      </c>
      <c r="D20" s="387" t="str">
        <f t="shared" si="0"/>
        <v>Mimi_Grassi</v>
      </c>
      <c r="E20" s="387" t="s">
        <v>1732</v>
      </c>
      <c r="F20" s="387" t="str">
        <f t="shared" si="1"/>
        <v>Employee19</v>
      </c>
      <c r="J20" s="387" t="s">
        <v>4882</v>
      </c>
      <c r="K20" s="387" t="s">
        <v>1726</v>
      </c>
      <c r="M20" s="387">
        <v>99</v>
      </c>
      <c r="N20"/>
      <c r="O20"/>
      <c r="P20"/>
    </row>
    <row r="21" spans="1:16">
      <c r="A21" s="387" t="s">
        <v>1992</v>
      </c>
      <c r="B21" s="387" t="s">
        <v>6231</v>
      </c>
      <c r="C21" s="387" t="s">
        <v>6230</v>
      </c>
      <c r="D21" s="387" t="str">
        <f t="shared" si="0"/>
        <v>Lysane_Sanchez</v>
      </c>
      <c r="E21" s="387" t="s">
        <v>1732</v>
      </c>
      <c r="F21" s="387" t="str">
        <f t="shared" si="1"/>
        <v>Employee20</v>
      </c>
      <c r="J21" s="387" t="s">
        <v>4876</v>
      </c>
      <c r="K21" s="387" t="s">
        <v>1723</v>
      </c>
      <c r="M21" s="387">
        <v>258</v>
      </c>
      <c r="N21"/>
      <c r="O21"/>
      <c r="P21"/>
    </row>
    <row r="22" spans="1:16">
      <c r="A22" s="387" t="s">
        <v>2208</v>
      </c>
      <c r="B22" s="387" t="s">
        <v>495</v>
      </c>
      <c r="C22" s="387" t="s">
        <v>6229</v>
      </c>
      <c r="D22" s="387" t="str">
        <f t="shared" si="0"/>
        <v>Evelyn_Pelczar</v>
      </c>
      <c r="E22" s="387" t="s">
        <v>1732</v>
      </c>
      <c r="F22" s="387" t="str">
        <f t="shared" si="1"/>
        <v>Employee21</v>
      </c>
      <c r="N22"/>
      <c r="O22"/>
      <c r="P22"/>
    </row>
    <row r="23" spans="1:16">
      <c r="A23" s="387" t="s">
        <v>2287</v>
      </c>
      <c r="B23" s="387" t="s">
        <v>6228</v>
      </c>
      <c r="C23" s="387" t="s">
        <v>6227</v>
      </c>
      <c r="D23" s="387" t="str">
        <f t="shared" si="0"/>
        <v>Bowie_Tam</v>
      </c>
      <c r="E23" s="387" t="s">
        <v>1732</v>
      </c>
      <c r="F23" s="387" t="str">
        <f t="shared" si="1"/>
        <v>Employee22</v>
      </c>
      <c r="N23"/>
      <c r="O23"/>
      <c r="P23"/>
    </row>
    <row r="24" spans="1:16">
      <c r="A24" s="387" t="s">
        <v>1979</v>
      </c>
      <c r="B24" s="387" t="s">
        <v>6226</v>
      </c>
      <c r="C24" s="387" t="s">
        <v>6225</v>
      </c>
      <c r="D24" s="387" t="str">
        <f t="shared" si="0"/>
        <v>Jess_Rooney</v>
      </c>
      <c r="E24" s="387" t="s">
        <v>1732</v>
      </c>
      <c r="F24" s="387" t="str">
        <f t="shared" si="1"/>
        <v>Employee23</v>
      </c>
      <c r="N24"/>
      <c r="O24"/>
      <c r="P24"/>
    </row>
    <row r="25" spans="1:16">
      <c r="A25" s="387" t="s">
        <v>1924</v>
      </c>
      <c r="B25" s="387" t="s">
        <v>6224</v>
      </c>
      <c r="C25" s="387" t="s">
        <v>6223</v>
      </c>
      <c r="D25" s="387" t="str">
        <f t="shared" si="0"/>
        <v>Hunter_Senning</v>
      </c>
      <c r="E25" s="387" t="s">
        <v>1732</v>
      </c>
      <c r="F25" s="387" t="str">
        <f t="shared" si="1"/>
        <v>Employee24</v>
      </c>
      <c r="N25"/>
      <c r="O25"/>
      <c r="P25"/>
    </row>
    <row r="26" spans="1:16">
      <c r="A26" s="387" t="s">
        <v>1936</v>
      </c>
      <c r="B26" s="387" t="s">
        <v>6222</v>
      </c>
      <c r="C26" s="387" t="s">
        <v>6221</v>
      </c>
      <c r="D26" s="387" t="str">
        <f t="shared" si="0"/>
        <v>Nate_Alexander</v>
      </c>
      <c r="E26" s="387" t="s">
        <v>1732</v>
      </c>
      <c r="F26" s="387" t="str">
        <f t="shared" si="1"/>
        <v>Employee25</v>
      </c>
      <c r="N26"/>
      <c r="O26"/>
      <c r="P26"/>
    </row>
    <row r="27" spans="1:16">
      <c r="A27" s="387" t="s">
        <v>1911</v>
      </c>
      <c r="B27" s="387" t="s">
        <v>6220</v>
      </c>
      <c r="C27" s="387" t="s">
        <v>6219</v>
      </c>
      <c r="D27" s="387" t="str">
        <f t="shared" si="0"/>
        <v>Maryanne_Johnson</v>
      </c>
      <c r="E27" s="387" t="s">
        <v>1732</v>
      </c>
      <c r="F27" s="387" t="str">
        <f t="shared" si="1"/>
        <v>Employee26</v>
      </c>
      <c r="N27"/>
      <c r="O27"/>
      <c r="P27"/>
    </row>
    <row r="28" spans="1:16">
      <c r="A28" s="387" t="s">
        <v>2223</v>
      </c>
      <c r="B28" s="387" t="s">
        <v>6218</v>
      </c>
      <c r="C28" s="387" t="s">
        <v>6177</v>
      </c>
      <c r="D28" s="387" t="str">
        <f t="shared" si="0"/>
        <v>Gil_Adler</v>
      </c>
      <c r="E28" s="387" t="s">
        <v>1732</v>
      </c>
      <c r="F28" s="387" t="str">
        <f t="shared" si="1"/>
        <v>Employee27</v>
      </c>
      <c r="N28"/>
      <c r="O28"/>
      <c r="P28"/>
    </row>
    <row r="29" spans="1:16">
      <c r="A29" s="387" t="s">
        <v>3510</v>
      </c>
      <c r="B29" s="387" t="s">
        <v>6217</v>
      </c>
      <c r="C29" s="387" t="s">
        <v>6216</v>
      </c>
      <c r="D29" s="387" t="str">
        <f t="shared" si="0"/>
        <v>Conner_Clay</v>
      </c>
      <c r="E29" s="387" t="s">
        <v>1732</v>
      </c>
      <c r="F29" s="387" t="str">
        <f t="shared" si="1"/>
        <v>Employee28</v>
      </c>
      <c r="N29"/>
      <c r="O29"/>
      <c r="P29"/>
    </row>
    <row r="30" spans="1:16">
      <c r="A30" s="387" t="s">
        <v>3960</v>
      </c>
      <c r="B30" s="387" t="s">
        <v>6215</v>
      </c>
      <c r="C30" s="387" t="s">
        <v>6214</v>
      </c>
      <c r="D30" s="387" t="str">
        <f t="shared" si="0"/>
        <v>Wyndham_Williamson</v>
      </c>
      <c r="E30" s="387" t="s">
        <v>1732</v>
      </c>
      <c r="F30" s="387" t="str">
        <f t="shared" si="1"/>
        <v>Employee29</v>
      </c>
      <c r="N30"/>
      <c r="O30"/>
      <c r="P30"/>
    </row>
    <row r="31" spans="1:16">
      <c r="A31" s="387" t="s">
        <v>2013</v>
      </c>
      <c r="B31" s="387" t="s">
        <v>6213</v>
      </c>
      <c r="C31" s="387" t="s">
        <v>6212</v>
      </c>
      <c r="D31" s="387" t="str">
        <f t="shared" si="0"/>
        <v>Lee_Gold</v>
      </c>
      <c r="E31" s="387" t="s">
        <v>1732</v>
      </c>
      <c r="F31" s="387" t="str">
        <f t="shared" si="1"/>
        <v>Employee30</v>
      </c>
      <c r="N31"/>
      <c r="O31"/>
      <c r="P31"/>
    </row>
    <row r="32" spans="1:16">
      <c r="A32" s="387" t="s">
        <v>2681</v>
      </c>
      <c r="B32" s="387" t="s">
        <v>482</v>
      </c>
      <c r="C32" s="387" t="s">
        <v>6211</v>
      </c>
      <c r="D32" s="387" t="str">
        <f t="shared" si="0"/>
        <v>James_Whaley</v>
      </c>
      <c r="E32" s="387" t="s">
        <v>1732</v>
      </c>
      <c r="F32" s="387" t="str">
        <f t="shared" si="1"/>
        <v>Employee31</v>
      </c>
      <c r="N32"/>
      <c r="O32"/>
      <c r="P32"/>
    </row>
    <row r="33" spans="1:16">
      <c r="A33" s="387" t="s">
        <v>3623</v>
      </c>
      <c r="B33" s="387" t="s">
        <v>6210</v>
      </c>
      <c r="C33" s="387" t="s">
        <v>6209</v>
      </c>
      <c r="D33" s="387" t="str">
        <f t="shared" si="0"/>
        <v>Will_Heyburn</v>
      </c>
      <c r="E33" s="387" t="s">
        <v>1732</v>
      </c>
      <c r="F33" s="387" t="str">
        <f t="shared" si="1"/>
        <v>Employee32</v>
      </c>
      <c r="N33"/>
      <c r="O33"/>
      <c r="P33"/>
    </row>
    <row r="34" spans="1:16">
      <c r="A34" s="387" t="s">
        <v>1884</v>
      </c>
      <c r="B34" s="387" t="s">
        <v>6208</v>
      </c>
      <c r="C34" s="387" t="s">
        <v>6207</v>
      </c>
      <c r="D34" s="387" t="str">
        <f t="shared" si="0"/>
        <v>Shyloh_Davonne Wilkinson</v>
      </c>
      <c r="E34" s="387" t="s">
        <v>1732</v>
      </c>
      <c r="F34" s="387" t="str">
        <f t="shared" si="1"/>
        <v>Employee33</v>
      </c>
      <c r="N34"/>
      <c r="O34"/>
      <c r="P34"/>
    </row>
    <row r="35" spans="1:16">
      <c r="A35" s="387" t="s">
        <v>2051</v>
      </c>
      <c r="B35" s="387" t="s">
        <v>6206</v>
      </c>
      <c r="C35" s="387" t="s">
        <v>6205</v>
      </c>
      <c r="D35" s="387" t="str">
        <f t="shared" si="0"/>
        <v>Karoline_Lozier</v>
      </c>
      <c r="E35" s="387" t="s">
        <v>1732</v>
      </c>
      <c r="F35" s="387" t="str">
        <f t="shared" si="1"/>
        <v>Employee34</v>
      </c>
      <c r="N35"/>
      <c r="O35"/>
      <c r="P35"/>
    </row>
    <row r="36" spans="1:16">
      <c r="A36" s="387" t="s">
        <v>3981</v>
      </c>
      <c r="B36" s="387" t="s">
        <v>6204</v>
      </c>
      <c r="C36" s="387" t="s">
        <v>6203</v>
      </c>
      <c r="D36" s="387" t="str">
        <f t="shared" si="0"/>
        <v>Madison_Friedman</v>
      </c>
      <c r="E36" s="387" t="s">
        <v>1732</v>
      </c>
      <c r="F36" s="387" t="str">
        <f t="shared" si="1"/>
        <v>Employee35</v>
      </c>
      <c r="N36"/>
      <c r="O36"/>
      <c r="P36"/>
    </row>
    <row r="37" spans="1:16">
      <c r="A37" s="387" t="s">
        <v>2027</v>
      </c>
      <c r="B37" s="387" t="s">
        <v>6202</v>
      </c>
      <c r="C37" s="387" t="s">
        <v>6201</v>
      </c>
      <c r="D37" s="387" t="str">
        <f t="shared" si="0"/>
        <v>Tony_Conte</v>
      </c>
      <c r="E37" s="387" t="s">
        <v>1732</v>
      </c>
      <c r="F37" s="387" t="str">
        <f t="shared" si="1"/>
        <v>Employee36</v>
      </c>
      <c r="N37"/>
      <c r="O37"/>
      <c r="P37"/>
    </row>
    <row r="38" spans="1:16">
      <c r="A38" s="387" t="s">
        <v>1929</v>
      </c>
      <c r="B38" s="387" t="s">
        <v>6200</v>
      </c>
      <c r="C38" s="387" t="s">
        <v>6199</v>
      </c>
      <c r="D38" s="387" t="str">
        <f t="shared" si="0"/>
        <v>Justin_Meltzer</v>
      </c>
      <c r="E38" s="387" t="s">
        <v>1732</v>
      </c>
      <c r="F38" s="387" t="str">
        <f t="shared" si="1"/>
        <v>Employee37</v>
      </c>
      <c r="N38"/>
      <c r="O38"/>
      <c r="P38"/>
    </row>
    <row r="39" spans="1:16">
      <c r="A39" s="387" t="s">
        <v>1827</v>
      </c>
      <c r="B39" s="387" t="s">
        <v>6198</v>
      </c>
      <c r="C39" s="387" t="s">
        <v>6197</v>
      </c>
      <c r="D39" s="387" t="str">
        <f t="shared" si="0"/>
        <v>Sabrina_Kogut</v>
      </c>
      <c r="E39" s="387" t="s">
        <v>1732</v>
      </c>
      <c r="F39" s="387" t="str">
        <f t="shared" si="1"/>
        <v>Employee38</v>
      </c>
      <c r="N39"/>
      <c r="O39"/>
      <c r="P39"/>
    </row>
    <row r="40" spans="1:16">
      <c r="A40" s="387" t="s">
        <v>4482</v>
      </c>
      <c r="B40" s="387" t="s">
        <v>6196</v>
      </c>
      <c r="C40" s="387" t="s">
        <v>6195</v>
      </c>
      <c r="D40" s="387" t="str">
        <f t="shared" si="0"/>
        <v>Tori_Maisey</v>
      </c>
      <c r="E40" s="387" t="s">
        <v>1732</v>
      </c>
      <c r="F40" s="387" t="str">
        <f t="shared" si="1"/>
        <v>Employee39</v>
      </c>
      <c r="N40"/>
      <c r="O40"/>
      <c r="P40"/>
    </row>
    <row r="41" spans="1:16">
      <c r="A41" s="387" t="s">
        <v>5401</v>
      </c>
      <c r="B41" s="387" t="s">
        <v>6194</v>
      </c>
      <c r="C41" s="387" t="s">
        <v>6193</v>
      </c>
      <c r="D41" s="387" t="str">
        <f t="shared" si="0"/>
        <v>AJ_Garber</v>
      </c>
      <c r="E41" s="387" t="s">
        <v>1732</v>
      </c>
      <c r="F41" s="387" t="str">
        <f t="shared" si="1"/>
        <v>Employee40</v>
      </c>
      <c r="N41"/>
      <c r="O41"/>
      <c r="P41"/>
    </row>
    <row r="42" spans="1:16">
      <c r="A42" s="387" t="s">
        <v>5274</v>
      </c>
      <c r="B42" s="387" t="s">
        <v>480</v>
      </c>
      <c r="C42" s="387" t="s">
        <v>6192</v>
      </c>
      <c r="D42" s="387" t="str">
        <f t="shared" ref="D42:D65" si="2">B42&amp;"_"&amp;C42</f>
        <v>William_Hooper</v>
      </c>
      <c r="E42" s="387" t="s">
        <v>1732</v>
      </c>
      <c r="F42" s="387" t="str">
        <f t="shared" ref="F42:F65" si="3">"Employee" &amp; ROW(E42)-1</f>
        <v>Employee41</v>
      </c>
      <c r="N42"/>
      <c r="O42"/>
      <c r="P42"/>
    </row>
    <row r="43" spans="1:16">
      <c r="A43" s="387" t="s">
        <v>2493</v>
      </c>
      <c r="B43" s="387" t="s">
        <v>6191</v>
      </c>
      <c r="C43" s="387" t="s">
        <v>6190</v>
      </c>
      <c r="D43" s="387" t="str">
        <f t="shared" si="2"/>
        <v>Jose_Ramon-Batista</v>
      </c>
      <c r="E43" s="387" t="s">
        <v>1732</v>
      </c>
      <c r="F43" s="387" t="str">
        <f t="shared" si="3"/>
        <v>Employee42</v>
      </c>
      <c r="N43"/>
      <c r="O43"/>
      <c r="P43"/>
    </row>
    <row r="44" spans="1:16">
      <c r="A44" s="387" t="s">
        <v>4897</v>
      </c>
      <c r="B44" s="387" t="s">
        <v>6182</v>
      </c>
      <c r="C44" s="387" t="s">
        <v>6189</v>
      </c>
      <c r="D44" s="387" t="str">
        <f t="shared" si="2"/>
        <v>Robert_Wiesenthal</v>
      </c>
      <c r="E44" s="387" t="s">
        <v>1732</v>
      </c>
      <c r="F44" s="387" t="str">
        <f t="shared" si="3"/>
        <v>Employee43</v>
      </c>
      <c r="N44"/>
      <c r="O44"/>
      <c r="P44"/>
    </row>
    <row r="45" spans="1:16">
      <c r="A45" s="387" t="s">
        <v>1898</v>
      </c>
      <c r="B45" s="387" t="s">
        <v>6188</v>
      </c>
      <c r="C45" s="387" t="s">
        <v>6187</v>
      </c>
      <c r="D45" s="387" t="str">
        <f t="shared" si="2"/>
        <v>Jacob_Gibson</v>
      </c>
      <c r="E45" s="387" t="s">
        <v>1732</v>
      </c>
      <c r="F45" s="387" t="str">
        <f t="shared" si="3"/>
        <v>Employee44</v>
      </c>
      <c r="N45"/>
      <c r="O45"/>
      <c r="P45"/>
    </row>
    <row r="46" spans="1:16">
      <c r="A46" s="387" t="s">
        <v>1946</v>
      </c>
      <c r="B46" s="387" t="s">
        <v>6186</v>
      </c>
      <c r="C46" s="387" t="s">
        <v>6185</v>
      </c>
      <c r="D46" s="387" t="str">
        <f t="shared" si="2"/>
        <v>Simon_Levesque</v>
      </c>
      <c r="E46" s="387" t="s">
        <v>1732</v>
      </c>
      <c r="F46" s="387" t="str">
        <f t="shared" si="3"/>
        <v>Employee45</v>
      </c>
      <c r="N46"/>
      <c r="O46"/>
      <c r="P46"/>
    </row>
    <row r="47" spans="1:16">
      <c r="A47" s="387" t="s">
        <v>2453</v>
      </c>
      <c r="B47" s="387" t="s">
        <v>6184</v>
      </c>
      <c r="C47" s="387" t="s">
        <v>6183</v>
      </c>
      <c r="D47" s="387" t="str">
        <f t="shared" si="2"/>
        <v>Evan_Licht</v>
      </c>
      <c r="E47" s="387" t="s">
        <v>1732</v>
      </c>
      <c r="F47" s="387" t="str">
        <f t="shared" si="3"/>
        <v>Employee46</v>
      </c>
      <c r="N47"/>
      <c r="O47"/>
      <c r="P47"/>
    </row>
    <row r="48" spans="1:16">
      <c r="A48" s="387" t="s">
        <v>3669</v>
      </c>
      <c r="B48" s="387" t="s">
        <v>6182</v>
      </c>
      <c r="C48" s="387" t="s">
        <v>6181</v>
      </c>
      <c r="D48" s="387" t="str">
        <f t="shared" si="2"/>
        <v>Robert_Doherty</v>
      </c>
      <c r="E48" s="387" t="s">
        <v>1732</v>
      </c>
      <c r="F48" s="387" t="str">
        <f t="shared" si="3"/>
        <v>Employee47</v>
      </c>
      <c r="N48"/>
      <c r="O48"/>
      <c r="P48"/>
    </row>
    <row r="49" spans="1:16">
      <c r="A49" s="387" t="s">
        <v>2084</v>
      </c>
      <c r="B49" s="387" t="s">
        <v>6180</v>
      </c>
      <c r="C49" s="387" t="s">
        <v>6179</v>
      </c>
      <c r="D49" s="387" t="str">
        <f t="shared" si="2"/>
        <v>Sergio_Khazerov</v>
      </c>
      <c r="E49" s="387" t="s">
        <v>1732</v>
      </c>
      <c r="F49" s="387" t="str">
        <f t="shared" si="3"/>
        <v>Employee48</v>
      </c>
      <c r="N49"/>
      <c r="O49"/>
      <c r="P49"/>
    </row>
    <row r="50" spans="1:16">
      <c r="A50" s="387" t="s">
        <v>5020</v>
      </c>
      <c r="B50" s="387" t="s">
        <v>6178</v>
      </c>
      <c r="C50" s="387" t="s">
        <v>6177</v>
      </c>
      <c r="D50" s="387" t="str">
        <f t="shared" si="2"/>
        <v>Jake_Adler</v>
      </c>
      <c r="E50" s="387" t="s">
        <v>1732</v>
      </c>
      <c r="F50" s="387" t="str">
        <f t="shared" si="3"/>
        <v>Employee49</v>
      </c>
      <c r="N50"/>
      <c r="O50"/>
      <c r="P50"/>
    </row>
    <row r="51" spans="1:16">
      <c r="A51" s="387" t="s">
        <v>2743</v>
      </c>
      <c r="B51" s="387" t="s">
        <v>6176</v>
      </c>
      <c r="C51" s="387" t="s">
        <v>6175</v>
      </c>
      <c r="D51" s="387" t="str">
        <f t="shared" si="2"/>
        <v>Nathaniel_Guenther</v>
      </c>
      <c r="E51" s="387" t="s">
        <v>1732</v>
      </c>
      <c r="F51" s="387" t="str">
        <f t="shared" si="3"/>
        <v>Employee50</v>
      </c>
      <c r="N51"/>
      <c r="O51"/>
      <c r="P51"/>
    </row>
    <row r="52" spans="1:16">
      <c r="A52" s="387" t="s">
        <v>2583</v>
      </c>
      <c r="B52" s="387" t="s">
        <v>6174</v>
      </c>
      <c r="C52" s="387" t="s">
        <v>6173</v>
      </c>
      <c r="D52" s="387" t="str">
        <f t="shared" si="2"/>
        <v>Brendan_Kelly</v>
      </c>
      <c r="E52" s="387" t="s">
        <v>1732</v>
      </c>
      <c r="F52" s="387" t="str">
        <f t="shared" si="3"/>
        <v>Employee51</v>
      </c>
      <c r="N52"/>
      <c r="O52"/>
      <c r="P52"/>
    </row>
    <row r="53" spans="1:16">
      <c r="A53" s="387" t="s">
        <v>2229</v>
      </c>
      <c r="B53" s="387" t="s">
        <v>6172</v>
      </c>
      <c r="C53" s="387" t="s">
        <v>6171</v>
      </c>
      <c r="D53" s="387" t="str">
        <f t="shared" si="2"/>
        <v>Mikaela_Riley</v>
      </c>
      <c r="E53" s="387" t="s">
        <v>1732</v>
      </c>
      <c r="F53" s="387" t="str">
        <f t="shared" si="3"/>
        <v>Employee52</v>
      </c>
      <c r="N53"/>
      <c r="O53"/>
      <c r="P53"/>
    </row>
    <row r="54" spans="1:16">
      <c r="A54" s="387" t="s">
        <v>1892</v>
      </c>
      <c r="B54" s="387" t="s">
        <v>6170</v>
      </c>
      <c r="C54" s="387" t="s">
        <v>6169</v>
      </c>
      <c r="D54" s="387" t="str">
        <f t="shared" si="2"/>
        <v>Joseph_Meyer</v>
      </c>
      <c r="E54" s="387" t="s">
        <v>1732</v>
      </c>
      <c r="F54" s="387" t="str">
        <f t="shared" si="3"/>
        <v>Employee53</v>
      </c>
      <c r="N54"/>
      <c r="O54"/>
      <c r="P54"/>
    </row>
    <row r="55" spans="1:16">
      <c r="A55" s="387" t="s">
        <v>2127</v>
      </c>
      <c r="B55" s="387" t="s">
        <v>6168</v>
      </c>
      <c r="C55" s="387" t="s">
        <v>6167</v>
      </c>
      <c r="D55" s="387" t="str">
        <f t="shared" si="2"/>
        <v>Ngozi_Kemjika</v>
      </c>
      <c r="E55" s="387" t="s">
        <v>1732</v>
      </c>
      <c r="F55" s="387" t="str">
        <f t="shared" si="3"/>
        <v>Employee54</v>
      </c>
      <c r="N55"/>
      <c r="O55"/>
      <c r="P55"/>
    </row>
    <row r="56" spans="1:16">
      <c r="A56" s="387" t="s">
        <v>1804</v>
      </c>
      <c r="B56" s="387" t="s">
        <v>6166</v>
      </c>
      <c r="C56" s="387" t="s">
        <v>6165</v>
      </c>
      <c r="D56" s="387" t="str">
        <f t="shared" si="2"/>
        <v>Amanda_Soucy</v>
      </c>
      <c r="E56" s="387" t="s">
        <v>1732</v>
      </c>
      <c r="F56" s="387" t="str">
        <f t="shared" si="3"/>
        <v>Employee55</v>
      </c>
      <c r="N56"/>
      <c r="O56"/>
      <c r="P56"/>
    </row>
    <row r="57" spans="1:16">
      <c r="A57" s="387" t="s">
        <v>3030</v>
      </c>
      <c r="B57" s="387" t="s">
        <v>6164</v>
      </c>
      <c r="C57" s="387" t="s">
        <v>6163</v>
      </c>
      <c r="D57" s="387" t="str">
        <f t="shared" si="2"/>
        <v>Callen_Morris</v>
      </c>
      <c r="E57" s="387" t="s">
        <v>1732</v>
      </c>
      <c r="F57" s="387" t="str">
        <f t="shared" si="3"/>
        <v>Employee56</v>
      </c>
      <c r="N57"/>
      <c r="O57"/>
      <c r="P57"/>
    </row>
    <row r="58" spans="1:16">
      <c r="A58" s="387" t="s">
        <v>2985</v>
      </c>
      <c r="B58" s="387" t="s">
        <v>6162</v>
      </c>
      <c r="C58" s="387" t="s">
        <v>6161</v>
      </c>
      <c r="D58" s="387" t="str">
        <f t="shared" si="2"/>
        <v>Emi_Suzuki</v>
      </c>
      <c r="E58" s="387" t="s">
        <v>1732</v>
      </c>
      <c r="F58" s="387" t="str">
        <f t="shared" si="3"/>
        <v>Employee57</v>
      </c>
      <c r="N58"/>
      <c r="O58"/>
      <c r="P58"/>
    </row>
    <row r="59" spans="1:16">
      <c r="A59" s="387" t="s">
        <v>3748</v>
      </c>
      <c r="B59" s="387" t="s">
        <v>470</v>
      </c>
      <c r="C59" s="387" t="s">
        <v>6160</v>
      </c>
      <c r="D59" s="387" t="str">
        <f t="shared" si="2"/>
        <v>John_Schaaf</v>
      </c>
      <c r="E59" s="387" t="s">
        <v>1732</v>
      </c>
      <c r="F59" s="387" t="str">
        <f t="shared" si="3"/>
        <v>Employee58</v>
      </c>
      <c r="N59"/>
      <c r="O59"/>
      <c r="P59"/>
    </row>
    <row r="60" spans="1:16">
      <c r="A60" s="387" t="s">
        <v>1763</v>
      </c>
      <c r="B60" s="387" t="s">
        <v>6159</v>
      </c>
      <c r="C60" s="387" t="s">
        <v>6158</v>
      </c>
      <c r="D60" s="387" t="str">
        <f t="shared" si="2"/>
        <v>Jacqueline_Westbrook</v>
      </c>
      <c r="E60" s="387" t="s">
        <v>1732</v>
      </c>
      <c r="F60" s="387" t="str">
        <f t="shared" si="3"/>
        <v>Employee59</v>
      </c>
      <c r="N60"/>
      <c r="O60"/>
      <c r="P60"/>
    </row>
    <row r="61" spans="1:16">
      <c r="A61" s="387" t="s">
        <v>1740</v>
      </c>
      <c r="B61" s="387" t="s">
        <v>6157</v>
      </c>
      <c r="C61" s="387" t="s">
        <v>6156</v>
      </c>
      <c r="D61" s="387" t="str">
        <f t="shared" si="2"/>
        <v>Allison _Keith</v>
      </c>
      <c r="E61" s="387" t="s">
        <v>1732</v>
      </c>
      <c r="F61" s="387" t="str">
        <f t="shared" si="3"/>
        <v>Employee60</v>
      </c>
      <c r="N61"/>
      <c r="O61"/>
      <c r="P61"/>
    </row>
    <row r="62" spans="1:16">
      <c r="A62" s="387" t="s">
        <v>2333</v>
      </c>
      <c r="B62" s="387" t="s">
        <v>6155</v>
      </c>
      <c r="C62" s="387" t="s">
        <v>6154</v>
      </c>
      <c r="D62" s="387" t="str">
        <f t="shared" si="2"/>
        <v>Blair_Felts</v>
      </c>
      <c r="E62" s="387" t="s">
        <v>1732</v>
      </c>
      <c r="F62" s="387" t="str">
        <f t="shared" si="3"/>
        <v>Employee61</v>
      </c>
      <c r="N62"/>
      <c r="O62"/>
      <c r="P62"/>
    </row>
    <row r="63" spans="1:16">
      <c r="A63" s="387" t="s">
        <v>2387</v>
      </c>
      <c r="B63" s="387" t="s">
        <v>6153</v>
      </c>
      <c r="C63" s="387" t="s">
        <v>6152</v>
      </c>
      <c r="D63" s="387" t="str">
        <f t="shared" si="2"/>
        <v>Jackson_Bisaccia</v>
      </c>
      <c r="E63" s="387" t="s">
        <v>1732</v>
      </c>
      <c r="F63" s="387" t="str">
        <f t="shared" si="3"/>
        <v>Employee62</v>
      </c>
      <c r="N63"/>
      <c r="O63"/>
      <c r="P63"/>
    </row>
    <row r="64" spans="1:16">
      <c r="A64" s="387" t="s">
        <v>2057</v>
      </c>
      <c r="B64" s="387" t="s">
        <v>6151</v>
      </c>
      <c r="C64" s="387" t="s">
        <v>6150</v>
      </c>
      <c r="D64" s="387" t="str">
        <f t="shared" si="2"/>
        <v>Leo_Alvarez</v>
      </c>
      <c r="E64" s="387" t="s">
        <v>1732</v>
      </c>
      <c r="F64" s="387" t="str">
        <f t="shared" si="3"/>
        <v>Employee63</v>
      </c>
      <c r="N64"/>
      <c r="O64"/>
      <c r="P64"/>
    </row>
    <row r="65" spans="1:42">
      <c r="A65" s="387" t="s">
        <v>2327</v>
      </c>
      <c r="B65" s="387" t="s">
        <v>6149</v>
      </c>
      <c r="C65" s="387" t="s">
        <v>6148</v>
      </c>
      <c r="D65" s="387" t="str">
        <f t="shared" si="2"/>
        <v>Conrad_Grimmer</v>
      </c>
      <c r="E65" s="387" t="s">
        <v>1732</v>
      </c>
      <c r="F65" s="387" t="str">
        <f t="shared" si="3"/>
        <v>Employee64</v>
      </c>
      <c r="N65"/>
      <c r="O65"/>
      <c r="P65"/>
    </row>
    <row r="66" spans="1:42">
      <c r="N66"/>
      <c r="O66"/>
      <c r="P66"/>
    </row>
    <row r="70" spans="1:42">
      <c r="A70" s="386" t="s">
        <v>6291</v>
      </c>
    </row>
    <row r="72" spans="1:42">
      <c r="A72" s="387" t="s">
        <v>6147</v>
      </c>
      <c r="B72" s="387" t="s">
        <v>6146</v>
      </c>
    </row>
    <row r="73" spans="1:42">
      <c r="A73" s="387" t="s">
        <v>6145</v>
      </c>
    </row>
    <row r="74" spans="1:42">
      <c r="A74" s="387" t="s">
        <v>6144</v>
      </c>
      <c r="B74" s="387" t="s">
        <v>6143</v>
      </c>
    </row>
    <row r="75" spans="1:42">
      <c r="AM75"/>
      <c r="AN75"/>
    </row>
    <row r="76" spans="1:42">
      <c r="A76" s="387" t="s">
        <v>6142</v>
      </c>
    </row>
    <row r="77" spans="1:42">
      <c r="A77" s="387" t="s">
        <v>6141</v>
      </c>
      <c r="B77" s="387" t="s">
        <v>6140</v>
      </c>
      <c r="C77" s="387" t="s">
        <v>6139</v>
      </c>
      <c r="D77" s="387" t="s">
        <v>6138</v>
      </c>
      <c r="E77" s="387" t="s">
        <v>6137</v>
      </c>
      <c r="F77" s="387" t="s">
        <v>6136</v>
      </c>
      <c r="G77" s="387" t="s">
        <v>6135</v>
      </c>
      <c r="H77" s="387" t="s">
        <v>6134</v>
      </c>
      <c r="I77" s="387" t="s">
        <v>6133</v>
      </c>
      <c r="J77" s="387" t="s">
        <v>6132</v>
      </c>
      <c r="K77" s="387" t="s">
        <v>6131</v>
      </c>
      <c r="L77" s="387" t="s">
        <v>6130</v>
      </c>
      <c r="M77" s="387" t="s">
        <v>6129</v>
      </c>
      <c r="N77" s="387" t="s">
        <v>6128</v>
      </c>
      <c r="O77" s="387" t="s">
        <v>6127</v>
      </c>
      <c r="P77" s="387" t="s">
        <v>6126</v>
      </c>
      <c r="Q77" s="387" t="s">
        <v>6125</v>
      </c>
      <c r="R77" s="387" t="s">
        <v>6124</v>
      </c>
      <c r="S77" s="387" t="s">
        <v>6123</v>
      </c>
      <c r="T77" s="387" t="s">
        <v>6122</v>
      </c>
      <c r="U77" s="387" t="s">
        <v>6121</v>
      </c>
      <c r="V77" s="387" t="s">
        <v>6120</v>
      </c>
      <c r="W77" s="387" t="s">
        <v>6119</v>
      </c>
      <c r="X77" s="387" t="s">
        <v>6118</v>
      </c>
      <c r="Y77" s="387" t="s">
        <v>6117</v>
      </c>
      <c r="Z77" s="387" t="s">
        <v>6116</v>
      </c>
      <c r="AA77" s="387" t="s">
        <v>6115</v>
      </c>
      <c r="AB77" s="387" t="s">
        <v>6114</v>
      </c>
      <c r="AC77" s="387" t="s">
        <v>6113</v>
      </c>
      <c r="AD77" s="387" t="s">
        <v>6112</v>
      </c>
      <c r="AE77" s="387" t="s">
        <v>6111</v>
      </c>
      <c r="AF77" s="387" t="s">
        <v>6110</v>
      </c>
      <c r="AG77" s="387" t="s">
        <v>6109</v>
      </c>
      <c r="AH77" s="387" t="s">
        <v>6108</v>
      </c>
      <c r="AI77" s="387" t="s">
        <v>6107</v>
      </c>
      <c r="AJ77" s="387" t="s">
        <v>6106</v>
      </c>
      <c r="AK77" s="387" t="s">
        <v>6105</v>
      </c>
      <c r="AM77" s="818" t="s">
        <v>6119</v>
      </c>
      <c r="AN77" t="s">
        <v>6425</v>
      </c>
      <c r="AO77" s="864"/>
      <c r="AP77" s="864"/>
    </row>
    <row r="78" spans="1:42">
      <c r="A78" s="387" t="s">
        <v>6104</v>
      </c>
      <c r="B78" s="388">
        <v>43617.17627314815</v>
      </c>
      <c r="C78" s="389">
        <v>43617</v>
      </c>
      <c r="D78" s="387" t="s">
        <v>3613</v>
      </c>
      <c r="E78" s="389">
        <v>43616</v>
      </c>
      <c r="F78" s="387" t="s">
        <v>3537</v>
      </c>
      <c r="G78" s="387" t="s">
        <v>1728</v>
      </c>
      <c r="H78" s="387" t="s">
        <v>1728</v>
      </c>
      <c r="I78" s="387" t="s">
        <v>1728</v>
      </c>
      <c r="J78" s="387" t="s">
        <v>1728</v>
      </c>
      <c r="K78" s="387" t="s">
        <v>1741</v>
      </c>
      <c r="L78" s="390" t="s">
        <v>1732</v>
      </c>
      <c r="M78" s="390" t="s">
        <v>1986</v>
      </c>
      <c r="N78" s="390" t="str">
        <f t="shared" ref="N78:N141" si="4">M78&amp;"@blyblade.com"</f>
        <v>Employee1@blyblade.com</v>
      </c>
      <c r="O78" s="390" t="str">
        <f>VLOOKUP(M78,$A$10:$F$65,4,FALSE)</f>
        <v>Jake_Mirto</v>
      </c>
      <c r="P78" s="387" t="s">
        <v>1728</v>
      </c>
      <c r="Q78" s="387" t="s">
        <v>1762</v>
      </c>
      <c r="R78" s="387" t="s">
        <v>1753</v>
      </c>
      <c r="S78" s="387" t="s">
        <v>1728</v>
      </c>
      <c r="T78" s="387" t="s">
        <v>1728</v>
      </c>
      <c r="U78" s="387" t="s">
        <v>1795</v>
      </c>
      <c r="V78" s="387" t="s">
        <v>1752</v>
      </c>
      <c r="W78" s="387" t="s">
        <v>4832</v>
      </c>
      <c r="X78" s="387" t="s">
        <v>4831</v>
      </c>
      <c r="Y78" s="387" t="s">
        <v>1735</v>
      </c>
      <c r="Z78" s="387" t="s">
        <v>1734</v>
      </c>
      <c r="AA78" s="387" t="s">
        <v>1733</v>
      </c>
      <c r="AB78" s="387">
        <v>10</v>
      </c>
      <c r="AC78" s="387">
        <v>0</v>
      </c>
      <c r="AD78" s="387">
        <v>0</v>
      </c>
      <c r="AE78" s="387">
        <v>10</v>
      </c>
      <c r="AF78" s="387" t="s">
        <v>1729</v>
      </c>
      <c r="AG78" s="387">
        <v>10</v>
      </c>
      <c r="AH78" s="387">
        <v>0</v>
      </c>
      <c r="AI78" s="387">
        <v>0</v>
      </c>
      <c r="AJ78" s="387">
        <v>10</v>
      </c>
      <c r="AK78" s="387">
        <v>1</v>
      </c>
      <c r="AM78" s="864"/>
      <c r="AN78" s="864"/>
      <c r="AO78" s="864"/>
      <c r="AP78" s="864"/>
    </row>
    <row r="79" spans="1:42">
      <c r="A79" s="387" t="s">
        <v>6103</v>
      </c>
      <c r="B79" s="388">
        <v>43617.198784722219</v>
      </c>
      <c r="C79" s="389">
        <v>43617</v>
      </c>
      <c r="D79" s="387" t="s">
        <v>6102</v>
      </c>
      <c r="E79" s="389">
        <v>43617</v>
      </c>
      <c r="F79" s="387" t="s">
        <v>3411</v>
      </c>
      <c r="G79" s="389">
        <v>43617</v>
      </c>
      <c r="H79" s="387" t="s">
        <v>5156</v>
      </c>
      <c r="I79" s="389">
        <v>43617</v>
      </c>
      <c r="J79" s="387" t="s">
        <v>1915</v>
      </c>
      <c r="K79" s="387" t="s">
        <v>1741</v>
      </c>
      <c r="L79" s="390" t="s">
        <v>1732</v>
      </c>
      <c r="M79" s="390" t="s">
        <v>1755</v>
      </c>
      <c r="N79" s="390" t="str">
        <f t="shared" si="4"/>
        <v>Employee2@blyblade.com</v>
      </c>
      <c r="O79" s="390" t="str">
        <f t="shared" ref="O79:O142" si="5">VLOOKUP(M79,$A$10:$F$65,4,FALSE)</f>
        <v>Cal_Thompson</v>
      </c>
      <c r="P79" s="387" t="s">
        <v>1728</v>
      </c>
      <c r="Q79" s="387" t="s">
        <v>1762</v>
      </c>
      <c r="R79" s="387" t="s">
        <v>1753</v>
      </c>
      <c r="S79" s="387">
        <v>8.49</v>
      </c>
      <c r="T79" s="387">
        <v>27</v>
      </c>
      <c r="U79" s="387" t="s">
        <v>1752</v>
      </c>
      <c r="V79" s="387" t="s">
        <v>1917</v>
      </c>
      <c r="W79" s="387" t="s">
        <v>4832</v>
      </c>
      <c r="X79" s="387" t="s">
        <v>4831</v>
      </c>
      <c r="Y79" s="387" t="s">
        <v>1748</v>
      </c>
      <c r="Z79" s="387" t="s">
        <v>1734</v>
      </c>
      <c r="AA79" s="387" t="s">
        <v>1733</v>
      </c>
      <c r="AB79" s="387">
        <v>75.52</v>
      </c>
      <c r="AC79" s="387">
        <v>0</v>
      </c>
      <c r="AD79" s="387">
        <v>0</v>
      </c>
      <c r="AE79" s="387">
        <v>75.52</v>
      </c>
      <c r="AF79" s="387" t="s">
        <v>1729</v>
      </c>
      <c r="AG79" s="387">
        <v>75.52</v>
      </c>
      <c r="AH79" s="387">
        <v>0</v>
      </c>
      <c r="AI79" s="387">
        <v>0</v>
      </c>
      <c r="AJ79" s="387">
        <v>75.52</v>
      </c>
      <c r="AK79" s="387">
        <v>7.55</v>
      </c>
      <c r="AM79" s="818" t="s">
        <v>18</v>
      </c>
      <c r="AN79" t="s">
        <v>6629</v>
      </c>
      <c r="AO79" t="s">
        <v>6631</v>
      </c>
      <c r="AP79" t="s">
        <v>6630</v>
      </c>
    </row>
    <row r="80" spans="1:42">
      <c r="A80" s="387" t="s">
        <v>6101</v>
      </c>
      <c r="B80" s="388">
        <v>43617.241539351853</v>
      </c>
      <c r="C80" s="389">
        <v>43617</v>
      </c>
      <c r="D80" s="387" t="s">
        <v>4222</v>
      </c>
      <c r="E80" s="389">
        <v>43617</v>
      </c>
      <c r="F80" s="387" t="s">
        <v>1880</v>
      </c>
      <c r="G80" s="389">
        <v>43617</v>
      </c>
      <c r="H80" s="387" t="s">
        <v>4302</v>
      </c>
      <c r="I80" s="389">
        <v>43617</v>
      </c>
      <c r="J80" s="387" t="s">
        <v>3704</v>
      </c>
      <c r="K80" s="387" t="s">
        <v>1741</v>
      </c>
      <c r="L80" s="390" t="s">
        <v>1732</v>
      </c>
      <c r="M80" s="390" t="s">
        <v>1755</v>
      </c>
      <c r="N80" s="390" t="str">
        <f t="shared" si="4"/>
        <v>Employee2@blyblade.com</v>
      </c>
      <c r="O80" s="390" t="str">
        <f t="shared" si="5"/>
        <v>Cal_Thompson</v>
      </c>
      <c r="P80" s="387" t="s">
        <v>1728</v>
      </c>
      <c r="Q80" s="387" t="s">
        <v>1754</v>
      </c>
      <c r="R80" s="387" t="s">
        <v>1738</v>
      </c>
      <c r="S80" s="387">
        <v>5.63</v>
      </c>
      <c r="T80" s="387">
        <v>14</v>
      </c>
      <c r="U80" s="387" t="s">
        <v>1737</v>
      </c>
      <c r="V80" s="387" t="s">
        <v>2489</v>
      </c>
      <c r="W80" s="387" t="s">
        <v>4876</v>
      </c>
      <c r="X80" s="387" t="s">
        <v>4831</v>
      </c>
      <c r="Y80" s="387" t="s">
        <v>1748</v>
      </c>
      <c r="Z80" s="387" t="s">
        <v>1734</v>
      </c>
      <c r="AA80" s="387" t="s">
        <v>1733</v>
      </c>
      <c r="AB80" s="387">
        <v>22.51</v>
      </c>
      <c r="AC80" s="387">
        <v>0</v>
      </c>
      <c r="AD80" s="387">
        <v>0</v>
      </c>
      <c r="AE80" s="387">
        <v>22.51</v>
      </c>
      <c r="AF80" s="387" t="s">
        <v>1729</v>
      </c>
      <c r="AG80" s="387">
        <v>22.51</v>
      </c>
      <c r="AH80" s="387">
        <v>0</v>
      </c>
      <c r="AI80" s="387">
        <v>0</v>
      </c>
      <c r="AJ80" s="387">
        <v>22.51</v>
      </c>
      <c r="AK80" s="387">
        <v>2.25</v>
      </c>
      <c r="AM80" s="820" t="s">
        <v>1728</v>
      </c>
      <c r="AN80" s="819">
        <v>12268.88</v>
      </c>
      <c r="AO80" s="819" t="e">
        <v>#DIV/0!</v>
      </c>
      <c r="AP80" s="819">
        <v>1</v>
      </c>
    </row>
    <row r="81" spans="1:42">
      <c r="A81" s="387" t="s">
        <v>6100</v>
      </c>
      <c r="B81" s="388">
        <v>43617.257245370369</v>
      </c>
      <c r="C81" s="389">
        <v>43617</v>
      </c>
      <c r="D81" s="387" t="s">
        <v>4362</v>
      </c>
      <c r="E81" s="389">
        <v>43617</v>
      </c>
      <c r="F81" s="387" t="s">
        <v>2807</v>
      </c>
      <c r="G81" s="389">
        <v>43617</v>
      </c>
      <c r="H81" s="387" t="s">
        <v>2374</v>
      </c>
      <c r="I81" s="389">
        <v>43617</v>
      </c>
      <c r="J81" s="387" t="s">
        <v>3292</v>
      </c>
      <c r="K81" s="387" t="s">
        <v>1741</v>
      </c>
      <c r="L81" s="390" t="s">
        <v>1732</v>
      </c>
      <c r="M81" s="390" t="s">
        <v>1810</v>
      </c>
      <c r="N81" s="390" t="str">
        <f t="shared" si="4"/>
        <v>Employee3@blyblade.com</v>
      </c>
      <c r="O81" s="390" t="str">
        <f t="shared" si="5"/>
        <v>Esjona_Kadiu</v>
      </c>
      <c r="P81" s="387" t="s">
        <v>1728</v>
      </c>
      <c r="Q81" s="387" t="s">
        <v>1754</v>
      </c>
      <c r="R81" s="387" t="s">
        <v>1738</v>
      </c>
      <c r="S81" s="387">
        <v>13.23</v>
      </c>
      <c r="T81" s="387">
        <v>36</v>
      </c>
      <c r="U81" s="387" t="s">
        <v>1737</v>
      </c>
      <c r="V81" s="387" t="s">
        <v>1846</v>
      </c>
      <c r="W81" s="387" t="s">
        <v>4876</v>
      </c>
      <c r="X81" s="387" t="s">
        <v>4899</v>
      </c>
      <c r="Y81" s="387" t="s">
        <v>1735</v>
      </c>
      <c r="Z81" s="387" t="s">
        <v>1734</v>
      </c>
      <c r="AA81" s="387" t="s">
        <v>1733</v>
      </c>
      <c r="AB81" s="387">
        <v>41.62</v>
      </c>
      <c r="AC81" s="387">
        <v>0</v>
      </c>
      <c r="AD81" s="387">
        <v>0</v>
      </c>
      <c r="AE81" s="387">
        <v>41.62</v>
      </c>
      <c r="AF81" s="387" t="s">
        <v>1729</v>
      </c>
      <c r="AG81" s="387">
        <v>41.62</v>
      </c>
      <c r="AH81" s="387">
        <v>0</v>
      </c>
      <c r="AI81" s="387">
        <v>0</v>
      </c>
      <c r="AJ81" s="387">
        <v>41.62</v>
      </c>
      <c r="AK81" s="387">
        <v>4.16</v>
      </c>
      <c r="AM81" s="820" t="s">
        <v>3849</v>
      </c>
      <c r="AN81" s="819">
        <v>214.64</v>
      </c>
      <c r="AO81" s="819">
        <v>8.047994000749906</v>
      </c>
      <c r="AP81" s="819">
        <v>8</v>
      </c>
    </row>
    <row r="82" spans="1:42">
      <c r="A82" s="387" t="s">
        <v>6099</v>
      </c>
      <c r="B82" s="388">
        <v>43617.46</v>
      </c>
      <c r="C82" s="389">
        <v>43617</v>
      </c>
      <c r="D82" s="387" t="s">
        <v>3258</v>
      </c>
      <c r="E82" s="389">
        <v>43617</v>
      </c>
      <c r="F82" s="387" t="s">
        <v>3257</v>
      </c>
      <c r="G82" s="389">
        <v>43617</v>
      </c>
      <c r="H82" s="387" t="s">
        <v>3261</v>
      </c>
      <c r="I82" s="389">
        <v>43617</v>
      </c>
      <c r="J82" s="387" t="s">
        <v>3260</v>
      </c>
      <c r="K82" s="387" t="s">
        <v>1741</v>
      </c>
      <c r="L82" s="390" t="s">
        <v>1732</v>
      </c>
      <c r="M82" s="390" t="s">
        <v>2265</v>
      </c>
      <c r="N82" s="390" t="str">
        <f t="shared" si="4"/>
        <v>Employee4@blyblade.com</v>
      </c>
      <c r="O82" s="390" t="str">
        <f t="shared" si="5"/>
        <v>Oksana_Orlov</v>
      </c>
      <c r="P82" s="387" t="s">
        <v>1728</v>
      </c>
      <c r="Q82" s="387" t="s">
        <v>1754</v>
      </c>
      <c r="R82" s="387" t="s">
        <v>1738</v>
      </c>
      <c r="S82" s="387">
        <v>3.65</v>
      </c>
      <c r="T82" s="387">
        <v>10</v>
      </c>
      <c r="U82" s="387" t="s">
        <v>1773</v>
      </c>
      <c r="V82" s="387" t="s">
        <v>1772</v>
      </c>
      <c r="W82" s="387" t="s">
        <v>4832</v>
      </c>
      <c r="X82" s="387" t="s">
        <v>4831</v>
      </c>
      <c r="Y82" s="387" t="s">
        <v>1735</v>
      </c>
      <c r="Z82" s="387" t="s">
        <v>1734</v>
      </c>
      <c r="AA82" s="387" t="s">
        <v>1733</v>
      </c>
      <c r="AB82" s="387">
        <v>14.97</v>
      </c>
      <c r="AC82" s="387">
        <v>0</v>
      </c>
      <c r="AD82" s="387">
        <v>0</v>
      </c>
      <c r="AE82" s="387">
        <v>14.97</v>
      </c>
      <c r="AF82" s="387" t="s">
        <v>1729</v>
      </c>
      <c r="AG82" s="387">
        <v>14.97</v>
      </c>
      <c r="AH82" s="387">
        <v>0</v>
      </c>
      <c r="AI82" s="387">
        <v>0</v>
      </c>
      <c r="AJ82" s="387">
        <v>14.97</v>
      </c>
      <c r="AK82" s="387">
        <v>1.5</v>
      </c>
      <c r="AM82" s="820" t="s">
        <v>3362</v>
      </c>
      <c r="AN82" s="819">
        <v>376.59</v>
      </c>
      <c r="AO82" s="819">
        <v>2.9543421981642735</v>
      </c>
      <c r="AP82" s="819">
        <v>7</v>
      </c>
    </row>
    <row r="83" spans="1:42">
      <c r="A83" s="387" t="s">
        <v>6099</v>
      </c>
      <c r="B83" s="388">
        <v>43617.603518518517</v>
      </c>
      <c r="C83" s="389">
        <v>43617</v>
      </c>
      <c r="D83" s="387" t="s">
        <v>3258</v>
      </c>
      <c r="E83" s="389">
        <v>43617</v>
      </c>
      <c r="F83" s="387" t="s">
        <v>3257</v>
      </c>
      <c r="G83" s="389">
        <v>43617</v>
      </c>
      <c r="H83" s="387" t="s">
        <v>3261</v>
      </c>
      <c r="I83" s="389">
        <v>43617</v>
      </c>
      <c r="J83" s="387" t="s">
        <v>3260</v>
      </c>
      <c r="K83" s="387" t="s">
        <v>1741</v>
      </c>
      <c r="L83" s="390" t="s">
        <v>1732</v>
      </c>
      <c r="M83" s="390" t="s">
        <v>2265</v>
      </c>
      <c r="N83" s="390" t="str">
        <f t="shared" si="4"/>
        <v>Employee4@blyblade.com</v>
      </c>
      <c r="O83" s="390" t="str">
        <f t="shared" si="5"/>
        <v>Oksana_Orlov</v>
      </c>
      <c r="P83" s="387" t="s">
        <v>1728</v>
      </c>
      <c r="Q83" s="387" t="s">
        <v>1754</v>
      </c>
      <c r="R83" s="387" t="s">
        <v>1738</v>
      </c>
      <c r="S83" s="387">
        <v>3.65</v>
      </c>
      <c r="T83" s="387">
        <v>10</v>
      </c>
      <c r="U83" s="387" t="s">
        <v>1773</v>
      </c>
      <c r="V83" s="387" t="s">
        <v>1772</v>
      </c>
      <c r="W83" s="387" t="s">
        <v>4832</v>
      </c>
      <c r="X83" s="387" t="s">
        <v>4831</v>
      </c>
      <c r="Y83" s="387" t="s">
        <v>1735</v>
      </c>
      <c r="Z83" s="387" t="s">
        <v>1734</v>
      </c>
      <c r="AA83" s="387" t="s">
        <v>1747</v>
      </c>
      <c r="AB83" s="387">
        <v>0</v>
      </c>
      <c r="AC83" s="387">
        <v>0</v>
      </c>
      <c r="AD83" s="387">
        <v>1.03</v>
      </c>
      <c r="AE83" s="387">
        <v>1.03</v>
      </c>
      <c r="AF83" s="387" t="s">
        <v>1729</v>
      </c>
      <c r="AG83" s="387">
        <v>0</v>
      </c>
      <c r="AH83" s="387">
        <v>0</v>
      </c>
      <c r="AI83" s="387">
        <v>1.03</v>
      </c>
      <c r="AJ83" s="387">
        <v>1.03</v>
      </c>
      <c r="AK83" s="387">
        <v>0</v>
      </c>
      <c r="AM83" s="820" t="s">
        <v>5627</v>
      </c>
      <c r="AN83" s="819">
        <v>65.459999999999994</v>
      </c>
      <c r="AO83" s="819">
        <v>2.526437668853724</v>
      </c>
      <c r="AP83" s="819">
        <v>1</v>
      </c>
    </row>
    <row r="84" spans="1:42">
      <c r="A84" s="387" t="s">
        <v>6098</v>
      </c>
      <c r="B84" s="388">
        <v>43617.7496875</v>
      </c>
      <c r="C84" s="389">
        <v>43617</v>
      </c>
      <c r="D84" s="387" t="s">
        <v>2842</v>
      </c>
      <c r="E84" s="389">
        <v>43617</v>
      </c>
      <c r="F84" s="387" t="s">
        <v>3138</v>
      </c>
      <c r="G84" s="389">
        <v>43617</v>
      </c>
      <c r="H84" s="387" t="s">
        <v>2598</v>
      </c>
      <c r="I84" s="389">
        <v>43617</v>
      </c>
      <c r="J84" s="387" t="s">
        <v>2597</v>
      </c>
      <c r="K84" s="387" t="s">
        <v>1741</v>
      </c>
      <c r="L84" s="390" t="s">
        <v>1732</v>
      </c>
      <c r="M84" s="390" t="s">
        <v>1854</v>
      </c>
      <c r="N84" s="390" t="str">
        <f t="shared" si="4"/>
        <v>Employee5@blyblade.com</v>
      </c>
      <c r="O84" s="390" t="str">
        <f t="shared" si="5"/>
        <v>Torey_McNeil</v>
      </c>
      <c r="P84" s="387" t="s">
        <v>1728</v>
      </c>
      <c r="Q84" s="387" t="s">
        <v>1847</v>
      </c>
      <c r="R84" s="387" t="s">
        <v>1738</v>
      </c>
      <c r="S84" s="387">
        <v>9.4700000000000006</v>
      </c>
      <c r="T84" s="387">
        <v>35</v>
      </c>
      <c r="U84" s="387" t="s">
        <v>1853</v>
      </c>
      <c r="V84" s="387" t="s">
        <v>1845</v>
      </c>
      <c r="W84" s="387" t="s">
        <v>4882</v>
      </c>
      <c r="X84" s="387" t="s">
        <v>4831</v>
      </c>
      <c r="Y84" s="387" t="s">
        <v>1748</v>
      </c>
      <c r="Z84" s="387" t="s">
        <v>1734</v>
      </c>
      <c r="AA84" s="387" t="s">
        <v>1733</v>
      </c>
      <c r="AB84" s="387">
        <v>46.59</v>
      </c>
      <c r="AC84" s="387">
        <v>0</v>
      </c>
      <c r="AD84" s="387">
        <v>0</v>
      </c>
      <c r="AE84" s="387">
        <v>46.59</v>
      </c>
      <c r="AF84" s="387" t="s">
        <v>1729</v>
      </c>
      <c r="AG84" s="387">
        <v>46.59</v>
      </c>
      <c r="AH84" s="387">
        <v>0</v>
      </c>
      <c r="AI84" s="387">
        <v>0</v>
      </c>
      <c r="AJ84" s="387">
        <v>46.59</v>
      </c>
      <c r="AK84" s="387">
        <v>4.66</v>
      </c>
      <c r="AM84" s="820" t="s">
        <v>4947</v>
      </c>
      <c r="AN84" s="819">
        <v>141.44</v>
      </c>
      <c r="AO84" s="819">
        <v>1.9134199134199132</v>
      </c>
      <c r="AP84" s="819">
        <v>5</v>
      </c>
    </row>
    <row r="85" spans="1:42">
      <c r="A85" s="387" t="s">
        <v>6097</v>
      </c>
      <c r="B85" s="388">
        <v>43617.900381944448</v>
      </c>
      <c r="C85" s="389">
        <v>43617</v>
      </c>
      <c r="D85" s="387" t="s">
        <v>2261</v>
      </c>
      <c r="E85" s="389">
        <v>43617</v>
      </c>
      <c r="F85" s="387" t="s">
        <v>2350</v>
      </c>
      <c r="G85" s="387" t="s">
        <v>1728</v>
      </c>
      <c r="H85" s="387" t="s">
        <v>1728</v>
      </c>
      <c r="I85" s="387" t="s">
        <v>1728</v>
      </c>
      <c r="J85" s="387" t="s">
        <v>1728</v>
      </c>
      <c r="K85" s="387" t="s">
        <v>1741</v>
      </c>
      <c r="L85" s="390" t="s">
        <v>1732</v>
      </c>
      <c r="M85" s="390" t="s">
        <v>1755</v>
      </c>
      <c r="N85" s="390" t="str">
        <f t="shared" si="4"/>
        <v>Employee2@blyblade.com</v>
      </c>
      <c r="O85" s="390" t="str">
        <f t="shared" si="5"/>
        <v>Cal_Thompson</v>
      </c>
      <c r="P85" s="387" t="s">
        <v>1728</v>
      </c>
      <c r="Q85" s="387" t="s">
        <v>1762</v>
      </c>
      <c r="R85" s="387" t="s">
        <v>1753</v>
      </c>
      <c r="S85" s="387">
        <v>0.69</v>
      </c>
      <c r="T85" s="387">
        <v>3</v>
      </c>
      <c r="U85" s="387" t="s">
        <v>2298</v>
      </c>
      <c r="V85" s="387" t="s">
        <v>4797</v>
      </c>
      <c r="W85" s="387" t="s">
        <v>1771</v>
      </c>
      <c r="X85" s="387" t="s">
        <v>4831</v>
      </c>
      <c r="Y85" s="387" t="s">
        <v>1748</v>
      </c>
      <c r="Z85" s="387" t="s">
        <v>1734</v>
      </c>
      <c r="AA85" s="387" t="s">
        <v>1733</v>
      </c>
      <c r="AB85" s="387">
        <v>33.33</v>
      </c>
      <c r="AC85" s="387">
        <v>0</v>
      </c>
      <c r="AD85" s="387">
        <v>0</v>
      </c>
      <c r="AE85" s="387">
        <v>33.33</v>
      </c>
      <c r="AF85" s="387" t="s">
        <v>1729</v>
      </c>
      <c r="AG85" s="387">
        <v>33.33</v>
      </c>
      <c r="AH85" s="387">
        <v>0</v>
      </c>
      <c r="AI85" s="387">
        <v>0</v>
      </c>
      <c r="AJ85" s="387">
        <v>33.33</v>
      </c>
      <c r="AK85" s="387">
        <v>3.33</v>
      </c>
      <c r="AM85" s="820" t="s">
        <v>1803</v>
      </c>
      <c r="AN85" s="819">
        <v>6719.8000000000011</v>
      </c>
      <c r="AO85" s="819">
        <v>3.5451893197993107</v>
      </c>
      <c r="AP85" s="819">
        <v>181</v>
      </c>
    </row>
    <row r="86" spans="1:42">
      <c r="A86" s="387" t="s">
        <v>6096</v>
      </c>
      <c r="B86" s="388">
        <v>43617.900706018518</v>
      </c>
      <c r="C86" s="389">
        <v>43617</v>
      </c>
      <c r="D86" s="387" t="s">
        <v>2754</v>
      </c>
      <c r="E86" s="389">
        <v>43617</v>
      </c>
      <c r="F86" s="387" t="s">
        <v>2988</v>
      </c>
      <c r="G86" s="387" t="s">
        <v>1728</v>
      </c>
      <c r="H86" s="387" t="s">
        <v>1728</v>
      </c>
      <c r="I86" s="387" t="s">
        <v>1728</v>
      </c>
      <c r="J86" s="387" t="s">
        <v>1728</v>
      </c>
      <c r="K86" s="387" t="s">
        <v>1741</v>
      </c>
      <c r="L86" s="390" t="s">
        <v>1732</v>
      </c>
      <c r="M86" s="390" t="s">
        <v>2812</v>
      </c>
      <c r="N86" s="390" t="str">
        <f t="shared" si="4"/>
        <v>Employee6@blyblade.com</v>
      </c>
      <c r="O86" s="390" t="str">
        <f t="shared" si="5"/>
        <v>Matthew_Brody</v>
      </c>
      <c r="P86" s="387" t="s">
        <v>1728</v>
      </c>
      <c r="Q86" s="387" t="s">
        <v>1762</v>
      </c>
      <c r="R86" s="387" t="s">
        <v>1753</v>
      </c>
      <c r="S86" s="387" t="s">
        <v>1728</v>
      </c>
      <c r="T86" s="387" t="s">
        <v>1728</v>
      </c>
      <c r="U86" s="387" t="s">
        <v>2019</v>
      </c>
      <c r="V86" s="387" t="s">
        <v>2019</v>
      </c>
      <c r="W86" s="387" t="s">
        <v>1771</v>
      </c>
      <c r="X86" s="387" t="s">
        <v>4831</v>
      </c>
      <c r="Y86" s="387" t="s">
        <v>1748</v>
      </c>
      <c r="Z86" s="387" t="s">
        <v>1734</v>
      </c>
      <c r="AA86" s="387" t="s">
        <v>1733</v>
      </c>
      <c r="AB86" s="387">
        <v>20</v>
      </c>
      <c r="AC86" s="387">
        <v>0</v>
      </c>
      <c r="AD86" s="387">
        <v>0</v>
      </c>
      <c r="AE86" s="387">
        <v>20</v>
      </c>
      <c r="AF86" s="387" t="s">
        <v>1729</v>
      </c>
      <c r="AG86" s="387">
        <v>20</v>
      </c>
      <c r="AH86" s="387">
        <v>0</v>
      </c>
      <c r="AI86" s="387">
        <v>0</v>
      </c>
      <c r="AJ86" s="387">
        <v>20</v>
      </c>
      <c r="AK86" s="387">
        <v>2</v>
      </c>
      <c r="AM86" s="820" t="s">
        <v>1738</v>
      </c>
      <c r="AN86" s="819">
        <v>83377.150000000111</v>
      </c>
      <c r="AO86" s="819">
        <v>5.8419105900685562</v>
      </c>
      <c r="AP86" s="819">
        <v>2406</v>
      </c>
    </row>
    <row r="87" spans="1:42">
      <c r="A87" s="387" t="s">
        <v>6095</v>
      </c>
      <c r="B87" s="388"/>
      <c r="C87" s="389">
        <v>43617</v>
      </c>
      <c r="D87" s="387" t="s">
        <v>1912</v>
      </c>
      <c r="E87" s="389">
        <v>43617</v>
      </c>
      <c r="F87" s="387" t="s">
        <v>2305</v>
      </c>
      <c r="G87" s="389">
        <v>43617</v>
      </c>
      <c r="H87" s="387" t="s">
        <v>3549</v>
      </c>
      <c r="I87" s="389">
        <v>43617</v>
      </c>
      <c r="J87" s="387" t="s">
        <v>2863</v>
      </c>
      <c r="K87" s="387" t="s">
        <v>1741</v>
      </c>
      <c r="L87" s="390" t="s">
        <v>1732</v>
      </c>
      <c r="M87" s="390" t="s">
        <v>2255</v>
      </c>
      <c r="N87" s="390" t="str">
        <f t="shared" si="4"/>
        <v>Employee7@blyblade.com</v>
      </c>
      <c r="O87" s="390" t="str">
        <f t="shared" si="5"/>
        <v>Jack_Oneill</v>
      </c>
      <c r="P87" s="387" t="s">
        <v>1728</v>
      </c>
      <c r="Q87" s="387" t="s">
        <v>6007</v>
      </c>
      <c r="R87" s="387" t="s">
        <v>1753</v>
      </c>
      <c r="S87" s="387">
        <v>31.32</v>
      </c>
      <c r="T87" s="387">
        <v>71</v>
      </c>
      <c r="U87" s="387" t="s">
        <v>2019</v>
      </c>
      <c r="V87" s="387" t="s">
        <v>1752</v>
      </c>
      <c r="W87" s="387" t="s">
        <v>1728</v>
      </c>
      <c r="X87" s="387" t="s">
        <v>5005</v>
      </c>
      <c r="Y87" s="387" t="s">
        <v>1748</v>
      </c>
      <c r="Z87" s="387" t="s">
        <v>1734</v>
      </c>
      <c r="AA87" s="387" t="s">
        <v>1733</v>
      </c>
      <c r="AB87" s="387">
        <v>252.76</v>
      </c>
      <c r="AC87" s="387">
        <v>0</v>
      </c>
      <c r="AD87" s="387">
        <v>0</v>
      </c>
      <c r="AE87" s="387">
        <v>252.76</v>
      </c>
      <c r="AF87" s="387" t="s">
        <v>1729</v>
      </c>
      <c r="AG87" s="387">
        <v>252.76</v>
      </c>
      <c r="AH87" s="387">
        <v>0</v>
      </c>
      <c r="AI87" s="387">
        <v>0</v>
      </c>
      <c r="AJ87" s="387">
        <v>252.76</v>
      </c>
      <c r="AK87" s="387">
        <v>25.28</v>
      </c>
      <c r="AM87" s="820" t="s">
        <v>1753</v>
      </c>
      <c r="AN87" s="819">
        <v>34424.410000000011</v>
      </c>
      <c r="AO87" s="819">
        <v>4.8901921732855262</v>
      </c>
      <c r="AP87" s="819">
        <v>473</v>
      </c>
    </row>
    <row r="88" spans="1:42">
      <c r="A88" s="387" t="s">
        <v>6008</v>
      </c>
      <c r="B88" s="388">
        <v>43617.937175925923</v>
      </c>
      <c r="C88" s="389">
        <v>43617</v>
      </c>
      <c r="D88" s="387" t="s">
        <v>1906</v>
      </c>
      <c r="E88" s="389">
        <v>43617</v>
      </c>
      <c r="F88" s="387" t="s">
        <v>2069</v>
      </c>
      <c r="G88" s="389">
        <v>43617</v>
      </c>
      <c r="H88" s="387" t="s">
        <v>2015</v>
      </c>
      <c r="I88" s="389">
        <v>43617</v>
      </c>
      <c r="J88" s="387" t="s">
        <v>2014</v>
      </c>
      <c r="K88" s="387" t="s">
        <v>1741</v>
      </c>
      <c r="L88" s="390" t="s">
        <v>1732</v>
      </c>
      <c r="M88" s="390" t="s">
        <v>1731</v>
      </c>
      <c r="N88" s="390" t="str">
        <f t="shared" si="4"/>
        <v>Employee8@blyblade.com</v>
      </c>
      <c r="O88" s="390" t="str">
        <f t="shared" si="5"/>
        <v>--_--</v>
      </c>
      <c r="P88" s="387" t="s">
        <v>1728</v>
      </c>
      <c r="Q88" s="387" t="s">
        <v>6007</v>
      </c>
      <c r="R88" s="387" t="s">
        <v>1753</v>
      </c>
      <c r="S88" s="387">
        <v>34.31</v>
      </c>
      <c r="T88" s="387">
        <v>54</v>
      </c>
      <c r="U88" s="387" t="s">
        <v>2019</v>
      </c>
      <c r="V88" s="387" t="s">
        <v>1917</v>
      </c>
      <c r="W88" s="387" t="s">
        <v>1728</v>
      </c>
      <c r="X88" s="387" t="s">
        <v>5005</v>
      </c>
      <c r="Y88" s="387" t="s">
        <v>1728</v>
      </c>
      <c r="Z88" s="387" t="s">
        <v>1734</v>
      </c>
      <c r="AA88" s="387" t="s">
        <v>1733</v>
      </c>
      <c r="AB88" s="387">
        <v>269.19</v>
      </c>
      <c r="AC88" s="387">
        <v>0</v>
      </c>
      <c r="AD88" s="387">
        <v>0</v>
      </c>
      <c r="AE88" s="387">
        <v>269.19</v>
      </c>
      <c r="AF88" s="387" t="s">
        <v>1729</v>
      </c>
      <c r="AG88" s="387">
        <v>269.19</v>
      </c>
      <c r="AH88" s="387">
        <v>0</v>
      </c>
      <c r="AI88" s="387">
        <v>0</v>
      </c>
      <c r="AJ88" s="387">
        <v>269.19</v>
      </c>
      <c r="AK88" s="387">
        <v>26.92</v>
      </c>
      <c r="AM88" s="820" t="s">
        <v>3524</v>
      </c>
      <c r="AN88" s="819">
        <v>80.41</v>
      </c>
      <c r="AO88" s="819">
        <v>2.8135059482155356</v>
      </c>
      <c r="AP88" s="819">
        <v>4</v>
      </c>
    </row>
    <row r="89" spans="1:42">
      <c r="A89" s="387" t="s">
        <v>6094</v>
      </c>
      <c r="B89" s="388">
        <v>43617.944432870368</v>
      </c>
      <c r="C89" s="389">
        <v>43617</v>
      </c>
      <c r="D89" s="387" t="s">
        <v>1765</v>
      </c>
      <c r="E89" s="389">
        <v>43617</v>
      </c>
      <c r="F89" s="387" t="s">
        <v>1764</v>
      </c>
      <c r="G89" s="389">
        <v>43617</v>
      </c>
      <c r="H89" s="387" t="s">
        <v>3120</v>
      </c>
      <c r="I89" s="389">
        <v>43617</v>
      </c>
      <c r="J89" s="387" t="s">
        <v>2980</v>
      </c>
      <c r="K89" s="387" t="s">
        <v>1741</v>
      </c>
      <c r="L89" s="390" t="s">
        <v>1732</v>
      </c>
      <c r="M89" s="390" t="s">
        <v>1755</v>
      </c>
      <c r="N89" s="390" t="str">
        <f t="shared" si="4"/>
        <v>Employee2@blyblade.com</v>
      </c>
      <c r="O89" s="390" t="str">
        <f t="shared" si="5"/>
        <v>Cal_Thompson</v>
      </c>
      <c r="P89" s="387" t="s">
        <v>1728</v>
      </c>
      <c r="Q89" s="387" t="s">
        <v>1762</v>
      </c>
      <c r="R89" s="387" t="s">
        <v>1753</v>
      </c>
      <c r="S89" s="387">
        <v>28.19</v>
      </c>
      <c r="T89" s="387">
        <v>49</v>
      </c>
      <c r="U89" s="387" t="s">
        <v>2019</v>
      </c>
      <c r="V89" s="387" t="s">
        <v>1781</v>
      </c>
      <c r="W89" s="387" t="s">
        <v>1771</v>
      </c>
      <c r="X89" s="387" t="s">
        <v>4831</v>
      </c>
      <c r="Y89" s="387" t="s">
        <v>1748</v>
      </c>
      <c r="Z89" s="387" t="s">
        <v>1734</v>
      </c>
      <c r="AA89" s="387" t="s">
        <v>1733</v>
      </c>
      <c r="AB89" s="387">
        <v>278.33</v>
      </c>
      <c r="AC89" s="387">
        <v>0</v>
      </c>
      <c r="AD89" s="387">
        <v>0</v>
      </c>
      <c r="AE89" s="387">
        <v>278.33</v>
      </c>
      <c r="AF89" s="387" t="s">
        <v>1729</v>
      </c>
      <c r="AG89" s="387">
        <v>278.33</v>
      </c>
      <c r="AH89" s="387">
        <v>0</v>
      </c>
      <c r="AI89" s="387">
        <v>0</v>
      </c>
      <c r="AJ89" s="387">
        <v>278.33</v>
      </c>
      <c r="AK89" s="387">
        <v>27.83</v>
      </c>
      <c r="AM89" s="820" t="s">
        <v>4930</v>
      </c>
      <c r="AN89" s="819">
        <v>251.76000000000002</v>
      </c>
      <c r="AO89" s="819">
        <v>1.1639927874612788</v>
      </c>
      <c r="AP89" s="819">
        <v>10</v>
      </c>
    </row>
    <row r="90" spans="1:42">
      <c r="A90" s="387" t="s">
        <v>6093</v>
      </c>
      <c r="B90" s="388">
        <v>43618.029629629629</v>
      </c>
      <c r="C90" s="389">
        <v>43618</v>
      </c>
      <c r="D90" s="387" t="s">
        <v>2944</v>
      </c>
      <c r="E90" s="389">
        <v>43617</v>
      </c>
      <c r="F90" s="387" t="s">
        <v>2082</v>
      </c>
      <c r="G90" s="389">
        <v>43618</v>
      </c>
      <c r="H90" s="387" t="s">
        <v>2259</v>
      </c>
      <c r="I90" s="389">
        <v>43617</v>
      </c>
      <c r="J90" s="387" t="s">
        <v>2258</v>
      </c>
      <c r="K90" s="387" t="s">
        <v>1741</v>
      </c>
      <c r="L90" s="390" t="s">
        <v>1732</v>
      </c>
      <c r="M90" s="390" t="s">
        <v>1854</v>
      </c>
      <c r="N90" s="390" t="str">
        <f t="shared" si="4"/>
        <v>Employee5@blyblade.com</v>
      </c>
      <c r="O90" s="390" t="str">
        <f t="shared" si="5"/>
        <v>Torey_McNeil</v>
      </c>
      <c r="P90" s="387" t="s">
        <v>1728</v>
      </c>
      <c r="Q90" s="387" t="s">
        <v>1847</v>
      </c>
      <c r="R90" s="387" t="s">
        <v>1738</v>
      </c>
      <c r="S90" s="387">
        <v>9.5299999999999994</v>
      </c>
      <c r="T90" s="387">
        <v>37</v>
      </c>
      <c r="U90" s="387" t="s">
        <v>1737</v>
      </c>
      <c r="V90" s="387" t="s">
        <v>1853</v>
      </c>
      <c r="W90" s="387" t="s">
        <v>4876</v>
      </c>
      <c r="X90" s="387" t="s">
        <v>4831</v>
      </c>
      <c r="Y90" s="387" t="s">
        <v>1748</v>
      </c>
      <c r="Z90" s="387" t="s">
        <v>1734</v>
      </c>
      <c r="AA90" s="387" t="s">
        <v>1733</v>
      </c>
      <c r="AB90" s="387">
        <v>51.89</v>
      </c>
      <c r="AC90" s="387">
        <v>0</v>
      </c>
      <c r="AD90" s="387">
        <v>0</v>
      </c>
      <c r="AE90" s="387">
        <v>51.89</v>
      </c>
      <c r="AF90" s="387" t="s">
        <v>1729</v>
      </c>
      <c r="AG90" s="387">
        <v>51.89</v>
      </c>
      <c r="AH90" s="387">
        <v>0</v>
      </c>
      <c r="AI90" s="387">
        <v>0</v>
      </c>
      <c r="AJ90" s="387">
        <v>51.89</v>
      </c>
      <c r="AK90" s="387">
        <v>5.19</v>
      </c>
      <c r="AM90" s="820" t="s">
        <v>3647</v>
      </c>
      <c r="AN90" s="819">
        <v>166.95000000000002</v>
      </c>
      <c r="AO90" s="819">
        <v>2.272974812797822</v>
      </c>
      <c r="AP90" s="819">
        <v>8</v>
      </c>
    </row>
    <row r="91" spans="1:42">
      <c r="A91" s="387" t="s">
        <v>6092</v>
      </c>
      <c r="B91" s="388">
        <v>43618.049618055556</v>
      </c>
      <c r="C91" s="389">
        <v>43618</v>
      </c>
      <c r="D91" s="387" t="s">
        <v>1857</v>
      </c>
      <c r="E91" s="389">
        <v>43617</v>
      </c>
      <c r="F91" s="387" t="s">
        <v>1932</v>
      </c>
      <c r="G91" s="389">
        <v>43618</v>
      </c>
      <c r="H91" s="387" t="s">
        <v>1894</v>
      </c>
      <c r="I91" s="389">
        <v>43617</v>
      </c>
      <c r="J91" s="387" t="s">
        <v>1893</v>
      </c>
      <c r="K91" s="387" t="s">
        <v>1741</v>
      </c>
      <c r="L91" s="390" t="s">
        <v>1732</v>
      </c>
      <c r="M91" s="390" t="s">
        <v>1810</v>
      </c>
      <c r="N91" s="390" t="str">
        <f t="shared" si="4"/>
        <v>Employee3@blyblade.com</v>
      </c>
      <c r="O91" s="390" t="str">
        <f t="shared" si="5"/>
        <v>Esjona_Kadiu</v>
      </c>
      <c r="P91" s="387" t="s">
        <v>1728</v>
      </c>
      <c r="Q91" s="387" t="s">
        <v>1754</v>
      </c>
      <c r="R91" s="387" t="s">
        <v>1738</v>
      </c>
      <c r="S91" s="387">
        <v>11.76</v>
      </c>
      <c r="T91" s="387">
        <v>37</v>
      </c>
      <c r="U91" s="387" t="s">
        <v>1737</v>
      </c>
      <c r="V91" s="387" t="s">
        <v>1846</v>
      </c>
      <c r="W91" s="387" t="s">
        <v>4876</v>
      </c>
      <c r="X91" s="387" t="s">
        <v>4831</v>
      </c>
      <c r="Y91" s="387" t="s">
        <v>1735</v>
      </c>
      <c r="Z91" s="387" t="s">
        <v>1734</v>
      </c>
      <c r="AA91" s="387" t="s">
        <v>1733</v>
      </c>
      <c r="AB91" s="387">
        <v>40.299999999999997</v>
      </c>
      <c r="AC91" s="387">
        <v>0</v>
      </c>
      <c r="AD91" s="387">
        <v>0</v>
      </c>
      <c r="AE91" s="387">
        <v>40.299999999999997</v>
      </c>
      <c r="AF91" s="387" t="s">
        <v>1729</v>
      </c>
      <c r="AG91" s="387">
        <v>40.299999999999997</v>
      </c>
      <c r="AH91" s="387">
        <v>0</v>
      </c>
      <c r="AI91" s="387">
        <v>0</v>
      </c>
      <c r="AJ91" s="387">
        <v>40.299999999999997</v>
      </c>
      <c r="AK91" s="387">
        <v>4.03</v>
      </c>
      <c r="AM91" s="820" t="s">
        <v>5827</v>
      </c>
      <c r="AN91" s="819">
        <v>29.229999999999997</v>
      </c>
      <c r="AO91" s="819">
        <v>5.4230055658627085</v>
      </c>
      <c r="AP91" s="819">
        <v>3</v>
      </c>
    </row>
    <row r="92" spans="1:42">
      <c r="A92" s="387" t="s">
        <v>6091</v>
      </c>
      <c r="B92" s="388">
        <v>43618.661932870367</v>
      </c>
      <c r="C92" s="389">
        <v>43618</v>
      </c>
      <c r="D92" s="387" t="s">
        <v>2147</v>
      </c>
      <c r="E92" s="389">
        <v>43618</v>
      </c>
      <c r="F92" s="387" t="s">
        <v>2146</v>
      </c>
      <c r="G92" s="389">
        <v>43618</v>
      </c>
      <c r="H92" s="387" t="s">
        <v>2073</v>
      </c>
      <c r="I92" s="389">
        <v>43618</v>
      </c>
      <c r="J92" s="387" t="s">
        <v>4091</v>
      </c>
      <c r="K92" s="387" t="s">
        <v>1741</v>
      </c>
      <c r="L92" s="390" t="s">
        <v>1732</v>
      </c>
      <c r="M92" s="390" t="s">
        <v>2594</v>
      </c>
      <c r="N92" s="390" t="str">
        <f t="shared" si="4"/>
        <v>Employee9@blyblade.com</v>
      </c>
      <c r="O92" s="390" t="str">
        <f t="shared" si="5"/>
        <v>Emily_Antner</v>
      </c>
      <c r="P92" s="387" t="s">
        <v>1728</v>
      </c>
      <c r="Q92" s="387" t="s">
        <v>1754</v>
      </c>
      <c r="R92" s="387" t="s">
        <v>1738</v>
      </c>
      <c r="S92" s="387">
        <v>2.78</v>
      </c>
      <c r="T92" s="387">
        <v>8</v>
      </c>
      <c r="U92" s="387" t="s">
        <v>3484</v>
      </c>
      <c r="V92" s="387" t="s">
        <v>1883</v>
      </c>
      <c r="W92" s="387" t="s">
        <v>1875</v>
      </c>
      <c r="X92" s="387" t="s">
        <v>4831</v>
      </c>
      <c r="Y92" s="387" t="s">
        <v>1896</v>
      </c>
      <c r="Z92" s="387" t="s">
        <v>1734</v>
      </c>
      <c r="AA92" s="387" t="s">
        <v>1733</v>
      </c>
      <c r="AB92" s="387">
        <v>16.170000000000002</v>
      </c>
      <c r="AC92" s="387">
        <v>0</v>
      </c>
      <c r="AD92" s="387">
        <v>0</v>
      </c>
      <c r="AE92" s="387">
        <v>16.170000000000002</v>
      </c>
      <c r="AF92" s="387" t="s">
        <v>1729</v>
      </c>
      <c r="AG92" s="387">
        <v>16.170000000000002</v>
      </c>
      <c r="AH92" s="387">
        <v>0</v>
      </c>
      <c r="AI92" s="387">
        <v>0</v>
      </c>
      <c r="AJ92" s="387">
        <v>16.170000000000002</v>
      </c>
      <c r="AK92" s="387">
        <v>1.62</v>
      </c>
      <c r="AM92" s="820" t="s">
        <v>4982</v>
      </c>
      <c r="AN92" s="819">
        <v>25.86</v>
      </c>
      <c r="AO92" s="819">
        <v>2.266432953549518</v>
      </c>
      <c r="AP92" s="819">
        <v>2</v>
      </c>
    </row>
    <row r="93" spans="1:42">
      <c r="A93" s="387" t="s">
        <v>6090</v>
      </c>
      <c r="B93" s="388">
        <v>43618.675717592596</v>
      </c>
      <c r="C93" s="389">
        <v>43618</v>
      </c>
      <c r="D93" s="387" t="s">
        <v>1799</v>
      </c>
      <c r="E93" s="389">
        <v>43618</v>
      </c>
      <c r="F93" s="387" t="s">
        <v>1798</v>
      </c>
      <c r="G93" s="389">
        <v>43618</v>
      </c>
      <c r="H93" s="387" t="s">
        <v>2166</v>
      </c>
      <c r="I93" s="389">
        <v>43618</v>
      </c>
      <c r="J93" s="387" t="s">
        <v>2165</v>
      </c>
      <c r="K93" s="387" t="s">
        <v>1741</v>
      </c>
      <c r="L93" s="390" t="s">
        <v>1732</v>
      </c>
      <c r="M93" s="390" t="s">
        <v>2594</v>
      </c>
      <c r="N93" s="390" t="str">
        <f t="shared" si="4"/>
        <v>Employee9@blyblade.com</v>
      </c>
      <c r="O93" s="390" t="str">
        <f t="shared" si="5"/>
        <v>Emily_Antner</v>
      </c>
      <c r="P93" s="387" t="s">
        <v>1728</v>
      </c>
      <c r="Q93" s="387" t="s">
        <v>1754</v>
      </c>
      <c r="R93" s="387" t="s">
        <v>1738</v>
      </c>
      <c r="S93" s="387">
        <v>1.71</v>
      </c>
      <c r="T93" s="387">
        <v>9</v>
      </c>
      <c r="U93" s="387" t="s">
        <v>1883</v>
      </c>
      <c r="V93" s="387" t="s">
        <v>3075</v>
      </c>
      <c r="W93" s="387" t="s">
        <v>1875</v>
      </c>
      <c r="X93" s="387" t="s">
        <v>4831</v>
      </c>
      <c r="Y93" s="387" t="s">
        <v>1896</v>
      </c>
      <c r="Z93" s="387" t="s">
        <v>1734</v>
      </c>
      <c r="AA93" s="387" t="s">
        <v>1733</v>
      </c>
      <c r="AB93" s="387">
        <v>19.77</v>
      </c>
      <c r="AC93" s="387">
        <v>0</v>
      </c>
      <c r="AD93" s="387">
        <v>0</v>
      </c>
      <c r="AE93" s="387">
        <v>19.77</v>
      </c>
      <c r="AF93" s="387" t="s">
        <v>1729</v>
      </c>
      <c r="AG93" s="387">
        <v>19.77</v>
      </c>
      <c r="AH93" s="387">
        <v>0</v>
      </c>
      <c r="AI93" s="387">
        <v>0</v>
      </c>
      <c r="AJ93" s="387">
        <v>19.77</v>
      </c>
      <c r="AK93" s="387">
        <v>1.98</v>
      </c>
      <c r="AM93" s="820" t="s">
        <v>17</v>
      </c>
      <c r="AN93" s="819">
        <v>138142.58000000002</v>
      </c>
      <c r="AO93" s="819">
        <v>5.8052174541567076</v>
      </c>
      <c r="AP93" s="819">
        <v>3109</v>
      </c>
    </row>
    <row r="94" spans="1:42">
      <c r="A94" s="387" t="s">
        <v>6089</v>
      </c>
      <c r="B94" s="388">
        <v>43618.683738425927</v>
      </c>
      <c r="C94" s="389">
        <v>43618</v>
      </c>
      <c r="D94" s="387" t="s">
        <v>3580</v>
      </c>
      <c r="E94" s="389">
        <v>43618</v>
      </c>
      <c r="F94" s="387" t="s">
        <v>3579</v>
      </c>
      <c r="G94" s="387" t="s">
        <v>1728</v>
      </c>
      <c r="H94" s="387" t="s">
        <v>1728</v>
      </c>
      <c r="I94" s="387" t="s">
        <v>1728</v>
      </c>
      <c r="J94" s="387" t="s">
        <v>1728</v>
      </c>
      <c r="K94" s="387" t="s">
        <v>1741</v>
      </c>
      <c r="L94" s="390" t="s">
        <v>1732</v>
      </c>
      <c r="M94" s="390" t="s">
        <v>2812</v>
      </c>
      <c r="N94" s="390" t="str">
        <f t="shared" si="4"/>
        <v>Employee6@blyblade.com</v>
      </c>
      <c r="O94" s="390" t="str">
        <f t="shared" si="5"/>
        <v>Matthew_Brody</v>
      </c>
      <c r="P94" s="387" t="s">
        <v>1728</v>
      </c>
      <c r="Q94" s="387" t="s">
        <v>1762</v>
      </c>
      <c r="R94" s="387" t="s">
        <v>1753</v>
      </c>
      <c r="S94" s="387" t="s">
        <v>1728</v>
      </c>
      <c r="T94" s="387" t="s">
        <v>1728</v>
      </c>
      <c r="U94" s="387" t="s">
        <v>2019</v>
      </c>
      <c r="V94" s="387" t="s">
        <v>2019</v>
      </c>
      <c r="W94" s="387" t="s">
        <v>1771</v>
      </c>
      <c r="X94" s="387" t="s">
        <v>4831</v>
      </c>
      <c r="Y94" s="387" t="s">
        <v>1748</v>
      </c>
      <c r="Z94" s="387" t="s">
        <v>1734</v>
      </c>
      <c r="AA94" s="387" t="s">
        <v>1733</v>
      </c>
      <c r="AB94" s="387">
        <v>10</v>
      </c>
      <c r="AC94" s="387">
        <v>0</v>
      </c>
      <c r="AD94" s="387">
        <v>0</v>
      </c>
      <c r="AE94" s="387">
        <v>10</v>
      </c>
      <c r="AF94" s="387" t="s">
        <v>1729</v>
      </c>
      <c r="AG94" s="387">
        <v>10</v>
      </c>
      <c r="AH94" s="387">
        <v>0</v>
      </c>
      <c r="AI94" s="387">
        <v>0</v>
      </c>
      <c r="AJ94" s="387">
        <v>10</v>
      </c>
      <c r="AK94" s="387">
        <v>1</v>
      </c>
      <c r="AM94"/>
      <c r="AN94"/>
      <c r="AO94"/>
      <c r="AP94"/>
    </row>
    <row r="95" spans="1:42" ht="15.75" thickBot="1">
      <c r="A95" s="387" t="s">
        <v>6088</v>
      </c>
      <c r="B95" s="388">
        <v>43618.684687499997</v>
      </c>
      <c r="C95" s="389">
        <v>43618</v>
      </c>
      <c r="D95" s="387" t="s">
        <v>2416</v>
      </c>
      <c r="E95" s="389">
        <v>43618</v>
      </c>
      <c r="F95" s="387" t="s">
        <v>2415</v>
      </c>
      <c r="G95" s="389">
        <v>43618</v>
      </c>
      <c r="H95" s="387" t="s">
        <v>2617</v>
      </c>
      <c r="I95" s="389">
        <v>43618</v>
      </c>
      <c r="J95" s="387" t="s">
        <v>2616</v>
      </c>
      <c r="K95" s="387" t="s">
        <v>1741</v>
      </c>
      <c r="L95" s="390" t="s">
        <v>1732</v>
      </c>
      <c r="M95" s="390" t="s">
        <v>1775</v>
      </c>
      <c r="N95" s="390" t="str">
        <f t="shared" si="4"/>
        <v>Employee10@blyblade.com</v>
      </c>
      <c r="O95" s="390" t="str">
        <f t="shared" si="5"/>
        <v>Max_Schrage</v>
      </c>
      <c r="P95" s="387" t="s">
        <v>1728</v>
      </c>
      <c r="Q95" s="387" t="s">
        <v>1774</v>
      </c>
      <c r="R95" s="387" t="s">
        <v>1738</v>
      </c>
      <c r="S95" s="387">
        <v>2.5</v>
      </c>
      <c r="T95" s="387">
        <v>24</v>
      </c>
      <c r="U95" s="387" t="s">
        <v>2411</v>
      </c>
      <c r="V95" s="387" t="s">
        <v>1737</v>
      </c>
      <c r="W95" s="387" t="s">
        <v>1965</v>
      </c>
      <c r="X95" s="387" t="s">
        <v>4831</v>
      </c>
      <c r="Y95" s="387" t="s">
        <v>1769</v>
      </c>
      <c r="Z95" s="387" t="s">
        <v>1734</v>
      </c>
      <c r="AA95" s="387" t="s">
        <v>1733</v>
      </c>
      <c r="AB95" s="387">
        <v>18.05</v>
      </c>
      <c r="AC95" s="387">
        <v>0</v>
      </c>
      <c r="AD95" s="387">
        <v>0</v>
      </c>
      <c r="AE95" s="387">
        <v>18.05</v>
      </c>
      <c r="AF95" s="387" t="s">
        <v>1729</v>
      </c>
      <c r="AG95" s="387">
        <v>18.05</v>
      </c>
      <c r="AH95" s="387">
        <v>0</v>
      </c>
      <c r="AI95" s="387">
        <v>0</v>
      </c>
      <c r="AJ95" s="387">
        <v>18.05</v>
      </c>
      <c r="AK95" s="387">
        <v>1.81</v>
      </c>
      <c r="AM95"/>
      <c r="AN95"/>
      <c r="AO95"/>
      <c r="AP95"/>
    </row>
    <row r="96" spans="1:42" ht="15.75" thickBot="1">
      <c r="A96" s="387" t="s">
        <v>6087</v>
      </c>
      <c r="B96" s="388">
        <v>43618.710902777777</v>
      </c>
      <c r="C96" s="389">
        <v>43618</v>
      </c>
      <c r="D96" s="387" t="s">
        <v>2155</v>
      </c>
      <c r="E96" s="389">
        <v>43618</v>
      </c>
      <c r="F96" s="387" t="s">
        <v>2154</v>
      </c>
      <c r="G96" s="389">
        <v>43618</v>
      </c>
      <c r="H96" s="387" t="s">
        <v>3438</v>
      </c>
      <c r="I96" s="389">
        <v>43618</v>
      </c>
      <c r="J96" s="387" t="s">
        <v>3777</v>
      </c>
      <c r="K96" s="387" t="s">
        <v>1741</v>
      </c>
      <c r="L96" s="390" t="s">
        <v>1732</v>
      </c>
      <c r="M96" s="390" t="s">
        <v>1940</v>
      </c>
      <c r="N96" s="390" t="str">
        <f t="shared" si="4"/>
        <v>Employee11@blyblade.com</v>
      </c>
      <c r="O96" s="390" t="str">
        <f t="shared" si="5"/>
        <v>Mimi_Grassi</v>
      </c>
      <c r="P96" s="387" t="s">
        <v>1728</v>
      </c>
      <c r="Q96" s="387" t="s">
        <v>1787</v>
      </c>
      <c r="R96" s="387" t="s">
        <v>1753</v>
      </c>
      <c r="S96" s="387">
        <v>16.190000000000001</v>
      </c>
      <c r="T96" s="387">
        <v>21</v>
      </c>
      <c r="U96" s="387" t="s">
        <v>2019</v>
      </c>
      <c r="V96" s="387" t="s">
        <v>1751</v>
      </c>
      <c r="W96" s="387" t="s">
        <v>4832</v>
      </c>
      <c r="X96" s="387" t="s">
        <v>4831</v>
      </c>
      <c r="Y96" s="387" t="s">
        <v>1735</v>
      </c>
      <c r="Z96" s="387" t="s">
        <v>1734</v>
      </c>
      <c r="AA96" s="387" t="s">
        <v>1733</v>
      </c>
      <c r="AB96" s="387">
        <v>99.02</v>
      </c>
      <c r="AC96" s="387">
        <v>0</v>
      </c>
      <c r="AD96" s="387">
        <v>0</v>
      </c>
      <c r="AE96" s="387">
        <v>99.02</v>
      </c>
      <c r="AF96" s="387" t="s">
        <v>1729</v>
      </c>
      <c r="AG96" s="387">
        <v>99.02</v>
      </c>
      <c r="AH96" s="387">
        <v>0</v>
      </c>
      <c r="AI96" s="387">
        <v>0</v>
      </c>
      <c r="AJ96" s="387">
        <v>99.02</v>
      </c>
      <c r="AK96" s="387">
        <v>9.9</v>
      </c>
      <c r="AM96"/>
      <c r="AN96"/>
      <c r="AO96" s="865" t="s">
        <v>6632</v>
      </c>
      <c r="AP96" s="866">
        <f>GETPIVOTDATA("Count of Trip/Eats ID",$AM$79,"City","New York City")/GETPIVOTDATA("Count of Trip/Eats ID",$AM$79)</f>
        <v>0.77388227725956904</v>
      </c>
    </row>
    <row r="97" spans="1:42">
      <c r="A97" s="387" t="s">
        <v>6086</v>
      </c>
      <c r="B97" s="388">
        <v>43618.711840277778</v>
      </c>
      <c r="C97" s="389">
        <v>43618</v>
      </c>
      <c r="D97" s="387" t="s">
        <v>2322</v>
      </c>
      <c r="E97" s="389">
        <v>43618</v>
      </c>
      <c r="F97" s="387" t="s">
        <v>3066</v>
      </c>
      <c r="G97" s="389">
        <v>43618</v>
      </c>
      <c r="H97" s="387" t="s">
        <v>2305</v>
      </c>
      <c r="I97" s="389">
        <v>43618</v>
      </c>
      <c r="J97" s="387" t="s">
        <v>4443</v>
      </c>
      <c r="K97" s="387" t="s">
        <v>1741</v>
      </c>
      <c r="L97" s="390" t="s">
        <v>1732</v>
      </c>
      <c r="M97" s="390" t="s">
        <v>1986</v>
      </c>
      <c r="N97" s="390" t="str">
        <f t="shared" si="4"/>
        <v>Employee1@blyblade.com</v>
      </c>
      <c r="O97" s="390" t="str">
        <f t="shared" si="5"/>
        <v>Jake_Mirto</v>
      </c>
      <c r="P97" s="387" t="s">
        <v>1728</v>
      </c>
      <c r="Q97" s="387" t="s">
        <v>1762</v>
      </c>
      <c r="R97" s="387" t="s">
        <v>1753</v>
      </c>
      <c r="S97" s="387">
        <v>16.149999999999999</v>
      </c>
      <c r="T97" s="387">
        <v>23</v>
      </c>
      <c r="U97" s="387" t="s">
        <v>2019</v>
      </c>
      <c r="V97" s="387" t="s">
        <v>1751</v>
      </c>
      <c r="W97" s="387" t="s">
        <v>4832</v>
      </c>
      <c r="X97" s="387" t="s">
        <v>4831</v>
      </c>
      <c r="Y97" s="387" t="s">
        <v>1735</v>
      </c>
      <c r="Z97" s="387" t="s">
        <v>1734</v>
      </c>
      <c r="AA97" s="387" t="s">
        <v>1733</v>
      </c>
      <c r="AB97" s="387">
        <v>125.24</v>
      </c>
      <c r="AC97" s="387">
        <v>0</v>
      </c>
      <c r="AD97" s="387">
        <v>0</v>
      </c>
      <c r="AE97" s="387">
        <v>125.24</v>
      </c>
      <c r="AF97" s="387" t="s">
        <v>1729</v>
      </c>
      <c r="AG97" s="387">
        <v>125.24</v>
      </c>
      <c r="AH97" s="387">
        <v>0</v>
      </c>
      <c r="AI97" s="387">
        <v>0</v>
      </c>
      <c r="AJ97" s="387">
        <v>125.24</v>
      </c>
      <c r="AK97" s="387">
        <v>12.52</v>
      </c>
      <c r="AM97"/>
      <c r="AN97"/>
      <c r="AO97"/>
      <c r="AP97"/>
    </row>
    <row r="98" spans="1:42">
      <c r="A98" s="387" t="s">
        <v>6085</v>
      </c>
      <c r="B98" s="388">
        <v>43618.723738425928</v>
      </c>
      <c r="C98" s="389">
        <v>43618</v>
      </c>
      <c r="D98" s="387" t="s">
        <v>1785</v>
      </c>
      <c r="E98" s="389">
        <v>43618</v>
      </c>
      <c r="F98" s="387" t="s">
        <v>1784</v>
      </c>
      <c r="G98" s="389">
        <v>43618</v>
      </c>
      <c r="H98" s="387" t="s">
        <v>2716</v>
      </c>
      <c r="I98" s="389">
        <v>43618</v>
      </c>
      <c r="J98" s="387" t="s">
        <v>3081</v>
      </c>
      <c r="K98" s="387" t="s">
        <v>1741</v>
      </c>
      <c r="L98" s="390" t="s">
        <v>1732</v>
      </c>
      <c r="M98" s="390" t="s">
        <v>1992</v>
      </c>
      <c r="N98" s="390" t="str">
        <f t="shared" si="4"/>
        <v>Employee12@blyblade.com</v>
      </c>
      <c r="O98" s="390" t="str">
        <f t="shared" si="5"/>
        <v>Lysane_Sanchez</v>
      </c>
      <c r="P98" s="387" t="s">
        <v>1728</v>
      </c>
      <c r="Q98" s="387" t="s">
        <v>1847</v>
      </c>
      <c r="R98" s="387" t="s">
        <v>1738</v>
      </c>
      <c r="S98" s="387">
        <v>18.239999999999998</v>
      </c>
      <c r="T98" s="387">
        <v>42</v>
      </c>
      <c r="U98" s="387" t="s">
        <v>1773</v>
      </c>
      <c r="V98" s="387" t="s">
        <v>2026</v>
      </c>
      <c r="W98" s="387" t="s">
        <v>2450</v>
      </c>
      <c r="X98" s="387" t="s">
        <v>4831</v>
      </c>
      <c r="Y98" s="387" t="s">
        <v>1748</v>
      </c>
      <c r="Z98" s="387" t="s">
        <v>1734</v>
      </c>
      <c r="AA98" s="387" t="s">
        <v>1733</v>
      </c>
      <c r="AB98" s="387">
        <v>58.04</v>
      </c>
      <c r="AC98" s="387">
        <v>0</v>
      </c>
      <c r="AD98" s="387">
        <v>0</v>
      </c>
      <c r="AE98" s="387">
        <v>58.04</v>
      </c>
      <c r="AF98" s="387" t="s">
        <v>1729</v>
      </c>
      <c r="AG98" s="387">
        <v>58.04</v>
      </c>
      <c r="AH98" s="387">
        <v>0</v>
      </c>
      <c r="AI98" s="387">
        <v>0</v>
      </c>
      <c r="AJ98" s="387">
        <v>58.04</v>
      </c>
      <c r="AK98" s="387">
        <v>5.8</v>
      </c>
      <c r="AM98"/>
      <c r="AN98"/>
      <c r="AO98"/>
      <c r="AP98"/>
    </row>
    <row r="99" spans="1:42">
      <c r="A99" s="387" t="s">
        <v>6084</v>
      </c>
      <c r="B99" s="388">
        <v>43618.76966435185</v>
      </c>
      <c r="C99" s="389">
        <v>43618</v>
      </c>
      <c r="D99" s="387" t="s">
        <v>2838</v>
      </c>
      <c r="E99" s="389">
        <v>43618</v>
      </c>
      <c r="F99" s="387" t="s">
        <v>2995</v>
      </c>
      <c r="G99" s="389">
        <v>43618</v>
      </c>
      <c r="H99" s="387" t="s">
        <v>2114</v>
      </c>
      <c r="I99" s="389">
        <v>43618</v>
      </c>
      <c r="J99" s="387" t="s">
        <v>2113</v>
      </c>
      <c r="K99" s="387" t="s">
        <v>1741</v>
      </c>
      <c r="L99" s="390" t="s">
        <v>1732</v>
      </c>
      <c r="M99" s="390" t="s">
        <v>2208</v>
      </c>
      <c r="N99" s="390" t="str">
        <f t="shared" si="4"/>
        <v>Employee13@blyblade.com</v>
      </c>
      <c r="O99" s="390" t="str">
        <f t="shared" si="5"/>
        <v>Evelyn_Pelczar</v>
      </c>
      <c r="P99" s="387" t="s">
        <v>1728</v>
      </c>
      <c r="Q99" s="387" t="s">
        <v>1847</v>
      </c>
      <c r="R99" s="387" t="s">
        <v>1738</v>
      </c>
      <c r="S99" s="387">
        <v>3.17</v>
      </c>
      <c r="T99" s="387">
        <v>24</v>
      </c>
      <c r="U99" s="387" t="s">
        <v>2207</v>
      </c>
      <c r="V99" s="387" t="s">
        <v>1772</v>
      </c>
      <c r="W99" s="387" t="s">
        <v>1965</v>
      </c>
      <c r="X99" s="387" t="s">
        <v>4831</v>
      </c>
      <c r="Y99" s="387" t="s">
        <v>1735</v>
      </c>
      <c r="Z99" s="387" t="s">
        <v>1734</v>
      </c>
      <c r="AA99" s="387" t="s">
        <v>1733</v>
      </c>
      <c r="AB99" s="387">
        <v>28.5</v>
      </c>
      <c r="AC99" s="387">
        <v>0</v>
      </c>
      <c r="AD99" s="387">
        <v>0</v>
      </c>
      <c r="AE99" s="387">
        <v>28.5</v>
      </c>
      <c r="AF99" s="387" t="s">
        <v>1729</v>
      </c>
      <c r="AG99" s="387">
        <v>28.5</v>
      </c>
      <c r="AH99" s="387">
        <v>0</v>
      </c>
      <c r="AI99" s="387">
        <v>0</v>
      </c>
      <c r="AJ99" s="387">
        <v>28.5</v>
      </c>
      <c r="AK99" s="387">
        <v>2.85</v>
      </c>
      <c r="AM99"/>
      <c r="AN99"/>
      <c r="AO99"/>
      <c r="AP99"/>
    </row>
    <row r="100" spans="1:42">
      <c r="A100" s="387" t="s">
        <v>6083</v>
      </c>
      <c r="B100" s="388">
        <v>43618.793692129628</v>
      </c>
      <c r="C100" s="389">
        <v>43618</v>
      </c>
      <c r="D100" s="387" t="s">
        <v>3218</v>
      </c>
      <c r="E100" s="389">
        <v>43618</v>
      </c>
      <c r="F100" s="387" t="s">
        <v>3217</v>
      </c>
      <c r="G100" s="389">
        <v>43618</v>
      </c>
      <c r="H100" s="387" t="s">
        <v>2728</v>
      </c>
      <c r="I100" s="389">
        <v>43618</v>
      </c>
      <c r="J100" s="387" t="s">
        <v>2727</v>
      </c>
      <c r="K100" s="387" t="s">
        <v>1741</v>
      </c>
      <c r="L100" s="390" t="s">
        <v>1732</v>
      </c>
      <c r="M100" s="390" t="s">
        <v>2287</v>
      </c>
      <c r="N100" s="390" t="str">
        <f t="shared" si="4"/>
        <v>Employee14@blyblade.com</v>
      </c>
      <c r="O100" s="390" t="str">
        <f t="shared" si="5"/>
        <v>Bowie_Tam</v>
      </c>
      <c r="P100" s="387" t="s">
        <v>1728</v>
      </c>
      <c r="Q100" s="387" t="s">
        <v>1754</v>
      </c>
      <c r="R100" s="387" t="s">
        <v>1738</v>
      </c>
      <c r="S100" s="387">
        <v>1.27</v>
      </c>
      <c r="T100" s="387">
        <v>3</v>
      </c>
      <c r="U100" s="387" t="s">
        <v>2026</v>
      </c>
      <c r="V100" s="387" t="s">
        <v>2026</v>
      </c>
      <c r="W100" s="387" t="s">
        <v>4832</v>
      </c>
      <c r="X100" s="387" t="s">
        <v>4831</v>
      </c>
      <c r="Y100" s="387" t="s">
        <v>1748</v>
      </c>
      <c r="Z100" s="387" t="s">
        <v>1734</v>
      </c>
      <c r="AA100" s="387" t="s">
        <v>1733</v>
      </c>
      <c r="AB100" s="387">
        <v>8.01</v>
      </c>
      <c r="AC100" s="387">
        <v>0</v>
      </c>
      <c r="AD100" s="387">
        <v>0</v>
      </c>
      <c r="AE100" s="387">
        <v>8.01</v>
      </c>
      <c r="AF100" s="387" t="s">
        <v>1729</v>
      </c>
      <c r="AG100" s="387">
        <v>8.01</v>
      </c>
      <c r="AH100" s="387">
        <v>0</v>
      </c>
      <c r="AI100" s="387">
        <v>0</v>
      </c>
      <c r="AJ100" s="387">
        <v>8.01</v>
      </c>
      <c r="AK100" s="387">
        <v>0.8</v>
      </c>
      <c r="AM100"/>
      <c r="AN100"/>
      <c r="AO100"/>
      <c r="AP100"/>
    </row>
    <row r="101" spans="1:42">
      <c r="A101" s="387" t="s">
        <v>6082</v>
      </c>
      <c r="B101" s="388">
        <v>43618.795127314814</v>
      </c>
      <c r="C101" s="389">
        <v>43618</v>
      </c>
      <c r="D101" s="387" t="s">
        <v>3643</v>
      </c>
      <c r="E101" s="389">
        <v>43618</v>
      </c>
      <c r="F101" s="387" t="s">
        <v>3152</v>
      </c>
      <c r="G101" s="387" t="s">
        <v>1728</v>
      </c>
      <c r="H101" s="387" t="s">
        <v>1728</v>
      </c>
      <c r="I101" s="387" t="s">
        <v>1728</v>
      </c>
      <c r="J101" s="387" t="s">
        <v>1728</v>
      </c>
      <c r="K101" s="387" t="s">
        <v>1741</v>
      </c>
      <c r="L101" s="390" t="s">
        <v>1732</v>
      </c>
      <c r="M101" s="390" t="s">
        <v>2265</v>
      </c>
      <c r="N101" s="390" t="str">
        <f t="shared" si="4"/>
        <v>Employee4@blyblade.com</v>
      </c>
      <c r="O101" s="390" t="str">
        <f t="shared" si="5"/>
        <v>Oksana_Orlov</v>
      </c>
      <c r="P101" s="387" t="s">
        <v>1728</v>
      </c>
      <c r="Q101" s="387" t="s">
        <v>1754</v>
      </c>
      <c r="R101" s="387" t="s">
        <v>1738</v>
      </c>
      <c r="S101" s="387">
        <v>0</v>
      </c>
      <c r="T101" s="387">
        <v>4</v>
      </c>
      <c r="U101" s="387" t="s">
        <v>2007</v>
      </c>
      <c r="V101" s="387" t="s">
        <v>2007</v>
      </c>
      <c r="W101" s="387" t="s">
        <v>2450</v>
      </c>
      <c r="X101" s="387" t="s">
        <v>4831</v>
      </c>
      <c r="Y101" s="387" t="s">
        <v>1735</v>
      </c>
      <c r="Z101" s="387" t="s">
        <v>1734</v>
      </c>
      <c r="AA101" s="387" t="s">
        <v>1733</v>
      </c>
      <c r="AB101" s="387">
        <v>9.56</v>
      </c>
      <c r="AC101" s="387">
        <v>0</v>
      </c>
      <c r="AD101" s="387">
        <v>0</v>
      </c>
      <c r="AE101" s="387">
        <v>9.56</v>
      </c>
      <c r="AF101" s="387" t="s">
        <v>1729</v>
      </c>
      <c r="AG101" s="387">
        <v>9.56</v>
      </c>
      <c r="AH101" s="387">
        <v>0</v>
      </c>
      <c r="AI101" s="387">
        <v>0</v>
      </c>
      <c r="AJ101" s="387">
        <v>9.56</v>
      </c>
      <c r="AK101" s="387">
        <v>0.96</v>
      </c>
      <c r="AM101"/>
      <c r="AN101"/>
      <c r="AO101"/>
      <c r="AP101"/>
    </row>
    <row r="102" spans="1:42">
      <c r="A102" s="387" t="s">
        <v>6081</v>
      </c>
      <c r="B102" s="388">
        <v>43618.809976851851</v>
      </c>
      <c r="C102" s="389">
        <v>43618</v>
      </c>
      <c r="D102" s="387" t="s">
        <v>2408</v>
      </c>
      <c r="E102" s="389">
        <v>43618</v>
      </c>
      <c r="F102" s="387" t="s">
        <v>2407</v>
      </c>
      <c r="G102" s="389">
        <v>43618</v>
      </c>
      <c r="H102" s="387" t="s">
        <v>2274</v>
      </c>
      <c r="I102" s="389">
        <v>43618</v>
      </c>
      <c r="J102" s="387" t="s">
        <v>2530</v>
      </c>
      <c r="K102" s="387" t="s">
        <v>1741</v>
      </c>
      <c r="L102" s="390" t="s">
        <v>1732</v>
      </c>
      <c r="M102" s="390" t="s">
        <v>1755</v>
      </c>
      <c r="N102" s="390" t="str">
        <f t="shared" si="4"/>
        <v>Employee2@blyblade.com</v>
      </c>
      <c r="O102" s="390" t="str">
        <f t="shared" si="5"/>
        <v>Cal_Thompson</v>
      </c>
      <c r="P102" s="387" t="s">
        <v>1728</v>
      </c>
      <c r="Q102" s="387" t="s">
        <v>1952</v>
      </c>
      <c r="R102" s="387" t="s">
        <v>1738</v>
      </c>
      <c r="S102" s="387">
        <v>5.4</v>
      </c>
      <c r="T102" s="387">
        <v>39</v>
      </c>
      <c r="U102" s="387" t="s">
        <v>2026</v>
      </c>
      <c r="V102" s="387" t="s">
        <v>2026</v>
      </c>
      <c r="W102" s="387" t="s">
        <v>2450</v>
      </c>
      <c r="X102" s="387" t="s">
        <v>4831</v>
      </c>
      <c r="Y102" s="387" t="s">
        <v>1748</v>
      </c>
      <c r="Z102" s="387" t="s">
        <v>1734</v>
      </c>
      <c r="AA102" s="387" t="s">
        <v>1733</v>
      </c>
      <c r="AB102" s="387">
        <v>90.77</v>
      </c>
      <c r="AC102" s="387">
        <v>0</v>
      </c>
      <c r="AD102" s="387">
        <v>0</v>
      </c>
      <c r="AE102" s="387">
        <v>90.77</v>
      </c>
      <c r="AF102" s="387" t="s">
        <v>1729</v>
      </c>
      <c r="AG102" s="387">
        <v>90.77</v>
      </c>
      <c r="AH102" s="387">
        <v>0</v>
      </c>
      <c r="AI102" s="387">
        <v>0</v>
      </c>
      <c r="AJ102" s="387">
        <v>90.77</v>
      </c>
      <c r="AK102" s="387">
        <v>9.08</v>
      </c>
      <c r="AM102"/>
      <c r="AN102"/>
      <c r="AO102"/>
      <c r="AP102"/>
    </row>
    <row r="103" spans="1:42">
      <c r="A103" s="387" t="s">
        <v>6080</v>
      </c>
      <c r="B103" s="388">
        <v>43618.878159722219</v>
      </c>
      <c r="C103" s="389">
        <v>43618</v>
      </c>
      <c r="D103" s="387" t="s">
        <v>2965</v>
      </c>
      <c r="E103" s="389">
        <v>43618</v>
      </c>
      <c r="F103" s="387" t="s">
        <v>1791</v>
      </c>
      <c r="G103" s="389">
        <v>43618</v>
      </c>
      <c r="H103" s="387" t="s">
        <v>1912</v>
      </c>
      <c r="I103" s="389">
        <v>43618</v>
      </c>
      <c r="J103" s="387" t="s">
        <v>2305</v>
      </c>
      <c r="K103" s="387" t="s">
        <v>1741</v>
      </c>
      <c r="L103" s="390" t="s">
        <v>1732</v>
      </c>
      <c r="M103" s="390" t="s">
        <v>1986</v>
      </c>
      <c r="N103" s="390" t="str">
        <f t="shared" si="4"/>
        <v>Employee1@blyblade.com</v>
      </c>
      <c r="O103" s="390" t="str">
        <f t="shared" si="5"/>
        <v>Jake_Mirto</v>
      </c>
      <c r="P103" s="387" t="s">
        <v>1728</v>
      </c>
      <c r="Q103" s="387" t="s">
        <v>1762</v>
      </c>
      <c r="R103" s="387" t="s">
        <v>1753</v>
      </c>
      <c r="S103" s="387">
        <v>6.24</v>
      </c>
      <c r="T103" s="387">
        <v>25</v>
      </c>
      <c r="U103" s="387" t="s">
        <v>1752</v>
      </c>
      <c r="V103" s="387" t="s">
        <v>1781</v>
      </c>
      <c r="W103" s="387" t="s">
        <v>4832</v>
      </c>
      <c r="X103" s="387" t="s">
        <v>4831</v>
      </c>
      <c r="Y103" s="387" t="s">
        <v>1735</v>
      </c>
      <c r="Z103" s="387" t="s">
        <v>1734</v>
      </c>
      <c r="AA103" s="387" t="s">
        <v>1733</v>
      </c>
      <c r="AB103" s="387">
        <v>59.92</v>
      </c>
      <c r="AC103" s="387">
        <v>0</v>
      </c>
      <c r="AD103" s="387">
        <v>0</v>
      </c>
      <c r="AE103" s="387">
        <v>59.92</v>
      </c>
      <c r="AF103" s="387" t="s">
        <v>1729</v>
      </c>
      <c r="AG103" s="387">
        <v>59.92</v>
      </c>
      <c r="AH103" s="387">
        <v>0</v>
      </c>
      <c r="AI103" s="387">
        <v>0</v>
      </c>
      <c r="AJ103" s="387">
        <v>59.92</v>
      </c>
      <c r="AK103" s="387">
        <v>5.99</v>
      </c>
      <c r="AM103"/>
      <c r="AN103"/>
      <c r="AO103"/>
      <c r="AP103"/>
    </row>
    <row r="104" spans="1:42">
      <c r="A104" s="387" t="s">
        <v>6079</v>
      </c>
      <c r="B104" s="388">
        <v>43618.947314814817</v>
      </c>
      <c r="C104" s="389">
        <v>43618</v>
      </c>
      <c r="D104" s="387" t="s">
        <v>2009</v>
      </c>
      <c r="E104" s="389">
        <v>43618</v>
      </c>
      <c r="F104" s="387" t="s">
        <v>2008</v>
      </c>
      <c r="G104" s="387" t="s">
        <v>1728</v>
      </c>
      <c r="H104" s="387" t="s">
        <v>1728</v>
      </c>
      <c r="I104" s="387" t="s">
        <v>1728</v>
      </c>
      <c r="J104" s="387" t="s">
        <v>1728</v>
      </c>
      <c r="K104" s="387" t="s">
        <v>1741</v>
      </c>
      <c r="L104" s="390" t="s">
        <v>1732</v>
      </c>
      <c r="M104" s="390" t="s">
        <v>1992</v>
      </c>
      <c r="N104" s="390" t="str">
        <f t="shared" si="4"/>
        <v>Employee12@blyblade.com</v>
      </c>
      <c r="O104" s="390" t="str">
        <f t="shared" si="5"/>
        <v>Lysane_Sanchez</v>
      </c>
      <c r="P104" s="387" t="s">
        <v>1728</v>
      </c>
      <c r="Q104" s="387" t="s">
        <v>1952</v>
      </c>
      <c r="R104" s="387" t="s">
        <v>1738</v>
      </c>
      <c r="S104" s="387" t="s">
        <v>1728</v>
      </c>
      <c r="T104" s="387" t="s">
        <v>1728</v>
      </c>
      <c r="U104" s="387" t="s">
        <v>2026</v>
      </c>
      <c r="V104" s="387" t="s">
        <v>2026</v>
      </c>
      <c r="W104" s="387" t="s">
        <v>2450</v>
      </c>
      <c r="X104" s="387" t="s">
        <v>4831</v>
      </c>
      <c r="Y104" s="387" t="s">
        <v>1748</v>
      </c>
      <c r="Z104" s="387" t="s">
        <v>1734</v>
      </c>
      <c r="AA104" s="387" t="s">
        <v>1733</v>
      </c>
      <c r="AB104" s="387">
        <v>10.89</v>
      </c>
      <c r="AC104" s="387">
        <v>0</v>
      </c>
      <c r="AD104" s="387">
        <v>0</v>
      </c>
      <c r="AE104" s="387">
        <v>10.89</v>
      </c>
      <c r="AF104" s="387" t="s">
        <v>1729</v>
      </c>
      <c r="AG104" s="387">
        <v>10.89</v>
      </c>
      <c r="AH104" s="387">
        <v>0</v>
      </c>
      <c r="AI104" s="387">
        <v>0</v>
      </c>
      <c r="AJ104" s="387">
        <v>10.89</v>
      </c>
      <c r="AK104" s="387">
        <v>1.0900000000000001</v>
      </c>
      <c r="AM104"/>
      <c r="AN104"/>
      <c r="AO104"/>
      <c r="AP104"/>
    </row>
    <row r="105" spans="1:42">
      <c r="A105" s="387" t="s">
        <v>6078</v>
      </c>
      <c r="B105" s="388">
        <v>43618.954201388886</v>
      </c>
      <c r="C105" s="389">
        <v>43618</v>
      </c>
      <c r="D105" s="387" t="s">
        <v>2021</v>
      </c>
      <c r="E105" s="389">
        <v>43618</v>
      </c>
      <c r="F105" s="387" t="s">
        <v>2020</v>
      </c>
      <c r="G105" s="389">
        <v>43618</v>
      </c>
      <c r="H105" s="387" t="s">
        <v>2929</v>
      </c>
      <c r="I105" s="389">
        <v>43618</v>
      </c>
      <c r="J105" s="387" t="s">
        <v>4019</v>
      </c>
      <c r="K105" s="387" t="s">
        <v>1741</v>
      </c>
      <c r="L105" s="390" t="s">
        <v>1732</v>
      </c>
      <c r="M105" s="390" t="s">
        <v>1854</v>
      </c>
      <c r="N105" s="390" t="str">
        <f t="shared" si="4"/>
        <v>Employee5@blyblade.com</v>
      </c>
      <c r="O105" s="390" t="str">
        <f t="shared" si="5"/>
        <v>Torey_McNeil</v>
      </c>
      <c r="P105" s="387" t="s">
        <v>1728</v>
      </c>
      <c r="Q105" s="387" t="s">
        <v>1952</v>
      </c>
      <c r="R105" s="387" t="s">
        <v>1738</v>
      </c>
      <c r="S105" s="387">
        <v>5.93</v>
      </c>
      <c r="T105" s="387">
        <v>17</v>
      </c>
      <c r="U105" s="387" t="s">
        <v>2026</v>
      </c>
      <c r="V105" s="387" t="s">
        <v>5530</v>
      </c>
      <c r="W105" s="387" t="s">
        <v>4832</v>
      </c>
      <c r="X105" s="387" t="s">
        <v>4831</v>
      </c>
      <c r="Y105" s="387" t="s">
        <v>1748</v>
      </c>
      <c r="Z105" s="387" t="s">
        <v>1734</v>
      </c>
      <c r="AA105" s="387" t="s">
        <v>1733</v>
      </c>
      <c r="AB105" s="387">
        <v>79.209999999999994</v>
      </c>
      <c r="AC105" s="387">
        <v>0</v>
      </c>
      <c r="AD105" s="387">
        <v>0</v>
      </c>
      <c r="AE105" s="387">
        <v>79.209999999999994</v>
      </c>
      <c r="AF105" s="387" t="s">
        <v>1729</v>
      </c>
      <c r="AG105" s="387">
        <v>79.209999999999994</v>
      </c>
      <c r="AH105" s="387">
        <v>0</v>
      </c>
      <c r="AI105" s="387">
        <v>0</v>
      </c>
      <c r="AJ105" s="387">
        <v>79.209999999999994</v>
      </c>
      <c r="AK105" s="387">
        <v>7.92</v>
      </c>
      <c r="AM105"/>
      <c r="AN105"/>
      <c r="AO105"/>
      <c r="AP105"/>
    </row>
    <row r="106" spans="1:42">
      <c r="A106" s="387" t="s">
        <v>6077</v>
      </c>
      <c r="B106" s="388">
        <v>43618.957465277781</v>
      </c>
      <c r="C106" s="389">
        <v>43618</v>
      </c>
      <c r="D106" s="387" t="s">
        <v>2926</v>
      </c>
      <c r="E106" s="389">
        <v>43618</v>
      </c>
      <c r="F106" s="387" t="s">
        <v>3116</v>
      </c>
      <c r="G106" s="389">
        <v>43618</v>
      </c>
      <c r="H106" s="387" t="s">
        <v>2564</v>
      </c>
      <c r="I106" s="389">
        <v>43618</v>
      </c>
      <c r="J106" s="387" t="s">
        <v>2603</v>
      </c>
      <c r="K106" s="387" t="s">
        <v>1741</v>
      </c>
      <c r="L106" s="390" t="s">
        <v>1732</v>
      </c>
      <c r="M106" s="390" t="s">
        <v>2287</v>
      </c>
      <c r="N106" s="390" t="str">
        <f t="shared" si="4"/>
        <v>Employee14@blyblade.com</v>
      </c>
      <c r="O106" s="390" t="str">
        <f t="shared" si="5"/>
        <v>Bowie_Tam</v>
      </c>
      <c r="P106" s="387" t="s">
        <v>1728</v>
      </c>
      <c r="Q106" s="387" t="s">
        <v>1952</v>
      </c>
      <c r="R106" s="387" t="s">
        <v>1738</v>
      </c>
      <c r="S106" s="387">
        <v>5.33</v>
      </c>
      <c r="T106" s="387">
        <v>30</v>
      </c>
      <c r="U106" s="387" t="s">
        <v>2026</v>
      </c>
      <c r="V106" s="387" t="s">
        <v>2026</v>
      </c>
      <c r="W106" s="387" t="s">
        <v>4832</v>
      </c>
      <c r="X106" s="387" t="s">
        <v>4831</v>
      </c>
      <c r="Y106" s="387" t="s">
        <v>1748</v>
      </c>
      <c r="Z106" s="387" t="s">
        <v>1734</v>
      </c>
      <c r="AA106" s="387" t="s">
        <v>1733</v>
      </c>
      <c r="AB106" s="387">
        <v>79.599999999999994</v>
      </c>
      <c r="AC106" s="387">
        <v>0</v>
      </c>
      <c r="AD106" s="387">
        <v>0</v>
      </c>
      <c r="AE106" s="387">
        <v>79.599999999999994</v>
      </c>
      <c r="AF106" s="387" t="s">
        <v>1729</v>
      </c>
      <c r="AG106" s="387">
        <v>79.599999999999994</v>
      </c>
      <c r="AH106" s="387">
        <v>0</v>
      </c>
      <c r="AI106" s="387">
        <v>0</v>
      </c>
      <c r="AJ106" s="387">
        <v>79.599999999999994</v>
      </c>
      <c r="AK106" s="387">
        <v>7.96</v>
      </c>
      <c r="AM106"/>
      <c r="AN106"/>
      <c r="AO106"/>
      <c r="AP106"/>
    </row>
    <row r="107" spans="1:42">
      <c r="A107" s="387" t="s">
        <v>6076</v>
      </c>
      <c r="B107" s="388">
        <v>43618.972210648149</v>
      </c>
      <c r="C107" s="389">
        <v>43618</v>
      </c>
      <c r="D107" s="387" t="s">
        <v>2564</v>
      </c>
      <c r="E107" s="389">
        <v>43618</v>
      </c>
      <c r="F107" s="387" t="s">
        <v>2603</v>
      </c>
      <c r="G107" s="389">
        <v>43618</v>
      </c>
      <c r="H107" s="387" t="s">
        <v>1745</v>
      </c>
      <c r="I107" s="389">
        <v>43618</v>
      </c>
      <c r="J107" s="387" t="s">
        <v>1744</v>
      </c>
      <c r="K107" s="387" t="s">
        <v>1741</v>
      </c>
      <c r="L107" s="390" t="s">
        <v>1732</v>
      </c>
      <c r="M107" s="390" t="s">
        <v>1755</v>
      </c>
      <c r="N107" s="390" t="str">
        <f t="shared" si="4"/>
        <v>Employee2@blyblade.com</v>
      </c>
      <c r="O107" s="390" t="str">
        <f t="shared" si="5"/>
        <v>Cal_Thompson</v>
      </c>
      <c r="P107" s="387" t="s">
        <v>1728</v>
      </c>
      <c r="Q107" s="387" t="s">
        <v>1952</v>
      </c>
      <c r="R107" s="387" t="s">
        <v>1738</v>
      </c>
      <c r="S107" s="387">
        <v>7.61</v>
      </c>
      <c r="T107" s="387">
        <v>18</v>
      </c>
      <c r="U107" s="387" t="s">
        <v>2026</v>
      </c>
      <c r="V107" s="387" t="s">
        <v>6075</v>
      </c>
      <c r="W107" s="387" t="s">
        <v>4832</v>
      </c>
      <c r="X107" s="387" t="s">
        <v>4831</v>
      </c>
      <c r="Y107" s="387" t="s">
        <v>1748</v>
      </c>
      <c r="Z107" s="387" t="s">
        <v>1734</v>
      </c>
      <c r="AA107" s="387" t="s">
        <v>1733</v>
      </c>
      <c r="AB107" s="387">
        <v>76.2</v>
      </c>
      <c r="AC107" s="387">
        <v>0</v>
      </c>
      <c r="AD107" s="387">
        <v>0</v>
      </c>
      <c r="AE107" s="387">
        <v>76.2</v>
      </c>
      <c r="AF107" s="387" t="s">
        <v>1729</v>
      </c>
      <c r="AG107" s="387">
        <v>76.2</v>
      </c>
      <c r="AH107" s="387">
        <v>0</v>
      </c>
      <c r="AI107" s="387">
        <v>0</v>
      </c>
      <c r="AJ107" s="387">
        <v>76.2</v>
      </c>
      <c r="AK107" s="387">
        <v>7.62</v>
      </c>
      <c r="AM107"/>
      <c r="AN107"/>
      <c r="AO107"/>
      <c r="AP107"/>
    </row>
    <row r="108" spans="1:42">
      <c r="A108" s="387" t="s">
        <v>6073</v>
      </c>
      <c r="B108" s="388">
        <v>43618.979930555557</v>
      </c>
      <c r="C108" s="389">
        <v>43618</v>
      </c>
      <c r="D108" s="387" t="s">
        <v>3345</v>
      </c>
      <c r="E108" s="389">
        <v>43618</v>
      </c>
      <c r="F108" s="387" t="s">
        <v>3344</v>
      </c>
      <c r="G108" s="389">
        <v>43618</v>
      </c>
      <c r="H108" s="387" t="s">
        <v>2359</v>
      </c>
      <c r="I108" s="389">
        <v>43618</v>
      </c>
      <c r="J108" s="387" t="s">
        <v>2358</v>
      </c>
      <c r="K108" s="387" t="s">
        <v>1741</v>
      </c>
      <c r="L108" s="390" t="s">
        <v>1732</v>
      </c>
      <c r="M108" s="390" t="s">
        <v>2265</v>
      </c>
      <c r="N108" s="390" t="str">
        <f t="shared" si="4"/>
        <v>Employee4@blyblade.com</v>
      </c>
      <c r="O108" s="390" t="str">
        <f t="shared" si="5"/>
        <v>Oksana_Orlov</v>
      </c>
      <c r="P108" s="387" t="s">
        <v>1728</v>
      </c>
      <c r="Q108" s="387" t="s">
        <v>1754</v>
      </c>
      <c r="R108" s="387" t="s">
        <v>1738</v>
      </c>
      <c r="S108" s="387">
        <v>38.44</v>
      </c>
      <c r="T108" s="387">
        <v>81</v>
      </c>
      <c r="U108" s="387" t="s">
        <v>1773</v>
      </c>
      <c r="V108" s="387" t="s">
        <v>2050</v>
      </c>
      <c r="W108" s="387" t="s">
        <v>2450</v>
      </c>
      <c r="X108" s="387" t="s">
        <v>4831</v>
      </c>
      <c r="Y108" s="387" t="s">
        <v>1735</v>
      </c>
      <c r="Z108" s="387" t="s">
        <v>1734</v>
      </c>
      <c r="AA108" s="387" t="s">
        <v>1733</v>
      </c>
      <c r="AB108" s="387">
        <v>146.85</v>
      </c>
      <c r="AC108" s="387">
        <v>0</v>
      </c>
      <c r="AD108" s="387">
        <v>0</v>
      </c>
      <c r="AE108" s="387">
        <v>146.85</v>
      </c>
      <c r="AF108" s="387" t="s">
        <v>1729</v>
      </c>
      <c r="AG108" s="387">
        <v>146.85</v>
      </c>
      <c r="AH108" s="387">
        <v>0</v>
      </c>
      <c r="AI108" s="387">
        <v>0</v>
      </c>
      <c r="AJ108" s="387">
        <v>146.85</v>
      </c>
      <c r="AK108" s="387">
        <v>14.69</v>
      </c>
      <c r="AM108"/>
      <c r="AN108"/>
      <c r="AO108"/>
      <c r="AP108"/>
    </row>
    <row r="109" spans="1:42">
      <c r="A109" s="387" t="s">
        <v>6074</v>
      </c>
      <c r="B109" s="388">
        <v>43619.034675925926</v>
      </c>
      <c r="C109" s="389">
        <v>43618</v>
      </c>
      <c r="D109" s="387" t="s">
        <v>1944</v>
      </c>
      <c r="E109" s="389">
        <v>43618</v>
      </c>
      <c r="F109" s="387" t="s">
        <v>1943</v>
      </c>
      <c r="G109" s="389">
        <v>43619</v>
      </c>
      <c r="H109" s="387" t="s">
        <v>2252</v>
      </c>
      <c r="I109" s="389">
        <v>43618</v>
      </c>
      <c r="J109" s="387" t="s">
        <v>2066</v>
      </c>
      <c r="K109" s="387" t="s">
        <v>1741</v>
      </c>
      <c r="L109" s="390" t="s">
        <v>1732</v>
      </c>
      <c r="M109" s="390" t="s">
        <v>2812</v>
      </c>
      <c r="N109" s="390" t="str">
        <f t="shared" si="4"/>
        <v>Employee6@blyblade.com</v>
      </c>
      <c r="O109" s="390" t="str">
        <f t="shared" si="5"/>
        <v>Matthew_Brody</v>
      </c>
      <c r="P109" s="387" t="s">
        <v>1728</v>
      </c>
      <c r="Q109" s="387" t="s">
        <v>1762</v>
      </c>
      <c r="R109" s="387" t="s">
        <v>1753</v>
      </c>
      <c r="S109" s="387">
        <v>32</v>
      </c>
      <c r="T109" s="387">
        <v>49</v>
      </c>
      <c r="U109" s="387" t="s">
        <v>2050</v>
      </c>
      <c r="V109" s="387" t="s">
        <v>3119</v>
      </c>
      <c r="W109" s="387" t="s">
        <v>4832</v>
      </c>
      <c r="X109" s="387" t="s">
        <v>4831</v>
      </c>
      <c r="Y109" s="387" t="s">
        <v>1748</v>
      </c>
      <c r="Z109" s="387" t="s">
        <v>1734</v>
      </c>
      <c r="AA109" s="387" t="s">
        <v>1733</v>
      </c>
      <c r="AB109" s="387">
        <v>127.98</v>
      </c>
      <c r="AC109" s="387">
        <v>0</v>
      </c>
      <c r="AD109" s="387">
        <v>0</v>
      </c>
      <c r="AE109" s="387">
        <v>127.98</v>
      </c>
      <c r="AF109" s="387" t="s">
        <v>1729</v>
      </c>
      <c r="AG109" s="387">
        <v>127.98</v>
      </c>
      <c r="AH109" s="387">
        <v>0</v>
      </c>
      <c r="AI109" s="387">
        <v>0</v>
      </c>
      <c r="AJ109" s="387">
        <v>127.98</v>
      </c>
      <c r="AK109" s="387">
        <v>12.8</v>
      </c>
      <c r="AM109"/>
      <c r="AN109"/>
      <c r="AO109"/>
      <c r="AP109"/>
    </row>
    <row r="110" spans="1:42">
      <c r="A110" s="387" t="s">
        <v>6074</v>
      </c>
      <c r="B110" s="388">
        <v>43619.035624999997</v>
      </c>
      <c r="C110" s="389">
        <v>43618</v>
      </c>
      <c r="D110" s="387" t="s">
        <v>1944</v>
      </c>
      <c r="E110" s="389">
        <v>43618</v>
      </c>
      <c r="F110" s="387" t="s">
        <v>1943</v>
      </c>
      <c r="G110" s="389">
        <v>43619</v>
      </c>
      <c r="H110" s="387" t="s">
        <v>2252</v>
      </c>
      <c r="I110" s="389">
        <v>43618</v>
      </c>
      <c r="J110" s="387" t="s">
        <v>2066</v>
      </c>
      <c r="K110" s="387" t="s">
        <v>1741</v>
      </c>
      <c r="L110" s="390" t="s">
        <v>1732</v>
      </c>
      <c r="M110" s="390" t="s">
        <v>2812</v>
      </c>
      <c r="N110" s="390" t="str">
        <f t="shared" si="4"/>
        <v>Employee6@blyblade.com</v>
      </c>
      <c r="O110" s="390" t="str">
        <f t="shared" si="5"/>
        <v>Matthew_Brody</v>
      </c>
      <c r="P110" s="387" t="s">
        <v>1728</v>
      </c>
      <c r="Q110" s="387" t="s">
        <v>1762</v>
      </c>
      <c r="R110" s="387" t="s">
        <v>1753</v>
      </c>
      <c r="S110" s="387">
        <v>32</v>
      </c>
      <c r="T110" s="387">
        <v>49</v>
      </c>
      <c r="U110" s="387" t="s">
        <v>2050</v>
      </c>
      <c r="V110" s="387" t="s">
        <v>3119</v>
      </c>
      <c r="W110" s="387" t="s">
        <v>4832</v>
      </c>
      <c r="X110" s="387" t="s">
        <v>4831</v>
      </c>
      <c r="Y110" s="387" t="s">
        <v>1748</v>
      </c>
      <c r="Z110" s="387" t="s">
        <v>1734</v>
      </c>
      <c r="AA110" s="387" t="s">
        <v>1747</v>
      </c>
      <c r="AB110" s="387">
        <v>0</v>
      </c>
      <c r="AC110" s="387">
        <v>0</v>
      </c>
      <c r="AD110" s="387">
        <v>20.010000000000002</v>
      </c>
      <c r="AE110" s="387">
        <v>20.010000000000002</v>
      </c>
      <c r="AF110" s="387" t="s">
        <v>1729</v>
      </c>
      <c r="AG110" s="387">
        <v>0</v>
      </c>
      <c r="AH110" s="387">
        <v>0</v>
      </c>
      <c r="AI110" s="387">
        <v>20.010000000000002</v>
      </c>
      <c r="AJ110" s="387">
        <v>20.010000000000002</v>
      </c>
      <c r="AK110" s="387">
        <v>0</v>
      </c>
      <c r="AM110"/>
      <c r="AN110"/>
      <c r="AO110"/>
      <c r="AP110"/>
    </row>
    <row r="111" spans="1:42">
      <c r="A111" s="387" t="s">
        <v>6073</v>
      </c>
      <c r="B111" s="388">
        <v>43619.0390162037</v>
      </c>
      <c r="C111" s="389">
        <v>43618</v>
      </c>
      <c r="D111" s="387" t="s">
        <v>3345</v>
      </c>
      <c r="E111" s="389">
        <v>43618</v>
      </c>
      <c r="F111" s="387" t="s">
        <v>3344</v>
      </c>
      <c r="G111" s="389">
        <v>43618</v>
      </c>
      <c r="H111" s="387" t="s">
        <v>2359</v>
      </c>
      <c r="I111" s="389">
        <v>43618</v>
      </c>
      <c r="J111" s="387" t="s">
        <v>2358</v>
      </c>
      <c r="K111" s="387" t="s">
        <v>1741</v>
      </c>
      <c r="L111" s="390" t="s">
        <v>1732</v>
      </c>
      <c r="M111" s="390" t="s">
        <v>2265</v>
      </c>
      <c r="N111" s="390" t="str">
        <f t="shared" si="4"/>
        <v>Employee4@blyblade.com</v>
      </c>
      <c r="O111" s="390" t="str">
        <f t="shared" si="5"/>
        <v>Oksana_Orlov</v>
      </c>
      <c r="P111" s="387" t="s">
        <v>1728</v>
      </c>
      <c r="Q111" s="387" t="s">
        <v>1754</v>
      </c>
      <c r="R111" s="387" t="s">
        <v>1738</v>
      </c>
      <c r="S111" s="387">
        <v>38.44</v>
      </c>
      <c r="T111" s="387">
        <v>81</v>
      </c>
      <c r="U111" s="387" t="s">
        <v>1773</v>
      </c>
      <c r="V111" s="387" t="s">
        <v>2050</v>
      </c>
      <c r="W111" s="387" t="s">
        <v>2450</v>
      </c>
      <c r="X111" s="387" t="s">
        <v>4831</v>
      </c>
      <c r="Y111" s="387" t="s">
        <v>1735</v>
      </c>
      <c r="Z111" s="387" t="s">
        <v>1734</v>
      </c>
      <c r="AA111" s="387" t="s">
        <v>1747</v>
      </c>
      <c r="AB111" s="387">
        <v>0</v>
      </c>
      <c r="AC111" s="387">
        <v>0</v>
      </c>
      <c r="AD111" s="387">
        <v>22.57</v>
      </c>
      <c r="AE111" s="387">
        <v>22.57</v>
      </c>
      <c r="AF111" s="387" t="s">
        <v>1729</v>
      </c>
      <c r="AG111" s="387">
        <v>0</v>
      </c>
      <c r="AH111" s="387">
        <v>0</v>
      </c>
      <c r="AI111" s="387">
        <v>22.57</v>
      </c>
      <c r="AJ111" s="387">
        <v>22.57</v>
      </c>
      <c r="AK111" s="387">
        <v>0</v>
      </c>
      <c r="AM111"/>
      <c r="AN111"/>
      <c r="AO111"/>
      <c r="AP111"/>
    </row>
    <row r="112" spans="1:42">
      <c r="A112" s="387" t="s">
        <v>6066</v>
      </c>
      <c r="B112" s="388">
        <v>43619.042986111112</v>
      </c>
      <c r="C112" s="389">
        <v>43619</v>
      </c>
      <c r="D112" s="387" t="s">
        <v>3317</v>
      </c>
      <c r="E112" s="389">
        <v>43618</v>
      </c>
      <c r="F112" s="387" t="s">
        <v>3316</v>
      </c>
      <c r="G112" s="389">
        <v>43619</v>
      </c>
      <c r="H112" s="387" t="s">
        <v>1873</v>
      </c>
      <c r="I112" s="389">
        <v>43618</v>
      </c>
      <c r="J112" s="387" t="s">
        <v>1872</v>
      </c>
      <c r="K112" s="387" t="s">
        <v>1741</v>
      </c>
      <c r="L112" s="390" t="s">
        <v>1732</v>
      </c>
      <c r="M112" s="390" t="s">
        <v>2265</v>
      </c>
      <c r="N112" s="390" t="str">
        <f t="shared" si="4"/>
        <v>Employee4@blyblade.com</v>
      </c>
      <c r="O112" s="390" t="str">
        <f t="shared" si="5"/>
        <v>Oksana_Orlov</v>
      </c>
      <c r="P112" s="387" t="s">
        <v>1728</v>
      </c>
      <c r="Q112" s="387" t="s">
        <v>1754</v>
      </c>
      <c r="R112" s="387" t="s">
        <v>1753</v>
      </c>
      <c r="S112" s="387">
        <v>34.51</v>
      </c>
      <c r="T112" s="387">
        <v>47</v>
      </c>
      <c r="U112" s="387" t="s">
        <v>2050</v>
      </c>
      <c r="V112" s="387" t="s">
        <v>1773</v>
      </c>
      <c r="W112" s="387" t="s">
        <v>2450</v>
      </c>
      <c r="X112" s="387" t="s">
        <v>4831</v>
      </c>
      <c r="Y112" s="387" t="s">
        <v>1735</v>
      </c>
      <c r="Z112" s="387" t="s">
        <v>1734</v>
      </c>
      <c r="AA112" s="387" t="s">
        <v>1733</v>
      </c>
      <c r="AB112" s="387">
        <v>62.11</v>
      </c>
      <c r="AC112" s="387">
        <v>0</v>
      </c>
      <c r="AD112" s="387">
        <v>0</v>
      </c>
      <c r="AE112" s="387">
        <v>62.11</v>
      </c>
      <c r="AF112" s="387" t="s">
        <v>1729</v>
      </c>
      <c r="AG112" s="387">
        <v>62.11</v>
      </c>
      <c r="AH112" s="387">
        <v>0</v>
      </c>
      <c r="AI112" s="387">
        <v>0</v>
      </c>
      <c r="AJ112" s="387">
        <v>62.11</v>
      </c>
      <c r="AK112" s="387">
        <v>6.21</v>
      </c>
      <c r="AM112"/>
      <c r="AN112"/>
      <c r="AO112"/>
      <c r="AP112"/>
    </row>
    <row r="113" spans="1:42">
      <c r="A113" s="387" t="s">
        <v>6072</v>
      </c>
      <c r="B113" s="388">
        <v>43619.049722222226</v>
      </c>
      <c r="C113" s="389">
        <v>43619</v>
      </c>
      <c r="D113" s="387" t="s">
        <v>1857</v>
      </c>
      <c r="E113" s="389">
        <v>43618</v>
      </c>
      <c r="F113" s="387" t="s">
        <v>1932</v>
      </c>
      <c r="G113" s="389">
        <v>43619</v>
      </c>
      <c r="H113" s="387" t="s">
        <v>1894</v>
      </c>
      <c r="I113" s="389">
        <v>43618</v>
      </c>
      <c r="J113" s="387" t="s">
        <v>1893</v>
      </c>
      <c r="K113" s="387" t="s">
        <v>1741</v>
      </c>
      <c r="L113" s="390" t="s">
        <v>1732</v>
      </c>
      <c r="M113" s="390" t="s">
        <v>1979</v>
      </c>
      <c r="N113" s="390" t="str">
        <f t="shared" si="4"/>
        <v>Employee15@blyblade.com</v>
      </c>
      <c r="O113" s="390" t="str">
        <f t="shared" si="5"/>
        <v>Jess_Rooney</v>
      </c>
      <c r="P113" s="387" t="s">
        <v>1728</v>
      </c>
      <c r="Q113" s="387" t="s">
        <v>1847</v>
      </c>
      <c r="R113" s="387" t="s">
        <v>1738</v>
      </c>
      <c r="S113" s="387">
        <v>14.84</v>
      </c>
      <c r="T113" s="387">
        <v>33</v>
      </c>
      <c r="U113" s="387" t="s">
        <v>2199</v>
      </c>
      <c r="V113" s="387" t="s">
        <v>1802</v>
      </c>
      <c r="W113" s="387" t="s">
        <v>1965</v>
      </c>
      <c r="X113" s="387" t="s">
        <v>4831</v>
      </c>
      <c r="Y113" s="387" t="s">
        <v>1735</v>
      </c>
      <c r="Z113" s="387" t="s">
        <v>1734</v>
      </c>
      <c r="AA113" s="387" t="s">
        <v>1733</v>
      </c>
      <c r="AB113" s="387">
        <v>78.290000000000006</v>
      </c>
      <c r="AC113" s="387">
        <v>0</v>
      </c>
      <c r="AD113" s="387">
        <v>0</v>
      </c>
      <c r="AE113" s="387">
        <v>78.290000000000006</v>
      </c>
      <c r="AF113" s="387" t="s">
        <v>1729</v>
      </c>
      <c r="AG113" s="387">
        <v>78.290000000000006</v>
      </c>
      <c r="AH113" s="387">
        <v>0</v>
      </c>
      <c r="AI113" s="387">
        <v>0</v>
      </c>
      <c r="AJ113" s="387">
        <v>78.290000000000006</v>
      </c>
      <c r="AK113" s="387">
        <v>7.83</v>
      </c>
      <c r="AM113"/>
      <c r="AN113"/>
      <c r="AO113"/>
      <c r="AP113"/>
    </row>
    <row r="114" spans="1:42">
      <c r="A114" s="387" t="s">
        <v>6071</v>
      </c>
      <c r="B114" s="388">
        <v>43619.08189814815</v>
      </c>
      <c r="C114" s="389">
        <v>43619</v>
      </c>
      <c r="D114" s="387" t="s">
        <v>1878</v>
      </c>
      <c r="E114" s="389">
        <v>43618</v>
      </c>
      <c r="F114" s="387" t="s">
        <v>1877</v>
      </c>
      <c r="G114" s="389">
        <v>43619</v>
      </c>
      <c r="H114" s="387" t="s">
        <v>3821</v>
      </c>
      <c r="I114" s="389">
        <v>43618</v>
      </c>
      <c r="J114" s="387" t="s">
        <v>3303</v>
      </c>
      <c r="K114" s="387" t="s">
        <v>1741</v>
      </c>
      <c r="L114" s="390" t="s">
        <v>1732</v>
      </c>
      <c r="M114" s="390" t="s">
        <v>1992</v>
      </c>
      <c r="N114" s="390" t="str">
        <f t="shared" si="4"/>
        <v>Employee12@blyblade.com</v>
      </c>
      <c r="O114" s="390" t="str">
        <f t="shared" si="5"/>
        <v>Lysane_Sanchez</v>
      </c>
      <c r="P114" s="387" t="s">
        <v>1728</v>
      </c>
      <c r="Q114" s="387" t="s">
        <v>1847</v>
      </c>
      <c r="R114" s="387" t="s">
        <v>1738</v>
      </c>
      <c r="S114" s="387">
        <v>2.44</v>
      </c>
      <c r="T114" s="387">
        <v>11</v>
      </c>
      <c r="U114" s="387" t="s">
        <v>1737</v>
      </c>
      <c r="V114" s="387" t="s">
        <v>1928</v>
      </c>
      <c r="W114" s="387" t="s">
        <v>4876</v>
      </c>
      <c r="X114" s="387" t="s">
        <v>4831</v>
      </c>
      <c r="Y114" s="387" t="s">
        <v>1748</v>
      </c>
      <c r="Z114" s="387" t="s">
        <v>1734</v>
      </c>
      <c r="AA114" s="387" t="s">
        <v>1733</v>
      </c>
      <c r="AB114" s="387">
        <v>15.35</v>
      </c>
      <c r="AC114" s="387">
        <v>0</v>
      </c>
      <c r="AD114" s="387">
        <v>0</v>
      </c>
      <c r="AE114" s="387">
        <v>15.35</v>
      </c>
      <c r="AF114" s="387" t="s">
        <v>1729</v>
      </c>
      <c r="AG114" s="387">
        <v>15.35</v>
      </c>
      <c r="AH114" s="387">
        <v>0</v>
      </c>
      <c r="AI114" s="387">
        <v>0</v>
      </c>
      <c r="AJ114" s="387">
        <v>15.35</v>
      </c>
      <c r="AK114" s="387">
        <v>1.54</v>
      </c>
      <c r="AM114"/>
      <c r="AN114"/>
      <c r="AO114"/>
      <c r="AP114"/>
    </row>
    <row r="115" spans="1:42">
      <c r="A115" s="387" t="s">
        <v>6070</v>
      </c>
      <c r="B115" s="388">
        <v>43619.101354166669</v>
      </c>
      <c r="C115" s="389">
        <v>43619</v>
      </c>
      <c r="D115" s="387" t="s">
        <v>2232</v>
      </c>
      <c r="E115" s="389">
        <v>43618</v>
      </c>
      <c r="F115" s="387" t="s">
        <v>2231</v>
      </c>
      <c r="G115" s="389">
        <v>43619</v>
      </c>
      <c r="H115" s="387" t="s">
        <v>2383</v>
      </c>
      <c r="I115" s="389">
        <v>43618</v>
      </c>
      <c r="J115" s="387" t="s">
        <v>2382</v>
      </c>
      <c r="K115" s="387" t="s">
        <v>1741</v>
      </c>
      <c r="L115" s="390" t="s">
        <v>1732</v>
      </c>
      <c r="M115" s="390" t="s">
        <v>1924</v>
      </c>
      <c r="N115" s="390" t="str">
        <f t="shared" si="4"/>
        <v>Employee16@blyblade.com</v>
      </c>
      <c r="O115" s="390" t="str">
        <f t="shared" si="5"/>
        <v>Hunter_Senning</v>
      </c>
      <c r="P115" s="387" t="s">
        <v>1728</v>
      </c>
      <c r="Q115" s="387" t="s">
        <v>1754</v>
      </c>
      <c r="R115" s="387" t="s">
        <v>1803</v>
      </c>
      <c r="S115" s="387">
        <v>9.4</v>
      </c>
      <c r="T115" s="387">
        <v>18</v>
      </c>
      <c r="U115" s="387" t="s">
        <v>1802</v>
      </c>
      <c r="V115" s="387" t="s">
        <v>2247</v>
      </c>
      <c r="W115" s="387" t="s">
        <v>4832</v>
      </c>
      <c r="X115" s="387" t="s">
        <v>4831</v>
      </c>
      <c r="Y115" s="387" t="s">
        <v>1748</v>
      </c>
      <c r="Z115" s="387" t="s">
        <v>1734</v>
      </c>
      <c r="AA115" s="387" t="s">
        <v>1733</v>
      </c>
      <c r="AB115" s="387">
        <v>18.68</v>
      </c>
      <c r="AC115" s="387">
        <v>0</v>
      </c>
      <c r="AD115" s="387">
        <v>0</v>
      </c>
      <c r="AE115" s="387">
        <v>18.68</v>
      </c>
      <c r="AF115" s="387" t="s">
        <v>1729</v>
      </c>
      <c r="AG115" s="387">
        <v>18.68</v>
      </c>
      <c r="AH115" s="387">
        <v>0</v>
      </c>
      <c r="AI115" s="387">
        <v>0</v>
      </c>
      <c r="AJ115" s="387">
        <v>18.68</v>
      </c>
      <c r="AK115" s="387">
        <v>1.87</v>
      </c>
      <c r="AM115"/>
      <c r="AN115"/>
      <c r="AO115"/>
      <c r="AP115"/>
    </row>
    <row r="116" spans="1:42">
      <c r="A116" s="387" t="s">
        <v>6069</v>
      </c>
      <c r="B116" s="388">
        <v>43619.111226851855</v>
      </c>
      <c r="C116" s="389">
        <v>43619</v>
      </c>
      <c r="D116" s="387" t="s">
        <v>2171</v>
      </c>
      <c r="E116" s="389">
        <v>43618</v>
      </c>
      <c r="F116" s="387" t="s">
        <v>2170</v>
      </c>
      <c r="G116" s="389">
        <v>43619</v>
      </c>
      <c r="H116" s="387" t="s">
        <v>4582</v>
      </c>
      <c r="I116" s="389">
        <v>43618</v>
      </c>
      <c r="J116" s="387" t="s">
        <v>2827</v>
      </c>
      <c r="K116" s="387" t="s">
        <v>1741</v>
      </c>
      <c r="L116" s="390" t="s">
        <v>1732</v>
      </c>
      <c r="M116" s="390" t="s">
        <v>1986</v>
      </c>
      <c r="N116" s="390" t="str">
        <f t="shared" si="4"/>
        <v>Employee1@blyblade.com</v>
      </c>
      <c r="O116" s="390" t="str">
        <f t="shared" si="5"/>
        <v>Jake_Mirto</v>
      </c>
      <c r="P116" s="387" t="s">
        <v>1728</v>
      </c>
      <c r="Q116" s="387" t="s">
        <v>1762</v>
      </c>
      <c r="R116" s="387" t="s">
        <v>1753</v>
      </c>
      <c r="S116" s="387">
        <v>8.06</v>
      </c>
      <c r="T116" s="387">
        <v>18</v>
      </c>
      <c r="U116" s="387" t="s">
        <v>1752</v>
      </c>
      <c r="V116" s="387" t="s">
        <v>1781</v>
      </c>
      <c r="W116" s="387" t="s">
        <v>4887</v>
      </c>
      <c r="X116" s="387" t="s">
        <v>4831</v>
      </c>
      <c r="Y116" s="387" t="s">
        <v>1735</v>
      </c>
      <c r="Z116" s="387" t="s">
        <v>1734</v>
      </c>
      <c r="AA116" s="387" t="s">
        <v>1733</v>
      </c>
      <c r="AB116" s="387">
        <v>70.23</v>
      </c>
      <c r="AC116" s="387">
        <v>0</v>
      </c>
      <c r="AD116" s="387">
        <v>0</v>
      </c>
      <c r="AE116" s="387">
        <v>70.23</v>
      </c>
      <c r="AF116" s="387" t="s">
        <v>1729</v>
      </c>
      <c r="AG116" s="387">
        <v>70.23</v>
      </c>
      <c r="AH116" s="387">
        <v>0</v>
      </c>
      <c r="AI116" s="387">
        <v>0</v>
      </c>
      <c r="AJ116" s="387">
        <v>70.23</v>
      </c>
      <c r="AK116" s="387">
        <v>7.02</v>
      </c>
      <c r="AM116"/>
      <c r="AN116"/>
      <c r="AO116"/>
      <c r="AP116"/>
    </row>
    <row r="117" spans="1:42">
      <c r="A117" s="387" t="s">
        <v>6068</v>
      </c>
      <c r="B117" s="388">
        <v>43619.122430555559</v>
      </c>
      <c r="C117" s="389">
        <v>43619</v>
      </c>
      <c r="D117" s="387" t="s">
        <v>3880</v>
      </c>
      <c r="E117" s="389">
        <v>43618</v>
      </c>
      <c r="F117" s="387" t="s">
        <v>3879</v>
      </c>
      <c r="G117" s="389">
        <v>43619</v>
      </c>
      <c r="H117" s="387" t="s">
        <v>3180</v>
      </c>
      <c r="I117" s="389">
        <v>43618</v>
      </c>
      <c r="J117" s="387" t="s">
        <v>3179</v>
      </c>
      <c r="K117" s="387" t="s">
        <v>1741</v>
      </c>
      <c r="L117" s="390" t="s">
        <v>1732</v>
      </c>
      <c r="M117" s="390" t="s">
        <v>1979</v>
      </c>
      <c r="N117" s="390" t="str">
        <f t="shared" si="4"/>
        <v>Employee15@blyblade.com</v>
      </c>
      <c r="O117" s="390" t="str">
        <f t="shared" si="5"/>
        <v>Jess_Rooney</v>
      </c>
      <c r="P117" s="387" t="s">
        <v>1728</v>
      </c>
      <c r="Q117" s="387" t="s">
        <v>1754</v>
      </c>
      <c r="R117" s="387" t="s">
        <v>1803</v>
      </c>
      <c r="S117" s="387">
        <v>16.37</v>
      </c>
      <c r="T117" s="387">
        <v>42</v>
      </c>
      <c r="U117" s="387" t="s">
        <v>1802</v>
      </c>
      <c r="V117" s="387" t="s">
        <v>2435</v>
      </c>
      <c r="W117" s="387" t="s">
        <v>1965</v>
      </c>
      <c r="X117" s="387" t="s">
        <v>4831</v>
      </c>
      <c r="Y117" s="387" t="s">
        <v>1735</v>
      </c>
      <c r="Z117" s="387" t="s">
        <v>1734</v>
      </c>
      <c r="AA117" s="387" t="s">
        <v>1733</v>
      </c>
      <c r="AB117" s="387">
        <v>46.87</v>
      </c>
      <c r="AC117" s="387">
        <v>0</v>
      </c>
      <c r="AD117" s="387">
        <v>0</v>
      </c>
      <c r="AE117" s="387">
        <v>46.87</v>
      </c>
      <c r="AF117" s="387" t="s">
        <v>1729</v>
      </c>
      <c r="AG117" s="387">
        <v>46.87</v>
      </c>
      <c r="AH117" s="387">
        <v>0</v>
      </c>
      <c r="AI117" s="387">
        <v>0</v>
      </c>
      <c r="AJ117" s="387">
        <v>46.87</v>
      </c>
      <c r="AK117" s="387">
        <v>4.6900000000000004</v>
      </c>
      <c r="AM117"/>
      <c r="AN117"/>
      <c r="AO117"/>
      <c r="AP117"/>
    </row>
    <row r="118" spans="1:42">
      <c r="A118" s="387" t="s">
        <v>6067</v>
      </c>
      <c r="B118" s="388">
        <v>43619.142106481479</v>
      </c>
      <c r="C118" s="389">
        <v>43619</v>
      </c>
      <c r="D118" s="387" t="s">
        <v>2486</v>
      </c>
      <c r="E118" s="389">
        <v>43618</v>
      </c>
      <c r="F118" s="387" t="s">
        <v>2485</v>
      </c>
      <c r="G118" s="389">
        <v>43619</v>
      </c>
      <c r="H118" s="387" t="s">
        <v>3485</v>
      </c>
      <c r="I118" s="389">
        <v>43618</v>
      </c>
      <c r="J118" s="387" t="s">
        <v>3423</v>
      </c>
      <c r="K118" s="387" t="s">
        <v>1741</v>
      </c>
      <c r="L118" s="390" t="s">
        <v>1732</v>
      </c>
      <c r="M118" s="390" t="s">
        <v>1810</v>
      </c>
      <c r="N118" s="390" t="str">
        <f t="shared" si="4"/>
        <v>Employee3@blyblade.com</v>
      </c>
      <c r="O118" s="390" t="str">
        <f t="shared" si="5"/>
        <v>Esjona_Kadiu</v>
      </c>
      <c r="P118" s="387" t="s">
        <v>1728</v>
      </c>
      <c r="Q118" s="387" t="s">
        <v>1754</v>
      </c>
      <c r="R118" s="387" t="s">
        <v>1738</v>
      </c>
      <c r="S118" s="387">
        <v>12.15</v>
      </c>
      <c r="T118" s="387">
        <v>31</v>
      </c>
      <c r="U118" s="387" t="s">
        <v>1737</v>
      </c>
      <c r="V118" s="387" t="s">
        <v>1846</v>
      </c>
      <c r="W118" s="387" t="s">
        <v>4876</v>
      </c>
      <c r="X118" s="387" t="s">
        <v>4831</v>
      </c>
      <c r="Y118" s="387" t="s">
        <v>1735</v>
      </c>
      <c r="Z118" s="387" t="s">
        <v>1734</v>
      </c>
      <c r="AA118" s="387" t="s">
        <v>1733</v>
      </c>
      <c r="AB118" s="387">
        <v>42.95</v>
      </c>
      <c r="AC118" s="387">
        <v>0</v>
      </c>
      <c r="AD118" s="387">
        <v>0</v>
      </c>
      <c r="AE118" s="387">
        <v>42.95</v>
      </c>
      <c r="AF118" s="387" t="s">
        <v>1729</v>
      </c>
      <c r="AG118" s="387">
        <v>42.95</v>
      </c>
      <c r="AH118" s="387">
        <v>0</v>
      </c>
      <c r="AI118" s="387">
        <v>0</v>
      </c>
      <c r="AJ118" s="387">
        <v>42.95</v>
      </c>
      <c r="AK118" s="387">
        <v>4.3</v>
      </c>
      <c r="AM118"/>
      <c r="AN118"/>
      <c r="AO118"/>
      <c r="AP118"/>
    </row>
    <row r="119" spans="1:42">
      <c r="A119" s="387" t="s">
        <v>6066</v>
      </c>
      <c r="B119" s="388">
        <v>43619.451643518521</v>
      </c>
      <c r="C119" s="389">
        <v>43619</v>
      </c>
      <c r="D119" s="387" t="s">
        <v>3317</v>
      </c>
      <c r="E119" s="389">
        <v>43618</v>
      </c>
      <c r="F119" s="387" t="s">
        <v>3316</v>
      </c>
      <c r="G119" s="389">
        <v>43619</v>
      </c>
      <c r="H119" s="387" t="s">
        <v>1873</v>
      </c>
      <c r="I119" s="389">
        <v>43618</v>
      </c>
      <c r="J119" s="387" t="s">
        <v>1872</v>
      </c>
      <c r="K119" s="387" t="s">
        <v>1741</v>
      </c>
      <c r="L119" s="390" t="s">
        <v>1732</v>
      </c>
      <c r="M119" s="390" t="s">
        <v>2265</v>
      </c>
      <c r="N119" s="390" t="str">
        <f t="shared" si="4"/>
        <v>Employee4@blyblade.com</v>
      </c>
      <c r="O119" s="390" t="str">
        <f t="shared" si="5"/>
        <v>Oksana_Orlov</v>
      </c>
      <c r="P119" s="387" t="s">
        <v>1728</v>
      </c>
      <c r="Q119" s="387" t="s">
        <v>1754</v>
      </c>
      <c r="R119" s="387" t="s">
        <v>1753</v>
      </c>
      <c r="S119" s="387">
        <v>34.51</v>
      </c>
      <c r="T119" s="387">
        <v>47</v>
      </c>
      <c r="U119" s="387" t="s">
        <v>2050</v>
      </c>
      <c r="V119" s="387" t="s">
        <v>1773</v>
      </c>
      <c r="W119" s="387" t="s">
        <v>2450</v>
      </c>
      <c r="X119" s="387" t="s">
        <v>4831</v>
      </c>
      <c r="Y119" s="387" t="s">
        <v>1735</v>
      </c>
      <c r="Z119" s="387" t="s">
        <v>1734</v>
      </c>
      <c r="AA119" s="387" t="s">
        <v>1747</v>
      </c>
      <c r="AB119" s="387">
        <v>0</v>
      </c>
      <c r="AC119" s="387">
        <v>0</v>
      </c>
      <c r="AD119" s="387">
        <v>8.1999999999999993</v>
      </c>
      <c r="AE119" s="387">
        <v>8.1999999999999993</v>
      </c>
      <c r="AF119" s="387" t="s">
        <v>1729</v>
      </c>
      <c r="AG119" s="387">
        <v>0</v>
      </c>
      <c r="AH119" s="387">
        <v>0</v>
      </c>
      <c r="AI119" s="387">
        <v>8.1999999999999993</v>
      </c>
      <c r="AJ119" s="387">
        <v>8.1999999999999993</v>
      </c>
      <c r="AK119" s="387">
        <v>0</v>
      </c>
      <c r="AM119"/>
      <c r="AN119"/>
      <c r="AO119"/>
      <c r="AP119"/>
    </row>
    <row r="120" spans="1:42">
      <c r="A120" s="387" t="s">
        <v>6065</v>
      </c>
      <c r="B120" s="388">
        <v>43619.462291666663</v>
      </c>
      <c r="C120" s="389">
        <v>43619</v>
      </c>
      <c r="D120" s="387" t="s">
        <v>3151</v>
      </c>
      <c r="E120" s="389">
        <v>43619</v>
      </c>
      <c r="F120" s="387" t="s">
        <v>6064</v>
      </c>
      <c r="G120" s="389">
        <v>43619</v>
      </c>
      <c r="H120" s="387" t="s">
        <v>3256</v>
      </c>
      <c r="I120" s="389">
        <v>43619</v>
      </c>
      <c r="J120" s="387" t="s">
        <v>3255</v>
      </c>
      <c r="K120" s="387" t="s">
        <v>1741</v>
      </c>
      <c r="L120" s="390" t="s">
        <v>1732</v>
      </c>
      <c r="M120" s="390" t="s">
        <v>2265</v>
      </c>
      <c r="N120" s="390" t="str">
        <f t="shared" si="4"/>
        <v>Employee4@blyblade.com</v>
      </c>
      <c r="O120" s="390" t="str">
        <f t="shared" si="5"/>
        <v>Oksana_Orlov</v>
      </c>
      <c r="P120" s="387" t="s">
        <v>1728</v>
      </c>
      <c r="Q120" s="387" t="s">
        <v>1754</v>
      </c>
      <c r="R120" s="387" t="s">
        <v>1738</v>
      </c>
      <c r="S120" s="387">
        <v>3.93</v>
      </c>
      <c r="T120" s="387">
        <v>7</v>
      </c>
      <c r="U120" s="387" t="s">
        <v>1773</v>
      </c>
      <c r="V120" s="387" t="s">
        <v>1883</v>
      </c>
      <c r="W120" s="387" t="s">
        <v>4832</v>
      </c>
      <c r="X120" s="387" t="s">
        <v>4831</v>
      </c>
      <c r="Y120" s="387" t="s">
        <v>1735</v>
      </c>
      <c r="Z120" s="387" t="s">
        <v>1734</v>
      </c>
      <c r="AA120" s="387" t="s">
        <v>1733</v>
      </c>
      <c r="AB120" s="387">
        <v>14.02</v>
      </c>
      <c r="AC120" s="387">
        <v>0</v>
      </c>
      <c r="AD120" s="387">
        <v>0</v>
      </c>
      <c r="AE120" s="387">
        <v>14.02</v>
      </c>
      <c r="AF120" s="387" t="s">
        <v>1729</v>
      </c>
      <c r="AG120" s="387">
        <v>14.02</v>
      </c>
      <c r="AH120" s="387">
        <v>0</v>
      </c>
      <c r="AI120" s="387">
        <v>0</v>
      </c>
      <c r="AJ120" s="387">
        <v>14.02</v>
      </c>
      <c r="AK120" s="387">
        <v>1.4</v>
      </c>
      <c r="AM120"/>
      <c r="AN120"/>
      <c r="AO120"/>
      <c r="AP120"/>
    </row>
    <row r="121" spans="1:42">
      <c r="A121" s="387" t="s">
        <v>6065</v>
      </c>
      <c r="B121" s="388">
        <v>43619.462326388886</v>
      </c>
      <c r="C121" s="389">
        <v>43619</v>
      </c>
      <c r="D121" s="387" t="s">
        <v>3151</v>
      </c>
      <c r="E121" s="389">
        <v>43619</v>
      </c>
      <c r="F121" s="387" t="s">
        <v>6064</v>
      </c>
      <c r="G121" s="389">
        <v>43619</v>
      </c>
      <c r="H121" s="387" t="s">
        <v>3256</v>
      </c>
      <c r="I121" s="389">
        <v>43619</v>
      </c>
      <c r="J121" s="387" t="s">
        <v>3255</v>
      </c>
      <c r="K121" s="387" t="s">
        <v>1741</v>
      </c>
      <c r="L121" s="390" t="s">
        <v>1732</v>
      </c>
      <c r="M121" s="390" t="s">
        <v>2265</v>
      </c>
      <c r="N121" s="390" t="str">
        <f t="shared" si="4"/>
        <v>Employee4@blyblade.com</v>
      </c>
      <c r="O121" s="390" t="str">
        <f t="shared" si="5"/>
        <v>Oksana_Orlov</v>
      </c>
      <c r="P121" s="387" t="s">
        <v>1728</v>
      </c>
      <c r="Q121" s="387" t="s">
        <v>1754</v>
      </c>
      <c r="R121" s="387" t="s">
        <v>1738</v>
      </c>
      <c r="S121" s="387">
        <v>3.93</v>
      </c>
      <c r="T121" s="387">
        <v>7</v>
      </c>
      <c r="U121" s="387" t="s">
        <v>1773</v>
      </c>
      <c r="V121" s="387" t="s">
        <v>1883</v>
      </c>
      <c r="W121" s="387" t="s">
        <v>4832</v>
      </c>
      <c r="X121" s="387" t="s">
        <v>4831</v>
      </c>
      <c r="Y121" s="387" t="s">
        <v>1735</v>
      </c>
      <c r="Z121" s="387" t="s">
        <v>1734</v>
      </c>
      <c r="AA121" s="387" t="s">
        <v>1747</v>
      </c>
      <c r="AB121" s="387">
        <v>0</v>
      </c>
      <c r="AC121" s="387">
        <v>0</v>
      </c>
      <c r="AD121" s="387">
        <v>1.03</v>
      </c>
      <c r="AE121" s="387">
        <v>1.03</v>
      </c>
      <c r="AF121" s="387" t="s">
        <v>1729</v>
      </c>
      <c r="AG121" s="387">
        <v>0</v>
      </c>
      <c r="AH121" s="387">
        <v>0</v>
      </c>
      <c r="AI121" s="387">
        <v>1.03</v>
      </c>
      <c r="AJ121" s="387">
        <v>1.03</v>
      </c>
      <c r="AK121" s="387">
        <v>0</v>
      </c>
      <c r="AM121"/>
      <c r="AN121"/>
      <c r="AO121"/>
      <c r="AP121"/>
    </row>
    <row r="122" spans="1:42">
      <c r="A122" s="387" t="s">
        <v>6063</v>
      </c>
      <c r="B122" s="388">
        <v>43619.466562499998</v>
      </c>
      <c r="C122" s="389">
        <v>43619</v>
      </c>
      <c r="D122" s="387" t="s">
        <v>2784</v>
      </c>
      <c r="E122" s="389">
        <v>43619</v>
      </c>
      <c r="F122" s="387" t="s">
        <v>2783</v>
      </c>
      <c r="G122" s="389">
        <v>43619</v>
      </c>
      <c r="H122" s="387" t="s">
        <v>3144</v>
      </c>
      <c r="I122" s="389">
        <v>43619</v>
      </c>
      <c r="J122" s="387" t="s">
        <v>3746</v>
      </c>
      <c r="K122" s="387" t="s">
        <v>1741</v>
      </c>
      <c r="L122" s="390" t="s">
        <v>1732</v>
      </c>
      <c r="M122" s="390" t="s">
        <v>2208</v>
      </c>
      <c r="N122" s="390" t="str">
        <f t="shared" si="4"/>
        <v>Employee13@blyblade.com</v>
      </c>
      <c r="O122" s="390" t="str">
        <f t="shared" si="5"/>
        <v>Evelyn_Pelczar</v>
      </c>
      <c r="P122" s="387" t="s">
        <v>1728</v>
      </c>
      <c r="Q122" s="387" t="s">
        <v>1847</v>
      </c>
      <c r="R122" s="387" t="s">
        <v>1738</v>
      </c>
      <c r="S122" s="387">
        <v>3.64</v>
      </c>
      <c r="T122" s="387">
        <v>17</v>
      </c>
      <c r="U122" s="387" t="s">
        <v>2207</v>
      </c>
      <c r="V122" s="387" t="s">
        <v>1772</v>
      </c>
      <c r="W122" s="387" t="s">
        <v>1965</v>
      </c>
      <c r="X122" s="387" t="s">
        <v>4831</v>
      </c>
      <c r="Y122" s="387" t="s">
        <v>1735</v>
      </c>
      <c r="Z122" s="387" t="s">
        <v>1734</v>
      </c>
      <c r="AA122" s="387" t="s">
        <v>1733</v>
      </c>
      <c r="AB122" s="387">
        <v>35.33</v>
      </c>
      <c r="AC122" s="387">
        <v>0</v>
      </c>
      <c r="AD122" s="387">
        <v>0</v>
      </c>
      <c r="AE122" s="387">
        <v>35.33</v>
      </c>
      <c r="AF122" s="387" t="s">
        <v>1729</v>
      </c>
      <c r="AG122" s="387">
        <v>35.33</v>
      </c>
      <c r="AH122" s="387">
        <v>0</v>
      </c>
      <c r="AI122" s="387">
        <v>0</v>
      </c>
      <c r="AJ122" s="387">
        <v>35.33</v>
      </c>
      <c r="AK122" s="387">
        <v>3.53</v>
      </c>
      <c r="AM122"/>
      <c r="AN122"/>
      <c r="AO122"/>
      <c r="AP122"/>
    </row>
    <row r="123" spans="1:42">
      <c r="A123" s="387" t="s">
        <v>6062</v>
      </c>
      <c r="B123" s="388">
        <v>43619.472175925926</v>
      </c>
      <c r="C123" s="389">
        <v>43619</v>
      </c>
      <c r="D123" s="387" t="s">
        <v>3258</v>
      </c>
      <c r="E123" s="389">
        <v>43619</v>
      </c>
      <c r="F123" s="387" t="s">
        <v>3257</v>
      </c>
      <c r="G123" s="389">
        <v>43619</v>
      </c>
      <c r="H123" s="387" t="s">
        <v>1816</v>
      </c>
      <c r="I123" s="389">
        <v>43619</v>
      </c>
      <c r="J123" s="387" t="s">
        <v>2203</v>
      </c>
      <c r="K123" s="387" t="s">
        <v>1741</v>
      </c>
      <c r="L123" s="390" t="s">
        <v>1732</v>
      </c>
      <c r="M123" s="390" t="s">
        <v>1854</v>
      </c>
      <c r="N123" s="390" t="str">
        <f t="shared" si="4"/>
        <v>Employee5@blyblade.com</v>
      </c>
      <c r="O123" s="390" t="str">
        <f t="shared" si="5"/>
        <v>Torey_McNeil</v>
      </c>
      <c r="P123" s="387" t="s">
        <v>1728</v>
      </c>
      <c r="Q123" s="387" t="s">
        <v>1847</v>
      </c>
      <c r="R123" s="387" t="s">
        <v>1738</v>
      </c>
      <c r="S123" s="387">
        <v>9.1199999999999992</v>
      </c>
      <c r="T123" s="387">
        <v>28</v>
      </c>
      <c r="U123" s="387" t="s">
        <v>1853</v>
      </c>
      <c r="V123" s="387" t="s">
        <v>1845</v>
      </c>
      <c r="W123" s="387" t="s">
        <v>1875</v>
      </c>
      <c r="X123" s="387" t="s">
        <v>4831</v>
      </c>
      <c r="Y123" s="387" t="s">
        <v>1748</v>
      </c>
      <c r="Z123" s="387" t="s">
        <v>1734</v>
      </c>
      <c r="AA123" s="387" t="s">
        <v>1733</v>
      </c>
      <c r="AB123" s="387">
        <v>47.38</v>
      </c>
      <c r="AC123" s="387">
        <v>0</v>
      </c>
      <c r="AD123" s="387">
        <v>0</v>
      </c>
      <c r="AE123" s="387">
        <v>47.38</v>
      </c>
      <c r="AF123" s="387" t="s">
        <v>1729</v>
      </c>
      <c r="AG123" s="387">
        <v>47.38</v>
      </c>
      <c r="AH123" s="387">
        <v>0</v>
      </c>
      <c r="AI123" s="387">
        <v>0</v>
      </c>
      <c r="AJ123" s="387">
        <v>47.38</v>
      </c>
      <c r="AK123" s="387">
        <v>4.74</v>
      </c>
      <c r="AM123"/>
      <c r="AN123"/>
      <c r="AO123"/>
      <c r="AP123"/>
    </row>
    <row r="124" spans="1:42">
      <c r="A124" s="387" t="s">
        <v>6061</v>
      </c>
      <c r="B124" s="388">
        <v>43619.473715277774</v>
      </c>
      <c r="C124" s="389">
        <v>43619</v>
      </c>
      <c r="D124" s="387" t="s">
        <v>2635</v>
      </c>
      <c r="E124" s="389">
        <v>43619</v>
      </c>
      <c r="F124" s="387" t="s">
        <v>3262</v>
      </c>
      <c r="G124" s="389">
        <v>43619</v>
      </c>
      <c r="H124" s="387" t="s">
        <v>3150</v>
      </c>
      <c r="I124" s="389">
        <v>43619</v>
      </c>
      <c r="J124" s="387" t="s">
        <v>5644</v>
      </c>
      <c r="K124" s="387" t="s">
        <v>1741</v>
      </c>
      <c r="L124" s="390" t="s">
        <v>1732</v>
      </c>
      <c r="M124" s="390" t="s">
        <v>1810</v>
      </c>
      <c r="N124" s="390" t="str">
        <f t="shared" si="4"/>
        <v>Employee3@blyblade.com</v>
      </c>
      <c r="O124" s="390" t="str">
        <f t="shared" si="5"/>
        <v>Esjona_Kadiu</v>
      </c>
      <c r="P124" s="387" t="s">
        <v>1728</v>
      </c>
      <c r="Q124" s="387" t="s">
        <v>1754</v>
      </c>
      <c r="R124" s="387" t="s">
        <v>1738</v>
      </c>
      <c r="S124" s="387">
        <v>12.19</v>
      </c>
      <c r="T124" s="387">
        <v>32</v>
      </c>
      <c r="U124" s="387" t="s">
        <v>1846</v>
      </c>
      <c r="V124" s="387" t="s">
        <v>1845</v>
      </c>
      <c r="W124" s="387" t="s">
        <v>1875</v>
      </c>
      <c r="X124" s="387" t="s">
        <v>4831</v>
      </c>
      <c r="Y124" s="387" t="s">
        <v>1735</v>
      </c>
      <c r="Z124" s="387" t="s">
        <v>1734</v>
      </c>
      <c r="AA124" s="387" t="s">
        <v>1733</v>
      </c>
      <c r="AB124" s="387">
        <v>58.81</v>
      </c>
      <c r="AC124" s="387">
        <v>0</v>
      </c>
      <c r="AD124" s="387">
        <v>0</v>
      </c>
      <c r="AE124" s="387">
        <v>58.81</v>
      </c>
      <c r="AF124" s="387" t="s">
        <v>1729</v>
      </c>
      <c r="AG124" s="387">
        <v>58.81</v>
      </c>
      <c r="AH124" s="387">
        <v>0</v>
      </c>
      <c r="AI124" s="387">
        <v>0</v>
      </c>
      <c r="AJ124" s="387">
        <v>58.81</v>
      </c>
      <c r="AK124" s="387">
        <v>5.88</v>
      </c>
      <c r="AM124"/>
      <c r="AN124"/>
      <c r="AO124"/>
      <c r="AP124"/>
    </row>
    <row r="125" spans="1:42">
      <c r="A125" s="387" t="s">
        <v>6060</v>
      </c>
      <c r="B125" s="388">
        <v>43619.526898148149</v>
      </c>
      <c r="C125" s="389">
        <v>43619</v>
      </c>
      <c r="D125" s="387" t="s">
        <v>3476</v>
      </c>
      <c r="E125" s="389">
        <v>43619</v>
      </c>
      <c r="F125" s="387" t="s">
        <v>3475</v>
      </c>
      <c r="G125" s="389">
        <v>43619</v>
      </c>
      <c r="H125" s="387" t="s">
        <v>2418</v>
      </c>
      <c r="I125" s="389">
        <v>43619</v>
      </c>
      <c r="J125" s="387" t="s">
        <v>3795</v>
      </c>
      <c r="K125" s="387" t="s">
        <v>1741</v>
      </c>
      <c r="L125" s="390" t="s">
        <v>1732</v>
      </c>
      <c r="M125" s="390" t="s">
        <v>1755</v>
      </c>
      <c r="N125" s="390" t="str">
        <f t="shared" si="4"/>
        <v>Employee2@blyblade.com</v>
      </c>
      <c r="O125" s="390" t="str">
        <f t="shared" si="5"/>
        <v>Cal_Thompson</v>
      </c>
      <c r="P125" s="387" t="s">
        <v>1728</v>
      </c>
      <c r="Q125" s="387" t="s">
        <v>1952</v>
      </c>
      <c r="R125" s="387" t="s">
        <v>1738</v>
      </c>
      <c r="S125" s="387">
        <v>2.93</v>
      </c>
      <c r="T125" s="387">
        <v>18</v>
      </c>
      <c r="U125" s="387" t="s">
        <v>1737</v>
      </c>
      <c r="V125" s="387" t="s">
        <v>2542</v>
      </c>
      <c r="W125" s="387" t="s">
        <v>4832</v>
      </c>
      <c r="X125" s="387" t="s">
        <v>4831</v>
      </c>
      <c r="Y125" s="387" t="s">
        <v>1748</v>
      </c>
      <c r="Z125" s="387" t="s">
        <v>1734</v>
      </c>
      <c r="AA125" s="387" t="s">
        <v>1733</v>
      </c>
      <c r="AB125" s="387">
        <v>47.13</v>
      </c>
      <c r="AC125" s="387">
        <v>0</v>
      </c>
      <c r="AD125" s="387">
        <v>0</v>
      </c>
      <c r="AE125" s="387">
        <v>47.13</v>
      </c>
      <c r="AF125" s="387" t="s">
        <v>1729</v>
      </c>
      <c r="AG125" s="387">
        <v>47.13</v>
      </c>
      <c r="AH125" s="387">
        <v>0</v>
      </c>
      <c r="AI125" s="387">
        <v>0</v>
      </c>
      <c r="AJ125" s="387">
        <v>47.13</v>
      </c>
      <c r="AK125" s="387">
        <v>4.71</v>
      </c>
      <c r="AM125"/>
      <c r="AN125"/>
      <c r="AO125"/>
      <c r="AP125"/>
    </row>
    <row r="126" spans="1:42">
      <c r="A126" s="387" t="s">
        <v>6060</v>
      </c>
      <c r="B126" s="388">
        <v>43619.52715277778</v>
      </c>
      <c r="C126" s="389">
        <v>43619</v>
      </c>
      <c r="D126" s="387" t="s">
        <v>3476</v>
      </c>
      <c r="E126" s="389">
        <v>43619</v>
      </c>
      <c r="F126" s="387" t="s">
        <v>3475</v>
      </c>
      <c r="G126" s="389">
        <v>43619</v>
      </c>
      <c r="H126" s="387" t="s">
        <v>2418</v>
      </c>
      <c r="I126" s="389">
        <v>43619</v>
      </c>
      <c r="J126" s="387" t="s">
        <v>3795</v>
      </c>
      <c r="K126" s="387" t="s">
        <v>1741</v>
      </c>
      <c r="L126" s="390" t="s">
        <v>1732</v>
      </c>
      <c r="M126" s="390" t="s">
        <v>1755</v>
      </c>
      <c r="N126" s="390" t="str">
        <f t="shared" si="4"/>
        <v>Employee2@blyblade.com</v>
      </c>
      <c r="O126" s="390" t="str">
        <f t="shared" si="5"/>
        <v>Cal_Thompson</v>
      </c>
      <c r="P126" s="387" t="s">
        <v>1728</v>
      </c>
      <c r="Q126" s="387" t="s">
        <v>1952</v>
      </c>
      <c r="R126" s="387" t="s">
        <v>1738</v>
      </c>
      <c r="S126" s="387">
        <v>2.93</v>
      </c>
      <c r="T126" s="387">
        <v>18</v>
      </c>
      <c r="U126" s="387" t="s">
        <v>1737</v>
      </c>
      <c r="V126" s="387" t="s">
        <v>2542</v>
      </c>
      <c r="W126" s="387" t="s">
        <v>4832</v>
      </c>
      <c r="X126" s="387" t="s">
        <v>4831</v>
      </c>
      <c r="Y126" s="387" t="s">
        <v>1748</v>
      </c>
      <c r="Z126" s="387" t="s">
        <v>1734</v>
      </c>
      <c r="AA126" s="387" t="s">
        <v>1747</v>
      </c>
      <c r="AB126" s="387">
        <v>0</v>
      </c>
      <c r="AC126" s="387">
        <v>0</v>
      </c>
      <c r="AD126" s="387">
        <v>20.5</v>
      </c>
      <c r="AE126" s="387">
        <v>20.5</v>
      </c>
      <c r="AF126" s="387" t="s">
        <v>1729</v>
      </c>
      <c r="AG126" s="387">
        <v>0</v>
      </c>
      <c r="AH126" s="387">
        <v>0</v>
      </c>
      <c r="AI126" s="387">
        <v>20.5</v>
      </c>
      <c r="AJ126" s="387">
        <v>20.5</v>
      </c>
      <c r="AK126" s="387">
        <v>0</v>
      </c>
      <c r="AM126"/>
      <c r="AN126"/>
      <c r="AO126"/>
      <c r="AP126"/>
    </row>
    <row r="127" spans="1:42">
      <c r="A127" s="387" t="s">
        <v>6059</v>
      </c>
      <c r="B127" s="388">
        <v>43619.572905092595</v>
      </c>
      <c r="C127" s="389">
        <v>43619</v>
      </c>
      <c r="D127" s="387" t="s">
        <v>3977</v>
      </c>
      <c r="E127" s="389">
        <v>43619</v>
      </c>
      <c r="F127" s="387" t="s">
        <v>3976</v>
      </c>
      <c r="G127" s="389">
        <v>43619</v>
      </c>
      <c r="H127" s="387" t="s">
        <v>4506</v>
      </c>
      <c r="I127" s="389">
        <v>43619</v>
      </c>
      <c r="J127" s="387" t="s">
        <v>4417</v>
      </c>
      <c r="K127" s="387" t="s">
        <v>1741</v>
      </c>
      <c r="L127" s="390" t="s">
        <v>1732</v>
      </c>
      <c r="M127" s="390" t="s">
        <v>1936</v>
      </c>
      <c r="N127" s="390" t="str">
        <f t="shared" si="4"/>
        <v>Employee17@blyblade.com</v>
      </c>
      <c r="O127" s="390" t="str">
        <f t="shared" si="5"/>
        <v>Nate_Alexander</v>
      </c>
      <c r="P127" s="387" t="s">
        <v>1728</v>
      </c>
      <c r="Q127" s="387" t="s">
        <v>1754</v>
      </c>
      <c r="R127" s="387" t="s">
        <v>1803</v>
      </c>
      <c r="S127" s="387">
        <v>27.47</v>
      </c>
      <c r="T127" s="387">
        <v>75</v>
      </c>
      <c r="U127" s="387" t="s">
        <v>2733</v>
      </c>
      <c r="V127" s="387" t="s">
        <v>1737</v>
      </c>
      <c r="W127" s="387" t="s">
        <v>4882</v>
      </c>
      <c r="X127" s="387" t="s">
        <v>4831</v>
      </c>
      <c r="Y127" s="387" t="s">
        <v>1748</v>
      </c>
      <c r="Z127" s="387" t="s">
        <v>1734</v>
      </c>
      <c r="AA127" s="387" t="s">
        <v>1733</v>
      </c>
      <c r="AB127" s="387">
        <v>63.43</v>
      </c>
      <c r="AC127" s="387">
        <v>0</v>
      </c>
      <c r="AD127" s="387">
        <v>0</v>
      </c>
      <c r="AE127" s="387">
        <v>63.43</v>
      </c>
      <c r="AF127" s="387" t="s">
        <v>1729</v>
      </c>
      <c r="AG127" s="387">
        <v>63.43</v>
      </c>
      <c r="AH127" s="387">
        <v>0</v>
      </c>
      <c r="AI127" s="387">
        <v>0</v>
      </c>
      <c r="AJ127" s="387">
        <v>63.43</v>
      </c>
      <c r="AK127" s="387">
        <v>6.34</v>
      </c>
      <c r="AM127"/>
      <c r="AN127"/>
      <c r="AO127"/>
      <c r="AP127"/>
    </row>
    <row r="128" spans="1:42">
      <c r="A128" s="387" t="s">
        <v>6058</v>
      </c>
      <c r="B128" s="388">
        <v>43619.580810185187</v>
      </c>
      <c r="C128" s="389">
        <v>43619</v>
      </c>
      <c r="D128" s="387" t="s">
        <v>3064</v>
      </c>
      <c r="E128" s="389">
        <v>43619</v>
      </c>
      <c r="F128" s="387" t="s">
        <v>3678</v>
      </c>
      <c r="G128" s="389">
        <v>43619</v>
      </c>
      <c r="H128" s="387" t="s">
        <v>3231</v>
      </c>
      <c r="I128" s="389">
        <v>43619</v>
      </c>
      <c r="J128" s="387" t="s">
        <v>3230</v>
      </c>
      <c r="K128" s="387" t="s">
        <v>1741</v>
      </c>
      <c r="L128" s="390" t="s">
        <v>1732</v>
      </c>
      <c r="M128" s="390" t="s">
        <v>1810</v>
      </c>
      <c r="N128" s="390" t="str">
        <f t="shared" si="4"/>
        <v>Employee3@blyblade.com</v>
      </c>
      <c r="O128" s="390" t="str">
        <f t="shared" si="5"/>
        <v>Esjona_Kadiu</v>
      </c>
      <c r="P128" s="387" t="s">
        <v>1728</v>
      </c>
      <c r="Q128" s="387" t="s">
        <v>1754</v>
      </c>
      <c r="R128" s="387" t="s">
        <v>1738</v>
      </c>
      <c r="S128" s="387">
        <v>5.66</v>
      </c>
      <c r="T128" s="387">
        <v>56</v>
      </c>
      <c r="U128" s="387" t="s">
        <v>1737</v>
      </c>
      <c r="V128" s="387" t="s">
        <v>1737</v>
      </c>
      <c r="W128" s="387" t="s">
        <v>4882</v>
      </c>
      <c r="X128" s="387" t="s">
        <v>4831</v>
      </c>
      <c r="Y128" s="387" t="s">
        <v>1735</v>
      </c>
      <c r="Z128" s="387" t="s">
        <v>1734</v>
      </c>
      <c r="AA128" s="387" t="s">
        <v>1733</v>
      </c>
      <c r="AB128" s="387">
        <v>53.43</v>
      </c>
      <c r="AC128" s="387">
        <v>0</v>
      </c>
      <c r="AD128" s="387">
        <v>0</v>
      </c>
      <c r="AE128" s="387">
        <v>53.43</v>
      </c>
      <c r="AF128" s="387" t="s">
        <v>1729</v>
      </c>
      <c r="AG128" s="387">
        <v>53.43</v>
      </c>
      <c r="AH128" s="387">
        <v>0</v>
      </c>
      <c r="AI128" s="387">
        <v>0</v>
      </c>
      <c r="AJ128" s="387">
        <v>53.43</v>
      </c>
      <c r="AK128" s="387">
        <v>5.34</v>
      </c>
      <c r="AM128"/>
      <c r="AN128"/>
      <c r="AO128"/>
      <c r="AP128"/>
    </row>
    <row r="129" spans="1:42">
      <c r="A129" s="387" t="s">
        <v>6058</v>
      </c>
      <c r="B129" s="388">
        <v>43619.581504629627</v>
      </c>
      <c r="C129" s="389">
        <v>43619</v>
      </c>
      <c r="D129" s="387" t="s">
        <v>3064</v>
      </c>
      <c r="E129" s="389">
        <v>43619</v>
      </c>
      <c r="F129" s="387" t="s">
        <v>3678</v>
      </c>
      <c r="G129" s="389">
        <v>43619</v>
      </c>
      <c r="H129" s="387" t="s">
        <v>3231</v>
      </c>
      <c r="I129" s="389">
        <v>43619</v>
      </c>
      <c r="J129" s="387" t="s">
        <v>3230</v>
      </c>
      <c r="K129" s="387" t="s">
        <v>1741</v>
      </c>
      <c r="L129" s="390" t="s">
        <v>1732</v>
      </c>
      <c r="M129" s="390" t="s">
        <v>1810</v>
      </c>
      <c r="N129" s="390" t="str">
        <f t="shared" si="4"/>
        <v>Employee3@blyblade.com</v>
      </c>
      <c r="O129" s="390" t="str">
        <f t="shared" si="5"/>
        <v>Esjona_Kadiu</v>
      </c>
      <c r="P129" s="387" t="s">
        <v>1728</v>
      </c>
      <c r="Q129" s="387" t="s">
        <v>1754</v>
      </c>
      <c r="R129" s="387" t="s">
        <v>1738</v>
      </c>
      <c r="S129" s="387">
        <v>5.66</v>
      </c>
      <c r="T129" s="387">
        <v>56</v>
      </c>
      <c r="U129" s="387" t="s">
        <v>1737</v>
      </c>
      <c r="V129" s="387" t="s">
        <v>1737</v>
      </c>
      <c r="W129" s="387" t="s">
        <v>4882</v>
      </c>
      <c r="X129" s="387" t="s">
        <v>4831</v>
      </c>
      <c r="Y129" s="387" t="s">
        <v>1735</v>
      </c>
      <c r="Z129" s="387" t="s">
        <v>1734</v>
      </c>
      <c r="AA129" s="387" t="s">
        <v>1747</v>
      </c>
      <c r="AB129" s="387">
        <v>0</v>
      </c>
      <c r="AC129" s="387">
        <v>0</v>
      </c>
      <c r="AD129" s="387">
        <v>3.96</v>
      </c>
      <c r="AE129" s="387">
        <v>3.96</v>
      </c>
      <c r="AF129" s="387" t="s">
        <v>1729</v>
      </c>
      <c r="AG129" s="387">
        <v>0</v>
      </c>
      <c r="AH129" s="387">
        <v>0</v>
      </c>
      <c r="AI129" s="387">
        <v>3.96</v>
      </c>
      <c r="AJ129" s="387">
        <v>3.96</v>
      </c>
      <c r="AK129" s="387">
        <v>0</v>
      </c>
      <c r="AM129"/>
      <c r="AN129"/>
      <c r="AO129"/>
      <c r="AP129"/>
    </row>
    <row r="130" spans="1:42">
      <c r="A130" s="387" t="s">
        <v>6054</v>
      </c>
      <c r="B130" s="388">
        <v>43619.59957175926</v>
      </c>
      <c r="C130" s="389">
        <v>43619</v>
      </c>
      <c r="D130" s="387" t="s">
        <v>2992</v>
      </c>
      <c r="E130" s="389">
        <v>43619</v>
      </c>
      <c r="F130" s="387" t="s">
        <v>3473</v>
      </c>
      <c r="G130" s="389">
        <v>43619</v>
      </c>
      <c r="H130" s="387" t="s">
        <v>2862</v>
      </c>
      <c r="I130" s="389">
        <v>43619</v>
      </c>
      <c r="J130" s="387" t="s">
        <v>3225</v>
      </c>
      <c r="K130" s="387" t="s">
        <v>1741</v>
      </c>
      <c r="L130" s="390" t="s">
        <v>1732</v>
      </c>
      <c r="M130" s="390" t="s">
        <v>2265</v>
      </c>
      <c r="N130" s="390" t="str">
        <f t="shared" si="4"/>
        <v>Employee4@blyblade.com</v>
      </c>
      <c r="O130" s="390" t="str">
        <f t="shared" si="5"/>
        <v>Oksana_Orlov</v>
      </c>
      <c r="P130" s="387" t="s">
        <v>1728</v>
      </c>
      <c r="Q130" s="387" t="s">
        <v>1754</v>
      </c>
      <c r="R130" s="387" t="s">
        <v>1738</v>
      </c>
      <c r="S130" s="387">
        <v>7.53</v>
      </c>
      <c r="T130" s="387">
        <v>19</v>
      </c>
      <c r="U130" s="387" t="s">
        <v>1883</v>
      </c>
      <c r="V130" s="387" t="s">
        <v>2007</v>
      </c>
      <c r="W130" s="387" t="s">
        <v>2025</v>
      </c>
      <c r="X130" s="387" t="s">
        <v>4831</v>
      </c>
      <c r="Y130" s="387" t="s">
        <v>1735</v>
      </c>
      <c r="Z130" s="387" t="s">
        <v>1734</v>
      </c>
      <c r="AA130" s="387" t="s">
        <v>1733</v>
      </c>
      <c r="AB130" s="387">
        <v>23.9</v>
      </c>
      <c r="AC130" s="387">
        <v>0</v>
      </c>
      <c r="AD130" s="387">
        <v>0</v>
      </c>
      <c r="AE130" s="387">
        <v>23.9</v>
      </c>
      <c r="AF130" s="387" t="s">
        <v>1729</v>
      </c>
      <c r="AG130" s="387">
        <v>23.9</v>
      </c>
      <c r="AH130" s="387">
        <v>0</v>
      </c>
      <c r="AI130" s="387">
        <v>0</v>
      </c>
      <c r="AJ130" s="387">
        <v>23.9</v>
      </c>
      <c r="AK130" s="387">
        <v>2.39</v>
      </c>
      <c r="AM130"/>
      <c r="AN130"/>
      <c r="AO130"/>
      <c r="AP130"/>
    </row>
    <row r="131" spans="1:42">
      <c r="A131" s="387" t="s">
        <v>6057</v>
      </c>
      <c r="B131" s="388">
        <v>43619.622118055559</v>
      </c>
      <c r="C131" s="389">
        <v>43619</v>
      </c>
      <c r="D131" s="387" t="s">
        <v>3567</v>
      </c>
      <c r="E131" s="389">
        <v>43619</v>
      </c>
      <c r="F131" s="387" t="s">
        <v>3253</v>
      </c>
      <c r="G131" s="389">
        <v>43619</v>
      </c>
      <c r="H131" s="387" t="s">
        <v>3217</v>
      </c>
      <c r="I131" s="389">
        <v>43619</v>
      </c>
      <c r="J131" s="387" t="s">
        <v>2365</v>
      </c>
      <c r="K131" s="387" t="s">
        <v>1741</v>
      </c>
      <c r="L131" s="390" t="s">
        <v>1732</v>
      </c>
      <c r="M131" s="390" t="s">
        <v>1854</v>
      </c>
      <c r="N131" s="390" t="str">
        <f t="shared" si="4"/>
        <v>Employee5@blyblade.com</v>
      </c>
      <c r="O131" s="390" t="str">
        <f t="shared" si="5"/>
        <v>Torey_McNeil</v>
      </c>
      <c r="P131" s="387" t="s">
        <v>1728</v>
      </c>
      <c r="Q131" s="387" t="s">
        <v>1847</v>
      </c>
      <c r="R131" s="387" t="s">
        <v>1738</v>
      </c>
      <c r="S131" s="387">
        <v>1.49</v>
      </c>
      <c r="T131" s="387">
        <v>14</v>
      </c>
      <c r="U131" s="387" t="s">
        <v>1737</v>
      </c>
      <c r="V131" s="387" t="s">
        <v>1772</v>
      </c>
      <c r="W131" s="387" t="s">
        <v>2403</v>
      </c>
      <c r="X131" s="387" t="s">
        <v>4831</v>
      </c>
      <c r="Y131" s="387" t="s">
        <v>1748</v>
      </c>
      <c r="Z131" s="387" t="s">
        <v>1734</v>
      </c>
      <c r="AA131" s="387" t="s">
        <v>1733</v>
      </c>
      <c r="AB131" s="387">
        <v>17.239999999999998</v>
      </c>
      <c r="AC131" s="387">
        <v>0</v>
      </c>
      <c r="AD131" s="387">
        <v>0</v>
      </c>
      <c r="AE131" s="387">
        <v>17.239999999999998</v>
      </c>
      <c r="AF131" s="387" t="s">
        <v>1729</v>
      </c>
      <c r="AG131" s="387">
        <v>17.239999999999998</v>
      </c>
      <c r="AH131" s="387">
        <v>0</v>
      </c>
      <c r="AI131" s="387">
        <v>0</v>
      </c>
      <c r="AJ131" s="387">
        <v>17.239999999999998</v>
      </c>
      <c r="AK131" s="387">
        <v>1.72</v>
      </c>
      <c r="AM131"/>
      <c r="AN131"/>
      <c r="AO131"/>
      <c r="AP131"/>
    </row>
    <row r="132" spans="1:42">
      <c r="A132" s="387" t="s">
        <v>6056</v>
      </c>
      <c r="B132" s="388">
        <v>43619.643506944441</v>
      </c>
      <c r="C132" s="389">
        <v>43619</v>
      </c>
      <c r="D132" s="387" t="s">
        <v>2554</v>
      </c>
      <c r="E132" s="389">
        <v>43619</v>
      </c>
      <c r="F132" s="387" t="s">
        <v>2553</v>
      </c>
      <c r="G132" s="389">
        <v>43619</v>
      </c>
      <c r="H132" s="387" t="s">
        <v>2530</v>
      </c>
      <c r="I132" s="389">
        <v>43619</v>
      </c>
      <c r="J132" s="387" t="s">
        <v>2551</v>
      </c>
      <c r="K132" s="387" t="s">
        <v>1741</v>
      </c>
      <c r="L132" s="390" t="s">
        <v>1732</v>
      </c>
      <c r="M132" s="390" t="s">
        <v>1992</v>
      </c>
      <c r="N132" s="390" t="str">
        <f t="shared" si="4"/>
        <v>Employee12@blyblade.com</v>
      </c>
      <c r="O132" s="390" t="str">
        <f t="shared" si="5"/>
        <v>Lysane_Sanchez</v>
      </c>
      <c r="P132" s="387" t="s">
        <v>1728</v>
      </c>
      <c r="Q132" s="387" t="s">
        <v>1847</v>
      </c>
      <c r="R132" s="387" t="s">
        <v>1738</v>
      </c>
      <c r="S132" s="387">
        <v>4.58</v>
      </c>
      <c r="T132" s="387">
        <v>21</v>
      </c>
      <c r="U132" s="387" t="s">
        <v>1773</v>
      </c>
      <c r="V132" s="387" t="s">
        <v>1845</v>
      </c>
      <c r="W132" s="387" t="s">
        <v>1750</v>
      </c>
      <c r="X132" s="387" t="s">
        <v>4831</v>
      </c>
      <c r="Y132" s="387" t="s">
        <v>1748</v>
      </c>
      <c r="Z132" s="387" t="s">
        <v>1734</v>
      </c>
      <c r="AA132" s="387" t="s">
        <v>1733</v>
      </c>
      <c r="AB132" s="387">
        <v>27.32</v>
      </c>
      <c r="AC132" s="387">
        <v>0</v>
      </c>
      <c r="AD132" s="387">
        <v>0</v>
      </c>
      <c r="AE132" s="387">
        <v>27.32</v>
      </c>
      <c r="AF132" s="387" t="s">
        <v>1729</v>
      </c>
      <c r="AG132" s="387">
        <v>27.32</v>
      </c>
      <c r="AH132" s="387">
        <v>0</v>
      </c>
      <c r="AI132" s="387">
        <v>0</v>
      </c>
      <c r="AJ132" s="387">
        <v>27.32</v>
      </c>
      <c r="AK132" s="387">
        <v>2.73</v>
      </c>
      <c r="AM132"/>
      <c r="AN132"/>
      <c r="AO132"/>
      <c r="AP132"/>
    </row>
    <row r="133" spans="1:42">
      <c r="A133" s="387" t="s">
        <v>6055</v>
      </c>
      <c r="B133" s="388">
        <v>43619.666087962964</v>
      </c>
      <c r="C133" s="389">
        <v>43619</v>
      </c>
      <c r="D133" s="387" t="s">
        <v>2163</v>
      </c>
      <c r="E133" s="389">
        <v>43619</v>
      </c>
      <c r="F133" s="387" t="s">
        <v>1835</v>
      </c>
      <c r="G133" s="389">
        <v>43619</v>
      </c>
      <c r="H133" s="387" t="s">
        <v>1799</v>
      </c>
      <c r="I133" s="389">
        <v>43619</v>
      </c>
      <c r="J133" s="387" t="s">
        <v>1798</v>
      </c>
      <c r="K133" s="387" t="s">
        <v>1741</v>
      </c>
      <c r="L133" s="390" t="s">
        <v>1732</v>
      </c>
      <c r="M133" s="390" t="s">
        <v>1854</v>
      </c>
      <c r="N133" s="390" t="str">
        <f t="shared" si="4"/>
        <v>Employee5@blyblade.com</v>
      </c>
      <c r="O133" s="390" t="str">
        <f t="shared" si="5"/>
        <v>Torey_McNeil</v>
      </c>
      <c r="P133" s="387" t="s">
        <v>1728</v>
      </c>
      <c r="Q133" s="387" t="s">
        <v>1847</v>
      </c>
      <c r="R133" s="387" t="s">
        <v>1738</v>
      </c>
      <c r="S133" s="387">
        <v>1.76</v>
      </c>
      <c r="T133" s="387">
        <v>20</v>
      </c>
      <c r="U133" s="387" t="s">
        <v>1772</v>
      </c>
      <c r="V133" s="387" t="s">
        <v>1737</v>
      </c>
      <c r="W133" s="387" t="s">
        <v>2403</v>
      </c>
      <c r="X133" s="387" t="s">
        <v>4831</v>
      </c>
      <c r="Y133" s="387" t="s">
        <v>1748</v>
      </c>
      <c r="Z133" s="387" t="s">
        <v>1734</v>
      </c>
      <c r="AA133" s="387" t="s">
        <v>1733</v>
      </c>
      <c r="AB133" s="387">
        <v>19</v>
      </c>
      <c r="AC133" s="387">
        <v>0</v>
      </c>
      <c r="AD133" s="387">
        <v>0</v>
      </c>
      <c r="AE133" s="387">
        <v>19</v>
      </c>
      <c r="AF133" s="387" t="s">
        <v>1729</v>
      </c>
      <c r="AG133" s="387">
        <v>19</v>
      </c>
      <c r="AH133" s="387">
        <v>0</v>
      </c>
      <c r="AI133" s="387">
        <v>0</v>
      </c>
      <c r="AJ133" s="387">
        <v>19</v>
      </c>
      <c r="AK133" s="387">
        <v>1.9</v>
      </c>
      <c r="AM133"/>
      <c r="AN133"/>
      <c r="AO133"/>
      <c r="AP133"/>
    </row>
    <row r="134" spans="1:42">
      <c r="A134" s="387" t="s">
        <v>6054</v>
      </c>
      <c r="B134" s="388">
        <v>43619.691631944443</v>
      </c>
      <c r="C134" s="389">
        <v>43619</v>
      </c>
      <c r="D134" s="387" t="s">
        <v>2992</v>
      </c>
      <c r="E134" s="389">
        <v>43619</v>
      </c>
      <c r="F134" s="387" t="s">
        <v>3473</v>
      </c>
      <c r="G134" s="389">
        <v>43619</v>
      </c>
      <c r="H134" s="387" t="s">
        <v>2862</v>
      </c>
      <c r="I134" s="389">
        <v>43619</v>
      </c>
      <c r="J134" s="387" t="s">
        <v>3225</v>
      </c>
      <c r="K134" s="387" t="s">
        <v>1741</v>
      </c>
      <c r="L134" s="390" t="s">
        <v>1732</v>
      </c>
      <c r="M134" s="390" t="s">
        <v>2265</v>
      </c>
      <c r="N134" s="390" t="str">
        <f t="shared" si="4"/>
        <v>Employee4@blyblade.com</v>
      </c>
      <c r="O134" s="390" t="str">
        <f t="shared" si="5"/>
        <v>Oksana_Orlov</v>
      </c>
      <c r="P134" s="387" t="s">
        <v>1728</v>
      </c>
      <c r="Q134" s="387" t="s">
        <v>1754</v>
      </c>
      <c r="R134" s="387" t="s">
        <v>1738</v>
      </c>
      <c r="S134" s="387">
        <v>7.53</v>
      </c>
      <c r="T134" s="387">
        <v>19</v>
      </c>
      <c r="U134" s="387" t="s">
        <v>1883</v>
      </c>
      <c r="V134" s="387" t="s">
        <v>2007</v>
      </c>
      <c r="W134" s="387" t="s">
        <v>2025</v>
      </c>
      <c r="X134" s="387" t="s">
        <v>4831</v>
      </c>
      <c r="Y134" s="387" t="s">
        <v>1735</v>
      </c>
      <c r="Z134" s="387" t="s">
        <v>1734</v>
      </c>
      <c r="AA134" s="387" t="s">
        <v>1747</v>
      </c>
      <c r="AB134" s="387">
        <v>0</v>
      </c>
      <c r="AC134" s="387">
        <v>0</v>
      </c>
      <c r="AD134" s="387">
        <v>3.67</v>
      </c>
      <c r="AE134" s="387">
        <v>3.67</v>
      </c>
      <c r="AF134" s="387" t="s">
        <v>1729</v>
      </c>
      <c r="AG134" s="387">
        <v>0</v>
      </c>
      <c r="AH134" s="387">
        <v>0</v>
      </c>
      <c r="AI134" s="387">
        <v>3.67</v>
      </c>
      <c r="AJ134" s="387">
        <v>3.67</v>
      </c>
      <c r="AK134" s="387">
        <v>0</v>
      </c>
      <c r="AM134"/>
      <c r="AN134"/>
      <c r="AO134"/>
      <c r="AP134"/>
    </row>
    <row r="135" spans="1:42">
      <c r="A135" s="387" t="s">
        <v>6053</v>
      </c>
      <c r="B135" s="388">
        <v>43619.715590277781</v>
      </c>
      <c r="C135" s="389">
        <v>43619</v>
      </c>
      <c r="D135" s="387" t="s">
        <v>2150</v>
      </c>
      <c r="E135" s="389">
        <v>43619</v>
      </c>
      <c r="F135" s="387" t="s">
        <v>2149</v>
      </c>
      <c r="G135" s="389">
        <v>43619</v>
      </c>
      <c r="H135" s="387" t="s">
        <v>2611</v>
      </c>
      <c r="I135" s="389">
        <v>43619</v>
      </c>
      <c r="J135" s="387" t="s">
        <v>2610</v>
      </c>
      <c r="K135" s="387" t="s">
        <v>1741</v>
      </c>
      <c r="L135" s="390" t="s">
        <v>1732</v>
      </c>
      <c r="M135" s="390" t="s">
        <v>2265</v>
      </c>
      <c r="N135" s="390" t="str">
        <f t="shared" si="4"/>
        <v>Employee4@blyblade.com</v>
      </c>
      <c r="O135" s="390" t="str">
        <f t="shared" si="5"/>
        <v>Oksana_Orlov</v>
      </c>
      <c r="P135" s="387" t="s">
        <v>1728</v>
      </c>
      <c r="Q135" s="387" t="s">
        <v>1754</v>
      </c>
      <c r="R135" s="387" t="s">
        <v>1738</v>
      </c>
      <c r="S135" s="387">
        <v>2.36</v>
      </c>
      <c r="T135" s="387">
        <v>26</v>
      </c>
      <c r="U135" s="387" t="s">
        <v>1883</v>
      </c>
      <c r="V135" s="387" t="s">
        <v>1737</v>
      </c>
      <c r="W135" s="387" t="s">
        <v>2025</v>
      </c>
      <c r="X135" s="387" t="s">
        <v>4831</v>
      </c>
      <c r="Y135" s="387" t="s">
        <v>1735</v>
      </c>
      <c r="Z135" s="387" t="s">
        <v>1734</v>
      </c>
      <c r="AA135" s="387" t="s">
        <v>1747</v>
      </c>
      <c r="AB135" s="387">
        <v>0</v>
      </c>
      <c r="AC135" s="387">
        <v>0</v>
      </c>
      <c r="AD135" s="387">
        <v>1.03</v>
      </c>
      <c r="AE135" s="387">
        <v>1.03</v>
      </c>
      <c r="AF135" s="387" t="s">
        <v>1729</v>
      </c>
      <c r="AG135" s="387">
        <v>0</v>
      </c>
      <c r="AH135" s="387">
        <v>0</v>
      </c>
      <c r="AI135" s="387">
        <v>1.03</v>
      </c>
      <c r="AJ135" s="387">
        <v>1.03</v>
      </c>
      <c r="AK135" s="387">
        <v>0</v>
      </c>
      <c r="AM135"/>
      <c r="AN135"/>
      <c r="AO135"/>
      <c r="AP135"/>
    </row>
    <row r="136" spans="1:42">
      <c r="A136" s="387" t="s">
        <v>6053</v>
      </c>
      <c r="B136" s="388">
        <v>43619.715590277781</v>
      </c>
      <c r="C136" s="389">
        <v>43619</v>
      </c>
      <c r="D136" s="387" t="s">
        <v>2150</v>
      </c>
      <c r="E136" s="389">
        <v>43619</v>
      </c>
      <c r="F136" s="387" t="s">
        <v>2149</v>
      </c>
      <c r="G136" s="389">
        <v>43619</v>
      </c>
      <c r="H136" s="387" t="s">
        <v>2611</v>
      </c>
      <c r="I136" s="389">
        <v>43619</v>
      </c>
      <c r="J136" s="387" t="s">
        <v>2610</v>
      </c>
      <c r="K136" s="387" t="s">
        <v>1741</v>
      </c>
      <c r="L136" s="390" t="s">
        <v>1732</v>
      </c>
      <c r="M136" s="390" t="s">
        <v>2265</v>
      </c>
      <c r="N136" s="390" t="str">
        <f t="shared" si="4"/>
        <v>Employee4@blyblade.com</v>
      </c>
      <c r="O136" s="390" t="str">
        <f t="shared" si="5"/>
        <v>Oksana_Orlov</v>
      </c>
      <c r="P136" s="387" t="s">
        <v>1728</v>
      </c>
      <c r="Q136" s="387" t="s">
        <v>1754</v>
      </c>
      <c r="R136" s="387" t="s">
        <v>1738</v>
      </c>
      <c r="S136" s="387">
        <v>2.36</v>
      </c>
      <c r="T136" s="387">
        <v>26</v>
      </c>
      <c r="U136" s="387" t="s">
        <v>1883</v>
      </c>
      <c r="V136" s="387" t="s">
        <v>1737</v>
      </c>
      <c r="W136" s="387" t="s">
        <v>2025</v>
      </c>
      <c r="X136" s="387" t="s">
        <v>4831</v>
      </c>
      <c r="Y136" s="387" t="s">
        <v>1735</v>
      </c>
      <c r="Z136" s="387" t="s">
        <v>1734</v>
      </c>
      <c r="AA136" s="387" t="s">
        <v>1733</v>
      </c>
      <c r="AB136" s="387">
        <v>15.76</v>
      </c>
      <c r="AC136" s="387">
        <v>0</v>
      </c>
      <c r="AD136" s="387">
        <v>0</v>
      </c>
      <c r="AE136" s="387">
        <v>15.76</v>
      </c>
      <c r="AF136" s="387" t="s">
        <v>1729</v>
      </c>
      <c r="AG136" s="387">
        <v>15.76</v>
      </c>
      <c r="AH136" s="387">
        <v>0</v>
      </c>
      <c r="AI136" s="387">
        <v>0</v>
      </c>
      <c r="AJ136" s="387">
        <v>15.76</v>
      </c>
      <c r="AK136" s="387">
        <v>1.58</v>
      </c>
      <c r="AM136"/>
      <c r="AN136"/>
      <c r="AO136"/>
      <c r="AP136"/>
    </row>
    <row r="137" spans="1:42">
      <c r="A137" s="387" t="s">
        <v>6052</v>
      </c>
      <c r="B137" s="388">
        <v>43619.724722222221</v>
      </c>
      <c r="C137" s="389">
        <v>43619</v>
      </c>
      <c r="D137" s="387" t="s">
        <v>2354</v>
      </c>
      <c r="E137" s="389">
        <v>43619</v>
      </c>
      <c r="F137" s="387" t="s">
        <v>2353</v>
      </c>
      <c r="G137" s="389">
        <v>43619</v>
      </c>
      <c r="H137" s="387" t="s">
        <v>2040</v>
      </c>
      <c r="I137" s="389">
        <v>43619</v>
      </c>
      <c r="J137" s="387" t="s">
        <v>3057</v>
      </c>
      <c r="K137" s="387" t="s">
        <v>1741</v>
      </c>
      <c r="L137" s="390" t="s">
        <v>1732</v>
      </c>
      <c r="M137" s="390" t="s">
        <v>1911</v>
      </c>
      <c r="N137" s="390" t="str">
        <f t="shared" si="4"/>
        <v>Employee18@blyblade.com</v>
      </c>
      <c r="O137" s="390" t="str">
        <f t="shared" si="5"/>
        <v>Maryanne_Johnson</v>
      </c>
      <c r="P137" s="387" t="s">
        <v>1728</v>
      </c>
      <c r="Q137" s="387" t="s">
        <v>1847</v>
      </c>
      <c r="R137" s="387" t="s">
        <v>1738</v>
      </c>
      <c r="S137" s="387">
        <v>2.11</v>
      </c>
      <c r="T137" s="387">
        <v>29</v>
      </c>
      <c r="U137" s="387" t="s">
        <v>1883</v>
      </c>
      <c r="V137" s="387" t="s">
        <v>1737</v>
      </c>
      <c r="W137" s="387" t="s">
        <v>2025</v>
      </c>
      <c r="X137" s="387" t="s">
        <v>4831</v>
      </c>
      <c r="Y137" s="387" t="s">
        <v>1735</v>
      </c>
      <c r="Z137" s="387" t="s">
        <v>1734</v>
      </c>
      <c r="AA137" s="387" t="s">
        <v>1733</v>
      </c>
      <c r="AB137" s="387">
        <v>23.16</v>
      </c>
      <c r="AC137" s="387">
        <v>0</v>
      </c>
      <c r="AD137" s="387">
        <v>0</v>
      </c>
      <c r="AE137" s="387">
        <v>23.16</v>
      </c>
      <c r="AF137" s="387" t="s">
        <v>1729</v>
      </c>
      <c r="AG137" s="387">
        <v>23.16</v>
      </c>
      <c r="AH137" s="387">
        <v>0</v>
      </c>
      <c r="AI137" s="387">
        <v>0</v>
      </c>
      <c r="AJ137" s="387">
        <v>23.16</v>
      </c>
      <c r="AK137" s="387">
        <v>2.3199999999999998</v>
      </c>
      <c r="AM137"/>
      <c r="AN137"/>
      <c r="AO137"/>
      <c r="AP137"/>
    </row>
    <row r="138" spans="1:42">
      <c r="A138" s="387" t="s">
        <v>6051</v>
      </c>
      <c r="B138" s="388">
        <v>43619.770092592589</v>
      </c>
      <c r="C138" s="389">
        <v>43619</v>
      </c>
      <c r="D138" s="387" t="s">
        <v>3547</v>
      </c>
      <c r="E138" s="389">
        <v>43619</v>
      </c>
      <c r="F138" s="387" t="s">
        <v>3961</v>
      </c>
      <c r="G138" s="389">
        <v>43619</v>
      </c>
      <c r="H138" s="387" t="s">
        <v>1779</v>
      </c>
      <c r="I138" s="389">
        <v>43619</v>
      </c>
      <c r="J138" s="387" t="s">
        <v>1778</v>
      </c>
      <c r="K138" s="387" t="s">
        <v>1741</v>
      </c>
      <c r="L138" s="390" t="s">
        <v>1732</v>
      </c>
      <c r="M138" s="390" t="s">
        <v>2223</v>
      </c>
      <c r="N138" s="390" t="str">
        <f t="shared" si="4"/>
        <v>Employee19@blyblade.com</v>
      </c>
      <c r="O138" s="390" t="str">
        <f t="shared" si="5"/>
        <v>Gil_Adler</v>
      </c>
      <c r="P138" s="387" t="s">
        <v>1728</v>
      </c>
      <c r="Q138" s="387" t="s">
        <v>1754</v>
      </c>
      <c r="R138" s="387" t="s">
        <v>1738</v>
      </c>
      <c r="S138" s="387">
        <v>1.05</v>
      </c>
      <c r="T138" s="387">
        <v>10</v>
      </c>
      <c r="U138" s="387" t="s">
        <v>1883</v>
      </c>
      <c r="V138" s="387" t="s">
        <v>1883</v>
      </c>
      <c r="W138" s="387" t="s">
        <v>2403</v>
      </c>
      <c r="X138" s="387" t="s">
        <v>4831</v>
      </c>
      <c r="Y138" s="387" t="s">
        <v>1890</v>
      </c>
      <c r="Z138" s="387" t="s">
        <v>1734</v>
      </c>
      <c r="AA138" s="387" t="s">
        <v>1733</v>
      </c>
      <c r="AB138" s="387">
        <v>18.510000000000002</v>
      </c>
      <c r="AC138" s="387">
        <v>0</v>
      </c>
      <c r="AD138" s="387">
        <v>0</v>
      </c>
      <c r="AE138" s="387">
        <v>18.510000000000002</v>
      </c>
      <c r="AF138" s="387" t="s">
        <v>1729</v>
      </c>
      <c r="AG138" s="387">
        <v>18.510000000000002</v>
      </c>
      <c r="AH138" s="387">
        <v>0</v>
      </c>
      <c r="AI138" s="387">
        <v>0</v>
      </c>
      <c r="AJ138" s="387">
        <v>18.510000000000002</v>
      </c>
      <c r="AK138" s="387">
        <v>1.85</v>
      </c>
      <c r="AM138"/>
      <c r="AN138"/>
      <c r="AO138"/>
      <c r="AP138"/>
    </row>
    <row r="139" spans="1:42">
      <c r="A139" s="387" t="s">
        <v>6051</v>
      </c>
      <c r="B139" s="388">
        <v>43619.777245370373</v>
      </c>
      <c r="C139" s="389">
        <v>43619</v>
      </c>
      <c r="D139" s="387" t="s">
        <v>3547</v>
      </c>
      <c r="E139" s="389">
        <v>43619</v>
      </c>
      <c r="F139" s="387" t="s">
        <v>3961</v>
      </c>
      <c r="G139" s="389">
        <v>43619</v>
      </c>
      <c r="H139" s="387" t="s">
        <v>1779</v>
      </c>
      <c r="I139" s="389">
        <v>43619</v>
      </c>
      <c r="J139" s="387" t="s">
        <v>1778</v>
      </c>
      <c r="K139" s="387" t="s">
        <v>1741</v>
      </c>
      <c r="L139" s="390" t="s">
        <v>1732</v>
      </c>
      <c r="M139" s="390" t="s">
        <v>2223</v>
      </c>
      <c r="N139" s="390" t="str">
        <f t="shared" si="4"/>
        <v>Employee19@blyblade.com</v>
      </c>
      <c r="O139" s="390" t="str">
        <f t="shared" si="5"/>
        <v>Gil_Adler</v>
      </c>
      <c r="P139" s="387" t="s">
        <v>1728</v>
      </c>
      <c r="Q139" s="387" t="s">
        <v>1754</v>
      </c>
      <c r="R139" s="387" t="s">
        <v>1738</v>
      </c>
      <c r="S139" s="387">
        <v>1.05</v>
      </c>
      <c r="T139" s="387">
        <v>10</v>
      </c>
      <c r="U139" s="387" t="s">
        <v>1883</v>
      </c>
      <c r="V139" s="387" t="s">
        <v>1883</v>
      </c>
      <c r="W139" s="387" t="s">
        <v>2403</v>
      </c>
      <c r="X139" s="387" t="s">
        <v>4831</v>
      </c>
      <c r="Y139" s="387" t="s">
        <v>1890</v>
      </c>
      <c r="Z139" s="387" t="s">
        <v>1734</v>
      </c>
      <c r="AA139" s="387" t="s">
        <v>1747</v>
      </c>
      <c r="AB139" s="387">
        <v>0</v>
      </c>
      <c r="AC139" s="387">
        <v>0</v>
      </c>
      <c r="AD139" s="387">
        <v>1.03</v>
      </c>
      <c r="AE139" s="387">
        <v>1.03</v>
      </c>
      <c r="AF139" s="387" t="s">
        <v>1729</v>
      </c>
      <c r="AG139" s="387">
        <v>0</v>
      </c>
      <c r="AH139" s="387">
        <v>0</v>
      </c>
      <c r="AI139" s="387">
        <v>1.03</v>
      </c>
      <c r="AJ139" s="387">
        <v>1.03</v>
      </c>
      <c r="AK139" s="387">
        <v>0</v>
      </c>
      <c r="AM139"/>
      <c r="AN139"/>
      <c r="AO139"/>
      <c r="AP139"/>
    </row>
    <row r="140" spans="1:42">
      <c r="A140" s="387" t="s">
        <v>6050</v>
      </c>
      <c r="B140" s="388">
        <v>43619.778923611113</v>
      </c>
      <c r="C140" s="389">
        <v>43619</v>
      </c>
      <c r="D140" s="387" t="s">
        <v>1779</v>
      </c>
      <c r="E140" s="389">
        <v>43619</v>
      </c>
      <c r="F140" s="387" t="s">
        <v>1778</v>
      </c>
      <c r="G140" s="387" t="s">
        <v>1728</v>
      </c>
      <c r="H140" s="387" t="s">
        <v>1728</v>
      </c>
      <c r="I140" s="387" t="s">
        <v>1728</v>
      </c>
      <c r="J140" s="387" t="s">
        <v>1728</v>
      </c>
      <c r="K140" s="387" t="s">
        <v>1741</v>
      </c>
      <c r="L140" s="390" t="s">
        <v>1732</v>
      </c>
      <c r="M140" s="390" t="s">
        <v>1731</v>
      </c>
      <c r="N140" s="390" t="str">
        <f t="shared" si="4"/>
        <v>Employee8@blyblade.com</v>
      </c>
      <c r="O140" s="390" t="str">
        <f t="shared" si="5"/>
        <v>--_--</v>
      </c>
      <c r="P140" s="387" t="s">
        <v>1728</v>
      </c>
      <c r="Q140" s="387" t="s">
        <v>1754</v>
      </c>
      <c r="R140" s="387" t="s">
        <v>1738</v>
      </c>
      <c r="S140" s="387" t="s">
        <v>1728</v>
      </c>
      <c r="T140" s="387" t="s">
        <v>1728</v>
      </c>
      <c r="U140" s="387" t="s">
        <v>1883</v>
      </c>
      <c r="V140" s="387" t="s">
        <v>1772</v>
      </c>
      <c r="W140" s="387" t="s">
        <v>1965</v>
      </c>
      <c r="X140" s="387" t="s">
        <v>4831</v>
      </c>
      <c r="Y140" s="387" t="s">
        <v>1728</v>
      </c>
      <c r="Z140" s="387" t="s">
        <v>1734</v>
      </c>
      <c r="AA140" s="387" t="s">
        <v>1733</v>
      </c>
      <c r="AB140" s="387">
        <v>6.34</v>
      </c>
      <c r="AC140" s="387">
        <v>0</v>
      </c>
      <c r="AD140" s="387">
        <v>0</v>
      </c>
      <c r="AE140" s="387">
        <v>6.34</v>
      </c>
      <c r="AF140" s="387" t="s">
        <v>1729</v>
      </c>
      <c r="AG140" s="387">
        <v>6.34</v>
      </c>
      <c r="AH140" s="387">
        <v>0</v>
      </c>
      <c r="AI140" s="387">
        <v>0</v>
      </c>
      <c r="AJ140" s="387">
        <v>6.34</v>
      </c>
      <c r="AK140" s="387">
        <v>0.63</v>
      </c>
      <c r="AM140"/>
      <c r="AN140"/>
      <c r="AO140"/>
      <c r="AP140"/>
    </row>
    <row r="141" spans="1:42">
      <c r="A141" s="387" t="s">
        <v>6050</v>
      </c>
      <c r="B141" s="388">
        <v>43619.789733796293</v>
      </c>
      <c r="C141" s="389">
        <v>43619</v>
      </c>
      <c r="D141" s="387" t="s">
        <v>1779</v>
      </c>
      <c r="E141" s="389">
        <v>43619</v>
      </c>
      <c r="F141" s="387" t="s">
        <v>1778</v>
      </c>
      <c r="G141" s="387" t="s">
        <v>1728</v>
      </c>
      <c r="H141" s="387" t="s">
        <v>1728</v>
      </c>
      <c r="I141" s="387" t="s">
        <v>1728</v>
      </c>
      <c r="J141" s="387" t="s">
        <v>1728</v>
      </c>
      <c r="K141" s="387" t="s">
        <v>1741</v>
      </c>
      <c r="L141" s="390" t="s">
        <v>1732</v>
      </c>
      <c r="M141" s="390" t="s">
        <v>1731</v>
      </c>
      <c r="N141" s="390" t="str">
        <f t="shared" si="4"/>
        <v>Employee8@blyblade.com</v>
      </c>
      <c r="O141" s="390" t="str">
        <f t="shared" si="5"/>
        <v>--_--</v>
      </c>
      <c r="P141" s="387" t="s">
        <v>1728</v>
      </c>
      <c r="Q141" s="387" t="s">
        <v>1754</v>
      </c>
      <c r="R141" s="387" t="s">
        <v>1738</v>
      </c>
      <c r="S141" s="387" t="s">
        <v>1728</v>
      </c>
      <c r="T141" s="387" t="s">
        <v>1728</v>
      </c>
      <c r="U141" s="387" t="s">
        <v>1883</v>
      </c>
      <c r="V141" s="387" t="s">
        <v>1772</v>
      </c>
      <c r="W141" s="387" t="s">
        <v>1965</v>
      </c>
      <c r="X141" s="387" t="s">
        <v>4831</v>
      </c>
      <c r="Y141" s="387" t="s">
        <v>1728</v>
      </c>
      <c r="Z141" s="387" t="s">
        <v>1734</v>
      </c>
      <c r="AA141" s="387" t="s">
        <v>2138</v>
      </c>
      <c r="AB141" s="387">
        <v>-6.34</v>
      </c>
      <c r="AC141" s="387">
        <v>0</v>
      </c>
      <c r="AD141" s="387">
        <v>0</v>
      </c>
      <c r="AE141" s="387">
        <v>-6.34</v>
      </c>
      <c r="AF141" s="387" t="s">
        <v>1729</v>
      </c>
      <c r="AG141" s="387">
        <v>-6.34</v>
      </c>
      <c r="AH141" s="387">
        <v>0</v>
      </c>
      <c r="AI141" s="387">
        <v>0</v>
      </c>
      <c r="AJ141" s="387">
        <v>-6.34</v>
      </c>
      <c r="AK141" s="387">
        <v>-0.63</v>
      </c>
      <c r="AM141"/>
      <c r="AN141"/>
      <c r="AO141"/>
      <c r="AP141"/>
    </row>
    <row r="142" spans="1:42">
      <c r="A142" s="387" t="s">
        <v>6044</v>
      </c>
      <c r="B142" s="388">
        <v>43619.796180555553</v>
      </c>
      <c r="C142" s="389">
        <v>43619</v>
      </c>
      <c r="D142" s="387" t="s">
        <v>2826</v>
      </c>
      <c r="E142" s="389">
        <v>43619</v>
      </c>
      <c r="F142" s="387" t="s">
        <v>2869</v>
      </c>
      <c r="G142" s="389">
        <v>43619</v>
      </c>
      <c r="H142" s="387" t="s">
        <v>2959</v>
      </c>
      <c r="I142" s="389">
        <v>43619</v>
      </c>
      <c r="J142" s="387" t="s">
        <v>3590</v>
      </c>
      <c r="K142" s="387" t="s">
        <v>1741</v>
      </c>
      <c r="L142" s="390" t="s">
        <v>1732</v>
      </c>
      <c r="M142" s="390" t="s">
        <v>2223</v>
      </c>
      <c r="N142" s="390" t="str">
        <f t="shared" ref="N142:N205" si="6">M142&amp;"@blyblade.com"</f>
        <v>Employee19@blyblade.com</v>
      </c>
      <c r="O142" s="390" t="str">
        <f t="shared" si="5"/>
        <v>Gil_Adler</v>
      </c>
      <c r="P142" s="387" t="s">
        <v>1728</v>
      </c>
      <c r="Q142" s="387" t="s">
        <v>1754</v>
      </c>
      <c r="R142" s="387" t="s">
        <v>1738</v>
      </c>
      <c r="S142" s="387">
        <v>2.62</v>
      </c>
      <c r="T142" s="387">
        <v>21</v>
      </c>
      <c r="U142" s="387" t="s">
        <v>1883</v>
      </c>
      <c r="V142" s="387" t="s">
        <v>1845</v>
      </c>
      <c r="W142" s="387" t="s">
        <v>1771</v>
      </c>
      <c r="X142" s="387" t="s">
        <v>4831</v>
      </c>
      <c r="Y142" s="387" t="s">
        <v>1890</v>
      </c>
      <c r="Z142" s="387" t="s">
        <v>1734</v>
      </c>
      <c r="AA142" s="387" t="s">
        <v>1733</v>
      </c>
      <c r="AB142" s="387">
        <v>22.99</v>
      </c>
      <c r="AC142" s="387">
        <v>0</v>
      </c>
      <c r="AD142" s="387">
        <v>0</v>
      </c>
      <c r="AE142" s="387">
        <v>22.99</v>
      </c>
      <c r="AF142" s="387" t="s">
        <v>1729</v>
      </c>
      <c r="AG142" s="387">
        <v>22.99</v>
      </c>
      <c r="AH142" s="387">
        <v>0</v>
      </c>
      <c r="AI142" s="387">
        <v>0</v>
      </c>
      <c r="AJ142" s="387">
        <v>22.99</v>
      </c>
      <c r="AK142" s="387">
        <v>2.2999999999999998</v>
      </c>
      <c r="AM142"/>
      <c r="AN142"/>
      <c r="AO142"/>
      <c r="AP142"/>
    </row>
    <row r="143" spans="1:42">
      <c r="A143" s="387" t="s">
        <v>6049</v>
      </c>
      <c r="B143" s="388">
        <v>43619.798148148147</v>
      </c>
      <c r="C143" s="389">
        <v>43619</v>
      </c>
      <c r="D143" s="387" t="s">
        <v>4372</v>
      </c>
      <c r="E143" s="389">
        <v>43619</v>
      </c>
      <c r="F143" s="387" t="s">
        <v>2639</v>
      </c>
      <c r="G143" s="389">
        <v>43619</v>
      </c>
      <c r="H143" s="387" t="s">
        <v>2076</v>
      </c>
      <c r="I143" s="389">
        <v>43619</v>
      </c>
      <c r="J143" s="387" t="s">
        <v>2075</v>
      </c>
      <c r="K143" s="387" t="s">
        <v>1741</v>
      </c>
      <c r="L143" s="390" t="s">
        <v>1732</v>
      </c>
      <c r="M143" s="390" t="s">
        <v>1992</v>
      </c>
      <c r="N143" s="390" t="str">
        <f t="shared" si="6"/>
        <v>Employee12@blyblade.com</v>
      </c>
      <c r="O143" s="390" t="str">
        <f t="shared" ref="O143:O206" si="7">VLOOKUP(M143,$A$10:$F$65,4,FALSE)</f>
        <v>Lysane_Sanchez</v>
      </c>
      <c r="P143" s="387" t="s">
        <v>1728</v>
      </c>
      <c r="Q143" s="387" t="s">
        <v>1847</v>
      </c>
      <c r="R143" s="387" t="s">
        <v>1738</v>
      </c>
      <c r="S143" s="387">
        <v>15.11</v>
      </c>
      <c r="T143" s="387">
        <v>31</v>
      </c>
      <c r="U143" s="387" t="s">
        <v>1737</v>
      </c>
      <c r="V143" s="387" t="s">
        <v>2326</v>
      </c>
      <c r="W143" s="387" t="s">
        <v>4832</v>
      </c>
      <c r="X143" s="387" t="s">
        <v>4831</v>
      </c>
      <c r="Y143" s="387" t="s">
        <v>1748</v>
      </c>
      <c r="Z143" s="387" t="s">
        <v>1734</v>
      </c>
      <c r="AA143" s="387" t="s">
        <v>1733</v>
      </c>
      <c r="AB143" s="387">
        <v>80.77</v>
      </c>
      <c r="AC143" s="387">
        <v>0</v>
      </c>
      <c r="AD143" s="387">
        <v>0</v>
      </c>
      <c r="AE143" s="387">
        <v>80.77</v>
      </c>
      <c r="AF143" s="387" t="s">
        <v>1729</v>
      </c>
      <c r="AG143" s="387">
        <v>80.77</v>
      </c>
      <c r="AH143" s="387">
        <v>0</v>
      </c>
      <c r="AI143" s="387">
        <v>0</v>
      </c>
      <c r="AJ143" s="387">
        <v>80.77</v>
      </c>
      <c r="AK143" s="387">
        <v>8.08</v>
      </c>
      <c r="AM143"/>
      <c r="AN143"/>
      <c r="AO143"/>
      <c r="AP143"/>
    </row>
    <row r="144" spans="1:42">
      <c r="A144" s="387" t="s">
        <v>6048</v>
      </c>
      <c r="B144" s="388">
        <v>43619.800034722219</v>
      </c>
      <c r="C144" s="389">
        <v>43619</v>
      </c>
      <c r="D144" s="387" t="s">
        <v>2696</v>
      </c>
      <c r="E144" s="389">
        <v>43619</v>
      </c>
      <c r="F144" s="387" t="s">
        <v>2429</v>
      </c>
      <c r="G144" s="389">
        <v>43619</v>
      </c>
      <c r="H144" s="387" t="s">
        <v>3202</v>
      </c>
      <c r="I144" s="389">
        <v>43619</v>
      </c>
      <c r="J144" s="387" t="s">
        <v>3145</v>
      </c>
      <c r="K144" s="387" t="s">
        <v>1741</v>
      </c>
      <c r="L144" s="390" t="s">
        <v>1732</v>
      </c>
      <c r="M144" s="390" t="s">
        <v>3510</v>
      </c>
      <c r="N144" s="390" t="str">
        <f t="shared" si="6"/>
        <v>Employee20@blyblade.com</v>
      </c>
      <c r="O144" s="390" t="str">
        <f t="shared" si="7"/>
        <v>Conner_Clay</v>
      </c>
      <c r="P144" s="387" t="s">
        <v>1728</v>
      </c>
      <c r="Q144" s="387" t="s">
        <v>1754</v>
      </c>
      <c r="R144" s="387" t="s">
        <v>1738</v>
      </c>
      <c r="S144" s="387">
        <v>4.07</v>
      </c>
      <c r="T144" s="387">
        <v>14</v>
      </c>
      <c r="U144" s="387" t="s">
        <v>1845</v>
      </c>
      <c r="V144" s="387" t="s">
        <v>2007</v>
      </c>
      <c r="W144" s="387" t="s">
        <v>2025</v>
      </c>
      <c r="X144" s="387" t="s">
        <v>4831</v>
      </c>
      <c r="Y144" s="387" t="s">
        <v>2449</v>
      </c>
      <c r="Z144" s="387" t="s">
        <v>1734</v>
      </c>
      <c r="AA144" s="387" t="s">
        <v>1747</v>
      </c>
      <c r="AB144" s="387">
        <v>0</v>
      </c>
      <c r="AC144" s="387">
        <v>0</v>
      </c>
      <c r="AD144" s="387">
        <v>5.19</v>
      </c>
      <c r="AE144" s="387">
        <v>5.19</v>
      </c>
      <c r="AF144" s="387" t="s">
        <v>1729</v>
      </c>
      <c r="AG144" s="387">
        <v>0</v>
      </c>
      <c r="AH144" s="387">
        <v>0</v>
      </c>
      <c r="AI144" s="387">
        <v>5.19</v>
      </c>
      <c r="AJ144" s="387">
        <v>5.19</v>
      </c>
      <c r="AK144" s="387">
        <v>0</v>
      </c>
      <c r="AM144"/>
      <c r="AN144"/>
      <c r="AO144"/>
      <c r="AP144"/>
    </row>
    <row r="145" spans="1:42">
      <c r="A145" s="387" t="s">
        <v>6048</v>
      </c>
      <c r="B145" s="388">
        <v>43619.800034722219</v>
      </c>
      <c r="C145" s="389">
        <v>43619</v>
      </c>
      <c r="D145" s="387" t="s">
        <v>2696</v>
      </c>
      <c r="E145" s="389">
        <v>43619</v>
      </c>
      <c r="F145" s="387" t="s">
        <v>2429</v>
      </c>
      <c r="G145" s="389">
        <v>43619</v>
      </c>
      <c r="H145" s="387" t="s">
        <v>3202</v>
      </c>
      <c r="I145" s="389">
        <v>43619</v>
      </c>
      <c r="J145" s="387" t="s">
        <v>3145</v>
      </c>
      <c r="K145" s="387" t="s">
        <v>1741</v>
      </c>
      <c r="L145" s="390" t="s">
        <v>1732</v>
      </c>
      <c r="M145" s="390" t="s">
        <v>3510</v>
      </c>
      <c r="N145" s="390" t="str">
        <f t="shared" si="6"/>
        <v>Employee20@blyblade.com</v>
      </c>
      <c r="O145" s="390" t="str">
        <f t="shared" si="7"/>
        <v>Conner_Clay</v>
      </c>
      <c r="P145" s="387" t="s">
        <v>1728</v>
      </c>
      <c r="Q145" s="387" t="s">
        <v>1754</v>
      </c>
      <c r="R145" s="387" t="s">
        <v>1738</v>
      </c>
      <c r="S145" s="387">
        <v>4.07</v>
      </c>
      <c r="T145" s="387">
        <v>14</v>
      </c>
      <c r="U145" s="387" t="s">
        <v>1845</v>
      </c>
      <c r="V145" s="387" t="s">
        <v>2007</v>
      </c>
      <c r="W145" s="387" t="s">
        <v>2025</v>
      </c>
      <c r="X145" s="387" t="s">
        <v>4831</v>
      </c>
      <c r="Y145" s="387" t="s">
        <v>2449</v>
      </c>
      <c r="Z145" s="387" t="s">
        <v>1734</v>
      </c>
      <c r="AA145" s="387" t="s">
        <v>1733</v>
      </c>
      <c r="AB145" s="387">
        <v>25.3</v>
      </c>
      <c r="AC145" s="387">
        <v>0</v>
      </c>
      <c r="AD145" s="387">
        <v>0</v>
      </c>
      <c r="AE145" s="387">
        <v>25.3</v>
      </c>
      <c r="AF145" s="387" t="s">
        <v>1729</v>
      </c>
      <c r="AG145" s="387">
        <v>25.3</v>
      </c>
      <c r="AH145" s="387">
        <v>0</v>
      </c>
      <c r="AI145" s="387">
        <v>0</v>
      </c>
      <c r="AJ145" s="387">
        <v>25.3</v>
      </c>
      <c r="AK145" s="387">
        <v>2.5299999999999998</v>
      </c>
      <c r="AM145"/>
      <c r="AN145"/>
      <c r="AO145"/>
      <c r="AP145"/>
    </row>
    <row r="146" spans="1:42">
      <c r="A146" s="387" t="s">
        <v>6047</v>
      </c>
      <c r="B146" s="388">
        <v>43619.801782407405</v>
      </c>
      <c r="C146" s="389">
        <v>43619</v>
      </c>
      <c r="D146" s="387" t="s">
        <v>2106</v>
      </c>
      <c r="E146" s="389">
        <v>43619</v>
      </c>
      <c r="F146" s="387" t="s">
        <v>2105</v>
      </c>
      <c r="G146" s="389">
        <v>43619</v>
      </c>
      <c r="H146" s="387" t="s">
        <v>3197</v>
      </c>
      <c r="I146" s="389">
        <v>43619</v>
      </c>
      <c r="J146" s="387" t="s">
        <v>3666</v>
      </c>
      <c r="K146" s="387" t="s">
        <v>1741</v>
      </c>
      <c r="L146" s="390" t="s">
        <v>1732</v>
      </c>
      <c r="M146" s="390" t="s">
        <v>2265</v>
      </c>
      <c r="N146" s="390" t="str">
        <f t="shared" si="6"/>
        <v>Employee4@blyblade.com</v>
      </c>
      <c r="O146" s="390" t="str">
        <f t="shared" si="7"/>
        <v>Oksana_Orlov</v>
      </c>
      <c r="P146" s="387" t="s">
        <v>1728</v>
      </c>
      <c r="Q146" s="387" t="s">
        <v>1754</v>
      </c>
      <c r="R146" s="387" t="s">
        <v>1738</v>
      </c>
      <c r="S146" s="387">
        <v>4.55</v>
      </c>
      <c r="T146" s="387">
        <v>17</v>
      </c>
      <c r="U146" s="387" t="s">
        <v>1883</v>
      </c>
      <c r="V146" s="387" t="s">
        <v>2007</v>
      </c>
      <c r="W146" s="387" t="s">
        <v>1965</v>
      </c>
      <c r="X146" s="387" t="s">
        <v>4831</v>
      </c>
      <c r="Y146" s="387" t="s">
        <v>1735</v>
      </c>
      <c r="Z146" s="387" t="s">
        <v>1734</v>
      </c>
      <c r="AA146" s="387" t="s">
        <v>1733</v>
      </c>
      <c r="AB146" s="387">
        <v>23.64</v>
      </c>
      <c r="AC146" s="387">
        <v>0</v>
      </c>
      <c r="AD146" s="387">
        <v>0</v>
      </c>
      <c r="AE146" s="387">
        <v>23.64</v>
      </c>
      <c r="AF146" s="387" t="s">
        <v>1729</v>
      </c>
      <c r="AG146" s="387">
        <v>23.64</v>
      </c>
      <c r="AH146" s="387">
        <v>0</v>
      </c>
      <c r="AI146" s="387">
        <v>0</v>
      </c>
      <c r="AJ146" s="387">
        <v>23.64</v>
      </c>
      <c r="AK146" s="387">
        <v>2.36</v>
      </c>
      <c r="AM146"/>
      <c r="AN146"/>
      <c r="AO146"/>
      <c r="AP146"/>
    </row>
    <row r="147" spans="1:42">
      <c r="A147" s="387" t="s">
        <v>6046</v>
      </c>
      <c r="B147" s="388">
        <v>43619.917488425926</v>
      </c>
      <c r="C147" s="389">
        <v>43619</v>
      </c>
      <c r="D147" s="387" t="s">
        <v>2055</v>
      </c>
      <c r="E147" s="389">
        <v>43619</v>
      </c>
      <c r="F147" s="387" t="s">
        <v>2054</v>
      </c>
      <c r="G147" s="389">
        <v>43619</v>
      </c>
      <c r="H147" s="387" t="s">
        <v>2701</v>
      </c>
      <c r="I147" s="389">
        <v>43619</v>
      </c>
      <c r="J147" s="387" t="s">
        <v>3060</v>
      </c>
      <c r="K147" s="387" t="s">
        <v>1741</v>
      </c>
      <c r="L147" s="390" t="s">
        <v>1732</v>
      </c>
      <c r="M147" s="390" t="s">
        <v>1992</v>
      </c>
      <c r="N147" s="390" t="str">
        <f t="shared" si="6"/>
        <v>Employee12@blyblade.com</v>
      </c>
      <c r="O147" s="390" t="str">
        <f t="shared" si="7"/>
        <v>Lysane_Sanchez</v>
      </c>
      <c r="P147" s="387" t="s">
        <v>1728</v>
      </c>
      <c r="Q147" s="387" t="s">
        <v>1847</v>
      </c>
      <c r="R147" s="387" t="s">
        <v>1738</v>
      </c>
      <c r="S147" s="387">
        <v>2.2000000000000002</v>
      </c>
      <c r="T147" s="387">
        <v>25</v>
      </c>
      <c r="U147" s="387" t="s">
        <v>1883</v>
      </c>
      <c r="V147" s="387" t="s">
        <v>1737</v>
      </c>
      <c r="W147" s="387" t="s">
        <v>1965</v>
      </c>
      <c r="X147" s="387" t="s">
        <v>4831</v>
      </c>
      <c r="Y147" s="387" t="s">
        <v>1748</v>
      </c>
      <c r="Z147" s="387" t="s">
        <v>1734</v>
      </c>
      <c r="AA147" s="387" t="s">
        <v>1733</v>
      </c>
      <c r="AB147" s="387">
        <v>24.25</v>
      </c>
      <c r="AC147" s="387">
        <v>0</v>
      </c>
      <c r="AD147" s="387">
        <v>0</v>
      </c>
      <c r="AE147" s="387">
        <v>24.25</v>
      </c>
      <c r="AF147" s="387" t="s">
        <v>1729</v>
      </c>
      <c r="AG147" s="387">
        <v>24.25</v>
      </c>
      <c r="AH147" s="387">
        <v>0</v>
      </c>
      <c r="AI147" s="387">
        <v>0</v>
      </c>
      <c r="AJ147" s="387">
        <v>24.25</v>
      </c>
      <c r="AK147" s="387">
        <v>2.4300000000000002</v>
      </c>
      <c r="AM147"/>
      <c r="AN147"/>
      <c r="AO147"/>
      <c r="AP147"/>
    </row>
    <row r="148" spans="1:42">
      <c r="A148" s="387" t="s">
        <v>6045</v>
      </c>
      <c r="B148" s="388">
        <v>43619.975543981483</v>
      </c>
      <c r="C148" s="389">
        <v>43619</v>
      </c>
      <c r="D148" s="387" t="s">
        <v>2948</v>
      </c>
      <c r="E148" s="389">
        <v>43619</v>
      </c>
      <c r="F148" s="387" t="s">
        <v>2728</v>
      </c>
      <c r="G148" s="389">
        <v>43619</v>
      </c>
      <c r="H148" s="387" t="s">
        <v>3423</v>
      </c>
      <c r="I148" s="389">
        <v>43619</v>
      </c>
      <c r="J148" s="387" t="s">
        <v>2968</v>
      </c>
      <c r="K148" s="387" t="s">
        <v>1741</v>
      </c>
      <c r="L148" s="390" t="s">
        <v>1732</v>
      </c>
      <c r="M148" s="390" t="s">
        <v>1755</v>
      </c>
      <c r="N148" s="390" t="str">
        <f t="shared" si="6"/>
        <v>Employee2@blyblade.com</v>
      </c>
      <c r="O148" s="390" t="str">
        <f t="shared" si="7"/>
        <v>Cal_Thompson</v>
      </c>
      <c r="P148" s="387" t="s">
        <v>1728</v>
      </c>
      <c r="Q148" s="387" t="s">
        <v>1952</v>
      </c>
      <c r="R148" s="387" t="s">
        <v>1738</v>
      </c>
      <c r="S148" s="387">
        <v>2.5099999999999998</v>
      </c>
      <c r="T148" s="387">
        <v>16</v>
      </c>
      <c r="U148" s="387" t="s">
        <v>1845</v>
      </c>
      <c r="V148" s="387" t="s">
        <v>2524</v>
      </c>
      <c r="W148" s="387" t="s">
        <v>4832</v>
      </c>
      <c r="X148" s="387" t="s">
        <v>4831</v>
      </c>
      <c r="Y148" s="387" t="s">
        <v>1748</v>
      </c>
      <c r="Z148" s="387" t="s">
        <v>1734</v>
      </c>
      <c r="AA148" s="387" t="s">
        <v>1733</v>
      </c>
      <c r="AB148" s="387">
        <v>50.56</v>
      </c>
      <c r="AC148" s="387">
        <v>0</v>
      </c>
      <c r="AD148" s="387">
        <v>0</v>
      </c>
      <c r="AE148" s="387">
        <v>50.56</v>
      </c>
      <c r="AF148" s="387" t="s">
        <v>1729</v>
      </c>
      <c r="AG148" s="387">
        <v>50.56</v>
      </c>
      <c r="AH148" s="387">
        <v>0</v>
      </c>
      <c r="AI148" s="387">
        <v>0</v>
      </c>
      <c r="AJ148" s="387">
        <v>50.56</v>
      </c>
      <c r="AK148" s="387">
        <v>5.0599999999999996</v>
      </c>
      <c r="AM148"/>
      <c r="AN148"/>
      <c r="AO148"/>
      <c r="AP148"/>
    </row>
    <row r="149" spans="1:42">
      <c r="A149" s="387" t="s">
        <v>6044</v>
      </c>
      <c r="B149" s="388">
        <v>43620.046342592592</v>
      </c>
      <c r="C149" s="389">
        <v>43619</v>
      </c>
      <c r="D149" s="387" t="s">
        <v>2826</v>
      </c>
      <c r="E149" s="389">
        <v>43619</v>
      </c>
      <c r="F149" s="387" t="s">
        <v>2869</v>
      </c>
      <c r="G149" s="389">
        <v>43619</v>
      </c>
      <c r="H149" s="387" t="s">
        <v>2959</v>
      </c>
      <c r="I149" s="389">
        <v>43619</v>
      </c>
      <c r="J149" s="387" t="s">
        <v>3590</v>
      </c>
      <c r="K149" s="387" t="s">
        <v>1741</v>
      </c>
      <c r="L149" s="390" t="s">
        <v>1732</v>
      </c>
      <c r="M149" s="390" t="s">
        <v>2223</v>
      </c>
      <c r="N149" s="390" t="str">
        <f t="shared" si="6"/>
        <v>Employee19@blyblade.com</v>
      </c>
      <c r="O149" s="390" t="str">
        <f t="shared" si="7"/>
        <v>Gil_Adler</v>
      </c>
      <c r="P149" s="387" t="s">
        <v>1728</v>
      </c>
      <c r="Q149" s="387" t="s">
        <v>1754</v>
      </c>
      <c r="R149" s="387" t="s">
        <v>1738</v>
      </c>
      <c r="S149" s="387">
        <v>2.62</v>
      </c>
      <c r="T149" s="387">
        <v>21</v>
      </c>
      <c r="U149" s="387" t="s">
        <v>1883</v>
      </c>
      <c r="V149" s="387" t="s">
        <v>1845</v>
      </c>
      <c r="W149" s="387" t="s">
        <v>1771</v>
      </c>
      <c r="X149" s="387" t="s">
        <v>4831</v>
      </c>
      <c r="Y149" s="387" t="s">
        <v>1890</v>
      </c>
      <c r="Z149" s="387" t="s">
        <v>1734</v>
      </c>
      <c r="AA149" s="387" t="s">
        <v>1747</v>
      </c>
      <c r="AB149" s="387">
        <v>0</v>
      </c>
      <c r="AC149" s="387">
        <v>0</v>
      </c>
      <c r="AD149" s="387">
        <v>1.03</v>
      </c>
      <c r="AE149" s="387">
        <v>1.03</v>
      </c>
      <c r="AF149" s="387" t="s">
        <v>1729</v>
      </c>
      <c r="AG149" s="387">
        <v>0</v>
      </c>
      <c r="AH149" s="387">
        <v>0</v>
      </c>
      <c r="AI149" s="387">
        <v>1.03</v>
      </c>
      <c r="AJ149" s="387">
        <v>1.03</v>
      </c>
      <c r="AK149" s="387">
        <v>0</v>
      </c>
      <c r="AM149"/>
      <c r="AN149"/>
      <c r="AO149"/>
      <c r="AP149"/>
    </row>
    <row r="150" spans="1:42">
      <c r="A150" s="387" t="s">
        <v>6018</v>
      </c>
      <c r="B150" s="388">
        <v>43620.05777777778</v>
      </c>
      <c r="C150" s="389">
        <v>43620</v>
      </c>
      <c r="D150" s="387" t="s">
        <v>3297</v>
      </c>
      <c r="E150" s="389">
        <v>43619</v>
      </c>
      <c r="F150" s="387" t="s">
        <v>2061</v>
      </c>
      <c r="G150" s="389">
        <v>43620</v>
      </c>
      <c r="H150" s="387" t="s">
        <v>3619</v>
      </c>
      <c r="I150" s="389">
        <v>43619</v>
      </c>
      <c r="J150" s="387" t="s">
        <v>2041</v>
      </c>
      <c r="K150" s="387" t="s">
        <v>1741</v>
      </c>
      <c r="L150" s="390" t="s">
        <v>1732</v>
      </c>
      <c r="M150" s="390" t="s">
        <v>2223</v>
      </c>
      <c r="N150" s="390" t="str">
        <f t="shared" si="6"/>
        <v>Employee19@blyblade.com</v>
      </c>
      <c r="O150" s="390" t="str">
        <f t="shared" si="7"/>
        <v>Gil_Adler</v>
      </c>
      <c r="P150" s="387" t="s">
        <v>1728</v>
      </c>
      <c r="Q150" s="387" t="s">
        <v>1754</v>
      </c>
      <c r="R150" s="387" t="s">
        <v>1738</v>
      </c>
      <c r="S150" s="387">
        <v>1.48</v>
      </c>
      <c r="T150" s="387">
        <v>9</v>
      </c>
      <c r="U150" s="387" t="s">
        <v>1845</v>
      </c>
      <c r="V150" s="387" t="s">
        <v>1737</v>
      </c>
      <c r="W150" s="387" t="s">
        <v>4876</v>
      </c>
      <c r="X150" s="387" t="s">
        <v>4899</v>
      </c>
      <c r="Y150" s="387" t="s">
        <v>1890</v>
      </c>
      <c r="Z150" s="387" t="s">
        <v>1734</v>
      </c>
      <c r="AA150" s="387" t="s">
        <v>1733</v>
      </c>
      <c r="AB150" s="387">
        <v>13.72</v>
      </c>
      <c r="AC150" s="387">
        <v>0</v>
      </c>
      <c r="AD150" s="387">
        <v>0</v>
      </c>
      <c r="AE150" s="387">
        <v>13.72</v>
      </c>
      <c r="AF150" s="387" t="s">
        <v>1729</v>
      </c>
      <c r="AG150" s="387">
        <v>13.72</v>
      </c>
      <c r="AH150" s="387">
        <v>0</v>
      </c>
      <c r="AI150" s="387">
        <v>0</v>
      </c>
      <c r="AJ150" s="387">
        <v>13.72</v>
      </c>
      <c r="AK150" s="387">
        <v>1.37</v>
      </c>
      <c r="AM150"/>
      <c r="AN150"/>
      <c r="AO150"/>
      <c r="AP150"/>
    </row>
    <row r="151" spans="1:42">
      <c r="A151" s="391" t="s">
        <v>6043</v>
      </c>
      <c r="B151" s="388">
        <v>43620.114131944443</v>
      </c>
      <c r="C151" s="389">
        <v>43620</v>
      </c>
      <c r="D151" s="387" t="s">
        <v>2232</v>
      </c>
      <c r="E151" s="389">
        <v>43619</v>
      </c>
      <c r="F151" s="387" t="s">
        <v>2231</v>
      </c>
      <c r="G151" s="389">
        <v>43620</v>
      </c>
      <c r="H151" s="387" t="s">
        <v>3702</v>
      </c>
      <c r="I151" s="389">
        <v>43619</v>
      </c>
      <c r="J151" s="387" t="s">
        <v>2714</v>
      </c>
      <c r="K151" s="387" t="s">
        <v>1741</v>
      </c>
      <c r="L151" s="390" t="s">
        <v>1732</v>
      </c>
      <c r="M151" s="390" t="s">
        <v>1775</v>
      </c>
      <c r="N151" s="390" t="str">
        <f t="shared" si="6"/>
        <v>Employee10@blyblade.com</v>
      </c>
      <c r="O151" s="390" t="str">
        <f t="shared" si="7"/>
        <v>Max_Schrage</v>
      </c>
      <c r="P151" s="387" t="s">
        <v>1728</v>
      </c>
      <c r="Q151" s="387" t="s">
        <v>1774</v>
      </c>
      <c r="R151" s="387" t="s">
        <v>1738</v>
      </c>
      <c r="S151" s="387">
        <v>18.77</v>
      </c>
      <c r="T151" s="387">
        <v>43</v>
      </c>
      <c r="U151" s="387" t="s">
        <v>1928</v>
      </c>
      <c r="V151" s="387" t="s">
        <v>2026</v>
      </c>
      <c r="W151" s="387" t="s">
        <v>1875</v>
      </c>
      <c r="X151" s="387" t="s">
        <v>4831</v>
      </c>
      <c r="Y151" s="387" t="s">
        <v>1769</v>
      </c>
      <c r="Z151" s="387" t="s">
        <v>1734</v>
      </c>
      <c r="AA151" s="387" t="s">
        <v>1733</v>
      </c>
      <c r="AB151" s="387">
        <v>85.29</v>
      </c>
      <c r="AC151" s="387">
        <v>0</v>
      </c>
      <c r="AD151" s="387">
        <v>0</v>
      </c>
      <c r="AE151" s="387">
        <v>85.29</v>
      </c>
      <c r="AF151" s="387" t="s">
        <v>1729</v>
      </c>
      <c r="AG151" s="387">
        <v>85.29</v>
      </c>
      <c r="AH151" s="387">
        <v>0</v>
      </c>
      <c r="AI151" s="387">
        <v>0</v>
      </c>
      <c r="AJ151" s="387">
        <v>85.29</v>
      </c>
      <c r="AK151" s="387">
        <v>8.5299999999999994</v>
      </c>
      <c r="AM151"/>
      <c r="AN151"/>
      <c r="AO151"/>
      <c r="AP151"/>
    </row>
    <row r="152" spans="1:42">
      <c r="A152" s="387" t="s">
        <v>6042</v>
      </c>
      <c r="B152" s="388">
        <v>43620.121840277781</v>
      </c>
      <c r="C152" s="389">
        <v>43620</v>
      </c>
      <c r="D152" s="387" t="s">
        <v>4239</v>
      </c>
      <c r="E152" s="389">
        <v>43619</v>
      </c>
      <c r="F152" s="387" t="s">
        <v>3549</v>
      </c>
      <c r="G152" s="389">
        <v>43620</v>
      </c>
      <c r="H152" s="387" t="s">
        <v>2788</v>
      </c>
      <c r="I152" s="389">
        <v>43619</v>
      </c>
      <c r="J152" s="387" t="s">
        <v>2787</v>
      </c>
      <c r="K152" s="387" t="s">
        <v>1741</v>
      </c>
      <c r="L152" s="390" t="s">
        <v>1732</v>
      </c>
      <c r="M152" s="390" t="s">
        <v>1854</v>
      </c>
      <c r="N152" s="390" t="str">
        <f t="shared" si="6"/>
        <v>Employee5@blyblade.com</v>
      </c>
      <c r="O152" s="390" t="str">
        <f t="shared" si="7"/>
        <v>Torey_McNeil</v>
      </c>
      <c r="P152" s="387" t="s">
        <v>1728</v>
      </c>
      <c r="Q152" s="387" t="s">
        <v>1847</v>
      </c>
      <c r="R152" s="387" t="s">
        <v>1738</v>
      </c>
      <c r="S152" s="387">
        <v>8.9</v>
      </c>
      <c r="T152" s="387">
        <v>29</v>
      </c>
      <c r="U152" s="387" t="s">
        <v>1737</v>
      </c>
      <c r="V152" s="387" t="s">
        <v>1853</v>
      </c>
      <c r="W152" s="387" t="s">
        <v>4876</v>
      </c>
      <c r="X152" s="387" t="s">
        <v>4831</v>
      </c>
      <c r="Y152" s="387" t="s">
        <v>1748</v>
      </c>
      <c r="Z152" s="387" t="s">
        <v>1734</v>
      </c>
      <c r="AA152" s="387" t="s">
        <v>1733</v>
      </c>
      <c r="AB152" s="387">
        <v>64.22</v>
      </c>
      <c r="AC152" s="387">
        <v>0</v>
      </c>
      <c r="AD152" s="387">
        <v>0</v>
      </c>
      <c r="AE152" s="387">
        <v>64.22</v>
      </c>
      <c r="AF152" s="387" t="s">
        <v>1729</v>
      </c>
      <c r="AG152" s="387">
        <v>64.22</v>
      </c>
      <c r="AH152" s="387">
        <v>0</v>
      </c>
      <c r="AI152" s="387">
        <v>0</v>
      </c>
      <c r="AJ152" s="387">
        <v>64.22</v>
      </c>
      <c r="AK152" s="387">
        <v>6.42</v>
      </c>
      <c r="AM152"/>
      <c r="AN152"/>
      <c r="AO152"/>
      <c r="AP152"/>
    </row>
    <row r="153" spans="1:42">
      <c r="A153" s="387" t="s">
        <v>6041</v>
      </c>
      <c r="B153" s="388">
        <v>43620.486967592595</v>
      </c>
      <c r="C153" s="389">
        <v>43620</v>
      </c>
      <c r="D153" s="387" t="s">
        <v>2436</v>
      </c>
      <c r="E153" s="389">
        <v>43620</v>
      </c>
      <c r="F153" s="387" t="s">
        <v>3804</v>
      </c>
      <c r="G153" s="389">
        <v>43620</v>
      </c>
      <c r="H153" s="387" t="s">
        <v>2547</v>
      </c>
      <c r="I153" s="389">
        <v>43620</v>
      </c>
      <c r="J153" s="387" t="s">
        <v>4451</v>
      </c>
      <c r="K153" s="387" t="s">
        <v>1741</v>
      </c>
      <c r="L153" s="390" t="s">
        <v>1732</v>
      </c>
      <c r="M153" s="390" t="s">
        <v>2287</v>
      </c>
      <c r="N153" s="390" t="str">
        <f t="shared" si="6"/>
        <v>Employee14@blyblade.com</v>
      </c>
      <c r="O153" s="390" t="str">
        <f t="shared" si="7"/>
        <v>Bowie_Tam</v>
      </c>
      <c r="P153" s="387" t="s">
        <v>1728</v>
      </c>
      <c r="Q153" s="387" t="s">
        <v>2043</v>
      </c>
      <c r="R153" s="387" t="s">
        <v>1738</v>
      </c>
      <c r="S153" s="387">
        <v>0.88</v>
      </c>
      <c r="T153" s="387">
        <v>3</v>
      </c>
      <c r="U153" s="387" t="s">
        <v>2651</v>
      </c>
      <c r="V153" s="387" t="s">
        <v>1991</v>
      </c>
      <c r="W153" s="387" t="s">
        <v>4832</v>
      </c>
      <c r="X153" s="387" t="s">
        <v>4831</v>
      </c>
      <c r="Y153" s="387" t="s">
        <v>1748</v>
      </c>
      <c r="Z153" s="387" t="s">
        <v>1734</v>
      </c>
      <c r="AA153" s="387" t="s">
        <v>1733</v>
      </c>
      <c r="AB153" s="387">
        <v>15.83</v>
      </c>
      <c r="AC153" s="387">
        <v>0</v>
      </c>
      <c r="AD153" s="387">
        <v>0</v>
      </c>
      <c r="AE153" s="387">
        <v>15.83</v>
      </c>
      <c r="AF153" s="387" t="s">
        <v>1729</v>
      </c>
      <c r="AG153" s="387">
        <v>15.83</v>
      </c>
      <c r="AH153" s="387">
        <v>0</v>
      </c>
      <c r="AI153" s="387">
        <v>0</v>
      </c>
      <c r="AJ153" s="387">
        <v>15.83</v>
      </c>
      <c r="AK153" s="387">
        <v>1.58</v>
      </c>
      <c r="AM153"/>
      <c r="AN153"/>
      <c r="AO153"/>
      <c r="AP153"/>
    </row>
    <row r="154" spans="1:42">
      <c r="A154" s="387" t="s">
        <v>6040</v>
      </c>
      <c r="B154" s="388">
        <v>43620.500011574077</v>
      </c>
      <c r="C154" s="389">
        <v>43620</v>
      </c>
      <c r="D154" s="387" t="s">
        <v>1835</v>
      </c>
      <c r="E154" s="389">
        <v>43620</v>
      </c>
      <c r="F154" s="387" t="s">
        <v>1834</v>
      </c>
      <c r="G154" s="389">
        <v>43620</v>
      </c>
      <c r="H154" s="387" t="s">
        <v>1798</v>
      </c>
      <c r="I154" s="389">
        <v>43620</v>
      </c>
      <c r="J154" s="387" t="s">
        <v>4988</v>
      </c>
      <c r="K154" s="387" t="s">
        <v>1741</v>
      </c>
      <c r="L154" s="390" t="s">
        <v>1732</v>
      </c>
      <c r="M154" s="390" t="s">
        <v>2208</v>
      </c>
      <c r="N154" s="390" t="str">
        <f t="shared" si="6"/>
        <v>Employee13@blyblade.com</v>
      </c>
      <c r="O154" s="390" t="str">
        <f t="shared" si="7"/>
        <v>Evelyn_Pelczar</v>
      </c>
      <c r="P154" s="387" t="s">
        <v>1728</v>
      </c>
      <c r="Q154" s="387" t="s">
        <v>1847</v>
      </c>
      <c r="R154" s="387" t="s">
        <v>1738</v>
      </c>
      <c r="S154" s="387">
        <v>3.65</v>
      </c>
      <c r="T154" s="387">
        <v>20</v>
      </c>
      <c r="U154" s="387" t="s">
        <v>2207</v>
      </c>
      <c r="V154" s="387" t="s">
        <v>1772</v>
      </c>
      <c r="W154" s="387" t="s">
        <v>1965</v>
      </c>
      <c r="X154" s="387" t="s">
        <v>4831</v>
      </c>
      <c r="Y154" s="387" t="s">
        <v>1735</v>
      </c>
      <c r="Z154" s="387" t="s">
        <v>1734</v>
      </c>
      <c r="AA154" s="387" t="s">
        <v>1733</v>
      </c>
      <c r="AB154" s="387">
        <v>27.58</v>
      </c>
      <c r="AC154" s="387">
        <v>0</v>
      </c>
      <c r="AD154" s="387">
        <v>0</v>
      </c>
      <c r="AE154" s="387">
        <v>27.58</v>
      </c>
      <c r="AF154" s="387" t="s">
        <v>1729</v>
      </c>
      <c r="AG154" s="387">
        <v>27.58</v>
      </c>
      <c r="AH154" s="387">
        <v>0</v>
      </c>
      <c r="AI154" s="387">
        <v>0</v>
      </c>
      <c r="AJ154" s="387">
        <v>27.58</v>
      </c>
      <c r="AK154" s="387">
        <v>2.76</v>
      </c>
      <c r="AM154"/>
      <c r="AN154"/>
      <c r="AO154"/>
      <c r="AP154"/>
    </row>
    <row r="155" spans="1:42">
      <c r="A155" s="387" t="s">
        <v>6039</v>
      </c>
      <c r="B155" s="388">
        <v>43620.500277777777</v>
      </c>
      <c r="C155" s="389">
        <v>43620</v>
      </c>
      <c r="D155" s="387" t="s">
        <v>1816</v>
      </c>
      <c r="E155" s="389">
        <v>43620</v>
      </c>
      <c r="F155" s="387" t="s">
        <v>2203</v>
      </c>
      <c r="G155" s="389">
        <v>43620</v>
      </c>
      <c r="H155" s="387" t="s">
        <v>2905</v>
      </c>
      <c r="I155" s="389">
        <v>43620</v>
      </c>
      <c r="J155" s="387" t="s">
        <v>2904</v>
      </c>
      <c r="K155" s="387" t="s">
        <v>1741</v>
      </c>
      <c r="L155" s="390" t="s">
        <v>1732</v>
      </c>
      <c r="M155" s="390" t="s">
        <v>1854</v>
      </c>
      <c r="N155" s="390" t="str">
        <f t="shared" si="6"/>
        <v>Employee5@blyblade.com</v>
      </c>
      <c r="O155" s="390" t="str">
        <f t="shared" si="7"/>
        <v>Torey_McNeil</v>
      </c>
      <c r="P155" s="387" t="s">
        <v>1728</v>
      </c>
      <c r="Q155" s="387" t="s">
        <v>1847</v>
      </c>
      <c r="R155" s="387" t="s">
        <v>1738</v>
      </c>
      <c r="S155" s="387">
        <v>9.2899999999999991</v>
      </c>
      <c r="T155" s="387">
        <v>36</v>
      </c>
      <c r="U155" s="387" t="s">
        <v>1853</v>
      </c>
      <c r="V155" s="387" t="s">
        <v>2411</v>
      </c>
      <c r="W155" s="387" t="s">
        <v>1965</v>
      </c>
      <c r="X155" s="387" t="s">
        <v>4831</v>
      </c>
      <c r="Y155" s="387" t="s">
        <v>1748</v>
      </c>
      <c r="Z155" s="387" t="s">
        <v>1734</v>
      </c>
      <c r="AA155" s="387" t="s">
        <v>1733</v>
      </c>
      <c r="AB155" s="387">
        <v>47.91</v>
      </c>
      <c r="AC155" s="387">
        <v>0</v>
      </c>
      <c r="AD155" s="387">
        <v>0</v>
      </c>
      <c r="AE155" s="387">
        <v>47.91</v>
      </c>
      <c r="AF155" s="387" t="s">
        <v>1729</v>
      </c>
      <c r="AG155" s="387">
        <v>47.91</v>
      </c>
      <c r="AH155" s="387">
        <v>0</v>
      </c>
      <c r="AI155" s="387">
        <v>0</v>
      </c>
      <c r="AJ155" s="387">
        <v>47.91</v>
      </c>
      <c r="AK155" s="387">
        <v>4.79</v>
      </c>
      <c r="AM155"/>
      <c r="AN155"/>
      <c r="AO155"/>
      <c r="AP155"/>
    </row>
    <row r="156" spans="1:42">
      <c r="A156" s="387" t="s">
        <v>6038</v>
      </c>
      <c r="B156" s="388">
        <v>43620.501585648148</v>
      </c>
      <c r="C156" s="389">
        <v>43620</v>
      </c>
      <c r="D156" s="387" t="s">
        <v>2622</v>
      </c>
      <c r="E156" s="389">
        <v>43620</v>
      </c>
      <c r="F156" s="387" t="s">
        <v>4724</v>
      </c>
      <c r="G156" s="389">
        <v>43620</v>
      </c>
      <c r="H156" s="387" t="s">
        <v>3242</v>
      </c>
      <c r="I156" s="389">
        <v>43620</v>
      </c>
      <c r="J156" s="387" t="s">
        <v>3241</v>
      </c>
      <c r="K156" s="387" t="s">
        <v>1741</v>
      </c>
      <c r="L156" s="390" t="s">
        <v>1732</v>
      </c>
      <c r="M156" s="390" t="s">
        <v>2265</v>
      </c>
      <c r="N156" s="390" t="str">
        <f t="shared" si="6"/>
        <v>Employee4@blyblade.com</v>
      </c>
      <c r="O156" s="390" t="str">
        <f t="shared" si="7"/>
        <v>Oksana_Orlov</v>
      </c>
      <c r="P156" s="387" t="s">
        <v>1728</v>
      </c>
      <c r="Q156" s="387" t="s">
        <v>1754</v>
      </c>
      <c r="R156" s="387" t="s">
        <v>1738</v>
      </c>
      <c r="S156" s="387">
        <v>3.81</v>
      </c>
      <c r="T156" s="387">
        <v>10</v>
      </c>
      <c r="U156" s="387" t="s">
        <v>1773</v>
      </c>
      <c r="V156" s="387" t="s">
        <v>1883</v>
      </c>
      <c r="W156" s="387" t="s">
        <v>4832</v>
      </c>
      <c r="X156" s="387" t="s">
        <v>4831</v>
      </c>
      <c r="Y156" s="387" t="s">
        <v>1735</v>
      </c>
      <c r="Z156" s="387" t="s">
        <v>1734</v>
      </c>
      <c r="AA156" s="387" t="s">
        <v>1733</v>
      </c>
      <c r="AB156" s="387">
        <v>21.33</v>
      </c>
      <c r="AC156" s="387">
        <v>0</v>
      </c>
      <c r="AD156" s="387">
        <v>0</v>
      </c>
      <c r="AE156" s="387">
        <v>21.33</v>
      </c>
      <c r="AF156" s="387" t="s">
        <v>1729</v>
      </c>
      <c r="AG156" s="387">
        <v>21.33</v>
      </c>
      <c r="AH156" s="387">
        <v>0</v>
      </c>
      <c r="AI156" s="387">
        <v>0</v>
      </c>
      <c r="AJ156" s="387">
        <v>21.33</v>
      </c>
      <c r="AK156" s="387">
        <v>2.13</v>
      </c>
      <c r="AM156"/>
      <c r="AN156"/>
      <c r="AO156"/>
      <c r="AP156"/>
    </row>
    <row r="157" spans="1:42">
      <c r="A157" s="387" t="s">
        <v>6037</v>
      </c>
      <c r="B157" s="388">
        <v>43620.510752314818</v>
      </c>
      <c r="C157" s="389">
        <v>43620</v>
      </c>
      <c r="D157" s="387" t="s">
        <v>2905</v>
      </c>
      <c r="E157" s="389">
        <v>43620</v>
      </c>
      <c r="F157" s="387" t="s">
        <v>2904</v>
      </c>
      <c r="G157" s="389">
        <v>43620</v>
      </c>
      <c r="H157" s="387" t="s">
        <v>2161</v>
      </c>
      <c r="I157" s="389">
        <v>43620</v>
      </c>
      <c r="J157" s="387" t="s">
        <v>3801</v>
      </c>
      <c r="K157" s="387" t="s">
        <v>1741</v>
      </c>
      <c r="L157" s="390" t="s">
        <v>1732</v>
      </c>
      <c r="M157" s="390" t="s">
        <v>1979</v>
      </c>
      <c r="N157" s="390" t="str">
        <f t="shared" si="6"/>
        <v>Employee15@blyblade.com</v>
      </c>
      <c r="O157" s="390" t="str">
        <f t="shared" si="7"/>
        <v>Jess_Rooney</v>
      </c>
      <c r="P157" s="387" t="s">
        <v>1728</v>
      </c>
      <c r="Q157" s="387" t="s">
        <v>1847</v>
      </c>
      <c r="R157" s="387" t="s">
        <v>1738</v>
      </c>
      <c r="S157" s="387">
        <v>1.1100000000000001</v>
      </c>
      <c r="T157" s="387">
        <v>6</v>
      </c>
      <c r="U157" s="387" t="s">
        <v>2199</v>
      </c>
      <c r="V157" s="387" t="s">
        <v>2007</v>
      </c>
      <c r="W157" s="387" t="s">
        <v>1965</v>
      </c>
      <c r="X157" s="387" t="s">
        <v>4831</v>
      </c>
      <c r="Y157" s="387" t="s">
        <v>1735</v>
      </c>
      <c r="Z157" s="387" t="s">
        <v>1734</v>
      </c>
      <c r="AA157" s="387" t="s">
        <v>1733</v>
      </c>
      <c r="AB157" s="387">
        <v>10.67</v>
      </c>
      <c r="AC157" s="387">
        <v>0</v>
      </c>
      <c r="AD157" s="387">
        <v>0</v>
      </c>
      <c r="AE157" s="387">
        <v>10.67</v>
      </c>
      <c r="AF157" s="387" t="s">
        <v>1729</v>
      </c>
      <c r="AG157" s="387">
        <v>10.67</v>
      </c>
      <c r="AH157" s="387">
        <v>0</v>
      </c>
      <c r="AI157" s="387">
        <v>0</v>
      </c>
      <c r="AJ157" s="387">
        <v>10.67</v>
      </c>
      <c r="AK157" s="387">
        <v>1.07</v>
      </c>
      <c r="AM157"/>
      <c r="AN157"/>
      <c r="AO157"/>
      <c r="AP157"/>
    </row>
    <row r="158" spans="1:42">
      <c r="A158" s="387" t="s">
        <v>6036</v>
      </c>
      <c r="B158" s="388">
        <v>43620.580775462964</v>
      </c>
      <c r="C158" s="389">
        <v>43620</v>
      </c>
      <c r="D158" s="387" t="s">
        <v>3134</v>
      </c>
      <c r="E158" s="389">
        <v>43620</v>
      </c>
      <c r="F158" s="387" t="s">
        <v>3969</v>
      </c>
      <c r="G158" s="389">
        <v>43620</v>
      </c>
      <c r="H158" s="387" t="s">
        <v>3231</v>
      </c>
      <c r="I158" s="389">
        <v>43620</v>
      </c>
      <c r="J158" s="387" t="s">
        <v>3230</v>
      </c>
      <c r="K158" s="387" t="s">
        <v>1741</v>
      </c>
      <c r="L158" s="390" t="s">
        <v>1732</v>
      </c>
      <c r="M158" s="390" t="s">
        <v>2812</v>
      </c>
      <c r="N158" s="390" t="str">
        <f t="shared" si="6"/>
        <v>Employee6@blyblade.com</v>
      </c>
      <c r="O158" s="390" t="str">
        <f t="shared" si="7"/>
        <v>Matthew_Brody</v>
      </c>
      <c r="P158" s="387" t="s">
        <v>1728</v>
      </c>
      <c r="Q158" s="387" t="s">
        <v>2043</v>
      </c>
      <c r="R158" s="387" t="s">
        <v>1738</v>
      </c>
      <c r="S158" s="387">
        <v>1.97</v>
      </c>
      <c r="T158" s="387">
        <v>20</v>
      </c>
      <c r="U158" s="387" t="s">
        <v>1883</v>
      </c>
      <c r="V158" s="387" t="s">
        <v>1845</v>
      </c>
      <c r="W158" s="387" t="s">
        <v>4832</v>
      </c>
      <c r="X158" s="387" t="s">
        <v>4831</v>
      </c>
      <c r="Y158" s="387" t="s">
        <v>1748</v>
      </c>
      <c r="Z158" s="387" t="s">
        <v>1734</v>
      </c>
      <c r="AA158" s="387" t="s">
        <v>1747</v>
      </c>
      <c r="AB158" s="387">
        <v>0</v>
      </c>
      <c r="AC158" s="387">
        <v>0</v>
      </c>
      <c r="AD158" s="387">
        <v>6.91</v>
      </c>
      <c r="AE158" s="387">
        <v>6.91</v>
      </c>
      <c r="AF158" s="387" t="s">
        <v>1729</v>
      </c>
      <c r="AG158" s="387">
        <v>0</v>
      </c>
      <c r="AH158" s="387">
        <v>0</v>
      </c>
      <c r="AI158" s="387">
        <v>6.91</v>
      </c>
      <c r="AJ158" s="387">
        <v>6.91</v>
      </c>
      <c r="AK158" s="387">
        <v>0</v>
      </c>
      <c r="AM158"/>
      <c r="AN158"/>
      <c r="AO158"/>
      <c r="AP158"/>
    </row>
    <row r="159" spans="1:42">
      <c r="A159" s="387" t="s">
        <v>6036</v>
      </c>
      <c r="B159" s="388">
        <v>43620.58079861111</v>
      </c>
      <c r="C159" s="389">
        <v>43620</v>
      </c>
      <c r="D159" s="387" t="s">
        <v>3134</v>
      </c>
      <c r="E159" s="389">
        <v>43620</v>
      </c>
      <c r="F159" s="387" t="s">
        <v>3969</v>
      </c>
      <c r="G159" s="389">
        <v>43620</v>
      </c>
      <c r="H159" s="387" t="s">
        <v>3231</v>
      </c>
      <c r="I159" s="389">
        <v>43620</v>
      </c>
      <c r="J159" s="387" t="s">
        <v>3230</v>
      </c>
      <c r="K159" s="387" t="s">
        <v>1741</v>
      </c>
      <c r="L159" s="390" t="s">
        <v>1732</v>
      </c>
      <c r="M159" s="390" t="s">
        <v>2812</v>
      </c>
      <c r="N159" s="390" t="str">
        <f t="shared" si="6"/>
        <v>Employee6@blyblade.com</v>
      </c>
      <c r="O159" s="390" t="str">
        <f t="shared" si="7"/>
        <v>Matthew_Brody</v>
      </c>
      <c r="P159" s="387" t="s">
        <v>1728</v>
      </c>
      <c r="Q159" s="387" t="s">
        <v>2043</v>
      </c>
      <c r="R159" s="387" t="s">
        <v>1738</v>
      </c>
      <c r="S159" s="387">
        <v>1.97</v>
      </c>
      <c r="T159" s="387">
        <v>20</v>
      </c>
      <c r="U159" s="387" t="s">
        <v>1883</v>
      </c>
      <c r="V159" s="387" t="s">
        <v>1845</v>
      </c>
      <c r="W159" s="387" t="s">
        <v>4832</v>
      </c>
      <c r="X159" s="387" t="s">
        <v>4831</v>
      </c>
      <c r="Y159" s="387" t="s">
        <v>1748</v>
      </c>
      <c r="Z159" s="387" t="s">
        <v>1734</v>
      </c>
      <c r="AA159" s="387" t="s">
        <v>1733</v>
      </c>
      <c r="AB159" s="387">
        <v>44.95</v>
      </c>
      <c r="AC159" s="387">
        <v>0</v>
      </c>
      <c r="AD159" s="387">
        <v>0</v>
      </c>
      <c r="AE159" s="387">
        <v>44.95</v>
      </c>
      <c r="AF159" s="387" t="s">
        <v>1729</v>
      </c>
      <c r="AG159" s="387">
        <v>44.95</v>
      </c>
      <c r="AH159" s="387">
        <v>0</v>
      </c>
      <c r="AI159" s="387">
        <v>0</v>
      </c>
      <c r="AJ159" s="387">
        <v>44.95</v>
      </c>
      <c r="AK159" s="387">
        <v>4.5</v>
      </c>
      <c r="AM159"/>
      <c r="AN159"/>
      <c r="AO159"/>
      <c r="AP159"/>
    </row>
    <row r="160" spans="1:42">
      <c r="A160" s="387" t="s">
        <v>6035</v>
      </c>
      <c r="B160" s="388">
        <v>43620.582627314812</v>
      </c>
      <c r="C160" s="389">
        <v>43620</v>
      </c>
      <c r="D160" s="387" t="s">
        <v>3079</v>
      </c>
      <c r="E160" s="389">
        <v>43620</v>
      </c>
      <c r="F160" s="387" t="s">
        <v>3078</v>
      </c>
      <c r="G160" s="387" t="s">
        <v>1728</v>
      </c>
      <c r="H160" s="387" t="s">
        <v>1728</v>
      </c>
      <c r="I160" s="387" t="s">
        <v>1728</v>
      </c>
      <c r="J160" s="387" t="s">
        <v>1728</v>
      </c>
      <c r="K160" s="387" t="s">
        <v>1741</v>
      </c>
      <c r="L160" s="390" t="s">
        <v>1732</v>
      </c>
      <c r="M160" s="390" t="s">
        <v>1731</v>
      </c>
      <c r="N160" s="390" t="str">
        <f t="shared" si="6"/>
        <v>Employee8@blyblade.com</v>
      </c>
      <c r="O160" s="390" t="str">
        <f t="shared" si="7"/>
        <v>--_--</v>
      </c>
      <c r="P160" s="387" t="s">
        <v>1728</v>
      </c>
      <c r="Q160" s="387" t="s">
        <v>1754</v>
      </c>
      <c r="R160" s="387" t="s">
        <v>1738</v>
      </c>
      <c r="S160" s="387" t="s">
        <v>1728</v>
      </c>
      <c r="T160" s="387" t="s">
        <v>1728</v>
      </c>
      <c r="U160" s="387" t="s">
        <v>1883</v>
      </c>
      <c r="V160" s="387" t="s">
        <v>1883</v>
      </c>
      <c r="W160" s="387" t="s">
        <v>2025</v>
      </c>
      <c r="X160" s="387" t="s">
        <v>4831</v>
      </c>
      <c r="Y160" s="387" t="s">
        <v>1728</v>
      </c>
      <c r="Z160" s="387" t="s">
        <v>1734</v>
      </c>
      <c r="AA160" s="387" t="s">
        <v>1733</v>
      </c>
      <c r="AB160" s="387">
        <v>5.44</v>
      </c>
      <c r="AC160" s="387">
        <v>0</v>
      </c>
      <c r="AD160" s="387">
        <v>0</v>
      </c>
      <c r="AE160" s="387">
        <v>5.44</v>
      </c>
      <c r="AF160" s="387" t="s">
        <v>1729</v>
      </c>
      <c r="AG160" s="387">
        <v>5.44</v>
      </c>
      <c r="AH160" s="387">
        <v>0</v>
      </c>
      <c r="AI160" s="387">
        <v>0</v>
      </c>
      <c r="AJ160" s="387">
        <v>5.44</v>
      </c>
      <c r="AK160" s="387">
        <v>0.54</v>
      </c>
      <c r="AM160"/>
      <c r="AN160"/>
      <c r="AO160"/>
      <c r="AP160"/>
    </row>
    <row r="161" spans="1:42">
      <c r="A161" s="387" t="s">
        <v>6035</v>
      </c>
      <c r="B161" s="388">
        <v>43620.588912037034</v>
      </c>
      <c r="C161" s="389">
        <v>43620</v>
      </c>
      <c r="D161" s="387" t="s">
        <v>3079</v>
      </c>
      <c r="E161" s="389">
        <v>43620</v>
      </c>
      <c r="F161" s="387" t="s">
        <v>3078</v>
      </c>
      <c r="G161" s="387" t="s">
        <v>1728</v>
      </c>
      <c r="H161" s="387" t="s">
        <v>1728</v>
      </c>
      <c r="I161" s="387" t="s">
        <v>1728</v>
      </c>
      <c r="J161" s="387" t="s">
        <v>1728</v>
      </c>
      <c r="K161" s="387" t="s">
        <v>1741</v>
      </c>
      <c r="L161" s="390" t="s">
        <v>1732</v>
      </c>
      <c r="M161" s="390" t="s">
        <v>1731</v>
      </c>
      <c r="N161" s="390" t="str">
        <f t="shared" si="6"/>
        <v>Employee8@blyblade.com</v>
      </c>
      <c r="O161" s="390" t="str">
        <f t="shared" si="7"/>
        <v>--_--</v>
      </c>
      <c r="P161" s="387" t="s">
        <v>1728</v>
      </c>
      <c r="Q161" s="387" t="s">
        <v>1754</v>
      </c>
      <c r="R161" s="387" t="s">
        <v>1738</v>
      </c>
      <c r="S161" s="387" t="s">
        <v>1728</v>
      </c>
      <c r="T161" s="387" t="s">
        <v>1728</v>
      </c>
      <c r="U161" s="387" t="s">
        <v>1883</v>
      </c>
      <c r="V161" s="387" t="s">
        <v>1883</v>
      </c>
      <c r="W161" s="387" t="s">
        <v>2025</v>
      </c>
      <c r="X161" s="387" t="s">
        <v>4831</v>
      </c>
      <c r="Y161" s="387" t="s">
        <v>1728</v>
      </c>
      <c r="Z161" s="387" t="s">
        <v>1734</v>
      </c>
      <c r="AA161" s="387" t="s">
        <v>2138</v>
      </c>
      <c r="AB161" s="387">
        <v>-5.44</v>
      </c>
      <c r="AC161" s="387">
        <v>0</v>
      </c>
      <c r="AD161" s="387">
        <v>0</v>
      </c>
      <c r="AE161" s="387">
        <v>-5.44</v>
      </c>
      <c r="AF161" s="387" t="s">
        <v>1729</v>
      </c>
      <c r="AG161" s="387">
        <v>-5.44</v>
      </c>
      <c r="AH161" s="387">
        <v>0</v>
      </c>
      <c r="AI161" s="387">
        <v>0</v>
      </c>
      <c r="AJ161" s="387">
        <v>-5.44</v>
      </c>
      <c r="AK161" s="387">
        <v>-0.54</v>
      </c>
      <c r="AM161"/>
      <c r="AN161"/>
      <c r="AO161"/>
      <c r="AP161"/>
    </row>
    <row r="162" spans="1:42">
      <c r="A162" s="387" t="s">
        <v>6033</v>
      </c>
      <c r="B162" s="388">
        <v>43620.589513888888</v>
      </c>
      <c r="C162" s="389">
        <v>43620</v>
      </c>
      <c r="D162" s="387" t="s">
        <v>2597</v>
      </c>
      <c r="E162" s="389">
        <v>43620</v>
      </c>
      <c r="F162" s="387" t="s">
        <v>2688</v>
      </c>
      <c r="G162" s="387" t="s">
        <v>1728</v>
      </c>
      <c r="H162" s="387" t="s">
        <v>1728</v>
      </c>
      <c r="I162" s="387" t="s">
        <v>1728</v>
      </c>
      <c r="J162" s="387" t="s">
        <v>1728</v>
      </c>
      <c r="K162" s="387" t="s">
        <v>1741</v>
      </c>
      <c r="L162" s="390" t="s">
        <v>1732</v>
      </c>
      <c r="M162" s="390" t="s">
        <v>2265</v>
      </c>
      <c r="N162" s="390" t="str">
        <f t="shared" si="6"/>
        <v>Employee4@blyblade.com</v>
      </c>
      <c r="O162" s="390" t="str">
        <f t="shared" si="7"/>
        <v>Oksana_Orlov</v>
      </c>
      <c r="P162" s="387" t="s">
        <v>1728</v>
      </c>
      <c r="Q162" s="387" t="s">
        <v>1754</v>
      </c>
      <c r="R162" s="387" t="s">
        <v>1738</v>
      </c>
      <c r="S162" s="387">
        <v>0</v>
      </c>
      <c r="T162" s="387">
        <v>0</v>
      </c>
      <c r="U162" s="387" t="s">
        <v>1883</v>
      </c>
      <c r="V162" s="387" t="s">
        <v>1883</v>
      </c>
      <c r="W162" s="387" t="s">
        <v>2025</v>
      </c>
      <c r="X162" s="387" t="s">
        <v>4831</v>
      </c>
      <c r="Y162" s="387" t="s">
        <v>1735</v>
      </c>
      <c r="Z162" s="387" t="s">
        <v>1734</v>
      </c>
      <c r="AA162" s="387" t="s">
        <v>1733</v>
      </c>
      <c r="AB162" s="387">
        <v>4.8</v>
      </c>
      <c r="AC162" s="387">
        <v>0</v>
      </c>
      <c r="AD162" s="387">
        <v>0</v>
      </c>
      <c r="AE162" s="387">
        <v>4.8</v>
      </c>
      <c r="AF162" s="387" t="s">
        <v>1729</v>
      </c>
      <c r="AG162" s="387">
        <v>4.8</v>
      </c>
      <c r="AH162" s="387">
        <v>0</v>
      </c>
      <c r="AI162" s="387">
        <v>0</v>
      </c>
      <c r="AJ162" s="387">
        <v>4.8</v>
      </c>
      <c r="AK162" s="387">
        <v>0.48</v>
      </c>
      <c r="AM162"/>
      <c r="AN162"/>
      <c r="AO162"/>
      <c r="AP162"/>
    </row>
    <row r="163" spans="1:42">
      <c r="A163" s="387" t="s">
        <v>6034</v>
      </c>
      <c r="B163" s="388">
        <v>43620.599722222221</v>
      </c>
      <c r="C163" s="389">
        <v>43620</v>
      </c>
      <c r="D163" s="387" t="s">
        <v>2605</v>
      </c>
      <c r="E163" s="389">
        <v>43620</v>
      </c>
      <c r="F163" s="387" t="s">
        <v>3593</v>
      </c>
      <c r="G163" s="389">
        <v>43620</v>
      </c>
      <c r="H163" s="387" t="s">
        <v>2862</v>
      </c>
      <c r="I163" s="389">
        <v>43620</v>
      </c>
      <c r="J163" s="387" t="s">
        <v>3225</v>
      </c>
      <c r="K163" s="387" t="s">
        <v>1741</v>
      </c>
      <c r="L163" s="390" t="s">
        <v>1732</v>
      </c>
      <c r="M163" s="390" t="s">
        <v>2265</v>
      </c>
      <c r="N163" s="390" t="str">
        <f t="shared" si="6"/>
        <v>Employee4@blyblade.com</v>
      </c>
      <c r="O163" s="390" t="str">
        <f t="shared" si="7"/>
        <v>Oksana_Orlov</v>
      </c>
      <c r="P163" s="387" t="s">
        <v>1728</v>
      </c>
      <c r="Q163" s="387" t="s">
        <v>1754</v>
      </c>
      <c r="R163" s="387" t="s">
        <v>1738</v>
      </c>
      <c r="S163" s="387">
        <v>1.04</v>
      </c>
      <c r="T163" s="387">
        <v>8</v>
      </c>
      <c r="U163" s="387" t="s">
        <v>1883</v>
      </c>
      <c r="V163" s="387" t="s">
        <v>1772</v>
      </c>
      <c r="W163" s="387" t="s">
        <v>2025</v>
      </c>
      <c r="X163" s="387" t="s">
        <v>4831</v>
      </c>
      <c r="Y163" s="387" t="s">
        <v>1735</v>
      </c>
      <c r="Z163" s="387" t="s">
        <v>1734</v>
      </c>
      <c r="AA163" s="387" t="s">
        <v>1733</v>
      </c>
      <c r="AB163" s="387">
        <v>8.43</v>
      </c>
      <c r="AC163" s="387">
        <v>0</v>
      </c>
      <c r="AD163" s="387">
        <v>0</v>
      </c>
      <c r="AE163" s="387">
        <v>8.43</v>
      </c>
      <c r="AF163" s="387" t="s">
        <v>1729</v>
      </c>
      <c r="AG163" s="387">
        <v>8.43</v>
      </c>
      <c r="AH163" s="387">
        <v>0</v>
      </c>
      <c r="AI163" s="387">
        <v>0</v>
      </c>
      <c r="AJ163" s="387">
        <v>8.43</v>
      </c>
      <c r="AK163" s="387">
        <v>0.84</v>
      </c>
      <c r="AM163"/>
      <c r="AN163"/>
      <c r="AO163"/>
      <c r="AP163"/>
    </row>
    <row r="164" spans="1:42">
      <c r="A164" s="387" t="s">
        <v>6033</v>
      </c>
      <c r="B164" s="388">
        <v>43620.631030092591</v>
      </c>
      <c r="C164" s="389">
        <v>43620</v>
      </c>
      <c r="D164" s="387" t="s">
        <v>2597</v>
      </c>
      <c r="E164" s="389">
        <v>43620</v>
      </c>
      <c r="F164" s="387" t="s">
        <v>2688</v>
      </c>
      <c r="G164" s="387" t="s">
        <v>1728</v>
      </c>
      <c r="H164" s="387" t="s">
        <v>1728</v>
      </c>
      <c r="I164" s="387" t="s">
        <v>1728</v>
      </c>
      <c r="J164" s="387" t="s">
        <v>1728</v>
      </c>
      <c r="K164" s="387" t="s">
        <v>1741</v>
      </c>
      <c r="L164" s="390" t="s">
        <v>1732</v>
      </c>
      <c r="M164" s="390" t="s">
        <v>2265</v>
      </c>
      <c r="N164" s="390" t="str">
        <f t="shared" si="6"/>
        <v>Employee4@blyblade.com</v>
      </c>
      <c r="O164" s="390" t="str">
        <f t="shared" si="7"/>
        <v>Oksana_Orlov</v>
      </c>
      <c r="P164" s="387" t="s">
        <v>1728</v>
      </c>
      <c r="Q164" s="387" t="s">
        <v>1754</v>
      </c>
      <c r="R164" s="387" t="s">
        <v>1738</v>
      </c>
      <c r="S164" s="387">
        <v>0</v>
      </c>
      <c r="T164" s="387">
        <v>0</v>
      </c>
      <c r="U164" s="387" t="s">
        <v>1883</v>
      </c>
      <c r="V164" s="387" t="s">
        <v>1883</v>
      </c>
      <c r="W164" s="387" t="s">
        <v>2025</v>
      </c>
      <c r="X164" s="387" t="s">
        <v>4831</v>
      </c>
      <c r="Y164" s="387" t="s">
        <v>1735</v>
      </c>
      <c r="Z164" s="387" t="s">
        <v>1734</v>
      </c>
      <c r="AA164" s="387" t="s">
        <v>2138</v>
      </c>
      <c r="AB164" s="387">
        <v>-4.8</v>
      </c>
      <c r="AC164" s="387">
        <v>0</v>
      </c>
      <c r="AD164" s="387">
        <v>0</v>
      </c>
      <c r="AE164" s="387">
        <v>-4.8</v>
      </c>
      <c r="AF164" s="387" t="s">
        <v>1729</v>
      </c>
      <c r="AG164" s="387">
        <v>-4.8</v>
      </c>
      <c r="AH164" s="387">
        <v>0</v>
      </c>
      <c r="AI164" s="387">
        <v>0</v>
      </c>
      <c r="AJ164" s="387">
        <v>-4.8</v>
      </c>
      <c r="AK164" s="387">
        <v>-0.48</v>
      </c>
      <c r="AM164"/>
      <c r="AN164"/>
      <c r="AO164"/>
      <c r="AP164"/>
    </row>
    <row r="165" spans="1:42">
      <c r="A165" s="387" t="s">
        <v>6032</v>
      </c>
      <c r="B165" s="388">
        <v>43620.649201388886</v>
      </c>
      <c r="C165" s="389">
        <v>43620</v>
      </c>
      <c r="D165" s="387" t="s">
        <v>2859</v>
      </c>
      <c r="E165" s="389">
        <v>43620</v>
      </c>
      <c r="F165" s="387" t="s">
        <v>2210</v>
      </c>
      <c r="G165" s="389">
        <v>43620</v>
      </c>
      <c r="H165" s="387" t="s">
        <v>3941</v>
      </c>
      <c r="I165" s="389">
        <v>43620</v>
      </c>
      <c r="J165" s="387" t="s">
        <v>3435</v>
      </c>
      <c r="K165" s="387" t="s">
        <v>1741</v>
      </c>
      <c r="L165" s="390" t="s">
        <v>1732</v>
      </c>
      <c r="M165" s="390" t="s">
        <v>2265</v>
      </c>
      <c r="N165" s="390" t="str">
        <f t="shared" si="6"/>
        <v>Employee4@blyblade.com</v>
      </c>
      <c r="O165" s="390" t="str">
        <f t="shared" si="7"/>
        <v>Oksana_Orlov</v>
      </c>
      <c r="P165" s="387" t="s">
        <v>1728</v>
      </c>
      <c r="Q165" s="387" t="s">
        <v>1754</v>
      </c>
      <c r="R165" s="387" t="s">
        <v>1738</v>
      </c>
      <c r="S165" s="387">
        <v>2.38</v>
      </c>
      <c r="T165" s="387">
        <v>35</v>
      </c>
      <c r="U165" s="387" t="s">
        <v>1883</v>
      </c>
      <c r="V165" s="387" t="s">
        <v>1737</v>
      </c>
      <c r="W165" s="387" t="s">
        <v>2025</v>
      </c>
      <c r="X165" s="387" t="s">
        <v>4831</v>
      </c>
      <c r="Y165" s="387" t="s">
        <v>1735</v>
      </c>
      <c r="Z165" s="387" t="s">
        <v>1734</v>
      </c>
      <c r="AA165" s="387" t="s">
        <v>1733</v>
      </c>
      <c r="AB165" s="387">
        <v>17.579999999999998</v>
      </c>
      <c r="AC165" s="387">
        <v>0</v>
      </c>
      <c r="AD165" s="387">
        <v>0</v>
      </c>
      <c r="AE165" s="387">
        <v>17.579999999999998</v>
      </c>
      <c r="AF165" s="387" t="s">
        <v>1729</v>
      </c>
      <c r="AG165" s="387">
        <v>17.579999999999998</v>
      </c>
      <c r="AH165" s="387">
        <v>0</v>
      </c>
      <c r="AI165" s="387">
        <v>0</v>
      </c>
      <c r="AJ165" s="387">
        <v>17.579999999999998</v>
      </c>
      <c r="AK165" s="387">
        <v>1.76</v>
      </c>
      <c r="AM165"/>
      <c r="AN165"/>
      <c r="AO165"/>
      <c r="AP165"/>
    </row>
    <row r="166" spans="1:42">
      <c r="A166" s="387" t="s">
        <v>6032</v>
      </c>
      <c r="B166" s="388">
        <v>43620.654791666668</v>
      </c>
      <c r="C166" s="389">
        <v>43620</v>
      </c>
      <c r="D166" s="387" t="s">
        <v>2859</v>
      </c>
      <c r="E166" s="389">
        <v>43620</v>
      </c>
      <c r="F166" s="387" t="s">
        <v>2210</v>
      </c>
      <c r="G166" s="389">
        <v>43620</v>
      </c>
      <c r="H166" s="387" t="s">
        <v>3941</v>
      </c>
      <c r="I166" s="389">
        <v>43620</v>
      </c>
      <c r="J166" s="387" t="s">
        <v>3435</v>
      </c>
      <c r="K166" s="387" t="s">
        <v>1741</v>
      </c>
      <c r="L166" s="390" t="s">
        <v>1732</v>
      </c>
      <c r="M166" s="390" t="s">
        <v>2265</v>
      </c>
      <c r="N166" s="390" t="str">
        <f t="shared" si="6"/>
        <v>Employee4@blyblade.com</v>
      </c>
      <c r="O166" s="390" t="str">
        <f t="shared" si="7"/>
        <v>Oksana_Orlov</v>
      </c>
      <c r="P166" s="387" t="s">
        <v>1728</v>
      </c>
      <c r="Q166" s="387" t="s">
        <v>1754</v>
      </c>
      <c r="R166" s="387" t="s">
        <v>1738</v>
      </c>
      <c r="S166" s="387">
        <v>2.38</v>
      </c>
      <c r="T166" s="387">
        <v>35</v>
      </c>
      <c r="U166" s="387" t="s">
        <v>1883</v>
      </c>
      <c r="V166" s="387" t="s">
        <v>1737</v>
      </c>
      <c r="W166" s="387" t="s">
        <v>2025</v>
      </c>
      <c r="X166" s="387" t="s">
        <v>4831</v>
      </c>
      <c r="Y166" s="387" t="s">
        <v>1735</v>
      </c>
      <c r="Z166" s="387" t="s">
        <v>1734</v>
      </c>
      <c r="AA166" s="387" t="s">
        <v>1747</v>
      </c>
      <c r="AB166" s="387">
        <v>0</v>
      </c>
      <c r="AC166" s="387">
        <v>0</v>
      </c>
      <c r="AD166" s="387">
        <v>1.03</v>
      </c>
      <c r="AE166" s="387">
        <v>1.03</v>
      </c>
      <c r="AF166" s="387" t="s">
        <v>1729</v>
      </c>
      <c r="AG166" s="387">
        <v>0</v>
      </c>
      <c r="AH166" s="387">
        <v>0</v>
      </c>
      <c r="AI166" s="387">
        <v>1.03</v>
      </c>
      <c r="AJ166" s="387">
        <v>1.03</v>
      </c>
      <c r="AK166" s="387">
        <v>0</v>
      </c>
      <c r="AM166"/>
      <c r="AN166"/>
      <c r="AO166"/>
      <c r="AP166"/>
    </row>
    <row r="167" spans="1:42">
      <c r="A167" s="387" t="s">
        <v>6031</v>
      </c>
      <c r="B167" s="388">
        <v>43620.695925925924</v>
      </c>
      <c r="C167" s="389">
        <v>43620</v>
      </c>
      <c r="D167" s="387" t="s">
        <v>3358</v>
      </c>
      <c r="E167" s="389">
        <v>43620</v>
      </c>
      <c r="F167" s="387" t="s">
        <v>1829</v>
      </c>
      <c r="G167" s="389">
        <v>43620</v>
      </c>
      <c r="H167" s="387" t="s">
        <v>4160</v>
      </c>
      <c r="I167" s="389">
        <v>43620</v>
      </c>
      <c r="J167" s="387" t="s">
        <v>3228</v>
      </c>
      <c r="K167" s="387" t="s">
        <v>1741</v>
      </c>
      <c r="L167" s="390" t="s">
        <v>1732</v>
      </c>
      <c r="M167" s="390" t="s">
        <v>3960</v>
      </c>
      <c r="N167" s="390" t="str">
        <f t="shared" si="6"/>
        <v>Employee21@blyblade.com</v>
      </c>
      <c r="O167" s="390" t="str">
        <f t="shared" si="7"/>
        <v>Wyndham_Williamson</v>
      </c>
      <c r="P167" s="387" t="s">
        <v>1728</v>
      </c>
      <c r="Q167" s="387" t="s">
        <v>5006</v>
      </c>
      <c r="R167" s="387" t="s">
        <v>1738</v>
      </c>
      <c r="S167" s="387">
        <v>8.31</v>
      </c>
      <c r="T167" s="387">
        <v>39</v>
      </c>
      <c r="U167" s="387" t="s">
        <v>1737</v>
      </c>
      <c r="V167" s="387" t="s">
        <v>1883</v>
      </c>
      <c r="W167" s="387" t="s">
        <v>1728</v>
      </c>
      <c r="X167" s="387" t="s">
        <v>5005</v>
      </c>
      <c r="Y167" s="387" t="s">
        <v>1728</v>
      </c>
      <c r="Z167" s="387" t="s">
        <v>1734</v>
      </c>
      <c r="AA167" s="387" t="s">
        <v>1733</v>
      </c>
      <c r="AB167" s="387">
        <v>34.39</v>
      </c>
      <c r="AC167" s="387">
        <v>0</v>
      </c>
      <c r="AD167" s="387">
        <v>0</v>
      </c>
      <c r="AE167" s="387">
        <v>34.39</v>
      </c>
      <c r="AF167" s="387" t="s">
        <v>1729</v>
      </c>
      <c r="AG167" s="387">
        <v>34.39</v>
      </c>
      <c r="AH167" s="387">
        <v>0</v>
      </c>
      <c r="AI167" s="387">
        <v>0</v>
      </c>
      <c r="AJ167" s="387">
        <v>34.39</v>
      </c>
      <c r="AK167" s="387">
        <v>3.44</v>
      </c>
      <c r="AM167"/>
      <c r="AN167"/>
      <c r="AO167"/>
      <c r="AP167"/>
    </row>
    <row r="168" spans="1:42">
      <c r="A168" s="387" t="s">
        <v>6030</v>
      </c>
      <c r="B168" s="388">
        <v>43620.697546296295</v>
      </c>
      <c r="C168" s="389">
        <v>43620</v>
      </c>
      <c r="D168" s="387" t="s">
        <v>4114</v>
      </c>
      <c r="E168" s="389">
        <v>43620</v>
      </c>
      <c r="F168" s="387" t="s">
        <v>2905</v>
      </c>
      <c r="G168" s="389">
        <v>43620</v>
      </c>
      <c r="H168" s="387" t="s">
        <v>2720</v>
      </c>
      <c r="I168" s="389">
        <v>43620</v>
      </c>
      <c r="J168" s="387" t="s">
        <v>2187</v>
      </c>
      <c r="K168" s="387" t="s">
        <v>1741</v>
      </c>
      <c r="L168" s="390" t="s">
        <v>1732</v>
      </c>
      <c r="M168" s="390" t="s">
        <v>3510</v>
      </c>
      <c r="N168" s="390" t="str">
        <f t="shared" si="6"/>
        <v>Employee20@blyblade.com</v>
      </c>
      <c r="O168" s="390" t="str">
        <f t="shared" si="7"/>
        <v>Conner_Clay</v>
      </c>
      <c r="P168" s="387" t="s">
        <v>1728</v>
      </c>
      <c r="Q168" s="387" t="s">
        <v>1754</v>
      </c>
      <c r="R168" s="387" t="s">
        <v>1738</v>
      </c>
      <c r="S168" s="387">
        <v>4.2300000000000004</v>
      </c>
      <c r="T168" s="387">
        <v>34</v>
      </c>
      <c r="U168" s="387" t="s">
        <v>1737</v>
      </c>
      <c r="V168" s="387" t="s">
        <v>2007</v>
      </c>
      <c r="W168" s="387" t="s">
        <v>2025</v>
      </c>
      <c r="X168" s="387" t="s">
        <v>4831</v>
      </c>
      <c r="Y168" s="387" t="s">
        <v>2449</v>
      </c>
      <c r="Z168" s="387" t="s">
        <v>1734</v>
      </c>
      <c r="AA168" s="387" t="s">
        <v>1733</v>
      </c>
      <c r="AB168" s="387">
        <v>23.35</v>
      </c>
      <c r="AC168" s="387">
        <v>0</v>
      </c>
      <c r="AD168" s="387">
        <v>0</v>
      </c>
      <c r="AE168" s="387">
        <v>23.35</v>
      </c>
      <c r="AF168" s="387" t="s">
        <v>1729</v>
      </c>
      <c r="AG168" s="387">
        <v>23.35</v>
      </c>
      <c r="AH168" s="387">
        <v>0</v>
      </c>
      <c r="AI168" s="387">
        <v>0</v>
      </c>
      <c r="AJ168" s="387">
        <v>23.35</v>
      </c>
      <c r="AK168" s="387">
        <v>2.34</v>
      </c>
      <c r="AM168"/>
      <c r="AN168"/>
      <c r="AO168"/>
      <c r="AP168"/>
    </row>
    <row r="169" spans="1:42">
      <c r="A169" s="387" t="s">
        <v>6029</v>
      </c>
      <c r="B169" s="388">
        <v>43620.721932870372</v>
      </c>
      <c r="C169" s="389">
        <v>43620</v>
      </c>
      <c r="D169" s="387" t="s">
        <v>3209</v>
      </c>
      <c r="E169" s="389">
        <v>43620</v>
      </c>
      <c r="F169" s="387" t="s">
        <v>2647</v>
      </c>
      <c r="G169" s="389">
        <v>43620</v>
      </c>
      <c r="H169" s="387" t="s">
        <v>3765</v>
      </c>
      <c r="I169" s="389">
        <v>43620</v>
      </c>
      <c r="J169" s="387" t="s">
        <v>3764</v>
      </c>
      <c r="K169" s="387" t="s">
        <v>1741</v>
      </c>
      <c r="L169" s="390" t="s">
        <v>1732</v>
      </c>
      <c r="M169" s="390" t="s">
        <v>2265</v>
      </c>
      <c r="N169" s="390" t="str">
        <f t="shared" si="6"/>
        <v>Employee4@blyblade.com</v>
      </c>
      <c r="O169" s="390" t="str">
        <f t="shared" si="7"/>
        <v>Oksana_Orlov</v>
      </c>
      <c r="P169" s="387" t="s">
        <v>1728</v>
      </c>
      <c r="Q169" s="387" t="s">
        <v>1754</v>
      </c>
      <c r="R169" s="387" t="s">
        <v>1738</v>
      </c>
      <c r="S169" s="387">
        <v>2.57</v>
      </c>
      <c r="T169" s="387">
        <v>31</v>
      </c>
      <c r="U169" s="387" t="s">
        <v>1883</v>
      </c>
      <c r="V169" s="387" t="s">
        <v>1737</v>
      </c>
      <c r="W169" s="387" t="s">
        <v>2025</v>
      </c>
      <c r="X169" s="387" t="s">
        <v>4831</v>
      </c>
      <c r="Y169" s="387" t="s">
        <v>1735</v>
      </c>
      <c r="Z169" s="387" t="s">
        <v>1734</v>
      </c>
      <c r="AA169" s="387" t="s">
        <v>1747</v>
      </c>
      <c r="AB169" s="387">
        <v>0</v>
      </c>
      <c r="AC169" s="387">
        <v>0</v>
      </c>
      <c r="AD169" s="387">
        <v>1.03</v>
      </c>
      <c r="AE169" s="387">
        <v>1.03</v>
      </c>
      <c r="AF169" s="387" t="s">
        <v>1729</v>
      </c>
      <c r="AG169" s="387">
        <v>0</v>
      </c>
      <c r="AH169" s="387">
        <v>0</v>
      </c>
      <c r="AI169" s="387">
        <v>1.03</v>
      </c>
      <c r="AJ169" s="387">
        <v>1.03</v>
      </c>
      <c r="AK169" s="387">
        <v>0</v>
      </c>
      <c r="AM169"/>
      <c r="AN169"/>
      <c r="AO169"/>
      <c r="AP169"/>
    </row>
    <row r="170" spans="1:42">
      <c r="A170" s="387" t="s">
        <v>6029</v>
      </c>
      <c r="B170" s="388">
        <v>43620.721944444442</v>
      </c>
      <c r="C170" s="389">
        <v>43620</v>
      </c>
      <c r="D170" s="387" t="s">
        <v>3209</v>
      </c>
      <c r="E170" s="389">
        <v>43620</v>
      </c>
      <c r="F170" s="387" t="s">
        <v>2647</v>
      </c>
      <c r="G170" s="389">
        <v>43620</v>
      </c>
      <c r="H170" s="387" t="s">
        <v>3765</v>
      </c>
      <c r="I170" s="389">
        <v>43620</v>
      </c>
      <c r="J170" s="387" t="s">
        <v>3764</v>
      </c>
      <c r="K170" s="387" t="s">
        <v>1741</v>
      </c>
      <c r="L170" s="390" t="s">
        <v>1732</v>
      </c>
      <c r="M170" s="390" t="s">
        <v>2265</v>
      </c>
      <c r="N170" s="390" t="str">
        <f t="shared" si="6"/>
        <v>Employee4@blyblade.com</v>
      </c>
      <c r="O170" s="390" t="str">
        <f t="shared" si="7"/>
        <v>Oksana_Orlov</v>
      </c>
      <c r="P170" s="387" t="s">
        <v>1728</v>
      </c>
      <c r="Q170" s="387" t="s">
        <v>1754</v>
      </c>
      <c r="R170" s="387" t="s">
        <v>1738</v>
      </c>
      <c r="S170" s="387">
        <v>2.57</v>
      </c>
      <c r="T170" s="387">
        <v>31</v>
      </c>
      <c r="U170" s="387" t="s">
        <v>1883</v>
      </c>
      <c r="V170" s="387" t="s">
        <v>1737</v>
      </c>
      <c r="W170" s="387" t="s">
        <v>2025</v>
      </c>
      <c r="X170" s="387" t="s">
        <v>4831</v>
      </c>
      <c r="Y170" s="387" t="s">
        <v>1735</v>
      </c>
      <c r="Z170" s="387" t="s">
        <v>1734</v>
      </c>
      <c r="AA170" s="387" t="s">
        <v>1733</v>
      </c>
      <c r="AB170" s="387">
        <v>14.7</v>
      </c>
      <c r="AC170" s="387">
        <v>0</v>
      </c>
      <c r="AD170" s="387">
        <v>0</v>
      </c>
      <c r="AE170" s="387">
        <v>14.7</v>
      </c>
      <c r="AF170" s="387" t="s">
        <v>1729</v>
      </c>
      <c r="AG170" s="387">
        <v>14.7</v>
      </c>
      <c r="AH170" s="387">
        <v>0</v>
      </c>
      <c r="AI170" s="387">
        <v>0</v>
      </c>
      <c r="AJ170" s="387">
        <v>14.7</v>
      </c>
      <c r="AK170" s="387">
        <v>1.47</v>
      </c>
      <c r="AM170"/>
      <c r="AN170"/>
      <c r="AO170"/>
      <c r="AP170"/>
    </row>
    <row r="171" spans="1:42">
      <c r="A171" s="387" t="s">
        <v>6028</v>
      </c>
      <c r="B171" s="388">
        <v>43620.781724537039</v>
      </c>
      <c r="C171" s="389">
        <v>43620</v>
      </c>
      <c r="D171" s="387" t="s">
        <v>3547</v>
      </c>
      <c r="E171" s="389">
        <v>43620</v>
      </c>
      <c r="F171" s="387" t="s">
        <v>3961</v>
      </c>
      <c r="G171" s="389">
        <v>43620</v>
      </c>
      <c r="H171" s="387" t="s">
        <v>3721</v>
      </c>
      <c r="I171" s="389">
        <v>43620</v>
      </c>
      <c r="J171" s="387" t="s">
        <v>2636</v>
      </c>
      <c r="K171" s="387" t="s">
        <v>1741</v>
      </c>
      <c r="L171" s="390" t="s">
        <v>1732</v>
      </c>
      <c r="M171" s="390" t="s">
        <v>2013</v>
      </c>
      <c r="N171" s="390" t="str">
        <f t="shared" si="6"/>
        <v>Employee22@blyblade.com</v>
      </c>
      <c r="O171" s="390" t="str">
        <f t="shared" si="7"/>
        <v>Lee_Gold</v>
      </c>
      <c r="P171" s="387" t="s">
        <v>1728</v>
      </c>
      <c r="Q171" s="387" t="s">
        <v>2043</v>
      </c>
      <c r="R171" s="387" t="s">
        <v>1738</v>
      </c>
      <c r="S171" s="387">
        <v>2.67</v>
      </c>
      <c r="T171" s="387">
        <v>24</v>
      </c>
      <c r="U171" s="387" t="s">
        <v>1737</v>
      </c>
      <c r="V171" s="387" t="s">
        <v>3075</v>
      </c>
      <c r="W171" s="387" t="s">
        <v>4876</v>
      </c>
      <c r="X171" s="387" t="s">
        <v>4831</v>
      </c>
      <c r="Y171" s="387" t="s">
        <v>1748</v>
      </c>
      <c r="Z171" s="387" t="s">
        <v>1734</v>
      </c>
      <c r="AA171" s="387" t="s">
        <v>1733</v>
      </c>
      <c r="AB171" s="387">
        <v>49.81</v>
      </c>
      <c r="AC171" s="387">
        <v>0</v>
      </c>
      <c r="AD171" s="387">
        <v>0</v>
      </c>
      <c r="AE171" s="387">
        <v>49.81</v>
      </c>
      <c r="AF171" s="387" t="s">
        <v>1729</v>
      </c>
      <c r="AG171" s="387">
        <v>49.81</v>
      </c>
      <c r="AH171" s="387">
        <v>0</v>
      </c>
      <c r="AI171" s="387">
        <v>0</v>
      </c>
      <c r="AJ171" s="387">
        <v>49.81</v>
      </c>
      <c r="AK171" s="387">
        <v>4.9800000000000004</v>
      </c>
      <c r="AM171"/>
      <c r="AN171"/>
      <c r="AO171"/>
      <c r="AP171"/>
    </row>
    <row r="172" spans="1:42">
      <c r="A172" s="387" t="s">
        <v>6024</v>
      </c>
      <c r="B172" s="388">
        <v>43620.824178240742</v>
      </c>
      <c r="C172" s="389">
        <v>43620</v>
      </c>
      <c r="D172" s="387" t="s">
        <v>3197</v>
      </c>
      <c r="E172" s="389">
        <v>43620</v>
      </c>
      <c r="F172" s="387" t="s">
        <v>3666</v>
      </c>
      <c r="G172" s="389">
        <v>43620</v>
      </c>
      <c r="H172" s="387" t="s">
        <v>2331</v>
      </c>
      <c r="I172" s="389">
        <v>43620</v>
      </c>
      <c r="J172" s="387" t="s">
        <v>2330</v>
      </c>
      <c r="K172" s="387" t="s">
        <v>1741</v>
      </c>
      <c r="L172" s="390" t="s">
        <v>1732</v>
      </c>
      <c r="M172" s="390" t="s">
        <v>2265</v>
      </c>
      <c r="N172" s="390" t="str">
        <f t="shared" si="6"/>
        <v>Employee4@blyblade.com</v>
      </c>
      <c r="O172" s="390" t="str">
        <f t="shared" si="7"/>
        <v>Oksana_Orlov</v>
      </c>
      <c r="P172" s="387" t="s">
        <v>1728</v>
      </c>
      <c r="Q172" s="387" t="s">
        <v>1754</v>
      </c>
      <c r="R172" s="387" t="s">
        <v>1738</v>
      </c>
      <c r="S172" s="387">
        <v>4.45</v>
      </c>
      <c r="T172" s="387">
        <v>14</v>
      </c>
      <c r="U172" s="387" t="s">
        <v>1883</v>
      </c>
      <c r="V172" s="387" t="s">
        <v>2007</v>
      </c>
      <c r="W172" s="387" t="s">
        <v>2025</v>
      </c>
      <c r="X172" s="387" t="s">
        <v>4831</v>
      </c>
      <c r="Y172" s="387" t="s">
        <v>1735</v>
      </c>
      <c r="Z172" s="387" t="s">
        <v>1734</v>
      </c>
      <c r="AA172" s="387" t="s">
        <v>1733</v>
      </c>
      <c r="AB172" s="387">
        <v>26.45</v>
      </c>
      <c r="AC172" s="387">
        <v>0</v>
      </c>
      <c r="AD172" s="387">
        <v>0</v>
      </c>
      <c r="AE172" s="387">
        <v>26.45</v>
      </c>
      <c r="AF172" s="387" t="s">
        <v>1729</v>
      </c>
      <c r="AG172" s="387">
        <v>26.45</v>
      </c>
      <c r="AH172" s="387">
        <v>0</v>
      </c>
      <c r="AI172" s="387">
        <v>0</v>
      </c>
      <c r="AJ172" s="387">
        <v>26.45</v>
      </c>
      <c r="AK172" s="387">
        <v>2.65</v>
      </c>
      <c r="AM172"/>
      <c r="AN172"/>
      <c r="AO172"/>
      <c r="AP172"/>
    </row>
    <row r="173" spans="1:42">
      <c r="A173" s="387" t="s">
        <v>6027</v>
      </c>
      <c r="B173" s="388">
        <v>43620.853946759256</v>
      </c>
      <c r="C173" s="389">
        <v>43620</v>
      </c>
      <c r="D173" s="387" t="s">
        <v>2767</v>
      </c>
      <c r="E173" s="389">
        <v>43620</v>
      </c>
      <c r="F173" s="387" t="s">
        <v>2766</v>
      </c>
      <c r="G173" s="389">
        <v>43620</v>
      </c>
      <c r="H173" s="387" t="s">
        <v>2760</v>
      </c>
      <c r="I173" s="389">
        <v>43620</v>
      </c>
      <c r="J173" s="387" t="s">
        <v>2535</v>
      </c>
      <c r="K173" s="387" t="s">
        <v>1741</v>
      </c>
      <c r="L173" s="390" t="s">
        <v>1732</v>
      </c>
      <c r="M173" s="390" t="s">
        <v>3510</v>
      </c>
      <c r="N173" s="390" t="str">
        <f t="shared" si="6"/>
        <v>Employee20@blyblade.com</v>
      </c>
      <c r="O173" s="390" t="str">
        <f t="shared" si="7"/>
        <v>Conner_Clay</v>
      </c>
      <c r="P173" s="387" t="s">
        <v>1728</v>
      </c>
      <c r="Q173" s="387" t="s">
        <v>1754</v>
      </c>
      <c r="R173" s="387" t="s">
        <v>1738</v>
      </c>
      <c r="S173" s="387">
        <v>3.02</v>
      </c>
      <c r="T173" s="387">
        <v>24</v>
      </c>
      <c r="U173" s="387" t="s">
        <v>1737</v>
      </c>
      <c r="V173" s="387" t="s">
        <v>1883</v>
      </c>
      <c r="W173" s="387" t="s">
        <v>1875</v>
      </c>
      <c r="X173" s="387" t="s">
        <v>4831</v>
      </c>
      <c r="Y173" s="387" t="s">
        <v>2449</v>
      </c>
      <c r="Z173" s="387" t="s">
        <v>1734</v>
      </c>
      <c r="AA173" s="387" t="s">
        <v>1733</v>
      </c>
      <c r="AB173" s="387">
        <v>54.67</v>
      </c>
      <c r="AC173" s="387">
        <v>0</v>
      </c>
      <c r="AD173" s="387">
        <v>0</v>
      </c>
      <c r="AE173" s="387">
        <v>54.67</v>
      </c>
      <c r="AF173" s="387" t="s">
        <v>1729</v>
      </c>
      <c r="AG173" s="387">
        <v>54.67</v>
      </c>
      <c r="AH173" s="387">
        <v>0</v>
      </c>
      <c r="AI173" s="387">
        <v>0</v>
      </c>
      <c r="AJ173" s="387">
        <v>54.67</v>
      </c>
      <c r="AK173" s="387">
        <v>5.47</v>
      </c>
      <c r="AM173"/>
      <c r="AN173"/>
      <c r="AO173"/>
      <c r="AP173"/>
    </row>
    <row r="174" spans="1:42">
      <c r="A174" s="387" t="s">
        <v>6026</v>
      </c>
      <c r="B174" s="388">
        <v>43620.890023148146</v>
      </c>
      <c r="C174" s="389">
        <v>43620</v>
      </c>
      <c r="D174" s="387" t="s">
        <v>2716</v>
      </c>
      <c r="E174" s="389">
        <v>43620</v>
      </c>
      <c r="F174" s="387" t="s">
        <v>3081</v>
      </c>
      <c r="G174" s="389">
        <v>43620</v>
      </c>
      <c r="H174" s="387" t="s">
        <v>2717</v>
      </c>
      <c r="I174" s="389">
        <v>43620</v>
      </c>
      <c r="J174" s="387" t="s">
        <v>2716</v>
      </c>
      <c r="K174" s="387" t="s">
        <v>1741</v>
      </c>
      <c r="L174" s="390" t="s">
        <v>1732</v>
      </c>
      <c r="M174" s="390" t="s">
        <v>2812</v>
      </c>
      <c r="N174" s="390" t="str">
        <f t="shared" si="6"/>
        <v>Employee6@blyblade.com</v>
      </c>
      <c r="O174" s="390" t="str">
        <f t="shared" si="7"/>
        <v>Matthew_Brody</v>
      </c>
      <c r="P174" s="387" t="s">
        <v>1728</v>
      </c>
      <c r="Q174" s="387" t="s">
        <v>1754</v>
      </c>
      <c r="R174" s="387" t="s">
        <v>1753</v>
      </c>
      <c r="S174" s="387">
        <v>122.59</v>
      </c>
      <c r="T174" s="387">
        <v>227</v>
      </c>
      <c r="U174" s="387" t="s">
        <v>1826</v>
      </c>
      <c r="V174" s="387" t="s">
        <v>1883</v>
      </c>
      <c r="W174" s="387" t="s">
        <v>4887</v>
      </c>
      <c r="X174" s="387" t="s">
        <v>4831</v>
      </c>
      <c r="Y174" s="387" t="s">
        <v>1748</v>
      </c>
      <c r="Z174" s="387" t="s">
        <v>1734</v>
      </c>
      <c r="AA174" s="387" t="s">
        <v>1733</v>
      </c>
      <c r="AB174" s="387">
        <v>331.11</v>
      </c>
      <c r="AC174" s="387">
        <v>0</v>
      </c>
      <c r="AD174" s="387">
        <v>0</v>
      </c>
      <c r="AE174" s="387">
        <v>331.11</v>
      </c>
      <c r="AF174" s="387" t="s">
        <v>1729</v>
      </c>
      <c r="AG174" s="387">
        <v>331.11</v>
      </c>
      <c r="AH174" s="387">
        <v>0</v>
      </c>
      <c r="AI174" s="387">
        <v>0</v>
      </c>
      <c r="AJ174" s="387">
        <v>331.11</v>
      </c>
      <c r="AK174" s="387">
        <v>33.11</v>
      </c>
      <c r="AM174"/>
      <c r="AN174"/>
      <c r="AO174"/>
      <c r="AP174"/>
    </row>
    <row r="175" spans="1:42">
      <c r="A175" s="387" t="s">
        <v>6026</v>
      </c>
      <c r="B175" s="388">
        <v>43620.892372685186</v>
      </c>
      <c r="C175" s="389">
        <v>43620</v>
      </c>
      <c r="D175" s="387" t="s">
        <v>2716</v>
      </c>
      <c r="E175" s="389">
        <v>43620</v>
      </c>
      <c r="F175" s="387" t="s">
        <v>3081</v>
      </c>
      <c r="G175" s="389">
        <v>43620</v>
      </c>
      <c r="H175" s="387" t="s">
        <v>2717</v>
      </c>
      <c r="I175" s="389">
        <v>43620</v>
      </c>
      <c r="J175" s="387" t="s">
        <v>2716</v>
      </c>
      <c r="K175" s="387" t="s">
        <v>1741</v>
      </c>
      <c r="L175" s="390" t="s">
        <v>1732</v>
      </c>
      <c r="M175" s="390" t="s">
        <v>2812</v>
      </c>
      <c r="N175" s="390" t="str">
        <f t="shared" si="6"/>
        <v>Employee6@blyblade.com</v>
      </c>
      <c r="O175" s="390" t="str">
        <f t="shared" si="7"/>
        <v>Matthew_Brody</v>
      </c>
      <c r="P175" s="387" t="s">
        <v>1728</v>
      </c>
      <c r="Q175" s="387" t="s">
        <v>1754</v>
      </c>
      <c r="R175" s="387" t="s">
        <v>1753</v>
      </c>
      <c r="S175" s="387">
        <v>122.59</v>
      </c>
      <c r="T175" s="387">
        <v>227</v>
      </c>
      <c r="U175" s="387" t="s">
        <v>1826</v>
      </c>
      <c r="V175" s="387" t="s">
        <v>1883</v>
      </c>
      <c r="W175" s="387" t="s">
        <v>4887</v>
      </c>
      <c r="X175" s="387" t="s">
        <v>4831</v>
      </c>
      <c r="Y175" s="387" t="s">
        <v>1748</v>
      </c>
      <c r="Z175" s="387" t="s">
        <v>1734</v>
      </c>
      <c r="AA175" s="387" t="s">
        <v>1747</v>
      </c>
      <c r="AB175" s="387">
        <v>0</v>
      </c>
      <c r="AC175" s="387">
        <v>0</v>
      </c>
      <c r="AD175" s="387">
        <v>50.55</v>
      </c>
      <c r="AE175" s="387">
        <v>50.55</v>
      </c>
      <c r="AF175" s="387" t="s">
        <v>1729</v>
      </c>
      <c r="AG175" s="387">
        <v>0</v>
      </c>
      <c r="AH175" s="387">
        <v>0</v>
      </c>
      <c r="AI175" s="387">
        <v>50.55</v>
      </c>
      <c r="AJ175" s="387">
        <v>50.55</v>
      </c>
      <c r="AK175" s="387">
        <v>0</v>
      </c>
      <c r="AM175"/>
      <c r="AN175"/>
      <c r="AO175"/>
      <c r="AP175"/>
    </row>
    <row r="176" spans="1:42">
      <c r="A176" s="387" t="s">
        <v>6025</v>
      </c>
      <c r="B176" s="388">
        <v>43620.894247685188</v>
      </c>
      <c r="C176" s="389">
        <v>43620</v>
      </c>
      <c r="D176" s="387" t="s">
        <v>1930</v>
      </c>
      <c r="E176" s="389">
        <v>43620</v>
      </c>
      <c r="F176" s="387" t="s">
        <v>2354</v>
      </c>
      <c r="G176" s="389">
        <v>43620</v>
      </c>
      <c r="H176" s="387" t="s">
        <v>2802</v>
      </c>
      <c r="I176" s="389">
        <v>43620</v>
      </c>
      <c r="J176" s="387" t="s">
        <v>3352</v>
      </c>
      <c r="K176" s="387" t="s">
        <v>1741</v>
      </c>
      <c r="L176" s="390" t="s">
        <v>1732</v>
      </c>
      <c r="M176" s="390" t="s">
        <v>3510</v>
      </c>
      <c r="N176" s="390" t="str">
        <f t="shared" si="6"/>
        <v>Employee20@blyblade.com</v>
      </c>
      <c r="O176" s="390" t="str">
        <f t="shared" si="7"/>
        <v>Conner_Clay</v>
      </c>
      <c r="P176" s="387" t="s">
        <v>1728</v>
      </c>
      <c r="Q176" s="387" t="s">
        <v>1754</v>
      </c>
      <c r="R176" s="387" t="s">
        <v>1738</v>
      </c>
      <c r="S176" s="387">
        <v>3.19</v>
      </c>
      <c r="T176" s="387">
        <v>29</v>
      </c>
      <c r="U176" s="387" t="s">
        <v>1883</v>
      </c>
      <c r="V176" s="387" t="s">
        <v>1845</v>
      </c>
      <c r="W176" s="387" t="s">
        <v>1875</v>
      </c>
      <c r="X176" s="387" t="s">
        <v>4831</v>
      </c>
      <c r="Y176" s="387" t="s">
        <v>2449</v>
      </c>
      <c r="Z176" s="387" t="s">
        <v>1734</v>
      </c>
      <c r="AA176" s="387" t="s">
        <v>1733</v>
      </c>
      <c r="AB176" s="387">
        <v>22.64</v>
      </c>
      <c r="AC176" s="387">
        <v>0</v>
      </c>
      <c r="AD176" s="387">
        <v>0</v>
      </c>
      <c r="AE176" s="387">
        <v>22.64</v>
      </c>
      <c r="AF176" s="387" t="s">
        <v>1729</v>
      </c>
      <c r="AG176" s="387">
        <v>22.64</v>
      </c>
      <c r="AH176" s="387">
        <v>0</v>
      </c>
      <c r="AI176" s="387">
        <v>0</v>
      </c>
      <c r="AJ176" s="387">
        <v>22.64</v>
      </c>
      <c r="AK176" s="387">
        <v>2.2599999999999998</v>
      </c>
      <c r="AM176"/>
      <c r="AN176"/>
      <c r="AO176"/>
      <c r="AP176"/>
    </row>
    <row r="177" spans="1:42">
      <c r="A177" s="387" t="s">
        <v>6024</v>
      </c>
      <c r="B177" s="388">
        <v>43620.925138888888</v>
      </c>
      <c r="C177" s="389">
        <v>43620</v>
      </c>
      <c r="D177" s="387" t="s">
        <v>3197</v>
      </c>
      <c r="E177" s="389">
        <v>43620</v>
      </c>
      <c r="F177" s="387" t="s">
        <v>3666</v>
      </c>
      <c r="G177" s="389">
        <v>43620</v>
      </c>
      <c r="H177" s="387" t="s">
        <v>2331</v>
      </c>
      <c r="I177" s="389">
        <v>43620</v>
      </c>
      <c r="J177" s="387" t="s">
        <v>2330</v>
      </c>
      <c r="K177" s="387" t="s">
        <v>1741</v>
      </c>
      <c r="L177" s="390" t="s">
        <v>1732</v>
      </c>
      <c r="M177" s="390" t="s">
        <v>2265</v>
      </c>
      <c r="N177" s="390" t="str">
        <f t="shared" si="6"/>
        <v>Employee4@blyblade.com</v>
      </c>
      <c r="O177" s="390" t="str">
        <f t="shared" si="7"/>
        <v>Oksana_Orlov</v>
      </c>
      <c r="P177" s="387" t="s">
        <v>1728</v>
      </c>
      <c r="Q177" s="387" t="s">
        <v>1754</v>
      </c>
      <c r="R177" s="387" t="s">
        <v>1738</v>
      </c>
      <c r="S177" s="387">
        <v>4.45</v>
      </c>
      <c r="T177" s="387">
        <v>14</v>
      </c>
      <c r="U177" s="387" t="s">
        <v>1883</v>
      </c>
      <c r="V177" s="387" t="s">
        <v>2007</v>
      </c>
      <c r="W177" s="387" t="s">
        <v>2025</v>
      </c>
      <c r="X177" s="387" t="s">
        <v>4831</v>
      </c>
      <c r="Y177" s="387" t="s">
        <v>1735</v>
      </c>
      <c r="Z177" s="387" t="s">
        <v>1734</v>
      </c>
      <c r="AA177" s="387" t="s">
        <v>1747</v>
      </c>
      <c r="AB177" s="387">
        <v>0</v>
      </c>
      <c r="AC177" s="387">
        <v>0</v>
      </c>
      <c r="AD177" s="387">
        <v>3.8</v>
      </c>
      <c r="AE177" s="387">
        <v>3.8</v>
      </c>
      <c r="AF177" s="387" t="s">
        <v>1729</v>
      </c>
      <c r="AG177" s="387">
        <v>0</v>
      </c>
      <c r="AH177" s="387">
        <v>0</v>
      </c>
      <c r="AI177" s="387">
        <v>3.8</v>
      </c>
      <c r="AJ177" s="387">
        <v>3.8</v>
      </c>
      <c r="AK177" s="387">
        <v>0</v>
      </c>
      <c r="AM177"/>
      <c r="AN177"/>
      <c r="AO177"/>
      <c r="AP177"/>
    </row>
    <row r="178" spans="1:42">
      <c r="A178" s="387" t="s">
        <v>6023</v>
      </c>
      <c r="B178" s="388">
        <v>43620.928229166668</v>
      </c>
      <c r="C178" s="389">
        <v>43620</v>
      </c>
      <c r="D178" s="387" t="s">
        <v>2244</v>
      </c>
      <c r="E178" s="389">
        <v>43620</v>
      </c>
      <c r="F178" s="387" t="s">
        <v>3625</v>
      </c>
      <c r="G178" s="389">
        <v>43620</v>
      </c>
      <c r="H178" s="387" t="s">
        <v>2584</v>
      </c>
      <c r="I178" s="389">
        <v>43620</v>
      </c>
      <c r="J178" s="387" t="s">
        <v>2129</v>
      </c>
      <c r="K178" s="387" t="s">
        <v>1741</v>
      </c>
      <c r="L178" s="390" t="s">
        <v>1732</v>
      </c>
      <c r="M178" s="390" t="s">
        <v>2287</v>
      </c>
      <c r="N178" s="390" t="str">
        <f t="shared" si="6"/>
        <v>Employee14@blyblade.com</v>
      </c>
      <c r="O178" s="390" t="str">
        <f t="shared" si="7"/>
        <v>Bowie_Tam</v>
      </c>
      <c r="P178" s="387" t="s">
        <v>1728</v>
      </c>
      <c r="Q178" s="387" t="s">
        <v>2043</v>
      </c>
      <c r="R178" s="387" t="s">
        <v>1738</v>
      </c>
      <c r="S178" s="387">
        <v>0.87</v>
      </c>
      <c r="T178" s="387">
        <v>4</v>
      </c>
      <c r="U178" s="387" t="s">
        <v>1991</v>
      </c>
      <c r="V178" s="387" t="s">
        <v>2651</v>
      </c>
      <c r="W178" s="387" t="s">
        <v>4832</v>
      </c>
      <c r="X178" s="387" t="s">
        <v>4831</v>
      </c>
      <c r="Y178" s="387" t="s">
        <v>1748</v>
      </c>
      <c r="Z178" s="387" t="s">
        <v>1734</v>
      </c>
      <c r="AA178" s="387" t="s">
        <v>1733</v>
      </c>
      <c r="AB178" s="387">
        <v>17.14</v>
      </c>
      <c r="AC178" s="387">
        <v>0</v>
      </c>
      <c r="AD178" s="387">
        <v>0</v>
      </c>
      <c r="AE178" s="387">
        <v>17.14</v>
      </c>
      <c r="AF178" s="387" t="s">
        <v>1729</v>
      </c>
      <c r="AG178" s="387">
        <v>17.14</v>
      </c>
      <c r="AH178" s="387">
        <v>0</v>
      </c>
      <c r="AI178" s="387">
        <v>0</v>
      </c>
      <c r="AJ178" s="387">
        <v>17.14</v>
      </c>
      <c r="AK178" s="387">
        <v>1.71</v>
      </c>
      <c r="AM178"/>
      <c r="AN178"/>
      <c r="AO178"/>
      <c r="AP178"/>
    </row>
    <row r="179" spans="1:42">
      <c r="A179" s="387" t="s">
        <v>6019</v>
      </c>
      <c r="B179" s="388">
        <v>43620.952118055553</v>
      </c>
      <c r="C179" s="389">
        <v>43620</v>
      </c>
      <c r="D179" s="387" t="s">
        <v>2795</v>
      </c>
      <c r="E179" s="389">
        <v>43620</v>
      </c>
      <c r="F179" s="387" t="s">
        <v>1779</v>
      </c>
      <c r="G179" s="389">
        <v>43620</v>
      </c>
      <c r="H179" s="387" t="s">
        <v>2699</v>
      </c>
      <c r="I179" s="389">
        <v>43620</v>
      </c>
      <c r="J179" s="387" t="s">
        <v>2866</v>
      </c>
      <c r="K179" s="387" t="s">
        <v>1741</v>
      </c>
      <c r="L179" s="390" t="s">
        <v>1732</v>
      </c>
      <c r="M179" s="390" t="s">
        <v>2265</v>
      </c>
      <c r="N179" s="390" t="str">
        <f t="shared" si="6"/>
        <v>Employee4@blyblade.com</v>
      </c>
      <c r="O179" s="390" t="str">
        <f t="shared" si="7"/>
        <v>Oksana_Orlov</v>
      </c>
      <c r="P179" s="387" t="s">
        <v>1728</v>
      </c>
      <c r="Q179" s="387" t="s">
        <v>1754</v>
      </c>
      <c r="R179" s="387" t="s">
        <v>1738</v>
      </c>
      <c r="S179" s="387">
        <v>2.19</v>
      </c>
      <c r="T179" s="387">
        <v>17</v>
      </c>
      <c r="U179" s="387" t="s">
        <v>1883</v>
      </c>
      <c r="V179" s="387" t="s">
        <v>1737</v>
      </c>
      <c r="W179" s="387" t="s">
        <v>1965</v>
      </c>
      <c r="X179" s="387" t="s">
        <v>4831</v>
      </c>
      <c r="Y179" s="387" t="s">
        <v>1735</v>
      </c>
      <c r="Z179" s="387" t="s">
        <v>1734</v>
      </c>
      <c r="AA179" s="387" t="s">
        <v>1733</v>
      </c>
      <c r="AB179" s="387">
        <v>25.66</v>
      </c>
      <c r="AC179" s="387">
        <v>0</v>
      </c>
      <c r="AD179" s="387">
        <v>0</v>
      </c>
      <c r="AE179" s="387">
        <v>25.66</v>
      </c>
      <c r="AF179" s="387" t="s">
        <v>1729</v>
      </c>
      <c r="AG179" s="387">
        <v>25.66</v>
      </c>
      <c r="AH179" s="387">
        <v>0</v>
      </c>
      <c r="AI179" s="387">
        <v>0</v>
      </c>
      <c r="AJ179" s="387">
        <v>25.66</v>
      </c>
      <c r="AK179" s="387">
        <v>2.57</v>
      </c>
      <c r="AM179"/>
      <c r="AN179"/>
      <c r="AO179"/>
      <c r="AP179"/>
    </row>
    <row r="180" spans="1:42">
      <c r="A180" s="387" t="s">
        <v>6022</v>
      </c>
      <c r="B180" s="388">
        <v>43621.031921296293</v>
      </c>
      <c r="C180" s="389">
        <v>43621</v>
      </c>
      <c r="D180" s="387" t="s">
        <v>2263</v>
      </c>
      <c r="E180" s="389">
        <v>43620</v>
      </c>
      <c r="F180" s="387" t="s">
        <v>2079</v>
      </c>
      <c r="G180" s="389">
        <v>43621</v>
      </c>
      <c r="H180" s="387" t="s">
        <v>3281</v>
      </c>
      <c r="I180" s="389">
        <v>43620</v>
      </c>
      <c r="J180" s="387" t="s">
        <v>3280</v>
      </c>
      <c r="K180" s="387" t="s">
        <v>1741</v>
      </c>
      <c r="L180" s="390" t="s">
        <v>1732</v>
      </c>
      <c r="M180" s="390" t="s">
        <v>1911</v>
      </c>
      <c r="N180" s="390" t="str">
        <f t="shared" si="6"/>
        <v>Employee18@blyblade.com</v>
      </c>
      <c r="O180" s="390" t="str">
        <f t="shared" si="7"/>
        <v>Maryanne_Johnson</v>
      </c>
      <c r="P180" s="387" t="s">
        <v>1728</v>
      </c>
      <c r="Q180" s="387" t="s">
        <v>1847</v>
      </c>
      <c r="R180" s="387" t="s">
        <v>1738</v>
      </c>
      <c r="S180" s="387">
        <v>1.72</v>
      </c>
      <c r="T180" s="387">
        <v>12</v>
      </c>
      <c r="U180" s="387" t="s">
        <v>1737</v>
      </c>
      <c r="V180" s="387" t="s">
        <v>1883</v>
      </c>
      <c r="W180" s="387" t="s">
        <v>4876</v>
      </c>
      <c r="X180" s="387" t="s">
        <v>4899</v>
      </c>
      <c r="Y180" s="387" t="s">
        <v>1735</v>
      </c>
      <c r="Z180" s="387" t="s">
        <v>1734</v>
      </c>
      <c r="AA180" s="387" t="s">
        <v>1733</v>
      </c>
      <c r="AB180" s="387">
        <v>18.41</v>
      </c>
      <c r="AC180" s="387">
        <v>0</v>
      </c>
      <c r="AD180" s="387">
        <v>0</v>
      </c>
      <c r="AE180" s="387">
        <v>18.41</v>
      </c>
      <c r="AF180" s="387" t="s">
        <v>1729</v>
      </c>
      <c r="AG180" s="387">
        <v>18.41</v>
      </c>
      <c r="AH180" s="387">
        <v>0</v>
      </c>
      <c r="AI180" s="387">
        <v>0</v>
      </c>
      <c r="AJ180" s="387">
        <v>18.41</v>
      </c>
      <c r="AK180" s="387">
        <v>1.84</v>
      </c>
      <c r="AM180"/>
      <c r="AN180"/>
      <c r="AO180"/>
      <c r="AP180"/>
    </row>
    <row r="181" spans="1:42">
      <c r="A181" s="387" t="s">
        <v>6021</v>
      </c>
      <c r="B181" s="388">
        <v>43621.049826388888</v>
      </c>
      <c r="C181" s="389">
        <v>43621</v>
      </c>
      <c r="D181" s="387" t="s">
        <v>4541</v>
      </c>
      <c r="E181" s="389">
        <v>43620</v>
      </c>
      <c r="F181" s="387" t="s">
        <v>4540</v>
      </c>
      <c r="G181" s="389">
        <v>43621</v>
      </c>
      <c r="H181" s="387" t="s">
        <v>1894</v>
      </c>
      <c r="I181" s="389">
        <v>43620</v>
      </c>
      <c r="J181" s="387" t="s">
        <v>1893</v>
      </c>
      <c r="K181" s="387" t="s">
        <v>1741</v>
      </c>
      <c r="L181" s="390" t="s">
        <v>1732</v>
      </c>
      <c r="M181" s="390" t="s">
        <v>1992</v>
      </c>
      <c r="N181" s="390" t="str">
        <f t="shared" si="6"/>
        <v>Employee12@blyblade.com</v>
      </c>
      <c r="O181" s="390" t="str">
        <f t="shared" si="7"/>
        <v>Lysane_Sanchez</v>
      </c>
      <c r="P181" s="387" t="s">
        <v>1728</v>
      </c>
      <c r="Q181" s="387" t="s">
        <v>1754</v>
      </c>
      <c r="R181" s="387" t="s">
        <v>1738</v>
      </c>
      <c r="S181" s="387">
        <v>10.85</v>
      </c>
      <c r="T181" s="387">
        <v>37</v>
      </c>
      <c r="U181" s="387" t="s">
        <v>1991</v>
      </c>
      <c r="V181" s="387" t="s">
        <v>2524</v>
      </c>
      <c r="W181" s="387" t="s">
        <v>4876</v>
      </c>
      <c r="X181" s="387" t="s">
        <v>4831</v>
      </c>
      <c r="Y181" s="387" t="s">
        <v>1748</v>
      </c>
      <c r="Z181" s="387" t="s">
        <v>1734</v>
      </c>
      <c r="AA181" s="387" t="s">
        <v>1733</v>
      </c>
      <c r="AB181" s="387">
        <v>48.1</v>
      </c>
      <c r="AC181" s="387">
        <v>0</v>
      </c>
      <c r="AD181" s="387">
        <v>0</v>
      </c>
      <c r="AE181" s="387">
        <v>48.1</v>
      </c>
      <c r="AF181" s="387" t="s">
        <v>1729</v>
      </c>
      <c r="AG181" s="387">
        <v>48.1</v>
      </c>
      <c r="AH181" s="387">
        <v>0</v>
      </c>
      <c r="AI181" s="387">
        <v>0</v>
      </c>
      <c r="AJ181" s="387">
        <v>48.1</v>
      </c>
      <c r="AK181" s="387">
        <v>4.8099999999999996</v>
      </c>
      <c r="AM181"/>
      <c r="AN181"/>
      <c r="AO181"/>
      <c r="AP181"/>
    </row>
    <row r="182" spans="1:42">
      <c r="A182" s="387" t="s">
        <v>6020</v>
      </c>
      <c r="B182" s="388">
        <v>43621.076018518521</v>
      </c>
      <c r="C182" s="389">
        <v>43621</v>
      </c>
      <c r="D182" s="387" t="s">
        <v>2257</v>
      </c>
      <c r="E182" s="389">
        <v>43620</v>
      </c>
      <c r="F182" s="387" t="s">
        <v>2256</v>
      </c>
      <c r="G182" s="389">
        <v>43621</v>
      </c>
      <c r="H182" s="387" t="s">
        <v>3394</v>
      </c>
      <c r="I182" s="389">
        <v>43620</v>
      </c>
      <c r="J182" s="387" t="s">
        <v>3393</v>
      </c>
      <c r="K182" s="387" t="s">
        <v>1741</v>
      </c>
      <c r="L182" s="390" t="s">
        <v>1732</v>
      </c>
      <c r="M182" s="390" t="s">
        <v>2265</v>
      </c>
      <c r="N182" s="390" t="str">
        <f t="shared" si="6"/>
        <v>Employee4@blyblade.com</v>
      </c>
      <c r="O182" s="390" t="str">
        <f t="shared" si="7"/>
        <v>Oksana_Orlov</v>
      </c>
      <c r="P182" s="387" t="s">
        <v>1728</v>
      </c>
      <c r="Q182" s="387" t="s">
        <v>1739</v>
      </c>
      <c r="R182" s="387" t="s">
        <v>1738</v>
      </c>
      <c r="S182" s="387">
        <v>1.28</v>
      </c>
      <c r="T182" s="387">
        <v>46</v>
      </c>
      <c r="U182" s="387" t="s">
        <v>1737</v>
      </c>
      <c r="V182" s="387" t="s">
        <v>1737</v>
      </c>
      <c r="W182" s="387" t="s">
        <v>1728</v>
      </c>
      <c r="X182" s="387" t="s">
        <v>1736</v>
      </c>
      <c r="Y182" s="387" t="s">
        <v>1735</v>
      </c>
      <c r="Z182" s="387" t="s">
        <v>1734</v>
      </c>
      <c r="AA182" s="387" t="s">
        <v>1793</v>
      </c>
      <c r="AB182" s="387">
        <v>20.82</v>
      </c>
      <c r="AC182" s="387">
        <v>0</v>
      </c>
      <c r="AD182" s="387">
        <v>4</v>
      </c>
      <c r="AE182" s="387">
        <v>20.82</v>
      </c>
      <c r="AF182" s="387" t="s">
        <v>1729</v>
      </c>
      <c r="AG182" s="387">
        <v>20.82</v>
      </c>
      <c r="AH182" s="387">
        <v>0</v>
      </c>
      <c r="AI182" s="387">
        <v>4</v>
      </c>
      <c r="AJ182" s="387">
        <v>20.82</v>
      </c>
      <c r="AK182" s="387">
        <v>2.08</v>
      </c>
      <c r="AM182"/>
      <c r="AN182"/>
      <c r="AO182"/>
      <c r="AP182"/>
    </row>
    <row r="183" spans="1:42">
      <c r="A183" s="387" t="s">
        <v>6019</v>
      </c>
      <c r="B183" s="388">
        <v>43621.092800925922</v>
      </c>
      <c r="C183" s="389">
        <v>43620</v>
      </c>
      <c r="D183" s="387" t="s">
        <v>2795</v>
      </c>
      <c r="E183" s="389">
        <v>43620</v>
      </c>
      <c r="F183" s="387" t="s">
        <v>1779</v>
      </c>
      <c r="G183" s="389">
        <v>43620</v>
      </c>
      <c r="H183" s="387" t="s">
        <v>2699</v>
      </c>
      <c r="I183" s="389">
        <v>43620</v>
      </c>
      <c r="J183" s="387" t="s">
        <v>2866</v>
      </c>
      <c r="K183" s="387" t="s">
        <v>1741</v>
      </c>
      <c r="L183" s="390" t="s">
        <v>1732</v>
      </c>
      <c r="M183" s="390" t="s">
        <v>2265</v>
      </c>
      <c r="N183" s="390" t="str">
        <f t="shared" si="6"/>
        <v>Employee4@blyblade.com</v>
      </c>
      <c r="O183" s="390" t="str">
        <f t="shared" si="7"/>
        <v>Oksana_Orlov</v>
      </c>
      <c r="P183" s="387" t="s">
        <v>1728</v>
      </c>
      <c r="Q183" s="387" t="s">
        <v>1754</v>
      </c>
      <c r="R183" s="387" t="s">
        <v>1738</v>
      </c>
      <c r="S183" s="387">
        <v>2.19</v>
      </c>
      <c r="T183" s="387">
        <v>17</v>
      </c>
      <c r="U183" s="387" t="s">
        <v>1883</v>
      </c>
      <c r="V183" s="387" t="s">
        <v>1737</v>
      </c>
      <c r="W183" s="387" t="s">
        <v>1965</v>
      </c>
      <c r="X183" s="387" t="s">
        <v>4831</v>
      </c>
      <c r="Y183" s="387" t="s">
        <v>1735</v>
      </c>
      <c r="Z183" s="387" t="s">
        <v>1734</v>
      </c>
      <c r="AA183" s="387" t="s">
        <v>1747</v>
      </c>
      <c r="AB183" s="387">
        <v>0</v>
      </c>
      <c r="AC183" s="387">
        <v>0</v>
      </c>
      <c r="AD183" s="387">
        <v>3.94</v>
      </c>
      <c r="AE183" s="387">
        <v>3.94</v>
      </c>
      <c r="AF183" s="387" t="s">
        <v>1729</v>
      </c>
      <c r="AG183" s="387">
        <v>0</v>
      </c>
      <c r="AH183" s="387">
        <v>0</v>
      </c>
      <c r="AI183" s="387">
        <v>3.94</v>
      </c>
      <c r="AJ183" s="387">
        <v>3.94</v>
      </c>
      <c r="AK183" s="387">
        <v>0</v>
      </c>
      <c r="AM183"/>
      <c r="AN183"/>
      <c r="AO183"/>
      <c r="AP183"/>
    </row>
    <row r="184" spans="1:42">
      <c r="A184" s="387" t="s">
        <v>6018</v>
      </c>
      <c r="B184" s="388">
        <v>43621.093680555554</v>
      </c>
      <c r="C184" s="389">
        <v>43620</v>
      </c>
      <c r="D184" s="387" t="s">
        <v>3297</v>
      </c>
      <c r="E184" s="389">
        <v>43619</v>
      </c>
      <c r="F184" s="387" t="s">
        <v>2061</v>
      </c>
      <c r="G184" s="389">
        <v>43620</v>
      </c>
      <c r="H184" s="387" t="s">
        <v>3619</v>
      </c>
      <c r="I184" s="389">
        <v>43619</v>
      </c>
      <c r="J184" s="387" t="s">
        <v>2041</v>
      </c>
      <c r="K184" s="387" t="s">
        <v>1741</v>
      </c>
      <c r="L184" s="390" t="s">
        <v>1732</v>
      </c>
      <c r="M184" s="390" t="s">
        <v>2223</v>
      </c>
      <c r="N184" s="390" t="str">
        <f t="shared" si="6"/>
        <v>Employee19@blyblade.com</v>
      </c>
      <c r="O184" s="390" t="str">
        <f t="shared" si="7"/>
        <v>Gil_Adler</v>
      </c>
      <c r="P184" s="387" t="s">
        <v>1728</v>
      </c>
      <c r="Q184" s="387" t="s">
        <v>1754</v>
      </c>
      <c r="R184" s="387" t="s">
        <v>1738</v>
      </c>
      <c r="S184" s="387">
        <v>1.48</v>
      </c>
      <c r="T184" s="387">
        <v>9</v>
      </c>
      <c r="U184" s="387" t="s">
        <v>1845</v>
      </c>
      <c r="V184" s="387" t="s">
        <v>1737</v>
      </c>
      <c r="W184" s="387" t="s">
        <v>4876</v>
      </c>
      <c r="X184" s="387" t="s">
        <v>4899</v>
      </c>
      <c r="Y184" s="387" t="s">
        <v>1890</v>
      </c>
      <c r="Z184" s="387" t="s">
        <v>1734</v>
      </c>
      <c r="AA184" s="387" t="s">
        <v>1747</v>
      </c>
      <c r="AB184" s="387">
        <v>0</v>
      </c>
      <c r="AC184" s="387">
        <v>0</v>
      </c>
      <c r="AD184" s="387">
        <v>1.03</v>
      </c>
      <c r="AE184" s="387">
        <v>1.03</v>
      </c>
      <c r="AF184" s="387" t="s">
        <v>1729</v>
      </c>
      <c r="AG184" s="387">
        <v>0</v>
      </c>
      <c r="AH184" s="387">
        <v>0</v>
      </c>
      <c r="AI184" s="387">
        <v>1.03</v>
      </c>
      <c r="AJ184" s="387">
        <v>1.03</v>
      </c>
      <c r="AK184" s="387">
        <v>0</v>
      </c>
      <c r="AM184"/>
      <c r="AN184"/>
      <c r="AO184"/>
      <c r="AP184"/>
    </row>
    <row r="185" spans="1:42">
      <c r="A185" s="387" t="s">
        <v>6017</v>
      </c>
      <c r="B185" s="388">
        <v>43621.108055555553</v>
      </c>
      <c r="C185" s="389">
        <v>43621</v>
      </c>
      <c r="D185" s="387" t="s">
        <v>2171</v>
      </c>
      <c r="E185" s="389">
        <v>43620</v>
      </c>
      <c r="F185" s="387" t="s">
        <v>2170</v>
      </c>
      <c r="G185" s="389">
        <v>43621</v>
      </c>
      <c r="H185" s="387" t="s">
        <v>2234</v>
      </c>
      <c r="I185" s="389">
        <v>43620</v>
      </c>
      <c r="J185" s="387" t="s">
        <v>2009</v>
      </c>
      <c r="K185" s="387" t="s">
        <v>1741</v>
      </c>
      <c r="L185" s="390" t="s">
        <v>1732</v>
      </c>
      <c r="M185" s="390" t="s">
        <v>2223</v>
      </c>
      <c r="N185" s="390" t="str">
        <f t="shared" si="6"/>
        <v>Employee19@blyblade.com</v>
      </c>
      <c r="O185" s="390" t="str">
        <f t="shared" si="7"/>
        <v>Gil_Adler</v>
      </c>
      <c r="P185" s="387" t="s">
        <v>1728</v>
      </c>
      <c r="Q185" s="387" t="s">
        <v>1754</v>
      </c>
      <c r="R185" s="387" t="s">
        <v>1738</v>
      </c>
      <c r="S185" s="387">
        <v>1.95</v>
      </c>
      <c r="T185" s="387">
        <v>10</v>
      </c>
      <c r="U185" s="387" t="s">
        <v>1845</v>
      </c>
      <c r="V185" s="387" t="s">
        <v>1737</v>
      </c>
      <c r="W185" s="387" t="s">
        <v>4876</v>
      </c>
      <c r="X185" s="387" t="s">
        <v>4899</v>
      </c>
      <c r="Y185" s="387" t="s">
        <v>1890</v>
      </c>
      <c r="Z185" s="387" t="s">
        <v>1734</v>
      </c>
      <c r="AA185" s="387" t="s">
        <v>1733</v>
      </c>
      <c r="AB185" s="387">
        <v>23.09</v>
      </c>
      <c r="AC185" s="387">
        <v>0</v>
      </c>
      <c r="AD185" s="387">
        <v>0</v>
      </c>
      <c r="AE185" s="387">
        <v>23.09</v>
      </c>
      <c r="AF185" s="387" t="s">
        <v>1729</v>
      </c>
      <c r="AG185" s="387">
        <v>23.09</v>
      </c>
      <c r="AH185" s="387">
        <v>0</v>
      </c>
      <c r="AI185" s="387">
        <v>0</v>
      </c>
      <c r="AJ185" s="387">
        <v>23.09</v>
      </c>
      <c r="AK185" s="387">
        <v>2.31</v>
      </c>
      <c r="AM185"/>
      <c r="AN185"/>
      <c r="AO185"/>
      <c r="AP185"/>
    </row>
    <row r="186" spans="1:42">
      <c r="A186" s="387" t="s">
        <v>6016</v>
      </c>
      <c r="B186" s="388">
        <v>43621.111643518518</v>
      </c>
      <c r="C186" s="389">
        <v>43621</v>
      </c>
      <c r="D186" s="387" t="s">
        <v>2487</v>
      </c>
      <c r="E186" s="389">
        <v>43620</v>
      </c>
      <c r="F186" s="387" t="s">
        <v>2021</v>
      </c>
      <c r="G186" s="389">
        <v>43621</v>
      </c>
      <c r="H186" s="387" t="s">
        <v>4582</v>
      </c>
      <c r="I186" s="389">
        <v>43620</v>
      </c>
      <c r="J186" s="387" t="s">
        <v>2827</v>
      </c>
      <c r="K186" s="387" t="s">
        <v>1741</v>
      </c>
      <c r="L186" s="390" t="s">
        <v>1732</v>
      </c>
      <c r="M186" s="390" t="s">
        <v>1755</v>
      </c>
      <c r="N186" s="390" t="str">
        <f t="shared" si="6"/>
        <v>Employee2@blyblade.com</v>
      </c>
      <c r="O186" s="390" t="str">
        <f t="shared" si="7"/>
        <v>Cal_Thompson</v>
      </c>
      <c r="P186" s="387" t="s">
        <v>1728</v>
      </c>
      <c r="Q186" s="387" t="s">
        <v>1847</v>
      </c>
      <c r="R186" s="387" t="s">
        <v>1738</v>
      </c>
      <c r="S186" s="387">
        <v>5.38</v>
      </c>
      <c r="T186" s="387">
        <v>14</v>
      </c>
      <c r="U186" s="387" t="s">
        <v>1737</v>
      </c>
      <c r="V186" s="387" t="s">
        <v>2489</v>
      </c>
      <c r="W186" s="387" t="s">
        <v>4876</v>
      </c>
      <c r="X186" s="387" t="s">
        <v>4831</v>
      </c>
      <c r="Y186" s="387" t="s">
        <v>1748</v>
      </c>
      <c r="Z186" s="387" t="s">
        <v>1734</v>
      </c>
      <c r="AA186" s="387" t="s">
        <v>1733</v>
      </c>
      <c r="AB186" s="387">
        <v>26.52</v>
      </c>
      <c r="AC186" s="387">
        <v>0</v>
      </c>
      <c r="AD186" s="387">
        <v>0</v>
      </c>
      <c r="AE186" s="387">
        <v>26.52</v>
      </c>
      <c r="AF186" s="387" t="s">
        <v>1729</v>
      </c>
      <c r="AG186" s="387">
        <v>26.52</v>
      </c>
      <c r="AH186" s="387">
        <v>0</v>
      </c>
      <c r="AI186" s="387">
        <v>0</v>
      </c>
      <c r="AJ186" s="387">
        <v>26.52</v>
      </c>
      <c r="AK186" s="387">
        <v>2.65</v>
      </c>
      <c r="AM186"/>
      <c r="AN186"/>
      <c r="AO186"/>
      <c r="AP186"/>
    </row>
    <row r="187" spans="1:42">
      <c r="A187" s="387" t="s">
        <v>6015</v>
      </c>
      <c r="B187" s="388">
        <v>43621.122233796297</v>
      </c>
      <c r="C187" s="389">
        <v>43621</v>
      </c>
      <c r="D187" s="387" t="s">
        <v>4094</v>
      </c>
      <c r="E187" s="389">
        <v>43620</v>
      </c>
      <c r="F187" s="387" t="s">
        <v>2820</v>
      </c>
      <c r="G187" s="389">
        <v>43621</v>
      </c>
      <c r="H187" s="387" t="s">
        <v>2788</v>
      </c>
      <c r="I187" s="389">
        <v>43620</v>
      </c>
      <c r="J187" s="387" t="s">
        <v>2787</v>
      </c>
      <c r="K187" s="387" t="s">
        <v>1741</v>
      </c>
      <c r="L187" s="390" t="s">
        <v>1732</v>
      </c>
      <c r="M187" s="390" t="s">
        <v>2265</v>
      </c>
      <c r="N187" s="390" t="str">
        <f t="shared" si="6"/>
        <v>Employee4@blyblade.com</v>
      </c>
      <c r="O187" s="390" t="str">
        <f t="shared" si="7"/>
        <v>Oksana_Orlov</v>
      </c>
      <c r="P187" s="387" t="s">
        <v>1728</v>
      </c>
      <c r="Q187" s="387" t="s">
        <v>1754</v>
      </c>
      <c r="R187" s="387" t="s">
        <v>1738</v>
      </c>
      <c r="S187" s="387">
        <v>3.41</v>
      </c>
      <c r="T187" s="387">
        <v>14</v>
      </c>
      <c r="U187" s="387" t="s">
        <v>1737</v>
      </c>
      <c r="V187" s="387" t="s">
        <v>1773</v>
      </c>
      <c r="W187" s="387" t="s">
        <v>4832</v>
      </c>
      <c r="X187" s="387" t="s">
        <v>4831</v>
      </c>
      <c r="Y187" s="387" t="s">
        <v>1735</v>
      </c>
      <c r="Z187" s="387" t="s">
        <v>1734</v>
      </c>
      <c r="AA187" s="387" t="s">
        <v>1733</v>
      </c>
      <c r="AB187" s="387">
        <v>37.090000000000003</v>
      </c>
      <c r="AC187" s="387">
        <v>0</v>
      </c>
      <c r="AD187" s="387">
        <v>0</v>
      </c>
      <c r="AE187" s="387">
        <v>37.090000000000003</v>
      </c>
      <c r="AF187" s="387" t="s">
        <v>1729</v>
      </c>
      <c r="AG187" s="387">
        <v>37.090000000000003</v>
      </c>
      <c r="AH187" s="387">
        <v>0</v>
      </c>
      <c r="AI187" s="387">
        <v>0</v>
      </c>
      <c r="AJ187" s="387">
        <v>37.090000000000003</v>
      </c>
      <c r="AK187" s="387">
        <v>3.71</v>
      </c>
      <c r="AM187"/>
      <c r="AN187"/>
      <c r="AO187"/>
      <c r="AP187"/>
    </row>
    <row r="188" spans="1:42">
      <c r="A188" s="387" t="s">
        <v>6014</v>
      </c>
      <c r="B188" s="388">
        <v>43621.231388888889</v>
      </c>
      <c r="C188" s="389">
        <v>43621</v>
      </c>
      <c r="D188" s="387" t="s">
        <v>6013</v>
      </c>
      <c r="E188" s="389">
        <v>43621</v>
      </c>
      <c r="F188" s="387" t="s">
        <v>1913</v>
      </c>
      <c r="G188" s="389">
        <v>43621</v>
      </c>
      <c r="H188" s="387" t="s">
        <v>5951</v>
      </c>
      <c r="I188" s="389">
        <v>43621</v>
      </c>
      <c r="J188" s="387" t="s">
        <v>3042</v>
      </c>
      <c r="K188" s="387" t="s">
        <v>1741</v>
      </c>
      <c r="L188" s="390" t="s">
        <v>1732</v>
      </c>
      <c r="M188" s="390" t="s">
        <v>1854</v>
      </c>
      <c r="N188" s="390" t="str">
        <f t="shared" si="6"/>
        <v>Employee5@blyblade.com</v>
      </c>
      <c r="O188" s="390" t="str">
        <f t="shared" si="7"/>
        <v>Torey_McNeil</v>
      </c>
      <c r="P188" s="387" t="s">
        <v>1728</v>
      </c>
      <c r="Q188" s="387" t="s">
        <v>1847</v>
      </c>
      <c r="R188" s="387" t="s">
        <v>1738</v>
      </c>
      <c r="S188" s="387">
        <v>8.8800000000000008</v>
      </c>
      <c r="T188" s="387">
        <v>24</v>
      </c>
      <c r="U188" s="387" t="s">
        <v>1737</v>
      </c>
      <c r="V188" s="387" t="s">
        <v>1853</v>
      </c>
      <c r="W188" s="387" t="s">
        <v>4876</v>
      </c>
      <c r="X188" s="387" t="s">
        <v>4831</v>
      </c>
      <c r="Y188" s="387" t="s">
        <v>1748</v>
      </c>
      <c r="Z188" s="387" t="s">
        <v>1734</v>
      </c>
      <c r="AA188" s="387" t="s">
        <v>1733</v>
      </c>
      <c r="AB188" s="387">
        <v>43.09</v>
      </c>
      <c r="AC188" s="387">
        <v>0</v>
      </c>
      <c r="AD188" s="387">
        <v>0</v>
      </c>
      <c r="AE188" s="387">
        <v>43.09</v>
      </c>
      <c r="AF188" s="387" t="s">
        <v>1729</v>
      </c>
      <c r="AG188" s="387">
        <v>43.09</v>
      </c>
      <c r="AH188" s="387">
        <v>0</v>
      </c>
      <c r="AI188" s="387">
        <v>0</v>
      </c>
      <c r="AJ188" s="387">
        <v>43.09</v>
      </c>
      <c r="AK188" s="387">
        <v>4.3099999999999996</v>
      </c>
      <c r="AM188"/>
      <c r="AN188"/>
      <c r="AO188"/>
      <c r="AP188"/>
    </row>
    <row r="189" spans="1:42">
      <c r="A189" s="387" t="s">
        <v>6012</v>
      </c>
      <c r="B189" s="388">
        <v>43621.470046296294</v>
      </c>
      <c r="C189" s="389">
        <v>43621</v>
      </c>
      <c r="D189" s="387" t="s">
        <v>2553</v>
      </c>
      <c r="E189" s="389">
        <v>43621</v>
      </c>
      <c r="F189" s="387" t="s">
        <v>3169</v>
      </c>
      <c r="G189" s="389">
        <v>43621</v>
      </c>
      <c r="H189" s="387" t="s">
        <v>2178</v>
      </c>
      <c r="I189" s="389">
        <v>43621</v>
      </c>
      <c r="J189" s="387" t="s">
        <v>3926</v>
      </c>
      <c r="K189" s="387" t="s">
        <v>1741</v>
      </c>
      <c r="L189" s="390" t="s">
        <v>1732</v>
      </c>
      <c r="M189" s="390" t="s">
        <v>2265</v>
      </c>
      <c r="N189" s="390" t="str">
        <f t="shared" si="6"/>
        <v>Employee4@blyblade.com</v>
      </c>
      <c r="O189" s="390" t="str">
        <f t="shared" si="7"/>
        <v>Oksana_Orlov</v>
      </c>
      <c r="P189" s="387" t="s">
        <v>1728</v>
      </c>
      <c r="Q189" s="387" t="s">
        <v>1754</v>
      </c>
      <c r="R189" s="387" t="s">
        <v>1738</v>
      </c>
      <c r="S189" s="387">
        <v>4.0999999999999996</v>
      </c>
      <c r="T189" s="387">
        <v>11</v>
      </c>
      <c r="U189" s="387" t="s">
        <v>1773</v>
      </c>
      <c r="V189" s="387" t="s">
        <v>1883</v>
      </c>
      <c r="W189" s="387" t="s">
        <v>4832</v>
      </c>
      <c r="X189" s="387" t="s">
        <v>4831</v>
      </c>
      <c r="Y189" s="387" t="s">
        <v>1735</v>
      </c>
      <c r="Z189" s="387" t="s">
        <v>1734</v>
      </c>
      <c r="AA189" s="387" t="s">
        <v>1733</v>
      </c>
      <c r="AB189" s="387">
        <v>16.850000000000001</v>
      </c>
      <c r="AC189" s="387">
        <v>0</v>
      </c>
      <c r="AD189" s="387">
        <v>0</v>
      </c>
      <c r="AE189" s="387">
        <v>16.850000000000001</v>
      </c>
      <c r="AF189" s="387" t="s">
        <v>1729</v>
      </c>
      <c r="AG189" s="387">
        <v>16.850000000000001</v>
      </c>
      <c r="AH189" s="387">
        <v>0</v>
      </c>
      <c r="AI189" s="387">
        <v>0</v>
      </c>
      <c r="AJ189" s="387">
        <v>16.850000000000001</v>
      </c>
      <c r="AK189" s="387">
        <v>1.69</v>
      </c>
      <c r="AM189"/>
      <c r="AN189"/>
      <c r="AO189"/>
      <c r="AP189"/>
    </row>
    <row r="190" spans="1:42">
      <c r="A190" s="387" t="s">
        <v>6011</v>
      </c>
      <c r="B190" s="388">
        <v>43621.482534722221</v>
      </c>
      <c r="C190" s="389">
        <v>43621</v>
      </c>
      <c r="D190" s="387" t="s">
        <v>2365</v>
      </c>
      <c r="E190" s="389">
        <v>43621</v>
      </c>
      <c r="F190" s="387" t="s">
        <v>2364</v>
      </c>
      <c r="G190" s="389">
        <v>43621</v>
      </c>
      <c r="H190" s="387" t="s">
        <v>3435</v>
      </c>
      <c r="I190" s="389">
        <v>43621</v>
      </c>
      <c r="J190" s="387" t="s">
        <v>3434</v>
      </c>
      <c r="K190" s="387" t="s">
        <v>1741</v>
      </c>
      <c r="L190" s="390" t="s">
        <v>1732</v>
      </c>
      <c r="M190" s="390" t="s">
        <v>1854</v>
      </c>
      <c r="N190" s="390" t="str">
        <f t="shared" si="6"/>
        <v>Employee5@blyblade.com</v>
      </c>
      <c r="O190" s="390" t="str">
        <f t="shared" si="7"/>
        <v>Torey_McNeil</v>
      </c>
      <c r="P190" s="387" t="s">
        <v>1728</v>
      </c>
      <c r="Q190" s="387" t="s">
        <v>1847</v>
      </c>
      <c r="R190" s="387" t="s">
        <v>1738</v>
      </c>
      <c r="S190" s="387">
        <v>9.17</v>
      </c>
      <c r="T190" s="387">
        <v>32</v>
      </c>
      <c r="U190" s="387" t="s">
        <v>1853</v>
      </c>
      <c r="V190" s="387" t="s">
        <v>1737</v>
      </c>
      <c r="W190" s="387" t="s">
        <v>1965</v>
      </c>
      <c r="X190" s="387" t="s">
        <v>4831</v>
      </c>
      <c r="Y190" s="387" t="s">
        <v>1748</v>
      </c>
      <c r="Z190" s="387" t="s">
        <v>1734</v>
      </c>
      <c r="AA190" s="387" t="s">
        <v>1733</v>
      </c>
      <c r="AB190" s="387">
        <v>53.36</v>
      </c>
      <c r="AC190" s="387">
        <v>0</v>
      </c>
      <c r="AD190" s="387">
        <v>0</v>
      </c>
      <c r="AE190" s="387">
        <v>53.36</v>
      </c>
      <c r="AF190" s="387" t="s">
        <v>1729</v>
      </c>
      <c r="AG190" s="387">
        <v>53.36</v>
      </c>
      <c r="AH190" s="387">
        <v>0</v>
      </c>
      <c r="AI190" s="387">
        <v>0</v>
      </c>
      <c r="AJ190" s="387">
        <v>53.36</v>
      </c>
      <c r="AK190" s="387">
        <v>5.34</v>
      </c>
      <c r="AM190"/>
      <c r="AN190"/>
      <c r="AO190"/>
      <c r="AP190"/>
    </row>
    <row r="191" spans="1:42">
      <c r="A191" s="387" t="s">
        <v>6010</v>
      </c>
      <c r="B191" s="388">
        <v>43621.690648148149</v>
      </c>
      <c r="C191" s="389">
        <v>43621</v>
      </c>
      <c r="D191" s="387" t="s">
        <v>2166</v>
      </c>
      <c r="E191" s="389">
        <v>43621</v>
      </c>
      <c r="F191" s="387" t="s">
        <v>2165</v>
      </c>
      <c r="G191" s="389">
        <v>43621</v>
      </c>
      <c r="H191" s="387" t="s">
        <v>1785</v>
      </c>
      <c r="I191" s="389">
        <v>43621</v>
      </c>
      <c r="J191" s="387" t="s">
        <v>1784</v>
      </c>
      <c r="K191" s="387" t="s">
        <v>1741</v>
      </c>
      <c r="L191" s="390" t="s">
        <v>1732</v>
      </c>
      <c r="M191" s="390" t="s">
        <v>2013</v>
      </c>
      <c r="N191" s="390" t="str">
        <f t="shared" si="6"/>
        <v>Employee22@blyblade.com</v>
      </c>
      <c r="O191" s="390" t="str">
        <f t="shared" si="7"/>
        <v>Lee_Gold</v>
      </c>
      <c r="P191" s="387" t="s">
        <v>1728</v>
      </c>
      <c r="Q191" s="387" t="s">
        <v>2043</v>
      </c>
      <c r="R191" s="387" t="s">
        <v>1738</v>
      </c>
      <c r="S191" s="387">
        <v>2.4500000000000002</v>
      </c>
      <c r="T191" s="387">
        <v>17</v>
      </c>
      <c r="U191" s="387" t="s">
        <v>1737</v>
      </c>
      <c r="V191" s="387" t="s">
        <v>2183</v>
      </c>
      <c r="W191" s="387" t="s">
        <v>4882</v>
      </c>
      <c r="X191" s="387" t="s">
        <v>4831</v>
      </c>
      <c r="Y191" s="387" t="s">
        <v>1748</v>
      </c>
      <c r="Z191" s="387" t="s">
        <v>1734</v>
      </c>
      <c r="AA191" s="387" t="s">
        <v>1733</v>
      </c>
      <c r="AB191" s="387">
        <v>29.42</v>
      </c>
      <c r="AC191" s="387">
        <v>0</v>
      </c>
      <c r="AD191" s="387">
        <v>0</v>
      </c>
      <c r="AE191" s="387">
        <v>29.42</v>
      </c>
      <c r="AF191" s="387" t="s">
        <v>1729</v>
      </c>
      <c r="AG191" s="387">
        <v>29.42</v>
      </c>
      <c r="AH191" s="387">
        <v>0</v>
      </c>
      <c r="AI191" s="387">
        <v>0</v>
      </c>
      <c r="AJ191" s="387">
        <v>29.42</v>
      </c>
      <c r="AK191" s="387">
        <v>2.94</v>
      </c>
      <c r="AM191"/>
      <c r="AN191"/>
      <c r="AO191"/>
      <c r="AP191"/>
    </row>
    <row r="192" spans="1:42">
      <c r="A192" s="387" t="s">
        <v>6010</v>
      </c>
      <c r="B192" s="388">
        <v>43621.692442129628</v>
      </c>
      <c r="C192" s="389">
        <v>43621</v>
      </c>
      <c r="D192" s="387" t="s">
        <v>2166</v>
      </c>
      <c r="E192" s="389">
        <v>43621</v>
      </c>
      <c r="F192" s="387" t="s">
        <v>2165</v>
      </c>
      <c r="G192" s="389">
        <v>43621</v>
      </c>
      <c r="H192" s="387" t="s">
        <v>1785</v>
      </c>
      <c r="I192" s="389">
        <v>43621</v>
      </c>
      <c r="J192" s="387" t="s">
        <v>1784</v>
      </c>
      <c r="K192" s="387" t="s">
        <v>1741</v>
      </c>
      <c r="L192" s="390" t="s">
        <v>1732</v>
      </c>
      <c r="M192" s="390" t="s">
        <v>2013</v>
      </c>
      <c r="N192" s="390" t="str">
        <f t="shared" si="6"/>
        <v>Employee22@blyblade.com</v>
      </c>
      <c r="O192" s="390" t="str">
        <f t="shared" si="7"/>
        <v>Lee_Gold</v>
      </c>
      <c r="P192" s="387" t="s">
        <v>1728</v>
      </c>
      <c r="Q192" s="387" t="s">
        <v>2043</v>
      </c>
      <c r="R192" s="387" t="s">
        <v>1738</v>
      </c>
      <c r="S192" s="387">
        <v>2.4500000000000002</v>
      </c>
      <c r="T192" s="387">
        <v>17</v>
      </c>
      <c r="U192" s="387" t="s">
        <v>1737</v>
      </c>
      <c r="V192" s="387" t="s">
        <v>2183</v>
      </c>
      <c r="W192" s="387" t="s">
        <v>4882</v>
      </c>
      <c r="X192" s="387" t="s">
        <v>4831</v>
      </c>
      <c r="Y192" s="387" t="s">
        <v>1748</v>
      </c>
      <c r="Z192" s="387" t="s">
        <v>1734</v>
      </c>
      <c r="AA192" s="387" t="s">
        <v>1747</v>
      </c>
      <c r="AB192" s="387">
        <v>0</v>
      </c>
      <c r="AC192" s="387">
        <v>0</v>
      </c>
      <c r="AD192" s="387">
        <v>6.03</v>
      </c>
      <c r="AE192" s="387">
        <v>6.03</v>
      </c>
      <c r="AF192" s="387" t="s">
        <v>1729</v>
      </c>
      <c r="AG192" s="387">
        <v>0</v>
      </c>
      <c r="AH192" s="387">
        <v>0</v>
      </c>
      <c r="AI192" s="387">
        <v>6.03</v>
      </c>
      <c r="AJ192" s="387">
        <v>6.03</v>
      </c>
      <c r="AK192" s="387">
        <v>0</v>
      </c>
      <c r="AM192"/>
      <c r="AN192"/>
      <c r="AO192"/>
      <c r="AP192"/>
    </row>
    <row r="193" spans="1:42">
      <c r="A193" s="387" t="s">
        <v>6009</v>
      </c>
      <c r="B193" s="388">
        <v>43621.705347222225</v>
      </c>
      <c r="C193" s="389">
        <v>43621</v>
      </c>
      <c r="D193" s="387" t="s">
        <v>2155</v>
      </c>
      <c r="E193" s="389">
        <v>43621</v>
      </c>
      <c r="F193" s="387" t="s">
        <v>2154</v>
      </c>
      <c r="G193" s="389">
        <v>43621</v>
      </c>
      <c r="H193" s="387" t="s">
        <v>3575</v>
      </c>
      <c r="I193" s="389">
        <v>43621</v>
      </c>
      <c r="J193" s="387" t="s">
        <v>3161</v>
      </c>
      <c r="K193" s="387" t="s">
        <v>1741</v>
      </c>
      <c r="L193" s="390" t="s">
        <v>1732</v>
      </c>
      <c r="M193" s="390" t="s">
        <v>2208</v>
      </c>
      <c r="N193" s="390" t="str">
        <f t="shared" si="6"/>
        <v>Employee13@blyblade.com</v>
      </c>
      <c r="O193" s="390" t="str">
        <f t="shared" si="7"/>
        <v>Evelyn_Pelczar</v>
      </c>
      <c r="P193" s="387" t="s">
        <v>1728</v>
      </c>
      <c r="Q193" s="387" t="s">
        <v>1847</v>
      </c>
      <c r="R193" s="387" t="s">
        <v>1738</v>
      </c>
      <c r="S193" s="387">
        <v>2.37</v>
      </c>
      <c r="T193" s="387">
        <v>22</v>
      </c>
      <c r="U193" s="387" t="s">
        <v>3119</v>
      </c>
      <c r="V193" s="387" t="s">
        <v>1883</v>
      </c>
      <c r="W193" s="387" t="s">
        <v>1965</v>
      </c>
      <c r="X193" s="387" t="s">
        <v>4831</v>
      </c>
      <c r="Y193" s="387" t="s">
        <v>1735</v>
      </c>
      <c r="Z193" s="387" t="s">
        <v>1734</v>
      </c>
      <c r="AA193" s="387" t="s">
        <v>1733</v>
      </c>
      <c r="AB193" s="387">
        <v>20.73</v>
      </c>
      <c r="AC193" s="387">
        <v>0</v>
      </c>
      <c r="AD193" s="387">
        <v>0</v>
      </c>
      <c r="AE193" s="387">
        <v>20.73</v>
      </c>
      <c r="AF193" s="387" t="s">
        <v>1729</v>
      </c>
      <c r="AG193" s="387">
        <v>20.73</v>
      </c>
      <c r="AH193" s="387">
        <v>0</v>
      </c>
      <c r="AI193" s="387">
        <v>0</v>
      </c>
      <c r="AJ193" s="387">
        <v>20.73</v>
      </c>
      <c r="AK193" s="387">
        <v>2.0699999999999998</v>
      </c>
      <c r="AM193"/>
      <c r="AN193"/>
      <c r="AO193"/>
      <c r="AP193"/>
    </row>
    <row r="194" spans="1:42">
      <c r="A194" s="387" t="s">
        <v>6008</v>
      </c>
      <c r="B194" s="388">
        <v>43621.719386574077</v>
      </c>
      <c r="C194" s="389">
        <v>43617</v>
      </c>
      <c r="D194" s="387" t="s">
        <v>1906</v>
      </c>
      <c r="E194" s="389">
        <v>43617</v>
      </c>
      <c r="F194" s="387" t="s">
        <v>2069</v>
      </c>
      <c r="G194" s="389">
        <v>43617</v>
      </c>
      <c r="H194" s="387" t="s">
        <v>2015</v>
      </c>
      <c r="I194" s="389">
        <v>43617</v>
      </c>
      <c r="J194" s="387" t="s">
        <v>2014</v>
      </c>
      <c r="K194" s="387" t="s">
        <v>1741</v>
      </c>
      <c r="L194" s="390" t="s">
        <v>1732</v>
      </c>
      <c r="M194" s="390" t="s">
        <v>1731</v>
      </c>
      <c r="N194" s="390" t="str">
        <f t="shared" si="6"/>
        <v>Employee8@blyblade.com</v>
      </c>
      <c r="O194" s="390" t="str">
        <f t="shared" si="7"/>
        <v>--_--</v>
      </c>
      <c r="P194" s="387" t="s">
        <v>1728</v>
      </c>
      <c r="Q194" s="387" t="s">
        <v>6007</v>
      </c>
      <c r="R194" s="387" t="s">
        <v>1753</v>
      </c>
      <c r="S194" s="387">
        <v>34.31</v>
      </c>
      <c r="T194" s="387">
        <v>54</v>
      </c>
      <c r="U194" s="387" t="s">
        <v>2019</v>
      </c>
      <c r="V194" s="387" t="s">
        <v>1917</v>
      </c>
      <c r="W194" s="387" t="s">
        <v>1728</v>
      </c>
      <c r="X194" s="387" t="s">
        <v>5005</v>
      </c>
      <c r="Y194" s="387" t="s">
        <v>1728</v>
      </c>
      <c r="Z194" s="387" t="s">
        <v>1734</v>
      </c>
      <c r="AA194" s="387" t="s">
        <v>2138</v>
      </c>
      <c r="AB194" s="387">
        <v>-76.39</v>
      </c>
      <c r="AC194" s="387">
        <v>0</v>
      </c>
      <c r="AD194" s="387">
        <v>0</v>
      </c>
      <c r="AE194" s="387">
        <v>-76.39</v>
      </c>
      <c r="AF194" s="387" t="s">
        <v>1729</v>
      </c>
      <c r="AG194" s="387">
        <v>-76.39</v>
      </c>
      <c r="AH194" s="387">
        <v>0</v>
      </c>
      <c r="AI194" s="387">
        <v>0</v>
      </c>
      <c r="AJ194" s="387">
        <v>-76.39</v>
      </c>
      <c r="AK194" s="387">
        <v>-26.92</v>
      </c>
      <c r="AM194"/>
      <c r="AN194"/>
      <c r="AO194"/>
      <c r="AP194"/>
    </row>
    <row r="195" spans="1:42">
      <c r="A195" s="387" t="s">
        <v>6006</v>
      </c>
      <c r="B195" s="388">
        <v>43621.731446759259</v>
      </c>
      <c r="C195" s="389">
        <v>43621</v>
      </c>
      <c r="D195" s="387" t="s">
        <v>2155</v>
      </c>
      <c r="E195" s="389">
        <v>43621</v>
      </c>
      <c r="F195" s="387" t="s">
        <v>2154</v>
      </c>
      <c r="G195" s="389">
        <v>43621</v>
      </c>
      <c r="H195" s="387" t="s">
        <v>2833</v>
      </c>
      <c r="I195" s="389">
        <v>43621</v>
      </c>
      <c r="J195" s="387" t="s">
        <v>2457</v>
      </c>
      <c r="K195" s="387" t="s">
        <v>1741</v>
      </c>
      <c r="L195" s="390" t="s">
        <v>1732</v>
      </c>
      <c r="M195" s="390" t="s">
        <v>2681</v>
      </c>
      <c r="N195" s="390" t="str">
        <f t="shared" si="6"/>
        <v>Employee23@blyblade.com</v>
      </c>
      <c r="O195" s="390" t="str">
        <f t="shared" si="7"/>
        <v>James_Whaley</v>
      </c>
      <c r="P195" s="387" t="s">
        <v>1728</v>
      </c>
      <c r="Q195" s="387" t="s">
        <v>1739</v>
      </c>
      <c r="R195" s="387" t="s">
        <v>1738</v>
      </c>
      <c r="S195" s="387">
        <v>1.55</v>
      </c>
      <c r="T195" s="387">
        <v>61</v>
      </c>
      <c r="U195" s="387" t="s">
        <v>1772</v>
      </c>
      <c r="V195" s="387" t="s">
        <v>1772</v>
      </c>
      <c r="W195" s="387" t="s">
        <v>1728</v>
      </c>
      <c r="X195" s="387" t="s">
        <v>1794</v>
      </c>
      <c r="Y195" s="387" t="s">
        <v>1896</v>
      </c>
      <c r="Z195" s="387" t="s">
        <v>1734</v>
      </c>
      <c r="AA195" s="387" t="s">
        <v>1733</v>
      </c>
      <c r="AB195" s="387">
        <v>19.23</v>
      </c>
      <c r="AC195" s="387">
        <v>0</v>
      </c>
      <c r="AD195" s="387">
        <v>0</v>
      </c>
      <c r="AE195" s="387">
        <v>19.23</v>
      </c>
      <c r="AF195" s="387" t="s">
        <v>1729</v>
      </c>
      <c r="AG195" s="387">
        <v>19.23</v>
      </c>
      <c r="AH195" s="387">
        <v>0</v>
      </c>
      <c r="AI195" s="387">
        <v>0</v>
      </c>
      <c r="AJ195" s="387">
        <v>19.23</v>
      </c>
      <c r="AK195" s="387">
        <v>1.92</v>
      </c>
      <c r="AM195"/>
      <c r="AN195"/>
      <c r="AO195"/>
      <c r="AP195"/>
    </row>
    <row r="196" spans="1:42">
      <c r="A196" s="387" t="s">
        <v>6005</v>
      </c>
      <c r="B196" s="388">
        <v>43621.754374999997</v>
      </c>
      <c r="C196" s="389">
        <v>43621</v>
      </c>
      <c r="D196" s="387" t="s">
        <v>2522</v>
      </c>
      <c r="E196" s="389">
        <v>43621</v>
      </c>
      <c r="F196" s="387" t="s">
        <v>2886</v>
      </c>
      <c r="G196" s="389">
        <v>43621</v>
      </c>
      <c r="H196" s="387" t="s">
        <v>2295</v>
      </c>
      <c r="I196" s="389">
        <v>43621</v>
      </c>
      <c r="J196" s="387" t="s">
        <v>4145</v>
      </c>
      <c r="K196" s="387" t="s">
        <v>1741</v>
      </c>
      <c r="L196" s="390" t="s">
        <v>1732</v>
      </c>
      <c r="M196" s="390" t="s">
        <v>1979</v>
      </c>
      <c r="N196" s="390" t="str">
        <f t="shared" si="6"/>
        <v>Employee15@blyblade.com</v>
      </c>
      <c r="O196" s="390" t="str">
        <f t="shared" si="7"/>
        <v>Jess_Rooney</v>
      </c>
      <c r="P196" s="387" t="s">
        <v>1728</v>
      </c>
      <c r="Q196" s="387" t="s">
        <v>1847</v>
      </c>
      <c r="R196" s="387" t="s">
        <v>1738</v>
      </c>
      <c r="S196" s="387">
        <v>36.299999999999997</v>
      </c>
      <c r="T196" s="387">
        <v>69</v>
      </c>
      <c r="U196" s="387" t="s">
        <v>2199</v>
      </c>
      <c r="V196" s="387" t="s">
        <v>2050</v>
      </c>
      <c r="W196" s="387" t="s">
        <v>1965</v>
      </c>
      <c r="X196" s="387" t="s">
        <v>4831</v>
      </c>
      <c r="Y196" s="387" t="s">
        <v>1735</v>
      </c>
      <c r="Z196" s="387" t="s">
        <v>1734</v>
      </c>
      <c r="AA196" s="387" t="s">
        <v>1733</v>
      </c>
      <c r="AB196" s="387">
        <v>127.23</v>
      </c>
      <c r="AC196" s="387">
        <v>0</v>
      </c>
      <c r="AD196" s="387">
        <v>0</v>
      </c>
      <c r="AE196" s="387">
        <v>127.23</v>
      </c>
      <c r="AF196" s="387" t="s">
        <v>1729</v>
      </c>
      <c r="AG196" s="387">
        <v>127.23</v>
      </c>
      <c r="AH196" s="387">
        <v>0</v>
      </c>
      <c r="AI196" s="387">
        <v>0</v>
      </c>
      <c r="AJ196" s="387">
        <v>127.23</v>
      </c>
      <c r="AK196" s="387">
        <v>12.72</v>
      </c>
      <c r="AM196"/>
      <c r="AN196"/>
      <c r="AO196"/>
      <c r="AP196"/>
    </row>
    <row r="197" spans="1:42">
      <c r="A197" s="387" t="s">
        <v>6004</v>
      </c>
      <c r="B197" s="388">
        <v>43621.775254629632</v>
      </c>
      <c r="C197" s="389">
        <v>43621</v>
      </c>
      <c r="D197" s="387" t="s">
        <v>2033</v>
      </c>
      <c r="E197" s="389">
        <v>43621</v>
      </c>
      <c r="F197" s="387" t="s">
        <v>3568</v>
      </c>
      <c r="G197" s="389">
        <v>43621</v>
      </c>
      <c r="H197" s="387" t="s">
        <v>2002</v>
      </c>
      <c r="I197" s="389">
        <v>43621</v>
      </c>
      <c r="J197" s="387" t="s">
        <v>4215</v>
      </c>
      <c r="K197" s="387" t="s">
        <v>1741</v>
      </c>
      <c r="L197" s="390" t="s">
        <v>1732</v>
      </c>
      <c r="M197" s="390" t="s">
        <v>3623</v>
      </c>
      <c r="N197" s="390" t="str">
        <f t="shared" si="6"/>
        <v>Employee24@blyblade.com</v>
      </c>
      <c r="O197" s="390" t="str">
        <f t="shared" si="7"/>
        <v>Will_Heyburn</v>
      </c>
      <c r="P197" s="387" t="s">
        <v>1728</v>
      </c>
      <c r="Q197" s="387" t="s">
        <v>1754</v>
      </c>
      <c r="R197" s="387" t="s">
        <v>1738</v>
      </c>
      <c r="S197" s="387">
        <v>3.53</v>
      </c>
      <c r="T197" s="387">
        <v>17</v>
      </c>
      <c r="U197" s="387" t="s">
        <v>1737</v>
      </c>
      <c r="V197" s="387" t="s">
        <v>1978</v>
      </c>
      <c r="W197" s="387" t="s">
        <v>2403</v>
      </c>
      <c r="X197" s="387" t="s">
        <v>4831</v>
      </c>
      <c r="Y197" s="387" t="s">
        <v>1890</v>
      </c>
      <c r="Z197" s="387" t="s">
        <v>1734</v>
      </c>
      <c r="AA197" s="387" t="s">
        <v>1733</v>
      </c>
      <c r="AB197" s="387">
        <v>29.36</v>
      </c>
      <c r="AC197" s="387">
        <v>0</v>
      </c>
      <c r="AD197" s="387">
        <v>0</v>
      </c>
      <c r="AE197" s="387">
        <v>29.36</v>
      </c>
      <c r="AF197" s="387" t="s">
        <v>1729</v>
      </c>
      <c r="AG197" s="387">
        <v>29.36</v>
      </c>
      <c r="AH197" s="387">
        <v>0</v>
      </c>
      <c r="AI197" s="387">
        <v>0</v>
      </c>
      <c r="AJ197" s="387">
        <v>29.36</v>
      </c>
      <c r="AK197" s="387">
        <v>2.94</v>
      </c>
      <c r="AM197"/>
      <c r="AN197"/>
      <c r="AO197"/>
      <c r="AP197"/>
    </row>
    <row r="198" spans="1:42">
      <c r="A198" s="387" t="s">
        <v>6003</v>
      </c>
      <c r="B198" s="388">
        <v>43621.796342592592</v>
      </c>
      <c r="C198" s="389">
        <v>43621</v>
      </c>
      <c r="D198" s="387" t="s">
        <v>1779</v>
      </c>
      <c r="E198" s="389">
        <v>43621</v>
      </c>
      <c r="F198" s="387" t="s">
        <v>1778</v>
      </c>
      <c r="G198" s="389">
        <v>43621</v>
      </c>
      <c r="H198" s="387" t="s">
        <v>3707</v>
      </c>
      <c r="I198" s="389">
        <v>43621</v>
      </c>
      <c r="J198" s="387" t="s">
        <v>2441</v>
      </c>
      <c r="K198" s="387" t="s">
        <v>1741</v>
      </c>
      <c r="L198" s="390" t="s">
        <v>1732</v>
      </c>
      <c r="M198" s="390" t="s">
        <v>3510</v>
      </c>
      <c r="N198" s="390" t="str">
        <f t="shared" si="6"/>
        <v>Employee20@blyblade.com</v>
      </c>
      <c r="O198" s="390" t="str">
        <f t="shared" si="7"/>
        <v>Conner_Clay</v>
      </c>
      <c r="P198" s="387" t="s">
        <v>1728</v>
      </c>
      <c r="Q198" s="387" t="s">
        <v>1754</v>
      </c>
      <c r="R198" s="387" t="s">
        <v>1738</v>
      </c>
      <c r="S198" s="387">
        <v>4.4400000000000004</v>
      </c>
      <c r="T198" s="387">
        <v>38</v>
      </c>
      <c r="U198" s="387" t="s">
        <v>1737</v>
      </c>
      <c r="V198" s="387" t="s">
        <v>2063</v>
      </c>
      <c r="W198" s="387" t="s">
        <v>1875</v>
      </c>
      <c r="X198" s="387" t="s">
        <v>4831</v>
      </c>
      <c r="Y198" s="387" t="s">
        <v>2449</v>
      </c>
      <c r="Z198" s="387" t="s">
        <v>1734</v>
      </c>
      <c r="AA198" s="387" t="s">
        <v>1733</v>
      </c>
      <c r="AB198" s="387">
        <v>38</v>
      </c>
      <c r="AC198" s="387">
        <v>0</v>
      </c>
      <c r="AD198" s="387">
        <v>0</v>
      </c>
      <c r="AE198" s="387">
        <v>38</v>
      </c>
      <c r="AF198" s="387" t="s">
        <v>1729</v>
      </c>
      <c r="AG198" s="387">
        <v>38</v>
      </c>
      <c r="AH198" s="387">
        <v>0</v>
      </c>
      <c r="AI198" s="387">
        <v>0</v>
      </c>
      <c r="AJ198" s="387">
        <v>38</v>
      </c>
      <c r="AK198" s="387">
        <v>3.8</v>
      </c>
      <c r="AM198"/>
      <c r="AN198"/>
      <c r="AO198"/>
      <c r="AP198"/>
    </row>
    <row r="199" spans="1:42">
      <c r="A199" s="387" t="s">
        <v>6002</v>
      </c>
      <c r="B199" s="388">
        <v>43621.830960648149</v>
      </c>
      <c r="C199" s="389">
        <v>43621</v>
      </c>
      <c r="D199" s="387" t="s">
        <v>2510</v>
      </c>
      <c r="E199" s="389">
        <v>43621</v>
      </c>
      <c r="F199" s="387" t="s">
        <v>2147</v>
      </c>
      <c r="G199" s="389">
        <v>43621</v>
      </c>
      <c r="H199" s="387" t="s">
        <v>2513</v>
      </c>
      <c r="I199" s="389">
        <v>43621</v>
      </c>
      <c r="J199" s="387" t="s">
        <v>3358</v>
      </c>
      <c r="K199" s="387" t="s">
        <v>1741</v>
      </c>
      <c r="L199" s="390" t="s">
        <v>1732</v>
      </c>
      <c r="M199" s="390" t="s">
        <v>3623</v>
      </c>
      <c r="N199" s="390" t="str">
        <f t="shared" si="6"/>
        <v>Employee24@blyblade.com</v>
      </c>
      <c r="O199" s="390" t="str">
        <f t="shared" si="7"/>
        <v>Will_Heyburn</v>
      </c>
      <c r="P199" s="387" t="s">
        <v>1728</v>
      </c>
      <c r="Q199" s="387" t="s">
        <v>1754</v>
      </c>
      <c r="R199" s="387" t="s">
        <v>1738</v>
      </c>
      <c r="S199" s="387">
        <v>3.07</v>
      </c>
      <c r="T199" s="387">
        <v>13</v>
      </c>
      <c r="U199" s="387" t="s">
        <v>5394</v>
      </c>
      <c r="V199" s="387" t="s">
        <v>1845</v>
      </c>
      <c r="W199" s="387" t="s">
        <v>2403</v>
      </c>
      <c r="X199" s="387" t="s">
        <v>4831</v>
      </c>
      <c r="Y199" s="387" t="s">
        <v>1890</v>
      </c>
      <c r="Z199" s="387" t="s">
        <v>1734</v>
      </c>
      <c r="AA199" s="387" t="s">
        <v>1733</v>
      </c>
      <c r="AB199" s="387">
        <v>21.4</v>
      </c>
      <c r="AC199" s="387">
        <v>0</v>
      </c>
      <c r="AD199" s="387">
        <v>0</v>
      </c>
      <c r="AE199" s="387">
        <v>21.4</v>
      </c>
      <c r="AF199" s="387" t="s">
        <v>1729</v>
      </c>
      <c r="AG199" s="387">
        <v>21.4</v>
      </c>
      <c r="AH199" s="387">
        <v>0</v>
      </c>
      <c r="AI199" s="387">
        <v>0</v>
      </c>
      <c r="AJ199" s="387">
        <v>21.4</v>
      </c>
      <c r="AK199" s="387">
        <v>2.14</v>
      </c>
      <c r="AM199"/>
      <c r="AN199"/>
      <c r="AO199"/>
      <c r="AP199"/>
    </row>
    <row r="200" spans="1:42">
      <c r="A200" s="387" t="s">
        <v>6001</v>
      </c>
      <c r="B200" s="388">
        <v>43621.831516203703</v>
      </c>
      <c r="C200" s="389">
        <v>43621</v>
      </c>
      <c r="D200" s="387" t="s">
        <v>2274</v>
      </c>
      <c r="E200" s="389">
        <v>43621</v>
      </c>
      <c r="F200" s="387" t="s">
        <v>2530</v>
      </c>
      <c r="G200" s="389">
        <v>43621</v>
      </c>
      <c r="H200" s="387" t="s">
        <v>1973</v>
      </c>
      <c r="I200" s="389">
        <v>43621</v>
      </c>
      <c r="J200" s="387" t="s">
        <v>2087</v>
      </c>
      <c r="K200" s="387" t="s">
        <v>1741</v>
      </c>
      <c r="L200" s="390" t="s">
        <v>1732</v>
      </c>
      <c r="M200" s="390" t="s">
        <v>2265</v>
      </c>
      <c r="N200" s="390" t="str">
        <f t="shared" si="6"/>
        <v>Employee4@blyblade.com</v>
      </c>
      <c r="O200" s="390" t="str">
        <f t="shared" si="7"/>
        <v>Oksana_Orlov</v>
      </c>
      <c r="P200" s="387" t="s">
        <v>1728</v>
      </c>
      <c r="Q200" s="387" t="s">
        <v>1754</v>
      </c>
      <c r="R200" s="387" t="s">
        <v>1738</v>
      </c>
      <c r="S200" s="387">
        <v>2.1800000000000002</v>
      </c>
      <c r="T200" s="387">
        <v>24</v>
      </c>
      <c r="U200" s="387" t="s">
        <v>1883</v>
      </c>
      <c r="V200" s="387" t="s">
        <v>1845</v>
      </c>
      <c r="W200" s="387" t="s">
        <v>4882</v>
      </c>
      <c r="X200" s="387" t="s">
        <v>4831</v>
      </c>
      <c r="Y200" s="387" t="s">
        <v>1735</v>
      </c>
      <c r="Z200" s="387" t="s">
        <v>1734</v>
      </c>
      <c r="AA200" s="387" t="s">
        <v>1733</v>
      </c>
      <c r="AB200" s="387">
        <v>26.21</v>
      </c>
      <c r="AC200" s="387">
        <v>0</v>
      </c>
      <c r="AD200" s="387">
        <v>0</v>
      </c>
      <c r="AE200" s="387">
        <v>26.21</v>
      </c>
      <c r="AF200" s="387" t="s">
        <v>1729</v>
      </c>
      <c r="AG200" s="387">
        <v>26.21</v>
      </c>
      <c r="AH200" s="387">
        <v>0</v>
      </c>
      <c r="AI200" s="387">
        <v>0</v>
      </c>
      <c r="AJ200" s="387">
        <v>26.21</v>
      </c>
      <c r="AK200" s="387">
        <v>2.62</v>
      </c>
      <c r="AM200"/>
      <c r="AN200"/>
      <c r="AO200"/>
      <c r="AP200"/>
    </row>
    <row r="201" spans="1:42">
      <c r="A201" s="387" t="s">
        <v>6000</v>
      </c>
      <c r="B201" s="388">
        <v>43621.872233796297</v>
      </c>
      <c r="C201" s="389">
        <v>43621</v>
      </c>
      <c r="D201" s="387" t="s">
        <v>2340</v>
      </c>
      <c r="E201" s="389">
        <v>43621</v>
      </c>
      <c r="F201" s="387" t="s">
        <v>2339</v>
      </c>
      <c r="G201" s="389">
        <v>43621</v>
      </c>
      <c r="H201" s="387" t="s">
        <v>3894</v>
      </c>
      <c r="I201" s="389">
        <v>43621</v>
      </c>
      <c r="J201" s="387" t="s">
        <v>3575</v>
      </c>
      <c r="K201" s="387" t="s">
        <v>1741</v>
      </c>
      <c r="L201" s="390" t="s">
        <v>1732</v>
      </c>
      <c r="M201" s="390" t="s">
        <v>1979</v>
      </c>
      <c r="N201" s="390" t="str">
        <f t="shared" si="6"/>
        <v>Employee15@blyblade.com</v>
      </c>
      <c r="O201" s="390" t="str">
        <f t="shared" si="7"/>
        <v>Jess_Rooney</v>
      </c>
      <c r="P201" s="387" t="s">
        <v>1728</v>
      </c>
      <c r="Q201" s="387" t="s">
        <v>1754</v>
      </c>
      <c r="R201" s="387" t="s">
        <v>1753</v>
      </c>
      <c r="S201" s="387">
        <v>37.61</v>
      </c>
      <c r="T201" s="387">
        <v>85</v>
      </c>
      <c r="U201" s="387" t="s">
        <v>2050</v>
      </c>
      <c r="V201" s="387" t="s">
        <v>2199</v>
      </c>
      <c r="W201" s="387" t="s">
        <v>1965</v>
      </c>
      <c r="X201" s="387" t="s">
        <v>4831</v>
      </c>
      <c r="Y201" s="387" t="s">
        <v>1735</v>
      </c>
      <c r="Z201" s="387" t="s">
        <v>1734</v>
      </c>
      <c r="AA201" s="387" t="s">
        <v>1733</v>
      </c>
      <c r="AB201" s="387">
        <v>65.790000000000006</v>
      </c>
      <c r="AC201" s="387">
        <v>0</v>
      </c>
      <c r="AD201" s="387">
        <v>0</v>
      </c>
      <c r="AE201" s="387">
        <v>65.790000000000006</v>
      </c>
      <c r="AF201" s="387" t="s">
        <v>1729</v>
      </c>
      <c r="AG201" s="387">
        <v>65.790000000000006</v>
      </c>
      <c r="AH201" s="387">
        <v>0</v>
      </c>
      <c r="AI201" s="387">
        <v>0</v>
      </c>
      <c r="AJ201" s="387">
        <v>65.790000000000006</v>
      </c>
      <c r="AK201" s="387">
        <v>6.58</v>
      </c>
      <c r="AM201"/>
      <c r="AN201"/>
      <c r="AO201"/>
      <c r="AP201"/>
    </row>
    <row r="202" spans="1:42">
      <c r="A202" s="387" t="s">
        <v>5999</v>
      </c>
      <c r="B202" s="388">
        <v>43621.962337962963</v>
      </c>
      <c r="C202" s="389">
        <v>43621</v>
      </c>
      <c r="D202" s="387" t="s">
        <v>2795</v>
      </c>
      <c r="E202" s="389">
        <v>43621</v>
      </c>
      <c r="F202" s="387" t="s">
        <v>1779</v>
      </c>
      <c r="G202" s="389">
        <v>43621</v>
      </c>
      <c r="H202" s="387" t="s">
        <v>2960</v>
      </c>
      <c r="I202" s="389">
        <v>43621</v>
      </c>
      <c r="J202" s="387" t="s">
        <v>2959</v>
      </c>
      <c r="K202" s="387" t="s">
        <v>1741</v>
      </c>
      <c r="L202" s="390" t="s">
        <v>1732</v>
      </c>
      <c r="M202" s="390" t="s">
        <v>2287</v>
      </c>
      <c r="N202" s="390" t="str">
        <f t="shared" si="6"/>
        <v>Employee14@blyblade.com</v>
      </c>
      <c r="O202" s="390" t="str">
        <f t="shared" si="7"/>
        <v>Bowie_Tam</v>
      </c>
      <c r="P202" s="387" t="s">
        <v>1728</v>
      </c>
      <c r="Q202" s="387" t="s">
        <v>1952</v>
      </c>
      <c r="R202" s="387" t="s">
        <v>1738</v>
      </c>
      <c r="S202" s="387">
        <v>4.76</v>
      </c>
      <c r="T202" s="387">
        <v>28</v>
      </c>
      <c r="U202" s="387" t="s">
        <v>2026</v>
      </c>
      <c r="V202" s="387" t="s">
        <v>2026</v>
      </c>
      <c r="W202" s="387" t="s">
        <v>4832</v>
      </c>
      <c r="X202" s="387" t="s">
        <v>4831</v>
      </c>
      <c r="Y202" s="387" t="s">
        <v>1748</v>
      </c>
      <c r="Z202" s="387" t="s">
        <v>1734</v>
      </c>
      <c r="AA202" s="387" t="s">
        <v>1733</v>
      </c>
      <c r="AB202" s="387">
        <v>73.819999999999993</v>
      </c>
      <c r="AC202" s="387">
        <v>0</v>
      </c>
      <c r="AD202" s="387">
        <v>0</v>
      </c>
      <c r="AE202" s="387">
        <v>73.819999999999993</v>
      </c>
      <c r="AF202" s="387" t="s">
        <v>1729</v>
      </c>
      <c r="AG202" s="387">
        <v>73.819999999999993</v>
      </c>
      <c r="AH202" s="387">
        <v>0</v>
      </c>
      <c r="AI202" s="387">
        <v>0</v>
      </c>
      <c r="AJ202" s="387">
        <v>73.819999999999993</v>
      </c>
      <c r="AK202" s="387">
        <v>7.38</v>
      </c>
      <c r="AM202"/>
      <c r="AN202"/>
      <c r="AO202"/>
      <c r="AP202"/>
    </row>
    <row r="203" spans="1:42">
      <c r="A203" s="387" t="s">
        <v>5998</v>
      </c>
      <c r="B203" s="388">
        <v>43622.026469907411</v>
      </c>
      <c r="C203" s="389">
        <v>43622</v>
      </c>
      <c r="D203" s="387" t="s">
        <v>2277</v>
      </c>
      <c r="E203" s="389">
        <v>43621</v>
      </c>
      <c r="F203" s="387" t="s">
        <v>2276</v>
      </c>
      <c r="G203" s="389">
        <v>43622</v>
      </c>
      <c r="H203" s="387" t="s">
        <v>3045</v>
      </c>
      <c r="I203" s="389">
        <v>43621</v>
      </c>
      <c r="J203" s="387" t="s">
        <v>2847</v>
      </c>
      <c r="K203" s="387" t="s">
        <v>1741</v>
      </c>
      <c r="L203" s="390" t="s">
        <v>1732</v>
      </c>
      <c r="M203" s="390" t="s">
        <v>2013</v>
      </c>
      <c r="N203" s="390" t="str">
        <f t="shared" si="6"/>
        <v>Employee22@blyblade.com</v>
      </c>
      <c r="O203" s="390" t="str">
        <f t="shared" si="7"/>
        <v>Lee_Gold</v>
      </c>
      <c r="P203" s="387" t="s">
        <v>1728</v>
      </c>
      <c r="Q203" s="387" t="s">
        <v>1754</v>
      </c>
      <c r="R203" s="387" t="s">
        <v>1738</v>
      </c>
      <c r="S203" s="387">
        <v>1.81</v>
      </c>
      <c r="T203" s="387">
        <v>14</v>
      </c>
      <c r="U203" s="387" t="s">
        <v>1737</v>
      </c>
      <c r="V203" s="387" t="s">
        <v>1883</v>
      </c>
      <c r="W203" s="387" t="s">
        <v>4876</v>
      </c>
      <c r="X203" s="387" t="s">
        <v>4831</v>
      </c>
      <c r="Y203" s="387" t="s">
        <v>1748</v>
      </c>
      <c r="Z203" s="387" t="s">
        <v>1734</v>
      </c>
      <c r="AA203" s="387" t="s">
        <v>1733</v>
      </c>
      <c r="AB203" s="387">
        <v>17.03</v>
      </c>
      <c r="AC203" s="387">
        <v>0</v>
      </c>
      <c r="AD203" s="387">
        <v>0</v>
      </c>
      <c r="AE203" s="387">
        <v>17.03</v>
      </c>
      <c r="AF203" s="387" t="s">
        <v>1729</v>
      </c>
      <c r="AG203" s="387">
        <v>17.03</v>
      </c>
      <c r="AH203" s="387">
        <v>0</v>
      </c>
      <c r="AI203" s="387">
        <v>0</v>
      </c>
      <c r="AJ203" s="387">
        <v>17.03</v>
      </c>
      <c r="AK203" s="387">
        <v>1.7</v>
      </c>
      <c r="AM203"/>
      <c r="AN203"/>
      <c r="AO203"/>
      <c r="AP203"/>
    </row>
    <row r="204" spans="1:42">
      <c r="A204" s="387" t="s">
        <v>5997</v>
      </c>
      <c r="B204" s="388">
        <v>43622.119687500002</v>
      </c>
      <c r="C204" s="389">
        <v>43622</v>
      </c>
      <c r="D204" s="387" t="s">
        <v>2383</v>
      </c>
      <c r="E204" s="389">
        <v>43621</v>
      </c>
      <c r="F204" s="387" t="s">
        <v>2382</v>
      </c>
      <c r="G204" s="389">
        <v>43622</v>
      </c>
      <c r="H204" s="387" t="s">
        <v>2750</v>
      </c>
      <c r="I204" s="389">
        <v>43621</v>
      </c>
      <c r="J204" s="387" t="s">
        <v>2749</v>
      </c>
      <c r="K204" s="387" t="s">
        <v>1741</v>
      </c>
      <c r="L204" s="390" t="s">
        <v>1732</v>
      </c>
      <c r="M204" s="390" t="s">
        <v>2223</v>
      </c>
      <c r="N204" s="390" t="str">
        <f t="shared" si="6"/>
        <v>Employee19@blyblade.com</v>
      </c>
      <c r="O204" s="390" t="str">
        <f t="shared" si="7"/>
        <v>Gil_Adler</v>
      </c>
      <c r="P204" s="387" t="s">
        <v>1728</v>
      </c>
      <c r="Q204" s="387" t="s">
        <v>1754</v>
      </c>
      <c r="R204" s="387" t="s">
        <v>1738</v>
      </c>
      <c r="S204" s="387">
        <v>2.64</v>
      </c>
      <c r="T204" s="387">
        <v>20</v>
      </c>
      <c r="U204" s="387" t="s">
        <v>1737</v>
      </c>
      <c r="V204" s="387" t="s">
        <v>1737</v>
      </c>
      <c r="W204" s="387" t="s">
        <v>4876</v>
      </c>
      <c r="X204" s="387" t="s">
        <v>4831</v>
      </c>
      <c r="Y204" s="387" t="s">
        <v>1890</v>
      </c>
      <c r="Z204" s="387" t="s">
        <v>1734</v>
      </c>
      <c r="AA204" s="387" t="s">
        <v>1733</v>
      </c>
      <c r="AB204" s="387">
        <v>23.9</v>
      </c>
      <c r="AC204" s="387">
        <v>0</v>
      </c>
      <c r="AD204" s="387">
        <v>0</v>
      </c>
      <c r="AE204" s="387">
        <v>23.9</v>
      </c>
      <c r="AF204" s="387" t="s">
        <v>1729</v>
      </c>
      <c r="AG204" s="387">
        <v>23.9</v>
      </c>
      <c r="AH204" s="387">
        <v>0</v>
      </c>
      <c r="AI204" s="387">
        <v>0</v>
      </c>
      <c r="AJ204" s="387">
        <v>23.9</v>
      </c>
      <c r="AK204" s="387">
        <v>2.39</v>
      </c>
      <c r="AM204"/>
      <c r="AN204"/>
      <c r="AO204"/>
      <c r="AP204"/>
    </row>
    <row r="205" spans="1:42">
      <c r="A205" s="387" t="s">
        <v>5996</v>
      </c>
      <c r="B205" s="388">
        <v>43622.127812500003</v>
      </c>
      <c r="C205" s="389">
        <v>43622</v>
      </c>
      <c r="D205" s="387" t="s">
        <v>2796</v>
      </c>
      <c r="E205" s="389">
        <v>43621</v>
      </c>
      <c r="F205" s="387" t="s">
        <v>2795</v>
      </c>
      <c r="G205" s="389">
        <v>43622</v>
      </c>
      <c r="H205" s="387" t="s">
        <v>4193</v>
      </c>
      <c r="I205" s="389">
        <v>43621</v>
      </c>
      <c r="J205" s="387" t="s">
        <v>2401</v>
      </c>
      <c r="K205" s="387" t="s">
        <v>1741</v>
      </c>
      <c r="L205" s="390" t="s">
        <v>1732</v>
      </c>
      <c r="M205" s="390" t="s">
        <v>1854</v>
      </c>
      <c r="N205" s="390" t="str">
        <f t="shared" si="6"/>
        <v>Employee5@blyblade.com</v>
      </c>
      <c r="O205" s="390" t="str">
        <f t="shared" si="7"/>
        <v>Torey_McNeil</v>
      </c>
      <c r="P205" s="387" t="s">
        <v>1728</v>
      </c>
      <c r="Q205" s="387" t="s">
        <v>1847</v>
      </c>
      <c r="R205" s="387" t="s">
        <v>1738</v>
      </c>
      <c r="S205" s="387">
        <v>9.09</v>
      </c>
      <c r="T205" s="387">
        <v>32</v>
      </c>
      <c r="U205" s="387" t="s">
        <v>1737</v>
      </c>
      <c r="V205" s="387" t="s">
        <v>1853</v>
      </c>
      <c r="W205" s="387" t="s">
        <v>4876</v>
      </c>
      <c r="X205" s="387" t="s">
        <v>4831</v>
      </c>
      <c r="Y205" s="387" t="s">
        <v>1748</v>
      </c>
      <c r="Z205" s="387" t="s">
        <v>1734</v>
      </c>
      <c r="AA205" s="387" t="s">
        <v>1733</v>
      </c>
      <c r="AB205" s="387">
        <v>71.400000000000006</v>
      </c>
      <c r="AC205" s="387">
        <v>0</v>
      </c>
      <c r="AD205" s="387">
        <v>0</v>
      </c>
      <c r="AE205" s="387">
        <v>71.400000000000006</v>
      </c>
      <c r="AF205" s="387" t="s">
        <v>1729</v>
      </c>
      <c r="AG205" s="387">
        <v>71.400000000000006</v>
      </c>
      <c r="AH205" s="387">
        <v>0</v>
      </c>
      <c r="AI205" s="387">
        <v>0</v>
      </c>
      <c r="AJ205" s="387">
        <v>71.400000000000006</v>
      </c>
      <c r="AK205" s="387">
        <v>7.14</v>
      </c>
      <c r="AM205"/>
      <c r="AN205"/>
      <c r="AO205"/>
      <c r="AP205"/>
    </row>
    <row r="206" spans="1:42">
      <c r="A206" s="387" t="s">
        <v>5995</v>
      </c>
      <c r="B206" s="388">
        <v>43622.465104166666</v>
      </c>
      <c r="C206" s="389">
        <v>43622</v>
      </c>
      <c r="D206" s="387" t="s">
        <v>2461</v>
      </c>
      <c r="E206" s="389">
        <v>43622</v>
      </c>
      <c r="F206" s="387" t="s">
        <v>2460</v>
      </c>
      <c r="G206" s="389">
        <v>43622</v>
      </c>
      <c r="H206" s="387" t="s">
        <v>1831</v>
      </c>
      <c r="I206" s="389">
        <v>43622</v>
      </c>
      <c r="J206" s="387" t="s">
        <v>1830</v>
      </c>
      <c r="K206" s="387" t="s">
        <v>1741</v>
      </c>
      <c r="L206" s="390" t="s">
        <v>1732</v>
      </c>
      <c r="M206" s="390" t="s">
        <v>1884</v>
      </c>
      <c r="N206" s="390" t="str">
        <f t="shared" ref="N206:N269" si="8">M206&amp;"@blyblade.com"</f>
        <v>Employee25@blyblade.com</v>
      </c>
      <c r="O206" s="390" t="str">
        <f t="shared" si="7"/>
        <v>Shyloh_Davonne Wilkinson</v>
      </c>
      <c r="P206" s="387" t="s">
        <v>1728</v>
      </c>
      <c r="Q206" s="387" t="s">
        <v>1847</v>
      </c>
      <c r="R206" s="387" t="s">
        <v>1803</v>
      </c>
      <c r="S206" s="387">
        <v>5.85</v>
      </c>
      <c r="T206" s="387">
        <v>32</v>
      </c>
      <c r="U206" s="387" t="s">
        <v>1882</v>
      </c>
      <c r="V206" s="387" t="s">
        <v>1883</v>
      </c>
      <c r="W206" s="387" t="s">
        <v>1965</v>
      </c>
      <c r="X206" s="387" t="s">
        <v>4831</v>
      </c>
      <c r="Y206" s="387" t="s">
        <v>1735</v>
      </c>
      <c r="Z206" s="387" t="s">
        <v>1734</v>
      </c>
      <c r="AA206" s="387" t="s">
        <v>1733</v>
      </c>
      <c r="AB206" s="387">
        <v>43.15</v>
      </c>
      <c r="AC206" s="387">
        <v>0</v>
      </c>
      <c r="AD206" s="387">
        <v>0</v>
      </c>
      <c r="AE206" s="387">
        <v>43.15</v>
      </c>
      <c r="AF206" s="387" t="s">
        <v>1729</v>
      </c>
      <c r="AG206" s="387">
        <v>43.15</v>
      </c>
      <c r="AH206" s="387">
        <v>0</v>
      </c>
      <c r="AI206" s="387">
        <v>0</v>
      </c>
      <c r="AJ206" s="387">
        <v>43.15</v>
      </c>
      <c r="AK206" s="387">
        <v>4.32</v>
      </c>
      <c r="AM206"/>
      <c r="AN206"/>
      <c r="AO206"/>
      <c r="AP206"/>
    </row>
    <row r="207" spans="1:42">
      <c r="A207" s="387" t="s">
        <v>5994</v>
      </c>
      <c r="B207" s="388">
        <v>43622.507708333331</v>
      </c>
      <c r="C207" s="389">
        <v>43622</v>
      </c>
      <c r="D207" s="387" t="s">
        <v>3239</v>
      </c>
      <c r="E207" s="389">
        <v>43622</v>
      </c>
      <c r="F207" s="387" t="s">
        <v>3238</v>
      </c>
      <c r="G207" s="389">
        <v>43622</v>
      </c>
      <c r="H207" s="387" t="s">
        <v>2653</v>
      </c>
      <c r="I207" s="389">
        <v>43622</v>
      </c>
      <c r="J207" s="387" t="s">
        <v>2652</v>
      </c>
      <c r="K207" s="387" t="s">
        <v>1741</v>
      </c>
      <c r="L207" s="390" t="s">
        <v>1732</v>
      </c>
      <c r="M207" s="390" t="s">
        <v>1979</v>
      </c>
      <c r="N207" s="390" t="str">
        <f t="shared" si="8"/>
        <v>Employee15@blyblade.com</v>
      </c>
      <c r="O207" s="390" t="str">
        <f t="shared" ref="O207:O270" si="9">VLOOKUP(M207,$A$10:$F$65,4,FALSE)</f>
        <v>Jess_Rooney</v>
      </c>
      <c r="P207" s="387" t="s">
        <v>1728</v>
      </c>
      <c r="Q207" s="387" t="s">
        <v>1847</v>
      </c>
      <c r="R207" s="387" t="s">
        <v>1738</v>
      </c>
      <c r="S207" s="387">
        <v>1.04</v>
      </c>
      <c r="T207" s="387">
        <v>6</v>
      </c>
      <c r="U207" s="387" t="s">
        <v>2199</v>
      </c>
      <c r="V207" s="387" t="s">
        <v>2007</v>
      </c>
      <c r="W207" s="387" t="s">
        <v>1965</v>
      </c>
      <c r="X207" s="387" t="s">
        <v>4831</v>
      </c>
      <c r="Y207" s="387" t="s">
        <v>1735</v>
      </c>
      <c r="Z207" s="387" t="s">
        <v>1734</v>
      </c>
      <c r="AA207" s="387" t="s">
        <v>1733</v>
      </c>
      <c r="AB207" s="387">
        <v>8.66</v>
      </c>
      <c r="AC207" s="387">
        <v>0</v>
      </c>
      <c r="AD207" s="387">
        <v>0</v>
      </c>
      <c r="AE207" s="387">
        <v>8.66</v>
      </c>
      <c r="AF207" s="387" t="s">
        <v>1729</v>
      </c>
      <c r="AG207" s="387">
        <v>8.66</v>
      </c>
      <c r="AH207" s="387">
        <v>0</v>
      </c>
      <c r="AI207" s="387">
        <v>0</v>
      </c>
      <c r="AJ207" s="387">
        <v>8.66</v>
      </c>
      <c r="AK207" s="387">
        <v>0.87</v>
      </c>
      <c r="AM207"/>
      <c r="AN207"/>
      <c r="AO207"/>
      <c r="AP207"/>
    </row>
    <row r="208" spans="1:42">
      <c r="A208" s="387" t="s">
        <v>5993</v>
      </c>
      <c r="B208" s="388">
        <v>43622.539166666669</v>
      </c>
      <c r="C208" s="389">
        <v>43622</v>
      </c>
      <c r="D208" s="387" t="s">
        <v>2616</v>
      </c>
      <c r="E208" s="389">
        <v>43622</v>
      </c>
      <c r="F208" s="387" t="s">
        <v>2655</v>
      </c>
      <c r="G208" s="389">
        <v>43622</v>
      </c>
      <c r="H208" s="387" t="s">
        <v>2612</v>
      </c>
      <c r="I208" s="389">
        <v>43622</v>
      </c>
      <c r="J208" s="387" t="s">
        <v>3085</v>
      </c>
      <c r="K208" s="387" t="s">
        <v>1741</v>
      </c>
      <c r="L208" s="390" t="s">
        <v>1732</v>
      </c>
      <c r="M208" s="390" t="s">
        <v>2208</v>
      </c>
      <c r="N208" s="390" t="str">
        <f t="shared" si="8"/>
        <v>Employee13@blyblade.com</v>
      </c>
      <c r="O208" s="390" t="str">
        <f t="shared" si="9"/>
        <v>Evelyn_Pelczar</v>
      </c>
      <c r="P208" s="387" t="s">
        <v>1728</v>
      </c>
      <c r="Q208" s="387" t="s">
        <v>1847</v>
      </c>
      <c r="R208" s="387" t="s">
        <v>1738</v>
      </c>
      <c r="S208" s="387">
        <v>4.1100000000000003</v>
      </c>
      <c r="T208" s="387">
        <v>26</v>
      </c>
      <c r="U208" s="387" t="s">
        <v>2207</v>
      </c>
      <c r="V208" s="387" t="s">
        <v>1883</v>
      </c>
      <c r="W208" s="387" t="s">
        <v>1965</v>
      </c>
      <c r="X208" s="387" t="s">
        <v>4831</v>
      </c>
      <c r="Y208" s="387" t="s">
        <v>1735</v>
      </c>
      <c r="Z208" s="387" t="s">
        <v>1734</v>
      </c>
      <c r="AA208" s="387" t="s">
        <v>1733</v>
      </c>
      <c r="AB208" s="387">
        <v>28.3</v>
      </c>
      <c r="AC208" s="387">
        <v>0</v>
      </c>
      <c r="AD208" s="387">
        <v>0</v>
      </c>
      <c r="AE208" s="387">
        <v>28.3</v>
      </c>
      <c r="AF208" s="387" t="s">
        <v>1729</v>
      </c>
      <c r="AG208" s="387">
        <v>28.3</v>
      </c>
      <c r="AH208" s="387">
        <v>0</v>
      </c>
      <c r="AI208" s="387">
        <v>0</v>
      </c>
      <c r="AJ208" s="387">
        <v>28.3</v>
      </c>
      <c r="AK208" s="387">
        <v>2.83</v>
      </c>
      <c r="AM208"/>
      <c r="AN208"/>
      <c r="AO208"/>
      <c r="AP208"/>
    </row>
    <row r="209" spans="1:42">
      <c r="A209" s="387" t="s">
        <v>5992</v>
      </c>
      <c r="B209" s="388">
        <v>43622.544282407405</v>
      </c>
      <c r="C209" s="389">
        <v>43622</v>
      </c>
      <c r="D209" s="387" t="s">
        <v>2618</v>
      </c>
      <c r="E209" s="389">
        <v>43622</v>
      </c>
      <c r="F209" s="387" t="s">
        <v>4449</v>
      </c>
      <c r="G209" s="389">
        <v>43622</v>
      </c>
      <c r="H209" s="387" t="s">
        <v>3777</v>
      </c>
      <c r="I209" s="389">
        <v>43622</v>
      </c>
      <c r="J209" s="387" t="s">
        <v>3792</v>
      </c>
      <c r="K209" s="387" t="s">
        <v>1741</v>
      </c>
      <c r="L209" s="390" t="s">
        <v>1732</v>
      </c>
      <c r="M209" s="390" t="s">
        <v>2812</v>
      </c>
      <c r="N209" s="390" t="str">
        <f t="shared" si="8"/>
        <v>Employee6@blyblade.com</v>
      </c>
      <c r="O209" s="390" t="str">
        <f t="shared" si="9"/>
        <v>Matthew_Brody</v>
      </c>
      <c r="P209" s="387" t="s">
        <v>1728</v>
      </c>
      <c r="Q209" s="387" t="s">
        <v>1754</v>
      </c>
      <c r="R209" s="387" t="s">
        <v>1738</v>
      </c>
      <c r="S209" s="387">
        <v>32.1</v>
      </c>
      <c r="T209" s="387">
        <v>66</v>
      </c>
      <c r="U209" s="387" t="s">
        <v>2063</v>
      </c>
      <c r="V209" s="387" t="s">
        <v>3330</v>
      </c>
      <c r="W209" s="387" t="s">
        <v>2403</v>
      </c>
      <c r="X209" s="387" t="s">
        <v>4831</v>
      </c>
      <c r="Y209" s="387" t="s">
        <v>1748</v>
      </c>
      <c r="Z209" s="387" t="s">
        <v>1734</v>
      </c>
      <c r="AA209" s="387" t="s">
        <v>1733</v>
      </c>
      <c r="AB209" s="387">
        <v>153.38</v>
      </c>
      <c r="AC209" s="387">
        <v>0</v>
      </c>
      <c r="AD209" s="387">
        <v>0</v>
      </c>
      <c r="AE209" s="387">
        <v>153.38</v>
      </c>
      <c r="AF209" s="387" t="s">
        <v>1729</v>
      </c>
      <c r="AG209" s="387">
        <v>153.38</v>
      </c>
      <c r="AH209" s="387">
        <v>0</v>
      </c>
      <c r="AI209" s="387">
        <v>0</v>
      </c>
      <c r="AJ209" s="387">
        <v>153.38</v>
      </c>
      <c r="AK209" s="387">
        <v>15.34</v>
      </c>
      <c r="AM209"/>
      <c r="AN209"/>
      <c r="AO209"/>
      <c r="AP209"/>
    </row>
    <row r="210" spans="1:42">
      <c r="A210" s="387" t="s">
        <v>5992</v>
      </c>
      <c r="B210" s="388">
        <v>43622.55667824074</v>
      </c>
      <c r="C210" s="389">
        <v>43622</v>
      </c>
      <c r="D210" s="387" t="s">
        <v>2618</v>
      </c>
      <c r="E210" s="389">
        <v>43622</v>
      </c>
      <c r="F210" s="387" t="s">
        <v>4449</v>
      </c>
      <c r="G210" s="389">
        <v>43622</v>
      </c>
      <c r="H210" s="387" t="s">
        <v>3777</v>
      </c>
      <c r="I210" s="389">
        <v>43622</v>
      </c>
      <c r="J210" s="387" t="s">
        <v>3792</v>
      </c>
      <c r="K210" s="387" t="s">
        <v>1741</v>
      </c>
      <c r="L210" s="390" t="s">
        <v>1732</v>
      </c>
      <c r="M210" s="390" t="s">
        <v>2812</v>
      </c>
      <c r="N210" s="390" t="str">
        <f t="shared" si="8"/>
        <v>Employee6@blyblade.com</v>
      </c>
      <c r="O210" s="390" t="str">
        <f t="shared" si="9"/>
        <v>Matthew_Brody</v>
      </c>
      <c r="P210" s="387" t="s">
        <v>1728</v>
      </c>
      <c r="Q210" s="387" t="s">
        <v>1754</v>
      </c>
      <c r="R210" s="387" t="s">
        <v>1738</v>
      </c>
      <c r="S210" s="387">
        <v>32.1</v>
      </c>
      <c r="T210" s="387">
        <v>66</v>
      </c>
      <c r="U210" s="387" t="s">
        <v>2063</v>
      </c>
      <c r="V210" s="387" t="s">
        <v>3330</v>
      </c>
      <c r="W210" s="387" t="s">
        <v>2403</v>
      </c>
      <c r="X210" s="387" t="s">
        <v>4831</v>
      </c>
      <c r="Y210" s="387" t="s">
        <v>1748</v>
      </c>
      <c r="Z210" s="387" t="s">
        <v>1734</v>
      </c>
      <c r="AA210" s="387" t="s">
        <v>1747</v>
      </c>
      <c r="AB210" s="387">
        <v>0</v>
      </c>
      <c r="AC210" s="387">
        <v>0</v>
      </c>
      <c r="AD210" s="387">
        <v>23.58</v>
      </c>
      <c r="AE210" s="387">
        <v>23.58</v>
      </c>
      <c r="AF210" s="387" t="s">
        <v>1729</v>
      </c>
      <c r="AG210" s="387">
        <v>0</v>
      </c>
      <c r="AH210" s="387">
        <v>0</v>
      </c>
      <c r="AI210" s="387">
        <v>23.58</v>
      </c>
      <c r="AJ210" s="387">
        <v>23.58</v>
      </c>
      <c r="AK210" s="387">
        <v>0</v>
      </c>
      <c r="AM210"/>
      <c r="AN210"/>
      <c r="AO210"/>
      <c r="AP210"/>
    </row>
    <row r="211" spans="1:42">
      <c r="A211" s="387" t="s">
        <v>5991</v>
      </c>
      <c r="B211" s="388">
        <v>43622.563194444447</v>
      </c>
      <c r="C211" s="389">
        <v>43622</v>
      </c>
      <c r="D211" s="387" t="s">
        <v>3656</v>
      </c>
      <c r="E211" s="389">
        <v>43622</v>
      </c>
      <c r="F211" s="387" t="s">
        <v>4103</v>
      </c>
      <c r="G211" s="389">
        <v>43622</v>
      </c>
      <c r="H211" s="387" t="s">
        <v>2697</v>
      </c>
      <c r="I211" s="389">
        <v>43622</v>
      </c>
      <c r="J211" s="387" t="s">
        <v>3791</v>
      </c>
      <c r="K211" s="387" t="s">
        <v>1741</v>
      </c>
      <c r="L211" s="390" t="s">
        <v>1732</v>
      </c>
      <c r="M211" s="390" t="s">
        <v>1924</v>
      </c>
      <c r="N211" s="390" t="str">
        <f t="shared" si="8"/>
        <v>Employee16@blyblade.com</v>
      </c>
      <c r="O211" s="390" t="str">
        <f t="shared" si="9"/>
        <v>Hunter_Senning</v>
      </c>
      <c r="P211" s="387" t="s">
        <v>1728</v>
      </c>
      <c r="Q211" s="387" t="s">
        <v>1754</v>
      </c>
      <c r="R211" s="387" t="s">
        <v>1738</v>
      </c>
      <c r="S211" s="387">
        <v>2.48</v>
      </c>
      <c r="T211" s="387">
        <v>22</v>
      </c>
      <c r="U211" s="387" t="s">
        <v>1737</v>
      </c>
      <c r="V211" s="387" t="s">
        <v>1772</v>
      </c>
      <c r="W211" s="387" t="s">
        <v>1965</v>
      </c>
      <c r="X211" s="387" t="s">
        <v>4831</v>
      </c>
      <c r="Y211" s="387" t="s">
        <v>1748</v>
      </c>
      <c r="Z211" s="387" t="s">
        <v>1734</v>
      </c>
      <c r="AA211" s="387" t="s">
        <v>1733</v>
      </c>
      <c r="AB211" s="387">
        <v>28.22</v>
      </c>
      <c r="AC211" s="387">
        <v>0</v>
      </c>
      <c r="AD211" s="387">
        <v>0</v>
      </c>
      <c r="AE211" s="387">
        <v>28.22</v>
      </c>
      <c r="AF211" s="387" t="s">
        <v>1729</v>
      </c>
      <c r="AG211" s="387">
        <v>28.22</v>
      </c>
      <c r="AH211" s="387">
        <v>0</v>
      </c>
      <c r="AI211" s="387">
        <v>0</v>
      </c>
      <c r="AJ211" s="387">
        <v>28.22</v>
      </c>
      <c r="AK211" s="387">
        <v>2.82</v>
      </c>
      <c r="AM211"/>
      <c r="AN211"/>
      <c r="AO211"/>
      <c r="AP211"/>
    </row>
    <row r="212" spans="1:42">
      <c r="A212" s="387" t="s">
        <v>5987</v>
      </c>
      <c r="B212" s="388">
        <v>43622.578101851854</v>
      </c>
      <c r="C212" s="389">
        <v>43622</v>
      </c>
      <c r="D212" s="387" t="s">
        <v>4506</v>
      </c>
      <c r="E212" s="389">
        <v>43622</v>
      </c>
      <c r="F212" s="387" t="s">
        <v>4417</v>
      </c>
      <c r="G212" s="389">
        <v>43622</v>
      </c>
      <c r="H212" s="387" t="s">
        <v>2871</v>
      </c>
      <c r="I212" s="389">
        <v>43622</v>
      </c>
      <c r="J212" s="387" t="s">
        <v>3594</v>
      </c>
      <c r="K212" s="387" t="s">
        <v>1741</v>
      </c>
      <c r="L212" s="390" t="s">
        <v>1732</v>
      </c>
      <c r="M212" s="390" t="s">
        <v>1884</v>
      </c>
      <c r="N212" s="390" t="str">
        <f t="shared" si="8"/>
        <v>Employee25@blyblade.com</v>
      </c>
      <c r="O212" s="390" t="str">
        <f t="shared" si="9"/>
        <v>Shyloh_Davonne Wilkinson</v>
      </c>
      <c r="P212" s="387" t="s">
        <v>1728</v>
      </c>
      <c r="Q212" s="387" t="s">
        <v>1847</v>
      </c>
      <c r="R212" s="387" t="s">
        <v>1738</v>
      </c>
      <c r="S212" s="387">
        <v>0.14000000000000001</v>
      </c>
      <c r="T212" s="387">
        <v>6</v>
      </c>
      <c r="U212" s="387" t="s">
        <v>2254</v>
      </c>
      <c r="V212" s="387" t="s">
        <v>1883</v>
      </c>
      <c r="W212" s="387" t="s">
        <v>1875</v>
      </c>
      <c r="X212" s="387" t="s">
        <v>4831</v>
      </c>
      <c r="Y212" s="387" t="s">
        <v>1735</v>
      </c>
      <c r="Z212" s="387" t="s">
        <v>1734</v>
      </c>
      <c r="AA212" s="387" t="s">
        <v>1733</v>
      </c>
      <c r="AB212" s="387">
        <v>10.76</v>
      </c>
      <c r="AC212" s="387">
        <v>0</v>
      </c>
      <c r="AD212" s="387">
        <v>0</v>
      </c>
      <c r="AE212" s="387">
        <v>10.76</v>
      </c>
      <c r="AF212" s="387" t="s">
        <v>1729</v>
      </c>
      <c r="AG212" s="387">
        <v>10.76</v>
      </c>
      <c r="AH212" s="387">
        <v>0</v>
      </c>
      <c r="AI212" s="387">
        <v>0</v>
      </c>
      <c r="AJ212" s="387">
        <v>10.76</v>
      </c>
      <c r="AK212" s="387">
        <v>1.08</v>
      </c>
      <c r="AM212"/>
      <c r="AN212"/>
      <c r="AO212"/>
      <c r="AP212"/>
    </row>
    <row r="213" spans="1:42">
      <c r="A213" s="387" t="s">
        <v>5990</v>
      </c>
      <c r="B213" s="388">
        <v>43622.600543981483</v>
      </c>
      <c r="C213" s="389">
        <v>43622</v>
      </c>
      <c r="D213" s="387" t="s">
        <v>2597</v>
      </c>
      <c r="E213" s="389">
        <v>43622</v>
      </c>
      <c r="F213" s="387" t="s">
        <v>2688</v>
      </c>
      <c r="G213" s="389">
        <v>43622</v>
      </c>
      <c r="H213" s="387" t="s">
        <v>2778</v>
      </c>
      <c r="I213" s="389">
        <v>43622</v>
      </c>
      <c r="J213" s="387" t="s">
        <v>2777</v>
      </c>
      <c r="K213" s="387" t="s">
        <v>1741</v>
      </c>
      <c r="L213" s="390" t="s">
        <v>1732</v>
      </c>
      <c r="M213" s="390" t="s">
        <v>1884</v>
      </c>
      <c r="N213" s="390" t="str">
        <f t="shared" si="8"/>
        <v>Employee25@blyblade.com</v>
      </c>
      <c r="O213" s="390" t="str">
        <f t="shared" si="9"/>
        <v>Shyloh_Davonne Wilkinson</v>
      </c>
      <c r="P213" s="387" t="s">
        <v>1728</v>
      </c>
      <c r="Q213" s="387" t="s">
        <v>1847</v>
      </c>
      <c r="R213" s="387" t="s">
        <v>1738</v>
      </c>
      <c r="S213" s="387">
        <v>2.2599999999999998</v>
      </c>
      <c r="T213" s="387">
        <v>21</v>
      </c>
      <c r="U213" s="387" t="s">
        <v>1772</v>
      </c>
      <c r="V213" s="387" t="s">
        <v>1737</v>
      </c>
      <c r="W213" s="387" t="s">
        <v>1965</v>
      </c>
      <c r="X213" s="387" t="s">
        <v>4831</v>
      </c>
      <c r="Y213" s="387" t="s">
        <v>1735</v>
      </c>
      <c r="Z213" s="387" t="s">
        <v>1734</v>
      </c>
      <c r="AA213" s="387" t="s">
        <v>1733</v>
      </c>
      <c r="AB213" s="387">
        <v>23.76</v>
      </c>
      <c r="AC213" s="387">
        <v>0</v>
      </c>
      <c r="AD213" s="387">
        <v>0</v>
      </c>
      <c r="AE213" s="387">
        <v>23.76</v>
      </c>
      <c r="AF213" s="387" t="s">
        <v>1729</v>
      </c>
      <c r="AG213" s="387">
        <v>23.76</v>
      </c>
      <c r="AH213" s="387">
        <v>0</v>
      </c>
      <c r="AI213" s="387">
        <v>0</v>
      </c>
      <c r="AJ213" s="387">
        <v>23.76</v>
      </c>
      <c r="AK213" s="387">
        <v>2.38</v>
      </c>
      <c r="AM213"/>
      <c r="AN213"/>
      <c r="AO213"/>
      <c r="AP213"/>
    </row>
    <row r="214" spans="1:42">
      <c r="A214" s="387" t="s">
        <v>5989</v>
      </c>
      <c r="B214" s="388">
        <v>43622.622395833336</v>
      </c>
      <c r="C214" s="389">
        <v>43622</v>
      </c>
      <c r="D214" s="387" t="s">
        <v>4824</v>
      </c>
      <c r="E214" s="389">
        <v>43622</v>
      </c>
      <c r="F214" s="387" t="s">
        <v>4823</v>
      </c>
      <c r="G214" s="389">
        <v>43622</v>
      </c>
      <c r="H214" s="387" t="s">
        <v>3021</v>
      </c>
      <c r="I214" s="389">
        <v>43622</v>
      </c>
      <c r="J214" s="387" t="s">
        <v>2678</v>
      </c>
      <c r="K214" s="387" t="s">
        <v>1741</v>
      </c>
      <c r="L214" s="390" t="s">
        <v>1732</v>
      </c>
      <c r="M214" s="390" t="s">
        <v>3510</v>
      </c>
      <c r="N214" s="390" t="str">
        <f t="shared" si="8"/>
        <v>Employee20@blyblade.com</v>
      </c>
      <c r="O214" s="390" t="str">
        <f t="shared" si="9"/>
        <v>Conner_Clay</v>
      </c>
      <c r="P214" s="387" t="s">
        <v>1728</v>
      </c>
      <c r="Q214" s="387" t="s">
        <v>1754</v>
      </c>
      <c r="R214" s="387" t="s">
        <v>1738</v>
      </c>
      <c r="S214" s="387">
        <v>2.37</v>
      </c>
      <c r="T214" s="387">
        <v>33</v>
      </c>
      <c r="U214" s="387" t="s">
        <v>1737</v>
      </c>
      <c r="V214" s="387" t="s">
        <v>1883</v>
      </c>
      <c r="W214" s="387" t="s">
        <v>1875</v>
      </c>
      <c r="X214" s="387" t="s">
        <v>4831</v>
      </c>
      <c r="Y214" s="387" t="s">
        <v>2449</v>
      </c>
      <c r="Z214" s="387" t="s">
        <v>1734</v>
      </c>
      <c r="AA214" s="387" t="s">
        <v>1733</v>
      </c>
      <c r="AB214" s="387">
        <v>28.25</v>
      </c>
      <c r="AC214" s="387">
        <v>0</v>
      </c>
      <c r="AD214" s="387">
        <v>0</v>
      </c>
      <c r="AE214" s="387">
        <v>28.25</v>
      </c>
      <c r="AF214" s="387" t="s">
        <v>1729</v>
      </c>
      <c r="AG214" s="387">
        <v>28.25</v>
      </c>
      <c r="AH214" s="387">
        <v>0</v>
      </c>
      <c r="AI214" s="387">
        <v>0</v>
      </c>
      <c r="AJ214" s="387">
        <v>28.25</v>
      </c>
      <c r="AK214" s="387">
        <v>2.83</v>
      </c>
      <c r="AM214"/>
      <c r="AN214"/>
      <c r="AO214"/>
      <c r="AP214"/>
    </row>
    <row r="215" spans="1:42">
      <c r="A215" s="387" t="s">
        <v>5988</v>
      </c>
      <c r="B215" s="388">
        <v>43622.642962962964</v>
      </c>
      <c r="C215" s="389">
        <v>43622</v>
      </c>
      <c r="D215" s="387" t="s">
        <v>3945</v>
      </c>
      <c r="E215" s="389">
        <v>43622</v>
      </c>
      <c r="F215" s="387" t="s">
        <v>3744</v>
      </c>
      <c r="G215" s="389">
        <v>43622</v>
      </c>
      <c r="H215" s="387" t="s">
        <v>2772</v>
      </c>
      <c r="I215" s="389">
        <v>43622</v>
      </c>
      <c r="J215" s="387" t="s">
        <v>2666</v>
      </c>
      <c r="K215" s="387" t="s">
        <v>1741</v>
      </c>
      <c r="L215" s="390" t="s">
        <v>1732</v>
      </c>
      <c r="M215" s="390" t="s">
        <v>1979</v>
      </c>
      <c r="N215" s="390" t="str">
        <f t="shared" si="8"/>
        <v>Employee15@blyblade.com</v>
      </c>
      <c r="O215" s="390" t="str">
        <f t="shared" si="9"/>
        <v>Jess_Rooney</v>
      </c>
      <c r="P215" s="387" t="s">
        <v>1728</v>
      </c>
      <c r="Q215" s="387" t="s">
        <v>1847</v>
      </c>
      <c r="R215" s="387" t="s">
        <v>1738</v>
      </c>
      <c r="S215" s="387">
        <v>17.23</v>
      </c>
      <c r="T215" s="387">
        <v>49</v>
      </c>
      <c r="U215" s="387" t="s">
        <v>2007</v>
      </c>
      <c r="V215" s="387" t="s">
        <v>1802</v>
      </c>
      <c r="W215" s="387" t="s">
        <v>1965</v>
      </c>
      <c r="X215" s="387" t="s">
        <v>4831</v>
      </c>
      <c r="Y215" s="387" t="s">
        <v>1735</v>
      </c>
      <c r="Z215" s="387" t="s">
        <v>1734</v>
      </c>
      <c r="AA215" s="387" t="s">
        <v>1733</v>
      </c>
      <c r="AB215" s="387">
        <v>84.52</v>
      </c>
      <c r="AC215" s="387">
        <v>0</v>
      </c>
      <c r="AD215" s="387">
        <v>0</v>
      </c>
      <c r="AE215" s="387">
        <v>84.52</v>
      </c>
      <c r="AF215" s="387" t="s">
        <v>1729</v>
      </c>
      <c r="AG215" s="387">
        <v>84.52</v>
      </c>
      <c r="AH215" s="387">
        <v>0</v>
      </c>
      <c r="AI215" s="387">
        <v>0</v>
      </c>
      <c r="AJ215" s="387">
        <v>84.52</v>
      </c>
      <c r="AK215" s="387">
        <v>8.4499999999999993</v>
      </c>
      <c r="AM215"/>
      <c r="AN215"/>
      <c r="AO215"/>
      <c r="AP215"/>
    </row>
    <row r="216" spans="1:42">
      <c r="A216" s="387" t="s">
        <v>5987</v>
      </c>
      <c r="B216" s="388">
        <v>43622.665752314817</v>
      </c>
      <c r="C216" s="389">
        <v>43622</v>
      </c>
      <c r="D216" s="387" t="s">
        <v>4506</v>
      </c>
      <c r="E216" s="389">
        <v>43622</v>
      </c>
      <c r="F216" s="387" t="s">
        <v>4417</v>
      </c>
      <c r="G216" s="389">
        <v>43622</v>
      </c>
      <c r="H216" s="387" t="s">
        <v>2871</v>
      </c>
      <c r="I216" s="389">
        <v>43622</v>
      </c>
      <c r="J216" s="387" t="s">
        <v>3594</v>
      </c>
      <c r="K216" s="387" t="s">
        <v>1741</v>
      </c>
      <c r="L216" s="390" t="s">
        <v>1732</v>
      </c>
      <c r="M216" s="390" t="s">
        <v>1884</v>
      </c>
      <c r="N216" s="390" t="str">
        <f t="shared" si="8"/>
        <v>Employee25@blyblade.com</v>
      </c>
      <c r="O216" s="390" t="str">
        <f t="shared" si="9"/>
        <v>Shyloh_Davonne Wilkinson</v>
      </c>
      <c r="P216" s="387" t="s">
        <v>1728</v>
      </c>
      <c r="Q216" s="387" t="s">
        <v>1847</v>
      </c>
      <c r="R216" s="387" t="s">
        <v>1738</v>
      </c>
      <c r="S216" s="387">
        <v>0.14000000000000001</v>
      </c>
      <c r="T216" s="387">
        <v>6</v>
      </c>
      <c r="U216" s="387" t="s">
        <v>2254</v>
      </c>
      <c r="V216" s="387" t="s">
        <v>1883</v>
      </c>
      <c r="W216" s="387" t="s">
        <v>1875</v>
      </c>
      <c r="X216" s="387" t="s">
        <v>4831</v>
      </c>
      <c r="Y216" s="387" t="s">
        <v>1735</v>
      </c>
      <c r="Z216" s="387" t="s">
        <v>1734</v>
      </c>
      <c r="AA216" s="387" t="s">
        <v>2138</v>
      </c>
      <c r="AB216" s="387">
        <v>-10.76</v>
      </c>
      <c r="AC216" s="387">
        <v>0</v>
      </c>
      <c r="AD216" s="387">
        <v>0</v>
      </c>
      <c r="AE216" s="387">
        <v>-10.76</v>
      </c>
      <c r="AF216" s="387" t="s">
        <v>1729</v>
      </c>
      <c r="AG216" s="387">
        <v>-10.76</v>
      </c>
      <c r="AH216" s="387">
        <v>0</v>
      </c>
      <c r="AI216" s="387">
        <v>0</v>
      </c>
      <c r="AJ216" s="387">
        <v>-10.76</v>
      </c>
      <c r="AK216" s="387">
        <v>-1.08</v>
      </c>
      <c r="AM216"/>
      <c r="AN216"/>
      <c r="AO216"/>
      <c r="AP216"/>
    </row>
    <row r="217" spans="1:42">
      <c r="A217" s="387" t="s">
        <v>5986</v>
      </c>
      <c r="B217" s="388">
        <v>43622.698518518519</v>
      </c>
      <c r="C217" s="389">
        <v>43622</v>
      </c>
      <c r="D217" s="387" t="s">
        <v>3661</v>
      </c>
      <c r="E217" s="389">
        <v>43622</v>
      </c>
      <c r="F217" s="387" t="s">
        <v>3660</v>
      </c>
      <c r="G217" s="389">
        <v>43622</v>
      </c>
      <c r="H217" s="387" t="s">
        <v>1797</v>
      </c>
      <c r="I217" s="389">
        <v>43622</v>
      </c>
      <c r="J217" s="387" t="s">
        <v>1796</v>
      </c>
      <c r="K217" s="387" t="s">
        <v>1741</v>
      </c>
      <c r="L217" s="390" t="s">
        <v>1732</v>
      </c>
      <c r="M217" s="390" t="s">
        <v>2051</v>
      </c>
      <c r="N217" s="390" t="str">
        <f t="shared" si="8"/>
        <v>Employee26@blyblade.com</v>
      </c>
      <c r="O217" s="390" t="str">
        <f t="shared" si="9"/>
        <v>Karoline_Lozier</v>
      </c>
      <c r="P217" s="387" t="s">
        <v>1728</v>
      </c>
      <c r="Q217" s="387" t="s">
        <v>1739</v>
      </c>
      <c r="R217" s="387" t="s">
        <v>1738</v>
      </c>
      <c r="S217" s="387">
        <v>0.64</v>
      </c>
      <c r="T217" s="387">
        <v>29</v>
      </c>
      <c r="U217" s="387" t="s">
        <v>1772</v>
      </c>
      <c r="V217" s="387" t="s">
        <v>1772</v>
      </c>
      <c r="W217" s="387" t="s">
        <v>1728</v>
      </c>
      <c r="X217" s="387" t="s">
        <v>1794</v>
      </c>
      <c r="Y217" s="387" t="s">
        <v>1748</v>
      </c>
      <c r="Z217" s="387" t="s">
        <v>1734</v>
      </c>
      <c r="AA217" s="387" t="s">
        <v>1793</v>
      </c>
      <c r="AB217" s="387">
        <v>20.07</v>
      </c>
      <c r="AC217" s="387">
        <v>0</v>
      </c>
      <c r="AD217" s="387">
        <v>2</v>
      </c>
      <c r="AE217" s="387">
        <v>20</v>
      </c>
      <c r="AF217" s="387" t="s">
        <v>1729</v>
      </c>
      <c r="AG217" s="387">
        <v>20.07</v>
      </c>
      <c r="AH217" s="387">
        <v>0</v>
      </c>
      <c r="AI217" s="387">
        <v>2</v>
      </c>
      <c r="AJ217" s="387">
        <v>20</v>
      </c>
      <c r="AK217" s="387">
        <v>2</v>
      </c>
      <c r="AM217"/>
      <c r="AN217"/>
      <c r="AO217"/>
      <c r="AP217"/>
    </row>
    <row r="218" spans="1:42">
      <c r="A218" s="387" t="s">
        <v>5985</v>
      </c>
      <c r="B218" s="388">
        <v>43622.698807870373</v>
      </c>
      <c r="C218" s="389">
        <v>43622</v>
      </c>
      <c r="D218" s="387" t="s">
        <v>3358</v>
      </c>
      <c r="E218" s="389">
        <v>43622</v>
      </c>
      <c r="F218" s="387" t="s">
        <v>1829</v>
      </c>
      <c r="G218" s="389">
        <v>43622</v>
      </c>
      <c r="H218" s="387" t="s">
        <v>3065</v>
      </c>
      <c r="I218" s="389">
        <v>43622</v>
      </c>
      <c r="J218" s="387" t="s">
        <v>3064</v>
      </c>
      <c r="K218" s="387" t="s">
        <v>1741</v>
      </c>
      <c r="L218" s="390" t="s">
        <v>1732</v>
      </c>
      <c r="M218" s="390" t="s">
        <v>2812</v>
      </c>
      <c r="N218" s="390" t="str">
        <f t="shared" si="8"/>
        <v>Employee6@blyblade.com</v>
      </c>
      <c r="O218" s="390" t="str">
        <f t="shared" si="9"/>
        <v>Matthew_Brody</v>
      </c>
      <c r="P218" s="387" t="s">
        <v>1728</v>
      </c>
      <c r="Q218" s="387" t="s">
        <v>1754</v>
      </c>
      <c r="R218" s="387" t="s">
        <v>1753</v>
      </c>
      <c r="S218" s="387">
        <v>33.200000000000003</v>
      </c>
      <c r="T218" s="387">
        <v>45</v>
      </c>
      <c r="U218" s="387" t="s">
        <v>2050</v>
      </c>
      <c r="V218" s="387" t="s">
        <v>1737</v>
      </c>
      <c r="W218" s="387" t="s">
        <v>2403</v>
      </c>
      <c r="X218" s="387" t="s">
        <v>4831</v>
      </c>
      <c r="Y218" s="387" t="s">
        <v>1748</v>
      </c>
      <c r="Z218" s="387" t="s">
        <v>1734</v>
      </c>
      <c r="AA218" s="387" t="s">
        <v>1733</v>
      </c>
      <c r="AB218" s="387">
        <v>58.62</v>
      </c>
      <c r="AC218" s="387">
        <v>0</v>
      </c>
      <c r="AD218" s="387">
        <v>0</v>
      </c>
      <c r="AE218" s="387">
        <v>58.62</v>
      </c>
      <c r="AF218" s="387" t="s">
        <v>1729</v>
      </c>
      <c r="AG218" s="387">
        <v>58.62</v>
      </c>
      <c r="AH218" s="387">
        <v>0</v>
      </c>
      <c r="AI218" s="387">
        <v>0</v>
      </c>
      <c r="AJ218" s="387">
        <v>58.62</v>
      </c>
      <c r="AK218" s="387">
        <v>5.86</v>
      </c>
      <c r="AM218"/>
      <c r="AN218"/>
      <c r="AO218"/>
      <c r="AP218"/>
    </row>
    <row r="219" spans="1:42">
      <c r="A219" s="387" t="s">
        <v>5984</v>
      </c>
      <c r="B219" s="388">
        <v>43622.71534722222</v>
      </c>
      <c r="C219" s="389">
        <v>43622</v>
      </c>
      <c r="D219" s="387" t="s">
        <v>3923</v>
      </c>
      <c r="E219" s="389">
        <v>43622</v>
      </c>
      <c r="F219" s="387" t="s">
        <v>2902</v>
      </c>
      <c r="G219" s="389">
        <v>43622</v>
      </c>
      <c r="H219" s="387" t="s">
        <v>2611</v>
      </c>
      <c r="I219" s="389">
        <v>43622</v>
      </c>
      <c r="J219" s="387" t="s">
        <v>2610</v>
      </c>
      <c r="K219" s="387" t="s">
        <v>1741</v>
      </c>
      <c r="L219" s="390" t="s">
        <v>1732</v>
      </c>
      <c r="M219" s="390" t="s">
        <v>3981</v>
      </c>
      <c r="N219" s="390" t="str">
        <f t="shared" si="8"/>
        <v>Employee27@blyblade.com</v>
      </c>
      <c r="O219" s="390" t="str">
        <f t="shared" si="9"/>
        <v>Madison_Friedman</v>
      </c>
      <c r="P219" s="387" t="s">
        <v>1728</v>
      </c>
      <c r="Q219" s="387" t="s">
        <v>1739</v>
      </c>
      <c r="R219" s="387" t="s">
        <v>1738</v>
      </c>
      <c r="S219" s="387">
        <v>0.64</v>
      </c>
      <c r="T219" s="387">
        <v>17</v>
      </c>
      <c r="U219" s="387" t="s">
        <v>1772</v>
      </c>
      <c r="V219" s="387" t="s">
        <v>1772</v>
      </c>
      <c r="W219" s="387" t="s">
        <v>1728</v>
      </c>
      <c r="X219" s="387" t="s">
        <v>1794</v>
      </c>
      <c r="Y219" s="387" t="s">
        <v>1748</v>
      </c>
      <c r="Z219" s="387" t="s">
        <v>1734</v>
      </c>
      <c r="AA219" s="387" t="s">
        <v>1793</v>
      </c>
      <c r="AB219" s="387">
        <v>21.06</v>
      </c>
      <c r="AC219" s="387">
        <v>0</v>
      </c>
      <c r="AD219" s="387">
        <v>1</v>
      </c>
      <c r="AE219" s="387">
        <v>20</v>
      </c>
      <c r="AF219" s="387" t="s">
        <v>1729</v>
      </c>
      <c r="AG219" s="387">
        <v>21.06</v>
      </c>
      <c r="AH219" s="387">
        <v>0</v>
      </c>
      <c r="AI219" s="387">
        <v>1</v>
      </c>
      <c r="AJ219" s="387">
        <v>20</v>
      </c>
      <c r="AK219" s="387">
        <v>2</v>
      </c>
      <c r="AM219"/>
      <c r="AN219"/>
      <c r="AO219"/>
      <c r="AP219"/>
    </row>
    <row r="220" spans="1:42">
      <c r="A220" s="387" t="s">
        <v>5983</v>
      </c>
      <c r="B220" s="388">
        <v>43622.731840277775</v>
      </c>
      <c r="C220" s="389">
        <v>43622</v>
      </c>
      <c r="D220" s="387" t="s">
        <v>2322</v>
      </c>
      <c r="E220" s="389">
        <v>43622</v>
      </c>
      <c r="F220" s="387" t="s">
        <v>3066</v>
      </c>
      <c r="G220" s="389">
        <v>43622</v>
      </c>
      <c r="H220" s="387" t="s">
        <v>2833</v>
      </c>
      <c r="I220" s="389">
        <v>43622</v>
      </c>
      <c r="J220" s="387" t="s">
        <v>2457</v>
      </c>
      <c r="K220" s="387" t="s">
        <v>1741</v>
      </c>
      <c r="L220" s="390" t="s">
        <v>1732</v>
      </c>
      <c r="M220" s="390" t="s">
        <v>1979</v>
      </c>
      <c r="N220" s="390" t="str">
        <f t="shared" si="8"/>
        <v>Employee15@blyblade.com</v>
      </c>
      <c r="O220" s="390" t="str">
        <f t="shared" si="9"/>
        <v>Jess_Rooney</v>
      </c>
      <c r="P220" s="387" t="s">
        <v>1728</v>
      </c>
      <c r="Q220" s="387" t="s">
        <v>1754</v>
      </c>
      <c r="R220" s="387" t="s">
        <v>1803</v>
      </c>
      <c r="S220" s="387">
        <v>17.190000000000001</v>
      </c>
      <c r="T220" s="387">
        <v>60</v>
      </c>
      <c r="U220" s="387" t="s">
        <v>1802</v>
      </c>
      <c r="V220" s="387" t="s">
        <v>2007</v>
      </c>
      <c r="W220" s="387" t="s">
        <v>1965</v>
      </c>
      <c r="X220" s="387" t="s">
        <v>4831</v>
      </c>
      <c r="Y220" s="387" t="s">
        <v>1735</v>
      </c>
      <c r="Z220" s="387" t="s">
        <v>1734</v>
      </c>
      <c r="AA220" s="387" t="s">
        <v>1733</v>
      </c>
      <c r="AB220" s="387">
        <v>44.81</v>
      </c>
      <c r="AC220" s="387">
        <v>0</v>
      </c>
      <c r="AD220" s="387">
        <v>0</v>
      </c>
      <c r="AE220" s="387">
        <v>44.81</v>
      </c>
      <c r="AF220" s="387" t="s">
        <v>1729</v>
      </c>
      <c r="AG220" s="387">
        <v>44.81</v>
      </c>
      <c r="AH220" s="387">
        <v>0</v>
      </c>
      <c r="AI220" s="387">
        <v>0</v>
      </c>
      <c r="AJ220" s="387">
        <v>44.81</v>
      </c>
      <c r="AK220" s="387">
        <v>4.4800000000000004</v>
      </c>
      <c r="AM220"/>
      <c r="AN220"/>
      <c r="AO220"/>
      <c r="AP220"/>
    </row>
    <row r="221" spans="1:42">
      <c r="A221" s="387" t="s">
        <v>5982</v>
      </c>
      <c r="B221" s="388">
        <v>43622.73777777778</v>
      </c>
      <c r="C221" s="389">
        <v>43622</v>
      </c>
      <c r="D221" s="387" t="s">
        <v>2716</v>
      </c>
      <c r="E221" s="389">
        <v>43622</v>
      </c>
      <c r="F221" s="387" t="s">
        <v>3081</v>
      </c>
      <c r="G221" s="389">
        <v>43622</v>
      </c>
      <c r="H221" s="387" t="s">
        <v>2587</v>
      </c>
      <c r="I221" s="389">
        <v>43622</v>
      </c>
      <c r="J221" s="387" t="s">
        <v>3236</v>
      </c>
      <c r="K221" s="387" t="s">
        <v>1741</v>
      </c>
      <c r="L221" s="390" t="s">
        <v>1732</v>
      </c>
      <c r="M221" s="390" t="s">
        <v>3510</v>
      </c>
      <c r="N221" s="390" t="str">
        <f t="shared" si="8"/>
        <v>Employee20@blyblade.com</v>
      </c>
      <c r="O221" s="390" t="str">
        <f t="shared" si="9"/>
        <v>Conner_Clay</v>
      </c>
      <c r="P221" s="387" t="s">
        <v>1728</v>
      </c>
      <c r="Q221" s="387" t="s">
        <v>1739</v>
      </c>
      <c r="R221" s="387" t="s">
        <v>1738</v>
      </c>
      <c r="S221" s="387">
        <v>0.64</v>
      </c>
      <c r="T221" s="387">
        <v>20</v>
      </c>
      <c r="U221" s="387" t="s">
        <v>1772</v>
      </c>
      <c r="V221" s="387" t="s">
        <v>1772</v>
      </c>
      <c r="W221" s="387" t="s">
        <v>1728</v>
      </c>
      <c r="X221" s="387" t="s">
        <v>1794</v>
      </c>
      <c r="Y221" s="387" t="s">
        <v>2449</v>
      </c>
      <c r="Z221" s="387" t="s">
        <v>1734</v>
      </c>
      <c r="AA221" s="387" t="s">
        <v>1793</v>
      </c>
      <c r="AB221" s="387">
        <v>18.309999999999999</v>
      </c>
      <c r="AC221" s="387">
        <v>0</v>
      </c>
      <c r="AD221" s="387">
        <v>2</v>
      </c>
      <c r="AE221" s="387">
        <v>18.309999999999999</v>
      </c>
      <c r="AF221" s="387" t="s">
        <v>1729</v>
      </c>
      <c r="AG221" s="387">
        <v>18.309999999999999</v>
      </c>
      <c r="AH221" s="387">
        <v>0</v>
      </c>
      <c r="AI221" s="387">
        <v>2</v>
      </c>
      <c r="AJ221" s="387">
        <v>18.309999999999999</v>
      </c>
      <c r="AK221" s="387">
        <v>1.83</v>
      </c>
      <c r="AM221"/>
      <c r="AN221"/>
      <c r="AO221"/>
      <c r="AP221"/>
    </row>
    <row r="222" spans="1:42">
      <c r="A222" s="387" t="s">
        <v>5981</v>
      </c>
      <c r="B222" s="388">
        <v>43622.741354166668</v>
      </c>
      <c r="C222" s="389">
        <v>43622</v>
      </c>
      <c r="D222" s="387" t="s">
        <v>3765</v>
      </c>
      <c r="E222" s="389">
        <v>43622</v>
      </c>
      <c r="F222" s="387" t="s">
        <v>3764</v>
      </c>
      <c r="G222" s="389">
        <v>43622</v>
      </c>
      <c r="H222" s="387" t="s">
        <v>3633</v>
      </c>
      <c r="I222" s="389">
        <v>43622</v>
      </c>
      <c r="J222" s="387" t="s">
        <v>3079</v>
      </c>
      <c r="K222" s="387" t="s">
        <v>1741</v>
      </c>
      <c r="L222" s="390" t="s">
        <v>1732</v>
      </c>
      <c r="M222" s="390" t="s">
        <v>2812</v>
      </c>
      <c r="N222" s="390" t="str">
        <f t="shared" si="8"/>
        <v>Employee6@blyblade.com</v>
      </c>
      <c r="O222" s="390" t="str">
        <f t="shared" si="9"/>
        <v>Matthew_Brody</v>
      </c>
      <c r="P222" s="387" t="s">
        <v>1728</v>
      </c>
      <c r="Q222" s="387" t="s">
        <v>1754</v>
      </c>
      <c r="R222" s="387" t="s">
        <v>1738</v>
      </c>
      <c r="S222" s="387">
        <v>2.48</v>
      </c>
      <c r="T222" s="387">
        <v>26</v>
      </c>
      <c r="U222" s="387" t="s">
        <v>1737</v>
      </c>
      <c r="V222" s="387" t="s">
        <v>1772</v>
      </c>
      <c r="W222" s="387" t="s">
        <v>1965</v>
      </c>
      <c r="X222" s="387" t="s">
        <v>4831</v>
      </c>
      <c r="Y222" s="387" t="s">
        <v>1748</v>
      </c>
      <c r="Z222" s="387" t="s">
        <v>1734</v>
      </c>
      <c r="AA222" s="387" t="s">
        <v>1733</v>
      </c>
      <c r="AB222" s="387">
        <v>26.52</v>
      </c>
      <c r="AC222" s="387">
        <v>0</v>
      </c>
      <c r="AD222" s="387">
        <v>0</v>
      </c>
      <c r="AE222" s="387">
        <v>26.52</v>
      </c>
      <c r="AF222" s="387" t="s">
        <v>1729</v>
      </c>
      <c r="AG222" s="387">
        <v>26.52</v>
      </c>
      <c r="AH222" s="387">
        <v>0</v>
      </c>
      <c r="AI222" s="387">
        <v>0</v>
      </c>
      <c r="AJ222" s="387">
        <v>26.52</v>
      </c>
      <c r="AK222" s="387">
        <v>2.65</v>
      </c>
      <c r="AM222"/>
      <c r="AN222"/>
      <c r="AO222"/>
      <c r="AP222"/>
    </row>
    <row r="223" spans="1:42">
      <c r="A223" s="387" t="s">
        <v>5980</v>
      </c>
      <c r="B223" s="388">
        <v>43622.762766203705</v>
      </c>
      <c r="C223" s="389">
        <v>43622</v>
      </c>
      <c r="D223" s="387" t="s">
        <v>2054</v>
      </c>
      <c r="E223" s="389">
        <v>43622</v>
      </c>
      <c r="F223" s="387" t="s">
        <v>3132</v>
      </c>
      <c r="G223" s="389">
        <v>43622</v>
      </c>
      <c r="H223" s="387" t="s">
        <v>2986</v>
      </c>
      <c r="I223" s="389">
        <v>43622</v>
      </c>
      <c r="J223" s="387" t="s">
        <v>2643</v>
      </c>
      <c r="K223" s="387" t="s">
        <v>1741</v>
      </c>
      <c r="L223" s="390" t="s">
        <v>1732</v>
      </c>
      <c r="M223" s="390" t="s">
        <v>1755</v>
      </c>
      <c r="N223" s="390" t="str">
        <f t="shared" si="8"/>
        <v>Employee2@blyblade.com</v>
      </c>
      <c r="O223" s="390" t="str">
        <f t="shared" si="9"/>
        <v>Cal_Thompson</v>
      </c>
      <c r="P223" s="387" t="s">
        <v>1728</v>
      </c>
      <c r="Q223" s="387" t="s">
        <v>1952</v>
      </c>
      <c r="R223" s="387" t="s">
        <v>1803</v>
      </c>
      <c r="S223" s="387">
        <v>2.87</v>
      </c>
      <c r="T223" s="387">
        <v>9</v>
      </c>
      <c r="U223" s="387" t="s">
        <v>2326</v>
      </c>
      <c r="V223" s="387" t="s">
        <v>2326</v>
      </c>
      <c r="W223" s="387" t="s">
        <v>2450</v>
      </c>
      <c r="X223" s="387" t="s">
        <v>4831</v>
      </c>
      <c r="Y223" s="387" t="s">
        <v>1748</v>
      </c>
      <c r="Z223" s="387" t="s">
        <v>1734</v>
      </c>
      <c r="AA223" s="387" t="s">
        <v>1733</v>
      </c>
      <c r="AB223" s="387">
        <v>81.73</v>
      </c>
      <c r="AC223" s="387">
        <v>0</v>
      </c>
      <c r="AD223" s="387">
        <v>0</v>
      </c>
      <c r="AE223" s="387">
        <v>81.73</v>
      </c>
      <c r="AF223" s="387" t="s">
        <v>1729</v>
      </c>
      <c r="AG223" s="387">
        <v>81.73</v>
      </c>
      <c r="AH223" s="387">
        <v>0</v>
      </c>
      <c r="AI223" s="387">
        <v>0</v>
      </c>
      <c r="AJ223" s="387">
        <v>81.73</v>
      </c>
      <c r="AK223" s="387">
        <v>8.17</v>
      </c>
      <c r="AM223"/>
      <c r="AN223"/>
      <c r="AO223"/>
      <c r="AP223"/>
    </row>
    <row r="224" spans="1:42">
      <c r="A224" s="387" t="s">
        <v>5979</v>
      </c>
      <c r="B224" s="388">
        <v>43622.770636574074</v>
      </c>
      <c r="C224" s="389">
        <v>43622</v>
      </c>
      <c r="D224" s="387" t="s">
        <v>3913</v>
      </c>
      <c r="E224" s="389">
        <v>43622</v>
      </c>
      <c r="F224" s="387" t="s">
        <v>2195</v>
      </c>
      <c r="G224" s="389">
        <v>43622</v>
      </c>
      <c r="H224" s="387" t="s">
        <v>2014</v>
      </c>
      <c r="I224" s="389">
        <v>43622</v>
      </c>
      <c r="J224" s="387" t="s">
        <v>2856</v>
      </c>
      <c r="K224" s="387" t="s">
        <v>1741</v>
      </c>
      <c r="L224" s="390" t="s">
        <v>1732</v>
      </c>
      <c r="M224" s="390" t="s">
        <v>1755</v>
      </c>
      <c r="N224" s="390" t="str">
        <f t="shared" si="8"/>
        <v>Employee2@blyblade.com</v>
      </c>
      <c r="O224" s="390" t="str">
        <f t="shared" si="9"/>
        <v>Cal_Thompson</v>
      </c>
      <c r="P224" s="387" t="s">
        <v>1728</v>
      </c>
      <c r="Q224" s="387" t="s">
        <v>5288</v>
      </c>
      <c r="R224" s="387" t="s">
        <v>1738</v>
      </c>
      <c r="S224" s="387">
        <v>0.6</v>
      </c>
      <c r="T224" s="387">
        <v>23</v>
      </c>
      <c r="U224" s="387" t="s">
        <v>1883</v>
      </c>
      <c r="V224" s="387" t="s">
        <v>2342</v>
      </c>
      <c r="W224" s="387" t="s">
        <v>1728</v>
      </c>
      <c r="X224" s="387" t="s">
        <v>5005</v>
      </c>
      <c r="Y224" s="387" t="s">
        <v>1748</v>
      </c>
      <c r="Z224" s="387" t="s">
        <v>1734</v>
      </c>
      <c r="AA224" s="387" t="s">
        <v>1733</v>
      </c>
      <c r="AB224" s="387">
        <v>32.39</v>
      </c>
      <c r="AC224" s="387">
        <v>0</v>
      </c>
      <c r="AD224" s="387">
        <v>0</v>
      </c>
      <c r="AE224" s="387">
        <v>32.39</v>
      </c>
      <c r="AF224" s="387" t="s">
        <v>1729</v>
      </c>
      <c r="AG224" s="387">
        <v>32.39</v>
      </c>
      <c r="AH224" s="387">
        <v>0</v>
      </c>
      <c r="AI224" s="387">
        <v>0</v>
      </c>
      <c r="AJ224" s="387">
        <v>32.39</v>
      </c>
      <c r="AK224" s="387">
        <v>3.24</v>
      </c>
      <c r="AM224"/>
      <c r="AN224"/>
      <c r="AO224"/>
      <c r="AP224"/>
    </row>
    <row r="225" spans="1:42">
      <c r="A225" s="387" t="s">
        <v>5976</v>
      </c>
      <c r="B225" s="388">
        <v>43622.839398148149</v>
      </c>
      <c r="C225" s="389">
        <v>43622</v>
      </c>
      <c r="D225" s="387" t="s">
        <v>1961</v>
      </c>
      <c r="E225" s="389">
        <v>43622</v>
      </c>
      <c r="F225" s="387" t="s">
        <v>2548</v>
      </c>
      <c r="G225" s="389">
        <v>43622</v>
      </c>
      <c r="H225" s="387" t="s">
        <v>2398</v>
      </c>
      <c r="I225" s="389">
        <v>43622</v>
      </c>
      <c r="J225" s="387" t="s">
        <v>2625</v>
      </c>
      <c r="K225" s="387" t="s">
        <v>1741</v>
      </c>
      <c r="L225" s="390" t="s">
        <v>1732</v>
      </c>
      <c r="M225" s="390" t="s">
        <v>2027</v>
      </c>
      <c r="N225" s="390" t="str">
        <f t="shared" si="8"/>
        <v>Employee28@blyblade.com</v>
      </c>
      <c r="O225" s="390" t="str">
        <f t="shared" si="9"/>
        <v>Tony_Conte</v>
      </c>
      <c r="P225" s="387" t="s">
        <v>1728</v>
      </c>
      <c r="Q225" s="387" t="s">
        <v>1952</v>
      </c>
      <c r="R225" s="387" t="s">
        <v>1738</v>
      </c>
      <c r="S225" s="387">
        <v>2.0499999999999998</v>
      </c>
      <c r="T225" s="387">
        <v>19</v>
      </c>
      <c r="U225" s="387" t="s">
        <v>2026</v>
      </c>
      <c r="V225" s="387" t="s">
        <v>2026</v>
      </c>
      <c r="W225" s="387" t="s">
        <v>4832</v>
      </c>
      <c r="X225" s="387" t="s">
        <v>4831</v>
      </c>
      <c r="Y225" s="387" t="s">
        <v>1748</v>
      </c>
      <c r="Z225" s="387" t="s">
        <v>1734</v>
      </c>
      <c r="AA225" s="387" t="s">
        <v>1733</v>
      </c>
      <c r="AB225" s="387">
        <v>49.77</v>
      </c>
      <c r="AC225" s="387">
        <v>0</v>
      </c>
      <c r="AD225" s="387">
        <v>0</v>
      </c>
      <c r="AE225" s="387">
        <v>49.77</v>
      </c>
      <c r="AF225" s="387" t="s">
        <v>1729</v>
      </c>
      <c r="AG225" s="387">
        <v>49.77</v>
      </c>
      <c r="AH225" s="387">
        <v>0</v>
      </c>
      <c r="AI225" s="387">
        <v>0</v>
      </c>
      <c r="AJ225" s="387">
        <v>49.77</v>
      </c>
      <c r="AK225" s="387">
        <v>4.9800000000000004</v>
      </c>
      <c r="AM225"/>
      <c r="AN225"/>
      <c r="AO225"/>
      <c r="AP225"/>
    </row>
    <row r="226" spans="1:42">
      <c r="A226" s="387" t="s">
        <v>5978</v>
      </c>
      <c r="B226" s="388">
        <v>43622.839942129627</v>
      </c>
      <c r="C226" s="389">
        <v>43622</v>
      </c>
      <c r="D226" s="387" t="s">
        <v>1961</v>
      </c>
      <c r="E226" s="389">
        <v>43622</v>
      </c>
      <c r="F226" s="387" t="s">
        <v>2548</v>
      </c>
      <c r="G226" s="389">
        <v>43622</v>
      </c>
      <c r="H226" s="387" t="s">
        <v>1937</v>
      </c>
      <c r="I226" s="389">
        <v>43622</v>
      </c>
      <c r="J226" s="387" t="s">
        <v>2089</v>
      </c>
      <c r="K226" s="387" t="s">
        <v>1741</v>
      </c>
      <c r="L226" s="390" t="s">
        <v>1732</v>
      </c>
      <c r="M226" s="390" t="s">
        <v>2287</v>
      </c>
      <c r="N226" s="390" t="str">
        <f t="shared" si="8"/>
        <v>Employee14@blyblade.com</v>
      </c>
      <c r="O226" s="390" t="str">
        <f t="shared" si="9"/>
        <v>Bowie_Tam</v>
      </c>
      <c r="P226" s="387" t="s">
        <v>1728</v>
      </c>
      <c r="Q226" s="387" t="s">
        <v>1952</v>
      </c>
      <c r="R226" s="387" t="s">
        <v>1738</v>
      </c>
      <c r="S226" s="387">
        <v>1.88</v>
      </c>
      <c r="T226" s="387">
        <v>22</v>
      </c>
      <c r="U226" s="387" t="s">
        <v>2026</v>
      </c>
      <c r="V226" s="387" t="s">
        <v>2026</v>
      </c>
      <c r="W226" s="387" t="s">
        <v>4832</v>
      </c>
      <c r="X226" s="387" t="s">
        <v>4831</v>
      </c>
      <c r="Y226" s="387" t="s">
        <v>1748</v>
      </c>
      <c r="Z226" s="387" t="s">
        <v>1734</v>
      </c>
      <c r="AA226" s="387" t="s">
        <v>1733</v>
      </c>
      <c r="AB226" s="387">
        <v>31.01</v>
      </c>
      <c r="AC226" s="387">
        <v>0</v>
      </c>
      <c r="AD226" s="387">
        <v>0</v>
      </c>
      <c r="AE226" s="387">
        <v>31.01</v>
      </c>
      <c r="AF226" s="387" t="s">
        <v>1729</v>
      </c>
      <c r="AG226" s="387">
        <v>31.01</v>
      </c>
      <c r="AH226" s="387">
        <v>0</v>
      </c>
      <c r="AI226" s="387">
        <v>0</v>
      </c>
      <c r="AJ226" s="387">
        <v>31.01</v>
      </c>
      <c r="AK226" s="387">
        <v>3.1</v>
      </c>
      <c r="AM226"/>
      <c r="AN226"/>
      <c r="AO226"/>
      <c r="AP226"/>
    </row>
    <row r="227" spans="1:42">
      <c r="A227" s="387" t="s">
        <v>5977</v>
      </c>
      <c r="B227" s="388">
        <v>43622.843599537038</v>
      </c>
      <c r="C227" s="389">
        <v>43622</v>
      </c>
      <c r="D227" s="387" t="s">
        <v>2074</v>
      </c>
      <c r="E227" s="389">
        <v>43622</v>
      </c>
      <c r="F227" s="387" t="s">
        <v>2073</v>
      </c>
      <c r="G227" s="389">
        <v>43622</v>
      </c>
      <c r="H227" s="387" t="s">
        <v>1956</v>
      </c>
      <c r="I227" s="389">
        <v>43622</v>
      </c>
      <c r="J227" s="387" t="s">
        <v>2723</v>
      </c>
      <c r="K227" s="387" t="s">
        <v>1741</v>
      </c>
      <c r="L227" s="390" t="s">
        <v>1732</v>
      </c>
      <c r="M227" s="390" t="s">
        <v>1854</v>
      </c>
      <c r="N227" s="390" t="str">
        <f t="shared" si="8"/>
        <v>Employee5@blyblade.com</v>
      </c>
      <c r="O227" s="390" t="str">
        <f t="shared" si="9"/>
        <v>Torey_McNeil</v>
      </c>
      <c r="P227" s="387" t="s">
        <v>1728</v>
      </c>
      <c r="Q227" s="387" t="s">
        <v>1847</v>
      </c>
      <c r="R227" s="387" t="s">
        <v>1738</v>
      </c>
      <c r="S227" s="387">
        <v>2.92</v>
      </c>
      <c r="T227" s="387">
        <v>16</v>
      </c>
      <c r="U227" s="387" t="s">
        <v>1737</v>
      </c>
      <c r="V227" s="387" t="s">
        <v>5394</v>
      </c>
      <c r="W227" s="387" t="s">
        <v>1750</v>
      </c>
      <c r="X227" s="387" t="s">
        <v>4831</v>
      </c>
      <c r="Y227" s="387" t="s">
        <v>1748</v>
      </c>
      <c r="Z227" s="387" t="s">
        <v>1734</v>
      </c>
      <c r="AA227" s="387" t="s">
        <v>1733</v>
      </c>
      <c r="AB227" s="387">
        <v>30.88</v>
      </c>
      <c r="AC227" s="387">
        <v>0</v>
      </c>
      <c r="AD227" s="387">
        <v>0</v>
      </c>
      <c r="AE227" s="387">
        <v>30.88</v>
      </c>
      <c r="AF227" s="387" t="s">
        <v>1729</v>
      </c>
      <c r="AG227" s="387">
        <v>30.88</v>
      </c>
      <c r="AH227" s="387">
        <v>0</v>
      </c>
      <c r="AI227" s="387">
        <v>0</v>
      </c>
      <c r="AJ227" s="387">
        <v>30.88</v>
      </c>
      <c r="AK227" s="387">
        <v>3.09</v>
      </c>
      <c r="AM227"/>
      <c r="AN227"/>
      <c r="AO227"/>
      <c r="AP227"/>
    </row>
    <row r="228" spans="1:42">
      <c r="A228" s="387" t="s">
        <v>5976</v>
      </c>
      <c r="B228" s="388">
        <v>43622.8437037037</v>
      </c>
      <c r="C228" s="389">
        <v>43622</v>
      </c>
      <c r="D228" s="387" t="s">
        <v>1961</v>
      </c>
      <c r="E228" s="389">
        <v>43622</v>
      </c>
      <c r="F228" s="387" t="s">
        <v>2548</v>
      </c>
      <c r="G228" s="389">
        <v>43622</v>
      </c>
      <c r="H228" s="387" t="s">
        <v>2398</v>
      </c>
      <c r="I228" s="389">
        <v>43622</v>
      </c>
      <c r="J228" s="387" t="s">
        <v>2625</v>
      </c>
      <c r="K228" s="387" t="s">
        <v>1741</v>
      </c>
      <c r="L228" s="390" t="s">
        <v>1732</v>
      </c>
      <c r="M228" s="390" t="s">
        <v>2027</v>
      </c>
      <c r="N228" s="390" t="str">
        <f t="shared" si="8"/>
        <v>Employee28@blyblade.com</v>
      </c>
      <c r="O228" s="390" t="str">
        <f t="shared" si="9"/>
        <v>Tony_Conte</v>
      </c>
      <c r="P228" s="387" t="s">
        <v>1728</v>
      </c>
      <c r="Q228" s="387" t="s">
        <v>1952</v>
      </c>
      <c r="R228" s="387" t="s">
        <v>1738</v>
      </c>
      <c r="S228" s="387">
        <v>2.0499999999999998</v>
      </c>
      <c r="T228" s="387">
        <v>19</v>
      </c>
      <c r="U228" s="387" t="s">
        <v>2026</v>
      </c>
      <c r="V228" s="387" t="s">
        <v>2026</v>
      </c>
      <c r="W228" s="387" t="s">
        <v>4832</v>
      </c>
      <c r="X228" s="387" t="s">
        <v>4831</v>
      </c>
      <c r="Y228" s="387" t="s">
        <v>1748</v>
      </c>
      <c r="Z228" s="387" t="s">
        <v>1734</v>
      </c>
      <c r="AA228" s="387" t="s">
        <v>1747</v>
      </c>
      <c r="AB228" s="387">
        <v>0</v>
      </c>
      <c r="AC228" s="387">
        <v>0</v>
      </c>
      <c r="AD228" s="387">
        <v>8.57</v>
      </c>
      <c r="AE228" s="387">
        <v>8.57</v>
      </c>
      <c r="AF228" s="387" t="s">
        <v>1729</v>
      </c>
      <c r="AG228" s="387">
        <v>0</v>
      </c>
      <c r="AH228" s="387">
        <v>0</v>
      </c>
      <c r="AI228" s="387">
        <v>8.57</v>
      </c>
      <c r="AJ228" s="387">
        <v>8.57</v>
      </c>
      <c r="AK228" s="387">
        <v>0</v>
      </c>
      <c r="AM228"/>
      <c r="AN228"/>
      <c r="AO228"/>
      <c r="AP228"/>
    </row>
    <row r="229" spans="1:42">
      <c r="A229" s="387" t="s">
        <v>5975</v>
      </c>
      <c r="B229" s="388">
        <v>43622.862268518518</v>
      </c>
      <c r="C229" s="389">
        <v>43622</v>
      </c>
      <c r="D229" s="387" t="s">
        <v>2272</v>
      </c>
      <c r="E229" s="389">
        <v>43622</v>
      </c>
      <c r="F229" s="387" t="s">
        <v>2421</v>
      </c>
      <c r="G229" s="389">
        <v>43622</v>
      </c>
      <c r="H229" s="387" t="s">
        <v>1949</v>
      </c>
      <c r="I229" s="389">
        <v>43622</v>
      </c>
      <c r="J229" s="387" t="s">
        <v>4160</v>
      </c>
      <c r="K229" s="387" t="s">
        <v>1741</v>
      </c>
      <c r="L229" s="390" t="s">
        <v>1732</v>
      </c>
      <c r="M229" s="390" t="s">
        <v>1854</v>
      </c>
      <c r="N229" s="390" t="str">
        <f t="shared" si="8"/>
        <v>Employee5@blyblade.com</v>
      </c>
      <c r="O229" s="390" t="str">
        <f t="shared" si="9"/>
        <v>Torey_McNeil</v>
      </c>
      <c r="P229" s="387" t="s">
        <v>1728</v>
      </c>
      <c r="Q229" s="387" t="s">
        <v>1847</v>
      </c>
      <c r="R229" s="387" t="s">
        <v>1738</v>
      </c>
      <c r="S229" s="387">
        <v>3.09</v>
      </c>
      <c r="T229" s="387">
        <v>12</v>
      </c>
      <c r="U229" s="387" t="s">
        <v>2542</v>
      </c>
      <c r="V229" s="387" t="s">
        <v>1845</v>
      </c>
      <c r="W229" s="387" t="s">
        <v>1750</v>
      </c>
      <c r="X229" s="387" t="s">
        <v>4831</v>
      </c>
      <c r="Y229" s="387" t="s">
        <v>1748</v>
      </c>
      <c r="Z229" s="387" t="s">
        <v>1734</v>
      </c>
      <c r="AA229" s="387" t="s">
        <v>1733</v>
      </c>
      <c r="AB229" s="387">
        <v>22.44</v>
      </c>
      <c r="AC229" s="387">
        <v>0</v>
      </c>
      <c r="AD229" s="387">
        <v>0</v>
      </c>
      <c r="AE229" s="387">
        <v>22.44</v>
      </c>
      <c r="AF229" s="387" t="s">
        <v>1729</v>
      </c>
      <c r="AG229" s="387">
        <v>22.44</v>
      </c>
      <c r="AH229" s="387">
        <v>0</v>
      </c>
      <c r="AI229" s="387">
        <v>0</v>
      </c>
      <c r="AJ229" s="387">
        <v>22.44</v>
      </c>
      <c r="AK229" s="387">
        <v>2.2400000000000002</v>
      </c>
      <c r="AM229"/>
      <c r="AN229"/>
      <c r="AO229"/>
      <c r="AP229"/>
    </row>
    <row r="230" spans="1:42">
      <c r="A230" s="387" t="s">
        <v>5974</v>
      </c>
      <c r="B230" s="388">
        <v>43622.86409722222</v>
      </c>
      <c r="C230" s="389">
        <v>43622</v>
      </c>
      <c r="D230" s="387" t="s">
        <v>1956</v>
      </c>
      <c r="E230" s="389">
        <v>43622</v>
      </c>
      <c r="F230" s="387" t="s">
        <v>2723</v>
      </c>
      <c r="G230" s="389">
        <v>43622</v>
      </c>
      <c r="H230" s="387" t="s">
        <v>2721</v>
      </c>
      <c r="I230" s="389">
        <v>43622</v>
      </c>
      <c r="J230" s="387" t="s">
        <v>2720</v>
      </c>
      <c r="K230" s="387" t="s">
        <v>1741</v>
      </c>
      <c r="L230" s="390" t="s">
        <v>1732</v>
      </c>
      <c r="M230" s="390" t="s">
        <v>2287</v>
      </c>
      <c r="N230" s="390" t="str">
        <f t="shared" si="8"/>
        <v>Employee14@blyblade.com</v>
      </c>
      <c r="O230" s="390" t="str">
        <f t="shared" si="9"/>
        <v>Bowie_Tam</v>
      </c>
      <c r="P230" s="387" t="s">
        <v>1728</v>
      </c>
      <c r="Q230" s="387" t="s">
        <v>1952</v>
      </c>
      <c r="R230" s="387" t="s">
        <v>1738</v>
      </c>
      <c r="S230" s="387">
        <v>1.71</v>
      </c>
      <c r="T230" s="387">
        <v>23</v>
      </c>
      <c r="U230" s="387" t="s">
        <v>2026</v>
      </c>
      <c r="V230" s="387" t="s">
        <v>2026</v>
      </c>
      <c r="W230" s="387" t="s">
        <v>4832</v>
      </c>
      <c r="X230" s="387" t="s">
        <v>4831</v>
      </c>
      <c r="Y230" s="387" t="s">
        <v>1748</v>
      </c>
      <c r="Z230" s="387" t="s">
        <v>1734</v>
      </c>
      <c r="AA230" s="387" t="s">
        <v>1733</v>
      </c>
      <c r="AB230" s="387">
        <v>30.65</v>
      </c>
      <c r="AC230" s="387">
        <v>0</v>
      </c>
      <c r="AD230" s="387">
        <v>0</v>
      </c>
      <c r="AE230" s="387">
        <v>30.65</v>
      </c>
      <c r="AF230" s="387" t="s">
        <v>1729</v>
      </c>
      <c r="AG230" s="387">
        <v>30.65</v>
      </c>
      <c r="AH230" s="387">
        <v>0</v>
      </c>
      <c r="AI230" s="387">
        <v>0</v>
      </c>
      <c r="AJ230" s="387">
        <v>30.65</v>
      </c>
      <c r="AK230" s="387">
        <v>3.07</v>
      </c>
      <c r="AM230"/>
      <c r="AN230"/>
      <c r="AO230"/>
      <c r="AP230"/>
    </row>
    <row r="231" spans="1:42">
      <c r="A231" s="387" t="s">
        <v>5973</v>
      </c>
      <c r="B231" s="388">
        <v>43622.864872685182</v>
      </c>
      <c r="C231" s="389">
        <v>43622</v>
      </c>
      <c r="D231" s="387" t="s">
        <v>2814</v>
      </c>
      <c r="E231" s="389">
        <v>43622</v>
      </c>
      <c r="F231" s="387" t="s">
        <v>2162</v>
      </c>
      <c r="G231" s="389">
        <v>43622</v>
      </c>
      <c r="H231" s="387" t="s">
        <v>3280</v>
      </c>
      <c r="I231" s="389">
        <v>43622</v>
      </c>
      <c r="J231" s="387" t="s">
        <v>1797</v>
      </c>
      <c r="K231" s="387" t="s">
        <v>1741</v>
      </c>
      <c r="L231" s="390" t="s">
        <v>1732</v>
      </c>
      <c r="M231" s="390" t="s">
        <v>2027</v>
      </c>
      <c r="N231" s="390" t="str">
        <f t="shared" si="8"/>
        <v>Employee28@blyblade.com</v>
      </c>
      <c r="O231" s="390" t="str">
        <f t="shared" si="9"/>
        <v>Tony_Conte</v>
      </c>
      <c r="P231" s="387" t="s">
        <v>1728</v>
      </c>
      <c r="Q231" s="387" t="s">
        <v>1952</v>
      </c>
      <c r="R231" s="387" t="s">
        <v>1738</v>
      </c>
      <c r="S231" s="387">
        <v>1.49</v>
      </c>
      <c r="T231" s="387">
        <v>24</v>
      </c>
      <c r="U231" s="387" t="s">
        <v>2026</v>
      </c>
      <c r="V231" s="387" t="s">
        <v>2026</v>
      </c>
      <c r="W231" s="387" t="s">
        <v>4832</v>
      </c>
      <c r="X231" s="387" t="s">
        <v>4831</v>
      </c>
      <c r="Y231" s="387" t="s">
        <v>1748</v>
      </c>
      <c r="Z231" s="387" t="s">
        <v>1734</v>
      </c>
      <c r="AA231" s="387" t="s">
        <v>1733</v>
      </c>
      <c r="AB231" s="387">
        <v>53.6</v>
      </c>
      <c r="AC231" s="387">
        <v>0</v>
      </c>
      <c r="AD231" s="387">
        <v>0</v>
      </c>
      <c r="AE231" s="387">
        <v>53.6</v>
      </c>
      <c r="AF231" s="387" t="s">
        <v>1729</v>
      </c>
      <c r="AG231" s="387">
        <v>53.6</v>
      </c>
      <c r="AH231" s="387">
        <v>0</v>
      </c>
      <c r="AI231" s="387">
        <v>0</v>
      </c>
      <c r="AJ231" s="387">
        <v>53.6</v>
      </c>
      <c r="AK231" s="387">
        <v>5.36</v>
      </c>
      <c r="AM231"/>
      <c r="AN231"/>
      <c r="AO231"/>
      <c r="AP231"/>
    </row>
    <row r="232" spans="1:42">
      <c r="A232" s="387" t="s">
        <v>5972</v>
      </c>
      <c r="B232" s="388">
        <v>43622.877141203702</v>
      </c>
      <c r="C232" s="389">
        <v>43622</v>
      </c>
      <c r="D232" s="387" t="s">
        <v>1914</v>
      </c>
      <c r="E232" s="389">
        <v>43622</v>
      </c>
      <c r="F232" s="387" t="s">
        <v>3065</v>
      </c>
      <c r="G232" s="389">
        <v>43622</v>
      </c>
      <c r="H232" s="387" t="s">
        <v>2256</v>
      </c>
      <c r="I232" s="389">
        <v>43622</v>
      </c>
      <c r="J232" s="387" t="s">
        <v>3657</v>
      </c>
      <c r="K232" s="387" t="s">
        <v>1741</v>
      </c>
      <c r="L232" s="390" t="s">
        <v>1732</v>
      </c>
      <c r="M232" s="390" t="s">
        <v>1755</v>
      </c>
      <c r="N232" s="390" t="str">
        <f t="shared" si="8"/>
        <v>Employee2@blyblade.com</v>
      </c>
      <c r="O232" s="390" t="str">
        <f t="shared" si="9"/>
        <v>Cal_Thompson</v>
      </c>
      <c r="P232" s="387" t="s">
        <v>1728</v>
      </c>
      <c r="Q232" s="387" t="s">
        <v>1952</v>
      </c>
      <c r="R232" s="387" t="s">
        <v>1738</v>
      </c>
      <c r="S232" s="387">
        <v>3.33</v>
      </c>
      <c r="T232" s="387">
        <v>12</v>
      </c>
      <c r="U232" s="387" t="s">
        <v>2026</v>
      </c>
      <c r="V232" s="387" t="s">
        <v>2026</v>
      </c>
      <c r="W232" s="387" t="s">
        <v>2450</v>
      </c>
      <c r="X232" s="387" t="s">
        <v>4831</v>
      </c>
      <c r="Y232" s="387" t="s">
        <v>1748</v>
      </c>
      <c r="Z232" s="387" t="s">
        <v>1734</v>
      </c>
      <c r="AA232" s="387" t="s">
        <v>1733</v>
      </c>
      <c r="AB232" s="387">
        <v>46.92</v>
      </c>
      <c r="AC232" s="387">
        <v>0</v>
      </c>
      <c r="AD232" s="387">
        <v>0</v>
      </c>
      <c r="AE232" s="387">
        <v>46.92</v>
      </c>
      <c r="AF232" s="387" t="s">
        <v>1729</v>
      </c>
      <c r="AG232" s="387">
        <v>46.92</v>
      </c>
      <c r="AH232" s="387">
        <v>0</v>
      </c>
      <c r="AI232" s="387">
        <v>0</v>
      </c>
      <c r="AJ232" s="387">
        <v>46.92</v>
      </c>
      <c r="AK232" s="387">
        <v>4.6900000000000004</v>
      </c>
      <c r="AM232"/>
      <c r="AN232"/>
      <c r="AO232"/>
      <c r="AP232"/>
    </row>
    <row r="233" spans="1:42">
      <c r="A233" s="387" t="s">
        <v>5971</v>
      </c>
      <c r="B233" s="388">
        <v>43622.89298611111</v>
      </c>
      <c r="C233" s="389">
        <v>43622</v>
      </c>
      <c r="D233" s="387" t="s">
        <v>2266</v>
      </c>
      <c r="E233" s="389">
        <v>43622</v>
      </c>
      <c r="F233" s="387" t="s">
        <v>2522</v>
      </c>
      <c r="G233" s="389">
        <v>43622</v>
      </c>
      <c r="H233" s="387" t="s">
        <v>1879</v>
      </c>
      <c r="I233" s="389">
        <v>43622</v>
      </c>
      <c r="J233" s="387" t="s">
        <v>2301</v>
      </c>
      <c r="K233" s="387" t="s">
        <v>1741</v>
      </c>
      <c r="L233" s="390" t="s">
        <v>1732</v>
      </c>
      <c r="M233" s="390" t="s">
        <v>2287</v>
      </c>
      <c r="N233" s="390" t="str">
        <f t="shared" si="8"/>
        <v>Employee14@blyblade.com</v>
      </c>
      <c r="O233" s="390" t="str">
        <f t="shared" si="9"/>
        <v>Bowie_Tam</v>
      </c>
      <c r="P233" s="387" t="s">
        <v>1728</v>
      </c>
      <c r="Q233" s="387" t="s">
        <v>1952</v>
      </c>
      <c r="R233" s="387" t="s">
        <v>1738</v>
      </c>
      <c r="S233" s="387">
        <v>1.29</v>
      </c>
      <c r="T233" s="387">
        <v>25</v>
      </c>
      <c r="U233" s="387" t="s">
        <v>2026</v>
      </c>
      <c r="V233" s="387" t="s">
        <v>2026</v>
      </c>
      <c r="W233" s="387" t="s">
        <v>4832</v>
      </c>
      <c r="X233" s="387" t="s">
        <v>4831</v>
      </c>
      <c r="Y233" s="387" t="s">
        <v>1748</v>
      </c>
      <c r="Z233" s="387" t="s">
        <v>1734</v>
      </c>
      <c r="AA233" s="387" t="s">
        <v>1733</v>
      </c>
      <c r="AB233" s="387">
        <v>32.18</v>
      </c>
      <c r="AC233" s="387">
        <v>0</v>
      </c>
      <c r="AD233" s="387">
        <v>0</v>
      </c>
      <c r="AE233" s="387">
        <v>32.18</v>
      </c>
      <c r="AF233" s="387" t="s">
        <v>1729</v>
      </c>
      <c r="AG233" s="387">
        <v>32.18</v>
      </c>
      <c r="AH233" s="387">
        <v>0</v>
      </c>
      <c r="AI233" s="387">
        <v>0</v>
      </c>
      <c r="AJ233" s="387">
        <v>32.18</v>
      </c>
      <c r="AK233" s="387">
        <v>3.22</v>
      </c>
      <c r="AM233"/>
      <c r="AN233"/>
      <c r="AO233"/>
      <c r="AP233"/>
    </row>
    <row r="234" spans="1:42">
      <c r="A234" s="387" t="s">
        <v>5970</v>
      </c>
      <c r="B234" s="388">
        <v>43622.89644675926</v>
      </c>
      <c r="C234" s="389">
        <v>43622</v>
      </c>
      <c r="D234" s="387" t="s">
        <v>3305</v>
      </c>
      <c r="E234" s="389">
        <v>43622</v>
      </c>
      <c r="F234" s="387" t="s">
        <v>4270</v>
      </c>
      <c r="G234" s="389">
        <v>43622</v>
      </c>
      <c r="H234" s="387" t="s">
        <v>1759</v>
      </c>
      <c r="I234" s="389">
        <v>43622</v>
      </c>
      <c r="J234" s="387" t="s">
        <v>1758</v>
      </c>
      <c r="K234" s="387" t="s">
        <v>1741</v>
      </c>
      <c r="L234" s="390" t="s">
        <v>1732</v>
      </c>
      <c r="M234" s="390" t="s">
        <v>2027</v>
      </c>
      <c r="N234" s="390" t="str">
        <f t="shared" si="8"/>
        <v>Employee28@blyblade.com</v>
      </c>
      <c r="O234" s="390" t="str">
        <f t="shared" si="9"/>
        <v>Tony_Conte</v>
      </c>
      <c r="P234" s="387" t="s">
        <v>1728</v>
      </c>
      <c r="Q234" s="387" t="s">
        <v>1952</v>
      </c>
      <c r="R234" s="387" t="s">
        <v>1738</v>
      </c>
      <c r="S234" s="387">
        <v>3.83</v>
      </c>
      <c r="T234" s="387">
        <v>11</v>
      </c>
      <c r="U234" s="387" t="s">
        <v>2026</v>
      </c>
      <c r="V234" s="387" t="s">
        <v>2026</v>
      </c>
      <c r="W234" s="387" t="s">
        <v>4832</v>
      </c>
      <c r="X234" s="387" t="s">
        <v>4831</v>
      </c>
      <c r="Y234" s="387" t="s">
        <v>1748</v>
      </c>
      <c r="Z234" s="387" t="s">
        <v>1734</v>
      </c>
      <c r="AA234" s="387" t="s">
        <v>1733</v>
      </c>
      <c r="AB234" s="387">
        <v>81.819999999999993</v>
      </c>
      <c r="AC234" s="387">
        <v>0</v>
      </c>
      <c r="AD234" s="387">
        <v>0</v>
      </c>
      <c r="AE234" s="387">
        <v>81.819999999999993</v>
      </c>
      <c r="AF234" s="387" t="s">
        <v>1729</v>
      </c>
      <c r="AG234" s="387">
        <v>81.819999999999993</v>
      </c>
      <c r="AH234" s="387">
        <v>0</v>
      </c>
      <c r="AI234" s="387">
        <v>0</v>
      </c>
      <c r="AJ234" s="387">
        <v>81.819999999999993</v>
      </c>
      <c r="AK234" s="387">
        <v>8.18</v>
      </c>
      <c r="AM234"/>
      <c r="AN234"/>
      <c r="AO234"/>
      <c r="AP234"/>
    </row>
    <row r="235" spans="1:42">
      <c r="A235" s="387" t="s">
        <v>5968</v>
      </c>
      <c r="B235" s="388">
        <v>43622.898356481484</v>
      </c>
      <c r="C235" s="389">
        <v>43622</v>
      </c>
      <c r="D235" s="387" t="s">
        <v>1759</v>
      </c>
      <c r="E235" s="389">
        <v>43622</v>
      </c>
      <c r="F235" s="387" t="s">
        <v>1758</v>
      </c>
      <c r="G235" s="387" t="s">
        <v>1728</v>
      </c>
      <c r="H235" s="387" t="s">
        <v>1728</v>
      </c>
      <c r="I235" s="387" t="s">
        <v>1728</v>
      </c>
      <c r="J235" s="387" t="s">
        <v>1728</v>
      </c>
      <c r="K235" s="387" t="s">
        <v>1741</v>
      </c>
      <c r="L235" s="390" t="s">
        <v>1732</v>
      </c>
      <c r="M235" s="390" t="s">
        <v>1731</v>
      </c>
      <c r="N235" s="390" t="str">
        <f t="shared" si="8"/>
        <v>Employee8@blyblade.com</v>
      </c>
      <c r="O235" s="390" t="str">
        <f t="shared" si="9"/>
        <v>--_--</v>
      </c>
      <c r="P235" s="387" t="s">
        <v>1728</v>
      </c>
      <c r="Q235" s="387" t="s">
        <v>1754</v>
      </c>
      <c r="R235" s="387" t="s">
        <v>1738</v>
      </c>
      <c r="S235" s="387" t="s">
        <v>1728</v>
      </c>
      <c r="T235" s="387" t="s">
        <v>1728</v>
      </c>
      <c r="U235" s="387" t="s">
        <v>1772</v>
      </c>
      <c r="V235" s="387" t="s">
        <v>2254</v>
      </c>
      <c r="W235" s="387" t="s">
        <v>2025</v>
      </c>
      <c r="X235" s="387" t="s">
        <v>4831</v>
      </c>
      <c r="Y235" s="387" t="s">
        <v>1728</v>
      </c>
      <c r="Z235" s="387" t="s">
        <v>1734</v>
      </c>
      <c r="AA235" s="387" t="s">
        <v>1733</v>
      </c>
      <c r="AB235" s="387">
        <v>5</v>
      </c>
      <c r="AC235" s="387">
        <v>0</v>
      </c>
      <c r="AD235" s="387">
        <v>0</v>
      </c>
      <c r="AE235" s="387">
        <v>5</v>
      </c>
      <c r="AF235" s="387" t="s">
        <v>1729</v>
      </c>
      <c r="AG235" s="387">
        <v>5</v>
      </c>
      <c r="AH235" s="387">
        <v>0</v>
      </c>
      <c r="AI235" s="387">
        <v>0</v>
      </c>
      <c r="AJ235" s="387">
        <v>5</v>
      </c>
      <c r="AK235" s="387">
        <v>0.5</v>
      </c>
      <c r="AM235"/>
      <c r="AN235"/>
      <c r="AO235"/>
      <c r="AP235"/>
    </row>
    <row r="236" spans="1:42">
      <c r="A236" s="387" t="s">
        <v>5970</v>
      </c>
      <c r="B236" s="388">
        <v>43622.899930555555</v>
      </c>
      <c r="C236" s="389">
        <v>43622</v>
      </c>
      <c r="D236" s="387" t="s">
        <v>3305</v>
      </c>
      <c r="E236" s="389">
        <v>43622</v>
      </c>
      <c r="F236" s="387" t="s">
        <v>4270</v>
      </c>
      <c r="G236" s="389">
        <v>43622</v>
      </c>
      <c r="H236" s="387" t="s">
        <v>1759</v>
      </c>
      <c r="I236" s="389">
        <v>43622</v>
      </c>
      <c r="J236" s="387" t="s">
        <v>1758</v>
      </c>
      <c r="K236" s="387" t="s">
        <v>1741</v>
      </c>
      <c r="L236" s="390" t="s">
        <v>1732</v>
      </c>
      <c r="M236" s="390" t="s">
        <v>2027</v>
      </c>
      <c r="N236" s="390" t="str">
        <f t="shared" si="8"/>
        <v>Employee28@blyblade.com</v>
      </c>
      <c r="O236" s="390" t="str">
        <f t="shared" si="9"/>
        <v>Tony_Conte</v>
      </c>
      <c r="P236" s="387" t="s">
        <v>1728</v>
      </c>
      <c r="Q236" s="387" t="s">
        <v>1952</v>
      </c>
      <c r="R236" s="387" t="s">
        <v>1738</v>
      </c>
      <c r="S236" s="387">
        <v>3.83</v>
      </c>
      <c r="T236" s="387">
        <v>11</v>
      </c>
      <c r="U236" s="387" t="s">
        <v>2026</v>
      </c>
      <c r="V236" s="387" t="s">
        <v>2026</v>
      </c>
      <c r="W236" s="387" t="s">
        <v>4832</v>
      </c>
      <c r="X236" s="387" t="s">
        <v>4831</v>
      </c>
      <c r="Y236" s="387" t="s">
        <v>1748</v>
      </c>
      <c r="Z236" s="387" t="s">
        <v>1734</v>
      </c>
      <c r="AA236" s="387" t="s">
        <v>1747</v>
      </c>
      <c r="AB236" s="387">
        <v>0</v>
      </c>
      <c r="AC236" s="387">
        <v>0</v>
      </c>
      <c r="AD236" s="387">
        <v>20.5</v>
      </c>
      <c r="AE236" s="387">
        <v>20.5</v>
      </c>
      <c r="AF236" s="387" t="s">
        <v>1729</v>
      </c>
      <c r="AG236" s="387">
        <v>0</v>
      </c>
      <c r="AH236" s="387">
        <v>0</v>
      </c>
      <c r="AI236" s="387">
        <v>20.5</v>
      </c>
      <c r="AJ236" s="387">
        <v>20.5</v>
      </c>
      <c r="AK236" s="387">
        <v>0</v>
      </c>
      <c r="AM236"/>
      <c r="AN236"/>
      <c r="AO236"/>
      <c r="AP236"/>
    </row>
    <row r="237" spans="1:42">
      <c r="A237" s="387" t="s">
        <v>5969</v>
      </c>
      <c r="B237" s="388">
        <v>43622.90011574074</v>
      </c>
      <c r="C237" s="389">
        <v>43622</v>
      </c>
      <c r="D237" s="387" t="s">
        <v>2710</v>
      </c>
      <c r="E237" s="389">
        <v>43622</v>
      </c>
      <c r="F237" s="387" t="s">
        <v>1806</v>
      </c>
      <c r="G237" s="389">
        <v>43622</v>
      </c>
      <c r="H237" s="387" t="s">
        <v>4010</v>
      </c>
      <c r="I237" s="389">
        <v>43622</v>
      </c>
      <c r="J237" s="387" t="s">
        <v>3572</v>
      </c>
      <c r="K237" s="387" t="s">
        <v>1741</v>
      </c>
      <c r="L237" s="390" t="s">
        <v>1732</v>
      </c>
      <c r="M237" s="390" t="s">
        <v>1986</v>
      </c>
      <c r="N237" s="390" t="str">
        <f t="shared" si="8"/>
        <v>Employee1@blyblade.com</v>
      </c>
      <c r="O237" s="390" t="str">
        <f t="shared" si="9"/>
        <v>Jake_Mirto</v>
      </c>
      <c r="P237" s="387" t="s">
        <v>1728</v>
      </c>
      <c r="Q237" s="387" t="s">
        <v>1762</v>
      </c>
      <c r="R237" s="387" t="s">
        <v>1753</v>
      </c>
      <c r="S237" s="387">
        <v>10.35</v>
      </c>
      <c r="T237" s="387">
        <v>45</v>
      </c>
      <c r="U237" s="387" t="s">
        <v>1751</v>
      </c>
      <c r="V237" s="387" t="s">
        <v>2298</v>
      </c>
      <c r="W237" s="387" t="s">
        <v>4832</v>
      </c>
      <c r="X237" s="387" t="s">
        <v>4831</v>
      </c>
      <c r="Y237" s="387" t="s">
        <v>1735</v>
      </c>
      <c r="Z237" s="387" t="s">
        <v>1734</v>
      </c>
      <c r="AA237" s="387" t="s">
        <v>1733</v>
      </c>
      <c r="AB237" s="387">
        <v>87.19</v>
      </c>
      <c r="AC237" s="387">
        <v>0</v>
      </c>
      <c r="AD237" s="387">
        <v>0</v>
      </c>
      <c r="AE237" s="387">
        <v>87.19</v>
      </c>
      <c r="AF237" s="387" t="s">
        <v>1729</v>
      </c>
      <c r="AG237" s="387">
        <v>87.19</v>
      </c>
      <c r="AH237" s="387">
        <v>0</v>
      </c>
      <c r="AI237" s="387">
        <v>0</v>
      </c>
      <c r="AJ237" s="387">
        <v>87.19</v>
      </c>
      <c r="AK237" s="387">
        <v>8.7200000000000006</v>
      </c>
      <c r="AM237"/>
      <c r="AN237"/>
      <c r="AO237"/>
      <c r="AP237"/>
    </row>
    <row r="238" spans="1:42">
      <c r="A238" s="387" t="s">
        <v>5968</v>
      </c>
      <c r="B238" s="388">
        <v>43622.903923611113</v>
      </c>
      <c r="C238" s="389">
        <v>43622</v>
      </c>
      <c r="D238" s="387" t="s">
        <v>1759</v>
      </c>
      <c r="E238" s="389">
        <v>43622</v>
      </c>
      <c r="F238" s="387" t="s">
        <v>1758</v>
      </c>
      <c r="G238" s="387" t="s">
        <v>1728</v>
      </c>
      <c r="H238" s="387" t="s">
        <v>1728</v>
      </c>
      <c r="I238" s="387" t="s">
        <v>1728</v>
      </c>
      <c r="J238" s="387" t="s">
        <v>1728</v>
      </c>
      <c r="K238" s="387" t="s">
        <v>1741</v>
      </c>
      <c r="L238" s="390" t="s">
        <v>1732</v>
      </c>
      <c r="M238" s="390" t="s">
        <v>1731</v>
      </c>
      <c r="N238" s="390" t="str">
        <f t="shared" si="8"/>
        <v>Employee8@blyblade.com</v>
      </c>
      <c r="O238" s="390" t="str">
        <f t="shared" si="9"/>
        <v>--_--</v>
      </c>
      <c r="P238" s="387" t="s">
        <v>1728</v>
      </c>
      <c r="Q238" s="387" t="s">
        <v>1754</v>
      </c>
      <c r="R238" s="387" t="s">
        <v>1738</v>
      </c>
      <c r="S238" s="387" t="s">
        <v>1728</v>
      </c>
      <c r="T238" s="387" t="s">
        <v>1728</v>
      </c>
      <c r="U238" s="387" t="s">
        <v>1772</v>
      </c>
      <c r="V238" s="387" t="s">
        <v>2254</v>
      </c>
      <c r="W238" s="387" t="s">
        <v>2025</v>
      </c>
      <c r="X238" s="387" t="s">
        <v>4831</v>
      </c>
      <c r="Y238" s="387" t="s">
        <v>1728</v>
      </c>
      <c r="Z238" s="387" t="s">
        <v>1734</v>
      </c>
      <c r="AA238" s="387" t="s">
        <v>2138</v>
      </c>
      <c r="AB238" s="387">
        <v>-5</v>
      </c>
      <c r="AC238" s="387">
        <v>0</v>
      </c>
      <c r="AD238" s="387">
        <v>0</v>
      </c>
      <c r="AE238" s="387">
        <v>-5</v>
      </c>
      <c r="AF238" s="387" t="s">
        <v>1729</v>
      </c>
      <c r="AG238" s="387">
        <v>-5</v>
      </c>
      <c r="AH238" s="387">
        <v>0</v>
      </c>
      <c r="AI238" s="387">
        <v>0</v>
      </c>
      <c r="AJ238" s="387">
        <v>-5</v>
      </c>
      <c r="AK238" s="387">
        <v>-0.5</v>
      </c>
      <c r="AM238"/>
      <c r="AN238"/>
      <c r="AO238"/>
      <c r="AP238"/>
    </row>
    <row r="239" spans="1:42">
      <c r="A239" s="387" t="s">
        <v>5967</v>
      </c>
      <c r="B239" s="388">
        <v>43622.911446759259</v>
      </c>
      <c r="C239" s="389">
        <v>43622</v>
      </c>
      <c r="D239" s="387" t="s">
        <v>2395</v>
      </c>
      <c r="E239" s="389">
        <v>43622</v>
      </c>
      <c r="F239" s="387" t="s">
        <v>2140</v>
      </c>
      <c r="G239" s="389">
        <v>43622</v>
      </c>
      <c r="H239" s="387" t="s">
        <v>2000</v>
      </c>
      <c r="I239" s="389">
        <v>43622</v>
      </c>
      <c r="J239" s="387" t="s">
        <v>1999</v>
      </c>
      <c r="K239" s="387" t="s">
        <v>1741</v>
      </c>
      <c r="L239" s="390" t="s">
        <v>1732</v>
      </c>
      <c r="M239" s="390" t="s">
        <v>3623</v>
      </c>
      <c r="N239" s="390" t="str">
        <f t="shared" si="8"/>
        <v>Employee24@blyblade.com</v>
      </c>
      <c r="O239" s="390" t="str">
        <f t="shared" si="9"/>
        <v>Will_Heyburn</v>
      </c>
      <c r="P239" s="387" t="s">
        <v>1728</v>
      </c>
      <c r="Q239" s="387" t="s">
        <v>2043</v>
      </c>
      <c r="R239" s="387" t="s">
        <v>1738</v>
      </c>
      <c r="S239" s="387">
        <v>3.49</v>
      </c>
      <c r="T239" s="387">
        <v>29</v>
      </c>
      <c r="U239" s="387" t="s">
        <v>1737</v>
      </c>
      <c r="V239" s="387" t="s">
        <v>2342</v>
      </c>
      <c r="W239" s="387" t="s">
        <v>2403</v>
      </c>
      <c r="X239" s="387" t="s">
        <v>4831</v>
      </c>
      <c r="Y239" s="387" t="s">
        <v>1890</v>
      </c>
      <c r="Z239" s="387" t="s">
        <v>1734</v>
      </c>
      <c r="AA239" s="387" t="s">
        <v>1733</v>
      </c>
      <c r="AB239" s="387">
        <v>40.21</v>
      </c>
      <c r="AC239" s="387">
        <v>0</v>
      </c>
      <c r="AD239" s="387">
        <v>0</v>
      </c>
      <c r="AE239" s="387">
        <v>40.21</v>
      </c>
      <c r="AF239" s="387" t="s">
        <v>1729</v>
      </c>
      <c r="AG239" s="387">
        <v>40.21</v>
      </c>
      <c r="AH239" s="387">
        <v>0</v>
      </c>
      <c r="AI239" s="387">
        <v>0</v>
      </c>
      <c r="AJ239" s="387">
        <v>40.21</v>
      </c>
      <c r="AK239" s="387">
        <v>4.0199999999999996</v>
      </c>
      <c r="AM239"/>
      <c r="AN239"/>
      <c r="AO239"/>
      <c r="AP239"/>
    </row>
    <row r="240" spans="1:42">
      <c r="A240" s="387" t="s">
        <v>5966</v>
      </c>
      <c r="B240" s="388">
        <v>43622.913599537038</v>
      </c>
      <c r="C240" s="389">
        <v>43622</v>
      </c>
      <c r="D240" s="387" t="s">
        <v>2834</v>
      </c>
      <c r="E240" s="389">
        <v>43622</v>
      </c>
      <c r="F240" s="387" t="s">
        <v>2833</v>
      </c>
      <c r="G240" s="389">
        <v>43622</v>
      </c>
      <c r="H240" s="387" t="s">
        <v>2231</v>
      </c>
      <c r="I240" s="389">
        <v>43622</v>
      </c>
      <c r="J240" s="387" t="s">
        <v>3913</v>
      </c>
      <c r="K240" s="387" t="s">
        <v>1741</v>
      </c>
      <c r="L240" s="390" t="s">
        <v>1732</v>
      </c>
      <c r="M240" s="390" t="s">
        <v>2812</v>
      </c>
      <c r="N240" s="390" t="str">
        <f t="shared" si="8"/>
        <v>Employee6@blyblade.com</v>
      </c>
      <c r="O240" s="390" t="str">
        <f t="shared" si="9"/>
        <v>Matthew_Brody</v>
      </c>
      <c r="P240" s="387" t="s">
        <v>1728</v>
      </c>
      <c r="Q240" s="387" t="s">
        <v>1754</v>
      </c>
      <c r="R240" s="387" t="s">
        <v>1738</v>
      </c>
      <c r="S240" s="387">
        <v>1.5</v>
      </c>
      <c r="T240" s="387">
        <v>13</v>
      </c>
      <c r="U240" s="387" t="s">
        <v>1772</v>
      </c>
      <c r="V240" s="387" t="s">
        <v>2411</v>
      </c>
      <c r="W240" s="387" t="s">
        <v>2025</v>
      </c>
      <c r="X240" s="387" t="s">
        <v>4831</v>
      </c>
      <c r="Y240" s="387" t="s">
        <v>1748</v>
      </c>
      <c r="Z240" s="387" t="s">
        <v>1734</v>
      </c>
      <c r="AA240" s="387" t="s">
        <v>1733</v>
      </c>
      <c r="AB240" s="387">
        <v>28.86</v>
      </c>
      <c r="AC240" s="387">
        <v>0</v>
      </c>
      <c r="AD240" s="387">
        <v>0</v>
      </c>
      <c r="AE240" s="387">
        <v>28.86</v>
      </c>
      <c r="AF240" s="387" t="s">
        <v>1729</v>
      </c>
      <c r="AG240" s="387">
        <v>28.86</v>
      </c>
      <c r="AH240" s="387">
        <v>0</v>
      </c>
      <c r="AI240" s="387">
        <v>0</v>
      </c>
      <c r="AJ240" s="387">
        <v>28.86</v>
      </c>
      <c r="AK240" s="387">
        <v>2.89</v>
      </c>
      <c r="AM240"/>
      <c r="AN240"/>
      <c r="AO240"/>
      <c r="AP240"/>
    </row>
    <row r="241" spans="1:42">
      <c r="A241" s="387" t="s">
        <v>5965</v>
      </c>
      <c r="B241" s="388">
        <v>43622.917245370372</v>
      </c>
      <c r="C241" s="389">
        <v>43622</v>
      </c>
      <c r="D241" s="387" t="s">
        <v>2834</v>
      </c>
      <c r="E241" s="389">
        <v>43622</v>
      </c>
      <c r="F241" s="387" t="s">
        <v>2833</v>
      </c>
      <c r="G241" s="389">
        <v>43622</v>
      </c>
      <c r="H241" s="387" t="s">
        <v>3879</v>
      </c>
      <c r="I241" s="389">
        <v>43622</v>
      </c>
      <c r="J241" s="387" t="s">
        <v>2134</v>
      </c>
      <c r="K241" s="387" t="s">
        <v>1741</v>
      </c>
      <c r="L241" s="390" t="s">
        <v>1732</v>
      </c>
      <c r="M241" s="390" t="s">
        <v>2287</v>
      </c>
      <c r="N241" s="390" t="str">
        <f t="shared" si="8"/>
        <v>Employee14@blyblade.com</v>
      </c>
      <c r="O241" s="390" t="str">
        <f t="shared" si="9"/>
        <v>Bowie_Tam</v>
      </c>
      <c r="P241" s="387" t="s">
        <v>1728</v>
      </c>
      <c r="Q241" s="387" t="s">
        <v>1952</v>
      </c>
      <c r="R241" s="387" t="s">
        <v>1738</v>
      </c>
      <c r="S241" s="387">
        <v>2.19</v>
      </c>
      <c r="T241" s="387">
        <v>19</v>
      </c>
      <c r="U241" s="387" t="s">
        <v>2026</v>
      </c>
      <c r="V241" s="387" t="s">
        <v>2026</v>
      </c>
      <c r="W241" s="387" t="s">
        <v>4832</v>
      </c>
      <c r="X241" s="387" t="s">
        <v>4831</v>
      </c>
      <c r="Y241" s="387" t="s">
        <v>1748</v>
      </c>
      <c r="Z241" s="387" t="s">
        <v>1734</v>
      </c>
      <c r="AA241" s="387" t="s">
        <v>1733</v>
      </c>
      <c r="AB241" s="387">
        <v>50.47</v>
      </c>
      <c r="AC241" s="387">
        <v>0</v>
      </c>
      <c r="AD241" s="387">
        <v>0</v>
      </c>
      <c r="AE241" s="387">
        <v>50.47</v>
      </c>
      <c r="AF241" s="387" t="s">
        <v>1729</v>
      </c>
      <c r="AG241" s="387">
        <v>50.47</v>
      </c>
      <c r="AH241" s="387">
        <v>0</v>
      </c>
      <c r="AI241" s="387">
        <v>0</v>
      </c>
      <c r="AJ241" s="387">
        <v>50.47</v>
      </c>
      <c r="AK241" s="387">
        <v>5.05</v>
      </c>
      <c r="AM241"/>
      <c r="AN241"/>
      <c r="AO241"/>
      <c r="AP241"/>
    </row>
    <row r="242" spans="1:42">
      <c r="A242" s="387" t="s">
        <v>5964</v>
      </c>
      <c r="B242" s="388">
        <v>43622.920891203707</v>
      </c>
      <c r="C242" s="389">
        <v>43622</v>
      </c>
      <c r="D242" s="387" t="s">
        <v>2834</v>
      </c>
      <c r="E242" s="389">
        <v>43622</v>
      </c>
      <c r="F242" s="387" t="s">
        <v>2833</v>
      </c>
      <c r="G242" s="389">
        <v>43622</v>
      </c>
      <c r="H242" s="387" t="s">
        <v>2039</v>
      </c>
      <c r="I242" s="389">
        <v>43622</v>
      </c>
      <c r="J242" s="387" t="s">
        <v>2038</v>
      </c>
      <c r="K242" s="387" t="s">
        <v>1741</v>
      </c>
      <c r="L242" s="390" t="s">
        <v>1732</v>
      </c>
      <c r="M242" s="390" t="s">
        <v>2027</v>
      </c>
      <c r="N242" s="390" t="str">
        <f t="shared" si="8"/>
        <v>Employee28@blyblade.com</v>
      </c>
      <c r="O242" s="390" t="str">
        <f t="shared" si="9"/>
        <v>Tony_Conte</v>
      </c>
      <c r="P242" s="387" t="s">
        <v>1728</v>
      </c>
      <c r="Q242" s="387" t="s">
        <v>1952</v>
      </c>
      <c r="R242" s="387" t="s">
        <v>1738</v>
      </c>
      <c r="S242" s="387">
        <v>4.58</v>
      </c>
      <c r="T242" s="387">
        <v>12</v>
      </c>
      <c r="U242" s="387" t="s">
        <v>2026</v>
      </c>
      <c r="V242" s="387" t="s">
        <v>2026</v>
      </c>
      <c r="W242" s="387" t="s">
        <v>4832</v>
      </c>
      <c r="X242" s="387" t="s">
        <v>4831</v>
      </c>
      <c r="Y242" s="387" t="s">
        <v>1748</v>
      </c>
      <c r="Z242" s="387" t="s">
        <v>1734</v>
      </c>
      <c r="AA242" s="387" t="s">
        <v>1733</v>
      </c>
      <c r="AB242" s="387">
        <v>77.61</v>
      </c>
      <c r="AC242" s="387">
        <v>0</v>
      </c>
      <c r="AD242" s="387">
        <v>0</v>
      </c>
      <c r="AE242" s="387">
        <v>77.61</v>
      </c>
      <c r="AF242" s="387" t="s">
        <v>1729</v>
      </c>
      <c r="AG242" s="387">
        <v>77.61</v>
      </c>
      <c r="AH242" s="387">
        <v>0</v>
      </c>
      <c r="AI242" s="387">
        <v>0</v>
      </c>
      <c r="AJ242" s="387">
        <v>77.61</v>
      </c>
      <c r="AK242" s="387">
        <v>7.76</v>
      </c>
      <c r="AM242"/>
      <c r="AN242"/>
      <c r="AO242"/>
      <c r="AP242"/>
    </row>
    <row r="243" spans="1:42">
      <c r="A243" s="387" t="s">
        <v>5963</v>
      </c>
      <c r="B243" s="388">
        <v>43622.924340277779</v>
      </c>
      <c r="C243" s="389">
        <v>43622</v>
      </c>
      <c r="D243" s="387" t="s">
        <v>2844</v>
      </c>
      <c r="E243" s="389">
        <v>43622</v>
      </c>
      <c r="F243" s="387" t="s">
        <v>2125</v>
      </c>
      <c r="G243" s="389">
        <v>43622</v>
      </c>
      <c r="H243" s="387" t="s">
        <v>2034</v>
      </c>
      <c r="I243" s="389">
        <v>43622</v>
      </c>
      <c r="J243" s="387" t="s">
        <v>2033</v>
      </c>
      <c r="K243" s="387" t="s">
        <v>1741</v>
      </c>
      <c r="L243" s="390" t="s">
        <v>1732</v>
      </c>
      <c r="M243" s="390" t="s">
        <v>1755</v>
      </c>
      <c r="N243" s="390" t="str">
        <f t="shared" si="8"/>
        <v>Employee2@blyblade.com</v>
      </c>
      <c r="O243" s="390" t="str">
        <f t="shared" si="9"/>
        <v>Cal_Thompson</v>
      </c>
      <c r="P243" s="387" t="s">
        <v>1728</v>
      </c>
      <c r="Q243" s="387" t="s">
        <v>1754</v>
      </c>
      <c r="R243" s="387" t="s">
        <v>1738</v>
      </c>
      <c r="S243" s="387">
        <v>2.92</v>
      </c>
      <c r="T243" s="387">
        <v>27</v>
      </c>
      <c r="U243" s="387" t="s">
        <v>1737</v>
      </c>
      <c r="V243" s="387" t="s">
        <v>2183</v>
      </c>
      <c r="W243" s="387" t="s">
        <v>4887</v>
      </c>
      <c r="X243" s="387" t="s">
        <v>4831</v>
      </c>
      <c r="Y243" s="387" t="s">
        <v>1748</v>
      </c>
      <c r="Z243" s="387" t="s">
        <v>1734</v>
      </c>
      <c r="AA243" s="387" t="s">
        <v>1733</v>
      </c>
      <c r="AB243" s="387">
        <v>41.45</v>
      </c>
      <c r="AC243" s="387">
        <v>0</v>
      </c>
      <c r="AD243" s="387">
        <v>0</v>
      </c>
      <c r="AE243" s="387">
        <v>41.45</v>
      </c>
      <c r="AF243" s="387" t="s">
        <v>1729</v>
      </c>
      <c r="AG243" s="387">
        <v>41.45</v>
      </c>
      <c r="AH243" s="387">
        <v>0</v>
      </c>
      <c r="AI243" s="387">
        <v>0</v>
      </c>
      <c r="AJ243" s="387">
        <v>41.45</v>
      </c>
      <c r="AK243" s="387">
        <v>4.1500000000000004</v>
      </c>
      <c r="AM243"/>
      <c r="AN243"/>
      <c r="AO243"/>
      <c r="AP243"/>
    </row>
    <row r="244" spans="1:42">
      <c r="A244" s="387" t="s">
        <v>5962</v>
      </c>
      <c r="B244" s="388">
        <v>43622.931759259256</v>
      </c>
      <c r="C244" s="389">
        <v>43622</v>
      </c>
      <c r="D244" s="387" t="s">
        <v>2039</v>
      </c>
      <c r="E244" s="389">
        <v>43622</v>
      </c>
      <c r="F244" s="387" t="s">
        <v>2038</v>
      </c>
      <c r="G244" s="389">
        <v>43622</v>
      </c>
      <c r="H244" s="387" t="s">
        <v>2792</v>
      </c>
      <c r="I244" s="389">
        <v>43622</v>
      </c>
      <c r="J244" s="387" t="s">
        <v>2836</v>
      </c>
      <c r="K244" s="387" t="s">
        <v>1741</v>
      </c>
      <c r="L244" s="390" t="s">
        <v>1732</v>
      </c>
      <c r="M244" s="390" t="s">
        <v>2812</v>
      </c>
      <c r="N244" s="390" t="str">
        <f t="shared" si="8"/>
        <v>Employee6@blyblade.com</v>
      </c>
      <c r="O244" s="390" t="str">
        <f t="shared" si="9"/>
        <v>Matthew_Brody</v>
      </c>
      <c r="P244" s="387" t="s">
        <v>1728</v>
      </c>
      <c r="Q244" s="387" t="s">
        <v>1754</v>
      </c>
      <c r="R244" s="387" t="s">
        <v>1738</v>
      </c>
      <c r="S244" s="387">
        <v>1.06</v>
      </c>
      <c r="T244" s="387">
        <v>8</v>
      </c>
      <c r="U244" s="387" t="s">
        <v>1883</v>
      </c>
      <c r="V244" s="387" t="s">
        <v>1883</v>
      </c>
      <c r="W244" s="387" t="s">
        <v>1750</v>
      </c>
      <c r="X244" s="387" t="s">
        <v>4831</v>
      </c>
      <c r="Y244" s="387" t="s">
        <v>1748</v>
      </c>
      <c r="Z244" s="387" t="s">
        <v>1734</v>
      </c>
      <c r="AA244" s="387" t="s">
        <v>1733</v>
      </c>
      <c r="AB244" s="387">
        <v>27.87</v>
      </c>
      <c r="AC244" s="387">
        <v>0</v>
      </c>
      <c r="AD244" s="387">
        <v>0</v>
      </c>
      <c r="AE244" s="387">
        <v>27.87</v>
      </c>
      <c r="AF244" s="387" t="s">
        <v>1729</v>
      </c>
      <c r="AG244" s="387">
        <v>27.87</v>
      </c>
      <c r="AH244" s="387">
        <v>0</v>
      </c>
      <c r="AI244" s="387">
        <v>0</v>
      </c>
      <c r="AJ244" s="387">
        <v>27.87</v>
      </c>
      <c r="AK244" s="387">
        <v>2.79</v>
      </c>
      <c r="AM244"/>
      <c r="AN244"/>
      <c r="AO244"/>
      <c r="AP244"/>
    </row>
    <row r="245" spans="1:42">
      <c r="A245" s="387" t="s">
        <v>5961</v>
      </c>
      <c r="B245" s="388">
        <v>43622.951053240744</v>
      </c>
      <c r="C245" s="389">
        <v>43622</v>
      </c>
      <c r="D245" s="387" t="s">
        <v>3699</v>
      </c>
      <c r="E245" s="389">
        <v>43622</v>
      </c>
      <c r="F245" s="387" t="s">
        <v>2982</v>
      </c>
      <c r="G245" s="389">
        <v>43622</v>
      </c>
      <c r="H245" s="387" t="s">
        <v>2485</v>
      </c>
      <c r="I245" s="389">
        <v>43622</v>
      </c>
      <c r="J245" s="387" t="s">
        <v>2515</v>
      </c>
      <c r="K245" s="387" t="s">
        <v>1741</v>
      </c>
      <c r="L245" s="390" t="s">
        <v>1732</v>
      </c>
      <c r="M245" s="390" t="s">
        <v>2013</v>
      </c>
      <c r="N245" s="390" t="str">
        <f t="shared" si="8"/>
        <v>Employee22@blyblade.com</v>
      </c>
      <c r="O245" s="390" t="str">
        <f t="shared" si="9"/>
        <v>Lee_Gold</v>
      </c>
      <c r="P245" s="387" t="s">
        <v>1728</v>
      </c>
      <c r="Q245" s="387" t="s">
        <v>2043</v>
      </c>
      <c r="R245" s="387" t="s">
        <v>1738</v>
      </c>
      <c r="S245" s="387">
        <v>2.06</v>
      </c>
      <c r="T245" s="387">
        <v>8</v>
      </c>
      <c r="U245" s="387" t="s">
        <v>1737</v>
      </c>
      <c r="V245" s="387" t="s">
        <v>2063</v>
      </c>
      <c r="W245" s="387" t="s">
        <v>4882</v>
      </c>
      <c r="X245" s="387" t="s">
        <v>4831</v>
      </c>
      <c r="Y245" s="387" t="s">
        <v>1748</v>
      </c>
      <c r="Z245" s="387" t="s">
        <v>1734</v>
      </c>
      <c r="AA245" s="387" t="s">
        <v>1733</v>
      </c>
      <c r="AB245" s="387">
        <v>32.94</v>
      </c>
      <c r="AC245" s="387">
        <v>0</v>
      </c>
      <c r="AD245" s="387">
        <v>0</v>
      </c>
      <c r="AE245" s="387">
        <v>32.94</v>
      </c>
      <c r="AF245" s="387" t="s">
        <v>1729</v>
      </c>
      <c r="AG245" s="387">
        <v>32.94</v>
      </c>
      <c r="AH245" s="387">
        <v>0</v>
      </c>
      <c r="AI245" s="387">
        <v>0</v>
      </c>
      <c r="AJ245" s="387">
        <v>32.94</v>
      </c>
      <c r="AK245" s="387">
        <v>3.29</v>
      </c>
      <c r="AM245"/>
      <c r="AN245"/>
      <c r="AO245"/>
      <c r="AP245"/>
    </row>
    <row r="246" spans="1:42">
      <c r="A246" s="387" t="s">
        <v>5961</v>
      </c>
      <c r="B246" s="388">
        <v>43622.954050925924</v>
      </c>
      <c r="C246" s="389">
        <v>43622</v>
      </c>
      <c r="D246" s="387" t="s">
        <v>3699</v>
      </c>
      <c r="E246" s="389">
        <v>43622</v>
      </c>
      <c r="F246" s="387" t="s">
        <v>2982</v>
      </c>
      <c r="G246" s="389">
        <v>43622</v>
      </c>
      <c r="H246" s="387" t="s">
        <v>2485</v>
      </c>
      <c r="I246" s="389">
        <v>43622</v>
      </c>
      <c r="J246" s="387" t="s">
        <v>2515</v>
      </c>
      <c r="K246" s="387" t="s">
        <v>1741</v>
      </c>
      <c r="L246" s="390" t="s">
        <v>1732</v>
      </c>
      <c r="M246" s="390" t="s">
        <v>2013</v>
      </c>
      <c r="N246" s="390" t="str">
        <f t="shared" si="8"/>
        <v>Employee22@blyblade.com</v>
      </c>
      <c r="O246" s="390" t="str">
        <f t="shared" si="9"/>
        <v>Lee_Gold</v>
      </c>
      <c r="P246" s="387" t="s">
        <v>1728</v>
      </c>
      <c r="Q246" s="387" t="s">
        <v>2043</v>
      </c>
      <c r="R246" s="387" t="s">
        <v>1738</v>
      </c>
      <c r="S246" s="387">
        <v>2.06</v>
      </c>
      <c r="T246" s="387">
        <v>8</v>
      </c>
      <c r="U246" s="387" t="s">
        <v>1737</v>
      </c>
      <c r="V246" s="387" t="s">
        <v>2063</v>
      </c>
      <c r="W246" s="387" t="s">
        <v>4882</v>
      </c>
      <c r="X246" s="387" t="s">
        <v>4831</v>
      </c>
      <c r="Y246" s="387" t="s">
        <v>1748</v>
      </c>
      <c r="Z246" s="387" t="s">
        <v>1734</v>
      </c>
      <c r="AA246" s="387" t="s">
        <v>1747</v>
      </c>
      <c r="AB246" s="387">
        <v>0</v>
      </c>
      <c r="AC246" s="387">
        <v>0</v>
      </c>
      <c r="AD246" s="387">
        <v>6.93</v>
      </c>
      <c r="AE246" s="387">
        <v>6.93</v>
      </c>
      <c r="AF246" s="387" t="s">
        <v>1729</v>
      </c>
      <c r="AG246" s="387">
        <v>0</v>
      </c>
      <c r="AH246" s="387">
        <v>0</v>
      </c>
      <c r="AI246" s="387">
        <v>6.93</v>
      </c>
      <c r="AJ246" s="387">
        <v>6.93</v>
      </c>
      <c r="AK246" s="387">
        <v>0</v>
      </c>
      <c r="AM246"/>
      <c r="AN246"/>
      <c r="AO246"/>
      <c r="AP246"/>
    </row>
    <row r="247" spans="1:42">
      <c r="A247" s="387" t="s">
        <v>5955</v>
      </c>
      <c r="B247" s="388">
        <v>43622.992152777777</v>
      </c>
      <c r="C247" s="389">
        <v>43622</v>
      </c>
      <c r="D247" s="387" t="s">
        <v>1983</v>
      </c>
      <c r="E247" s="389">
        <v>43622</v>
      </c>
      <c r="F247" s="387" t="s">
        <v>1982</v>
      </c>
      <c r="G247" s="389">
        <v>43622</v>
      </c>
      <c r="H247" s="387" t="s">
        <v>2591</v>
      </c>
      <c r="I247" s="389">
        <v>43622</v>
      </c>
      <c r="J247" s="387" t="s">
        <v>2945</v>
      </c>
      <c r="K247" s="387" t="s">
        <v>1741</v>
      </c>
      <c r="L247" s="390" t="s">
        <v>1732</v>
      </c>
      <c r="M247" s="390" t="s">
        <v>1940</v>
      </c>
      <c r="N247" s="390" t="str">
        <f t="shared" si="8"/>
        <v>Employee11@blyblade.com</v>
      </c>
      <c r="O247" s="390" t="str">
        <f t="shared" si="9"/>
        <v>Mimi_Grassi</v>
      </c>
      <c r="P247" s="387" t="s">
        <v>1728</v>
      </c>
      <c r="Q247" s="387" t="s">
        <v>1762</v>
      </c>
      <c r="R247" s="387" t="s">
        <v>1753</v>
      </c>
      <c r="S247" s="387">
        <v>5.35</v>
      </c>
      <c r="T247" s="387">
        <v>60</v>
      </c>
      <c r="U247" s="387" t="s">
        <v>1752</v>
      </c>
      <c r="V247" s="387" t="s">
        <v>1795</v>
      </c>
      <c r="W247" s="387" t="s">
        <v>4832</v>
      </c>
      <c r="X247" s="387" t="s">
        <v>4831</v>
      </c>
      <c r="Y247" s="387" t="s">
        <v>1735</v>
      </c>
      <c r="Z247" s="387" t="s">
        <v>1734</v>
      </c>
      <c r="AA247" s="387" t="s">
        <v>1733</v>
      </c>
      <c r="AB247" s="387">
        <v>99.72</v>
      </c>
      <c r="AC247" s="387">
        <v>0</v>
      </c>
      <c r="AD247" s="387">
        <v>0</v>
      </c>
      <c r="AE247" s="387">
        <v>99.72</v>
      </c>
      <c r="AF247" s="387" t="s">
        <v>1729</v>
      </c>
      <c r="AG247" s="387">
        <v>99.72</v>
      </c>
      <c r="AH247" s="387">
        <v>0</v>
      </c>
      <c r="AI247" s="387">
        <v>0</v>
      </c>
      <c r="AJ247" s="387">
        <v>99.72</v>
      </c>
      <c r="AK247" s="387">
        <v>9.9700000000000006</v>
      </c>
      <c r="AM247"/>
      <c r="AN247"/>
      <c r="AO247"/>
      <c r="AP247"/>
    </row>
    <row r="248" spans="1:42">
      <c r="A248" s="387" t="s">
        <v>5960</v>
      </c>
      <c r="B248" s="388">
        <v>43623.052037037036</v>
      </c>
      <c r="C248" s="389">
        <v>43623</v>
      </c>
      <c r="D248" s="387" t="s">
        <v>3188</v>
      </c>
      <c r="E248" s="389">
        <v>43622</v>
      </c>
      <c r="F248" s="387" t="s">
        <v>3187</v>
      </c>
      <c r="G248" s="389">
        <v>43623</v>
      </c>
      <c r="H248" s="387" t="s">
        <v>3891</v>
      </c>
      <c r="I248" s="389">
        <v>43622</v>
      </c>
      <c r="J248" s="387" t="s">
        <v>3340</v>
      </c>
      <c r="K248" s="387" t="s">
        <v>1741</v>
      </c>
      <c r="L248" s="390" t="s">
        <v>1732</v>
      </c>
      <c r="M248" s="390" t="s">
        <v>1936</v>
      </c>
      <c r="N248" s="390" t="str">
        <f t="shared" si="8"/>
        <v>Employee17@blyblade.com</v>
      </c>
      <c r="O248" s="390" t="str">
        <f t="shared" si="9"/>
        <v>Nate_Alexander</v>
      </c>
      <c r="P248" s="387" t="s">
        <v>1728</v>
      </c>
      <c r="Q248" s="387" t="s">
        <v>1754</v>
      </c>
      <c r="R248" s="387" t="s">
        <v>1738</v>
      </c>
      <c r="S248" s="387">
        <v>1.87</v>
      </c>
      <c r="T248" s="387">
        <v>8</v>
      </c>
      <c r="U248" s="387" t="s">
        <v>1883</v>
      </c>
      <c r="V248" s="387" t="s">
        <v>2342</v>
      </c>
      <c r="W248" s="387" t="s">
        <v>4876</v>
      </c>
      <c r="X248" s="387" t="s">
        <v>4831</v>
      </c>
      <c r="Y248" s="387" t="s">
        <v>1748</v>
      </c>
      <c r="Z248" s="387" t="s">
        <v>1734</v>
      </c>
      <c r="AA248" s="387" t="s">
        <v>1733</v>
      </c>
      <c r="AB248" s="387">
        <v>10.76</v>
      </c>
      <c r="AC248" s="387">
        <v>0</v>
      </c>
      <c r="AD248" s="387">
        <v>0</v>
      </c>
      <c r="AE248" s="387">
        <v>10.76</v>
      </c>
      <c r="AF248" s="387" t="s">
        <v>1729</v>
      </c>
      <c r="AG248" s="387">
        <v>10.76</v>
      </c>
      <c r="AH248" s="387">
        <v>0</v>
      </c>
      <c r="AI248" s="387">
        <v>0</v>
      </c>
      <c r="AJ248" s="387">
        <v>10.76</v>
      </c>
      <c r="AK248" s="387">
        <v>1.08</v>
      </c>
      <c r="AM248"/>
      <c r="AN248"/>
      <c r="AO248"/>
      <c r="AP248"/>
    </row>
    <row r="249" spans="1:42">
      <c r="A249" s="387" t="s">
        <v>5959</v>
      </c>
      <c r="B249" s="388">
        <v>43623.053599537037</v>
      </c>
      <c r="C249" s="389">
        <v>43623</v>
      </c>
      <c r="D249" s="387" t="s">
        <v>1919</v>
      </c>
      <c r="E249" s="389">
        <v>43622</v>
      </c>
      <c r="F249" s="387" t="s">
        <v>1918</v>
      </c>
      <c r="G249" s="389">
        <v>43623</v>
      </c>
      <c r="H249" s="387" t="s">
        <v>2391</v>
      </c>
      <c r="I249" s="389">
        <v>43622</v>
      </c>
      <c r="J249" s="387" t="s">
        <v>2390</v>
      </c>
      <c r="K249" s="387" t="s">
        <v>1741</v>
      </c>
      <c r="L249" s="390" t="s">
        <v>1732</v>
      </c>
      <c r="M249" s="390" t="s">
        <v>1924</v>
      </c>
      <c r="N249" s="390" t="str">
        <f t="shared" si="8"/>
        <v>Employee16@blyblade.com</v>
      </c>
      <c r="O249" s="390" t="str">
        <f t="shared" si="9"/>
        <v>Hunter_Senning</v>
      </c>
      <c r="P249" s="387" t="s">
        <v>1728</v>
      </c>
      <c r="Q249" s="387" t="s">
        <v>1754</v>
      </c>
      <c r="R249" s="387" t="s">
        <v>1738</v>
      </c>
      <c r="S249" s="387">
        <v>2.95</v>
      </c>
      <c r="T249" s="387">
        <v>11</v>
      </c>
      <c r="U249" s="387" t="s">
        <v>1883</v>
      </c>
      <c r="V249" s="387" t="s">
        <v>3119</v>
      </c>
      <c r="W249" s="387" t="s">
        <v>4876</v>
      </c>
      <c r="X249" s="387" t="s">
        <v>4831</v>
      </c>
      <c r="Y249" s="387" t="s">
        <v>1748</v>
      </c>
      <c r="Z249" s="387" t="s">
        <v>1734</v>
      </c>
      <c r="AA249" s="387" t="s">
        <v>1733</v>
      </c>
      <c r="AB249" s="387">
        <v>17.600000000000001</v>
      </c>
      <c r="AC249" s="387">
        <v>0</v>
      </c>
      <c r="AD249" s="387">
        <v>0</v>
      </c>
      <c r="AE249" s="387">
        <v>17.600000000000001</v>
      </c>
      <c r="AF249" s="387" t="s">
        <v>1729</v>
      </c>
      <c r="AG249" s="387">
        <v>17.600000000000001</v>
      </c>
      <c r="AH249" s="387">
        <v>0</v>
      </c>
      <c r="AI249" s="387">
        <v>0</v>
      </c>
      <c r="AJ249" s="387">
        <v>17.600000000000001</v>
      </c>
      <c r="AK249" s="387">
        <v>1.76</v>
      </c>
      <c r="AM249"/>
      <c r="AN249"/>
      <c r="AO249"/>
      <c r="AP249"/>
    </row>
    <row r="250" spans="1:42">
      <c r="A250" s="387" t="s">
        <v>5958</v>
      </c>
      <c r="B250" s="388">
        <v>43623.068136574075</v>
      </c>
      <c r="C250" s="389">
        <v>43623</v>
      </c>
      <c r="D250" s="387" t="s">
        <v>2706</v>
      </c>
      <c r="E250" s="389">
        <v>43622</v>
      </c>
      <c r="F250" s="387" t="s">
        <v>2705</v>
      </c>
      <c r="G250" s="389">
        <v>43623</v>
      </c>
      <c r="H250" s="387" t="s">
        <v>3290</v>
      </c>
      <c r="I250" s="389">
        <v>43622</v>
      </c>
      <c r="J250" s="387" t="s">
        <v>3289</v>
      </c>
      <c r="K250" s="387" t="s">
        <v>1741</v>
      </c>
      <c r="L250" s="390" t="s">
        <v>1732</v>
      </c>
      <c r="M250" s="390" t="s">
        <v>1929</v>
      </c>
      <c r="N250" s="390" t="str">
        <f t="shared" si="8"/>
        <v>Employee29@blyblade.com</v>
      </c>
      <c r="O250" s="390" t="str">
        <f t="shared" si="9"/>
        <v>Justin_Meltzer</v>
      </c>
      <c r="P250" s="387" t="s">
        <v>1728</v>
      </c>
      <c r="Q250" s="387" t="s">
        <v>1754</v>
      </c>
      <c r="R250" s="387" t="s">
        <v>1738</v>
      </c>
      <c r="S250" s="387">
        <v>1.36</v>
      </c>
      <c r="T250" s="387">
        <v>11</v>
      </c>
      <c r="U250" s="387" t="s">
        <v>1737</v>
      </c>
      <c r="V250" s="387" t="s">
        <v>1928</v>
      </c>
      <c r="W250" s="387" t="s">
        <v>4876</v>
      </c>
      <c r="X250" s="387" t="s">
        <v>4831</v>
      </c>
      <c r="Y250" s="387" t="s">
        <v>1748</v>
      </c>
      <c r="Z250" s="387" t="s">
        <v>1734</v>
      </c>
      <c r="AA250" s="387" t="s">
        <v>1733</v>
      </c>
      <c r="AB250" s="387">
        <v>7.57</v>
      </c>
      <c r="AC250" s="387">
        <v>0</v>
      </c>
      <c r="AD250" s="387">
        <v>0</v>
      </c>
      <c r="AE250" s="387">
        <v>7.57</v>
      </c>
      <c r="AF250" s="387" t="s">
        <v>1729</v>
      </c>
      <c r="AG250" s="387">
        <v>7.57</v>
      </c>
      <c r="AH250" s="387">
        <v>0</v>
      </c>
      <c r="AI250" s="387">
        <v>0</v>
      </c>
      <c r="AJ250" s="387">
        <v>7.57</v>
      </c>
      <c r="AK250" s="387">
        <v>0.76</v>
      </c>
      <c r="AM250"/>
      <c r="AN250"/>
      <c r="AO250"/>
      <c r="AP250"/>
    </row>
    <row r="251" spans="1:42">
      <c r="A251" s="387" t="s">
        <v>5958</v>
      </c>
      <c r="B251" s="388">
        <v>43623.068287037036</v>
      </c>
      <c r="C251" s="389">
        <v>43623</v>
      </c>
      <c r="D251" s="387" t="s">
        <v>2706</v>
      </c>
      <c r="E251" s="389">
        <v>43622</v>
      </c>
      <c r="F251" s="387" t="s">
        <v>2705</v>
      </c>
      <c r="G251" s="389">
        <v>43623</v>
      </c>
      <c r="H251" s="387" t="s">
        <v>3290</v>
      </c>
      <c r="I251" s="389">
        <v>43622</v>
      </c>
      <c r="J251" s="387" t="s">
        <v>3289</v>
      </c>
      <c r="K251" s="387" t="s">
        <v>1741</v>
      </c>
      <c r="L251" s="390" t="s">
        <v>1732</v>
      </c>
      <c r="M251" s="390" t="s">
        <v>1929</v>
      </c>
      <c r="N251" s="390" t="str">
        <f t="shared" si="8"/>
        <v>Employee29@blyblade.com</v>
      </c>
      <c r="O251" s="390" t="str">
        <f t="shared" si="9"/>
        <v>Justin_Meltzer</v>
      </c>
      <c r="P251" s="387" t="s">
        <v>1728</v>
      </c>
      <c r="Q251" s="387" t="s">
        <v>1754</v>
      </c>
      <c r="R251" s="387" t="s">
        <v>1738</v>
      </c>
      <c r="S251" s="387">
        <v>1.36</v>
      </c>
      <c r="T251" s="387">
        <v>11</v>
      </c>
      <c r="U251" s="387" t="s">
        <v>1737</v>
      </c>
      <c r="V251" s="387" t="s">
        <v>1928</v>
      </c>
      <c r="W251" s="387" t="s">
        <v>4876</v>
      </c>
      <c r="X251" s="387" t="s">
        <v>4831</v>
      </c>
      <c r="Y251" s="387" t="s">
        <v>1748</v>
      </c>
      <c r="Z251" s="387" t="s">
        <v>1734</v>
      </c>
      <c r="AA251" s="387" t="s">
        <v>1747</v>
      </c>
      <c r="AB251" s="387">
        <v>0</v>
      </c>
      <c r="AC251" s="387">
        <v>0</v>
      </c>
      <c r="AD251" s="387">
        <v>1.03</v>
      </c>
      <c r="AE251" s="387">
        <v>1.03</v>
      </c>
      <c r="AF251" s="387" t="s">
        <v>1729</v>
      </c>
      <c r="AG251" s="387">
        <v>0</v>
      </c>
      <c r="AH251" s="387">
        <v>0</v>
      </c>
      <c r="AI251" s="387">
        <v>1.03</v>
      </c>
      <c r="AJ251" s="387">
        <v>1.03</v>
      </c>
      <c r="AK251" s="387">
        <v>0</v>
      </c>
      <c r="AM251"/>
      <c r="AN251"/>
      <c r="AO251"/>
      <c r="AP251"/>
    </row>
    <row r="252" spans="1:42">
      <c r="A252" s="387" t="s">
        <v>5957</v>
      </c>
      <c r="B252" s="388">
        <v>43623.073969907404</v>
      </c>
      <c r="C252" s="389">
        <v>43623</v>
      </c>
      <c r="D252" s="387" t="s">
        <v>5829</v>
      </c>
      <c r="E252" s="389">
        <v>43622</v>
      </c>
      <c r="F252" s="387" t="s">
        <v>3431</v>
      </c>
      <c r="G252" s="389">
        <v>43623</v>
      </c>
      <c r="H252" s="387" t="s">
        <v>4635</v>
      </c>
      <c r="I252" s="389">
        <v>43622</v>
      </c>
      <c r="J252" s="387" t="s">
        <v>3887</v>
      </c>
      <c r="K252" s="387" t="s">
        <v>1741</v>
      </c>
      <c r="L252" s="390" t="s">
        <v>1732</v>
      </c>
      <c r="M252" s="390" t="s">
        <v>1755</v>
      </c>
      <c r="N252" s="390" t="str">
        <f t="shared" si="8"/>
        <v>Employee2@blyblade.com</v>
      </c>
      <c r="O252" s="390" t="str">
        <f t="shared" si="9"/>
        <v>Cal_Thompson</v>
      </c>
      <c r="P252" s="387" t="s">
        <v>1728</v>
      </c>
      <c r="Q252" s="387" t="s">
        <v>1847</v>
      </c>
      <c r="R252" s="387" t="s">
        <v>1738</v>
      </c>
      <c r="S252" s="387">
        <v>5.62</v>
      </c>
      <c r="T252" s="387">
        <v>19</v>
      </c>
      <c r="U252" s="387" t="s">
        <v>1737</v>
      </c>
      <c r="V252" s="387" t="s">
        <v>2489</v>
      </c>
      <c r="W252" s="387" t="s">
        <v>4876</v>
      </c>
      <c r="X252" s="387" t="s">
        <v>4831</v>
      </c>
      <c r="Y252" s="387" t="s">
        <v>1748</v>
      </c>
      <c r="Z252" s="387" t="s">
        <v>1734</v>
      </c>
      <c r="AA252" s="387" t="s">
        <v>1733</v>
      </c>
      <c r="AB252" s="387">
        <v>24.35</v>
      </c>
      <c r="AC252" s="387">
        <v>0</v>
      </c>
      <c r="AD252" s="387">
        <v>0</v>
      </c>
      <c r="AE252" s="387">
        <v>24.35</v>
      </c>
      <c r="AF252" s="387" t="s">
        <v>1729</v>
      </c>
      <c r="AG252" s="387">
        <v>24.35</v>
      </c>
      <c r="AH252" s="387">
        <v>0</v>
      </c>
      <c r="AI252" s="387">
        <v>0</v>
      </c>
      <c r="AJ252" s="387">
        <v>24.35</v>
      </c>
      <c r="AK252" s="387">
        <v>2.44</v>
      </c>
      <c r="AM252"/>
      <c r="AN252"/>
      <c r="AO252"/>
      <c r="AP252"/>
    </row>
    <row r="253" spans="1:42">
      <c r="A253" s="387" t="s">
        <v>5956</v>
      </c>
      <c r="B253" s="388">
        <v>43623.077638888892</v>
      </c>
      <c r="C253" s="389">
        <v>43623</v>
      </c>
      <c r="D253" s="387" t="s">
        <v>3527</v>
      </c>
      <c r="E253" s="389">
        <v>43622</v>
      </c>
      <c r="F253" s="387" t="s">
        <v>3526</v>
      </c>
      <c r="G253" s="389">
        <v>43623</v>
      </c>
      <c r="H253" s="387" t="s">
        <v>1868</v>
      </c>
      <c r="I253" s="389">
        <v>43622</v>
      </c>
      <c r="J253" s="387" t="s">
        <v>1867</v>
      </c>
      <c r="K253" s="387" t="s">
        <v>1741</v>
      </c>
      <c r="L253" s="390" t="s">
        <v>1732</v>
      </c>
      <c r="M253" s="390" t="s">
        <v>1854</v>
      </c>
      <c r="N253" s="390" t="str">
        <f t="shared" si="8"/>
        <v>Employee5@blyblade.com</v>
      </c>
      <c r="O253" s="390" t="str">
        <f t="shared" si="9"/>
        <v>Torey_McNeil</v>
      </c>
      <c r="P253" s="387" t="s">
        <v>1728</v>
      </c>
      <c r="Q253" s="387" t="s">
        <v>1847</v>
      </c>
      <c r="R253" s="387" t="s">
        <v>1738</v>
      </c>
      <c r="S253" s="387">
        <v>8.9</v>
      </c>
      <c r="T253" s="387">
        <v>34</v>
      </c>
      <c r="U253" s="387" t="s">
        <v>1737</v>
      </c>
      <c r="V253" s="387" t="s">
        <v>1853</v>
      </c>
      <c r="W253" s="387" t="s">
        <v>4876</v>
      </c>
      <c r="X253" s="387" t="s">
        <v>4831</v>
      </c>
      <c r="Y253" s="387" t="s">
        <v>1748</v>
      </c>
      <c r="Z253" s="387" t="s">
        <v>1734</v>
      </c>
      <c r="AA253" s="387" t="s">
        <v>1733</v>
      </c>
      <c r="AB253" s="387">
        <v>51.23</v>
      </c>
      <c r="AC253" s="387">
        <v>0</v>
      </c>
      <c r="AD253" s="387">
        <v>0</v>
      </c>
      <c r="AE253" s="387">
        <v>51.23</v>
      </c>
      <c r="AF253" s="387" t="s">
        <v>1729</v>
      </c>
      <c r="AG253" s="387">
        <v>51.23</v>
      </c>
      <c r="AH253" s="387">
        <v>0</v>
      </c>
      <c r="AI253" s="387">
        <v>0</v>
      </c>
      <c r="AJ253" s="387">
        <v>51.23</v>
      </c>
      <c r="AK253" s="387">
        <v>5.12</v>
      </c>
      <c r="AM253"/>
      <c r="AN253"/>
      <c r="AO253"/>
      <c r="AP253"/>
    </row>
    <row r="254" spans="1:42">
      <c r="A254" s="387" t="s">
        <v>5955</v>
      </c>
      <c r="B254" s="388">
        <v>43623.086793981478</v>
      </c>
      <c r="C254" s="389">
        <v>43622</v>
      </c>
      <c r="D254" s="387" t="s">
        <v>1983</v>
      </c>
      <c r="E254" s="389">
        <v>43622</v>
      </c>
      <c r="F254" s="387" t="s">
        <v>1982</v>
      </c>
      <c r="G254" s="389">
        <v>43622</v>
      </c>
      <c r="H254" s="387" t="s">
        <v>2591</v>
      </c>
      <c r="I254" s="389">
        <v>43622</v>
      </c>
      <c r="J254" s="387" t="s">
        <v>2945</v>
      </c>
      <c r="K254" s="387" t="s">
        <v>1741</v>
      </c>
      <c r="L254" s="390" t="s">
        <v>1732</v>
      </c>
      <c r="M254" s="390" t="s">
        <v>1940</v>
      </c>
      <c r="N254" s="390" t="str">
        <f t="shared" si="8"/>
        <v>Employee11@blyblade.com</v>
      </c>
      <c r="O254" s="390" t="str">
        <f t="shared" si="9"/>
        <v>Mimi_Grassi</v>
      </c>
      <c r="P254" s="387" t="s">
        <v>1728</v>
      </c>
      <c r="Q254" s="387" t="s">
        <v>1762</v>
      </c>
      <c r="R254" s="387" t="s">
        <v>1753</v>
      </c>
      <c r="S254" s="387">
        <v>5.35</v>
      </c>
      <c r="T254" s="387">
        <v>60</v>
      </c>
      <c r="U254" s="387" t="s">
        <v>1752</v>
      </c>
      <c r="V254" s="387" t="s">
        <v>1795</v>
      </c>
      <c r="W254" s="387" t="s">
        <v>4832</v>
      </c>
      <c r="X254" s="387" t="s">
        <v>4831</v>
      </c>
      <c r="Y254" s="387" t="s">
        <v>1735</v>
      </c>
      <c r="Z254" s="387" t="s">
        <v>1734</v>
      </c>
      <c r="AA254" s="387" t="s">
        <v>1747</v>
      </c>
      <c r="AB254" s="387">
        <v>0</v>
      </c>
      <c r="AC254" s="387">
        <v>0</v>
      </c>
      <c r="AD254" s="387">
        <v>15.42</v>
      </c>
      <c r="AE254" s="387">
        <v>15.42</v>
      </c>
      <c r="AF254" s="387" t="s">
        <v>1729</v>
      </c>
      <c r="AG254" s="387">
        <v>0</v>
      </c>
      <c r="AH254" s="387">
        <v>0</v>
      </c>
      <c r="AI254" s="387">
        <v>15.42</v>
      </c>
      <c r="AJ254" s="387">
        <v>15.42</v>
      </c>
      <c r="AK254" s="387">
        <v>0</v>
      </c>
      <c r="AM254"/>
      <c r="AN254"/>
      <c r="AO254"/>
      <c r="AP254"/>
    </row>
    <row r="255" spans="1:42">
      <c r="A255" s="387" t="s">
        <v>5954</v>
      </c>
      <c r="B255" s="388">
        <v>43623.248842592591</v>
      </c>
      <c r="C255" s="389">
        <v>43623</v>
      </c>
      <c r="D255" s="387" t="s">
        <v>3176</v>
      </c>
      <c r="E255" s="389">
        <v>43623</v>
      </c>
      <c r="F255" s="387" t="s">
        <v>2389</v>
      </c>
      <c r="G255" s="389">
        <v>43623</v>
      </c>
      <c r="H255" s="387" t="s">
        <v>4188</v>
      </c>
      <c r="I255" s="389">
        <v>43623</v>
      </c>
      <c r="J255" s="387" t="s">
        <v>1871</v>
      </c>
      <c r="K255" s="387" t="s">
        <v>1741</v>
      </c>
      <c r="L255" s="390" t="s">
        <v>1732</v>
      </c>
      <c r="M255" s="390" t="s">
        <v>1911</v>
      </c>
      <c r="N255" s="390" t="str">
        <f t="shared" si="8"/>
        <v>Employee18@blyblade.com</v>
      </c>
      <c r="O255" s="390" t="str">
        <f t="shared" si="9"/>
        <v>Maryanne_Johnson</v>
      </c>
      <c r="P255" s="387" t="s">
        <v>1728</v>
      </c>
      <c r="Q255" s="387" t="s">
        <v>1847</v>
      </c>
      <c r="R255" s="387" t="s">
        <v>1738</v>
      </c>
      <c r="S255" s="387">
        <v>2.31</v>
      </c>
      <c r="T255" s="387">
        <v>12</v>
      </c>
      <c r="U255" s="387" t="s">
        <v>1737</v>
      </c>
      <c r="V255" s="387" t="s">
        <v>1883</v>
      </c>
      <c r="W255" s="387" t="s">
        <v>4876</v>
      </c>
      <c r="X255" s="387" t="s">
        <v>4899</v>
      </c>
      <c r="Y255" s="387" t="s">
        <v>1735</v>
      </c>
      <c r="Z255" s="387" t="s">
        <v>1734</v>
      </c>
      <c r="AA255" s="387" t="s">
        <v>1733</v>
      </c>
      <c r="AB255" s="387">
        <v>13.81</v>
      </c>
      <c r="AC255" s="387">
        <v>0</v>
      </c>
      <c r="AD255" s="387">
        <v>0</v>
      </c>
      <c r="AE255" s="387">
        <v>13.81</v>
      </c>
      <c r="AF255" s="387" t="s">
        <v>1729</v>
      </c>
      <c r="AG255" s="387">
        <v>13.81</v>
      </c>
      <c r="AH255" s="387">
        <v>0</v>
      </c>
      <c r="AI255" s="387">
        <v>0</v>
      </c>
      <c r="AJ255" s="387">
        <v>13.81</v>
      </c>
      <c r="AK255" s="387">
        <v>1.38</v>
      </c>
      <c r="AM255"/>
      <c r="AN255"/>
      <c r="AO255"/>
      <c r="AP255"/>
    </row>
    <row r="256" spans="1:42">
      <c r="A256" s="387" t="s">
        <v>5953</v>
      </c>
      <c r="B256" s="388">
        <v>43623.262523148151</v>
      </c>
      <c r="C256" s="389">
        <v>43623</v>
      </c>
      <c r="D256" s="387" t="s">
        <v>3176</v>
      </c>
      <c r="E256" s="389">
        <v>43623</v>
      </c>
      <c r="F256" s="387" t="s">
        <v>2389</v>
      </c>
      <c r="G256" s="389">
        <v>43623</v>
      </c>
      <c r="H256" s="387" t="s">
        <v>3688</v>
      </c>
      <c r="I256" s="389">
        <v>43623</v>
      </c>
      <c r="J256" s="387" t="s">
        <v>4311</v>
      </c>
      <c r="K256" s="387" t="s">
        <v>1741</v>
      </c>
      <c r="L256" s="390" t="s">
        <v>1732</v>
      </c>
      <c r="M256" s="390" t="s">
        <v>1810</v>
      </c>
      <c r="N256" s="390" t="str">
        <f t="shared" si="8"/>
        <v>Employee3@blyblade.com</v>
      </c>
      <c r="O256" s="390" t="str">
        <f t="shared" si="9"/>
        <v>Esjona_Kadiu</v>
      </c>
      <c r="P256" s="387" t="s">
        <v>1728</v>
      </c>
      <c r="Q256" s="387" t="s">
        <v>1754</v>
      </c>
      <c r="R256" s="387" t="s">
        <v>1738</v>
      </c>
      <c r="S256" s="387">
        <v>13.05</v>
      </c>
      <c r="T256" s="387">
        <v>31</v>
      </c>
      <c r="U256" s="387" t="s">
        <v>1737</v>
      </c>
      <c r="V256" s="387" t="s">
        <v>1846</v>
      </c>
      <c r="W256" s="387" t="s">
        <v>4876</v>
      </c>
      <c r="X256" s="387" t="s">
        <v>4899</v>
      </c>
      <c r="Y256" s="387" t="s">
        <v>1735</v>
      </c>
      <c r="Z256" s="387" t="s">
        <v>1734</v>
      </c>
      <c r="AA256" s="387" t="s">
        <v>1733</v>
      </c>
      <c r="AB256" s="387">
        <v>52.21</v>
      </c>
      <c r="AC256" s="387">
        <v>0</v>
      </c>
      <c r="AD256" s="387">
        <v>0</v>
      </c>
      <c r="AE256" s="387">
        <v>52.21</v>
      </c>
      <c r="AF256" s="387" t="s">
        <v>1729</v>
      </c>
      <c r="AG256" s="387">
        <v>52.21</v>
      </c>
      <c r="AH256" s="387">
        <v>0</v>
      </c>
      <c r="AI256" s="387">
        <v>0</v>
      </c>
      <c r="AJ256" s="387">
        <v>52.21</v>
      </c>
      <c r="AK256" s="387">
        <v>5.22</v>
      </c>
      <c r="AM256"/>
      <c r="AN256"/>
      <c r="AO256"/>
      <c r="AP256"/>
    </row>
    <row r="257" spans="1:42">
      <c r="A257" s="387" t="s">
        <v>5952</v>
      </c>
      <c r="B257" s="388">
        <v>43623.411944444444</v>
      </c>
      <c r="C257" s="389">
        <v>43623</v>
      </c>
      <c r="D257" s="387" t="s">
        <v>3596</v>
      </c>
      <c r="E257" s="389">
        <v>43623</v>
      </c>
      <c r="F257" s="387" t="s">
        <v>5951</v>
      </c>
      <c r="G257" s="389">
        <v>43623</v>
      </c>
      <c r="H257" s="387" t="s">
        <v>2191</v>
      </c>
      <c r="I257" s="389">
        <v>43623</v>
      </c>
      <c r="J257" s="387" t="s">
        <v>5408</v>
      </c>
      <c r="K257" s="387" t="s">
        <v>1741</v>
      </c>
      <c r="L257" s="390" t="s">
        <v>1732</v>
      </c>
      <c r="M257" s="390" t="s">
        <v>1827</v>
      </c>
      <c r="N257" s="390" t="str">
        <f t="shared" si="8"/>
        <v>Employee30@blyblade.com</v>
      </c>
      <c r="O257" s="390" t="str">
        <f t="shared" si="9"/>
        <v>Sabrina_Kogut</v>
      </c>
      <c r="P257" s="387" t="s">
        <v>1728</v>
      </c>
      <c r="Q257" s="387" t="s">
        <v>1754</v>
      </c>
      <c r="R257" s="387" t="s">
        <v>1738</v>
      </c>
      <c r="S257" s="387">
        <v>3.08</v>
      </c>
      <c r="T257" s="387">
        <v>12</v>
      </c>
      <c r="U257" s="387" t="s">
        <v>2183</v>
      </c>
      <c r="V257" s="387" t="s">
        <v>1737</v>
      </c>
      <c r="W257" s="387" t="s">
        <v>1965</v>
      </c>
      <c r="X257" s="387" t="s">
        <v>4831</v>
      </c>
      <c r="Y257" s="387" t="s">
        <v>1825</v>
      </c>
      <c r="Z257" s="387" t="s">
        <v>1734</v>
      </c>
      <c r="AA257" s="387" t="s">
        <v>1733</v>
      </c>
      <c r="AB257" s="387">
        <v>20.18</v>
      </c>
      <c r="AC257" s="387">
        <v>0</v>
      </c>
      <c r="AD257" s="387">
        <v>0</v>
      </c>
      <c r="AE257" s="387">
        <v>20.18</v>
      </c>
      <c r="AF257" s="387" t="s">
        <v>1729</v>
      </c>
      <c r="AG257" s="387">
        <v>20.18</v>
      </c>
      <c r="AH257" s="387">
        <v>0</v>
      </c>
      <c r="AI257" s="387">
        <v>0</v>
      </c>
      <c r="AJ257" s="387">
        <v>20.18</v>
      </c>
      <c r="AK257" s="387">
        <v>2.02</v>
      </c>
      <c r="AM257"/>
      <c r="AN257"/>
      <c r="AO257"/>
      <c r="AP257"/>
    </row>
    <row r="258" spans="1:42">
      <c r="A258" s="387" t="s">
        <v>5950</v>
      </c>
      <c r="B258" s="388">
        <v>43623.432650462964</v>
      </c>
      <c r="C258" s="389">
        <v>43623</v>
      </c>
      <c r="D258" s="387" t="s">
        <v>3230</v>
      </c>
      <c r="E258" s="389">
        <v>43623</v>
      </c>
      <c r="F258" s="387" t="s">
        <v>3482</v>
      </c>
      <c r="G258" s="389">
        <v>43623</v>
      </c>
      <c r="H258" s="387" t="s">
        <v>3686</v>
      </c>
      <c r="I258" s="389">
        <v>43623</v>
      </c>
      <c r="J258" s="387" t="s">
        <v>3685</v>
      </c>
      <c r="K258" s="387" t="s">
        <v>1741</v>
      </c>
      <c r="L258" s="390" t="s">
        <v>1732</v>
      </c>
      <c r="M258" s="390" t="s">
        <v>1854</v>
      </c>
      <c r="N258" s="390" t="str">
        <f t="shared" si="8"/>
        <v>Employee5@blyblade.com</v>
      </c>
      <c r="O258" s="390" t="str">
        <f t="shared" si="9"/>
        <v>Torey_McNeil</v>
      </c>
      <c r="P258" s="387" t="s">
        <v>1728</v>
      </c>
      <c r="Q258" s="387" t="s">
        <v>1847</v>
      </c>
      <c r="R258" s="387" t="s">
        <v>1738</v>
      </c>
      <c r="S258" s="387">
        <v>9.76</v>
      </c>
      <c r="T258" s="387">
        <v>22</v>
      </c>
      <c r="U258" s="387" t="s">
        <v>1853</v>
      </c>
      <c r="V258" s="387" t="s">
        <v>1737</v>
      </c>
      <c r="W258" s="387" t="s">
        <v>4876</v>
      </c>
      <c r="X258" s="387" t="s">
        <v>4831</v>
      </c>
      <c r="Y258" s="387" t="s">
        <v>1748</v>
      </c>
      <c r="Z258" s="387" t="s">
        <v>1734</v>
      </c>
      <c r="AA258" s="387" t="s">
        <v>1733</v>
      </c>
      <c r="AB258" s="387">
        <v>45.32</v>
      </c>
      <c r="AC258" s="387">
        <v>0</v>
      </c>
      <c r="AD258" s="387">
        <v>0</v>
      </c>
      <c r="AE258" s="387">
        <v>45.32</v>
      </c>
      <c r="AF258" s="387" t="s">
        <v>1729</v>
      </c>
      <c r="AG258" s="387">
        <v>45.32</v>
      </c>
      <c r="AH258" s="387">
        <v>0</v>
      </c>
      <c r="AI258" s="387">
        <v>0</v>
      </c>
      <c r="AJ258" s="387">
        <v>45.32</v>
      </c>
      <c r="AK258" s="387">
        <v>4.53</v>
      </c>
      <c r="AM258"/>
      <c r="AN258"/>
      <c r="AO258"/>
      <c r="AP258"/>
    </row>
    <row r="259" spans="1:42">
      <c r="A259" s="387" t="s">
        <v>5949</v>
      </c>
      <c r="B259" s="388">
        <v>43623.447129629632</v>
      </c>
      <c r="C259" s="389">
        <v>43623</v>
      </c>
      <c r="D259" s="387" t="s">
        <v>2205</v>
      </c>
      <c r="E259" s="389">
        <v>43623</v>
      </c>
      <c r="F259" s="387" t="s">
        <v>2204</v>
      </c>
      <c r="G259" s="387" t="s">
        <v>1728</v>
      </c>
      <c r="H259" s="387" t="s">
        <v>1728</v>
      </c>
      <c r="I259" s="387" t="s">
        <v>1728</v>
      </c>
      <c r="J259" s="387" t="s">
        <v>1728</v>
      </c>
      <c r="K259" s="387" t="s">
        <v>1741</v>
      </c>
      <c r="L259" s="390" t="s">
        <v>1732</v>
      </c>
      <c r="M259" s="390" t="s">
        <v>1854</v>
      </c>
      <c r="N259" s="390" t="str">
        <f t="shared" si="8"/>
        <v>Employee5@blyblade.com</v>
      </c>
      <c r="O259" s="390" t="str">
        <f t="shared" si="9"/>
        <v>Torey_McNeil</v>
      </c>
      <c r="P259" s="387" t="s">
        <v>1728</v>
      </c>
      <c r="Q259" s="387" t="s">
        <v>5006</v>
      </c>
      <c r="R259" s="387" t="s">
        <v>1738</v>
      </c>
      <c r="S259" s="387" t="s">
        <v>1728</v>
      </c>
      <c r="T259" s="387" t="s">
        <v>1728</v>
      </c>
      <c r="U259" s="387" t="s">
        <v>1845</v>
      </c>
      <c r="V259" s="387" t="s">
        <v>1928</v>
      </c>
      <c r="W259" s="387" t="s">
        <v>1728</v>
      </c>
      <c r="X259" s="387" t="s">
        <v>5005</v>
      </c>
      <c r="Y259" s="387" t="s">
        <v>1748</v>
      </c>
      <c r="Z259" s="387" t="s">
        <v>1734</v>
      </c>
      <c r="AA259" s="387" t="s">
        <v>1733</v>
      </c>
      <c r="AB259" s="387">
        <v>5.44</v>
      </c>
      <c r="AC259" s="387">
        <v>0</v>
      </c>
      <c r="AD259" s="387">
        <v>0</v>
      </c>
      <c r="AE259" s="387">
        <v>5.44</v>
      </c>
      <c r="AF259" s="387" t="s">
        <v>1729</v>
      </c>
      <c r="AG259" s="387">
        <v>5.44</v>
      </c>
      <c r="AH259" s="387">
        <v>0</v>
      </c>
      <c r="AI259" s="387">
        <v>0</v>
      </c>
      <c r="AJ259" s="387">
        <v>5.44</v>
      </c>
      <c r="AK259" s="387">
        <v>0.54</v>
      </c>
      <c r="AM259"/>
      <c r="AN259"/>
      <c r="AO259"/>
      <c r="AP259"/>
    </row>
    <row r="260" spans="1:42">
      <c r="A260" s="387" t="s">
        <v>5948</v>
      </c>
      <c r="B260" s="388">
        <v>43623.450810185182</v>
      </c>
      <c r="C260" s="389">
        <v>43623</v>
      </c>
      <c r="D260" s="387" t="s">
        <v>3253</v>
      </c>
      <c r="E260" s="389">
        <v>43623</v>
      </c>
      <c r="F260" s="387" t="s">
        <v>3252</v>
      </c>
      <c r="G260" s="389">
        <v>43623</v>
      </c>
      <c r="H260" s="387" t="s">
        <v>2893</v>
      </c>
      <c r="I260" s="389">
        <v>43623</v>
      </c>
      <c r="J260" s="387" t="s">
        <v>4924</v>
      </c>
      <c r="K260" s="387" t="s">
        <v>1741</v>
      </c>
      <c r="L260" s="390" t="s">
        <v>1732</v>
      </c>
      <c r="M260" s="390" t="s">
        <v>1854</v>
      </c>
      <c r="N260" s="390" t="str">
        <f t="shared" si="8"/>
        <v>Employee5@blyblade.com</v>
      </c>
      <c r="O260" s="390" t="str">
        <f t="shared" si="9"/>
        <v>Torey_McNeil</v>
      </c>
      <c r="P260" s="387" t="s">
        <v>1728</v>
      </c>
      <c r="Q260" s="387" t="s">
        <v>1847</v>
      </c>
      <c r="R260" s="387" t="s">
        <v>1738</v>
      </c>
      <c r="S260" s="387">
        <v>6.4</v>
      </c>
      <c r="T260" s="387">
        <v>15</v>
      </c>
      <c r="U260" s="387" t="s">
        <v>2386</v>
      </c>
      <c r="V260" s="387" t="s">
        <v>1737</v>
      </c>
      <c r="W260" s="387" t="s">
        <v>4876</v>
      </c>
      <c r="X260" s="387" t="s">
        <v>4831</v>
      </c>
      <c r="Y260" s="387" t="s">
        <v>1748</v>
      </c>
      <c r="Z260" s="387" t="s">
        <v>1734</v>
      </c>
      <c r="AA260" s="387" t="s">
        <v>1733</v>
      </c>
      <c r="AB260" s="387">
        <v>26.41</v>
      </c>
      <c r="AC260" s="387">
        <v>0</v>
      </c>
      <c r="AD260" s="387">
        <v>0</v>
      </c>
      <c r="AE260" s="387">
        <v>26.41</v>
      </c>
      <c r="AF260" s="387" t="s">
        <v>1729</v>
      </c>
      <c r="AG260" s="387">
        <v>26.41</v>
      </c>
      <c r="AH260" s="387">
        <v>0</v>
      </c>
      <c r="AI260" s="387">
        <v>0</v>
      </c>
      <c r="AJ260" s="387">
        <v>26.41</v>
      </c>
      <c r="AK260" s="387">
        <v>2.64</v>
      </c>
      <c r="AM260"/>
      <c r="AN260"/>
      <c r="AO260"/>
      <c r="AP260"/>
    </row>
    <row r="261" spans="1:42">
      <c r="A261" s="387" t="s">
        <v>5947</v>
      </c>
      <c r="B261" s="388">
        <v>43623.456979166665</v>
      </c>
      <c r="C261" s="389">
        <v>43623</v>
      </c>
      <c r="D261" s="387" t="s">
        <v>3689</v>
      </c>
      <c r="E261" s="389">
        <v>43623</v>
      </c>
      <c r="F261" s="387" t="s">
        <v>3688</v>
      </c>
      <c r="G261" s="389">
        <v>43623</v>
      </c>
      <c r="H261" s="387" t="s">
        <v>2670</v>
      </c>
      <c r="I261" s="389">
        <v>43623</v>
      </c>
      <c r="J261" s="387" t="s">
        <v>2669</v>
      </c>
      <c r="K261" s="387" t="s">
        <v>1741</v>
      </c>
      <c r="L261" s="390" t="s">
        <v>1732</v>
      </c>
      <c r="M261" s="390" t="s">
        <v>1884</v>
      </c>
      <c r="N261" s="390" t="str">
        <f t="shared" si="8"/>
        <v>Employee25@blyblade.com</v>
      </c>
      <c r="O261" s="390" t="str">
        <f t="shared" si="9"/>
        <v>Shyloh_Davonne Wilkinson</v>
      </c>
      <c r="P261" s="387" t="s">
        <v>1728</v>
      </c>
      <c r="Q261" s="387" t="s">
        <v>1847</v>
      </c>
      <c r="R261" s="387" t="s">
        <v>1803</v>
      </c>
      <c r="S261" s="387">
        <v>5.47</v>
      </c>
      <c r="T261" s="387">
        <v>32</v>
      </c>
      <c r="U261" s="387" t="s">
        <v>1882</v>
      </c>
      <c r="V261" s="387" t="s">
        <v>1883</v>
      </c>
      <c r="W261" s="387" t="s">
        <v>1965</v>
      </c>
      <c r="X261" s="387" t="s">
        <v>4831</v>
      </c>
      <c r="Y261" s="387" t="s">
        <v>1735</v>
      </c>
      <c r="Z261" s="387" t="s">
        <v>1734</v>
      </c>
      <c r="AA261" s="387" t="s">
        <v>1733</v>
      </c>
      <c r="AB261" s="387">
        <v>38.9</v>
      </c>
      <c r="AC261" s="387">
        <v>0</v>
      </c>
      <c r="AD261" s="387">
        <v>0</v>
      </c>
      <c r="AE261" s="387">
        <v>38.9</v>
      </c>
      <c r="AF261" s="387" t="s">
        <v>1729</v>
      </c>
      <c r="AG261" s="387">
        <v>38.9</v>
      </c>
      <c r="AH261" s="387">
        <v>0</v>
      </c>
      <c r="AI261" s="387">
        <v>0</v>
      </c>
      <c r="AJ261" s="387">
        <v>38.9</v>
      </c>
      <c r="AK261" s="387">
        <v>3.89</v>
      </c>
      <c r="AM261"/>
      <c r="AN261"/>
      <c r="AO261"/>
      <c r="AP261"/>
    </row>
    <row r="262" spans="1:42">
      <c r="A262" s="387" t="s">
        <v>5946</v>
      </c>
      <c r="B262" s="388">
        <v>43623.457013888888</v>
      </c>
      <c r="C262" s="389">
        <v>43623</v>
      </c>
      <c r="D262" s="387" t="s">
        <v>2635</v>
      </c>
      <c r="E262" s="389">
        <v>43623</v>
      </c>
      <c r="F262" s="387" t="s">
        <v>3262</v>
      </c>
      <c r="G262" s="389">
        <v>43623</v>
      </c>
      <c r="H262" s="387" t="s">
        <v>2776</v>
      </c>
      <c r="I262" s="389">
        <v>43623</v>
      </c>
      <c r="J262" s="387" t="s">
        <v>4178</v>
      </c>
      <c r="K262" s="387" t="s">
        <v>1741</v>
      </c>
      <c r="L262" s="390" t="s">
        <v>1732</v>
      </c>
      <c r="M262" s="390" t="s">
        <v>1854</v>
      </c>
      <c r="N262" s="390" t="str">
        <f t="shared" si="8"/>
        <v>Employee5@blyblade.com</v>
      </c>
      <c r="O262" s="390" t="str">
        <f t="shared" si="9"/>
        <v>Torey_McNeil</v>
      </c>
      <c r="P262" s="387" t="s">
        <v>1728</v>
      </c>
      <c r="Q262" s="387" t="s">
        <v>5006</v>
      </c>
      <c r="R262" s="387" t="s">
        <v>1738</v>
      </c>
      <c r="S262" s="387">
        <v>1.85</v>
      </c>
      <c r="T262" s="387">
        <v>8</v>
      </c>
      <c r="U262" s="387" t="s">
        <v>1928</v>
      </c>
      <c r="V262" s="387" t="s">
        <v>1845</v>
      </c>
      <c r="W262" s="387" t="s">
        <v>1728</v>
      </c>
      <c r="X262" s="387" t="s">
        <v>5005</v>
      </c>
      <c r="Y262" s="387" t="s">
        <v>1748</v>
      </c>
      <c r="Z262" s="387" t="s">
        <v>1734</v>
      </c>
      <c r="AA262" s="387" t="s">
        <v>1733</v>
      </c>
      <c r="AB262" s="387">
        <v>13.79</v>
      </c>
      <c r="AC262" s="387">
        <v>0</v>
      </c>
      <c r="AD262" s="387">
        <v>0</v>
      </c>
      <c r="AE262" s="387">
        <v>13.79</v>
      </c>
      <c r="AF262" s="387" t="s">
        <v>1729</v>
      </c>
      <c r="AG262" s="387">
        <v>13.79</v>
      </c>
      <c r="AH262" s="387">
        <v>0</v>
      </c>
      <c r="AI262" s="387">
        <v>0</v>
      </c>
      <c r="AJ262" s="387">
        <v>13.79</v>
      </c>
      <c r="AK262" s="387">
        <v>1.38</v>
      </c>
      <c r="AM262"/>
      <c r="AN262"/>
      <c r="AO262"/>
      <c r="AP262"/>
    </row>
    <row r="263" spans="1:42">
      <c r="A263" s="387" t="s">
        <v>5945</v>
      </c>
      <c r="B263" s="388">
        <v>43623.475208333337</v>
      </c>
      <c r="C263" s="389">
        <v>43623</v>
      </c>
      <c r="D263" s="387" t="s">
        <v>3256</v>
      </c>
      <c r="E263" s="389">
        <v>43623</v>
      </c>
      <c r="F263" s="387" t="s">
        <v>3255</v>
      </c>
      <c r="G263" s="389">
        <v>43623</v>
      </c>
      <c r="H263" s="387" t="s">
        <v>1840</v>
      </c>
      <c r="I263" s="389">
        <v>43623</v>
      </c>
      <c r="J263" s="387" t="s">
        <v>1839</v>
      </c>
      <c r="K263" s="387" t="s">
        <v>1741</v>
      </c>
      <c r="L263" s="390" t="s">
        <v>1732</v>
      </c>
      <c r="M263" s="390" t="s">
        <v>4482</v>
      </c>
      <c r="N263" s="390" t="str">
        <f t="shared" si="8"/>
        <v>Employee31@blyblade.com</v>
      </c>
      <c r="O263" s="390" t="str">
        <f t="shared" si="9"/>
        <v>Tori_Maisey</v>
      </c>
      <c r="P263" s="387" t="s">
        <v>1728</v>
      </c>
      <c r="Q263" s="387" t="s">
        <v>1847</v>
      </c>
      <c r="R263" s="387" t="s">
        <v>1738</v>
      </c>
      <c r="S263" s="387">
        <v>4.55</v>
      </c>
      <c r="T263" s="387">
        <v>12</v>
      </c>
      <c r="U263" s="387" t="s">
        <v>2435</v>
      </c>
      <c r="V263" s="387" t="s">
        <v>1883</v>
      </c>
      <c r="W263" s="387" t="s">
        <v>1965</v>
      </c>
      <c r="X263" s="387" t="s">
        <v>4831</v>
      </c>
      <c r="Y263" s="387" t="s">
        <v>1825</v>
      </c>
      <c r="Z263" s="387" t="s">
        <v>1734</v>
      </c>
      <c r="AA263" s="387" t="s">
        <v>1733</v>
      </c>
      <c r="AB263" s="387">
        <v>20.84</v>
      </c>
      <c r="AC263" s="387">
        <v>0</v>
      </c>
      <c r="AD263" s="387">
        <v>0</v>
      </c>
      <c r="AE263" s="387">
        <v>20.84</v>
      </c>
      <c r="AF263" s="387" t="s">
        <v>1729</v>
      </c>
      <c r="AG263" s="387">
        <v>20.84</v>
      </c>
      <c r="AH263" s="387">
        <v>0</v>
      </c>
      <c r="AI263" s="387">
        <v>0</v>
      </c>
      <c r="AJ263" s="387">
        <v>20.84</v>
      </c>
      <c r="AK263" s="387">
        <v>2.08</v>
      </c>
      <c r="AM263"/>
      <c r="AN263"/>
      <c r="AO263"/>
      <c r="AP263"/>
    </row>
    <row r="264" spans="1:42">
      <c r="A264" s="387" t="s">
        <v>5944</v>
      </c>
      <c r="B264" s="388">
        <v>43623.476527777777</v>
      </c>
      <c r="C264" s="389">
        <v>43623</v>
      </c>
      <c r="D264" s="387" t="s">
        <v>2776</v>
      </c>
      <c r="E264" s="389">
        <v>43623</v>
      </c>
      <c r="F264" s="387" t="s">
        <v>4178</v>
      </c>
      <c r="G264" s="389">
        <v>43623</v>
      </c>
      <c r="H264" s="387" t="s">
        <v>2551</v>
      </c>
      <c r="I264" s="389">
        <v>43623</v>
      </c>
      <c r="J264" s="387" t="s">
        <v>2672</v>
      </c>
      <c r="K264" s="387" t="s">
        <v>1741</v>
      </c>
      <c r="L264" s="390" t="s">
        <v>1732</v>
      </c>
      <c r="M264" s="390" t="s">
        <v>1854</v>
      </c>
      <c r="N264" s="390" t="str">
        <f t="shared" si="8"/>
        <v>Employee5@blyblade.com</v>
      </c>
      <c r="O264" s="390" t="str">
        <f t="shared" si="9"/>
        <v>Torey_McNeil</v>
      </c>
      <c r="P264" s="387" t="s">
        <v>1728</v>
      </c>
      <c r="Q264" s="387" t="s">
        <v>1847</v>
      </c>
      <c r="R264" s="387" t="s">
        <v>1738</v>
      </c>
      <c r="S264" s="387">
        <v>3.72</v>
      </c>
      <c r="T264" s="387">
        <v>18</v>
      </c>
      <c r="U264" s="387" t="s">
        <v>1845</v>
      </c>
      <c r="V264" s="387" t="s">
        <v>2063</v>
      </c>
      <c r="W264" s="387" t="s">
        <v>2025</v>
      </c>
      <c r="X264" s="387" t="s">
        <v>4831</v>
      </c>
      <c r="Y264" s="387" t="s">
        <v>1748</v>
      </c>
      <c r="Z264" s="387" t="s">
        <v>1734</v>
      </c>
      <c r="AA264" s="387" t="s">
        <v>1733</v>
      </c>
      <c r="AB264" s="387">
        <v>22.61</v>
      </c>
      <c r="AC264" s="387">
        <v>0</v>
      </c>
      <c r="AD264" s="387">
        <v>0</v>
      </c>
      <c r="AE264" s="387">
        <v>22.61</v>
      </c>
      <c r="AF264" s="387" t="s">
        <v>1729</v>
      </c>
      <c r="AG264" s="387">
        <v>22.61</v>
      </c>
      <c r="AH264" s="387">
        <v>0</v>
      </c>
      <c r="AI264" s="387">
        <v>0</v>
      </c>
      <c r="AJ264" s="387">
        <v>22.61</v>
      </c>
      <c r="AK264" s="387">
        <v>2.2599999999999998</v>
      </c>
      <c r="AM264"/>
      <c r="AN264"/>
      <c r="AO264"/>
      <c r="AP264"/>
    </row>
    <row r="265" spans="1:42">
      <c r="A265" s="387" t="s">
        <v>5943</v>
      </c>
      <c r="B265" s="388">
        <v>43623.494525462964</v>
      </c>
      <c r="C265" s="389">
        <v>43623</v>
      </c>
      <c r="D265" s="387" t="s">
        <v>3038</v>
      </c>
      <c r="E265" s="389">
        <v>43623</v>
      </c>
      <c r="F265" s="387" t="s">
        <v>3037</v>
      </c>
      <c r="G265" s="389">
        <v>43623</v>
      </c>
      <c r="H265" s="387" t="s">
        <v>2173</v>
      </c>
      <c r="I265" s="389">
        <v>43623</v>
      </c>
      <c r="J265" s="387" t="s">
        <v>2481</v>
      </c>
      <c r="K265" s="387" t="s">
        <v>1741</v>
      </c>
      <c r="L265" s="390" t="s">
        <v>1732</v>
      </c>
      <c r="M265" s="390" t="s">
        <v>2208</v>
      </c>
      <c r="N265" s="390" t="str">
        <f t="shared" si="8"/>
        <v>Employee13@blyblade.com</v>
      </c>
      <c r="O265" s="390" t="str">
        <f t="shared" si="9"/>
        <v>Evelyn_Pelczar</v>
      </c>
      <c r="P265" s="387" t="s">
        <v>1728</v>
      </c>
      <c r="Q265" s="387" t="s">
        <v>1847</v>
      </c>
      <c r="R265" s="387" t="s">
        <v>1738</v>
      </c>
      <c r="S265" s="387">
        <v>3.66</v>
      </c>
      <c r="T265" s="387">
        <v>26</v>
      </c>
      <c r="U265" s="387" t="s">
        <v>2207</v>
      </c>
      <c r="V265" s="387" t="s">
        <v>1772</v>
      </c>
      <c r="W265" s="387" t="s">
        <v>1965</v>
      </c>
      <c r="X265" s="387" t="s">
        <v>4831</v>
      </c>
      <c r="Y265" s="387" t="s">
        <v>1735</v>
      </c>
      <c r="Z265" s="387" t="s">
        <v>1734</v>
      </c>
      <c r="AA265" s="387" t="s">
        <v>1733</v>
      </c>
      <c r="AB265" s="387">
        <v>23.32</v>
      </c>
      <c r="AC265" s="387">
        <v>0</v>
      </c>
      <c r="AD265" s="387">
        <v>0</v>
      </c>
      <c r="AE265" s="387">
        <v>23.32</v>
      </c>
      <c r="AF265" s="387" t="s">
        <v>1729</v>
      </c>
      <c r="AG265" s="387">
        <v>23.32</v>
      </c>
      <c r="AH265" s="387">
        <v>0</v>
      </c>
      <c r="AI265" s="387">
        <v>0</v>
      </c>
      <c r="AJ265" s="387">
        <v>23.32</v>
      </c>
      <c r="AK265" s="387">
        <v>2.33</v>
      </c>
      <c r="AM265"/>
      <c r="AN265"/>
      <c r="AO265"/>
      <c r="AP265"/>
    </row>
    <row r="266" spans="1:42">
      <c r="A266" s="387" t="s">
        <v>5942</v>
      </c>
      <c r="B266" s="388">
        <v>43623.500497685185</v>
      </c>
      <c r="C266" s="389">
        <v>43623</v>
      </c>
      <c r="D266" s="387" t="s">
        <v>3038</v>
      </c>
      <c r="E266" s="389">
        <v>43623</v>
      </c>
      <c r="F266" s="387" t="s">
        <v>3037</v>
      </c>
      <c r="G266" s="389">
        <v>43623</v>
      </c>
      <c r="H266" s="387" t="s">
        <v>2905</v>
      </c>
      <c r="I266" s="389">
        <v>43623</v>
      </c>
      <c r="J266" s="387" t="s">
        <v>2904</v>
      </c>
      <c r="K266" s="387" t="s">
        <v>1741</v>
      </c>
      <c r="L266" s="390" t="s">
        <v>1732</v>
      </c>
      <c r="M266" s="390" t="s">
        <v>2812</v>
      </c>
      <c r="N266" s="390" t="str">
        <f t="shared" si="8"/>
        <v>Employee6@blyblade.com</v>
      </c>
      <c r="O266" s="390" t="str">
        <f t="shared" si="9"/>
        <v>Matthew_Brody</v>
      </c>
      <c r="P266" s="387" t="s">
        <v>1728</v>
      </c>
      <c r="Q266" s="387" t="s">
        <v>1754</v>
      </c>
      <c r="R266" s="387" t="s">
        <v>1738</v>
      </c>
      <c r="S266" s="387">
        <v>2.63</v>
      </c>
      <c r="T266" s="387">
        <v>29</v>
      </c>
      <c r="U266" s="387" t="s">
        <v>2063</v>
      </c>
      <c r="V266" s="387" t="s">
        <v>1883</v>
      </c>
      <c r="W266" s="387" t="s">
        <v>1875</v>
      </c>
      <c r="X266" s="387" t="s">
        <v>4831</v>
      </c>
      <c r="Y266" s="387" t="s">
        <v>1748</v>
      </c>
      <c r="Z266" s="387" t="s">
        <v>1734</v>
      </c>
      <c r="AA266" s="387" t="s">
        <v>1733</v>
      </c>
      <c r="AB266" s="387">
        <v>26.28</v>
      </c>
      <c r="AC266" s="387">
        <v>0</v>
      </c>
      <c r="AD266" s="387">
        <v>0</v>
      </c>
      <c r="AE266" s="387">
        <v>26.28</v>
      </c>
      <c r="AF266" s="387" t="s">
        <v>1729</v>
      </c>
      <c r="AG266" s="387">
        <v>26.28</v>
      </c>
      <c r="AH266" s="387">
        <v>0</v>
      </c>
      <c r="AI266" s="387">
        <v>0</v>
      </c>
      <c r="AJ266" s="387">
        <v>26.28</v>
      </c>
      <c r="AK266" s="387">
        <v>2.63</v>
      </c>
      <c r="AM266"/>
      <c r="AN266"/>
      <c r="AO266"/>
      <c r="AP266"/>
    </row>
    <row r="267" spans="1:42">
      <c r="A267" s="387" t="s">
        <v>5941</v>
      </c>
      <c r="B267" s="388">
        <v>43623.553159722222</v>
      </c>
      <c r="C267" s="389">
        <v>43623</v>
      </c>
      <c r="D267" s="387" t="s">
        <v>3089</v>
      </c>
      <c r="E267" s="389">
        <v>43623</v>
      </c>
      <c r="F267" s="387" t="s">
        <v>3088</v>
      </c>
      <c r="G267" s="389">
        <v>43623</v>
      </c>
      <c r="H267" s="387" t="s">
        <v>2139</v>
      </c>
      <c r="I267" s="389">
        <v>43623</v>
      </c>
      <c r="J267" s="387" t="s">
        <v>4575</v>
      </c>
      <c r="K267" s="387" t="s">
        <v>1741</v>
      </c>
      <c r="L267" s="390" t="s">
        <v>1732</v>
      </c>
      <c r="M267" s="390" t="s">
        <v>1924</v>
      </c>
      <c r="N267" s="390" t="str">
        <f t="shared" si="8"/>
        <v>Employee16@blyblade.com</v>
      </c>
      <c r="O267" s="390" t="str">
        <f t="shared" si="9"/>
        <v>Hunter_Senning</v>
      </c>
      <c r="P267" s="387" t="s">
        <v>1728</v>
      </c>
      <c r="Q267" s="387" t="s">
        <v>1754</v>
      </c>
      <c r="R267" s="387" t="s">
        <v>1738</v>
      </c>
      <c r="S267" s="387">
        <v>3.57</v>
      </c>
      <c r="T267" s="387">
        <v>32</v>
      </c>
      <c r="U267" s="387" t="s">
        <v>2411</v>
      </c>
      <c r="V267" s="387" t="s">
        <v>1883</v>
      </c>
      <c r="W267" s="387" t="s">
        <v>1965</v>
      </c>
      <c r="X267" s="387" t="s">
        <v>4831</v>
      </c>
      <c r="Y267" s="387" t="s">
        <v>1748</v>
      </c>
      <c r="Z267" s="387" t="s">
        <v>1734</v>
      </c>
      <c r="AA267" s="387" t="s">
        <v>1733</v>
      </c>
      <c r="AB267" s="387">
        <v>30.77</v>
      </c>
      <c r="AC267" s="387">
        <v>0</v>
      </c>
      <c r="AD267" s="387">
        <v>0</v>
      </c>
      <c r="AE267" s="387">
        <v>30.77</v>
      </c>
      <c r="AF267" s="387" t="s">
        <v>1729</v>
      </c>
      <c r="AG267" s="387">
        <v>30.77</v>
      </c>
      <c r="AH267" s="387">
        <v>0</v>
      </c>
      <c r="AI267" s="387">
        <v>0</v>
      </c>
      <c r="AJ267" s="387">
        <v>30.77</v>
      </c>
      <c r="AK267" s="387">
        <v>3.08</v>
      </c>
      <c r="AM267"/>
      <c r="AN267"/>
      <c r="AO267"/>
      <c r="AP267"/>
    </row>
    <row r="268" spans="1:42">
      <c r="A268" s="387" t="s">
        <v>5940</v>
      </c>
      <c r="B268" s="388">
        <v>43623.554537037038</v>
      </c>
      <c r="C268" s="389">
        <v>43623</v>
      </c>
      <c r="D268" s="387" t="s">
        <v>2120</v>
      </c>
      <c r="E268" s="389">
        <v>43623</v>
      </c>
      <c r="F268" s="387" t="s">
        <v>5674</v>
      </c>
      <c r="G268" s="389">
        <v>43623</v>
      </c>
      <c r="H268" s="387" t="s">
        <v>2103</v>
      </c>
      <c r="I268" s="389">
        <v>43623</v>
      </c>
      <c r="J268" s="387" t="s">
        <v>3972</v>
      </c>
      <c r="K268" s="387" t="s">
        <v>1741</v>
      </c>
      <c r="L268" s="390" t="s">
        <v>1732</v>
      </c>
      <c r="M268" s="390" t="s">
        <v>1979</v>
      </c>
      <c r="N268" s="390" t="str">
        <f t="shared" si="8"/>
        <v>Employee15@blyblade.com</v>
      </c>
      <c r="O268" s="390" t="str">
        <f t="shared" si="9"/>
        <v>Jess_Rooney</v>
      </c>
      <c r="P268" s="387" t="s">
        <v>1728</v>
      </c>
      <c r="Q268" s="387" t="s">
        <v>1847</v>
      </c>
      <c r="R268" s="387" t="s">
        <v>1738</v>
      </c>
      <c r="S268" s="387">
        <v>1.03</v>
      </c>
      <c r="T268" s="387">
        <v>4</v>
      </c>
      <c r="U268" s="387" t="s">
        <v>2199</v>
      </c>
      <c r="V268" s="387" t="s">
        <v>2007</v>
      </c>
      <c r="W268" s="387" t="s">
        <v>1965</v>
      </c>
      <c r="X268" s="387" t="s">
        <v>4831</v>
      </c>
      <c r="Y268" s="387" t="s">
        <v>1735</v>
      </c>
      <c r="Z268" s="387" t="s">
        <v>1734</v>
      </c>
      <c r="AA268" s="387" t="s">
        <v>1733</v>
      </c>
      <c r="AB268" s="387">
        <v>7.53</v>
      </c>
      <c r="AC268" s="387">
        <v>0</v>
      </c>
      <c r="AD268" s="387">
        <v>0</v>
      </c>
      <c r="AE268" s="387">
        <v>7.53</v>
      </c>
      <c r="AF268" s="387" t="s">
        <v>1729</v>
      </c>
      <c r="AG268" s="387">
        <v>7.53</v>
      </c>
      <c r="AH268" s="387">
        <v>0</v>
      </c>
      <c r="AI268" s="387">
        <v>0</v>
      </c>
      <c r="AJ268" s="387">
        <v>7.53</v>
      </c>
      <c r="AK268" s="387">
        <v>0.75</v>
      </c>
      <c r="AM268"/>
      <c r="AN268"/>
      <c r="AO268"/>
      <c r="AP268"/>
    </row>
    <row r="269" spans="1:42">
      <c r="A269" s="387" t="s">
        <v>5939</v>
      </c>
      <c r="B269" s="388">
        <v>43623.562164351853</v>
      </c>
      <c r="C269" s="389">
        <v>43623</v>
      </c>
      <c r="D269" s="387" t="s">
        <v>3776</v>
      </c>
      <c r="E269" s="389">
        <v>43623</v>
      </c>
      <c r="F269" s="387" t="s">
        <v>4056</v>
      </c>
      <c r="G269" s="389">
        <v>43623</v>
      </c>
      <c r="H269" s="387" t="s">
        <v>3087</v>
      </c>
      <c r="I269" s="389">
        <v>43623</v>
      </c>
      <c r="J269" s="387" t="s">
        <v>2474</v>
      </c>
      <c r="K269" s="387" t="s">
        <v>1741</v>
      </c>
      <c r="L269" s="390" t="s">
        <v>1732</v>
      </c>
      <c r="M269" s="390" t="s">
        <v>1854</v>
      </c>
      <c r="N269" s="390" t="str">
        <f t="shared" si="8"/>
        <v>Employee5@blyblade.com</v>
      </c>
      <c r="O269" s="390" t="str">
        <f t="shared" si="9"/>
        <v>Torey_McNeil</v>
      </c>
      <c r="P269" s="387" t="s">
        <v>1728</v>
      </c>
      <c r="Q269" s="387" t="s">
        <v>1847</v>
      </c>
      <c r="R269" s="387" t="s">
        <v>1738</v>
      </c>
      <c r="S269" s="387">
        <v>1.52</v>
      </c>
      <c r="T269" s="387">
        <v>14</v>
      </c>
      <c r="U269" s="387" t="s">
        <v>2063</v>
      </c>
      <c r="V269" s="387" t="s">
        <v>1833</v>
      </c>
      <c r="W269" s="387" t="s">
        <v>1965</v>
      </c>
      <c r="X269" s="387" t="s">
        <v>4831</v>
      </c>
      <c r="Y269" s="387" t="s">
        <v>1748</v>
      </c>
      <c r="Z269" s="387" t="s">
        <v>1734</v>
      </c>
      <c r="AA269" s="387" t="s">
        <v>1733</v>
      </c>
      <c r="AB269" s="387">
        <v>15.59</v>
      </c>
      <c r="AC269" s="387">
        <v>0</v>
      </c>
      <c r="AD269" s="387">
        <v>0</v>
      </c>
      <c r="AE269" s="387">
        <v>15.59</v>
      </c>
      <c r="AF269" s="387" t="s">
        <v>1729</v>
      </c>
      <c r="AG269" s="387">
        <v>15.59</v>
      </c>
      <c r="AH269" s="387">
        <v>0</v>
      </c>
      <c r="AI269" s="387">
        <v>0</v>
      </c>
      <c r="AJ269" s="387">
        <v>15.59</v>
      </c>
      <c r="AK269" s="387">
        <v>1.56</v>
      </c>
      <c r="AM269"/>
      <c r="AN269"/>
      <c r="AO269"/>
      <c r="AP269"/>
    </row>
    <row r="270" spans="1:42">
      <c r="A270" s="387" t="s">
        <v>5938</v>
      </c>
      <c r="B270" s="388">
        <v>43623.574386574073</v>
      </c>
      <c r="C270" s="389">
        <v>43623</v>
      </c>
      <c r="D270" s="387" t="s">
        <v>2457</v>
      </c>
      <c r="E270" s="389">
        <v>43623</v>
      </c>
      <c r="F270" s="387" t="s">
        <v>2456</v>
      </c>
      <c r="G270" s="389">
        <v>43623</v>
      </c>
      <c r="H270" s="387" t="s">
        <v>3233</v>
      </c>
      <c r="I270" s="389">
        <v>43623</v>
      </c>
      <c r="J270" s="387" t="s">
        <v>3232</v>
      </c>
      <c r="K270" s="387" t="s">
        <v>1741</v>
      </c>
      <c r="L270" s="390" t="s">
        <v>1732</v>
      </c>
      <c r="M270" s="390" t="s">
        <v>1929</v>
      </c>
      <c r="N270" s="390" t="str">
        <f t="shared" ref="N270:N333" si="10">M270&amp;"@blyblade.com"</f>
        <v>Employee29@blyblade.com</v>
      </c>
      <c r="O270" s="390" t="str">
        <f t="shared" si="9"/>
        <v>Justin_Meltzer</v>
      </c>
      <c r="P270" s="387" t="s">
        <v>1728</v>
      </c>
      <c r="Q270" s="387" t="s">
        <v>1754</v>
      </c>
      <c r="R270" s="387" t="s">
        <v>1738</v>
      </c>
      <c r="S270" s="387">
        <v>1.88</v>
      </c>
      <c r="T270" s="387">
        <v>9</v>
      </c>
      <c r="U270" s="387" t="s">
        <v>1928</v>
      </c>
      <c r="V270" s="387" t="s">
        <v>1845</v>
      </c>
      <c r="W270" s="387" t="s">
        <v>1875</v>
      </c>
      <c r="X270" s="387" t="s">
        <v>4831</v>
      </c>
      <c r="Y270" s="387" t="s">
        <v>1748</v>
      </c>
      <c r="Z270" s="387" t="s">
        <v>1734</v>
      </c>
      <c r="AA270" s="387" t="s">
        <v>1733</v>
      </c>
      <c r="AB270" s="387">
        <v>10.3</v>
      </c>
      <c r="AC270" s="387">
        <v>0</v>
      </c>
      <c r="AD270" s="387">
        <v>0</v>
      </c>
      <c r="AE270" s="387">
        <v>10.3</v>
      </c>
      <c r="AF270" s="387" t="s">
        <v>1729</v>
      </c>
      <c r="AG270" s="387">
        <v>10.3</v>
      </c>
      <c r="AH270" s="387">
        <v>0</v>
      </c>
      <c r="AI270" s="387">
        <v>0</v>
      </c>
      <c r="AJ270" s="387">
        <v>10.3</v>
      </c>
      <c r="AK270" s="387">
        <v>1.03</v>
      </c>
      <c r="AM270"/>
      <c r="AN270"/>
      <c r="AO270"/>
      <c r="AP270"/>
    </row>
    <row r="271" spans="1:42">
      <c r="A271" s="387" t="s">
        <v>5937</v>
      </c>
      <c r="B271" s="388">
        <v>43623.577465277776</v>
      </c>
      <c r="C271" s="389">
        <v>43623</v>
      </c>
      <c r="D271" s="387" t="s">
        <v>2348</v>
      </c>
      <c r="E271" s="389">
        <v>43623</v>
      </c>
      <c r="F271" s="387" t="s">
        <v>5537</v>
      </c>
      <c r="G271" s="389">
        <v>43623</v>
      </c>
      <c r="H271" s="387" t="s">
        <v>2455</v>
      </c>
      <c r="I271" s="389">
        <v>43623</v>
      </c>
      <c r="J271" s="387" t="s">
        <v>2454</v>
      </c>
      <c r="K271" s="387" t="s">
        <v>1741</v>
      </c>
      <c r="L271" s="390" t="s">
        <v>1732</v>
      </c>
      <c r="M271" s="390" t="s">
        <v>1827</v>
      </c>
      <c r="N271" s="390" t="str">
        <f t="shared" si="10"/>
        <v>Employee30@blyblade.com</v>
      </c>
      <c r="O271" s="390" t="str">
        <f t="shared" ref="O271:O334" si="11">VLOOKUP(M271,$A$10:$F$65,4,FALSE)</f>
        <v>Sabrina_Kogut</v>
      </c>
      <c r="P271" s="387" t="s">
        <v>1728</v>
      </c>
      <c r="Q271" s="387" t="s">
        <v>1754</v>
      </c>
      <c r="R271" s="387" t="s">
        <v>1738</v>
      </c>
      <c r="S271" s="387">
        <v>3.05</v>
      </c>
      <c r="T271" s="387">
        <v>32</v>
      </c>
      <c r="U271" s="387" t="s">
        <v>1737</v>
      </c>
      <c r="V271" s="387" t="s">
        <v>1883</v>
      </c>
      <c r="W271" s="387" t="s">
        <v>2025</v>
      </c>
      <c r="X271" s="387" t="s">
        <v>4831</v>
      </c>
      <c r="Y271" s="387" t="s">
        <v>1825</v>
      </c>
      <c r="Z271" s="387" t="s">
        <v>1734</v>
      </c>
      <c r="AA271" s="387" t="s">
        <v>1733</v>
      </c>
      <c r="AB271" s="387">
        <v>38.78</v>
      </c>
      <c r="AC271" s="387">
        <v>0</v>
      </c>
      <c r="AD271" s="387">
        <v>0</v>
      </c>
      <c r="AE271" s="387">
        <v>38.78</v>
      </c>
      <c r="AF271" s="387" t="s">
        <v>1729</v>
      </c>
      <c r="AG271" s="387">
        <v>38.78</v>
      </c>
      <c r="AH271" s="387">
        <v>0</v>
      </c>
      <c r="AI271" s="387">
        <v>0</v>
      </c>
      <c r="AJ271" s="387">
        <v>38.78</v>
      </c>
      <c r="AK271" s="387">
        <v>3.88</v>
      </c>
      <c r="AM271"/>
      <c r="AN271"/>
      <c r="AO271"/>
      <c r="AP271"/>
    </row>
    <row r="272" spans="1:42">
      <c r="A272" s="387" t="s">
        <v>5936</v>
      </c>
      <c r="B272" s="388">
        <v>43623.590127314812</v>
      </c>
      <c r="C272" s="389">
        <v>43623</v>
      </c>
      <c r="D272" s="387" t="s">
        <v>2124</v>
      </c>
      <c r="E272" s="389">
        <v>43623</v>
      </c>
      <c r="F272" s="387" t="s">
        <v>3596</v>
      </c>
      <c r="G272" s="389">
        <v>43623</v>
      </c>
      <c r="H272" s="387" t="s">
        <v>2605</v>
      </c>
      <c r="I272" s="389">
        <v>43623</v>
      </c>
      <c r="J272" s="387" t="s">
        <v>3593</v>
      </c>
      <c r="K272" s="387" t="s">
        <v>1741</v>
      </c>
      <c r="L272" s="390" t="s">
        <v>1732</v>
      </c>
      <c r="M272" s="390" t="s">
        <v>1986</v>
      </c>
      <c r="N272" s="390" t="str">
        <f t="shared" si="10"/>
        <v>Employee1@blyblade.com</v>
      </c>
      <c r="O272" s="390" t="str">
        <f t="shared" si="11"/>
        <v>Jake_Mirto</v>
      </c>
      <c r="P272" s="387" t="s">
        <v>1728</v>
      </c>
      <c r="Q272" s="387" t="s">
        <v>1762</v>
      </c>
      <c r="R272" s="387" t="s">
        <v>1753</v>
      </c>
      <c r="S272" s="387">
        <v>6.03</v>
      </c>
      <c r="T272" s="387">
        <v>16</v>
      </c>
      <c r="U272" s="387" t="s">
        <v>1752</v>
      </c>
      <c r="V272" s="387" t="s">
        <v>1752</v>
      </c>
      <c r="W272" s="387" t="s">
        <v>4832</v>
      </c>
      <c r="X272" s="387" t="s">
        <v>4831</v>
      </c>
      <c r="Y272" s="387" t="s">
        <v>1735</v>
      </c>
      <c r="Z272" s="387" t="s">
        <v>1734</v>
      </c>
      <c r="AA272" s="387" t="s">
        <v>1733</v>
      </c>
      <c r="AB272" s="387">
        <v>65.650000000000006</v>
      </c>
      <c r="AC272" s="387">
        <v>0</v>
      </c>
      <c r="AD272" s="387">
        <v>0</v>
      </c>
      <c r="AE272" s="387">
        <v>65.650000000000006</v>
      </c>
      <c r="AF272" s="387" t="s">
        <v>1729</v>
      </c>
      <c r="AG272" s="387">
        <v>65.650000000000006</v>
      </c>
      <c r="AH272" s="387">
        <v>0</v>
      </c>
      <c r="AI272" s="387">
        <v>0</v>
      </c>
      <c r="AJ272" s="387">
        <v>65.650000000000006</v>
      </c>
      <c r="AK272" s="387">
        <v>6.57</v>
      </c>
      <c r="AM272"/>
      <c r="AN272"/>
      <c r="AO272"/>
      <c r="AP272"/>
    </row>
    <row r="273" spans="1:42">
      <c r="A273" s="391" t="s">
        <v>5688</v>
      </c>
      <c r="B273" s="388">
        <v>43623.66915509259</v>
      </c>
      <c r="C273" s="389">
        <v>43623</v>
      </c>
      <c r="D273" s="387" t="s">
        <v>2554</v>
      </c>
      <c r="E273" s="389">
        <v>43623</v>
      </c>
      <c r="F273" s="387" t="s">
        <v>2553</v>
      </c>
      <c r="G273" s="389">
        <v>43623</v>
      </c>
      <c r="H273" s="387" t="s">
        <v>2081</v>
      </c>
      <c r="I273" s="389">
        <v>43623</v>
      </c>
      <c r="J273" s="387" t="s">
        <v>3069</v>
      </c>
      <c r="K273" s="387" t="s">
        <v>1741</v>
      </c>
      <c r="L273" s="390" t="s">
        <v>1732</v>
      </c>
      <c r="M273" s="390" t="s">
        <v>1731</v>
      </c>
      <c r="N273" s="390" t="str">
        <f t="shared" si="10"/>
        <v>Employee8@blyblade.com</v>
      </c>
      <c r="O273" s="390" t="str">
        <f t="shared" si="11"/>
        <v>--_--</v>
      </c>
      <c r="P273" s="387" t="s">
        <v>1728</v>
      </c>
      <c r="Q273" s="387" t="s">
        <v>1847</v>
      </c>
      <c r="R273" s="387" t="s">
        <v>1738</v>
      </c>
      <c r="S273" s="387">
        <v>34.369999999999997</v>
      </c>
      <c r="T273" s="387">
        <v>60</v>
      </c>
      <c r="U273" s="387" t="s">
        <v>1883</v>
      </c>
      <c r="V273" s="387" t="s">
        <v>2026</v>
      </c>
      <c r="W273" s="387" t="s">
        <v>1750</v>
      </c>
      <c r="X273" s="387" t="s">
        <v>4831</v>
      </c>
      <c r="Y273" s="387" t="s">
        <v>1728</v>
      </c>
      <c r="Z273" s="387" t="s">
        <v>1734</v>
      </c>
      <c r="AA273" s="387" t="s">
        <v>1733</v>
      </c>
      <c r="AB273" s="387">
        <v>103.73</v>
      </c>
      <c r="AC273" s="387">
        <v>0</v>
      </c>
      <c r="AD273" s="387">
        <v>0</v>
      </c>
      <c r="AE273" s="387">
        <v>103.73</v>
      </c>
      <c r="AF273" s="387" t="s">
        <v>1729</v>
      </c>
      <c r="AG273" s="387">
        <v>103.73</v>
      </c>
      <c r="AH273" s="387">
        <v>0</v>
      </c>
      <c r="AI273" s="387">
        <v>0</v>
      </c>
      <c r="AJ273" s="387">
        <v>103.73</v>
      </c>
      <c r="AK273" s="387">
        <v>10.37</v>
      </c>
      <c r="AM273"/>
      <c r="AN273"/>
      <c r="AO273"/>
      <c r="AP273"/>
    </row>
    <row r="274" spans="1:42">
      <c r="A274" s="391" t="s">
        <v>5688</v>
      </c>
      <c r="B274" s="388">
        <v>43623.672280092593</v>
      </c>
      <c r="C274" s="389">
        <v>43623</v>
      </c>
      <c r="D274" s="387" t="s">
        <v>2554</v>
      </c>
      <c r="E274" s="389">
        <v>43623</v>
      </c>
      <c r="F274" s="387" t="s">
        <v>2553</v>
      </c>
      <c r="G274" s="389">
        <v>43623</v>
      </c>
      <c r="H274" s="387" t="s">
        <v>2081</v>
      </c>
      <c r="I274" s="389">
        <v>43623</v>
      </c>
      <c r="J274" s="387" t="s">
        <v>3069</v>
      </c>
      <c r="K274" s="387" t="s">
        <v>1741</v>
      </c>
      <c r="L274" s="390" t="s">
        <v>1732</v>
      </c>
      <c r="M274" s="390" t="s">
        <v>1731</v>
      </c>
      <c r="N274" s="390" t="str">
        <f t="shared" si="10"/>
        <v>Employee8@blyblade.com</v>
      </c>
      <c r="O274" s="390" t="str">
        <f t="shared" si="11"/>
        <v>--_--</v>
      </c>
      <c r="P274" s="387" t="s">
        <v>1728</v>
      </c>
      <c r="Q274" s="387" t="s">
        <v>1847</v>
      </c>
      <c r="R274" s="387" t="s">
        <v>1738</v>
      </c>
      <c r="S274" s="387">
        <v>34.369999999999997</v>
      </c>
      <c r="T274" s="387">
        <v>60</v>
      </c>
      <c r="U274" s="387" t="s">
        <v>1883</v>
      </c>
      <c r="V274" s="387" t="s">
        <v>2026</v>
      </c>
      <c r="W274" s="387" t="s">
        <v>1750</v>
      </c>
      <c r="X274" s="387" t="s">
        <v>4831</v>
      </c>
      <c r="Y274" s="387" t="s">
        <v>1728</v>
      </c>
      <c r="Z274" s="387" t="s">
        <v>1734</v>
      </c>
      <c r="AA274" s="387" t="s">
        <v>2138</v>
      </c>
      <c r="AB274" s="387">
        <v>-44.66</v>
      </c>
      <c r="AC274" s="387">
        <v>0</v>
      </c>
      <c r="AD274" s="387">
        <v>0</v>
      </c>
      <c r="AE274" s="387">
        <v>-44.66</v>
      </c>
      <c r="AF274" s="387" t="s">
        <v>1729</v>
      </c>
      <c r="AG274" s="387">
        <v>-44.66</v>
      </c>
      <c r="AH274" s="387">
        <v>0</v>
      </c>
      <c r="AI274" s="387">
        <v>0</v>
      </c>
      <c r="AJ274" s="387">
        <v>-44.66</v>
      </c>
      <c r="AK274" s="387">
        <v>-10.37</v>
      </c>
      <c r="AM274"/>
      <c r="AN274"/>
      <c r="AO274"/>
      <c r="AP274"/>
    </row>
    <row r="275" spans="1:42">
      <c r="A275" s="387" t="s">
        <v>5935</v>
      </c>
      <c r="B275" s="388">
        <v>43623.678749999999</v>
      </c>
      <c r="C275" s="389">
        <v>43623</v>
      </c>
      <c r="D275" s="387" t="s">
        <v>2539</v>
      </c>
      <c r="E275" s="389">
        <v>43623</v>
      </c>
      <c r="F275" s="387" t="s">
        <v>2373</v>
      </c>
      <c r="G275" s="389">
        <v>43623</v>
      </c>
      <c r="H275" s="387" t="s">
        <v>2849</v>
      </c>
      <c r="I275" s="389">
        <v>43623</v>
      </c>
      <c r="J275" s="387" t="s">
        <v>3092</v>
      </c>
      <c r="K275" s="387" t="s">
        <v>1741</v>
      </c>
      <c r="L275" s="390" t="s">
        <v>1732</v>
      </c>
      <c r="M275" s="390" t="s">
        <v>1979</v>
      </c>
      <c r="N275" s="390" t="str">
        <f t="shared" si="10"/>
        <v>Employee15@blyblade.com</v>
      </c>
      <c r="O275" s="390" t="str">
        <f t="shared" si="11"/>
        <v>Jess_Rooney</v>
      </c>
      <c r="P275" s="387" t="s">
        <v>1728</v>
      </c>
      <c r="Q275" s="387" t="s">
        <v>1847</v>
      </c>
      <c r="R275" s="387" t="s">
        <v>1738</v>
      </c>
      <c r="S275" s="387">
        <v>17.13</v>
      </c>
      <c r="T275" s="387">
        <v>58</v>
      </c>
      <c r="U275" s="387" t="s">
        <v>2007</v>
      </c>
      <c r="V275" s="387" t="s">
        <v>1802</v>
      </c>
      <c r="W275" s="387" t="s">
        <v>1965</v>
      </c>
      <c r="X275" s="387" t="s">
        <v>4831</v>
      </c>
      <c r="Y275" s="387" t="s">
        <v>1735</v>
      </c>
      <c r="Z275" s="387" t="s">
        <v>1734</v>
      </c>
      <c r="AA275" s="387" t="s">
        <v>1733</v>
      </c>
      <c r="AB275" s="387">
        <v>86.92</v>
      </c>
      <c r="AC275" s="387">
        <v>0</v>
      </c>
      <c r="AD275" s="387">
        <v>0</v>
      </c>
      <c r="AE275" s="387">
        <v>86.92</v>
      </c>
      <c r="AF275" s="387" t="s">
        <v>1729</v>
      </c>
      <c r="AG275" s="387">
        <v>86.92</v>
      </c>
      <c r="AH275" s="387">
        <v>0</v>
      </c>
      <c r="AI275" s="387">
        <v>0</v>
      </c>
      <c r="AJ275" s="387">
        <v>86.92</v>
      </c>
      <c r="AK275" s="387">
        <v>8.69</v>
      </c>
      <c r="AM275"/>
      <c r="AN275"/>
      <c r="AO275"/>
      <c r="AP275"/>
    </row>
    <row r="276" spans="1:42">
      <c r="A276" s="387" t="s">
        <v>5934</v>
      </c>
      <c r="B276" s="388">
        <v>43623.680277777778</v>
      </c>
      <c r="C276" s="389">
        <v>43623</v>
      </c>
      <c r="D276" s="387" t="s">
        <v>2625</v>
      </c>
      <c r="E276" s="389">
        <v>43623</v>
      </c>
      <c r="F276" s="387" t="s">
        <v>2624</v>
      </c>
      <c r="G276" s="389">
        <v>43623</v>
      </c>
      <c r="H276" s="387" t="s">
        <v>2319</v>
      </c>
      <c r="I276" s="389">
        <v>43623</v>
      </c>
      <c r="J276" s="387" t="s">
        <v>3068</v>
      </c>
      <c r="K276" s="387" t="s">
        <v>1741</v>
      </c>
      <c r="L276" s="390" t="s">
        <v>1732</v>
      </c>
      <c r="M276" s="390" t="s">
        <v>3510</v>
      </c>
      <c r="N276" s="390" t="str">
        <f t="shared" si="10"/>
        <v>Employee20@blyblade.com</v>
      </c>
      <c r="O276" s="390" t="str">
        <f t="shared" si="11"/>
        <v>Conner_Clay</v>
      </c>
      <c r="P276" s="387" t="s">
        <v>1728</v>
      </c>
      <c r="Q276" s="387" t="s">
        <v>1739</v>
      </c>
      <c r="R276" s="387" t="s">
        <v>1738</v>
      </c>
      <c r="S276" s="387">
        <v>0.57999999999999996</v>
      </c>
      <c r="T276" s="387">
        <v>11</v>
      </c>
      <c r="U276" s="387" t="s">
        <v>1772</v>
      </c>
      <c r="V276" s="387" t="s">
        <v>1772</v>
      </c>
      <c r="W276" s="387" t="s">
        <v>1728</v>
      </c>
      <c r="X276" s="387" t="s">
        <v>1794</v>
      </c>
      <c r="Y276" s="387" t="s">
        <v>2449</v>
      </c>
      <c r="Z276" s="387" t="s">
        <v>1734</v>
      </c>
      <c r="AA276" s="387" t="s">
        <v>1733</v>
      </c>
      <c r="AB276" s="387">
        <v>18.59</v>
      </c>
      <c r="AC276" s="387">
        <v>0</v>
      </c>
      <c r="AD276" s="387">
        <v>0</v>
      </c>
      <c r="AE276" s="387">
        <v>18.59</v>
      </c>
      <c r="AF276" s="387" t="s">
        <v>1729</v>
      </c>
      <c r="AG276" s="387">
        <v>18.59</v>
      </c>
      <c r="AH276" s="387">
        <v>0</v>
      </c>
      <c r="AI276" s="387">
        <v>0</v>
      </c>
      <c r="AJ276" s="387">
        <v>18.59</v>
      </c>
      <c r="AK276" s="387">
        <v>1.86</v>
      </c>
      <c r="AM276"/>
      <c r="AN276"/>
      <c r="AO276"/>
      <c r="AP276"/>
    </row>
    <row r="277" spans="1:42">
      <c r="A277" s="387" t="s">
        <v>5933</v>
      </c>
      <c r="B277" s="388">
        <v>43623.683125000003</v>
      </c>
      <c r="C277" s="389">
        <v>43623</v>
      </c>
      <c r="D277" s="387" t="s">
        <v>3007</v>
      </c>
      <c r="E277" s="389">
        <v>43623</v>
      </c>
      <c r="F277" s="387" t="s">
        <v>2424</v>
      </c>
      <c r="G277" s="389">
        <v>43623</v>
      </c>
      <c r="H277" s="387" t="s">
        <v>2078</v>
      </c>
      <c r="I277" s="389">
        <v>43623</v>
      </c>
      <c r="J277" s="387" t="s">
        <v>3576</v>
      </c>
      <c r="K277" s="387" t="s">
        <v>1741</v>
      </c>
      <c r="L277" s="390" t="s">
        <v>1732</v>
      </c>
      <c r="M277" s="390" t="s">
        <v>2027</v>
      </c>
      <c r="N277" s="390" t="str">
        <f t="shared" si="10"/>
        <v>Employee28@blyblade.com</v>
      </c>
      <c r="O277" s="390" t="str">
        <f t="shared" si="11"/>
        <v>Tony_Conte</v>
      </c>
      <c r="P277" s="387" t="s">
        <v>1728</v>
      </c>
      <c r="Q277" s="387" t="s">
        <v>1952</v>
      </c>
      <c r="R277" s="387" t="s">
        <v>1738</v>
      </c>
      <c r="S277" s="387">
        <v>3.89</v>
      </c>
      <c r="T277" s="387">
        <v>14</v>
      </c>
      <c r="U277" s="387" t="s">
        <v>2026</v>
      </c>
      <c r="V277" s="387" t="s">
        <v>2026</v>
      </c>
      <c r="W277" s="387" t="s">
        <v>4832</v>
      </c>
      <c r="X277" s="387" t="s">
        <v>4831</v>
      </c>
      <c r="Y277" s="387" t="s">
        <v>1748</v>
      </c>
      <c r="Z277" s="387" t="s">
        <v>1734</v>
      </c>
      <c r="AA277" s="387" t="s">
        <v>1733</v>
      </c>
      <c r="AB277" s="387">
        <v>51.5</v>
      </c>
      <c r="AC277" s="387">
        <v>0</v>
      </c>
      <c r="AD277" s="387">
        <v>0</v>
      </c>
      <c r="AE277" s="387">
        <v>51.5</v>
      </c>
      <c r="AF277" s="387" t="s">
        <v>1729</v>
      </c>
      <c r="AG277" s="387">
        <v>51.5</v>
      </c>
      <c r="AH277" s="387">
        <v>0</v>
      </c>
      <c r="AI277" s="387">
        <v>0</v>
      </c>
      <c r="AJ277" s="387">
        <v>51.5</v>
      </c>
      <c r="AK277" s="387">
        <v>5.15</v>
      </c>
      <c r="AM277"/>
      <c r="AN277"/>
      <c r="AO277"/>
      <c r="AP277"/>
    </row>
    <row r="278" spans="1:42">
      <c r="A278" s="387" t="s">
        <v>5932</v>
      </c>
      <c r="B278" s="388">
        <v>43623.699386574073</v>
      </c>
      <c r="C278" s="389">
        <v>43623</v>
      </c>
      <c r="D278" s="387" t="s">
        <v>2849</v>
      </c>
      <c r="E278" s="389">
        <v>43623</v>
      </c>
      <c r="F278" s="387" t="s">
        <v>3092</v>
      </c>
      <c r="G278" s="389">
        <v>43623</v>
      </c>
      <c r="H278" s="387" t="s">
        <v>3065</v>
      </c>
      <c r="I278" s="389">
        <v>43623</v>
      </c>
      <c r="J278" s="387" t="s">
        <v>3064</v>
      </c>
      <c r="K278" s="387" t="s">
        <v>1741</v>
      </c>
      <c r="L278" s="390" t="s">
        <v>1732</v>
      </c>
      <c r="M278" s="390" t="s">
        <v>1992</v>
      </c>
      <c r="N278" s="390" t="str">
        <f t="shared" si="10"/>
        <v>Employee12@blyblade.com</v>
      </c>
      <c r="O278" s="390" t="str">
        <f t="shared" si="11"/>
        <v>Lysane_Sanchez</v>
      </c>
      <c r="P278" s="387" t="s">
        <v>1728</v>
      </c>
      <c r="Q278" s="387" t="s">
        <v>1952</v>
      </c>
      <c r="R278" s="387" t="s">
        <v>1738</v>
      </c>
      <c r="S278" s="387">
        <v>5.3</v>
      </c>
      <c r="T278" s="387">
        <v>18</v>
      </c>
      <c r="U278" s="387" t="s">
        <v>2026</v>
      </c>
      <c r="V278" s="387" t="s">
        <v>2026</v>
      </c>
      <c r="W278" s="387" t="s">
        <v>4832</v>
      </c>
      <c r="X278" s="387" t="s">
        <v>4831</v>
      </c>
      <c r="Y278" s="387" t="s">
        <v>1748</v>
      </c>
      <c r="Z278" s="387" t="s">
        <v>1734</v>
      </c>
      <c r="AA278" s="387" t="s">
        <v>1733</v>
      </c>
      <c r="AB278" s="387">
        <v>78.8</v>
      </c>
      <c r="AC278" s="387">
        <v>0</v>
      </c>
      <c r="AD278" s="387">
        <v>0</v>
      </c>
      <c r="AE278" s="387">
        <v>78.8</v>
      </c>
      <c r="AF278" s="387" t="s">
        <v>1729</v>
      </c>
      <c r="AG278" s="387">
        <v>78.8</v>
      </c>
      <c r="AH278" s="387">
        <v>0</v>
      </c>
      <c r="AI278" s="387">
        <v>0</v>
      </c>
      <c r="AJ278" s="387">
        <v>78.8</v>
      </c>
      <c r="AK278" s="387">
        <v>7.88</v>
      </c>
      <c r="AM278"/>
      <c r="AN278"/>
      <c r="AO278"/>
      <c r="AP278"/>
    </row>
    <row r="279" spans="1:42">
      <c r="A279" s="387" t="s">
        <v>5931</v>
      </c>
      <c r="B279" s="388">
        <v>43623.705081018517</v>
      </c>
      <c r="C279" s="389">
        <v>43623</v>
      </c>
      <c r="D279" s="387" t="s">
        <v>2315</v>
      </c>
      <c r="E279" s="389">
        <v>43623</v>
      </c>
      <c r="F279" s="387" t="s">
        <v>3977</v>
      </c>
      <c r="G279" s="389">
        <v>43623</v>
      </c>
      <c r="H279" s="387" t="s">
        <v>3575</v>
      </c>
      <c r="I279" s="389">
        <v>43623</v>
      </c>
      <c r="J279" s="387" t="s">
        <v>3161</v>
      </c>
      <c r="K279" s="387" t="s">
        <v>1741</v>
      </c>
      <c r="L279" s="390" t="s">
        <v>1732</v>
      </c>
      <c r="M279" s="390" t="s">
        <v>2013</v>
      </c>
      <c r="N279" s="390" t="str">
        <f t="shared" si="10"/>
        <v>Employee22@blyblade.com</v>
      </c>
      <c r="O279" s="390" t="str">
        <f t="shared" si="11"/>
        <v>Lee_Gold</v>
      </c>
      <c r="P279" s="387" t="s">
        <v>1728</v>
      </c>
      <c r="Q279" s="387" t="s">
        <v>2043</v>
      </c>
      <c r="R279" s="387" t="s">
        <v>1738</v>
      </c>
      <c r="S279" s="387">
        <v>2.1</v>
      </c>
      <c r="T279" s="387">
        <v>16</v>
      </c>
      <c r="U279" s="387" t="s">
        <v>1883</v>
      </c>
      <c r="V279" s="387" t="s">
        <v>3119</v>
      </c>
      <c r="W279" s="387" t="s">
        <v>4882</v>
      </c>
      <c r="X279" s="387" t="s">
        <v>4831</v>
      </c>
      <c r="Y279" s="387" t="s">
        <v>1748</v>
      </c>
      <c r="Z279" s="387" t="s">
        <v>1734</v>
      </c>
      <c r="AA279" s="387" t="s">
        <v>1733</v>
      </c>
      <c r="AB279" s="387">
        <v>41.72</v>
      </c>
      <c r="AC279" s="387">
        <v>0</v>
      </c>
      <c r="AD279" s="387">
        <v>0</v>
      </c>
      <c r="AE279" s="387">
        <v>41.72</v>
      </c>
      <c r="AF279" s="387" t="s">
        <v>1729</v>
      </c>
      <c r="AG279" s="387">
        <v>41.72</v>
      </c>
      <c r="AH279" s="387">
        <v>0</v>
      </c>
      <c r="AI279" s="387">
        <v>0</v>
      </c>
      <c r="AJ279" s="387">
        <v>41.72</v>
      </c>
      <c r="AK279" s="387">
        <v>4.17</v>
      </c>
      <c r="AM279"/>
      <c r="AN279"/>
      <c r="AO279"/>
      <c r="AP279"/>
    </row>
    <row r="280" spans="1:42">
      <c r="A280" s="387" t="s">
        <v>5931</v>
      </c>
      <c r="B280" s="388">
        <v>43623.705358796295</v>
      </c>
      <c r="C280" s="389">
        <v>43623</v>
      </c>
      <c r="D280" s="387" t="s">
        <v>2315</v>
      </c>
      <c r="E280" s="389">
        <v>43623</v>
      </c>
      <c r="F280" s="387" t="s">
        <v>3977</v>
      </c>
      <c r="G280" s="389">
        <v>43623</v>
      </c>
      <c r="H280" s="387" t="s">
        <v>3575</v>
      </c>
      <c r="I280" s="389">
        <v>43623</v>
      </c>
      <c r="J280" s="387" t="s">
        <v>3161</v>
      </c>
      <c r="K280" s="387" t="s">
        <v>1741</v>
      </c>
      <c r="L280" s="390" t="s">
        <v>1732</v>
      </c>
      <c r="M280" s="390" t="s">
        <v>2013</v>
      </c>
      <c r="N280" s="390" t="str">
        <f t="shared" si="10"/>
        <v>Employee22@blyblade.com</v>
      </c>
      <c r="O280" s="390" t="str">
        <f t="shared" si="11"/>
        <v>Lee_Gold</v>
      </c>
      <c r="P280" s="387" t="s">
        <v>1728</v>
      </c>
      <c r="Q280" s="387" t="s">
        <v>2043</v>
      </c>
      <c r="R280" s="387" t="s">
        <v>1738</v>
      </c>
      <c r="S280" s="387">
        <v>2.1</v>
      </c>
      <c r="T280" s="387">
        <v>16</v>
      </c>
      <c r="U280" s="387" t="s">
        <v>1883</v>
      </c>
      <c r="V280" s="387" t="s">
        <v>3119</v>
      </c>
      <c r="W280" s="387" t="s">
        <v>4882</v>
      </c>
      <c r="X280" s="387" t="s">
        <v>4831</v>
      </c>
      <c r="Y280" s="387" t="s">
        <v>1748</v>
      </c>
      <c r="Z280" s="387" t="s">
        <v>1734</v>
      </c>
      <c r="AA280" s="387" t="s">
        <v>1747</v>
      </c>
      <c r="AB280" s="387">
        <v>0</v>
      </c>
      <c r="AC280" s="387">
        <v>0</v>
      </c>
      <c r="AD280" s="387">
        <v>10.25</v>
      </c>
      <c r="AE280" s="387">
        <v>10.25</v>
      </c>
      <c r="AF280" s="387" t="s">
        <v>1729</v>
      </c>
      <c r="AG280" s="387">
        <v>0</v>
      </c>
      <c r="AH280" s="387">
        <v>0</v>
      </c>
      <c r="AI280" s="387">
        <v>10.25</v>
      </c>
      <c r="AJ280" s="387">
        <v>10.25</v>
      </c>
      <c r="AK280" s="387">
        <v>0</v>
      </c>
      <c r="AM280"/>
      <c r="AN280"/>
      <c r="AO280"/>
      <c r="AP280"/>
    </row>
    <row r="281" spans="1:42">
      <c r="A281" s="387" t="s">
        <v>5930</v>
      </c>
      <c r="B281" s="388">
        <v>43623.730393518519</v>
      </c>
      <c r="C281" s="389">
        <v>43623</v>
      </c>
      <c r="D281" s="387" t="s">
        <v>2735</v>
      </c>
      <c r="E281" s="389">
        <v>43623</v>
      </c>
      <c r="F281" s="387" t="s">
        <v>2734</v>
      </c>
      <c r="G281" s="389">
        <v>43623</v>
      </c>
      <c r="H281" s="387" t="s">
        <v>2054</v>
      </c>
      <c r="I281" s="389">
        <v>43623</v>
      </c>
      <c r="J281" s="387" t="s">
        <v>3132</v>
      </c>
      <c r="K281" s="387" t="s">
        <v>1741</v>
      </c>
      <c r="L281" s="390" t="s">
        <v>1732</v>
      </c>
      <c r="M281" s="390" t="s">
        <v>1854</v>
      </c>
      <c r="N281" s="390" t="str">
        <f t="shared" si="10"/>
        <v>Employee5@blyblade.com</v>
      </c>
      <c r="O281" s="390" t="str">
        <f t="shared" si="11"/>
        <v>Torey_McNeil</v>
      </c>
      <c r="P281" s="387" t="s">
        <v>1728</v>
      </c>
      <c r="Q281" s="387" t="s">
        <v>1847</v>
      </c>
      <c r="R281" s="387" t="s">
        <v>1738</v>
      </c>
      <c r="S281" s="387">
        <v>2.1800000000000002</v>
      </c>
      <c r="T281" s="387">
        <v>31</v>
      </c>
      <c r="U281" s="387" t="s">
        <v>1883</v>
      </c>
      <c r="V281" s="387" t="s">
        <v>1737</v>
      </c>
      <c r="W281" s="387" t="s">
        <v>1750</v>
      </c>
      <c r="X281" s="387" t="s">
        <v>4831</v>
      </c>
      <c r="Y281" s="387" t="s">
        <v>1748</v>
      </c>
      <c r="Z281" s="387" t="s">
        <v>1734</v>
      </c>
      <c r="AA281" s="387" t="s">
        <v>1733</v>
      </c>
      <c r="AB281" s="387">
        <v>28.98</v>
      </c>
      <c r="AC281" s="387">
        <v>0</v>
      </c>
      <c r="AD281" s="387">
        <v>0</v>
      </c>
      <c r="AE281" s="387">
        <v>28.98</v>
      </c>
      <c r="AF281" s="387" t="s">
        <v>1729</v>
      </c>
      <c r="AG281" s="387">
        <v>28.98</v>
      </c>
      <c r="AH281" s="387">
        <v>0</v>
      </c>
      <c r="AI281" s="387">
        <v>0</v>
      </c>
      <c r="AJ281" s="387">
        <v>28.98</v>
      </c>
      <c r="AK281" s="387">
        <v>2.9</v>
      </c>
      <c r="AM281"/>
      <c r="AN281"/>
      <c r="AO281"/>
      <c r="AP281"/>
    </row>
    <row r="282" spans="1:42">
      <c r="A282" s="387" t="s">
        <v>5929</v>
      </c>
      <c r="B282" s="388">
        <v>43623.746724537035</v>
      </c>
      <c r="C282" s="389">
        <v>43623</v>
      </c>
      <c r="D282" s="387" t="s">
        <v>2833</v>
      </c>
      <c r="E282" s="389">
        <v>43623</v>
      </c>
      <c r="F282" s="387" t="s">
        <v>2457</v>
      </c>
      <c r="G282" s="389">
        <v>43623</v>
      </c>
      <c r="H282" s="387" t="s">
        <v>3913</v>
      </c>
      <c r="I282" s="389">
        <v>43623</v>
      </c>
      <c r="J282" s="387" t="s">
        <v>2195</v>
      </c>
      <c r="K282" s="387" t="s">
        <v>1741</v>
      </c>
      <c r="L282" s="390" t="s">
        <v>1732</v>
      </c>
      <c r="M282" s="390" t="s">
        <v>2013</v>
      </c>
      <c r="N282" s="390" t="str">
        <f t="shared" si="10"/>
        <v>Employee22@blyblade.com</v>
      </c>
      <c r="O282" s="390" t="str">
        <f t="shared" si="11"/>
        <v>Lee_Gold</v>
      </c>
      <c r="P282" s="387" t="s">
        <v>1728</v>
      </c>
      <c r="Q282" s="387" t="s">
        <v>2043</v>
      </c>
      <c r="R282" s="387" t="s">
        <v>1738</v>
      </c>
      <c r="S282" s="387">
        <v>1.96</v>
      </c>
      <c r="T282" s="387">
        <v>17</v>
      </c>
      <c r="U282" s="387" t="s">
        <v>3119</v>
      </c>
      <c r="V282" s="387" t="s">
        <v>1883</v>
      </c>
      <c r="W282" s="387" t="s">
        <v>4882</v>
      </c>
      <c r="X282" s="387" t="s">
        <v>4831</v>
      </c>
      <c r="Y282" s="387" t="s">
        <v>1748</v>
      </c>
      <c r="Z282" s="387" t="s">
        <v>1734</v>
      </c>
      <c r="AA282" s="387" t="s">
        <v>1733</v>
      </c>
      <c r="AB282" s="387">
        <v>29.3</v>
      </c>
      <c r="AC282" s="387">
        <v>0</v>
      </c>
      <c r="AD282" s="387">
        <v>0</v>
      </c>
      <c r="AE282" s="387">
        <v>29.3</v>
      </c>
      <c r="AF282" s="387" t="s">
        <v>1729</v>
      </c>
      <c r="AG282" s="387">
        <v>29.3</v>
      </c>
      <c r="AH282" s="387">
        <v>0</v>
      </c>
      <c r="AI282" s="387">
        <v>0</v>
      </c>
      <c r="AJ282" s="387">
        <v>29.3</v>
      </c>
      <c r="AK282" s="387">
        <v>2.93</v>
      </c>
      <c r="AM282"/>
      <c r="AN282"/>
      <c r="AO282"/>
      <c r="AP282"/>
    </row>
    <row r="283" spans="1:42">
      <c r="A283" s="387" t="s">
        <v>5929</v>
      </c>
      <c r="B283" s="388">
        <v>43623.74900462963</v>
      </c>
      <c r="C283" s="389">
        <v>43623</v>
      </c>
      <c r="D283" s="387" t="s">
        <v>2833</v>
      </c>
      <c r="E283" s="389">
        <v>43623</v>
      </c>
      <c r="F283" s="387" t="s">
        <v>2457</v>
      </c>
      <c r="G283" s="389">
        <v>43623</v>
      </c>
      <c r="H283" s="387" t="s">
        <v>3913</v>
      </c>
      <c r="I283" s="389">
        <v>43623</v>
      </c>
      <c r="J283" s="387" t="s">
        <v>2195</v>
      </c>
      <c r="K283" s="387" t="s">
        <v>1741</v>
      </c>
      <c r="L283" s="390" t="s">
        <v>1732</v>
      </c>
      <c r="M283" s="390" t="s">
        <v>2013</v>
      </c>
      <c r="N283" s="390" t="str">
        <f t="shared" si="10"/>
        <v>Employee22@blyblade.com</v>
      </c>
      <c r="O283" s="390" t="str">
        <f t="shared" si="11"/>
        <v>Lee_Gold</v>
      </c>
      <c r="P283" s="387" t="s">
        <v>1728</v>
      </c>
      <c r="Q283" s="387" t="s">
        <v>2043</v>
      </c>
      <c r="R283" s="387" t="s">
        <v>1738</v>
      </c>
      <c r="S283" s="387">
        <v>1.96</v>
      </c>
      <c r="T283" s="387">
        <v>17</v>
      </c>
      <c r="U283" s="387" t="s">
        <v>3119</v>
      </c>
      <c r="V283" s="387" t="s">
        <v>1883</v>
      </c>
      <c r="W283" s="387" t="s">
        <v>4882</v>
      </c>
      <c r="X283" s="387" t="s">
        <v>4831</v>
      </c>
      <c r="Y283" s="387" t="s">
        <v>1748</v>
      </c>
      <c r="Z283" s="387" t="s">
        <v>1734</v>
      </c>
      <c r="AA283" s="387" t="s">
        <v>1747</v>
      </c>
      <c r="AB283" s="387">
        <v>0</v>
      </c>
      <c r="AC283" s="387">
        <v>0</v>
      </c>
      <c r="AD283" s="387">
        <v>7.5</v>
      </c>
      <c r="AE283" s="387">
        <v>7.5</v>
      </c>
      <c r="AF283" s="387" t="s">
        <v>1729</v>
      </c>
      <c r="AG283" s="387">
        <v>0</v>
      </c>
      <c r="AH283" s="387">
        <v>0</v>
      </c>
      <c r="AI283" s="387">
        <v>7.5</v>
      </c>
      <c r="AJ283" s="387">
        <v>7.5</v>
      </c>
      <c r="AK283" s="387">
        <v>0</v>
      </c>
      <c r="AM283"/>
      <c r="AN283"/>
      <c r="AO283"/>
      <c r="AP283"/>
    </row>
    <row r="284" spans="1:42">
      <c r="A284" s="387" t="s">
        <v>5928</v>
      </c>
      <c r="B284" s="388">
        <v>43623.772962962961</v>
      </c>
      <c r="C284" s="389">
        <v>43623</v>
      </c>
      <c r="D284" s="387" t="s">
        <v>2121</v>
      </c>
      <c r="E284" s="389">
        <v>43623</v>
      </c>
      <c r="F284" s="387" t="s">
        <v>2120</v>
      </c>
      <c r="G284" s="389">
        <v>43623</v>
      </c>
      <c r="H284" s="387" t="s">
        <v>2830</v>
      </c>
      <c r="I284" s="389">
        <v>43623</v>
      </c>
      <c r="J284" s="387" t="s">
        <v>3945</v>
      </c>
      <c r="K284" s="387" t="s">
        <v>1741</v>
      </c>
      <c r="L284" s="390" t="s">
        <v>1732</v>
      </c>
      <c r="M284" s="390" t="s">
        <v>1979</v>
      </c>
      <c r="N284" s="390" t="str">
        <f t="shared" si="10"/>
        <v>Employee15@blyblade.com</v>
      </c>
      <c r="O284" s="390" t="str">
        <f t="shared" si="11"/>
        <v>Jess_Rooney</v>
      </c>
      <c r="P284" s="387" t="s">
        <v>1728</v>
      </c>
      <c r="Q284" s="387" t="s">
        <v>1754</v>
      </c>
      <c r="R284" s="387" t="s">
        <v>1803</v>
      </c>
      <c r="S284" s="387">
        <v>17.32</v>
      </c>
      <c r="T284" s="387">
        <v>66</v>
      </c>
      <c r="U284" s="387" t="s">
        <v>1802</v>
      </c>
      <c r="V284" s="387" t="s">
        <v>2007</v>
      </c>
      <c r="W284" s="387" t="s">
        <v>1965</v>
      </c>
      <c r="X284" s="387" t="s">
        <v>4831</v>
      </c>
      <c r="Y284" s="387" t="s">
        <v>1735</v>
      </c>
      <c r="Z284" s="387" t="s">
        <v>1734</v>
      </c>
      <c r="AA284" s="387" t="s">
        <v>1733</v>
      </c>
      <c r="AB284" s="387">
        <v>50.89</v>
      </c>
      <c r="AC284" s="387">
        <v>0</v>
      </c>
      <c r="AD284" s="387">
        <v>0</v>
      </c>
      <c r="AE284" s="387">
        <v>50.89</v>
      </c>
      <c r="AF284" s="387" t="s">
        <v>1729</v>
      </c>
      <c r="AG284" s="387">
        <v>50.89</v>
      </c>
      <c r="AH284" s="387">
        <v>0</v>
      </c>
      <c r="AI284" s="387">
        <v>0</v>
      </c>
      <c r="AJ284" s="387">
        <v>50.89</v>
      </c>
      <c r="AK284" s="387">
        <v>5.09</v>
      </c>
      <c r="AM284"/>
      <c r="AN284"/>
      <c r="AO284"/>
      <c r="AP284"/>
    </row>
    <row r="285" spans="1:42">
      <c r="A285" s="387" t="s">
        <v>5927</v>
      </c>
      <c r="B285" s="388">
        <v>43623.785266203704</v>
      </c>
      <c r="C285" s="389">
        <v>43623</v>
      </c>
      <c r="D285" s="387" t="s">
        <v>2040</v>
      </c>
      <c r="E285" s="389">
        <v>43623</v>
      </c>
      <c r="F285" s="387" t="s">
        <v>3057</v>
      </c>
      <c r="G285" s="389">
        <v>43623</v>
      </c>
      <c r="H285" s="387" t="s">
        <v>2866</v>
      </c>
      <c r="I285" s="389">
        <v>43623</v>
      </c>
      <c r="J285" s="387" t="s">
        <v>2865</v>
      </c>
      <c r="K285" s="387" t="s">
        <v>1741</v>
      </c>
      <c r="L285" s="390" t="s">
        <v>1732</v>
      </c>
      <c r="M285" s="390" t="s">
        <v>1827</v>
      </c>
      <c r="N285" s="390" t="str">
        <f t="shared" si="10"/>
        <v>Employee30@blyblade.com</v>
      </c>
      <c r="O285" s="390" t="str">
        <f t="shared" si="11"/>
        <v>Sabrina_Kogut</v>
      </c>
      <c r="P285" s="387" t="s">
        <v>1728</v>
      </c>
      <c r="Q285" s="387" t="s">
        <v>1754</v>
      </c>
      <c r="R285" s="387" t="s">
        <v>1738</v>
      </c>
      <c r="S285" s="387">
        <v>39.659999999999997</v>
      </c>
      <c r="T285" s="387">
        <v>85</v>
      </c>
      <c r="U285" s="387" t="s">
        <v>1737</v>
      </c>
      <c r="V285" s="387" t="s">
        <v>2050</v>
      </c>
      <c r="W285" s="387" t="s">
        <v>1965</v>
      </c>
      <c r="X285" s="387" t="s">
        <v>4831</v>
      </c>
      <c r="Y285" s="387" t="s">
        <v>1825</v>
      </c>
      <c r="Z285" s="387" t="s">
        <v>1734</v>
      </c>
      <c r="AA285" s="387" t="s">
        <v>1733</v>
      </c>
      <c r="AB285" s="387">
        <v>141.33000000000001</v>
      </c>
      <c r="AC285" s="387">
        <v>0</v>
      </c>
      <c r="AD285" s="387">
        <v>0</v>
      </c>
      <c r="AE285" s="387">
        <v>141.33000000000001</v>
      </c>
      <c r="AF285" s="387" t="s">
        <v>1729</v>
      </c>
      <c r="AG285" s="387">
        <v>141.33000000000001</v>
      </c>
      <c r="AH285" s="387">
        <v>0</v>
      </c>
      <c r="AI285" s="387">
        <v>0</v>
      </c>
      <c r="AJ285" s="387">
        <v>141.33000000000001</v>
      </c>
      <c r="AK285" s="387">
        <v>14.13</v>
      </c>
      <c r="AM285"/>
      <c r="AN285"/>
      <c r="AO285"/>
      <c r="AP285"/>
    </row>
    <row r="286" spans="1:42">
      <c r="A286" s="387" t="s">
        <v>5923</v>
      </c>
      <c r="B286" s="388">
        <v>43623.909317129626</v>
      </c>
      <c r="C286" s="389">
        <v>43623</v>
      </c>
      <c r="D286" s="387" t="s">
        <v>2767</v>
      </c>
      <c r="E286" s="389">
        <v>43623</v>
      </c>
      <c r="F286" s="387" t="s">
        <v>2766</v>
      </c>
      <c r="G286" s="389">
        <v>43623</v>
      </c>
      <c r="H286" s="387" t="s">
        <v>3393</v>
      </c>
      <c r="I286" s="389">
        <v>43623</v>
      </c>
      <c r="J286" s="387" t="s">
        <v>2993</v>
      </c>
      <c r="K286" s="387" t="s">
        <v>1741</v>
      </c>
      <c r="L286" s="390" t="s">
        <v>1732</v>
      </c>
      <c r="M286" s="390" t="s">
        <v>1827</v>
      </c>
      <c r="N286" s="390" t="str">
        <f t="shared" si="10"/>
        <v>Employee30@blyblade.com</v>
      </c>
      <c r="O286" s="390" t="str">
        <f t="shared" si="11"/>
        <v>Sabrina_Kogut</v>
      </c>
      <c r="P286" s="387" t="s">
        <v>1728</v>
      </c>
      <c r="Q286" s="387" t="s">
        <v>1754</v>
      </c>
      <c r="R286" s="387" t="s">
        <v>1753</v>
      </c>
      <c r="S286" s="387">
        <v>41.48</v>
      </c>
      <c r="T286" s="387">
        <v>95</v>
      </c>
      <c r="U286" s="387" t="s">
        <v>2050</v>
      </c>
      <c r="V286" s="387" t="s">
        <v>1802</v>
      </c>
      <c r="W286" s="387" t="s">
        <v>1965</v>
      </c>
      <c r="X286" s="387" t="s">
        <v>4831</v>
      </c>
      <c r="Y286" s="387" t="s">
        <v>1825</v>
      </c>
      <c r="Z286" s="387" t="s">
        <v>1734</v>
      </c>
      <c r="AA286" s="387" t="s">
        <v>1733</v>
      </c>
      <c r="AB286" s="387">
        <v>90.28</v>
      </c>
      <c r="AC286" s="387">
        <v>0</v>
      </c>
      <c r="AD286" s="387">
        <v>0</v>
      </c>
      <c r="AE286" s="387">
        <v>90.28</v>
      </c>
      <c r="AF286" s="387" t="s">
        <v>1729</v>
      </c>
      <c r="AG286" s="387">
        <v>90.28</v>
      </c>
      <c r="AH286" s="387">
        <v>0</v>
      </c>
      <c r="AI286" s="387">
        <v>0</v>
      </c>
      <c r="AJ286" s="387">
        <v>90.28</v>
      </c>
      <c r="AK286" s="387">
        <v>9.0299999999999994</v>
      </c>
      <c r="AM286"/>
      <c r="AN286"/>
      <c r="AO286"/>
      <c r="AP286"/>
    </row>
    <row r="287" spans="1:42">
      <c r="A287" s="387" t="s">
        <v>5926</v>
      </c>
      <c r="B287" s="388">
        <v>43623.912314814814</v>
      </c>
      <c r="C287" s="389">
        <v>43623</v>
      </c>
      <c r="D287" s="387" t="s">
        <v>1925</v>
      </c>
      <c r="E287" s="389">
        <v>43623</v>
      </c>
      <c r="F287" s="387" t="s">
        <v>2150</v>
      </c>
      <c r="G287" s="389">
        <v>43623</v>
      </c>
      <c r="H287" s="387" t="s">
        <v>2045</v>
      </c>
      <c r="I287" s="389">
        <v>43623</v>
      </c>
      <c r="J287" s="387" t="s">
        <v>2044</v>
      </c>
      <c r="K287" s="387" t="s">
        <v>1741</v>
      </c>
      <c r="L287" s="390" t="s">
        <v>1732</v>
      </c>
      <c r="M287" s="390" t="s">
        <v>1755</v>
      </c>
      <c r="N287" s="390" t="str">
        <f t="shared" si="10"/>
        <v>Employee2@blyblade.com</v>
      </c>
      <c r="O287" s="390" t="str">
        <f t="shared" si="11"/>
        <v>Cal_Thompson</v>
      </c>
      <c r="P287" s="387" t="s">
        <v>1728</v>
      </c>
      <c r="Q287" s="387" t="s">
        <v>1847</v>
      </c>
      <c r="R287" s="387" t="s">
        <v>1803</v>
      </c>
      <c r="S287" s="387">
        <v>44.31</v>
      </c>
      <c r="T287" s="387">
        <v>65</v>
      </c>
      <c r="U287" s="387" t="s">
        <v>5925</v>
      </c>
      <c r="V287" s="387" t="s">
        <v>3416</v>
      </c>
      <c r="W287" s="387" t="s">
        <v>4832</v>
      </c>
      <c r="X287" s="387" t="s">
        <v>4831</v>
      </c>
      <c r="Y287" s="387" t="s">
        <v>1748</v>
      </c>
      <c r="Z287" s="387" t="s">
        <v>1734</v>
      </c>
      <c r="AA287" s="387" t="s">
        <v>1733</v>
      </c>
      <c r="AB287" s="387">
        <v>61.18</v>
      </c>
      <c r="AC287" s="387">
        <v>0</v>
      </c>
      <c r="AD287" s="387">
        <v>0</v>
      </c>
      <c r="AE287" s="387">
        <v>61.18</v>
      </c>
      <c r="AF287" s="387" t="s">
        <v>1729</v>
      </c>
      <c r="AG287" s="387">
        <v>61.18</v>
      </c>
      <c r="AH287" s="387">
        <v>0</v>
      </c>
      <c r="AI287" s="387">
        <v>0</v>
      </c>
      <c r="AJ287" s="387">
        <v>61.18</v>
      </c>
      <c r="AK287" s="387">
        <v>6.12</v>
      </c>
      <c r="AM287"/>
      <c r="AN287"/>
      <c r="AO287"/>
      <c r="AP287"/>
    </row>
    <row r="288" spans="1:42">
      <c r="A288" s="387" t="s">
        <v>5924</v>
      </c>
      <c r="B288" s="388">
        <v>43623.912499999999</v>
      </c>
      <c r="C288" s="389">
        <v>43623</v>
      </c>
      <c r="D288" s="387" t="s">
        <v>2337</v>
      </c>
      <c r="E288" s="389">
        <v>43623</v>
      </c>
      <c r="F288" s="387" t="s">
        <v>2336</v>
      </c>
      <c r="G288" s="389">
        <v>43623</v>
      </c>
      <c r="H288" s="387" t="s">
        <v>2045</v>
      </c>
      <c r="I288" s="389">
        <v>43623</v>
      </c>
      <c r="J288" s="387" t="s">
        <v>2044</v>
      </c>
      <c r="K288" s="387" t="s">
        <v>1741</v>
      </c>
      <c r="L288" s="390" t="s">
        <v>1732</v>
      </c>
      <c r="M288" s="390" t="s">
        <v>2812</v>
      </c>
      <c r="N288" s="390" t="str">
        <f t="shared" si="10"/>
        <v>Employee6@blyblade.com</v>
      </c>
      <c r="O288" s="390" t="str">
        <f t="shared" si="11"/>
        <v>Matthew_Brody</v>
      </c>
      <c r="P288" s="387" t="s">
        <v>1728</v>
      </c>
      <c r="Q288" s="387" t="s">
        <v>1754</v>
      </c>
      <c r="R288" s="387" t="s">
        <v>1738</v>
      </c>
      <c r="S288" s="387">
        <v>16.989999999999998</v>
      </c>
      <c r="T288" s="387">
        <v>144</v>
      </c>
      <c r="U288" s="387" t="s">
        <v>1883</v>
      </c>
      <c r="V288" s="387" t="s">
        <v>2326</v>
      </c>
      <c r="W288" s="387" t="s">
        <v>4882</v>
      </c>
      <c r="X288" s="387" t="s">
        <v>4831</v>
      </c>
      <c r="Y288" s="387" t="s">
        <v>1748</v>
      </c>
      <c r="Z288" s="387" t="s">
        <v>1734</v>
      </c>
      <c r="AA288" s="387" t="s">
        <v>1733</v>
      </c>
      <c r="AB288" s="387">
        <v>112.71</v>
      </c>
      <c r="AC288" s="387">
        <v>0</v>
      </c>
      <c r="AD288" s="387">
        <v>0</v>
      </c>
      <c r="AE288" s="387">
        <v>112.71</v>
      </c>
      <c r="AF288" s="387" t="s">
        <v>1729</v>
      </c>
      <c r="AG288" s="387">
        <v>112.71</v>
      </c>
      <c r="AH288" s="387">
        <v>0</v>
      </c>
      <c r="AI288" s="387">
        <v>0</v>
      </c>
      <c r="AJ288" s="387">
        <v>112.71</v>
      </c>
      <c r="AK288" s="387">
        <v>11.27</v>
      </c>
      <c r="AM288"/>
      <c r="AN288"/>
      <c r="AO288"/>
      <c r="AP288"/>
    </row>
    <row r="289" spans="1:42">
      <c r="A289" s="387" t="s">
        <v>5924</v>
      </c>
      <c r="B289" s="388">
        <v>43623.913865740738</v>
      </c>
      <c r="C289" s="389">
        <v>43623</v>
      </c>
      <c r="D289" s="387" t="s">
        <v>2337</v>
      </c>
      <c r="E289" s="389">
        <v>43623</v>
      </c>
      <c r="F289" s="387" t="s">
        <v>2336</v>
      </c>
      <c r="G289" s="389">
        <v>43623</v>
      </c>
      <c r="H289" s="387" t="s">
        <v>2045</v>
      </c>
      <c r="I289" s="389">
        <v>43623</v>
      </c>
      <c r="J289" s="387" t="s">
        <v>2044</v>
      </c>
      <c r="K289" s="387" t="s">
        <v>1741</v>
      </c>
      <c r="L289" s="390" t="s">
        <v>1732</v>
      </c>
      <c r="M289" s="390" t="s">
        <v>2812</v>
      </c>
      <c r="N289" s="390" t="str">
        <f t="shared" si="10"/>
        <v>Employee6@blyblade.com</v>
      </c>
      <c r="O289" s="390" t="str">
        <f t="shared" si="11"/>
        <v>Matthew_Brody</v>
      </c>
      <c r="P289" s="387" t="s">
        <v>1728</v>
      </c>
      <c r="Q289" s="387" t="s">
        <v>1754</v>
      </c>
      <c r="R289" s="387" t="s">
        <v>1738</v>
      </c>
      <c r="S289" s="387">
        <v>16.989999999999998</v>
      </c>
      <c r="T289" s="387">
        <v>144</v>
      </c>
      <c r="U289" s="387" t="s">
        <v>1883</v>
      </c>
      <c r="V289" s="387" t="s">
        <v>2326</v>
      </c>
      <c r="W289" s="387" t="s">
        <v>4882</v>
      </c>
      <c r="X289" s="387" t="s">
        <v>4831</v>
      </c>
      <c r="Y289" s="387" t="s">
        <v>1748</v>
      </c>
      <c r="Z289" s="387" t="s">
        <v>1734</v>
      </c>
      <c r="AA289" s="387" t="s">
        <v>1747</v>
      </c>
      <c r="AB289" s="387">
        <v>0</v>
      </c>
      <c r="AC289" s="387">
        <v>0</v>
      </c>
      <c r="AD289" s="387">
        <v>22.69</v>
      </c>
      <c r="AE289" s="387">
        <v>22.69</v>
      </c>
      <c r="AF289" s="387" t="s">
        <v>1729</v>
      </c>
      <c r="AG289" s="387">
        <v>0</v>
      </c>
      <c r="AH289" s="387">
        <v>0</v>
      </c>
      <c r="AI289" s="387">
        <v>22.69</v>
      </c>
      <c r="AJ289" s="387">
        <v>22.69</v>
      </c>
      <c r="AK289" s="387">
        <v>0</v>
      </c>
      <c r="AM289"/>
      <c r="AN289"/>
      <c r="AO289"/>
      <c r="AP289"/>
    </row>
    <row r="290" spans="1:42">
      <c r="A290" s="387" t="s">
        <v>5923</v>
      </c>
      <c r="B290" s="388">
        <v>43623.92454861111</v>
      </c>
      <c r="C290" s="389">
        <v>43623</v>
      </c>
      <c r="D290" s="387" t="s">
        <v>2767</v>
      </c>
      <c r="E290" s="389">
        <v>43623</v>
      </c>
      <c r="F290" s="387" t="s">
        <v>2766</v>
      </c>
      <c r="G290" s="389">
        <v>43623</v>
      </c>
      <c r="H290" s="387" t="s">
        <v>3393</v>
      </c>
      <c r="I290" s="389">
        <v>43623</v>
      </c>
      <c r="J290" s="387" t="s">
        <v>2993</v>
      </c>
      <c r="K290" s="387" t="s">
        <v>1741</v>
      </c>
      <c r="L290" s="390" t="s">
        <v>1732</v>
      </c>
      <c r="M290" s="390" t="s">
        <v>1827</v>
      </c>
      <c r="N290" s="390" t="str">
        <f t="shared" si="10"/>
        <v>Employee30@blyblade.com</v>
      </c>
      <c r="O290" s="390" t="str">
        <f t="shared" si="11"/>
        <v>Sabrina_Kogut</v>
      </c>
      <c r="P290" s="387" t="s">
        <v>1728</v>
      </c>
      <c r="Q290" s="387" t="s">
        <v>1754</v>
      </c>
      <c r="R290" s="387" t="s">
        <v>1753</v>
      </c>
      <c r="S290" s="387">
        <v>41.48</v>
      </c>
      <c r="T290" s="387">
        <v>95</v>
      </c>
      <c r="U290" s="387" t="s">
        <v>2050</v>
      </c>
      <c r="V290" s="387" t="s">
        <v>1802</v>
      </c>
      <c r="W290" s="387" t="s">
        <v>1965</v>
      </c>
      <c r="X290" s="387" t="s">
        <v>4831</v>
      </c>
      <c r="Y290" s="387" t="s">
        <v>1825</v>
      </c>
      <c r="Z290" s="387" t="s">
        <v>1734</v>
      </c>
      <c r="AA290" s="387" t="s">
        <v>1733</v>
      </c>
      <c r="AB290" s="387">
        <v>17.2</v>
      </c>
      <c r="AC290" s="387">
        <v>0</v>
      </c>
      <c r="AD290" s="387">
        <v>0</v>
      </c>
      <c r="AE290" s="387">
        <v>17.2</v>
      </c>
      <c r="AF290" s="387" t="s">
        <v>1729</v>
      </c>
      <c r="AG290" s="387">
        <v>17.2</v>
      </c>
      <c r="AH290" s="387">
        <v>0</v>
      </c>
      <c r="AI290" s="387">
        <v>0</v>
      </c>
      <c r="AJ290" s="387">
        <v>17.2</v>
      </c>
      <c r="AK290" s="387">
        <v>1.72</v>
      </c>
      <c r="AM290"/>
      <c r="AN290"/>
      <c r="AO290"/>
      <c r="AP290"/>
    </row>
    <row r="291" spans="1:42">
      <c r="A291" s="387" t="s">
        <v>5922</v>
      </c>
      <c r="B291" s="388">
        <v>43623.946481481478</v>
      </c>
      <c r="C291" s="389">
        <v>43623</v>
      </c>
      <c r="D291" s="387" t="s">
        <v>2170</v>
      </c>
      <c r="E291" s="389">
        <v>43623</v>
      </c>
      <c r="F291" s="387" t="s">
        <v>2519</v>
      </c>
      <c r="G291" s="389">
        <v>43623</v>
      </c>
      <c r="H291" s="387" t="s">
        <v>3325</v>
      </c>
      <c r="I291" s="389">
        <v>43623</v>
      </c>
      <c r="J291" s="387" t="s">
        <v>2106</v>
      </c>
      <c r="K291" s="387" t="s">
        <v>1741</v>
      </c>
      <c r="L291" s="390" t="s">
        <v>1732</v>
      </c>
      <c r="M291" s="390" t="s">
        <v>1755</v>
      </c>
      <c r="N291" s="390" t="str">
        <f t="shared" si="10"/>
        <v>Employee2@blyblade.com</v>
      </c>
      <c r="O291" s="390" t="str">
        <f t="shared" si="11"/>
        <v>Cal_Thompson</v>
      </c>
      <c r="P291" s="387" t="s">
        <v>1728</v>
      </c>
      <c r="Q291" s="387" t="s">
        <v>1952</v>
      </c>
      <c r="R291" s="387" t="s">
        <v>1738</v>
      </c>
      <c r="S291" s="387">
        <v>6.36</v>
      </c>
      <c r="T291" s="387">
        <v>26</v>
      </c>
      <c r="U291" s="387" t="s">
        <v>2007</v>
      </c>
      <c r="V291" s="387" t="s">
        <v>1801</v>
      </c>
      <c r="W291" s="387" t="s">
        <v>4832</v>
      </c>
      <c r="X291" s="387" t="s">
        <v>4831</v>
      </c>
      <c r="Y291" s="387" t="s">
        <v>1748</v>
      </c>
      <c r="Z291" s="387" t="s">
        <v>1734</v>
      </c>
      <c r="AA291" s="387" t="s">
        <v>1733</v>
      </c>
      <c r="AB291" s="387">
        <v>90.09</v>
      </c>
      <c r="AC291" s="387">
        <v>0</v>
      </c>
      <c r="AD291" s="387">
        <v>0</v>
      </c>
      <c r="AE291" s="387">
        <v>90.09</v>
      </c>
      <c r="AF291" s="387" t="s">
        <v>1729</v>
      </c>
      <c r="AG291" s="387">
        <v>90.09</v>
      </c>
      <c r="AH291" s="387">
        <v>0</v>
      </c>
      <c r="AI291" s="387">
        <v>0</v>
      </c>
      <c r="AJ291" s="387">
        <v>90.09</v>
      </c>
      <c r="AK291" s="387">
        <v>9.01</v>
      </c>
      <c r="AM291"/>
      <c r="AN291"/>
      <c r="AO291"/>
      <c r="AP291"/>
    </row>
    <row r="292" spans="1:42">
      <c r="A292" s="387" t="s">
        <v>5921</v>
      </c>
      <c r="B292" s="388">
        <v>43623.994421296295</v>
      </c>
      <c r="C292" s="389">
        <v>43623</v>
      </c>
      <c r="D292" s="387" t="s">
        <v>2238</v>
      </c>
      <c r="E292" s="389">
        <v>43623</v>
      </c>
      <c r="F292" s="387" t="s">
        <v>2292</v>
      </c>
      <c r="G292" s="389">
        <v>43623</v>
      </c>
      <c r="H292" s="387" t="s">
        <v>2708</v>
      </c>
      <c r="I292" s="389">
        <v>43623</v>
      </c>
      <c r="J292" s="387" t="s">
        <v>2707</v>
      </c>
      <c r="K292" s="387" t="s">
        <v>1741</v>
      </c>
      <c r="L292" s="390" t="s">
        <v>1732</v>
      </c>
      <c r="M292" s="390" t="s">
        <v>1827</v>
      </c>
      <c r="N292" s="390" t="str">
        <f t="shared" si="10"/>
        <v>Employee30@blyblade.com</v>
      </c>
      <c r="O292" s="390" t="str">
        <f t="shared" si="11"/>
        <v>Sabrina_Kogut</v>
      </c>
      <c r="P292" s="387" t="s">
        <v>1728</v>
      </c>
      <c r="Q292" s="387" t="s">
        <v>1754</v>
      </c>
      <c r="R292" s="387" t="s">
        <v>1803</v>
      </c>
      <c r="S292" s="387">
        <v>14.45</v>
      </c>
      <c r="T292" s="387">
        <v>71</v>
      </c>
      <c r="U292" s="387" t="s">
        <v>1802</v>
      </c>
      <c r="V292" s="387" t="s">
        <v>2183</v>
      </c>
      <c r="W292" s="387" t="s">
        <v>1965</v>
      </c>
      <c r="X292" s="387" t="s">
        <v>4831</v>
      </c>
      <c r="Y292" s="387" t="s">
        <v>1825</v>
      </c>
      <c r="Z292" s="387" t="s">
        <v>1734</v>
      </c>
      <c r="AA292" s="387" t="s">
        <v>1733</v>
      </c>
      <c r="AB292" s="387">
        <v>48.21</v>
      </c>
      <c r="AC292" s="387">
        <v>0</v>
      </c>
      <c r="AD292" s="387">
        <v>0</v>
      </c>
      <c r="AE292" s="387">
        <v>48.21</v>
      </c>
      <c r="AF292" s="387" t="s">
        <v>1729</v>
      </c>
      <c r="AG292" s="387">
        <v>48.21</v>
      </c>
      <c r="AH292" s="387">
        <v>0</v>
      </c>
      <c r="AI292" s="387">
        <v>0</v>
      </c>
      <c r="AJ292" s="387">
        <v>48.21</v>
      </c>
      <c r="AK292" s="387">
        <v>4.82</v>
      </c>
      <c r="AM292"/>
      <c r="AN292"/>
      <c r="AO292"/>
      <c r="AP292"/>
    </row>
    <row r="293" spans="1:42">
      <c r="A293" s="391" t="s">
        <v>5920</v>
      </c>
      <c r="B293" s="388">
        <v>43624.040844907409</v>
      </c>
      <c r="C293" s="389">
        <v>43624</v>
      </c>
      <c r="D293" s="387" t="s">
        <v>3045</v>
      </c>
      <c r="E293" s="389">
        <v>43623</v>
      </c>
      <c r="F293" s="387" t="s">
        <v>2847</v>
      </c>
      <c r="G293" s="389">
        <v>43624</v>
      </c>
      <c r="H293" s="387" t="s">
        <v>2755</v>
      </c>
      <c r="I293" s="389">
        <v>43623</v>
      </c>
      <c r="J293" s="387" t="s">
        <v>2754</v>
      </c>
      <c r="K293" s="387" t="s">
        <v>1741</v>
      </c>
      <c r="L293" s="390" t="s">
        <v>1732</v>
      </c>
      <c r="M293" s="390" t="s">
        <v>2812</v>
      </c>
      <c r="N293" s="390" t="str">
        <f t="shared" si="10"/>
        <v>Employee6@blyblade.com</v>
      </c>
      <c r="O293" s="390" t="str">
        <f t="shared" si="11"/>
        <v>Matthew_Brody</v>
      </c>
      <c r="P293" s="387" t="s">
        <v>1728</v>
      </c>
      <c r="Q293" s="387" t="s">
        <v>1754</v>
      </c>
      <c r="R293" s="387" t="s">
        <v>1738</v>
      </c>
      <c r="S293" s="387">
        <v>0.97</v>
      </c>
      <c r="T293" s="387">
        <v>8</v>
      </c>
      <c r="U293" s="387" t="s">
        <v>1883</v>
      </c>
      <c r="V293" s="387" t="s">
        <v>2342</v>
      </c>
      <c r="W293" s="387" t="s">
        <v>4876</v>
      </c>
      <c r="X293" s="387" t="s">
        <v>4899</v>
      </c>
      <c r="Y293" s="387" t="s">
        <v>1748</v>
      </c>
      <c r="Z293" s="387" t="s">
        <v>1734</v>
      </c>
      <c r="AA293" s="387" t="s">
        <v>1733</v>
      </c>
      <c r="AB293" s="387">
        <v>5.42</v>
      </c>
      <c r="AC293" s="387">
        <v>0</v>
      </c>
      <c r="AD293" s="387">
        <v>0</v>
      </c>
      <c r="AE293" s="387">
        <v>5.42</v>
      </c>
      <c r="AF293" s="387" t="s">
        <v>1729</v>
      </c>
      <c r="AG293" s="387">
        <v>5.42</v>
      </c>
      <c r="AH293" s="387">
        <v>0</v>
      </c>
      <c r="AI293" s="387">
        <v>0</v>
      </c>
      <c r="AJ293" s="387">
        <v>5.42</v>
      </c>
      <c r="AK293" s="387">
        <v>0.54</v>
      </c>
      <c r="AM293"/>
      <c r="AN293"/>
      <c r="AO293"/>
      <c r="AP293"/>
    </row>
    <row r="294" spans="1:42">
      <c r="A294" s="391" t="s">
        <v>5920</v>
      </c>
      <c r="B294" s="388">
        <v>43624.051111111112</v>
      </c>
      <c r="C294" s="389">
        <v>43624</v>
      </c>
      <c r="D294" s="387" t="s">
        <v>3045</v>
      </c>
      <c r="E294" s="389">
        <v>43623</v>
      </c>
      <c r="F294" s="387" t="s">
        <v>2847</v>
      </c>
      <c r="G294" s="389">
        <v>43624</v>
      </c>
      <c r="H294" s="387" t="s">
        <v>2755</v>
      </c>
      <c r="I294" s="389">
        <v>43623</v>
      </c>
      <c r="J294" s="387" t="s">
        <v>2754</v>
      </c>
      <c r="K294" s="387" t="s">
        <v>1741</v>
      </c>
      <c r="L294" s="390" t="s">
        <v>1732</v>
      </c>
      <c r="M294" s="390" t="s">
        <v>2812</v>
      </c>
      <c r="N294" s="390" t="str">
        <f t="shared" si="10"/>
        <v>Employee6@blyblade.com</v>
      </c>
      <c r="O294" s="390" t="str">
        <f t="shared" si="11"/>
        <v>Matthew_Brody</v>
      </c>
      <c r="P294" s="387" t="s">
        <v>1728</v>
      </c>
      <c r="Q294" s="387" t="s">
        <v>1754</v>
      </c>
      <c r="R294" s="387" t="s">
        <v>1738</v>
      </c>
      <c r="S294" s="387">
        <v>0.97</v>
      </c>
      <c r="T294" s="387">
        <v>8</v>
      </c>
      <c r="U294" s="387" t="s">
        <v>1883</v>
      </c>
      <c r="V294" s="387" t="s">
        <v>2342</v>
      </c>
      <c r="W294" s="387" t="s">
        <v>4876</v>
      </c>
      <c r="X294" s="387" t="s">
        <v>4899</v>
      </c>
      <c r="Y294" s="387" t="s">
        <v>1748</v>
      </c>
      <c r="Z294" s="387" t="s">
        <v>1734</v>
      </c>
      <c r="AA294" s="387" t="s">
        <v>1747</v>
      </c>
      <c r="AB294" s="387">
        <v>0</v>
      </c>
      <c r="AC294" s="387">
        <v>0</v>
      </c>
      <c r="AD294" s="387">
        <v>3.08</v>
      </c>
      <c r="AE294" s="387">
        <v>3.08</v>
      </c>
      <c r="AF294" s="387" t="s">
        <v>1729</v>
      </c>
      <c r="AG294" s="387">
        <v>0</v>
      </c>
      <c r="AH294" s="387">
        <v>0</v>
      </c>
      <c r="AI294" s="387">
        <v>3.08</v>
      </c>
      <c r="AJ294" s="387">
        <v>3.08</v>
      </c>
      <c r="AK294" s="387">
        <v>0</v>
      </c>
      <c r="AM294"/>
      <c r="AN294"/>
      <c r="AO294"/>
      <c r="AP294"/>
    </row>
    <row r="295" spans="1:42">
      <c r="A295" s="387" t="s">
        <v>5919</v>
      </c>
      <c r="B295" s="388">
        <v>43624.061412037037</v>
      </c>
      <c r="C295" s="389">
        <v>43624</v>
      </c>
      <c r="D295" s="387" t="s">
        <v>3306</v>
      </c>
      <c r="E295" s="389">
        <v>43623</v>
      </c>
      <c r="F295" s="387" t="s">
        <v>3305</v>
      </c>
      <c r="G295" s="389">
        <v>43624</v>
      </c>
      <c r="H295" s="387" t="s">
        <v>3294</v>
      </c>
      <c r="I295" s="389">
        <v>43623</v>
      </c>
      <c r="J295" s="387" t="s">
        <v>2312</v>
      </c>
      <c r="K295" s="387" t="s">
        <v>1741</v>
      </c>
      <c r="L295" s="390" t="s">
        <v>1732</v>
      </c>
      <c r="M295" s="390" t="s">
        <v>1936</v>
      </c>
      <c r="N295" s="390" t="str">
        <f t="shared" si="10"/>
        <v>Employee17@blyblade.com</v>
      </c>
      <c r="O295" s="390" t="str">
        <f t="shared" si="11"/>
        <v>Nate_Alexander</v>
      </c>
      <c r="P295" s="387" t="s">
        <v>1728</v>
      </c>
      <c r="Q295" s="387" t="s">
        <v>1754</v>
      </c>
      <c r="R295" s="387" t="s">
        <v>1738</v>
      </c>
      <c r="S295" s="387">
        <v>1.22</v>
      </c>
      <c r="T295" s="387">
        <v>25</v>
      </c>
      <c r="U295" s="387" t="s">
        <v>1883</v>
      </c>
      <c r="V295" s="387" t="s">
        <v>1845</v>
      </c>
      <c r="W295" s="387" t="s">
        <v>4876</v>
      </c>
      <c r="X295" s="387" t="s">
        <v>4831</v>
      </c>
      <c r="Y295" s="387" t="s">
        <v>1748</v>
      </c>
      <c r="Z295" s="387" t="s">
        <v>1734</v>
      </c>
      <c r="AA295" s="387" t="s">
        <v>1733</v>
      </c>
      <c r="AB295" s="387">
        <v>18.34</v>
      </c>
      <c r="AC295" s="387">
        <v>0</v>
      </c>
      <c r="AD295" s="387">
        <v>0</v>
      </c>
      <c r="AE295" s="387">
        <v>18.34</v>
      </c>
      <c r="AF295" s="387" t="s">
        <v>1729</v>
      </c>
      <c r="AG295" s="387">
        <v>18.34</v>
      </c>
      <c r="AH295" s="387">
        <v>0</v>
      </c>
      <c r="AI295" s="387">
        <v>0</v>
      </c>
      <c r="AJ295" s="387">
        <v>18.34</v>
      </c>
      <c r="AK295" s="387">
        <v>1.83</v>
      </c>
      <c r="AM295"/>
      <c r="AN295"/>
      <c r="AO295"/>
      <c r="AP295"/>
    </row>
    <row r="296" spans="1:42">
      <c r="A296" s="387" t="s">
        <v>5918</v>
      </c>
      <c r="B296" s="388">
        <v>43624.066527777781</v>
      </c>
      <c r="C296" s="389">
        <v>43624</v>
      </c>
      <c r="D296" s="387" t="s">
        <v>4008</v>
      </c>
      <c r="E296" s="389">
        <v>43623</v>
      </c>
      <c r="F296" s="387" t="s">
        <v>1759</v>
      </c>
      <c r="G296" s="387" t="s">
        <v>1728</v>
      </c>
      <c r="H296" s="387" t="s">
        <v>1728</v>
      </c>
      <c r="I296" s="387" t="s">
        <v>1728</v>
      </c>
      <c r="J296" s="387" t="s">
        <v>1728</v>
      </c>
      <c r="K296" s="387" t="s">
        <v>1741</v>
      </c>
      <c r="L296" s="390" t="s">
        <v>1732</v>
      </c>
      <c r="M296" s="390" t="s">
        <v>1854</v>
      </c>
      <c r="N296" s="390" t="str">
        <f t="shared" si="10"/>
        <v>Employee5@blyblade.com</v>
      </c>
      <c r="O296" s="390" t="str">
        <f t="shared" si="11"/>
        <v>Torey_McNeil</v>
      </c>
      <c r="P296" s="387" t="s">
        <v>1728</v>
      </c>
      <c r="Q296" s="387" t="s">
        <v>1847</v>
      </c>
      <c r="R296" s="387" t="s">
        <v>1738</v>
      </c>
      <c r="S296" s="387" t="s">
        <v>1728</v>
      </c>
      <c r="T296" s="387" t="s">
        <v>1728</v>
      </c>
      <c r="U296" s="387" t="s">
        <v>1845</v>
      </c>
      <c r="V296" s="387" t="s">
        <v>1845</v>
      </c>
      <c r="W296" s="387" t="s">
        <v>4876</v>
      </c>
      <c r="X296" s="387" t="s">
        <v>4831</v>
      </c>
      <c r="Y296" s="387" t="s">
        <v>1748</v>
      </c>
      <c r="Z296" s="387" t="s">
        <v>1734</v>
      </c>
      <c r="AA296" s="387" t="s">
        <v>1733</v>
      </c>
      <c r="AB296" s="387">
        <v>5.44</v>
      </c>
      <c r="AC296" s="387">
        <v>0</v>
      </c>
      <c r="AD296" s="387">
        <v>0</v>
      </c>
      <c r="AE296" s="387">
        <v>5.44</v>
      </c>
      <c r="AF296" s="387" t="s">
        <v>1729</v>
      </c>
      <c r="AG296" s="387">
        <v>5.44</v>
      </c>
      <c r="AH296" s="387">
        <v>0</v>
      </c>
      <c r="AI296" s="387">
        <v>0</v>
      </c>
      <c r="AJ296" s="387">
        <v>5.44</v>
      </c>
      <c r="AK296" s="387">
        <v>0.54</v>
      </c>
      <c r="AM296"/>
      <c r="AN296"/>
      <c r="AO296"/>
      <c r="AP296"/>
    </row>
    <row r="297" spans="1:42">
      <c r="A297" s="387" t="s">
        <v>5917</v>
      </c>
      <c r="B297" s="388">
        <v>43624.067731481482</v>
      </c>
      <c r="C297" s="389">
        <v>43624</v>
      </c>
      <c r="D297" s="387" t="s">
        <v>1886</v>
      </c>
      <c r="E297" s="389">
        <v>43623</v>
      </c>
      <c r="F297" s="387" t="s">
        <v>1885</v>
      </c>
      <c r="G297" s="389">
        <v>43624</v>
      </c>
      <c r="H297" s="387" t="s">
        <v>3290</v>
      </c>
      <c r="I297" s="389">
        <v>43623</v>
      </c>
      <c r="J297" s="387" t="s">
        <v>3289</v>
      </c>
      <c r="K297" s="387" t="s">
        <v>1741</v>
      </c>
      <c r="L297" s="390" t="s">
        <v>1732</v>
      </c>
      <c r="M297" s="390" t="s">
        <v>2255</v>
      </c>
      <c r="N297" s="390" t="str">
        <f t="shared" si="10"/>
        <v>Employee7@blyblade.com</v>
      </c>
      <c r="O297" s="390" t="str">
        <f t="shared" si="11"/>
        <v>Jack_Oneill</v>
      </c>
      <c r="P297" s="387" t="s">
        <v>1728</v>
      </c>
      <c r="Q297" s="387" t="s">
        <v>1754</v>
      </c>
      <c r="R297" s="387" t="s">
        <v>1738</v>
      </c>
      <c r="S297" s="387">
        <v>1.43</v>
      </c>
      <c r="T297" s="387">
        <v>15</v>
      </c>
      <c r="U297" s="387" t="s">
        <v>1737</v>
      </c>
      <c r="V297" s="387" t="s">
        <v>2411</v>
      </c>
      <c r="W297" s="387" t="s">
        <v>4876</v>
      </c>
      <c r="X297" s="387" t="s">
        <v>4831</v>
      </c>
      <c r="Y297" s="387" t="s">
        <v>1748</v>
      </c>
      <c r="Z297" s="387" t="s">
        <v>1734</v>
      </c>
      <c r="AA297" s="387" t="s">
        <v>1733</v>
      </c>
      <c r="AB297" s="387">
        <v>19.32</v>
      </c>
      <c r="AC297" s="387">
        <v>0</v>
      </c>
      <c r="AD297" s="387">
        <v>0</v>
      </c>
      <c r="AE297" s="387">
        <v>19.32</v>
      </c>
      <c r="AF297" s="387" t="s">
        <v>1729</v>
      </c>
      <c r="AG297" s="387">
        <v>19.32</v>
      </c>
      <c r="AH297" s="387">
        <v>0</v>
      </c>
      <c r="AI297" s="387">
        <v>0</v>
      </c>
      <c r="AJ297" s="387">
        <v>19.32</v>
      </c>
      <c r="AK297" s="387">
        <v>1.93</v>
      </c>
      <c r="AM297"/>
      <c r="AN297"/>
      <c r="AO297"/>
      <c r="AP297"/>
    </row>
    <row r="298" spans="1:42">
      <c r="A298" s="387" t="s">
        <v>5916</v>
      </c>
      <c r="B298" s="388">
        <v>43624.070752314816</v>
      </c>
      <c r="C298" s="389">
        <v>43624</v>
      </c>
      <c r="D298" s="387" t="s">
        <v>2706</v>
      </c>
      <c r="E298" s="389">
        <v>43623</v>
      </c>
      <c r="F298" s="387" t="s">
        <v>2705</v>
      </c>
      <c r="G298" s="389">
        <v>43624</v>
      </c>
      <c r="H298" s="387" t="s">
        <v>2389</v>
      </c>
      <c r="I298" s="389">
        <v>43623</v>
      </c>
      <c r="J298" s="387" t="s">
        <v>2388</v>
      </c>
      <c r="K298" s="387" t="s">
        <v>1741</v>
      </c>
      <c r="L298" s="390" t="s">
        <v>1732</v>
      </c>
      <c r="M298" s="390" t="s">
        <v>1755</v>
      </c>
      <c r="N298" s="390" t="str">
        <f t="shared" si="10"/>
        <v>Employee2@blyblade.com</v>
      </c>
      <c r="O298" s="390" t="str">
        <f t="shared" si="11"/>
        <v>Cal_Thompson</v>
      </c>
      <c r="P298" s="387" t="s">
        <v>1728</v>
      </c>
      <c r="Q298" s="387" t="s">
        <v>1847</v>
      </c>
      <c r="R298" s="387" t="s">
        <v>1738</v>
      </c>
      <c r="S298" s="387">
        <v>5.62</v>
      </c>
      <c r="T298" s="387">
        <v>15</v>
      </c>
      <c r="U298" s="387" t="s">
        <v>1737</v>
      </c>
      <c r="V298" s="387" t="s">
        <v>2489</v>
      </c>
      <c r="W298" s="387" t="s">
        <v>4876</v>
      </c>
      <c r="X298" s="387" t="s">
        <v>4831</v>
      </c>
      <c r="Y298" s="387" t="s">
        <v>1748</v>
      </c>
      <c r="Z298" s="387" t="s">
        <v>1734</v>
      </c>
      <c r="AA298" s="387" t="s">
        <v>1733</v>
      </c>
      <c r="AB298" s="387">
        <v>24.19</v>
      </c>
      <c r="AC298" s="387">
        <v>0</v>
      </c>
      <c r="AD298" s="387">
        <v>0</v>
      </c>
      <c r="AE298" s="387">
        <v>24.19</v>
      </c>
      <c r="AF298" s="387" t="s">
        <v>1729</v>
      </c>
      <c r="AG298" s="387">
        <v>24.19</v>
      </c>
      <c r="AH298" s="387">
        <v>0</v>
      </c>
      <c r="AI298" s="387">
        <v>0</v>
      </c>
      <c r="AJ298" s="387">
        <v>24.19</v>
      </c>
      <c r="AK298" s="387">
        <v>2.42</v>
      </c>
      <c r="AM298"/>
      <c r="AN298"/>
      <c r="AO298"/>
      <c r="AP298"/>
    </row>
    <row r="299" spans="1:42">
      <c r="A299" s="387" t="s">
        <v>5915</v>
      </c>
      <c r="B299" s="388">
        <v>43624.117997685185</v>
      </c>
      <c r="C299" s="389">
        <v>43624</v>
      </c>
      <c r="D299" s="387" t="s">
        <v>2243</v>
      </c>
      <c r="E299" s="389">
        <v>43623</v>
      </c>
      <c r="F299" s="387" t="s">
        <v>2242</v>
      </c>
      <c r="G299" s="389">
        <v>43624</v>
      </c>
      <c r="H299" s="387" t="s">
        <v>2486</v>
      </c>
      <c r="I299" s="389">
        <v>43623</v>
      </c>
      <c r="J299" s="387" t="s">
        <v>2485</v>
      </c>
      <c r="K299" s="387" t="s">
        <v>1741</v>
      </c>
      <c r="L299" s="390" t="s">
        <v>1732</v>
      </c>
      <c r="M299" s="390" t="s">
        <v>2208</v>
      </c>
      <c r="N299" s="390" t="str">
        <f t="shared" si="10"/>
        <v>Employee13@blyblade.com</v>
      </c>
      <c r="O299" s="390" t="str">
        <f t="shared" si="11"/>
        <v>Evelyn_Pelczar</v>
      </c>
      <c r="P299" s="387" t="s">
        <v>1728</v>
      </c>
      <c r="Q299" s="387" t="s">
        <v>1847</v>
      </c>
      <c r="R299" s="387" t="s">
        <v>1738</v>
      </c>
      <c r="S299" s="387">
        <v>5.81</v>
      </c>
      <c r="T299" s="387">
        <v>21</v>
      </c>
      <c r="U299" s="387" t="s">
        <v>1883</v>
      </c>
      <c r="V299" s="387" t="s">
        <v>2207</v>
      </c>
      <c r="W299" s="387" t="s">
        <v>1965</v>
      </c>
      <c r="X299" s="387" t="s">
        <v>4899</v>
      </c>
      <c r="Y299" s="387" t="s">
        <v>1735</v>
      </c>
      <c r="Z299" s="387" t="s">
        <v>1734</v>
      </c>
      <c r="AA299" s="387" t="s">
        <v>1733</v>
      </c>
      <c r="AB299" s="387">
        <v>29.69</v>
      </c>
      <c r="AC299" s="387">
        <v>0</v>
      </c>
      <c r="AD299" s="387">
        <v>0</v>
      </c>
      <c r="AE299" s="387">
        <v>29.69</v>
      </c>
      <c r="AF299" s="387" t="s">
        <v>1729</v>
      </c>
      <c r="AG299" s="387">
        <v>29.69</v>
      </c>
      <c r="AH299" s="387">
        <v>0</v>
      </c>
      <c r="AI299" s="387">
        <v>0</v>
      </c>
      <c r="AJ299" s="387">
        <v>29.69</v>
      </c>
      <c r="AK299" s="387">
        <v>2.97</v>
      </c>
      <c r="AM299"/>
      <c r="AN299"/>
      <c r="AO299"/>
      <c r="AP299"/>
    </row>
    <row r="300" spans="1:42">
      <c r="A300" s="387" t="s">
        <v>5914</v>
      </c>
      <c r="B300" s="388">
        <v>43624.130266203705</v>
      </c>
      <c r="C300" s="389">
        <v>43624</v>
      </c>
      <c r="D300" s="387" t="s">
        <v>3391</v>
      </c>
      <c r="E300" s="389">
        <v>43623</v>
      </c>
      <c r="F300" s="387" t="s">
        <v>2831</v>
      </c>
      <c r="G300" s="389">
        <v>43624</v>
      </c>
      <c r="H300" s="387" t="s">
        <v>2747</v>
      </c>
      <c r="I300" s="389">
        <v>43623</v>
      </c>
      <c r="J300" s="387" t="s">
        <v>2746</v>
      </c>
      <c r="K300" s="387" t="s">
        <v>1741</v>
      </c>
      <c r="L300" s="390" t="s">
        <v>1732</v>
      </c>
      <c r="M300" s="390" t="s">
        <v>4482</v>
      </c>
      <c r="N300" s="390" t="str">
        <f t="shared" si="10"/>
        <v>Employee31@blyblade.com</v>
      </c>
      <c r="O300" s="390" t="str">
        <f t="shared" si="11"/>
        <v>Tori_Maisey</v>
      </c>
      <c r="P300" s="387" t="s">
        <v>1728</v>
      </c>
      <c r="Q300" s="387" t="s">
        <v>1847</v>
      </c>
      <c r="R300" s="387" t="s">
        <v>1738</v>
      </c>
      <c r="S300" s="387">
        <v>4.8600000000000003</v>
      </c>
      <c r="T300" s="387">
        <v>17</v>
      </c>
      <c r="U300" s="387" t="s">
        <v>1883</v>
      </c>
      <c r="V300" s="387" t="s">
        <v>2183</v>
      </c>
      <c r="W300" s="387" t="s">
        <v>1965</v>
      </c>
      <c r="X300" s="387" t="s">
        <v>4831</v>
      </c>
      <c r="Y300" s="387" t="s">
        <v>1825</v>
      </c>
      <c r="Z300" s="387" t="s">
        <v>1734</v>
      </c>
      <c r="AA300" s="387" t="s">
        <v>1733</v>
      </c>
      <c r="AB300" s="387">
        <v>30.01</v>
      </c>
      <c r="AC300" s="387">
        <v>0</v>
      </c>
      <c r="AD300" s="387">
        <v>0</v>
      </c>
      <c r="AE300" s="387">
        <v>30.01</v>
      </c>
      <c r="AF300" s="387" t="s">
        <v>1729</v>
      </c>
      <c r="AG300" s="387">
        <v>30.01</v>
      </c>
      <c r="AH300" s="387">
        <v>0</v>
      </c>
      <c r="AI300" s="387">
        <v>0</v>
      </c>
      <c r="AJ300" s="387">
        <v>30.01</v>
      </c>
      <c r="AK300" s="387">
        <v>3</v>
      </c>
      <c r="AM300"/>
      <c r="AN300"/>
      <c r="AO300"/>
      <c r="AP300"/>
    </row>
    <row r="301" spans="1:42">
      <c r="A301" s="391" t="s">
        <v>5913</v>
      </c>
      <c r="B301" s="388">
        <v>43624.131597222222</v>
      </c>
      <c r="C301" s="389">
        <v>43624</v>
      </c>
      <c r="D301" s="387" t="s">
        <v>3702</v>
      </c>
      <c r="E301" s="389">
        <v>43623</v>
      </c>
      <c r="F301" s="387" t="s">
        <v>2714</v>
      </c>
      <c r="G301" s="389">
        <v>43624</v>
      </c>
      <c r="H301" s="387" t="s">
        <v>5421</v>
      </c>
      <c r="I301" s="389">
        <v>43623</v>
      </c>
      <c r="J301" s="387" t="s">
        <v>4905</v>
      </c>
      <c r="K301" s="387" t="s">
        <v>1741</v>
      </c>
      <c r="L301" s="390" t="s">
        <v>1732</v>
      </c>
      <c r="M301" s="390" t="s">
        <v>1911</v>
      </c>
      <c r="N301" s="390" t="str">
        <f t="shared" si="10"/>
        <v>Employee18@blyblade.com</v>
      </c>
      <c r="O301" s="390" t="str">
        <f t="shared" si="11"/>
        <v>Maryanne_Johnson</v>
      </c>
      <c r="P301" s="387" t="s">
        <v>1728</v>
      </c>
      <c r="Q301" s="387" t="s">
        <v>1847</v>
      </c>
      <c r="R301" s="387" t="s">
        <v>1738</v>
      </c>
      <c r="S301" s="387">
        <v>1.61</v>
      </c>
      <c r="T301" s="387">
        <v>19</v>
      </c>
      <c r="U301" s="387" t="s">
        <v>1737</v>
      </c>
      <c r="V301" s="387" t="s">
        <v>1883</v>
      </c>
      <c r="W301" s="387" t="s">
        <v>4876</v>
      </c>
      <c r="X301" s="387" t="s">
        <v>4899</v>
      </c>
      <c r="Y301" s="387" t="s">
        <v>1735</v>
      </c>
      <c r="Z301" s="387" t="s">
        <v>1734</v>
      </c>
      <c r="AA301" s="387" t="s">
        <v>1733</v>
      </c>
      <c r="AB301" s="387">
        <v>18.260000000000002</v>
      </c>
      <c r="AC301" s="387">
        <v>0</v>
      </c>
      <c r="AD301" s="387">
        <v>0</v>
      </c>
      <c r="AE301" s="387">
        <v>18.260000000000002</v>
      </c>
      <c r="AF301" s="387" t="s">
        <v>1729</v>
      </c>
      <c r="AG301" s="387">
        <v>18.260000000000002</v>
      </c>
      <c r="AH301" s="387">
        <v>0</v>
      </c>
      <c r="AI301" s="387">
        <v>0</v>
      </c>
      <c r="AJ301" s="387">
        <v>18.260000000000002</v>
      </c>
      <c r="AK301" s="387">
        <v>1.83</v>
      </c>
      <c r="AM301"/>
      <c r="AN301"/>
      <c r="AO301"/>
      <c r="AP301"/>
    </row>
    <row r="302" spans="1:42">
      <c r="A302" s="387" t="s">
        <v>5912</v>
      </c>
      <c r="B302" s="388">
        <v>43624.133333333331</v>
      </c>
      <c r="C302" s="389">
        <v>43624</v>
      </c>
      <c r="D302" s="387" t="s">
        <v>2487</v>
      </c>
      <c r="E302" s="389">
        <v>43623</v>
      </c>
      <c r="F302" s="387" t="s">
        <v>2021</v>
      </c>
      <c r="G302" s="389">
        <v>43624</v>
      </c>
      <c r="H302" s="387" t="s">
        <v>5127</v>
      </c>
      <c r="I302" s="389">
        <v>43623</v>
      </c>
      <c r="J302" s="387" t="s">
        <v>3203</v>
      </c>
      <c r="K302" s="387" t="s">
        <v>1741</v>
      </c>
      <c r="L302" s="390" t="s">
        <v>1732</v>
      </c>
      <c r="M302" s="390" t="s">
        <v>5401</v>
      </c>
      <c r="N302" s="390" t="str">
        <f t="shared" si="10"/>
        <v>Employee32@blyblade.com</v>
      </c>
      <c r="O302" s="390" t="str">
        <f t="shared" si="11"/>
        <v>AJ_Garber</v>
      </c>
      <c r="P302" s="387" t="s">
        <v>1728</v>
      </c>
      <c r="Q302" s="387" t="s">
        <v>1754</v>
      </c>
      <c r="R302" s="387" t="s">
        <v>1738</v>
      </c>
      <c r="S302" s="387">
        <v>3.36</v>
      </c>
      <c r="T302" s="387">
        <v>42</v>
      </c>
      <c r="U302" s="387" t="s">
        <v>1883</v>
      </c>
      <c r="V302" s="387" t="s">
        <v>2411</v>
      </c>
      <c r="W302" s="387" t="s">
        <v>4876</v>
      </c>
      <c r="X302" s="387" t="s">
        <v>4831</v>
      </c>
      <c r="Y302" s="387" t="s">
        <v>1728</v>
      </c>
      <c r="Z302" s="387" t="s">
        <v>1734</v>
      </c>
      <c r="AA302" s="387" t="s">
        <v>1733</v>
      </c>
      <c r="AB302" s="387">
        <v>19.489999999999998</v>
      </c>
      <c r="AC302" s="387">
        <v>0</v>
      </c>
      <c r="AD302" s="387">
        <v>0</v>
      </c>
      <c r="AE302" s="387">
        <v>19.489999999999998</v>
      </c>
      <c r="AF302" s="387" t="s">
        <v>1729</v>
      </c>
      <c r="AG302" s="387">
        <v>19.489999999999998</v>
      </c>
      <c r="AH302" s="387">
        <v>0</v>
      </c>
      <c r="AI302" s="387">
        <v>0</v>
      </c>
      <c r="AJ302" s="387">
        <v>19.489999999999998</v>
      </c>
      <c r="AK302" s="387">
        <v>1.95</v>
      </c>
      <c r="AM302"/>
      <c r="AN302"/>
      <c r="AO302"/>
      <c r="AP302"/>
    </row>
    <row r="303" spans="1:42">
      <c r="A303" s="387" t="s">
        <v>5911</v>
      </c>
      <c r="B303" s="388">
        <v>43624.13957175926</v>
      </c>
      <c r="C303" s="389">
        <v>43624</v>
      </c>
      <c r="D303" s="387" t="s">
        <v>3702</v>
      </c>
      <c r="E303" s="389">
        <v>43623</v>
      </c>
      <c r="F303" s="387" t="s">
        <v>2714</v>
      </c>
      <c r="G303" s="389">
        <v>43624</v>
      </c>
      <c r="H303" s="387" t="s">
        <v>4520</v>
      </c>
      <c r="I303" s="389">
        <v>43623</v>
      </c>
      <c r="J303" s="387" t="s">
        <v>2825</v>
      </c>
      <c r="K303" s="387" t="s">
        <v>1741</v>
      </c>
      <c r="L303" s="390" t="s">
        <v>1732</v>
      </c>
      <c r="M303" s="390" t="s">
        <v>1810</v>
      </c>
      <c r="N303" s="390" t="str">
        <f t="shared" si="10"/>
        <v>Employee3@blyblade.com</v>
      </c>
      <c r="O303" s="390" t="str">
        <f t="shared" si="11"/>
        <v>Esjona_Kadiu</v>
      </c>
      <c r="P303" s="387" t="s">
        <v>1728</v>
      </c>
      <c r="Q303" s="387" t="s">
        <v>1754</v>
      </c>
      <c r="R303" s="387" t="s">
        <v>1738</v>
      </c>
      <c r="S303" s="387">
        <v>11.52</v>
      </c>
      <c r="T303" s="387">
        <v>30</v>
      </c>
      <c r="U303" s="387" t="s">
        <v>1737</v>
      </c>
      <c r="V303" s="387" t="s">
        <v>1846</v>
      </c>
      <c r="W303" s="387" t="s">
        <v>4876</v>
      </c>
      <c r="X303" s="387" t="s">
        <v>4899</v>
      </c>
      <c r="Y303" s="387" t="s">
        <v>1735</v>
      </c>
      <c r="Z303" s="387" t="s">
        <v>1734</v>
      </c>
      <c r="AA303" s="387" t="s">
        <v>1733</v>
      </c>
      <c r="AB303" s="387">
        <v>55.37</v>
      </c>
      <c r="AC303" s="387">
        <v>0</v>
      </c>
      <c r="AD303" s="387">
        <v>0</v>
      </c>
      <c r="AE303" s="387">
        <v>55.37</v>
      </c>
      <c r="AF303" s="387" t="s">
        <v>1729</v>
      </c>
      <c r="AG303" s="387">
        <v>55.37</v>
      </c>
      <c r="AH303" s="387">
        <v>0</v>
      </c>
      <c r="AI303" s="387">
        <v>0</v>
      </c>
      <c r="AJ303" s="387">
        <v>55.37</v>
      </c>
      <c r="AK303" s="387">
        <v>5.54</v>
      </c>
      <c r="AM303"/>
      <c r="AN303"/>
      <c r="AO303"/>
      <c r="AP303"/>
    </row>
    <row r="304" spans="1:42">
      <c r="A304" s="387" t="s">
        <v>5910</v>
      </c>
      <c r="B304" s="388">
        <v>43624.177256944444</v>
      </c>
      <c r="C304" s="389">
        <v>43624</v>
      </c>
      <c r="D304" s="387" t="s">
        <v>4366</v>
      </c>
      <c r="E304" s="389">
        <v>43623</v>
      </c>
      <c r="F304" s="387" t="s">
        <v>2712</v>
      </c>
      <c r="G304" s="389">
        <v>43624</v>
      </c>
      <c r="H304" s="387" t="s">
        <v>5909</v>
      </c>
      <c r="I304" s="389">
        <v>43624</v>
      </c>
      <c r="J304" s="387" t="s">
        <v>2815</v>
      </c>
      <c r="K304" s="387" t="s">
        <v>1741</v>
      </c>
      <c r="L304" s="390" t="s">
        <v>1732</v>
      </c>
      <c r="M304" s="390" t="s">
        <v>1854</v>
      </c>
      <c r="N304" s="390" t="str">
        <f t="shared" si="10"/>
        <v>Employee5@blyblade.com</v>
      </c>
      <c r="O304" s="390" t="str">
        <f t="shared" si="11"/>
        <v>Torey_McNeil</v>
      </c>
      <c r="P304" s="387" t="s">
        <v>1728</v>
      </c>
      <c r="Q304" s="387" t="s">
        <v>1847</v>
      </c>
      <c r="R304" s="387" t="s">
        <v>1738</v>
      </c>
      <c r="S304" s="387">
        <v>2.82</v>
      </c>
      <c r="T304" s="387">
        <v>18</v>
      </c>
      <c r="U304" s="387" t="s">
        <v>1737</v>
      </c>
      <c r="V304" s="387" t="s">
        <v>1883</v>
      </c>
      <c r="W304" s="387" t="s">
        <v>1750</v>
      </c>
      <c r="X304" s="387" t="s">
        <v>4831</v>
      </c>
      <c r="Y304" s="387" t="s">
        <v>1748</v>
      </c>
      <c r="Z304" s="387" t="s">
        <v>1734</v>
      </c>
      <c r="AA304" s="387" t="s">
        <v>1733</v>
      </c>
      <c r="AB304" s="387">
        <v>22.42</v>
      </c>
      <c r="AC304" s="387">
        <v>0</v>
      </c>
      <c r="AD304" s="387">
        <v>0</v>
      </c>
      <c r="AE304" s="387">
        <v>22.42</v>
      </c>
      <c r="AF304" s="387" t="s">
        <v>1729</v>
      </c>
      <c r="AG304" s="387">
        <v>22.42</v>
      </c>
      <c r="AH304" s="387">
        <v>0</v>
      </c>
      <c r="AI304" s="387">
        <v>0</v>
      </c>
      <c r="AJ304" s="387">
        <v>22.42</v>
      </c>
      <c r="AK304" s="387">
        <v>2.2400000000000002</v>
      </c>
      <c r="AM304"/>
      <c r="AN304"/>
      <c r="AO304"/>
      <c r="AP304"/>
    </row>
    <row r="305" spans="1:42">
      <c r="A305" s="387" t="s">
        <v>5908</v>
      </c>
      <c r="B305" s="388">
        <v>43624.197025462963</v>
      </c>
      <c r="C305" s="389">
        <v>43624</v>
      </c>
      <c r="D305" s="387" t="s">
        <v>5907</v>
      </c>
      <c r="E305" s="389">
        <v>43624</v>
      </c>
      <c r="F305" s="387" t="s">
        <v>4970</v>
      </c>
      <c r="G305" s="389">
        <v>43624</v>
      </c>
      <c r="H305" s="387" t="s">
        <v>4662</v>
      </c>
      <c r="I305" s="389">
        <v>43624</v>
      </c>
      <c r="J305" s="387" t="s">
        <v>4661</v>
      </c>
      <c r="K305" s="387" t="s">
        <v>1741</v>
      </c>
      <c r="L305" s="390" t="s">
        <v>1732</v>
      </c>
      <c r="M305" s="390" t="s">
        <v>1854</v>
      </c>
      <c r="N305" s="390" t="str">
        <f t="shared" si="10"/>
        <v>Employee5@blyblade.com</v>
      </c>
      <c r="O305" s="390" t="str">
        <f t="shared" si="11"/>
        <v>Torey_McNeil</v>
      </c>
      <c r="P305" s="387" t="s">
        <v>1728</v>
      </c>
      <c r="Q305" s="387" t="s">
        <v>1847</v>
      </c>
      <c r="R305" s="387" t="s">
        <v>1738</v>
      </c>
      <c r="S305" s="387">
        <v>2.2000000000000002</v>
      </c>
      <c r="T305" s="387">
        <v>17</v>
      </c>
      <c r="U305" s="387" t="s">
        <v>1883</v>
      </c>
      <c r="V305" s="387" t="s">
        <v>1845</v>
      </c>
      <c r="W305" s="387" t="s">
        <v>4876</v>
      </c>
      <c r="X305" s="387" t="s">
        <v>4831</v>
      </c>
      <c r="Y305" s="387" t="s">
        <v>1748</v>
      </c>
      <c r="Z305" s="387" t="s">
        <v>1734</v>
      </c>
      <c r="AA305" s="387" t="s">
        <v>1733</v>
      </c>
      <c r="AB305" s="387">
        <v>22.59</v>
      </c>
      <c r="AC305" s="387">
        <v>0</v>
      </c>
      <c r="AD305" s="387">
        <v>0</v>
      </c>
      <c r="AE305" s="387">
        <v>22.59</v>
      </c>
      <c r="AF305" s="387" t="s">
        <v>1729</v>
      </c>
      <c r="AG305" s="387">
        <v>22.59</v>
      </c>
      <c r="AH305" s="387">
        <v>0</v>
      </c>
      <c r="AI305" s="387">
        <v>0</v>
      </c>
      <c r="AJ305" s="387">
        <v>22.59</v>
      </c>
      <c r="AK305" s="387">
        <v>2.2599999999999998</v>
      </c>
      <c r="AM305"/>
      <c r="AN305"/>
      <c r="AO305"/>
      <c r="AP305"/>
    </row>
    <row r="306" spans="1:42">
      <c r="A306" s="387" t="s">
        <v>5906</v>
      </c>
      <c r="B306" s="388">
        <v>43624.213148148148</v>
      </c>
      <c r="C306" s="389">
        <v>43624</v>
      </c>
      <c r="D306" s="387" t="s">
        <v>5905</v>
      </c>
      <c r="E306" s="389">
        <v>43624</v>
      </c>
      <c r="F306" s="387" t="s">
        <v>4077</v>
      </c>
      <c r="G306" s="389">
        <v>43624</v>
      </c>
      <c r="H306" s="387" t="s">
        <v>5904</v>
      </c>
      <c r="I306" s="389">
        <v>43624</v>
      </c>
      <c r="J306" s="387" t="s">
        <v>1907</v>
      </c>
      <c r="K306" s="387" t="s">
        <v>1741</v>
      </c>
      <c r="L306" s="390" t="s">
        <v>1732</v>
      </c>
      <c r="M306" s="390" t="s">
        <v>1854</v>
      </c>
      <c r="N306" s="390" t="str">
        <f t="shared" si="10"/>
        <v>Employee5@blyblade.com</v>
      </c>
      <c r="O306" s="390" t="str">
        <f t="shared" si="11"/>
        <v>Torey_McNeil</v>
      </c>
      <c r="P306" s="387" t="s">
        <v>1728</v>
      </c>
      <c r="Q306" s="387" t="s">
        <v>1847</v>
      </c>
      <c r="R306" s="387" t="s">
        <v>1738</v>
      </c>
      <c r="S306" s="387">
        <v>0.71</v>
      </c>
      <c r="T306" s="387">
        <v>4</v>
      </c>
      <c r="U306" s="387" t="s">
        <v>1737</v>
      </c>
      <c r="V306" s="387" t="s">
        <v>1845</v>
      </c>
      <c r="W306" s="387" t="s">
        <v>2025</v>
      </c>
      <c r="X306" s="387" t="s">
        <v>4831</v>
      </c>
      <c r="Y306" s="387" t="s">
        <v>1748</v>
      </c>
      <c r="Z306" s="387" t="s">
        <v>1734</v>
      </c>
      <c r="AA306" s="387" t="s">
        <v>1733</v>
      </c>
      <c r="AB306" s="387">
        <v>11.29</v>
      </c>
      <c r="AC306" s="387">
        <v>0</v>
      </c>
      <c r="AD306" s="387">
        <v>0</v>
      </c>
      <c r="AE306" s="387">
        <v>11.29</v>
      </c>
      <c r="AF306" s="387" t="s">
        <v>1729</v>
      </c>
      <c r="AG306" s="387">
        <v>11.29</v>
      </c>
      <c r="AH306" s="387">
        <v>0</v>
      </c>
      <c r="AI306" s="387">
        <v>0</v>
      </c>
      <c r="AJ306" s="387">
        <v>11.29</v>
      </c>
      <c r="AK306" s="387">
        <v>1.1299999999999999</v>
      </c>
      <c r="AM306"/>
      <c r="AN306"/>
      <c r="AO306"/>
      <c r="AP306"/>
    </row>
    <row r="307" spans="1:42">
      <c r="A307" s="387" t="s">
        <v>5903</v>
      </c>
      <c r="B307" s="388">
        <v>43624.529328703706</v>
      </c>
      <c r="C307" s="389">
        <v>43624</v>
      </c>
      <c r="D307" s="387" t="s">
        <v>3068</v>
      </c>
      <c r="E307" s="389">
        <v>43624</v>
      </c>
      <c r="F307" s="387" t="s">
        <v>5174</v>
      </c>
      <c r="G307" s="389">
        <v>43624</v>
      </c>
      <c r="H307" s="387" t="s">
        <v>3089</v>
      </c>
      <c r="I307" s="389">
        <v>43624</v>
      </c>
      <c r="J307" s="387" t="s">
        <v>3088</v>
      </c>
      <c r="K307" s="387" t="s">
        <v>1741</v>
      </c>
      <c r="L307" s="390" t="s">
        <v>1732</v>
      </c>
      <c r="M307" s="390" t="s">
        <v>2208</v>
      </c>
      <c r="N307" s="390" t="str">
        <f t="shared" si="10"/>
        <v>Employee13@blyblade.com</v>
      </c>
      <c r="O307" s="390" t="str">
        <f t="shared" si="11"/>
        <v>Evelyn_Pelczar</v>
      </c>
      <c r="P307" s="387" t="s">
        <v>1728</v>
      </c>
      <c r="Q307" s="387" t="s">
        <v>1847</v>
      </c>
      <c r="R307" s="387" t="s">
        <v>1738</v>
      </c>
      <c r="S307" s="387">
        <v>3.64</v>
      </c>
      <c r="T307" s="387">
        <v>19</v>
      </c>
      <c r="U307" s="387" t="s">
        <v>2207</v>
      </c>
      <c r="V307" s="387" t="s">
        <v>1772</v>
      </c>
      <c r="W307" s="387" t="s">
        <v>1965</v>
      </c>
      <c r="X307" s="387" t="s">
        <v>4831</v>
      </c>
      <c r="Y307" s="387" t="s">
        <v>1735</v>
      </c>
      <c r="Z307" s="387" t="s">
        <v>1734</v>
      </c>
      <c r="AA307" s="387" t="s">
        <v>1733</v>
      </c>
      <c r="AB307" s="387">
        <v>20.09</v>
      </c>
      <c r="AC307" s="387">
        <v>0</v>
      </c>
      <c r="AD307" s="387">
        <v>0</v>
      </c>
      <c r="AE307" s="387">
        <v>20.09</v>
      </c>
      <c r="AF307" s="387" t="s">
        <v>1729</v>
      </c>
      <c r="AG307" s="387">
        <v>20.09</v>
      </c>
      <c r="AH307" s="387">
        <v>0</v>
      </c>
      <c r="AI307" s="387">
        <v>0</v>
      </c>
      <c r="AJ307" s="387">
        <v>20.09</v>
      </c>
      <c r="AK307" s="387">
        <v>2.0099999999999998</v>
      </c>
      <c r="AM307"/>
      <c r="AN307"/>
      <c r="AO307"/>
      <c r="AP307"/>
    </row>
    <row r="308" spans="1:42">
      <c r="A308" s="387" t="s">
        <v>5902</v>
      </c>
      <c r="B308" s="388">
        <v>43624.570127314815</v>
      </c>
      <c r="C308" s="389">
        <v>43624</v>
      </c>
      <c r="D308" s="387" t="s">
        <v>3001</v>
      </c>
      <c r="E308" s="389">
        <v>43624</v>
      </c>
      <c r="F308" s="387" t="s">
        <v>3734</v>
      </c>
      <c r="G308" s="389">
        <v>43624</v>
      </c>
      <c r="H308" s="387" t="s">
        <v>3469</v>
      </c>
      <c r="I308" s="389">
        <v>43624</v>
      </c>
      <c r="J308" s="387" t="s">
        <v>3468</v>
      </c>
      <c r="K308" s="387" t="s">
        <v>1741</v>
      </c>
      <c r="L308" s="390" t="s">
        <v>1732</v>
      </c>
      <c r="M308" s="390" t="s">
        <v>4482</v>
      </c>
      <c r="N308" s="390" t="str">
        <f t="shared" si="10"/>
        <v>Employee31@blyblade.com</v>
      </c>
      <c r="O308" s="390" t="str">
        <f t="shared" si="11"/>
        <v>Tori_Maisey</v>
      </c>
      <c r="P308" s="387" t="s">
        <v>1728</v>
      </c>
      <c r="Q308" s="387" t="s">
        <v>1847</v>
      </c>
      <c r="R308" s="387" t="s">
        <v>1738</v>
      </c>
      <c r="S308" s="387">
        <v>3.98</v>
      </c>
      <c r="T308" s="387">
        <v>17</v>
      </c>
      <c r="U308" s="387" t="s">
        <v>2435</v>
      </c>
      <c r="V308" s="387" t="s">
        <v>1772</v>
      </c>
      <c r="W308" s="387" t="s">
        <v>1965</v>
      </c>
      <c r="X308" s="387" t="s">
        <v>4831</v>
      </c>
      <c r="Y308" s="387" t="s">
        <v>1825</v>
      </c>
      <c r="Z308" s="387" t="s">
        <v>1734</v>
      </c>
      <c r="AA308" s="387" t="s">
        <v>1733</v>
      </c>
      <c r="AB308" s="387">
        <v>22.92</v>
      </c>
      <c r="AC308" s="387">
        <v>0</v>
      </c>
      <c r="AD308" s="387">
        <v>0</v>
      </c>
      <c r="AE308" s="387">
        <v>22.92</v>
      </c>
      <c r="AF308" s="387" t="s">
        <v>1729</v>
      </c>
      <c r="AG308" s="387">
        <v>22.92</v>
      </c>
      <c r="AH308" s="387">
        <v>0</v>
      </c>
      <c r="AI308" s="387">
        <v>0</v>
      </c>
      <c r="AJ308" s="387">
        <v>22.92</v>
      </c>
      <c r="AK308" s="387">
        <v>2.29</v>
      </c>
      <c r="AM308"/>
      <c r="AN308"/>
      <c r="AO308"/>
      <c r="AP308"/>
    </row>
    <row r="309" spans="1:42">
      <c r="A309" s="387" t="s">
        <v>5901</v>
      </c>
      <c r="B309" s="388">
        <v>43624.603298611109</v>
      </c>
      <c r="C309" s="389">
        <v>43624</v>
      </c>
      <c r="D309" s="387" t="s">
        <v>2115</v>
      </c>
      <c r="E309" s="389">
        <v>43624</v>
      </c>
      <c r="F309" s="387" t="s">
        <v>2447</v>
      </c>
      <c r="G309" s="389">
        <v>43624</v>
      </c>
      <c r="H309" s="387" t="s">
        <v>2113</v>
      </c>
      <c r="I309" s="389">
        <v>43624</v>
      </c>
      <c r="J309" s="387" t="s">
        <v>2560</v>
      </c>
      <c r="K309" s="387" t="s">
        <v>1741</v>
      </c>
      <c r="L309" s="390" t="s">
        <v>1732</v>
      </c>
      <c r="M309" s="390" t="s">
        <v>1979</v>
      </c>
      <c r="N309" s="390" t="str">
        <f t="shared" si="10"/>
        <v>Employee15@blyblade.com</v>
      </c>
      <c r="O309" s="390" t="str">
        <f t="shared" si="11"/>
        <v>Jess_Rooney</v>
      </c>
      <c r="P309" s="387" t="s">
        <v>1728</v>
      </c>
      <c r="Q309" s="387" t="s">
        <v>1847</v>
      </c>
      <c r="R309" s="387" t="s">
        <v>1738</v>
      </c>
      <c r="S309" s="387">
        <v>1.1399999999999999</v>
      </c>
      <c r="T309" s="387">
        <v>5</v>
      </c>
      <c r="U309" s="387" t="s">
        <v>2435</v>
      </c>
      <c r="V309" s="387" t="s">
        <v>2007</v>
      </c>
      <c r="W309" s="387" t="s">
        <v>1965</v>
      </c>
      <c r="X309" s="387" t="s">
        <v>4831</v>
      </c>
      <c r="Y309" s="387" t="s">
        <v>1735</v>
      </c>
      <c r="Z309" s="387" t="s">
        <v>1734</v>
      </c>
      <c r="AA309" s="387" t="s">
        <v>1733</v>
      </c>
      <c r="AB309" s="387">
        <v>7.73</v>
      </c>
      <c r="AC309" s="387">
        <v>0</v>
      </c>
      <c r="AD309" s="387">
        <v>0</v>
      </c>
      <c r="AE309" s="387">
        <v>7.73</v>
      </c>
      <c r="AF309" s="387" t="s">
        <v>1729</v>
      </c>
      <c r="AG309" s="387">
        <v>7.73</v>
      </c>
      <c r="AH309" s="387">
        <v>0</v>
      </c>
      <c r="AI309" s="387">
        <v>0</v>
      </c>
      <c r="AJ309" s="387">
        <v>7.73</v>
      </c>
      <c r="AK309" s="387">
        <v>0.77</v>
      </c>
      <c r="AM309"/>
      <c r="AN309"/>
      <c r="AO309"/>
      <c r="AP309"/>
    </row>
    <row r="310" spans="1:42">
      <c r="A310" s="387" t="s">
        <v>5900</v>
      </c>
      <c r="B310" s="388">
        <v>43624.648101851853</v>
      </c>
      <c r="C310" s="389">
        <v>43624</v>
      </c>
      <c r="D310" s="387" t="s">
        <v>2179</v>
      </c>
      <c r="E310" s="389">
        <v>43624</v>
      </c>
      <c r="F310" s="387" t="s">
        <v>2178</v>
      </c>
      <c r="G310" s="389">
        <v>43624</v>
      </c>
      <c r="H310" s="387" t="s">
        <v>2334</v>
      </c>
      <c r="I310" s="389">
        <v>43624</v>
      </c>
      <c r="J310" s="387" t="s">
        <v>2436</v>
      </c>
      <c r="K310" s="387" t="s">
        <v>1741</v>
      </c>
      <c r="L310" s="390" t="s">
        <v>1732</v>
      </c>
      <c r="M310" s="390" t="s">
        <v>1979</v>
      </c>
      <c r="N310" s="390" t="str">
        <f t="shared" si="10"/>
        <v>Employee15@blyblade.com</v>
      </c>
      <c r="O310" s="390" t="str">
        <f t="shared" si="11"/>
        <v>Jess_Rooney</v>
      </c>
      <c r="P310" s="387" t="s">
        <v>1728</v>
      </c>
      <c r="Q310" s="387" t="s">
        <v>1847</v>
      </c>
      <c r="R310" s="387" t="s">
        <v>1738</v>
      </c>
      <c r="S310" s="387">
        <v>4.0599999999999996</v>
      </c>
      <c r="T310" s="387">
        <v>11</v>
      </c>
      <c r="U310" s="387" t="s">
        <v>2007</v>
      </c>
      <c r="V310" s="387" t="s">
        <v>1883</v>
      </c>
      <c r="W310" s="387" t="s">
        <v>1965</v>
      </c>
      <c r="X310" s="387" t="s">
        <v>4831</v>
      </c>
      <c r="Y310" s="387" t="s">
        <v>1735</v>
      </c>
      <c r="Z310" s="387" t="s">
        <v>1734</v>
      </c>
      <c r="AA310" s="387" t="s">
        <v>1733</v>
      </c>
      <c r="AB310" s="387">
        <v>19.440000000000001</v>
      </c>
      <c r="AC310" s="387">
        <v>0</v>
      </c>
      <c r="AD310" s="387">
        <v>0</v>
      </c>
      <c r="AE310" s="387">
        <v>19.440000000000001</v>
      </c>
      <c r="AF310" s="387" t="s">
        <v>1729</v>
      </c>
      <c r="AG310" s="387">
        <v>19.440000000000001</v>
      </c>
      <c r="AH310" s="387">
        <v>0</v>
      </c>
      <c r="AI310" s="387">
        <v>0</v>
      </c>
      <c r="AJ310" s="387">
        <v>19.440000000000001</v>
      </c>
      <c r="AK310" s="387">
        <v>1.94</v>
      </c>
      <c r="AM310"/>
      <c r="AN310"/>
      <c r="AO310"/>
      <c r="AP310"/>
    </row>
    <row r="311" spans="1:42">
      <c r="A311" s="387" t="s">
        <v>5899</v>
      </c>
      <c r="B311" s="388">
        <v>43624.75409722222</v>
      </c>
      <c r="C311" s="389">
        <v>43624</v>
      </c>
      <c r="D311" s="387" t="s">
        <v>2052</v>
      </c>
      <c r="E311" s="389">
        <v>43624</v>
      </c>
      <c r="F311" s="387" t="s">
        <v>3840</v>
      </c>
      <c r="G311" s="387" t="s">
        <v>1728</v>
      </c>
      <c r="H311" s="387" t="s">
        <v>1728</v>
      </c>
      <c r="I311" s="387" t="s">
        <v>1728</v>
      </c>
      <c r="J311" s="387" t="s">
        <v>1728</v>
      </c>
      <c r="K311" s="387" t="s">
        <v>1741</v>
      </c>
      <c r="L311" s="390" t="s">
        <v>1732</v>
      </c>
      <c r="M311" s="390" t="s">
        <v>1884</v>
      </c>
      <c r="N311" s="390" t="str">
        <f t="shared" si="10"/>
        <v>Employee25@blyblade.com</v>
      </c>
      <c r="O311" s="390" t="str">
        <f t="shared" si="11"/>
        <v>Shyloh_Davonne Wilkinson</v>
      </c>
      <c r="P311" s="387" t="s">
        <v>1728</v>
      </c>
      <c r="Q311" s="387" t="s">
        <v>1847</v>
      </c>
      <c r="R311" s="387" t="s">
        <v>1738</v>
      </c>
      <c r="S311" s="387" t="s">
        <v>1728</v>
      </c>
      <c r="T311" s="387" t="s">
        <v>1728</v>
      </c>
      <c r="U311" s="387" t="s">
        <v>1772</v>
      </c>
      <c r="V311" s="387" t="s">
        <v>1883</v>
      </c>
      <c r="W311" s="387" t="s">
        <v>2025</v>
      </c>
      <c r="X311" s="387" t="s">
        <v>4831</v>
      </c>
      <c r="Y311" s="387" t="s">
        <v>1735</v>
      </c>
      <c r="Z311" s="387" t="s">
        <v>1734</v>
      </c>
      <c r="AA311" s="387" t="s">
        <v>1733</v>
      </c>
      <c r="AB311" s="387">
        <v>5.44</v>
      </c>
      <c r="AC311" s="387">
        <v>0</v>
      </c>
      <c r="AD311" s="387">
        <v>0</v>
      </c>
      <c r="AE311" s="387">
        <v>5.44</v>
      </c>
      <c r="AF311" s="387" t="s">
        <v>1729</v>
      </c>
      <c r="AG311" s="387">
        <v>5.44</v>
      </c>
      <c r="AH311" s="387">
        <v>0</v>
      </c>
      <c r="AI311" s="387">
        <v>0</v>
      </c>
      <c r="AJ311" s="387">
        <v>5.44</v>
      </c>
      <c r="AK311" s="387">
        <v>0.54</v>
      </c>
      <c r="AM311"/>
      <c r="AN311"/>
      <c r="AO311"/>
      <c r="AP311"/>
    </row>
    <row r="312" spans="1:42">
      <c r="A312" s="387" t="s">
        <v>5898</v>
      </c>
      <c r="B312" s="388">
        <v>43624.768067129633</v>
      </c>
      <c r="C312" s="389">
        <v>43624</v>
      </c>
      <c r="D312" s="387" t="s">
        <v>3625</v>
      </c>
      <c r="E312" s="389">
        <v>43624</v>
      </c>
      <c r="F312" s="387" t="s">
        <v>2896</v>
      </c>
      <c r="G312" s="389">
        <v>43624</v>
      </c>
      <c r="H312" s="387" t="s">
        <v>2119</v>
      </c>
      <c r="I312" s="389">
        <v>43624</v>
      </c>
      <c r="J312" s="387" t="s">
        <v>2118</v>
      </c>
      <c r="K312" s="387" t="s">
        <v>1741</v>
      </c>
      <c r="L312" s="390" t="s">
        <v>1732</v>
      </c>
      <c r="M312" s="390" t="s">
        <v>1884</v>
      </c>
      <c r="N312" s="390" t="str">
        <f t="shared" si="10"/>
        <v>Employee25@blyblade.com</v>
      </c>
      <c r="O312" s="390" t="str">
        <f t="shared" si="11"/>
        <v>Shyloh_Davonne Wilkinson</v>
      </c>
      <c r="P312" s="387" t="s">
        <v>1728</v>
      </c>
      <c r="Q312" s="387" t="s">
        <v>1847</v>
      </c>
      <c r="R312" s="387" t="s">
        <v>1738</v>
      </c>
      <c r="S312" s="387">
        <v>5.26</v>
      </c>
      <c r="T312" s="387">
        <v>15</v>
      </c>
      <c r="U312" s="387" t="s">
        <v>1883</v>
      </c>
      <c r="V312" s="387" t="s">
        <v>2007</v>
      </c>
      <c r="W312" s="387" t="s">
        <v>2025</v>
      </c>
      <c r="X312" s="387" t="s">
        <v>4831</v>
      </c>
      <c r="Y312" s="387" t="s">
        <v>1735</v>
      </c>
      <c r="Z312" s="387" t="s">
        <v>1734</v>
      </c>
      <c r="AA312" s="387" t="s">
        <v>1733</v>
      </c>
      <c r="AB312" s="387">
        <v>25.93</v>
      </c>
      <c r="AC312" s="387">
        <v>0</v>
      </c>
      <c r="AD312" s="387">
        <v>0</v>
      </c>
      <c r="AE312" s="387">
        <v>25.93</v>
      </c>
      <c r="AF312" s="387" t="s">
        <v>1729</v>
      </c>
      <c r="AG312" s="387">
        <v>25.93</v>
      </c>
      <c r="AH312" s="387">
        <v>0</v>
      </c>
      <c r="AI312" s="387">
        <v>0</v>
      </c>
      <c r="AJ312" s="387">
        <v>25.93</v>
      </c>
      <c r="AK312" s="387">
        <v>2.59</v>
      </c>
      <c r="AM312"/>
      <c r="AN312"/>
      <c r="AO312"/>
      <c r="AP312"/>
    </row>
    <row r="313" spans="1:42">
      <c r="A313" s="387" t="s">
        <v>5897</v>
      </c>
      <c r="B313" s="388">
        <v>43624.783090277779</v>
      </c>
      <c r="C313" s="389">
        <v>43624</v>
      </c>
      <c r="D313" s="387" t="s">
        <v>2119</v>
      </c>
      <c r="E313" s="389">
        <v>43624</v>
      </c>
      <c r="F313" s="387" t="s">
        <v>2118</v>
      </c>
      <c r="G313" s="389">
        <v>43624</v>
      </c>
      <c r="H313" s="387" t="s">
        <v>3114</v>
      </c>
      <c r="I313" s="389">
        <v>43624</v>
      </c>
      <c r="J313" s="387" t="s">
        <v>3388</v>
      </c>
      <c r="K313" s="387" t="s">
        <v>1741</v>
      </c>
      <c r="L313" s="390" t="s">
        <v>1732</v>
      </c>
      <c r="M313" s="390" t="s">
        <v>2208</v>
      </c>
      <c r="N313" s="390" t="str">
        <f t="shared" si="10"/>
        <v>Employee13@blyblade.com</v>
      </c>
      <c r="O313" s="390" t="str">
        <f t="shared" si="11"/>
        <v>Evelyn_Pelczar</v>
      </c>
      <c r="P313" s="387" t="s">
        <v>1728</v>
      </c>
      <c r="Q313" s="387" t="s">
        <v>1847</v>
      </c>
      <c r="R313" s="387" t="s">
        <v>1738</v>
      </c>
      <c r="S313" s="387">
        <v>3.44</v>
      </c>
      <c r="T313" s="387">
        <v>18</v>
      </c>
      <c r="U313" s="387" t="s">
        <v>2207</v>
      </c>
      <c r="V313" s="387" t="s">
        <v>2254</v>
      </c>
      <c r="W313" s="387" t="s">
        <v>1965</v>
      </c>
      <c r="X313" s="387" t="s">
        <v>4831</v>
      </c>
      <c r="Y313" s="387" t="s">
        <v>1735</v>
      </c>
      <c r="Z313" s="387" t="s">
        <v>1734</v>
      </c>
      <c r="AA313" s="387" t="s">
        <v>1733</v>
      </c>
      <c r="AB313" s="387">
        <v>22.7</v>
      </c>
      <c r="AC313" s="387">
        <v>0</v>
      </c>
      <c r="AD313" s="387">
        <v>0</v>
      </c>
      <c r="AE313" s="387">
        <v>22.7</v>
      </c>
      <c r="AF313" s="387" t="s">
        <v>1729</v>
      </c>
      <c r="AG313" s="387">
        <v>22.7</v>
      </c>
      <c r="AH313" s="387">
        <v>0</v>
      </c>
      <c r="AI313" s="387">
        <v>0</v>
      </c>
      <c r="AJ313" s="387">
        <v>22.7</v>
      </c>
      <c r="AK313" s="387">
        <v>2.27</v>
      </c>
      <c r="AM313"/>
      <c r="AN313"/>
      <c r="AO313"/>
      <c r="AP313"/>
    </row>
    <row r="314" spans="1:42">
      <c r="A314" s="387" t="s">
        <v>5896</v>
      </c>
      <c r="B314" s="388">
        <v>43625.174733796295</v>
      </c>
      <c r="C314" s="389">
        <v>43625</v>
      </c>
      <c r="D314" s="387" t="s">
        <v>2480</v>
      </c>
      <c r="E314" s="389">
        <v>43624</v>
      </c>
      <c r="F314" s="387" t="s">
        <v>2708</v>
      </c>
      <c r="G314" s="389">
        <v>43625</v>
      </c>
      <c r="H314" s="387" t="s">
        <v>2220</v>
      </c>
      <c r="I314" s="389">
        <v>43625</v>
      </c>
      <c r="J314" s="387" t="s">
        <v>2219</v>
      </c>
      <c r="K314" s="387" t="s">
        <v>1741</v>
      </c>
      <c r="L314" s="390" t="s">
        <v>1732</v>
      </c>
      <c r="M314" s="390" t="s">
        <v>2812</v>
      </c>
      <c r="N314" s="390" t="str">
        <f t="shared" si="10"/>
        <v>Employee6@blyblade.com</v>
      </c>
      <c r="O314" s="390" t="str">
        <f t="shared" si="11"/>
        <v>Matthew_Brody</v>
      </c>
      <c r="P314" s="387" t="s">
        <v>1728</v>
      </c>
      <c r="Q314" s="387" t="s">
        <v>1967</v>
      </c>
      <c r="R314" s="387" t="s">
        <v>3849</v>
      </c>
      <c r="S314" s="387">
        <v>3.23</v>
      </c>
      <c r="T314" s="387">
        <v>10</v>
      </c>
      <c r="U314" s="387" t="s">
        <v>3848</v>
      </c>
      <c r="V314" s="387" t="s">
        <v>3848</v>
      </c>
      <c r="W314" s="387" t="s">
        <v>4832</v>
      </c>
      <c r="X314" s="387" t="s">
        <v>4831</v>
      </c>
      <c r="Y314" s="387" t="s">
        <v>1748</v>
      </c>
      <c r="Z314" s="387" t="s">
        <v>1734</v>
      </c>
      <c r="AA314" s="387" t="s">
        <v>1733</v>
      </c>
      <c r="AB314" s="387">
        <v>20.98</v>
      </c>
      <c r="AC314" s="387">
        <v>0</v>
      </c>
      <c r="AD314" s="387">
        <v>0</v>
      </c>
      <c r="AE314" s="387">
        <v>20.98</v>
      </c>
      <c r="AF314" s="387" t="s">
        <v>1729</v>
      </c>
      <c r="AG314" s="387">
        <v>20.98</v>
      </c>
      <c r="AH314" s="387">
        <v>0</v>
      </c>
      <c r="AI314" s="387">
        <v>0</v>
      </c>
      <c r="AJ314" s="387">
        <v>20.98</v>
      </c>
      <c r="AK314" s="387">
        <v>2.1</v>
      </c>
      <c r="AM314"/>
      <c r="AN314"/>
      <c r="AO314"/>
      <c r="AP314"/>
    </row>
    <row r="315" spans="1:42">
      <c r="A315" s="387" t="s">
        <v>5896</v>
      </c>
      <c r="B315" s="388">
        <v>43625.174884259257</v>
      </c>
      <c r="C315" s="389">
        <v>43625</v>
      </c>
      <c r="D315" s="387" t="s">
        <v>2480</v>
      </c>
      <c r="E315" s="389">
        <v>43624</v>
      </c>
      <c r="F315" s="387" t="s">
        <v>2708</v>
      </c>
      <c r="G315" s="389">
        <v>43625</v>
      </c>
      <c r="H315" s="387" t="s">
        <v>2220</v>
      </c>
      <c r="I315" s="389">
        <v>43625</v>
      </c>
      <c r="J315" s="387" t="s">
        <v>2219</v>
      </c>
      <c r="K315" s="387" t="s">
        <v>1741</v>
      </c>
      <c r="L315" s="390" t="s">
        <v>1732</v>
      </c>
      <c r="M315" s="390" t="s">
        <v>2812</v>
      </c>
      <c r="N315" s="390" t="str">
        <f t="shared" si="10"/>
        <v>Employee6@blyblade.com</v>
      </c>
      <c r="O315" s="390" t="str">
        <f t="shared" si="11"/>
        <v>Matthew_Brody</v>
      </c>
      <c r="P315" s="387" t="s">
        <v>1728</v>
      </c>
      <c r="Q315" s="387" t="s">
        <v>1967</v>
      </c>
      <c r="R315" s="387" t="s">
        <v>3849</v>
      </c>
      <c r="S315" s="387">
        <v>3.23</v>
      </c>
      <c r="T315" s="387">
        <v>10</v>
      </c>
      <c r="U315" s="387" t="s">
        <v>3848</v>
      </c>
      <c r="V315" s="387" t="s">
        <v>3848</v>
      </c>
      <c r="W315" s="387" t="s">
        <v>4832</v>
      </c>
      <c r="X315" s="387" t="s">
        <v>4831</v>
      </c>
      <c r="Y315" s="387" t="s">
        <v>1748</v>
      </c>
      <c r="Z315" s="387" t="s">
        <v>1734</v>
      </c>
      <c r="AA315" s="387" t="s">
        <v>1747</v>
      </c>
      <c r="AB315" s="387">
        <v>0</v>
      </c>
      <c r="AC315" s="387">
        <v>0</v>
      </c>
      <c r="AD315" s="387">
        <v>15</v>
      </c>
      <c r="AE315" s="387">
        <v>15</v>
      </c>
      <c r="AF315" s="387" t="s">
        <v>1729</v>
      </c>
      <c r="AG315" s="387">
        <v>0</v>
      </c>
      <c r="AH315" s="387">
        <v>0</v>
      </c>
      <c r="AI315" s="387">
        <v>15</v>
      </c>
      <c r="AJ315" s="387">
        <v>15</v>
      </c>
      <c r="AK315" s="387">
        <v>0</v>
      </c>
      <c r="AM315"/>
      <c r="AN315"/>
      <c r="AO315"/>
      <c r="AP315"/>
    </row>
    <row r="316" spans="1:42">
      <c r="A316" s="391" t="s">
        <v>5895</v>
      </c>
      <c r="B316" s="388">
        <v>43625.709351851852</v>
      </c>
      <c r="C316" s="389">
        <v>43625</v>
      </c>
      <c r="D316" s="387" t="s">
        <v>3355</v>
      </c>
      <c r="E316" s="389">
        <v>43625</v>
      </c>
      <c r="F316" s="387" t="s">
        <v>3798</v>
      </c>
      <c r="G316" s="389">
        <v>43625</v>
      </c>
      <c r="H316" s="387" t="s">
        <v>3441</v>
      </c>
      <c r="I316" s="389">
        <v>43625</v>
      </c>
      <c r="J316" s="387" t="s">
        <v>3654</v>
      </c>
      <c r="K316" s="387" t="s">
        <v>1741</v>
      </c>
      <c r="L316" s="390" t="s">
        <v>1732</v>
      </c>
      <c r="M316" s="390" t="s">
        <v>4482</v>
      </c>
      <c r="N316" s="390" t="str">
        <f t="shared" si="10"/>
        <v>Employee31@blyblade.com</v>
      </c>
      <c r="O316" s="390" t="str">
        <f t="shared" si="11"/>
        <v>Tori_Maisey</v>
      </c>
      <c r="P316" s="387" t="s">
        <v>1728</v>
      </c>
      <c r="Q316" s="387" t="s">
        <v>1754</v>
      </c>
      <c r="R316" s="387" t="s">
        <v>1753</v>
      </c>
      <c r="S316" s="387">
        <v>2.2999999999999998</v>
      </c>
      <c r="T316" s="387">
        <v>8</v>
      </c>
      <c r="U316" s="387" t="s">
        <v>1752</v>
      </c>
      <c r="V316" s="387" t="s">
        <v>1795</v>
      </c>
      <c r="W316" s="387" t="s">
        <v>1965</v>
      </c>
      <c r="X316" s="387" t="s">
        <v>4831</v>
      </c>
      <c r="Y316" s="387" t="s">
        <v>1825</v>
      </c>
      <c r="Z316" s="387" t="s">
        <v>1734</v>
      </c>
      <c r="AA316" s="387" t="s">
        <v>1733</v>
      </c>
      <c r="AB316" s="387">
        <v>17.8</v>
      </c>
      <c r="AC316" s="387">
        <v>0</v>
      </c>
      <c r="AD316" s="387">
        <v>0</v>
      </c>
      <c r="AE316" s="387">
        <v>17.8</v>
      </c>
      <c r="AF316" s="387" t="s">
        <v>1729</v>
      </c>
      <c r="AG316" s="387">
        <v>17.8</v>
      </c>
      <c r="AH316" s="387">
        <v>0</v>
      </c>
      <c r="AI316" s="387">
        <v>0</v>
      </c>
      <c r="AJ316" s="387">
        <v>17.8</v>
      </c>
      <c r="AK316" s="387">
        <v>1.78</v>
      </c>
      <c r="AM316"/>
      <c r="AN316"/>
      <c r="AO316"/>
      <c r="AP316"/>
    </row>
    <row r="317" spans="1:42">
      <c r="A317" s="387" t="s">
        <v>5894</v>
      </c>
      <c r="B317" s="388">
        <v>43625.742974537039</v>
      </c>
      <c r="C317" s="389">
        <v>43625</v>
      </c>
      <c r="D317" s="387" t="s">
        <v>2046</v>
      </c>
      <c r="E317" s="389">
        <v>43625</v>
      </c>
      <c r="F317" s="387" t="s">
        <v>3084</v>
      </c>
      <c r="G317" s="387" t="s">
        <v>1728</v>
      </c>
      <c r="H317" s="387" t="s">
        <v>1728</v>
      </c>
      <c r="I317" s="387" t="s">
        <v>1728</v>
      </c>
      <c r="J317" s="387" t="s">
        <v>1728</v>
      </c>
      <c r="K317" s="387" t="s">
        <v>1741</v>
      </c>
      <c r="L317" s="390" t="s">
        <v>1732</v>
      </c>
      <c r="M317" s="390" t="s">
        <v>1924</v>
      </c>
      <c r="N317" s="390" t="str">
        <f t="shared" si="10"/>
        <v>Employee16@blyblade.com</v>
      </c>
      <c r="O317" s="390" t="str">
        <f t="shared" si="11"/>
        <v>Hunter_Senning</v>
      </c>
      <c r="P317" s="387" t="s">
        <v>1728</v>
      </c>
      <c r="Q317" s="387" t="s">
        <v>1754</v>
      </c>
      <c r="R317" s="387" t="s">
        <v>1803</v>
      </c>
      <c r="S317" s="387">
        <v>0.02</v>
      </c>
      <c r="T317" s="387">
        <v>1</v>
      </c>
      <c r="U317" s="387" t="s">
        <v>2247</v>
      </c>
      <c r="V317" s="387" t="s">
        <v>2247</v>
      </c>
      <c r="W317" s="387" t="s">
        <v>1965</v>
      </c>
      <c r="X317" s="387" t="s">
        <v>4831</v>
      </c>
      <c r="Y317" s="387" t="s">
        <v>1748</v>
      </c>
      <c r="Z317" s="387" t="s">
        <v>1734</v>
      </c>
      <c r="AA317" s="387" t="s">
        <v>1733</v>
      </c>
      <c r="AB317" s="387">
        <v>7.86</v>
      </c>
      <c r="AC317" s="387">
        <v>0</v>
      </c>
      <c r="AD317" s="387">
        <v>0</v>
      </c>
      <c r="AE317" s="387">
        <v>7.86</v>
      </c>
      <c r="AF317" s="387" t="s">
        <v>1729</v>
      </c>
      <c r="AG317" s="387">
        <v>7.86</v>
      </c>
      <c r="AH317" s="387">
        <v>0</v>
      </c>
      <c r="AI317" s="387">
        <v>0</v>
      </c>
      <c r="AJ317" s="387">
        <v>7.86</v>
      </c>
      <c r="AK317" s="387">
        <v>0.79</v>
      </c>
      <c r="AM317"/>
      <c r="AN317"/>
      <c r="AO317"/>
      <c r="AP317"/>
    </row>
    <row r="318" spans="1:42">
      <c r="A318" s="387" t="s">
        <v>5893</v>
      </c>
      <c r="B318" s="388">
        <v>43625.760358796295</v>
      </c>
      <c r="C318" s="389">
        <v>43625</v>
      </c>
      <c r="D318" s="387" t="s">
        <v>2993</v>
      </c>
      <c r="E318" s="389">
        <v>43625</v>
      </c>
      <c r="F318" s="387" t="s">
        <v>2992</v>
      </c>
      <c r="G318" s="389">
        <v>43625</v>
      </c>
      <c r="H318" s="387" t="s">
        <v>3547</v>
      </c>
      <c r="I318" s="389">
        <v>43625</v>
      </c>
      <c r="J318" s="387" t="s">
        <v>3961</v>
      </c>
      <c r="K318" s="387" t="s">
        <v>1741</v>
      </c>
      <c r="L318" s="390" t="s">
        <v>1732</v>
      </c>
      <c r="M318" s="390" t="s">
        <v>1924</v>
      </c>
      <c r="N318" s="390" t="str">
        <f t="shared" si="10"/>
        <v>Employee16@blyblade.com</v>
      </c>
      <c r="O318" s="390" t="str">
        <f t="shared" si="11"/>
        <v>Hunter_Senning</v>
      </c>
      <c r="P318" s="387" t="s">
        <v>1728</v>
      </c>
      <c r="Q318" s="387" t="s">
        <v>1754</v>
      </c>
      <c r="R318" s="387" t="s">
        <v>1803</v>
      </c>
      <c r="S318" s="387">
        <v>3.92</v>
      </c>
      <c r="T318" s="387">
        <v>23</v>
      </c>
      <c r="U318" s="387" t="s">
        <v>2247</v>
      </c>
      <c r="V318" s="387" t="s">
        <v>1845</v>
      </c>
      <c r="W318" s="387" t="s">
        <v>1965</v>
      </c>
      <c r="X318" s="387" t="s">
        <v>4831</v>
      </c>
      <c r="Y318" s="387" t="s">
        <v>1748</v>
      </c>
      <c r="Z318" s="387" t="s">
        <v>1734</v>
      </c>
      <c r="AA318" s="387" t="s">
        <v>1733</v>
      </c>
      <c r="AB318" s="387">
        <v>31.44</v>
      </c>
      <c r="AC318" s="387">
        <v>0</v>
      </c>
      <c r="AD318" s="387">
        <v>0</v>
      </c>
      <c r="AE318" s="387">
        <v>31.44</v>
      </c>
      <c r="AF318" s="387" t="s">
        <v>1729</v>
      </c>
      <c r="AG318" s="387">
        <v>31.44</v>
      </c>
      <c r="AH318" s="387">
        <v>0</v>
      </c>
      <c r="AI318" s="387">
        <v>0</v>
      </c>
      <c r="AJ318" s="387">
        <v>31.44</v>
      </c>
      <c r="AK318" s="387">
        <v>3.14</v>
      </c>
      <c r="AM318"/>
      <c r="AN318"/>
      <c r="AO318"/>
      <c r="AP318"/>
    </row>
    <row r="319" spans="1:42">
      <c r="A319" s="387" t="s">
        <v>5892</v>
      </c>
      <c r="B319" s="388">
        <v>43625.770266203705</v>
      </c>
      <c r="C319" s="389">
        <v>43625</v>
      </c>
      <c r="D319" s="387" t="s">
        <v>2004</v>
      </c>
      <c r="E319" s="389">
        <v>43625</v>
      </c>
      <c r="F319" s="387" t="s">
        <v>3369</v>
      </c>
      <c r="G319" s="389">
        <v>43625</v>
      </c>
      <c r="H319" s="387" t="s">
        <v>2014</v>
      </c>
      <c r="I319" s="389">
        <v>43625</v>
      </c>
      <c r="J319" s="387" t="s">
        <v>2856</v>
      </c>
      <c r="K319" s="387" t="s">
        <v>1741</v>
      </c>
      <c r="L319" s="390" t="s">
        <v>1732</v>
      </c>
      <c r="M319" s="390" t="s">
        <v>2812</v>
      </c>
      <c r="N319" s="390" t="str">
        <f t="shared" si="10"/>
        <v>Employee6@blyblade.com</v>
      </c>
      <c r="O319" s="390" t="str">
        <f t="shared" si="11"/>
        <v>Matthew_Brody</v>
      </c>
      <c r="P319" s="387" t="s">
        <v>1728</v>
      </c>
      <c r="Q319" s="387" t="s">
        <v>1754</v>
      </c>
      <c r="R319" s="387" t="s">
        <v>1753</v>
      </c>
      <c r="S319" s="387">
        <v>5.29</v>
      </c>
      <c r="T319" s="387">
        <v>12</v>
      </c>
      <c r="U319" s="387" t="s">
        <v>1752</v>
      </c>
      <c r="V319" s="387" t="s">
        <v>1795</v>
      </c>
      <c r="W319" s="387" t="s">
        <v>1750</v>
      </c>
      <c r="X319" s="387" t="s">
        <v>4831</v>
      </c>
      <c r="Y319" s="387" t="s">
        <v>1748</v>
      </c>
      <c r="Z319" s="387" t="s">
        <v>1734</v>
      </c>
      <c r="AA319" s="387" t="s">
        <v>1733</v>
      </c>
      <c r="AB319" s="387">
        <v>25.35</v>
      </c>
      <c r="AC319" s="387">
        <v>0</v>
      </c>
      <c r="AD319" s="387">
        <v>0</v>
      </c>
      <c r="AE319" s="387">
        <v>25.35</v>
      </c>
      <c r="AF319" s="387" t="s">
        <v>1729</v>
      </c>
      <c r="AG319" s="387">
        <v>25.35</v>
      </c>
      <c r="AH319" s="387">
        <v>0</v>
      </c>
      <c r="AI319" s="387">
        <v>0</v>
      </c>
      <c r="AJ319" s="387">
        <v>25.35</v>
      </c>
      <c r="AK319" s="387">
        <v>2.54</v>
      </c>
      <c r="AM319"/>
      <c r="AN319"/>
      <c r="AO319"/>
      <c r="AP319"/>
    </row>
    <row r="320" spans="1:42">
      <c r="A320" s="387" t="s">
        <v>5891</v>
      </c>
      <c r="B320" s="388">
        <v>43625.788518518515</v>
      </c>
      <c r="C320" s="389">
        <v>43625</v>
      </c>
      <c r="D320" s="387" t="s">
        <v>1756</v>
      </c>
      <c r="E320" s="389">
        <v>43625</v>
      </c>
      <c r="F320" s="387" t="s">
        <v>3465</v>
      </c>
      <c r="G320" s="389">
        <v>43625</v>
      </c>
      <c r="H320" s="387" t="s">
        <v>3218</v>
      </c>
      <c r="I320" s="389">
        <v>43625</v>
      </c>
      <c r="J320" s="387" t="s">
        <v>3217</v>
      </c>
      <c r="K320" s="387" t="s">
        <v>1741</v>
      </c>
      <c r="L320" s="390" t="s">
        <v>1732</v>
      </c>
      <c r="M320" s="390" t="s">
        <v>2287</v>
      </c>
      <c r="N320" s="390" t="str">
        <f t="shared" si="10"/>
        <v>Employee14@blyblade.com</v>
      </c>
      <c r="O320" s="390" t="str">
        <f t="shared" si="11"/>
        <v>Bowie_Tam</v>
      </c>
      <c r="P320" s="387" t="s">
        <v>1728</v>
      </c>
      <c r="Q320" s="387" t="s">
        <v>1952</v>
      </c>
      <c r="R320" s="387" t="s">
        <v>1738</v>
      </c>
      <c r="S320" s="387">
        <v>1.78</v>
      </c>
      <c r="T320" s="387">
        <v>7</v>
      </c>
      <c r="U320" s="387" t="s">
        <v>2026</v>
      </c>
      <c r="V320" s="387" t="s">
        <v>2026</v>
      </c>
      <c r="W320" s="387" t="s">
        <v>4832</v>
      </c>
      <c r="X320" s="387" t="s">
        <v>4831</v>
      </c>
      <c r="Y320" s="387" t="s">
        <v>1748</v>
      </c>
      <c r="Z320" s="387" t="s">
        <v>1734</v>
      </c>
      <c r="AA320" s="387" t="s">
        <v>1733</v>
      </c>
      <c r="AB320" s="387">
        <v>30.34</v>
      </c>
      <c r="AC320" s="387">
        <v>0</v>
      </c>
      <c r="AD320" s="387">
        <v>0</v>
      </c>
      <c r="AE320" s="387">
        <v>30.34</v>
      </c>
      <c r="AF320" s="387" t="s">
        <v>1729</v>
      </c>
      <c r="AG320" s="387">
        <v>30.34</v>
      </c>
      <c r="AH320" s="387">
        <v>0</v>
      </c>
      <c r="AI320" s="387">
        <v>0</v>
      </c>
      <c r="AJ320" s="387">
        <v>30.34</v>
      </c>
      <c r="AK320" s="387">
        <v>3.03</v>
      </c>
      <c r="AM320"/>
      <c r="AN320"/>
      <c r="AO320"/>
      <c r="AP320"/>
    </row>
    <row r="321" spans="1:42">
      <c r="A321" s="387" t="s">
        <v>5890</v>
      </c>
      <c r="B321" s="388">
        <v>43625.803587962961</v>
      </c>
      <c r="C321" s="389">
        <v>43625</v>
      </c>
      <c r="D321" s="387" t="s">
        <v>4372</v>
      </c>
      <c r="E321" s="389">
        <v>43625</v>
      </c>
      <c r="F321" s="387" t="s">
        <v>2639</v>
      </c>
      <c r="G321" s="389">
        <v>43625</v>
      </c>
      <c r="H321" s="387" t="s">
        <v>2852</v>
      </c>
      <c r="I321" s="389">
        <v>43625</v>
      </c>
      <c r="J321" s="387" t="s">
        <v>2630</v>
      </c>
      <c r="K321" s="387" t="s">
        <v>1741</v>
      </c>
      <c r="L321" s="390" t="s">
        <v>1732</v>
      </c>
      <c r="M321" s="390" t="s">
        <v>1755</v>
      </c>
      <c r="N321" s="390" t="str">
        <f t="shared" si="10"/>
        <v>Employee2@blyblade.com</v>
      </c>
      <c r="O321" s="390" t="str">
        <f t="shared" si="11"/>
        <v>Cal_Thompson</v>
      </c>
      <c r="P321" s="387" t="s">
        <v>1728</v>
      </c>
      <c r="Q321" s="387" t="s">
        <v>1952</v>
      </c>
      <c r="R321" s="387" t="s">
        <v>1803</v>
      </c>
      <c r="S321" s="387">
        <v>2.46</v>
      </c>
      <c r="T321" s="387">
        <v>16</v>
      </c>
      <c r="U321" s="387" t="s">
        <v>2326</v>
      </c>
      <c r="V321" s="387" t="s">
        <v>2326</v>
      </c>
      <c r="W321" s="387" t="s">
        <v>2450</v>
      </c>
      <c r="X321" s="387" t="s">
        <v>4831</v>
      </c>
      <c r="Y321" s="387" t="s">
        <v>1748</v>
      </c>
      <c r="Z321" s="387" t="s">
        <v>1734</v>
      </c>
      <c r="AA321" s="387" t="s">
        <v>1733</v>
      </c>
      <c r="AB321" s="387">
        <v>37.729999999999997</v>
      </c>
      <c r="AC321" s="387">
        <v>0</v>
      </c>
      <c r="AD321" s="387">
        <v>0</v>
      </c>
      <c r="AE321" s="387">
        <v>37.729999999999997</v>
      </c>
      <c r="AF321" s="387" t="s">
        <v>1729</v>
      </c>
      <c r="AG321" s="387">
        <v>37.729999999999997</v>
      </c>
      <c r="AH321" s="387">
        <v>0</v>
      </c>
      <c r="AI321" s="387">
        <v>0</v>
      </c>
      <c r="AJ321" s="387">
        <v>37.729999999999997</v>
      </c>
      <c r="AK321" s="387">
        <v>3.77</v>
      </c>
      <c r="AM321"/>
      <c r="AN321"/>
      <c r="AO321"/>
      <c r="AP321"/>
    </row>
    <row r="322" spans="1:42">
      <c r="A322" s="387" t="s">
        <v>5889</v>
      </c>
      <c r="B322" s="388">
        <v>43625.809988425928</v>
      </c>
      <c r="C322" s="389">
        <v>43625</v>
      </c>
      <c r="D322" s="387" t="s">
        <v>3332</v>
      </c>
      <c r="E322" s="389">
        <v>43625</v>
      </c>
      <c r="F322" s="387" t="s">
        <v>3021</v>
      </c>
      <c r="G322" s="389">
        <v>43625</v>
      </c>
      <c r="H322" s="387" t="s">
        <v>2274</v>
      </c>
      <c r="I322" s="389">
        <v>43625</v>
      </c>
      <c r="J322" s="387" t="s">
        <v>2530</v>
      </c>
      <c r="K322" s="387" t="s">
        <v>1741</v>
      </c>
      <c r="L322" s="390" t="s">
        <v>1732</v>
      </c>
      <c r="M322" s="390" t="s">
        <v>1936</v>
      </c>
      <c r="N322" s="390" t="str">
        <f t="shared" si="10"/>
        <v>Employee17@blyblade.com</v>
      </c>
      <c r="O322" s="390" t="str">
        <f t="shared" si="11"/>
        <v>Nate_Alexander</v>
      </c>
      <c r="P322" s="387" t="s">
        <v>1728</v>
      </c>
      <c r="Q322" s="387" t="s">
        <v>1754</v>
      </c>
      <c r="R322" s="387" t="s">
        <v>1753</v>
      </c>
      <c r="S322" s="387">
        <v>12.18</v>
      </c>
      <c r="T322" s="387">
        <v>21</v>
      </c>
      <c r="U322" s="387" t="s">
        <v>1795</v>
      </c>
      <c r="V322" s="387" t="s">
        <v>1917</v>
      </c>
      <c r="W322" s="387" t="s">
        <v>4882</v>
      </c>
      <c r="X322" s="387" t="s">
        <v>4831</v>
      </c>
      <c r="Y322" s="387" t="s">
        <v>1748</v>
      </c>
      <c r="Z322" s="387" t="s">
        <v>1734</v>
      </c>
      <c r="AA322" s="387" t="s">
        <v>1733</v>
      </c>
      <c r="AB322" s="387">
        <v>36.090000000000003</v>
      </c>
      <c r="AC322" s="387">
        <v>0</v>
      </c>
      <c r="AD322" s="387">
        <v>0</v>
      </c>
      <c r="AE322" s="387">
        <v>36.090000000000003</v>
      </c>
      <c r="AF322" s="387" t="s">
        <v>1729</v>
      </c>
      <c r="AG322" s="387">
        <v>36.090000000000003</v>
      </c>
      <c r="AH322" s="387">
        <v>0</v>
      </c>
      <c r="AI322" s="387">
        <v>0</v>
      </c>
      <c r="AJ322" s="387">
        <v>36.090000000000003</v>
      </c>
      <c r="AK322" s="387">
        <v>3.61</v>
      </c>
      <c r="AM322"/>
      <c r="AN322"/>
      <c r="AO322"/>
      <c r="AP322"/>
    </row>
    <row r="323" spans="1:42">
      <c r="A323" s="387" t="s">
        <v>5888</v>
      </c>
      <c r="B323" s="388">
        <v>43625.81009259259</v>
      </c>
      <c r="C323" s="389">
        <v>43625</v>
      </c>
      <c r="D323" s="387" t="s">
        <v>2898</v>
      </c>
      <c r="E323" s="389">
        <v>43625</v>
      </c>
      <c r="F323" s="387" t="s">
        <v>1814</v>
      </c>
      <c r="G323" s="389">
        <v>43625</v>
      </c>
      <c r="H323" s="387" t="s">
        <v>2274</v>
      </c>
      <c r="I323" s="389">
        <v>43625</v>
      </c>
      <c r="J323" s="387" t="s">
        <v>2530</v>
      </c>
      <c r="K323" s="387" t="s">
        <v>1741</v>
      </c>
      <c r="L323" s="390" t="s">
        <v>1732</v>
      </c>
      <c r="M323" s="390" t="s">
        <v>2287</v>
      </c>
      <c r="N323" s="390" t="str">
        <f t="shared" si="10"/>
        <v>Employee14@blyblade.com</v>
      </c>
      <c r="O323" s="390" t="str">
        <f t="shared" si="11"/>
        <v>Bowie_Tam</v>
      </c>
      <c r="P323" s="387" t="s">
        <v>1728</v>
      </c>
      <c r="Q323" s="387" t="s">
        <v>1952</v>
      </c>
      <c r="R323" s="387" t="s">
        <v>1738</v>
      </c>
      <c r="S323" s="387">
        <v>2.65</v>
      </c>
      <c r="T323" s="387">
        <v>21</v>
      </c>
      <c r="U323" s="387" t="s">
        <v>2026</v>
      </c>
      <c r="V323" s="387" t="s">
        <v>2026</v>
      </c>
      <c r="W323" s="387" t="s">
        <v>4832</v>
      </c>
      <c r="X323" s="387" t="s">
        <v>4831</v>
      </c>
      <c r="Y323" s="387" t="s">
        <v>1748</v>
      </c>
      <c r="Z323" s="387" t="s">
        <v>1734</v>
      </c>
      <c r="AA323" s="387" t="s">
        <v>1733</v>
      </c>
      <c r="AB323" s="387">
        <v>56.15</v>
      </c>
      <c r="AC323" s="387">
        <v>0</v>
      </c>
      <c r="AD323" s="387">
        <v>0</v>
      </c>
      <c r="AE323" s="387">
        <v>56.15</v>
      </c>
      <c r="AF323" s="387" t="s">
        <v>1729</v>
      </c>
      <c r="AG323" s="387">
        <v>56.15</v>
      </c>
      <c r="AH323" s="387">
        <v>0</v>
      </c>
      <c r="AI323" s="387">
        <v>0</v>
      </c>
      <c r="AJ323" s="387">
        <v>56.15</v>
      </c>
      <c r="AK323" s="387">
        <v>5.62</v>
      </c>
      <c r="AM323"/>
      <c r="AN323"/>
      <c r="AO323"/>
      <c r="AP323"/>
    </row>
    <row r="324" spans="1:42">
      <c r="A324" s="387" t="s">
        <v>5887</v>
      </c>
      <c r="B324" s="388">
        <v>43625.814201388886</v>
      </c>
      <c r="C324" s="389">
        <v>43625</v>
      </c>
      <c r="D324" s="387" t="s">
        <v>2038</v>
      </c>
      <c r="E324" s="389">
        <v>43625</v>
      </c>
      <c r="F324" s="387" t="s">
        <v>2190</v>
      </c>
      <c r="G324" s="389">
        <v>43625</v>
      </c>
      <c r="H324" s="387" t="s">
        <v>3111</v>
      </c>
      <c r="I324" s="389">
        <v>43625</v>
      </c>
      <c r="J324" s="387" t="s">
        <v>3664</v>
      </c>
      <c r="K324" s="387" t="s">
        <v>1741</v>
      </c>
      <c r="L324" s="390" t="s">
        <v>1732</v>
      </c>
      <c r="M324" s="390" t="s">
        <v>1979</v>
      </c>
      <c r="N324" s="390" t="str">
        <f t="shared" si="10"/>
        <v>Employee15@blyblade.com</v>
      </c>
      <c r="O324" s="390" t="str">
        <f t="shared" si="11"/>
        <v>Jess_Rooney</v>
      </c>
      <c r="P324" s="387" t="s">
        <v>1728</v>
      </c>
      <c r="Q324" s="387" t="s">
        <v>1754</v>
      </c>
      <c r="R324" s="387" t="s">
        <v>1738</v>
      </c>
      <c r="S324" s="387">
        <v>33.5</v>
      </c>
      <c r="T324" s="387">
        <v>61</v>
      </c>
      <c r="U324" s="387" t="s">
        <v>1928</v>
      </c>
      <c r="V324" s="387" t="s">
        <v>2050</v>
      </c>
      <c r="W324" s="387" t="s">
        <v>1965</v>
      </c>
      <c r="X324" s="387" t="s">
        <v>4831</v>
      </c>
      <c r="Y324" s="387" t="s">
        <v>1735</v>
      </c>
      <c r="Z324" s="387" t="s">
        <v>1734</v>
      </c>
      <c r="AA324" s="387" t="s">
        <v>1733</v>
      </c>
      <c r="AB324" s="387">
        <v>146.11000000000001</v>
      </c>
      <c r="AC324" s="387">
        <v>0</v>
      </c>
      <c r="AD324" s="387">
        <v>0</v>
      </c>
      <c r="AE324" s="387">
        <v>146.11000000000001</v>
      </c>
      <c r="AF324" s="387" t="s">
        <v>1729</v>
      </c>
      <c r="AG324" s="387">
        <v>146.11000000000001</v>
      </c>
      <c r="AH324" s="387">
        <v>0</v>
      </c>
      <c r="AI324" s="387">
        <v>0</v>
      </c>
      <c r="AJ324" s="387">
        <v>146.11000000000001</v>
      </c>
      <c r="AK324" s="387">
        <v>14.61</v>
      </c>
      <c r="AM324"/>
      <c r="AN324"/>
      <c r="AO324"/>
      <c r="AP324"/>
    </row>
    <row r="325" spans="1:42">
      <c r="A325" s="387" t="s">
        <v>5886</v>
      </c>
      <c r="B325" s="388">
        <v>43625.845231481479</v>
      </c>
      <c r="C325" s="389">
        <v>43625</v>
      </c>
      <c r="D325" s="387" t="s">
        <v>3319</v>
      </c>
      <c r="E325" s="389">
        <v>43625</v>
      </c>
      <c r="F325" s="387" t="s">
        <v>2433</v>
      </c>
      <c r="G325" s="389">
        <v>43625</v>
      </c>
      <c r="H325" s="387" t="s">
        <v>4207</v>
      </c>
      <c r="I325" s="389">
        <v>43625</v>
      </c>
      <c r="J325" s="387" t="s">
        <v>3661</v>
      </c>
      <c r="K325" s="387" t="s">
        <v>1741</v>
      </c>
      <c r="L325" s="390" t="s">
        <v>1732</v>
      </c>
      <c r="M325" s="390" t="s">
        <v>1936</v>
      </c>
      <c r="N325" s="390" t="str">
        <f t="shared" si="10"/>
        <v>Employee17@blyblade.com</v>
      </c>
      <c r="O325" s="390" t="str">
        <f t="shared" si="11"/>
        <v>Nate_Alexander</v>
      </c>
      <c r="P325" s="387" t="s">
        <v>1728</v>
      </c>
      <c r="Q325" s="387" t="s">
        <v>1754</v>
      </c>
      <c r="R325" s="387" t="s">
        <v>1753</v>
      </c>
      <c r="S325" s="387">
        <v>12.18</v>
      </c>
      <c r="T325" s="387">
        <v>24</v>
      </c>
      <c r="U325" s="387" t="s">
        <v>1917</v>
      </c>
      <c r="V325" s="387" t="s">
        <v>1795</v>
      </c>
      <c r="W325" s="387" t="s">
        <v>2025</v>
      </c>
      <c r="X325" s="387" t="s">
        <v>4831</v>
      </c>
      <c r="Y325" s="387" t="s">
        <v>1748</v>
      </c>
      <c r="Z325" s="387" t="s">
        <v>1734</v>
      </c>
      <c r="AA325" s="387" t="s">
        <v>1733</v>
      </c>
      <c r="AB325" s="387">
        <v>36.08</v>
      </c>
      <c r="AC325" s="387">
        <v>0</v>
      </c>
      <c r="AD325" s="387">
        <v>0</v>
      </c>
      <c r="AE325" s="387">
        <v>36.08</v>
      </c>
      <c r="AF325" s="387" t="s">
        <v>1729</v>
      </c>
      <c r="AG325" s="387">
        <v>36.08</v>
      </c>
      <c r="AH325" s="387">
        <v>0</v>
      </c>
      <c r="AI325" s="387">
        <v>0</v>
      </c>
      <c r="AJ325" s="387">
        <v>36.08</v>
      </c>
      <c r="AK325" s="387">
        <v>3.61</v>
      </c>
      <c r="AM325"/>
      <c r="AN325"/>
      <c r="AO325"/>
      <c r="AP325"/>
    </row>
    <row r="326" spans="1:42">
      <c r="A326" s="387" t="s">
        <v>5885</v>
      </c>
      <c r="B326" s="388">
        <v>43625.856342592589</v>
      </c>
      <c r="C326" s="389">
        <v>43625</v>
      </c>
      <c r="D326" s="387" t="s">
        <v>2814</v>
      </c>
      <c r="E326" s="389">
        <v>43625</v>
      </c>
      <c r="F326" s="387" t="s">
        <v>2162</v>
      </c>
      <c r="G326" s="389">
        <v>43625</v>
      </c>
      <c r="H326" s="387" t="s">
        <v>1901</v>
      </c>
      <c r="I326" s="389">
        <v>43625</v>
      </c>
      <c r="J326" s="387" t="s">
        <v>3006</v>
      </c>
      <c r="K326" s="387" t="s">
        <v>1741</v>
      </c>
      <c r="L326" s="390" t="s">
        <v>1732</v>
      </c>
      <c r="M326" s="390" t="s">
        <v>2208</v>
      </c>
      <c r="N326" s="390" t="str">
        <f t="shared" si="10"/>
        <v>Employee13@blyblade.com</v>
      </c>
      <c r="O326" s="390" t="str">
        <f t="shared" si="11"/>
        <v>Evelyn_Pelczar</v>
      </c>
      <c r="P326" s="387" t="s">
        <v>1728</v>
      </c>
      <c r="Q326" s="387" t="s">
        <v>1847</v>
      </c>
      <c r="R326" s="387" t="s">
        <v>1738</v>
      </c>
      <c r="S326" s="387">
        <v>3.65</v>
      </c>
      <c r="T326" s="387">
        <v>15</v>
      </c>
      <c r="U326" s="387" t="s">
        <v>2207</v>
      </c>
      <c r="V326" s="387" t="s">
        <v>1772</v>
      </c>
      <c r="W326" s="387" t="s">
        <v>1965</v>
      </c>
      <c r="X326" s="387" t="s">
        <v>4831</v>
      </c>
      <c r="Y326" s="387" t="s">
        <v>1735</v>
      </c>
      <c r="Z326" s="387" t="s">
        <v>1734</v>
      </c>
      <c r="AA326" s="387" t="s">
        <v>1733</v>
      </c>
      <c r="AB326" s="387">
        <v>21.9</v>
      </c>
      <c r="AC326" s="387">
        <v>0</v>
      </c>
      <c r="AD326" s="387">
        <v>0</v>
      </c>
      <c r="AE326" s="387">
        <v>21.9</v>
      </c>
      <c r="AF326" s="387" t="s">
        <v>1729</v>
      </c>
      <c r="AG326" s="387">
        <v>21.9</v>
      </c>
      <c r="AH326" s="387">
        <v>0</v>
      </c>
      <c r="AI326" s="387">
        <v>0</v>
      </c>
      <c r="AJ326" s="387">
        <v>21.9</v>
      </c>
      <c r="AK326" s="387">
        <v>2.19</v>
      </c>
      <c r="AM326"/>
      <c r="AN326"/>
      <c r="AO326"/>
      <c r="AP326"/>
    </row>
    <row r="327" spans="1:42">
      <c r="A327" s="387" t="s">
        <v>5884</v>
      </c>
      <c r="B327" s="388">
        <v>43625.881666666668</v>
      </c>
      <c r="C327" s="389">
        <v>43625</v>
      </c>
      <c r="D327" s="387" t="s">
        <v>2941</v>
      </c>
      <c r="E327" s="389">
        <v>43625</v>
      </c>
      <c r="F327" s="387" t="s">
        <v>3923</v>
      </c>
      <c r="G327" s="389">
        <v>43625</v>
      </c>
      <c r="H327" s="387" t="s">
        <v>2250</v>
      </c>
      <c r="I327" s="389">
        <v>43625</v>
      </c>
      <c r="J327" s="387" t="s">
        <v>2533</v>
      </c>
      <c r="K327" s="387" t="s">
        <v>1741</v>
      </c>
      <c r="L327" s="390" t="s">
        <v>1732</v>
      </c>
      <c r="M327" s="390" t="s">
        <v>2287</v>
      </c>
      <c r="N327" s="390" t="str">
        <f t="shared" si="10"/>
        <v>Employee14@blyblade.com</v>
      </c>
      <c r="O327" s="390" t="str">
        <f t="shared" si="11"/>
        <v>Bowie_Tam</v>
      </c>
      <c r="P327" s="387" t="s">
        <v>1728</v>
      </c>
      <c r="Q327" s="387" t="s">
        <v>1952</v>
      </c>
      <c r="R327" s="387" t="s">
        <v>1738</v>
      </c>
      <c r="S327" s="387">
        <v>3.81</v>
      </c>
      <c r="T327" s="387">
        <v>12</v>
      </c>
      <c r="U327" s="387" t="s">
        <v>2026</v>
      </c>
      <c r="V327" s="387" t="s">
        <v>2026</v>
      </c>
      <c r="W327" s="387" t="s">
        <v>4832</v>
      </c>
      <c r="X327" s="387" t="s">
        <v>4831</v>
      </c>
      <c r="Y327" s="387" t="s">
        <v>1748</v>
      </c>
      <c r="Z327" s="387" t="s">
        <v>1734</v>
      </c>
      <c r="AA327" s="387" t="s">
        <v>1733</v>
      </c>
      <c r="AB327" s="387">
        <v>48.34</v>
      </c>
      <c r="AC327" s="387">
        <v>0</v>
      </c>
      <c r="AD327" s="387">
        <v>0</v>
      </c>
      <c r="AE327" s="387">
        <v>48.34</v>
      </c>
      <c r="AF327" s="387" t="s">
        <v>1729</v>
      </c>
      <c r="AG327" s="387">
        <v>48.34</v>
      </c>
      <c r="AH327" s="387">
        <v>0</v>
      </c>
      <c r="AI327" s="387">
        <v>0</v>
      </c>
      <c r="AJ327" s="387">
        <v>48.34</v>
      </c>
      <c r="AK327" s="387">
        <v>4.83</v>
      </c>
      <c r="AM327"/>
      <c r="AN327"/>
      <c r="AO327"/>
      <c r="AP327"/>
    </row>
    <row r="328" spans="1:42">
      <c r="A328" s="387" t="s">
        <v>5883</v>
      </c>
      <c r="B328" s="388">
        <v>43625.917442129627</v>
      </c>
      <c r="C328" s="389">
        <v>43625</v>
      </c>
      <c r="D328" s="387" t="s">
        <v>2963</v>
      </c>
      <c r="E328" s="389">
        <v>43625</v>
      </c>
      <c r="F328" s="387" t="s">
        <v>2136</v>
      </c>
      <c r="G328" s="389">
        <v>43625</v>
      </c>
      <c r="H328" s="387" t="s">
        <v>3879</v>
      </c>
      <c r="I328" s="389">
        <v>43625</v>
      </c>
      <c r="J328" s="387" t="s">
        <v>2134</v>
      </c>
      <c r="K328" s="387" t="s">
        <v>1741</v>
      </c>
      <c r="L328" s="390" t="s">
        <v>1732</v>
      </c>
      <c r="M328" s="390" t="s">
        <v>2287</v>
      </c>
      <c r="N328" s="390" t="str">
        <f t="shared" si="10"/>
        <v>Employee14@blyblade.com</v>
      </c>
      <c r="O328" s="390" t="str">
        <f t="shared" si="11"/>
        <v>Bowie_Tam</v>
      </c>
      <c r="P328" s="387" t="s">
        <v>1728</v>
      </c>
      <c r="Q328" s="387" t="s">
        <v>1952</v>
      </c>
      <c r="R328" s="387" t="s">
        <v>1738</v>
      </c>
      <c r="S328" s="387">
        <v>4.46</v>
      </c>
      <c r="T328" s="387">
        <v>14</v>
      </c>
      <c r="U328" s="387" t="s">
        <v>2026</v>
      </c>
      <c r="V328" s="387" t="s">
        <v>2026</v>
      </c>
      <c r="W328" s="387" t="s">
        <v>4832</v>
      </c>
      <c r="X328" s="387" t="s">
        <v>4831</v>
      </c>
      <c r="Y328" s="387" t="s">
        <v>1748</v>
      </c>
      <c r="Z328" s="387" t="s">
        <v>1734</v>
      </c>
      <c r="AA328" s="387" t="s">
        <v>1733</v>
      </c>
      <c r="AB328" s="387">
        <v>54.33</v>
      </c>
      <c r="AC328" s="387">
        <v>0</v>
      </c>
      <c r="AD328" s="387">
        <v>0</v>
      </c>
      <c r="AE328" s="387">
        <v>54.33</v>
      </c>
      <c r="AF328" s="387" t="s">
        <v>1729</v>
      </c>
      <c r="AG328" s="387">
        <v>54.33</v>
      </c>
      <c r="AH328" s="387">
        <v>0</v>
      </c>
      <c r="AI328" s="387">
        <v>0</v>
      </c>
      <c r="AJ328" s="387">
        <v>54.33</v>
      </c>
      <c r="AK328" s="387">
        <v>5.43</v>
      </c>
      <c r="AM328"/>
      <c r="AN328"/>
      <c r="AO328"/>
      <c r="AP328"/>
    </row>
    <row r="329" spans="1:42">
      <c r="A329" s="391" t="s">
        <v>5882</v>
      </c>
      <c r="B329" s="388">
        <v>43625.946435185186</v>
      </c>
      <c r="C329" s="389">
        <v>43625</v>
      </c>
      <c r="D329" s="387" t="s">
        <v>2021</v>
      </c>
      <c r="E329" s="389">
        <v>43625</v>
      </c>
      <c r="F329" s="387" t="s">
        <v>2020</v>
      </c>
      <c r="G329" s="389">
        <v>43625</v>
      </c>
      <c r="H329" s="387" t="s">
        <v>3325</v>
      </c>
      <c r="I329" s="389">
        <v>43625</v>
      </c>
      <c r="J329" s="387" t="s">
        <v>2106</v>
      </c>
      <c r="K329" s="387" t="s">
        <v>1741</v>
      </c>
      <c r="L329" s="390" t="s">
        <v>1732</v>
      </c>
      <c r="M329" s="390" t="s">
        <v>2287</v>
      </c>
      <c r="N329" s="390" t="str">
        <f t="shared" si="10"/>
        <v>Employee14@blyblade.com</v>
      </c>
      <c r="O329" s="390" t="str">
        <f t="shared" si="11"/>
        <v>Bowie_Tam</v>
      </c>
      <c r="P329" s="387" t="s">
        <v>1728</v>
      </c>
      <c r="Q329" s="387" t="s">
        <v>1952</v>
      </c>
      <c r="R329" s="387" t="s">
        <v>1738</v>
      </c>
      <c r="S329" s="387">
        <v>0</v>
      </c>
      <c r="T329" s="387">
        <v>19</v>
      </c>
      <c r="U329" s="387" t="s">
        <v>2026</v>
      </c>
      <c r="V329" s="387" t="s">
        <v>2026</v>
      </c>
      <c r="W329" s="387" t="s">
        <v>4832</v>
      </c>
      <c r="X329" s="387" t="s">
        <v>4831</v>
      </c>
      <c r="Y329" s="387" t="s">
        <v>1748</v>
      </c>
      <c r="Z329" s="387" t="s">
        <v>1734</v>
      </c>
      <c r="AA329" s="387" t="s">
        <v>1733</v>
      </c>
      <c r="AB329" s="387">
        <v>41.08</v>
      </c>
      <c r="AC329" s="387">
        <v>0</v>
      </c>
      <c r="AD329" s="387">
        <v>0</v>
      </c>
      <c r="AE329" s="387">
        <v>41.08</v>
      </c>
      <c r="AF329" s="387" t="s">
        <v>1729</v>
      </c>
      <c r="AG329" s="387">
        <v>41.08</v>
      </c>
      <c r="AH329" s="387">
        <v>0</v>
      </c>
      <c r="AI329" s="387">
        <v>0</v>
      </c>
      <c r="AJ329" s="387">
        <v>41.08</v>
      </c>
      <c r="AK329" s="387">
        <v>4.1100000000000003</v>
      </c>
      <c r="AM329"/>
      <c r="AN329"/>
      <c r="AO329"/>
      <c r="AP329"/>
    </row>
    <row r="330" spans="1:42">
      <c r="A330" s="387" t="s">
        <v>5881</v>
      </c>
      <c r="B330" s="388">
        <v>43625.961469907408</v>
      </c>
      <c r="C330" s="389">
        <v>43625</v>
      </c>
      <c r="D330" s="387" t="s">
        <v>3505</v>
      </c>
      <c r="E330" s="389">
        <v>43625</v>
      </c>
      <c r="F330" s="387" t="s">
        <v>3643</v>
      </c>
      <c r="G330" s="389">
        <v>43625</v>
      </c>
      <c r="H330" s="387" t="s">
        <v>3818</v>
      </c>
      <c r="I330" s="389">
        <v>43625</v>
      </c>
      <c r="J330" s="387" t="s">
        <v>2098</v>
      </c>
      <c r="K330" s="387" t="s">
        <v>1741</v>
      </c>
      <c r="L330" s="390" t="s">
        <v>1732</v>
      </c>
      <c r="M330" s="390" t="s">
        <v>2287</v>
      </c>
      <c r="N330" s="390" t="str">
        <f t="shared" si="10"/>
        <v>Employee14@blyblade.com</v>
      </c>
      <c r="O330" s="390" t="str">
        <f t="shared" si="11"/>
        <v>Bowie_Tam</v>
      </c>
      <c r="P330" s="387" t="s">
        <v>1728</v>
      </c>
      <c r="Q330" s="387" t="s">
        <v>1952</v>
      </c>
      <c r="R330" s="387" t="s">
        <v>1738</v>
      </c>
      <c r="S330" s="387">
        <v>2</v>
      </c>
      <c r="T330" s="387">
        <v>5</v>
      </c>
      <c r="U330" s="387" t="s">
        <v>2026</v>
      </c>
      <c r="V330" s="387" t="s">
        <v>2026</v>
      </c>
      <c r="W330" s="387" t="s">
        <v>4832</v>
      </c>
      <c r="X330" s="387" t="s">
        <v>4831</v>
      </c>
      <c r="Y330" s="387" t="s">
        <v>1748</v>
      </c>
      <c r="Z330" s="387" t="s">
        <v>1734</v>
      </c>
      <c r="AA330" s="387" t="s">
        <v>1733</v>
      </c>
      <c r="AB330" s="387">
        <v>32.06</v>
      </c>
      <c r="AC330" s="387">
        <v>0</v>
      </c>
      <c r="AD330" s="387">
        <v>0</v>
      </c>
      <c r="AE330" s="387">
        <v>32.06</v>
      </c>
      <c r="AF330" s="387" t="s">
        <v>1729</v>
      </c>
      <c r="AG330" s="387">
        <v>32.06</v>
      </c>
      <c r="AH330" s="387">
        <v>0</v>
      </c>
      <c r="AI330" s="387">
        <v>0</v>
      </c>
      <c r="AJ330" s="387">
        <v>32.06</v>
      </c>
      <c r="AK330" s="387">
        <v>3.21</v>
      </c>
      <c r="AM330"/>
      <c r="AN330"/>
      <c r="AO330"/>
      <c r="AP330"/>
    </row>
    <row r="331" spans="1:42">
      <c r="A331" s="387" t="s">
        <v>5880</v>
      </c>
      <c r="B331" s="388">
        <v>43625.963182870371</v>
      </c>
      <c r="C331" s="389">
        <v>43625</v>
      </c>
      <c r="D331" s="387" t="s">
        <v>2485</v>
      </c>
      <c r="E331" s="389">
        <v>43625</v>
      </c>
      <c r="F331" s="387" t="s">
        <v>2515</v>
      </c>
      <c r="G331" s="387" t="s">
        <v>1728</v>
      </c>
      <c r="H331" s="387" t="s">
        <v>1728</v>
      </c>
      <c r="I331" s="387" t="s">
        <v>1728</v>
      </c>
      <c r="J331" s="387" t="s">
        <v>1728</v>
      </c>
      <c r="K331" s="387" t="s">
        <v>1741</v>
      </c>
      <c r="L331" s="390" t="s">
        <v>1732</v>
      </c>
      <c r="M331" s="390" t="s">
        <v>1986</v>
      </c>
      <c r="N331" s="390" t="str">
        <f t="shared" si="10"/>
        <v>Employee1@blyblade.com</v>
      </c>
      <c r="O331" s="390" t="str">
        <f t="shared" si="11"/>
        <v>Jake_Mirto</v>
      </c>
      <c r="P331" s="387" t="s">
        <v>1728</v>
      </c>
      <c r="Q331" s="387" t="s">
        <v>1762</v>
      </c>
      <c r="R331" s="387" t="s">
        <v>1753</v>
      </c>
      <c r="S331" s="387">
        <v>0.02</v>
      </c>
      <c r="T331" s="387">
        <v>4</v>
      </c>
      <c r="U331" s="387" t="s">
        <v>1751</v>
      </c>
      <c r="V331" s="387" t="s">
        <v>1751</v>
      </c>
      <c r="W331" s="387" t="s">
        <v>4887</v>
      </c>
      <c r="X331" s="387" t="s">
        <v>4831</v>
      </c>
      <c r="Y331" s="387" t="s">
        <v>1735</v>
      </c>
      <c r="Z331" s="387" t="s">
        <v>1734</v>
      </c>
      <c r="AA331" s="387" t="s">
        <v>1733</v>
      </c>
      <c r="AB331" s="387">
        <v>20.25</v>
      </c>
      <c r="AC331" s="387">
        <v>0</v>
      </c>
      <c r="AD331" s="387">
        <v>0</v>
      </c>
      <c r="AE331" s="387">
        <v>20.25</v>
      </c>
      <c r="AF331" s="387" t="s">
        <v>1729</v>
      </c>
      <c r="AG331" s="387">
        <v>20.25</v>
      </c>
      <c r="AH331" s="387">
        <v>0</v>
      </c>
      <c r="AI331" s="387">
        <v>0</v>
      </c>
      <c r="AJ331" s="387">
        <v>20.25</v>
      </c>
      <c r="AK331" s="387">
        <v>2.0299999999999998</v>
      </c>
      <c r="AM331"/>
      <c r="AN331"/>
      <c r="AO331"/>
      <c r="AP331"/>
    </row>
    <row r="332" spans="1:42">
      <c r="A332" s="387" t="s">
        <v>5879</v>
      </c>
      <c r="B332" s="388">
        <v>43625.977175925924</v>
      </c>
      <c r="C332" s="389">
        <v>43625</v>
      </c>
      <c r="D332" s="387" t="s">
        <v>2926</v>
      </c>
      <c r="E332" s="389">
        <v>43625</v>
      </c>
      <c r="F332" s="387" t="s">
        <v>3116</v>
      </c>
      <c r="G332" s="389">
        <v>43625</v>
      </c>
      <c r="H332" s="387" t="s">
        <v>2226</v>
      </c>
      <c r="I332" s="389">
        <v>43625</v>
      </c>
      <c r="J332" s="387" t="s">
        <v>2274</v>
      </c>
      <c r="K332" s="387" t="s">
        <v>1741</v>
      </c>
      <c r="L332" s="390" t="s">
        <v>1732</v>
      </c>
      <c r="M332" s="390" t="s">
        <v>1810</v>
      </c>
      <c r="N332" s="390" t="str">
        <f t="shared" si="10"/>
        <v>Employee3@blyblade.com</v>
      </c>
      <c r="O332" s="390" t="str">
        <f t="shared" si="11"/>
        <v>Esjona_Kadiu</v>
      </c>
      <c r="P332" s="387" t="s">
        <v>1728</v>
      </c>
      <c r="Q332" s="387" t="s">
        <v>1754</v>
      </c>
      <c r="R332" s="387" t="s">
        <v>1738</v>
      </c>
      <c r="S332" s="387">
        <v>19.54</v>
      </c>
      <c r="T332" s="387">
        <v>58</v>
      </c>
      <c r="U332" s="387" t="s">
        <v>1737</v>
      </c>
      <c r="V332" s="387" t="s">
        <v>2026</v>
      </c>
      <c r="W332" s="387" t="s">
        <v>4887</v>
      </c>
      <c r="X332" s="387" t="s">
        <v>4831</v>
      </c>
      <c r="Y332" s="387" t="s">
        <v>1735</v>
      </c>
      <c r="Z332" s="387" t="s">
        <v>1734</v>
      </c>
      <c r="AA332" s="387" t="s">
        <v>1733</v>
      </c>
      <c r="AB332" s="387">
        <v>75.13</v>
      </c>
      <c r="AC332" s="387">
        <v>0</v>
      </c>
      <c r="AD332" s="387">
        <v>0</v>
      </c>
      <c r="AE332" s="387">
        <v>75.13</v>
      </c>
      <c r="AF332" s="387" t="s">
        <v>1729</v>
      </c>
      <c r="AG332" s="387">
        <v>75.13</v>
      </c>
      <c r="AH332" s="387">
        <v>0</v>
      </c>
      <c r="AI332" s="387">
        <v>0</v>
      </c>
      <c r="AJ332" s="387">
        <v>75.13</v>
      </c>
      <c r="AK332" s="387">
        <v>7.51</v>
      </c>
      <c r="AM332"/>
      <c r="AN332"/>
      <c r="AO332"/>
      <c r="AP332"/>
    </row>
    <row r="333" spans="1:42">
      <c r="A333" s="387" t="s">
        <v>5878</v>
      </c>
      <c r="B333" s="388">
        <v>43625.995983796296</v>
      </c>
      <c r="C333" s="389">
        <v>43625</v>
      </c>
      <c r="D333" s="387" t="s">
        <v>1962</v>
      </c>
      <c r="E333" s="389">
        <v>43625</v>
      </c>
      <c r="F333" s="387" t="s">
        <v>1961</v>
      </c>
      <c r="G333" s="389">
        <v>43625</v>
      </c>
      <c r="H333" s="387" t="s">
        <v>2581</v>
      </c>
      <c r="I333" s="389">
        <v>43625</v>
      </c>
      <c r="J333" s="387" t="s">
        <v>2580</v>
      </c>
      <c r="K333" s="387" t="s">
        <v>1741</v>
      </c>
      <c r="L333" s="390" t="s">
        <v>1732</v>
      </c>
      <c r="M333" s="390" t="s">
        <v>2287</v>
      </c>
      <c r="N333" s="390" t="str">
        <f t="shared" si="10"/>
        <v>Employee14@blyblade.com</v>
      </c>
      <c r="O333" s="390" t="str">
        <f t="shared" si="11"/>
        <v>Bowie_Tam</v>
      </c>
      <c r="P333" s="387" t="s">
        <v>1728</v>
      </c>
      <c r="Q333" s="387" t="s">
        <v>1952</v>
      </c>
      <c r="R333" s="387" t="s">
        <v>1738</v>
      </c>
      <c r="S333" s="387">
        <v>1.89</v>
      </c>
      <c r="T333" s="387">
        <v>4</v>
      </c>
      <c r="U333" s="387" t="s">
        <v>2026</v>
      </c>
      <c r="V333" s="387" t="s">
        <v>2026</v>
      </c>
      <c r="W333" s="387" t="s">
        <v>4832</v>
      </c>
      <c r="X333" s="387" t="s">
        <v>4831</v>
      </c>
      <c r="Y333" s="387" t="s">
        <v>1748</v>
      </c>
      <c r="Z333" s="387" t="s">
        <v>1734</v>
      </c>
      <c r="AA333" s="387" t="s">
        <v>1733</v>
      </c>
      <c r="AB333" s="387">
        <v>33.479999999999997</v>
      </c>
      <c r="AC333" s="387">
        <v>0</v>
      </c>
      <c r="AD333" s="387">
        <v>0</v>
      </c>
      <c r="AE333" s="387">
        <v>33.479999999999997</v>
      </c>
      <c r="AF333" s="387" t="s">
        <v>1729</v>
      </c>
      <c r="AG333" s="387">
        <v>33.479999999999997</v>
      </c>
      <c r="AH333" s="387">
        <v>0</v>
      </c>
      <c r="AI333" s="387">
        <v>0</v>
      </c>
      <c r="AJ333" s="387">
        <v>33.479999999999997</v>
      </c>
      <c r="AK333" s="387">
        <v>3.35</v>
      </c>
      <c r="AM333"/>
      <c r="AN333"/>
      <c r="AO333"/>
      <c r="AP333"/>
    </row>
    <row r="334" spans="1:42">
      <c r="A334" s="387" t="s">
        <v>5877</v>
      </c>
      <c r="B334" s="388">
        <v>43626.013680555552</v>
      </c>
      <c r="C334" s="389">
        <v>43626</v>
      </c>
      <c r="D334" s="387" t="s">
        <v>2283</v>
      </c>
      <c r="E334" s="389">
        <v>43625</v>
      </c>
      <c r="F334" s="387" t="s">
        <v>2282</v>
      </c>
      <c r="G334" s="389">
        <v>43626</v>
      </c>
      <c r="H334" s="387" t="s">
        <v>2569</v>
      </c>
      <c r="I334" s="389">
        <v>43625</v>
      </c>
      <c r="J334" s="387" t="s">
        <v>2320</v>
      </c>
      <c r="K334" s="387" t="s">
        <v>1741</v>
      </c>
      <c r="L334" s="390" t="s">
        <v>1732</v>
      </c>
      <c r="M334" s="390" t="s">
        <v>2812</v>
      </c>
      <c r="N334" s="390" t="str">
        <f t="shared" ref="N334:N397" si="12">M334&amp;"@blyblade.com"</f>
        <v>Employee6@blyblade.com</v>
      </c>
      <c r="O334" s="390" t="str">
        <f t="shared" si="11"/>
        <v>Matthew_Brody</v>
      </c>
      <c r="P334" s="387" t="s">
        <v>1728</v>
      </c>
      <c r="Q334" s="387" t="s">
        <v>1754</v>
      </c>
      <c r="R334" s="387" t="s">
        <v>1753</v>
      </c>
      <c r="S334" s="387">
        <v>4.3600000000000003</v>
      </c>
      <c r="T334" s="387">
        <v>8</v>
      </c>
      <c r="U334" s="387" t="s">
        <v>1795</v>
      </c>
      <c r="V334" s="387" t="s">
        <v>1752</v>
      </c>
      <c r="W334" s="387" t="s">
        <v>1875</v>
      </c>
      <c r="X334" s="387" t="s">
        <v>4831</v>
      </c>
      <c r="Y334" s="387" t="s">
        <v>1748</v>
      </c>
      <c r="Z334" s="387" t="s">
        <v>1734</v>
      </c>
      <c r="AA334" s="387" t="s">
        <v>1733</v>
      </c>
      <c r="AB334" s="387">
        <v>19.43</v>
      </c>
      <c r="AC334" s="387">
        <v>0</v>
      </c>
      <c r="AD334" s="387">
        <v>0</v>
      </c>
      <c r="AE334" s="387">
        <v>19.43</v>
      </c>
      <c r="AF334" s="387" t="s">
        <v>1729</v>
      </c>
      <c r="AG334" s="387">
        <v>19.43</v>
      </c>
      <c r="AH334" s="387">
        <v>0</v>
      </c>
      <c r="AI334" s="387">
        <v>0</v>
      </c>
      <c r="AJ334" s="387">
        <v>19.43</v>
      </c>
      <c r="AK334" s="387">
        <v>1.94</v>
      </c>
      <c r="AM334"/>
      <c r="AN334"/>
      <c r="AO334"/>
      <c r="AP334"/>
    </row>
    <row r="335" spans="1:42">
      <c r="A335" s="387" t="s">
        <v>5876</v>
      </c>
      <c r="B335" s="388">
        <v>43626.021134259259</v>
      </c>
      <c r="C335" s="389">
        <v>43626</v>
      </c>
      <c r="D335" s="387" t="s">
        <v>2283</v>
      </c>
      <c r="E335" s="389">
        <v>43625</v>
      </c>
      <c r="F335" s="387" t="s">
        <v>2282</v>
      </c>
      <c r="G335" s="389">
        <v>43626</v>
      </c>
      <c r="H335" s="387" t="s">
        <v>3190</v>
      </c>
      <c r="I335" s="389">
        <v>43625</v>
      </c>
      <c r="J335" s="387" t="s">
        <v>2965</v>
      </c>
      <c r="K335" s="387" t="s">
        <v>1741</v>
      </c>
      <c r="L335" s="390" t="s">
        <v>1732</v>
      </c>
      <c r="M335" s="390" t="s">
        <v>1755</v>
      </c>
      <c r="N335" s="390" t="str">
        <f t="shared" si="12"/>
        <v>Employee2@blyblade.com</v>
      </c>
      <c r="O335" s="390" t="str">
        <f t="shared" ref="O335:O398" si="13">VLOOKUP(M335,$A$10:$F$65,4,FALSE)</f>
        <v>Cal_Thompson</v>
      </c>
      <c r="P335" s="387" t="s">
        <v>1728</v>
      </c>
      <c r="Q335" s="387" t="s">
        <v>1847</v>
      </c>
      <c r="R335" s="387" t="s">
        <v>1738</v>
      </c>
      <c r="S335" s="387">
        <v>11.68</v>
      </c>
      <c r="T335" s="387">
        <v>21</v>
      </c>
      <c r="U335" s="387" t="s">
        <v>1845</v>
      </c>
      <c r="V335" s="387" t="s">
        <v>1802</v>
      </c>
      <c r="W335" s="387" t="s">
        <v>1965</v>
      </c>
      <c r="X335" s="387" t="s">
        <v>4831</v>
      </c>
      <c r="Y335" s="387" t="s">
        <v>1748</v>
      </c>
      <c r="Z335" s="387" t="s">
        <v>1734</v>
      </c>
      <c r="AA335" s="387" t="s">
        <v>1733</v>
      </c>
      <c r="AB335" s="387">
        <v>64.84</v>
      </c>
      <c r="AC335" s="387">
        <v>0</v>
      </c>
      <c r="AD335" s="387">
        <v>0</v>
      </c>
      <c r="AE335" s="387">
        <v>64.84</v>
      </c>
      <c r="AF335" s="387" t="s">
        <v>1729</v>
      </c>
      <c r="AG335" s="387">
        <v>64.84</v>
      </c>
      <c r="AH335" s="387">
        <v>0</v>
      </c>
      <c r="AI335" s="387">
        <v>0</v>
      </c>
      <c r="AJ335" s="387">
        <v>64.84</v>
      </c>
      <c r="AK335" s="387">
        <v>6.48</v>
      </c>
      <c r="AM335"/>
      <c r="AN335"/>
      <c r="AO335"/>
      <c r="AP335"/>
    </row>
    <row r="336" spans="1:42">
      <c r="A336" s="387" t="s">
        <v>5875</v>
      </c>
      <c r="B336" s="388">
        <v>43626.025543981479</v>
      </c>
      <c r="C336" s="389">
        <v>43626</v>
      </c>
      <c r="D336" s="387" t="s">
        <v>1938</v>
      </c>
      <c r="E336" s="389">
        <v>43625</v>
      </c>
      <c r="F336" s="387" t="s">
        <v>1937</v>
      </c>
      <c r="G336" s="389">
        <v>43626</v>
      </c>
      <c r="H336" s="387" t="s">
        <v>1926</v>
      </c>
      <c r="I336" s="389">
        <v>43625</v>
      </c>
      <c r="J336" s="387" t="s">
        <v>1925</v>
      </c>
      <c r="K336" s="387" t="s">
        <v>1741</v>
      </c>
      <c r="L336" s="390" t="s">
        <v>1732</v>
      </c>
      <c r="M336" s="390" t="s">
        <v>4482</v>
      </c>
      <c r="N336" s="390" t="str">
        <f t="shared" si="12"/>
        <v>Employee31@blyblade.com</v>
      </c>
      <c r="O336" s="390" t="str">
        <f t="shared" si="13"/>
        <v>Tori_Maisey</v>
      </c>
      <c r="P336" s="387" t="s">
        <v>1728</v>
      </c>
      <c r="Q336" s="387" t="s">
        <v>1754</v>
      </c>
      <c r="R336" s="387" t="s">
        <v>1753</v>
      </c>
      <c r="S336" s="387">
        <v>9.34</v>
      </c>
      <c r="T336" s="387">
        <v>19</v>
      </c>
      <c r="U336" s="387" t="s">
        <v>1752</v>
      </c>
      <c r="V336" s="387" t="s">
        <v>1781</v>
      </c>
      <c r="W336" s="387" t="s">
        <v>2025</v>
      </c>
      <c r="X336" s="387" t="s">
        <v>4831</v>
      </c>
      <c r="Y336" s="387" t="s">
        <v>1825</v>
      </c>
      <c r="Z336" s="387" t="s">
        <v>1734</v>
      </c>
      <c r="AA336" s="387" t="s">
        <v>1733</v>
      </c>
      <c r="AB336" s="387">
        <v>35.049999999999997</v>
      </c>
      <c r="AC336" s="387">
        <v>0</v>
      </c>
      <c r="AD336" s="387">
        <v>0</v>
      </c>
      <c r="AE336" s="387">
        <v>35.049999999999997</v>
      </c>
      <c r="AF336" s="387" t="s">
        <v>1729</v>
      </c>
      <c r="AG336" s="387">
        <v>35.049999999999997</v>
      </c>
      <c r="AH336" s="387">
        <v>0</v>
      </c>
      <c r="AI336" s="387">
        <v>0</v>
      </c>
      <c r="AJ336" s="387">
        <v>35.049999999999997</v>
      </c>
      <c r="AK336" s="387">
        <v>3.51</v>
      </c>
      <c r="AM336"/>
      <c r="AN336"/>
      <c r="AO336"/>
      <c r="AP336"/>
    </row>
    <row r="337" spans="1:42">
      <c r="A337" s="387" t="s">
        <v>5874</v>
      </c>
      <c r="B337" s="388">
        <v>43626.133738425924</v>
      </c>
      <c r="C337" s="389">
        <v>43626</v>
      </c>
      <c r="D337" s="387" t="s">
        <v>1866</v>
      </c>
      <c r="E337" s="389">
        <v>43625</v>
      </c>
      <c r="F337" s="387" t="s">
        <v>1865</v>
      </c>
      <c r="G337" s="389">
        <v>43626</v>
      </c>
      <c r="H337" s="387" t="s">
        <v>3873</v>
      </c>
      <c r="I337" s="389">
        <v>43625</v>
      </c>
      <c r="J337" s="387" t="s">
        <v>3200</v>
      </c>
      <c r="K337" s="387" t="s">
        <v>1741</v>
      </c>
      <c r="L337" s="390" t="s">
        <v>1732</v>
      </c>
      <c r="M337" s="390" t="s">
        <v>1936</v>
      </c>
      <c r="N337" s="390" t="str">
        <f t="shared" si="12"/>
        <v>Employee17@blyblade.com</v>
      </c>
      <c r="O337" s="390" t="str">
        <f t="shared" si="13"/>
        <v>Nate_Alexander</v>
      </c>
      <c r="P337" s="387" t="s">
        <v>1728</v>
      </c>
      <c r="Q337" s="387" t="s">
        <v>1754</v>
      </c>
      <c r="R337" s="387" t="s">
        <v>1753</v>
      </c>
      <c r="S337" s="387">
        <v>20.260000000000002</v>
      </c>
      <c r="T337" s="387">
        <v>30</v>
      </c>
      <c r="U337" s="387" t="s">
        <v>1826</v>
      </c>
      <c r="V337" s="387" t="s">
        <v>1795</v>
      </c>
      <c r="W337" s="387" t="s">
        <v>4882</v>
      </c>
      <c r="X337" s="387" t="s">
        <v>4831</v>
      </c>
      <c r="Y337" s="387" t="s">
        <v>1748</v>
      </c>
      <c r="Z337" s="387" t="s">
        <v>1734</v>
      </c>
      <c r="AA337" s="387" t="s">
        <v>1733</v>
      </c>
      <c r="AB337" s="387">
        <v>61.36</v>
      </c>
      <c r="AC337" s="387">
        <v>0</v>
      </c>
      <c r="AD337" s="387">
        <v>0</v>
      </c>
      <c r="AE337" s="387">
        <v>61.36</v>
      </c>
      <c r="AF337" s="387" t="s">
        <v>1729</v>
      </c>
      <c r="AG337" s="387">
        <v>61.36</v>
      </c>
      <c r="AH337" s="387">
        <v>0</v>
      </c>
      <c r="AI337" s="387">
        <v>0</v>
      </c>
      <c r="AJ337" s="387">
        <v>61.36</v>
      </c>
      <c r="AK337" s="387">
        <v>6.14</v>
      </c>
      <c r="AM337"/>
      <c r="AN337"/>
      <c r="AO337"/>
      <c r="AP337"/>
    </row>
    <row r="338" spans="1:42">
      <c r="A338" s="387" t="s">
        <v>5873</v>
      </c>
      <c r="B338" s="388">
        <v>43626.144895833335</v>
      </c>
      <c r="C338" s="389">
        <v>43626</v>
      </c>
      <c r="D338" s="387" t="s">
        <v>4195</v>
      </c>
      <c r="E338" s="389">
        <v>43625</v>
      </c>
      <c r="F338" s="387" t="s">
        <v>3543</v>
      </c>
      <c r="G338" s="389">
        <v>43626</v>
      </c>
      <c r="H338" s="387" t="s">
        <v>3498</v>
      </c>
      <c r="I338" s="389">
        <v>43625</v>
      </c>
      <c r="J338" s="387" t="s">
        <v>2285</v>
      </c>
      <c r="K338" s="387" t="s">
        <v>1741</v>
      </c>
      <c r="L338" s="390" t="s">
        <v>1732</v>
      </c>
      <c r="M338" s="390" t="s">
        <v>4482</v>
      </c>
      <c r="N338" s="390" t="str">
        <f t="shared" si="12"/>
        <v>Employee31@blyblade.com</v>
      </c>
      <c r="O338" s="390" t="str">
        <f t="shared" si="13"/>
        <v>Tori_Maisey</v>
      </c>
      <c r="P338" s="387" t="s">
        <v>1728</v>
      </c>
      <c r="Q338" s="387" t="s">
        <v>1754</v>
      </c>
      <c r="R338" s="387" t="s">
        <v>1753</v>
      </c>
      <c r="S338" s="387">
        <v>9.09</v>
      </c>
      <c r="T338" s="387">
        <v>20</v>
      </c>
      <c r="U338" s="387" t="s">
        <v>1781</v>
      </c>
      <c r="V338" s="387" t="s">
        <v>1752</v>
      </c>
      <c r="W338" s="387" t="s">
        <v>2025</v>
      </c>
      <c r="X338" s="387" t="s">
        <v>4831</v>
      </c>
      <c r="Y338" s="387" t="s">
        <v>1825</v>
      </c>
      <c r="Z338" s="387" t="s">
        <v>1734</v>
      </c>
      <c r="AA338" s="387" t="s">
        <v>1733</v>
      </c>
      <c r="AB338" s="387">
        <v>36.11</v>
      </c>
      <c r="AC338" s="387">
        <v>0</v>
      </c>
      <c r="AD338" s="387">
        <v>0</v>
      </c>
      <c r="AE338" s="387">
        <v>36.11</v>
      </c>
      <c r="AF338" s="387" t="s">
        <v>1729</v>
      </c>
      <c r="AG338" s="387">
        <v>36.11</v>
      </c>
      <c r="AH338" s="387">
        <v>0</v>
      </c>
      <c r="AI338" s="387">
        <v>0</v>
      </c>
      <c r="AJ338" s="387">
        <v>36.11</v>
      </c>
      <c r="AK338" s="387">
        <v>3.61</v>
      </c>
      <c r="AM338"/>
      <c r="AN338"/>
      <c r="AO338"/>
      <c r="AP338"/>
    </row>
    <row r="339" spans="1:42">
      <c r="A339" s="387" t="s">
        <v>5872</v>
      </c>
      <c r="B339" s="388">
        <v>43626.416481481479</v>
      </c>
      <c r="C339" s="389">
        <v>43626</v>
      </c>
      <c r="D339" s="387" t="s">
        <v>3376</v>
      </c>
      <c r="E339" s="389">
        <v>43626</v>
      </c>
      <c r="F339" s="387" t="s">
        <v>4362</v>
      </c>
      <c r="G339" s="389">
        <v>43626</v>
      </c>
      <c r="H339" s="387" t="s">
        <v>2688</v>
      </c>
      <c r="I339" s="389">
        <v>43626</v>
      </c>
      <c r="J339" s="387" t="s">
        <v>2687</v>
      </c>
      <c r="K339" s="387" t="s">
        <v>1741</v>
      </c>
      <c r="L339" s="390" t="s">
        <v>1732</v>
      </c>
      <c r="M339" s="390" t="s">
        <v>1992</v>
      </c>
      <c r="N339" s="390" t="str">
        <f t="shared" si="12"/>
        <v>Employee12@blyblade.com</v>
      </c>
      <c r="O339" s="390" t="str">
        <f t="shared" si="13"/>
        <v>Lysane_Sanchez</v>
      </c>
      <c r="P339" s="387" t="s">
        <v>1728</v>
      </c>
      <c r="Q339" s="387" t="s">
        <v>1847</v>
      </c>
      <c r="R339" s="387" t="s">
        <v>1738</v>
      </c>
      <c r="S339" s="387">
        <v>19.28</v>
      </c>
      <c r="T339" s="387">
        <v>30</v>
      </c>
      <c r="U339" s="387" t="s">
        <v>1928</v>
      </c>
      <c r="V339" s="387" t="s">
        <v>2801</v>
      </c>
      <c r="W339" s="387" t="s">
        <v>1771</v>
      </c>
      <c r="X339" s="387" t="s">
        <v>4831</v>
      </c>
      <c r="Y339" s="387" t="s">
        <v>1748</v>
      </c>
      <c r="Z339" s="387" t="s">
        <v>1734</v>
      </c>
      <c r="AA339" s="387" t="s">
        <v>1733</v>
      </c>
      <c r="AB339" s="387">
        <v>100</v>
      </c>
      <c r="AC339" s="387">
        <v>0</v>
      </c>
      <c r="AD339" s="387">
        <v>0</v>
      </c>
      <c r="AE339" s="387">
        <v>100</v>
      </c>
      <c r="AF339" s="387" t="s">
        <v>1729</v>
      </c>
      <c r="AG339" s="387">
        <v>100</v>
      </c>
      <c r="AH339" s="387">
        <v>0</v>
      </c>
      <c r="AI339" s="387">
        <v>0</v>
      </c>
      <c r="AJ339" s="387">
        <v>100</v>
      </c>
      <c r="AK339" s="387">
        <v>10</v>
      </c>
      <c r="AM339"/>
      <c r="AN339"/>
      <c r="AO339"/>
      <c r="AP339"/>
    </row>
    <row r="340" spans="1:42">
      <c r="A340" s="387" t="s">
        <v>5871</v>
      </c>
      <c r="B340" s="388">
        <v>43626.433738425927</v>
      </c>
      <c r="C340" s="389">
        <v>43626</v>
      </c>
      <c r="D340" s="387" t="s">
        <v>2191</v>
      </c>
      <c r="E340" s="389">
        <v>43626</v>
      </c>
      <c r="F340" s="387" t="s">
        <v>5408</v>
      </c>
      <c r="G340" s="389">
        <v>43626</v>
      </c>
      <c r="H340" s="387" t="s">
        <v>2777</v>
      </c>
      <c r="I340" s="389">
        <v>43626</v>
      </c>
      <c r="J340" s="387" t="s">
        <v>4454</v>
      </c>
      <c r="K340" s="387" t="s">
        <v>1741</v>
      </c>
      <c r="L340" s="390" t="s">
        <v>1732</v>
      </c>
      <c r="M340" s="390" t="s">
        <v>1810</v>
      </c>
      <c r="N340" s="390" t="str">
        <f t="shared" si="12"/>
        <v>Employee3@blyblade.com</v>
      </c>
      <c r="O340" s="390" t="str">
        <f t="shared" si="13"/>
        <v>Esjona_Kadiu</v>
      </c>
      <c r="P340" s="387" t="s">
        <v>1728</v>
      </c>
      <c r="Q340" s="387" t="s">
        <v>1754</v>
      </c>
      <c r="R340" s="387" t="s">
        <v>1738</v>
      </c>
      <c r="S340" s="387">
        <v>11.41</v>
      </c>
      <c r="T340" s="387">
        <v>24</v>
      </c>
      <c r="U340" s="387" t="s">
        <v>1846</v>
      </c>
      <c r="V340" s="387" t="s">
        <v>1845</v>
      </c>
      <c r="W340" s="387" t="s">
        <v>1875</v>
      </c>
      <c r="X340" s="387" t="s">
        <v>4831</v>
      </c>
      <c r="Y340" s="387" t="s">
        <v>1735</v>
      </c>
      <c r="Z340" s="387" t="s">
        <v>1734</v>
      </c>
      <c r="AA340" s="387" t="s">
        <v>1733</v>
      </c>
      <c r="AB340" s="387">
        <v>55.38</v>
      </c>
      <c r="AC340" s="387">
        <v>0</v>
      </c>
      <c r="AD340" s="387">
        <v>0</v>
      </c>
      <c r="AE340" s="387">
        <v>55.38</v>
      </c>
      <c r="AF340" s="387" t="s">
        <v>1729</v>
      </c>
      <c r="AG340" s="387">
        <v>55.38</v>
      </c>
      <c r="AH340" s="387">
        <v>0</v>
      </c>
      <c r="AI340" s="387">
        <v>0</v>
      </c>
      <c r="AJ340" s="387">
        <v>55.38</v>
      </c>
      <c r="AK340" s="387">
        <v>5.54</v>
      </c>
      <c r="AM340"/>
      <c r="AN340"/>
      <c r="AO340"/>
      <c r="AP340"/>
    </row>
    <row r="341" spans="1:42">
      <c r="A341" s="387" t="s">
        <v>5870</v>
      </c>
      <c r="B341" s="388">
        <v>43626.445937500001</v>
      </c>
      <c r="C341" s="389">
        <v>43626</v>
      </c>
      <c r="D341" s="387" t="s">
        <v>2461</v>
      </c>
      <c r="E341" s="389">
        <v>43626</v>
      </c>
      <c r="F341" s="387" t="s">
        <v>2460</v>
      </c>
      <c r="G341" s="389">
        <v>43626</v>
      </c>
      <c r="H341" s="387" t="s">
        <v>2641</v>
      </c>
      <c r="I341" s="389">
        <v>43626</v>
      </c>
      <c r="J341" s="387" t="s">
        <v>2913</v>
      </c>
      <c r="K341" s="387" t="s">
        <v>1741</v>
      </c>
      <c r="L341" s="390" t="s">
        <v>1732</v>
      </c>
      <c r="M341" s="390" t="s">
        <v>1936</v>
      </c>
      <c r="N341" s="390" t="str">
        <f t="shared" si="12"/>
        <v>Employee17@blyblade.com</v>
      </c>
      <c r="O341" s="390" t="str">
        <f t="shared" si="13"/>
        <v>Nate_Alexander</v>
      </c>
      <c r="P341" s="387" t="s">
        <v>1728</v>
      </c>
      <c r="Q341" s="387" t="s">
        <v>1754</v>
      </c>
      <c r="R341" s="387" t="s">
        <v>1753</v>
      </c>
      <c r="S341" s="387">
        <v>1.67</v>
      </c>
      <c r="T341" s="387">
        <v>5</v>
      </c>
      <c r="U341" s="387" t="s">
        <v>1795</v>
      </c>
      <c r="V341" s="387" t="s">
        <v>1752</v>
      </c>
      <c r="W341" s="387" t="s">
        <v>1875</v>
      </c>
      <c r="X341" s="387" t="s">
        <v>4831</v>
      </c>
      <c r="Y341" s="387" t="s">
        <v>1748</v>
      </c>
      <c r="Z341" s="387" t="s">
        <v>1734</v>
      </c>
      <c r="AA341" s="387" t="s">
        <v>1733</v>
      </c>
      <c r="AB341" s="387">
        <v>15.94</v>
      </c>
      <c r="AC341" s="387">
        <v>0</v>
      </c>
      <c r="AD341" s="387">
        <v>0</v>
      </c>
      <c r="AE341" s="387">
        <v>15.94</v>
      </c>
      <c r="AF341" s="387" t="s">
        <v>1729</v>
      </c>
      <c r="AG341" s="387">
        <v>15.94</v>
      </c>
      <c r="AH341" s="387">
        <v>0</v>
      </c>
      <c r="AI341" s="387">
        <v>0</v>
      </c>
      <c r="AJ341" s="387">
        <v>15.94</v>
      </c>
      <c r="AK341" s="387">
        <v>1.59</v>
      </c>
      <c r="AM341"/>
      <c r="AN341"/>
      <c r="AO341"/>
      <c r="AP341"/>
    </row>
    <row r="342" spans="1:42">
      <c r="A342" s="387" t="s">
        <v>5869</v>
      </c>
      <c r="B342" s="388">
        <v>43626.464398148149</v>
      </c>
      <c r="C342" s="389">
        <v>43626</v>
      </c>
      <c r="D342" s="387" t="s">
        <v>2678</v>
      </c>
      <c r="E342" s="389">
        <v>43626</v>
      </c>
      <c r="F342" s="387" t="s">
        <v>2677</v>
      </c>
      <c r="G342" s="389">
        <v>43626</v>
      </c>
      <c r="H342" s="387" t="s">
        <v>2634</v>
      </c>
      <c r="I342" s="389">
        <v>43626</v>
      </c>
      <c r="J342" s="387" t="s">
        <v>5868</v>
      </c>
      <c r="K342" s="387" t="s">
        <v>1741</v>
      </c>
      <c r="L342" s="390" t="s">
        <v>1732</v>
      </c>
      <c r="M342" s="390" t="s">
        <v>5401</v>
      </c>
      <c r="N342" s="390" t="str">
        <f t="shared" si="12"/>
        <v>Employee32@blyblade.com</v>
      </c>
      <c r="O342" s="390" t="str">
        <f t="shared" si="13"/>
        <v>AJ_Garber</v>
      </c>
      <c r="P342" s="387" t="s">
        <v>1728</v>
      </c>
      <c r="Q342" s="387" t="s">
        <v>1754</v>
      </c>
      <c r="R342" s="387" t="s">
        <v>1753</v>
      </c>
      <c r="S342" s="387">
        <v>1.71</v>
      </c>
      <c r="T342" s="387">
        <v>5</v>
      </c>
      <c r="U342" s="387" t="s">
        <v>1795</v>
      </c>
      <c r="V342" s="387" t="s">
        <v>1752</v>
      </c>
      <c r="W342" s="387" t="s">
        <v>1875</v>
      </c>
      <c r="X342" s="387" t="s">
        <v>4831</v>
      </c>
      <c r="Y342" s="387" t="s">
        <v>1728</v>
      </c>
      <c r="Z342" s="387" t="s">
        <v>1734</v>
      </c>
      <c r="AA342" s="387" t="s">
        <v>1733</v>
      </c>
      <c r="AB342" s="387">
        <v>15.5</v>
      </c>
      <c r="AC342" s="387">
        <v>0</v>
      </c>
      <c r="AD342" s="387">
        <v>0</v>
      </c>
      <c r="AE342" s="387">
        <v>15.5</v>
      </c>
      <c r="AF342" s="387" t="s">
        <v>1729</v>
      </c>
      <c r="AG342" s="387">
        <v>15.5</v>
      </c>
      <c r="AH342" s="387">
        <v>0</v>
      </c>
      <c r="AI342" s="387">
        <v>0</v>
      </c>
      <c r="AJ342" s="387">
        <v>15.5</v>
      </c>
      <c r="AK342" s="387">
        <v>1.55</v>
      </c>
      <c r="AM342"/>
      <c r="AN342"/>
      <c r="AO342"/>
      <c r="AP342"/>
    </row>
    <row r="343" spans="1:42">
      <c r="A343" s="391" t="s">
        <v>5867</v>
      </c>
      <c r="B343" s="388">
        <v>43626.465543981481</v>
      </c>
      <c r="C343" s="389">
        <v>43626</v>
      </c>
      <c r="D343" s="387" t="s">
        <v>2784</v>
      </c>
      <c r="E343" s="389">
        <v>43626</v>
      </c>
      <c r="F343" s="387" t="s">
        <v>2783</v>
      </c>
      <c r="G343" s="389">
        <v>43626</v>
      </c>
      <c r="H343" s="387" t="s">
        <v>2373</v>
      </c>
      <c r="I343" s="389">
        <v>43626</v>
      </c>
      <c r="J343" s="387" t="s">
        <v>2372</v>
      </c>
      <c r="K343" s="387" t="s">
        <v>1741</v>
      </c>
      <c r="L343" s="390" t="s">
        <v>1732</v>
      </c>
      <c r="M343" s="390" t="s">
        <v>2208</v>
      </c>
      <c r="N343" s="390" t="str">
        <f t="shared" si="12"/>
        <v>Employee13@blyblade.com</v>
      </c>
      <c r="O343" s="390" t="str">
        <f t="shared" si="13"/>
        <v>Evelyn_Pelczar</v>
      </c>
      <c r="P343" s="387" t="s">
        <v>1728</v>
      </c>
      <c r="Q343" s="387" t="s">
        <v>1847</v>
      </c>
      <c r="R343" s="387" t="s">
        <v>1738</v>
      </c>
      <c r="S343" s="387">
        <v>3.64</v>
      </c>
      <c r="T343" s="387">
        <v>15</v>
      </c>
      <c r="U343" s="387" t="s">
        <v>2207</v>
      </c>
      <c r="V343" s="387" t="s">
        <v>1772</v>
      </c>
      <c r="W343" s="387" t="s">
        <v>1965</v>
      </c>
      <c r="X343" s="387" t="s">
        <v>4831</v>
      </c>
      <c r="Y343" s="387" t="s">
        <v>1735</v>
      </c>
      <c r="Z343" s="387" t="s">
        <v>1734</v>
      </c>
      <c r="AA343" s="387" t="s">
        <v>1733</v>
      </c>
      <c r="AB343" s="387">
        <v>22.07</v>
      </c>
      <c r="AC343" s="387">
        <v>0</v>
      </c>
      <c r="AD343" s="387">
        <v>0</v>
      </c>
      <c r="AE343" s="387">
        <v>22.07</v>
      </c>
      <c r="AF343" s="387" t="s">
        <v>1729</v>
      </c>
      <c r="AG343" s="387">
        <v>22.07</v>
      </c>
      <c r="AH343" s="387">
        <v>0</v>
      </c>
      <c r="AI343" s="387">
        <v>0</v>
      </c>
      <c r="AJ343" s="387">
        <v>22.07</v>
      </c>
      <c r="AK343" s="387">
        <v>2.21</v>
      </c>
      <c r="AM343"/>
      <c r="AN343"/>
      <c r="AO343"/>
      <c r="AP343"/>
    </row>
    <row r="344" spans="1:42">
      <c r="A344" s="387" t="s">
        <v>5866</v>
      </c>
      <c r="B344" s="388">
        <v>43626.474351851852</v>
      </c>
      <c r="C344" s="389">
        <v>43626</v>
      </c>
      <c r="D344" s="387" t="s">
        <v>3253</v>
      </c>
      <c r="E344" s="389">
        <v>43626</v>
      </c>
      <c r="F344" s="387" t="s">
        <v>3252</v>
      </c>
      <c r="G344" s="389">
        <v>43626</v>
      </c>
      <c r="H344" s="387" t="s">
        <v>1811</v>
      </c>
      <c r="I344" s="389">
        <v>43626</v>
      </c>
      <c r="J344" s="387" t="s">
        <v>2910</v>
      </c>
      <c r="K344" s="387" t="s">
        <v>1741</v>
      </c>
      <c r="L344" s="390" t="s">
        <v>1732</v>
      </c>
      <c r="M344" s="390" t="s">
        <v>1884</v>
      </c>
      <c r="N344" s="390" t="str">
        <f t="shared" si="12"/>
        <v>Employee25@blyblade.com</v>
      </c>
      <c r="O344" s="390" t="str">
        <f t="shared" si="13"/>
        <v>Shyloh_Davonne Wilkinson</v>
      </c>
      <c r="P344" s="387" t="s">
        <v>1728</v>
      </c>
      <c r="Q344" s="387" t="s">
        <v>1847</v>
      </c>
      <c r="R344" s="387" t="s">
        <v>1803</v>
      </c>
      <c r="S344" s="387">
        <v>6.78</v>
      </c>
      <c r="T344" s="387">
        <v>44</v>
      </c>
      <c r="U344" s="387" t="s">
        <v>1882</v>
      </c>
      <c r="V344" s="387" t="s">
        <v>1883</v>
      </c>
      <c r="W344" s="387" t="s">
        <v>1875</v>
      </c>
      <c r="X344" s="387" t="s">
        <v>4831</v>
      </c>
      <c r="Y344" s="387" t="s">
        <v>1735</v>
      </c>
      <c r="Z344" s="387" t="s">
        <v>1734</v>
      </c>
      <c r="AA344" s="387" t="s">
        <v>1733</v>
      </c>
      <c r="AB344" s="387">
        <v>38.56</v>
      </c>
      <c r="AC344" s="387">
        <v>0</v>
      </c>
      <c r="AD344" s="387">
        <v>0</v>
      </c>
      <c r="AE344" s="387">
        <v>38.56</v>
      </c>
      <c r="AF344" s="387" t="s">
        <v>1729</v>
      </c>
      <c r="AG344" s="387">
        <v>38.56</v>
      </c>
      <c r="AH344" s="387">
        <v>0</v>
      </c>
      <c r="AI344" s="387">
        <v>0</v>
      </c>
      <c r="AJ344" s="387">
        <v>38.56</v>
      </c>
      <c r="AK344" s="387">
        <v>3.86</v>
      </c>
      <c r="AM344"/>
      <c r="AN344"/>
      <c r="AO344"/>
      <c r="AP344"/>
    </row>
    <row r="345" spans="1:42">
      <c r="A345" s="387" t="s">
        <v>5865</v>
      </c>
      <c r="B345" s="388">
        <v>43626.505011574074</v>
      </c>
      <c r="C345" s="389">
        <v>43626</v>
      </c>
      <c r="D345" s="387" t="s">
        <v>1840</v>
      </c>
      <c r="E345" s="389">
        <v>43626</v>
      </c>
      <c r="F345" s="387" t="s">
        <v>1839</v>
      </c>
      <c r="G345" s="389">
        <v>43626</v>
      </c>
      <c r="H345" s="387" t="s">
        <v>3738</v>
      </c>
      <c r="I345" s="389">
        <v>43626</v>
      </c>
      <c r="J345" s="387" t="s">
        <v>3737</v>
      </c>
      <c r="K345" s="387" t="s">
        <v>1741</v>
      </c>
      <c r="L345" s="390" t="s">
        <v>1732</v>
      </c>
      <c r="M345" s="390" t="s">
        <v>1755</v>
      </c>
      <c r="N345" s="390" t="str">
        <f t="shared" si="12"/>
        <v>Employee2@blyblade.com</v>
      </c>
      <c r="O345" s="390" t="str">
        <f t="shared" si="13"/>
        <v>Cal_Thompson</v>
      </c>
      <c r="P345" s="387" t="s">
        <v>1728</v>
      </c>
      <c r="Q345" s="387" t="s">
        <v>1952</v>
      </c>
      <c r="R345" s="387" t="s">
        <v>1738</v>
      </c>
      <c r="S345" s="387">
        <v>4.96</v>
      </c>
      <c r="T345" s="387">
        <v>36</v>
      </c>
      <c r="U345" s="387" t="s">
        <v>1772</v>
      </c>
      <c r="V345" s="387" t="s">
        <v>2542</v>
      </c>
      <c r="W345" s="387" t="s">
        <v>4832</v>
      </c>
      <c r="X345" s="387" t="s">
        <v>4831</v>
      </c>
      <c r="Y345" s="387" t="s">
        <v>1748</v>
      </c>
      <c r="Z345" s="387" t="s">
        <v>1734</v>
      </c>
      <c r="AA345" s="387" t="s">
        <v>1733</v>
      </c>
      <c r="AB345" s="387">
        <v>70.86</v>
      </c>
      <c r="AC345" s="387">
        <v>0</v>
      </c>
      <c r="AD345" s="387">
        <v>0</v>
      </c>
      <c r="AE345" s="387">
        <v>70.86</v>
      </c>
      <c r="AF345" s="387" t="s">
        <v>1729</v>
      </c>
      <c r="AG345" s="387">
        <v>70.86</v>
      </c>
      <c r="AH345" s="387">
        <v>0</v>
      </c>
      <c r="AI345" s="387">
        <v>0</v>
      </c>
      <c r="AJ345" s="387">
        <v>70.86</v>
      </c>
      <c r="AK345" s="387">
        <v>7.09</v>
      </c>
      <c r="AM345"/>
      <c r="AN345"/>
      <c r="AO345"/>
      <c r="AP345"/>
    </row>
    <row r="346" spans="1:42">
      <c r="A346" s="387" t="s">
        <v>5865</v>
      </c>
      <c r="B346" s="388">
        <v>43626.505219907405</v>
      </c>
      <c r="C346" s="389">
        <v>43626</v>
      </c>
      <c r="D346" s="387" t="s">
        <v>1840</v>
      </c>
      <c r="E346" s="389">
        <v>43626</v>
      </c>
      <c r="F346" s="387" t="s">
        <v>1839</v>
      </c>
      <c r="G346" s="389">
        <v>43626</v>
      </c>
      <c r="H346" s="387" t="s">
        <v>3738</v>
      </c>
      <c r="I346" s="389">
        <v>43626</v>
      </c>
      <c r="J346" s="387" t="s">
        <v>3737</v>
      </c>
      <c r="K346" s="387" t="s">
        <v>1741</v>
      </c>
      <c r="L346" s="390" t="s">
        <v>1732</v>
      </c>
      <c r="M346" s="390" t="s">
        <v>1755</v>
      </c>
      <c r="N346" s="390" t="str">
        <f t="shared" si="12"/>
        <v>Employee2@blyblade.com</v>
      </c>
      <c r="O346" s="390" t="str">
        <f t="shared" si="13"/>
        <v>Cal_Thompson</v>
      </c>
      <c r="P346" s="387" t="s">
        <v>1728</v>
      </c>
      <c r="Q346" s="387" t="s">
        <v>1952</v>
      </c>
      <c r="R346" s="387" t="s">
        <v>1738</v>
      </c>
      <c r="S346" s="387">
        <v>4.96</v>
      </c>
      <c r="T346" s="387">
        <v>36</v>
      </c>
      <c r="U346" s="387" t="s">
        <v>1772</v>
      </c>
      <c r="V346" s="387" t="s">
        <v>2542</v>
      </c>
      <c r="W346" s="387" t="s">
        <v>4832</v>
      </c>
      <c r="X346" s="387" t="s">
        <v>4831</v>
      </c>
      <c r="Y346" s="387" t="s">
        <v>1748</v>
      </c>
      <c r="Z346" s="387" t="s">
        <v>1734</v>
      </c>
      <c r="AA346" s="387" t="s">
        <v>1747</v>
      </c>
      <c r="AB346" s="387">
        <v>0</v>
      </c>
      <c r="AC346" s="387">
        <v>0</v>
      </c>
      <c r="AD346" s="387">
        <v>10.25</v>
      </c>
      <c r="AE346" s="387">
        <v>10.25</v>
      </c>
      <c r="AF346" s="387" t="s">
        <v>1729</v>
      </c>
      <c r="AG346" s="387">
        <v>0</v>
      </c>
      <c r="AH346" s="387">
        <v>0</v>
      </c>
      <c r="AI346" s="387">
        <v>10.25</v>
      </c>
      <c r="AJ346" s="387">
        <v>10.25</v>
      </c>
      <c r="AK346" s="387">
        <v>0</v>
      </c>
      <c r="AM346"/>
      <c r="AN346"/>
      <c r="AO346"/>
      <c r="AP346"/>
    </row>
    <row r="347" spans="1:42">
      <c r="A347" s="387" t="s">
        <v>5864</v>
      </c>
      <c r="B347" s="388">
        <v>43626.515636574077</v>
      </c>
      <c r="C347" s="389">
        <v>43626</v>
      </c>
      <c r="D347" s="387" t="s">
        <v>2176</v>
      </c>
      <c r="E347" s="389">
        <v>43626</v>
      </c>
      <c r="F347" s="387" t="s">
        <v>2668</v>
      </c>
      <c r="G347" s="389">
        <v>43626</v>
      </c>
      <c r="H347" s="387" t="s">
        <v>3977</v>
      </c>
      <c r="I347" s="389">
        <v>43626</v>
      </c>
      <c r="J347" s="387" t="s">
        <v>3976</v>
      </c>
      <c r="K347" s="387" t="s">
        <v>1741</v>
      </c>
      <c r="L347" s="390" t="s">
        <v>1732</v>
      </c>
      <c r="M347" s="390" t="s">
        <v>1854</v>
      </c>
      <c r="N347" s="390" t="str">
        <f t="shared" si="12"/>
        <v>Employee5@blyblade.com</v>
      </c>
      <c r="O347" s="390" t="str">
        <f t="shared" si="13"/>
        <v>Torey_McNeil</v>
      </c>
      <c r="P347" s="387" t="s">
        <v>1728</v>
      </c>
      <c r="Q347" s="387" t="s">
        <v>1847</v>
      </c>
      <c r="R347" s="387" t="s">
        <v>1738</v>
      </c>
      <c r="S347" s="387">
        <v>9.2200000000000006</v>
      </c>
      <c r="T347" s="387">
        <v>39</v>
      </c>
      <c r="U347" s="387" t="s">
        <v>1853</v>
      </c>
      <c r="V347" s="387" t="s">
        <v>1845</v>
      </c>
      <c r="W347" s="387" t="s">
        <v>1875</v>
      </c>
      <c r="X347" s="387" t="s">
        <v>4831</v>
      </c>
      <c r="Y347" s="387" t="s">
        <v>1748</v>
      </c>
      <c r="Z347" s="387" t="s">
        <v>1734</v>
      </c>
      <c r="AA347" s="387" t="s">
        <v>1733</v>
      </c>
      <c r="AB347" s="387">
        <v>51.05</v>
      </c>
      <c r="AC347" s="387">
        <v>0</v>
      </c>
      <c r="AD347" s="387">
        <v>0</v>
      </c>
      <c r="AE347" s="387">
        <v>51.05</v>
      </c>
      <c r="AF347" s="387" t="s">
        <v>1729</v>
      </c>
      <c r="AG347" s="387">
        <v>51.05</v>
      </c>
      <c r="AH347" s="387">
        <v>0</v>
      </c>
      <c r="AI347" s="387">
        <v>0</v>
      </c>
      <c r="AJ347" s="387">
        <v>51.05</v>
      </c>
      <c r="AK347" s="387">
        <v>5.1100000000000003</v>
      </c>
      <c r="AM347"/>
      <c r="AN347"/>
      <c r="AO347"/>
      <c r="AP347"/>
    </row>
    <row r="348" spans="1:42">
      <c r="A348" s="387" t="s">
        <v>5863</v>
      </c>
      <c r="B348" s="388">
        <v>43626.525416666664</v>
      </c>
      <c r="C348" s="389">
        <v>43626</v>
      </c>
      <c r="D348" s="387" t="s">
        <v>3017</v>
      </c>
      <c r="E348" s="389">
        <v>43626</v>
      </c>
      <c r="F348" s="387" t="s">
        <v>3740</v>
      </c>
      <c r="G348" s="389">
        <v>43626</v>
      </c>
      <c r="H348" s="387" t="s">
        <v>2149</v>
      </c>
      <c r="I348" s="389">
        <v>43626</v>
      </c>
      <c r="J348" s="387" t="s">
        <v>4296</v>
      </c>
      <c r="K348" s="387" t="s">
        <v>1741</v>
      </c>
      <c r="L348" s="390" t="s">
        <v>1732</v>
      </c>
      <c r="M348" s="390" t="s">
        <v>1755</v>
      </c>
      <c r="N348" s="390" t="str">
        <f t="shared" si="12"/>
        <v>Employee2@blyblade.com</v>
      </c>
      <c r="O348" s="390" t="str">
        <f t="shared" si="13"/>
        <v>Cal_Thompson</v>
      </c>
      <c r="P348" s="387" t="s">
        <v>1728</v>
      </c>
      <c r="Q348" s="387" t="s">
        <v>5288</v>
      </c>
      <c r="R348" s="387" t="s">
        <v>1738</v>
      </c>
      <c r="S348" s="387">
        <v>1.81</v>
      </c>
      <c r="T348" s="387">
        <v>44</v>
      </c>
      <c r="U348" s="387" t="s">
        <v>1883</v>
      </c>
      <c r="V348" s="387" t="s">
        <v>4614</v>
      </c>
      <c r="W348" s="387" t="s">
        <v>1728</v>
      </c>
      <c r="X348" s="387" t="s">
        <v>5005</v>
      </c>
      <c r="Y348" s="387" t="s">
        <v>1748</v>
      </c>
      <c r="Z348" s="387" t="s">
        <v>1734</v>
      </c>
      <c r="AA348" s="387" t="s">
        <v>1733</v>
      </c>
      <c r="AB348" s="387">
        <v>42.79</v>
      </c>
      <c r="AC348" s="387">
        <v>0</v>
      </c>
      <c r="AD348" s="387">
        <v>0</v>
      </c>
      <c r="AE348" s="387">
        <v>42.79</v>
      </c>
      <c r="AF348" s="387" t="s">
        <v>1729</v>
      </c>
      <c r="AG348" s="387">
        <v>42.79</v>
      </c>
      <c r="AH348" s="387">
        <v>0</v>
      </c>
      <c r="AI348" s="387">
        <v>0</v>
      </c>
      <c r="AJ348" s="387">
        <v>42.79</v>
      </c>
      <c r="AK348" s="387">
        <v>4.28</v>
      </c>
      <c r="AM348"/>
      <c r="AN348"/>
      <c r="AO348"/>
      <c r="AP348"/>
    </row>
    <row r="349" spans="1:42">
      <c r="A349" s="387" t="s">
        <v>5862</v>
      </c>
      <c r="B349" s="388">
        <v>43626.557303240741</v>
      </c>
      <c r="C349" s="389">
        <v>43626</v>
      </c>
      <c r="D349" s="387" t="s">
        <v>2352</v>
      </c>
      <c r="E349" s="389">
        <v>43626</v>
      </c>
      <c r="F349" s="387" t="s">
        <v>3965</v>
      </c>
      <c r="G349" s="389">
        <v>43626</v>
      </c>
      <c r="H349" s="387" t="s">
        <v>2607</v>
      </c>
      <c r="I349" s="389">
        <v>43626</v>
      </c>
      <c r="J349" s="387" t="s">
        <v>2900</v>
      </c>
      <c r="K349" s="387" t="s">
        <v>1741</v>
      </c>
      <c r="L349" s="390" t="s">
        <v>1732</v>
      </c>
      <c r="M349" s="390" t="s">
        <v>1884</v>
      </c>
      <c r="N349" s="390" t="str">
        <f t="shared" si="12"/>
        <v>Employee25@blyblade.com</v>
      </c>
      <c r="O349" s="390" t="str">
        <f t="shared" si="13"/>
        <v>Shyloh_Davonne Wilkinson</v>
      </c>
      <c r="P349" s="387" t="s">
        <v>1728</v>
      </c>
      <c r="Q349" s="387" t="s">
        <v>1952</v>
      </c>
      <c r="R349" s="387" t="s">
        <v>1738</v>
      </c>
      <c r="S349" s="387">
        <v>2.0299999999999998</v>
      </c>
      <c r="T349" s="387">
        <v>9</v>
      </c>
      <c r="U349" s="387" t="s">
        <v>1883</v>
      </c>
      <c r="V349" s="387" t="s">
        <v>2524</v>
      </c>
      <c r="W349" s="387" t="s">
        <v>4832</v>
      </c>
      <c r="X349" s="387" t="s">
        <v>4831</v>
      </c>
      <c r="Y349" s="387" t="s">
        <v>1735</v>
      </c>
      <c r="Z349" s="387" t="s">
        <v>1734</v>
      </c>
      <c r="AA349" s="387" t="s">
        <v>1733</v>
      </c>
      <c r="AB349" s="387">
        <v>47.4</v>
      </c>
      <c r="AC349" s="387">
        <v>0</v>
      </c>
      <c r="AD349" s="387">
        <v>0</v>
      </c>
      <c r="AE349" s="387">
        <v>47.4</v>
      </c>
      <c r="AF349" s="387" t="s">
        <v>1729</v>
      </c>
      <c r="AG349" s="387">
        <v>47.4</v>
      </c>
      <c r="AH349" s="387">
        <v>0</v>
      </c>
      <c r="AI349" s="387">
        <v>0</v>
      </c>
      <c r="AJ349" s="387">
        <v>47.4</v>
      </c>
      <c r="AK349" s="387">
        <v>4.74</v>
      </c>
      <c r="AM349"/>
      <c r="AN349"/>
      <c r="AO349"/>
      <c r="AP349"/>
    </row>
    <row r="350" spans="1:42">
      <c r="A350" s="387" t="s">
        <v>5861</v>
      </c>
      <c r="B350" s="388">
        <v>43626.560497685183</v>
      </c>
      <c r="C350" s="389">
        <v>43626</v>
      </c>
      <c r="D350" s="387" t="s">
        <v>2139</v>
      </c>
      <c r="E350" s="389">
        <v>43626</v>
      </c>
      <c r="F350" s="387" t="s">
        <v>4575</v>
      </c>
      <c r="G350" s="389">
        <v>43626</v>
      </c>
      <c r="H350" s="387" t="s">
        <v>2142</v>
      </c>
      <c r="I350" s="389">
        <v>43626</v>
      </c>
      <c r="J350" s="387" t="s">
        <v>3159</v>
      </c>
      <c r="K350" s="387" t="s">
        <v>1741</v>
      </c>
      <c r="L350" s="390" t="s">
        <v>1732</v>
      </c>
      <c r="M350" s="390" t="s">
        <v>1929</v>
      </c>
      <c r="N350" s="390" t="str">
        <f t="shared" si="12"/>
        <v>Employee29@blyblade.com</v>
      </c>
      <c r="O350" s="390" t="str">
        <f t="shared" si="13"/>
        <v>Justin_Meltzer</v>
      </c>
      <c r="P350" s="387" t="s">
        <v>1728</v>
      </c>
      <c r="Q350" s="387" t="s">
        <v>1754</v>
      </c>
      <c r="R350" s="387" t="s">
        <v>1738</v>
      </c>
      <c r="S350" s="387">
        <v>1.57</v>
      </c>
      <c r="T350" s="387">
        <v>6</v>
      </c>
      <c r="U350" s="387" t="s">
        <v>1928</v>
      </c>
      <c r="V350" s="387" t="s">
        <v>1845</v>
      </c>
      <c r="W350" s="387" t="s">
        <v>1875</v>
      </c>
      <c r="X350" s="387" t="s">
        <v>4831</v>
      </c>
      <c r="Y350" s="387" t="s">
        <v>1748</v>
      </c>
      <c r="Z350" s="387" t="s">
        <v>1734</v>
      </c>
      <c r="AA350" s="387" t="s">
        <v>1733</v>
      </c>
      <c r="AB350" s="387">
        <v>15.27</v>
      </c>
      <c r="AC350" s="387">
        <v>0</v>
      </c>
      <c r="AD350" s="387">
        <v>0</v>
      </c>
      <c r="AE350" s="387">
        <v>15.27</v>
      </c>
      <c r="AF350" s="387" t="s">
        <v>1729</v>
      </c>
      <c r="AG350" s="387">
        <v>15.27</v>
      </c>
      <c r="AH350" s="387">
        <v>0</v>
      </c>
      <c r="AI350" s="387">
        <v>0</v>
      </c>
      <c r="AJ350" s="387">
        <v>15.27</v>
      </c>
      <c r="AK350" s="387">
        <v>1.53</v>
      </c>
      <c r="AM350"/>
      <c r="AN350"/>
      <c r="AO350"/>
      <c r="AP350"/>
    </row>
    <row r="351" spans="1:42">
      <c r="A351" s="387" t="s">
        <v>5860</v>
      </c>
      <c r="B351" s="388">
        <v>43626.606759259259</v>
      </c>
      <c r="C351" s="389">
        <v>43626</v>
      </c>
      <c r="D351" s="387" t="s">
        <v>3059</v>
      </c>
      <c r="E351" s="389">
        <v>43626</v>
      </c>
      <c r="F351" s="387" t="s">
        <v>3671</v>
      </c>
      <c r="G351" s="389">
        <v>43626</v>
      </c>
      <c r="H351" s="387" t="s">
        <v>2639</v>
      </c>
      <c r="I351" s="389">
        <v>43626</v>
      </c>
      <c r="J351" s="387" t="s">
        <v>2638</v>
      </c>
      <c r="K351" s="387" t="s">
        <v>1741</v>
      </c>
      <c r="L351" s="390" t="s">
        <v>1732</v>
      </c>
      <c r="M351" s="390" t="s">
        <v>1884</v>
      </c>
      <c r="N351" s="390" t="str">
        <f t="shared" si="12"/>
        <v>Employee25@blyblade.com</v>
      </c>
      <c r="O351" s="390" t="str">
        <f t="shared" si="13"/>
        <v>Shyloh_Davonne Wilkinson</v>
      </c>
      <c r="P351" s="387" t="s">
        <v>1728</v>
      </c>
      <c r="Q351" s="387" t="s">
        <v>1847</v>
      </c>
      <c r="R351" s="387" t="s">
        <v>1738</v>
      </c>
      <c r="S351" s="387">
        <v>2.42</v>
      </c>
      <c r="T351" s="387">
        <v>25</v>
      </c>
      <c r="U351" s="387" t="s">
        <v>1883</v>
      </c>
      <c r="V351" s="387" t="s">
        <v>1737</v>
      </c>
      <c r="W351" s="387" t="s">
        <v>2025</v>
      </c>
      <c r="X351" s="387" t="s">
        <v>4831</v>
      </c>
      <c r="Y351" s="387" t="s">
        <v>1735</v>
      </c>
      <c r="Z351" s="387" t="s">
        <v>1734</v>
      </c>
      <c r="AA351" s="387" t="s">
        <v>1733</v>
      </c>
      <c r="AB351" s="387">
        <v>29.08</v>
      </c>
      <c r="AC351" s="387">
        <v>0</v>
      </c>
      <c r="AD351" s="387">
        <v>0</v>
      </c>
      <c r="AE351" s="387">
        <v>29.08</v>
      </c>
      <c r="AF351" s="387" t="s">
        <v>1729</v>
      </c>
      <c r="AG351" s="387">
        <v>29.08</v>
      </c>
      <c r="AH351" s="387">
        <v>0</v>
      </c>
      <c r="AI351" s="387">
        <v>0</v>
      </c>
      <c r="AJ351" s="387">
        <v>29.08</v>
      </c>
      <c r="AK351" s="387">
        <v>2.91</v>
      </c>
      <c r="AM351"/>
      <c r="AN351"/>
      <c r="AO351"/>
      <c r="AP351"/>
    </row>
    <row r="352" spans="1:42">
      <c r="A352" s="387" t="s">
        <v>5859</v>
      </c>
      <c r="B352" s="388">
        <v>43626.623287037037</v>
      </c>
      <c r="C352" s="389">
        <v>43626</v>
      </c>
      <c r="D352" s="387" t="s">
        <v>2981</v>
      </c>
      <c r="E352" s="389">
        <v>43626</v>
      </c>
      <c r="F352" s="387" t="s">
        <v>3686</v>
      </c>
      <c r="G352" s="389">
        <v>43626</v>
      </c>
      <c r="H352" s="387" t="s">
        <v>3127</v>
      </c>
      <c r="I352" s="389">
        <v>43626</v>
      </c>
      <c r="J352" s="387" t="s">
        <v>2670</v>
      </c>
      <c r="K352" s="387" t="s">
        <v>1741</v>
      </c>
      <c r="L352" s="390" t="s">
        <v>1732</v>
      </c>
      <c r="M352" s="390" t="s">
        <v>1924</v>
      </c>
      <c r="N352" s="390" t="str">
        <f t="shared" si="12"/>
        <v>Employee16@blyblade.com</v>
      </c>
      <c r="O352" s="390" t="str">
        <f t="shared" si="13"/>
        <v>Hunter_Senning</v>
      </c>
      <c r="P352" s="387" t="s">
        <v>1728</v>
      </c>
      <c r="Q352" s="387" t="s">
        <v>1754</v>
      </c>
      <c r="R352" s="387" t="s">
        <v>1738</v>
      </c>
      <c r="S352" s="387">
        <v>2.46</v>
      </c>
      <c r="T352" s="387">
        <v>30</v>
      </c>
      <c r="U352" s="387" t="s">
        <v>1772</v>
      </c>
      <c r="V352" s="387" t="s">
        <v>1737</v>
      </c>
      <c r="W352" s="387" t="s">
        <v>1965</v>
      </c>
      <c r="X352" s="387" t="s">
        <v>4831</v>
      </c>
      <c r="Y352" s="387" t="s">
        <v>1748</v>
      </c>
      <c r="Z352" s="387" t="s">
        <v>1734</v>
      </c>
      <c r="AA352" s="387" t="s">
        <v>1733</v>
      </c>
      <c r="AB352" s="387">
        <v>25.5</v>
      </c>
      <c r="AC352" s="387">
        <v>0</v>
      </c>
      <c r="AD352" s="387">
        <v>0</v>
      </c>
      <c r="AE352" s="387">
        <v>25.5</v>
      </c>
      <c r="AF352" s="387" t="s">
        <v>1729</v>
      </c>
      <c r="AG352" s="387">
        <v>25.5</v>
      </c>
      <c r="AH352" s="387">
        <v>0</v>
      </c>
      <c r="AI352" s="387">
        <v>0</v>
      </c>
      <c r="AJ352" s="387">
        <v>25.5</v>
      </c>
      <c r="AK352" s="387">
        <v>2.5499999999999998</v>
      </c>
      <c r="AM352"/>
      <c r="AN352"/>
      <c r="AO352"/>
      <c r="AP352"/>
    </row>
    <row r="353" spans="1:42">
      <c r="A353" s="387" t="s">
        <v>5858</v>
      </c>
      <c r="B353" s="388">
        <v>43626.668171296296</v>
      </c>
      <c r="C353" s="389">
        <v>43626</v>
      </c>
      <c r="D353" s="387" t="s">
        <v>2525</v>
      </c>
      <c r="E353" s="389">
        <v>43626</v>
      </c>
      <c r="F353" s="387" t="s">
        <v>3583</v>
      </c>
      <c r="G353" s="389">
        <v>43626</v>
      </c>
      <c r="H353" s="387" t="s">
        <v>3662</v>
      </c>
      <c r="I353" s="389">
        <v>43626</v>
      </c>
      <c r="J353" s="387" t="s">
        <v>3239</v>
      </c>
      <c r="K353" s="387" t="s">
        <v>1741</v>
      </c>
      <c r="L353" s="390" t="s">
        <v>1732</v>
      </c>
      <c r="M353" s="390" t="s">
        <v>2208</v>
      </c>
      <c r="N353" s="390" t="str">
        <f t="shared" si="12"/>
        <v>Employee13@blyblade.com</v>
      </c>
      <c r="O353" s="390" t="str">
        <f t="shared" si="13"/>
        <v>Evelyn_Pelczar</v>
      </c>
      <c r="P353" s="387" t="s">
        <v>1728</v>
      </c>
      <c r="Q353" s="387" t="s">
        <v>1847</v>
      </c>
      <c r="R353" s="387" t="s">
        <v>1738</v>
      </c>
      <c r="S353" s="387">
        <v>4.0599999999999996</v>
      </c>
      <c r="T353" s="387">
        <v>14</v>
      </c>
      <c r="U353" s="387" t="s">
        <v>1772</v>
      </c>
      <c r="V353" s="387" t="s">
        <v>2207</v>
      </c>
      <c r="W353" s="387" t="s">
        <v>1965</v>
      </c>
      <c r="X353" s="387" t="s">
        <v>4831</v>
      </c>
      <c r="Y353" s="387" t="s">
        <v>1735</v>
      </c>
      <c r="Z353" s="387" t="s">
        <v>1734</v>
      </c>
      <c r="AA353" s="387" t="s">
        <v>1733</v>
      </c>
      <c r="AB353" s="387">
        <v>24.26</v>
      </c>
      <c r="AC353" s="387">
        <v>0</v>
      </c>
      <c r="AD353" s="387">
        <v>0</v>
      </c>
      <c r="AE353" s="387">
        <v>24.26</v>
      </c>
      <c r="AF353" s="387" t="s">
        <v>1729</v>
      </c>
      <c r="AG353" s="387">
        <v>24.26</v>
      </c>
      <c r="AH353" s="387">
        <v>0</v>
      </c>
      <c r="AI353" s="387">
        <v>0</v>
      </c>
      <c r="AJ353" s="387">
        <v>24.26</v>
      </c>
      <c r="AK353" s="387">
        <v>2.4300000000000002</v>
      </c>
      <c r="AM353"/>
      <c r="AN353"/>
      <c r="AO353"/>
      <c r="AP353"/>
    </row>
    <row r="354" spans="1:42">
      <c r="A354" s="387" t="s">
        <v>5857</v>
      </c>
      <c r="B354" s="388">
        <v>43626.695486111108</v>
      </c>
      <c r="C354" s="389">
        <v>43626</v>
      </c>
      <c r="D354" s="387" t="s">
        <v>3661</v>
      </c>
      <c r="E354" s="389">
        <v>43626</v>
      </c>
      <c r="F354" s="387" t="s">
        <v>3660</v>
      </c>
      <c r="G354" s="389">
        <v>43626</v>
      </c>
      <c r="H354" s="387" t="s">
        <v>4160</v>
      </c>
      <c r="I354" s="389">
        <v>43626</v>
      </c>
      <c r="J354" s="387" t="s">
        <v>3228</v>
      </c>
      <c r="K354" s="387" t="s">
        <v>1741</v>
      </c>
      <c r="L354" s="390" t="s">
        <v>1732</v>
      </c>
      <c r="M354" s="390" t="s">
        <v>2208</v>
      </c>
      <c r="N354" s="390" t="str">
        <f t="shared" si="12"/>
        <v>Employee13@blyblade.com</v>
      </c>
      <c r="O354" s="390" t="str">
        <f t="shared" si="13"/>
        <v>Evelyn_Pelczar</v>
      </c>
      <c r="P354" s="387" t="s">
        <v>1728</v>
      </c>
      <c r="Q354" s="387" t="s">
        <v>1847</v>
      </c>
      <c r="R354" s="387" t="s">
        <v>1738</v>
      </c>
      <c r="S354" s="387">
        <v>3.65</v>
      </c>
      <c r="T354" s="387">
        <v>17</v>
      </c>
      <c r="U354" s="387" t="s">
        <v>2207</v>
      </c>
      <c r="V354" s="387" t="s">
        <v>1772</v>
      </c>
      <c r="W354" s="387" t="s">
        <v>1965</v>
      </c>
      <c r="X354" s="387" t="s">
        <v>4831</v>
      </c>
      <c r="Y354" s="387" t="s">
        <v>1735</v>
      </c>
      <c r="Z354" s="387" t="s">
        <v>1734</v>
      </c>
      <c r="AA354" s="387" t="s">
        <v>1733</v>
      </c>
      <c r="AB354" s="387">
        <v>21.59</v>
      </c>
      <c r="AC354" s="387">
        <v>0</v>
      </c>
      <c r="AD354" s="387">
        <v>0</v>
      </c>
      <c r="AE354" s="387">
        <v>21.59</v>
      </c>
      <c r="AF354" s="387" t="s">
        <v>1729</v>
      </c>
      <c r="AG354" s="387">
        <v>21.59</v>
      </c>
      <c r="AH354" s="387">
        <v>0</v>
      </c>
      <c r="AI354" s="387">
        <v>0</v>
      </c>
      <c r="AJ354" s="387">
        <v>21.59</v>
      </c>
      <c r="AK354" s="387">
        <v>2.16</v>
      </c>
      <c r="AM354"/>
      <c r="AN354"/>
      <c r="AO354"/>
      <c r="AP354"/>
    </row>
    <row r="355" spans="1:42">
      <c r="A355" s="387" t="s">
        <v>5856</v>
      </c>
      <c r="B355" s="388">
        <v>43626.736018518517</v>
      </c>
      <c r="C355" s="389">
        <v>43626</v>
      </c>
      <c r="D355" s="387" t="s">
        <v>1789</v>
      </c>
      <c r="E355" s="389">
        <v>43626</v>
      </c>
      <c r="F355" s="387" t="s">
        <v>1788</v>
      </c>
      <c r="G355" s="389">
        <v>43626</v>
      </c>
      <c r="H355" s="387" t="s">
        <v>2997</v>
      </c>
      <c r="I355" s="389">
        <v>43626</v>
      </c>
      <c r="J355" s="387" t="s">
        <v>2996</v>
      </c>
      <c r="K355" s="387" t="s">
        <v>1741</v>
      </c>
      <c r="L355" s="390" t="s">
        <v>1732</v>
      </c>
      <c r="M355" s="390" t="s">
        <v>3510</v>
      </c>
      <c r="N355" s="390" t="str">
        <f t="shared" si="12"/>
        <v>Employee20@blyblade.com</v>
      </c>
      <c r="O355" s="390" t="str">
        <f t="shared" si="13"/>
        <v>Conner_Clay</v>
      </c>
      <c r="P355" s="387" t="s">
        <v>1728</v>
      </c>
      <c r="Q355" s="387" t="s">
        <v>1754</v>
      </c>
      <c r="R355" s="387" t="s">
        <v>1738</v>
      </c>
      <c r="S355" s="387">
        <v>1.8</v>
      </c>
      <c r="T355" s="387">
        <v>24</v>
      </c>
      <c r="U355" s="387" t="s">
        <v>1737</v>
      </c>
      <c r="V355" s="387" t="s">
        <v>1883</v>
      </c>
      <c r="W355" s="387" t="s">
        <v>1750</v>
      </c>
      <c r="X355" s="387" t="s">
        <v>4831</v>
      </c>
      <c r="Y355" s="387" t="s">
        <v>2449</v>
      </c>
      <c r="Z355" s="387" t="s">
        <v>1734</v>
      </c>
      <c r="AA355" s="387" t="s">
        <v>1733</v>
      </c>
      <c r="AB355" s="387">
        <v>22.54</v>
      </c>
      <c r="AC355" s="387">
        <v>0</v>
      </c>
      <c r="AD355" s="387">
        <v>0</v>
      </c>
      <c r="AE355" s="387">
        <v>22.54</v>
      </c>
      <c r="AF355" s="387" t="s">
        <v>1729</v>
      </c>
      <c r="AG355" s="387">
        <v>22.54</v>
      </c>
      <c r="AH355" s="387">
        <v>0</v>
      </c>
      <c r="AI355" s="387">
        <v>0</v>
      </c>
      <c r="AJ355" s="387">
        <v>22.54</v>
      </c>
      <c r="AK355" s="387">
        <v>2.25</v>
      </c>
      <c r="AM355"/>
      <c r="AN355"/>
      <c r="AO355"/>
      <c r="AP355"/>
    </row>
    <row r="356" spans="1:42">
      <c r="A356" s="387" t="s">
        <v>5855</v>
      </c>
      <c r="B356" s="388">
        <v>43626.786817129629</v>
      </c>
      <c r="C356" s="389">
        <v>43626</v>
      </c>
      <c r="D356" s="387" t="s">
        <v>2344</v>
      </c>
      <c r="E356" s="389">
        <v>43626</v>
      </c>
      <c r="F356" s="387" t="s">
        <v>2343</v>
      </c>
      <c r="G356" s="387" t="s">
        <v>1728</v>
      </c>
      <c r="H356" s="387" t="s">
        <v>1728</v>
      </c>
      <c r="I356" s="387" t="s">
        <v>1728</v>
      </c>
      <c r="J356" s="387" t="s">
        <v>1728</v>
      </c>
      <c r="K356" s="387" t="s">
        <v>1741</v>
      </c>
      <c r="L356" s="390" t="s">
        <v>1732</v>
      </c>
      <c r="M356" s="390" t="s">
        <v>2208</v>
      </c>
      <c r="N356" s="390" t="str">
        <f t="shared" si="12"/>
        <v>Employee13@blyblade.com</v>
      </c>
      <c r="O356" s="390" t="str">
        <f t="shared" si="13"/>
        <v>Evelyn_Pelczar</v>
      </c>
      <c r="P356" s="387" t="s">
        <v>1728</v>
      </c>
      <c r="Q356" s="387" t="s">
        <v>1847</v>
      </c>
      <c r="R356" s="387" t="s">
        <v>1738</v>
      </c>
      <c r="S356" s="387">
        <v>10.74</v>
      </c>
      <c r="T356" s="387">
        <v>37</v>
      </c>
      <c r="U356" s="387" t="s">
        <v>1883</v>
      </c>
      <c r="V356" s="387" t="s">
        <v>1991</v>
      </c>
      <c r="W356" s="387" t="s">
        <v>1965</v>
      </c>
      <c r="X356" s="387" t="s">
        <v>4831</v>
      </c>
      <c r="Y356" s="387" t="s">
        <v>1735</v>
      </c>
      <c r="Z356" s="387" t="s">
        <v>1734</v>
      </c>
      <c r="AA356" s="387" t="s">
        <v>1733</v>
      </c>
      <c r="AB356" s="387">
        <v>45.43</v>
      </c>
      <c r="AC356" s="387">
        <v>0</v>
      </c>
      <c r="AD356" s="387">
        <v>0</v>
      </c>
      <c r="AE356" s="387">
        <v>45.43</v>
      </c>
      <c r="AF356" s="387" t="s">
        <v>1729</v>
      </c>
      <c r="AG356" s="387">
        <v>45.43</v>
      </c>
      <c r="AH356" s="387">
        <v>0</v>
      </c>
      <c r="AI356" s="387">
        <v>0</v>
      </c>
      <c r="AJ356" s="387">
        <v>45.43</v>
      </c>
      <c r="AK356" s="387">
        <v>4.54</v>
      </c>
      <c r="AM356"/>
      <c r="AN356"/>
      <c r="AO356"/>
      <c r="AP356"/>
    </row>
    <row r="357" spans="1:42">
      <c r="A357" s="387" t="s">
        <v>5854</v>
      </c>
      <c r="B357" s="388">
        <v>43626.79892361111</v>
      </c>
      <c r="C357" s="389">
        <v>43626</v>
      </c>
      <c r="D357" s="387" t="s">
        <v>2898</v>
      </c>
      <c r="E357" s="389">
        <v>43626</v>
      </c>
      <c r="F357" s="387" t="s">
        <v>1814</v>
      </c>
      <c r="G357" s="389">
        <v>43626</v>
      </c>
      <c r="H357" s="387" t="s">
        <v>2540</v>
      </c>
      <c r="I357" s="389">
        <v>43626</v>
      </c>
      <c r="J357" s="387" t="s">
        <v>2539</v>
      </c>
      <c r="K357" s="387" t="s">
        <v>1741</v>
      </c>
      <c r="L357" s="390" t="s">
        <v>1732</v>
      </c>
      <c r="M357" s="390" t="s">
        <v>1979</v>
      </c>
      <c r="N357" s="390" t="str">
        <f t="shared" si="12"/>
        <v>Employee15@blyblade.com</v>
      </c>
      <c r="O357" s="390" t="str">
        <f t="shared" si="13"/>
        <v>Jess_Rooney</v>
      </c>
      <c r="P357" s="387" t="s">
        <v>1728</v>
      </c>
      <c r="Q357" s="387" t="s">
        <v>1847</v>
      </c>
      <c r="R357" s="387" t="s">
        <v>1738</v>
      </c>
      <c r="S357" s="387">
        <v>1.17</v>
      </c>
      <c r="T357" s="387">
        <v>5</v>
      </c>
      <c r="U357" s="387" t="s">
        <v>2435</v>
      </c>
      <c r="V357" s="387" t="s">
        <v>2007</v>
      </c>
      <c r="W357" s="387" t="s">
        <v>1965</v>
      </c>
      <c r="X357" s="387" t="s">
        <v>4831</v>
      </c>
      <c r="Y357" s="387" t="s">
        <v>1735</v>
      </c>
      <c r="Z357" s="387" t="s">
        <v>1734</v>
      </c>
      <c r="AA357" s="387" t="s">
        <v>1733</v>
      </c>
      <c r="AB357" s="387">
        <v>15.56</v>
      </c>
      <c r="AC357" s="387">
        <v>0</v>
      </c>
      <c r="AD357" s="387">
        <v>0</v>
      </c>
      <c r="AE357" s="387">
        <v>15.56</v>
      </c>
      <c r="AF357" s="387" t="s">
        <v>1729</v>
      </c>
      <c r="AG357" s="387">
        <v>15.56</v>
      </c>
      <c r="AH357" s="387">
        <v>0</v>
      </c>
      <c r="AI357" s="387">
        <v>0</v>
      </c>
      <c r="AJ357" s="387">
        <v>15.56</v>
      </c>
      <c r="AK357" s="387">
        <v>1.56</v>
      </c>
      <c r="AM357"/>
      <c r="AN357"/>
      <c r="AO357"/>
      <c r="AP357"/>
    </row>
    <row r="358" spans="1:42">
      <c r="A358" s="387" t="s">
        <v>5853</v>
      </c>
      <c r="B358" s="388">
        <v>43626.799976851849</v>
      </c>
      <c r="C358" s="389">
        <v>43626</v>
      </c>
      <c r="D358" s="387" t="s">
        <v>3563</v>
      </c>
      <c r="E358" s="389">
        <v>43626</v>
      </c>
      <c r="F358" s="387" t="s">
        <v>2181</v>
      </c>
      <c r="G358" s="389">
        <v>43626</v>
      </c>
      <c r="H358" s="387" t="s">
        <v>3202</v>
      </c>
      <c r="I358" s="389">
        <v>43626</v>
      </c>
      <c r="J358" s="387" t="s">
        <v>3145</v>
      </c>
      <c r="K358" s="387" t="s">
        <v>1741</v>
      </c>
      <c r="L358" s="390" t="s">
        <v>1732</v>
      </c>
      <c r="M358" s="390" t="s">
        <v>4482</v>
      </c>
      <c r="N358" s="390" t="str">
        <f t="shared" si="12"/>
        <v>Employee31@blyblade.com</v>
      </c>
      <c r="O358" s="390" t="str">
        <f t="shared" si="13"/>
        <v>Tori_Maisey</v>
      </c>
      <c r="P358" s="387" t="s">
        <v>1728</v>
      </c>
      <c r="Q358" s="387" t="s">
        <v>1754</v>
      </c>
      <c r="R358" s="387" t="s">
        <v>1753</v>
      </c>
      <c r="S358" s="387">
        <v>5.42</v>
      </c>
      <c r="T358" s="387">
        <v>10</v>
      </c>
      <c r="U358" s="387" t="s">
        <v>1752</v>
      </c>
      <c r="V358" s="387" t="s">
        <v>1752</v>
      </c>
      <c r="W358" s="387" t="s">
        <v>2025</v>
      </c>
      <c r="X358" s="387" t="s">
        <v>4831</v>
      </c>
      <c r="Y358" s="387" t="s">
        <v>1825</v>
      </c>
      <c r="Z358" s="387" t="s">
        <v>1734</v>
      </c>
      <c r="AA358" s="387" t="s">
        <v>1733</v>
      </c>
      <c r="AB358" s="387">
        <v>22.17</v>
      </c>
      <c r="AC358" s="387">
        <v>0</v>
      </c>
      <c r="AD358" s="387">
        <v>0</v>
      </c>
      <c r="AE358" s="387">
        <v>22.17</v>
      </c>
      <c r="AF358" s="387" t="s">
        <v>1729</v>
      </c>
      <c r="AG358" s="387">
        <v>22.17</v>
      </c>
      <c r="AH358" s="387">
        <v>0</v>
      </c>
      <c r="AI358" s="387">
        <v>0</v>
      </c>
      <c r="AJ358" s="387">
        <v>22.17</v>
      </c>
      <c r="AK358" s="387">
        <v>2.2200000000000002</v>
      </c>
      <c r="AM358"/>
      <c r="AN358"/>
      <c r="AO358"/>
      <c r="AP358"/>
    </row>
    <row r="359" spans="1:42">
      <c r="A359" s="387" t="s">
        <v>5852</v>
      </c>
      <c r="B359" s="388">
        <v>43626.814710648148</v>
      </c>
      <c r="C359" s="389">
        <v>43626</v>
      </c>
      <c r="D359" s="387" t="s">
        <v>4019</v>
      </c>
      <c r="E359" s="389">
        <v>43626</v>
      </c>
      <c r="F359" s="387" t="s">
        <v>2443</v>
      </c>
      <c r="G359" s="389">
        <v>43626</v>
      </c>
      <c r="H359" s="387" t="s">
        <v>2335</v>
      </c>
      <c r="I359" s="389">
        <v>43626</v>
      </c>
      <c r="J359" s="387" t="s">
        <v>2334</v>
      </c>
      <c r="K359" s="387" t="s">
        <v>1741</v>
      </c>
      <c r="L359" s="390" t="s">
        <v>1732</v>
      </c>
      <c r="M359" s="390" t="s">
        <v>2208</v>
      </c>
      <c r="N359" s="390" t="str">
        <f t="shared" si="12"/>
        <v>Employee13@blyblade.com</v>
      </c>
      <c r="O359" s="390" t="str">
        <f t="shared" si="13"/>
        <v>Evelyn_Pelczar</v>
      </c>
      <c r="P359" s="387" t="s">
        <v>1728</v>
      </c>
      <c r="Q359" s="387" t="s">
        <v>1754</v>
      </c>
      <c r="R359" s="387" t="s">
        <v>1738</v>
      </c>
      <c r="S359" s="387">
        <v>6.86</v>
      </c>
      <c r="T359" s="387">
        <v>35</v>
      </c>
      <c r="U359" s="387" t="s">
        <v>1991</v>
      </c>
      <c r="V359" s="387" t="s">
        <v>2207</v>
      </c>
      <c r="W359" s="387" t="s">
        <v>1965</v>
      </c>
      <c r="X359" s="387" t="s">
        <v>4831</v>
      </c>
      <c r="Y359" s="387" t="s">
        <v>1735</v>
      </c>
      <c r="Z359" s="387" t="s">
        <v>1734</v>
      </c>
      <c r="AA359" s="387" t="s">
        <v>1733</v>
      </c>
      <c r="AB359" s="387">
        <v>34.85</v>
      </c>
      <c r="AC359" s="387">
        <v>0</v>
      </c>
      <c r="AD359" s="387">
        <v>0</v>
      </c>
      <c r="AE359" s="387">
        <v>34.85</v>
      </c>
      <c r="AF359" s="387" t="s">
        <v>1729</v>
      </c>
      <c r="AG359" s="387">
        <v>34.85</v>
      </c>
      <c r="AH359" s="387">
        <v>0</v>
      </c>
      <c r="AI359" s="387">
        <v>0</v>
      </c>
      <c r="AJ359" s="387">
        <v>34.85</v>
      </c>
      <c r="AK359" s="387">
        <v>3.49</v>
      </c>
      <c r="AM359"/>
      <c r="AN359"/>
      <c r="AO359"/>
      <c r="AP359"/>
    </row>
    <row r="360" spans="1:42">
      <c r="A360" s="387" t="s">
        <v>5851</v>
      </c>
      <c r="B360" s="388">
        <v>43626.820231481484</v>
      </c>
      <c r="C360" s="389">
        <v>43626</v>
      </c>
      <c r="D360" s="387" t="s">
        <v>3111</v>
      </c>
      <c r="E360" s="389">
        <v>43626</v>
      </c>
      <c r="F360" s="387" t="s">
        <v>3664</v>
      </c>
      <c r="G360" s="389">
        <v>43626</v>
      </c>
      <c r="H360" s="387" t="s">
        <v>1961</v>
      </c>
      <c r="I360" s="389">
        <v>43626</v>
      </c>
      <c r="J360" s="387" t="s">
        <v>2548</v>
      </c>
      <c r="K360" s="387" t="s">
        <v>1741</v>
      </c>
      <c r="L360" s="390" t="s">
        <v>1732</v>
      </c>
      <c r="M360" s="390" t="s">
        <v>1979</v>
      </c>
      <c r="N360" s="390" t="str">
        <f t="shared" si="12"/>
        <v>Employee15@blyblade.com</v>
      </c>
      <c r="O360" s="390" t="str">
        <f t="shared" si="13"/>
        <v>Jess_Rooney</v>
      </c>
      <c r="P360" s="387" t="s">
        <v>1728</v>
      </c>
      <c r="Q360" s="387" t="s">
        <v>1847</v>
      </c>
      <c r="R360" s="387" t="s">
        <v>1738</v>
      </c>
      <c r="S360" s="387">
        <v>0.7</v>
      </c>
      <c r="T360" s="387">
        <v>5</v>
      </c>
      <c r="U360" s="387" t="s">
        <v>2007</v>
      </c>
      <c r="V360" s="387" t="s">
        <v>2007</v>
      </c>
      <c r="W360" s="387" t="s">
        <v>2025</v>
      </c>
      <c r="X360" s="387" t="s">
        <v>4831</v>
      </c>
      <c r="Y360" s="387" t="s">
        <v>1735</v>
      </c>
      <c r="Z360" s="387" t="s">
        <v>1734</v>
      </c>
      <c r="AA360" s="387" t="s">
        <v>1733</v>
      </c>
      <c r="AB360" s="387">
        <v>13.16</v>
      </c>
      <c r="AC360" s="387">
        <v>0</v>
      </c>
      <c r="AD360" s="387">
        <v>0</v>
      </c>
      <c r="AE360" s="387">
        <v>13.16</v>
      </c>
      <c r="AF360" s="387" t="s">
        <v>1729</v>
      </c>
      <c r="AG360" s="387">
        <v>13.16</v>
      </c>
      <c r="AH360" s="387">
        <v>0</v>
      </c>
      <c r="AI360" s="387">
        <v>0</v>
      </c>
      <c r="AJ360" s="387">
        <v>13.16</v>
      </c>
      <c r="AK360" s="387">
        <v>1.32</v>
      </c>
      <c r="AM360"/>
      <c r="AN360"/>
      <c r="AO360"/>
      <c r="AP360"/>
    </row>
    <row r="361" spans="1:42">
      <c r="A361" s="387" t="s">
        <v>5850</v>
      </c>
      <c r="B361" s="388">
        <v>43626.826226851852</v>
      </c>
      <c r="C361" s="389">
        <v>43626</v>
      </c>
      <c r="D361" s="387" t="s">
        <v>3707</v>
      </c>
      <c r="E361" s="389">
        <v>43626</v>
      </c>
      <c r="F361" s="387" t="s">
        <v>2441</v>
      </c>
      <c r="G361" s="389">
        <v>43626</v>
      </c>
      <c r="H361" s="387" t="s">
        <v>3319</v>
      </c>
      <c r="I361" s="389">
        <v>43626</v>
      </c>
      <c r="J361" s="387" t="s">
        <v>2433</v>
      </c>
      <c r="K361" s="387" t="s">
        <v>1741</v>
      </c>
      <c r="L361" s="390" t="s">
        <v>1732</v>
      </c>
      <c r="M361" s="390" t="s">
        <v>1854</v>
      </c>
      <c r="N361" s="390" t="str">
        <f t="shared" si="12"/>
        <v>Employee5@blyblade.com</v>
      </c>
      <c r="O361" s="390" t="str">
        <f t="shared" si="13"/>
        <v>Torey_McNeil</v>
      </c>
      <c r="P361" s="387" t="s">
        <v>1728</v>
      </c>
      <c r="Q361" s="387" t="s">
        <v>1952</v>
      </c>
      <c r="R361" s="387" t="s">
        <v>1738</v>
      </c>
      <c r="S361" s="387">
        <v>3.28</v>
      </c>
      <c r="T361" s="387">
        <v>36</v>
      </c>
      <c r="U361" s="387" t="s">
        <v>1737</v>
      </c>
      <c r="V361" s="387" t="s">
        <v>1883</v>
      </c>
      <c r="W361" s="387" t="s">
        <v>2403</v>
      </c>
      <c r="X361" s="387" t="s">
        <v>4831</v>
      </c>
      <c r="Y361" s="387" t="s">
        <v>1748</v>
      </c>
      <c r="Z361" s="387" t="s">
        <v>1734</v>
      </c>
      <c r="AA361" s="387" t="s">
        <v>1733</v>
      </c>
      <c r="AB361" s="387">
        <v>65.84</v>
      </c>
      <c r="AC361" s="387">
        <v>0</v>
      </c>
      <c r="AD361" s="387">
        <v>0</v>
      </c>
      <c r="AE361" s="387">
        <v>65.84</v>
      </c>
      <c r="AF361" s="387" t="s">
        <v>1729</v>
      </c>
      <c r="AG361" s="387">
        <v>65.84</v>
      </c>
      <c r="AH361" s="387">
        <v>0</v>
      </c>
      <c r="AI361" s="387">
        <v>0</v>
      </c>
      <c r="AJ361" s="387">
        <v>65.84</v>
      </c>
      <c r="AK361" s="387">
        <v>6.58</v>
      </c>
      <c r="AM361"/>
      <c r="AN361"/>
      <c r="AO361"/>
      <c r="AP361"/>
    </row>
    <row r="362" spans="1:42">
      <c r="A362" s="387" t="s">
        <v>5849</v>
      </c>
      <c r="B362" s="388">
        <v>43626.874259259261</v>
      </c>
      <c r="C362" s="389">
        <v>43626</v>
      </c>
      <c r="D362" s="387" t="s">
        <v>4540</v>
      </c>
      <c r="E362" s="389">
        <v>43626</v>
      </c>
      <c r="F362" s="387" t="s">
        <v>4864</v>
      </c>
      <c r="G362" s="389">
        <v>43626</v>
      </c>
      <c r="H362" s="387" t="s">
        <v>2754</v>
      </c>
      <c r="I362" s="389">
        <v>43626</v>
      </c>
      <c r="J362" s="387" t="s">
        <v>2988</v>
      </c>
      <c r="K362" s="387" t="s">
        <v>1741</v>
      </c>
      <c r="L362" s="390" t="s">
        <v>1732</v>
      </c>
      <c r="M362" s="390" t="s">
        <v>1854</v>
      </c>
      <c r="N362" s="390" t="str">
        <f t="shared" si="12"/>
        <v>Employee5@blyblade.com</v>
      </c>
      <c r="O362" s="390" t="str">
        <f t="shared" si="13"/>
        <v>Torey_McNeil</v>
      </c>
      <c r="P362" s="387" t="s">
        <v>1728</v>
      </c>
      <c r="Q362" s="387" t="s">
        <v>1952</v>
      </c>
      <c r="R362" s="387" t="s">
        <v>1738</v>
      </c>
      <c r="S362" s="387">
        <v>2.19</v>
      </c>
      <c r="T362" s="387">
        <v>20</v>
      </c>
      <c r="U362" s="387" t="s">
        <v>1883</v>
      </c>
      <c r="V362" s="387" t="s">
        <v>1737</v>
      </c>
      <c r="W362" s="387" t="s">
        <v>2403</v>
      </c>
      <c r="X362" s="387" t="s">
        <v>4831</v>
      </c>
      <c r="Y362" s="387" t="s">
        <v>1748</v>
      </c>
      <c r="Z362" s="387" t="s">
        <v>1734</v>
      </c>
      <c r="AA362" s="387" t="s">
        <v>1733</v>
      </c>
      <c r="AB362" s="387">
        <v>62.8</v>
      </c>
      <c r="AC362" s="387">
        <v>0</v>
      </c>
      <c r="AD362" s="387">
        <v>0</v>
      </c>
      <c r="AE362" s="387">
        <v>62.8</v>
      </c>
      <c r="AF362" s="387" t="s">
        <v>1729</v>
      </c>
      <c r="AG362" s="387">
        <v>62.8</v>
      </c>
      <c r="AH362" s="387">
        <v>0</v>
      </c>
      <c r="AI362" s="387">
        <v>0</v>
      </c>
      <c r="AJ362" s="387">
        <v>62.8</v>
      </c>
      <c r="AK362" s="387">
        <v>6.28</v>
      </c>
      <c r="AM362"/>
      <c r="AN362"/>
      <c r="AO362"/>
      <c r="AP362"/>
    </row>
    <row r="363" spans="1:42">
      <c r="A363" s="387" t="s">
        <v>5848</v>
      </c>
      <c r="B363" s="388">
        <v>43626.928900462961</v>
      </c>
      <c r="C363" s="389">
        <v>43626</v>
      </c>
      <c r="D363" s="387" t="s">
        <v>2804</v>
      </c>
      <c r="E363" s="389">
        <v>43626</v>
      </c>
      <c r="F363" s="387" t="s">
        <v>2093</v>
      </c>
      <c r="G363" s="389">
        <v>43626</v>
      </c>
      <c r="H363" s="387" t="s">
        <v>2390</v>
      </c>
      <c r="I363" s="389">
        <v>43626</v>
      </c>
      <c r="J363" s="387" t="s">
        <v>2849</v>
      </c>
      <c r="K363" s="387" t="s">
        <v>3648</v>
      </c>
      <c r="L363" s="390" t="s">
        <v>1732</v>
      </c>
      <c r="M363" s="390" t="s">
        <v>3623</v>
      </c>
      <c r="N363" s="390" t="str">
        <f t="shared" si="12"/>
        <v>Employee24@blyblade.com</v>
      </c>
      <c r="O363" s="390" t="str">
        <f t="shared" si="13"/>
        <v>Will_Heyburn</v>
      </c>
      <c r="P363" s="387" t="s">
        <v>1728</v>
      </c>
      <c r="Q363" s="387" t="s">
        <v>1754</v>
      </c>
      <c r="R363" s="387" t="s">
        <v>3647</v>
      </c>
      <c r="S363" s="387">
        <v>14.94</v>
      </c>
      <c r="T363" s="387">
        <v>31</v>
      </c>
      <c r="U363" s="387" t="s">
        <v>3646</v>
      </c>
      <c r="V363" s="387" t="s">
        <v>3645</v>
      </c>
      <c r="W363" s="387" t="s">
        <v>2403</v>
      </c>
      <c r="X363" s="387" t="s">
        <v>4831</v>
      </c>
      <c r="Y363" s="387" t="s">
        <v>1890</v>
      </c>
      <c r="Z363" s="387" t="s">
        <v>1734</v>
      </c>
      <c r="AA363" s="387" t="s">
        <v>1733</v>
      </c>
      <c r="AB363" s="387">
        <v>34.1</v>
      </c>
      <c r="AC363" s="387">
        <v>0</v>
      </c>
      <c r="AD363" s="387">
        <v>0</v>
      </c>
      <c r="AE363" s="387">
        <v>34.1</v>
      </c>
      <c r="AF363" s="387" t="s">
        <v>1729</v>
      </c>
      <c r="AG363" s="387">
        <v>34.1</v>
      </c>
      <c r="AH363" s="387">
        <v>0</v>
      </c>
      <c r="AI363" s="387">
        <v>0</v>
      </c>
      <c r="AJ363" s="387">
        <v>34.1</v>
      </c>
      <c r="AK363" s="387">
        <v>3.41</v>
      </c>
      <c r="AM363"/>
      <c r="AN363"/>
      <c r="AO363"/>
      <c r="AP363"/>
    </row>
    <row r="364" spans="1:42">
      <c r="A364" s="387" t="s">
        <v>5847</v>
      </c>
      <c r="B364" s="388">
        <v>43627.048229166663</v>
      </c>
      <c r="C364" s="389">
        <v>43627</v>
      </c>
      <c r="D364" s="387" t="s">
        <v>4201</v>
      </c>
      <c r="E364" s="389">
        <v>43626</v>
      </c>
      <c r="F364" s="387" t="s">
        <v>2323</v>
      </c>
      <c r="G364" s="389">
        <v>43627</v>
      </c>
      <c r="H364" s="387" t="s">
        <v>2251</v>
      </c>
      <c r="I364" s="389">
        <v>43626</v>
      </c>
      <c r="J364" s="387" t="s">
        <v>2250</v>
      </c>
      <c r="K364" s="387" t="s">
        <v>1741</v>
      </c>
      <c r="L364" s="390" t="s">
        <v>1732</v>
      </c>
      <c r="M364" s="390" t="s">
        <v>1854</v>
      </c>
      <c r="N364" s="390" t="str">
        <f t="shared" si="12"/>
        <v>Employee5@blyblade.com</v>
      </c>
      <c r="O364" s="390" t="str">
        <f t="shared" si="13"/>
        <v>Torey_McNeil</v>
      </c>
      <c r="P364" s="387" t="s">
        <v>1728</v>
      </c>
      <c r="Q364" s="387" t="s">
        <v>1847</v>
      </c>
      <c r="R364" s="387" t="s">
        <v>1738</v>
      </c>
      <c r="S364" s="387">
        <v>8.89</v>
      </c>
      <c r="T364" s="387">
        <v>36</v>
      </c>
      <c r="U364" s="387" t="s">
        <v>1737</v>
      </c>
      <c r="V364" s="387" t="s">
        <v>1853</v>
      </c>
      <c r="W364" s="387" t="s">
        <v>4876</v>
      </c>
      <c r="X364" s="387" t="s">
        <v>4831</v>
      </c>
      <c r="Y364" s="387" t="s">
        <v>1748</v>
      </c>
      <c r="Z364" s="387" t="s">
        <v>1734</v>
      </c>
      <c r="AA364" s="387" t="s">
        <v>1733</v>
      </c>
      <c r="AB364" s="387">
        <v>47.47</v>
      </c>
      <c r="AC364" s="387">
        <v>0</v>
      </c>
      <c r="AD364" s="387">
        <v>0</v>
      </c>
      <c r="AE364" s="387">
        <v>47.47</v>
      </c>
      <c r="AF364" s="387" t="s">
        <v>1729</v>
      </c>
      <c r="AG364" s="387">
        <v>47.47</v>
      </c>
      <c r="AH364" s="387">
        <v>0</v>
      </c>
      <c r="AI364" s="387">
        <v>0</v>
      </c>
      <c r="AJ364" s="387">
        <v>47.47</v>
      </c>
      <c r="AK364" s="387">
        <v>4.75</v>
      </c>
      <c r="AM364"/>
      <c r="AN364"/>
      <c r="AO364"/>
      <c r="AP364"/>
    </row>
    <row r="365" spans="1:42">
      <c r="A365" s="387" t="s">
        <v>5846</v>
      </c>
      <c r="B365" s="388">
        <v>43627.161724537036</v>
      </c>
      <c r="C365" s="389">
        <v>43627</v>
      </c>
      <c r="D365" s="387" t="s">
        <v>4367</v>
      </c>
      <c r="E365" s="389">
        <v>43626</v>
      </c>
      <c r="F365" s="387" t="s">
        <v>3198</v>
      </c>
      <c r="G365" s="389">
        <v>43627</v>
      </c>
      <c r="H365" s="387" t="s">
        <v>4366</v>
      </c>
      <c r="I365" s="389">
        <v>43626</v>
      </c>
      <c r="J365" s="387" t="s">
        <v>2712</v>
      </c>
      <c r="K365" s="387" t="s">
        <v>1741</v>
      </c>
      <c r="L365" s="390" t="s">
        <v>1732</v>
      </c>
      <c r="M365" s="390" t="s">
        <v>3623</v>
      </c>
      <c r="N365" s="390" t="str">
        <f t="shared" si="12"/>
        <v>Employee24@blyblade.com</v>
      </c>
      <c r="O365" s="390" t="str">
        <f t="shared" si="13"/>
        <v>Will_Heyburn</v>
      </c>
      <c r="P365" s="387" t="s">
        <v>1728</v>
      </c>
      <c r="Q365" s="387" t="s">
        <v>1754</v>
      </c>
      <c r="R365" s="387" t="s">
        <v>1738</v>
      </c>
      <c r="S365" s="387">
        <v>9.1199999999999992</v>
      </c>
      <c r="T365" s="387">
        <v>18</v>
      </c>
      <c r="U365" s="387" t="s">
        <v>1991</v>
      </c>
      <c r="V365" s="387" t="s">
        <v>1845</v>
      </c>
      <c r="W365" s="387" t="s">
        <v>2403</v>
      </c>
      <c r="X365" s="387" t="s">
        <v>4831</v>
      </c>
      <c r="Y365" s="387" t="s">
        <v>1890</v>
      </c>
      <c r="Z365" s="387" t="s">
        <v>1734</v>
      </c>
      <c r="AA365" s="387" t="s">
        <v>1733</v>
      </c>
      <c r="AB365" s="387">
        <v>41.04</v>
      </c>
      <c r="AC365" s="387">
        <v>0</v>
      </c>
      <c r="AD365" s="387">
        <v>0</v>
      </c>
      <c r="AE365" s="387">
        <v>41.04</v>
      </c>
      <c r="AF365" s="387" t="s">
        <v>1729</v>
      </c>
      <c r="AG365" s="387">
        <v>41.04</v>
      </c>
      <c r="AH365" s="387">
        <v>0</v>
      </c>
      <c r="AI365" s="387">
        <v>0</v>
      </c>
      <c r="AJ365" s="387">
        <v>41.04</v>
      </c>
      <c r="AK365" s="387">
        <v>4.0999999999999996</v>
      </c>
      <c r="AM365"/>
      <c r="AN365"/>
      <c r="AO365"/>
      <c r="AP365"/>
    </row>
    <row r="366" spans="1:42">
      <c r="A366" s="387" t="s">
        <v>5793</v>
      </c>
      <c r="B366" s="388">
        <v>43627.246678240743</v>
      </c>
      <c r="C366" s="389">
        <v>43627</v>
      </c>
      <c r="D366" s="387" t="s">
        <v>5792</v>
      </c>
      <c r="E366" s="389">
        <v>43627</v>
      </c>
      <c r="F366" s="387" t="s">
        <v>4773</v>
      </c>
      <c r="G366" s="389">
        <v>43627</v>
      </c>
      <c r="H366" s="387" t="s">
        <v>3608</v>
      </c>
      <c r="I366" s="389">
        <v>43627</v>
      </c>
      <c r="J366" s="387" t="s">
        <v>2232</v>
      </c>
      <c r="K366" s="387" t="s">
        <v>1741</v>
      </c>
      <c r="L366" s="390" t="s">
        <v>1732</v>
      </c>
      <c r="M366" s="390" t="s">
        <v>2223</v>
      </c>
      <c r="N366" s="390" t="str">
        <f t="shared" si="12"/>
        <v>Employee19@blyblade.com</v>
      </c>
      <c r="O366" s="390" t="str">
        <f t="shared" si="13"/>
        <v>Gil_Adler</v>
      </c>
      <c r="P366" s="387" t="s">
        <v>1728</v>
      </c>
      <c r="Q366" s="387" t="s">
        <v>1754</v>
      </c>
      <c r="R366" s="387" t="s">
        <v>1738</v>
      </c>
      <c r="S366" s="387">
        <v>1.99</v>
      </c>
      <c r="T366" s="387">
        <v>7</v>
      </c>
      <c r="U366" s="387" t="s">
        <v>1737</v>
      </c>
      <c r="V366" s="387" t="s">
        <v>1737</v>
      </c>
      <c r="W366" s="387" t="s">
        <v>4876</v>
      </c>
      <c r="X366" s="387" t="s">
        <v>4899</v>
      </c>
      <c r="Y366" s="387" t="s">
        <v>1890</v>
      </c>
      <c r="Z366" s="387" t="s">
        <v>1734</v>
      </c>
      <c r="AA366" s="387" t="s">
        <v>1733</v>
      </c>
      <c r="AB366" s="387">
        <v>13.85</v>
      </c>
      <c r="AC366" s="387">
        <v>0</v>
      </c>
      <c r="AD366" s="387">
        <v>0</v>
      </c>
      <c r="AE366" s="387">
        <v>13.85</v>
      </c>
      <c r="AF366" s="387" t="s">
        <v>1729</v>
      </c>
      <c r="AG366" s="387">
        <v>13.85</v>
      </c>
      <c r="AH366" s="387">
        <v>0</v>
      </c>
      <c r="AI366" s="387">
        <v>0</v>
      </c>
      <c r="AJ366" s="387">
        <v>13.85</v>
      </c>
      <c r="AK366" s="387">
        <v>1.39</v>
      </c>
      <c r="AM366"/>
      <c r="AN366"/>
      <c r="AO366"/>
      <c r="AP366"/>
    </row>
    <row r="367" spans="1:42">
      <c r="A367" s="387" t="s">
        <v>5845</v>
      </c>
      <c r="B367" s="388">
        <v>43627.493703703702</v>
      </c>
      <c r="C367" s="389">
        <v>43627</v>
      </c>
      <c r="D367" s="387" t="s">
        <v>2146</v>
      </c>
      <c r="E367" s="389">
        <v>43627</v>
      </c>
      <c r="F367" s="387" t="s">
        <v>2664</v>
      </c>
      <c r="G367" s="389">
        <v>43627</v>
      </c>
      <c r="H367" s="387" t="s">
        <v>2626</v>
      </c>
      <c r="I367" s="389">
        <v>43627</v>
      </c>
      <c r="J367" s="387" t="s">
        <v>4176</v>
      </c>
      <c r="K367" s="387" t="s">
        <v>1741</v>
      </c>
      <c r="L367" s="390" t="s">
        <v>1732</v>
      </c>
      <c r="M367" s="390" t="s">
        <v>1979</v>
      </c>
      <c r="N367" s="390" t="str">
        <f t="shared" si="12"/>
        <v>Employee15@blyblade.com</v>
      </c>
      <c r="O367" s="390" t="str">
        <f t="shared" si="13"/>
        <v>Jess_Rooney</v>
      </c>
      <c r="P367" s="387" t="s">
        <v>1728</v>
      </c>
      <c r="Q367" s="387" t="s">
        <v>1847</v>
      </c>
      <c r="R367" s="387" t="s">
        <v>1738</v>
      </c>
      <c r="S367" s="387">
        <v>1.1499999999999999</v>
      </c>
      <c r="T367" s="387">
        <v>7</v>
      </c>
      <c r="U367" s="387" t="s">
        <v>2435</v>
      </c>
      <c r="V367" s="387" t="s">
        <v>2007</v>
      </c>
      <c r="W367" s="387" t="s">
        <v>1965</v>
      </c>
      <c r="X367" s="387" t="s">
        <v>4831</v>
      </c>
      <c r="Y367" s="387" t="s">
        <v>1735</v>
      </c>
      <c r="Z367" s="387" t="s">
        <v>1734</v>
      </c>
      <c r="AA367" s="387" t="s">
        <v>1733</v>
      </c>
      <c r="AB367" s="387">
        <v>10.76</v>
      </c>
      <c r="AC367" s="387">
        <v>0</v>
      </c>
      <c r="AD367" s="387">
        <v>0</v>
      </c>
      <c r="AE367" s="387">
        <v>10.76</v>
      </c>
      <c r="AF367" s="387" t="s">
        <v>1729</v>
      </c>
      <c r="AG367" s="387">
        <v>10.76</v>
      </c>
      <c r="AH367" s="387">
        <v>0</v>
      </c>
      <c r="AI367" s="387">
        <v>0</v>
      </c>
      <c r="AJ367" s="387">
        <v>10.76</v>
      </c>
      <c r="AK367" s="387">
        <v>1.08</v>
      </c>
      <c r="AM367"/>
      <c r="AN367"/>
      <c r="AO367"/>
      <c r="AP367"/>
    </row>
    <row r="368" spans="1:42">
      <c r="A368" s="387" t="s">
        <v>5844</v>
      </c>
      <c r="B368" s="388">
        <v>43627.506053240744</v>
      </c>
      <c r="C368" s="389">
        <v>43627</v>
      </c>
      <c r="D368" s="387" t="s">
        <v>3012</v>
      </c>
      <c r="E368" s="389">
        <v>43627</v>
      </c>
      <c r="F368" s="387" t="s">
        <v>3683</v>
      </c>
      <c r="G368" s="389">
        <v>43627</v>
      </c>
      <c r="H368" s="387" t="s">
        <v>2624</v>
      </c>
      <c r="I368" s="389">
        <v>43627</v>
      </c>
      <c r="J368" s="387" t="s">
        <v>2215</v>
      </c>
      <c r="K368" s="387" t="s">
        <v>1741</v>
      </c>
      <c r="L368" s="390" t="s">
        <v>1732</v>
      </c>
      <c r="M368" s="390" t="s">
        <v>2265</v>
      </c>
      <c r="N368" s="390" t="str">
        <f t="shared" si="12"/>
        <v>Employee4@blyblade.com</v>
      </c>
      <c r="O368" s="390" t="str">
        <f t="shared" si="13"/>
        <v>Oksana_Orlov</v>
      </c>
      <c r="P368" s="387" t="s">
        <v>1728</v>
      </c>
      <c r="Q368" s="387" t="s">
        <v>1754</v>
      </c>
      <c r="R368" s="387" t="s">
        <v>1738</v>
      </c>
      <c r="S368" s="387">
        <v>4.46</v>
      </c>
      <c r="T368" s="387">
        <v>19</v>
      </c>
      <c r="U368" s="387" t="s">
        <v>2007</v>
      </c>
      <c r="V368" s="387" t="s">
        <v>1883</v>
      </c>
      <c r="W368" s="387" t="s">
        <v>4882</v>
      </c>
      <c r="X368" s="387" t="s">
        <v>4831</v>
      </c>
      <c r="Y368" s="387" t="s">
        <v>1735</v>
      </c>
      <c r="Z368" s="387" t="s">
        <v>1734</v>
      </c>
      <c r="AA368" s="387" t="s">
        <v>1733</v>
      </c>
      <c r="AB368" s="387">
        <v>23.82</v>
      </c>
      <c r="AC368" s="387">
        <v>0</v>
      </c>
      <c r="AD368" s="387">
        <v>0</v>
      </c>
      <c r="AE368" s="387">
        <v>23.82</v>
      </c>
      <c r="AF368" s="387" t="s">
        <v>1729</v>
      </c>
      <c r="AG368" s="387">
        <v>23.82</v>
      </c>
      <c r="AH368" s="387">
        <v>0</v>
      </c>
      <c r="AI368" s="387">
        <v>0</v>
      </c>
      <c r="AJ368" s="387">
        <v>23.82</v>
      </c>
      <c r="AK368" s="387">
        <v>2.38</v>
      </c>
      <c r="AM368"/>
      <c r="AN368"/>
      <c r="AO368"/>
      <c r="AP368"/>
    </row>
    <row r="369" spans="1:42">
      <c r="A369" s="387" t="s">
        <v>5843</v>
      </c>
      <c r="B369" s="388">
        <v>43627.508657407408</v>
      </c>
      <c r="C369" s="389">
        <v>43627</v>
      </c>
      <c r="D369" s="387" t="s">
        <v>2666</v>
      </c>
      <c r="E369" s="389">
        <v>43627</v>
      </c>
      <c r="F369" s="387" t="s">
        <v>2665</v>
      </c>
      <c r="G369" s="389">
        <v>43627</v>
      </c>
      <c r="H369" s="387" t="s">
        <v>2165</v>
      </c>
      <c r="I369" s="389">
        <v>43627</v>
      </c>
      <c r="J369" s="387" t="s">
        <v>3031</v>
      </c>
      <c r="K369" s="387" t="s">
        <v>1741</v>
      </c>
      <c r="L369" s="390" t="s">
        <v>1732</v>
      </c>
      <c r="M369" s="390" t="s">
        <v>1854</v>
      </c>
      <c r="N369" s="390" t="str">
        <f t="shared" si="12"/>
        <v>Employee5@blyblade.com</v>
      </c>
      <c r="O369" s="390" t="str">
        <f t="shared" si="13"/>
        <v>Torey_McNeil</v>
      </c>
      <c r="P369" s="387" t="s">
        <v>1728</v>
      </c>
      <c r="Q369" s="387" t="s">
        <v>1847</v>
      </c>
      <c r="R369" s="387" t="s">
        <v>1738</v>
      </c>
      <c r="S369" s="387">
        <v>9.5500000000000007</v>
      </c>
      <c r="T369" s="387">
        <v>42</v>
      </c>
      <c r="U369" s="387" t="s">
        <v>1853</v>
      </c>
      <c r="V369" s="387" t="s">
        <v>1845</v>
      </c>
      <c r="W369" s="387" t="s">
        <v>1875</v>
      </c>
      <c r="X369" s="387" t="s">
        <v>4831</v>
      </c>
      <c r="Y369" s="387" t="s">
        <v>1748</v>
      </c>
      <c r="Z369" s="387" t="s">
        <v>1734</v>
      </c>
      <c r="AA369" s="387" t="s">
        <v>1733</v>
      </c>
      <c r="AB369" s="387">
        <v>51.86</v>
      </c>
      <c r="AC369" s="387">
        <v>0</v>
      </c>
      <c r="AD369" s="387">
        <v>0</v>
      </c>
      <c r="AE369" s="387">
        <v>51.86</v>
      </c>
      <c r="AF369" s="387" t="s">
        <v>1729</v>
      </c>
      <c r="AG369" s="387">
        <v>51.86</v>
      </c>
      <c r="AH369" s="387">
        <v>0</v>
      </c>
      <c r="AI369" s="387">
        <v>0</v>
      </c>
      <c r="AJ369" s="387">
        <v>51.86</v>
      </c>
      <c r="AK369" s="387">
        <v>5.19</v>
      </c>
      <c r="AM369"/>
      <c r="AN369"/>
      <c r="AO369"/>
      <c r="AP369"/>
    </row>
    <row r="370" spans="1:42">
      <c r="A370" s="387" t="s">
        <v>5842</v>
      </c>
      <c r="B370" s="388">
        <v>43627.523912037039</v>
      </c>
      <c r="C370" s="389">
        <v>43627</v>
      </c>
      <c r="D370" s="387" t="s">
        <v>2159</v>
      </c>
      <c r="E370" s="389">
        <v>43627</v>
      </c>
      <c r="F370" s="387" t="s">
        <v>3799</v>
      </c>
      <c r="G370" s="389">
        <v>43627</v>
      </c>
      <c r="H370" s="387" t="s">
        <v>1784</v>
      </c>
      <c r="I370" s="389">
        <v>43627</v>
      </c>
      <c r="J370" s="387" t="s">
        <v>3024</v>
      </c>
      <c r="K370" s="387" t="s">
        <v>1741</v>
      </c>
      <c r="L370" s="390" t="s">
        <v>1732</v>
      </c>
      <c r="M370" s="390" t="s">
        <v>1979</v>
      </c>
      <c r="N370" s="390" t="str">
        <f t="shared" si="12"/>
        <v>Employee15@blyblade.com</v>
      </c>
      <c r="O370" s="390" t="str">
        <f t="shared" si="13"/>
        <v>Jess_Rooney</v>
      </c>
      <c r="P370" s="387" t="s">
        <v>1728</v>
      </c>
      <c r="Q370" s="387" t="s">
        <v>1847</v>
      </c>
      <c r="R370" s="387" t="s">
        <v>1738</v>
      </c>
      <c r="S370" s="387">
        <v>4.0999999999999996</v>
      </c>
      <c r="T370" s="387">
        <v>13</v>
      </c>
      <c r="U370" s="387" t="s">
        <v>2007</v>
      </c>
      <c r="V370" s="387" t="s">
        <v>1883</v>
      </c>
      <c r="W370" s="387" t="s">
        <v>1965</v>
      </c>
      <c r="X370" s="387" t="s">
        <v>4831</v>
      </c>
      <c r="Y370" s="387" t="s">
        <v>1735</v>
      </c>
      <c r="Z370" s="387" t="s">
        <v>1734</v>
      </c>
      <c r="AA370" s="387" t="s">
        <v>1733</v>
      </c>
      <c r="AB370" s="387">
        <v>20.46</v>
      </c>
      <c r="AC370" s="387">
        <v>0</v>
      </c>
      <c r="AD370" s="387">
        <v>0</v>
      </c>
      <c r="AE370" s="387">
        <v>20.46</v>
      </c>
      <c r="AF370" s="387" t="s">
        <v>1729</v>
      </c>
      <c r="AG370" s="387">
        <v>20.46</v>
      </c>
      <c r="AH370" s="387">
        <v>0</v>
      </c>
      <c r="AI370" s="387">
        <v>0</v>
      </c>
      <c r="AJ370" s="387">
        <v>20.46</v>
      </c>
      <c r="AK370" s="387">
        <v>2.0499999999999998</v>
      </c>
      <c r="AM370"/>
      <c r="AN370"/>
      <c r="AO370"/>
      <c r="AP370"/>
    </row>
    <row r="371" spans="1:42">
      <c r="A371" s="387" t="s">
        <v>5841</v>
      </c>
      <c r="B371" s="388">
        <v>43627.606319444443</v>
      </c>
      <c r="C371" s="389">
        <v>43627</v>
      </c>
      <c r="D371" s="387" t="s">
        <v>2190</v>
      </c>
      <c r="E371" s="389">
        <v>43627</v>
      </c>
      <c r="F371" s="387" t="s">
        <v>2189</v>
      </c>
      <c r="G371" s="389">
        <v>43627</v>
      </c>
      <c r="H371" s="387" t="s">
        <v>3945</v>
      </c>
      <c r="I371" s="389">
        <v>43627</v>
      </c>
      <c r="J371" s="387" t="s">
        <v>3744</v>
      </c>
      <c r="K371" s="387" t="s">
        <v>1741</v>
      </c>
      <c r="L371" s="390" t="s">
        <v>1732</v>
      </c>
      <c r="M371" s="390" t="s">
        <v>1979</v>
      </c>
      <c r="N371" s="390" t="str">
        <f t="shared" si="12"/>
        <v>Employee15@blyblade.com</v>
      </c>
      <c r="O371" s="390" t="str">
        <f t="shared" si="13"/>
        <v>Jess_Rooney</v>
      </c>
      <c r="P371" s="387" t="s">
        <v>1728</v>
      </c>
      <c r="Q371" s="387" t="s">
        <v>1847</v>
      </c>
      <c r="R371" s="387" t="s">
        <v>1738</v>
      </c>
      <c r="S371" s="387">
        <v>5.49</v>
      </c>
      <c r="T371" s="387">
        <v>22</v>
      </c>
      <c r="U371" s="387" t="s">
        <v>1883</v>
      </c>
      <c r="V371" s="387" t="s">
        <v>2007</v>
      </c>
      <c r="W371" s="387" t="s">
        <v>1965</v>
      </c>
      <c r="X371" s="387" t="s">
        <v>4831</v>
      </c>
      <c r="Y371" s="387" t="s">
        <v>1735</v>
      </c>
      <c r="Z371" s="387" t="s">
        <v>1734</v>
      </c>
      <c r="AA371" s="387" t="s">
        <v>1733</v>
      </c>
      <c r="AB371" s="387">
        <v>29.94</v>
      </c>
      <c r="AC371" s="387">
        <v>0</v>
      </c>
      <c r="AD371" s="387">
        <v>0</v>
      </c>
      <c r="AE371" s="387">
        <v>29.94</v>
      </c>
      <c r="AF371" s="387" t="s">
        <v>1729</v>
      </c>
      <c r="AG371" s="387">
        <v>29.94</v>
      </c>
      <c r="AH371" s="387">
        <v>0</v>
      </c>
      <c r="AI371" s="387">
        <v>0</v>
      </c>
      <c r="AJ371" s="387">
        <v>29.94</v>
      </c>
      <c r="AK371" s="387">
        <v>2.99</v>
      </c>
      <c r="AM371"/>
      <c r="AN371"/>
      <c r="AO371"/>
      <c r="AP371"/>
    </row>
    <row r="372" spans="1:42">
      <c r="A372" s="387" t="s">
        <v>5840</v>
      </c>
      <c r="B372" s="388">
        <v>43627.630925925929</v>
      </c>
      <c r="C372" s="389">
        <v>43627</v>
      </c>
      <c r="D372" s="387" t="s">
        <v>2859</v>
      </c>
      <c r="E372" s="389">
        <v>43627</v>
      </c>
      <c r="F372" s="387" t="s">
        <v>2210</v>
      </c>
      <c r="G372" s="389">
        <v>43627</v>
      </c>
      <c r="H372" s="387" t="s">
        <v>2336</v>
      </c>
      <c r="I372" s="389">
        <v>43627</v>
      </c>
      <c r="J372" s="387" t="s">
        <v>2634</v>
      </c>
      <c r="K372" s="387" t="s">
        <v>1741</v>
      </c>
      <c r="L372" s="390" t="s">
        <v>1732</v>
      </c>
      <c r="M372" s="390" t="s">
        <v>1979</v>
      </c>
      <c r="N372" s="390" t="str">
        <f t="shared" si="12"/>
        <v>Employee15@blyblade.com</v>
      </c>
      <c r="O372" s="390" t="str">
        <f t="shared" si="13"/>
        <v>Jess_Rooney</v>
      </c>
      <c r="P372" s="387" t="s">
        <v>1728</v>
      </c>
      <c r="Q372" s="387" t="s">
        <v>1847</v>
      </c>
      <c r="R372" s="387" t="s">
        <v>1738</v>
      </c>
      <c r="S372" s="387">
        <v>3.65</v>
      </c>
      <c r="T372" s="387">
        <v>13</v>
      </c>
      <c r="U372" s="387" t="s">
        <v>2007</v>
      </c>
      <c r="V372" s="387" t="s">
        <v>1845</v>
      </c>
      <c r="W372" s="387" t="s">
        <v>1965</v>
      </c>
      <c r="X372" s="387" t="s">
        <v>4831</v>
      </c>
      <c r="Y372" s="387" t="s">
        <v>1735</v>
      </c>
      <c r="Z372" s="387" t="s">
        <v>1734</v>
      </c>
      <c r="AA372" s="387" t="s">
        <v>1733</v>
      </c>
      <c r="AB372" s="387">
        <v>25.63</v>
      </c>
      <c r="AC372" s="387">
        <v>0</v>
      </c>
      <c r="AD372" s="387">
        <v>0</v>
      </c>
      <c r="AE372" s="387">
        <v>25.63</v>
      </c>
      <c r="AF372" s="387" t="s">
        <v>1729</v>
      </c>
      <c r="AG372" s="387">
        <v>25.63</v>
      </c>
      <c r="AH372" s="387">
        <v>0</v>
      </c>
      <c r="AI372" s="387">
        <v>0</v>
      </c>
      <c r="AJ372" s="387">
        <v>25.63</v>
      </c>
      <c r="AK372" s="387">
        <v>2.56</v>
      </c>
      <c r="AM372"/>
      <c r="AN372"/>
      <c r="AO372"/>
      <c r="AP372"/>
    </row>
    <row r="373" spans="1:42">
      <c r="A373" s="387" t="s">
        <v>5839</v>
      </c>
      <c r="B373" s="388">
        <v>43627.773506944446</v>
      </c>
      <c r="C373" s="389">
        <v>43627</v>
      </c>
      <c r="D373" s="387" t="s">
        <v>2836</v>
      </c>
      <c r="E373" s="389">
        <v>43627</v>
      </c>
      <c r="F373" s="387" t="s">
        <v>3472</v>
      </c>
      <c r="G373" s="387" t="s">
        <v>1728</v>
      </c>
      <c r="H373" s="387" t="s">
        <v>1728</v>
      </c>
      <c r="I373" s="387" t="s">
        <v>1728</v>
      </c>
      <c r="J373" s="387" t="s">
        <v>1728</v>
      </c>
      <c r="K373" s="387" t="s">
        <v>1741</v>
      </c>
      <c r="L373" s="390" t="s">
        <v>1732</v>
      </c>
      <c r="M373" s="390" t="s">
        <v>1755</v>
      </c>
      <c r="N373" s="390" t="str">
        <f t="shared" si="12"/>
        <v>Employee2@blyblade.com</v>
      </c>
      <c r="O373" s="390" t="str">
        <f t="shared" si="13"/>
        <v>Cal_Thompson</v>
      </c>
      <c r="P373" s="387" t="s">
        <v>1728</v>
      </c>
      <c r="Q373" s="387" t="s">
        <v>1952</v>
      </c>
      <c r="R373" s="387" t="s">
        <v>1738</v>
      </c>
      <c r="S373" s="387" t="s">
        <v>1728</v>
      </c>
      <c r="T373" s="387" t="s">
        <v>1728</v>
      </c>
      <c r="U373" s="387" t="s">
        <v>1883</v>
      </c>
      <c r="V373" s="387" t="s">
        <v>1883</v>
      </c>
      <c r="W373" s="387" t="s">
        <v>4832</v>
      </c>
      <c r="X373" s="387" t="s">
        <v>4831</v>
      </c>
      <c r="Y373" s="387" t="s">
        <v>1748</v>
      </c>
      <c r="Z373" s="387" t="s">
        <v>1734</v>
      </c>
      <c r="AA373" s="387" t="s">
        <v>1733</v>
      </c>
      <c r="AB373" s="387">
        <v>10.89</v>
      </c>
      <c r="AC373" s="387">
        <v>0</v>
      </c>
      <c r="AD373" s="387">
        <v>0</v>
      </c>
      <c r="AE373" s="387">
        <v>10.89</v>
      </c>
      <c r="AF373" s="387" t="s">
        <v>1729</v>
      </c>
      <c r="AG373" s="387">
        <v>10.89</v>
      </c>
      <c r="AH373" s="387">
        <v>0</v>
      </c>
      <c r="AI373" s="387">
        <v>0</v>
      </c>
      <c r="AJ373" s="387">
        <v>10.89</v>
      </c>
      <c r="AK373" s="387">
        <v>1.0900000000000001</v>
      </c>
      <c r="AM373"/>
      <c r="AN373"/>
      <c r="AO373"/>
      <c r="AP373"/>
    </row>
    <row r="374" spans="1:42">
      <c r="A374" s="387" t="s">
        <v>5838</v>
      </c>
      <c r="B374" s="388">
        <v>43627.776423611111</v>
      </c>
      <c r="C374" s="389">
        <v>43627</v>
      </c>
      <c r="D374" s="387" t="s">
        <v>2836</v>
      </c>
      <c r="E374" s="389">
        <v>43627</v>
      </c>
      <c r="F374" s="387" t="s">
        <v>3472</v>
      </c>
      <c r="G374" s="387" t="s">
        <v>1728</v>
      </c>
      <c r="H374" s="387" t="s">
        <v>1728</v>
      </c>
      <c r="I374" s="387" t="s">
        <v>1728</v>
      </c>
      <c r="J374" s="387" t="s">
        <v>1728</v>
      </c>
      <c r="K374" s="387" t="s">
        <v>1741</v>
      </c>
      <c r="L374" s="390" t="s">
        <v>1732</v>
      </c>
      <c r="M374" s="390" t="s">
        <v>1929</v>
      </c>
      <c r="N374" s="390" t="str">
        <f t="shared" si="12"/>
        <v>Employee29@blyblade.com</v>
      </c>
      <c r="O374" s="390" t="str">
        <f t="shared" si="13"/>
        <v>Justin_Meltzer</v>
      </c>
      <c r="P374" s="387" t="s">
        <v>1728</v>
      </c>
      <c r="Q374" s="387" t="s">
        <v>1952</v>
      </c>
      <c r="R374" s="387" t="s">
        <v>1738</v>
      </c>
      <c r="S374" s="387">
        <v>0.03</v>
      </c>
      <c r="T374" s="387">
        <v>6</v>
      </c>
      <c r="U374" s="387" t="s">
        <v>1883</v>
      </c>
      <c r="V374" s="387" t="s">
        <v>1883</v>
      </c>
      <c r="W374" s="387" t="s">
        <v>4832</v>
      </c>
      <c r="X374" s="387" t="s">
        <v>4831</v>
      </c>
      <c r="Y374" s="387" t="s">
        <v>1748</v>
      </c>
      <c r="Z374" s="387" t="s">
        <v>1734</v>
      </c>
      <c r="AA374" s="387" t="s">
        <v>1733</v>
      </c>
      <c r="AB374" s="387">
        <v>25.76</v>
      </c>
      <c r="AC374" s="387">
        <v>0</v>
      </c>
      <c r="AD374" s="387">
        <v>0</v>
      </c>
      <c r="AE374" s="387">
        <v>25.76</v>
      </c>
      <c r="AF374" s="387" t="s">
        <v>1729</v>
      </c>
      <c r="AG374" s="387">
        <v>25.76</v>
      </c>
      <c r="AH374" s="387">
        <v>0</v>
      </c>
      <c r="AI374" s="387">
        <v>0</v>
      </c>
      <c r="AJ374" s="387">
        <v>25.76</v>
      </c>
      <c r="AK374" s="387">
        <v>2.58</v>
      </c>
      <c r="AM374"/>
      <c r="AN374"/>
      <c r="AO374"/>
      <c r="AP374"/>
    </row>
    <row r="375" spans="1:42">
      <c r="A375" s="387" t="s">
        <v>5837</v>
      </c>
      <c r="B375" s="388">
        <v>43627.776423611111</v>
      </c>
      <c r="C375" s="389">
        <v>43627</v>
      </c>
      <c r="D375" s="387" t="s">
        <v>2288</v>
      </c>
      <c r="E375" s="389">
        <v>43627</v>
      </c>
      <c r="F375" s="387" t="s">
        <v>2774</v>
      </c>
      <c r="G375" s="387" t="s">
        <v>1728</v>
      </c>
      <c r="H375" s="387" t="s">
        <v>1728</v>
      </c>
      <c r="I375" s="387" t="s">
        <v>1728</v>
      </c>
      <c r="J375" s="387" t="s">
        <v>1728</v>
      </c>
      <c r="K375" s="387" t="s">
        <v>1741</v>
      </c>
      <c r="L375" s="390" t="s">
        <v>1732</v>
      </c>
      <c r="M375" s="390" t="s">
        <v>1854</v>
      </c>
      <c r="N375" s="390" t="str">
        <f t="shared" si="12"/>
        <v>Employee5@blyblade.com</v>
      </c>
      <c r="O375" s="390" t="str">
        <f t="shared" si="13"/>
        <v>Torey_McNeil</v>
      </c>
      <c r="P375" s="387" t="s">
        <v>1728</v>
      </c>
      <c r="Q375" s="387" t="s">
        <v>5288</v>
      </c>
      <c r="R375" s="387" t="s">
        <v>1738</v>
      </c>
      <c r="S375" s="387" t="s">
        <v>1728</v>
      </c>
      <c r="T375" s="387" t="s">
        <v>1728</v>
      </c>
      <c r="U375" s="387" t="s">
        <v>1883</v>
      </c>
      <c r="V375" s="387" t="s">
        <v>1883</v>
      </c>
      <c r="W375" s="387" t="s">
        <v>1728</v>
      </c>
      <c r="X375" s="387" t="s">
        <v>5005</v>
      </c>
      <c r="Y375" s="387" t="s">
        <v>1748</v>
      </c>
      <c r="Z375" s="387" t="s">
        <v>1734</v>
      </c>
      <c r="AA375" s="387" t="s">
        <v>1733</v>
      </c>
      <c r="AB375" s="387">
        <v>10.89</v>
      </c>
      <c r="AC375" s="387">
        <v>0</v>
      </c>
      <c r="AD375" s="387">
        <v>0</v>
      </c>
      <c r="AE375" s="387">
        <v>10.89</v>
      </c>
      <c r="AF375" s="387" t="s">
        <v>1729</v>
      </c>
      <c r="AG375" s="387">
        <v>10.89</v>
      </c>
      <c r="AH375" s="387">
        <v>0</v>
      </c>
      <c r="AI375" s="387">
        <v>0</v>
      </c>
      <c r="AJ375" s="387">
        <v>10.89</v>
      </c>
      <c r="AK375" s="387">
        <v>1.0900000000000001</v>
      </c>
      <c r="AM375"/>
      <c r="AN375"/>
      <c r="AO375"/>
      <c r="AP375"/>
    </row>
    <row r="376" spans="1:42">
      <c r="A376" s="387" t="s">
        <v>5836</v>
      </c>
      <c r="B376" s="388">
        <v>43627.860960648148</v>
      </c>
      <c r="C376" s="389">
        <v>43627</v>
      </c>
      <c r="D376" s="387" t="s">
        <v>2086</v>
      </c>
      <c r="E376" s="389">
        <v>43627</v>
      </c>
      <c r="F376" s="387" t="s">
        <v>2085</v>
      </c>
      <c r="G376" s="389">
        <v>43627</v>
      </c>
      <c r="H376" s="387" t="s">
        <v>2710</v>
      </c>
      <c r="I376" s="389">
        <v>43627</v>
      </c>
      <c r="J376" s="387" t="s">
        <v>1806</v>
      </c>
      <c r="K376" s="387" t="s">
        <v>1741</v>
      </c>
      <c r="L376" s="390" t="s">
        <v>1732</v>
      </c>
      <c r="M376" s="390" t="s">
        <v>2027</v>
      </c>
      <c r="N376" s="390" t="str">
        <f t="shared" si="12"/>
        <v>Employee28@blyblade.com</v>
      </c>
      <c r="O376" s="390" t="str">
        <f t="shared" si="13"/>
        <v>Tony_Conte</v>
      </c>
      <c r="P376" s="387" t="s">
        <v>1728</v>
      </c>
      <c r="Q376" s="387" t="s">
        <v>1952</v>
      </c>
      <c r="R376" s="387" t="s">
        <v>1738</v>
      </c>
      <c r="S376" s="387">
        <v>4.03</v>
      </c>
      <c r="T376" s="387">
        <v>17</v>
      </c>
      <c r="U376" s="387" t="s">
        <v>2026</v>
      </c>
      <c r="V376" s="387" t="s">
        <v>2026</v>
      </c>
      <c r="W376" s="387" t="s">
        <v>4832</v>
      </c>
      <c r="X376" s="387" t="s">
        <v>4831</v>
      </c>
      <c r="Y376" s="387" t="s">
        <v>1748</v>
      </c>
      <c r="Z376" s="387" t="s">
        <v>1734</v>
      </c>
      <c r="AA376" s="387" t="s">
        <v>1733</v>
      </c>
      <c r="AB376" s="387">
        <v>55.47</v>
      </c>
      <c r="AC376" s="387">
        <v>0</v>
      </c>
      <c r="AD376" s="387">
        <v>0</v>
      </c>
      <c r="AE376" s="387">
        <v>55.47</v>
      </c>
      <c r="AF376" s="387" t="s">
        <v>1729</v>
      </c>
      <c r="AG376" s="387">
        <v>55.47</v>
      </c>
      <c r="AH376" s="387">
        <v>0</v>
      </c>
      <c r="AI376" s="387">
        <v>0</v>
      </c>
      <c r="AJ376" s="387">
        <v>55.47</v>
      </c>
      <c r="AK376" s="387">
        <v>5.55</v>
      </c>
      <c r="AM376"/>
      <c r="AN376"/>
      <c r="AO376"/>
      <c r="AP376"/>
    </row>
    <row r="377" spans="1:42">
      <c r="A377" s="387" t="s">
        <v>5835</v>
      </c>
      <c r="B377" s="388">
        <v>43627.925034722219</v>
      </c>
      <c r="C377" s="389">
        <v>43627</v>
      </c>
      <c r="D377" s="387" t="s">
        <v>1899</v>
      </c>
      <c r="E377" s="389">
        <v>43627</v>
      </c>
      <c r="F377" s="387" t="s">
        <v>2064</v>
      </c>
      <c r="G377" s="389">
        <v>43627</v>
      </c>
      <c r="H377" s="387" t="s">
        <v>3552</v>
      </c>
      <c r="I377" s="389">
        <v>43627</v>
      </c>
      <c r="J377" s="387" t="s">
        <v>2102</v>
      </c>
      <c r="K377" s="387" t="s">
        <v>1741</v>
      </c>
      <c r="L377" s="390" t="s">
        <v>1732</v>
      </c>
      <c r="M377" s="390" t="s">
        <v>1979</v>
      </c>
      <c r="N377" s="390" t="str">
        <f t="shared" si="12"/>
        <v>Employee15@blyblade.com</v>
      </c>
      <c r="O377" s="390" t="str">
        <f t="shared" si="13"/>
        <v>Jess_Rooney</v>
      </c>
      <c r="P377" s="387" t="s">
        <v>1728</v>
      </c>
      <c r="Q377" s="387" t="s">
        <v>1847</v>
      </c>
      <c r="R377" s="387" t="s">
        <v>1738</v>
      </c>
      <c r="S377" s="387">
        <v>5.15</v>
      </c>
      <c r="T377" s="387">
        <v>50</v>
      </c>
      <c r="U377" s="387" t="s">
        <v>2007</v>
      </c>
      <c r="V377" s="387" t="s">
        <v>1737</v>
      </c>
      <c r="W377" s="387" t="s">
        <v>1965</v>
      </c>
      <c r="X377" s="387" t="s">
        <v>4831</v>
      </c>
      <c r="Y377" s="387" t="s">
        <v>1735</v>
      </c>
      <c r="Z377" s="387" t="s">
        <v>1734</v>
      </c>
      <c r="AA377" s="387" t="s">
        <v>1733</v>
      </c>
      <c r="AB377" s="387">
        <v>35.119999999999997</v>
      </c>
      <c r="AC377" s="387">
        <v>0</v>
      </c>
      <c r="AD377" s="387">
        <v>0</v>
      </c>
      <c r="AE377" s="387">
        <v>35.119999999999997</v>
      </c>
      <c r="AF377" s="387" t="s">
        <v>1729</v>
      </c>
      <c r="AG377" s="387">
        <v>35.119999999999997</v>
      </c>
      <c r="AH377" s="387">
        <v>0</v>
      </c>
      <c r="AI377" s="387">
        <v>0</v>
      </c>
      <c r="AJ377" s="387">
        <v>35.119999999999997</v>
      </c>
      <c r="AK377" s="387">
        <v>3.51</v>
      </c>
      <c r="AM377"/>
      <c r="AN377"/>
      <c r="AO377"/>
      <c r="AP377"/>
    </row>
    <row r="378" spans="1:42">
      <c r="A378" s="387" t="s">
        <v>5834</v>
      </c>
      <c r="B378" s="388">
        <v>43627.943553240744</v>
      </c>
      <c r="C378" s="389">
        <v>43627</v>
      </c>
      <c r="D378" s="387" t="s">
        <v>3894</v>
      </c>
      <c r="E378" s="389">
        <v>43627</v>
      </c>
      <c r="F378" s="387" t="s">
        <v>3575</v>
      </c>
      <c r="G378" s="389">
        <v>43627</v>
      </c>
      <c r="H378" s="387" t="s">
        <v>1757</v>
      </c>
      <c r="I378" s="389">
        <v>43627</v>
      </c>
      <c r="J378" s="387" t="s">
        <v>1756</v>
      </c>
      <c r="K378" s="387" t="s">
        <v>1741</v>
      </c>
      <c r="L378" s="390" t="s">
        <v>1732</v>
      </c>
      <c r="M378" s="390" t="s">
        <v>3510</v>
      </c>
      <c r="N378" s="390" t="str">
        <f t="shared" si="12"/>
        <v>Employee20@blyblade.com</v>
      </c>
      <c r="O378" s="390" t="str">
        <f t="shared" si="13"/>
        <v>Conner_Clay</v>
      </c>
      <c r="P378" s="387" t="s">
        <v>1728</v>
      </c>
      <c r="Q378" s="387" t="s">
        <v>1762</v>
      </c>
      <c r="R378" s="387" t="s">
        <v>1753</v>
      </c>
      <c r="S378" s="387">
        <v>36.76</v>
      </c>
      <c r="T378" s="387">
        <v>93</v>
      </c>
      <c r="U378" s="387" t="s">
        <v>2050</v>
      </c>
      <c r="V378" s="387" t="s">
        <v>1928</v>
      </c>
      <c r="W378" s="387" t="s">
        <v>1875</v>
      </c>
      <c r="X378" s="387" t="s">
        <v>4831</v>
      </c>
      <c r="Y378" s="387" t="s">
        <v>2449</v>
      </c>
      <c r="Z378" s="387" t="s">
        <v>1734</v>
      </c>
      <c r="AA378" s="387" t="s">
        <v>1733</v>
      </c>
      <c r="AB378" s="387">
        <v>140.27000000000001</v>
      </c>
      <c r="AC378" s="387">
        <v>0</v>
      </c>
      <c r="AD378" s="387">
        <v>0</v>
      </c>
      <c r="AE378" s="387">
        <v>140.27000000000001</v>
      </c>
      <c r="AF378" s="387" t="s">
        <v>1729</v>
      </c>
      <c r="AG378" s="387">
        <v>140.27000000000001</v>
      </c>
      <c r="AH378" s="387">
        <v>0</v>
      </c>
      <c r="AI378" s="387">
        <v>0</v>
      </c>
      <c r="AJ378" s="387">
        <v>140.27000000000001</v>
      </c>
      <c r="AK378" s="387">
        <v>14.03</v>
      </c>
      <c r="AM378"/>
      <c r="AN378"/>
      <c r="AO378"/>
      <c r="AP378"/>
    </row>
    <row r="379" spans="1:42">
      <c r="A379" s="387" t="s">
        <v>5833</v>
      </c>
      <c r="B379" s="388">
        <v>43627.98369212963</v>
      </c>
      <c r="C379" s="389">
        <v>43627</v>
      </c>
      <c r="D379" s="387" t="s">
        <v>2829</v>
      </c>
      <c r="E379" s="389">
        <v>43627</v>
      </c>
      <c r="F379" s="387" t="s">
        <v>2540</v>
      </c>
      <c r="G379" s="389">
        <v>43627</v>
      </c>
      <c r="H379" s="387" t="s">
        <v>2573</v>
      </c>
      <c r="I379" s="389">
        <v>43627</v>
      </c>
      <c r="J379" s="387" t="s">
        <v>3720</v>
      </c>
      <c r="K379" s="387" t="s">
        <v>1741</v>
      </c>
      <c r="L379" s="390" t="s">
        <v>1732</v>
      </c>
      <c r="M379" s="390" t="s">
        <v>3623</v>
      </c>
      <c r="N379" s="390" t="str">
        <f t="shared" si="12"/>
        <v>Employee24@blyblade.com</v>
      </c>
      <c r="O379" s="390" t="str">
        <f t="shared" si="13"/>
        <v>Will_Heyburn</v>
      </c>
      <c r="P379" s="387" t="s">
        <v>1728</v>
      </c>
      <c r="Q379" s="387" t="s">
        <v>1754</v>
      </c>
      <c r="R379" s="387" t="s">
        <v>5827</v>
      </c>
      <c r="S379" s="387">
        <v>2.57</v>
      </c>
      <c r="T379" s="387">
        <v>22</v>
      </c>
      <c r="U379" s="387" t="s">
        <v>5832</v>
      </c>
      <c r="V379" s="387" t="s">
        <v>5825</v>
      </c>
      <c r="W379" s="387" t="s">
        <v>2403</v>
      </c>
      <c r="X379" s="387" t="s">
        <v>4831</v>
      </c>
      <c r="Y379" s="387" t="s">
        <v>1890</v>
      </c>
      <c r="Z379" s="387" t="s">
        <v>1734</v>
      </c>
      <c r="AA379" s="387" t="s">
        <v>1733</v>
      </c>
      <c r="AB379" s="387">
        <v>12.27</v>
      </c>
      <c r="AC379" s="387">
        <v>0</v>
      </c>
      <c r="AD379" s="387">
        <v>0</v>
      </c>
      <c r="AE379" s="387">
        <v>12.27</v>
      </c>
      <c r="AF379" s="387" t="s">
        <v>1729</v>
      </c>
      <c r="AG379" s="387">
        <v>12.27</v>
      </c>
      <c r="AH379" s="387">
        <v>0</v>
      </c>
      <c r="AI379" s="387">
        <v>0</v>
      </c>
      <c r="AJ379" s="387">
        <v>12.27</v>
      </c>
      <c r="AK379" s="387">
        <v>1.23</v>
      </c>
      <c r="AM379"/>
      <c r="AN379"/>
      <c r="AO379"/>
      <c r="AP379"/>
    </row>
    <row r="380" spans="1:42">
      <c r="A380" s="387" t="s">
        <v>5831</v>
      </c>
      <c r="B380" s="388">
        <v>43628.000717592593</v>
      </c>
      <c r="C380" s="389">
        <v>43627</v>
      </c>
      <c r="D380" s="387" t="s">
        <v>3320</v>
      </c>
      <c r="E380" s="389">
        <v>43627</v>
      </c>
      <c r="F380" s="387" t="s">
        <v>3319</v>
      </c>
      <c r="G380" s="389">
        <v>43628</v>
      </c>
      <c r="H380" s="387" t="s">
        <v>3500</v>
      </c>
      <c r="I380" s="389">
        <v>43627</v>
      </c>
      <c r="J380" s="387" t="s">
        <v>3997</v>
      </c>
      <c r="K380" s="387" t="s">
        <v>1741</v>
      </c>
      <c r="L380" s="390" t="s">
        <v>1732</v>
      </c>
      <c r="M380" s="390" t="s">
        <v>3623</v>
      </c>
      <c r="N380" s="390" t="str">
        <f t="shared" si="12"/>
        <v>Employee24@blyblade.com</v>
      </c>
      <c r="O380" s="390" t="str">
        <f t="shared" si="13"/>
        <v>Will_Heyburn</v>
      </c>
      <c r="P380" s="387" t="s">
        <v>1728</v>
      </c>
      <c r="Q380" s="387" t="s">
        <v>1754</v>
      </c>
      <c r="R380" s="387" t="s">
        <v>5827</v>
      </c>
      <c r="S380" s="387">
        <v>1.23</v>
      </c>
      <c r="T380" s="387">
        <v>8</v>
      </c>
      <c r="U380" s="387" t="s">
        <v>5825</v>
      </c>
      <c r="V380" s="387" t="s">
        <v>5826</v>
      </c>
      <c r="W380" s="387" t="s">
        <v>2403</v>
      </c>
      <c r="X380" s="387" t="s">
        <v>4831</v>
      </c>
      <c r="Y380" s="387" t="s">
        <v>1890</v>
      </c>
      <c r="Z380" s="387" t="s">
        <v>1734</v>
      </c>
      <c r="AA380" s="387" t="s">
        <v>1733</v>
      </c>
      <c r="AB380" s="387">
        <v>7.42</v>
      </c>
      <c r="AC380" s="387">
        <v>0</v>
      </c>
      <c r="AD380" s="387">
        <v>0</v>
      </c>
      <c r="AE380" s="387">
        <v>7.42</v>
      </c>
      <c r="AF380" s="387" t="s">
        <v>1729</v>
      </c>
      <c r="AG380" s="387">
        <v>7.42</v>
      </c>
      <c r="AH380" s="387">
        <v>0</v>
      </c>
      <c r="AI380" s="387">
        <v>0</v>
      </c>
      <c r="AJ380" s="387">
        <v>7.42</v>
      </c>
      <c r="AK380" s="387">
        <v>0.74</v>
      </c>
      <c r="AM380"/>
      <c r="AN380"/>
      <c r="AO380"/>
      <c r="AP380"/>
    </row>
    <row r="381" spans="1:42">
      <c r="A381" s="387" t="s">
        <v>5830</v>
      </c>
      <c r="B381" s="388">
        <v>43628.080567129633</v>
      </c>
      <c r="C381" s="389">
        <v>43628</v>
      </c>
      <c r="D381" s="387" t="s">
        <v>5829</v>
      </c>
      <c r="E381" s="389">
        <v>43627</v>
      </c>
      <c r="F381" s="387" t="s">
        <v>3431</v>
      </c>
      <c r="G381" s="389">
        <v>43628</v>
      </c>
      <c r="H381" s="387" t="s">
        <v>2232</v>
      </c>
      <c r="I381" s="389">
        <v>43627</v>
      </c>
      <c r="J381" s="387" t="s">
        <v>2231</v>
      </c>
      <c r="K381" s="387" t="s">
        <v>1741</v>
      </c>
      <c r="L381" s="390" t="s">
        <v>1732</v>
      </c>
      <c r="M381" s="390" t="s">
        <v>1854</v>
      </c>
      <c r="N381" s="390" t="str">
        <f t="shared" si="12"/>
        <v>Employee5@blyblade.com</v>
      </c>
      <c r="O381" s="390" t="str">
        <f t="shared" si="13"/>
        <v>Torey_McNeil</v>
      </c>
      <c r="P381" s="387" t="s">
        <v>1728</v>
      </c>
      <c r="Q381" s="387" t="s">
        <v>1847</v>
      </c>
      <c r="R381" s="387" t="s">
        <v>1738</v>
      </c>
      <c r="S381" s="387">
        <v>8.9</v>
      </c>
      <c r="T381" s="387">
        <v>30</v>
      </c>
      <c r="U381" s="387" t="s">
        <v>1737</v>
      </c>
      <c r="V381" s="387" t="s">
        <v>1853</v>
      </c>
      <c r="W381" s="387" t="s">
        <v>4876</v>
      </c>
      <c r="X381" s="387" t="s">
        <v>4831</v>
      </c>
      <c r="Y381" s="387" t="s">
        <v>1748</v>
      </c>
      <c r="Z381" s="387" t="s">
        <v>1734</v>
      </c>
      <c r="AA381" s="387" t="s">
        <v>1733</v>
      </c>
      <c r="AB381" s="387">
        <v>49.79</v>
      </c>
      <c r="AC381" s="387">
        <v>0</v>
      </c>
      <c r="AD381" s="387">
        <v>0</v>
      </c>
      <c r="AE381" s="387">
        <v>49.79</v>
      </c>
      <c r="AF381" s="387" t="s">
        <v>1729</v>
      </c>
      <c r="AG381" s="387">
        <v>49.79</v>
      </c>
      <c r="AH381" s="387">
        <v>0</v>
      </c>
      <c r="AI381" s="387">
        <v>0</v>
      </c>
      <c r="AJ381" s="387">
        <v>49.79</v>
      </c>
      <c r="AK381" s="387">
        <v>4.9800000000000004</v>
      </c>
      <c r="AM381"/>
      <c r="AN381"/>
      <c r="AO381"/>
      <c r="AP381"/>
    </row>
    <row r="382" spans="1:42">
      <c r="A382" s="387" t="s">
        <v>5828</v>
      </c>
      <c r="B382" s="388">
        <v>43628.105451388888</v>
      </c>
      <c r="C382" s="389">
        <v>43628</v>
      </c>
      <c r="D382" s="387" t="s">
        <v>2243</v>
      </c>
      <c r="E382" s="389">
        <v>43627</v>
      </c>
      <c r="F382" s="387" t="s">
        <v>2242</v>
      </c>
      <c r="G382" s="389">
        <v>43628</v>
      </c>
      <c r="H382" s="387" t="s">
        <v>5352</v>
      </c>
      <c r="I382" s="389">
        <v>43627</v>
      </c>
      <c r="J382" s="387" t="s">
        <v>2518</v>
      </c>
      <c r="K382" s="387" t="s">
        <v>1741</v>
      </c>
      <c r="L382" s="390" t="s">
        <v>1732</v>
      </c>
      <c r="M382" s="390" t="s">
        <v>3623</v>
      </c>
      <c r="N382" s="390" t="str">
        <f t="shared" si="12"/>
        <v>Employee24@blyblade.com</v>
      </c>
      <c r="O382" s="390" t="str">
        <f t="shared" si="13"/>
        <v>Will_Heyburn</v>
      </c>
      <c r="P382" s="387" t="s">
        <v>1728</v>
      </c>
      <c r="Q382" s="387" t="s">
        <v>1754</v>
      </c>
      <c r="R382" s="387" t="s">
        <v>5827</v>
      </c>
      <c r="S382" s="387">
        <v>1.59</v>
      </c>
      <c r="T382" s="387">
        <v>6</v>
      </c>
      <c r="U382" s="387" t="s">
        <v>5826</v>
      </c>
      <c r="V382" s="387" t="s">
        <v>5825</v>
      </c>
      <c r="W382" s="387" t="s">
        <v>2403</v>
      </c>
      <c r="X382" s="387" t="s">
        <v>4831</v>
      </c>
      <c r="Y382" s="387" t="s">
        <v>1890</v>
      </c>
      <c r="Z382" s="387" t="s">
        <v>1734</v>
      </c>
      <c r="AA382" s="387" t="s">
        <v>1733</v>
      </c>
      <c r="AB382" s="387">
        <v>9.5399999999999991</v>
      </c>
      <c r="AC382" s="387">
        <v>0</v>
      </c>
      <c r="AD382" s="387">
        <v>0</v>
      </c>
      <c r="AE382" s="387">
        <v>9.5399999999999991</v>
      </c>
      <c r="AF382" s="387" t="s">
        <v>1729</v>
      </c>
      <c r="AG382" s="387">
        <v>9.5399999999999991</v>
      </c>
      <c r="AH382" s="387">
        <v>0</v>
      </c>
      <c r="AI382" s="387">
        <v>0</v>
      </c>
      <c r="AJ382" s="387">
        <v>9.5399999999999991</v>
      </c>
      <c r="AK382" s="387">
        <v>0.95</v>
      </c>
      <c r="AM382"/>
      <c r="AN382"/>
      <c r="AO382"/>
      <c r="AP382"/>
    </row>
    <row r="383" spans="1:42">
      <c r="A383" s="387" t="s">
        <v>5824</v>
      </c>
      <c r="B383" s="388">
        <v>43628.435208333336</v>
      </c>
      <c r="C383" s="389">
        <v>43628</v>
      </c>
      <c r="D383" s="387" t="s">
        <v>3100</v>
      </c>
      <c r="E383" s="389">
        <v>43628</v>
      </c>
      <c r="F383" s="387" t="s">
        <v>3099</v>
      </c>
      <c r="G383" s="389">
        <v>43628</v>
      </c>
      <c r="H383" s="387" t="s">
        <v>2461</v>
      </c>
      <c r="I383" s="389">
        <v>43628</v>
      </c>
      <c r="J383" s="387" t="s">
        <v>2460</v>
      </c>
      <c r="K383" s="387" t="s">
        <v>1741</v>
      </c>
      <c r="L383" s="390" t="s">
        <v>1732</v>
      </c>
      <c r="M383" s="390" t="s">
        <v>2287</v>
      </c>
      <c r="N383" s="390" t="str">
        <f t="shared" si="12"/>
        <v>Employee14@blyblade.com</v>
      </c>
      <c r="O383" s="390" t="str">
        <f t="shared" si="13"/>
        <v>Bowie_Tam</v>
      </c>
      <c r="P383" s="387" t="s">
        <v>1728</v>
      </c>
      <c r="Q383" s="387" t="s">
        <v>1952</v>
      </c>
      <c r="R383" s="387" t="s">
        <v>1738</v>
      </c>
      <c r="S383" s="387">
        <v>7.08</v>
      </c>
      <c r="T383" s="387">
        <v>39</v>
      </c>
      <c r="U383" s="387" t="s">
        <v>2026</v>
      </c>
      <c r="V383" s="387" t="s">
        <v>2026</v>
      </c>
      <c r="W383" s="387" t="s">
        <v>4832</v>
      </c>
      <c r="X383" s="387" t="s">
        <v>4831</v>
      </c>
      <c r="Y383" s="387" t="s">
        <v>1748</v>
      </c>
      <c r="Z383" s="387" t="s">
        <v>1734</v>
      </c>
      <c r="AA383" s="387" t="s">
        <v>1733</v>
      </c>
      <c r="AB383" s="387">
        <v>99.44</v>
      </c>
      <c r="AC383" s="387">
        <v>0</v>
      </c>
      <c r="AD383" s="387">
        <v>0</v>
      </c>
      <c r="AE383" s="387">
        <v>99.44</v>
      </c>
      <c r="AF383" s="387" t="s">
        <v>1729</v>
      </c>
      <c r="AG383" s="387">
        <v>99.44</v>
      </c>
      <c r="AH383" s="387">
        <v>0</v>
      </c>
      <c r="AI383" s="387">
        <v>0</v>
      </c>
      <c r="AJ383" s="387">
        <v>99.44</v>
      </c>
      <c r="AK383" s="387">
        <v>9.94</v>
      </c>
      <c r="AM383"/>
      <c r="AN383"/>
      <c r="AO383"/>
      <c r="AP383"/>
    </row>
    <row r="384" spans="1:42">
      <c r="A384" s="387" t="s">
        <v>5823</v>
      </c>
      <c r="B384" s="388">
        <v>43628.515300925923</v>
      </c>
      <c r="C384" s="389">
        <v>43628</v>
      </c>
      <c r="D384" s="387" t="s">
        <v>2424</v>
      </c>
      <c r="E384" s="389">
        <v>43628</v>
      </c>
      <c r="F384" s="387" t="s">
        <v>2423</v>
      </c>
      <c r="G384" s="389">
        <v>43628</v>
      </c>
      <c r="H384" s="387" t="s">
        <v>3579</v>
      </c>
      <c r="I384" s="389">
        <v>43628</v>
      </c>
      <c r="J384" s="387" t="s">
        <v>3736</v>
      </c>
      <c r="K384" s="387" t="s">
        <v>1741</v>
      </c>
      <c r="L384" s="390" t="s">
        <v>1732</v>
      </c>
      <c r="M384" s="390" t="s">
        <v>2265</v>
      </c>
      <c r="N384" s="390" t="str">
        <f t="shared" si="12"/>
        <v>Employee4@blyblade.com</v>
      </c>
      <c r="O384" s="390" t="str">
        <f t="shared" si="13"/>
        <v>Oksana_Orlov</v>
      </c>
      <c r="P384" s="387" t="s">
        <v>1728</v>
      </c>
      <c r="Q384" s="387" t="s">
        <v>1754</v>
      </c>
      <c r="R384" s="387" t="s">
        <v>1738</v>
      </c>
      <c r="S384" s="387">
        <v>4.17</v>
      </c>
      <c r="T384" s="387">
        <v>13</v>
      </c>
      <c r="U384" s="387" t="s">
        <v>1773</v>
      </c>
      <c r="V384" s="387" t="s">
        <v>1883</v>
      </c>
      <c r="W384" s="387" t="s">
        <v>4876</v>
      </c>
      <c r="X384" s="387" t="s">
        <v>4831</v>
      </c>
      <c r="Y384" s="387" t="s">
        <v>1735</v>
      </c>
      <c r="Z384" s="387" t="s">
        <v>1734</v>
      </c>
      <c r="AA384" s="387" t="s">
        <v>1733</v>
      </c>
      <c r="AB384" s="387">
        <v>18.39</v>
      </c>
      <c r="AC384" s="387">
        <v>0</v>
      </c>
      <c r="AD384" s="387">
        <v>0</v>
      </c>
      <c r="AE384" s="387">
        <v>18.39</v>
      </c>
      <c r="AF384" s="387" t="s">
        <v>1729</v>
      </c>
      <c r="AG384" s="387">
        <v>18.39</v>
      </c>
      <c r="AH384" s="387">
        <v>0</v>
      </c>
      <c r="AI384" s="387">
        <v>0</v>
      </c>
      <c r="AJ384" s="387">
        <v>18.39</v>
      </c>
      <c r="AK384" s="387">
        <v>1.84</v>
      </c>
      <c r="AM384"/>
      <c r="AN384"/>
      <c r="AO384"/>
      <c r="AP384"/>
    </row>
    <row r="385" spans="1:42">
      <c r="A385" s="387" t="s">
        <v>5822</v>
      </c>
      <c r="B385" s="388">
        <v>43628.614687499998</v>
      </c>
      <c r="C385" s="389">
        <v>43628</v>
      </c>
      <c r="D385" s="387" t="s">
        <v>2896</v>
      </c>
      <c r="E385" s="389">
        <v>43628</v>
      </c>
      <c r="F385" s="387" t="s">
        <v>2895</v>
      </c>
      <c r="G385" s="389">
        <v>43628</v>
      </c>
      <c r="H385" s="387" t="s">
        <v>2407</v>
      </c>
      <c r="I385" s="389">
        <v>43628</v>
      </c>
      <c r="J385" s="387" t="s">
        <v>2370</v>
      </c>
      <c r="K385" s="387" t="s">
        <v>1741</v>
      </c>
      <c r="L385" s="390" t="s">
        <v>1732</v>
      </c>
      <c r="M385" s="390" t="s">
        <v>2208</v>
      </c>
      <c r="N385" s="390" t="str">
        <f t="shared" si="12"/>
        <v>Employee13@blyblade.com</v>
      </c>
      <c r="O385" s="390" t="str">
        <f t="shared" si="13"/>
        <v>Evelyn_Pelczar</v>
      </c>
      <c r="P385" s="387" t="s">
        <v>1728</v>
      </c>
      <c r="Q385" s="387" t="s">
        <v>1847</v>
      </c>
      <c r="R385" s="387" t="s">
        <v>1738</v>
      </c>
      <c r="S385" s="387">
        <v>4.16</v>
      </c>
      <c r="T385" s="387">
        <v>34</v>
      </c>
      <c r="U385" s="387" t="s">
        <v>2207</v>
      </c>
      <c r="V385" s="387" t="s">
        <v>1883</v>
      </c>
      <c r="W385" s="387" t="s">
        <v>2025</v>
      </c>
      <c r="X385" s="387" t="s">
        <v>4831</v>
      </c>
      <c r="Y385" s="387" t="s">
        <v>1735</v>
      </c>
      <c r="Z385" s="387" t="s">
        <v>1734</v>
      </c>
      <c r="AA385" s="387" t="s">
        <v>1733</v>
      </c>
      <c r="AB385" s="387">
        <v>29.25</v>
      </c>
      <c r="AC385" s="387">
        <v>0</v>
      </c>
      <c r="AD385" s="387">
        <v>0</v>
      </c>
      <c r="AE385" s="387">
        <v>29.25</v>
      </c>
      <c r="AF385" s="387" t="s">
        <v>1729</v>
      </c>
      <c r="AG385" s="387">
        <v>29.25</v>
      </c>
      <c r="AH385" s="387">
        <v>0</v>
      </c>
      <c r="AI385" s="387">
        <v>0</v>
      </c>
      <c r="AJ385" s="387">
        <v>29.25</v>
      </c>
      <c r="AK385" s="387">
        <v>2.93</v>
      </c>
      <c r="AM385"/>
      <c r="AN385"/>
      <c r="AO385"/>
      <c r="AP385"/>
    </row>
    <row r="386" spans="1:42">
      <c r="A386" s="387" t="s">
        <v>5821</v>
      </c>
      <c r="B386" s="388">
        <v>43628.633101851854</v>
      </c>
      <c r="C386" s="389">
        <v>43628</v>
      </c>
      <c r="D386" s="387" t="s">
        <v>2859</v>
      </c>
      <c r="E386" s="389">
        <v>43628</v>
      </c>
      <c r="F386" s="387" t="s">
        <v>2210</v>
      </c>
      <c r="G386" s="389">
        <v>43628</v>
      </c>
      <c r="H386" s="387" t="s">
        <v>3145</v>
      </c>
      <c r="I386" s="389">
        <v>43628</v>
      </c>
      <c r="J386" s="387" t="s">
        <v>3144</v>
      </c>
      <c r="K386" s="387" t="s">
        <v>1741</v>
      </c>
      <c r="L386" s="390" t="s">
        <v>1732</v>
      </c>
      <c r="M386" s="390" t="s">
        <v>2208</v>
      </c>
      <c r="N386" s="390" t="str">
        <f t="shared" si="12"/>
        <v>Employee13@blyblade.com</v>
      </c>
      <c r="O386" s="390" t="str">
        <f t="shared" si="13"/>
        <v>Evelyn_Pelczar</v>
      </c>
      <c r="P386" s="387" t="s">
        <v>1728</v>
      </c>
      <c r="Q386" s="387" t="s">
        <v>1847</v>
      </c>
      <c r="R386" s="387" t="s">
        <v>1738</v>
      </c>
      <c r="S386" s="387">
        <v>4.59</v>
      </c>
      <c r="T386" s="387">
        <v>18</v>
      </c>
      <c r="U386" s="387" t="s">
        <v>1883</v>
      </c>
      <c r="V386" s="387" t="s">
        <v>2207</v>
      </c>
      <c r="W386" s="387" t="s">
        <v>2025</v>
      </c>
      <c r="X386" s="387" t="s">
        <v>4831</v>
      </c>
      <c r="Y386" s="387" t="s">
        <v>1735</v>
      </c>
      <c r="Z386" s="387" t="s">
        <v>1734</v>
      </c>
      <c r="AA386" s="387" t="s">
        <v>1733</v>
      </c>
      <c r="AB386" s="387">
        <v>19.82</v>
      </c>
      <c r="AC386" s="387">
        <v>0</v>
      </c>
      <c r="AD386" s="387">
        <v>0</v>
      </c>
      <c r="AE386" s="387">
        <v>19.82</v>
      </c>
      <c r="AF386" s="387" t="s">
        <v>1729</v>
      </c>
      <c r="AG386" s="387">
        <v>19.82</v>
      </c>
      <c r="AH386" s="387">
        <v>0</v>
      </c>
      <c r="AI386" s="387">
        <v>0</v>
      </c>
      <c r="AJ386" s="387">
        <v>19.82</v>
      </c>
      <c r="AK386" s="387">
        <v>1.98</v>
      </c>
      <c r="AM386"/>
      <c r="AN386"/>
      <c r="AO386"/>
      <c r="AP386"/>
    </row>
    <row r="387" spans="1:42">
      <c r="A387" s="387" t="s">
        <v>5820</v>
      </c>
      <c r="B387" s="388">
        <v>43628.714155092595</v>
      </c>
      <c r="C387" s="389">
        <v>43628</v>
      </c>
      <c r="D387" s="387" t="s">
        <v>2078</v>
      </c>
      <c r="E387" s="389">
        <v>43628</v>
      </c>
      <c r="F387" s="387" t="s">
        <v>3576</v>
      </c>
      <c r="G387" s="389">
        <v>43628</v>
      </c>
      <c r="H387" s="387" t="s">
        <v>1789</v>
      </c>
      <c r="I387" s="389">
        <v>43628</v>
      </c>
      <c r="J387" s="387" t="s">
        <v>1788</v>
      </c>
      <c r="K387" s="387" t="s">
        <v>1741</v>
      </c>
      <c r="L387" s="390" t="s">
        <v>1732</v>
      </c>
      <c r="M387" s="390" t="s">
        <v>1979</v>
      </c>
      <c r="N387" s="390" t="str">
        <f t="shared" si="12"/>
        <v>Employee15@blyblade.com</v>
      </c>
      <c r="O387" s="390" t="str">
        <f t="shared" si="13"/>
        <v>Jess_Rooney</v>
      </c>
      <c r="P387" s="387" t="s">
        <v>1728</v>
      </c>
      <c r="Q387" s="387" t="s">
        <v>1847</v>
      </c>
      <c r="R387" s="387" t="s">
        <v>1738</v>
      </c>
      <c r="S387" s="387">
        <v>6.12</v>
      </c>
      <c r="T387" s="387">
        <v>31</v>
      </c>
      <c r="U387" s="387" t="s">
        <v>1883</v>
      </c>
      <c r="V387" s="387" t="s">
        <v>2199</v>
      </c>
      <c r="W387" s="387" t="s">
        <v>1965</v>
      </c>
      <c r="X387" s="387" t="s">
        <v>4831</v>
      </c>
      <c r="Y387" s="387" t="s">
        <v>1735</v>
      </c>
      <c r="Z387" s="387" t="s">
        <v>1734</v>
      </c>
      <c r="AA387" s="387" t="s">
        <v>1733</v>
      </c>
      <c r="AB387" s="387">
        <v>37.9</v>
      </c>
      <c r="AC387" s="387">
        <v>0</v>
      </c>
      <c r="AD387" s="387">
        <v>0</v>
      </c>
      <c r="AE387" s="387">
        <v>37.9</v>
      </c>
      <c r="AF387" s="387" t="s">
        <v>1729</v>
      </c>
      <c r="AG387" s="387">
        <v>37.9</v>
      </c>
      <c r="AH387" s="387">
        <v>0</v>
      </c>
      <c r="AI387" s="387">
        <v>0</v>
      </c>
      <c r="AJ387" s="387">
        <v>37.9</v>
      </c>
      <c r="AK387" s="387">
        <v>3.79</v>
      </c>
      <c r="AM387"/>
      <c r="AN387"/>
      <c r="AO387"/>
      <c r="AP387"/>
    </row>
    <row r="388" spans="1:42">
      <c r="A388" s="387" t="s">
        <v>5819</v>
      </c>
      <c r="B388" s="388">
        <v>43628.734282407408</v>
      </c>
      <c r="C388" s="389">
        <v>43628</v>
      </c>
      <c r="D388" s="387" t="s">
        <v>2533</v>
      </c>
      <c r="E388" s="389">
        <v>43628</v>
      </c>
      <c r="F388" s="387" t="s">
        <v>2532</v>
      </c>
      <c r="G388" s="389">
        <v>43628</v>
      </c>
      <c r="H388" s="387" t="s">
        <v>3920</v>
      </c>
      <c r="I388" s="389">
        <v>43628</v>
      </c>
      <c r="J388" s="387" t="s">
        <v>3673</v>
      </c>
      <c r="K388" s="387" t="s">
        <v>1741</v>
      </c>
      <c r="L388" s="390" t="s">
        <v>1732</v>
      </c>
      <c r="M388" s="390" t="s">
        <v>1911</v>
      </c>
      <c r="N388" s="390" t="str">
        <f t="shared" si="12"/>
        <v>Employee18@blyblade.com</v>
      </c>
      <c r="O388" s="390" t="str">
        <f t="shared" si="13"/>
        <v>Maryanne_Johnson</v>
      </c>
      <c r="P388" s="387" t="s">
        <v>1728</v>
      </c>
      <c r="Q388" s="387" t="s">
        <v>1847</v>
      </c>
      <c r="R388" s="387" t="s">
        <v>1738</v>
      </c>
      <c r="S388" s="387">
        <v>2.2200000000000002</v>
      </c>
      <c r="T388" s="387">
        <v>23</v>
      </c>
      <c r="U388" s="387" t="s">
        <v>1883</v>
      </c>
      <c r="V388" s="387" t="s">
        <v>1737</v>
      </c>
      <c r="W388" s="387" t="s">
        <v>2025</v>
      </c>
      <c r="X388" s="387" t="s">
        <v>4831</v>
      </c>
      <c r="Y388" s="387" t="s">
        <v>1735</v>
      </c>
      <c r="Z388" s="387" t="s">
        <v>1734</v>
      </c>
      <c r="AA388" s="387" t="s">
        <v>1733</v>
      </c>
      <c r="AB388" s="387">
        <v>24.06</v>
      </c>
      <c r="AC388" s="387">
        <v>0</v>
      </c>
      <c r="AD388" s="387">
        <v>0</v>
      </c>
      <c r="AE388" s="387">
        <v>24.06</v>
      </c>
      <c r="AF388" s="387" t="s">
        <v>1729</v>
      </c>
      <c r="AG388" s="387">
        <v>24.06</v>
      </c>
      <c r="AH388" s="387">
        <v>0</v>
      </c>
      <c r="AI388" s="387">
        <v>0</v>
      </c>
      <c r="AJ388" s="387">
        <v>24.06</v>
      </c>
      <c r="AK388" s="387">
        <v>2.41</v>
      </c>
      <c r="AM388"/>
      <c r="AN388"/>
      <c r="AO388"/>
      <c r="AP388"/>
    </row>
    <row r="389" spans="1:42">
      <c r="A389" s="387" t="s">
        <v>5818</v>
      </c>
      <c r="B389" s="388">
        <v>43628.905138888891</v>
      </c>
      <c r="C389" s="389">
        <v>43628</v>
      </c>
      <c r="D389" s="387" t="s">
        <v>3289</v>
      </c>
      <c r="E389" s="389">
        <v>43628</v>
      </c>
      <c r="F389" s="387" t="s">
        <v>3920</v>
      </c>
      <c r="G389" s="387" t="s">
        <v>1728</v>
      </c>
      <c r="H389" s="387" t="s">
        <v>1728</v>
      </c>
      <c r="I389" s="387" t="s">
        <v>1728</v>
      </c>
      <c r="J389" s="387" t="s">
        <v>1728</v>
      </c>
      <c r="K389" s="387" t="s">
        <v>1741</v>
      </c>
      <c r="L389" s="390" t="s">
        <v>1732</v>
      </c>
      <c r="M389" s="390" t="s">
        <v>1755</v>
      </c>
      <c r="N389" s="390" t="str">
        <f t="shared" si="12"/>
        <v>Employee2@blyblade.com</v>
      </c>
      <c r="O389" s="390" t="str">
        <f t="shared" si="13"/>
        <v>Cal_Thompson</v>
      </c>
      <c r="P389" s="387" t="s">
        <v>1728</v>
      </c>
      <c r="Q389" s="387" t="s">
        <v>1952</v>
      </c>
      <c r="R389" s="387" t="s">
        <v>1738</v>
      </c>
      <c r="S389" s="387" t="s">
        <v>1728</v>
      </c>
      <c r="T389" s="387" t="s">
        <v>1728</v>
      </c>
      <c r="U389" s="387" t="s">
        <v>2007</v>
      </c>
      <c r="V389" s="387" t="s">
        <v>2007</v>
      </c>
      <c r="W389" s="387" t="s">
        <v>4832</v>
      </c>
      <c r="X389" s="387" t="s">
        <v>4831</v>
      </c>
      <c r="Y389" s="387" t="s">
        <v>1748</v>
      </c>
      <c r="Z389" s="387" t="s">
        <v>1734</v>
      </c>
      <c r="AA389" s="387" t="s">
        <v>1733</v>
      </c>
      <c r="AB389" s="387">
        <v>10.89</v>
      </c>
      <c r="AC389" s="387">
        <v>0</v>
      </c>
      <c r="AD389" s="387">
        <v>0</v>
      </c>
      <c r="AE389" s="387">
        <v>10.89</v>
      </c>
      <c r="AF389" s="387" t="s">
        <v>1729</v>
      </c>
      <c r="AG389" s="387">
        <v>10.89</v>
      </c>
      <c r="AH389" s="387">
        <v>0</v>
      </c>
      <c r="AI389" s="387">
        <v>0</v>
      </c>
      <c r="AJ389" s="387">
        <v>10.89</v>
      </c>
      <c r="AK389" s="387">
        <v>1.0900000000000001</v>
      </c>
      <c r="AM389"/>
      <c r="AN389"/>
      <c r="AO389"/>
      <c r="AP389"/>
    </row>
    <row r="390" spans="1:42">
      <c r="A390" s="387" t="s">
        <v>5818</v>
      </c>
      <c r="B390" s="388">
        <v>43628.906875000001</v>
      </c>
      <c r="C390" s="389">
        <v>43628</v>
      </c>
      <c r="D390" s="387" t="s">
        <v>3289</v>
      </c>
      <c r="E390" s="389">
        <v>43628</v>
      </c>
      <c r="F390" s="387" t="s">
        <v>3920</v>
      </c>
      <c r="G390" s="387" t="s">
        <v>1728</v>
      </c>
      <c r="H390" s="387" t="s">
        <v>1728</v>
      </c>
      <c r="I390" s="387" t="s">
        <v>1728</v>
      </c>
      <c r="J390" s="387" t="s">
        <v>1728</v>
      </c>
      <c r="K390" s="387" t="s">
        <v>1741</v>
      </c>
      <c r="L390" s="390" t="s">
        <v>1732</v>
      </c>
      <c r="M390" s="390" t="s">
        <v>1755</v>
      </c>
      <c r="N390" s="390" t="str">
        <f t="shared" si="12"/>
        <v>Employee2@blyblade.com</v>
      </c>
      <c r="O390" s="390" t="str">
        <f t="shared" si="13"/>
        <v>Cal_Thompson</v>
      </c>
      <c r="P390" s="387" t="s">
        <v>1728</v>
      </c>
      <c r="Q390" s="387" t="s">
        <v>1952</v>
      </c>
      <c r="R390" s="387" t="s">
        <v>1738</v>
      </c>
      <c r="S390" s="387" t="s">
        <v>1728</v>
      </c>
      <c r="T390" s="387" t="s">
        <v>1728</v>
      </c>
      <c r="U390" s="387" t="s">
        <v>2007</v>
      </c>
      <c r="V390" s="387" t="s">
        <v>2007</v>
      </c>
      <c r="W390" s="387" t="s">
        <v>4832</v>
      </c>
      <c r="X390" s="387" t="s">
        <v>4831</v>
      </c>
      <c r="Y390" s="387" t="s">
        <v>1748</v>
      </c>
      <c r="Z390" s="387" t="s">
        <v>1734</v>
      </c>
      <c r="AA390" s="387" t="s">
        <v>2138</v>
      </c>
      <c r="AB390" s="387">
        <v>-10.89</v>
      </c>
      <c r="AC390" s="387">
        <v>0</v>
      </c>
      <c r="AD390" s="387">
        <v>0</v>
      </c>
      <c r="AE390" s="387">
        <v>-10.89</v>
      </c>
      <c r="AF390" s="387" t="s">
        <v>1729</v>
      </c>
      <c r="AG390" s="387">
        <v>-10.89</v>
      </c>
      <c r="AH390" s="387">
        <v>0</v>
      </c>
      <c r="AI390" s="387">
        <v>0</v>
      </c>
      <c r="AJ390" s="387">
        <v>-10.89</v>
      </c>
      <c r="AK390" s="387">
        <v>-1.0900000000000001</v>
      </c>
      <c r="AM390"/>
      <c r="AN390"/>
      <c r="AO390"/>
      <c r="AP390"/>
    </row>
    <row r="391" spans="1:42">
      <c r="A391" s="387" t="s">
        <v>5817</v>
      </c>
      <c r="B391" s="388">
        <v>43628.922546296293</v>
      </c>
      <c r="C391" s="389">
        <v>43628</v>
      </c>
      <c r="D391" s="387" t="s">
        <v>3887</v>
      </c>
      <c r="E391" s="389">
        <v>43628</v>
      </c>
      <c r="F391" s="387" t="s">
        <v>3886</v>
      </c>
      <c r="G391" s="389">
        <v>43628</v>
      </c>
      <c r="H391" s="387" t="s">
        <v>2586</v>
      </c>
      <c r="I391" s="389">
        <v>43628</v>
      </c>
      <c r="J391" s="387" t="s">
        <v>2344</v>
      </c>
      <c r="K391" s="387" t="s">
        <v>1741</v>
      </c>
      <c r="L391" s="390" t="s">
        <v>1732</v>
      </c>
      <c r="M391" s="390" t="s">
        <v>2287</v>
      </c>
      <c r="N391" s="390" t="str">
        <f t="shared" si="12"/>
        <v>Employee14@blyblade.com</v>
      </c>
      <c r="O391" s="390" t="str">
        <f t="shared" si="13"/>
        <v>Bowie_Tam</v>
      </c>
      <c r="P391" s="387" t="s">
        <v>1728</v>
      </c>
      <c r="Q391" s="387" t="s">
        <v>1952</v>
      </c>
      <c r="R391" s="387" t="s">
        <v>1738</v>
      </c>
      <c r="S391" s="387">
        <v>4.03</v>
      </c>
      <c r="T391" s="387">
        <v>10</v>
      </c>
      <c r="U391" s="387" t="s">
        <v>2026</v>
      </c>
      <c r="V391" s="387" t="s">
        <v>2026</v>
      </c>
      <c r="W391" s="387" t="s">
        <v>4832</v>
      </c>
      <c r="X391" s="387" t="s">
        <v>4831</v>
      </c>
      <c r="Y391" s="387" t="s">
        <v>1748</v>
      </c>
      <c r="Z391" s="387" t="s">
        <v>1734</v>
      </c>
      <c r="AA391" s="387" t="s">
        <v>1733</v>
      </c>
      <c r="AB391" s="387">
        <v>50.05</v>
      </c>
      <c r="AC391" s="387">
        <v>0</v>
      </c>
      <c r="AD391" s="387">
        <v>0</v>
      </c>
      <c r="AE391" s="387">
        <v>50.05</v>
      </c>
      <c r="AF391" s="387" t="s">
        <v>1729</v>
      </c>
      <c r="AG391" s="387">
        <v>50.05</v>
      </c>
      <c r="AH391" s="387">
        <v>0</v>
      </c>
      <c r="AI391" s="387">
        <v>0</v>
      </c>
      <c r="AJ391" s="387">
        <v>50.05</v>
      </c>
      <c r="AK391" s="387">
        <v>5.01</v>
      </c>
      <c r="AM391"/>
      <c r="AN391"/>
      <c r="AO391"/>
      <c r="AP391"/>
    </row>
    <row r="392" spans="1:42">
      <c r="A392" s="387" t="s">
        <v>5816</v>
      </c>
      <c r="B392" s="388">
        <v>43628.937175925923</v>
      </c>
      <c r="C392" s="389">
        <v>43628</v>
      </c>
      <c r="D392" s="387" t="s">
        <v>3909</v>
      </c>
      <c r="E392" s="389">
        <v>43628</v>
      </c>
      <c r="F392" s="387" t="s">
        <v>3061</v>
      </c>
      <c r="G392" s="389">
        <v>43628</v>
      </c>
      <c r="H392" s="387" t="s">
        <v>2015</v>
      </c>
      <c r="I392" s="389">
        <v>43628</v>
      </c>
      <c r="J392" s="387" t="s">
        <v>2014</v>
      </c>
      <c r="K392" s="387" t="s">
        <v>1741</v>
      </c>
      <c r="L392" s="390" t="s">
        <v>1732</v>
      </c>
      <c r="M392" s="390" t="s">
        <v>1979</v>
      </c>
      <c r="N392" s="390" t="str">
        <f t="shared" si="12"/>
        <v>Employee15@blyblade.com</v>
      </c>
      <c r="O392" s="390" t="str">
        <f t="shared" si="13"/>
        <v>Jess_Rooney</v>
      </c>
      <c r="P392" s="387" t="s">
        <v>1728</v>
      </c>
      <c r="Q392" s="387" t="s">
        <v>1967</v>
      </c>
      <c r="R392" s="387" t="s">
        <v>1738</v>
      </c>
      <c r="S392" s="387">
        <v>6.44</v>
      </c>
      <c r="T392" s="387">
        <v>49</v>
      </c>
      <c r="U392" s="387" t="s">
        <v>2007</v>
      </c>
      <c r="V392" s="387" t="s">
        <v>4614</v>
      </c>
      <c r="W392" s="387" t="s">
        <v>4832</v>
      </c>
      <c r="X392" s="387" t="s">
        <v>4831</v>
      </c>
      <c r="Y392" s="387" t="s">
        <v>1735</v>
      </c>
      <c r="Z392" s="387" t="s">
        <v>1734</v>
      </c>
      <c r="AA392" s="387" t="s">
        <v>1733</v>
      </c>
      <c r="AB392" s="387">
        <v>54.33</v>
      </c>
      <c r="AC392" s="387">
        <v>0</v>
      </c>
      <c r="AD392" s="387">
        <v>0</v>
      </c>
      <c r="AE392" s="387">
        <v>54.33</v>
      </c>
      <c r="AF392" s="387" t="s">
        <v>1729</v>
      </c>
      <c r="AG392" s="387">
        <v>54.33</v>
      </c>
      <c r="AH392" s="387">
        <v>0</v>
      </c>
      <c r="AI392" s="387">
        <v>0</v>
      </c>
      <c r="AJ392" s="387">
        <v>54.33</v>
      </c>
      <c r="AK392" s="387">
        <v>5.43</v>
      </c>
      <c r="AM392"/>
      <c r="AN392"/>
      <c r="AO392"/>
      <c r="AP392"/>
    </row>
    <row r="393" spans="1:42">
      <c r="A393" s="387" t="s">
        <v>5815</v>
      </c>
      <c r="B393" s="388">
        <v>43628.970300925925</v>
      </c>
      <c r="C393" s="389">
        <v>43628</v>
      </c>
      <c r="D393" s="387" t="s">
        <v>2787</v>
      </c>
      <c r="E393" s="389">
        <v>43628</v>
      </c>
      <c r="F393" s="387" t="s">
        <v>3218</v>
      </c>
      <c r="G393" s="389">
        <v>43628</v>
      </c>
      <c r="H393" s="387" t="s">
        <v>3285</v>
      </c>
      <c r="I393" s="389">
        <v>43628</v>
      </c>
      <c r="J393" s="387" t="s">
        <v>3311</v>
      </c>
      <c r="K393" s="387" t="s">
        <v>1741</v>
      </c>
      <c r="L393" s="390" t="s">
        <v>1732</v>
      </c>
      <c r="M393" s="390" t="s">
        <v>1979</v>
      </c>
      <c r="N393" s="390" t="str">
        <f t="shared" si="12"/>
        <v>Employee15@blyblade.com</v>
      </c>
      <c r="O393" s="390" t="str">
        <f t="shared" si="13"/>
        <v>Jess_Rooney</v>
      </c>
      <c r="P393" s="387" t="s">
        <v>1728</v>
      </c>
      <c r="Q393" s="387" t="s">
        <v>1847</v>
      </c>
      <c r="R393" s="387" t="s">
        <v>1738</v>
      </c>
      <c r="S393" s="387">
        <v>3.25</v>
      </c>
      <c r="T393" s="387">
        <v>14</v>
      </c>
      <c r="U393" s="387" t="s">
        <v>2199</v>
      </c>
      <c r="V393" s="387" t="s">
        <v>1845</v>
      </c>
      <c r="W393" s="387" t="s">
        <v>1965</v>
      </c>
      <c r="X393" s="387" t="s">
        <v>4831</v>
      </c>
      <c r="Y393" s="387" t="s">
        <v>1735</v>
      </c>
      <c r="Z393" s="387" t="s">
        <v>1734</v>
      </c>
      <c r="AA393" s="387" t="s">
        <v>1733</v>
      </c>
      <c r="AB393" s="387">
        <v>20.87</v>
      </c>
      <c r="AC393" s="387">
        <v>0</v>
      </c>
      <c r="AD393" s="387">
        <v>0</v>
      </c>
      <c r="AE393" s="387">
        <v>20.87</v>
      </c>
      <c r="AF393" s="387" t="s">
        <v>1729</v>
      </c>
      <c r="AG393" s="387">
        <v>20.87</v>
      </c>
      <c r="AH393" s="387">
        <v>0</v>
      </c>
      <c r="AI393" s="387">
        <v>0</v>
      </c>
      <c r="AJ393" s="387">
        <v>20.87</v>
      </c>
      <c r="AK393" s="387">
        <v>2.09</v>
      </c>
      <c r="AM393"/>
      <c r="AN393"/>
      <c r="AO393"/>
      <c r="AP393"/>
    </row>
    <row r="394" spans="1:42">
      <c r="A394" s="387" t="s">
        <v>5814</v>
      </c>
      <c r="B394" s="388">
        <v>43628.987847222219</v>
      </c>
      <c r="C394" s="389">
        <v>43628</v>
      </c>
      <c r="D394" s="387" t="s">
        <v>2738</v>
      </c>
      <c r="E394" s="389">
        <v>43628</v>
      </c>
      <c r="F394" s="387" t="s">
        <v>3195</v>
      </c>
      <c r="G394" s="389">
        <v>43628</v>
      </c>
      <c r="H394" s="387" t="s">
        <v>3503</v>
      </c>
      <c r="I394" s="389">
        <v>43628</v>
      </c>
      <c r="J394" s="387" t="s">
        <v>3770</v>
      </c>
      <c r="K394" s="387" t="s">
        <v>1741</v>
      </c>
      <c r="L394" s="390" t="s">
        <v>1732</v>
      </c>
      <c r="M394" s="390" t="s">
        <v>2013</v>
      </c>
      <c r="N394" s="390" t="str">
        <f t="shared" si="12"/>
        <v>Employee22@blyblade.com</v>
      </c>
      <c r="O394" s="390" t="str">
        <f t="shared" si="13"/>
        <v>Lee_Gold</v>
      </c>
      <c r="P394" s="387" t="s">
        <v>1728</v>
      </c>
      <c r="Q394" s="387" t="s">
        <v>1754</v>
      </c>
      <c r="R394" s="387" t="s">
        <v>1738</v>
      </c>
      <c r="S394" s="387">
        <v>0.85</v>
      </c>
      <c r="T394" s="387">
        <v>5</v>
      </c>
      <c r="U394" s="387" t="s">
        <v>1737</v>
      </c>
      <c r="V394" s="387" t="s">
        <v>1737</v>
      </c>
      <c r="W394" s="387" t="s">
        <v>4882</v>
      </c>
      <c r="X394" s="387" t="s">
        <v>4831</v>
      </c>
      <c r="Y394" s="387" t="s">
        <v>1748</v>
      </c>
      <c r="Z394" s="387" t="s">
        <v>1734</v>
      </c>
      <c r="AA394" s="387" t="s">
        <v>1733</v>
      </c>
      <c r="AB394" s="387">
        <v>10.9</v>
      </c>
      <c r="AC394" s="387">
        <v>0</v>
      </c>
      <c r="AD394" s="387">
        <v>0</v>
      </c>
      <c r="AE394" s="387">
        <v>10.9</v>
      </c>
      <c r="AF394" s="387" t="s">
        <v>1729</v>
      </c>
      <c r="AG394" s="387">
        <v>10.9</v>
      </c>
      <c r="AH394" s="387">
        <v>0</v>
      </c>
      <c r="AI394" s="387">
        <v>0</v>
      </c>
      <c r="AJ394" s="387">
        <v>10.9</v>
      </c>
      <c r="AK394" s="387">
        <v>1.0900000000000001</v>
      </c>
      <c r="AM394"/>
      <c r="AN394"/>
      <c r="AO394"/>
      <c r="AP394"/>
    </row>
    <row r="395" spans="1:42">
      <c r="A395" s="387" t="s">
        <v>5723</v>
      </c>
      <c r="B395" s="388">
        <v>43628.990648148145</v>
      </c>
      <c r="C395" s="389">
        <v>43628</v>
      </c>
      <c r="D395" s="387" t="s">
        <v>4262</v>
      </c>
      <c r="E395" s="389">
        <v>43628</v>
      </c>
      <c r="F395" s="387" t="s">
        <v>2548</v>
      </c>
      <c r="G395" s="389">
        <v>43628</v>
      </c>
      <c r="H395" s="387" t="s">
        <v>2744</v>
      </c>
      <c r="I395" s="389">
        <v>43628</v>
      </c>
      <c r="J395" s="387" t="s">
        <v>3065</v>
      </c>
      <c r="K395" s="387" t="s">
        <v>4931</v>
      </c>
      <c r="L395" s="390" t="s">
        <v>1732</v>
      </c>
      <c r="M395" s="390" t="s">
        <v>5274</v>
      </c>
      <c r="N395" s="390" t="str">
        <f t="shared" si="12"/>
        <v>Employee33@blyblade.com</v>
      </c>
      <c r="O395" s="390" t="str">
        <f t="shared" si="13"/>
        <v>William_Hooper</v>
      </c>
      <c r="P395" s="387" t="s">
        <v>1728</v>
      </c>
      <c r="Q395" s="387" t="s">
        <v>1754</v>
      </c>
      <c r="R395" s="387" t="s">
        <v>4930</v>
      </c>
      <c r="S395" s="387">
        <v>26.5</v>
      </c>
      <c r="T395" s="387">
        <v>60</v>
      </c>
      <c r="U395" s="387" t="s">
        <v>5713</v>
      </c>
      <c r="V395" s="387" t="s">
        <v>5714</v>
      </c>
      <c r="W395" s="387" t="s">
        <v>1750</v>
      </c>
      <c r="X395" s="387" t="s">
        <v>4831</v>
      </c>
      <c r="Y395" s="387" t="s">
        <v>1769</v>
      </c>
      <c r="Z395" s="387" t="s">
        <v>1734</v>
      </c>
      <c r="AA395" s="387" t="s">
        <v>1733</v>
      </c>
      <c r="AB395" s="387">
        <v>45.01</v>
      </c>
      <c r="AC395" s="387">
        <v>0</v>
      </c>
      <c r="AD395" s="387">
        <v>0</v>
      </c>
      <c r="AE395" s="387">
        <v>45.01</v>
      </c>
      <c r="AF395" s="387" t="s">
        <v>1729</v>
      </c>
      <c r="AG395" s="387">
        <v>45.01</v>
      </c>
      <c r="AH395" s="387">
        <v>0</v>
      </c>
      <c r="AI395" s="387">
        <v>0</v>
      </c>
      <c r="AJ395" s="387">
        <v>45.01</v>
      </c>
      <c r="AK395" s="387">
        <v>4.5</v>
      </c>
      <c r="AM395"/>
      <c r="AN395"/>
      <c r="AO395"/>
      <c r="AP395"/>
    </row>
    <row r="396" spans="1:42">
      <c r="A396" s="387" t="s">
        <v>5813</v>
      </c>
      <c r="B396" s="388">
        <v>43628.9999537037</v>
      </c>
      <c r="C396" s="389">
        <v>43628</v>
      </c>
      <c r="D396" s="387" t="s">
        <v>1944</v>
      </c>
      <c r="E396" s="389">
        <v>43628</v>
      </c>
      <c r="F396" s="387" t="s">
        <v>1943</v>
      </c>
      <c r="G396" s="389">
        <v>43628</v>
      </c>
      <c r="H396" s="387" t="s">
        <v>3049</v>
      </c>
      <c r="I396" s="389">
        <v>43628</v>
      </c>
      <c r="J396" s="387" t="s">
        <v>2404</v>
      </c>
      <c r="K396" s="387" t="s">
        <v>1741</v>
      </c>
      <c r="L396" s="390" t="s">
        <v>1732</v>
      </c>
      <c r="M396" s="390" t="s">
        <v>2013</v>
      </c>
      <c r="N396" s="390" t="str">
        <f t="shared" si="12"/>
        <v>Employee22@blyblade.com</v>
      </c>
      <c r="O396" s="390" t="str">
        <f t="shared" si="13"/>
        <v>Lee_Gold</v>
      </c>
      <c r="P396" s="387" t="s">
        <v>1728</v>
      </c>
      <c r="Q396" s="387" t="s">
        <v>1754</v>
      </c>
      <c r="R396" s="387" t="s">
        <v>1738</v>
      </c>
      <c r="S396" s="387">
        <v>2.02</v>
      </c>
      <c r="T396" s="387">
        <v>14</v>
      </c>
      <c r="U396" s="387" t="s">
        <v>1737</v>
      </c>
      <c r="V396" s="387" t="s">
        <v>1883</v>
      </c>
      <c r="W396" s="387" t="s">
        <v>4882</v>
      </c>
      <c r="X396" s="387" t="s">
        <v>4831</v>
      </c>
      <c r="Y396" s="387" t="s">
        <v>1748</v>
      </c>
      <c r="Z396" s="387" t="s">
        <v>1734</v>
      </c>
      <c r="AA396" s="387" t="s">
        <v>1733</v>
      </c>
      <c r="AB396" s="387">
        <v>17.57</v>
      </c>
      <c r="AC396" s="387">
        <v>0</v>
      </c>
      <c r="AD396" s="387">
        <v>0</v>
      </c>
      <c r="AE396" s="387">
        <v>17.57</v>
      </c>
      <c r="AF396" s="387" t="s">
        <v>1729</v>
      </c>
      <c r="AG396" s="387">
        <v>17.57</v>
      </c>
      <c r="AH396" s="387">
        <v>0</v>
      </c>
      <c r="AI396" s="387">
        <v>0</v>
      </c>
      <c r="AJ396" s="387">
        <v>17.57</v>
      </c>
      <c r="AK396" s="387">
        <v>1.76</v>
      </c>
      <c r="AM396"/>
      <c r="AN396"/>
      <c r="AO396"/>
      <c r="AP396"/>
    </row>
    <row r="397" spans="1:42">
      <c r="A397" s="387" t="s">
        <v>5812</v>
      </c>
      <c r="B397" s="388">
        <v>43629.021134259259</v>
      </c>
      <c r="C397" s="389">
        <v>43629</v>
      </c>
      <c r="D397" s="387" t="s">
        <v>3194</v>
      </c>
      <c r="E397" s="389">
        <v>43628</v>
      </c>
      <c r="F397" s="387" t="s">
        <v>2970</v>
      </c>
      <c r="G397" s="389">
        <v>43629</v>
      </c>
      <c r="H397" s="387" t="s">
        <v>3190</v>
      </c>
      <c r="I397" s="389">
        <v>43628</v>
      </c>
      <c r="J397" s="387" t="s">
        <v>2965</v>
      </c>
      <c r="K397" s="387" t="s">
        <v>1741</v>
      </c>
      <c r="L397" s="390" t="s">
        <v>1732</v>
      </c>
      <c r="M397" s="390" t="s">
        <v>1911</v>
      </c>
      <c r="N397" s="390" t="str">
        <f t="shared" si="12"/>
        <v>Employee18@blyblade.com</v>
      </c>
      <c r="O397" s="390" t="str">
        <f t="shared" si="13"/>
        <v>Maryanne_Johnson</v>
      </c>
      <c r="P397" s="387" t="s">
        <v>1728</v>
      </c>
      <c r="Q397" s="387" t="s">
        <v>1847</v>
      </c>
      <c r="R397" s="387" t="s">
        <v>1738</v>
      </c>
      <c r="S397" s="387">
        <v>1.71</v>
      </c>
      <c r="T397" s="387">
        <v>13</v>
      </c>
      <c r="U397" s="387" t="s">
        <v>1737</v>
      </c>
      <c r="V397" s="387" t="s">
        <v>1883</v>
      </c>
      <c r="W397" s="387" t="s">
        <v>4876</v>
      </c>
      <c r="X397" s="387" t="s">
        <v>4899</v>
      </c>
      <c r="Y397" s="387" t="s">
        <v>1735</v>
      </c>
      <c r="Z397" s="387" t="s">
        <v>1734</v>
      </c>
      <c r="AA397" s="387" t="s">
        <v>1733</v>
      </c>
      <c r="AB397" s="387">
        <v>18.59</v>
      </c>
      <c r="AC397" s="387">
        <v>0</v>
      </c>
      <c r="AD397" s="387">
        <v>0</v>
      </c>
      <c r="AE397" s="387">
        <v>18.59</v>
      </c>
      <c r="AF397" s="387" t="s">
        <v>1729</v>
      </c>
      <c r="AG397" s="387">
        <v>18.59</v>
      </c>
      <c r="AH397" s="387">
        <v>0</v>
      </c>
      <c r="AI397" s="387">
        <v>0</v>
      </c>
      <c r="AJ397" s="387">
        <v>18.59</v>
      </c>
      <c r="AK397" s="387">
        <v>1.86</v>
      </c>
      <c r="AM397"/>
      <c r="AN397"/>
      <c r="AO397"/>
      <c r="AP397"/>
    </row>
    <row r="398" spans="1:42">
      <c r="A398" s="387" t="s">
        <v>5811</v>
      </c>
      <c r="B398" s="388">
        <v>43629.077164351853</v>
      </c>
      <c r="C398" s="389">
        <v>43629</v>
      </c>
      <c r="D398" s="387" t="s">
        <v>3042</v>
      </c>
      <c r="E398" s="389">
        <v>43628</v>
      </c>
      <c r="F398" s="387" t="s">
        <v>2844</v>
      </c>
      <c r="G398" s="389">
        <v>43629</v>
      </c>
      <c r="H398" s="387" t="s">
        <v>2659</v>
      </c>
      <c r="I398" s="389">
        <v>43628</v>
      </c>
      <c r="J398" s="387" t="s">
        <v>2308</v>
      </c>
      <c r="K398" s="387" t="s">
        <v>1741</v>
      </c>
      <c r="L398" s="390" t="s">
        <v>1732</v>
      </c>
      <c r="M398" s="390" t="s">
        <v>1755</v>
      </c>
      <c r="N398" s="390" t="str">
        <f t="shared" ref="N398:N461" si="14">M398&amp;"@blyblade.com"</f>
        <v>Employee2@blyblade.com</v>
      </c>
      <c r="O398" s="390" t="str">
        <f t="shared" si="13"/>
        <v>Cal_Thompson</v>
      </c>
      <c r="P398" s="387" t="s">
        <v>1728</v>
      </c>
      <c r="Q398" s="387" t="s">
        <v>1847</v>
      </c>
      <c r="R398" s="387" t="s">
        <v>1738</v>
      </c>
      <c r="S398" s="387">
        <v>5.61</v>
      </c>
      <c r="T398" s="387">
        <v>16</v>
      </c>
      <c r="U398" s="387" t="s">
        <v>1737</v>
      </c>
      <c r="V398" s="387" t="s">
        <v>2489</v>
      </c>
      <c r="W398" s="387" t="s">
        <v>4876</v>
      </c>
      <c r="X398" s="387" t="s">
        <v>4831</v>
      </c>
      <c r="Y398" s="387" t="s">
        <v>1748</v>
      </c>
      <c r="Z398" s="387" t="s">
        <v>1734</v>
      </c>
      <c r="AA398" s="387" t="s">
        <v>1733</v>
      </c>
      <c r="AB398" s="387">
        <v>24.2</v>
      </c>
      <c r="AC398" s="387">
        <v>0</v>
      </c>
      <c r="AD398" s="387">
        <v>0</v>
      </c>
      <c r="AE398" s="387">
        <v>24.2</v>
      </c>
      <c r="AF398" s="387" t="s">
        <v>1729</v>
      </c>
      <c r="AG398" s="387">
        <v>24.2</v>
      </c>
      <c r="AH398" s="387">
        <v>0</v>
      </c>
      <c r="AI398" s="387">
        <v>0</v>
      </c>
      <c r="AJ398" s="387">
        <v>24.2</v>
      </c>
      <c r="AK398" s="387">
        <v>2.42</v>
      </c>
      <c r="AM398"/>
      <c r="AN398"/>
      <c r="AO398"/>
      <c r="AP398"/>
    </row>
    <row r="399" spans="1:42">
      <c r="A399" s="387" t="s">
        <v>5810</v>
      </c>
      <c r="B399" s="388">
        <v>43629.079386574071</v>
      </c>
      <c r="C399" s="389">
        <v>43629</v>
      </c>
      <c r="D399" s="387" t="s">
        <v>4242</v>
      </c>
      <c r="E399" s="389">
        <v>43628</v>
      </c>
      <c r="F399" s="387" t="s">
        <v>2963</v>
      </c>
      <c r="G399" s="389">
        <v>43629</v>
      </c>
      <c r="H399" s="387" t="s">
        <v>5034</v>
      </c>
      <c r="I399" s="389">
        <v>43628</v>
      </c>
      <c r="J399" s="387" t="s">
        <v>2304</v>
      </c>
      <c r="K399" s="387" t="s">
        <v>1741</v>
      </c>
      <c r="L399" s="390" t="s">
        <v>1732</v>
      </c>
      <c r="M399" s="390" t="s">
        <v>1979</v>
      </c>
      <c r="N399" s="390" t="str">
        <f t="shared" si="14"/>
        <v>Employee15@blyblade.com</v>
      </c>
      <c r="O399" s="390" t="str">
        <f t="shared" ref="O399:O462" si="15">VLOOKUP(M399,$A$10:$F$65,4,FALSE)</f>
        <v>Jess_Rooney</v>
      </c>
      <c r="P399" s="387" t="s">
        <v>1728</v>
      </c>
      <c r="Q399" s="387" t="s">
        <v>1847</v>
      </c>
      <c r="R399" s="387" t="s">
        <v>1738</v>
      </c>
      <c r="S399" s="387">
        <v>3.29</v>
      </c>
      <c r="T399" s="387">
        <v>13</v>
      </c>
      <c r="U399" s="387" t="s">
        <v>1737</v>
      </c>
      <c r="V399" s="387" t="s">
        <v>2435</v>
      </c>
      <c r="W399" s="387" t="s">
        <v>1965</v>
      </c>
      <c r="X399" s="387" t="s">
        <v>4831</v>
      </c>
      <c r="Y399" s="387" t="s">
        <v>1735</v>
      </c>
      <c r="Z399" s="387" t="s">
        <v>1734</v>
      </c>
      <c r="AA399" s="387" t="s">
        <v>1733</v>
      </c>
      <c r="AB399" s="387">
        <v>18.63</v>
      </c>
      <c r="AC399" s="387">
        <v>0</v>
      </c>
      <c r="AD399" s="387">
        <v>0</v>
      </c>
      <c r="AE399" s="387">
        <v>18.63</v>
      </c>
      <c r="AF399" s="387" t="s">
        <v>1729</v>
      </c>
      <c r="AG399" s="387">
        <v>18.63</v>
      </c>
      <c r="AH399" s="387">
        <v>0</v>
      </c>
      <c r="AI399" s="387">
        <v>0</v>
      </c>
      <c r="AJ399" s="387">
        <v>18.63</v>
      </c>
      <c r="AK399" s="387">
        <v>1.86</v>
      </c>
      <c r="AM399"/>
      <c r="AN399"/>
      <c r="AO399"/>
      <c r="AP399"/>
    </row>
    <row r="400" spans="1:42">
      <c r="A400" s="387" t="s">
        <v>5809</v>
      </c>
      <c r="B400" s="388">
        <v>43629.097962962966</v>
      </c>
      <c r="C400" s="389">
        <v>43629</v>
      </c>
      <c r="D400" s="387" t="s">
        <v>4002</v>
      </c>
      <c r="E400" s="389">
        <v>43628</v>
      </c>
      <c r="F400" s="387" t="s">
        <v>3345</v>
      </c>
      <c r="G400" s="389">
        <v>43629</v>
      </c>
      <c r="H400" s="387" t="s">
        <v>2243</v>
      </c>
      <c r="I400" s="389">
        <v>43628</v>
      </c>
      <c r="J400" s="387" t="s">
        <v>2242</v>
      </c>
      <c r="K400" s="387" t="s">
        <v>1741</v>
      </c>
      <c r="L400" s="390" t="s">
        <v>1732</v>
      </c>
      <c r="M400" s="390" t="s">
        <v>1924</v>
      </c>
      <c r="N400" s="390" t="str">
        <f t="shared" si="14"/>
        <v>Employee16@blyblade.com</v>
      </c>
      <c r="O400" s="390" t="str">
        <f t="shared" si="15"/>
        <v>Hunter_Senning</v>
      </c>
      <c r="P400" s="387" t="s">
        <v>1728</v>
      </c>
      <c r="Q400" s="387" t="s">
        <v>1754</v>
      </c>
      <c r="R400" s="387" t="s">
        <v>1738</v>
      </c>
      <c r="S400" s="387">
        <v>3.96</v>
      </c>
      <c r="T400" s="387">
        <v>11</v>
      </c>
      <c r="U400" s="387" t="s">
        <v>1845</v>
      </c>
      <c r="V400" s="387" t="s">
        <v>2247</v>
      </c>
      <c r="W400" s="387" t="s">
        <v>4876</v>
      </c>
      <c r="X400" s="387" t="s">
        <v>4831</v>
      </c>
      <c r="Y400" s="387" t="s">
        <v>1748</v>
      </c>
      <c r="Z400" s="387" t="s">
        <v>1734</v>
      </c>
      <c r="AA400" s="387" t="s">
        <v>1733</v>
      </c>
      <c r="AB400" s="387">
        <v>38.64</v>
      </c>
      <c r="AC400" s="387">
        <v>0</v>
      </c>
      <c r="AD400" s="387">
        <v>0</v>
      </c>
      <c r="AE400" s="387">
        <v>38.64</v>
      </c>
      <c r="AF400" s="387" t="s">
        <v>1729</v>
      </c>
      <c r="AG400" s="387">
        <v>38.64</v>
      </c>
      <c r="AH400" s="387">
        <v>0</v>
      </c>
      <c r="AI400" s="387">
        <v>0</v>
      </c>
      <c r="AJ400" s="387">
        <v>38.64</v>
      </c>
      <c r="AK400" s="387">
        <v>3.86</v>
      </c>
      <c r="AM400"/>
      <c r="AN400"/>
      <c r="AO400"/>
      <c r="AP400"/>
    </row>
    <row r="401" spans="1:42">
      <c r="A401" s="387" t="s">
        <v>5809</v>
      </c>
      <c r="B401" s="388">
        <v>43629.099108796298</v>
      </c>
      <c r="C401" s="389">
        <v>43629</v>
      </c>
      <c r="D401" s="387" t="s">
        <v>4002</v>
      </c>
      <c r="E401" s="389">
        <v>43628</v>
      </c>
      <c r="F401" s="387" t="s">
        <v>3345</v>
      </c>
      <c r="G401" s="389">
        <v>43629</v>
      </c>
      <c r="H401" s="387" t="s">
        <v>2243</v>
      </c>
      <c r="I401" s="389">
        <v>43628</v>
      </c>
      <c r="J401" s="387" t="s">
        <v>2242</v>
      </c>
      <c r="K401" s="387" t="s">
        <v>1741</v>
      </c>
      <c r="L401" s="390" t="s">
        <v>1732</v>
      </c>
      <c r="M401" s="390" t="s">
        <v>1924</v>
      </c>
      <c r="N401" s="390" t="str">
        <f t="shared" si="14"/>
        <v>Employee16@blyblade.com</v>
      </c>
      <c r="O401" s="390" t="str">
        <f t="shared" si="15"/>
        <v>Hunter_Senning</v>
      </c>
      <c r="P401" s="387" t="s">
        <v>1728</v>
      </c>
      <c r="Q401" s="387" t="s">
        <v>1754</v>
      </c>
      <c r="R401" s="387" t="s">
        <v>1738</v>
      </c>
      <c r="S401" s="387">
        <v>3.96</v>
      </c>
      <c r="T401" s="387">
        <v>11</v>
      </c>
      <c r="U401" s="387" t="s">
        <v>1845</v>
      </c>
      <c r="V401" s="387" t="s">
        <v>2247</v>
      </c>
      <c r="W401" s="387" t="s">
        <v>4876</v>
      </c>
      <c r="X401" s="387" t="s">
        <v>4831</v>
      </c>
      <c r="Y401" s="387" t="s">
        <v>1748</v>
      </c>
      <c r="Z401" s="387" t="s">
        <v>1734</v>
      </c>
      <c r="AA401" s="387" t="s">
        <v>1747</v>
      </c>
      <c r="AB401" s="387">
        <v>0</v>
      </c>
      <c r="AC401" s="387">
        <v>0</v>
      </c>
      <c r="AD401" s="387">
        <v>5.93</v>
      </c>
      <c r="AE401" s="387">
        <v>5.93</v>
      </c>
      <c r="AF401" s="387" t="s">
        <v>1729</v>
      </c>
      <c r="AG401" s="387">
        <v>0</v>
      </c>
      <c r="AH401" s="387">
        <v>0</v>
      </c>
      <c r="AI401" s="387">
        <v>5.93</v>
      </c>
      <c r="AJ401" s="387">
        <v>5.93</v>
      </c>
      <c r="AK401" s="387">
        <v>0</v>
      </c>
      <c r="AM401"/>
      <c r="AN401"/>
      <c r="AO401"/>
      <c r="AP401"/>
    </row>
    <row r="402" spans="1:42">
      <c r="A402" s="387" t="s">
        <v>5808</v>
      </c>
      <c r="B402" s="388">
        <v>43629.102060185185</v>
      </c>
      <c r="C402" s="389">
        <v>43629</v>
      </c>
      <c r="D402" s="387" t="s">
        <v>4770</v>
      </c>
      <c r="E402" s="389">
        <v>43628</v>
      </c>
      <c r="F402" s="387" t="s">
        <v>2011</v>
      </c>
      <c r="G402" s="389">
        <v>43629</v>
      </c>
      <c r="H402" s="387" t="s">
        <v>4682</v>
      </c>
      <c r="I402" s="389">
        <v>43628</v>
      </c>
      <c r="J402" s="387" t="s">
        <v>2289</v>
      </c>
      <c r="K402" s="387" t="s">
        <v>1741</v>
      </c>
      <c r="L402" s="390" t="s">
        <v>1732</v>
      </c>
      <c r="M402" s="390" t="s">
        <v>1936</v>
      </c>
      <c r="N402" s="390" t="str">
        <f t="shared" si="14"/>
        <v>Employee17@blyblade.com</v>
      </c>
      <c r="O402" s="390" t="str">
        <f t="shared" si="15"/>
        <v>Nate_Alexander</v>
      </c>
      <c r="P402" s="387" t="s">
        <v>1728</v>
      </c>
      <c r="Q402" s="387" t="s">
        <v>1754</v>
      </c>
      <c r="R402" s="387" t="s">
        <v>1738</v>
      </c>
      <c r="S402" s="387">
        <v>2.33</v>
      </c>
      <c r="T402" s="387">
        <v>19</v>
      </c>
      <c r="U402" s="387" t="s">
        <v>1845</v>
      </c>
      <c r="V402" s="387" t="s">
        <v>2342</v>
      </c>
      <c r="W402" s="387" t="s">
        <v>4876</v>
      </c>
      <c r="X402" s="387" t="s">
        <v>4831</v>
      </c>
      <c r="Y402" s="387" t="s">
        <v>1748</v>
      </c>
      <c r="Z402" s="387" t="s">
        <v>1734</v>
      </c>
      <c r="AA402" s="387" t="s">
        <v>1733</v>
      </c>
      <c r="AB402" s="387">
        <v>17.66</v>
      </c>
      <c r="AC402" s="387">
        <v>0</v>
      </c>
      <c r="AD402" s="387">
        <v>0</v>
      </c>
      <c r="AE402" s="387">
        <v>17.66</v>
      </c>
      <c r="AF402" s="387" t="s">
        <v>1729</v>
      </c>
      <c r="AG402" s="387">
        <v>17.66</v>
      </c>
      <c r="AH402" s="387">
        <v>0</v>
      </c>
      <c r="AI402" s="387">
        <v>0</v>
      </c>
      <c r="AJ402" s="387">
        <v>17.66</v>
      </c>
      <c r="AK402" s="387">
        <v>1.77</v>
      </c>
      <c r="AM402"/>
      <c r="AN402"/>
      <c r="AO402"/>
      <c r="AP402"/>
    </row>
    <row r="403" spans="1:42">
      <c r="A403" s="387" t="s">
        <v>5807</v>
      </c>
      <c r="B403" s="388">
        <v>43629.189849537041</v>
      </c>
      <c r="C403" s="389">
        <v>43629</v>
      </c>
      <c r="D403" s="387" t="s">
        <v>3501</v>
      </c>
      <c r="E403" s="389">
        <v>43629</v>
      </c>
      <c r="F403" s="387" t="s">
        <v>3500</v>
      </c>
      <c r="G403" s="389">
        <v>43629</v>
      </c>
      <c r="H403" s="387" t="s">
        <v>5806</v>
      </c>
      <c r="I403" s="389">
        <v>43629</v>
      </c>
      <c r="J403" s="387" t="s">
        <v>1902</v>
      </c>
      <c r="K403" s="387" t="s">
        <v>1741</v>
      </c>
      <c r="L403" s="390" t="s">
        <v>1732</v>
      </c>
      <c r="M403" s="390" t="s">
        <v>1854</v>
      </c>
      <c r="N403" s="390" t="str">
        <f t="shared" si="14"/>
        <v>Employee5@blyblade.com</v>
      </c>
      <c r="O403" s="390" t="str">
        <f t="shared" si="15"/>
        <v>Torey_McNeil</v>
      </c>
      <c r="P403" s="387" t="s">
        <v>1728</v>
      </c>
      <c r="Q403" s="387" t="s">
        <v>1847</v>
      </c>
      <c r="R403" s="387" t="s">
        <v>1738</v>
      </c>
      <c r="S403" s="387">
        <v>8.9</v>
      </c>
      <c r="T403" s="387">
        <v>27</v>
      </c>
      <c r="U403" s="387" t="s">
        <v>1737</v>
      </c>
      <c r="V403" s="387" t="s">
        <v>1853</v>
      </c>
      <c r="W403" s="387" t="s">
        <v>4876</v>
      </c>
      <c r="X403" s="387" t="s">
        <v>4831</v>
      </c>
      <c r="Y403" s="387" t="s">
        <v>1748</v>
      </c>
      <c r="Z403" s="387" t="s">
        <v>1734</v>
      </c>
      <c r="AA403" s="387" t="s">
        <v>1733</v>
      </c>
      <c r="AB403" s="387">
        <v>45.8</v>
      </c>
      <c r="AC403" s="387">
        <v>0</v>
      </c>
      <c r="AD403" s="387">
        <v>0</v>
      </c>
      <c r="AE403" s="387">
        <v>45.8</v>
      </c>
      <c r="AF403" s="387" t="s">
        <v>1729</v>
      </c>
      <c r="AG403" s="387">
        <v>45.8</v>
      </c>
      <c r="AH403" s="387">
        <v>0</v>
      </c>
      <c r="AI403" s="387">
        <v>0</v>
      </c>
      <c r="AJ403" s="387">
        <v>45.8</v>
      </c>
      <c r="AK403" s="387">
        <v>4.58</v>
      </c>
      <c r="AM403"/>
      <c r="AN403"/>
      <c r="AO403"/>
      <c r="AP403"/>
    </row>
    <row r="404" spans="1:42">
      <c r="A404" s="387" t="s">
        <v>5805</v>
      </c>
      <c r="B404" s="388">
        <v>43629.585474537038</v>
      </c>
      <c r="C404" s="389">
        <v>43629</v>
      </c>
      <c r="D404" s="387" t="s">
        <v>2878</v>
      </c>
      <c r="E404" s="389">
        <v>43629</v>
      </c>
      <c r="F404" s="387" t="s">
        <v>5065</v>
      </c>
      <c r="G404" s="389">
        <v>43629</v>
      </c>
      <c r="H404" s="387" t="s">
        <v>2133</v>
      </c>
      <c r="I404" s="389">
        <v>43629</v>
      </c>
      <c r="J404" s="387" t="s">
        <v>2558</v>
      </c>
      <c r="K404" s="387" t="s">
        <v>1741</v>
      </c>
      <c r="L404" s="390" t="s">
        <v>1732</v>
      </c>
      <c r="M404" s="390" t="s">
        <v>3510</v>
      </c>
      <c r="N404" s="390" t="str">
        <f t="shared" si="14"/>
        <v>Employee20@blyblade.com</v>
      </c>
      <c r="O404" s="390" t="str">
        <f t="shared" si="15"/>
        <v>Conner_Clay</v>
      </c>
      <c r="P404" s="387" t="s">
        <v>1728</v>
      </c>
      <c r="Q404" s="387" t="s">
        <v>1754</v>
      </c>
      <c r="R404" s="387" t="s">
        <v>1738</v>
      </c>
      <c r="S404" s="387">
        <v>1.1200000000000001</v>
      </c>
      <c r="T404" s="387">
        <v>9</v>
      </c>
      <c r="U404" s="387" t="s">
        <v>1883</v>
      </c>
      <c r="V404" s="387" t="s">
        <v>1883</v>
      </c>
      <c r="W404" s="387" t="s">
        <v>1875</v>
      </c>
      <c r="X404" s="387" t="s">
        <v>4831</v>
      </c>
      <c r="Y404" s="387" t="s">
        <v>2449</v>
      </c>
      <c r="Z404" s="387" t="s">
        <v>1734</v>
      </c>
      <c r="AA404" s="387" t="s">
        <v>1733</v>
      </c>
      <c r="AB404" s="387">
        <v>18.77</v>
      </c>
      <c r="AC404" s="387">
        <v>0</v>
      </c>
      <c r="AD404" s="387">
        <v>0</v>
      </c>
      <c r="AE404" s="387">
        <v>18.77</v>
      </c>
      <c r="AF404" s="387" t="s">
        <v>1729</v>
      </c>
      <c r="AG404" s="387">
        <v>18.77</v>
      </c>
      <c r="AH404" s="387">
        <v>0</v>
      </c>
      <c r="AI404" s="387">
        <v>0</v>
      </c>
      <c r="AJ404" s="387">
        <v>18.77</v>
      </c>
      <c r="AK404" s="387">
        <v>1.88</v>
      </c>
      <c r="AM404"/>
      <c r="AN404"/>
      <c r="AO404"/>
      <c r="AP404"/>
    </row>
    <row r="405" spans="1:42">
      <c r="A405" s="387" t="s">
        <v>5804</v>
      </c>
      <c r="B405" s="388">
        <v>43629.63009259259</v>
      </c>
      <c r="C405" s="389">
        <v>43629</v>
      </c>
      <c r="D405" s="387" t="s">
        <v>2990</v>
      </c>
      <c r="E405" s="389">
        <v>43629</v>
      </c>
      <c r="F405" s="387" t="s">
        <v>3857</v>
      </c>
      <c r="G405" s="389">
        <v>43629</v>
      </c>
      <c r="H405" s="387" t="s">
        <v>1776</v>
      </c>
      <c r="I405" s="389">
        <v>43629</v>
      </c>
      <c r="J405" s="387" t="s">
        <v>1837</v>
      </c>
      <c r="K405" s="387" t="s">
        <v>1741</v>
      </c>
      <c r="L405" s="390" t="s">
        <v>1732</v>
      </c>
      <c r="M405" s="390" t="s">
        <v>1854</v>
      </c>
      <c r="N405" s="390" t="str">
        <f t="shared" si="14"/>
        <v>Employee5@blyblade.com</v>
      </c>
      <c r="O405" s="390" t="str">
        <f t="shared" si="15"/>
        <v>Torey_McNeil</v>
      </c>
      <c r="P405" s="387" t="s">
        <v>1728</v>
      </c>
      <c r="Q405" s="387" t="s">
        <v>1847</v>
      </c>
      <c r="R405" s="387" t="s">
        <v>1738</v>
      </c>
      <c r="S405" s="387">
        <v>9.2100000000000009</v>
      </c>
      <c r="T405" s="387">
        <v>53</v>
      </c>
      <c r="U405" s="387" t="s">
        <v>1853</v>
      </c>
      <c r="V405" s="387" t="s">
        <v>1845</v>
      </c>
      <c r="W405" s="387" t="s">
        <v>2403</v>
      </c>
      <c r="X405" s="387" t="s">
        <v>4831</v>
      </c>
      <c r="Y405" s="387" t="s">
        <v>1748</v>
      </c>
      <c r="Z405" s="387" t="s">
        <v>1734</v>
      </c>
      <c r="AA405" s="387" t="s">
        <v>1733</v>
      </c>
      <c r="AB405" s="387">
        <v>61.16</v>
      </c>
      <c r="AC405" s="387">
        <v>0</v>
      </c>
      <c r="AD405" s="387">
        <v>0</v>
      </c>
      <c r="AE405" s="387">
        <v>61.16</v>
      </c>
      <c r="AF405" s="387" t="s">
        <v>1729</v>
      </c>
      <c r="AG405" s="387">
        <v>61.16</v>
      </c>
      <c r="AH405" s="387">
        <v>0</v>
      </c>
      <c r="AI405" s="387">
        <v>0</v>
      </c>
      <c r="AJ405" s="387">
        <v>61.16</v>
      </c>
      <c r="AK405" s="387">
        <v>6.12</v>
      </c>
      <c r="AM405"/>
      <c r="AN405"/>
      <c r="AO405"/>
      <c r="AP405"/>
    </row>
    <row r="406" spans="1:42">
      <c r="A406" s="387" t="s">
        <v>5803</v>
      </c>
      <c r="B406" s="388">
        <v>43629.640694444446</v>
      </c>
      <c r="C406" s="389">
        <v>43629</v>
      </c>
      <c r="D406" s="387" t="s">
        <v>2443</v>
      </c>
      <c r="E406" s="389">
        <v>43629</v>
      </c>
      <c r="F406" s="387" t="s">
        <v>2442</v>
      </c>
      <c r="G406" s="389">
        <v>43629</v>
      </c>
      <c r="H406" s="387" t="s">
        <v>1812</v>
      </c>
      <c r="I406" s="389">
        <v>43629</v>
      </c>
      <c r="J406" s="387" t="s">
        <v>1811</v>
      </c>
      <c r="K406" s="387" t="s">
        <v>1741</v>
      </c>
      <c r="L406" s="390" t="s">
        <v>1732</v>
      </c>
      <c r="M406" s="390" t="s">
        <v>2208</v>
      </c>
      <c r="N406" s="390" t="str">
        <f t="shared" si="14"/>
        <v>Employee13@blyblade.com</v>
      </c>
      <c r="O406" s="390" t="str">
        <f t="shared" si="15"/>
        <v>Evelyn_Pelczar</v>
      </c>
      <c r="P406" s="387" t="s">
        <v>1728</v>
      </c>
      <c r="Q406" s="387" t="s">
        <v>1847</v>
      </c>
      <c r="R406" s="387" t="s">
        <v>1738</v>
      </c>
      <c r="S406" s="387">
        <v>3.66</v>
      </c>
      <c r="T406" s="387">
        <v>25</v>
      </c>
      <c r="U406" s="387" t="s">
        <v>2207</v>
      </c>
      <c r="V406" s="387" t="s">
        <v>1772</v>
      </c>
      <c r="W406" s="387" t="s">
        <v>2025</v>
      </c>
      <c r="X406" s="387" t="s">
        <v>4831</v>
      </c>
      <c r="Y406" s="387" t="s">
        <v>1735</v>
      </c>
      <c r="Z406" s="387" t="s">
        <v>1734</v>
      </c>
      <c r="AA406" s="387" t="s">
        <v>1733</v>
      </c>
      <c r="AB406" s="387">
        <v>26.53</v>
      </c>
      <c r="AC406" s="387">
        <v>0</v>
      </c>
      <c r="AD406" s="387">
        <v>0</v>
      </c>
      <c r="AE406" s="387">
        <v>26.53</v>
      </c>
      <c r="AF406" s="387" t="s">
        <v>1729</v>
      </c>
      <c r="AG406" s="387">
        <v>26.53</v>
      </c>
      <c r="AH406" s="387">
        <v>0</v>
      </c>
      <c r="AI406" s="387">
        <v>0</v>
      </c>
      <c r="AJ406" s="387">
        <v>26.53</v>
      </c>
      <c r="AK406" s="387">
        <v>2.65</v>
      </c>
      <c r="AM406"/>
      <c r="AN406"/>
      <c r="AO406"/>
      <c r="AP406"/>
    </row>
    <row r="407" spans="1:42">
      <c r="A407" s="387" t="s">
        <v>5802</v>
      </c>
      <c r="B407" s="388">
        <v>43629.670023148145</v>
      </c>
      <c r="C407" s="389">
        <v>43629</v>
      </c>
      <c r="D407" s="387" t="s">
        <v>2163</v>
      </c>
      <c r="E407" s="389">
        <v>43629</v>
      </c>
      <c r="F407" s="387" t="s">
        <v>1835</v>
      </c>
      <c r="G407" s="389">
        <v>43629</v>
      </c>
      <c r="H407" s="387" t="s">
        <v>3007</v>
      </c>
      <c r="I407" s="389">
        <v>43629</v>
      </c>
      <c r="J407" s="387" t="s">
        <v>2424</v>
      </c>
      <c r="K407" s="387" t="s">
        <v>1741</v>
      </c>
      <c r="L407" s="390" t="s">
        <v>1732</v>
      </c>
      <c r="M407" s="390" t="s">
        <v>3510</v>
      </c>
      <c r="N407" s="390" t="str">
        <f t="shared" si="14"/>
        <v>Employee20@blyblade.com</v>
      </c>
      <c r="O407" s="390" t="str">
        <f t="shared" si="15"/>
        <v>Conner_Clay</v>
      </c>
      <c r="P407" s="387" t="s">
        <v>1728</v>
      </c>
      <c r="Q407" s="387" t="s">
        <v>1754</v>
      </c>
      <c r="R407" s="387" t="s">
        <v>1738</v>
      </c>
      <c r="S407" s="387">
        <v>4.9000000000000004</v>
      </c>
      <c r="T407" s="387">
        <v>20</v>
      </c>
      <c r="U407" s="387" t="s">
        <v>1883</v>
      </c>
      <c r="V407" s="387" t="s">
        <v>2007</v>
      </c>
      <c r="W407" s="387" t="s">
        <v>1875</v>
      </c>
      <c r="X407" s="387" t="s">
        <v>4831</v>
      </c>
      <c r="Y407" s="387" t="s">
        <v>2449</v>
      </c>
      <c r="Z407" s="387" t="s">
        <v>1734</v>
      </c>
      <c r="AA407" s="387" t="s">
        <v>1733</v>
      </c>
      <c r="AB407" s="387">
        <v>27.51</v>
      </c>
      <c r="AC407" s="387">
        <v>0</v>
      </c>
      <c r="AD407" s="387">
        <v>0</v>
      </c>
      <c r="AE407" s="387">
        <v>27.51</v>
      </c>
      <c r="AF407" s="387" t="s">
        <v>1729</v>
      </c>
      <c r="AG407" s="387">
        <v>27.51</v>
      </c>
      <c r="AH407" s="387">
        <v>0</v>
      </c>
      <c r="AI407" s="387">
        <v>0</v>
      </c>
      <c r="AJ407" s="387">
        <v>27.51</v>
      </c>
      <c r="AK407" s="387">
        <v>2.75</v>
      </c>
      <c r="AM407"/>
      <c r="AN407"/>
      <c r="AO407"/>
      <c r="AP407"/>
    </row>
    <row r="408" spans="1:42">
      <c r="A408" s="387" t="s">
        <v>5801</v>
      </c>
      <c r="B408" s="388">
        <v>43629.678796296299</v>
      </c>
      <c r="C408" s="389">
        <v>43629</v>
      </c>
      <c r="D408" s="387" t="s">
        <v>2087</v>
      </c>
      <c r="E408" s="389">
        <v>43629</v>
      </c>
      <c r="F408" s="387" t="s">
        <v>3033</v>
      </c>
      <c r="G408" s="389">
        <v>43629</v>
      </c>
      <c r="H408" s="387" t="s">
        <v>2849</v>
      </c>
      <c r="I408" s="389">
        <v>43629</v>
      </c>
      <c r="J408" s="387" t="s">
        <v>3092</v>
      </c>
      <c r="K408" s="387" t="s">
        <v>1741</v>
      </c>
      <c r="L408" s="390" t="s">
        <v>1732</v>
      </c>
      <c r="M408" s="390" t="s">
        <v>1992</v>
      </c>
      <c r="N408" s="390" t="str">
        <f t="shared" si="14"/>
        <v>Employee12@blyblade.com</v>
      </c>
      <c r="O408" s="390" t="str">
        <f t="shared" si="15"/>
        <v>Lysane_Sanchez</v>
      </c>
      <c r="P408" s="387" t="s">
        <v>1728</v>
      </c>
      <c r="Q408" s="387" t="s">
        <v>1754</v>
      </c>
      <c r="R408" s="387" t="s">
        <v>1738</v>
      </c>
      <c r="S408" s="387">
        <v>2.0299999999999998</v>
      </c>
      <c r="T408" s="387">
        <v>5</v>
      </c>
      <c r="U408" s="387" t="s">
        <v>2026</v>
      </c>
      <c r="V408" s="387" t="s">
        <v>2026</v>
      </c>
      <c r="W408" s="387" t="s">
        <v>1965</v>
      </c>
      <c r="X408" s="387" t="s">
        <v>4831</v>
      </c>
      <c r="Y408" s="387" t="s">
        <v>1748</v>
      </c>
      <c r="Z408" s="387" t="s">
        <v>1734</v>
      </c>
      <c r="AA408" s="387" t="s">
        <v>1733</v>
      </c>
      <c r="AB408" s="387">
        <v>10.24</v>
      </c>
      <c r="AC408" s="387">
        <v>0</v>
      </c>
      <c r="AD408" s="387">
        <v>0</v>
      </c>
      <c r="AE408" s="387">
        <v>10.24</v>
      </c>
      <c r="AF408" s="387" t="s">
        <v>1729</v>
      </c>
      <c r="AG408" s="387">
        <v>10.24</v>
      </c>
      <c r="AH408" s="387">
        <v>0</v>
      </c>
      <c r="AI408" s="387">
        <v>0</v>
      </c>
      <c r="AJ408" s="387">
        <v>10.24</v>
      </c>
      <c r="AK408" s="387">
        <v>1.02</v>
      </c>
      <c r="AM408"/>
      <c r="AN408"/>
      <c r="AO408"/>
      <c r="AP408"/>
    </row>
    <row r="409" spans="1:42">
      <c r="A409" s="387" t="s">
        <v>5800</v>
      </c>
      <c r="B409" s="388">
        <v>43629.713148148148</v>
      </c>
      <c r="C409" s="389">
        <v>43629</v>
      </c>
      <c r="D409" s="387" t="s">
        <v>1806</v>
      </c>
      <c r="E409" s="389">
        <v>43629</v>
      </c>
      <c r="F409" s="387" t="s">
        <v>1805</v>
      </c>
      <c r="G409" s="389">
        <v>43629</v>
      </c>
      <c r="H409" s="387" t="s">
        <v>2069</v>
      </c>
      <c r="I409" s="389">
        <v>43629</v>
      </c>
      <c r="J409" s="387" t="s">
        <v>2999</v>
      </c>
      <c r="K409" s="387" t="s">
        <v>1741</v>
      </c>
      <c r="L409" s="390" t="s">
        <v>1732</v>
      </c>
      <c r="M409" s="390" t="s">
        <v>2208</v>
      </c>
      <c r="N409" s="390" t="str">
        <f t="shared" si="14"/>
        <v>Employee13@blyblade.com</v>
      </c>
      <c r="O409" s="390" t="str">
        <f t="shared" si="15"/>
        <v>Evelyn_Pelczar</v>
      </c>
      <c r="P409" s="387" t="s">
        <v>1728</v>
      </c>
      <c r="Q409" s="387" t="s">
        <v>1847</v>
      </c>
      <c r="R409" s="387" t="s">
        <v>1738</v>
      </c>
      <c r="S409" s="387">
        <v>1.59</v>
      </c>
      <c r="T409" s="387">
        <v>21</v>
      </c>
      <c r="U409" s="387" t="s">
        <v>1772</v>
      </c>
      <c r="V409" s="387" t="s">
        <v>1772</v>
      </c>
      <c r="W409" s="387" t="s">
        <v>2025</v>
      </c>
      <c r="X409" s="387" t="s">
        <v>4831</v>
      </c>
      <c r="Y409" s="387" t="s">
        <v>1735</v>
      </c>
      <c r="Z409" s="387" t="s">
        <v>1734</v>
      </c>
      <c r="AA409" s="387" t="s">
        <v>1733</v>
      </c>
      <c r="AB409" s="387">
        <v>21.16</v>
      </c>
      <c r="AC409" s="387">
        <v>0</v>
      </c>
      <c r="AD409" s="387">
        <v>0</v>
      </c>
      <c r="AE409" s="387">
        <v>21.16</v>
      </c>
      <c r="AF409" s="387" t="s">
        <v>1729</v>
      </c>
      <c r="AG409" s="387">
        <v>21.16</v>
      </c>
      <c r="AH409" s="387">
        <v>0</v>
      </c>
      <c r="AI409" s="387">
        <v>0</v>
      </c>
      <c r="AJ409" s="387">
        <v>21.16</v>
      </c>
      <c r="AK409" s="387">
        <v>2.12</v>
      </c>
      <c r="AM409"/>
      <c r="AN409"/>
      <c r="AO409"/>
      <c r="AP409"/>
    </row>
    <row r="410" spans="1:42">
      <c r="A410" s="387" t="s">
        <v>5799</v>
      </c>
      <c r="B410" s="388">
        <v>43629.726678240739</v>
      </c>
      <c r="C410" s="389">
        <v>43629</v>
      </c>
      <c r="D410" s="387" t="s">
        <v>3580</v>
      </c>
      <c r="E410" s="389">
        <v>43629</v>
      </c>
      <c r="F410" s="387" t="s">
        <v>3579</v>
      </c>
      <c r="G410" s="389">
        <v>43629</v>
      </c>
      <c r="H410" s="387" t="s">
        <v>2143</v>
      </c>
      <c r="I410" s="389">
        <v>43629</v>
      </c>
      <c r="J410" s="387" t="s">
        <v>2142</v>
      </c>
      <c r="K410" s="387" t="s">
        <v>1741</v>
      </c>
      <c r="L410" s="390" t="s">
        <v>1732</v>
      </c>
      <c r="M410" s="390" t="s">
        <v>3510</v>
      </c>
      <c r="N410" s="390" t="str">
        <f t="shared" si="14"/>
        <v>Employee20@blyblade.com</v>
      </c>
      <c r="O410" s="390" t="str">
        <f t="shared" si="15"/>
        <v>Conner_Clay</v>
      </c>
      <c r="P410" s="387" t="s">
        <v>1728</v>
      </c>
      <c r="Q410" s="387" t="s">
        <v>1754</v>
      </c>
      <c r="R410" s="387" t="s">
        <v>1738</v>
      </c>
      <c r="S410" s="387">
        <v>5.81</v>
      </c>
      <c r="T410" s="387">
        <v>60</v>
      </c>
      <c r="U410" s="387" t="s">
        <v>2007</v>
      </c>
      <c r="V410" s="387" t="s">
        <v>1737</v>
      </c>
      <c r="W410" s="387" t="s">
        <v>1875</v>
      </c>
      <c r="X410" s="387" t="s">
        <v>4831</v>
      </c>
      <c r="Y410" s="387" t="s">
        <v>2449</v>
      </c>
      <c r="Z410" s="387" t="s">
        <v>1734</v>
      </c>
      <c r="AA410" s="387" t="s">
        <v>1733</v>
      </c>
      <c r="AB410" s="387">
        <v>44.84</v>
      </c>
      <c r="AC410" s="387">
        <v>0</v>
      </c>
      <c r="AD410" s="387">
        <v>0</v>
      </c>
      <c r="AE410" s="387">
        <v>44.84</v>
      </c>
      <c r="AF410" s="387" t="s">
        <v>1729</v>
      </c>
      <c r="AG410" s="387">
        <v>44.84</v>
      </c>
      <c r="AH410" s="387">
        <v>0</v>
      </c>
      <c r="AI410" s="387">
        <v>0</v>
      </c>
      <c r="AJ410" s="387">
        <v>44.84</v>
      </c>
      <c r="AK410" s="387">
        <v>4.4800000000000004</v>
      </c>
      <c r="AM410"/>
      <c r="AN410"/>
      <c r="AO410"/>
      <c r="AP410"/>
    </row>
    <row r="411" spans="1:42">
      <c r="A411" s="387" t="s">
        <v>5798</v>
      </c>
      <c r="B411" s="388">
        <v>43629.741053240738</v>
      </c>
      <c r="C411" s="389">
        <v>43629</v>
      </c>
      <c r="D411" s="387" t="s">
        <v>2060</v>
      </c>
      <c r="E411" s="389">
        <v>43629</v>
      </c>
      <c r="F411" s="387" t="s">
        <v>2352</v>
      </c>
      <c r="G411" s="389">
        <v>43629</v>
      </c>
      <c r="H411" s="387" t="s">
        <v>3886</v>
      </c>
      <c r="I411" s="389">
        <v>43629</v>
      </c>
      <c r="J411" s="387" t="s">
        <v>3233</v>
      </c>
      <c r="K411" s="387" t="s">
        <v>1741</v>
      </c>
      <c r="L411" s="390" t="s">
        <v>1732</v>
      </c>
      <c r="M411" s="390" t="s">
        <v>2812</v>
      </c>
      <c r="N411" s="390" t="str">
        <f t="shared" si="14"/>
        <v>Employee6@blyblade.com</v>
      </c>
      <c r="O411" s="390" t="str">
        <f t="shared" si="15"/>
        <v>Matthew_Brody</v>
      </c>
      <c r="P411" s="387" t="s">
        <v>1728</v>
      </c>
      <c r="Q411" s="387" t="s">
        <v>1754</v>
      </c>
      <c r="R411" s="387" t="s">
        <v>1738</v>
      </c>
      <c r="S411" s="387">
        <v>2.25</v>
      </c>
      <c r="T411" s="387">
        <v>33</v>
      </c>
      <c r="U411" s="387" t="s">
        <v>1737</v>
      </c>
      <c r="V411" s="387" t="s">
        <v>1883</v>
      </c>
      <c r="W411" s="387" t="s">
        <v>1875</v>
      </c>
      <c r="X411" s="387" t="s">
        <v>4831</v>
      </c>
      <c r="Y411" s="387" t="s">
        <v>1748</v>
      </c>
      <c r="Z411" s="387" t="s">
        <v>1734</v>
      </c>
      <c r="AA411" s="387" t="s">
        <v>1733</v>
      </c>
      <c r="AB411" s="387">
        <v>19.77</v>
      </c>
      <c r="AC411" s="387">
        <v>0</v>
      </c>
      <c r="AD411" s="387">
        <v>0</v>
      </c>
      <c r="AE411" s="387">
        <v>19.77</v>
      </c>
      <c r="AF411" s="387" t="s">
        <v>1729</v>
      </c>
      <c r="AG411" s="387">
        <v>19.77</v>
      </c>
      <c r="AH411" s="387">
        <v>0</v>
      </c>
      <c r="AI411" s="387">
        <v>0</v>
      </c>
      <c r="AJ411" s="387">
        <v>19.77</v>
      </c>
      <c r="AK411" s="387">
        <v>1.98</v>
      </c>
      <c r="AM411"/>
      <c r="AN411"/>
      <c r="AO411"/>
      <c r="AP411"/>
    </row>
    <row r="412" spans="1:42">
      <c r="A412" s="387" t="s">
        <v>5798</v>
      </c>
      <c r="B412" s="388">
        <v>43629.742673611108</v>
      </c>
      <c r="C412" s="389">
        <v>43629</v>
      </c>
      <c r="D412" s="387" t="s">
        <v>2060</v>
      </c>
      <c r="E412" s="389">
        <v>43629</v>
      </c>
      <c r="F412" s="387" t="s">
        <v>2352</v>
      </c>
      <c r="G412" s="389">
        <v>43629</v>
      </c>
      <c r="H412" s="387" t="s">
        <v>3886</v>
      </c>
      <c r="I412" s="389">
        <v>43629</v>
      </c>
      <c r="J412" s="387" t="s">
        <v>3233</v>
      </c>
      <c r="K412" s="387" t="s">
        <v>1741</v>
      </c>
      <c r="L412" s="390" t="s">
        <v>1732</v>
      </c>
      <c r="M412" s="390" t="s">
        <v>2812</v>
      </c>
      <c r="N412" s="390" t="str">
        <f t="shared" si="14"/>
        <v>Employee6@blyblade.com</v>
      </c>
      <c r="O412" s="390" t="str">
        <f t="shared" si="15"/>
        <v>Matthew_Brody</v>
      </c>
      <c r="P412" s="387" t="s">
        <v>1728</v>
      </c>
      <c r="Q412" s="387" t="s">
        <v>1754</v>
      </c>
      <c r="R412" s="387" t="s">
        <v>1738</v>
      </c>
      <c r="S412" s="387">
        <v>2.25</v>
      </c>
      <c r="T412" s="387">
        <v>33</v>
      </c>
      <c r="U412" s="387" t="s">
        <v>1737</v>
      </c>
      <c r="V412" s="387" t="s">
        <v>1883</v>
      </c>
      <c r="W412" s="387" t="s">
        <v>1875</v>
      </c>
      <c r="X412" s="387" t="s">
        <v>4831</v>
      </c>
      <c r="Y412" s="387" t="s">
        <v>1748</v>
      </c>
      <c r="Z412" s="387" t="s">
        <v>1734</v>
      </c>
      <c r="AA412" s="387" t="s">
        <v>1747</v>
      </c>
      <c r="AB412" s="387">
        <v>0</v>
      </c>
      <c r="AC412" s="387">
        <v>0</v>
      </c>
      <c r="AD412" s="387">
        <v>5.13</v>
      </c>
      <c r="AE412" s="387">
        <v>5.13</v>
      </c>
      <c r="AF412" s="387" t="s">
        <v>1729</v>
      </c>
      <c r="AG412" s="387">
        <v>0</v>
      </c>
      <c r="AH412" s="387">
        <v>0</v>
      </c>
      <c r="AI412" s="387">
        <v>5.13</v>
      </c>
      <c r="AJ412" s="387">
        <v>5.13</v>
      </c>
      <c r="AK412" s="387">
        <v>0</v>
      </c>
      <c r="AM412"/>
      <c r="AN412"/>
      <c r="AO412"/>
      <c r="AP412"/>
    </row>
    <row r="413" spans="1:42">
      <c r="A413" s="387" t="s">
        <v>5797</v>
      </c>
      <c r="B413" s="388">
        <v>43629.752581018518</v>
      </c>
      <c r="C413" s="389">
        <v>43629</v>
      </c>
      <c r="D413" s="387" t="s">
        <v>2833</v>
      </c>
      <c r="E413" s="389">
        <v>43629</v>
      </c>
      <c r="F413" s="387" t="s">
        <v>2457</v>
      </c>
      <c r="G413" s="389">
        <v>43629</v>
      </c>
      <c r="H413" s="387" t="s">
        <v>2010</v>
      </c>
      <c r="I413" s="389">
        <v>43629</v>
      </c>
      <c r="J413" s="387" t="s">
        <v>2990</v>
      </c>
      <c r="K413" s="387" t="s">
        <v>1741</v>
      </c>
      <c r="L413" s="390" t="s">
        <v>1732</v>
      </c>
      <c r="M413" s="390" t="s">
        <v>2812</v>
      </c>
      <c r="N413" s="390" t="str">
        <f t="shared" si="14"/>
        <v>Employee6@blyblade.com</v>
      </c>
      <c r="O413" s="390" t="str">
        <f t="shared" si="15"/>
        <v>Matthew_Brody</v>
      </c>
      <c r="P413" s="387" t="s">
        <v>1728</v>
      </c>
      <c r="Q413" s="387" t="s">
        <v>1739</v>
      </c>
      <c r="R413" s="387" t="s">
        <v>1738</v>
      </c>
      <c r="S413" s="387">
        <v>0.57999999999999996</v>
      </c>
      <c r="T413" s="387">
        <v>30</v>
      </c>
      <c r="U413" s="387" t="s">
        <v>1772</v>
      </c>
      <c r="V413" s="387" t="s">
        <v>1772</v>
      </c>
      <c r="W413" s="387" t="s">
        <v>1728</v>
      </c>
      <c r="X413" s="387" t="s">
        <v>1794</v>
      </c>
      <c r="Y413" s="387" t="s">
        <v>1748</v>
      </c>
      <c r="Z413" s="387" t="s">
        <v>1734</v>
      </c>
      <c r="AA413" s="387" t="s">
        <v>1733</v>
      </c>
      <c r="AB413" s="387">
        <v>18.77</v>
      </c>
      <c r="AC413" s="387">
        <v>0</v>
      </c>
      <c r="AD413" s="387">
        <v>0</v>
      </c>
      <c r="AE413" s="387">
        <v>18.77</v>
      </c>
      <c r="AF413" s="387" t="s">
        <v>1729</v>
      </c>
      <c r="AG413" s="387">
        <v>18.77</v>
      </c>
      <c r="AH413" s="387">
        <v>0</v>
      </c>
      <c r="AI413" s="387">
        <v>0</v>
      </c>
      <c r="AJ413" s="387">
        <v>18.77</v>
      </c>
      <c r="AK413" s="387">
        <v>1.88</v>
      </c>
      <c r="AM413"/>
      <c r="AN413"/>
      <c r="AO413"/>
      <c r="AP413"/>
    </row>
    <row r="414" spans="1:42">
      <c r="A414" s="387" t="s">
        <v>5796</v>
      </c>
      <c r="B414" s="388">
        <v>43629.758391203701</v>
      </c>
      <c r="C414" s="389">
        <v>43629</v>
      </c>
      <c r="D414" s="387" t="s">
        <v>2030</v>
      </c>
      <c r="E414" s="389">
        <v>43629</v>
      </c>
      <c r="F414" s="387" t="s">
        <v>3469</v>
      </c>
      <c r="G414" s="389">
        <v>43629</v>
      </c>
      <c r="H414" s="387" t="s">
        <v>2102</v>
      </c>
      <c r="I414" s="389">
        <v>43629</v>
      </c>
      <c r="J414" s="387" t="s">
        <v>2101</v>
      </c>
      <c r="K414" s="387" t="s">
        <v>1741</v>
      </c>
      <c r="L414" s="390" t="s">
        <v>1732</v>
      </c>
      <c r="M414" s="390" t="s">
        <v>2051</v>
      </c>
      <c r="N414" s="390" t="str">
        <f t="shared" si="14"/>
        <v>Employee26@blyblade.com</v>
      </c>
      <c r="O414" s="390" t="str">
        <f t="shared" si="15"/>
        <v>Karoline_Lozier</v>
      </c>
      <c r="P414" s="387" t="s">
        <v>1728</v>
      </c>
      <c r="Q414" s="387" t="s">
        <v>1739</v>
      </c>
      <c r="R414" s="387" t="s">
        <v>1738</v>
      </c>
      <c r="S414" s="387">
        <v>0.64</v>
      </c>
      <c r="T414" s="387">
        <v>31</v>
      </c>
      <c r="U414" s="387" t="s">
        <v>1772</v>
      </c>
      <c r="V414" s="387" t="s">
        <v>1772</v>
      </c>
      <c r="W414" s="387" t="s">
        <v>1728</v>
      </c>
      <c r="X414" s="387" t="s">
        <v>1794</v>
      </c>
      <c r="Y414" s="387" t="s">
        <v>1748</v>
      </c>
      <c r="Z414" s="387" t="s">
        <v>1734</v>
      </c>
      <c r="AA414" s="387" t="s">
        <v>1793</v>
      </c>
      <c r="AB414" s="387">
        <v>23.79</v>
      </c>
      <c r="AC414" s="387">
        <v>0</v>
      </c>
      <c r="AD414" s="387">
        <v>2</v>
      </c>
      <c r="AE414" s="387">
        <v>20</v>
      </c>
      <c r="AF414" s="387" t="s">
        <v>1729</v>
      </c>
      <c r="AG414" s="387">
        <v>23.79</v>
      </c>
      <c r="AH414" s="387">
        <v>0</v>
      </c>
      <c r="AI414" s="387">
        <v>2</v>
      </c>
      <c r="AJ414" s="387">
        <v>20</v>
      </c>
      <c r="AK414" s="387">
        <v>2</v>
      </c>
      <c r="AM414"/>
      <c r="AN414"/>
      <c r="AO414"/>
      <c r="AP414"/>
    </row>
    <row r="415" spans="1:42">
      <c r="A415" s="387" t="s">
        <v>5795</v>
      </c>
      <c r="B415" s="388">
        <v>43629.840381944443</v>
      </c>
      <c r="C415" s="389">
        <v>43629</v>
      </c>
      <c r="D415" s="387" t="s">
        <v>2404</v>
      </c>
      <c r="E415" s="389">
        <v>43629</v>
      </c>
      <c r="F415" s="387" t="s">
        <v>1799</v>
      </c>
      <c r="G415" s="389">
        <v>43629</v>
      </c>
      <c r="H415" s="387" t="s">
        <v>3410</v>
      </c>
      <c r="I415" s="389">
        <v>43629</v>
      </c>
      <c r="J415" s="387" t="s">
        <v>3003</v>
      </c>
      <c r="K415" s="387" t="s">
        <v>1741</v>
      </c>
      <c r="L415" s="390" t="s">
        <v>1732</v>
      </c>
      <c r="M415" s="390" t="s">
        <v>2027</v>
      </c>
      <c r="N415" s="390" t="str">
        <f t="shared" si="14"/>
        <v>Employee28@blyblade.com</v>
      </c>
      <c r="O415" s="390" t="str">
        <f t="shared" si="15"/>
        <v>Tony_Conte</v>
      </c>
      <c r="P415" s="387" t="s">
        <v>1728</v>
      </c>
      <c r="Q415" s="387" t="s">
        <v>1754</v>
      </c>
      <c r="R415" s="387" t="s">
        <v>1738</v>
      </c>
      <c r="S415" s="387">
        <v>2.2400000000000002</v>
      </c>
      <c r="T415" s="387">
        <v>7</v>
      </c>
      <c r="U415" s="387" t="s">
        <v>2026</v>
      </c>
      <c r="V415" s="387" t="s">
        <v>2026</v>
      </c>
      <c r="W415" s="387" t="s">
        <v>4832</v>
      </c>
      <c r="X415" s="387" t="s">
        <v>4831</v>
      </c>
      <c r="Y415" s="387" t="s">
        <v>1748</v>
      </c>
      <c r="Z415" s="387" t="s">
        <v>1734</v>
      </c>
      <c r="AA415" s="387" t="s">
        <v>1733</v>
      </c>
      <c r="AB415" s="387">
        <v>11.14</v>
      </c>
      <c r="AC415" s="387">
        <v>0</v>
      </c>
      <c r="AD415" s="387">
        <v>0</v>
      </c>
      <c r="AE415" s="387">
        <v>11.14</v>
      </c>
      <c r="AF415" s="387" t="s">
        <v>1729</v>
      </c>
      <c r="AG415" s="387">
        <v>11.14</v>
      </c>
      <c r="AH415" s="387">
        <v>0</v>
      </c>
      <c r="AI415" s="387">
        <v>0</v>
      </c>
      <c r="AJ415" s="387">
        <v>11.14</v>
      </c>
      <c r="AK415" s="387">
        <v>1.1100000000000001</v>
      </c>
      <c r="AM415"/>
      <c r="AN415"/>
      <c r="AO415"/>
      <c r="AP415"/>
    </row>
    <row r="416" spans="1:42">
      <c r="A416" s="387" t="s">
        <v>5794</v>
      </c>
      <c r="B416" s="388">
        <v>43629.853541666664</v>
      </c>
      <c r="C416" s="389">
        <v>43629</v>
      </c>
      <c r="D416" s="387" t="s">
        <v>3319</v>
      </c>
      <c r="E416" s="389">
        <v>43629</v>
      </c>
      <c r="F416" s="387" t="s">
        <v>2433</v>
      </c>
      <c r="G416" s="389">
        <v>43629</v>
      </c>
      <c r="H416" s="387" t="s">
        <v>4540</v>
      </c>
      <c r="I416" s="389">
        <v>43629</v>
      </c>
      <c r="J416" s="387" t="s">
        <v>4864</v>
      </c>
      <c r="K416" s="387" t="s">
        <v>1741</v>
      </c>
      <c r="L416" s="390" t="s">
        <v>1732</v>
      </c>
      <c r="M416" s="390" t="s">
        <v>1979</v>
      </c>
      <c r="N416" s="390" t="str">
        <f t="shared" si="14"/>
        <v>Employee15@blyblade.com</v>
      </c>
      <c r="O416" s="390" t="str">
        <f t="shared" si="15"/>
        <v>Jess_Rooney</v>
      </c>
      <c r="P416" s="387" t="s">
        <v>1728</v>
      </c>
      <c r="Q416" s="387" t="s">
        <v>1847</v>
      </c>
      <c r="R416" s="387" t="s">
        <v>1738</v>
      </c>
      <c r="S416" s="387">
        <v>11.99</v>
      </c>
      <c r="T416" s="387">
        <v>35</v>
      </c>
      <c r="U416" s="387" t="s">
        <v>1833</v>
      </c>
      <c r="V416" s="387" t="s">
        <v>1802</v>
      </c>
      <c r="W416" s="387" t="s">
        <v>1965</v>
      </c>
      <c r="X416" s="387" t="s">
        <v>4831</v>
      </c>
      <c r="Y416" s="387" t="s">
        <v>1735</v>
      </c>
      <c r="Z416" s="387" t="s">
        <v>1734</v>
      </c>
      <c r="AA416" s="387" t="s">
        <v>1733</v>
      </c>
      <c r="AB416" s="387">
        <v>78.400000000000006</v>
      </c>
      <c r="AC416" s="387">
        <v>0</v>
      </c>
      <c r="AD416" s="387">
        <v>0</v>
      </c>
      <c r="AE416" s="387">
        <v>78.400000000000006</v>
      </c>
      <c r="AF416" s="387" t="s">
        <v>1729</v>
      </c>
      <c r="AG416" s="387">
        <v>78.400000000000006</v>
      </c>
      <c r="AH416" s="387">
        <v>0</v>
      </c>
      <c r="AI416" s="387">
        <v>0</v>
      </c>
      <c r="AJ416" s="387">
        <v>78.400000000000006</v>
      </c>
      <c r="AK416" s="387">
        <v>7.84</v>
      </c>
      <c r="AM416"/>
      <c r="AN416"/>
      <c r="AO416"/>
      <c r="AP416"/>
    </row>
    <row r="417" spans="1:42">
      <c r="A417" s="387" t="s">
        <v>5793</v>
      </c>
      <c r="B417" s="388">
        <v>43629.858935185184</v>
      </c>
      <c r="C417" s="389">
        <v>43627</v>
      </c>
      <c r="D417" s="387" t="s">
        <v>5792</v>
      </c>
      <c r="E417" s="389">
        <v>43627</v>
      </c>
      <c r="F417" s="387" t="s">
        <v>4773</v>
      </c>
      <c r="G417" s="389">
        <v>43627</v>
      </c>
      <c r="H417" s="387" t="s">
        <v>3608</v>
      </c>
      <c r="I417" s="389">
        <v>43627</v>
      </c>
      <c r="J417" s="387" t="s">
        <v>2232</v>
      </c>
      <c r="K417" s="387" t="s">
        <v>1741</v>
      </c>
      <c r="L417" s="390" t="s">
        <v>1732</v>
      </c>
      <c r="M417" s="390" t="s">
        <v>2223</v>
      </c>
      <c r="N417" s="390" t="str">
        <f t="shared" si="14"/>
        <v>Employee19@blyblade.com</v>
      </c>
      <c r="O417" s="390" t="str">
        <f t="shared" si="15"/>
        <v>Gil_Adler</v>
      </c>
      <c r="P417" s="387" t="s">
        <v>1728</v>
      </c>
      <c r="Q417" s="387" t="s">
        <v>1754</v>
      </c>
      <c r="R417" s="387" t="s">
        <v>1738</v>
      </c>
      <c r="S417" s="387">
        <v>1.99</v>
      </c>
      <c r="T417" s="387">
        <v>7</v>
      </c>
      <c r="U417" s="387" t="s">
        <v>1737</v>
      </c>
      <c r="V417" s="387" t="s">
        <v>1737</v>
      </c>
      <c r="W417" s="387" t="s">
        <v>4876</v>
      </c>
      <c r="X417" s="387" t="s">
        <v>4899</v>
      </c>
      <c r="Y417" s="387" t="s">
        <v>1890</v>
      </c>
      <c r="Z417" s="387" t="s">
        <v>1734</v>
      </c>
      <c r="AA417" s="387" t="s">
        <v>1747</v>
      </c>
      <c r="AB417" s="387">
        <v>0</v>
      </c>
      <c r="AC417" s="387">
        <v>0</v>
      </c>
      <c r="AD417" s="387">
        <v>1.03</v>
      </c>
      <c r="AE417" s="387">
        <v>1.03</v>
      </c>
      <c r="AF417" s="387" t="s">
        <v>1729</v>
      </c>
      <c r="AG417" s="387">
        <v>0</v>
      </c>
      <c r="AH417" s="387">
        <v>0</v>
      </c>
      <c r="AI417" s="387">
        <v>1.03</v>
      </c>
      <c r="AJ417" s="387">
        <v>1.03</v>
      </c>
      <c r="AK417" s="387">
        <v>0</v>
      </c>
      <c r="AM417"/>
      <c r="AN417"/>
      <c r="AO417"/>
      <c r="AP417"/>
    </row>
    <row r="418" spans="1:42">
      <c r="A418" s="387" t="s">
        <v>5791</v>
      </c>
      <c r="B418" s="388">
        <v>43629.8671875</v>
      </c>
      <c r="C418" s="389">
        <v>43629</v>
      </c>
      <c r="D418" s="387" t="s">
        <v>2079</v>
      </c>
      <c r="E418" s="389">
        <v>43629</v>
      </c>
      <c r="F418" s="387" t="s">
        <v>2078</v>
      </c>
      <c r="G418" s="389">
        <v>43629</v>
      </c>
      <c r="H418" s="387" t="s">
        <v>1930</v>
      </c>
      <c r="I418" s="389">
        <v>43629</v>
      </c>
      <c r="J418" s="387" t="s">
        <v>2354</v>
      </c>
      <c r="K418" s="387" t="s">
        <v>1741</v>
      </c>
      <c r="L418" s="390" t="s">
        <v>1732</v>
      </c>
      <c r="M418" s="390" t="s">
        <v>1810</v>
      </c>
      <c r="N418" s="390" t="str">
        <f t="shared" si="14"/>
        <v>Employee3@blyblade.com</v>
      </c>
      <c r="O418" s="390" t="str">
        <f t="shared" si="15"/>
        <v>Esjona_Kadiu</v>
      </c>
      <c r="P418" s="387" t="s">
        <v>1728</v>
      </c>
      <c r="Q418" s="387" t="s">
        <v>1754</v>
      </c>
      <c r="R418" s="387" t="s">
        <v>1738</v>
      </c>
      <c r="S418" s="387">
        <v>6.68</v>
      </c>
      <c r="T418" s="387">
        <v>21</v>
      </c>
      <c r="U418" s="387" t="s">
        <v>2279</v>
      </c>
      <c r="V418" s="387" t="s">
        <v>1737</v>
      </c>
      <c r="W418" s="387" t="s">
        <v>1875</v>
      </c>
      <c r="X418" s="387" t="s">
        <v>4831</v>
      </c>
      <c r="Y418" s="387" t="s">
        <v>1735</v>
      </c>
      <c r="Z418" s="387" t="s">
        <v>1734</v>
      </c>
      <c r="AA418" s="387" t="s">
        <v>1733</v>
      </c>
      <c r="AB418" s="387">
        <v>36.229999999999997</v>
      </c>
      <c r="AC418" s="387">
        <v>0</v>
      </c>
      <c r="AD418" s="387">
        <v>0</v>
      </c>
      <c r="AE418" s="387">
        <v>36.229999999999997</v>
      </c>
      <c r="AF418" s="387" t="s">
        <v>1729</v>
      </c>
      <c r="AG418" s="387">
        <v>36.229999999999997</v>
      </c>
      <c r="AH418" s="387">
        <v>0</v>
      </c>
      <c r="AI418" s="387">
        <v>0</v>
      </c>
      <c r="AJ418" s="387">
        <v>36.229999999999997</v>
      </c>
      <c r="AK418" s="387">
        <v>3.62</v>
      </c>
      <c r="AM418"/>
      <c r="AN418"/>
      <c r="AO418"/>
      <c r="AP418"/>
    </row>
    <row r="419" spans="1:42">
      <c r="A419" s="387" t="s">
        <v>5790</v>
      </c>
      <c r="B419" s="388">
        <v>43629.89</v>
      </c>
      <c r="C419" s="389">
        <v>43629</v>
      </c>
      <c r="D419" s="387" t="s">
        <v>2710</v>
      </c>
      <c r="E419" s="389">
        <v>43629</v>
      </c>
      <c r="F419" s="387" t="s">
        <v>1806</v>
      </c>
      <c r="G419" s="389">
        <v>43629</v>
      </c>
      <c r="H419" s="387" t="s">
        <v>2717</v>
      </c>
      <c r="I419" s="389">
        <v>43629</v>
      </c>
      <c r="J419" s="387" t="s">
        <v>2716</v>
      </c>
      <c r="K419" s="387" t="s">
        <v>1741</v>
      </c>
      <c r="L419" s="390" t="s">
        <v>1732</v>
      </c>
      <c r="M419" s="390" t="s">
        <v>2493</v>
      </c>
      <c r="N419" s="390" t="str">
        <f t="shared" si="14"/>
        <v>Employee34@blyblade.com</v>
      </c>
      <c r="O419" s="390" t="str">
        <f t="shared" si="15"/>
        <v>Jose_Ramon-Batista</v>
      </c>
      <c r="P419" s="387" t="s">
        <v>1728</v>
      </c>
      <c r="Q419" s="387" t="s">
        <v>1754</v>
      </c>
      <c r="R419" s="387" t="s">
        <v>1738</v>
      </c>
      <c r="S419" s="387">
        <v>2.64</v>
      </c>
      <c r="T419" s="387">
        <v>37</v>
      </c>
      <c r="U419" s="387" t="s">
        <v>1883</v>
      </c>
      <c r="V419" s="387" t="s">
        <v>1737</v>
      </c>
      <c r="W419" s="387" t="s">
        <v>1750</v>
      </c>
      <c r="X419" s="387" t="s">
        <v>4831</v>
      </c>
      <c r="Y419" s="387" t="s">
        <v>1890</v>
      </c>
      <c r="Z419" s="387" t="s">
        <v>1734</v>
      </c>
      <c r="AA419" s="387" t="s">
        <v>1733</v>
      </c>
      <c r="AB419" s="387">
        <v>23.67</v>
      </c>
      <c r="AC419" s="387">
        <v>0</v>
      </c>
      <c r="AD419" s="387">
        <v>0</v>
      </c>
      <c r="AE419" s="387">
        <v>23.67</v>
      </c>
      <c r="AF419" s="387" t="s">
        <v>1729</v>
      </c>
      <c r="AG419" s="387">
        <v>23.67</v>
      </c>
      <c r="AH419" s="387">
        <v>0</v>
      </c>
      <c r="AI419" s="387">
        <v>0</v>
      </c>
      <c r="AJ419" s="387">
        <v>23.67</v>
      </c>
      <c r="AK419" s="387">
        <v>2.37</v>
      </c>
      <c r="AM419"/>
      <c r="AN419"/>
      <c r="AO419"/>
      <c r="AP419"/>
    </row>
    <row r="420" spans="1:42">
      <c r="A420" s="387" t="s">
        <v>5789</v>
      </c>
      <c r="B420" s="388">
        <v>43629.949953703705</v>
      </c>
      <c r="C420" s="389">
        <v>43629</v>
      </c>
      <c r="D420" s="387" t="s">
        <v>2588</v>
      </c>
      <c r="E420" s="389">
        <v>43629</v>
      </c>
      <c r="F420" s="387" t="s">
        <v>2587</v>
      </c>
      <c r="G420" s="389">
        <v>43629</v>
      </c>
      <c r="H420" s="387" t="s">
        <v>3115</v>
      </c>
      <c r="I420" s="389">
        <v>43629</v>
      </c>
      <c r="J420" s="387" t="s">
        <v>3114</v>
      </c>
      <c r="K420" s="387" t="s">
        <v>1741</v>
      </c>
      <c r="L420" s="390" t="s">
        <v>1732</v>
      </c>
      <c r="M420" s="390" t="s">
        <v>1979</v>
      </c>
      <c r="N420" s="390" t="str">
        <f t="shared" si="14"/>
        <v>Employee15@blyblade.com</v>
      </c>
      <c r="O420" s="390" t="str">
        <f t="shared" si="15"/>
        <v>Jess_Rooney</v>
      </c>
      <c r="P420" s="387" t="s">
        <v>1728</v>
      </c>
      <c r="Q420" s="387" t="s">
        <v>1754</v>
      </c>
      <c r="R420" s="387" t="s">
        <v>1803</v>
      </c>
      <c r="S420" s="387">
        <v>15.59</v>
      </c>
      <c r="T420" s="387">
        <v>47</v>
      </c>
      <c r="U420" s="387" t="s">
        <v>1802</v>
      </c>
      <c r="V420" s="387" t="s">
        <v>2063</v>
      </c>
      <c r="W420" s="387" t="s">
        <v>1965</v>
      </c>
      <c r="X420" s="387" t="s">
        <v>4831</v>
      </c>
      <c r="Y420" s="387" t="s">
        <v>1735</v>
      </c>
      <c r="Z420" s="387" t="s">
        <v>1734</v>
      </c>
      <c r="AA420" s="387" t="s">
        <v>1733</v>
      </c>
      <c r="AB420" s="387">
        <v>50.8</v>
      </c>
      <c r="AC420" s="387">
        <v>0</v>
      </c>
      <c r="AD420" s="387">
        <v>0</v>
      </c>
      <c r="AE420" s="387">
        <v>50.8</v>
      </c>
      <c r="AF420" s="387" t="s">
        <v>1729</v>
      </c>
      <c r="AG420" s="387">
        <v>50.8</v>
      </c>
      <c r="AH420" s="387">
        <v>0</v>
      </c>
      <c r="AI420" s="387">
        <v>0</v>
      </c>
      <c r="AJ420" s="387">
        <v>50.8</v>
      </c>
      <c r="AK420" s="387">
        <v>5.08</v>
      </c>
      <c r="AM420"/>
      <c r="AN420"/>
      <c r="AO420"/>
      <c r="AP420"/>
    </row>
    <row r="421" spans="1:42">
      <c r="A421" s="387" t="s">
        <v>5788</v>
      </c>
      <c r="B421" s="388">
        <v>43629.957141203704</v>
      </c>
      <c r="C421" s="389">
        <v>43629</v>
      </c>
      <c r="D421" s="387" t="s">
        <v>2017</v>
      </c>
      <c r="E421" s="389">
        <v>43629</v>
      </c>
      <c r="F421" s="387" t="s">
        <v>2016</v>
      </c>
      <c r="G421" s="389">
        <v>43629</v>
      </c>
      <c r="H421" s="387" t="s">
        <v>2564</v>
      </c>
      <c r="I421" s="389">
        <v>43629</v>
      </c>
      <c r="J421" s="387" t="s">
        <v>2603</v>
      </c>
      <c r="K421" s="387" t="s">
        <v>1741</v>
      </c>
      <c r="L421" s="390" t="s">
        <v>1732</v>
      </c>
      <c r="M421" s="390" t="s">
        <v>2255</v>
      </c>
      <c r="N421" s="390" t="str">
        <f t="shared" si="14"/>
        <v>Employee7@blyblade.com</v>
      </c>
      <c r="O421" s="390" t="str">
        <f t="shared" si="15"/>
        <v>Jack_Oneill</v>
      </c>
      <c r="P421" s="387" t="s">
        <v>1728</v>
      </c>
      <c r="Q421" s="387" t="s">
        <v>1762</v>
      </c>
      <c r="R421" s="387" t="s">
        <v>1753</v>
      </c>
      <c r="S421" s="387">
        <v>25.79</v>
      </c>
      <c r="T421" s="387">
        <v>35</v>
      </c>
      <c r="U421" s="387" t="s">
        <v>2019</v>
      </c>
      <c r="V421" s="387" t="s">
        <v>1781</v>
      </c>
      <c r="W421" s="387" t="s">
        <v>1771</v>
      </c>
      <c r="X421" s="387" t="s">
        <v>4831</v>
      </c>
      <c r="Y421" s="387" t="s">
        <v>1748</v>
      </c>
      <c r="Z421" s="387" t="s">
        <v>1734</v>
      </c>
      <c r="AA421" s="387" t="s">
        <v>1733</v>
      </c>
      <c r="AB421" s="387">
        <v>189.78</v>
      </c>
      <c r="AC421" s="387">
        <v>0</v>
      </c>
      <c r="AD421" s="387">
        <v>0</v>
      </c>
      <c r="AE421" s="387">
        <v>189.78</v>
      </c>
      <c r="AF421" s="387" t="s">
        <v>1729</v>
      </c>
      <c r="AG421" s="387">
        <v>189.78</v>
      </c>
      <c r="AH421" s="387">
        <v>0</v>
      </c>
      <c r="AI421" s="387">
        <v>0</v>
      </c>
      <c r="AJ421" s="387">
        <v>189.78</v>
      </c>
      <c r="AK421" s="387">
        <v>18.98</v>
      </c>
      <c r="AM421"/>
      <c r="AN421"/>
      <c r="AO421"/>
      <c r="AP421"/>
    </row>
    <row r="422" spans="1:42">
      <c r="A422" s="387" t="s">
        <v>5787</v>
      </c>
      <c r="B422" s="388">
        <v>43630.030601851853</v>
      </c>
      <c r="C422" s="389">
        <v>43630</v>
      </c>
      <c r="D422" s="387" t="s">
        <v>2579</v>
      </c>
      <c r="E422" s="389">
        <v>43629</v>
      </c>
      <c r="F422" s="387" t="s">
        <v>2578</v>
      </c>
      <c r="G422" s="389">
        <v>43630</v>
      </c>
      <c r="H422" s="387" t="s">
        <v>4661</v>
      </c>
      <c r="I422" s="389">
        <v>43629</v>
      </c>
      <c r="J422" s="387" t="s">
        <v>3210</v>
      </c>
      <c r="K422" s="387" t="s">
        <v>1741</v>
      </c>
      <c r="L422" s="390" t="s">
        <v>1732</v>
      </c>
      <c r="M422" s="390" t="s">
        <v>1929</v>
      </c>
      <c r="N422" s="390" t="str">
        <f t="shared" si="14"/>
        <v>Employee29@blyblade.com</v>
      </c>
      <c r="O422" s="390" t="str">
        <f t="shared" si="15"/>
        <v>Justin_Meltzer</v>
      </c>
      <c r="P422" s="387" t="s">
        <v>1728</v>
      </c>
      <c r="Q422" s="387" t="s">
        <v>1754</v>
      </c>
      <c r="R422" s="387" t="s">
        <v>1738</v>
      </c>
      <c r="S422" s="387">
        <v>1.27</v>
      </c>
      <c r="T422" s="387">
        <v>7</v>
      </c>
      <c r="U422" s="387" t="s">
        <v>1737</v>
      </c>
      <c r="V422" s="387" t="s">
        <v>1928</v>
      </c>
      <c r="W422" s="387" t="s">
        <v>4876</v>
      </c>
      <c r="X422" s="387" t="s">
        <v>4831</v>
      </c>
      <c r="Y422" s="387" t="s">
        <v>1748</v>
      </c>
      <c r="Z422" s="387" t="s">
        <v>1734</v>
      </c>
      <c r="AA422" s="387" t="s">
        <v>1733</v>
      </c>
      <c r="AB422" s="387">
        <v>10.82</v>
      </c>
      <c r="AC422" s="387">
        <v>0</v>
      </c>
      <c r="AD422" s="387">
        <v>0</v>
      </c>
      <c r="AE422" s="387">
        <v>10.82</v>
      </c>
      <c r="AF422" s="387" t="s">
        <v>1729</v>
      </c>
      <c r="AG422" s="387">
        <v>10.82</v>
      </c>
      <c r="AH422" s="387">
        <v>0</v>
      </c>
      <c r="AI422" s="387">
        <v>0</v>
      </c>
      <c r="AJ422" s="387">
        <v>10.82</v>
      </c>
      <c r="AK422" s="387">
        <v>1.08</v>
      </c>
      <c r="AM422"/>
      <c r="AN422"/>
      <c r="AO422"/>
      <c r="AP422"/>
    </row>
    <row r="423" spans="1:42">
      <c r="A423" s="387" t="s">
        <v>5786</v>
      </c>
      <c r="B423" s="388">
        <v>43630.039722222224</v>
      </c>
      <c r="C423" s="389">
        <v>43630</v>
      </c>
      <c r="D423" s="387" t="s">
        <v>1926</v>
      </c>
      <c r="E423" s="389">
        <v>43629</v>
      </c>
      <c r="F423" s="387" t="s">
        <v>1925</v>
      </c>
      <c r="G423" s="389">
        <v>43630</v>
      </c>
      <c r="H423" s="387" t="s">
        <v>4077</v>
      </c>
      <c r="I423" s="389">
        <v>43629</v>
      </c>
      <c r="J423" s="387" t="s">
        <v>3713</v>
      </c>
      <c r="K423" s="387" t="s">
        <v>1741</v>
      </c>
      <c r="L423" s="390" t="s">
        <v>1732</v>
      </c>
      <c r="M423" s="390" t="s">
        <v>1936</v>
      </c>
      <c r="N423" s="390" t="str">
        <f t="shared" si="14"/>
        <v>Employee17@blyblade.com</v>
      </c>
      <c r="O423" s="390" t="str">
        <f t="shared" si="15"/>
        <v>Nate_Alexander</v>
      </c>
      <c r="P423" s="387" t="s">
        <v>1728</v>
      </c>
      <c r="Q423" s="387" t="s">
        <v>1754</v>
      </c>
      <c r="R423" s="387" t="s">
        <v>1738</v>
      </c>
      <c r="S423" s="387">
        <v>2.5499999999999998</v>
      </c>
      <c r="T423" s="387">
        <v>19</v>
      </c>
      <c r="U423" s="387" t="s">
        <v>1845</v>
      </c>
      <c r="V423" s="387" t="s">
        <v>2342</v>
      </c>
      <c r="W423" s="387" t="s">
        <v>4876</v>
      </c>
      <c r="X423" s="387" t="s">
        <v>4831</v>
      </c>
      <c r="Y423" s="387" t="s">
        <v>1748</v>
      </c>
      <c r="Z423" s="387" t="s">
        <v>1734</v>
      </c>
      <c r="AA423" s="387" t="s">
        <v>1733</v>
      </c>
      <c r="AB423" s="387">
        <v>22.49</v>
      </c>
      <c r="AC423" s="387">
        <v>0</v>
      </c>
      <c r="AD423" s="387">
        <v>0</v>
      </c>
      <c r="AE423" s="387">
        <v>22.49</v>
      </c>
      <c r="AF423" s="387" t="s">
        <v>1729</v>
      </c>
      <c r="AG423" s="387">
        <v>22.49</v>
      </c>
      <c r="AH423" s="387">
        <v>0</v>
      </c>
      <c r="AI423" s="387">
        <v>0</v>
      </c>
      <c r="AJ423" s="387">
        <v>22.49</v>
      </c>
      <c r="AK423" s="387">
        <v>2.25</v>
      </c>
      <c r="AM423"/>
      <c r="AN423"/>
      <c r="AO423"/>
      <c r="AP423"/>
    </row>
    <row r="424" spans="1:42">
      <c r="A424" s="387" t="s">
        <v>5785</v>
      </c>
      <c r="B424" s="388">
        <v>43630.04210648148</v>
      </c>
      <c r="C424" s="389">
        <v>43630</v>
      </c>
      <c r="D424" s="387" t="s">
        <v>1888</v>
      </c>
      <c r="E424" s="389">
        <v>43629</v>
      </c>
      <c r="F424" s="387" t="s">
        <v>1887</v>
      </c>
      <c r="G424" s="389">
        <v>43630</v>
      </c>
      <c r="H424" s="387" t="s">
        <v>2262</v>
      </c>
      <c r="I424" s="389">
        <v>43629</v>
      </c>
      <c r="J424" s="387" t="s">
        <v>2261</v>
      </c>
      <c r="K424" s="387" t="s">
        <v>1741</v>
      </c>
      <c r="L424" s="390" t="s">
        <v>1732</v>
      </c>
      <c r="M424" s="390" t="s">
        <v>1924</v>
      </c>
      <c r="N424" s="390" t="str">
        <f t="shared" si="14"/>
        <v>Employee16@blyblade.com</v>
      </c>
      <c r="O424" s="390" t="str">
        <f t="shared" si="15"/>
        <v>Hunter_Senning</v>
      </c>
      <c r="P424" s="387" t="s">
        <v>1728</v>
      </c>
      <c r="Q424" s="387" t="s">
        <v>1754</v>
      </c>
      <c r="R424" s="387" t="s">
        <v>1738</v>
      </c>
      <c r="S424" s="387">
        <v>3.84</v>
      </c>
      <c r="T424" s="387">
        <v>19</v>
      </c>
      <c r="U424" s="387" t="s">
        <v>1737</v>
      </c>
      <c r="V424" s="387" t="s">
        <v>2247</v>
      </c>
      <c r="W424" s="387" t="s">
        <v>4876</v>
      </c>
      <c r="X424" s="387" t="s">
        <v>4831</v>
      </c>
      <c r="Y424" s="387" t="s">
        <v>1748</v>
      </c>
      <c r="Z424" s="387" t="s">
        <v>1734</v>
      </c>
      <c r="AA424" s="387" t="s">
        <v>1733</v>
      </c>
      <c r="AB424" s="387">
        <v>41.84</v>
      </c>
      <c r="AC424" s="387">
        <v>0</v>
      </c>
      <c r="AD424" s="387">
        <v>0</v>
      </c>
      <c r="AE424" s="387">
        <v>41.84</v>
      </c>
      <c r="AF424" s="387" t="s">
        <v>1729</v>
      </c>
      <c r="AG424" s="387">
        <v>41.84</v>
      </c>
      <c r="AH424" s="387">
        <v>0</v>
      </c>
      <c r="AI424" s="387">
        <v>0</v>
      </c>
      <c r="AJ424" s="387">
        <v>41.84</v>
      </c>
      <c r="AK424" s="387">
        <v>4.18</v>
      </c>
      <c r="AM424"/>
      <c r="AN424"/>
      <c r="AO424"/>
      <c r="AP424"/>
    </row>
    <row r="425" spans="1:42">
      <c r="A425" s="387" t="s">
        <v>5784</v>
      </c>
      <c r="B425" s="388">
        <v>43630.056944444441</v>
      </c>
      <c r="C425" s="389">
        <v>43630</v>
      </c>
      <c r="D425" s="387" t="s">
        <v>2257</v>
      </c>
      <c r="E425" s="389">
        <v>43629</v>
      </c>
      <c r="F425" s="387" t="s">
        <v>2256</v>
      </c>
      <c r="G425" s="389">
        <v>43630</v>
      </c>
      <c r="H425" s="387" t="s">
        <v>2693</v>
      </c>
      <c r="I425" s="389">
        <v>43629</v>
      </c>
      <c r="J425" s="387" t="s">
        <v>2717</v>
      </c>
      <c r="K425" s="387" t="s">
        <v>1741</v>
      </c>
      <c r="L425" s="390" t="s">
        <v>1732</v>
      </c>
      <c r="M425" s="390" t="s">
        <v>5401</v>
      </c>
      <c r="N425" s="390" t="str">
        <f t="shared" si="14"/>
        <v>Employee32@blyblade.com</v>
      </c>
      <c r="O425" s="390" t="str">
        <f t="shared" si="15"/>
        <v>AJ_Garber</v>
      </c>
      <c r="P425" s="387" t="s">
        <v>1728</v>
      </c>
      <c r="Q425" s="387" t="s">
        <v>1754</v>
      </c>
      <c r="R425" s="387" t="s">
        <v>1738</v>
      </c>
      <c r="S425" s="387">
        <v>3.85</v>
      </c>
      <c r="T425" s="387">
        <v>14</v>
      </c>
      <c r="U425" s="387" t="s">
        <v>1737</v>
      </c>
      <c r="V425" s="387" t="s">
        <v>2247</v>
      </c>
      <c r="W425" s="387" t="s">
        <v>4876</v>
      </c>
      <c r="X425" s="387" t="s">
        <v>4831</v>
      </c>
      <c r="Y425" s="387" t="s">
        <v>1728</v>
      </c>
      <c r="Z425" s="387" t="s">
        <v>1734</v>
      </c>
      <c r="AA425" s="387" t="s">
        <v>1733</v>
      </c>
      <c r="AB425" s="387">
        <v>41.27</v>
      </c>
      <c r="AC425" s="387">
        <v>0</v>
      </c>
      <c r="AD425" s="387">
        <v>0</v>
      </c>
      <c r="AE425" s="387">
        <v>41.27</v>
      </c>
      <c r="AF425" s="387" t="s">
        <v>1729</v>
      </c>
      <c r="AG425" s="387">
        <v>41.27</v>
      </c>
      <c r="AH425" s="387">
        <v>0</v>
      </c>
      <c r="AI425" s="387">
        <v>0</v>
      </c>
      <c r="AJ425" s="387">
        <v>41.27</v>
      </c>
      <c r="AK425" s="387">
        <v>4.13</v>
      </c>
      <c r="AM425"/>
      <c r="AN425"/>
      <c r="AO425"/>
      <c r="AP425"/>
    </row>
    <row r="426" spans="1:42">
      <c r="A426" s="387" t="s">
        <v>5783</v>
      </c>
      <c r="B426" s="388">
        <v>43630.079363425924</v>
      </c>
      <c r="C426" s="389">
        <v>43630</v>
      </c>
      <c r="D426" s="387" t="s">
        <v>2389</v>
      </c>
      <c r="E426" s="389">
        <v>43629</v>
      </c>
      <c r="F426" s="387" t="s">
        <v>2388</v>
      </c>
      <c r="G426" s="389">
        <v>43630</v>
      </c>
      <c r="H426" s="387" t="s">
        <v>5034</v>
      </c>
      <c r="I426" s="389">
        <v>43629</v>
      </c>
      <c r="J426" s="387" t="s">
        <v>2304</v>
      </c>
      <c r="K426" s="387" t="s">
        <v>1741</v>
      </c>
      <c r="L426" s="390" t="s">
        <v>1732</v>
      </c>
      <c r="M426" s="390" t="s">
        <v>3623</v>
      </c>
      <c r="N426" s="390" t="str">
        <f t="shared" si="14"/>
        <v>Employee24@blyblade.com</v>
      </c>
      <c r="O426" s="390" t="str">
        <f t="shared" si="15"/>
        <v>Will_Heyburn</v>
      </c>
      <c r="P426" s="387" t="s">
        <v>1728</v>
      </c>
      <c r="Q426" s="387" t="s">
        <v>1754</v>
      </c>
      <c r="R426" s="387" t="s">
        <v>1738</v>
      </c>
      <c r="S426" s="387">
        <v>1.45</v>
      </c>
      <c r="T426" s="387">
        <v>10</v>
      </c>
      <c r="U426" s="387" t="s">
        <v>2342</v>
      </c>
      <c r="V426" s="387" t="s">
        <v>1845</v>
      </c>
      <c r="W426" s="387" t="s">
        <v>2403</v>
      </c>
      <c r="X426" s="387" t="s">
        <v>4831</v>
      </c>
      <c r="Y426" s="387" t="s">
        <v>1890</v>
      </c>
      <c r="Z426" s="387" t="s">
        <v>1734</v>
      </c>
      <c r="AA426" s="387" t="s">
        <v>1733</v>
      </c>
      <c r="AB426" s="387">
        <v>14.83</v>
      </c>
      <c r="AC426" s="387">
        <v>0</v>
      </c>
      <c r="AD426" s="387">
        <v>0</v>
      </c>
      <c r="AE426" s="387">
        <v>14.83</v>
      </c>
      <c r="AF426" s="387" t="s">
        <v>1729</v>
      </c>
      <c r="AG426" s="387">
        <v>14.83</v>
      </c>
      <c r="AH426" s="387">
        <v>0</v>
      </c>
      <c r="AI426" s="387">
        <v>0</v>
      </c>
      <c r="AJ426" s="387">
        <v>14.83</v>
      </c>
      <c r="AK426" s="387">
        <v>1.48</v>
      </c>
      <c r="AM426"/>
      <c r="AN426"/>
      <c r="AO426"/>
      <c r="AP426"/>
    </row>
    <row r="427" spans="1:42">
      <c r="A427" s="387" t="s">
        <v>5752</v>
      </c>
      <c r="B427" s="388">
        <v>43630.121886574074</v>
      </c>
      <c r="C427" s="389">
        <v>43630</v>
      </c>
      <c r="D427" s="387" t="s">
        <v>2690</v>
      </c>
      <c r="E427" s="389">
        <v>43629</v>
      </c>
      <c r="F427" s="387" t="s">
        <v>2003</v>
      </c>
      <c r="G427" s="389">
        <v>43630</v>
      </c>
      <c r="H427" s="387" t="s">
        <v>2788</v>
      </c>
      <c r="I427" s="389">
        <v>43629</v>
      </c>
      <c r="J427" s="387" t="s">
        <v>2787</v>
      </c>
      <c r="K427" s="387" t="s">
        <v>1741</v>
      </c>
      <c r="L427" s="390" t="s">
        <v>1732</v>
      </c>
      <c r="M427" s="390" t="s">
        <v>2223</v>
      </c>
      <c r="N427" s="390" t="str">
        <f t="shared" si="14"/>
        <v>Employee19@blyblade.com</v>
      </c>
      <c r="O427" s="390" t="str">
        <f t="shared" si="15"/>
        <v>Gil_Adler</v>
      </c>
      <c r="P427" s="387" t="s">
        <v>1728</v>
      </c>
      <c r="Q427" s="387" t="s">
        <v>1754</v>
      </c>
      <c r="R427" s="387" t="s">
        <v>1738</v>
      </c>
      <c r="S427" s="387">
        <v>1.93</v>
      </c>
      <c r="T427" s="387">
        <v>13</v>
      </c>
      <c r="U427" s="387" t="s">
        <v>1737</v>
      </c>
      <c r="V427" s="387" t="s">
        <v>1737</v>
      </c>
      <c r="W427" s="387" t="s">
        <v>4876</v>
      </c>
      <c r="X427" s="387" t="s">
        <v>4899</v>
      </c>
      <c r="Y427" s="387" t="s">
        <v>1890</v>
      </c>
      <c r="Z427" s="387" t="s">
        <v>1734</v>
      </c>
      <c r="AA427" s="387" t="s">
        <v>1733</v>
      </c>
      <c r="AB427" s="387">
        <v>23.57</v>
      </c>
      <c r="AC427" s="387">
        <v>0</v>
      </c>
      <c r="AD427" s="387">
        <v>0</v>
      </c>
      <c r="AE427" s="387">
        <v>23.57</v>
      </c>
      <c r="AF427" s="387" t="s">
        <v>1729</v>
      </c>
      <c r="AG427" s="387">
        <v>23.57</v>
      </c>
      <c r="AH427" s="387">
        <v>0</v>
      </c>
      <c r="AI427" s="387">
        <v>0</v>
      </c>
      <c r="AJ427" s="387">
        <v>23.57</v>
      </c>
      <c r="AK427" s="387">
        <v>2.36</v>
      </c>
      <c r="AM427"/>
      <c r="AN427"/>
      <c r="AO427"/>
      <c r="AP427"/>
    </row>
    <row r="428" spans="1:42">
      <c r="A428" s="387" t="s">
        <v>5782</v>
      </c>
      <c r="B428" s="388">
        <v>43630.137291666666</v>
      </c>
      <c r="C428" s="389">
        <v>43630</v>
      </c>
      <c r="D428" s="387" t="s">
        <v>4198</v>
      </c>
      <c r="E428" s="389">
        <v>43629</v>
      </c>
      <c r="F428" s="387" t="s">
        <v>2015</v>
      </c>
      <c r="G428" s="389">
        <v>43630</v>
      </c>
      <c r="H428" s="387" t="s">
        <v>2925</v>
      </c>
      <c r="I428" s="389">
        <v>43629</v>
      </c>
      <c r="J428" s="387" t="s">
        <v>2924</v>
      </c>
      <c r="K428" s="387" t="s">
        <v>1741</v>
      </c>
      <c r="L428" s="390" t="s">
        <v>1732</v>
      </c>
      <c r="M428" s="390" t="s">
        <v>1854</v>
      </c>
      <c r="N428" s="390" t="str">
        <f t="shared" si="14"/>
        <v>Employee5@blyblade.com</v>
      </c>
      <c r="O428" s="390" t="str">
        <f t="shared" si="15"/>
        <v>Torey_McNeil</v>
      </c>
      <c r="P428" s="387" t="s">
        <v>1728</v>
      </c>
      <c r="Q428" s="387" t="s">
        <v>1847</v>
      </c>
      <c r="R428" s="387" t="s">
        <v>1738</v>
      </c>
      <c r="S428" s="387">
        <v>9.44</v>
      </c>
      <c r="T428" s="387">
        <v>34</v>
      </c>
      <c r="U428" s="387" t="s">
        <v>1737</v>
      </c>
      <c r="V428" s="387" t="s">
        <v>1853</v>
      </c>
      <c r="W428" s="387" t="s">
        <v>4876</v>
      </c>
      <c r="X428" s="387" t="s">
        <v>4831</v>
      </c>
      <c r="Y428" s="387" t="s">
        <v>1748</v>
      </c>
      <c r="Z428" s="387" t="s">
        <v>1734</v>
      </c>
      <c r="AA428" s="387" t="s">
        <v>1733</v>
      </c>
      <c r="AB428" s="387">
        <v>50.51</v>
      </c>
      <c r="AC428" s="387">
        <v>0</v>
      </c>
      <c r="AD428" s="387">
        <v>0</v>
      </c>
      <c r="AE428" s="387">
        <v>50.51</v>
      </c>
      <c r="AF428" s="387" t="s">
        <v>1729</v>
      </c>
      <c r="AG428" s="387">
        <v>50.51</v>
      </c>
      <c r="AH428" s="387">
        <v>0</v>
      </c>
      <c r="AI428" s="387">
        <v>0</v>
      </c>
      <c r="AJ428" s="387">
        <v>50.51</v>
      </c>
      <c r="AK428" s="387">
        <v>5.05</v>
      </c>
      <c r="AM428"/>
      <c r="AN428"/>
      <c r="AO428"/>
      <c r="AP428"/>
    </row>
    <row r="429" spans="1:42">
      <c r="A429" s="387" t="s">
        <v>5781</v>
      </c>
      <c r="B429" s="388">
        <v>43630.468831018516</v>
      </c>
      <c r="C429" s="389">
        <v>43630</v>
      </c>
      <c r="D429" s="387" t="s">
        <v>2893</v>
      </c>
      <c r="E429" s="389">
        <v>43630</v>
      </c>
      <c r="F429" s="387" t="s">
        <v>4924</v>
      </c>
      <c r="G429" s="389">
        <v>43630</v>
      </c>
      <c r="H429" s="387" t="s">
        <v>3665</v>
      </c>
      <c r="I429" s="389">
        <v>43630</v>
      </c>
      <c r="J429" s="387" t="s">
        <v>5780</v>
      </c>
      <c r="K429" s="387" t="s">
        <v>1741</v>
      </c>
      <c r="L429" s="390" t="s">
        <v>1732</v>
      </c>
      <c r="M429" s="390" t="s">
        <v>2208</v>
      </c>
      <c r="N429" s="390" t="str">
        <f t="shared" si="14"/>
        <v>Employee13@blyblade.com</v>
      </c>
      <c r="O429" s="390" t="str">
        <f t="shared" si="15"/>
        <v>Evelyn_Pelczar</v>
      </c>
      <c r="P429" s="387" t="s">
        <v>1728</v>
      </c>
      <c r="Q429" s="387" t="s">
        <v>1847</v>
      </c>
      <c r="R429" s="387" t="s">
        <v>1738</v>
      </c>
      <c r="S429" s="387">
        <v>3.72</v>
      </c>
      <c r="T429" s="387">
        <v>17</v>
      </c>
      <c r="U429" s="387" t="s">
        <v>2207</v>
      </c>
      <c r="V429" s="387" t="s">
        <v>1772</v>
      </c>
      <c r="W429" s="387" t="s">
        <v>1965</v>
      </c>
      <c r="X429" s="387" t="s">
        <v>4831</v>
      </c>
      <c r="Y429" s="387" t="s">
        <v>1735</v>
      </c>
      <c r="Z429" s="387" t="s">
        <v>1734</v>
      </c>
      <c r="AA429" s="387" t="s">
        <v>1733</v>
      </c>
      <c r="AB429" s="387">
        <v>20.37</v>
      </c>
      <c r="AC429" s="387">
        <v>0</v>
      </c>
      <c r="AD429" s="387">
        <v>0</v>
      </c>
      <c r="AE429" s="387">
        <v>20.37</v>
      </c>
      <c r="AF429" s="387" t="s">
        <v>1729</v>
      </c>
      <c r="AG429" s="387">
        <v>20.37</v>
      </c>
      <c r="AH429" s="387">
        <v>0</v>
      </c>
      <c r="AI429" s="387">
        <v>0</v>
      </c>
      <c r="AJ429" s="387">
        <v>20.37</v>
      </c>
      <c r="AK429" s="387">
        <v>2.04</v>
      </c>
      <c r="AM429"/>
      <c r="AN429"/>
      <c r="AO429"/>
      <c r="AP429"/>
    </row>
    <row r="430" spans="1:42">
      <c r="A430" s="387" t="s">
        <v>5775</v>
      </c>
      <c r="B430" s="388">
        <v>43630.474351851852</v>
      </c>
      <c r="C430" s="389">
        <v>43630</v>
      </c>
      <c r="D430" s="387" t="s">
        <v>2683</v>
      </c>
      <c r="E430" s="389">
        <v>43630</v>
      </c>
      <c r="F430" s="387" t="s">
        <v>2682</v>
      </c>
      <c r="G430" s="389">
        <v>43630</v>
      </c>
      <c r="H430" s="387" t="s">
        <v>1811</v>
      </c>
      <c r="I430" s="389">
        <v>43630</v>
      </c>
      <c r="J430" s="387" t="s">
        <v>2910</v>
      </c>
      <c r="K430" s="387" t="s">
        <v>1741</v>
      </c>
      <c r="L430" s="390" t="s">
        <v>1732</v>
      </c>
      <c r="M430" s="390" t="s">
        <v>1884</v>
      </c>
      <c r="N430" s="390" t="str">
        <f t="shared" si="14"/>
        <v>Employee25@blyblade.com</v>
      </c>
      <c r="O430" s="390" t="str">
        <f t="shared" si="15"/>
        <v>Shyloh_Davonne Wilkinson</v>
      </c>
      <c r="P430" s="387" t="s">
        <v>1728</v>
      </c>
      <c r="Q430" s="387" t="s">
        <v>1754</v>
      </c>
      <c r="R430" s="387" t="s">
        <v>1803</v>
      </c>
      <c r="S430" s="387">
        <v>5.5</v>
      </c>
      <c r="T430" s="387">
        <v>36</v>
      </c>
      <c r="U430" s="387" t="s">
        <v>1882</v>
      </c>
      <c r="V430" s="387" t="s">
        <v>1883</v>
      </c>
      <c r="W430" s="387" t="s">
        <v>1965</v>
      </c>
      <c r="X430" s="387" t="s">
        <v>4831</v>
      </c>
      <c r="Y430" s="387" t="s">
        <v>1735</v>
      </c>
      <c r="Z430" s="387" t="s">
        <v>1734</v>
      </c>
      <c r="AA430" s="387" t="s">
        <v>1733</v>
      </c>
      <c r="AB430" s="387">
        <v>38.32</v>
      </c>
      <c r="AC430" s="387">
        <v>0</v>
      </c>
      <c r="AD430" s="387">
        <v>0</v>
      </c>
      <c r="AE430" s="387">
        <v>38.32</v>
      </c>
      <c r="AF430" s="387" t="s">
        <v>1729</v>
      </c>
      <c r="AG430" s="387">
        <v>38.32</v>
      </c>
      <c r="AH430" s="387">
        <v>0</v>
      </c>
      <c r="AI430" s="387">
        <v>0</v>
      </c>
      <c r="AJ430" s="387">
        <v>38.32</v>
      </c>
      <c r="AK430" s="387">
        <v>3.83</v>
      </c>
      <c r="AM430"/>
      <c r="AN430"/>
      <c r="AO430"/>
      <c r="AP430"/>
    </row>
    <row r="431" spans="1:42">
      <c r="A431" s="387" t="s">
        <v>5779</v>
      </c>
      <c r="B431" s="388">
        <v>43630.499803240738</v>
      </c>
      <c r="C431" s="389">
        <v>43630</v>
      </c>
      <c r="D431" s="387" t="s">
        <v>3601</v>
      </c>
      <c r="E431" s="389">
        <v>43630</v>
      </c>
      <c r="F431" s="387" t="s">
        <v>3600</v>
      </c>
      <c r="G431" s="389">
        <v>43630</v>
      </c>
      <c r="H431" s="387" t="s">
        <v>1798</v>
      </c>
      <c r="I431" s="389">
        <v>43630</v>
      </c>
      <c r="J431" s="387" t="s">
        <v>4988</v>
      </c>
      <c r="K431" s="387" t="s">
        <v>1741</v>
      </c>
      <c r="L431" s="390" t="s">
        <v>1732</v>
      </c>
      <c r="M431" s="390" t="s">
        <v>2812</v>
      </c>
      <c r="N431" s="390" t="str">
        <f t="shared" si="14"/>
        <v>Employee6@blyblade.com</v>
      </c>
      <c r="O431" s="390" t="str">
        <f t="shared" si="15"/>
        <v>Matthew_Brody</v>
      </c>
      <c r="P431" s="387" t="s">
        <v>1728</v>
      </c>
      <c r="Q431" s="387" t="s">
        <v>1754</v>
      </c>
      <c r="R431" s="387" t="s">
        <v>1738</v>
      </c>
      <c r="S431" s="387">
        <v>2.54</v>
      </c>
      <c r="T431" s="387">
        <v>23</v>
      </c>
      <c r="U431" s="387" t="s">
        <v>2063</v>
      </c>
      <c r="V431" s="387" t="s">
        <v>1883</v>
      </c>
      <c r="W431" s="387" t="s">
        <v>4882</v>
      </c>
      <c r="X431" s="387" t="s">
        <v>4831</v>
      </c>
      <c r="Y431" s="387" t="s">
        <v>1748</v>
      </c>
      <c r="Z431" s="387" t="s">
        <v>1734</v>
      </c>
      <c r="AA431" s="387" t="s">
        <v>1733</v>
      </c>
      <c r="AB431" s="387">
        <v>12.51</v>
      </c>
      <c r="AC431" s="387">
        <v>0</v>
      </c>
      <c r="AD431" s="387">
        <v>0</v>
      </c>
      <c r="AE431" s="387">
        <v>12.51</v>
      </c>
      <c r="AF431" s="387" t="s">
        <v>1729</v>
      </c>
      <c r="AG431" s="387">
        <v>12.51</v>
      </c>
      <c r="AH431" s="387">
        <v>0</v>
      </c>
      <c r="AI431" s="387">
        <v>0</v>
      </c>
      <c r="AJ431" s="387">
        <v>12.51</v>
      </c>
      <c r="AK431" s="387">
        <v>1.25</v>
      </c>
      <c r="AM431"/>
      <c r="AN431"/>
      <c r="AO431"/>
      <c r="AP431"/>
    </row>
    <row r="432" spans="1:42">
      <c r="A432" s="387" t="s">
        <v>5778</v>
      </c>
      <c r="B432" s="388">
        <v>43630.533148148148</v>
      </c>
      <c r="C432" s="389">
        <v>43630</v>
      </c>
      <c r="D432" s="387" t="s">
        <v>2426</v>
      </c>
      <c r="E432" s="389">
        <v>43630</v>
      </c>
      <c r="F432" s="387" t="s">
        <v>3861</v>
      </c>
      <c r="G432" s="389">
        <v>43630</v>
      </c>
      <c r="H432" s="387" t="s">
        <v>3380</v>
      </c>
      <c r="I432" s="389">
        <v>43630</v>
      </c>
      <c r="J432" s="387" t="s">
        <v>3379</v>
      </c>
      <c r="K432" s="387" t="s">
        <v>1741</v>
      </c>
      <c r="L432" s="390" t="s">
        <v>1732</v>
      </c>
      <c r="M432" s="390" t="s">
        <v>1854</v>
      </c>
      <c r="N432" s="390" t="str">
        <f t="shared" si="14"/>
        <v>Employee5@blyblade.com</v>
      </c>
      <c r="O432" s="390" t="str">
        <f t="shared" si="15"/>
        <v>Torey_McNeil</v>
      </c>
      <c r="P432" s="387" t="s">
        <v>1728</v>
      </c>
      <c r="Q432" s="387" t="s">
        <v>1847</v>
      </c>
      <c r="R432" s="387" t="s">
        <v>1738</v>
      </c>
      <c r="S432" s="387">
        <v>9.31</v>
      </c>
      <c r="T432" s="387">
        <v>39</v>
      </c>
      <c r="U432" s="387" t="s">
        <v>1853</v>
      </c>
      <c r="V432" s="387" t="s">
        <v>1845</v>
      </c>
      <c r="W432" s="387" t="s">
        <v>1875</v>
      </c>
      <c r="X432" s="387" t="s">
        <v>4831</v>
      </c>
      <c r="Y432" s="387" t="s">
        <v>1748</v>
      </c>
      <c r="Z432" s="387" t="s">
        <v>1734</v>
      </c>
      <c r="AA432" s="387" t="s">
        <v>1733</v>
      </c>
      <c r="AB432" s="387">
        <v>52.91</v>
      </c>
      <c r="AC432" s="387">
        <v>0</v>
      </c>
      <c r="AD432" s="387">
        <v>0</v>
      </c>
      <c r="AE432" s="387">
        <v>52.91</v>
      </c>
      <c r="AF432" s="387" t="s">
        <v>1729</v>
      </c>
      <c r="AG432" s="387">
        <v>52.91</v>
      </c>
      <c r="AH432" s="387">
        <v>0</v>
      </c>
      <c r="AI432" s="387">
        <v>0</v>
      </c>
      <c r="AJ432" s="387">
        <v>52.91</v>
      </c>
      <c r="AK432" s="387">
        <v>5.29</v>
      </c>
      <c r="AM432"/>
      <c r="AN432"/>
      <c r="AO432"/>
      <c r="AP432"/>
    </row>
    <row r="433" spans="1:42">
      <c r="A433" s="387" t="s">
        <v>5777</v>
      </c>
      <c r="B433" s="388">
        <v>43630.552569444444</v>
      </c>
      <c r="C433" s="389">
        <v>43630</v>
      </c>
      <c r="D433" s="387" t="s">
        <v>3798</v>
      </c>
      <c r="E433" s="389">
        <v>43630</v>
      </c>
      <c r="F433" s="387" t="s">
        <v>3797</v>
      </c>
      <c r="G433" s="389">
        <v>43630</v>
      </c>
      <c r="H433" s="387" t="s">
        <v>3001</v>
      </c>
      <c r="I433" s="389">
        <v>43630</v>
      </c>
      <c r="J433" s="387" t="s">
        <v>3734</v>
      </c>
      <c r="K433" s="387" t="s">
        <v>1741</v>
      </c>
      <c r="L433" s="390" t="s">
        <v>1732</v>
      </c>
      <c r="M433" s="390" t="s">
        <v>1924</v>
      </c>
      <c r="N433" s="390" t="str">
        <f t="shared" si="14"/>
        <v>Employee16@blyblade.com</v>
      </c>
      <c r="O433" s="390" t="str">
        <f t="shared" si="15"/>
        <v>Hunter_Senning</v>
      </c>
      <c r="P433" s="387" t="s">
        <v>1728</v>
      </c>
      <c r="Q433" s="387" t="s">
        <v>1754</v>
      </c>
      <c r="R433" s="387" t="s">
        <v>1738</v>
      </c>
      <c r="S433" s="387">
        <v>2.2200000000000002</v>
      </c>
      <c r="T433" s="387">
        <v>26</v>
      </c>
      <c r="U433" s="387" t="s">
        <v>2411</v>
      </c>
      <c r="V433" s="387" t="s">
        <v>1883</v>
      </c>
      <c r="W433" s="387" t="s">
        <v>1965</v>
      </c>
      <c r="X433" s="387" t="s">
        <v>4831</v>
      </c>
      <c r="Y433" s="387" t="s">
        <v>1748</v>
      </c>
      <c r="Z433" s="387" t="s">
        <v>1734</v>
      </c>
      <c r="AA433" s="387" t="s">
        <v>1733</v>
      </c>
      <c r="AB433" s="387">
        <v>17.12</v>
      </c>
      <c r="AC433" s="387">
        <v>0</v>
      </c>
      <c r="AD433" s="387">
        <v>0</v>
      </c>
      <c r="AE433" s="387">
        <v>17.12</v>
      </c>
      <c r="AF433" s="387" t="s">
        <v>1729</v>
      </c>
      <c r="AG433" s="387">
        <v>17.12</v>
      </c>
      <c r="AH433" s="387">
        <v>0</v>
      </c>
      <c r="AI433" s="387">
        <v>0</v>
      </c>
      <c r="AJ433" s="387">
        <v>17.12</v>
      </c>
      <c r="AK433" s="387">
        <v>1.71</v>
      </c>
      <c r="AM433"/>
      <c r="AN433"/>
      <c r="AO433"/>
      <c r="AP433"/>
    </row>
    <row r="434" spans="1:42">
      <c r="A434" s="387" t="s">
        <v>5776</v>
      </c>
      <c r="B434" s="388">
        <v>43630.578958333332</v>
      </c>
      <c r="C434" s="389">
        <v>43630</v>
      </c>
      <c r="D434" s="387" t="s">
        <v>2996</v>
      </c>
      <c r="E434" s="389">
        <v>43630</v>
      </c>
      <c r="F434" s="387" t="s">
        <v>3100</v>
      </c>
      <c r="G434" s="389">
        <v>43630</v>
      </c>
      <c r="H434" s="387" t="s">
        <v>2192</v>
      </c>
      <c r="I434" s="389">
        <v>43630</v>
      </c>
      <c r="J434" s="387" t="s">
        <v>2191</v>
      </c>
      <c r="K434" s="387" t="s">
        <v>1741</v>
      </c>
      <c r="L434" s="390" t="s">
        <v>1732</v>
      </c>
      <c r="M434" s="390" t="s">
        <v>1979</v>
      </c>
      <c r="N434" s="390" t="str">
        <f t="shared" si="14"/>
        <v>Employee15@blyblade.com</v>
      </c>
      <c r="O434" s="390" t="str">
        <f t="shared" si="15"/>
        <v>Jess_Rooney</v>
      </c>
      <c r="P434" s="387" t="s">
        <v>1728</v>
      </c>
      <c r="Q434" s="387" t="s">
        <v>1847</v>
      </c>
      <c r="R434" s="387" t="s">
        <v>1738</v>
      </c>
      <c r="S434" s="387">
        <v>1.19</v>
      </c>
      <c r="T434" s="387">
        <v>9</v>
      </c>
      <c r="U434" s="387" t="s">
        <v>2435</v>
      </c>
      <c r="V434" s="387" t="s">
        <v>2007</v>
      </c>
      <c r="W434" s="387" t="s">
        <v>2025</v>
      </c>
      <c r="X434" s="387" t="s">
        <v>4831</v>
      </c>
      <c r="Y434" s="387" t="s">
        <v>1735</v>
      </c>
      <c r="Z434" s="387" t="s">
        <v>1734</v>
      </c>
      <c r="AA434" s="387" t="s">
        <v>1733</v>
      </c>
      <c r="AB434" s="387">
        <v>14.13</v>
      </c>
      <c r="AC434" s="387">
        <v>0</v>
      </c>
      <c r="AD434" s="387">
        <v>0</v>
      </c>
      <c r="AE434" s="387">
        <v>14.13</v>
      </c>
      <c r="AF434" s="387" t="s">
        <v>1729</v>
      </c>
      <c r="AG434" s="387">
        <v>14.13</v>
      </c>
      <c r="AH434" s="387">
        <v>0</v>
      </c>
      <c r="AI434" s="387">
        <v>0</v>
      </c>
      <c r="AJ434" s="387">
        <v>14.13</v>
      </c>
      <c r="AK434" s="387">
        <v>1.41</v>
      </c>
      <c r="AM434"/>
      <c r="AN434"/>
      <c r="AO434"/>
      <c r="AP434"/>
    </row>
    <row r="435" spans="1:42">
      <c r="A435" s="387" t="s">
        <v>5775</v>
      </c>
      <c r="B435" s="388">
        <v>43630.590925925928</v>
      </c>
      <c r="C435" s="389">
        <v>43630</v>
      </c>
      <c r="D435" s="387" t="s">
        <v>2683</v>
      </c>
      <c r="E435" s="389">
        <v>43630</v>
      </c>
      <c r="F435" s="387" t="s">
        <v>2682</v>
      </c>
      <c r="G435" s="389">
        <v>43630</v>
      </c>
      <c r="H435" s="387" t="s">
        <v>1811</v>
      </c>
      <c r="I435" s="389">
        <v>43630</v>
      </c>
      <c r="J435" s="387" t="s">
        <v>2910</v>
      </c>
      <c r="K435" s="387" t="s">
        <v>1741</v>
      </c>
      <c r="L435" s="390" t="s">
        <v>1732</v>
      </c>
      <c r="M435" s="390" t="s">
        <v>1884</v>
      </c>
      <c r="N435" s="390" t="str">
        <f t="shared" si="14"/>
        <v>Employee25@blyblade.com</v>
      </c>
      <c r="O435" s="390" t="str">
        <f t="shared" si="15"/>
        <v>Shyloh_Davonne Wilkinson</v>
      </c>
      <c r="P435" s="387" t="s">
        <v>1728</v>
      </c>
      <c r="Q435" s="387" t="s">
        <v>1754</v>
      </c>
      <c r="R435" s="387" t="s">
        <v>1803</v>
      </c>
      <c r="S435" s="387">
        <v>5.5</v>
      </c>
      <c r="T435" s="387">
        <v>36</v>
      </c>
      <c r="U435" s="387" t="s">
        <v>1882</v>
      </c>
      <c r="V435" s="387" t="s">
        <v>1883</v>
      </c>
      <c r="W435" s="387" t="s">
        <v>1965</v>
      </c>
      <c r="X435" s="387" t="s">
        <v>4831</v>
      </c>
      <c r="Y435" s="387" t="s">
        <v>1735</v>
      </c>
      <c r="Z435" s="387" t="s">
        <v>1734</v>
      </c>
      <c r="AA435" s="387" t="s">
        <v>1747</v>
      </c>
      <c r="AB435" s="387">
        <v>0</v>
      </c>
      <c r="AC435" s="387">
        <v>0</v>
      </c>
      <c r="AD435" s="387">
        <v>5.74</v>
      </c>
      <c r="AE435" s="387">
        <v>5.74</v>
      </c>
      <c r="AF435" s="387" t="s">
        <v>1729</v>
      </c>
      <c r="AG435" s="387">
        <v>0</v>
      </c>
      <c r="AH435" s="387">
        <v>0</v>
      </c>
      <c r="AI435" s="387">
        <v>5.74</v>
      </c>
      <c r="AJ435" s="387">
        <v>5.74</v>
      </c>
      <c r="AK435" s="387">
        <v>0</v>
      </c>
      <c r="AM435"/>
      <c r="AN435"/>
      <c r="AO435"/>
      <c r="AP435"/>
    </row>
    <row r="436" spans="1:42">
      <c r="A436" s="387" t="s">
        <v>5774</v>
      </c>
      <c r="B436" s="388">
        <v>43630.599606481483</v>
      </c>
      <c r="C436" s="389">
        <v>43630</v>
      </c>
      <c r="D436" s="387" t="s">
        <v>2195</v>
      </c>
      <c r="E436" s="389">
        <v>43630</v>
      </c>
      <c r="F436" s="387" t="s">
        <v>2194</v>
      </c>
      <c r="G436" s="389">
        <v>43630</v>
      </c>
      <c r="H436" s="387" t="s">
        <v>2862</v>
      </c>
      <c r="I436" s="389">
        <v>43630</v>
      </c>
      <c r="J436" s="387" t="s">
        <v>3225</v>
      </c>
      <c r="K436" s="387" t="s">
        <v>1741</v>
      </c>
      <c r="L436" s="390" t="s">
        <v>1732</v>
      </c>
      <c r="M436" s="390" t="s">
        <v>3960</v>
      </c>
      <c r="N436" s="390" t="str">
        <f t="shared" si="14"/>
        <v>Employee21@blyblade.com</v>
      </c>
      <c r="O436" s="390" t="str">
        <f t="shared" si="15"/>
        <v>Wyndham_Williamson</v>
      </c>
      <c r="P436" s="387" t="s">
        <v>1728</v>
      </c>
      <c r="Q436" s="387" t="s">
        <v>1754</v>
      </c>
      <c r="R436" s="387" t="s">
        <v>1738</v>
      </c>
      <c r="S436" s="387">
        <v>4.75</v>
      </c>
      <c r="T436" s="387">
        <v>24</v>
      </c>
      <c r="U436" s="387" t="s">
        <v>3157</v>
      </c>
      <c r="V436" s="387" t="s">
        <v>1772</v>
      </c>
      <c r="W436" s="387" t="s">
        <v>1965</v>
      </c>
      <c r="X436" s="387" t="s">
        <v>4831</v>
      </c>
      <c r="Y436" s="387" t="s">
        <v>1728</v>
      </c>
      <c r="Z436" s="387" t="s">
        <v>1734</v>
      </c>
      <c r="AA436" s="387" t="s">
        <v>1733</v>
      </c>
      <c r="AB436" s="387">
        <v>26.52</v>
      </c>
      <c r="AC436" s="387">
        <v>0</v>
      </c>
      <c r="AD436" s="387">
        <v>0</v>
      </c>
      <c r="AE436" s="387">
        <v>26.52</v>
      </c>
      <c r="AF436" s="387" t="s">
        <v>1729</v>
      </c>
      <c r="AG436" s="387">
        <v>26.52</v>
      </c>
      <c r="AH436" s="387">
        <v>0</v>
      </c>
      <c r="AI436" s="387">
        <v>0</v>
      </c>
      <c r="AJ436" s="387">
        <v>26.52</v>
      </c>
      <c r="AK436" s="387">
        <v>2.65</v>
      </c>
      <c r="AM436"/>
      <c r="AN436"/>
      <c r="AO436"/>
      <c r="AP436"/>
    </row>
    <row r="437" spans="1:42">
      <c r="A437" s="387" t="s">
        <v>5773</v>
      </c>
      <c r="B437" s="388">
        <v>43630.667245370372</v>
      </c>
      <c r="C437" s="389">
        <v>43630</v>
      </c>
      <c r="D437" s="387" t="s">
        <v>2336</v>
      </c>
      <c r="E437" s="389">
        <v>43630</v>
      </c>
      <c r="F437" s="387" t="s">
        <v>2634</v>
      </c>
      <c r="G437" s="389">
        <v>43630</v>
      </c>
      <c r="H437" s="387" t="s">
        <v>4114</v>
      </c>
      <c r="I437" s="389">
        <v>43630</v>
      </c>
      <c r="J437" s="387" t="s">
        <v>2905</v>
      </c>
      <c r="K437" s="387" t="s">
        <v>1741</v>
      </c>
      <c r="L437" s="390" t="s">
        <v>1732</v>
      </c>
      <c r="M437" s="390" t="s">
        <v>1979</v>
      </c>
      <c r="N437" s="390" t="str">
        <f t="shared" si="14"/>
        <v>Employee15@blyblade.com</v>
      </c>
      <c r="O437" s="390" t="str">
        <f t="shared" si="15"/>
        <v>Jess_Rooney</v>
      </c>
      <c r="P437" s="387" t="s">
        <v>1728</v>
      </c>
      <c r="Q437" s="387" t="s">
        <v>2043</v>
      </c>
      <c r="R437" s="387" t="s">
        <v>1738</v>
      </c>
      <c r="S437" s="387">
        <v>16.36</v>
      </c>
      <c r="T437" s="387">
        <v>46</v>
      </c>
      <c r="U437" s="387" t="s">
        <v>2007</v>
      </c>
      <c r="V437" s="387" t="s">
        <v>1802</v>
      </c>
      <c r="W437" s="387" t="s">
        <v>1965</v>
      </c>
      <c r="X437" s="387" t="s">
        <v>4831</v>
      </c>
      <c r="Y437" s="387" t="s">
        <v>1735</v>
      </c>
      <c r="Z437" s="387" t="s">
        <v>1734</v>
      </c>
      <c r="AA437" s="387" t="s">
        <v>1733</v>
      </c>
      <c r="AB437" s="387">
        <v>120.03</v>
      </c>
      <c r="AC437" s="387">
        <v>0</v>
      </c>
      <c r="AD437" s="387">
        <v>0</v>
      </c>
      <c r="AE437" s="387">
        <v>120.03</v>
      </c>
      <c r="AF437" s="387" t="s">
        <v>1729</v>
      </c>
      <c r="AG437" s="387">
        <v>120.03</v>
      </c>
      <c r="AH437" s="387">
        <v>0</v>
      </c>
      <c r="AI437" s="387">
        <v>0</v>
      </c>
      <c r="AJ437" s="387">
        <v>120.03</v>
      </c>
      <c r="AK437" s="387">
        <v>12</v>
      </c>
      <c r="AM437"/>
      <c r="AN437"/>
      <c r="AO437"/>
      <c r="AP437"/>
    </row>
    <row r="438" spans="1:42">
      <c r="A438" s="387" t="s">
        <v>5772</v>
      </c>
      <c r="B438" s="388">
        <v>43630.678495370368</v>
      </c>
      <c r="C438" s="389">
        <v>43630</v>
      </c>
      <c r="D438" s="387" t="s">
        <v>2081</v>
      </c>
      <c r="E438" s="389">
        <v>43630</v>
      </c>
      <c r="F438" s="387" t="s">
        <v>3069</v>
      </c>
      <c r="G438" s="389">
        <v>43630</v>
      </c>
      <c r="H438" s="387" t="s">
        <v>3661</v>
      </c>
      <c r="I438" s="389">
        <v>43630</v>
      </c>
      <c r="J438" s="387" t="s">
        <v>3660</v>
      </c>
      <c r="K438" s="387" t="s">
        <v>1741</v>
      </c>
      <c r="L438" s="390" t="s">
        <v>1732</v>
      </c>
      <c r="M438" s="390" t="s">
        <v>2051</v>
      </c>
      <c r="N438" s="390" t="str">
        <f t="shared" si="14"/>
        <v>Employee26@blyblade.com</v>
      </c>
      <c r="O438" s="390" t="str">
        <f t="shared" si="15"/>
        <v>Karoline_Lozier</v>
      </c>
      <c r="P438" s="387" t="s">
        <v>1728</v>
      </c>
      <c r="Q438" s="387" t="s">
        <v>1739</v>
      </c>
      <c r="R438" s="387" t="s">
        <v>1738</v>
      </c>
      <c r="S438" s="387">
        <v>0.64</v>
      </c>
      <c r="T438" s="387">
        <v>13</v>
      </c>
      <c r="U438" s="387" t="s">
        <v>1772</v>
      </c>
      <c r="V438" s="387" t="s">
        <v>1772</v>
      </c>
      <c r="W438" s="387" t="s">
        <v>1728</v>
      </c>
      <c r="X438" s="387" t="s">
        <v>1794</v>
      </c>
      <c r="Y438" s="387" t="s">
        <v>1748</v>
      </c>
      <c r="Z438" s="387" t="s">
        <v>1734</v>
      </c>
      <c r="AA438" s="387" t="s">
        <v>1793</v>
      </c>
      <c r="AB438" s="387">
        <v>20.07</v>
      </c>
      <c r="AC438" s="387">
        <v>0</v>
      </c>
      <c r="AD438" s="387">
        <v>2</v>
      </c>
      <c r="AE438" s="387">
        <v>20</v>
      </c>
      <c r="AF438" s="387" t="s">
        <v>1729</v>
      </c>
      <c r="AG438" s="387">
        <v>20.07</v>
      </c>
      <c r="AH438" s="387">
        <v>0</v>
      </c>
      <c r="AI438" s="387">
        <v>2</v>
      </c>
      <c r="AJ438" s="387">
        <v>20</v>
      </c>
      <c r="AK438" s="387">
        <v>2</v>
      </c>
      <c r="AM438"/>
      <c r="AN438"/>
      <c r="AO438"/>
      <c r="AP438"/>
    </row>
    <row r="439" spans="1:42">
      <c r="A439" s="387" t="s">
        <v>5771</v>
      </c>
      <c r="B439" s="388">
        <v>43630.696620370371</v>
      </c>
      <c r="C439" s="389">
        <v>43630</v>
      </c>
      <c r="D439" s="387" t="s">
        <v>2427</v>
      </c>
      <c r="E439" s="389">
        <v>43630</v>
      </c>
      <c r="F439" s="387" t="s">
        <v>2426</v>
      </c>
      <c r="G439" s="389">
        <v>43630</v>
      </c>
      <c r="H439" s="387" t="s">
        <v>3781</v>
      </c>
      <c r="I439" s="389">
        <v>43630</v>
      </c>
      <c r="J439" s="387" t="s">
        <v>3089</v>
      </c>
      <c r="K439" s="387" t="s">
        <v>1741</v>
      </c>
      <c r="L439" s="390" t="s">
        <v>1732</v>
      </c>
      <c r="M439" s="390" t="s">
        <v>1940</v>
      </c>
      <c r="N439" s="390" t="str">
        <f t="shared" si="14"/>
        <v>Employee11@blyblade.com</v>
      </c>
      <c r="O439" s="390" t="str">
        <f t="shared" si="15"/>
        <v>Mimi_Grassi</v>
      </c>
      <c r="P439" s="387" t="s">
        <v>1728</v>
      </c>
      <c r="Q439" s="387" t="s">
        <v>1762</v>
      </c>
      <c r="R439" s="387" t="s">
        <v>1753</v>
      </c>
      <c r="S439" s="387">
        <v>7.32</v>
      </c>
      <c r="T439" s="387">
        <v>27</v>
      </c>
      <c r="U439" s="387" t="s">
        <v>1752</v>
      </c>
      <c r="V439" s="387" t="s">
        <v>1752</v>
      </c>
      <c r="W439" s="387" t="s">
        <v>4832</v>
      </c>
      <c r="X439" s="387" t="s">
        <v>4831</v>
      </c>
      <c r="Y439" s="387" t="s">
        <v>1735</v>
      </c>
      <c r="Z439" s="387" t="s">
        <v>1734</v>
      </c>
      <c r="AA439" s="387" t="s">
        <v>1733</v>
      </c>
      <c r="AB439" s="387">
        <v>68.400000000000006</v>
      </c>
      <c r="AC439" s="387">
        <v>0</v>
      </c>
      <c r="AD439" s="387">
        <v>0</v>
      </c>
      <c r="AE439" s="387">
        <v>68.400000000000006</v>
      </c>
      <c r="AF439" s="387" t="s">
        <v>1729</v>
      </c>
      <c r="AG439" s="387">
        <v>68.400000000000006</v>
      </c>
      <c r="AH439" s="387">
        <v>0</v>
      </c>
      <c r="AI439" s="387">
        <v>0</v>
      </c>
      <c r="AJ439" s="387">
        <v>68.400000000000006</v>
      </c>
      <c r="AK439" s="387">
        <v>6.84</v>
      </c>
      <c r="AM439"/>
      <c r="AN439"/>
      <c r="AO439"/>
      <c r="AP439"/>
    </row>
    <row r="440" spans="1:42">
      <c r="A440" s="387" t="s">
        <v>5770</v>
      </c>
      <c r="B440" s="388">
        <v>43630.702268518522</v>
      </c>
      <c r="C440" s="389">
        <v>43630</v>
      </c>
      <c r="D440" s="387" t="s">
        <v>2619</v>
      </c>
      <c r="E440" s="389">
        <v>43630</v>
      </c>
      <c r="F440" s="387" t="s">
        <v>2618</v>
      </c>
      <c r="G440" s="389">
        <v>43630</v>
      </c>
      <c r="H440" s="387" t="s">
        <v>1766</v>
      </c>
      <c r="I440" s="389">
        <v>43630</v>
      </c>
      <c r="J440" s="387" t="s">
        <v>2145</v>
      </c>
      <c r="K440" s="387" t="s">
        <v>1741</v>
      </c>
      <c r="L440" s="390" t="s">
        <v>1732</v>
      </c>
      <c r="M440" s="390" t="s">
        <v>3510</v>
      </c>
      <c r="N440" s="390" t="str">
        <f t="shared" si="14"/>
        <v>Employee20@blyblade.com</v>
      </c>
      <c r="O440" s="390" t="str">
        <f t="shared" si="15"/>
        <v>Conner_Clay</v>
      </c>
      <c r="P440" s="387" t="s">
        <v>1728</v>
      </c>
      <c r="Q440" s="387" t="s">
        <v>1754</v>
      </c>
      <c r="R440" s="387" t="s">
        <v>1738</v>
      </c>
      <c r="S440" s="387">
        <v>2.99</v>
      </c>
      <c r="T440" s="387">
        <v>60</v>
      </c>
      <c r="U440" s="387" t="s">
        <v>1883</v>
      </c>
      <c r="V440" s="387" t="s">
        <v>1737</v>
      </c>
      <c r="W440" s="387" t="s">
        <v>1875</v>
      </c>
      <c r="X440" s="387" t="s">
        <v>4831</v>
      </c>
      <c r="Y440" s="387" t="s">
        <v>2449</v>
      </c>
      <c r="Z440" s="387" t="s">
        <v>1734</v>
      </c>
      <c r="AA440" s="387" t="s">
        <v>1733</v>
      </c>
      <c r="AB440" s="387">
        <v>28.89</v>
      </c>
      <c r="AC440" s="387">
        <v>0</v>
      </c>
      <c r="AD440" s="387">
        <v>0</v>
      </c>
      <c r="AE440" s="387">
        <v>28.89</v>
      </c>
      <c r="AF440" s="387" t="s">
        <v>1729</v>
      </c>
      <c r="AG440" s="387">
        <v>28.89</v>
      </c>
      <c r="AH440" s="387">
        <v>0</v>
      </c>
      <c r="AI440" s="387">
        <v>0</v>
      </c>
      <c r="AJ440" s="387">
        <v>28.89</v>
      </c>
      <c r="AK440" s="387">
        <v>2.89</v>
      </c>
      <c r="AM440"/>
      <c r="AN440"/>
      <c r="AO440"/>
      <c r="AP440"/>
    </row>
    <row r="441" spans="1:42">
      <c r="A441" s="387" t="s">
        <v>5769</v>
      </c>
      <c r="B441" s="388">
        <v>43630.716932870368</v>
      </c>
      <c r="C441" s="389">
        <v>43630</v>
      </c>
      <c r="D441" s="387" t="s">
        <v>3575</v>
      </c>
      <c r="E441" s="389">
        <v>43630</v>
      </c>
      <c r="F441" s="387" t="s">
        <v>3161</v>
      </c>
      <c r="G441" s="389">
        <v>43630</v>
      </c>
      <c r="H441" s="387" t="s">
        <v>2309</v>
      </c>
      <c r="I441" s="389">
        <v>43630</v>
      </c>
      <c r="J441" s="387" t="s">
        <v>3776</v>
      </c>
      <c r="K441" s="387" t="s">
        <v>1741</v>
      </c>
      <c r="L441" s="390" t="s">
        <v>1732</v>
      </c>
      <c r="M441" s="390" t="s">
        <v>1979</v>
      </c>
      <c r="N441" s="390" t="str">
        <f t="shared" si="14"/>
        <v>Employee15@blyblade.com</v>
      </c>
      <c r="O441" s="390" t="str">
        <f t="shared" si="15"/>
        <v>Jess_Rooney</v>
      </c>
      <c r="P441" s="387" t="s">
        <v>1728</v>
      </c>
      <c r="Q441" s="387" t="s">
        <v>1754</v>
      </c>
      <c r="R441" s="387" t="s">
        <v>1803</v>
      </c>
      <c r="S441" s="387">
        <v>1.21</v>
      </c>
      <c r="T441" s="387">
        <v>13</v>
      </c>
      <c r="U441" s="387" t="s">
        <v>1802</v>
      </c>
      <c r="V441" s="387" t="s">
        <v>1802</v>
      </c>
      <c r="W441" s="387" t="s">
        <v>2025</v>
      </c>
      <c r="X441" s="387" t="s">
        <v>4831</v>
      </c>
      <c r="Y441" s="387" t="s">
        <v>1735</v>
      </c>
      <c r="Z441" s="387" t="s">
        <v>1734</v>
      </c>
      <c r="AA441" s="387" t="s">
        <v>1733</v>
      </c>
      <c r="AB441" s="387">
        <v>7.8</v>
      </c>
      <c r="AC441" s="387">
        <v>0</v>
      </c>
      <c r="AD441" s="387">
        <v>0</v>
      </c>
      <c r="AE441" s="387">
        <v>7.8</v>
      </c>
      <c r="AF441" s="387" t="s">
        <v>1729</v>
      </c>
      <c r="AG441" s="387">
        <v>7.8</v>
      </c>
      <c r="AH441" s="387">
        <v>0</v>
      </c>
      <c r="AI441" s="387">
        <v>0</v>
      </c>
      <c r="AJ441" s="387">
        <v>7.8</v>
      </c>
      <c r="AK441" s="387">
        <v>0.78</v>
      </c>
      <c r="AM441"/>
      <c r="AN441"/>
      <c r="AO441"/>
      <c r="AP441"/>
    </row>
    <row r="442" spans="1:42">
      <c r="A442" s="387" t="s">
        <v>5768</v>
      </c>
      <c r="B442" s="388">
        <v>43630.729386574072</v>
      </c>
      <c r="C442" s="389">
        <v>43630</v>
      </c>
      <c r="D442" s="387" t="s">
        <v>3575</v>
      </c>
      <c r="E442" s="389">
        <v>43630</v>
      </c>
      <c r="F442" s="387" t="s">
        <v>3161</v>
      </c>
      <c r="G442" s="389">
        <v>43630</v>
      </c>
      <c r="H442" s="387" t="s">
        <v>1758</v>
      </c>
      <c r="I442" s="389">
        <v>43630</v>
      </c>
      <c r="J442" s="387" t="s">
        <v>2697</v>
      </c>
      <c r="K442" s="387" t="s">
        <v>1741</v>
      </c>
      <c r="L442" s="390" t="s">
        <v>1732</v>
      </c>
      <c r="M442" s="390" t="s">
        <v>3960</v>
      </c>
      <c r="N442" s="390" t="str">
        <f t="shared" si="14"/>
        <v>Employee21@blyblade.com</v>
      </c>
      <c r="O442" s="390" t="str">
        <f t="shared" si="15"/>
        <v>Wyndham_Williamson</v>
      </c>
      <c r="P442" s="387" t="s">
        <v>1728</v>
      </c>
      <c r="Q442" s="387" t="s">
        <v>1739</v>
      </c>
      <c r="R442" s="387" t="s">
        <v>1738</v>
      </c>
      <c r="S442" s="387">
        <v>0.95</v>
      </c>
      <c r="T442" s="387">
        <v>34</v>
      </c>
      <c r="U442" s="387" t="s">
        <v>1883</v>
      </c>
      <c r="V442" s="387" t="s">
        <v>1883</v>
      </c>
      <c r="W442" s="387" t="s">
        <v>1728</v>
      </c>
      <c r="X442" s="387" t="s">
        <v>1794</v>
      </c>
      <c r="Y442" s="387" t="s">
        <v>1728</v>
      </c>
      <c r="Z442" s="387" t="s">
        <v>1734</v>
      </c>
      <c r="AA442" s="387" t="s">
        <v>1733</v>
      </c>
      <c r="AB442" s="387">
        <v>23.29</v>
      </c>
      <c r="AC442" s="387">
        <v>0</v>
      </c>
      <c r="AD442" s="387">
        <v>0</v>
      </c>
      <c r="AE442" s="387">
        <v>20</v>
      </c>
      <c r="AF442" s="387" t="s">
        <v>1729</v>
      </c>
      <c r="AG442" s="387">
        <v>23.29</v>
      </c>
      <c r="AH442" s="387">
        <v>0</v>
      </c>
      <c r="AI442" s="387">
        <v>0</v>
      </c>
      <c r="AJ442" s="387">
        <v>20</v>
      </c>
      <c r="AK442" s="387">
        <v>2</v>
      </c>
      <c r="AM442"/>
      <c r="AN442"/>
      <c r="AO442"/>
      <c r="AP442"/>
    </row>
    <row r="443" spans="1:42">
      <c r="A443" s="387" t="s">
        <v>5767</v>
      </c>
      <c r="B443" s="388">
        <v>43630.762708333335</v>
      </c>
      <c r="C443" s="389">
        <v>43630</v>
      </c>
      <c r="D443" s="387" t="s">
        <v>2044</v>
      </c>
      <c r="E443" s="389">
        <v>43630</v>
      </c>
      <c r="F443" s="387" t="s">
        <v>2192</v>
      </c>
      <c r="G443" s="389">
        <v>43630</v>
      </c>
      <c r="H443" s="387" t="s">
        <v>2986</v>
      </c>
      <c r="I443" s="389">
        <v>43630</v>
      </c>
      <c r="J443" s="387" t="s">
        <v>2643</v>
      </c>
      <c r="K443" s="387" t="s">
        <v>1741</v>
      </c>
      <c r="L443" s="390" t="s">
        <v>1732</v>
      </c>
      <c r="M443" s="390" t="s">
        <v>1755</v>
      </c>
      <c r="N443" s="390" t="str">
        <f t="shared" si="14"/>
        <v>Employee2@blyblade.com</v>
      </c>
      <c r="O443" s="390" t="str">
        <f t="shared" si="15"/>
        <v>Cal_Thompson</v>
      </c>
      <c r="P443" s="387" t="s">
        <v>1728</v>
      </c>
      <c r="Q443" s="387" t="s">
        <v>1847</v>
      </c>
      <c r="R443" s="387" t="s">
        <v>1738</v>
      </c>
      <c r="S443" s="387">
        <v>3.08</v>
      </c>
      <c r="T443" s="387">
        <v>22</v>
      </c>
      <c r="U443" s="387" t="s">
        <v>1737</v>
      </c>
      <c r="V443" s="387" t="s">
        <v>1883</v>
      </c>
      <c r="W443" s="387" t="s">
        <v>1965</v>
      </c>
      <c r="X443" s="387" t="s">
        <v>4831</v>
      </c>
      <c r="Y443" s="387" t="s">
        <v>1748</v>
      </c>
      <c r="Z443" s="387" t="s">
        <v>1734</v>
      </c>
      <c r="AA443" s="387" t="s">
        <v>1733</v>
      </c>
      <c r="AB443" s="387">
        <v>27.84</v>
      </c>
      <c r="AC443" s="387">
        <v>0</v>
      </c>
      <c r="AD443" s="387">
        <v>0</v>
      </c>
      <c r="AE443" s="387">
        <v>27.84</v>
      </c>
      <c r="AF443" s="387" t="s">
        <v>1729</v>
      </c>
      <c r="AG443" s="387">
        <v>27.84</v>
      </c>
      <c r="AH443" s="387">
        <v>0</v>
      </c>
      <c r="AI443" s="387">
        <v>0</v>
      </c>
      <c r="AJ443" s="387">
        <v>27.84</v>
      </c>
      <c r="AK443" s="387">
        <v>2.78</v>
      </c>
      <c r="AM443"/>
      <c r="AN443"/>
      <c r="AO443"/>
      <c r="AP443"/>
    </row>
    <row r="444" spans="1:42">
      <c r="A444" s="387" t="s">
        <v>5766</v>
      </c>
      <c r="B444" s="388">
        <v>43630.765810185185</v>
      </c>
      <c r="C444" s="389">
        <v>43630</v>
      </c>
      <c r="D444" s="387" t="s">
        <v>2016</v>
      </c>
      <c r="E444" s="389">
        <v>43630</v>
      </c>
      <c r="F444" s="387" t="s">
        <v>2731</v>
      </c>
      <c r="G444" s="389">
        <v>43630</v>
      </c>
      <c r="H444" s="387" t="s">
        <v>2982</v>
      </c>
      <c r="I444" s="389">
        <v>43630</v>
      </c>
      <c r="J444" s="387" t="s">
        <v>2981</v>
      </c>
      <c r="K444" s="387" t="s">
        <v>1741</v>
      </c>
      <c r="L444" s="390" t="s">
        <v>1732</v>
      </c>
      <c r="M444" s="390" t="s">
        <v>1992</v>
      </c>
      <c r="N444" s="390" t="str">
        <f t="shared" si="14"/>
        <v>Employee12@blyblade.com</v>
      </c>
      <c r="O444" s="390" t="str">
        <f t="shared" si="15"/>
        <v>Lysane_Sanchez</v>
      </c>
      <c r="P444" s="387" t="s">
        <v>1728</v>
      </c>
      <c r="Q444" s="387" t="s">
        <v>1952</v>
      </c>
      <c r="R444" s="387" t="s">
        <v>1738</v>
      </c>
      <c r="S444" s="387">
        <v>2.0099999999999998</v>
      </c>
      <c r="T444" s="387">
        <v>4</v>
      </c>
      <c r="U444" s="387" t="s">
        <v>2026</v>
      </c>
      <c r="V444" s="387" t="s">
        <v>2026</v>
      </c>
      <c r="W444" s="387" t="s">
        <v>4832</v>
      </c>
      <c r="X444" s="387" t="s">
        <v>4831</v>
      </c>
      <c r="Y444" s="387" t="s">
        <v>1748</v>
      </c>
      <c r="Z444" s="387" t="s">
        <v>1734</v>
      </c>
      <c r="AA444" s="387" t="s">
        <v>1733</v>
      </c>
      <c r="AB444" s="387">
        <v>32.22</v>
      </c>
      <c r="AC444" s="387">
        <v>0</v>
      </c>
      <c r="AD444" s="387">
        <v>0</v>
      </c>
      <c r="AE444" s="387">
        <v>32.22</v>
      </c>
      <c r="AF444" s="387" t="s">
        <v>1729</v>
      </c>
      <c r="AG444" s="387">
        <v>32.22</v>
      </c>
      <c r="AH444" s="387">
        <v>0</v>
      </c>
      <c r="AI444" s="387">
        <v>0</v>
      </c>
      <c r="AJ444" s="387">
        <v>32.22</v>
      </c>
      <c r="AK444" s="387">
        <v>3.22</v>
      </c>
      <c r="AM444"/>
      <c r="AN444"/>
      <c r="AO444"/>
      <c r="AP444"/>
    </row>
    <row r="445" spans="1:42">
      <c r="A445" s="387" t="s">
        <v>5765</v>
      </c>
      <c r="B445" s="388">
        <v>43630.773518518516</v>
      </c>
      <c r="C445" s="389">
        <v>43630</v>
      </c>
      <c r="D445" s="387" t="s">
        <v>3060</v>
      </c>
      <c r="E445" s="389">
        <v>43630</v>
      </c>
      <c r="F445" s="387" t="s">
        <v>3059</v>
      </c>
      <c r="G445" s="389">
        <v>43630</v>
      </c>
      <c r="H445" s="387" t="s">
        <v>4372</v>
      </c>
      <c r="I445" s="389">
        <v>43630</v>
      </c>
      <c r="J445" s="387" t="s">
        <v>2639</v>
      </c>
      <c r="K445" s="387" t="s">
        <v>1741</v>
      </c>
      <c r="L445" s="390" t="s">
        <v>1732</v>
      </c>
      <c r="M445" s="390" t="s">
        <v>1979</v>
      </c>
      <c r="N445" s="390" t="str">
        <f t="shared" si="14"/>
        <v>Employee15@blyblade.com</v>
      </c>
      <c r="O445" s="390" t="str">
        <f t="shared" si="15"/>
        <v>Jess_Rooney</v>
      </c>
      <c r="P445" s="387" t="s">
        <v>1728</v>
      </c>
      <c r="Q445" s="387" t="s">
        <v>1847</v>
      </c>
      <c r="R445" s="387" t="s">
        <v>1738</v>
      </c>
      <c r="S445" s="387">
        <v>8.69</v>
      </c>
      <c r="T445" s="387">
        <v>28</v>
      </c>
      <c r="U445" s="387" t="s">
        <v>2007</v>
      </c>
      <c r="V445" s="387" t="s">
        <v>2007</v>
      </c>
      <c r="W445" s="387" t="s">
        <v>1965</v>
      </c>
      <c r="X445" s="387" t="s">
        <v>4831</v>
      </c>
      <c r="Y445" s="387" t="s">
        <v>1735</v>
      </c>
      <c r="Z445" s="387" t="s">
        <v>1734</v>
      </c>
      <c r="AA445" s="387" t="s">
        <v>1733</v>
      </c>
      <c r="AB445" s="387">
        <v>38.659999999999997</v>
      </c>
      <c r="AC445" s="387">
        <v>0</v>
      </c>
      <c r="AD445" s="387">
        <v>0</v>
      </c>
      <c r="AE445" s="387">
        <v>38.659999999999997</v>
      </c>
      <c r="AF445" s="387" t="s">
        <v>1729</v>
      </c>
      <c r="AG445" s="387">
        <v>38.659999999999997</v>
      </c>
      <c r="AH445" s="387">
        <v>0</v>
      </c>
      <c r="AI445" s="387">
        <v>0</v>
      </c>
      <c r="AJ445" s="387">
        <v>38.659999999999997</v>
      </c>
      <c r="AK445" s="387">
        <v>3.87</v>
      </c>
      <c r="AM445"/>
      <c r="AN445"/>
      <c r="AO445"/>
      <c r="AP445"/>
    </row>
    <row r="446" spans="1:42">
      <c r="A446" s="387" t="s">
        <v>5764</v>
      </c>
      <c r="B446" s="388">
        <v>43630.773680555554</v>
      </c>
      <c r="C446" s="389">
        <v>43630</v>
      </c>
      <c r="D446" s="387" t="s">
        <v>3344</v>
      </c>
      <c r="E446" s="389">
        <v>43630</v>
      </c>
      <c r="F446" s="387" t="s">
        <v>4347</v>
      </c>
      <c r="G446" s="389">
        <v>43630</v>
      </c>
      <c r="H446" s="387" t="s">
        <v>2819</v>
      </c>
      <c r="I446" s="389">
        <v>43630</v>
      </c>
      <c r="J446" s="387" t="s">
        <v>2557</v>
      </c>
      <c r="K446" s="387" t="s">
        <v>1741</v>
      </c>
      <c r="L446" s="390" t="s">
        <v>1732</v>
      </c>
      <c r="M446" s="390" t="s">
        <v>2812</v>
      </c>
      <c r="N446" s="390" t="str">
        <f t="shared" si="14"/>
        <v>Employee6@blyblade.com</v>
      </c>
      <c r="O446" s="390" t="str">
        <f t="shared" si="15"/>
        <v>Matthew_Brody</v>
      </c>
      <c r="P446" s="387" t="s">
        <v>1728</v>
      </c>
      <c r="Q446" s="387" t="s">
        <v>1739</v>
      </c>
      <c r="R446" s="387" t="s">
        <v>1738</v>
      </c>
      <c r="S446" s="387">
        <v>1.21</v>
      </c>
      <c r="T446" s="387">
        <v>29</v>
      </c>
      <c r="U446" s="387" t="s">
        <v>1883</v>
      </c>
      <c r="V446" s="387" t="s">
        <v>1883</v>
      </c>
      <c r="W446" s="387" t="s">
        <v>1728</v>
      </c>
      <c r="X446" s="387" t="s">
        <v>1794</v>
      </c>
      <c r="Y446" s="387" t="s">
        <v>1748</v>
      </c>
      <c r="Z446" s="387" t="s">
        <v>1734</v>
      </c>
      <c r="AA446" s="387" t="s">
        <v>1733</v>
      </c>
      <c r="AB446" s="387">
        <v>22.31</v>
      </c>
      <c r="AC446" s="387">
        <v>0</v>
      </c>
      <c r="AD446" s="387">
        <v>0</v>
      </c>
      <c r="AE446" s="387">
        <v>20</v>
      </c>
      <c r="AF446" s="387" t="s">
        <v>1729</v>
      </c>
      <c r="AG446" s="387">
        <v>22.31</v>
      </c>
      <c r="AH446" s="387">
        <v>0</v>
      </c>
      <c r="AI446" s="387">
        <v>0</v>
      </c>
      <c r="AJ446" s="387">
        <v>20</v>
      </c>
      <c r="AK446" s="387">
        <v>2</v>
      </c>
      <c r="AM446"/>
      <c r="AN446"/>
      <c r="AO446"/>
      <c r="AP446"/>
    </row>
    <row r="447" spans="1:42">
      <c r="A447" s="387" t="s">
        <v>5763</v>
      </c>
      <c r="B447" s="388">
        <v>43630.787800925929</v>
      </c>
      <c r="C447" s="389">
        <v>43630</v>
      </c>
      <c r="D447" s="387" t="s">
        <v>2106</v>
      </c>
      <c r="E447" s="389">
        <v>43630</v>
      </c>
      <c r="F447" s="387" t="s">
        <v>2105</v>
      </c>
      <c r="G447" s="389">
        <v>43630</v>
      </c>
      <c r="H447" s="387" t="s">
        <v>3643</v>
      </c>
      <c r="I447" s="389">
        <v>43630</v>
      </c>
      <c r="J447" s="387" t="s">
        <v>3152</v>
      </c>
      <c r="K447" s="387" t="s">
        <v>1741</v>
      </c>
      <c r="L447" s="390" t="s">
        <v>1732</v>
      </c>
      <c r="M447" s="390" t="s">
        <v>1992</v>
      </c>
      <c r="N447" s="390" t="str">
        <f t="shared" si="14"/>
        <v>Employee12@blyblade.com</v>
      </c>
      <c r="O447" s="390" t="str">
        <f t="shared" si="15"/>
        <v>Lysane_Sanchez</v>
      </c>
      <c r="P447" s="387" t="s">
        <v>1728</v>
      </c>
      <c r="Q447" s="387" t="s">
        <v>1952</v>
      </c>
      <c r="R447" s="387" t="s">
        <v>1738</v>
      </c>
      <c r="S447" s="387">
        <v>2.35</v>
      </c>
      <c r="T447" s="387">
        <v>7</v>
      </c>
      <c r="U447" s="387" t="s">
        <v>2026</v>
      </c>
      <c r="V447" s="387" t="s">
        <v>2026</v>
      </c>
      <c r="W447" s="387" t="s">
        <v>4832</v>
      </c>
      <c r="X447" s="387" t="s">
        <v>4831</v>
      </c>
      <c r="Y447" s="387" t="s">
        <v>1748</v>
      </c>
      <c r="Z447" s="387" t="s">
        <v>1734</v>
      </c>
      <c r="AA447" s="387" t="s">
        <v>1733</v>
      </c>
      <c r="AB447" s="387">
        <v>35.619999999999997</v>
      </c>
      <c r="AC447" s="387">
        <v>0</v>
      </c>
      <c r="AD447" s="387">
        <v>0</v>
      </c>
      <c r="AE447" s="387">
        <v>35.619999999999997</v>
      </c>
      <c r="AF447" s="387" t="s">
        <v>1729</v>
      </c>
      <c r="AG447" s="387">
        <v>35.619999999999997</v>
      </c>
      <c r="AH447" s="387">
        <v>0</v>
      </c>
      <c r="AI447" s="387">
        <v>0</v>
      </c>
      <c r="AJ447" s="387">
        <v>35.619999999999997</v>
      </c>
      <c r="AK447" s="387">
        <v>3.56</v>
      </c>
      <c r="AM447"/>
      <c r="AN447"/>
      <c r="AO447"/>
      <c r="AP447"/>
    </row>
    <row r="448" spans="1:42">
      <c r="A448" s="387" t="s">
        <v>5762</v>
      </c>
      <c r="B448" s="388">
        <v>43630.807650462964</v>
      </c>
      <c r="C448" s="389">
        <v>43630</v>
      </c>
      <c r="D448" s="387" t="s">
        <v>4266</v>
      </c>
      <c r="E448" s="389">
        <v>43630</v>
      </c>
      <c r="F448" s="387" t="s">
        <v>2554</v>
      </c>
      <c r="G448" s="389">
        <v>43630</v>
      </c>
      <c r="H448" s="387" t="s">
        <v>1987</v>
      </c>
      <c r="I448" s="389">
        <v>43630</v>
      </c>
      <c r="J448" s="387" t="s">
        <v>1812</v>
      </c>
      <c r="K448" s="387" t="s">
        <v>1741</v>
      </c>
      <c r="L448" s="390" t="s">
        <v>1732</v>
      </c>
      <c r="M448" s="390" t="s">
        <v>3510</v>
      </c>
      <c r="N448" s="390" t="str">
        <f t="shared" si="14"/>
        <v>Employee20@blyblade.com</v>
      </c>
      <c r="O448" s="390" t="str">
        <f t="shared" si="15"/>
        <v>Conner_Clay</v>
      </c>
      <c r="P448" s="387" t="s">
        <v>1728</v>
      </c>
      <c r="Q448" s="387" t="s">
        <v>1754</v>
      </c>
      <c r="R448" s="387" t="s">
        <v>1738</v>
      </c>
      <c r="S448" s="387">
        <v>1.5</v>
      </c>
      <c r="T448" s="387">
        <v>18</v>
      </c>
      <c r="U448" s="387" t="s">
        <v>1883</v>
      </c>
      <c r="V448" s="387" t="s">
        <v>2254</v>
      </c>
      <c r="W448" s="387" t="s">
        <v>1875</v>
      </c>
      <c r="X448" s="387" t="s">
        <v>4831</v>
      </c>
      <c r="Y448" s="387" t="s">
        <v>2449</v>
      </c>
      <c r="Z448" s="387" t="s">
        <v>1734</v>
      </c>
      <c r="AA448" s="387" t="s">
        <v>1733</v>
      </c>
      <c r="AB448" s="387">
        <v>12.85</v>
      </c>
      <c r="AC448" s="387">
        <v>0</v>
      </c>
      <c r="AD448" s="387">
        <v>0</v>
      </c>
      <c r="AE448" s="387">
        <v>12.85</v>
      </c>
      <c r="AF448" s="387" t="s">
        <v>1729</v>
      </c>
      <c r="AG448" s="387">
        <v>12.85</v>
      </c>
      <c r="AH448" s="387">
        <v>0</v>
      </c>
      <c r="AI448" s="387">
        <v>0</v>
      </c>
      <c r="AJ448" s="387">
        <v>12.85</v>
      </c>
      <c r="AK448" s="387">
        <v>1.29</v>
      </c>
      <c r="AM448"/>
      <c r="AN448"/>
      <c r="AO448"/>
      <c r="AP448"/>
    </row>
    <row r="449" spans="1:42">
      <c r="A449" s="387" t="s">
        <v>5761</v>
      </c>
      <c r="B449" s="388">
        <v>43630.808379629627</v>
      </c>
      <c r="C449" s="389">
        <v>43630</v>
      </c>
      <c r="D449" s="387" t="s">
        <v>2544</v>
      </c>
      <c r="E449" s="389">
        <v>43630</v>
      </c>
      <c r="F449" s="387" t="s">
        <v>2543</v>
      </c>
      <c r="G449" s="387" t="s">
        <v>1728</v>
      </c>
      <c r="H449" s="387" t="s">
        <v>1728</v>
      </c>
      <c r="I449" s="387" t="s">
        <v>1728</v>
      </c>
      <c r="J449" s="387" t="s">
        <v>1728</v>
      </c>
      <c r="K449" s="387" t="s">
        <v>1741</v>
      </c>
      <c r="L449" s="390" t="s">
        <v>1732</v>
      </c>
      <c r="M449" s="390" t="s">
        <v>2287</v>
      </c>
      <c r="N449" s="390" t="str">
        <f t="shared" si="14"/>
        <v>Employee14@blyblade.com</v>
      </c>
      <c r="O449" s="390" t="str">
        <f t="shared" si="15"/>
        <v>Bowie_Tam</v>
      </c>
      <c r="P449" s="387" t="s">
        <v>1728</v>
      </c>
      <c r="Q449" s="387" t="s">
        <v>1952</v>
      </c>
      <c r="R449" s="387" t="s">
        <v>1738</v>
      </c>
      <c r="S449" s="387" t="s">
        <v>1728</v>
      </c>
      <c r="T449" s="387" t="s">
        <v>1728</v>
      </c>
      <c r="U449" s="387" t="s">
        <v>2026</v>
      </c>
      <c r="V449" s="387" t="s">
        <v>2026</v>
      </c>
      <c r="W449" s="387" t="s">
        <v>4832</v>
      </c>
      <c r="X449" s="387" t="s">
        <v>4831</v>
      </c>
      <c r="Y449" s="387" t="s">
        <v>1748</v>
      </c>
      <c r="Z449" s="387" t="s">
        <v>1734</v>
      </c>
      <c r="AA449" s="387" t="s">
        <v>1733</v>
      </c>
      <c r="AB449" s="387">
        <v>10.89</v>
      </c>
      <c r="AC449" s="387">
        <v>0</v>
      </c>
      <c r="AD449" s="387">
        <v>0</v>
      </c>
      <c r="AE449" s="387">
        <v>10.89</v>
      </c>
      <c r="AF449" s="387" t="s">
        <v>1729</v>
      </c>
      <c r="AG449" s="387">
        <v>10.89</v>
      </c>
      <c r="AH449" s="387">
        <v>0</v>
      </c>
      <c r="AI449" s="387">
        <v>0</v>
      </c>
      <c r="AJ449" s="387">
        <v>10.89</v>
      </c>
      <c r="AK449" s="387">
        <v>1.0900000000000001</v>
      </c>
      <c r="AM449"/>
      <c r="AN449"/>
      <c r="AO449"/>
      <c r="AP449"/>
    </row>
    <row r="450" spans="1:42">
      <c r="A450" s="387" t="s">
        <v>5760</v>
      </c>
      <c r="B450" s="388">
        <v>43630.817199074074</v>
      </c>
      <c r="C450" s="389">
        <v>43630</v>
      </c>
      <c r="D450" s="387" t="s">
        <v>2819</v>
      </c>
      <c r="E450" s="389">
        <v>43630</v>
      </c>
      <c r="F450" s="387" t="s">
        <v>2557</v>
      </c>
      <c r="G450" s="389">
        <v>43630</v>
      </c>
      <c r="H450" s="387" t="s">
        <v>3720</v>
      </c>
      <c r="I450" s="389">
        <v>43630</v>
      </c>
      <c r="J450" s="387" t="s">
        <v>3010</v>
      </c>
      <c r="K450" s="387" t="s">
        <v>1741</v>
      </c>
      <c r="L450" s="390" t="s">
        <v>1732</v>
      </c>
      <c r="M450" s="390" t="s">
        <v>1979</v>
      </c>
      <c r="N450" s="390" t="str">
        <f t="shared" si="14"/>
        <v>Employee15@blyblade.com</v>
      </c>
      <c r="O450" s="390" t="str">
        <f t="shared" si="15"/>
        <v>Jess_Rooney</v>
      </c>
      <c r="P450" s="387" t="s">
        <v>1728</v>
      </c>
      <c r="Q450" s="387" t="s">
        <v>1754</v>
      </c>
      <c r="R450" s="387" t="s">
        <v>1803</v>
      </c>
      <c r="S450" s="387">
        <v>41.18</v>
      </c>
      <c r="T450" s="387">
        <v>51</v>
      </c>
      <c r="U450" s="387" t="s">
        <v>1802</v>
      </c>
      <c r="V450" s="387" t="s">
        <v>2050</v>
      </c>
      <c r="W450" s="387" t="s">
        <v>1965</v>
      </c>
      <c r="X450" s="387" t="s">
        <v>4831</v>
      </c>
      <c r="Y450" s="387" t="s">
        <v>1735</v>
      </c>
      <c r="Z450" s="387" t="s">
        <v>1734</v>
      </c>
      <c r="AA450" s="387" t="s">
        <v>1733</v>
      </c>
      <c r="AB450" s="387">
        <v>65.040000000000006</v>
      </c>
      <c r="AC450" s="387">
        <v>0</v>
      </c>
      <c r="AD450" s="387">
        <v>0</v>
      </c>
      <c r="AE450" s="387">
        <v>65.040000000000006</v>
      </c>
      <c r="AF450" s="387" t="s">
        <v>1729</v>
      </c>
      <c r="AG450" s="387">
        <v>65.040000000000006</v>
      </c>
      <c r="AH450" s="387">
        <v>0</v>
      </c>
      <c r="AI450" s="387">
        <v>0</v>
      </c>
      <c r="AJ450" s="387">
        <v>65.040000000000006</v>
      </c>
      <c r="AK450" s="387">
        <v>6.5</v>
      </c>
      <c r="AM450"/>
      <c r="AN450"/>
      <c r="AO450"/>
      <c r="AP450"/>
    </row>
    <row r="451" spans="1:42">
      <c r="A451" s="387" t="s">
        <v>5759</v>
      </c>
      <c r="B451" s="388">
        <v>43630.829513888886</v>
      </c>
      <c r="C451" s="389">
        <v>43630</v>
      </c>
      <c r="D451" s="387" t="s">
        <v>1975</v>
      </c>
      <c r="E451" s="389">
        <v>43630</v>
      </c>
      <c r="F451" s="387" t="s">
        <v>2525</v>
      </c>
      <c r="G451" s="389">
        <v>43630</v>
      </c>
      <c r="H451" s="387" t="s">
        <v>2580</v>
      </c>
      <c r="I451" s="389">
        <v>43630</v>
      </c>
      <c r="J451" s="387" t="s">
        <v>2416</v>
      </c>
      <c r="K451" s="387" t="s">
        <v>1741</v>
      </c>
      <c r="L451" s="390" t="s">
        <v>1732</v>
      </c>
      <c r="M451" s="390" t="s">
        <v>3510</v>
      </c>
      <c r="N451" s="390" t="str">
        <f t="shared" si="14"/>
        <v>Employee20@blyblade.com</v>
      </c>
      <c r="O451" s="390" t="str">
        <f t="shared" si="15"/>
        <v>Conner_Clay</v>
      </c>
      <c r="P451" s="387" t="s">
        <v>1728</v>
      </c>
      <c r="Q451" s="387" t="s">
        <v>1754</v>
      </c>
      <c r="R451" s="387" t="s">
        <v>1738</v>
      </c>
      <c r="S451" s="387">
        <v>4.07</v>
      </c>
      <c r="T451" s="387">
        <v>11</v>
      </c>
      <c r="U451" s="387" t="s">
        <v>2254</v>
      </c>
      <c r="V451" s="387" t="s">
        <v>2007</v>
      </c>
      <c r="W451" s="387" t="s">
        <v>1875</v>
      </c>
      <c r="X451" s="387" t="s">
        <v>4831</v>
      </c>
      <c r="Y451" s="387" t="s">
        <v>2449</v>
      </c>
      <c r="Z451" s="387" t="s">
        <v>1734</v>
      </c>
      <c r="AA451" s="387" t="s">
        <v>1733</v>
      </c>
      <c r="AB451" s="387">
        <v>20.43</v>
      </c>
      <c r="AC451" s="387">
        <v>0</v>
      </c>
      <c r="AD451" s="387">
        <v>0</v>
      </c>
      <c r="AE451" s="387">
        <v>20.43</v>
      </c>
      <c r="AF451" s="387" t="s">
        <v>1729</v>
      </c>
      <c r="AG451" s="387">
        <v>20.43</v>
      </c>
      <c r="AH451" s="387">
        <v>0</v>
      </c>
      <c r="AI451" s="387">
        <v>0</v>
      </c>
      <c r="AJ451" s="387">
        <v>20.43</v>
      </c>
      <c r="AK451" s="387">
        <v>2.04</v>
      </c>
      <c r="AM451"/>
      <c r="AN451"/>
      <c r="AO451"/>
      <c r="AP451"/>
    </row>
    <row r="452" spans="1:42">
      <c r="A452" s="387" t="s">
        <v>5756</v>
      </c>
      <c r="B452" s="388">
        <v>43630.83630787037</v>
      </c>
      <c r="C452" s="389">
        <v>43630</v>
      </c>
      <c r="D452" s="387" t="s">
        <v>3051</v>
      </c>
      <c r="E452" s="389">
        <v>43630</v>
      </c>
      <c r="F452" s="387" t="s">
        <v>3941</v>
      </c>
      <c r="G452" s="389">
        <v>43630</v>
      </c>
      <c r="H452" s="387" t="s">
        <v>3316</v>
      </c>
      <c r="I452" s="389">
        <v>43630</v>
      </c>
      <c r="J452" s="387" t="s">
        <v>3007</v>
      </c>
      <c r="K452" s="387" t="s">
        <v>1741</v>
      </c>
      <c r="L452" s="390" t="s">
        <v>1732</v>
      </c>
      <c r="M452" s="390" t="s">
        <v>3960</v>
      </c>
      <c r="N452" s="390" t="str">
        <f t="shared" si="14"/>
        <v>Employee21@blyblade.com</v>
      </c>
      <c r="O452" s="390" t="str">
        <f t="shared" si="15"/>
        <v>Wyndham_Williamson</v>
      </c>
      <c r="P452" s="387" t="s">
        <v>1728</v>
      </c>
      <c r="Q452" s="387" t="s">
        <v>1754</v>
      </c>
      <c r="R452" s="387" t="s">
        <v>1738</v>
      </c>
      <c r="S452" s="387">
        <v>2.17</v>
      </c>
      <c r="T452" s="387">
        <v>22</v>
      </c>
      <c r="U452" s="387" t="s">
        <v>1883</v>
      </c>
      <c r="V452" s="387" t="s">
        <v>1737</v>
      </c>
      <c r="W452" s="387" t="s">
        <v>1965</v>
      </c>
      <c r="X452" s="387" t="s">
        <v>4831</v>
      </c>
      <c r="Y452" s="387" t="s">
        <v>1728</v>
      </c>
      <c r="Z452" s="387" t="s">
        <v>1734</v>
      </c>
      <c r="AA452" s="387" t="s">
        <v>1733</v>
      </c>
      <c r="AB452" s="387">
        <v>24.76</v>
      </c>
      <c r="AC452" s="387">
        <v>0</v>
      </c>
      <c r="AD452" s="387">
        <v>0</v>
      </c>
      <c r="AE452" s="387">
        <v>24.76</v>
      </c>
      <c r="AF452" s="387" t="s">
        <v>1729</v>
      </c>
      <c r="AG452" s="387">
        <v>24.76</v>
      </c>
      <c r="AH452" s="387">
        <v>0</v>
      </c>
      <c r="AI452" s="387">
        <v>0</v>
      </c>
      <c r="AJ452" s="387">
        <v>24.76</v>
      </c>
      <c r="AK452" s="387">
        <v>2.48</v>
      </c>
      <c r="AM452"/>
      <c r="AN452"/>
      <c r="AO452"/>
      <c r="AP452"/>
    </row>
    <row r="453" spans="1:42">
      <c r="A453" s="387" t="s">
        <v>5758</v>
      </c>
      <c r="B453" s="388">
        <v>43630.839675925927</v>
      </c>
      <c r="C453" s="389">
        <v>43630</v>
      </c>
      <c r="D453" s="387" t="s">
        <v>2540</v>
      </c>
      <c r="E453" s="389">
        <v>43630</v>
      </c>
      <c r="F453" s="387" t="s">
        <v>2539</v>
      </c>
      <c r="G453" s="389">
        <v>43630</v>
      </c>
      <c r="H453" s="387" t="s">
        <v>2398</v>
      </c>
      <c r="I453" s="389">
        <v>43630</v>
      </c>
      <c r="J453" s="387" t="s">
        <v>2625</v>
      </c>
      <c r="K453" s="387" t="s">
        <v>1741</v>
      </c>
      <c r="L453" s="390" t="s">
        <v>1732</v>
      </c>
      <c r="M453" s="390" t="s">
        <v>2027</v>
      </c>
      <c r="N453" s="390" t="str">
        <f t="shared" si="14"/>
        <v>Employee28@blyblade.com</v>
      </c>
      <c r="O453" s="390" t="str">
        <f t="shared" si="15"/>
        <v>Tony_Conte</v>
      </c>
      <c r="P453" s="387" t="s">
        <v>1728</v>
      </c>
      <c r="Q453" s="387" t="s">
        <v>1952</v>
      </c>
      <c r="R453" s="387" t="s">
        <v>1738</v>
      </c>
      <c r="S453" s="387">
        <v>10.48</v>
      </c>
      <c r="T453" s="387">
        <v>46</v>
      </c>
      <c r="U453" s="387" t="s">
        <v>2026</v>
      </c>
      <c r="V453" s="387" t="s">
        <v>2026</v>
      </c>
      <c r="W453" s="387" t="s">
        <v>4832</v>
      </c>
      <c r="X453" s="387" t="s">
        <v>4831</v>
      </c>
      <c r="Y453" s="387" t="s">
        <v>1748</v>
      </c>
      <c r="Z453" s="387" t="s">
        <v>1734</v>
      </c>
      <c r="AA453" s="387" t="s">
        <v>1747</v>
      </c>
      <c r="AB453" s="387">
        <v>0</v>
      </c>
      <c r="AC453" s="387">
        <v>0</v>
      </c>
      <c r="AD453" s="387">
        <v>12.66</v>
      </c>
      <c r="AE453" s="387">
        <v>12.66</v>
      </c>
      <c r="AF453" s="387" t="s">
        <v>1729</v>
      </c>
      <c r="AG453" s="387">
        <v>0</v>
      </c>
      <c r="AH453" s="387">
        <v>0</v>
      </c>
      <c r="AI453" s="387">
        <v>12.66</v>
      </c>
      <c r="AJ453" s="387">
        <v>12.66</v>
      </c>
      <c r="AK453" s="387">
        <v>0</v>
      </c>
      <c r="AM453"/>
      <c r="AN453"/>
      <c r="AO453"/>
      <c r="AP453"/>
    </row>
    <row r="454" spans="1:42">
      <c r="A454" s="387" t="s">
        <v>5758</v>
      </c>
      <c r="B454" s="388">
        <v>43630.840057870373</v>
      </c>
      <c r="C454" s="389">
        <v>43630</v>
      </c>
      <c r="D454" s="387" t="s">
        <v>2540</v>
      </c>
      <c r="E454" s="389">
        <v>43630</v>
      </c>
      <c r="F454" s="387" t="s">
        <v>2539</v>
      </c>
      <c r="G454" s="389">
        <v>43630</v>
      </c>
      <c r="H454" s="387" t="s">
        <v>2398</v>
      </c>
      <c r="I454" s="389">
        <v>43630</v>
      </c>
      <c r="J454" s="387" t="s">
        <v>2625</v>
      </c>
      <c r="K454" s="387" t="s">
        <v>1741</v>
      </c>
      <c r="L454" s="390" t="s">
        <v>1732</v>
      </c>
      <c r="M454" s="390" t="s">
        <v>2027</v>
      </c>
      <c r="N454" s="390" t="str">
        <f t="shared" si="14"/>
        <v>Employee28@blyblade.com</v>
      </c>
      <c r="O454" s="390" t="str">
        <f t="shared" si="15"/>
        <v>Tony_Conte</v>
      </c>
      <c r="P454" s="387" t="s">
        <v>1728</v>
      </c>
      <c r="Q454" s="387" t="s">
        <v>1952</v>
      </c>
      <c r="R454" s="387" t="s">
        <v>1738</v>
      </c>
      <c r="S454" s="387">
        <v>10.48</v>
      </c>
      <c r="T454" s="387">
        <v>46</v>
      </c>
      <c r="U454" s="387" t="s">
        <v>2026</v>
      </c>
      <c r="V454" s="387" t="s">
        <v>2026</v>
      </c>
      <c r="W454" s="387" t="s">
        <v>4832</v>
      </c>
      <c r="X454" s="387" t="s">
        <v>4831</v>
      </c>
      <c r="Y454" s="387" t="s">
        <v>1748</v>
      </c>
      <c r="Z454" s="387" t="s">
        <v>1734</v>
      </c>
      <c r="AA454" s="387" t="s">
        <v>1733</v>
      </c>
      <c r="AB454" s="387">
        <v>123.81</v>
      </c>
      <c r="AC454" s="387">
        <v>0</v>
      </c>
      <c r="AD454" s="387">
        <v>0</v>
      </c>
      <c r="AE454" s="387">
        <v>123.81</v>
      </c>
      <c r="AF454" s="387" t="s">
        <v>1729</v>
      </c>
      <c r="AG454" s="387">
        <v>123.81</v>
      </c>
      <c r="AH454" s="387">
        <v>0</v>
      </c>
      <c r="AI454" s="387">
        <v>0</v>
      </c>
      <c r="AJ454" s="387">
        <v>123.81</v>
      </c>
      <c r="AK454" s="387">
        <v>12.38</v>
      </c>
      <c r="AM454"/>
      <c r="AN454"/>
      <c r="AO454"/>
      <c r="AP454"/>
    </row>
    <row r="455" spans="1:42">
      <c r="A455" s="387" t="s">
        <v>5757</v>
      </c>
      <c r="B455" s="388">
        <v>43630.844548611109</v>
      </c>
      <c r="C455" s="389">
        <v>43630</v>
      </c>
      <c r="D455" s="387" t="s">
        <v>2707</v>
      </c>
      <c r="E455" s="389">
        <v>43630</v>
      </c>
      <c r="F455" s="387" t="s">
        <v>2174</v>
      </c>
      <c r="G455" s="389">
        <v>43630</v>
      </c>
      <c r="H455" s="387" t="s">
        <v>2814</v>
      </c>
      <c r="I455" s="389">
        <v>43630</v>
      </c>
      <c r="J455" s="387" t="s">
        <v>2162</v>
      </c>
      <c r="K455" s="387" t="s">
        <v>1741</v>
      </c>
      <c r="L455" s="390" t="s">
        <v>1732</v>
      </c>
      <c r="M455" s="390" t="s">
        <v>2287</v>
      </c>
      <c r="N455" s="390" t="str">
        <f t="shared" si="14"/>
        <v>Employee14@blyblade.com</v>
      </c>
      <c r="O455" s="390" t="str">
        <f t="shared" si="15"/>
        <v>Bowie_Tam</v>
      </c>
      <c r="P455" s="387" t="s">
        <v>1728</v>
      </c>
      <c r="Q455" s="387" t="s">
        <v>1952</v>
      </c>
      <c r="R455" s="387" t="s">
        <v>1738</v>
      </c>
      <c r="S455" s="387">
        <v>6.55</v>
      </c>
      <c r="T455" s="387">
        <v>19</v>
      </c>
      <c r="U455" s="387" t="s">
        <v>2026</v>
      </c>
      <c r="V455" s="387" t="s">
        <v>2026</v>
      </c>
      <c r="W455" s="387" t="s">
        <v>4832</v>
      </c>
      <c r="X455" s="387" t="s">
        <v>4831</v>
      </c>
      <c r="Y455" s="387" t="s">
        <v>1748</v>
      </c>
      <c r="Z455" s="387" t="s">
        <v>1734</v>
      </c>
      <c r="AA455" s="387" t="s">
        <v>1733</v>
      </c>
      <c r="AB455" s="387">
        <v>70.290000000000006</v>
      </c>
      <c r="AC455" s="387">
        <v>0</v>
      </c>
      <c r="AD455" s="387">
        <v>0</v>
      </c>
      <c r="AE455" s="387">
        <v>70.290000000000006</v>
      </c>
      <c r="AF455" s="387" t="s">
        <v>1729</v>
      </c>
      <c r="AG455" s="387">
        <v>70.290000000000006</v>
      </c>
      <c r="AH455" s="387">
        <v>0</v>
      </c>
      <c r="AI455" s="387">
        <v>0</v>
      </c>
      <c r="AJ455" s="387">
        <v>70.290000000000006</v>
      </c>
      <c r="AK455" s="387">
        <v>7.03</v>
      </c>
      <c r="AM455"/>
      <c r="AN455"/>
      <c r="AO455"/>
      <c r="AP455"/>
    </row>
    <row r="456" spans="1:42">
      <c r="A456" s="387" t="s">
        <v>5756</v>
      </c>
      <c r="B456" s="388">
        <v>43630.848368055558</v>
      </c>
      <c r="C456" s="389">
        <v>43630</v>
      </c>
      <c r="D456" s="387" t="s">
        <v>3051</v>
      </c>
      <c r="E456" s="389">
        <v>43630</v>
      </c>
      <c r="F456" s="387" t="s">
        <v>3941</v>
      </c>
      <c r="G456" s="389">
        <v>43630</v>
      </c>
      <c r="H456" s="387" t="s">
        <v>3316</v>
      </c>
      <c r="I456" s="389">
        <v>43630</v>
      </c>
      <c r="J456" s="387" t="s">
        <v>3007</v>
      </c>
      <c r="K456" s="387" t="s">
        <v>1741</v>
      </c>
      <c r="L456" s="390" t="s">
        <v>1732</v>
      </c>
      <c r="M456" s="390" t="s">
        <v>3960</v>
      </c>
      <c r="N456" s="390" t="str">
        <f t="shared" si="14"/>
        <v>Employee21@blyblade.com</v>
      </c>
      <c r="O456" s="390" t="str">
        <f t="shared" si="15"/>
        <v>Wyndham_Williamson</v>
      </c>
      <c r="P456" s="387" t="s">
        <v>1728</v>
      </c>
      <c r="Q456" s="387" t="s">
        <v>1754</v>
      </c>
      <c r="R456" s="387" t="s">
        <v>1738</v>
      </c>
      <c r="S456" s="387">
        <v>2.17</v>
      </c>
      <c r="T456" s="387">
        <v>22</v>
      </c>
      <c r="U456" s="387" t="s">
        <v>1883</v>
      </c>
      <c r="V456" s="387" t="s">
        <v>1737</v>
      </c>
      <c r="W456" s="387" t="s">
        <v>1965</v>
      </c>
      <c r="X456" s="387" t="s">
        <v>4831</v>
      </c>
      <c r="Y456" s="387" t="s">
        <v>1728</v>
      </c>
      <c r="Z456" s="387" t="s">
        <v>1734</v>
      </c>
      <c r="AA456" s="387" t="s">
        <v>1747</v>
      </c>
      <c r="AB456" s="387">
        <v>0</v>
      </c>
      <c r="AC456" s="387">
        <v>0</v>
      </c>
      <c r="AD456" s="387">
        <v>1.03</v>
      </c>
      <c r="AE456" s="387">
        <v>1.03</v>
      </c>
      <c r="AF456" s="387" t="s">
        <v>1729</v>
      </c>
      <c r="AG456" s="387">
        <v>0</v>
      </c>
      <c r="AH456" s="387">
        <v>0</v>
      </c>
      <c r="AI456" s="387">
        <v>1.03</v>
      </c>
      <c r="AJ456" s="387">
        <v>1.03</v>
      </c>
      <c r="AK456" s="387">
        <v>0</v>
      </c>
      <c r="AM456"/>
      <c r="AN456"/>
      <c r="AO456"/>
      <c r="AP456"/>
    </row>
    <row r="457" spans="1:42">
      <c r="A457" s="387" t="s">
        <v>5755</v>
      </c>
      <c r="B457" s="388">
        <v>43630.853125000001</v>
      </c>
      <c r="C457" s="389">
        <v>43630</v>
      </c>
      <c r="D457" s="387" t="s">
        <v>1956</v>
      </c>
      <c r="E457" s="389">
        <v>43630</v>
      </c>
      <c r="F457" s="387" t="s">
        <v>2723</v>
      </c>
      <c r="G457" s="389">
        <v>43630</v>
      </c>
      <c r="H457" s="387" t="s">
        <v>4540</v>
      </c>
      <c r="I457" s="389">
        <v>43630</v>
      </c>
      <c r="J457" s="387" t="s">
        <v>4864</v>
      </c>
      <c r="K457" s="387" t="s">
        <v>1741</v>
      </c>
      <c r="L457" s="390" t="s">
        <v>1732</v>
      </c>
      <c r="M457" s="390" t="s">
        <v>3510</v>
      </c>
      <c r="N457" s="390" t="str">
        <f t="shared" si="14"/>
        <v>Employee20@blyblade.com</v>
      </c>
      <c r="O457" s="390" t="str">
        <f t="shared" si="15"/>
        <v>Conner_Clay</v>
      </c>
      <c r="P457" s="387" t="s">
        <v>1728</v>
      </c>
      <c r="Q457" s="387" t="s">
        <v>1754</v>
      </c>
      <c r="R457" s="387" t="s">
        <v>1738</v>
      </c>
      <c r="S457" s="387">
        <v>4.03</v>
      </c>
      <c r="T457" s="387">
        <v>11</v>
      </c>
      <c r="U457" s="387" t="s">
        <v>2007</v>
      </c>
      <c r="V457" s="387" t="s">
        <v>2254</v>
      </c>
      <c r="W457" s="387" t="s">
        <v>1875</v>
      </c>
      <c r="X457" s="387" t="s">
        <v>4831</v>
      </c>
      <c r="Y457" s="387" t="s">
        <v>2449</v>
      </c>
      <c r="Z457" s="387" t="s">
        <v>1734</v>
      </c>
      <c r="AA457" s="387" t="s">
        <v>1733</v>
      </c>
      <c r="AB457" s="387">
        <v>24.76</v>
      </c>
      <c r="AC457" s="387">
        <v>0</v>
      </c>
      <c r="AD457" s="387">
        <v>0</v>
      </c>
      <c r="AE457" s="387">
        <v>24.76</v>
      </c>
      <c r="AF457" s="387" t="s">
        <v>1729</v>
      </c>
      <c r="AG457" s="387">
        <v>24.76</v>
      </c>
      <c r="AH457" s="387">
        <v>0</v>
      </c>
      <c r="AI457" s="387">
        <v>0</v>
      </c>
      <c r="AJ457" s="387">
        <v>24.76</v>
      </c>
      <c r="AK457" s="387">
        <v>2.48</v>
      </c>
      <c r="AM457"/>
      <c r="AN457"/>
      <c r="AO457"/>
      <c r="AP457"/>
    </row>
    <row r="458" spans="1:42">
      <c r="A458" s="387" t="s">
        <v>5754</v>
      </c>
      <c r="B458" s="388">
        <v>43630.862314814818</v>
      </c>
      <c r="C458" s="389">
        <v>43630</v>
      </c>
      <c r="D458" s="387" t="s">
        <v>2767</v>
      </c>
      <c r="E458" s="389">
        <v>43630</v>
      </c>
      <c r="F458" s="387" t="s">
        <v>2766</v>
      </c>
      <c r="G458" s="389">
        <v>43630</v>
      </c>
      <c r="H458" s="387" t="s">
        <v>1949</v>
      </c>
      <c r="I458" s="389">
        <v>43630</v>
      </c>
      <c r="J458" s="387" t="s">
        <v>4160</v>
      </c>
      <c r="K458" s="387" t="s">
        <v>1741</v>
      </c>
      <c r="L458" s="390" t="s">
        <v>1732</v>
      </c>
      <c r="M458" s="390" t="s">
        <v>1911</v>
      </c>
      <c r="N458" s="390" t="str">
        <f t="shared" si="14"/>
        <v>Employee18@blyblade.com</v>
      </c>
      <c r="O458" s="390" t="str">
        <f t="shared" si="15"/>
        <v>Maryanne_Johnson</v>
      </c>
      <c r="P458" s="387" t="s">
        <v>1728</v>
      </c>
      <c r="Q458" s="387" t="s">
        <v>1847</v>
      </c>
      <c r="R458" s="387" t="s">
        <v>1738</v>
      </c>
      <c r="S458" s="387">
        <v>6.18</v>
      </c>
      <c r="T458" s="387">
        <v>39</v>
      </c>
      <c r="U458" s="387" t="s">
        <v>4645</v>
      </c>
      <c r="V458" s="387" t="s">
        <v>1737</v>
      </c>
      <c r="W458" s="387" t="s">
        <v>2025</v>
      </c>
      <c r="X458" s="387" t="s">
        <v>4831</v>
      </c>
      <c r="Y458" s="387" t="s">
        <v>1735</v>
      </c>
      <c r="Z458" s="387" t="s">
        <v>1734</v>
      </c>
      <c r="AA458" s="387" t="s">
        <v>1733</v>
      </c>
      <c r="AB458" s="387">
        <v>36.54</v>
      </c>
      <c r="AC458" s="387">
        <v>0</v>
      </c>
      <c r="AD458" s="387">
        <v>0</v>
      </c>
      <c r="AE458" s="387">
        <v>36.54</v>
      </c>
      <c r="AF458" s="387" t="s">
        <v>1729</v>
      </c>
      <c r="AG458" s="387">
        <v>36.54</v>
      </c>
      <c r="AH458" s="387">
        <v>0</v>
      </c>
      <c r="AI458" s="387">
        <v>0</v>
      </c>
      <c r="AJ458" s="387">
        <v>36.54</v>
      </c>
      <c r="AK458" s="387">
        <v>3.65</v>
      </c>
      <c r="AM458"/>
      <c r="AN458"/>
      <c r="AO458"/>
      <c r="AP458"/>
    </row>
    <row r="459" spans="1:42">
      <c r="A459" s="387" t="s">
        <v>5753</v>
      </c>
      <c r="B459" s="388">
        <v>43630.868634259263</v>
      </c>
      <c r="C459" s="389">
        <v>43630</v>
      </c>
      <c r="D459" s="387" t="s">
        <v>2510</v>
      </c>
      <c r="E459" s="389">
        <v>43630</v>
      </c>
      <c r="F459" s="387" t="s">
        <v>2147</v>
      </c>
      <c r="G459" s="389">
        <v>43630</v>
      </c>
      <c r="H459" s="387" t="s">
        <v>2758</v>
      </c>
      <c r="I459" s="389">
        <v>43630</v>
      </c>
      <c r="J459" s="387" t="s">
        <v>3222</v>
      </c>
      <c r="K459" s="387" t="s">
        <v>1741</v>
      </c>
      <c r="L459" s="390" t="s">
        <v>1732</v>
      </c>
      <c r="M459" s="390" t="s">
        <v>1810</v>
      </c>
      <c r="N459" s="390" t="str">
        <f t="shared" si="14"/>
        <v>Employee3@blyblade.com</v>
      </c>
      <c r="O459" s="390" t="str">
        <f t="shared" si="15"/>
        <v>Esjona_Kadiu</v>
      </c>
      <c r="P459" s="387" t="s">
        <v>1728</v>
      </c>
      <c r="Q459" s="387" t="s">
        <v>1754</v>
      </c>
      <c r="R459" s="387" t="s">
        <v>1738</v>
      </c>
      <c r="S459" s="387">
        <v>11.73</v>
      </c>
      <c r="T459" s="387">
        <v>61</v>
      </c>
      <c r="U459" s="387" t="s">
        <v>1737</v>
      </c>
      <c r="V459" s="387" t="s">
        <v>1802</v>
      </c>
      <c r="W459" s="387" t="s">
        <v>1875</v>
      </c>
      <c r="X459" s="387" t="s">
        <v>4831</v>
      </c>
      <c r="Y459" s="387" t="s">
        <v>1735</v>
      </c>
      <c r="Z459" s="387" t="s">
        <v>1734</v>
      </c>
      <c r="AA459" s="387" t="s">
        <v>1733</v>
      </c>
      <c r="AB459" s="387">
        <v>82.55</v>
      </c>
      <c r="AC459" s="387">
        <v>0</v>
      </c>
      <c r="AD459" s="387">
        <v>0</v>
      </c>
      <c r="AE459" s="387">
        <v>82.55</v>
      </c>
      <c r="AF459" s="387" t="s">
        <v>1729</v>
      </c>
      <c r="AG459" s="387">
        <v>82.55</v>
      </c>
      <c r="AH459" s="387">
        <v>0</v>
      </c>
      <c r="AI459" s="387">
        <v>0</v>
      </c>
      <c r="AJ459" s="387">
        <v>82.55</v>
      </c>
      <c r="AK459" s="387">
        <v>8.26</v>
      </c>
      <c r="AM459"/>
      <c r="AN459"/>
      <c r="AO459"/>
      <c r="AP459"/>
    </row>
    <row r="460" spans="1:42">
      <c r="A460" s="387" t="s">
        <v>5752</v>
      </c>
      <c r="B460" s="388">
        <v>43630.871805555558</v>
      </c>
      <c r="C460" s="389">
        <v>43630</v>
      </c>
      <c r="D460" s="387" t="s">
        <v>2690</v>
      </c>
      <c r="E460" s="389">
        <v>43629</v>
      </c>
      <c r="F460" s="387" t="s">
        <v>2003</v>
      </c>
      <c r="G460" s="389">
        <v>43630</v>
      </c>
      <c r="H460" s="387" t="s">
        <v>2788</v>
      </c>
      <c r="I460" s="389">
        <v>43629</v>
      </c>
      <c r="J460" s="387" t="s">
        <v>2787</v>
      </c>
      <c r="K460" s="387" t="s">
        <v>1741</v>
      </c>
      <c r="L460" s="390" t="s">
        <v>1732</v>
      </c>
      <c r="M460" s="390" t="s">
        <v>2223</v>
      </c>
      <c r="N460" s="390" t="str">
        <f t="shared" si="14"/>
        <v>Employee19@blyblade.com</v>
      </c>
      <c r="O460" s="390" t="str">
        <f t="shared" si="15"/>
        <v>Gil_Adler</v>
      </c>
      <c r="P460" s="387" t="s">
        <v>1728</v>
      </c>
      <c r="Q460" s="387" t="s">
        <v>1754</v>
      </c>
      <c r="R460" s="387" t="s">
        <v>1738</v>
      </c>
      <c r="S460" s="387">
        <v>1.93</v>
      </c>
      <c r="T460" s="387">
        <v>13</v>
      </c>
      <c r="U460" s="387" t="s">
        <v>1737</v>
      </c>
      <c r="V460" s="387" t="s">
        <v>1737</v>
      </c>
      <c r="W460" s="387" t="s">
        <v>4876</v>
      </c>
      <c r="X460" s="387" t="s">
        <v>4899</v>
      </c>
      <c r="Y460" s="387" t="s">
        <v>1890</v>
      </c>
      <c r="Z460" s="387" t="s">
        <v>1734</v>
      </c>
      <c r="AA460" s="387" t="s">
        <v>1747</v>
      </c>
      <c r="AB460" s="387">
        <v>0</v>
      </c>
      <c r="AC460" s="387">
        <v>0</v>
      </c>
      <c r="AD460" s="387">
        <v>1.03</v>
      </c>
      <c r="AE460" s="387">
        <v>1.03</v>
      </c>
      <c r="AF460" s="387" t="s">
        <v>1729</v>
      </c>
      <c r="AG460" s="387">
        <v>0</v>
      </c>
      <c r="AH460" s="387">
        <v>0</v>
      </c>
      <c r="AI460" s="387">
        <v>1.03</v>
      </c>
      <c r="AJ460" s="387">
        <v>1.03</v>
      </c>
      <c r="AK460" s="387">
        <v>0</v>
      </c>
      <c r="AM460"/>
      <c r="AN460"/>
      <c r="AO460"/>
      <c r="AP460"/>
    </row>
    <row r="461" spans="1:42">
      <c r="A461" s="387" t="s">
        <v>5751</v>
      </c>
      <c r="B461" s="388">
        <v>43630.88113425926</v>
      </c>
      <c r="C461" s="389">
        <v>43630</v>
      </c>
      <c r="D461" s="387" t="s">
        <v>3210</v>
      </c>
      <c r="E461" s="389">
        <v>43630</v>
      </c>
      <c r="F461" s="387" t="s">
        <v>3209</v>
      </c>
      <c r="G461" s="389">
        <v>43630</v>
      </c>
      <c r="H461" s="387" t="s">
        <v>3106</v>
      </c>
      <c r="I461" s="389">
        <v>43630</v>
      </c>
      <c r="J461" s="387" t="s">
        <v>1789</v>
      </c>
      <c r="K461" s="387" t="s">
        <v>1741</v>
      </c>
      <c r="L461" s="390" t="s">
        <v>1732</v>
      </c>
      <c r="M461" s="390" t="s">
        <v>3960</v>
      </c>
      <c r="N461" s="390" t="str">
        <f t="shared" si="14"/>
        <v>Employee21@blyblade.com</v>
      </c>
      <c r="O461" s="390" t="str">
        <f t="shared" si="15"/>
        <v>Wyndham_Williamson</v>
      </c>
      <c r="P461" s="387" t="s">
        <v>1728</v>
      </c>
      <c r="Q461" s="387" t="s">
        <v>1754</v>
      </c>
      <c r="R461" s="387" t="s">
        <v>1738</v>
      </c>
      <c r="S461" s="387">
        <v>4.57</v>
      </c>
      <c r="T461" s="387">
        <v>20</v>
      </c>
      <c r="U461" s="387" t="s">
        <v>1845</v>
      </c>
      <c r="V461" s="387" t="s">
        <v>3157</v>
      </c>
      <c r="W461" s="387" t="s">
        <v>1965</v>
      </c>
      <c r="X461" s="387" t="s">
        <v>4831</v>
      </c>
      <c r="Y461" s="387" t="s">
        <v>1728</v>
      </c>
      <c r="Z461" s="387" t="s">
        <v>1734</v>
      </c>
      <c r="AA461" s="387" t="s">
        <v>1733</v>
      </c>
      <c r="AB461" s="387">
        <v>25.56</v>
      </c>
      <c r="AC461" s="387">
        <v>0</v>
      </c>
      <c r="AD461" s="387">
        <v>0</v>
      </c>
      <c r="AE461" s="387">
        <v>25.56</v>
      </c>
      <c r="AF461" s="387" t="s">
        <v>1729</v>
      </c>
      <c r="AG461" s="387">
        <v>25.56</v>
      </c>
      <c r="AH461" s="387">
        <v>0</v>
      </c>
      <c r="AI461" s="387">
        <v>0</v>
      </c>
      <c r="AJ461" s="387">
        <v>25.56</v>
      </c>
      <c r="AK461" s="387">
        <v>2.56</v>
      </c>
      <c r="AM461"/>
      <c r="AN461"/>
      <c r="AO461"/>
      <c r="AP461"/>
    </row>
    <row r="462" spans="1:42">
      <c r="A462" s="387" t="s">
        <v>5750</v>
      </c>
      <c r="B462" s="388">
        <v>43630.909699074073</v>
      </c>
      <c r="C462" s="389">
        <v>43630</v>
      </c>
      <c r="D462" s="387" t="s">
        <v>3340</v>
      </c>
      <c r="E462" s="389">
        <v>43630</v>
      </c>
      <c r="F462" s="387" t="s">
        <v>3339</v>
      </c>
      <c r="G462" s="389">
        <v>43630</v>
      </c>
      <c r="H462" s="387" t="s">
        <v>3393</v>
      </c>
      <c r="I462" s="389">
        <v>43630</v>
      </c>
      <c r="J462" s="387" t="s">
        <v>2993</v>
      </c>
      <c r="K462" s="387" t="s">
        <v>1741</v>
      </c>
      <c r="L462" s="390" t="s">
        <v>1732</v>
      </c>
      <c r="M462" s="390" t="s">
        <v>1810</v>
      </c>
      <c r="N462" s="390" t="str">
        <f t="shared" ref="N462:N525" si="16">M462&amp;"@blyblade.com"</f>
        <v>Employee3@blyblade.com</v>
      </c>
      <c r="O462" s="390" t="str">
        <f t="shared" si="15"/>
        <v>Esjona_Kadiu</v>
      </c>
      <c r="P462" s="387" t="s">
        <v>1728</v>
      </c>
      <c r="Q462" s="387" t="s">
        <v>1754</v>
      </c>
      <c r="R462" s="387" t="s">
        <v>1738</v>
      </c>
      <c r="S462" s="387">
        <v>2.91</v>
      </c>
      <c r="T462" s="387">
        <v>22</v>
      </c>
      <c r="U462" s="387" t="s">
        <v>1737</v>
      </c>
      <c r="V462" s="387" t="s">
        <v>2063</v>
      </c>
      <c r="W462" s="387" t="s">
        <v>4832</v>
      </c>
      <c r="X462" s="387" t="s">
        <v>4831</v>
      </c>
      <c r="Y462" s="387" t="s">
        <v>1735</v>
      </c>
      <c r="Z462" s="387" t="s">
        <v>1734</v>
      </c>
      <c r="AA462" s="387" t="s">
        <v>1733</v>
      </c>
      <c r="AB462" s="387">
        <v>25.6</v>
      </c>
      <c r="AC462" s="387">
        <v>0</v>
      </c>
      <c r="AD462" s="387">
        <v>0</v>
      </c>
      <c r="AE462" s="387">
        <v>25.6</v>
      </c>
      <c r="AF462" s="387" t="s">
        <v>1729</v>
      </c>
      <c r="AG462" s="387">
        <v>25.6</v>
      </c>
      <c r="AH462" s="387">
        <v>0</v>
      </c>
      <c r="AI462" s="387">
        <v>0</v>
      </c>
      <c r="AJ462" s="387">
        <v>25.6</v>
      </c>
      <c r="AK462" s="387">
        <v>2.56</v>
      </c>
      <c r="AM462"/>
      <c r="AN462"/>
      <c r="AO462"/>
      <c r="AP462"/>
    </row>
    <row r="463" spans="1:42">
      <c r="A463" s="387" t="s">
        <v>5749</v>
      </c>
      <c r="B463" s="388">
        <v>43630.922696759262</v>
      </c>
      <c r="C463" s="389">
        <v>43630</v>
      </c>
      <c r="D463" s="387" t="s">
        <v>2588</v>
      </c>
      <c r="E463" s="389">
        <v>43630</v>
      </c>
      <c r="F463" s="387" t="s">
        <v>2587</v>
      </c>
      <c r="G463" s="389">
        <v>43630</v>
      </c>
      <c r="H463" s="387" t="s">
        <v>2586</v>
      </c>
      <c r="I463" s="389">
        <v>43630</v>
      </c>
      <c r="J463" s="387" t="s">
        <v>2344</v>
      </c>
      <c r="K463" s="387" t="s">
        <v>1741</v>
      </c>
      <c r="L463" s="390" t="s">
        <v>1732</v>
      </c>
      <c r="M463" s="390" t="s">
        <v>2051</v>
      </c>
      <c r="N463" s="390" t="str">
        <f t="shared" si="16"/>
        <v>Employee26@blyblade.com</v>
      </c>
      <c r="O463" s="390" t="str">
        <f t="shared" ref="O463:O526" si="17">VLOOKUP(M463,$A$10:$F$65,4,FALSE)</f>
        <v>Karoline_Lozier</v>
      </c>
      <c r="P463" s="387" t="s">
        <v>1728</v>
      </c>
      <c r="Q463" s="387" t="s">
        <v>2043</v>
      </c>
      <c r="R463" s="387" t="s">
        <v>1738</v>
      </c>
      <c r="S463" s="387">
        <v>1.04</v>
      </c>
      <c r="T463" s="387">
        <v>11</v>
      </c>
      <c r="U463" s="387" t="s">
        <v>1883</v>
      </c>
      <c r="V463" s="387" t="s">
        <v>1772</v>
      </c>
      <c r="W463" s="387" t="s">
        <v>4887</v>
      </c>
      <c r="X463" s="387" t="s">
        <v>4831</v>
      </c>
      <c r="Y463" s="387" t="s">
        <v>1748</v>
      </c>
      <c r="Z463" s="387" t="s">
        <v>1734</v>
      </c>
      <c r="AA463" s="387" t="s">
        <v>1733</v>
      </c>
      <c r="AB463" s="387">
        <v>29.77</v>
      </c>
      <c r="AC463" s="387">
        <v>0</v>
      </c>
      <c r="AD463" s="387">
        <v>0</v>
      </c>
      <c r="AE463" s="387">
        <v>29.77</v>
      </c>
      <c r="AF463" s="387" t="s">
        <v>1729</v>
      </c>
      <c r="AG463" s="387">
        <v>29.77</v>
      </c>
      <c r="AH463" s="387">
        <v>0</v>
      </c>
      <c r="AI463" s="387">
        <v>0</v>
      </c>
      <c r="AJ463" s="387">
        <v>29.77</v>
      </c>
      <c r="AK463" s="387">
        <v>2.98</v>
      </c>
      <c r="AM463"/>
      <c r="AN463"/>
      <c r="AO463"/>
      <c r="AP463"/>
    </row>
    <row r="464" spans="1:42">
      <c r="A464" s="387" t="s">
        <v>5749</v>
      </c>
      <c r="B464" s="388">
        <v>43630.925162037034</v>
      </c>
      <c r="C464" s="389">
        <v>43630</v>
      </c>
      <c r="D464" s="387" t="s">
        <v>2588</v>
      </c>
      <c r="E464" s="389">
        <v>43630</v>
      </c>
      <c r="F464" s="387" t="s">
        <v>2587</v>
      </c>
      <c r="G464" s="389">
        <v>43630</v>
      </c>
      <c r="H464" s="387" t="s">
        <v>2586</v>
      </c>
      <c r="I464" s="389">
        <v>43630</v>
      </c>
      <c r="J464" s="387" t="s">
        <v>2344</v>
      </c>
      <c r="K464" s="387" t="s">
        <v>1741</v>
      </c>
      <c r="L464" s="390" t="s">
        <v>1732</v>
      </c>
      <c r="M464" s="390" t="s">
        <v>2051</v>
      </c>
      <c r="N464" s="390" t="str">
        <f t="shared" si="16"/>
        <v>Employee26@blyblade.com</v>
      </c>
      <c r="O464" s="390" t="str">
        <f t="shared" si="17"/>
        <v>Karoline_Lozier</v>
      </c>
      <c r="P464" s="387" t="s">
        <v>1728</v>
      </c>
      <c r="Q464" s="387" t="s">
        <v>2043</v>
      </c>
      <c r="R464" s="387" t="s">
        <v>1738</v>
      </c>
      <c r="S464" s="387">
        <v>1.04</v>
      </c>
      <c r="T464" s="387">
        <v>11</v>
      </c>
      <c r="U464" s="387" t="s">
        <v>1883</v>
      </c>
      <c r="V464" s="387" t="s">
        <v>1772</v>
      </c>
      <c r="W464" s="387" t="s">
        <v>4887</v>
      </c>
      <c r="X464" s="387" t="s">
        <v>4831</v>
      </c>
      <c r="Y464" s="387" t="s">
        <v>1748</v>
      </c>
      <c r="Z464" s="387" t="s">
        <v>1734</v>
      </c>
      <c r="AA464" s="387" t="s">
        <v>1747</v>
      </c>
      <c r="AB464" s="387">
        <v>0</v>
      </c>
      <c r="AC464" s="387">
        <v>0</v>
      </c>
      <c r="AD464" s="387">
        <v>6.52</v>
      </c>
      <c r="AE464" s="387">
        <v>6.52</v>
      </c>
      <c r="AF464" s="387" t="s">
        <v>1729</v>
      </c>
      <c r="AG464" s="387">
        <v>0</v>
      </c>
      <c r="AH464" s="387">
        <v>0</v>
      </c>
      <c r="AI464" s="387">
        <v>6.52</v>
      </c>
      <c r="AJ464" s="387">
        <v>6.52</v>
      </c>
      <c r="AK464" s="387">
        <v>0</v>
      </c>
      <c r="AM464"/>
      <c r="AN464"/>
      <c r="AO464"/>
      <c r="AP464"/>
    </row>
    <row r="465" spans="1:42">
      <c r="A465" s="387" t="s">
        <v>5748</v>
      </c>
      <c r="B465" s="388">
        <v>43630.95684027778</v>
      </c>
      <c r="C465" s="389">
        <v>43630</v>
      </c>
      <c r="D465" s="387" t="s">
        <v>2485</v>
      </c>
      <c r="E465" s="389">
        <v>43630</v>
      </c>
      <c r="F465" s="387" t="s">
        <v>2515</v>
      </c>
      <c r="G465" s="389">
        <v>43630</v>
      </c>
      <c r="H465" s="387" t="s">
        <v>3543</v>
      </c>
      <c r="I465" s="389">
        <v>43630</v>
      </c>
      <c r="J465" s="387" t="s">
        <v>3128</v>
      </c>
      <c r="K465" s="387" t="s">
        <v>1741</v>
      </c>
      <c r="L465" s="390" t="s">
        <v>1732</v>
      </c>
      <c r="M465" s="390" t="s">
        <v>2255</v>
      </c>
      <c r="N465" s="390" t="str">
        <f t="shared" si="16"/>
        <v>Employee7@blyblade.com</v>
      </c>
      <c r="O465" s="390" t="str">
        <f t="shared" si="17"/>
        <v>Jack_Oneill</v>
      </c>
      <c r="P465" s="387" t="s">
        <v>1728</v>
      </c>
      <c r="Q465" s="387" t="s">
        <v>1952</v>
      </c>
      <c r="R465" s="387" t="s">
        <v>1738</v>
      </c>
      <c r="S465" s="387">
        <v>0.06</v>
      </c>
      <c r="T465" s="387">
        <v>1</v>
      </c>
      <c r="U465" s="387" t="s">
        <v>1883</v>
      </c>
      <c r="V465" s="387" t="s">
        <v>1883</v>
      </c>
      <c r="W465" s="387" t="s">
        <v>4832</v>
      </c>
      <c r="X465" s="387" t="s">
        <v>4831</v>
      </c>
      <c r="Y465" s="387" t="s">
        <v>1748</v>
      </c>
      <c r="Z465" s="387" t="s">
        <v>1734</v>
      </c>
      <c r="AA465" s="387" t="s">
        <v>1747</v>
      </c>
      <c r="AB465" s="387">
        <v>0</v>
      </c>
      <c r="AC465" s="387">
        <v>0</v>
      </c>
      <c r="AD465" s="387">
        <v>10.51</v>
      </c>
      <c r="AE465" s="387">
        <v>10.51</v>
      </c>
      <c r="AF465" s="387" t="s">
        <v>1729</v>
      </c>
      <c r="AG465" s="387">
        <v>0</v>
      </c>
      <c r="AH465" s="387">
        <v>0</v>
      </c>
      <c r="AI465" s="387">
        <v>10.51</v>
      </c>
      <c r="AJ465" s="387">
        <v>10.51</v>
      </c>
      <c r="AK465" s="387">
        <v>0</v>
      </c>
      <c r="AM465"/>
      <c r="AN465"/>
      <c r="AO465"/>
      <c r="AP465"/>
    </row>
    <row r="466" spans="1:42">
      <c r="A466" s="387" t="s">
        <v>5748</v>
      </c>
      <c r="B466" s="388">
        <v>43630.957118055558</v>
      </c>
      <c r="C466" s="389">
        <v>43630</v>
      </c>
      <c r="D466" s="387" t="s">
        <v>2485</v>
      </c>
      <c r="E466" s="389">
        <v>43630</v>
      </c>
      <c r="F466" s="387" t="s">
        <v>2515</v>
      </c>
      <c r="G466" s="389">
        <v>43630</v>
      </c>
      <c r="H466" s="387" t="s">
        <v>3543</v>
      </c>
      <c r="I466" s="389">
        <v>43630</v>
      </c>
      <c r="J466" s="387" t="s">
        <v>3128</v>
      </c>
      <c r="K466" s="387" t="s">
        <v>1741</v>
      </c>
      <c r="L466" s="390" t="s">
        <v>1732</v>
      </c>
      <c r="M466" s="390" t="s">
        <v>2255</v>
      </c>
      <c r="N466" s="390" t="str">
        <f t="shared" si="16"/>
        <v>Employee7@blyblade.com</v>
      </c>
      <c r="O466" s="390" t="str">
        <f t="shared" si="17"/>
        <v>Jack_Oneill</v>
      </c>
      <c r="P466" s="387" t="s">
        <v>1728</v>
      </c>
      <c r="Q466" s="387" t="s">
        <v>1952</v>
      </c>
      <c r="R466" s="387" t="s">
        <v>1738</v>
      </c>
      <c r="S466" s="387">
        <v>0.06</v>
      </c>
      <c r="T466" s="387">
        <v>1</v>
      </c>
      <c r="U466" s="387" t="s">
        <v>1883</v>
      </c>
      <c r="V466" s="387" t="s">
        <v>1883</v>
      </c>
      <c r="W466" s="387" t="s">
        <v>4832</v>
      </c>
      <c r="X466" s="387" t="s">
        <v>4831</v>
      </c>
      <c r="Y466" s="387" t="s">
        <v>1748</v>
      </c>
      <c r="Z466" s="387" t="s">
        <v>1734</v>
      </c>
      <c r="AA466" s="387" t="s">
        <v>1733</v>
      </c>
      <c r="AB466" s="387">
        <v>28.51</v>
      </c>
      <c r="AC466" s="387">
        <v>0</v>
      </c>
      <c r="AD466" s="387">
        <v>0</v>
      </c>
      <c r="AE466" s="387">
        <v>28.51</v>
      </c>
      <c r="AF466" s="387" t="s">
        <v>1729</v>
      </c>
      <c r="AG466" s="387">
        <v>28.51</v>
      </c>
      <c r="AH466" s="387">
        <v>0</v>
      </c>
      <c r="AI466" s="387">
        <v>0</v>
      </c>
      <c r="AJ466" s="387">
        <v>28.51</v>
      </c>
      <c r="AK466" s="387">
        <v>2.85</v>
      </c>
      <c r="AM466"/>
      <c r="AN466"/>
      <c r="AO466"/>
      <c r="AP466"/>
    </row>
    <row r="467" spans="1:42">
      <c r="A467" s="387" t="s">
        <v>5747</v>
      </c>
      <c r="B467" s="388">
        <v>43630.963587962964</v>
      </c>
      <c r="C467" s="389">
        <v>43630</v>
      </c>
      <c r="D467" s="387" t="s">
        <v>2575</v>
      </c>
      <c r="E467" s="389">
        <v>43630</v>
      </c>
      <c r="F467" s="387" t="s">
        <v>4266</v>
      </c>
      <c r="G467" s="387" t="s">
        <v>1728</v>
      </c>
      <c r="H467" s="387" t="s">
        <v>1728</v>
      </c>
      <c r="I467" s="387" t="s">
        <v>1728</v>
      </c>
      <c r="J467" s="387" t="s">
        <v>1728</v>
      </c>
      <c r="K467" s="387" t="s">
        <v>1741</v>
      </c>
      <c r="L467" s="390" t="s">
        <v>1732</v>
      </c>
      <c r="M467" s="390" t="s">
        <v>1992</v>
      </c>
      <c r="N467" s="390" t="str">
        <f t="shared" si="16"/>
        <v>Employee12@blyblade.com</v>
      </c>
      <c r="O467" s="390" t="str">
        <f t="shared" si="17"/>
        <v>Lysane_Sanchez</v>
      </c>
      <c r="P467" s="387" t="s">
        <v>1728</v>
      </c>
      <c r="Q467" s="387" t="s">
        <v>1952</v>
      </c>
      <c r="R467" s="387" t="s">
        <v>1738</v>
      </c>
      <c r="S467" s="387" t="s">
        <v>1728</v>
      </c>
      <c r="T467" s="387" t="s">
        <v>1728</v>
      </c>
      <c r="U467" s="387" t="s">
        <v>1991</v>
      </c>
      <c r="V467" s="387" t="s">
        <v>1991</v>
      </c>
      <c r="W467" s="387" t="s">
        <v>4832</v>
      </c>
      <c r="X467" s="387" t="s">
        <v>4831</v>
      </c>
      <c r="Y467" s="387" t="s">
        <v>1748</v>
      </c>
      <c r="Z467" s="387" t="s">
        <v>1734</v>
      </c>
      <c r="AA467" s="387" t="s">
        <v>1733</v>
      </c>
      <c r="AB467" s="387">
        <v>10.89</v>
      </c>
      <c r="AC467" s="387">
        <v>0</v>
      </c>
      <c r="AD467" s="387">
        <v>0</v>
      </c>
      <c r="AE467" s="387">
        <v>10.89</v>
      </c>
      <c r="AF467" s="387" t="s">
        <v>1729</v>
      </c>
      <c r="AG467" s="387">
        <v>10.89</v>
      </c>
      <c r="AH467" s="387">
        <v>0</v>
      </c>
      <c r="AI467" s="387">
        <v>0</v>
      </c>
      <c r="AJ467" s="387">
        <v>10.89</v>
      </c>
      <c r="AK467" s="387">
        <v>1.0900000000000001</v>
      </c>
      <c r="AM467"/>
      <c r="AN467"/>
      <c r="AO467"/>
      <c r="AP467"/>
    </row>
    <row r="468" spans="1:42">
      <c r="A468" s="387" t="s">
        <v>5746</v>
      </c>
      <c r="B468" s="388">
        <v>43631.002164351848</v>
      </c>
      <c r="C468" s="389">
        <v>43630</v>
      </c>
      <c r="D468" s="387" t="s">
        <v>2009</v>
      </c>
      <c r="E468" s="389">
        <v>43630</v>
      </c>
      <c r="F468" s="387" t="s">
        <v>2008</v>
      </c>
      <c r="G468" s="389">
        <v>43631</v>
      </c>
      <c r="H468" s="387" t="s">
        <v>1969</v>
      </c>
      <c r="I468" s="389">
        <v>43630</v>
      </c>
      <c r="J468" s="387" t="s">
        <v>1968</v>
      </c>
      <c r="K468" s="387" t="s">
        <v>1741</v>
      </c>
      <c r="L468" s="390" t="s">
        <v>1732</v>
      </c>
      <c r="M468" s="390" t="s">
        <v>1979</v>
      </c>
      <c r="N468" s="390" t="str">
        <f t="shared" si="16"/>
        <v>Employee15@blyblade.com</v>
      </c>
      <c r="O468" s="390" t="str">
        <f t="shared" si="17"/>
        <v>Jess_Rooney</v>
      </c>
      <c r="P468" s="387" t="s">
        <v>1728</v>
      </c>
      <c r="Q468" s="387" t="s">
        <v>1754</v>
      </c>
      <c r="R468" s="387" t="s">
        <v>1753</v>
      </c>
      <c r="S468" s="387">
        <v>34.56</v>
      </c>
      <c r="T468" s="387">
        <v>81</v>
      </c>
      <c r="U468" s="387" t="s">
        <v>2050</v>
      </c>
      <c r="V468" s="387" t="s">
        <v>2199</v>
      </c>
      <c r="W468" s="387" t="s">
        <v>1965</v>
      </c>
      <c r="X468" s="387" t="s">
        <v>4831</v>
      </c>
      <c r="Y468" s="387" t="s">
        <v>1735</v>
      </c>
      <c r="Z468" s="387" t="s">
        <v>1734</v>
      </c>
      <c r="AA468" s="387" t="s">
        <v>1733</v>
      </c>
      <c r="AB468" s="387">
        <v>69.72</v>
      </c>
      <c r="AC468" s="387">
        <v>0</v>
      </c>
      <c r="AD468" s="387">
        <v>0</v>
      </c>
      <c r="AE468" s="387">
        <v>69.72</v>
      </c>
      <c r="AF468" s="387" t="s">
        <v>1729</v>
      </c>
      <c r="AG468" s="387">
        <v>69.72</v>
      </c>
      <c r="AH468" s="387">
        <v>0</v>
      </c>
      <c r="AI468" s="387">
        <v>0</v>
      </c>
      <c r="AJ468" s="387">
        <v>69.72</v>
      </c>
      <c r="AK468" s="387">
        <v>6.97</v>
      </c>
      <c r="AM468"/>
      <c r="AN468"/>
      <c r="AO468"/>
      <c r="AP468"/>
    </row>
    <row r="469" spans="1:42">
      <c r="A469" s="387" t="s">
        <v>5745</v>
      </c>
      <c r="B469" s="388">
        <v>43631.013206018521</v>
      </c>
      <c r="C469" s="389">
        <v>43630</v>
      </c>
      <c r="D469" s="387" t="s">
        <v>3512</v>
      </c>
      <c r="E469" s="389">
        <v>43630</v>
      </c>
      <c r="F469" s="387" t="s">
        <v>2337</v>
      </c>
      <c r="G469" s="389">
        <v>43631</v>
      </c>
      <c r="H469" s="387" t="s">
        <v>3413</v>
      </c>
      <c r="I469" s="389">
        <v>43630</v>
      </c>
      <c r="J469" s="387" t="s">
        <v>2086</v>
      </c>
      <c r="K469" s="387" t="s">
        <v>1741</v>
      </c>
      <c r="L469" s="390" t="s">
        <v>1732</v>
      </c>
      <c r="M469" s="390" t="s">
        <v>1810</v>
      </c>
      <c r="N469" s="390" t="str">
        <f t="shared" si="16"/>
        <v>Employee3@blyblade.com</v>
      </c>
      <c r="O469" s="390" t="str">
        <f t="shared" si="17"/>
        <v>Esjona_Kadiu</v>
      </c>
      <c r="P469" s="387" t="s">
        <v>1728</v>
      </c>
      <c r="Q469" s="387" t="s">
        <v>1754</v>
      </c>
      <c r="R469" s="387" t="s">
        <v>1803</v>
      </c>
      <c r="S469" s="387">
        <v>40.97</v>
      </c>
      <c r="T469" s="387">
        <v>65</v>
      </c>
      <c r="U469" s="387" t="s">
        <v>1802</v>
      </c>
      <c r="V469" s="387" t="s">
        <v>5744</v>
      </c>
      <c r="W469" s="387" t="s">
        <v>1965</v>
      </c>
      <c r="X469" s="387" t="s">
        <v>4831</v>
      </c>
      <c r="Y469" s="387" t="s">
        <v>1735</v>
      </c>
      <c r="Z469" s="387" t="s">
        <v>1734</v>
      </c>
      <c r="AA469" s="387" t="s">
        <v>1733</v>
      </c>
      <c r="AB469" s="387">
        <v>96.41</v>
      </c>
      <c r="AC469" s="387">
        <v>0</v>
      </c>
      <c r="AD469" s="387">
        <v>0</v>
      </c>
      <c r="AE469" s="387">
        <v>96.41</v>
      </c>
      <c r="AF469" s="387" t="s">
        <v>1729</v>
      </c>
      <c r="AG469" s="387">
        <v>96.41</v>
      </c>
      <c r="AH469" s="387">
        <v>0</v>
      </c>
      <c r="AI469" s="387">
        <v>0</v>
      </c>
      <c r="AJ469" s="387">
        <v>96.41</v>
      </c>
      <c r="AK469" s="387">
        <v>9.64</v>
      </c>
      <c r="AM469"/>
      <c r="AN469"/>
      <c r="AO469"/>
      <c r="AP469"/>
    </row>
    <row r="470" spans="1:42">
      <c r="A470" s="387" t="s">
        <v>5743</v>
      </c>
      <c r="B470" s="388">
        <v>43631.035428240742</v>
      </c>
      <c r="C470" s="389">
        <v>43631</v>
      </c>
      <c r="D470" s="387" t="s">
        <v>1909</v>
      </c>
      <c r="E470" s="389">
        <v>43630</v>
      </c>
      <c r="F470" s="387" t="s">
        <v>1908</v>
      </c>
      <c r="G470" s="389">
        <v>43631</v>
      </c>
      <c r="H470" s="387" t="s">
        <v>2759</v>
      </c>
      <c r="I470" s="389">
        <v>43630</v>
      </c>
      <c r="J470" s="387" t="s">
        <v>2758</v>
      </c>
      <c r="K470" s="387" t="s">
        <v>1741</v>
      </c>
      <c r="L470" s="390" t="s">
        <v>1732</v>
      </c>
      <c r="M470" s="390" t="s">
        <v>1810</v>
      </c>
      <c r="N470" s="390" t="str">
        <f t="shared" si="16"/>
        <v>Employee3@blyblade.com</v>
      </c>
      <c r="O470" s="390" t="str">
        <f t="shared" si="17"/>
        <v>Esjona_Kadiu</v>
      </c>
      <c r="P470" s="387" t="s">
        <v>1728</v>
      </c>
      <c r="Q470" s="387" t="s">
        <v>1754</v>
      </c>
      <c r="R470" s="387" t="s">
        <v>1738</v>
      </c>
      <c r="S470" s="387">
        <v>1.1200000000000001</v>
      </c>
      <c r="T470" s="387">
        <v>8</v>
      </c>
      <c r="U470" s="387" t="s">
        <v>1737</v>
      </c>
      <c r="V470" s="387" t="s">
        <v>1845</v>
      </c>
      <c r="W470" s="387" t="s">
        <v>4876</v>
      </c>
      <c r="X470" s="387" t="s">
        <v>4899</v>
      </c>
      <c r="Y470" s="387" t="s">
        <v>1735</v>
      </c>
      <c r="Z470" s="387" t="s">
        <v>1734</v>
      </c>
      <c r="AA470" s="387" t="s">
        <v>1733</v>
      </c>
      <c r="AB470" s="387">
        <v>11.13</v>
      </c>
      <c r="AC470" s="387">
        <v>0</v>
      </c>
      <c r="AD470" s="387">
        <v>0</v>
      </c>
      <c r="AE470" s="387">
        <v>11.13</v>
      </c>
      <c r="AF470" s="387" t="s">
        <v>1729</v>
      </c>
      <c r="AG470" s="387">
        <v>11.13</v>
      </c>
      <c r="AH470" s="387">
        <v>0</v>
      </c>
      <c r="AI470" s="387">
        <v>0</v>
      </c>
      <c r="AJ470" s="387">
        <v>11.13</v>
      </c>
      <c r="AK470" s="387">
        <v>1.1100000000000001</v>
      </c>
      <c r="AM470"/>
      <c r="AN470"/>
      <c r="AO470"/>
      <c r="AP470"/>
    </row>
    <row r="471" spans="1:42">
      <c r="A471" s="387" t="s">
        <v>5742</v>
      </c>
      <c r="B471" s="388">
        <v>43631.065046296295</v>
      </c>
      <c r="C471" s="389">
        <v>43631</v>
      </c>
      <c r="D471" s="387" t="s">
        <v>4541</v>
      </c>
      <c r="E471" s="389">
        <v>43630</v>
      </c>
      <c r="F471" s="387" t="s">
        <v>4540</v>
      </c>
      <c r="G471" s="389">
        <v>43631</v>
      </c>
      <c r="H471" s="387" t="s">
        <v>3885</v>
      </c>
      <c r="I471" s="389">
        <v>43630</v>
      </c>
      <c r="J471" s="387" t="s">
        <v>2834</v>
      </c>
      <c r="K471" s="387" t="s">
        <v>1741</v>
      </c>
      <c r="L471" s="390" t="s">
        <v>1732</v>
      </c>
      <c r="M471" s="390" t="s">
        <v>1936</v>
      </c>
      <c r="N471" s="390" t="str">
        <f t="shared" si="16"/>
        <v>Employee17@blyblade.com</v>
      </c>
      <c r="O471" s="390" t="str">
        <f t="shared" si="17"/>
        <v>Nate_Alexander</v>
      </c>
      <c r="P471" s="387" t="s">
        <v>1728</v>
      </c>
      <c r="Q471" s="387" t="s">
        <v>1847</v>
      </c>
      <c r="R471" s="387" t="s">
        <v>1738</v>
      </c>
      <c r="S471" s="387">
        <v>29.59</v>
      </c>
      <c r="T471" s="387">
        <v>58</v>
      </c>
      <c r="U471" s="387" t="s">
        <v>1883</v>
      </c>
      <c r="V471" s="387" t="s">
        <v>2733</v>
      </c>
      <c r="W471" s="387" t="s">
        <v>4876</v>
      </c>
      <c r="X471" s="387" t="s">
        <v>4831</v>
      </c>
      <c r="Y471" s="387" t="s">
        <v>1748</v>
      </c>
      <c r="Z471" s="387" t="s">
        <v>1734</v>
      </c>
      <c r="AA471" s="387" t="s">
        <v>1733</v>
      </c>
      <c r="AB471" s="387">
        <v>123.24</v>
      </c>
      <c r="AC471" s="387">
        <v>0</v>
      </c>
      <c r="AD471" s="387">
        <v>0</v>
      </c>
      <c r="AE471" s="387">
        <v>123.24</v>
      </c>
      <c r="AF471" s="387" t="s">
        <v>1729</v>
      </c>
      <c r="AG471" s="387">
        <v>123.24</v>
      </c>
      <c r="AH471" s="387">
        <v>0</v>
      </c>
      <c r="AI471" s="387">
        <v>0</v>
      </c>
      <c r="AJ471" s="387">
        <v>123.24</v>
      </c>
      <c r="AK471" s="387">
        <v>12.32</v>
      </c>
      <c r="AM471"/>
      <c r="AN471"/>
      <c r="AO471"/>
      <c r="AP471"/>
    </row>
    <row r="472" spans="1:42">
      <c r="A472" s="387" t="s">
        <v>5741</v>
      </c>
      <c r="B472" s="388">
        <v>43631.098657407405</v>
      </c>
      <c r="C472" s="389">
        <v>43631</v>
      </c>
      <c r="D472" s="387" t="s">
        <v>4770</v>
      </c>
      <c r="E472" s="389">
        <v>43630</v>
      </c>
      <c r="F472" s="387" t="s">
        <v>2011</v>
      </c>
      <c r="G472" s="389">
        <v>43631</v>
      </c>
      <c r="H472" s="387" t="s">
        <v>2793</v>
      </c>
      <c r="I472" s="389">
        <v>43630</v>
      </c>
      <c r="J472" s="387" t="s">
        <v>2792</v>
      </c>
      <c r="K472" s="387" t="s">
        <v>1741</v>
      </c>
      <c r="L472" s="390" t="s">
        <v>1732</v>
      </c>
      <c r="M472" s="390" t="s">
        <v>2208</v>
      </c>
      <c r="N472" s="390" t="str">
        <f t="shared" si="16"/>
        <v>Employee13@blyblade.com</v>
      </c>
      <c r="O472" s="390" t="str">
        <f t="shared" si="17"/>
        <v>Evelyn_Pelczar</v>
      </c>
      <c r="P472" s="387" t="s">
        <v>1728</v>
      </c>
      <c r="Q472" s="387" t="s">
        <v>1847</v>
      </c>
      <c r="R472" s="387" t="s">
        <v>1738</v>
      </c>
      <c r="S472" s="387">
        <v>4.58</v>
      </c>
      <c r="T472" s="387">
        <v>15</v>
      </c>
      <c r="U472" s="387" t="s">
        <v>1883</v>
      </c>
      <c r="V472" s="387" t="s">
        <v>2207</v>
      </c>
      <c r="W472" s="387" t="s">
        <v>1965</v>
      </c>
      <c r="X472" s="387" t="s">
        <v>4899</v>
      </c>
      <c r="Y472" s="387" t="s">
        <v>1735</v>
      </c>
      <c r="Z472" s="387" t="s">
        <v>1734</v>
      </c>
      <c r="AA472" s="387" t="s">
        <v>1733</v>
      </c>
      <c r="AB472" s="387">
        <v>22</v>
      </c>
      <c r="AC472" s="387">
        <v>0</v>
      </c>
      <c r="AD472" s="387">
        <v>0</v>
      </c>
      <c r="AE472" s="387">
        <v>22</v>
      </c>
      <c r="AF472" s="387" t="s">
        <v>1729</v>
      </c>
      <c r="AG472" s="387">
        <v>22</v>
      </c>
      <c r="AH472" s="387">
        <v>0</v>
      </c>
      <c r="AI472" s="387">
        <v>0</v>
      </c>
      <c r="AJ472" s="387">
        <v>22</v>
      </c>
      <c r="AK472" s="387">
        <v>2.2000000000000002</v>
      </c>
      <c r="AM472"/>
      <c r="AN472"/>
      <c r="AO472"/>
      <c r="AP472"/>
    </row>
    <row r="473" spans="1:42">
      <c r="A473" s="387" t="s">
        <v>5740</v>
      </c>
      <c r="B473" s="388">
        <v>43631.118750000001</v>
      </c>
      <c r="C473" s="389">
        <v>43631</v>
      </c>
      <c r="D473" s="387" t="s">
        <v>2243</v>
      </c>
      <c r="E473" s="389">
        <v>43630</v>
      </c>
      <c r="F473" s="387" t="s">
        <v>2242</v>
      </c>
      <c r="G473" s="389">
        <v>43631</v>
      </c>
      <c r="H473" s="387" t="s">
        <v>2700</v>
      </c>
      <c r="I473" s="389">
        <v>43630</v>
      </c>
      <c r="J473" s="387" t="s">
        <v>2699</v>
      </c>
      <c r="K473" s="387" t="s">
        <v>1741</v>
      </c>
      <c r="L473" s="390" t="s">
        <v>1732</v>
      </c>
      <c r="M473" s="390" t="s">
        <v>5401</v>
      </c>
      <c r="N473" s="390" t="str">
        <f t="shared" si="16"/>
        <v>Employee32@blyblade.com</v>
      </c>
      <c r="O473" s="390" t="str">
        <f t="shared" si="17"/>
        <v>AJ_Garber</v>
      </c>
      <c r="P473" s="387" t="s">
        <v>1728</v>
      </c>
      <c r="Q473" s="387" t="s">
        <v>1754</v>
      </c>
      <c r="R473" s="387" t="s">
        <v>1738</v>
      </c>
      <c r="S473" s="387">
        <v>4.9000000000000004</v>
      </c>
      <c r="T473" s="387">
        <v>27</v>
      </c>
      <c r="U473" s="387" t="s">
        <v>1883</v>
      </c>
      <c r="V473" s="387" t="s">
        <v>2247</v>
      </c>
      <c r="W473" s="387" t="s">
        <v>4876</v>
      </c>
      <c r="X473" s="387" t="s">
        <v>4831</v>
      </c>
      <c r="Y473" s="387" t="s">
        <v>1728</v>
      </c>
      <c r="Z473" s="387" t="s">
        <v>1734</v>
      </c>
      <c r="AA473" s="387" t="s">
        <v>1733</v>
      </c>
      <c r="AB473" s="387">
        <v>48.05</v>
      </c>
      <c r="AC473" s="387">
        <v>0</v>
      </c>
      <c r="AD473" s="387">
        <v>0</v>
      </c>
      <c r="AE473" s="387">
        <v>48.05</v>
      </c>
      <c r="AF473" s="387" t="s">
        <v>1729</v>
      </c>
      <c r="AG473" s="387">
        <v>48.05</v>
      </c>
      <c r="AH473" s="387">
        <v>0</v>
      </c>
      <c r="AI473" s="387">
        <v>0</v>
      </c>
      <c r="AJ473" s="387">
        <v>48.05</v>
      </c>
      <c r="AK473" s="387">
        <v>4.8099999999999996</v>
      </c>
      <c r="AM473"/>
      <c r="AN473"/>
      <c r="AO473"/>
      <c r="AP473"/>
    </row>
    <row r="474" spans="1:42">
      <c r="A474" s="387" t="s">
        <v>5739</v>
      </c>
      <c r="B474" s="388">
        <v>43631.134583333333</v>
      </c>
      <c r="C474" s="389">
        <v>43631</v>
      </c>
      <c r="D474" s="387" t="s">
        <v>3180</v>
      </c>
      <c r="E474" s="389">
        <v>43630</v>
      </c>
      <c r="F474" s="387" t="s">
        <v>3179</v>
      </c>
      <c r="G474" s="389">
        <v>43631</v>
      </c>
      <c r="H474" s="387" t="s">
        <v>2563</v>
      </c>
      <c r="I474" s="389">
        <v>43630</v>
      </c>
      <c r="J474" s="387" t="s">
        <v>2562</v>
      </c>
      <c r="K474" s="387" t="s">
        <v>1741</v>
      </c>
      <c r="L474" s="390" t="s">
        <v>1732</v>
      </c>
      <c r="M474" s="390" t="s">
        <v>2223</v>
      </c>
      <c r="N474" s="390" t="str">
        <f t="shared" si="16"/>
        <v>Employee19@blyblade.com</v>
      </c>
      <c r="O474" s="390" t="str">
        <f t="shared" si="17"/>
        <v>Gil_Adler</v>
      </c>
      <c r="P474" s="387" t="s">
        <v>1728</v>
      </c>
      <c r="Q474" s="387" t="s">
        <v>1754</v>
      </c>
      <c r="R474" s="387" t="s">
        <v>1738</v>
      </c>
      <c r="S474" s="387">
        <v>1.67</v>
      </c>
      <c r="T474" s="387">
        <v>11</v>
      </c>
      <c r="U474" s="387" t="s">
        <v>1845</v>
      </c>
      <c r="V474" s="387" t="s">
        <v>1737</v>
      </c>
      <c r="W474" s="387" t="s">
        <v>4876</v>
      </c>
      <c r="X474" s="387" t="s">
        <v>4831</v>
      </c>
      <c r="Y474" s="387" t="s">
        <v>1890</v>
      </c>
      <c r="Z474" s="387" t="s">
        <v>1734</v>
      </c>
      <c r="AA474" s="387" t="s">
        <v>1733</v>
      </c>
      <c r="AB474" s="387">
        <v>15.89</v>
      </c>
      <c r="AC474" s="387">
        <v>0</v>
      </c>
      <c r="AD474" s="387">
        <v>0</v>
      </c>
      <c r="AE474" s="387">
        <v>15.89</v>
      </c>
      <c r="AF474" s="387" t="s">
        <v>1729</v>
      </c>
      <c r="AG474" s="387">
        <v>15.89</v>
      </c>
      <c r="AH474" s="387">
        <v>0</v>
      </c>
      <c r="AI474" s="387">
        <v>0</v>
      </c>
      <c r="AJ474" s="387">
        <v>15.89</v>
      </c>
      <c r="AK474" s="387">
        <v>1.59</v>
      </c>
      <c r="AM474"/>
      <c r="AN474"/>
      <c r="AO474"/>
      <c r="AP474"/>
    </row>
    <row r="475" spans="1:42">
      <c r="A475" s="387" t="s">
        <v>5738</v>
      </c>
      <c r="B475" s="388">
        <v>43631.144583333335</v>
      </c>
      <c r="C475" s="389">
        <v>43631</v>
      </c>
      <c r="D475" s="387" t="s">
        <v>4110</v>
      </c>
      <c r="E475" s="389">
        <v>43630</v>
      </c>
      <c r="F475" s="387" t="s">
        <v>3120</v>
      </c>
      <c r="G475" s="389">
        <v>43631</v>
      </c>
      <c r="H475" s="387" t="s">
        <v>4894</v>
      </c>
      <c r="I475" s="389">
        <v>43630</v>
      </c>
      <c r="J475" s="387" t="s">
        <v>3419</v>
      </c>
      <c r="K475" s="387" t="s">
        <v>1741</v>
      </c>
      <c r="L475" s="390" t="s">
        <v>1732</v>
      </c>
      <c r="M475" s="390" t="s">
        <v>1810</v>
      </c>
      <c r="N475" s="390" t="str">
        <f t="shared" si="16"/>
        <v>Employee3@blyblade.com</v>
      </c>
      <c r="O475" s="390" t="str">
        <f t="shared" si="17"/>
        <v>Esjona_Kadiu</v>
      </c>
      <c r="P475" s="387" t="s">
        <v>1728</v>
      </c>
      <c r="Q475" s="387" t="s">
        <v>1754</v>
      </c>
      <c r="R475" s="387" t="s">
        <v>1738</v>
      </c>
      <c r="S475" s="387">
        <v>11.78</v>
      </c>
      <c r="T475" s="387">
        <v>41</v>
      </c>
      <c r="U475" s="387" t="s">
        <v>1845</v>
      </c>
      <c r="V475" s="387" t="s">
        <v>1846</v>
      </c>
      <c r="W475" s="387" t="s">
        <v>4876</v>
      </c>
      <c r="X475" s="387" t="s">
        <v>4831</v>
      </c>
      <c r="Y475" s="387" t="s">
        <v>1735</v>
      </c>
      <c r="Z475" s="387" t="s">
        <v>1734</v>
      </c>
      <c r="AA475" s="387" t="s">
        <v>1733</v>
      </c>
      <c r="AB475" s="387">
        <v>55.37</v>
      </c>
      <c r="AC475" s="387">
        <v>0</v>
      </c>
      <c r="AD475" s="387">
        <v>0</v>
      </c>
      <c r="AE475" s="387">
        <v>55.37</v>
      </c>
      <c r="AF475" s="387" t="s">
        <v>1729</v>
      </c>
      <c r="AG475" s="387">
        <v>55.37</v>
      </c>
      <c r="AH475" s="387">
        <v>0</v>
      </c>
      <c r="AI475" s="387">
        <v>0</v>
      </c>
      <c r="AJ475" s="387">
        <v>55.37</v>
      </c>
      <c r="AK475" s="387">
        <v>5.54</v>
      </c>
      <c r="AM475"/>
      <c r="AN475"/>
      <c r="AO475"/>
      <c r="AP475"/>
    </row>
    <row r="476" spans="1:42">
      <c r="A476" s="387" t="s">
        <v>5737</v>
      </c>
      <c r="B476" s="388">
        <v>43631.147905092592</v>
      </c>
      <c r="C476" s="389">
        <v>43631</v>
      </c>
      <c r="D476" s="387" t="s">
        <v>4997</v>
      </c>
      <c r="E476" s="389">
        <v>43630</v>
      </c>
      <c r="F476" s="387" t="s">
        <v>2829</v>
      </c>
      <c r="G476" s="389">
        <v>43631</v>
      </c>
      <c r="H476" s="387" t="s">
        <v>4305</v>
      </c>
      <c r="I476" s="389">
        <v>43630</v>
      </c>
      <c r="J476" s="387" t="s">
        <v>3112</v>
      </c>
      <c r="K476" s="387" t="s">
        <v>1741</v>
      </c>
      <c r="L476" s="390" t="s">
        <v>1732</v>
      </c>
      <c r="M476" s="390" t="s">
        <v>2812</v>
      </c>
      <c r="N476" s="390" t="str">
        <f t="shared" si="16"/>
        <v>Employee6@blyblade.com</v>
      </c>
      <c r="O476" s="390" t="str">
        <f t="shared" si="17"/>
        <v>Matthew_Brody</v>
      </c>
      <c r="P476" s="387" t="s">
        <v>1728</v>
      </c>
      <c r="Q476" s="387" t="s">
        <v>1754</v>
      </c>
      <c r="R476" s="387" t="s">
        <v>1738</v>
      </c>
      <c r="S476" s="387">
        <v>2.2200000000000002</v>
      </c>
      <c r="T476" s="387">
        <v>14</v>
      </c>
      <c r="U476" s="387" t="s">
        <v>1737</v>
      </c>
      <c r="V476" s="387" t="s">
        <v>4777</v>
      </c>
      <c r="W476" s="387" t="s">
        <v>4876</v>
      </c>
      <c r="X476" s="387" t="s">
        <v>4899</v>
      </c>
      <c r="Y476" s="387" t="s">
        <v>1748</v>
      </c>
      <c r="Z476" s="387" t="s">
        <v>1734</v>
      </c>
      <c r="AA476" s="387" t="s">
        <v>1747</v>
      </c>
      <c r="AB476" s="387">
        <v>0</v>
      </c>
      <c r="AC476" s="387">
        <v>0</v>
      </c>
      <c r="AD476" s="387">
        <v>5.13</v>
      </c>
      <c r="AE476" s="387">
        <v>5.13</v>
      </c>
      <c r="AF476" s="387" t="s">
        <v>1729</v>
      </c>
      <c r="AG476" s="387">
        <v>0</v>
      </c>
      <c r="AH476" s="387">
        <v>0</v>
      </c>
      <c r="AI476" s="387">
        <v>5.13</v>
      </c>
      <c r="AJ476" s="387">
        <v>5.13</v>
      </c>
      <c r="AK476" s="387">
        <v>0</v>
      </c>
      <c r="AM476"/>
      <c r="AN476"/>
      <c r="AO476"/>
      <c r="AP476"/>
    </row>
    <row r="477" spans="1:42">
      <c r="A477" s="387" t="s">
        <v>5737</v>
      </c>
      <c r="B477" s="388">
        <v>43631.147916666669</v>
      </c>
      <c r="C477" s="389">
        <v>43631</v>
      </c>
      <c r="D477" s="387" t="s">
        <v>4997</v>
      </c>
      <c r="E477" s="389">
        <v>43630</v>
      </c>
      <c r="F477" s="387" t="s">
        <v>2829</v>
      </c>
      <c r="G477" s="389">
        <v>43631</v>
      </c>
      <c r="H477" s="387" t="s">
        <v>4305</v>
      </c>
      <c r="I477" s="389">
        <v>43630</v>
      </c>
      <c r="J477" s="387" t="s">
        <v>3112</v>
      </c>
      <c r="K477" s="387" t="s">
        <v>1741</v>
      </c>
      <c r="L477" s="390" t="s">
        <v>1732</v>
      </c>
      <c r="M477" s="390" t="s">
        <v>2812</v>
      </c>
      <c r="N477" s="390" t="str">
        <f t="shared" si="16"/>
        <v>Employee6@blyblade.com</v>
      </c>
      <c r="O477" s="390" t="str">
        <f t="shared" si="17"/>
        <v>Matthew_Brody</v>
      </c>
      <c r="P477" s="387" t="s">
        <v>1728</v>
      </c>
      <c r="Q477" s="387" t="s">
        <v>1754</v>
      </c>
      <c r="R477" s="387" t="s">
        <v>1738</v>
      </c>
      <c r="S477" s="387">
        <v>2.2200000000000002</v>
      </c>
      <c r="T477" s="387">
        <v>14</v>
      </c>
      <c r="U477" s="387" t="s">
        <v>1737</v>
      </c>
      <c r="V477" s="387" t="s">
        <v>4777</v>
      </c>
      <c r="W477" s="387" t="s">
        <v>4876</v>
      </c>
      <c r="X477" s="387" t="s">
        <v>4899</v>
      </c>
      <c r="Y477" s="387" t="s">
        <v>1748</v>
      </c>
      <c r="Z477" s="387" t="s">
        <v>1734</v>
      </c>
      <c r="AA477" s="387" t="s">
        <v>1733</v>
      </c>
      <c r="AB477" s="387">
        <v>10.09</v>
      </c>
      <c r="AC477" s="387">
        <v>0</v>
      </c>
      <c r="AD477" s="387">
        <v>0</v>
      </c>
      <c r="AE477" s="387">
        <v>10.09</v>
      </c>
      <c r="AF477" s="387" t="s">
        <v>1729</v>
      </c>
      <c r="AG477" s="387">
        <v>10.09</v>
      </c>
      <c r="AH477" s="387">
        <v>0</v>
      </c>
      <c r="AI477" s="387">
        <v>0</v>
      </c>
      <c r="AJ477" s="387">
        <v>10.09</v>
      </c>
      <c r="AK477" s="387">
        <v>1.01</v>
      </c>
      <c r="AM477"/>
      <c r="AN477"/>
      <c r="AO477"/>
      <c r="AP477"/>
    </row>
    <row r="478" spans="1:42">
      <c r="A478" s="387" t="s">
        <v>5736</v>
      </c>
      <c r="B478" s="388">
        <v>43631.150972222225</v>
      </c>
      <c r="C478" s="389">
        <v>43631</v>
      </c>
      <c r="D478" s="387" t="s">
        <v>2747</v>
      </c>
      <c r="E478" s="389">
        <v>43630</v>
      </c>
      <c r="F478" s="387" t="s">
        <v>2746</v>
      </c>
      <c r="G478" s="389">
        <v>43631</v>
      </c>
      <c r="H478" s="387" t="s">
        <v>3283</v>
      </c>
      <c r="I478" s="389">
        <v>43630</v>
      </c>
      <c r="J478" s="387" t="s">
        <v>2511</v>
      </c>
      <c r="K478" s="387" t="s">
        <v>1741</v>
      </c>
      <c r="L478" s="390" t="s">
        <v>1732</v>
      </c>
      <c r="M478" s="390" t="s">
        <v>1755</v>
      </c>
      <c r="N478" s="390" t="str">
        <f t="shared" si="16"/>
        <v>Employee2@blyblade.com</v>
      </c>
      <c r="O478" s="390" t="str">
        <f t="shared" si="17"/>
        <v>Cal_Thompson</v>
      </c>
      <c r="P478" s="387" t="s">
        <v>1728</v>
      </c>
      <c r="Q478" s="387" t="s">
        <v>1847</v>
      </c>
      <c r="R478" s="387" t="s">
        <v>1738</v>
      </c>
      <c r="S478" s="387">
        <v>6.9</v>
      </c>
      <c r="T478" s="387">
        <v>29</v>
      </c>
      <c r="U478" s="387" t="s">
        <v>1737</v>
      </c>
      <c r="V478" s="387" t="s">
        <v>2489</v>
      </c>
      <c r="W478" s="387" t="s">
        <v>4876</v>
      </c>
      <c r="X478" s="387" t="s">
        <v>4831</v>
      </c>
      <c r="Y478" s="387" t="s">
        <v>1748</v>
      </c>
      <c r="Z478" s="387" t="s">
        <v>1734</v>
      </c>
      <c r="AA478" s="387" t="s">
        <v>1733</v>
      </c>
      <c r="AB478" s="387">
        <v>35.5</v>
      </c>
      <c r="AC478" s="387">
        <v>0</v>
      </c>
      <c r="AD478" s="387">
        <v>0</v>
      </c>
      <c r="AE478" s="387">
        <v>35.5</v>
      </c>
      <c r="AF478" s="387" t="s">
        <v>1729</v>
      </c>
      <c r="AG478" s="387">
        <v>35.5</v>
      </c>
      <c r="AH478" s="387">
        <v>0</v>
      </c>
      <c r="AI478" s="387">
        <v>0</v>
      </c>
      <c r="AJ478" s="387">
        <v>35.5</v>
      </c>
      <c r="AK478" s="387">
        <v>3.55</v>
      </c>
      <c r="AM478"/>
      <c r="AN478"/>
      <c r="AO478"/>
      <c r="AP478"/>
    </row>
    <row r="479" spans="1:42">
      <c r="A479" s="387" t="s">
        <v>5735</v>
      </c>
      <c r="B479" s="388">
        <v>43631.164733796293</v>
      </c>
      <c r="C479" s="389">
        <v>43631</v>
      </c>
      <c r="D479" s="387" t="s">
        <v>3513</v>
      </c>
      <c r="E479" s="389">
        <v>43630</v>
      </c>
      <c r="F479" s="387" t="s">
        <v>3512</v>
      </c>
      <c r="G479" s="389">
        <v>43631</v>
      </c>
      <c r="H479" s="387" t="s">
        <v>5477</v>
      </c>
      <c r="I479" s="389">
        <v>43630</v>
      </c>
      <c r="J479" s="387" t="s">
        <v>1974</v>
      </c>
      <c r="K479" s="387" t="s">
        <v>1741</v>
      </c>
      <c r="L479" s="390" t="s">
        <v>1732</v>
      </c>
      <c r="M479" s="390" t="s">
        <v>1854</v>
      </c>
      <c r="N479" s="390" t="str">
        <f t="shared" si="16"/>
        <v>Employee5@blyblade.com</v>
      </c>
      <c r="O479" s="390" t="str">
        <f t="shared" si="17"/>
        <v>Torey_McNeil</v>
      </c>
      <c r="P479" s="387" t="s">
        <v>1728</v>
      </c>
      <c r="Q479" s="387" t="s">
        <v>1847</v>
      </c>
      <c r="R479" s="387" t="s">
        <v>1738</v>
      </c>
      <c r="S479" s="387">
        <v>9.1</v>
      </c>
      <c r="T479" s="387">
        <v>38</v>
      </c>
      <c r="U479" s="387" t="s">
        <v>1737</v>
      </c>
      <c r="V479" s="387" t="s">
        <v>1853</v>
      </c>
      <c r="W479" s="387" t="s">
        <v>4876</v>
      </c>
      <c r="X479" s="387" t="s">
        <v>4831</v>
      </c>
      <c r="Y479" s="387" t="s">
        <v>1748</v>
      </c>
      <c r="Z479" s="387" t="s">
        <v>1734</v>
      </c>
      <c r="AA479" s="387" t="s">
        <v>1733</v>
      </c>
      <c r="AB479" s="387">
        <v>53.43</v>
      </c>
      <c r="AC479" s="387">
        <v>0</v>
      </c>
      <c r="AD479" s="387">
        <v>0</v>
      </c>
      <c r="AE479" s="387">
        <v>53.43</v>
      </c>
      <c r="AF479" s="387" t="s">
        <v>1729</v>
      </c>
      <c r="AG479" s="387">
        <v>53.43</v>
      </c>
      <c r="AH479" s="387">
        <v>0</v>
      </c>
      <c r="AI479" s="387">
        <v>0</v>
      </c>
      <c r="AJ479" s="387">
        <v>53.43</v>
      </c>
      <c r="AK479" s="387">
        <v>5.34</v>
      </c>
      <c r="AM479"/>
      <c r="AN479"/>
      <c r="AO479"/>
      <c r="AP479"/>
    </row>
    <row r="480" spans="1:42">
      <c r="A480" s="387" t="s">
        <v>5726</v>
      </c>
      <c r="B480" s="388">
        <v>43631.501354166663</v>
      </c>
      <c r="C480" s="389">
        <v>43631</v>
      </c>
      <c r="D480" s="387" t="s">
        <v>2146</v>
      </c>
      <c r="E480" s="389">
        <v>43631</v>
      </c>
      <c r="F480" s="387" t="s">
        <v>2664</v>
      </c>
      <c r="G480" s="389">
        <v>43631</v>
      </c>
      <c r="H480" s="387" t="s">
        <v>3239</v>
      </c>
      <c r="I480" s="389">
        <v>43631</v>
      </c>
      <c r="J480" s="387" t="s">
        <v>3238</v>
      </c>
      <c r="K480" s="387" t="s">
        <v>1741</v>
      </c>
      <c r="L480" s="390" t="s">
        <v>1732</v>
      </c>
      <c r="M480" s="390" t="s">
        <v>1884</v>
      </c>
      <c r="N480" s="390" t="str">
        <f t="shared" si="16"/>
        <v>Employee25@blyblade.com</v>
      </c>
      <c r="O480" s="390" t="str">
        <f t="shared" si="17"/>
        <v>Shyloh_Davonne Wilkinson</v>
      </c>
      <c r="P480" s="387" t="s">
        <v>1728</v>
      </c>
      <c r="Q480" s="387" t="s">
        <v>1754</v>
      </c>
      <c r="R480" s="387" t="s">
        <v>1803</v>
      </c>
      <c r="S480" s="387">
        <v>4.8</v>
      </c>
      <c r="T480" s="387">
        <v>17</v>
      </c>
      <c r="U480" s="387" t="s">
        <v>1882</v>
      </c>
      <c r="V480" s="387" t="s">
        <v>1737</v>
      </c>
      <c r="W480" s="387" t="s">
        <v>1965</v>
      </c>
      <c r="X480" s="387" t="s">
        <v>4831</v>
      </c>
      <c r="Y480" s="387" t="s">
        <v>1735</v>
      </c>
      <c r="Z480" s="387" t="s">
        <v>1734</v>
      </c>
      <c r="AA480" s="387" t="s">
        <v>1733</v>
      </c>
      <c r="AB480" s="387">
        <v>32.909999999999997</v>
      </c>
      <c r="AC480" s="387">
        <v>0</v>
      </c>
      <c r="AD480" s="387">
        <v>0</v>
      </c>
      <c r="AE480" s="387">
        <v>32.909999999999997</v>
      </c>
      <c r="AF480" s="387" t="s">
        <v>1729</v>
      </c>
      <c r="AG480" s="387">
        <v>32.909999999999997</v>
      </c>
      <c r="AH480" s="387">
        <v>0</v>
      </c>
      <c r="AI480" s="387">
        <v>0</v>
      </c>
      <c r="AJ480" s="387">
        <v>32.909999999999997</v>
      </c>
      <c r="AK480" s="387">
        <v>3.29</v>
      </c>
      <c r="AM480"/>
      <c r="AN480"/>
      <c r="AO480"/>
      <c r="AP480"/>
    </row>
    <row r="481" spans="1:42">
      <c r="A481" s="387" t="s">
        <v>5734</v>
      </c>
      <c r="B481" s="388">
        <v>43631.761064814818</v>
      </c>
      <c r="C481" s="389">
        <v>43631</v>
      </c>
      <c r="D481" s="387" t="s">
        <v>3633</v>
      </c>
      <c r="E481" s="389">
        <v>43631</v>
      </c>
      <c r="F481" s="387" t="s">
        <v>3079</v>
      </c>
      <c r="G481" s="387" t="s">
        <v>1728</v>
      </c>
      <c r="H481" s="387" t="s">
        <v>1728</v>
      </c>
      <c r="I481" s="387" t="s">
        <v>1728</v>
      </c>
      <c r="J481" s="387" t="s">
        <v>1728</v>
      </c>
      <c r="K481" s="387" t="s">
        <v>1741</v>
      </c>
      <c r="L481" s="390" t="s">
        <v>1732</v>
      </c>
      <c r="M481" s="390" t="s">
        <v>1854</v>
      </c>
      <c r="N481" s="390" t="str">
        <f t="shared" si="16"/>
        <v>Employee5@blyblade.com</v>
      </c>
      <c r="O481" s="390" t="str">
        <f t="shared" si="17"/>
        <v>Torey_McNeil</v>
      </c>
      <c r="P481" s="387" t="s">
        <v>1728</v>
      </c>
      <c r="Q481" s="387" t="s">
        <v>1952</v>
      </c>
      <c r="R481" s="387" t="s">
        <v>1803</v>
      </c>
      <c r="S481" s="387" t="s">
        <v>1728</v>
      </c>
      <c r="T481" s="387" t="s">
        <v>1728</v>
      </c>
      <c r="U481" s="387" t="s">
        <v>5733</v>
      </c>
      <c r="V481" s="387" t="s">
        <v>5732</v>
      </c>
      <c r="W481" s="387" t="s">
        <v>4887</v>
      </c>
      <c r="X481" s="387" t="s">
        <v>4831</v>
      </c>
      <c r="Y481" s="387" t="s">
        <v>1748</v>
      </c>
      <c r="Z481" s="387" t="s">
        <v>1734</v>
      </c>
      <c r="AA481" s="387" t="s">
        <v>1733</v>
      </c>
      <c r="AB481" s="387">
        <v>25</v>
      </c>
      <c r="AC481" s="387">
        <v>0</v>
      </c>
      <c r="AD481" s="387">
        <v>0</v>
      </c>
      <c r="AE481" s="387">
        <v>25</v>
      </c>
      <c r="AF481" s="387" t="s">
        <v>1729</v>
      </c>
      <c r="AG481" s="387">
        <v>25</v>
      </c>
      <c r="AH481" s="387">
        <v>0</v>
      </c>
      <c r="AI481" s="387">
        <v>0</v>
      </c>
      <c r="AJ481" s="387">
        <v>25</v>
      </c>
      <c r="AK481" s="387">
        <v>2.5</v>
      </c>
      <c r="AM481"/>
      <c r="AN481"/>
      <c r="AO481"/>
      <c r="AP481"/>
    </row>
    <row r="482" spans="1:42">
      <c r="A482" s="387" t="s">
        <v>5731</v>
      </c>
      <c r="B482" s="388">
        <v>43631.798773148148</v>
      </c>
      <c r="C482" s="389">
        <v>43631</v>
      </c>
      <c r="D482" s="387" t="s">
        <v>3344</v>
      </c>
      <c r="E482" s="389">
        <v>43631</v>
      </c>
      <c r="F482" s="387" t="s">
        <v>4347</v>
      </c>
      <c r="G482" s="389">
        <v>43631</v>
      </c>
      <c r="H482" s="387" t="s">
        <v>2540</v>
      </c>
      <c r="I482" s="389">
        <v>43631</v>
      </c>
      <c r="J482" s="387" t="s">
        <v>2539</v>
      </c>
      <c r="K482" s="387" t="s">
        <v>1741</v>
      </c>
      <c r="L482" s="390" t="s">
        <v>1732</v>
      </c>
      <c r="M482" s="390" t="s">
        <v>2287</v>
      </c>
      <c r="N482" s="390" t="str">
        <f t="shared" si="16"/>
        <v>Employee14@blyblade.com</v>
      </c>
      <c r="O482" s="390" t="str">
        <f t="shared" si="17"/>
        <v>Bowie_Tam</v>
      </c>
      <c r="P482" s="387" t="s">
        <v>1728</v>
      </c>
      <c r="Q482" s="387" t="s">
        <v>1754</v>
      </c>
      <c r="R482" s="387" t="s">
        <v>1738</v>
      </c>
      <c r="S482" s="387">
        <v>18</v>
      </c>
      <c r="T482" s="387">
        <v>59</v>
      </c>
      <c r="U482" s="387" t="s">
        <v>2026</v>
      </c>
      <c r="V482" s="387" t="s">
        <v>3119</v>
      </c>
      <c r="W482" s="387" t="s">
        <v>4887</v>
      </c>
      <c r="X482" s="387" t="s">
        <v>4831</v>
      </c>
      <c r="Y482" s="387" t="s">
        <v>1748</v>
      </c>
      <c r="Z482" s="387" t="s">
        <v>1734</v>
      </c>
      <c r="AA482" s="387" t="s">
        <v>1733</v>
      </c>
      <c r="AB482" s="387">
        <v>83.92</v>
      </c>
      <c r="AC482" s="387">
        <v>0</v>
      </c>
      <c r="AD482" s="387">
        <v>0</v>
      </c>
      <c r="AE482" s="387">
        <v>83.92</v>
      </c>
      <c r="AF482" s="387" t="s">
        <v>1729</v>
      </c>
      <c r="AG482" s="387">
        <v>83.92</v>
      </c>
      <c r="AH482" s="387">
        <v>0</v>
      </c>
      <c r="AI482" s="387">
        <v>0</v>
      </c>
      <c r="AJ482" s="387">
        <v>83.92</v>
      </c>
      <c r="AK482" s="387">
        <v>8.39</v>
      </c>
      <c r="AM482"/>
      <c r="AN482"/>
      <c r="AO482"/>
      <c r="AP482"/>
    </row>
    <row r="483" spans="1:42">
      <c r="A483" s="387" t="s">
        <v>5730</v>
      </c>
      <c r="B483" s="388">
        <v>43631.822696759256</v>
      </c>
      <c r="C483" s="389">
        <v>43631</v>
      </c>
      <c r="D483" s="387" t="s">
        <v>2119</v>
      </c>
      <c r="E483" s="389">
        <v>43631</v>
      </c>
      <c r="F483" s="387" t="s">
        <v>2118</v>
      </c>
      <c r="G483" s="389">
        <v>43631</v>
      </c>
      <c r="H483" s="387" t="s">
        <v>3298</v>
      </c>
      <c r="I483" s="389">
        <v>43631</v>
      </c>
      <c r="J483" s="387" t="s">
        <v>3013</v>
      </c>
      <c r="K483" s="387" t="s">
        <v>1741</v>
      </c>
      <c r="L483" s="390" t="s">
        <v>1732</v>
      </c>
      <c r="M483" s="390" t="s">
        <v>1854</v>
      </c>
      <c r="N483" s="390" t="str">
        <f t="shared" si="16"/>
        <v>Employee5@blyblade.com</v>
      </c>
      <c r="O483" s="390" t="str">
        <f t="shared" si="17"/>
        <v>Torey_McNeil</v>
      </c>
      <c r="P483" s="387" t="s">
        <v>1728</v>
      </c>
      <c r="Q483" s="387" t="s">
        <v>1952</v>
      </c>
      <c r="R483" s="387" t="s">
        <v>1803</v>
      </c>
      <c r="S483" s="387">
        <v>17.29</v>
      </c>
      <c r="T483" s="387">
        <v>67</v>
      </c>
      <c r="U483" s="387" t="s">
        <v>5729</v>
      </c>
      <c r="V483" s="387" t="s">
        <v>2063</v>
      </c>
      <c r="W483" s="387" t="s">
        <v>4887</v>
      </c>
      <c r="X483" s="387" t="s">
        <v>4831</v>
      </c>
      <c r="Y483" s="387" t="s">
        <v>1748</v>
      </c>
      <c r="Z483" s="387" t="s">
        <v>1734</v>
      </c>
      <c r="AA483" s="387" t="s">
        <v>1733</v>
      </c>
      <c r="AB483" s="387">
        <v>189.89</v>
      </c>
      <c r="AC483" s="387">
        <v>0</v>
      </c>
      <c r="AD483" s="387">
        <v>0</v>
      </c>
      <c r="AE483" s="387">
        <v>189.89</v>
      </c>
      <c r="AF483" s="387" t="s">
        <v>1729</v>
      </c>
      <c r="AG483" s="387">
        <v>189.89</v>
      </c>
      <c r="AH483" s="387">
        <v>0</v>
      </c>
      <c r="AI483" s="387">
        <v>0</v>
      </c>
      <c r="AJ483" s="387">
        <v>189.89</v>
      </c>
      <c r="AK483" s="387">
        <v>18.989999999999998</v>
      </c>
      <c r="AM483"/>
      <c r="AN483"/>
      <c r="AO483"/>
      <c r="AP483"/>
    </row>
    <row r="484" spans="1:42">
      <c r="A484" s="387" t="s">
        <v>5727</v>
      </c>
      <c r="B484" s="388">
        <v>43631.858946759261</v>
      </c>
      <c r="C484" s="389">
        <v>43631</v>
      </c>
      <c r="D484" s="387" t="s">
        <v>2074</v>
      </c>
      <c r="E484" s="389">
        <v>43631</v>
      </c>
      <c r="F484" s="387" t="s">
        <v>2073</v>
      </c>
      <c r="G484" s="389">
        <v>43631</v>
      </c>
      <c r="H484" s="387" t="s">
        <v>1925</v>
      </c>
      <c r="I484" s="389">
        <v>43631</v>
      </c>
      <c r="J484" s="387" t="s">
        <v>2150</v>
      </c>
      <c r="K484" s="387" t="s">
        <v>1741</v>
      </c>
      <c r="L484" s="390" t="s">
        <v>1732</v>
      </c>
      <c r="M484" s="390" t="s">
        <v>1755</v>
      </c>
      <c r="N484" s="390" t="str">
        <f t="shared" si="16"/>
        <v>Employee2@blyblade.com</v>
      </c>
      <c r="O484" s="390" t="str">
        <f t="shared" si="17"/>
        <v>Cal_Thompson</v>
      </c>
      <c r="P484" s="387" t="s">
        <v>1728</v>
      </c>
      <c r="Q484" s="387" t="s">
        <v>1952</v>
      </c>
      <c r="R484" s="387" t="s">
        <v>1738</v>
      </c>
      <c r="S484" s="387">
        <v>8.0500000000000007</v>
      </c>
      <c r="T484" s="387">
        <v>34</v>
      </c>
      <c r="U484" s="387" t="s">
        <v>1772</v>
      </c>
      <c r="V484" s="387" t="s">
        <v>1772</v>
      </c>
      <c r="W484" s="387" t="s">
        <v>4832</v>
      </c>
      <c r="X484" s="387" t="s">
        <v>4831</v>
      </c>
      <c r="Y484" s="387" t="s">
        <v>1748</v>
      </c>
      <c r="Z484" s="387" t="s">
        <v>1734</v>
      </c>
      <c r="AA484" s="387" t="s">
        <v>1733</v>
      </c>
      <c r="AB484" s="387">
        <v>99.96</v>
      </c>
      <c r="AC484" s="387">
        <v>0</v>
      </c>
      <c r="AD484" s="387">
        <v>0</v>
      </c>
      <c r="AE484" s="387">
        <v>99.96</v>
      </c>
      <c r="AF484" s="387" t="s">
        <v>1729</v>
      </c>
      <c r="AG484" s="387">
        <v>99.96</v>
      </c>
      <c r="AH484" s="387">
        <v>0</v>
      </c>
      <c r="AI484" s="387">
        <v>0</v>
      </c>
      <c r="AJ484" s="387">
        <v>99.96</v>
      </c>
      <c r="AK484" s="387">
        <v>10</v>
      </c>
      <c r="AM484"/>
      <c r="AN484"/>
      <c r="AO484"/>
      <c r="AP484"/>
    </row>
    <row r="485" spans="1:42">
      <c r="A485" s="387" t="s">
        <v>5728</v>
      </c>
      <c r="B485" s="388">
        <v>43631.859074074076</v>
      </c>
      <c r="C485" s="389">
        <v>43631</v>
      </c>
      <c r="D485" s="387" t="s">
        <v>3445</v>
      </c>
      <c r="E485" s="389">
        <v>43631</v>
      </c>
      <c r="F485" s="387" t="s">
        <v>3444</v>
      </c>
      <c r="G485" s="389">
        <v>43631</v>
      </c>
      <c r="H485" s="387" t="s">
        <v>1925</v>
      </c>
      <c r="I485" s="389">
        <v>43631</v>
      </c>
      <c r="J485" s="387" t="s">
        <v>2150</v>
      </c>
      <c r="K485" s="387" t="s">
        <v>1741</v>
      </c>
      <c r="L485" s="390" t="s">
        <v>1732</v>
      </c>
      <c r="M485" s="390" t="s">
        <v>2208</v>
      </c>
      <c r="N485" s="390" t="str">
        <f t="shared" si="16"/>
        <v>Employee13@blyblade.com</v>
      </c>
      <c r="O485" s="390" t="str">
        <f t="shared" si="17"/>
        <v>Evelyn_Pelczar</v>
      </c>
      <c r="P485" s="387" t="s">
        <v>1728</v>
      </c>
      <c r="Q485" s="387" t="s">
        <v>1847</v>
      </c>
      <c r="R485" s="387" t="s">
        <v>1738</v>
      </c>
      <c r="S485" s="387">
        <v>3.6</v>
      </c>
      <c r="T485" s="387">
        <v>10</v>
      </c>
      <c r="U485" s="387" t="s">
        <v>2007</v>
      </c>
      <c r="V485" s="387" t="s">
        <v>1772</v>
      </c>
      <c r="W485" s="387" t="s">
        <v>1965</v>
      </c>
      <c r="X485" s="387" t="s">
        <v>4831</v>
      </c>
      <c r="Y485" s="387" t="s">
        <v>1735</v>
      </c>
      <c r="Z485" s="387" t="s">
        <v>1734</v>
      </c>
      <c r="AA485" s="387" t="s">
        <v>1733</v>
      </c>
      <c r="AB485" s="387">
        <v>17.59</v>
      </c>
      <c r="AC485" s="387">
        <v>0</v>
      </c>
      <c r="AD485" s="387">
        <v>0</v>
      </c>
      <c r="AE485" s="387">
        <v>17.59</v>
      </c>
      <c r="AF485" s="387" t="s">
        <v>1729</v>
      </c>
      <c r="AG485" s="387">
        <v>17.59</v>
      </c>
      <c r="AH485" s="387">
        <v>0</v>
      </c>
      <c r="AI485" s="387">
        <v>0</v>
      </c>
      <c r="AJ485" s="387">
        <v>17.59</v>
      </c>
      <c r="AK485" s="387">
        <v>1.76</v>
      </c>
      <c r="AM485"/>
      <c r="AN485"/>
      <c r="AO485"/>
      <c r="AP485"/>
    </row>
    <row r="486" spans="1:42">
      <c r="A486" s="387" t="s">
        <v>5727</v>
      </c>
      <c r="B486" s="388">
        <v>43631.859097222223</v>
      </c>
      <c r="C486" s="389">
        <v>43631</v>
      </c>
      <c r="D486" s="387" t="s">
        <v>2074</v>
      </c>
      <c r="E486" s="389">
        <v>43631</v>
      </c>
      <c r="F486" s="387" t="s">
        <v>2073</v>
      </c>
      <c r="G486" s="389">
        <v>43631</v>
      </c>
      <c r="H486" s="387" t="s">
        <v>1925</v>
      </c>
      <c r="I486" s="389">
        <v>43631</v>
      </c>
      <c r="J486" s="387" t="s">
        <v>2150</v>
      </c>
      <c r="K486" s="387" t="s">
        <v>1741</v>
      </c>
      <c r="L486" s="390" t="s">
        <v>1732</v>
      </c>
      <c r="M486" s="390" t="s">
        <v>1755</v>
      </c>
      <c r="N486" s="390" t="str">
        <f t="shared" si="16"/>
        <v>Employee2@blyblade.com</v>
      </c>
      <c r="O486" s="390" t="str">
        <f t="shared" si="17"/>
        <v>Cal_Thompson</v>
      </c>
      <c r="P486" s="387" t="s">
        <v>1728</v>
      </c>
      <c r="Q486" s="387" t="s">
        <v>1952</v>
      </c>
      <c r="R486" s="387" t="s">
        <v>1738</v>
      </c>
      <c r="S486" s="387">
        <v>8.0500000000000007</v>
      </c>
      <c r="T486" s="387">
        <v>34</v>
      </c>
      <c r="U486" s="387" t="s">
        <v>1772</v>
      </c>
      <c r="V486" s="387" t="s">
        <v>1772</v>
      </c>
      <c r="W486" s="387" t="s">
        <v>4832</v>
      </c>
      <c r="X486" s="387" t="s">
        <v>4831</v>
      </c>
      <c r="Y486" s="387" t="s">
        <v>1748</v>
      </c>
      <c r="Z486" s="387" t="s">
        <v>1734</v>
      </c>
      <c r="AA486" s="387" t="s">
        <v>1747</v>
      </c>
      <c r="AB486" s="387">
        <v>0</v>
      </c>
      <c r="AC486" s="387">
        <v>0</v>
      </c>
      <c r="AD486" s="387">
        <v>5.13</v>
      </c>
      <c r="AE486" s="387">
        <v>5.13</v>
      </c>
      <c r="AF486" s="387" t="s">
        <v>1729</v>
      </c>
      <c r="AG486" s="387">
        <v>0</v>
      </c>
      <c r="AH486" s="387">
        <v>0</v>
      </c>
      <c r="AI486" s="387">
        <v>5.13</v>
      </c>
      <c r="AJ486" s="387">
        <v>5.13</v>
      </c>
      <c r="AK486" s="387">
        <v>0</v>
      </c>
      <c r="AM486"/>
      <c r="AN486"/>
      <c r="AO486"/>
      <c r="AP486"/>
    </row>
    <row r="487" spans="1:42">
      <c r="A487" s="387" t="s">
        <v>5726</v>
      </c>
      <c r="B487" s="388">
        <v>43631.903090277781</v>
      </c>
      <c r="C487" s="389">
        <v>43631</v>
      </c>
      <c r="D487" s="387" t="s">
        <v>2146</v>
      </c>
      <c r="E487" s="389">
        <v>43631</v>
      </c>
      <c r="F487" s="387" t="s">
        <v>2664</v>
      </c>
      <c r="G487" s="389">
        <v>43631</v>
      </c>
      <c r="H487" s="387" t="s">
        <v>3239</v>
      </c>
      <c r="I487" s="389">
        <v>43631</v>
      </c>
      <c r="J487" s="387" t="s">
        <v>3238</v>
      </c>
      <c r="K487" s="387" t="s">
        <v>1741</v>
      </c>
      <c r="L487" s="390" t="s">
        <v>1732</v>
      </c>
      <c r="M487" s="390" t="s">
        <v>1884</v>
      </c>
      <c r="N487" s="390" t="str">
        <f t="shared" si="16"/>
        <v>Employee25@blyblade.com</v>
      </c>
      <c r="O487" s="390" t="str">
        <f t="shared" si="17"/>
        <v>Shyloh_Davonne Wilkinson</v>
      </c>
      <c r="P487" s="387" t="s">
        <v>1728</v>
      </c>
      <c r="Q487" s="387" t="s">
        <v>1754</v>
      </c>
      <c r="R487" s="387" t="s">
        <v>1803</v>
      </c>
      <c r="S487" s="387">
        <v>4.8</v>
      </c>
      <c r="T487" s="387">
        <v>17</v>
      </c>
      <c r="U487" s="387" t="s">
        <v>1882</v>
      </c>
      <c r="V487" s="387" t="s">
        <v>1737</v>
      </c>
      <c r="W487" s="387" t="s">
        <v>1965</v>
      </c>
      <c r="X487" s="387" t="s">
        <v>4831</v>
      </c>
      <c r="Y487" s="387" t="s">
        <v>1735</v>
      </c>
      <c r="Z487" s="387" t="s">
        <v>1734</v>
      </c>
      <c r="AA487" s="387" t="s">
        <v>1747</v>
      </c>
      <c r="AB487" s="387">
        <v>0</v>
      </c>
      <c r="AC487" s="387">
        <v>0</v>
      </c>
      <c r="AD487" s="387">
        <v>4.93</v>
      </c>
      <c r="AE487" s="387">
        <v>4.93</v>
      </c>
      <c r="AF487" s="387" t="s">
        <v>1729</v>
      </c>
      <c r="AG487" s="387">
        <v>0</v>
      </c>
      <c r="AH487" s="387">
        <v>0</v>
      </c>
      <c r="AI487" s="387">
        <v>4.93</v>
      </c>
      <c r="AJ487" s="387">
        <v>4.93</v>
      </c>
      <c r="AK487" s="387">
        <v>0</v>
      </c>
      <c r="AM487"/>
      <c r="AN487"/>
      <c r="AO487"/>
      <c r="AP487"/>
    </row>
    <row r="488" spans="1:42">
      <c r="A488" s="387" t="s">
        <v>5725</v>
      </c>
      <c r="B488" s="388">
        <v>43632.147951388892</v>
      </c>
      <c r="C488" s="389">
        <v>43632</v>
      </c>
      <c r="D488" s="387" t="s">
        <v>2482</v>
      </c>
      <c r="E488" s="389">
        <v>43631</v>
      </c>
      <c r="F488" s="387" t="s">
        <v>3486</v>
      </c>
      <c r="G488" s="389">
        <v>43632</v>
      </c>
      <c r="H488" s="387" t="s">
        <v>4305</v>
      </c>
      <c r="I488" s="389">
        <v>43631</v>
      </c>
      <c r="J488" s="387" t="s">
        <v>3112</v>
      </c>
      <c r="K488" s="387" t="s">
        <v>1741</v>
      </c>
      <c r="L488" s="390" t="s">
        <v>1732</v>
      </c>
      <c r="M488" s="390" t="s">
        <v>1854</v>
      </c>
      <c r="N488" s="390" t="str">
        <f t="shared" si="16"/>
        <v>Employee5@blyblade.com</v>
      </c>
      <c r="O488" s="390" t="str">
        <f t="shared" si="17"/>
        <v>Torey_McNeil</v>
      </c>
      <c r="P488" s="387" t="s">
        <v>1728</v>
      </c>
      <c r="Q488" s="387" t="s">
        <v>1847</v>
      </c>
      <c r="R488" s="387" t="s">
        <v>1738</v>
      </c>
      <c r="S488" s="387">
        <v>9.36</v>
      </c>
      <c r="T488" s="387">
        <v>23</v>
      </c>
      <c r="U488" s="387" t="s">
        <v>1853</v>
      </c>
      <c r="V488" s="387" t="s">
        <v>1737</v>
      </c>
      <c r="W488" s="387" t="s">
        <v>1875</v>
      </c>
      <c r="X488" s="387" t="s">
        <v>4831</v>
      </c>
      <c r="Y488" s="387" t="s">
        <v>1748</v>
      </c>
      <c r="Z488" s="387" t="s">
        <v>1734</v>
      </c>
      <c r="AA488" s="387" t="s">
        <v>1733</v>
      </c>
      <c r="AB488" s="387">
        <v>48.02</v>
      </c>
      <c r="AC488" s="387">
        <v>0</v>
      </c>
      <c r="AD488" s="387">
        <v>0</v>
      </c>
      <c r="AE488" s="387">
        <v>48.02</v>
      </c>
      <c r="AF488" s="387" t="s">
        <v>1729</v>
      </c>
      <c r="AG488" s="387">
        <v>48.02</v>
      </c>
      <c r="AH488" s="387">
        <v>0</v>
      </c>
      <c r="AI488" s="387">
        <v>0</v>
      </c>
      <c r="AJ488" s="387">
        <v>48.02</v>
      </c>
      <c r="AK488" s="387">
        <v>4.8</v>
      </c>
      <c r="AM488"/>
      <c r="AN488"/>
      <c r="AO488"/>
      <c r="AP488"/>
    </row>
    <row r="489" spans="1:42">
      <c r="A489" s="387" t="s">
        <v>5724</v>
      </c>
      <c r="B489" s="388">
        <v>43632.211921296293</v>
      </c>
      <c r="C489" s="389">
        <v>43632</v>
      </c>
      <c r="D489" s="387" t="s">
        <v>5027</v>
      </c>
      <c r="E489" s="389">
        <v>43632</v>
      </c>
      <c r="F489" s="387" t="s">
        <v>2269</v>
      </c>
      <c r="G489" s="389">
        <v>43632</v>
      </c>
      <c r="H489" s="387" t="s">
        <v>5474</v>
      </c>
      <c r="I489" s="389">
        <v>43632</v>
      </c>
      <c r="J489" s="387" t="s">
        <v>1948</v>
      </c>
      <c r="K489" s="387" t="s">
        <v>1741</v>
      </c>
      <c r="L489" s="390" t="s">
        <v>1732</v>
      </c>
      <c r="M489" s="390" t="s">
        <v>1854</v>
      </c>
      <c r="N489" s="390" t="str">
        <f t="shared" si="16"/>
        <v>Employee5@blyblade.com</v>
      </c>
      <c r="O489" s="390" t="str">
        <f t="shared" si="17"/>
        <v>Torey_McNeil</v>
      </c>
      <c r="P489" s="387" t="s">
        <v>1728</v>
      </c>
      <c r="Q489" s="387" t="s">
        <v>1847</v>
      </c>
      <c r="R489" s="387" t="s">
        <v>1738</v>
      </c>
      <c r="S489" s="387">
        <v>8.91</v>
      </c>
      <c r="T489" s="387">
        <v>28</v>
      </c>
      <c r="U489" s="387" t="s">
        <v>1737</v>
      </c>
      <c r="V489" s="387" t="s">
        <v>1853</v>
      </c>
      <c r="W489" s="387" t="s">
        <v>4876</v>
      </c>
      <c r="X489" s="387" t="s">
        <v>4831</v>
      </c>
      <c r="Y489" s="387" t="s">
        <v>1748</v>
      </c>
      <c r="Z489" s="387" t="s">
        <v>1734</v>
      </c>
      <c r="AA489" s="387" t="s">
        <v>1733</v>
      </c>
      <c r="AB489" s="387">
        <v>44.09</v>
      </c>
      <c r="AC489" s="387">
        <v>0</v>
      </c>
      <c r="AD489" s="387">
        <v>0</v>
      </c>
      <c r="AE489" s="387">
        <v>44.09</v>
      </c>
      <c r="AF489" s="387" t="s">
        <v>1729</v>
      </c>
      <c r="AG489" s="387">
        <v>44.09</v>
      </c>
      <c r="AH489" s="387">
        <v>0</v>
      </c>
      <c r="AI489" s="387">
        <v>0</v>
      </c>
      <c r="AJ489" s="387">
        <v>44.09</v>
      </c>
      <c r="AK489" s="387">
        <v>4.41</v>
      </c>
      <c r="AM489"/>
      <c r="AN489"/>
      <c r="AO489"/>
      <c r="AP489"/>
    </row>
    <row r="490" spans="1:42">
      <c r="A490" s="387" t="s">
        <v>5724</v>
      </c>
      <c r="B490" s="388">
        <v>43632.219837962963</v>
      </c>
      <c r="C490" s="389">
        <v>43632</v>
      </c>
      <c r="D490" s="387" t="s">
        <v>5027</v>
      </c>
      <c r="E490" s="389">
        <v>43632</v>
      </c>
      <c r="F490" s="387" t="s">
        <v>2269</v>
      </c>
      <c r="G490" s="389">
        <v>43632</v>
      </c>
      <c r="H490" s="387" t="s">
        <v>5474</v>
      </c>
      <c r="I490" s="389">
        <v>43632</v>
      </c>
      <c r="J490" s="387" t="s">
        <v>1948</v>
      </c>
      <c r="K490" s="387" t="s">
        <v>1741</v>
      </c>
      <c r="L490" s="390" t="s">
        <v>1732</v>
      </c>
      <c r="M490" s="390" t="s">
        <v>1854</v>
      </c>
      <c r="N490" s="390" t="str">
        <f t="shared" si="16"/>
        <v>Employee5@blyblade.com</v>
      </c>
      <c r="O490" s="390" t="str">
        <f t="shared" si="17"/>
        <v>Torey_McNeil</v>
      </c>
      <c r="P490" s="387" t="s">
        <v>1728</v>
      </c>
      <c r="Q490" s="387" t="s">
        <v>1847</v>
      </c>
      <c r="R490" s="387" t="s">
        <v>1738</v>
      </c>
      <c r="S490" s="387">
        <v>8.91</v>
      </c>
      <c r="T490" s="387">
        <v>28</v>
      </c>
      <c r="U490" s="387" t="s">
        <v>1737</v>
      </c>
      <c r="V490" s="387" t="s">
        <v>1853</v>
      </c>
      <c r="W490" s="387" t="s">
        <v>4876</v>
      </c>
      <c r="X490" s="387" t="s">
        <v>4831</v>
      </c>
      <c r="Y490" s="387" t="s">
        <v>1748</v>
      </c>
      <c r="Z490" s="387" t="s">
        <v>1734</v>
      </c>
      <c r="AA490" s="387" t="s">
        <v>1747</v>
      </c>
      <c r="AB490" s="387">
        <v>0</v>
      </c>
      <c r="AC490" s="387">
        <v>0</v>
      </c>
      <c r="AD490" s="387">
        <v>6.78</v>
      </c>
      <c r="AE490" s="387">
        <v>6.78</v>
      </c>
      <c r="AF490" s="387" t="s">
        <v>1729</v>
      </c>
      <c r="AG490" s="387">
        <v>0</v>
      </c>
      <c r="AH490" s="387">
        <v>0</v>
      </c>
      <c r="AI490" s="387">
        <v>6.78</v>
      </c>
      <c r="AJ490" s="387">
        <v>6.78</v>
      </c>
      <c r="AK490" s="387">
        <v>0</v>
      </c>
      <c r="AM490"/>
      <c r="AN490"/>
      <c r="AO490"/>
      <c r="AP490"/>
    </row>
    <row r="491" spans="1:42">
      <c r="A491" s="387" t="s">
        <v>5723</v>
      </c>
      <c r="B491" s="388">
        <v>43632.662569444445</v>
      </c>
      <c r="C491" s="389">
        <v>43628</v>
      </c>
      <c r="D491" s="387" t="s">
        <v>4262</v>
      </c>
      <c r="E491" s="389">
        <v>43628</v>
      </c>
      <c r="F491" s="387" t="s">
        <v>2548</v>
      </c>
      <c r="G491" s="389">
        <v>43628</v>
      </c>
      <c r="H491" s="387" t="s">
        <v>2744</v>
      </c>
      <c r="I491" s="389">
        <v>43628</v>
      </c>
      <c r="J491" s="387" t="s">
        <v>3065</v>
      </c>
      <c r="K491" s="387" t="s">
        <v>4931</v>
      </c>
      <c r="L491" s="390" t="s">
        <v>1732</v>
      </c>
      <c r="M491" s="390" t="s">
        <v>5274</v>
      </c>
      <c r="N491" s="390" t="str">
        <f t="shared" si="16"/>
        <v>Employee33@blyblade.com</v>
      </c>
      <c r="O491" s="390" t="str">
        <f t="shared" si="17"/>
        <v>William_Hooper</v>
      </c>
      <c r="P491" s="387" t="s">
        <v>1728</v>
      </c>
      <c r="Q491" s="387" t="s">
        <v>1754</v>
      </c>
      <c r="R491" s="387" t="s">
        <v>4930</v>
      </c>
      <c r="S491" s="387">
        <v>26.5</v>
      </c>
      <c r="T491" s="387">
        <v>60</v>
      </c>
      <c r="U491" s="387" t="s">
        <v>5713</v>
      </c>
      <c r="V491" s="387" t="s">
        <v>5714</v>
      </c>
      <c r="W491" s="387" t="s">
        <v>1750</v>
      </c>
      <c r="X491" s="387" t="s">
        <v>4831</v>
      </c>
      <c r="Y491" s="387" t="s">
        <v>1769</v>
      </c>
      <c r="Z491" s="387" t="s">
        <v>1734</v>
      </c>
      <c r="AA491" s="387" t="s">
        <v>1747</v>
      </c>
      <c r="AB491" s="387">
        <v>0</v>
      </c>
      <c r="AC491" s="387">
        <v>0</v>
      </c>
      <c r="AD491" s="387">
        <v>6.75</v>
      </c>
      <c r="AE491" s="387">
        <v>6.75</v>
      </c>
      <c r="AF491" s="387" t="s">
        <v>1729</v>
      </c>
      <c r="AG491" s="387">
        <v>0</v>
      </c>
      <c r="AH491" s="387">
        <v>0</v>
      </c>
      <c r="AI491" s="387">
        <v>6.75</v>
      </c>
      <c r="AJ491" s="387">
        <v>6.75</v>
      </c>
      <c r="AK491" s="387">
        <v>0</v>
      </c>
      <c r="AM491"/>
      <c r="AN491"/>
      <c r="AO491"/>
      <c r="AP491"/>
    </row>
    <row r="492" spans="1:42">
      <c r="A492" s="387" t="s">
        <v>5722</v>
      </c>
      <c r="B492" s="388">
        <v>43632.780439814815</v>
      </c>
      <c r="C492" s="389">
        <v>43632</v>
      </c>
      <c r="D492" s="387" t="s">
        <v>2008</v>
      </c>
      <c r="E492" s="389">
        <v>43632</v>
      </c>
      <c r="F492" s="387" t="s">
        <v>2109</v>
      </c>
      <c r="G492" s="387" t="s">
        <v>1728</v>
      </c>
      <c r="H492" s="387" t="s">
        <v>1728</v>
      </c>
      <c r="I492" s="387" t="s">
        <v>1728</v>
      </c>
      <c r="J492" s="387" t="s">
        <v>1728</v>
      </c>
      <c r="K492" s="387" t="s">
        <v>1741</v>
      </c>
      <c r="L492" s="390" t="s">
        <v>1732</v>
      </c>
      <c r="M492" s="390" t="s">
        <v>1755</v>
      </c>
      <c r="N492" s="390" t="str">
        <f t="shared" si="16"/>
        <v>Employee2@blyblade.com</v>
      </c>
      <c r="O492" s="390" t="str">
        <f t="shared" si="17"/>
        <v>Cal_Thompson</v>
      </c>
      <c r="P492" s="387" t="s">
        <v>1728</v>
      </c>
      <c r="Q492" s="387" t="s">
        <v>1952</v>
      </c>
      <c r="R492" s="387" t="s">
        <v>1738</v>
      </c>
      <c r="S492" s="387" t="s">
        <v>1728</v>
      </c>
      <c r="T492" s="387" t="s">
        <v>1728</v>
      </c>
      <c r="U492" s="387" t="s">
        <v>1991</v>
      </c>
      <c r="V492" s="387" t="s">
        <v>1991</v>
      </c>
      <c r="W492" s="387" t="s">
        <v>2450</v>
      </c>
      <c r="X492" s="387" t="s">
        <v>4831</v>
      </c>
      <c r="Y492" s="387" t="s">
        <v>1748</v>
      </c>
      <c r="Z492" s="387" t="s">
        <v>1734</v>
      </c>
      <c r="AA492" s="387" t="s">
        <v>1733</v>
      </c>
      <c r="AB492" s="387">
        <v>10.89</v>
      </c>
      <c r="AC492" s="387">
        <v>0</v>
      </c>
      <c r="AD492" s="387">
        <v>0</v>
      </c>
      <c r="AE492" s="387">
        <v>10.89</v>
      </c>
      <c r="AF492" s="387" t="s">
        <v>1729</v>
      </c>
      <c r="AG492" s="387">
        <v>10.89</v>
      </c>
      <c r="AH492" s="387">
        <v>0</v>
      </c>
      <c r="AI492" s="387">
        <v>0</v>
      </c>
      <c r="AJ492" s="387">
        <v>10.89</v>
      </c>
      <c r="AK492" s="387">
        <v>1.0900000000000001</v>
      </c>
      <c r="AM492"/>
      <c r="AN492"/>
      <c r="AO492"/>
      <c r="AP492"/>
    </row>
    <row r="493" spans="1:42">
      <c r="A493" s="387" t="s">
        <v>5721</v>
      </c>
      <c r="B493" s="388">
        <v>43632.785960648151</v>
      </c>
      <c r="C493" s="389">
        <v>43632</v>
      </c>
      <c r="D493" s="387" t="s">
        <v>2587</v>
      </c>
      <c r="E493" s="389">
        <v>43632</v>
      </c>
      <c r="F493" s="387" t="s">
        <v>3236</v>
      </c>
      <c r="G493" s="389">
        <v>43632</v>
      </c>
      <c r="H493" s="387" t="s">
        <v>2860</v>
      </c>
      <c r="I493" s="389">
        <v>43632</v>
      </c>
      <c r="J493" s="387" t="s">
        <v>2859</v>
      </c>
      <c r="K493" s="387" t="s">
        <v>1741</v>
      </c>
      <c r="L493" s="390" t="s">
        <v>1732</v>
      </c>
      <c r="M493" s="390" t="s">
        <v>1936</v>
      </c>
      <c r="N493" s="390" t="str">
        <f t="shared" si="16"/>
        <v>Employee17@blyblade.com</v>
      </c>
      <c r="O493" s="390" t="str">
        <f t="shared" si="17"/>
        <v>Nate_Alexander</v>
      </c>
      <c r="P493" s="387" t="s">
        <v>1728</v>
      </c>
      <c r="Q493" s="387" t="s">
        <v>1847</v>
      </c>
      <c r="R493" s="387" t="s">
        <v>1803</v>
      </c>
      <c r="S493" s="387">
        <v>29.5</v>
      </c>
      <c r="T493" s="387">
        <v>58</v>
      </c>
      <c r="U493" s="387" t="s">
        <v>2733</v>
      </c>
      <c r="V493" s="387" t="s">
        <v>1737</v>
      </c>
      <c r="W493" s="387" t="s">
        <v>4882</v>
      </c>
      <c r="X493" s="387" t="s">
        <v>4831</v>
      </c>
      <c r="Y493" s="387" t="s">
        <v>1748</v>
      </c>
      <c r="Z493" s="387" t="s">
        <v>1734</v>
      </c>
      <c r="AA493" s="387" t="s">
        <v>1733</v>
      </c>
      <c r="AB493" s="387">
        <v>66.260000000000005</v>
      </c>
      <c r="AC493" s="387">
        <v>0</v>
      </c>
      <c r="AD493" s="387">
        <v>0</v>
      </c>
      <c r="AE493" s="387">
        <v>66.260000000000005</v>
      </c>
      <c r="AF493" s="387" t="s">
        <v>1729</v>
      </c>
      <c r="AG493" s="387">
        <v>66.260000000000005</v>
      </c>
      <c r="AH493" s="387">
        <v>0</v>
      </c>
      <c r="AI493" s="387">
        <v>0</v>
      </c>
      <c r="AJ493" s="387">
        <v>66.260000000000005</v>
      </c>
      <c r="AK493" s="387">
        <v>6.63</v>
      </c>
      <c r="AM493"/>
      <c r="AN493"/>
      <c r="AO493"/>
      <c r="AP493"/>
    </row>
    <row r="494" spans="1:42">
      <c r="A494" s="387" t="s">
        <v>5720</v>
      </c>
      <c r="B494" s="388">
        <v>43633.008750000001</v>
      </c>
      <c r="C494" s="389">
        <v>43632</v>
      </c>
      <c r="D494" s="387" t="s">
        <v>1976</v>
      </c>
      <c r="E494" s="389">
        <v>43632</v>
      </c>
      <c r="F494" s="387" t="s">
        <v>1975</v>
      </c>
      <c r="G494" s="389">
        <v>43633</v>
      </c>
      <c r="H494" s="387" t="s">
        <v>3194</v>
      </c>
      <c r="I494" s="389">
        <v>43632</v>
      </c>
      <c r="J494" s="387" t="s">
        <v>2970</v>
      </c>
      <c r="K494" s="387" t="s">
        <v>1741</v>
      </c>
      <c r="L494" s="390" t="s">
        <v>1732</v>
      </c>
      <c r="M494" s="390" t="s">
        <v>1936</v>
      </c>
      <c r="N494" s="390" t="str">
        <f t="shared" si="16"/>
        <v>Employee17@blyblade.com</v>
      </c>
      <c r="O494" s="390" t="str">
        <f t="shared" si="17"/>
        <v>Nate_Alexander</v>
      </c>
      <c r="P494" s="387" t="s">
        <v>1728</v>
      </c>
      <c r="Q494" s="387" t="s">
        <v>1754</v>
      </c>
      <c r="R494" s="387" t="s">
        <v>1753</v>
      </c>
      <c r="S494" s="387">
        <v>12.2</v>
      </c>
      <c r="T494" s="387">
        <v>20</v>
      </c>
      <c r="U494" s="387" t="s">
        <v>1795</v>
      </c>
      <c r="V494" s="387" t="s">
        <v>1917</v>
      </c>
      <c r="W494" s="387" t="s">
        <v>4876</v>
      </c>
      <c r="X494" s="387" t="s">
        <v>4831</v>
      </c>
      <c r="Y494" s="387" t="s">
        <v>1748</v>
      </c>
      <c r="Z494" s="387" t="s">
        <v>1734</v>
      </c>
      <c r="AA494" s="387" t="s">
        <v>1733</v>
      </c>
      <c r="AB494" s="387">
        <v>36.590000000000003</v>
      </c>
      <c r="AC494" s="387">
        <v>0</v>
      </c>
      <c r="AD494" s="387">
        <v>0</v>
      </c>
      <c r="AE494" s="387">
        <v>36.590000000000003</v>
      </c>
      <c r="AF494" s="387" t="s">
        <v>1729</v>
      </c>
      <c r="AG494" s="387">
        <v>36.590000000000003</v>
      </c>
      <c r="AH494" s="387">
        <v>0</v>
      </c>
      <c r="AI494" s="387">
        <v>0</v>
      </c>
      <c r="AJ494" s="387">
        <v>36.590000000000003</v>
      </c>
      <c r="AK494" s="387">
        <v>3.66</v>
      </c>
      <c r="AM494"/>
      <c r="AN494"/>
      <c r="AO494"/>
      <c r="AP494"/>
    </row>
    <row r="495" spans="1:42">
      <c r="A495" s="387" t="s">
        <v>5719</v>
      </c>
      <c r="B495" s="388">
        <v>43633.039525462962</v>
      </c>
      <c r="C495" s="389">
        <v>43633</v>
      </c>
      <c r="D495" s="387" t="s">
        <v>2579</v>
      </c>
      <c r="E495" s="389">
        <v>43632</v>
      </c>
      <c r="F495" s="387" t="s">
        <v>2578</v>
      </c>
      <c r="G495" s="389">
        <v>43633</v>
      </c>
      <c r="H495" s="387" t="s">
        <v>3188</v>
      </c>
      <c r="I495" s="389">
        <v>43632</v>
      </c>
      <c r="J495" s="387" t="s">
        <v>3187</v>
      </c>
      <c r="K495" s="387" t="s">
        <v>1741</v>
      </c>
      <c r="L495" s="390" t="s">
        <v>1732</v>
      </c>
      <c r="M495" s="390" t="s">
        <v>1936</v>
      </c>
      <c r="N495" s="390" t="str">
        <f t="shared" si="16"/>
        <v>Employee17@blyblade.com</v>
      </c>
      <c r="O495" s="390" t="str">
        <f t="shared" si="17"/>
        <v>Nate_Alexander</v>
      </c>
      <c r="P495" s="387" t="s">
        <v>1728</v>
      </c>
      <c r="Q495" s="387" t="s">
        <v>1754</v>
      </c>
      <c r="R495" s="387" t="s">
        <v>1753</v>
      </c>
      <c r="S495" s="387">
        <v>12.19</v>
      </c>
      <c r="T495" s="387">
        <v>20</v>
      </c>
      <c r="U495" s="387" t="s">
        <v>1917</v>
      </c>
      <c r="V495" s="387" t="s">
        <v>1795</v>
      </c>
      <c r="W495" s="387" t="s">
        <v>4876</v>
      </c>
      <c r="X495" s="387" t="s">
        <v>4831</v>
      </c>
      <c r="Y495" s="387" t="s">
        <v>1748</v>
      </c>
      <c r="Z495" s="387" t="s">
        <v>1734</v>
      </c>
      <c r="AA495" s="387" t="s">
        <v>1733</v>
      </c>
      <c r="AB495" s="387">
        <v>43.56</v>
      </c>
      <c r="AC495" s="387">
        <v>0</v>
      </c>
      <c r="AD495" s="387">
        <v>0</v>
      </c>
      <c r="AE495" s="387">
        <v>43.56</v>
      </c>
      <c r="AF495" s="387" t="s">
        <v>1729</v>
      </c>
      <c r="AG495" s="387">
        <v>43.56</v>
      </c>
      <c r="AH495" s="387">
        <v>0</v>
      </c>
      <c r="AI495" s="387">
        <v>0</v>
      </c>
      <c r="AJ495" s="387">
        <v>43.56</v>
      </c>
      <c r="AK495" s="387">
        <v>4.3600000000000003</v>
      </c>
      <c r="AM495"/>
      <c r="AN495"/>
      <c r="AO495"/>
      <c r="AP495"/>
    </row>
    <row r="496" spans="1:42">
      <c r="A496" s="387" t="s">
        <v>5718</v>
      </c>
      <c r="B496" s="388">
        <v>43633.041319444441</v>
      </c>
      <c r="C496" s="389">
        <v>43633</v>
      </c>
      <c r="D496" s="387" t="s">
        <v>2815</v>
      </c>
      <c r="E496" s="389">
        <v>43632</v>
      </c>
      <c r="F496" s="387" t="s">
        <v>2814</v>
      </c>
      <c r="G496" s="389">
        <v>43633</v>
      </c>
      <c r="H496" s="387" t="s">
        <v>1919</v>
      </c>
      <c r="I496" s="389">
        <v>43632</v>
      </c>
      <c r="J496" s="387" t="s">
        <v>1918</v>
      </c>
      <c r="K496" s="387" t="s">
        <v>1741</v>
      </c>
      <c r="L496" s="390" t="s">
        <v>1732</v>
      </c>
      <c r="M496" s="390" t="s">
        <v>1979</v>
      </c>
      <c r="N496" s="390" t="str">
        <f t="shared" si="16"/>
        <v>Employee15@blyblade.com</v>
      </c>
      <c r="O496" s="390" t="str">
        <f t="shared" si="17"/>
        <v>Jess_Rooney</v>
      </c>
      <c r="P496" s="387" t="s">
        <v>1728</v>
      </c>
      <c r="Q496" s="387" t="s">
        <v>1847</v>
      </c>
      <c r="R496" s="387" t="s">
        <v>1738</v>
      </c>
      <c r="S496" s="387">
        <v>15.89</v>
      </c>
      <c r="T496" s="387">
        <v>39</v>
      </c>
      <c r="U496" s="387" t="s">
        <v>2199</v>
      </c>
      <c r="V496" s="387" t="s">
        <v>1802</v>
      </c>
      <c r="W496" s="387" t="s">
        <v>1965</v>
      </c>
      <c r="X496" s="387" t="s">
        <v>4831</v>
      </c>
      <c r="Y496" s="387" t="s">
        <v>1735</v>
      </c>
      <c r="Z496" s="387" t="s">
        <v>1734</v>
      </c>
      <c r="AA496" s="387" t="s">
        <v>1733</v>
      </c>
      <c r="AB496" s="387">
        <v>84.57</v>
      </c>
      <c r="AC496" s="387">
        <v>0</v>
      </c>
      <c r="AD496" s="387">
        <v>0</v>
      </c>
      <c r="AE496" s="387">
        <v>84.57</v>
      </c>
      <c r="AF496" s="387" t="s">
        <v>1729</v>
      </c>
      <c r="AG496" s="387">
        <v>84.57</v>
      </c>
      <c r="AH496" s="387">
        <v>0</v>
      </c>
      <c r="AI496" s="387">
        <v>0</v>
      </c>
      <c r="AJ496" s="387">
        <v>84.57</v>
      </c>
      <c r="AK496" s="387">
        <v>8.4600000000000009</v>
      </c>
      <c r="AM496"/>
      <c r="AN496"/>
      <c r="AO496"/>
      <c r="AP496"/>
    </row>
    <row r="497" spans="1:42">
      <c r="A497" s="387" t="s">
        <v>5717</v>
      </c>
      <c r="B497" s="388">
        <v>43633.119155092594</v>
      </c>
      <c r="C497" s="389">
        <v>43633</v>
      </c>
      <c r="D497" s="387" t="s">
        <v>2922</v>
      </c>
      <c r="E497" s="389">
        <v>43632</v>
      </c>
      <c r="F497" s="387" t="s">
        <v>2921</v>
      </c>
      <c r="G497" s="389">
        <v>43633</v>
      </c>
      <c r="H497" s="387" t="s">
        <v>3698</v>
      </c>
      <c r="I497" s="389">
        <v>43632</v>
      </c>
      <c r="J497" s="387" t="s">
        <v>3697</v>
      </c>
      <c r="K497" s="387" t="s">
        <v>1741</v>
      </c>
      <c r="L497" s="390" t="s">
        <v>1732</v>
      </c>
      <c r="M497" s="390" t="s">
        <v>1979</v>
      </c>
      <c r="N497" s="390" t="str">
        <f t="shared" si="16"/>
        <v>Employee15@blyblade.com</v>
      </c>
      <c r="O497" s="390" t="str">
        <f t="shared" si="17"/>
        <v>Jess_Rooney</v>
      </c>
      <c r="P497" s="387" t="s">
        <v>1728</v>
      </c>
      <c r="Q497" s="387" t="s">
        <v>1754</v>
      </c>
      <c r="R497" s="387" t="s">
        <v>1803</v>
      </c>
      <c r="S497" s="387">
        <v>16.45</v>
      </c>
      <c r="T497" s="387">
        <v>37</v>
      </c>
      <c r="U497" s="387" t="s">
        <v>1802</v>
      </c>
      <c r="V497" s="387" t="s">
        <v>2199</v>
      </c>
      <c r="W497" s="387" t="s">
        <v>1965</v>
      </c>
      <c r="X497" s="387" t="s">
        <v>4831</v>
      </c>
      <c r="Y497" s="387" t="s">
        <v>1735</v>
      </c>
      <c r="Z497" s="387" t="s">
        <v>1734</v>
      </c>
      <c r="AA497" s="387" t="s">
        <v>1733</v>
      </c>
      <c r="AB497" s="387">
        <v>47.77</v>
      </c>
      <c r="AC497" s="387">
        <v>0</v>
      </c>
      <c r="AD497" s="387">
        <v>0</v>
      </c>
      <c r="AE497" s="387">
        <v>47.77</v>
      </c>
      <c r="AF497" s="387" t="s">
        <v>1729</v>
      </c>
      <c r="AG497" s="387">
        <v>47.77</v>
      </c>
      <c r="AH497" s="387">
        <v>0</v>
      </c>
      <c r="AI497" s="387">
        <v>0</v>
      </c>
      <c r="AJ497" s="387">
        <v>47.77</v>
      </c>
      <c r="AK497" s="387">
        <v>4.78</v>
      </c>
      <c r="AM497"/>
      <c r="AN497"/>
      <c r="AO497"/>
      <c r="AP497"/>
    </row>
    <row r="498" spans="1:42">
      <c r="A498" s="387" t="s">
        <v>5716</v>
      </c>
      <c r="B498" s="388">
        <v>43633.247233796297</v>
      </c>
      <c r="C498" s="389">
        <v>43633</v>
      </c>
      <c r="D498" s="387" t="s">
        <v>5715</v>
      </c>
      <c r="E498" s="389">
        <v>43632</v>
      </c>
      <c r="F498" s="387" t="s">
        <v>2021</v>
      </c>
      <c r="G498" s="389">
        <v>43633</v>
      </c>
      <c r="H498" s="387" t="s">
        <v>3608</v>
      </c>
      <c r="I498" s="389">
        <v>43632</v>
      </c>
      <c r="J498" s="387" t="s">
        <v>2787</v>
      </c>
      <c r="K498" s="387" t="s">
        <v>4931</v>
      </c>
      <c r="L498" s="390" t="s">
        <v>1732</v>
      </c>
      <c r="M498" s="390" t="s">
        <v>5274</v>
      </c>
      <c r="N498" s="390" t="str">
        <f t="shared" si="16"/>
        <v>Employee33@blyblade.com</v>
      </c>
      <c r="O498" s="390" t="str">
        <f t="shared" si="17"/>
        <v>William_Hooper</v>
      </c>
      <c r="P498" s="387" t="s">
        <v>1728</v>
      </c>
      <c r="Q498" s="387" t="s">
        <v>1754</v>
      </c>
      <c r="R498" s="387" t="s">
        <v>4930</v>
      </c>
      <c r="S498" s="387">
        <v>25.93</v>
      </c>
      <c r="T498" s="387">
        <v>28</v>
      </c>
      <c r="U498" s="387" t="s">
        <v>5714</v>
      </c>
      <c r="V498" s="387" t="s">
        <v>5713</v>
      </c>
      <c r="W498" s="387" t="s">
        <v>1750</v>
      </c>
      <c r="X498" s="387" t="s">
        <v>4831</v>
      </c>
      <c r="Y498" s="387" t="s">
        <v>1769</v>
      </c>
      <c r="Z498" s="387" t="s">
        <v>1734</v>
      </c>
      <c r="AA498" s="387" t="s">
        <v>1733</v>
      </c>
      <c r="AB498" s="387">
        <v>36.729999999999997</v>
      </c>
      <c r="AC498" s="387">
        <v>0</v>
      </c>
      <c r="AD498" s="387">
        <v>0</v>
      </c>
      <c r="AE498" s="387">
        <v>36.729999999999997</v>
      </c>
      <c r="AF498" s="387" t="s">
        <v>1729</v>
      </c>
      <c r="AG498" s="387">
        <v>36.729999999999997</v>
      </c>
      <c r="AH498" s="387">
        <v>0</v>
      </c>
      <c r="AI498" s="387">
        <v>0</v>
      </c>
      <c r="AJ498" s="387">
        <v>36.729999999999997</v>
      </c>
      <c r="AK498" s="387">
        <v>3.67</v>
      </c>
      <c r="AM498"/>
      <c r="AN498"/>
      <c r="AO498"/>
      <c r="AP498"/>
    </row>
    <row r="499" spans="1:42">
      <c r="A499" s="387" t="s">
        <v>5712</v>
      </c>
      <c r="B499" s="388">
        <v>43633.447118055556</v>
      </c>
      <c r="C499" s="389">
        <v>43633</v>
      </c>
      <c r="D499" s="387" t="s">
        <v>3744</v>
      </c>
      <c r="E499" s="389">
        <v>43633</v>
      </c>
      <c r="F499" s="387" t="s">
        <v>3743</v>
      </c>
      <c r="G499" s="389">
        <v>43633</v>
      </c>
      <c r="H499" s="387" t="s">
        <v>2686</v>
      </c>
      <c r="I499" s="389">
        <v>43633</v>
      </c>
      <c r="J499" s="387" t="s">
        <v>2685</v>
      </c>
      <c r="K499" s="387" t="s">
        <v>1741</v>
      </c>
      <c r="L499" s="390" t="s">
        <v>1732</v>
      </c>
      <c r="M499" s="390" t="s">
        <v>1936</v>
      </c>
      <c r="N499" s="390" t="str">
        <f t="shared" si="16"/>
        <v>Employee17@blyblade.com</v>
      </c>
      <c r="O499" s="390" t="str">
        <f t="shared" si="17"/>
        <v>Nate_Alexander</v>
      </c>
      <c r="P499" s="387" t="s">
        <v>1728</v>
      </c>
      <c r="Q499" s="387" t="s">
        <v>1754</v>
      </c>
      <c r="R499" s="387" t="s">
        <v>1753</v>
      </c>
      <c r="S499" s="387">
        <v>1.72</v>
      </c>
      <c r="T499" s="387">
        <v>4</v>
      </c>
      <c r="U499" s="387" t="s">
        <v>1795</v>
      </c>
      <c r="V499" s="387" t="s">
        <v>1752</v>
      </c>
      <c r="W499" s="387" t="s">
        <v>1875</v>
      </c>
      <c r="X499" s="387" t="s">
        <v>4831</v>
      </c>
      <c r="Y499" s="387" t="s">
        <v>1748</v>
      </c>
      <c r="Z499" s="387" t="s">
        <v>1734</v>
      </c>
      <c r="AA499" s="387" t="s">
        <v>1733</v>
      </c>
      <c r="AB499" s="387">
        <v>23.55</v>
      </c>
      <c r="AC499" s="387">
        <v>0</v>
      </c>
      <c r="AD499" s="387">
        <v>0</v>
      </c>
      <c r="AE499" s="387">
        <v>23.55</v>
      </c>
      <c r="AF499" s="387" t="s">
        <v>1729</v>
      </c>
      <c r="AG499" s="387">
        <v>23.55</v>
      </c>
      <c r="AH499" s="387">
        <v>0</v>
      </c>
      <c r="AI499" s="387">
        <v>0</v>
      </c>
      <c r="AJ499" s="387">
        <v>23.55</v>
      </c>
      <c r="AK499" s="387">
        <v>2.36</v>
      </c>
      <c r="AM499"/>
      <c r="AN499"/>
      <c r="AO499"/>
      <c r="AP499"/>
    </row>
    <row r="500" spans="1:42">
      <c r="A500" s="387" t="s">
        <v>5711</v>
      </c>
      <c r="B500" s="388">
        <v>43633.471064814818</v>
      </c>
      <c r="C500" s="389">
        <v>43633</v>
      </c>
      <c r="D500" s="387" t="s">
        <v>2776</v>
      </c>
      <c r="E500" s="389">
        <v>43633</v>
      </c>
      <c r="F500" s="387" t="s">
        <v>4178</v>
      </c>
      <c r="G500" s="389">
        <v>43633</v>
      </c>
      <c r="H500" s="387" t="s">
        <v>2168</v>
      </c>
      <c r="I500" s="389">
        <v>43633</v>
      </c>
      <c r="J500" s="387" t="s">
        <v>2167</v>
      </c>
      <c r="K500" s="387" t="s">
        <v>1741</v>
      </c>
      <c r="L500" s="390" t="s">
        <v>1732</v>
      </c>
      <c r="M500" s="390" t="s">
        <v>2208</v>
      </c>
      <c r="N500" s="390" t="str">
        <f t="shared" si="16"/>
        <v>Employee13@blyblade.com</v>
      </c>
      <c r="O500" s="390" t="str">
        <f t="shared" si="17"/>
        <v>Evelyn_Pelczar</v>
      </c>
      <c r="P500" s="387" t="s">
        <v>1728</v>
      </c>
      <c r="Q500" s="387" t="s">
        <v>1847</v>
      </c>
      <c r="R500" s="387" t="s">
        <v>1738</v>
      </c>
      <c r="S500" s="387">
        <v>3.66</v>
      </c>
      <c r="T500" s="387">
        <v>17</v>
      </c>
      <c r="U500" s="387" t="s">
        <v>2207</v>
      </c>
      <c r="V500" s="387" t="s">
        <v>1772</v>
      </c>
      <c r="W500" s="387" t="s">
        <v>1965</v>
      </c>
      <c r="X500" s="387" t="s">
        <v>4831</v>
      </c>
      <c r="Y500" s="387" t="s">
        <v>1735</v>
      </c>
      <c r="Z500" s="387" t="s">
        <v>1734</v>
      </c>
      <c r="AA500" s="387" t="s">
        <v>1733</v>
      </c>
      <c r="AB500" s="387">
        <v>21.77</v>
      </c>
      <c r="AC500" s="387">
        <v>0</v>
      </c>
      <c r="AD500" s="387">
        <v>0</v>
      </c>
      <c r="AE500" s="387">
        <v>21.77</v>
      </c>
      <c r="AF500" s="387" t="s">
        <v>1729</v>
      </c>
      <c r="AG500" s="387">
        <v>21.77</v>
      </c>
      <c r="AH500" s="387">
        <v>0</v>
      </c>
      <c r="AI500" s="387">
        <v>0</v>
      </c>
      <c r="AJ500" s="387">
        <v>21.77</v>
      </c>
      <c r="AK500" s="387">
        <v>2.1800000000000002</v>
      </c>
      <c r="AM500"/>
      <c r="AN500"/>
      <c r="AO500"/>
      <c r="AP500"/>
    </row>
    <row r="501" spans="1:42">
      <c r="A501" s="391" t="s">
        <v>5710</v>
      </c>
      <c r="B501" s="388">
        <v>43633.60527777778</v>
      </c>
      <c r="C501" s="389">
        <v>43633</v>
      </c>
      <c r="D501" s="387" t="s">
        <v>2977</v>
      </c>
      <c r="E501" s="389">
        <v>43633</v>
      </c>
      <c r="F501" s="387" t="s">
        <v>1851</v>
      </c>
      <c r="G501" s="389">
        <v>43633</v>
      </c>
      <c r="H501" s="387" t="s">
        <v>3022</v>
      </c>
      <c r="I501" s="389">
        <v>43633</v>
      </c>
      <c r="J501" s="387" t="s">
        <v>2212</v>
      </c>
      <c r="K501" s="387" t="s">
        <v>1741</v>
      </c>
      <c r="L501" s="390" t="s">
        <v>1732</v>
      </c>
      <c r="M501" s="390" t="s">
        <v>2208</v>
      </c>
      <c r="N501" s="390" t="str">
        <f t="shared" si="16"/>
        <v>Employee13@blyblade.com</v>
      </c>
      <c r="O501" s="390" t="str">
        <f t="shared" si="17"/>
        <v>Evelyn_Pelczar</v>
      </c>
      <c r="P501" s="387" t="s">
        <v>1728</v>
      </c>
      <c r="Q501" s="387" t="s">
        <v>1847</v>
      </c>
      <c r="R501" s="387" t="s">
        <v>1738</v>
      </c>
      <c r="S501" s="387">
        <v>1.53</v>
      </c>
      <c r="T501" s="387">
        <v>15</v>
      </c>
      <c r="U501" s="387" t="s">
        <v>1772</v>
      </c>
      <c r="V501" s="387" t="s">
        <v>1772</v>
      </c>
      <c r="W501" s="387" t="s">
        <v>2025</v>
      </c>
      <c r="X501" s="387" t="s">
        <v>4831</v>
      </c>
      <c r="Y501" s="387" t="s">
        <v>1735</v>
      </c>
      <c r="Z501" s="387" t="s">
        <v>1734</v>
      </c>
      <c r="AA501" s="387" t="s">
        <v>1733</v>
      </c>
      <c r="AB501" s="387">
        <v>19.37</v>
      </c>
      <c r="AC501" s="387">
        <v>0</v>
      </c>
      <c r="AD501" s="387">
        <v>0</v>
      </c>
      <c r="AE501" s="387">
        <v>19.37</v>
      </c>
      <c r="AF501" s="387" t="s">
        <v>1729</v>
      </c>
      <c r="AG501" s="387">
        <v>19.37</v>
      </c>
      <c r="AH501" s="387">
        <v>0</v>
      </c>
      <c r="AI501" s="387">
        <v>0</v>
      </c>
      <c r="AJ501" s="387">
        <v>19.37</v>
      </c>
      <c r="AK501" s="387">
        <v>1.94</v>
      </c>
      <c r="AM501"/>
      <c r="AN501"/>
      <c r="AO501"/>
      <c r="AP501"/>
    </row>
    <row r="502" spans="1:42">
      <c r="A502" s="387" t="s">
        <v>5706</v>
      </c>
      <c r="B502" s="388">
        <v>43633.607581018521</v>
      </c>
      <c r="C502" s="389">
        <v>43633</v>
      </c>
      <c r="D502" s="387" t="s">
        <v>3961</v>
      </c>
      <c r="E502" s="389">
        <v>43633</v>
      </c>
      <c r="F502" s="387" t="s">
        <v>3097</v>
      </c>
      <c r="G502" s="389">
        <v>43633</v>
      </c>
      <c r="H502" s="387" t="s">
        <v>2557</v>
      </c>
      <c r="I502" s="389">
        <v>43633</v>
      </c>
      <c r="J502" s="387" t="s">
        <v>2556</v>
      </c>
      <c r="K502" s="387" t="s">
        <v>1741</v>
      </c>
      <c r="L502" s="390" t="s">
        <v>1732</v>
      </c>
      <c r="M502" s="390" t="s">
        <v>3960</v>
      </c>
      <c r="N502" s="390" t="str">
        <f t="shared" si="16"/>
        <v>Employee21@blyblade.com</v>
      </c>
      <c r="O502" s="390" t="str">
        <f t="shared" si="17"/>
        <v>Wyndham_Williamson</v>
      </c>
      <c r="P502" s="387" t="s">
        <v>1728</v>
      </c>
      <c r="Q502" s="387" t="s">
        <v>1754</v>
      </c>
      <c r="R502" s="387" t="s">
        <v>1738</v>
      </c>
      <c r="S502" s="387">
        <v>4.6900000000000004</v>
      </c>
      <c r="T502" s="387">
        <v>16</v>
      </c>
      <c r="U502" s="387" t="s">
        <v>3157</v>
      </c>
      <c r="V502" s="387" t="s">
        <v>1737</v>
      </c>
      <c r="W502" s="387" t="s">
        <v>1965</v>
      </c>
      <c r="X502" s="387" t="s">
        <v>4831</v>
      </c>
      <c r="Y502" s="387" t="s">
        <v>1728</v>
      </c>
      <c r="Z502" s="387" t="s">
        <v>1734</v>
      </c>
      <c r="AA502" s="387" t="s">
        <v>1733</v>
      </c>
      <c r="AB502" s="387">
        <v>20.32</v>
      </c>
      <c r="AC502" s="387">
        <v>0</v>
      </c>
      <c r="AD502" s="387">
        <v>0</v>
      </c>
      <c r="AE502" s="387">
        <v>20.32</v>
      </c>
      <c r="AF502" s="387" t="s">
        <v>1729</v>
      </c>
      <c r="AG502" s="387">
        <v>20.32</v>
      </c>
      <c r="AH502" s="387">
        <v>0</v>
      </c>
      <c r="AI502" s="387">
        <v>0</v>
      </c>
      <c r="AJ502" s="387">
        <v>20.32</v>
      </c>
      <c r="AK502" s="387">
        <v>2.0299999999999998</v>
      </c>
      <c r="AM502"/>
      <c r="AN502"/>
      <c r="AO502"/>
      <c r="AP502"/>
    </row>
    <row r="503" spans="1:42">
      <c r="A503" s="387" t="s">
        <v>5709</v>
      </c>
      <c r="B503" s="388">
        <v>43633.621203703704</v>
      </c>
      <c r="C503" s="389">
        <v>43633</v>
      </c>
      <c r="D503" s="387" t="s">
        <v>3961</v>
      </c>
      <c r="E503" s="389">
        <v>43633</v>
      </c>
      <c r="F503" s="387" t="s">
        <v>3097</v>
      </c>
      <c r="G503" s="389">
        <v>43633</v>
      </c>
      <c r="H503" s="387" t="s">
        <v>3152</v>
      </c>
      <c r="I503" s="389">
        <v>43633</v>
      </c>
      <c r="J503" s="387" t="s">
        <v>3151</v>
      </c>
      <c r="K503" s="387" t="s">
        <v>1741</v>
      </c>
      <c r="L503" s="390" t="s">
        <v>1732</v>
      </c>
      <c r="M503" s="390" t="s">
        <v>2013</v>
      </c>
      <c r="N503" s="390" t="str">
        <f t="shared" si="16"/>
        <v>Employee22@blyblade.com</v>
      </c>
      <c r="O503" s="390" t="str">
        <f t="shared" si="17"/>
        <v>Lee_Gold</v>
      </c>
      <c r="P503" s="387" t="s">
        <v>1728</v>
      </c>
      <c r="Q503" s="387" t="s">
        <v>2043</v>
      </c>
      <c r="R503" s="387" t="s">
        <v>1738</v>
      </c>
      <c r="S503" s="387">
        <v>5.09</v>
      </c>
      <c r="T503" s="387">
        <v>24</v>
      </c>
      <c r="U503" s="387" t="s">
        <v>1737</v>
      </c>
      <c r="V503" s="387" t="s">
        <v>3157</v>
      </c>
      <c r="W503" s="387" t="s">
        <v>4882</v>
      </c>
      <c r="X503" s="387" t="s">
        <v>4831</v>
      </c>
      <c r="Y503" s="387" t="s">
        <v>1748</v>
      </c>
      <c r="Z503" s="387" t="s">
        <v>1734</v>
      </c>
      <c r="AA503" s="387" t="s">
        <v>1733</v>
      </c>
      <c r="AB503" s="387">
        <v>55.42</v>
      </c>
      <c r="AC503" s="387">
        <v>0</v>
      </c>
      <c r="AD503" s="387">
        <v>0</v>
      </c>
      <c r="AE503" s="387">
        <v>55.42</v>
      </c>
      <c r="AF503" s="387" t="s">
        <v>1729</v>
      </c>
      <c r="AG503" s="387">
        <v>55.42</v>
      </c>
      <c r="AH503" s="387">
        <v>0</v>
      </c>
      <c r="AI503" s="387">
        <v>0</v>
      </c>
      <c r="AJ503" s="387">
        <v>55.42</v>
      </c>
      <c r="AK503" s="387">
        <v>5.54</v>
      </c>
      <c r="AM503"/>
      <c r="AN503"/>
      <c r="AO503"/>
      <c r="AP503"/>
    </row>
    <row r="504" spans="1:42">
      <c r="A504" s="387" t="s">
        <v>5709</v>
      </c>
      <c r="B504" s="388">
        <v>43633.62296296296</v>
      </c>
      <c r="C504" s="389">
        <v>43633</v>
      </c>
      <c r="D504" s="387" t="s">
        <v>3961</v>
      </c>
      <c r="E504" s="389">
        <v>43633</v>
      </c>
      <c r="F504" s="387" t="s">
        <v>3097</v>
      </c>
      <c r="G504" s="389">
        <v>43633</v>
      </c>
      <c r="H504" s="387" t="s">
        <v>3152</v>
      </c>
      <c r="I504" s="389">
        <v>43633</v>
      </c>
      <c r="J504" s="387" t="s">
        <v>3151</v>
      </c>
      <c r="K504" s="387" t="s">
        <v>1741</v>
      </c>
      <c r="L504" s="390" t="s">
        <v>1732</v>
      </c>
      <c r="M504" s="390" t="s">
        <v>2013</v>
      </c>
      <c r="N504" s="390" t="str">
        <f t="shared" si="16"/>
        <v>Employee22@blyblade.com</v>
      </c>
      <c r="O504" s="390" t="str">
        <f t="shared" si="17"/>
        <v>Lee_Gold</v>
      </c>
      <c r="P504" s="387" t="s">
        <v>1728</v>
      </c>
      <c r="Q504" s="387" t="s">
        <v>2043</v>
      </c>
      <c r="R504" s="387" t="s">
        <v>1738</v>
      </c>
      <c r="S504" s="387">
        <v>5.09</v>
      </c>
      <c r="T504" s="387">
        <v>24</v>
      </c>
      <c r="U504" s="387" t="s">
        <v>1737</v>
      </c>
      <c r="V504" s="387" t="s">
        <v>3157</v>
      </c>
      <c r="W504" s="387" t="s">
        <v>4882</v>
      </c>
      <c r="X504" s="387" t="s">
        <v>4831</v>
      </c>
      <c r="Y504" s="387" t="s">
        <v>1748</v>
      </c>
      <c r="Z504" s="387" t="s">
        <v>1734</v>
      </c>
      <c r="AA504" s="387" t="s">
        <v>1747</v>
      </c>
      <c r="AB504" s="387">
        <v>0</v>
      </c>
      <c r="AC504" s="387">
        <v>0</v>
      </c>
      <c r="AD504" s="387">
        <v>8.27</v>
      </c>
      <c r="AE504" s="387">
        <v>8.27</v>
      </c>
      <c r="AF504" s="387" t="s">
        <v>1729</v>
      </c>
      <c r="AG504" s="387">
        <v>0</v>
      </c>
      <c r="AH504" s="387">
        <v>0</v>
      </c>
      <c r="AI504" s="387">
        <v>8.27</v>
      </c>
      <c r="AJ504" s="387">
        <v>8.27</v>
      </c>
      <c r="AK504" s="387">
        <v>0</v>
      </c>
      <c r="AM504"/>
      <c r="AN504"/>
      <c r="AO504"/>
      <c r="AP504"/>
    </row>
    <row r="505" spans="1:42">
      <c r="A505" s="387" t="s">
        <v>5708</v>
      </c>
      <c r="B505" s="388">
        <v>43633.663807870369</v>
      </c>
      <c r="C505" s="389">
        <v>43633</v>
      </c>
      <c r="D505" s="387" t="s">
        <v>2113</v>
      </c>
      <c r="E505" s="389">
        <v>43633</v>
      </c>
      <c r="F505" s="387" t="s">
        <v>2560</v>
      </c>
      <c r="G505" s="389">
        <v>43633</v>
      </c>
      <c r="H505" s="387" t="s">
        <v>1808</v>
      </c>
      <c r="I505" s="389">
        <v>43633</v>
      </c>
      <c r="J505" s="387" t="s">
        <v>1807</v>
      </c>
      <c r="K505" s="387" t="s">
        <v>1741</v>
      </c>
      <c r="L505" s="390" t="s">
        <v>1732</v>
      </c>
      <c r="M505" s="390" t="s">
        <v>1924</v>
      </c>
      <c r="N505" s="390" t="str">
        <f t="shared" si="16"/>
        <v>Employee16@blyblade.com</v>
      </c>
      <c r="O505" s="390" t="str">
        <f t="shared" si="17"/>
        <v>Hunter_Senning</v>
      </c>
      <c r="P505" s="387" t="s">
        <v>1728</v>
      </c>
      <c r="Q505" s="387" t="s">
        <v>1754</v>
      </c>
      <c r="R505" s="387" t="s">
        <v>1753</v>
      </c>
      <c r="S505" s="387">
        <v>43.32</v>
      </c>
      <c r="T505" s="387">
        <v>82</v>
      </c>
      <c r="U505" s="387" t="s">
        <v>4811</v>
      </c>
      <c r="V505" s="387" t="s">
        <v>1737</v>
      </c>
      <c r="W505" s="387" t="s">
        <v>1965</v>
      </c>
      <c r="X505" s="387" t="s">
        <v>4831</v>
      </c>
      <c r="Y505" s="387" t="s">
        <v>1748</v>
      </c>
      <c r="Z505" s="387" t="s">
        <v>1734</v>
      </c>
      <c r="AA505" s="387" t="s">
        <v>1733</v>
      </c>
      <c r="AB505" s="387">
        <v>78.260000000000005</v>
      </c>
      <c r="AC505" s="387">
        <v>0</v>
      </c>
      <c r="AD505" s="387">
        <v>0</v>
      </c>
      <c r="AE505" s="387">
        <v>78.260000000000005</v>
      </c>
      <c r="AF505" s="387" t="s">
        <v>1729</v>
      </c>
      <c r="AG505" s="387">
        <v>78.260000000000005</v>
      </c>
      <c r="AH505" s="387">
        <v>0</v>
      </c>
      <c r="AI505" s="387">
        <v>0</v>
      </c>
      <c r="AJ505" s="387">
        <v>78.260000000000005</v>
      </c>
      <c r="AK505" s="387">
        <v>7.83</v>
      </c>
      <c r="AM505"/>
      <c r="AN505"/>
      <c r="AO505"/>
      <c r="AP505"/>
    </row>
    <row r="506" spans="1:42">
      <c r="A506" s="387" t="s">
        <v>5707</v>
      </c>
      <c r="B506" s="388">
        <v>43633.727546296293</v>
      </c>
      <c r="C506" s="389">
        <v>43633</v>
      </c>
      <c r="D506" s="387" t="s">
        <v>2611</v>
      </c>
      <c r="E506" s="389">
        <v>43633</v>
      </c>
      <c r="F506" s="387" t="s">
        <v>2610</v>
      </c>
      <c r="G506" s="389">
        <v>43633</v>
      </c>
      <c r="H506" s="387" t="s">
        <v>3352</v>
      </c>
      <c r="I506" s="389">
        <v>43633</v>
      </c>
      <c r="J506" s="387" t="s">
        <v>2197</v>
      </c>
      <c r="K506" s="387" t="s">
        <v>1741</v>
      </c>
      <c r="L506" s="390" t="s">
        <v>1732</v>
      </c>
      <c r="M506" s="390" t="s">
        <v>1911</v>
      </c>
      <c r="N506" s="390" t="str">
        <f t="shared" si="16"/>
        <v>Employee18@blyblade.com</v>
      </c>
      <c r="O506" s="390" t="str">
        <f t="shared" si="17"/>
        <v>Maryanne_Johnson</v>
      </c>
      <c r="P506" s="387" t="s">
        <v>1728</v>
      </c>
      <c r="Q506" s="387" t="s">
        <v>1847</v>
      </c>
      <c r="R506" s="387" t="s">
        <v>1738</v>
      </c>
      <c r="S506" s="387">
        <v>1.77</v>
      </c>
      <c r="T506" s="387">
        <v>14</v>
      </c>
      <c r="U506" s="387" t="s">
        <v>1883</v>
      </c>
      <c r="V506" s="387" t="s">
        <v>1845</v>
      </c>
      <c r="W506" s="387" t="s">
        <v>2025</v>
      </c>
      <c r="X506" s="387" t="s">
        <v>4831</v>
      </c>
      <c r="Y506" s="387" t="s">
        <v>1735</v>
      </c>
      <c r="Z506" s="387" t="s">
        <v>1734</v>
      </c>
      <c r="AA506" s="387" t="s">
        <v>1733</v>
      </c>
      <c r="AB506" s="387">
        <v>15.44</v>
      </c>
      <c r="AC506" s="387">
        <v>0</v>
      </c>
      <c r="AD506" s="387">
        <v>0</v>
      </c>
      <c r="AE506" s="387">
        <v>15.44</v>
      </c>
      <c r="AF506" s="387" t="s">
        <v>1729</v>
      </c>
      <c r="AG506" s="387">
        <v>15.44</v>
      </c>
      <c r="AH506" s="387">
        <v>0</v>
      </c>
      <c r="AI506" s="387">
        <v>0</v>
      </c>
      <c r="AJ506" s="387">
        <v>15.44</v>
      </c>
      <c r="AK506" s="387">
        <v>1.54</v>
      </c>
      <c r="AM506"/>
      <c r="AN506"/>
      <c r="AO506"/>
      <c r="AP506"/>
    </row>
    <row r="507" spans="1:42">
      <c r="A507" s="387" t="s">
        <v>5706</v>
      </c>
      <c r="B507" s="388">
        <v>43633.870393518519</v>
      </c>
      <c r="C507" s="389">
        <v>43633</v>
      </c>
      <c r="D507" s="387" t="s">
        <v>3961</v>
      </c>
      <c r="E507" s="389">
        <v>43633</v>
      </c>
      <c r="F507" s="387" t="s">
        <v>3097</v>
      </c>
      <c r="G507" s="389">
        <v>43633</v>
      </c>
      <c r="H507" s="387" t="s">
        <v>2557</v>
      </c>
      <c r="I507" s="389">
        <v>43633</v>
      </c>
      <c r="J507" s="387" t="s">
        <v>2556</v>
      </c>
      <c r="K507" s="387" t="s">
        <v>1741</v>
      </c>
      <c r="L507" s="390" t="s">
        <v>1732</v>
      </c>
      <c r="M507" s="390" t="s">
        <v>3960</v>
      </c>
      <c r="N507" s="390" t="str">
        <f t="shared" si="16"/>
        <v>Employee21@blyblade.com</v>
      </c>
      <c r="O507" s="390" t="str">
        <f t="shared" si="17"/>
        <v>Wyndham_Williamson</v>
      </c>
      <c r="P507" s="387" t="s">
        <v>1728</v>
      </c>
      <c r="Q507" s="387" t="s">
        <v>1754</v>
      </c>
      <c r="R507" s="387" t="s">
        <v>1738</v>
      </c>
      <c r="S507" s="387">
        <v>4.6900000000000004</v>
      </c>
      <c r="T507" s="387">
        <v>16</v>
      </c>
      <c r="U507" s="387" t="s">
        <v>3157</v>
      </c>
      <c r="V507" s="387" t="s">
        <v>1737</v>
      </c>
      <c r="W507" s="387" t="s">
        <v>1965</v>
      </c>
      <c r="X507" s="387" t="s">
        <v>4831</v>
      </c>
      <c r="Y507" s="387" t="s">
        <v>1728</v>
      </c>
      <c r="Z507" s="387" t="s">
        <v>1734</v>
      </c>
      <c r="AA507" s="387" t="s">
        <v>1747</v>
      </c>
      <c r="AB507" s="387">
        <v>0</v>
      </c>
      <c r="AC507" s="387">
        <v>0</v>
      </c>
      <c r="AD507" s="387">
        <v>1.03</v>
      </c>
      <c r="AE507" s="387">
        <v>1.03</v>
      </c>
      <c r="AF507" s="387" t="s">
        <v>1729</v>
      </c>
      <c r="AG507" s="387">
        <v>0</v>
      </c>
      <c r="AH507" s="387">
        <v>0</v>
      </c>
      <c r="AI507" s="387">
        <v>1.03</v>
      </c>
      <c r="AJ507" s="387">
        <v>1.03</v>
      </c>
      <c r="AK507" s="387">
        <v>0</v>
      </c>
      <c r="AM507"/>
      <c r="AN507"/>
      <c r="AO507"/>
      <c r="AP507"/>
    </row>
    <row r="508" spans="1:42">
      <c r="A508" s="387" t="s">
        <v>5705</v>
      </c>
      <c r="B508" s="388">
        <v>43633.874884259261</v>
      </c>
      <c r="C508" s="389">
        <v>43633</v>
      </c>
      <c r="D508" s="387" t="s">
        <v>1953</v>
      </c>
      <c r="E508" s="389">
        <v>43633</v>
      </c>
      <c r="F508" s="387" t="s">
        <v>3856</v>
      </c>
      <c r="G508" s="389">
        <v>43633</v>
      </c>
      <c r="H508" s="387" t="s">
        <v>1918</v>
      </c>
      <c r="I508" s="389">
        <v>43633</v>
      </c>
      <c r="J508" s="387" t="s">
        <v>4082</v>
      </c>
      <c r="K508" s="387" t="s">
        <v>1741</v>
      </c>
      <c r="L508" s="390" t="s">
        <v>1732</v>
      </c>
      <c r="M508" s="390" t="s">
        <v>1884</v>
      </c>
      <c r="N508" s="390" t="str">
        <f t="shared" si="16"/>
        <v>Employee25@blyblade.com</v>
      </c>
      <c r="O508" s="390" t="str">
        <f t="shared" si="17"/>
        <v>Shyloh_Davonne Wilkinson</v>
      </c>
      <c r="P508" s="387" t="s">
        <v>1728</v>
      </c>
      <c r="Q508" s="387" t="s">
        <v>1847</v>
      </c>
      <c r="R508" s="387" t="s">
        <v>1738</v>
      </c>
      <c r="S508" s="387">
        <v>3.97</v>
      </c>
      <c r="T508" s="387">
        <v>35</v>
      </c>
      <c r="U508" s="387" t="s">
        <v>1883</v>
      </c>
      <c r="V508" s="387" t="s">
        <v>1737</v>
      </c>
      <c r="W508" s="387" t="s">
        <v>2025</v>
      </c>
      <c r="X508" s="387" t="s">
        <v>4831</v>
      </c>
      <c r="Y508" s="387" t="s">
        <v>1735</v>
      </c>
      <c r="Z508" s="387" t="s">
        <v>1734</v>
      </c>
      <c r="AA508" s="387" t="s">
        <v>1733</v>
      </c>
      <c r="AB508" s="387">
        <v>24.71</v>
      </c>
      <c r="AC508" s="387">
        <v>0</v>
      </c>
      <c r="AD508" s="387">
        <v>0</v>
      </c>
      <c r="AE508" s="387">
        <v>24.71</v>
      </c>
      <c r="AF508" s="387" t="s">
        <v>1729</v>
      </c>
      <c r="AG508" s="387">
        <v>24.71</v>
      </c>
      <c r="AH508" s="387">
        <v>0</v>
      </c>
      <c r="AI508" s="387">
        <v>0</v>
      </c>
      <c r="AJ508" s="387">
        <v>24.71</v>
      </c>
      <c r="AK508" s="387">
        <v>2.4700000000000002</v>
      </c>
      <c r="AM508"/>
      <c r="AN508"/>
      <c r="AO508"/>
      <c r="AP508"/>
    </row>
    <row r="509" spans="1:42">
      <c r="A509" s="387" t="s">
        <v>5704</v>
      </c>
      <c r="B509" s="388">
        <v>43633.943796296298</v>
      </c>
      <c r="C509" s="389">
        <v>43633</v>
      </c>
      <c r="D509" s="387" t="s">
        <v>1865</v>
      </c>
      <c r="E509" s="389">
        <v>43633</v>
      </c>
      <c r="F509" s="387" t="s">
        <v>2114</v>
      </c>
      <c r="G509" s="389">
        <v>43633</v>
      </c>
      <c r="H509" s="387" t="s">
        <v>1757</v>
      </c>
      <c r="I509" s="389">
        <v>43633</v>
      </c>
      <c r="J509" s="387" t="s">
        <v>1756</v>
      </c>
      <c r="K509" s="387" t="s">
        <v>1741</v>
      </c>
      <c r="L509" s="390" t="s">
        <v>1732</v>
      </c>
      <c r="M509" s="390" t="s">
        <v>2027</v>
      </c>
      <c r="N509" s="390" t="str">
        <f t="shared" si="16"/>
        <v>Employee28@blyblade.com</v>
      </c>
      <c r="O509" s="390" t="str">
        <f t="shared" si="17"/>
        <v>Tony_Conte</v>
      </c>
      <c r="P509" s="387" t="s">
        <v>1728</v>
      </c>
      <c r="Q509" s="387" t="s">
        <v>1952</v>
      </c>
      <c r="R509" s="387" t="s">
        <v>1738</v>
      </c>
      <c r="S509" s="387">
        <v>1.49</v>
      </c>
      <c r="T509" s="387">
        <v>4</v>
      </c>
      <c r="U509" s="387" t="s">
        <v>2026</v>
      </c>
      <c r="V509" s="387" t="s">
        <v>2026</v>
      </c>
      <c r="W509" s="387" t="s">
        <v>4832</v>
      </c>
      <c r="X509" s="387" t="s">
        <v>4831</v>
      </c>
      <c r="Y509" s="387" t="s">
        <v>1748</v>
      </c>
      <c r="Z509" s="387" t="s">
        <v>1734</v>
      </c>
      <c r="AA509" s="387" t="s">
        <v>1733</v>
      </c>
      <c r="AB509" s="387">
        <v>30.69</v>
      </c>
      <c r="AC509" s="387">
        <v>0</v>
      </c>
      <c r="AD509" s="387">
        <v>0</v>
      </c>
      <c r="AE509" s="387">
        <v>30.69</v>
      </c>
      <c r="AF509" s="387" t="s">
        <v>1729</v>
      </c>
      <c r="AG509" s="387">
        <v>30.69</v>
      </c>
      <c r="AH509" s="387">
        <v>0</v>
      </c>
      <c r="AI509" s="387">
        <v>0</v>
      </c>
      <c r="AJ509" s="387">
        <v>30.69</v>
      </c>
      <c r="AK509" s="387">
        <v>3.07</v>
      </c>
      <c r="AM509"/>
      <c r="AN509"/>
      <c r="AO509"/>
      <c r="AP509"/>
    </row>
    <row r="510" spans="1:42">
      <c r="A510" s="387" t="s">
        <v>5703</v>
      </c>
      <c r="B510" s="388">
        <v>43634.038761574076</v>
      </c>
      <c r="C510" s="389">
        <v>43634</v>
      </c>
      <c r="D510" s="387" t="s">
        <v>1950</v>
      </c>
      <c r="E510" s="389">
        <v>43633</v>
      </c>
      <c r="F510" s="387" t="s">
        <v>1949</v>
      </c>
      <c r="G510" s="389">
        <v>43634</v>
      </c>
      <c r="H510" s="387" t="s">
        <v>3895</v>
      </c>
      <c r="I510" s="389">
        <v>43633</v>
      </c>
      <c r="J510" s="387" t="s">
        <v>3894</v>
      </c>
      <c r="K510" s="387" t="s">
        <v>1741</v>
      </c>
      <c r="L510" s="390" t="s">
        <v>1732</v>
      </c>
      <c r="M510" s="390" t="s">
        <v>2255</v>
      </c>
      <c r="N510" s="390" t="str">
        <f t="shared" si="16"/>
        <v>Employee7@blyblade.com</v>
      </c>
      <c r="O510" s="390" t="str">
        <f t="shared" si="17"/>
        <v>Jack_Oneill</v>
      </c>
      <c r="P510" s="387" t="s">
        <v>1728</v>
      </c>
      <c r="Q510" s="387" t="s">
        <v>1754</v>
      </c>
      <c r="R510" s="387" t="s">
        <v>1738</v>
      </c>
      <c r="S510" s="387">
        <v>1.97</v>
      </c>
      <c r="T510" s="387">
        <v>10</v>
      </c>
      <c r="U510" s="387" t="s">
        <v>1845</v>
      </c>
      <c r="V510" s="387" t="s">
        <v>4777</v>
      </c>
      <c r="W510" s="387" t="s">
        <v>4876</v>
      </c>
      <c r="X510" s="387" t="s">
        <v>4831</v>
      </c>
      <c r="Y510" s="387" t="s">
        <v>1748</v>
      </c>
      <c r="Z510" s="387" t="s">
        <v>1734</v>
      </c>
      <c r="AA510" s="387" t="s">
        <v>1733</v>
      </c>
      <c r="AB510" s="387">
        <v>16.670000000000002</v>
      </c>
      <c r="AC510" s="387">
        <v>0</v>
      </c>
      <c r="AD510" s="387">
        <v>0</v>
      </c>
      <c r="AE510" s="387">
        <v>16.670000000000002</v>
      </c>
      <c r="AF510" s="387" t="s">
        <v>1729</v>
      </c>
      <c r="AG510" s="387">
        <v>16.670000000000002</v>
      </c>
      <c r="AH510" s="387">
        <v>0</v>
      </c>
      <c r="AI510" s="387">
        <v>0</v>
      </c>
      <c r="AJ510" s="387">
        <v>16.670000000000002</v>
      </c>
      <c r="AK510" s="387">
        <v>1.67</v>
      </c>
      <c r="AM510"/>
      <c r="AN510"/>
      <c r="AO510"/>
      <c r="AP510"/>
    </row>
    <row r="511" spans="1:42">
      <c r="A511" s="387" t="s">
        <v>5702</v>
      </c>
      <c r="B511" s="388">
        <v>43634.040185185186</v>
      </c>
      <c r="C511" s="389">
        <v>43634</v>
      </c>
      <c r="D511" s="387" t="s">
        <v>2805</v>
      </c>
      <c r="E511" s="389">
        <v>43633</v>
      </c>
      <c r="F511" s="387" t="s">
        <v>2804</v>
      </c>
      <c r="G511" s="389">
        <v>43634</v>
      </c>
      <c r="H511" s="387" t="s">
        <v>4077</v>
      </c>
      <c r="I511" s="389">
        <v>43633</v>
      </c>
      <c r="J511" s="387" t="s">
        <v>3713</v>
      </c>
      <c r="K511" s="387" t="s">
        <v>1741</v>
      </c>
      <c r="L511" s="390" t="s">
        <v>1732</v>
      </c>
      <c r="M511" s="390" t="s">
        <v>1755</v>
      </c>
      <c r="N511" s="390" t="str">
        <f t="shared" si="16"/>
        <v>Employee2@blyblade.com</v>
      </c>
      <c r="O511" s="390" t="str">
        <f t="shared" si="17"/>
        <v>Cal_Thompson</v>
      </c>
      <c r="P511" s="387" t="s">
        <v>1728</v>
      </c>
      <c r="Q511" s="387" t="s">
        <v>1847</v>
      </c>
      <c r="R511" s="387" t="s">
        <v>1738</v>
      </c>
      <c r="S511" s="387">
        <v>5.61</v>
      </c>
      <c r="T511" s="387">
        <v>15</v>
      </c>
      <c r="U511" s="387" t="s">
        <v>1737</v>
      </c>
      <c r="V511" s="387" t="s">
        <v>2489</v>
      </c>
      <c r="W511" s="387" t="s">
        <v>4876</v>
      </c>
      <c r="X511" s="387" t="s">
        <v>4831</v>
      </c>
      <c r="Y511" s="387" t="s">
        <v>1748</v>
      </c>
      <c r="Z511" s="387" t="s">
        <v>1734</v>
      </c>
      <c r="AA511" s="387" t="s">
        <v>1733</v>
      </c>
      <c r="AB511" s="387">
        <v>22.51</v>
      </c>
      <c r="AC511" s="387">
        <v>0</v>
      </c>
      <c r="AD511" s="387">
        <v>0</v>
      </c>
      <c r="AE511" s="387">
        <v>22.51</v>
      </c>
      <c r="AF511" s="387" t="s">
        <v>1729</v>
      </c>
      <c r="AG511" s="387">
        <v>22.51</v>
      </c>
      <c r="AH511" s="387">
        <v>0</v>
      </c>
      <c r="AI511" s="387">
        <v>0</v>
      </c>
      <c r="AJ511" s="387">
        <v>22.51</v>
      </c>
      <c r="AK511" s="387">
        <v>2.25</v>
      </c>
      <c r="AM511"/>
      <c r="AN511"/>
      <c r="AO511"/>
      <c r="AP511"/>
    </row>
    <row r="512" spans="1:42">
      <c r="A512" s="387" t="s">
        <v>5702</v>
      </c>
      <c r="B512" s="388">
        <v>43634.04047453704</v>
      </c>
      <c r="C512" s="389">
        <v>43634</v>
      </c>
      <c r="D512" s="387" t="s">
        <v>2805</v>
      </c>
      <c r="E512" s="389">
        <v>43633</v>
      </c>
      <c r="F512" s="387" t="s">
        <v>2804</v>
      </c>
      <c r="G512" s="389">
        <v>43634</v>
      </c>
      <c r="H512" s="387" t="s">
        <v>4077</v>
      </c>
      <c r="I512" s="389">
        <v>43633</v>
      </c>
      <c r="J512" s="387" t="s">
        <v>3713</v>
      </c>
      <c r="K512" s="387" t="s">
        <v>1741</v>
      </c>
      <c r="L512" s="390" t="s">
        <v>1732</v>
      </c>
      <c r="M512" s="390" t="s">
        <v>1755</v>
      </c>
      <c r="N512" s="390" t="str">
        <f t="shared" si="16"/>
        <v>Employee2@blyblade.com</v>
      </c>
      <c r="O512" s="390" t="str">
        <f t="shared" si="17"/>
        <v>Cal_Thompson</v>
      </c>
      <c r="P512" s="387" t="s">
        <v>1728</v>
      </c>
      <c r="Q512" s="387" t="s">
        <v>1847</v>
      </c>
      <c r="R512" s="387" t="s">
        <v>1738</v>
      </c>
      <c r="S512" s="387">
        <v>5.61</v>
      </c>
      <c r="T512" s="387">
        <v>15</v>
      </c>
      <c r="U512" s="387" t="s">
        <v>1737</v>
      </c>
      <c r="V512" s="387" t="s">
        <v>2489</v>
      </c>
      <c r="W512" s="387" t="s">
        <v>4876</v>
      </c>
      <c r="X512" s="387" t="s">
        <v>4831</v>
      </c>
      <c r="Y512" s="387" t="s">
        <v>1748</v>
      </c>
      <c r="Z512" s="387" t="s">
        <v>1734</v>
      </c>
      <c r="AA512" s="387" t="s">
        <v>1747</v>
      </c>
      <c r="AB512" s="387">
        <v>0</v>
      </c>
      <c r="AC512" s="387">
        <v>0</v>
      </c>
      <c r="AD512" s="387">
        <v>5.13</v>
      </c>
      <c r="AE512" s="387">
        <v>5.13</v>
      </c>
      <c r="AF512" s="387" t="s">
        <v>1729</v>
      </c>
      <c r="AG512" s="387">
        <v>0</v>
      </c>
      <c r="AH512" s="387">
        <v>0</v>
      </c>
      <c r="AI512" s="387">
        <v>5.13</v>
      </c>
      <c r="AJ512" s="387">
        <v>5.13</v>
      </c>
      <c r="AK512" s="387">
        <v>0</v>
      </c>
      <c r="AM512"/>
      <c r="AN512"/>
      <c r="AO512"/>
      <c r="AP512"/>
    </row>
    <row r="513" spans="1:42">
      <c r="A513" s="387" t="s">
        <v>5701</v>
      </c>
      <c r="B513" s="388">
        <v>43634.04179398148</v>
      </c>
      <c r="C513" s="389">
        <v>43634</v>
      </c>
      <c r="D513" s="387" t="s">
        <v>1857</v>
      </c>
      <c r="E513" s="389">
        <v>43633</v>
      </c>
      <c r="F513" s="387" t="s">
        <v>1932</v>
      </c>
      <c r="G513" s="389">
        <v>43634</v>
      </c>
      <c r="H513" s="387" t="s">
        <v>2262</v>
      </c>
      <c r="I513" s="389">
        <v>43633</v>
      </c>
      <c r="J513" s="387" t="s">
        <v>2261</v>
      </c>
      <c r="K513" s="387" t="s">
        <v>1741</v>
      </c>
      <c r="L513" s="390" t="s">
        <v>1732</v>
      </c>
      <c r="M513" s="390" t="s">
        <v>1992</v>
      </c>
      <c r="N513" s="390" t="str">
        <f t="shared" si="16"/>
        <v>Employee12@blyblade.com</v>
      </c>
      <c r="O513" s="390" t="str">
        <f t="shared" si="17"/>
        <v>Lysane_Sanchez</v>
      </c>
      <c r="P513" s="387" t="s">
        <v>1728</v>
      </c>
      <c r="Q513" s="387" t="s">
        <v>1847</v>
      </c>
      <c r="R513" s="387" t="s">
        <v>1738</v>
      </c>
      <c r="S513" s="387">
        <v>3.13</v>
      </c>
      <c r="T513" s="387">
        <v>16</v>
      </c>
      <c r="U513" s="387" t="s">
        <v>1845</v>
      </c>
      <c r="V513" s="387" t="s">
        <v>1928</v>
      </c>
      <c r="W513" s="387" t="s">
        <v>4832</v>
      </c>
      <c r="X513" s="387" t="s">
        <v>4831</v>
      </c>
      <c r="Y513" s="387" t="s">
        <v>1748</v>
      </c>
      <c r="Z513" s="387" t="s">
        <v>1734</v>
      </c>
      <c r="AA513" s="387" t="s">
        <v>1733</v>
      </c>
      <c r="AB513" s="387">
        <v>20.21</v>
      </c>
      <c r="AC513" s="387">
        <v>0</v>
      </c>
      <c r="AD513" s="387">
        <v>0</v>
      </c>
      <c r="AE513" s="387">
        <v>20.21</v>
      </c>
      <c r="AF513" s="387" t="s">
        <v>1729</v>
      </c>
      <c r="AG513" s="387">
        <v>20.21</v>
      </c>
      <c r="AH513" s="387">
        <v>0</v>
      </c>
      <c r="AI513" s="387">
        <v>0</v>
      </c>
      <c r="AJ513" s="387">
        <v>20.21</v>
      </c>
      <c r="AK513" s="387">
        <v>2.02</v>
      </c>
      <c r="AM513"/>
      <c r="AN513"/>
      <c r="AO513"/>
      <c r="AP513"/>
    </row>
    <row r="514" spans="1:42">
      <c r="A514" s="387" t="s">
        <v>5700</v>
      </c>
      <c r="B514" s="388">
        <v>43634.04346064815</v>
      </c>
      <c r="C514" s="389">
        <v>43634</v>
      </c>
      <c r="D514" s="387" t="s">
        <v>3045</v>
      </c>
      <c r="E514" s="389">
        <v>43633</v>
      </c>
      <c r="F514" s="387" t="s">
        <v>2847</v>
      </c>
      <c r="G514" s="389">
        <v>43634</v>
      </c>
      <c r="H514" s="387" t="s">
        <v>2257</v>
      </c>
      <c r="I514" s="389">
        <v>43633</v>
      </c>
      <c r="J514" s="387" t="s">
        <v>2256</v>
      </c>
      <c r="K514" s="387" t="s">
        <v>1741</v>
      </c>
      <c r="L514" s="390" t="s">
        <v>1732</v>
      </c>
      <c r="M514" s="390" t="s">
        <v>2594</v>
      </c>
      <c r="N514" s="390" t="str">
        <f t="shared" si="16"/>
        <v>Employee9@blyblade.com</v>
      </c>
      <c r="O514" s="390" t="str">
        <f t="shared" si="17"/>
        <v>Emily_Antner</v>
      </c>
      <c r="P514" s="387" t="s">
        <v>1728</v>
      </c>
      <c r="Q514" s="387" t="s">
        <v>1754</v>
      </c>
      <c r="R514" s="387" t="s">
        <v>1738</v>
      </c>
      <c r="S514" s="387">
        <v>3.7</v>
      </c>
      <c r="T514" s="387">
        <v>19</v>
      </c>
      <c r="U514" s="387" t="s">
        <v>1737</v>
      </c>
      <c r="V514" s="387" t="s">
        <v>3484</v>
      </c>
      <c r="W514" s="387" t="s">
        <v>1875</v>
      </c>
      <c r="X514" s="387" t="s">
        <v>4831</v>
      </c>
      <c r="Y514" s="387" t="s">
        <v>1896</v>
      </c>
      <c r="Z514" s="387" t="s">
        <v>1734</v>
      </c>
      <c r="AA514" s="387" t="s">
        <v>1733</v>
      </c>
      <c r="AB514" s="387">
        <v>23.07</v>
      </c>
      <c r="AC514" s="387">
        <v>0</v>
      </c>
      <c r="AD514" s="387">
        <v>0</v>
      </c>
      <c r="AE514" s="387">
        <v>23.07</v>
      </c>
      <c r="AF514" s="387" t="s">
        <v>1729</v>
      </c>
      <c r="AG514" s="387">
        <v>23.07</v>
      </c>
      <c r="AH514" s="387">
        <v>0</v>
      </c>
      <c r="AI514" s="387">
        <v>0</v>
      </c>
      <c r="AJ514" s="387">
        <v>23.07</v>
      </c>
      <c r="AK514" s="387">
        <v>2.31</v>
      </c>
      <c r="AM514"/>
      <c r="AN514"/>
      <c r="AO514"/>
      <c r="AP514"/>
    </row>
    <row r="515" spans="1:42">
      <c r="A515" s="387" t="s">
        <v>5699</v>
      </c>
      <c r="B515" s="388">
        <v>43634.049270833333</v>
      </c>
      <c r="C515" s="389">
        <v>43634</v>
      </c>
      <c r="D515" s="387" t="s">
        <v>3188</v>
      </c>
      <c r="E515" s="389">
        <v>43633</v>
      </c>
      <c r="F515" s="387" t="s">
        <v>3187</v>
      </c>
      <c r="G515" s="389">
        <v>43634</v>
      </c>
      <c r="H515" s="387" t="s">
        <v>3527</v>
      </c>
      <c r="I515" s="389">
        <v>43633</v>
      </c>
      <c r="J515" s="387" t="s">
        <v>3526</v>
      </c>
      <c r="K515" s="387" t="s">
        <v>1741</v>
      </c>
      <c r="L515" s="390" t="s">
        <v>1732</v>
      </c>
      <c r="M515" s="390" t="s">
        <v>1936</v>
      </c>
      <c r="N515" s="390" t="str">
        <f t="shared" si="16"/>
        <v>Employee17@blyblade.com</v>
      </c>
      <c r="O515" s="390" t="str">
        <f t="shared" si="17"/>
        <v>Nate_Alexander</v>
      </c>
      <c r="P515" s="387" t="s">
        <v>1728</v>
      </c>
      <c r="Q515" s="387" t="s">
        <v>1754</v>
      </c>
      <c r="R515" s="387" t="s">
        <v>1738</v>
      </c>
      <c r="S515" s="387">
        <v>1.68</v>
      </c>
      <c r="T515" s="387">
        <v>8</v>
      </c>
      <c r="U515" s="387" t="s">
        <v>1737</v>
      </c>
      <c r="V515" s="387" t="s">
        <v>1928</v>
      </c>
      <c r="W515" s="387" t="s">
        <v>4876</v>
      </c>
      <c r="X515" s="387" t="s">
        <v>4831</v>
      </c>
      <c r="Y515" s="387" t="s">
        <v>1748</v>
      </c>
      <c r="Z515" s="387" t="s">
        <v>1734</v>
      </c>
      <c r="AA515" s="387" t="s">
        <v>1733</v>
      </c>
      <c r="AB515" s="387">
        <v>13.35</v>
      </c>
      <c r="AC515" s="387">
        <v>0</v>
      </c>
      <c r="AD515" s="387">
        <v>0</v>
      </c>
      <c r="AE515" s="387">
        <v>13.35</v>
      </c>
      <c r="AF515" s="387" t="s">
        <v>1729</v>
      </c>
      <c r="AG515" s="387">
        <v>13.35</v>
      </c>
      <c r="AH515" s="387">
        <v>0</v>
      </c>
      <c r="AI515" s="387">
        <v>0</v>
      </c>
      <c r="AJ515" s="387">
        <v>13.35</v>
      </c>
      <c r="AK515" s="387">
        <v>1.34</v>
      </c>
      <c r="AM515"/>
      <c r="AN515"/>
      <c r="AO515"/>
      <c r="AP515"/>
    </row>
    <row r="516" spans="1:42">
      <c r="A516" s="387" t="s">
        <v>5698</v>
      </c>
      <c r="B516" s="388">
        <v>43634.0859375</v>
      </c>
      <c r="C516" s="389">
        <v>43634</v>
      </c>
      <c r="D516" s="387" t="s">
        <v>2803</v>
      </c>
      <c r="E516" s="389">
        <v>43633</v>
      </c>
      <c r="F516" s="387" t="s">
        <v>2802</v>
      </c>
      <c r="G516" s="389">
        <v>43634</v>
      </c>
      <c r="H516" s="387" t="s">
        <v>4770</v>
      </c>
      <c r="I516" s="389">
        <v>43633</v>
      </c>
      <c r="J516" s="387" t="s">
        <v>2011</v>
      </c>
      <c r="K516" s="387" t="s">
        <v>1741</v>
      </c>
      <c r="L516" s="390" t="s">
        <v>1732</v>
      </c>
      <c r="M516" s="390" t="s">
        <v>1854</v>
      </c>
      <c r="N516" s="390" t="str">
        <f t="shared" si="16"/>
        <v>Employee5@blyblade.com</v>
      </c>
      <c r="O516" s="390" t="str">
        <f t="shared" si="17"/>
        <v>Torey_McNeil</v>
      </c>
      <c r="P516" s="387" t="s">
        <v>1728</v>
      </c>
      <c r="Q516" s="387" t="s">
        <v>1847</v>
      </c>
      <c r="R516" s="387" t="s">
        <v>1738</v>
      </c>
      <c r="S516" s="387">
        <v>8.9</v>
      </c>
      <c r="T516" s="387">
        <v>31</v>
      </c>
      <c r="U516" s="387" t="s">
        <v>1737</v>
      </c>
      <c r="V516" s="387" t="s">
        <v>1853</v>
      </c>
      <c r="W516" s="387" t="s">
        <v>4876</v>
      </c>
      <c r="X516" s="387" t="s">
        <v>4831</v>
      </c>
      <c r="Y516" s="387" t="s">
        <v>1748</v>
      </c>
      <c r="Z516" s="387" t="s">
        <v>1734</v>
      </c>
      <c r="AA516" s="387" t="s">
        <v>1733</v>
      </c>
      <c r="AB516" s="387">
        <v>46.11</v>
      </c>
      <c r="AC516" s="387">
        <v>0</v>
      </c>
      <c r="AD516" s="387">
        <v>0</v>
      </c>
      <c r="AE516" s="387">
        <v>46.11</v>
      </c>
      <c r="AF516" s="387" t="s">
        <v>1729</v>
      </c>
      <c r="AG516" s="387">
        <v>46.11</v>
      </c>
      <c r="AH516" s="387">
        <v>0</v>
      </c>
      <c r="AI516" s="387">
        <v>0</v>
      </c>
      <c r="AJ516" s="387">
        <v>46.11</v>
      </c>
      <c r="AK516" s="387">
        <v>4.6100000000000003</v>
      </c>
      <c r="AM516"/>
      <c r="AN516"/>
      <c r="AO516"/>
      <c r="AP516"/>
    </row>
    <row r="517" spans="1:42">
      <c r="A517" s="387" t="s">
        <v>5697</v>
      </c>
      <c r="B517" s="388">
        <v>43634.573819444442</v>
      </c>
      <c r="C517" s="389">
        <v>43634</v>
      </c>
      <c r="D517" s="387" t="s">
        <v>2187</v>
      </c>
      <c r="E517" s="389">
        <v>43634</v>
      </c>
      <c r="F517" s="387" t="s">
        <v>2186</v>
      </c>
      <c r="G517" s="389">
        <v>43634</v>
      </c>
      <c r="H517" s="387" t="s">
        <v>3233</v>
      </c>
      <c r="I517" s="389">
        <v>43634</v>
      </c>
      <c r="J517" s="387" t="s">
        <v>3232</v>
      </c>
      <c r="K517" s="387" t="s">
        <v>1741</v>
      </c>
      <c r="L517" s="390" t="s">
        <v>1732</v>
      </c>
      <c r="M517" s="390" t="s">
        <v>1854</v>
      </c>
      <c r="N517" s="390" t="str">
        <f t="shared" si="16"/>
        <v>Employee5@blyblade.com</v>
      </c>
      <c r="O517" s="390" t="str">
        <f t="shared" si="17"/>
        <v>Torey_McNeil</v>
      </c>
      <c r="P517" s="387" t="s">
        <v>1728</v>
      </c>
      <c r="Q517" s="387" t="s">
        <v>1847</v>
      </c>
      <c r="R517" s="387" t="s">
        <v>1738</v>
      </c>
      <c r="S517" s="387">
        <v>9.3800000000000008</v>
      </c>
      <c r="T517" s="387">
        <v>57</v>
      </c>
      <c r="U517" s="387" t="s">
        <v>1853</v>
      </c>
      <c r="V517" s="387" t="s">
        <v>1845</v>
      </c>
      <c r="W517" s="387" t="s">
        <v>1875</v>
      </c>
      <c r="X517" s="387" t="s">
        <v>4831</v>
      </c>
      <c r="Y517" s="387" t="s">
        <v>1748</v>
      </c>
      <c r="Z517" s="387" t="s">
        <v>1734</v>
      </c>
      <c r="AA517" s="387" t="s">
        <v>1733</v>
      </c>
      <c r="AB517" s="387">
        <v>61.57</v>
      </c>
      <c r="AC517" s="387">
        <v>0</v>
      </c>
      <c r="AD517" s="387">
        <v>0</v>
      </c>
      <c r="AE517" s="387">
        <v>61.57</v>
      </c>
      <c r="AF517" s="387" t="s">
        <v>1729</v>
      </c>
      <c r="AG517" s="387">
        <v>61.57</v>
      </c>
      <c r="AH517" s="387">
        <v>0</v>
      </c>
      <c r="AI517" s="387">
        <v>0</v>
      </c>
      <c r="AJ517" s="387">
        <v>61.57</v>
      </c>
      <c r="AK517" s="387">
        <v>6.16</v>
      </c>
      <c r="AM517"/>
      <c r="AN517"/>
      <c r="AO517"/>
      <c r="AP517"/>
    </row>
    <row r="518" spans="1:42">
      <c r="A518" s="387" t="s">
        <v>5696</v>
      </c>
      <c r="B518" s="388">
        <v>43634.65179398148</v>
      </c>
      <c r="C518" s="389">
        <v>43634</v>
      </c>
      <c r="D518" s="387" t="s">
        <v>3152</v>
      </c>
      <c r="E518" s="389">
        <v>43634</v>
      </c>
      <c r="F518" s="387" t="s">
        <v>3151</v>
      </c>
      <c r="G518" s="389">
        <v>43634</v>
      </c>
      <c r="H518" s="387" t="s">
        <v>2093</v>
      </c>
      <c r="I518" s="389">
        <v>43634</v>
      </c>
      <c r="J518" s="387" t="s">
        <v>2176</v>
      </c>
      <c r="K518" s="387" t="s">
        <v>1741</v>
      </c>
      <c r="L518" s="390" t="s">
        <v>1732</v>
      </c>
      <c r="M518" s="390" t="s">
        <v>1979</v>
      </c>
      <c r="N518" s="390" t="str">
        <f t="shared" si="16"/>
        <v>Employee15@blyblade.com</v>
      </c>
      <c r="O518" s="390" t="str">
        <f t="shared" si="17"/>
        <v>Jess_Rooney</v>
      </c>
      <c r="P518" s="387" t="s">
        <v>1728</v>
      </c>
      <c r="Q518" s="387" t="s">
        <v>1847</v>
      </c>
      <c r="R518" s="387" t="s">
        <v>1738</v>
      </c>
      <c r="S518" s="387">
        <v>5.42</v>
      </c>
      <c r="T518" s="387">
        <v>38</v>
      </c>
      <c r="U518" s="387" t="s">
        <v>2435</v>
      </c>
      <c r="V518" s="387" t="s">
        <v>1883</v>
      </c>
      <c r="W518" s="387" t="s">
        <v>2025</v>
      </c>
      <c r="X518" s="387" t="s">
        <v>4831</v>
      </c>
      <c r="Y518" s="387" t="s">
        <v>1735</v>
      </c>
      <c r="Z518" s="387" t="s">
        <v>1734</v>
      </c>
      <c r="AA518" s="387" t="s">
        <v>1733</v>
      </c>
      <c r="AB518" s="387">
        <v>41.73</v>
      </c>
      <c r="AC518" s="387">
        <v>0</v>
      </c>
      <c r="AD518" s="387">
        <v>0</v>
      </c>
      <c r="AE518" s="387">
        <v>41.73</v>
      </c>
      <c r="AF518" s="387" t="s">
        <v>1729</v>
      </c>
      <c r="AG518" s="387">
        <v>41.73</v>
      </c>
      <c r="AH518" s="387">
        <v>0</v>
      </c>
      <c r="AI518" s="387">
        <v>0</v>
      </c>
      <c r="AJ518" s="387">
        <v>41.73</v>
      </c>
      <c r="AK518" s="387">
        <v>4.17</v>
      </c>
      <c r="AM518"/>
      <c r="AN518"/>
      <c r="AO518"/>
      <c r="AP518"/>
    </row>
    <row r="519" spans="1:42">
      <c r="A519" s="387" t="s">
        <v>5695</v>
      </c>
      <c r="B519" s="388">
        <v>43634.678368055553</v>
      </c>
      <c r="C519" s="389">
        <v>43634</v>
      </c>
      <c r="D519" s="387" t="s">
        <v>3662</v>
      </c>
      <c r="E519" s="389">
        <v>43634</v>
      </c>
      <c r="F519" s="387" t="s">
        <v>3239</v>
      </c>
      <c r="G519" s="389">
        <v>43634</v>
      </c>
      <c r="H519" s="387" t="s">
        <v>3661</v>
      </c>
      <c r="I519" s="389">
        <v>43634</v>
      </c>
      <c r="J519" s="387" t="s">
        <v>3660</v>
      </c>
      <c r="K519" s="387" t="s">
        <v>1741</v>
      </c>
      <c r="L519" s="390" t="s">
        <v>1732</v>
      </c>
      <c r="M519" s="390" t="s">
        <v>1979</v>
      </c>
      <c r="N519" s="390" t="str">
        <f t="shared" si="16"/>
        <v>Employee15@blyblade.com</v>
      </c>
      <c r="O519" s="390" t="str">
        <f t="shared" si="17"/>
        <v>Jess_Rooney</v>
      </c>
      <c r="P519" s="387" t="s">
        <v>1728</v>
      </c>
      <c r="Q519" s="387" t="s">
        <v>1847</v>
      </c>
      <c r="R519" s="387" t="s">
        <v>1738</v>
      </c>
      <c r="S519" s="387">
        <v>0.56999999999999995</v>
      </c>
      <c r="T519" s="387">
        <v>11</v>
      </c>
      <c r="U519" s="387" t="s">
        <v>1883</v>
      </c>
      <c r="V519" s="387" t="s">
        <v>1883</v>
      </c>
      <c r="W519" s="387" t="s">
        <v>2025</v>
      </c>
      <c r="X519" s="387" t="s">
        <v>4831</v>
      </c>
      <c r="Y519" s="387" t="s">
        <v>1735</v>
      </c>
      <c r="Z519" s="387" t="s">
        <v>1734</v>
      </c>
      <c r="AA519" s="387" t="s">
        <v>1733</v>
      </c>
      <c r="AB519" s="387">
        <v>10.76</v>
      </c>
      <c r="AC519" s="387">
        <v>0</v>
      </c>
      <c r="AD519" s="387">
        <v>0</v>
      </c>
      <c r="AE519" s="387">
        <v>10.76</v>
      </c>
      <c r="AF519" s="387" t="s">
        <v>1729</v>
      </c>
      <c r="AG519" s="387">
        <v>10.76</v>
      </c>
      <c r="AH519" s="387">
        <v>0</v>
      </c>
      <c r="AI519" s="387">
        <v>0</v>
      </c>
      <c r="AJ519" s="387">
        <v>10.76</v>
      </c>
      <c r="AK519" s="387">
        <v>1.08</v>
      </c>
      <c r="AM519"/>
      <c r="AN519"/>
      <c r="AO519"/>
      <c r="AP519"/>
    </row>
    <row r="520" spans="1:42">
      <c r="A520" s="387" t="s">
        <v>5694</v>
      </c>
      <c r="B520" s="388">
        <v>43634.690868055557</v>
      </c>
      <c r="C520" s="389">
        <v>43634</v>
      </c>
      <c r="D520" s="387" t="s">
        <v>3358</v>
      </c>
      <c r="E520" s="389">
        <v>43634</v>
      </c>
      <c r="F520" s="387" t="s">
        <v>1829</v>
      </c>
      <c r="G520" s="389">
        <v>43634</v>
      </c>
      <c r="H520" s="387" t="s">
        <v>1785</v>
      </c>
      <c r="I520" s="389">
        <v>43634</v>
      </c>
      <c r="J520" s="387" t="s">
        <v>1784</v>
      </c>
      <c r="K520" s="387" t="s">
        <v>1741</v>
      </c>
      <c r="L520" s="390" t="s">
        <v>1732</v>
      </c>
      <c r="M520" s="390" t="s">
        <v>2013</v>
      </c>
      <c r="N520" s="390" t="str">
        <f t="shared" si="16"/>
        <v>Employee22@blyblade.com</v>
      </c>
      <c r="O520" s="390" t="str">
        <f t="shared" si="17"/>
        <v>Lee_Gold</v>
      </c>
      <c r="P520" s="387" t="s">
        <v>1728</v>
      </c>
      <c r="Q520" s="387" t="s">
        <v>2043</v>
      </c>
      <c r="R520" s="387" t="s">
        <v>1738</v>
      </c>
      <c r="S520" s="387">
        <v>2.04</v>
      </c>
      <c r="T520" s="387">
        <v>24</v>
      </c>
      <c r="U520" s="387" t="s">
        <v>1737</v>
      </c>
      <c r="V520" s="387" t="s">
        <v>2342</v>
      </c>
      <c r="W520" s="387" t="s">
        <v>1875</v>
      </c>
      <c r="X520" s="387" t="s">
        <v>4831</v>
      </c>
      <c r="Y520" s="387" t="s">
        <v>1748</v>
      </c>
      <c r="Z520" s="387" t="s">
        <v>1734</v>
      </c>
      <c r="AA520" s="387" t="s">
        <v>1733</v>
      </c>
      <c r="AB520" s="387">
        <v>49.95</v>
      </c>
      <c r="AC520" s="387">
        <v>0</v>
      </c>
      <c r="AD520" s="387">
        <v>0</v>
      </c>
      <c r="AE520" s="387">
        <v>49.95</v>
      </c>
      <c r="AF520" s="387" t="s">
        <v>1729</v>
      </c>
      <c r="AG520" s="387">
        <v>49.95</v>
      </c>
      <c r="AH520" s="387">
        <v>0</v>
      </c>
      <c r="AI520" s="387">
        <v>0</v>
      </c>
      <c r="AJ520" s="387">
        <v>49.95</v>
      </c>
      <c r="AK520" s="387">
        <v>5</v>
      </c>
      <c r="AM520"/>
      <c r="AN520"/>
      <c r="AO520"/>
      <c r="AP520"/>
    </row>
    <row r="521" spans="1:42">
      <c r="A521" s="387" t="s">
        <v>5693</v>
      </c>
      <c r="B521" s="388">
        <v>43634.724050925928</v>
      </c>
      <c r="C521" s="389">
        <v>43634</v>
      </c>
      <c r="D521" s="387" t="s">
        <v>2522</v>
      </c>
      <c r="E521" s="389">
        <v>43634</v>
      </c>
      <c r="F521" s="387" t="s">
        <v>2886</v>
      </c>
      <c r="G521" s="389">
        <v>43634</v>
      </c>
      <c r="H521" s="387" t="s">
        <v>2608</v>
      </c>
      <c r="I521" s="389">
        <v>43634</v>
      </c>
      <c r="J521" s="387" t="s">
        <v>2607</v>
      </c>
      <c r="K521" s="387" t="s">
        <v>1741</v>
      </c>
      <c r="L521" s="390" t="s">
        <v>1732</v>
      </c>
      <c r="M521" s="390" t="s">
        <v>1979</v>
      </c>
      <c r="N521" s="390" t="str">
        <f t="shared" si="16"/>
        <v>Employee15@blyblade.com</v>
      </c>
      <c r="O521" s="390" t="str">
        <f t="shared" si="17"/>
        <v>Jess_Rooney</v>
      </c>
      <c r="P521" s="387" t="s">
        <v>1728</v>
      </c>
      <c r="Q521" s="387" t="s">
        <v>1847</v>
      </c>
      <c r="R521" s="387" t="s">
        <v>1738</v>
      </c>
      <c r="S521" s="387">
        <v>5.76</v>
      </c>
      <c r="T521" s="387">
        <v>21</v>
      </c>
      <c r="U521" s="387" t="s">
        <v>1883</v>
      </c>
      <c r="V521" s="387" t="s">
        <v>2435</v>
      </c>
      <c r="W521" s="387" t="s">
        <v>2025</v>
      </c>
      <c r="X521" s="387" t="s">
        <v>4831</v>
      </c>
      <c r="Y521" s="387" t="s">
        <v>1735</v>
      </c>
      <c r="Z521" s="387" t="s">
        <v>1734</v>
      </c>
      <c r="AA521" s="387" t="s">
        <v>1733</v>
      </c>
      <c r="AB521" s="387">
        <v>30.57</v>
      </c>
      <c r="AC521" s="387">
        <v>0</v>
      </c>
      <c r="AD521" s="387">
        <v>0</v>
      </c>
      <c r="AE521" s="387">
        <v>30.57</v>
      </c>
      <c r="AF521" s="387" t="s">
        <v>1729</v>
      </c>
      <c r="AG521" s="387">
        <v>30.57</v>
      </c>
      <c r="AH521" s="387">
        <v>0</v>
      </c>
      <c r="AI521" s="387">
        <v>0</v>
      </c>
      <c r="AJ521" s="387">
        <v>30.57</v>
      </c>
      <c r="AK521" s="387">
        <v>3.06</v>
      </c>
      <c r="AM521"/>
      <c r="AN521"/>
      <c r="AO521"/>
      <c r="AP521"/>
    </row>
    <row r="522" spans="1:42">
      <c r="A522" s="387" t="s">
        <v>5692</v>
      </c>
      <c r="B522" s="388">
        <v>43634.75885416667</v>
      </c>
      <c r="C522" s="389">
        <v>43634</v>
      </c>
      <c r="D522" s="387" t="s">
        <v>2030</v>
      </c>
      <c r="E522" s="389">
        <v>43634</v>
      </c>
      <c r="F522" s="387" t="s">
        <v>3469</v>
      </c>
      <c r="G522" s="389">
        <v>43634</v>
      </c>
      <c r="H522" s="387" t="s">
        <v>2004</v>
      </c>
      <c r="I522" s="389">
        <v>43634</v>
      </c>
      <c r="J522" s="387" t="s">
        <v>3369</v>
      </c>
      <c r="K522" s="387" t="s">
        <v>1741</v>
      </c>
      <c r="L522" s="390" t="s">
        <v>1732</v>
      </c>
      <c r="M522" s="390" t="s">
        <v>4897</v>
      </c>
      <c r="N522" s="390" t="str">
        <f t="shared" si="16"/>
        <v>Employee35@blyblade.com</v>
      </c>
      <c r="O522" s="390" t="str">
        <f t="shared" si="17"/>
        <v>Robert_Wiesenthal</v>
      </c>
      <c r="P522" s="387" t="s">
        <v>1728</v>
      </c>
      <c r="Q522" s="387" t="s">
        <v>2043</v>
      </c>
      <c r="R522" s="387" t="s">
        <v>1738</v>
      </c>
      <c r="S522" s="387">
        <v>2.06</v>
      </c>
      <c r="T522" s="387">
        <v>27</v>
      </c>
      <c r="U522" s="387" t="s">
        <v>2342</v>
      </c>
      <c r="V522" s="387" t="s">
        <v>1845</v>
      </c>
      <c r="W522" s="387" t="s">
        <v>1771</v>
      </c>
      <c r="X522" s="387" t="s">
        <v>4831</v>
      </c>
      <c r="Y522" s="387" t="s">
        <v>1890</v>
      </c>
      <c r="Z522" s="387" t="s">
        <v>1734</v>
      </c>
      <c r="AA522" s="387" t="s">
        <v>1733</v>
      </c>
      <c r="AB522" s="387">
        <v>39.700000000000003</v>
      </c>
      <c r="AC522" s="387">
        <v>0</v>
      </c>
      <c r="AD522" s="387">
        <v>0</v>
      </c>
      <c r="AE522" s="387">
        <v>39.700000000000003</v>
      </c>
      <c r="AF522" s="387" t="s">
        <v>1729</v>
      </c>
      <c r="AG522" s="387">
        <v>39.700000000000003</v>
      </c>
      <c r="AH522" s="387">
        <v>0</v>
      </c>
      <c r="AI522" s="387">
        <v>0</v>
      </c>
      <c r="AJ522" s="387">
        <v>39.700000000000003</v>
      </c>
      <c r="AK522" s="387">
        <v>3.97</v>
      </c>
      <c r="AM522"/>
      <c r="AN522"/>
      <c r="AO522"/>
      <c r="AP522"/>
    </row>
    <row r="523" spans="1:42">
      <c r="A523" s="387" t="s">
        <v>5691</v>
      </c>
      <c r="B523" s="388">
        <v>43634.832256944443</v>
      </c>
      <c r="C523" s="389">
        <v>43634</v>
      </c>
      <c r="D523" s="387" t="s">
        <v>2096</v>
      </c>
      <c r="E523" s="389">
        <v>43634</v>
      </c>
      <c r="F523" s="387" t="s">
        <v>2095</v>
      </c>
      <c r="G523" s="389">
        <v>43634</v>
      </c>
      <c r="H523" s="387" t="s">
        <v>2767</v>
      </c>
      <c r="I523" s="389">
        <v>43634</v>
      </c>
      <c r="J523" s="387" t="s">
        <v>2766</v>
      </c>
      <c r="K523" s="387" t="s">
        <v>1741</v>
      </c>
      <c r="L523" s="390" t="s">
        <v>1732</v>
      </c>
      <c r="M523" s="390" t="s">
        <v>2013</v>
      </c>
      <c r="N523" s="390" t="str">
        <f t="shared" si="16"/>
        <v>Employee22@blyblade.com</v>
      </c>
      <c r="O523" s="390" t="str">
        <f t="shared" si="17"/>
        <v>Lee_Gold</v>
      </c>
      <c r="P523" s="387" t="s">
        <v>1728</v>
      </c>
      <c r="Q523" s="387" t="s">
        <v>2043</v>
      </c>
      <c r="R523" s="387" t="s">
        <v>1738</v>
      </c>
      <c r="S523" s="387">
        <v>2.15</v>
      </c>
      <c r="T523" s="387">
        <v>22</v>
      </c>
      <c r="U523" s="387" t="s">
        <v>1737</v>
      </c>
      <c r="V523" s="387" t="s">
        <v>1883</v>
      </c>
      <c r="W523" s="387" t="s">
        <v>4882</v>
      </c>
      <c r="X523" s="387" t="s">
        <v>4831</v>
      </c>
      <c r="Y523" s="387" t="s">
        <v>1748</v>
      </c>
      <c r="Z523" s="387" t="s">
        <v>1734</v>
      </c>
      <c r="AA523" s="387" t="s">
        <v>1733</v>
      </c>
      <c r="AB523" s="387">
        <v>42.57</v>
      </c>
      <c r="AC523" s="387">
        <v>0</v>
      </c>
      <c r="AD523" s="387">
        <v>0</v>
      </c>
      <c r="AE523" s="387">
        <v>42.57</v>
      </c>
      <c r="AF523" s="387" t="s">
        <v>1729</v>
      </c>
      <c r="AG523" s="387">
        <v>42.57</v>
      </c>
      <c r="AH523" s="387">
        <v>0</v>
      </c>
      <c r="AI523" s="387">
        <v>0</v>
      </c>
      <c r="AJ523" s="387">
        <v>42.57</v>
      </c>
      <c r="AK523" s="387">
        <v>4.26</v>
      </c>
      <c r="AM523"/>
      <c r="AN523"/>
      <c r="AO523"/>
      <c r="AP523"/>
    </row>
    <row r="524" spans="1:42">
      <c r="A524" s="387" t="s">
        <v>5691</v>
      </c>
      <c r="B524" s="388">
        <v>43634.832361111112</v>
      </c>
      <c r="C524" s="389">
        <v>43634</v>
      </c>
      <c r="D524" s="387" t="s">
        <v>2096</v>
      </c>
      <c r="E524" s="389">
        <v>43634</v>
      </c>
      <c r="F524" s="387" t="s">
        <v>2095</v>
      </c>
      <c r="G524" s="389">
        <v>43634</v>
      </c>
      <c r="H524" s="387" t="s">
        <v>2767</v>
      </c>
      <c r="I524" s="389">
        <v>43634</v>
      </c>
      <c r="J524" s="387" t="s">
        <v>2766</v>
      </c>
      <c r="K524" s="387" t="s">
        <v>1741</v>
      </c>
      <c r="L524" s="390" t="s">
        <v>1732</v>
      </c>
      <c r="M524" s="390" t="s">
        <v>2013</v>
      </c>
      <c r="N524" s="390" t="str">
        <f t="shared" si="16"/>
        <v>Employee22@blyblade.com</v>
      </c>
      <c r="O524" s="390" t="str">
        <f t="shared" si="17"/>
        <v>Lee_Gold</v>
      </c>
      <c r="P524" s="387" t="s">
        <v>1728</v>
      </c>
      <c r="Q524" s="387" t="s">
        <v>2043</v>
      </c>
      <c r="R524" s="387" t="s">
        <v>1738</v>
      </c>
      <c r="S524" s="387">
        <v>2.15</v>
      </c>
      <c r="T524" s="387">
        <v>22</v>
      </c>
      <c r="U524" s="387" t="s">
        <v>1737</v>
      </c>
      <c r="V524" s="387" t="s">
        <v>1883</v>
      </c>
      <c r="W524" s="387" t="s">
        <v>4882</v>
      </c>
      <c r="X524" s="387" t="s">
        <v>4831</v>
      </c>
      <c r="Y524" s="387" t="s">
        <v>1748</v>
      </c>
      <c r="Z524" s="387" t="s">
        <v>1734</v>
      </c>
      <c r="AA524" s="387" t="s">
        <v>1747</v>
      </c>
      <c r="AB524" s="387">
        <v>0</v>
      </c>
      <c r="AC524" s="387">
        <v>0</v>
      </c>
      <c r="AD524" s="387">
        <v>8.7200000000000006</v>
      </c>
      <c r="AE524" s="387">
        <v>8.7200000000000006</v>
      </c>
      <c r="AF524" s="387" t="s">
        <v>1729</v>
      </c>
      <c r="AG524" s="387">
        <v>0</v>
      </c>
      <c r="AH524" s="387">
        <v>0</v>
      </c>
      <c r="AI524" s="387">
        <v>8.7200000000000006</v>
      </c>
      <c r="AJ524" s="387">
        <v>8.7200000000000006</v>
      </c>
      <c r="AK524" s="387">
        <v>0</v>
      </c>
      <c r="AM524"/>
      <c r="AN524"/>
      <c r="AO524"/>
      <c r="AP524"/>
    </row>
    <row r="525" spans="1:42">
      <c r="A525" s="387" t="s">
        <v>5690</v>
      </c>
      <c r="B525" s="388">
        <v>43634.894571759258</v>
      </c>
      <c r="C525" s="389">
        <v>43634</v>
      </c>
      <c r="D525" s="387" t="s">
        <v>2717</v>
      </c>
      <c r="E525" s="389">
        <v>43634</v>
      </c>
      <c r="F525" s="387" t="s">
        <v>2716</v>
      </c>
      <c r="G525" s="387" t="s">
        <v>1728</v>
      </c>
      <c r="H525" s="387" t="s">
        <v>1728</v>
      </c>
      <c r="I525" s="387" t="s">
        <v>1728</v>
      </c>
      <c r="J525" s="387" t="s">
        <v>1728</v>
      </c>
      <c r="K525" s="387" t="s">
        <v>1741</v>
      </c>
      <c r="L525" s="390" t="s">
        <v>1732</v>
      </c>
      <c r="M525" s="390" t="s">
        <v>1936</v>
      </c>
      <c r="N525" s="390" t="str">
        <f t="shared" si="16"/>
        <v>Employee17@blyblade.com</v>
      </c>
      <c r="O525" s="390" t="str">
        <f t="shared" si="17"/>
        <v>Nate_Alexander</v>
      </c>
      <c r="P525" s="387" t="s">
        <v>1728</v>
      </c>
      <c r="Q525" s="387" t="s">
        <v>1952</v>
      </c>
      <c r="R525" s="387" t="s">
        <v>1738</v>
      </c>
      <c r="S525" s="387" t="s">
        <v>1728</v>
      </c>
      <c r="T525" s="387" t="s">
        <v>1728</v>
      </c>
      <c r="U525" s="387" t="s">
        <v>1883</v>
      </c>
      <c r="V525" s="387" t="s">
        <v>1883</v>
      </c>
      <c r="W525" s="387" t="s">
        <v>2403</v>
      </c>
      <c r="X525" s="387" t="s">
        <v>4831</v>
      </c>
      <c r="Y525" s="387" t="s">
        <v>1748</v>
      </c>
      <c r="Z525" s="387" t="s">
        <v>1734</v>
      </c>
      <c r="AA525" s="387" t="s">
        <v>1733</v>
      </c>
      <c r="AB525" s="387">
        <v>10.89</v>
      </c>
      <c r="AC525" s="387">
        <v>0</v>
      </c>
      <c r="AD525" s="387">
        <v>0</v>
      </c>
      <c r="AE525" s="387">
        <v>10.89</v>
      </c>
      <c r="AF525" s="387" t="s">
        <v>1729</v>
      </c>
      <c r="AG525" s="387">
        <v>10.89</v>
      </c>
      <c r="AH525" s="387">
        <v>0</v>
      </c>
      <c r="AI525" s="387">
        <v>0</v>
      </c>
      <c r="AJ525" s="387">
        <v>10.89</v>
      </c>
      <c r="AK525" s="387">
        <v>1.0900000000000001</v>
      </c>
      <c r="AM525"/>
      <c r="AN525"/>
      <c r="AO525"/>
      <c r="AP525"/>
    </row>
    <row r="526" spans="1:42">
      <c r="A526" s="387" t="s">
        <v>5689</v>
      </c>
      <c r="B526" s="388">
        <v>43634.902743055558</v>
      </c>
      <c r="C526" s="389">
        <v>43634</v>
      </c>
      <c r="D526" s="387" t="s">
        <v>1879</v>
      </c>
      <c r="E526" s="389">
        <v>43634</v>
      </c>
      <c r="F526" s="387" t="s">
        <v>2301</v>
      </c>
      <c r="G526" s="389">
        <v>43634</v>
      </c>
      <c r="H526" s="387" t="s">
        <v>1877</v>
      </c>
      <c r="I526" s="389">
        <v>43634</v>
      </c>
      <c r="J526" s="387" t="s">
        <v>2997</v>
      </c>
      <c r="K526" s="387" t="s">
        <v>1741</v>
      </c>
      <c r="L526" s="390" t="s">
        <v>1732</v>
      </c>
      <c r="M526" s="390" t="s">
        <v>4897</v>
      </c>
      <c r="N526" s="390" t="str">
        <f t="shared" ref="N526:N589" si="18">M526&amp;"@blyblade.com"</f>
        <v>Employee35@blyblade.com</v>
      </c>
      <c r="O526" s="390" t="str">
        <f t="shared" si="17"/>
        <v>Robert_Wiesenthal</v>
      </c>
      <c r="P526" s="387" t="s">
        <v>1728</v>
      </c>
      <c r="Q526" s="387" t="s">
        <v>2043</v>
      </c>
      <c r="R526" s="387" t="s">
        <v>1738</v>
      </c>
      <c r="S526" s="387">
        <v>2.65</v>
      </c>
      <c r="T526" s="387">
        <v>12</v>
      </c>
      <c r="U526" s="387" t="s">
        <v>1883</v>
      </c>
      <c r="V526" s="387" t="s">
        <v>2742</v>
      </c>
      <c r="W526" s="387" t="s">
        <v>1771</v>
      </c>
      <c r="X526" s="387" t="s">
        <v>4831</v>
      </c>
      <c r="Y526" s="387" t="s">
        <v>1890</v>
      </c>
      <c r="Z526" s="387" t="s">
        <v>1734</v>
      </c>
      <c r="AA526" s="387" t="s">
        <v>1733</v>
      </c>
      <c r="AB526" s="387">
        <v>34.53</v>
      </c>
      <c r="AC526" s="387">
        <v>0</v>
      </c>
      <c r="AD526" s="387">
        <v>0</v>
      </c>
      <c r="AE526" s="387">
        <v>34.53</v>
      </c>
      <c r="AF526" s="387" t="s">
        <v>1729</v>
      </c>
      <c r="AG526" s="387">
        <v>34.53</v>
      </c>
      <c r="AH526" s="387">
        <v>0</v>
      </c>
      <c r="AI526" s="387">
        <v>0</v>
      </c>
      <c r="AJ526" s="387">
        <v>34.53</v>
      </c>
      <c r="AK526" s="387">
        <v>3.45</v>
      </c>
      <c r="AM526"/>
      <c r="AN526"/>
      <c r="AO526"/>
      <c r="AP526"/>
    </row>
    <row r="527" spans="1:42">
      <c r="A527" s="391" t="s">
        <v>5688</v>
      </c>
      <c r="B527" s="388">
        <v>43634.916956018518</v>
      </c>
      <c r="C527" s="389">
        <v>43623</v>
      </c>
      <c r="D527" s="387" t="s">
        <v>2554</v>
      </c>
      <c r="E527" s="389">
        <v>43623</v>
      </c>
      <c r="F527" s="387" t="s">
        <v>2553</v>
      </c>
      <c r="G527" s="389">
        <v>43623</v>
      </c>
      <c r="H527" s="387" t="s">
        <v>2081</v>
      </c>
      <c r="I527" s="389">
        <v>43623</v>
      </c>
      <c r="J527" s="387" t="s">
        <v>3069</v>
      </c>
      <c r="K527" s="387" t="s">
        <v>1741</v>
      </c>
      <c r="L527" s="390" t="s">
        <v>1732</v>
      </c>
      <c r="M527" s="390" t="s">
        <v>1731</v>
      </c>
      <c r="N527" s="390" t="str">
        <f t="shared" si="18"/>
        <v>Employee8@blyblade.com</v>
      </c>
      <c r="O527" s="390" t="str">
        <f t="shared" ref="O527:O590" si="19">VLOOKUP(M527,$A$10:$F$65,4,FALSE)</f>
        <v>--_--</v>
      </c>
      <c r="P527" s="387" t="s">
        <v>1728</v>
      </c>
      <c r="Q527" s="387" t="s">
        <v>1847</v>
      </c>
      <c r="R527" s="387" t="s">
        <v>1738</v>
      </c>
      <c r="S527" s="387">
        <v>34.369999999999997</v>
      </c>
      <c r="T527" s="387">
        <v>60</v>
      </c>
      <c r="U527" s="387" t="s">
        <v>1883</v>
      </c>
      <c r="V527" s="387" t="s">
        <v>2026</v>
      </c>
      <c r="W527" s="387" t="s">
        <v>1750</v>
      </c>
      <c r="X527" s="387" t="s">
        <v>4831</v>
      </c>
      <c r="Y527" s="387" t="s">
        <v>1728</v>
      </c>
      <c r="Z527" s="387" t="s">
        <v>1734</v>
      </c>
      <c r="AA527" s="387" t="s">
        <v>2138</v>
      </c>
      <c r="AB527" s="387">
        <v>-33.520000000000003</v>
      </c>
      <c r="AC527" s="387">
        <v>0</v>
      </c>
      <c r="AD527" s="387">
        <v>0</v>
      </c>
      <c r="AE527" s="387">
        <v>-33.520000000000003</v>
      </c>
      <c r="AF527" s="387" t="s">
        <v>1729</v>
      </c>
      <c r="AG527" s="387">
        <v>-33.520000000000003</v>
      </c>
      <c r="AH527" s="387">
        <v>0</v>
      </c>
      <c r="AI527" s="387">
        <v>0</v>
      </c>
      <c r="AJ527" s="387">
        <v>-33.520000000000003</v>
      </c>
      <c r="AK527" s="387">
        <v>-10.37</v>
      </c>
      <c r="AM527"/>
      <c r="AN527"/>
      <c r="AO527"/>
      <c r="AP527"/>
    </row>
    <row r="528" spans="1:42">
      <c r="A528" s="387" t="s">
        <v>5687</v>
      </c>
      <c r="B528" s="388">
        <v>43634.95511574074</v>
      </c>
      <c r="C528" s="389">
        <v>43634</v>
      </c>
      <c r="D528" s="387" t="s">
        <v>2238</v>
      </c>
      <c r="E528" s="389">
        <v>43634</v>
      </c>
      <c r="F528" s="387" t="s">
        <v>2292</v>
      </c>
      <c r="G528" s="389">
        <v>43634</v>
      </c>
      <c r="H528" s="387" t="s">
        <v>2787</v>
      </c>
      <c r="I528" s="389">
        <v>43634</v>
      </c>
      <c r="J528" s="387" t="s">
        <v>3218</v>
      </c>
      <c r="K528" s="387" t="s">
        <v>1741</v>
      </c>
      <c r="L528" s="390" t="s">
        <v>1732</v>
      </c>
      <c r="M528" s="390" t="s">
        <v>3623</v>
      </c>
      <c r="N528" s="390" t="str">
        <f t="shared" si="18"/>
        <v>Employee24@blyblade.com</v>
      </c>
      <c r="O528" s="390" t="str">
        <f t="shared" si="19"/>
        <v>Will_Heyburn</v>
      </c>
      <c r="P528" s="387" t="s">
        <v>1728</v>
      </c>
      <c r="Q528" s="387" t="s">
        <v>1754</v>
      </c>
      <c r="R528" s="387" t="s">
        <v>1738</v>
      </c>
      <c r="S528" s="387">
        <v>1.65</v>
      </c>
      <c r="T528" s="387">
        <v>20</v>
      </c>
      <c r="U528" s="387" t="s">
        <v>1883</v>
      </c>
      <c r="V528" s="387" t="s">
        <v>2411</v>
      </c>
      <c r="W528" s="387" t="s">
        <v>2403</v>
      </c>
      <c r="X528" s="387" t="s">
        <v>4831</v>
      </c>
      <c r="Y528" s="387" t="s">
        <v>1890</v>
      </c>
      <c r="Z528" s="387" t="s">
        <v>1734</v>
      </c>
      <c r="AA528" s="387" t="s">
        <v>1733</v>
      </c>
      <c r="AB528" s="387">
        <v>16</v>
      </c>
      <c r="AC528" s="387">
        <v>0</v>
      </c>
      <c r="AD528" s="387">
        <v>0</v>
      </c>
      <c r="AE528" s="387">
        <v>16</v>
      </c>
      <c r="AF528" s="387" t="s">
        <v>1729</v>
      </c>
      <c r="AG528" s="387">
        <v>16</v>
      </c>
      <c r="AH528" s="387">
        <v>0</v>
      </c>
      <c r="AI528" s="387">
        <v>0</v>
      </c>
      <c r="AJ528" s="387">
        <v>16</v>
      </c>
      <c r="AK528" s="387">
        <v>1.6</v>
      </c>
      <c r="AM528"/>
      <c r="AN528"/>
      <c r="AO528"/>
      <c r="AP528"/>
    </row>
    <row r="529" spans="1:42">
      <c r="A529" s="387" t="s">
        <v>5686</v>
      </c>
      <c r="B529" s="388">
        <v>43634.969525462962</v>
      </c>
      <c r="C529" s="389">
        <v>43634</v>
      </c>
      <c r="D529" s="387" t="s">
        <v>2564</v>
      </c>
      <c r="E529" s="389">
        <v>43634</v>
      </c>
      <c r="F529" s="387" t="s">
        <v>2603</v>
      </c>
      <c r="G529" s="389">
        <v>43634</v>
      </c>
      <c r="H529" s="387" t="s">
        <v>2919</v>
      </c>
      <c r="I529" s="389">
        <v>43634</v>
      </c>
      <c r="J529" s="387" t="s">
        <v>4028</v>
      </c>
      <c r="K529" s="387" t="s">
        <v>1741</v>
      </c>
      <c r="L529" s="390" t="s">
        <v>1732</v>
      </c>
      <c r="M529" s="390" t="s">
        <v>1854</v>
      </c>
      <c r="N529" s="390" t="str">
        <f t="shared" si="18"/>
        <v>Employee5@blyblade.com</v>
      </c>
      <c r="O529" s="390" t="str">
        <f t="shared" si="19"/>
        <v>Torey_McNeil</v>
      </c>
      <c r="P529" s="387" t="s">
        <v>1728</v>
      </c>
      <c r="Q529" s="387" t="s">
        <v>1952</v>
      </c>
      <c r="R529" s="387" t="s">
        <v>1738</v>
      </c>
      <c r="S529" s="387">
        <v>0.86</v>
      </c>
      <c r="T529" s="387">
        <v>7</v>
      </c>
      <c r="U529" s="387" t="s">
        <v>1737</v>
      </c>
      <c r="V529" s="387" t="s">
        <v>1845</v>
      </c>
      <c r="W529" s="387" t="s">
        <v>2025</v>
      </c>
      <c r="X529" s="387" t="s">
        <v>4831</v>
      </c>
      <c r="Y529" s="387" t="s">
        <v>1748</v>
      </c>
      <c r="Z529" s="387" t="s">
        <v>1734</v>
      </c>
      <c r="AA529" s="387" t="s">
        <v>1733</v>
      </c>
      <c r="AB529" s="387">
        <v>32.65</v>
      </c>
      <c r="AC529" s="387">
        <v>0</v>
      </c>
      <c r="AD529" s="387">
        <v>0</v>
      </c>
      <c r="AE529" s="387">
        <v>32.65</v>
      </c>
      <c r="AF529" s="387" t="s">
        <v>1729</v>
      </c>
      <c r="AG529" s="387">
        <v>32.65</v>
      </c>
      <c r="AH529" s="387">
        <v>0</v>
      </c>
      <c r="AI529" s="387">
        <v>0</v>
      </c>
      <c r="AJ529" s="387">
        <v>32.65</v>
      </c>
      <c r="AK529" s="387">
        <v>3.27</v>
      </c>
      <c r="AM529"/>
      <c r="AN529"/>
      <c r="AO529"/>
      <c r="AP529"/>
    </row>
    <row r="530" spans="1:42">
      <c r="A530" s="387" t="s">
        <v>5685</v>
      </c>
      <c r="B530" s="388">
        <v>43634.993263888886</v>
      </c>
      <c r="C530" s="389">
        <v>43634</v>
      </c>
      <c r="D530" s="387" t="s">
        <v>1994</v>
      </c>
      <c r="E530" s="389">
        <v>43634</v>
      </c>
      <c r="F530" s="387" t="s">
        <v>1993</v>
      </c>
      <c r="G530" s="389">
        <v>43634</v>
      </c>
      <c r="H530" s="387" t="s">
        <v>2357</v>
      </c>
      <c r="I530" s="389">
        <v>43634</v>
      </c>
      <c r="J530" s="387" t="s">
        <v>2356</v>
      </c>
      <c r="K530" s="387" t="s">
        <v>1741</v>
      </c>
      <c r="L530" s="390" t="s">
        <v>1732</v>
      </c>
      <c r="M530" s="390" t="s">
        <v>1854</v>
      </c>
      <c r="N530" s="390" t="str">
        <f t="shared" si="18"/>
        <v>Employee5@blyblade.com</v>
      </c>
      <c r="O530" s="390" t="str">
        <f t="shared" si="19"/>
        <v>Torey_McNeil</v>
      </c>
      <c r="P530" s="387" t="s">
        <v>1728</v>
      </c>
      <c r="Q530" s="387" t="s">
        <v>1952</v>
      </c>
      <c r="R530" s="387" t="s">
        <v>1738</v>
      </c>
      <c r="S530" s="387">
        <v>1.36</v>
      </c>
      <c r="T530" s="387">
        <v>20</v>
      </c>
      <c r="U530" s="387" t="s">
        <v>1845</v>
      </c>
      <c r="V530" s="387" t="s">
        <v>1845</v>
      </c>
      <c r="W530" s="387" t="s">
        <v>2403</v>
      </c>
      <c r="X530" s="387" t="s">
        <v>4831</v>
      </c>
      <c r="Y530" s="387" t="s">
        <v>1748</v>
      </c>
      <c r="Z530" s="387" t="s">
        <v>1734</v>
      </c>
      <c r="AA530" s="387" t="s">
        <v>1733</v>
      </c>
      <c r="AB530" s="387">
        <v>31.64</v>
      </c>
      <c r="AC530" s="387">
        <v>0</v>
      </c>
      <c r="AD530" s="387">
        <v>0</v>
      </c>
      <c r="AE530" s="387">
        <v>31.64</v>
      </c>
      <c r="AF530" s="387" t="s">
        <v>1729</v>
      </c>
      <c r="AG530" s="387">
        <v>31.64</v>
      </c>
      <c r="AH530" s="387">
        <v>0</v>
      </c>
      <c r="AI530" s="387">
        <v>0</v>
      </c>
      <c r="AJ530" s="387">
        <v>31.64</v>
      </c>
      <c r="AK530" s="387">
        <v>3.16</v>
      </c>
      <c r="AM530"/>
      <c r="AN530"/>
      <c r="AO530"/>
      <c r="AP530"/>
    </row>
    <row r="531" spans="1:42">
      <c r="A531" s="387" t="s">
        <v>5684</v>
      </c>
      <c r="B531" s="388">
        <v>43635.013298611113</v>
      </c>
      <c r="C531" s="389">
        <v>43634</v>
      </c>
      <c r="D531" s="387" t="s">
        <v>3047</v>
      </c>
      <c r="E531" s="389">
        <v>43634</v>
      </c>
      <c r="F531" s="387" t="s">
        <v>3046</v>
      </c>
      <c r="G531" s="389">
        <v>43635</v>
      </c>
      <c r="H531" s="387" t="s">
        <v>3413</v>
      </c>
      <c r="I531" s="389">
        <v>43634</v>
      </c>
      <c r="J531" s="387" t="s">
        <v>2086</v>
      </c>
      <c r="K531" s="387" t="s">
        <v>1741</v>
      </c>
      <c r="L531" s="390" t="s">
        <v>1732</v>
      </c>
      <c r="M531" s="390" t="s">
        <v>4897</v>
      </c>
      <c r="N531" s="390" t="str">
        <f t="shared" si="18"/>
        <v>Employee35@blyblade.com</v>
      </c>
      <c r="O531" s="390" t="str">
        <f t="shared" si="19"/>
        <v>Robert_Wiesenthal</v>
      </c>
      <c r="P531" s="387" t="s">
        <v>1728</v>
      </c>
      <c r="Q531" s="387" t="s">
        <v>2043</v>
      </c>
      <c r="R531" s="387" t="s">
        <v>1738</v>
      </c>
      <c r="S531" s="387">
        <v>3.55</v>
      </c>
      <c r="T531" s="387">
        <v>26</v>
      </c>
      <c r="U531" s="387" t="s">
        <v>2742</v>
      </c>
      <c r="V531" s="387" t="s">
        <v>1845</v>
      </c>
      <c r="W531" s="387" t="s">
        <v>1771</v>
      </c>
      <c r="X531" s="387" t="s">
        <v>4831</v>
      </c>
      <c r="Y531" s="387" t="s">
        <v>1890</v>
      </c>
      <c r="Z531" s="387" t="s">
        <v>1734</v>
      </c>
      <c r="AA531" s="387" t="s">
        <v>1733</v>
      </c>
      <c r="AB531" s="387">
        <v>46.01</v>
      </c>
      <c r="AC531" s="387">
        <v>0</v>
      </c>
      <c r="AD531" s="387">
        <v>0</v>
      </c>
      <c r="AE531" s="387">
        <v>46.01</v>
      </c>
      <c r="AF531" s="387" t="s">
        <v>1729</v>
      </c>
      <c r="AG531" s="387">
        <v>46.01</v>
      </c>
      <c r="AH531" s="387">
        <v>0</v>
      </c>
      <c r="AI531" s="387">
        <v>0</v>
      </c>
      <c r="AJ531" s="387">
        <v>46.01</v>
      </c>
      <c r="AK531" s="387">
        <v>4.5999999999999996</v>
      </c>
      <c r="AM531"/>
      <c r="AN531"/>
      <c r="AO531"/>
      <c r="AP531"/>
    </row>
    <row r="532" spans="1:42">
      <c r="A532" s="387" t="s">
        <v>5683</v>
      </c>
      <c r="B532" s="388">
        <v>43635.05810185185</v>
      </c>
      <c r="C532" s="389">
        <v>43635</v>
      </c>
      <c r="D532" s="387" t="s">
        <v>1907</v>
      </c>
      <c r="E532" s="389">
        <v>43634</v>
      </c>
      <c r="F532" s="387" t="s">
        <v>1906</v>
      </c>
      <c r="G532" s="389">
        <v>43635</v>
      </c>
      <c r="H532" s="387" t="s">
        <v>3619</v>
      </c>
      <c r="I532" s="389">
        <v>43634</v>
      </c>
      <c r="J532" s="387" t="s">
        <v>2041</v>
      </c>
      <c r="K532" s="387" t="s">
        <v>1741</v>
      </c>
      <c r="L532" s="390" t="s">
        <v>1732</v>
      </c>
      <c r="M532" s="390" t="s">
        <v>2594</v>
      </c>
      <c r="N532" s="390" t="str">
        <f t="shared" si="18"/>
        <v>Employee9@blyblade.com</v>
      </c>
      <c r="O532" s="390" t="str">
        <f t="shared" si="19"/>
        <v>Emily_Antner</v>
      </c>
      <c r="P532" s="387" t="s">
        <v>1728</v>
      </c>
      <c r="Q532" s="387" t="s">
        <v>1754</v>
      </c>
      <c r="R532" s="387" t="s">
        <v>1738</v>
      </c>
      <c r="S532" s="387">
        <v>1.84</v>
      </c>
      <c r="T532" s="387">
        <v>14</v>
      </c>
      <c r="U532" s="387" t="s">
        <v>1737</v>
      </c>
      <c r="V532" s="387" t="s">
        <v>1883</v>
      </c>
      <c r="W532" s="387" t="s">
        <v>4876</v>
      </c>
      <c r="X532" s="387" t="s">
        <v>4831</v>
      </c>
      <c r="Y532" s="387" t="s">
        <v>1896</v>
      </c>
      <c r="Z532" s="387" t="s">
        <v>1734</v>
      </c>
      <c r="AA532" s="387" t="s">
        <v>1733</v>
      </c>
      <c r="AB532" s="387">
        <v>15.75</v>
      </c>
      <c r="AC532" s="387">
        <v>0</v>
      </c>
      <c r="AD532" s="387">
        <v>0</v>
      </c>
      <c r="AE532" s="387">
        <v>15.75</v>
      </c>
      <c r="AF532" s="387" t="s">
        <v>1729</v>
      </c>
      <c r="AG532" s="387">
        <v>15.75</v>
      </c>
      <c r="AH532" s="387">
        <v>0</v>
      </c>
      <c r="AI532" s="387">
        <v>0</v>
      </c>
      <c r="AJ532" s="387">
        <v>15.75</v>
      </c>
      <c r="AK532" s="387">
        <v>1.58</v>
      </c>
      <c r="AM532"/>
      <c r="AN532"/>
      <c r="AO532"/>
      <c r="AP532"/>
    </row>
    <row r="533" spans="1:42">
      <c r="A533" s="387" t="s">
        <v>5682</v>
      </c>
      <c r="B533" s="388">
        <v>43635.059386574074</v>
      </c>
      <c r="C533" s="389">
        <v>43635</v>
      </c>
      <c r="D533" s="387" t="s">
        <v>3107</v>
      </c>
      <c r="E533" s="389">
        <v>43634</v>
      </c>
      <c r="F533" s="387" t="s">
        <v>3106</v>
      </c>
      <c r="G533" s="389">
        <v>43635</v>
      </c>
      <c r="H533" s="387" t="s">
        <v>1880</v>
      </c>
      <c r="I533" s="389">
        <v>43634</v>
      </c>
      <c r="J533" s="387" t="s">
        <v>1879</v>
      </c>
      <c r="K533" s="387" t="s">
        <v>1741</v>
      </c>
      <c r="L533" s="390" t="s">
        <v>1732</v>
      </c>
      <c r="M533" s="390" t="s">
        <v>1929</v>
      </c>
      <c r="N533" s="390" t="str">
        <f t="shared" si="18"/>
        <v>Employee29@blyblade.com</v>
      </c>
      <c r="O533" s="390" t="str">
        <f t="shared" si="19"/>
        <v>Justin_Meltzer</v>
      </c>
      <c r="P533" s="387" t="s">
        <v>1728</v>
      </c>
      <c r="Q533" s="387" t="s">
        <v>1754</v>
      </c>
      <c r="R533" s="387" t="s">
        <v>1738</v>
      </c>
      <c r="S533" s="387">
        <v>1.28</v>
      </c>
      <c r="T533" s="387">
        <v>8</v>
      </c>
      <c r="U533" s="387" t="s">
        <v>1737</v>
      </c>
      <c r="V533" s="387" t="s">
        <v>1928</v>
      </c>
      <c r="W533" s="387" t="s">
        <v>4876</v>
      </c>
      <c r="X533" s="387" t="s">
        <v>4831</v>
      </c>
      <c r="Y533" s="387" t="s">
        <v>1748</v>
      </c>
      <c r="Z533" s="387" t="s">
        <v>1734</v>
      </c>
      <c r="AA533" s="387" t="s">
        <v>1733</v>
      </c>
      <c r="AB533" s="387">
        <v>10.64</v>
      </c>
      <c r="AC533" s="387">
        <v>0</v>
      </c>
      <c r="AD533" s="387">
        <v>0</v>
      </c>
      <c r="AE533" s="387">
        <v>10.64</v>
      </c>
      <c r="AF533" s="387" t="s">
        <v>1729</v>
      </c>
      <c r="AG533" s="387">
        <v>10.64</v>
      </c>
      <c r="AH533" s="387">
        <v>0</v>
      </c>
      <c r="AI533" s="387">
        <v>0</v>
      </c>
      <c r="AJ533" s="387">
        <v>10.64</v>
      </c>
      <c r="AK533" s="387">
        <v>1.06</v>
      </c>
      <c r="AM533"/>
      <c r="AN533"/>
      <c r="AO533"/>
      <c r="AP533"/>
    </row>
    <row r="534" spans="1:42">
      <c r="A534" s="387" t="s">
        <v>5681</v>
      </c>
      <c r="B534" s="388">
        <v>43635.063854166663</v>
      </c>
      <c r="C534" s="389">
        <v>43635</v>
      </c>
      <c r="D534" s="387" t="s">
        <v>1907</v>
      </c>
      <c r="E534" s="389">
        <v>43634</v>
      </c>
      <c r="F534" s="387" t="s">
        <v>1906</v>
      </c>
      <c r="G534" s="389">
        <v>43635</v>
      </c>
      <c r="H534" s="387" t="s">
        <v>3617</v>
      </c>
      <c r="I534" s="389">
        <v>43634</v>
      </c>
      <c r="J534" s="387" t="s">
        <v>2055</v>
      </c>
      <c r="K534" s="387" t="s">
        <v>1741</v>
      </c>
      <c r="L534" s="390" t="s">
        <v>1732</v>
      </c>
      <c r="M534" s="390" t="s">
        <v>2013</v>
      </c>
      <c r="N534" s="390" t="str">
        <f t="shared" si="18"/>
        <v>Employee22@blyblade.com</v>
      </c>
      <c r="O534" s="390" t="str">
        <f t="shared" si="19"/>
        <v>Lee_Gold</v>
      </c>
      <c r="P534" s="387" t="s">
        <v>1728</v>
      </c>
      <c r="Q534" s="387" t="s">
        <v>1754</v>
      </c>
      <c r="R534" s="387" t="s">
        <v>1738</v>
      </c>
      <c r="S534" s="387">
        <v>2.63</v>
      </c>
      <c r="T534" s="387">
        <v>21</v>
      </c>
      <c r="U534" s="387" t="s">
        <v>1737</v>
      </c>
      <c r="V534" s="387" t="s">
        <v>1883</v>
      </c>
      <c r="W534" s="387" t="s">
        <v>4882</v>
      </c>
      <c r="X534" s="387" t="s">
        <v>4831</v>
      </c>
      <c r="Y534" s="387" t="s">
        <v>1748</v>
      </c>
      <c r="Z534" s="387" t="s">
        <v>1734</v>
      </c>
      <c r="AA534" s="387" t="s">
        <v>1733</v>
      </c>
      <c r="AB534" s="387">
        <v>16.95</v>
      </c>
      <c r="AC534" s="387">
        <v>0</v>
      </c>
      <c r="AD534" s="387">
        <v>0</v>
      </c>
      <c r="AE534" s="387">
        <v>16.95</v>
      </c>
      <c r="AF534" s="387" t="s">
        <v>1729</v>
      </c>
      <c r="AG534" s="387">
        <v>16.95</v>
      </c>
      <c r="AH534" s="387">
        <v>0</v>
      </c>
      <c r="AI534" s="387">
        <v>0</v>
      </c>
      <c r="AJ534" s="387">
        <v>16.95</v>
      </c>
      <c r="AK534" s="387">
        <v>1.7</v>
      </c>
      <c r="AM534"/>
      <c r="AN534"/>
      <c r="AO534"/>
      <c r="AP534"/>
    </row>
    <row r="535" spans="1:42">
      <c r="A535" s="387" t="s">
        <v>5680</v>
      </c>
      <c r="B535" s="388">
        <v>43635.065717592595</v>
      </c>
      <c r="C535" s="389">
        <v>43635</v>
      </c>
      <c r="D535" s="387" t="s">
        <v>2810</v>
      </c>
      <c r="E535" s="389">
        <v>43634</v>
      </c>
      <c r="F535" s="387" t="s">
        <v>2036</v>
      </c>
      <c r="G535" s="389">
        <v>43635</v>
      </c>
      <c r="H535" s="387" t="s">
        <v>4242</v>
      </c>
      <c r="I535" s="389">
        <v>43634</v>
      </c>
      <c r="J535" s="387" t="s">
        <v>2963</v>
      </c>
      <c r="K535" s="387" t="s">
        <v>1741</v>
      </c>
      <c r="L535" s="390" t="s">
        <v>1732</v>
      </c>
      <c r="M535" s="390" t="s">
        <v>2255</v>
      </c>
      <c r="N535" s="390" t="str">
        <f t="shared" si="18"/>
        <v>Employee7@blyblade.com</v>
      </c>
      <c r="O535" s="390" t="str">
        <f t="shared" si="19"/>
        <v>Jack_Oneill</v>
      </c>
      <c r="P535" s="387" t="s">
        <v>1728</v>
      </c>
      <c r="Q535" s="387" t="s">
        <v>1754</v>
      </c>
      <c r="R535" s="387" t="s">
        <v>1738</v>
      </c>
      <c r="S535" s="387">
        <v>1.95</v>
      </c>
      <c r="T535" s="387">
        <v>11</v>
      </c>
      <c r="U535" s="387" t="s">
        <v>1737</v>
      </c>
      <c r="V535" s="387" t="s">
        <v>2342</v>
      </c>
      <c r="W535" s="387" t="s">
        <v>4876</v>
      </c>
      <c r="X535" s="387" t="s">
        <v>4831</v>
      </c>
      <c r="Y535" s="387" t="s">
        <v>1748</v>
      </c>
      <c r="Z535" s="387" t="s">
        <v>1734</v>
      </c>
      <c r="AA535" s="387" t="s">
        <v>1733</v>
      </c>
      <c r="AB535" s="387">
        <v>17.47</v>
      </c>
      <c r="AC535" s="387">
        <v>0</v>
      </c>
      <c r="AD535" s="387">
        <v>0</v>
      </c>
      <c r="AE535" s="387">
        <v>17.47</v>
      </c>
      <c r="AF535" s="387" t="s">
        <v>1729</v>
      </c>
      <c r="AG535" s="387">
        <v>17.47</v>
      </c>
      <c r="AH535" s="387">
        <v>0</v>
      </c>
      <c r="AI535" s="387">
        <v>0</v>
      </c>
      <c r="AJ535" s="387">
        <v>17.47</v>
      </c>
      <c r="AK535" s="387">
        <v>1.75</v>
      </c>
      <c r="AM535"/>
      <c r="AN535"/>
      <c r="AO535"/>
      <c r="AP535"/>
    </row>
    <row r="536" spans="1:42">
      <c r="A536" s="387" t="s">
        <v>5679</v>
      </c>
      <c r="B536" s="388">
        <v>43635.074872685182</v>
      </c>
      <c r="C536" s="389">
        <v>43635</v>
      </c>
      <c r="D536" s="387" t="s">
        <v>3891</v>
      </c>
      <c r="E536" s="389">
        <v>43634</v>
      </c>
      <c r="F536" s="387" t="s">
        <v>3340</v>
      </c>
      <c r="G536" s="389">
        <v>43635</v>
      </c>
      <c r="H536" s="387" t="s">
        <v>3704</v>
      </c>
      <c r="I536" s="389">
        <v>43634</v>
      </c>
      <c r="J536" s="387" t="s">
        <v>3634</v>
      </c>
      <c r="K536" s="387" t="s">
        <v>1741</v>
      </c>
      <c r="L536" s="390" t="s">
        <v>1732</v>
      </c>
      <c r="M536" s="390" t="s">
        <v>1854</v>
      </c>
      <c r="N536" s="390" t="str">
        <f t="shared" si="18"/>
        <v>Employee5@blyblade.com</v>
      </c>
      <c r="O536" s="390" t="str">
        <f t="shared" si="19"/>
        <v>Torey_McNeil</v>
      </c>
      <c r="P536" s="387" t="s">
        <v>1728</v>
      </c>
      <c r="Q536" s="387" t="s">
        <v>1847</v>
      </c>
      <c r="R536" s="387" t="s">
        <v>1738</v>
      </c>
      <c r="S536" s="387">
        <v>8.91</v>
      </c>
      <c r="T536" s="387">
        <v>27</v>
      </c>
      <c r="U536" s="387" t="s">
        <v>1737</v>
      </c>
      <c r="V536" s="387" t="s">
        <v>1853</v>
      </c>
      <c r="W536" s="387" t="s">
        <v>4876</v>
      </c>
      <c r="X536" s="387" t="s">
        <v>4831</v>
      </c>
      <c r="Y536" s="387" t="s">
        <v>1748</v>
      </c>
      <c r="Z536" s="387" t="s">
        <v>1734</v>
      </c>
      <c r="AA536" s="387" t="s">
        <v>1733</v>
      </c>
      <c r="AB536" s="387">
        <v>48.11</v>
      </c>
      <c r="AC536" s="387">
        <v>0</v>
      </c>
      <c r="AD536" s="387">
        <v>0</v>
      </c>
      <c r="AE536" s="387">
        <v>48.11</v>
      </c>
      <c r="AF536" s="387" t="s">
        <v>1729</v>
      </c>
      <c r="AG536" s="387">
        <v>48.11</v>
      </c>
      <c r="AH536" s="387">
        <v>0</v>
      </c>
      <c r="AI536" s="387">
        <v>0</v>
      </c>
      <c r="AJ536" s="387">
        <v>48.11</v>
      </c>
      <c r="AK536" s="387">
        <v>4.8099999999999996</v>
      </c>
      <c r="AM536"/>
      <c r="AN536"/>
      <c r="AO536"/>
      <c r="AP536"/>
    </row>
    <row r="537" spans="1:42">
      <c r="A537" s="387" t="s">
        <v>5678</v>
      </c>
      <c r="B537" s="388">
        <v>43635.085300925923</v>
      </c>
      <c r="C537" s="389">
        <v>43635</v>
      </c>
      <c r="D537" s="387" t="s">
        <v>2504</v>
      </c>
      <c r="E537" s="389">
        <v>43634</v>
      </c>
      <c r="F537" s="387" t="s">
        <v>2503</v>
      </c>
      <c r="G537" s="389">
        <v>43635</v>
      </c>
      <c r="H537" s="387" t="s">
        <v>4630</v>
      </c>
      <c r="I537" s="389">
        <v>43634</v>
      </c>
      <c r="J537" s="387" t="s">
        <v>2839</v>
      </c>
      <c r="K537" s="387" t="s">
        <v>1741</v>
      </c>
      <c r="L537" s="390" t="s">
        <v>1732</v>
      </c>
      <c r="M537" s="390" t="s">
        <v>2594</v>
      </c>
      <c r="N537" s="390" t="str">
        <f t="shared" si="18"/>
        <v>Employee9@blyblade.com</v>
      </c>
      <c r="O537" s="390" t="str">
        <f t="shared" si="19"/>
        <v>Emily_Antner</v>
      </c>
      <c r="P537" s="387" t="s">
        <v>1728</v>
      </c>
      <c r="Q537" s="387" t="s">
        <v>1754</v>
      </c>
      <c r="R537" s="387" t="s">
        <v>1738</v>
      </c>
      <c r="S537" s="387">
        <v>1.92</v>
      </c>
      <c r="T537" s="387">
        <v>10</v>
      </c>
      <c r="U537" s="387" t="s">
        <v>1883</v>
      </c>
      <c r="V537" s="387" t="s">
        <v>3484</v>
      </c>
      <c r="W537" s="387" t="s">
        <v>4876</v>
      </c>
      <c r="X537" s="387" t="s">
        <v>4831</v>
      </c>
      <c r="Y537" s="387" t="s">
        <v>1896</v>
      </c>
      <c r="Z537" s="387" t="s">
        <v>1734</v>
      </c>
      <c r="AA537" s="387" t="s">
        <v>1733</v>
      </c>
      <c r="AB537" s="387">
        <v>14.95</v>
      </c>
      <c r="AC537" s="387">
        <v>0</v>
      </c>
      <c r="AD537" s="387">
        <v>0</v>
      </c>
      <c r="AE537" s="387">
        <v>14.95</v>
      </c>
      <c r="AF537" s="387" t="s">
        <v>1729</v>
      </c>
      <c r="AG537" s="387">
        <v>14.95</v>
      </c>
      <c r="AH537" s="387">
        <v>0</v>
      </c>
      <c r="AI537" s="387">
        <v>0</v>
      </c>
      <c r="AJ537" s="387">
        <v>14.95</v>
      </c>
      <c r="AK537" s="387">
        <v>1.5</v>
      </c>
      <c r="AM537"/>
      <c r="AN537"/>
      <c r="AO537"/>
      <c r="AP537"/>
    </row>
    <row r="538" spans="1:42">
      <c r="A538" s="387" t="s">
        <v>5677</v>
      </c>
      <c r="B538" s="388">
        <v>43635.089803240742</v>
      </c>
      <c r="C538" s="389">
        <v>43635</v>
      </c>
      <c r="D538" s="387" t="s">
        <v>2810</v>
      </c>
      <c r="E538" s="389">
        <v>43634</v>
      </c>
      <c r="F538" s="387" t="s">
        <v>2036</v>
      </c>
      <c r="G538" s="389">
        <v>43635</v>
      </c>
      <c r="H538" s="387" t="s">
        <v>2498</v>
      </c>
      <c r="I538" s="389">
        <v>43634</v>
      </c>
      <c r="J538" s="387" t="s">
        <v>2497</v>
      </c>
      <c r="K538" s="387" t="s">
        <v>1741</v>
      </c>
      <c r="L538" s="390" t="s">
        <v>1732</v>
      </c>
      <c r="M538" s="390" t="s">
        <v>1810</v>
      </c>
      <c r="N538" s="390" t="str">
        <f t="shared" si="18"/>
        <v>Employee3@blyblade.com</v>
      </c>
      <c r="O538" s="390" t="str">
        <f t="shared" si="19"/>
        <v>Esjona_Kadiu</v>
      </c>
      <c r="P538" s="387" t="s">
        <v>1728</v>
      </c>
      <c r="Q538" s="387" t="s">
        <v>1754</v>
      </c>
      <c r="R538" s="387" t="s">
        <v>1738</v>
      </c>
      <c r="S538" s="387">
        <v>12.52</v>
      </c>
      <c r="T538" s="387">
        <v>41</v>
      </c>
      <c r="U538" s="387" t="s">
        <v>1737</v>
      </c>
      <c r="V538" s="387" t="s">
        <v>1846</v>
      </c>
      <c r="W538" s="387" t="s">
        <v>4876</v>
      </c>
      <c r="X538" s="387" t="s">
        <v>4899</v>
      </c>
      <c r="Y538" s="387" t="s">
        <v>1735</v>
      </c>
      <c r="Z538" s="387" t="s">
        <v>1734</v>
      </c>
      <c r="AA538" s="387" t="s">
        <v>1733</v>
      </c>
      <c r="AB538" s="387">
        <v>48.64</v>
      </c>
      <c r="AC538" s="387">
        <v>0</v>
      </c>
      <c r="AD538" s="387">
        <v>0</v>
      </c>
      <c r="AE538" s="387">
        <v>48.64</v>
      </c>
      <c r="AF538" s="387" t="s">
        <v>1729</v>
      </c>
      <c r="AG538" s="387">
        <v>48.64</v>
      </c>
      <c r="AH538" s="387">
        <v>0</v>
      </c>
      <c r="AI538" s="387">
        <v>0</v>
      </c>
      <c r="AJ538" s="387">
        <v>48.64</v>
      </c>
      <c r="AK538" s="387">
        <v>4.8600000000000003</v>
      </c>
      <c r="AM538"/>
      <c r="AN538"/>
      <c r="AO538"/>
      <c r="AP538"/>
    </row>
    <row r="539" spans="1:42">
      <c r="A539" s="387" t="s">
        <v>5676</v>
      </c>
      <c r="B539" s="388">
        <v>43635.529386574075</v>
      </c>
      <c r="C539" s="389">
        <v>43635</v>
      </c>
      <c r="D539" s="387" t="s">
        <v>2420</v>
      </c>
      <c r="E539" s="389">
        <v>43635</v>
      </c>
      <c r="F539" s="387" t="s">
        <v>5551</v>
      </c>
      <c r="G539" s="389">
        <v>43635</v>
      </c>
      <c r="H539" s="387" t="s">
        <v>3089</v>
      </c>
      <c r="I539" s="389">
        <v>43635</v>
      </c>
      <c r="J539" s="387" t="s">
        <v>3088</v>
      </c>
      <c r="K539" s="387" t="s">
        <v>1741</v>
      </c>
      <c r="L539" s="390" t="s">
        <v>1732</v>
      </c>
      <c r="M539" s="390" t="s">
        <v>4897</v>
      </c>
      <c r="N539" s="390" t="str">
        <f t="shared" si="18"/>
        <v>Employee35@blyblade.com</v>
      </c>
      <c r="O539" s="390" t="str">
        <f t="shared" si="19"/>
        <v>Robert_Wiesenthal</v>
      </c>
      <c r="P539" s="387" t="s">
        <v>1728</v>
      </c>
      <c r="Q539" s="387" t="s">
        <v>1847</v>
      </c>
      <c r="R539" s="387" t="s">
        <v>1738</v>
      </c>
      <c r="S539" s="387">
        <v>0.92</v>
      </c>
      <c r="T539" s="387">
        <v>7</v>
      </c>
      <c r="U539" s="387" t="s">
        <v>1737</v>
      </c>
      <c r="V539" s="387" t="s">
        <v>1737</v>
      </c>
      <c r="W539" s="387" t="s">
        <v>1771</v>
      </c>
      <c r="X539" s="387" t="s">
        <v>4831</v>
      </c>
      <c r="Y539" s="387" t="s">
        <v>1890</v>
      </c>
      <c r="Z539" s="387" t="s">
        <v>1734</v>
      </c>
      <c r="AA539" s="387" t="s">
        <v>1733</v>
      </c>
      <c r="AB539" s="387">
        <v>11.92</v>
      </c>
      <c r="AC539" s="387">
        <v>0</v>
      </c>
      <c r="AD539" s="387">
        <v>0</v>
      </c>
      <c r="AE539" s="387">
        <v>11.92</v>
      </c>
      <c r="AF539" s="387" t="s">
        <v>1729</v>
      </c>
      <c r="AG539" s="387">
        <v>11.92</v>
      </c>
      <c r="AH539" s="387">
        <v>0</v>
      </c>
      <c r="AI539" s="387">
        <v>0</v>
      </c>
      <c r="AJ539" s="387">
        <v>11.92</v>
      </c>
      <c r="AK539" s="387">
        <v>1.19</v>
      </c>
      <c r="AM539"/>
      <c r="AN539"/>
      <c r="AO539"/>
      <c r="AP539"/>
    </row>
    <row r="540" spans="1:42">
      <c r="A540" s="387" t="s">
        <v>5675</v>
      </c>
      <c r="B540" s="388">
        <v>43635.549861111111</v>
      </c>
      <c r="C540" s="389">
        <v>43635</v>
      </c>
      <c r="D540" s="387" t="s">
        <v>2902</v>
      </c>
      <c r="E540" s="389">
        <v>43635</v>
      </c>
      <c r="F540" s="387" t="s">
        <v>2901</v>
      </c>
      <c r="G540" s="389">
        <v>43635</v>
      </c>
      <c r="H540" s="387" t="s">
        <v>2120</v>
      </c>
      <c r="I540" s="389">
        <v>43635</v>
      </c>
      <c r="J540" s="387" t="s">
        <v>5674</v>
      </c>
      <c r="K540" s="387" t="s">
        <v>1741</v>
      </c>
      <c r="L540" s="390" t="s">
        <v>1732</v>
      </c>
      <c r="M540" s="390" t="s">
        <v>2265</v>
      </c>
      <c r="N540" s="390" t="str">
        <f t="shared" si="18"/>
        <v>Employee4@blyblade.com</v>
      </c>
      <c r="O540" s="390" t="str">
        <f t="shared" si="19"/>
        <v>Oksana_Orlov</v>
      </c>
      <c r="P540" s="387" t="s">
        <v>1728</v>
      </c>
      <c r="Q540" s="387" t="s">
        <v>1754</v>
      </c>
      <c r="R540" s="387" t="s">
        <v>1738</v>
      </c>
      <c r="S540" s="387">
        <v>4.53</v>
      </c>
      <c r="T540" s="387">
        <v>17</v>
      </c>
      <c r="U540" s="387" t="s">
        <v>2007</v>
      </c>
      <c r="V540" s="387" t="s">
        <v>1883</v>
      </c>
      <c r="W540" s="387" t="s">
        <v>4882</v>
      </c>
      <c r="X540" s="387" t="s">
        <v>4831</v>
      </c>
      <c r="Y540" s="387" t="s">
        <v>1735</v>
      </c>
      <c r="Z540" s="387" t="s">
        <v>1734</v>
      </c>
      <c r="AA540" s="387" t="s">
        <v>1733</v>
      </c>
      <c r="AB540" s="387">
        <v>22.83</v>
      </c>
      <c r="AC540" s="387">
        <v>0</v>
      </c>
      <c r="AD540" s="387">
        <v>0</v>
      </c>
      <c r="AE540" s="387">
        <v>22.83</v>
      </c>
      <c r="AF540" s="387" t="s">
        <v>1729</v>
      </c>
      <c r="AG540" s="387">
        <v>22.83</v>
      </c>
      <c r="AH540" s="387">
        <v>0</v>
      </c>
      <c r="AI540" s="387">
        <v>0</v>
      </c>
      <c r="AJ540" s="387">
        <v>22.83</v>
      </c>
      <c r="AK540" s="387">
        <v>2.2799999999999998</v>
      </c>
      <c r="AM540"/>
      <c r="AN540"/>
      <c r="AO540"/>
      <c r="AP540"/>
    </row>
    <row r="541" spans="1:42">
      <c r="A541" s="387" t="s">
        <v>5652</v>
      </c>
      <c r="B541" s="388">
        <v>43635.579953703702</v>
      </c>
      <c r="C541" s="389">
        <v>43635</v>
      </c>
      <c r="D541" s="387" t="s">
        <v>3132</v>
      </c>
      <c r="E541" s="389">
        <v>43635</v>
      </c>
      <c r="F541" s="387" t="s">
        <v>4919</v>
      </c>
      <c r="G541" s="389">
        <v>43635</v>
      </c>
      <c r="H541" s="387" t="s">
        <v>2195</v>
      </c>
      <c r="I541" s="389">
        <v>43635</v>
      </c>
      <c r="J541" s="387" t="s">
        <v>2194</v>
      </c>
      <c r="K541" s="387" t="s">
        <v>1741</v>
      </c>
      <c r="L541" s="390" t="s">
        <v>1732</v>
      </c>
      <c r="M541" s="390" t="s">
        <v>3960</v>
      </c>
      <c r="N541" s="390" t="str">
        <f t="shared" si="18"/>
        <v>Employee21@blyblade.com</v>
      </c>
      <c r="O541" s="390" t="str">
        <f t="shared" si="19"/>
        <v>Wyndham_Williamson</v>
      </c>
      <c r="P541" s="387" t="s">
        <v>1728</v>
      </c>
      <c r="Q541" s="387" t="s">
        <v>1754</v>
      </c>
      <c r="R541" s="387" t="s">
        <v>1738</v>
      </c>
      <c r="S541" s="387">
        <v>4.41</v>
      </c>
      <c r="T541" s="387">
        <v>19</v>
      </c>
      <c r="U541" s="387" t="s">
        <v>3157</v>
      </c>
      <c r="V541" s="387" t="s">
        <v>1845</v>
      </c>
      <c r="W541" s="387" t="s">
        <v>1965</v>
      </c>
      <c r="X541" s="387" t="s">
        <v>4831</v>
      </c>
      <c r="Y541" s="387" t="s">
        <v>1728</v>
      </c>
      <c r="Z541" s="387" t="s">
        <v>1734</v>
      </c>
      <c r="AA541" s="387" t="s">
        <v>1733</v>
      </c>
      <c r="AB541" s="387">
        <v>26.22</v>
      </c>
      <c r="AC541" s="387">
        <v>0</v>
      </c>
      <c r="AD541" s="387">
        <v>0</v>
      </c>
      <c r="AE541" s="387">
        <v>26.22</v>
      </c>
      <c r="AF541" s="387" t="s">
        <v>1729</v>
      </c>
      <c r="AG541" s="387">
        <v>26.22</v>
      </c>
      <c r="AH541" s="387">
        <v>0</v>
      </c>
      <c r="AI541" s="387">
        <v>0</v>
      </c>
      <c r="AJ541" s="387">
        <v>26.22</v>
      </c>
      <c r="AK541" s="387">
        <v>2.62</v>
      </c>
      <c r="AM541"/>
      <c r="AN541"/>
      <c r="AO541"/>
      <c r="AP541"/>
    </row>
    <row r="542" spans="1:42">
      <c r="A542" s="387" t="s">
        <v>5673</v>
      </c>
      <c r="B542" s="388">
        <v>43635.634756944448</v>
      </c>
      <c r="C542" s="389">
        <v>43635</v>
      </c>
      <c r="D542" s="387" t="s">
        <v>2097</v>
      </c>
      <c r="E542" s="389">
        <v>43635</v>
      </c>
      <c r="F542" s="387" t="s">
        <v>1842</v>
      </c>
      <c r="G542" s="389">
        <v>43635</v>
      </c>
      <c r="H542" s="387" t="s">
        <v>3145</v>
      </c>
      <c r="I542" s="389">
        <v>43635</v>
      </c>
      <c r="J542" s="387" t="s">
        <v>3144</v>
      </c>
      <c r="K542" s="387" t="s">
        <v>1741</v>
      </c>
      <c r="L542" s="390" t="s">
        <v>1732</v>
      </c>
      <c r="M542" s="390" t="s">
        <v>1854</v>
      </c>
      <c r="N542" s="390" t="str">
        <f t="shared" si="18"/>
        <v>Employee5@blyblade.com</v>
      </c>
      <c r="O542" s="390" t="str">
        <f t="shared" si="19"/>
        <v>Torey_McNeil</v>
      </c>
      <c r="P542" s="387" t="s">
        <v>1728</v>
      </c>
      <c r="Q542" s="387" t="s">
        <v>1847</v>
      </c>
      <c r="R542" s="387" t="s">
        <v>1738</v>
      </c>
      <c r="S542" s="387">
        <v>0.72</v>
      </c>
      <c r="T542" s="387">
        <v>5</v>
      </c>
      <c r="U542" s="387" t="s">
        <v>1845</v>
      </c>
      <c r="V542" s="387" t="s">
        <v>1737</v>
      </c>
      <c r="W542" s="387" t="s">
        <v>2025</v>
      </c>
      <c r="X542" s="387" t="s">
        <v>4831</v>
      </c>
      <c r="Y542" s="387" t="s">
        <v>1748</v>
      </c>
      <c r="Z542" s="387" t="s">
        <v>1734</v>
      </c>
      <c r="AA542" s="387" t="s">
        <v>1733</v>
      </c>
      <c r="AB542" s="387">
        <v>11.84</v>
      </c>
      <c r="AC542" s="387">
        <v>0</v>
      </c>
      <c r="AD542" s="387">
        <v>0</v>
      </c>
      <c r="AE542" s="387">
        <v>11.84</v>
      </c>
      <c r="AF542" s="387" t="s">
        <v>1729</v>
      </c>
      <c r="AG542" s="387">
        <v>11.84</v>
      </c>
      <c r="AH542" s="387">
        <v>0</v>
      </c>
      <c r="AI542" s="387">
        <v>0</v>
      </c>
      <c r="AJ542" s="387">
        <v>11.84</v>
      </c>
      <c r="AK542" s="387">
        <v>1.18</v>
      </c>
      <c r="AM542"/>
      <c r="AN542"/>
      <c r="AO542"/>
      <c r="AP542"/>
    </row>
    <row r="543" spans="1:42">
      <c r="A543" s="387" t="s">
        <v>5672</v>
      </c>
      <c r="B543" s="388">
        <v>43635.64980324074</v>
      </c>
      <c r="C543" s="389">
        <v>43635</v>
      </c>
      <c r="D543" s="387" t="s">
        <v>2443</v>
      </c>
      <c r="E543" s="389">
        <v>43635</v>
      </c>
      <c r="F543" s="387" t="s">
        <v>2442</v>
      </c>
      <c r="G543" s="389">
        <v>43635</v>
      </c>
      <c r="H543" s="387" t="s">
        <v>2163</v>
      </c>
      <c r="I543" s="389">
        <v>43635</v>
      </c>
      <c r="J543" s="387" t="s">
        <v>1835</v>
      </c>
      <c r="K543" s="387" t="s">
        <v>1741</v>
      </c>
      <c r="L543" s="390" t="s">
        <v>1732</v>
      </c>
      <c r="M543" s="390" t="s">
        <v>1936</v>
      </c>
      <c r="N543" s="390" t="str">
        <f t="shared" si="18"/>
        <v>Employee17@blyblade.com</v>
      </c>
      <c r="O543" s="390" t="str">
        <f t="shared" si="19"/>
        <v>Nate_Alexander</v>
      </c>
      <c r="P543" s="387" t="s">
        <v>1728</v>
      </c>
      <c r="Q543" s="387" t="s">
        <v>1847</v>
      </c>
      <c r="R543" s="387" t="s">
        <v>1803</v>
      </c>
      <c r="S543" s="387">
        <v>26.49</v>
      </c>
      <c r="T543" s="387">
        <v>40</v>
      </c>
      <c r="U543" s="387" t="s">
        <v>4916</v>
      </c>
      <c r="V543" s="387" t="s">
        <v>1737</v>
      </c>
      <c r="W543" s="387" t="s">
        <v>4882</v>
      </c>
      <c r="X543" s="387" t="s">
        <v>4831</v>
      </c>
      <c r="Y543" s="387" t="s">
        <v>1748</v>
      </c>
      <c r="Z543" s="387" t="s">
        <v>1734</v>
      </c>
      <c r="AA543" s="387" t="s">
        <v>1733</v>
      </c>
      <c r="AB543" s="387">
        <v>60.32</v>
      </c>
      <c r="AC543" s="387">
        <v>0</v>
      </c>
      <c r="AD543" s="387">
        <v>0</v>
      </c>
      <c r="AE543" s="387">
        <v>60.32</v>
      </c>
      <c r="AF543" s="387" t="s">
        <v>1729</v>
      </c>
      <c r="AG543" s="387">
        <v>60.32</v>
      </c>
      <c r="AH543" s="387">
        <v>0</v>
      </c>
      <c r="AI543" s="387">
        <v>0</v>
      </c>
      <c r="AJ543" s="387">
        <v>60.32</v>
      </c>
      <c r="AK543" s="387">
        <v>6.03</v>
      </c>
      <c r="AM543"/>
      <c r="AN543"/>
      <c r="AO543"/>
      <c r="AP543"/>
    </row>
    <row r="544" spans="1:42">
      <c r="A544" s="387" t="s">
        <v>5671</v>
      </c>
      <c r="B544" s="388">
        <v>43635.662523148145</v>
      </c>
      <c r="C544" s="389">
        <v>43635</v>
      </c>
      <c r="D544" s="387" t="s">
        <v>2528</v>
      </c>
      <c r="E544" s="389">
        <v>43635</v>
      </c>
      <c r="F544" s="387" t="s">
        <v>2550</v>
      </c>
      <c r="G544" s="389">
        <v>43635</v>
      </c>
      <c r="H544" s="387" t="s">
        <v>2073</v>
      </c>
      <c r="I544" s="389">
        <v>43635</v>
      </c>
      <c r="J544" s="387" t="s">
        <v>4091</v>
      </c>
      <c r="K544" s="387" t="s">
        <v>1741</v>
      </c>
      <c r="L544" s="390" t="s">
        <v>1732</v>
      </c>
      <c r="M544" s="390" t="s">
        <v>1854</v>
      </c>
      <c r="N544" s="390" t="str">
        <f t="shared" si="18"/>
        <v>Employee5@blyblade.com</v>
      </c>
      <c r="O544" s="390" t="str">
        <f t="shared" si="19"/>
        <v>Torey_McNeil</v>
      </c>
      <c r="P544" s="387" t="s">
        <v>1728</v>
      </c>
      <c r="Q544" s="387" t="s">
        <v>1847</v>
      </c>
      <c r="R544" s="387" t="s">
        <v>1738</v>
      </c>
      <c r="S544" s="387">
        <v>0.49</v>
      </c>
      <c r="T544" s="387">
        <v>5</v>
      </c>
      <c r="U544" s="387" t="s">
        <v>2411</v>
      </c>
      <c r="V544" s="387" t="s">
        <v>1845</v>
      </c>
      <c r="W544" s="387" t="s">
        <v>2025</v>
      </c>
      <c r="X544" s="387" t="s">
        <v>4831</v>
      </c>
      <c r="Y544" s="387" t="s">
        <v>1748</v>
      </c>
      <c r="Z544" s="387" t="s">
        <v>1734</v>
      </c>
      <c r="AA544" s="387" t="s">
        <v>1733</v>
      </c>
      <c r="AB544" s="387">
        <v>10.86</v>
      </c>
      <c r="AC544" s="387">
        <v>0</v>
      </c>
      <c r="AD544" s="387">
        <v>0</v>
      </c>
      <c r="AE544" s="387">
        <v>10.86</v>
      </c>
      <c r="AF544" s="387" t="s">
        <v>1729</v>
      </c>
      <c r="AG544" s="387">
        <v>10.86</v>
      </c>
      <c r="AH544" s="387">
        <v>0</v>
      </c>
      <c r="AI544" s="387">
        <v>0</v>
      </c>
      <c r="AJ544" s="387">
        <v>10.86</v>
      </c>
      <c r="AK544" s="387">
        <v>1.0900000000000001</v>
      </c>
      <c r="AM544"/>
      <c r="AN544"/>
      <c r="AO544"/>
      <c r="AP544"/>
    </row>
    <row r="545" spans="1:42">
      <c r="A545" s="387" t="s">
        <v>5670</v>
      </c>
      <c r="B545" s="388">
        <v>43635.733553240738</v>
      </c>
      <c r="C545" s="389">
        <v>43635</v>
      </c>
      <c r="D545" s="387" t="s">
        <v>2611</v>
      </c>
      <c r="E545" s="389">
        <v>43635</v>
      </c>
      <c r="F545" s="387" t="s">
        <v>2610</v>
      </c>
      <c r="G545" s="389">
        <v>43635</v>
      </c>
      <c r="H545" s="387" t="s">
        <v>3061</v>
      </c>
      <c r="I545" s="389">
        <v>43635</v>
      </c>
      <c r="J545" s="387" t="s">
        <v>1819</v>
      </c>
      <c r="K545" s="387" t="s">
        <v>1741</v>
      </c>
      <c r="L545" s="390" t="s">
        <v>1732</v>
      </c>
      <c r="M545" s="390" t="s">
        <v>1911</v>
      </c>
      <c r="N545" s="390" t="str">
        <f t="shared" si="18"/>
        <v>Employee18@blyblade.com</v>
      </c>
      <c r="O545" s="390" t="str">
        <f t="shared" si="19"/>
        <v>Maryanne_Johnson</v>
      </c>
      <c r="P545" s="387" t="s">
        <v>1728</v>
      </c>
      <c r="Q545" s="387" t="s">
        <v>1847</v>
      </c>
      <c r="R545" s="387" t="s">
        <v>1738</v>
      </c>
      <c r="S545" s="387">
        <v>1.92</v>
      </c>
      <c r="T545" s="387">
        <v>22</v>
      </c>
      <c r="U545" s="387" t="s">
        <v>1883</v>
      </c>
      <c r="V545" s="387" t="s">
        <v>1845</v>
      </c>
      <c r="W545" s="387" t="s">
        <v>2025</v>
      </c>
      <c r="X545" s="387" t="s">
        <v>4831</v>
      </c>
      <c r="Y545" s="387" t="s">
        <v>1735</v>
      </c>
      <c r="Z545" s="387" t="s">
        <v>1734</v>
      </c>
      <c r="AA545" s="387" t="s">
        <v>1733</v>
      </c>
      <c r="AB545" s="387">
        <v>14.16</v>
      </c>
      <c r="AC545" s="387">
        <v>0</v>
      </c>
      <c r="AD545" s="387">
        <v>0</v>
      </c>
      <c r="AE545" s="387">
        <v>14.16</v>
      </c>
      <c r="AF545" s="387" t="s">
        <v>1729</v>
      </c>
      <c r="AG545" s="387">
        <v>14.16</v>
      </c>
      <c r="AH545" s="387">
        <v>0</v>
      </c>
      <c r="AI545" s="387">
        <v>0</v>
      </c>
      <c r="AJ545" s="387">
        <v>14.16</v>
      </c>
      <c r="AK545" s="387">
        <v>1.42</v>
      </c>
      <c r="AM545"/>
      <c r="AN545"/>
      <c r="AO545"/>
      <c r="AP545"/>
    </row>
    <row r="546" spans="1:42">
      <c r="A546" s="387" t="s">
        <v>5669</v>
      </c>
      <c r="B546" s="388">
        <v>43635.740532407406</v>
      </c>
      <c r="C546" s="389">
        <v>43635</v>
      </c>
      <c r="D546" s="387" t="s">
        <v>2301</v>
      </c>
      <c r="E546" s="389">
        <v>43635</v>
      </c>
      <c r="F546" s="387" t="s">
        <v>3134</v>
      </c>
      <c r="G546" s="389">
        <v>43635</v>
      </c>
      <c r="H546" s="387" t="s">
        <v>3886</v>
      </c>
      <c r="I546" s="389">
        <v>43635</v>
      </c>
      <c r="J546" s="387" t="s">
        <v>3233</v>
      </c>
      <c r="K546" s="387" t="s">
        <v>1741</v>
      </c>
      <c r="L546" s="390" t="s">
        <v>1732</v>
      </c>
      <c r="M546" s="390" t="s">
        <v>2265</v>
      </c>
      <c r="N546" s="390" t="str">
        <f t="shared" si="18"/>
        <v>Employee4@blyblade.com</v>
      </c>
      <c r="O546" s="390" t="str">
        <f t="shared" si="19"/>
        <v>Oksana_Orlov</v>
      </c>
      <c r="P546" s="387" t="s">
        <v>1728</v>
      </c>
      <c r="Q546" s="387" t="s">
        <v>1754</v>
      </c>
      <c r="R546" s="387" t="s">
        <v>1738</v>
      </c>
      <c r="S546" s="387">
        <v>4.93</v>
      </c>
      <c r="T546" s="387">
        <v>14</v>
      </c>
      <c r="U546" s="387" t="s">
        <v>1883</v>
      </c>
      <c r="V546" s="387" t="s">
        <v>2007</v>
      </c>
      <c r="W546" s="387" t="s">
        <v>4882</v>
      </c>
      <c r="X546" s="387" t="s">
        <v>4831</v>
      </c>
      <c r="Y546" s="387" t="s">
        <v>1735</v>
      </c>
      <c r="Z546" s="387" t="s">
        <v>1734</v>
      </c>
      <c r="AA546" s="387" t="s">
        <v>1733</v>
      </c>
      <c r="AB546" s="387">
        <v>25.64</v>
      </c>
      <c r="AC546" s="387">
        <v>0</v>
      </c>
      <c r="AD546" s="387">
        <v>0</v>
      </c>
      <c r="AE546" s="387">
        <v>25.64</v>
      </c>
      <c r="AF546" s="387" t="s">
        <v>1729</v>
      </c>
      <c r="AG546" s="387">
        <v>25.64</v>
      </c>
      <c r="AH546" s="387">
        <v>0</v>
      </c>
      <c r="AI546" s="387">
        <v>0</v>
      </c>
      <c r="AJ546" s="387">
        <v>25.64</v>
      </c>
      <c r="AK546" s="387">
        <v>2.56</v>
      </c>
      <c r="AM546"/>
      <c r="AN546"/>
      <c r="AO546"/>
      <c r="AP546"/>
    </row>
    <row r="547" spans="1:42">
      <c r="A547" s="387" t="s">
        <v>5668</v>
      </c>
      <c r="B547" s="388">
        <v>43635.767893518518</v>
      </c>
      <c r="C547" s="389">
        <v>43635</v>
      </c>
      <c r="D547" s="387" t="s">
        <v>2606</v>
      </c>
      <c r="E547" s="389">
        <v>43635</v>
      </c>
      <c r="F547" s="387" t="s">
        <v>2605</v>
      </c>
      <c r="G547" s="389">
        <v>43635</v>
      </c>
      <c r="H547" s="387" t="s">
        <v>2119</v>
      </c>
      <c r="I547" s="389">
        <v>43635</v>
      </c>
      <c r="J547" s="387" t="s">
        <v>2118</v>
      </c>
      <c r="K547" s="387" t="s">
        <v>1741</v>
      </c>
      <c r="L547" s="390" t="s">
        <v>1732</v>
      </c>
      <c r="M547" s="390" t="s">
        <v>1979</v>
      </c>
      <c r="N547" s="390" t="str">
        <f t="shared" si="18"/>
        <v>Employee15@blyblade.com</v>
      </c>
      <c r="O547" s="390" t="str">
        <f t="shared" si="19"/>
        <v>Jess_Rooney</v>
      </c>
      <c r="P547" s="387" t="s">
        <v>1728</v>
      </c>
      <c r="Q547" s="387" t="s">
        <v>1847</v>
      </c>
      <c r="R547" s="387" t="s">
        <v>1738</v>
      </c>
      <c r="S547" s="387">
        <v>4.05</v>
      </c>
      <c r="T547" s="387">
        <v>11</v>
      </c>
      <c r="U547" s="387" t="s">
        <v>2007</v>
      </c>
      <c r="V547" s="387" t="s">
        <v>1883</v>
      </c>
      <c r="W547" s="387" t="s">
        <v>1965</v>
      </c>
      <c r="X547" s="387" t="s">
        <v>4831</v>
      </c>
      <c r="Y547" s="387" t="s">
        <v>1735</v>
      </c>
      <c r="Z547" s="387" t="s">
        <v>1734</v>
      </c>
      <c r="AA547" s="387" t="s">
        <v>1733</v>
      </c>
      <c r="AB547" s="387">
        <v>19.489999999999998</v>
      </c>
      <c r="AC547" s="387">
        <v>0</v>
      </c>
      <c r="AD547" s="387">
        <v>0</v>
      </c>
      <c r="AE547" s="387">
        <v>19.489999999999998</v>
      </c>
      <c r="AF547" s="387" t="s">
        <v>1729</v>
      </c>
      <c r="AG547" s="387">
        <v>19.489999999999998</v>
      </c>
      <c r="AH547" s="387">
        <v>0</v>
      </c>
      <c r="AI547" s="387">
        <v>0</v>
      </c>
      <c r="AJ547" s="387">
        <v>19.489999999999998</v>
      </c>
      <c r="AK547" s="387">
        <v>1.95</v>
      </c>
      <c r="AM547"/>
      <c r="AN547"/>
      <c r="AO547"/>
      <c r="AP547"/>
    </row>
    <row r="548" spans="1:42">
      <c r="A548" s="391" t="s">
        <v>5667</v>
      </c>
      <c r="B548" s="388">
        <v>43635.825833333336</v>
      </c>
      <c r="C548" s="389">
        <v>43635</v>
      </c>
      <c r="D548" s="387" t="s">
        <v>2544</v>
      </c>
      <c r="E548" s="389">
        <v>43635</v>
      </c>
      <c r="F548" s="387" t="s">
        <v>2543</v>
      </c>
      <c r="G548" s="389">
        <v>43635</v>
      </c>
      <c r="H548" s="387" t="s">
        <v>3319</v>
      </c>
      <c r="I548" s="389">
        <v>43635</v>
      </c>
      <c r="J548" s="387" t="s">
        <v>2433</v>
      </c>
      <c r="K548" s="387" t="s">
        <v>1741</v>
      </c>
      <c r="L548" s="390" t="s">
        <v>1732</v>
      </c>
      <c r="M548" s="390" t="s">
        <v>1911</v>
      </c>
      <c r="N548" s="390" t="str">
        <f t="shared" si="18"/>
        <v>Employee18@blyblade.com</v>
      </c>
      <c r="O548" s="390" t="str">
        <f t="shared" si="19"/>
        <v>Maryanne_Johnson</v>
      </c>
      <c r="P548" s="387" t="s">
        <v>1728</v>
      </c>
      <c r="Q548" s="387" t="s">
        <v>1847</v>
      </c>
      <c r="R548" s="387" t="s">
        <v>1738</v>
      </c>
      <c r="S548" s="387">
        <v>2.92</v>
      </c>
      <c r="T548" s="387">
        <v>21</v>
      </c>
      <c r="U548" s="387" t="s">
        <v>1737</v>
      </c>
      <c r="V548" s="387" t="s">
        <v>1883</v>
      </c>
      <c r="W548" s="387" t="s">
        <v>1965</v>
      </c>
      <c r="X548" s="387" t="s">
        <v>4831</v>
      </c>
      <c r="Y548" s="387" t="s">
        <v>1735</v>
      </c>
      <c r="Z548" s="387" t="s">
        <v>1734</v>
      </c>
      <c r="AA548" s="387" t="s">
        <v>1733</v>
      </c>
      <c r="AB548" s="387">
        <v>25.65</v>
      </c>
      <c r="AC548" s="387">
        <v>0</v>
      </c>
      <c r="AD548" s="387">
        <v>0</v>
      </c>
      <c r="AE548" s="387">
        <v>25.65</v>
      </c>
      <c r="AF548" s="387" t="s">
        <v>1729</v>
      </c>
      <c r="AG548" s="387">
        <v>25.65</v>
      </c>
      <c r="AH548" s="387">
        <v>0</v>
      </c>
      <c r="AI548" s="387">
        <v>0</v>
      </c>
      <c r="AJ548" s="387">
        <v>25.65</v>
      </c>
      <c r="AK548" s="387">
        <v>2.57</v>
      </c>
      <c r="AM548"/>
      <c r="AN548"/>
      <c r="AO548"/>
      <c r="AP548"/>
    </row>
    <row r="549" spans="1:42">
      <c r="A549" s="387" t="s">
        <v>5666</v>
      </c>
      <c r="B549" s="388">
        <v>43635.837071759262</v>
      </c>
      <c r="C549" s="389">
        <v>43635</v>
      </c>
      <c r="D549" s="387" t="s">
        <v>2767</v>
      </c>
      <c r="E549" s="389">
        <v>43635</v>
      </c>
      <c r="F549" s="387" t="s">
        <v>2766</v>
      </c>
      <c r="G549" s="387" t="s">
        <v>1728</v>
      </c>
      <c r="H549" s="387" t="s">
        <v>1728</v>
      </c>
      <c r="I549" s="387" t="s">
        <v>1728</v>
      </c>
      <c r="J549" s="387" t="s">
        <v>1728</v>
      </c>
      <c r="K549" s="387" t="s">
        <v>1741</v>
      </c>
      <c r="L549" s="390" t="s">
        <v>1732</v>
      </c>
      <c r="M549" s="390" t="s">
        <v>1929</v>
      </c>
      <c r="N549" s="390" t="str">
        <f t="shared" si="18"/>
        <v>Employee29@blyblade.com</v>
      </c>
      <c r="O549" s="390" t="str">
        <f t="shared" si="19"/>
        <v>Justin_Meltzer</v>
      </c>
      <c r="P549" s="387" t="s">
        <v>1728</v>
      </c>
      <c r="Q549" s="387" t="s">
        <v>1952</v>
      </c>
      <c r="R549" s="387" t="s">
        <v>1738</v>
      </c>
      <c r="S549" s="387" t="s">
        <v>1728</v>
      </c>
      <c r="T549" s="387" t="s">
        <v>1728</v>
      </c>
      <c r="U549" s="387" t="s">
        <v>1772</v>
      </c>
      <c r="V549" s="387" t="s">
        <v>1772</v>
      </c>
      <c r="W549" s="387" t="s">
        <v>1771</v>
      </c>
      <c r="X549" s="387" t="s">
        <v>4831</v>
      </c>
      <c r="Y549" s="387" t="s">
        <v>1748</v>
      </c>
      <c r="Z549" s="387" t="s">
        <v>1734</v>
      </c>
      <c r="AA549" s="387" t="s">
        <v>1733</v>
      </c>
      <c r="AB549" s="387">
        <v>10.89</v>
      </c>
      <c r="AC549" s="387">
        <v>0</v>
      </c>
      <c r="AD549" s="387">
        <v>0</v>
      </c>
      <c r="AE549" s="387">
        <v>10.89</v>
      </c>
      <c r="AF549" s="387" t="s">
        <v>1729</v>
      </c>
      <c r="AG549" s="387">
        <v>10.89</v>
      </c>
      <c r="AH549" s="387">
        <v>0</v>
      </c>
      <c r="AI549" s="387">
        <v>0</v>
      </c>
      <c r="AJ549" s="387">
        <v>10.89</v>
      </c>
      <c r="AK549" s="387">
        <v>1.0900000000000001</v>
      </c>
      <c r="AM549"/>
      <c r="AN549"/>
      <c r="AO549"/>
      <c r="AP549"/>
    </row>
    <row r="550" spans="1:42">
      <c r="A550" s="391" t="s">
        <v>5665</v>
      </c>
      <c r="B550" s="388">
        <v>43635.837210648147</v>
      </c>
      <c r="C550" s="389">
        <v>43635</v>
      </c>
      <c r="D550" s="387" t="s">
        <v>2513</v>
      </c>
      <c r="E550" s="389">
        <v>43635</v>
      </c>
      <c r="F550" s="387" t="s">
        <v>3358</v>
      </c>
      <c r="G550" s="387" t="s">
        <v>1728</v>
      </c>
      <c r="H550" s="387" t="s">
        <v>1728</v>
      </c>
      <c r="I550" s="387" t="s">
        <v>1728</v>
      </c>
      <c r="J550" s="387" t="s">
        <v>1728</v>
      </c>
      <c r="K550" s="387" t="s">
        <v>1741</v>
      </c>
      <c r="L550" s="390" t="s">
        <v>1732</v>
      </c>
      <c r="M550" s="390" t="s">
        <v>1924</v>
      </c>
      <c r="N550" s="390" t="str">
        <f t="shared" si="18"/>
        <v>Employee16@blyblade.com</v>
      </c>
      <c r="O550" s="390" t="str">
        <f t="shared" si="19"/>
        <v>Hunter_Senning</v>
      </c>
      <c r="P550" s="387" t="s">
        <v>1728</v>
      </c>
      <c r="Q550" s="387" t="s">
        <v>2043</v>
      </c>
      <c r="R550" s="387" t="s">
        <v>1738</v>
      </c>
      <c r="S550" s="387" t="s">
        <v>1728</v>
      </c>
      <c r="T550" s="387" t="s">
        <v>1728</v>
      </c>
      <c r="U550" s="387" t="s">
        <v>1845</v>
      </c>
      <c r="V550" s="387" t="s">
        <v>1737</v>
      </c>
      <c r="W550" s="387" t="s">
        <v>4887</v>
      </c>
      <c r="X550" s="387" t="s">
        <v>4831</v>
      </c>
      <c r="Y550" s="387" t="s">
        <v>1748</v>
      </c>
      <c r="Z550" s="387" t="s">
        <v>1734</v>
      </c>
      <c r="AA550" s="387" t="s">
        <v>1733</v>
      </c>
      <c r="AB550" s="387">
        <v>10.89</v>
      </c>
      <c r="AC550" s="387">
        <v>0</v>
      </c>
      <c r="AD550" s="387">
        <v>0</v>
      </c>
      <c r="AE550" s="387">
        <v>10.89</v>
      </c>
      <c r="AF550" s="387" t="s">
        <v>1729</v>
      </c>
      <c r="AG550" s="387">
        <v>10.89</v>
      </c>
      <c r="AH550" s="387">
        <v>0</v>
      </c>
      <c r="AI550" s="387">
        <v>0</v>
      </c>
      <c r="AJ550" s="387">
        <v>10.89</v>
      </c>
      <c r="AK550" s="387">
        <v>1.0900000000000001</v>
      </c>
      <c r="AM550"/>
      <c r="AN550"/>
      <c r="AO550"/>
      <c r="AP550"/>
    </row>
    <row r="551" spans="1:42">
      <c r="A551" s="387" t="s">
        <v>5664</v>
      </c>
      <c r="B551" s="388">
        <v>43635.839895833335</v>
      </c>
      <c r="C551" s="389">
        <v>43635</v>
      </c>
      <c r="D551" s="387" t="s">
        <v>2404</v>
      </c>
      <c r="E551" s="389">
        <v>43635</v>
      </c>
      <c r="F551" s="387" t="s">
        <v>1799</v>
      </c>
      <c r="G551" s="389">
        <v>43635</v>
      </c>
      <c r="H551" s="387" t="s">
        <v>2398</v>
      </c>
      <c r="I551" s="389">
        <v>43635</v>
      </c>
      <c r="J551" s="387" t="s">
        <v>2625</v>
      </c>
      <c r="K551" s="387" t="s">
        <v>1741</v>
      </c>
      <c r="L551" s="390" t="s">
        <v>1732</v>
      </c>
      <c r="M551" s="390" t="s">
        <v>2287</v>
      </c>
      <c r="N551" s="390" t="str">
        <f t="shared" si="18"/>
        <v>Employee14@blyblade.com</v>
      </c>
      <c r="O551" s="390" t="str">
        <f t="shared" si="19"/>
        <v>Bowie_Tam</v>
      </c>
      <c r="P551" s="387" t="s">
        <v>1728</v>
      </c>
      <c r="Q551" s="387" t="s">
        <v>1754</v>
      </c>
      <c r="R551" s="387" t="s">
        <v>1738</v>
      </c>
      <c r="S551" s="387">
        <v>2.25</v>
      </c>
      <c r="T551" s="387">
        <v>7</v>
      </c>
      <c r="U551" s="387" t="s">
        <v>2026</v>
      </c>
      <c r="V551" s="387" t="s">
        <v>2026</v>
      </c>
      <c r="W551" s="387" t="s">
        <v>4832</v>
      </c>
      <c r="X551" s="387" t="s">
        <v>4831</v>
      </c>
      <c r="Y551" s="387" t="s">
        <v>1748</v>
      </c>
      <c r="Z551" s="387" t="s">
        <v>1734</v>
      </c>
      <c r="AA551" s="387" t="s">
        <v>1733</v>
      </c>
      <c r="AB551" s="387">
        <v>10.57</v>
      </c>
      <c r="AC551" s="387">
        <v>0</v>
      </c>
      <c r="AD551" s="387">
        <v>0</v>
      </c>
      <c r="AE551" s="387">
        <v>10.57</v>
      </c>
      <c r="AF551" s="387" t="s">
        <v>1729</v>
      </c>
      <c r="AG551" s="387">
        <v>10.57</v>
      </c>
      <c r="AH551" s="387">
        <v>0</v>
      </c>
      <c r="AI551" s="387">
        <v>0</v>
      </c>
      <c r="AJ551" s="387">
        <v>10.57</v>
      </c>
      <c r="AK551" s="387">
        <v>1.06</v>
      </c>
      <c r="AM551"/>
      <c r="AN551"/>
      <c r="AO551"/>
      <c r="AP551"/>
    </row>
    <row r="552" spans="1:42">
      <c r="A552" s="387" t="s">
        <v>5663</v>
      </c>
      <c r="B552" s="388">
        <v>43635.844201388885</v>
      </c>
      <c r="C552" s="389">
        <v>43635</v>
      </c>
      <c r="D552" s="387" t="s">
        <v>2082</v>
      </c>
      <c r="E552" s="389">
        <v>43635</v>
      </c>
      <c r="F552" s="387" t="s">
        <v>2081</v>
      </c>
      <c r="G552" s="389">
        <v>43635</v>
      </c>
      <c r="H552" s="387" t="s">
        <v>2814</v>
      </c>
      <c r="I552" s="389">
        <v>43635</v>
      </c>
      <c r="J552" s="387" t="s">
        <v>2162</v>
      </c>
      <c r="K552" s="387" t="s">
        <v>1741</v>
      </c>
      <c r="L552" s="390" t="s">
        <v>1732</v>
      </c>
      <c r="M552" s="390" t="s">
        <v>2027</v>
      </c>
      <c r="N552" s="390" t="str">
        <f t="shared" si="18"/>
        <v>Employee28@blyblade.com</v>
      </c>
      <c r="O552" s="390" t="str">
        <f t="shared" si="19"/>
        <v>Tony_Conte</v>
      </c>
      <c r="P552" s="387" t="s">
        <v>1728</v>
      </c>
      <c r="Q552" s="387" t="s">
        <v>1952</v>
      </c>
      <c r="R552" s="387" t="s">
        <v>1738</v>
      </c>
      <c r="S552" s="387">
        <v>0</v>
      </c>
      <c r="T552" s="387">
        <v>7</v>
      </c>
      <c r="U552" s="387" t="s">
        <v>2026</v>
      </c>
      <c r="V552" s="387" t="s">
        <v>2026</v>
      </c>
      <c r="W552" s="387" t="s">
        <v>4832</v>
      </c>
      <c r="X552" s="387" t="s">
        <v>4831</v>
      </c>
      <c r="Y552" s="387" t="s">
        <v>1748</v>
      </c>
      <c r="Z552" s="387" t="s">
        <v>1734</v>
      </c>
      <c r="AA552" s="387" t="s">
        <v>1733</v>
      </c>
      <c r="AB552" s="387">
        <v>25.76</v>
      </c>
      <c r="AC552" s="387">
        <v>0</v>
      </c>
      <c r="AD552" s="387">
        <v>0</v>
      </c>
      <c r="AE552" s="387">
        <v>25.76</v>
      </c>
      <c r="AF552" s="387" t="s">
        <v>1729</v>
      </c>
      <c r="AG552" s="387">
        <v>25.76</v>
      </c>
      <c r="AH552" s="387">
        <v>0</v>
      </c>
      <c r="AI552" s="387">
        <v>0</v>
      </c>
      <c r="AJ552" s="387">
        <v>25.76</v>
      </c>
      <c r="AK552" s="387">
        <v>2.58</v>
      </c>
      <c r="AM552"/>
      <c r="AN552"/>
      <c r="AO552"/>
      <c r="AP552"/>
    </row>
    <row r="553" spans="1:42">
      <c r="A553" s="387" t="s">
        <v>5662</v>
      </c>
      <c r="B553" s="388">
        <v>43635.84820601852</v>
      </c>
      <c r="C553" s="389">
        <v>43635</v>
      </c>
      <c r="D553" s="387" t="s">
        <v>2092</v>
      </c>
      <c r="E553" s="389">
        <v>43635</v>
      </c>
      <c r="F553" s="387" t="s">
        <v>2091</v>
      </c>
      <c r="G553" s="387" t="s">
        <v>1728</v>
      </c>
      <c r="H553" s="387" t="s">
        <v>1728</v>
      </c>
      <c r="I553" s="387" t="s">
        <v>1728</v>
      </c>
      <c r="J553" s="387" t="s">
        <v>1728</v>
      </c>
      <c r="K553" s="387" t="s">
        <v>1741</v>
      </c>
      <c r="L553" s="390" t="s">
        <v>1732</v>
      </c>
      <c r="M553" s="390" t="s">
        <v>2223</v>
      </c>
      <c r="N553" s="390" t="str">
        <f t="shared" si="18"/>
        <v>Employee19@blyblade.com</v>
      </c>
      <c r="O553" s="390" t="str">
        <f t="shared" si="19"/>
        <v>Gil_Adler</v>
      </c>
      <c r="P553" s="387" t="s">
        <v>1728</v>
      </c>
      <c r="Q553" s="387" t="s">
        <v>1952</v>
      </c>
      <c r="R553" s="387" t="s">
        <v>1738</v>
      </c>
      <c r="S553" s="387" t="s">
        <v>1728</v>
      </c>
      <c r="T553" s="387" t="s">
        <v>1728</v>
      </c>
      <c r="U553" s="387" t="s">
        <v>3763</v>
      </c>
      <c r="V553" s="387" t="s">
        <v>2007</v>
      </c>
      <c r="W553" s="387" t="s">
        <v>1771</v>
      </c>
      <c r="X553" s="387" t="s">
        <v>4831</v>
      </c>
      <c r="Y553" s="387" t="s">
        <v>1890</v>
      </c>
      <c r="Z553" s="387" t="s">
        <v>1734</v>
      </c>
      <c r="AA553" s="387" t="s">
        <v>1733</v>
      </c>
      <c r="AB553" s="387">
        <v>10.89</v>
      </c>
      <c r="AC553" s="387">
        <v>0</v>
      </c>
      <c r="AD553" s="387">
        <v>0</v>
      </c>
      <c r="AE553" s="387">
        <v>10.89</v>
      </c>
      <c r="AF553" s="387" t="s">
        <v>1729</v>
      </c>
      <c r="AG553" s="387">
        <v>10.89</v>
      </c>
      <c r="AH553" s="387">
        <v>0</v>
      </c>
      <c r="AI553" s="387">
        <v>0</v>
      </c>
      <c r="AJ553" s="387">
        <v>10.89</v>
      </c>
      <c r="AK553" s="387">
        <v>1.0900000000000001</v>
      </c>
      <c r="AM553"/>
      <c r="AN553"/>
      <c r="AO553"/>
      <c r="AP553"/>
    </row>
    <row r="554" spans="1:42">
      <c r="A554" s="387" t="s">
        <v>5661</v>
      </c>
      <c r="B554" s="388">
        <v>43635.858206018522</v>
      </c>
      <c r="C554" s="389">
        <v>43635</v>
      </c>
      <c r="D554" s="387" t="s">
        <v>2404</v>
      </c>
      <c r="E554" s="389">
        <v>43635</v>
      </c>
      <c r="F554" s="387" t="s">
        <v>1799</v>
      </c>
      <c r="G554" s="389">
        <v>43635</v>
      </c>
      <c r="H554" s="387" t="s">
        <v>1887</v>
      </c>
      <c r="I554" s="389">
        <v>43635</v>
      </c>
      <c r="J554" s="387" t="s">
        <v>2881</v>
      </c>
      <c r="K554" s="387" t="s">
        <v>1741</v>
      </c>
      <c r="L554" s="390" t="s">
        <v>1732</v>
      </c>
      <c r="M554" s="390" t="s">
        <v>1755</v>
      </c>
      <c r="N554" s="390" t="str">
        <f t="shared" si="18"/>
        <v>Employee2@blyblade.com</v>
      </c>
      <c r="O554" s="390" t="str">
        <f t="shared" si="19"/>
        <v>Cal_Thompson</v>
      </c>
      <c r="P554" s="387" t="s">
        <v>1728</v>
      </c>
      <c r="Q554" s="387" t="s">
        <v>1952</v>
      </c>
      <c r="R554" s="387" t="s">
        <v>1738</v>
      </c>
      <c r="S554" s="387">
        <v>0.05</v>
      </c>
      <c r="T554" s="387">
        <v>21</v>
      </c>
      <c r="U554" s="387" t="s">
        <v>1883</v>
      </c>
      <c r="V554" s="387" t="s">
        <v>1883</v>
      </c>
      <c r="W554" s="387" t="s">
        <v>4832</v>
      </c>
      <c r="X554" s="387" t="s">
        <v>4831</v>
      </c>
      <c r="Y554" s="387" t="s">
        <v>1748</v>
      </c>
      <c r="Z554" s="387" t="s">
        <v>1734</v>
      </c>
      <c r="AA554" s="387" t="s">
        <v>1733</v>
      </c>
      <c r="AB554" s="387">
        <v>50.84</v>
      </c>
      <c r="AC554" s="387">
        <v>0</v>
      </c>
      <c r="AD554" s="387">
        <v>0</v>
      </c>
      <c r="AE554" s="387">
        <v>50.84</v>
      </c>
      <c r="AF554" s="387" t="s">
        <v>1729</v>
      </c>
      <c r="AG554" s="387">
        <v>50.84</v>
      </c>
      <c r="AH554" s="387">
        <v>0</v>
      </c>
      <c r="AI554" s="387">
        <v>0</v>
      </c>
      <c r="AJ554" s="387">
        <v>50.84</v>
      </c>
      <c r="AK554" s="387">
        <v>5.08</v>
      </c>
      <c r="AM554"/>
      <c r="AN554"/>
      <c r="AO554"/>
      <c r="AP554"/>
    </row>
    <row r="555" spans="1:42">
      <c r="A555" s="387" t="s">
        <v>5661</v>
      </c>
      <c r="B555" s="388">
        <v>43635.858657407407</v>
      </c>
      <c r="C555" s="389">
        <v>43635</v>
      </c>
      <c r="D555" s="387" t="s">
        <v>2404</v>
      </c>
      <c r="E555" s="389">
        <v>43635</v>
      </c>
      <c r="F555" s="387" t="s">
        <v>1799</v>
      </c>
      <c r="G555" s="389">
        <v>43635</v>
      </c>
      <c r="H555" s="387" t="s">
        <v>1887</v>
      </c>
      <c r="I555" s="389">
        <v>43635</v>
      </c>
      <c r="J555" s="387" t="s">
        <v>2881</v>
      </c>
      <c r="K555" s="387" t="s">
        <v>1741</v>
      </c>
      <c r="L555" s="390" t="s">
        <v>1732</v>
      </c>
      <c r="M555" s="390" t="s">
        <v>1755</v>
      </c>
      <c r="N555" s="390" t="str">
        <f t="shared" si="18"/>
        <v>Employee2@blyblade.com</v>
      </c>
      <c r="O555" s="390" t="str">
        <f t="shared" si="19"/>
        <v>Cal_Thompson</v>
      </c>
      <c r="P555" s="387" t="s">
        <v>1728</v>
      </c>
      <c r="Q555" s="387" t="s">
        <v>1952</v>
      </c>
      <c r="R555" s="387" t="s">
        <v>1738</v>
      </c>
      <c r="S555" s="387">
        <v>0.05</v>
      </c>
      <c r="T555" s="387">
        <v>21</v>
      </c>
      <c r="U555" s="387" t="s">
        <v>1883</v>
      </c>
      <c r="V555" s="387" t="s">
        <v>1883</v>
      </c>
      <c r="W555" s="387" t="s">
        <v>4832</v>
      </c>
      <c r="X555" s="387" t="s">
        <v>4831</v>
      </c>
      <c r="Y555" s="387" t="s">
        <v>1748</v>
      </c>
      <c r="Z555" s="387" t="s">
        <v>1734</v>
      </c>
      <c r="AA555" s="387" t="s">
        <v>1747</v>
      </c>
      <c r="AB555" s="387">
        <v>0</v>
      </c>
      <c r="AC555" s="387">
        <v>0</v>
      </c>
      <c r="AD555" s="387">
        <v>10.25</v>
      </c>
      <c r="AE555" s="387">
        <v>10.25</v>
      </c>
      <c r="AF555" s="387" t="s">
        <v>1729</v>
      </c>
      <c r="AG555" s="387">
        <v>0</v>
      </c>
      <c r="AH555" s="387">
        <v>0</v>
      </c>
      <c r="AI555" s="387">
        <v>10.25</v>
      </c>
      <c r="AJ555" s="387">
        <v>10.25</v>
      </c>
      <c r="AK555" s="387">
        <v>0</v>
      </c>
      <c r="AM555"/>
      <c r="AN555"/>
      <c r="AO555"/>
      <c r="AP555"/>
    </row>
    <row r="556" spans="1:42">
      <c r="A556" s="387" t="s">
        <v>5660</v>
      </c>
      <c r="B556" s="388">
        <v>43635.886874999997</v>
      </c>
      <c r="C556" s="389">
        <v>43635</v>
      </c>
      <c r="D556" s="387" t="s">
        <v>2092</v>
      </c>
      <c r="E556" s="389">
        <v>43635</v>
      </c>
      <c r="F556" s="387" t="s">
        <v>2091</v>
      </c>
      <c r="G556" s="389">
        <v>43635</v>
      </c>
      <c r="H556" s="387" t="s">
        <v>2395</v>
      </c>
      <c r="I556" s="389">
        <v>43635</v>
      </c>
      <c r="J556" s="387" t="s">
        <v>2140</v>
      </c>
      <c r="K556" s="387" t="s">
        <v>1741</v>
      </c>
      <c r="L556" s="390" t="s">
        <v>1732</v>
      </c>
      <c r="M556" s="390" t="s">
        <v>2812</v>
      </c>
      <c r="N556" s="390" t="str">
        <f t="shared" si="18"/>
        <v>Employee6@blyblade.com</v>
      </c>
      <c r="O556" s="390" t="str">
        <f t="shared" si="19"/>
        <v>Matthew_Brody</v>
      </c>
      <c r="P556" s="387" t="s">
        <v>1728</v>
      </c>
      <c r="Q556" s="387" t="s">
        <v>1952</v>
      </c>
      <c r="R556" s="387" t="s">
        <v>1738</v>
      </c>
      <c r="S556" s="387">
        <v>12.76</v>
      </c>
      <c r="T556" s="387">
        <v>64</v>
      </c>
      <c r="U556" s="387" t="s">
        <v>2007</v>
      </c>
      <c r="V556" s="387" t="s">
        <v>1991</v>
      </c>
      <c r="W556" s="387" t="s">
        <v>1771</v>
      </c>
      <c r="X556" s="387" t="s">
        <v>4831</v>
      </c>
      <c r="Y556" s="387" t="s">
        <v>1748</v>
      </c>
      <c r="Z556" s="387" t="s">
        <v>1734</v>
      </c>
      <c r="AA556" s="387" t="s">
        <v>1733</v>
      </c>
      <c r="AB556" s="387">
        <v>167.4</v>
      </c>
      <c r="AC556" s="387">
        <v>0</v>
      </c>
      <c r="AD556" s="387">
        <v>0</v>
      </c>
      <c r="AE556" s="387">
        <v>167.4</v>
      </c>
      <c r="AF556" s="387" t="s">
        <v>1729</v>
      </c>
      <c r="AG556" s="387">
        <v>167.4</v>
      </c>
      <c r="AH556" s="387">
        <v>0</v>
      </c>
      <c r="AI556" s="387">
        <v>0</v>
      </c>
      <c r="AJ556" s="387">
        <v>167.4</v>
      </c>
      <c r="AK556" s="387">
        <v>16.739999999999998</v>
      </c>
      <c r="AM556"/>
      <c r="AN556"/>
      <c r="AO556"/>
      <c r="AP556"/>
    </row>
    <row r="557" spans="1:42">
      <c r="A557" s="387" t="s">
        <v>5660</v>
      </c>
      <c r="B557" s="388">
        <v>43635.888240740744</v>
      </c>
      <c r="C557" s="389">
        <v>43635</v>
      </c>
      <c r="D557" s="387" t="s">
        <v>2092</v>
      </c>
      <c r="E557" s="389">
        <v>43635</v>
      </c>
      <c r="F557" s="387" t="s">
        <v>2091</v>
      </c>
      <c r="G557" s="389">
        <v>43635</v>
      </c>
      <c r="H557" s="387" t="s">
        <v>2395</v>
      </c>
      <c r="I557" s="389">
        <v>43635</v>
      </c>
      <c r="J557" s="387" t="s">
        <v>2140</v>
      </c>
      <c r="K557" s="387" t="s">
        <v>1741</v>
      </c>
      <c r="L557" s="390" t="s">
        <v>1732</v>
      </c>
      <c r="M557" s="390" t="s">
        <v>2812</v>
      </c>
      <c r="N557" s="390" t="str">
        <f t="shared" si="18"/>
        <v>Employee6@blyblade.com</v>
      </c>
      <c r="O557" s="390" t="str">
        <f t="shared" si="19"/>
        <v>Matthew_Brody</v>
      </c>
      <c r="P557" s="387" t="s">
        <v>1728</v>
      </c>
      <c r="Q557" s="387" t="s">
        <v>1952</v>
      </c>
      <c r="R557" s="387" t="s">
        <v>1738</v>
      </c>
      <c r="S557" s="387">
        <v>12.76</v>
      </c>
      <c r="T557" s="387">
        <v>64</v>
      </c>
      <c r="U557" s="387" t="s">
        <v>2007</v>
      </c>
      <c r="V557" s="387" t="s">
        <v>1991</v>
      </c>
      <c r="W557" s="387" t="s">
        <v>1771</v>
      </c>
      <c r="X557" s="387" t="s">
        <v>4831</v>
      </c>
      <c r="Y557" s="387" t="s">
        <v>1748</v>
      </c>
      <c r="Z557" s="387" t="s">
        <v>1734</v>
      </c>
      <c r="AA557" s="387" t="s">
        <v>1747</v>
      </c>
      <c r="AB557" s="387">
        <v>0</v>
      </c>
      <c r="AC557" s="387">
        <v>0</v>
      </c>
      <c r="AD557" s="387">
        <v>24.67</v>
      </c>
      <c r="AE557" s="387">
        <v>24.67</v>
      </c>
      <c r="AF557" s="387" t="s">
        <v>1729</v>
      </c>
      <c r="AG557" s="387">
        <v>0</v>
      </c>
      <c r="AH557" s="387">
        <v>0</v>
      </c>
      <c r="AI557" s="387">
        <v>24.67</v>
      </c>
      <c r="AJ557" s="387">
        <v>24.67</v>
      </c>
      <c r="AK557" s="387">
        <v>0</v>
      </c>
      <c r="AM557"/>
      <c r="AN557"/>
      <c r="AO557"/>
      <c r="AP557"/>
    </row>
    <row r="558" spans="1:42">
      <c r="A558" s="387" t="s">
        <v>5659</v>
      </c>
      <c r="B558" s="388">
        <v>43635.891481481478</v>
      </c>
      <c r="C558" s="389">
        <v>43635</v>
      </c>
      <c r="D558" s="387" t="s">
        <v>2082</v>
      </c>
      <c r="E558" s="389">
        <v>43635</v>
      </c>
      <c r="F558" s="387" t="s">
        <v>2081</v>
      </c>
      <c r="G558" s="389">
        <v>43635</v>
      </c>
      <c r="H558" s="387" t="s">
        <v>2041</v>
      </c>
      <c r="I558" s="389">
        <v>43635</v>
      </c>
      <c r="J558" s="387" t="s">
        <v>2040</v>
      </c>
      <c r="K558" s="387" t="s">
        <v>1741</v>
      </c>
      <c r="L558" s="390" t="s">
        <v>1732</v>
      </c>
      <c r="M558" s="390" t="s">
        <v>1854</v>
      </c>
      <c r="N558" s="390" t="str">
        <f t="shared" si="18"/>
        <v>Employee5@blyblade.com</v>
      </c>
      <c r="O558" s="390" t="str">
        <f t="shared" si="19"/>
        <v>Torey_McNeil</v>
      </c>
      <c r="P558" s="387" t="s">
        <v>1728</v>
      </c>
      <c r="Q558" s="387" t="s">
        <v>1952</v>
      </c>
      <c r="R558" s="387" t="s">
        <v>1738</v>
      </c>
      <c r="S558" s="387">
        <v>15.77</v>
      </c>
      <c r="T558" s="387">
        <v>75</v>
      </c>
      <c r="U558" s="387" t="s">
        <v>2007</v>
      </c>
      <c r="V558" s="387" t="s">
        <v>2326</v>
      </c>
      <c r="W558" s="387" t="s">
        <v>1771</v>
      </c>
      <c r="X558" s="387" t="s">
        <v>4831</v>
      </c>
      <c r="Y558" s="387" t="s">
        <v>1748</v>
      </c>
      <c r="Z558" s="387" t="s">
        <v>1734</v>
      </c>
      <c r="AA558" s="387" t="s">
        <v>1733</v>
      </c>
      <c r="AB558" s="387">
        <v>169.41</v>
      </c>
      <c r="AC558" s="387">
        <v>0</v>
      </c>
      <c r="AD558" s="387">
        <v>0</v>
      </c>
      <c r="AE558" s="387">
        <v>169.41</v>
      </c>
      <c r="AF558" s="387" t="s">
        <v>1729</v>
      </c>
      <c r="AG558" s="387">
        <v>169.41</v>
      </c>
      <c r="AH558" s="387">
        <v>0</v>
      </c>
      <c r="AI558" s="387">
        <v>0</v>
      </c>
      <c r="AJ558" s="387">
        <v>169.41</v>
      </c>
      <c r="AK558" s="387">
        <v>16.940000000000001</v>
      </c>
      <c r="AM558"/>
      <c r="AN558"/>
      <c r="AO558"/>
      <c r="AP558"/>
    </row>
    <row r="559" spans="1:42">
      <c r="A559" s="387" t="s">
        <v>5658</v>
      </c>
      <c r="B559" s="388">
        <v>43635.912222222221</v>
      </c>
      <c r="C559" s="389">
        <v>43635</v>
      </c>
      <c r="D559" s="387" t="s">
        <v>2320</v>
      </c>
      <c r="E559" s="389">
        <v>43635</v>
      </c>
      <c r="F559" s="387" t="s">
        <v>2319</v>
      </c>
      <c r="G559" s="389">
        <v>43635</v>
      </c>
      <c r="H559" s="387" t="s">
        <v>2045</v>
      </c>
      <c r="I559" s="389">
        <v>43635</v>
      </c>
      <c r="J559" s="387" t="s">
        <v>2044</v>
      </c>
      <c r="K559" s="387" t="s">
        <v>1741</v>
      </c>
      <c r="L559" s="390" t="s">
        <v>1732</v>
      </c>
      <c r="M559" s="390" t="s">
        <v>2287</v>
      </c>
      <c r="N559" s="390" t="str">
        <f t="shared" si="18"/>
        <v>Employee14@blyblade.com</v>
      </c>
      <c r="O559" s="390" t="str">
        <f t="shared" si="19"/>
        <v>Bowie_Tam</v>
      </c>
      <c r="P559" s="387" t="s">
        <v>1728</v>
      </c>
      <c r="Q559" s="387" t="s">
        <v>1952</v>
      </c>
      <c r="R559" s="387" t="s">
        <v>1738</v>
      </c>
      <c r="S559" s="387">
        <v>22.32</v>
      </c>
      <c r="T559" s="387">
        <v>84</v>
      </c>
      <c r="U559" s="387" t="s">
        <v>2026</v>
      </c>
      <c r="V559" s="387" t="s">
        <v>2183</v>
      </c>
      <c r="W559" s="387" t="s">
        <v>4832</v>
      </c>
      <c r="X559" s="387" t="s">
        <v>4831</v>
      </c>
      <c r="Y559" s="387" t="s">
        <v>1748</v>
      </c>
      <c r="Z559" s="387" t="s">
        <v>1734</v>
      </c>
      <c r="AA559" s="387" t="s">
        <v>1733</v>
      </c>
      <c r="AB559" s="387">
        <v>217.23</v>
      </c>
      <c r="AC559" s="387">
        <v>0</v>
      </c>
      <c r="AD559" s="387">
        <v>0</v>
      </c>
      <c r="AE559" s="387">
        <v>217.23</v>
      </c>
      <c r="AF559" s="387" t="s">
        <v>1729</v>
      </c>
      <c r="AG559" s="387">
        <v>217.23</v>
      </c>
      <c r="AH559" s="387">
        <v>0</v>
      </c>
      <c r="AI559" s="387">
        <v>0</v>
      </c>
      <c r="AJ559" s="387">
        <v>217.23</v>
      </c>
      <c r="AK559" s="387">
        <v>21.72</v>
      </c>
      <c r="AM559"/>
      <c r="AN559"/>
      <c r="AO559"/>
      <c r="AP559"/>
    </row>
    <row r="560" spans="1:42">
      <c r="A560" s="387" t="s">
        <v>5657</v>
      </c>
      <c r="B560" s="388">
        <v>43635.915833333333</v>
      </c>
      <c r="C560" s="389">
        <v>43635</v>
      </c>
      <c r="D560" s="387" t="s">
        <v>2963</v>
      </c>
      <c r="E560" s="389">
        <v>43635</v>
      </c>
      <c r="F560" s="387" t="s">
        <v>2136</v>
      </c>
      <c r="G560" s="389">
        <v>43635</v>
      </c>
      <c r="H560" s="387" t="s">
        <v>1870</v>
      </c>
      <c r="I560" s="389">
        <v>43635</v>
      </c>
      <c r="J560" s="387" t="s">
        <v>3351</v>
      </c>
      <c r="K560" s="387" t="s">
        <v>1741</v>
      </c>
      <c r="L560" s="390" t="s">
        <v>1732</v>
      </c>
      <c r="M560" s="390" t="s">
        <v>2013</v>
      </c>
      <c r="N560" s="390" t="str">
        <f t="shared" si="18"/>
        <v>Employee22@blyblade.com</v>
      </c>
      <c r="O560" s="390" t="str">
        <f t="shared" si="19"/>
        <v>Lee_Gold</v>
      </c>
      <c r="P560" s="387" t="s">
        <v>1728</v>
      </c>
      <c r="Q560" s="387" t="s">
        <v>2043</v>
      </c>
      <c r="R560" s="387" t="s">
        <v>1738</v>
      </c>
      <c r="S560" s="387">
        <v>2.56</v>
      </c>
      <c r="T560" s="387">
        <v>14</v>
      </c>
      <c r="U560" s="387" t="s">
        <v>1737</v>
      </c>
      <c r="V560" s="387" t="s">
        <v>2183</v>
      </c>
      <c r="W560" s="387" t="s">
        <v>4882</v>
      </c>
      <c r="X560" s="387" t="s">
        <v>4831</v>
      </c>
      <c r="Y560" s="387" t="s">
        <v>1748</v>
      </c>
      <c r="Z560" s="387" t="s">
        <v>1734</v>
      </c>
      <c r="AA560" s="387" t="s">
        <v>1733</v>
      </c>
      <c r="AB560" s="387">
        <v>36.08</v>
      </c>
      <c r="AC560" s="387">
        <v>0</v>
      </c>
      <c r="AD560" s="387">
        <v>0</v>
      </c>
      <c r="AE560" s="387">
        <v>36.08</v>
      </c>
      <c r="AF560" s="387" t="s">
        <v>1729</v>
      </c>
      <c r="AG560" s="387">
        <v>36.08</v>
      </c>
      <c r="AH560" s="387">
        <v>0</v>
      </c>
      <c r="AI560" s="387">
        <v>0</v>
      </c>
      <c r="AJ560" s="387">
        <v>36.08</v>
      </c>
      <c r="AK560" s="387">
        <v>3.61</v>
      </c>
      <c r="AM560"/>
      <c r="AN560"/>
      <c r="AO560"/>
      <c r="AP560"/>
    </row>
    <row r="561" spans="1:42">
      <c r="A561" s="387" t="s">
        <v>5656</v>
      </c>
      <c r="B561" s="388">
        <v>43635.917141203703</v>
      </c>
      <c r="C561" s="389">
        <v>43635</v>
      </c>
      <c r="D561" s="387" t="s">
        <v>2725</v>
      </c>
      <c r="E561" s="389">
        <v>43635</v>
      </c>
      <c r="F561" s="387" t="s">
        <v>1808</v>
      </c>
      <c r="G561" s="389">
        <v>43635</v>
      </c>
      <c r="H561" s="387" t="s">
        <v>3879</v>
      </c>
      <c r="I561" s="389">
        <v>43635</v>
      </c>
      <c r="J561" s="387" t="s">
        <v>2134</v>
      </c>
      <c r="K561" s="387" t="s">
        <v>1741</v>
      </c>
      <c r="L561" s="390" t="s">
        <v>1732</v>
      </c>
      <c r="M561" s="390" t="s">
        <v>1936</v>
      </c>
      <c r="N561" s="390" t="str">
        <f t="shared" si="18"/>
        <v>Employee17@blyblade.com</v>
      </c>
      <c r="O561" s="390" t="str">
        <f t="shared" si="19"/>
        <v>Nate_Alexander</v>
      </c>
      <c r="P561" s="387" t="s">
        <v>1728</v>
      </c>
      <c r="Q561" s="387" t="s">
        <v>2043</v>
      </c>
      <c r="R561" s="387" t="s">
        <v>1738</v>
      </c>
      <c r="S561" s="387">
        <v>32.78</v>
      </c>
      <c r="T561" s="387">
        <v>117</v>
      </c>
      <c r="U561" s="387" t="s">
        <v>1737</v>
      </c>
      <c r="V561" s="387" t="s">
        <v>2026</v>
      </c>
      <c r="W561" s="387" t="s">
        <v>4832</v>
      </c>
      <c r="X561" s="387" t="s">
        <v>4831</v>
      </c>
      <c r="Y561" s="387" t="s">
        <v>1748</v>
      </c>
      <c r="Z561" s="387" t="s">
        <v>1734</v>
      </c>
      <c r="AA561" s="387" t="s">
        <v>1733</v>
      </c>
      <c r="AB561" s="387">
        <v>227.51</v>
      </c>
      <c r="AC561" s="387">
        <v>0</v>
      </c>
      <c r="AD561" s="387">
        <v>0</v>
      </c>
      <c r="AE561" s="387">
        <v>227.51</v>
      </c>
      <c r="AF561" s="387" t="s">
        <v>1729</v>
      </c>
      <c r="AG561" s="387">
        <v>227.51</v>
      </c>
      <c r="AH561" s="387">
        <v>0</v>
      </c>
      <c r="AI561" s="387">
        <v>0</v>
      </c>
      <c r="AJ561" s="387">
        <v>227.51</v>
      </c>
      <c r="AK561" s="387">
        <v>22.75</v>
      </c>
      <c r="AM561"/>
      <c r="AN561"/>
      <c r="AO561"/>
      <c r="AP561"/>
    </row>
    <row r="562" spans="1:42">
      <c r="A562" s="387" t="s">
        <v>5655</v>
      </c>
      <c r="B562" s="388">
        <v>43635.918715277781</v>
      </c>
      <c r="C562" s="389">
        <v>43635</v>
      </c>
      <c r="D562" s="387" t="s">
        <v>2045</v>
      </c>
      <c r="E562" s="389">
        <v>43635</v>
      </c>
      <c r="F562" s="387" t="s">
        <v>2044</v>
      </c>
      <c r="G562" s="389">
        <v>43635</v>
      </c>
      <c r="H562" s="387" t="s">
        <v>2839</v>
      </c>
      <c r="I562" s="389">
        <v>43635</v>
      </c>
      <c r="J562" s="387" t="s">
        <v>2838</v>
      </c>
      <c r="K562" s="387" t="s">
        <v>1741</v>
      </c>
      <c r="L562" s="390" t="s">
        <v>1732</v>
      </c>
      <c r="M562" s="390" t="s">
        <v>1854</v>
      </c>
      <c r="N562" s="390" t="str">
        <f t="shared" si="18"/>
        <v>Employee5@blyblade.com</v>
      </c>
      <c r="O562" s="390" t="str">
        <f t="shared" si="19"/>
        <v>Torey_McNeil</v>
      </c>
      <c r="P562" s="387" t="s">
        <v>1728</v>
      </c>
      <c r="Q562" s="387" t="s">
        <v>1847</v>
      </c>
      <c r="R562" s="387" t="s">
        <v>1738</v>
      </c>
      <c r="S562" s="387">
        <v>0.76</v>
      </c>
      <c r="T562" s="387">
        <v>6</v>
      </c>
      <c r="U562" s="387" t="s">
        <v>1737</v>
      </c>
      <c r="V562" s="387" t="s">
        <v>1845</v>
      </c>
      <c r="W562" s="387" t="s">
        <v>2025</v>
      </c>
      <c r="X562" s="387" t="s">
        <v>4831</v>
      </c>
      <c r="Y562" s="387" t="s">
        <v>1748</v>
      </c>
      <c r="Z562" s="387" t="s">
        <v>1734</v>
      </c>
      <c r="AA562" s="387" t="s">
        <v>1733</v>
      </c>
      <c r="AB562" s="387">
        <v>10.89</v>
      </c>
      <c r="AC562" s="387">
        <v>0</v>
      </c>
      <c r="AD562" s="387">
        <v>0</v>
      </c>
      <c r="AE562" s="387">
        <v>10.89</v>
      </c>
      <c r="AF562" s="387" t="s">
        <v>1729</v>
      </c>
      <c r="AG562" s="387">
        <v>10.89</v>
      </c>
      <c r="AH562" s="387">
        <v>0</v>
      </c>
      <c r="AI562" s="387">
        <v>0</v>
      </c>
      <c r="AJ562" s="387">
        <v>10.89</v>
      </c>
      <c r="AK562" s="387">
        <v>1.0900000000000001</v>
      </c>
      <c r="AM562"/>
      <c r="AN562"/>
      <c r="AO562"/>
      <c r="AP562"/>
    </row>
    <row r="563" spans="1:42">
      <c r="A563" s="387" t="s">
        <v>5654</v>
      </c>
      <c r="B563" s="388">
        <v>43635.9297337963</v>
      </c>
      <c r="C563" s="389">
        <v>43635</v>
      </c>
      <c r="D563" s="387" t="s">
        <v>2586</v>
      </c>
      <c r="E563" s="389">
        <v>43635</v>
      </c>
      <c r="F563" s="387" t="s">
        <v>2344</v>
      </c>
      <c r="G563" s="389">
        <v>43635</v>
      </c>
      <c r="H563" s="387" t="s">
        <v>3121</v>
      </c>
      <c r="I563" s="389">
        <v>43635</v>
      </c>
      <c r="J563" s="387" t="s">
        <v>2986</v>
      </c>
      <c r="K563" s="387" t="s">
        <v>1741</v>
      </c>
      <c r="L563" s="390" t="s">
        <v>1732</v>
      </c>
      <c r="M563" s="390" t="s">
        <v>1854</v>
      </c>
      <c r="N563" s="390" t="str">
        <f t="shared" si="18"/>
        <v>Employee5@blyblade.com</v>
      </c>
      <c r="O563" s="390" t="str">
        <f t="shared" si="19"/>
        <v>Torey_McNeil</v>
      </c>
      <c r="P563" s="387" t="s">
        <v>1728</v>
      </c>
      <c r="Q563" s="387" t="s">
        <v>1847</v>
      </c>
      <c r="R563" s="387" t="s">
        <v>1738</v>
      </c>
      <c r="S563" s="387">
        <v>0.83</v>
      </c>
      <c r="T563" s="387">
        <v>6</v>
      </c>
      <c r="U563" s="387" t="s">
        <v>1845</v>
      </c>
      <c r="V563" s="387" t="s">
        <v>1737</v>
      </c>
      <c r="W563" s="387" t="s">
        <v>2025</v>
      </c>
      <c r="X563" s="387" t="s">
        <v>4831</v>
      </c>
      <c r="Y563" s="387" t="s">
        <v>1748</v>
      </c>
      <c r="Z563" s="387" t="s">
        <v>1734</v>
      </c>
      <c r="AA563" s="387" t="s">
        <v>1733</v>
      </c>
      <c r="AB563" s="387">
        <v>10.76</v>
      </c>
      <c r="AC563" s="387">
        <v>0</v>
      </c>
      <c r="AD563" s="387">
        <v>0</v>
      </c>
      <c r="AE563" s="387">
        <v>10.76</v>
      </c>
      <c r="AF563" s="387" t="s">
        <v>1729</v>
      </c>
      <c r="AG563" s="387">
        <v>10.76</v>
      </c>
      <c r="AH563" s="387">
        <v>0</v>
      </c>
      <c r="AI563" s="387">
        <v>0</v>
      </c>
      <c r="AJ563" s="387">
        <v>10.76</v>
      </c>
      <c r="AK563" s="387">
        <v>1.08</v>
      </c>
      <c r="AM563"/>
      <c r="AN563"/>
      <c r="AO563"/>
      <c r="AP563"/>
    </row>
    <row r="564" spans="1:42">
      <c r="A564" s="387" t="s">
        <v>5653</v>
      </c>
      <c r="B564" s="388">
        <v>43635.95045138889</v>
      </c>
      <c r="C564" s="389">
        <v>43635</v>
      </c>
      <c r="D564" s="387" t="s">
        <v>2029</v>
      </c>
      <c r="E564" s="389">
        <v>43635</v>
      </c>
      <c r="F564" s="387" t="s">
        <v>2028</v>
      </c>
      <c r="G564" s="389">
        <v>43635</v>
      </c>
      <c r="H564" s="387" t="s">
        <v>3991</v>
      </c>
      <c r="I564" s="389">
        <v>43635</v>
      </c>
      <c r="J564" s="387" t="s">
        <v>3563</v>
      </c>
      <c r="K564" s="387" t="s">
        <v>1741</v>
      </c>
      <c r="L564" s="390" t="s">
        <v>1732</v>
      </c>
      <c r="M564" s="390" t="s">
        <v>2013</v>
      </c>
      <c r="N564" s="390" t="str">
        <f t="shared" si="18"/>
        <v>Employee22@blyblade.com</v>
      </c>
      <c r="O564" s="390" t="str">
        <f t="shared" si="19"/>
        <v>Lee_Gold</v>
      </c>
      <c r="P564" s="387" t="s">
        <v>1728</v>
      </c>
      <c r="Q564" s="387" t="s">
        <v>1754</v>
      </c>
      <c r="R564" s="387" t="s">
        <v>1738</v>
      </c>
      <c r="S564" s="387">
        <v>2.86</v>
      </c>
      <c r="T564" s="387">
        <v>21</v>
      </c>
      <c r="U564" s="387" t="s">
        <v>1845</v>
      </c>
      <c r="V564" s="387" t="s">
        <v>2183</v>
      </c>
      <c r="W564" s="387" t="s">
        <v>4882</v>
      </c>
      <c r="X564" s="387" t="s">
        <v>4831</v>
      </c>
      <c r="Y564" s="387" t="s">
        <v>1748</v>
      </c>
      <c r="Z564" s="387" t="s">
        <v>1734</v>
      </c>
      <c r="AA564" s="387" t="s">
        <v>1733</v>
      </c>
      <c r="AB564" s="387">
        <v>18.52</v>
      </c>
      <c r="AC564" s="387">
        <v>0</v>
      </c>
      <c r="AD564" s="387">
        <v>0</v>
      </c>
      <c r="AE564" s="387">
        <v>18.52</v>
      </c>
      <c r="AF564" s="387" t="s">
        <v>1729</v>
      </c>
      <c r="AG564" s="387">
        <v>18.52</v>
      </c>
      <c r="AH564" s="387">
        <v>0</v>
      </c>
      <c r="AI564" s="387">
        <v>0</v>
      </c>
      <c r="AJ564" s="387">
        <v>18.52</v>
      </c>
      <c r="AK564" s="387">
        <v>1.85</v>
      </c>
      <c r="AM564"/>
      <c r="AN564"/>
      <c r="AO564"/>
      <c r="AP564"/>
    </row>
    <row r="565" spans="1:42">
      <c r="A565" s="387" t="s">
        <v>5652</v>
      </c>
      <c r="B565" s="388">
        <v>43635.951956018522</v>
      </c>
      <c r="C565" s="389">
        <v>43635</v>
      </c>
      <c r="D565" s="387" t="s">
        <v>3132</v>
      </c>
      <c r="E565" s="389">
        <v>43635</v>
      </c>
      <c r="F565" s="387" t="s">
        <v>4919</v>
      </c>
      <c r="G565" s="389">
        <v>43635</v>
      </c>
      <c r="H565" s="387" t="s">
        <v>2195</v>
      </c>
      <c r="I565" s="389">
        <v>43635</v>
      </c>
      <c r="J565" s="387" t="s">
        <v>2194</v>
      </c>
      <c r="K565" s="387" t="s">
        <v>1741</v>
      </c>
      <c r="L565" s="390" t="s">
        <v>1732</v>
      </c>
      <c r="M565" s="390" t="s">
        <v>3960</v>
      </c>
      <c r="N565" s="390" t="str">
        <f t="shared" si="18"/>
        <v>Employee21@blyblade.com</v>
      </c>
      <c r="O565" s="390" t="str">
        <f t="shared" si="19"/>
        <v>Wyndham_Williamson</v>
      </c>
      <c r="P565" s="387" t="s">
        <v>1728</v>
      </c>
      <c r="Q565" s="387" t="s">
        <v>1754</v>
      </c>
      <c r="R565" s="387" t="s">
        <v>1738</v>
      </c>
      <c r="S565" s="387">
        <v>4.41</v>
      </c>
      <c r="T565" s="387">
        <v>19</v>
      </c>
      <c r="U565" s="387" t="s">
        <v>3157</v>
      </c>
      <c r="V565" s="387" t="s">
        <v>1845</v>
      </c>
      <c r="W565" s="387" t="s">
        <v>1965</v>
      </c>
      <c r="X565" s="387" t="s">
        <v>4831</v>
      </c>
      <c r="Y565" s="387" t="s">
        <v>1728</v>
      </c>
      <c r="Z565" s="387" t="s">
        <v>1734</v>
      </c>
      <c r="AA565" s="387" t="s">
        <v>1747</v>
      </c>
      <c r="AB565" s="387">
        <v>0</v>
      </c>
      <c r="AC565" s="387">
        <v>0</v>
      </c>
      <c r="AD565" s="387">
        <v>3.98</v>
      </c>
      <c r="AE565" s="387">
        <v>3.98</v>
      </c>
      <c r="AF565" s="387" t="s">
        <v>1729</v>
      </c>
      <c r="AG565" s="387">
        <v>0</v>
      </c>
      <c r="AH565" s="387">
        <v>0</v>
      </c>
      <c r="AI565" s="387">
        <v>3.98</v>
      </c>
      <c r="AJ565" s="387">
        <v>3.98</v>
      </c>
      <c r="AK565" s="387">
        <v>0</v>
      </c>
      <c r="AM565"/>
      <c r="AN565"/>
      <c r="AO565"/>
      <c r="AP565"/>
    </row>
    <row r="566" spans="1:42">
      <c r="A566" s="387" t="s">
        <v>5651</v>
      </c>
      <c r="B566" s="388">
        <v>43635.964224537034</v>
      </c>
      <c r="C566" s="389">
        <v>43635</v>
      </c>
      <c r="D566" s="387" t="s">
        <v>3505</v>
      </c>
      <c r="E566" s="389">
        <v>43635</v>
      </c>
      <c r="F566" s="387" t="s">
        <v>3643</v>
      </c>
      <c r="G566" s="389">
        <v>43635</v>
      </c>
      <c r="H566" s="387" t="s">
        <v>3512</v>
      </c>
      <c r="I566" s="389">
        <v>43635</v>
      </c>
      <c r="J566" s="387" t="s">
        <v>2337</v>
      </c>
      <c r="K566" s="387" t="s">
        <v>1741</v>
      </c>
      <c r="L566" s="390" t="s">
        <v>1732</v>
      </c>
      <c r="M566" s="390" t="s">
        <v>2013</v>
      </c>
      <c r="N566" s="390" t="str">
        <f t="shared" si="18"/>
        <v>Employee22@blyblade.com</v>
      </c>
      <c r="O566" s="390" t="str">
        <f t="shared" si="19"/>
        <v>Lee_Gold</v>
      </c>
      <c r="P566" s="387" t="s">
        <v>1728</v>
      </c>
      <c r="Q566" s="387" t="s">
        <v>1754</v>
      </c>
      <c r="R566" s="387" t="s">
        <v>1738</v>
      </c>
      <c r="S566" s="387">
        <v>2.48</v>
      </c>
      <c r="T566" s="387">
        <v>11</v>
      </c>
      <c r="U566" s="387" t="s">
        <v>2183</v>
      </c>
      <c r="V566" s="387" t="s">
        <v>1845</v>
      </c>
      <c r="W566" s="387" t="s">
        <v>4882</v>
      </c>
      <c r="X566" s="387" t="s">
        <v>4831</v>
      </c>
      <c r="Y566" s="387" t="s">
        <v>1748</v>
      </c>
      <c r="Z566" s="387" t="s">
        <v>1734</v>
      </c>
      <c r="AA566" s="387" t="s">
        <v>1733</v>
      </c>
      <c r="AB566" s="387">
        <v>22.14</v>
      </c>
      <c r="AC566" s="387">
        <v>0</v>
      </c>
      <c r="AD566" s="387">
        <v>0</v>
      </c>
      <c r="AE566" s="387">
        <v>22.14</v>
      </c>
      <c r="AF566" s="387" t="s">
        <v>1729</v>
      </c>
      <c r="AG566" s="387">
        <v>22.14</v>
      </c>
      <c r="AH566" s="387">
        <v>0</v>
      </c>
      <c r="AI566" s="387">
        <v>0</v>
      </c>
      <c r="AJ566" s="387">
        <v>22.14</v>
      </c>
      <c r="AK566" s="387">
        <v>2.21</v>
      </c>
      <c r="AM566"/>
      <c r="AN566"/>
      <c r="AO566"/>
      <c r="AP566"/>
    </row>
    <row r="567" spans="1:42">
      <c r="A567" s="387" t="s">
        <v>5650</v>
      </c>
      <c r="B567" s="388">
        <v>43635.993472222224</v>
      </c>
      <c r="C567" s="389">
        <v>43635</v>
      </c>
      <c r="D567" s="387" t="s">
        <v>3198</v>
      </c>
      <c r="E567" s="389">
        <v>43635</v>
      </c>
      <c r="F567" s="387" t="s">
        <v>3197</v>
      </c>
      <c r="G567" s="389">
        <v>43635</v>
      </c>
      <c r="H567" s="387" t="s">
        <v>2357</v>
      </c>
      <c r="I567" s="389">
        <v>43635</v>
      </c>
      <c r="J567" s="387" t="s">
        <v>2356</v>
      </c>
      <c r="K567" s="387" t="s">
        <v>1741</v>
      </c>
      <c r="L567" s="390" t="s">
        <v>1732</v>
      </c>
      <c r="M567" s="390" t="s">
        <v>1936</v>
      </c>
      <c r="N567" s="390" t="str">
        <f t="shared" si="18"/>
        <v>Employee17@blyblade.com</v>
      </c>
      <c r="O567" s="390" t="str">
        <f t="shared" si="19"/>
        <v>Nate_Alexander</v>
      </c>
      <c r="P567" s="387" t="s">
        <v>1728</v>
      </c>
      <c r="Q567" s="387" t="s">
        <v>1754</v>
      </c>
      <c r="R567" s="387" t="s">
        <v>1738</v>
      </c>
      <c r="S567" s="387">
        <v>7.25</v>
      </c>
      <c r="T567" s="387">
        <v>25</v>
      </c>
      <c r="U567" s="387" t="s">
        <v>1845</v>
      </c>
      <c r="V567" s="387" t="s">
        <v>2742</v>
      </c>
      <c r="W567" s="387" t="s">
        <v>4876</v>
      </c>
      <c r="X567" s="387" t="s">
        <v>4831</v>
      </c>
      <c r="Y567" s="387" t="s">
        <v>1748</v>
      </c>
      <c r="Z567" s="387" t="s">
        <v>1734</v>
      </c>
      <c r="AA567" s="387" t="s">
        <v>1733</v>
      </c>
      <c r="AB567" s="387">
        <v>33.76</v>
      </c>
      <c r="AC567" s="387">
        <v>0</v>
      </c>
      <c r="AD567" s="387">
        <v>0</v>
      </c>
      <c r="AE567" s="387">
        <v>33.76</v>
      </c>
      <c r="AF567" s="387" t="s">
        <v>1729</v>
      </c>
      <c r="AG567" s="387">
        <v>33.76</v>
      </c>
      <c r="AH567" s="387">
        <v>0</v>
      </c>
      <c r="AI567" s="387">
        <v>0</v>
      </c>
      <c r="AJ567" s="387">
        <v>33.76</v>
      </c>
      <c r="AK567" s="387">
        <v>3.38</v>
      </c>
      <c r="AM567"/>
      <c r="AN567"/>
      <c r="AO567"/>
      <c r="AP567"/>
    </row>
    <row r="568" spans="1:42">
      <c r="A568" s="387" t="s">
        <v>5649</v>
      </c>
      <c r="B568" s="388">
        <v>43636.028414351851</v>
      </c>
      <c r="C568" s="389">
        <v>43635</v>
      </c>
      <c r="D568" s="387" t="s">
        <v>2738</v>
      </c>
      <c r="E568" s="389">
        <v>43635</v>
      </c>
      <c r="F568" s="387" t="s">
        <v>3195</v>
      </c>
      <c r="G568" s="389">
        <v>43636</v>
      </c>
      <c r="H568" s="387" t="s">
        <v>1909</v>
      </c>
      <c r="I568" s="389">
        <v>43635</v>
      </c>
      <c r="J568" s="387" t="s">
        <v>1908</v>
      </c>
      <c r="K568" s="387" t="s">
        <v>1741</v>
      </c>
      <c r="L568" s="390" t="s">
        <v>1732</v>
      </c>
      <c r="M568" s="390" t="s">
        <v>1924</v>
      </c>
      <c r="N568" s="390" t="str">
        <f t="shared" si="18"/>
        <v>Employee16@blyblade.com</v>
      </c>
      <c r="O568" s="390" t="str">
        <f t="shared" si="19"/>
        <v>Hunter_Senning</v>
      </c>
      <c r="P568" s="387" t="s">
        <v>1728</v>
      </c>
      <c r="Q568" s="387" t="s">
        <v>1762</v>
      </c>
      <c r="R568" s="387" t="s">
        <v>1753</v>
      </c>
      <c r="S568" s="387">
        <v>31.56</v>
      </c>
      <c r="T568" s="387">
        <v>60</v>
      </c>
      <c r="U568" s="387" t="s">
        <v>2050</v>
      </c>
      <c r="V568" s="387" t="s">
        <v>1833</v>
      </c>
      <c r="W568" s="387" t="s">
        <v>4832</v>
      </c>
      <c r="X568" s="387" t="s">
        <v>4831</v>
      </c>
      <c r="Y568" s="387" t="s">
        <v>1748</v>
      </c>
      <c r="Z568" s="387" t="s">
        <v>1734</v>
      </c>
      <c r="AA568" s="387" t="s">
        <v>1733</v>
      </c>
      <c r="AB568" s="387">
        <v>116.78</v>
      </c>
      <c r="AC568" s="387">
        <v>0</v>
      </c>
      <c r="AD568" s="387">
        <v>0</v>
      </c>
      <c r="AE568" s="387">
        <v>116.78</v>
      </c>
      <c r="AF568" s="387" t="s">
        <v>1729</v>
      </c>
      <c r="AG568" s="387">
        <v>116.78</v>
      </c>
      <c r="AH568" s="387">
        <v>0</v>
      </c>
      <c r="AI568" s="387">
        <v>0</v>
      </c>
      <c r="AJ568" s="387">
        <v>116.78</v>
      </c>
      <c r="AK568" s="387">
        <v>11.68</v>
      </c>
      <c r="AM568"/>
      <c r="AN568"/>
      <c r="AO568"/>
      <c r="AP568"/>
    </row>
    <row r="569" spans="1:42">
      <c r="A569" s="387" t="s">
        <v>5648</v>
      </c>
      <c r="B569" s="388">
        <v>43636.04991898148</v>
      </c>
      <c r="C569" s="389">
        <v>43636</v>
      </c>
      <c r="D569" s="387" t="s">
        <v>1915</v>
      </c>
      <c r="E569" s="389">
        <v>43635</v>
      </c>
      <c r="F569" s="387" t="s">
        <v>1914</v>
      </c>
      <c r="G569" s="389">
        <v>43636</v>
      </c>
      <c r="H569" s="387" t="s">
        <v>1894</v>
      </c>
      <c r="I569" s="389">
        <v>43635</v>
      </c>
      <c r="J569" s="387" t="s">
        <v>1893</v>
      </c>
      <c r="K569" s="387" t="s">
        <v>1741</v>
      </c>
      <c r="L569" s="390" t="s">
        <v>1732</v>
      </c>
      <c r="M569" s="390" t="s">
        <v>1755</v>
      </c>
      <c r="N569" s="390" t="str">
        <f t="shared" si="18"/>
        <v>Employee2@blyblade.com</v>
      </c>
      <c r="O569" s="390" t="str">
        <f t="shared" si="19"/>
        <v>Cal_Thompson</v>
      </c>
      <c r="P569" s="387" t="s">
        <v>1728</v>
      </c>
      <c r="Q569" s="387" t="s">
        <v>1847</v>
      </c>
      <c r="R569" s="387" t="s">
        <v>1738</v>
      </c>
      <c r="S569" s="387">
        <v>5.62</v>
      </c>
      <c r="T569" s="387">
        <v>17</v>
      </c>
      <c r="U569" s="387" t="s">
        <v>1737</v>
      </c>
      <c r="V569" s="387" t="s">
        <v>2489</v>
      </c>
      <c r="W569" s="387" t="s">
        <v>4876</v>
      </c>
      <c r="X569" s="387" t="s">
        <v>4831</v>
      </c>
      <c r="Y569" s="387" t="s">
        <v>1748</v>
      </c>
      <c r="Z569" s="387" t="s">
        <v>1734</v>
      </c>
      <c r="AA569" s="387" t="s">
        <v>1733</v>
      </c>
      <c r="AB569" s="387">
        <v>24.8</v>
      </c>
      <c r="AC569" s="387">
        <v>0</v>
      </c>
      <c r="AD569" s="387">
        <v>0</v>
      </c>
      <c r="AE569" s="387">
        <v>24.8</v>
      </c>
      <c r="AF569" s="387" t="s">
        <v>1729</v>
      </c>
      <c r="AG569" s="387">
        <v>24.8</v>
      </c>
      <c r="AH569" s="387">
        <v>0</v>
      </c>
      <c r="AI569" s="387">
        <v>0</v>
      </c>
      <c r="AJ569" s="387">
        <v>24.8</v>
      </c>
      <c r="AK569" s="387">
        <v>2.48</v>
      </c>
      <c r="AM569"/>
      <c r="AN569"/>
      <c r="AO569"/>
      <c r="AP569"/>
    </row>
    <row r="570" spans="1:42">
      <c r="A570" s="387" t="s">
        <v>5647</v>
      </c>
      <c r="B570" s="388">
        <v>43636.103912037041</v>
      </c>
      <c r="C570" s="389">
        <v>43636</v>
      </c>
      <c r="D570" s="387" t="s">
        <v>3292</v>
      </c>
      <c r="E570" s="389">
        <v>43635</v>
      </c>
      <c r="F570" s="387" t="s">
        <v>2034</v>
      </c>
      <c r="G570" s="389">
        <v>43636</v>
      </c>
      <c r="H570" s="387" t="s">
        <v>4198</v>
      </c>
      <c r="I570" s="389">
        <v>43635</v>
      </c>
      <c r="J570" s="387" t="s">
        <v>2015</v>
      </c>
      <c r="K570" s="387" t="s">
        <v>1741</v>
      </c>
      <c r="L570" s="390" t="s">
        <v>1732</v>
      </c>
      <c r="M570" s="390" t="s">
        <v>2223</v>
      </c>
      <c r="N570" s="390" t="str">
        <f t="shared" si="18"/>
        <v>Employee19@blyblade.com</v>
      </c>
      <c r="O570" s="390" t="str">
        <f t="shared" si="19"/>
        <v>Gil_Adler</v>
      </c>
      <c r="P570" s="387" t="s">
        <v>1728</v>
      </c>
      <c r="Q570" s="387" t="s">
        <v>1754</v>
      </c>
      <c r="R570" s="387" t="s">
        <v>1738</v>
      </c>
      <c r="S570" s="387">
        <v>2.15</v>
      </c>
      <c r="T570" s="387">
        <v>10</v>
      </c>
      <c r="U570" s="387" t="s">
        <v>1737</v>
      </c>
      <c r="V570" s="387" t="s">
        <v>1737</v>
      </c>
      <c r="W570" s="387" t="s">
        <v>4876</v>
      </c>
      <c r="X570" s="387" t="s">
        <v>4899</v>
      </c>
      <c r="Y570" s="387" t="s">
        <v>1890</v>
      </c>
      <c r="Z570" s="387" t="s">
        <v>1734</v>
      </c>
      <c r="AA570" s="387" t="s">
        <v>1733</v>
      </c>
      <c r="AB570" s="387">
        <v>15.6</v>
      </c>
      <c r="AC570" s="387">
        <v>0</v>
      </c>
      <c r="AD570" s="387">
        <v>0</v>
      </c>
      <c r="AE570" s="387">
        <v>15.6</v>
      </c>
      <c r="AF570" s="387" t="s">
        <v>1729</v>
      </c>
      <c r="AG570" s="387">
        <v>15.6</v>
      </c>
      <c r="AH570" s="387">
        <v>0</v>
      </c>
      <c r="AI570" s="387">
        <v>0</v>
      </c>
      <c r="AJ570" s="387">
        <v>15.6</v>
      </c>
      <c r="AK570" s="387">
        <v>1.56</v>
      </c>
      <c r="AM570"/>
      <c r="AN570"/>
      <c r="AO570"/>
      <c r="AP570"/>
    </row>
    <row r="571" spans="1:42">
      <c r="A571" s="387" t="s">
        <v>5647</v>
      </c>
      <c r="B571" s="388">
        <v>43636.104513888888</v>
      </c>
      <c r="C571" s="389">
        <v>43636</v>
      </c>
      <c r="D571" s="387" t="s">
        <v>3292</v>
      </c>
      <c r="E571" s="389">
        <v>43635</v>
      </c>
      <c r="F571" s="387" t="s">
        <v>2034</v>
      </c>
      <c r="G571" s="389">
        <v>43636</v>
      </c>
      <c r="H571" s="387" t="s">
        <v>4198</v>
      </c>
      <c r="I571" s="389">
        <v>43635</v>
      </c>
      <c r="J571" s="387" t="s">
        <v>2015</v>
      </c>
      <c r="K571" s="387" t="s">
        <v>1741</v>
      </c>
      <c r="L571" s="390" t="s">
        <v>1732</v>
      </c>
      <c r="M571" s="390" t="s">
        <v>2223</v>
      </c>
      <c r="N571" s="390" t="str">
        <f t="shared" si="18"/>
        <v>Employee19@blyblade.com</v>
      </c>
      <c r="O571" s="390" t="str">
        <f t="shared" si="19"/>
        <v>Gil_Adler</v>
      </c>
      <c r="P571" s="387" t="s">
        <v>1728</v>
      </c>
      <c r="Q571" s="387" t="s">
        <v>1754</v>
      </c>
      <c r="R571" s="387" t="s">
        <v>1738</v>
      </c>
      <c r="S571" s="387">
        <v>2.15</v>
      </c>
      <c r="T571" s="387">
        <v>10</v>
      </c>
      <c r="U571" s="387" t="s">
        <v>1737</v>
      </c>
      <c r="V571" s="387" t="s">
        <v>1737</v>
      </c>
      <c r="W571" s="387" t="s">
        <v>4876</v>
      </c>
      <c r="X571" s="387" t="s">
        <v>4899</v>
      </c>
      <c r="Y571" s="387" t="s">
        <v>1890</v>
      </c>
      <c r="Z571" s="387" t="s">
        <v>1734</v>
      </c>
      <c r="AA571" s="387" t="s">
        <v>1747</v>
      </c>
      <c r="AB571" s="387">
        <v>0</v>
      </c>
      <c r="AC571" s="387">
        <v>0</v>
      </c>
      <c r="AD571" s="387">
        <v>1.03</v>
      </c>
      <c r="AE571" s="387">
        <v>1.03</v>
      </c>
      <c r="AF571" s="387" t="s">
        <v>1729</v>
      </c>
      <c r="AG571" s="387">
        <v>0</v>
      </c>
      <c r="AH571" s="387">
        <v>0</v>
      </c>
      <c r="AI571" s="387">
        <v>1.03</v>
      </c>
      <c r="AJ571" s="387">
        <v>1.03</v>
      </c>
      <c r="AK571" s="387">
        <v>0</v>
      </c>
      <c r="AM571"/>
      <c r="AN571"/>
      <c r="AO571"/>
      <c r="AP571"/>
    </row>
    <row r="572" spans="1:42">
      <c r="A572" s="387" t="s">
        <v>5646</v>
      </c>
      <c r="B572" s="388">
        <v>43636.122430555559</v>
      </c>
      <c r="C572" s="389">
        <v>43636</v>
      </c>
      <c r="D572" s="387" t="s">
        <v>3755</v>
      </c>
      <c r="E572" s="389">
        <v>43635</v>
      </c>
      <c r="F572" s="387" t="s">
        <v>3552</v>
      </c>
      <c r="G572" s="389">
        <v>43636</v>
      </c>
      <c r="H572" s="387" t="s">
        <v>3180</v>
      </c>
      <c r="I572" s="389">
        <v>43635</v>
      </c>
      <c r="J572" s="387" t="s">
        <v>3179</v>
      </c>
      <c r="K572" s="387" t="s">
        <v>1741</v>
      </c>
      <c r="L572" s="390" t="s">
        <v>1732</v>
      </c>
      <c r="M572" s="390" t="s">
        <v>1854</v>
      </c>
      <c r="N572" s="390" t="str">
        <f t="shared" si="18"/>
        <v>Employee5@blyblade.com</v>
      </c>
      <c r="O572" s="390" t="str">
        <f t="shared" si="19"/>
        <v>Torey_McNeil</v>
      </c>
      <c r="P572" s="387" t="s">
        <v>1728</v>
      </c>
      <c r="Q572" s="387" t="s">
        <v>1847</v>
      </c>
      <c r="R572" s="387" t="s">
        <v>1738</v>
      </c>
      <c r="S572" s="387">
        <v>9.4700000000000006</v>
      </c>
      <c r="T572" s="387">
        <v>34</v>
      </c>
      <c r="U572" s="387" t="s">
        <v>1737</v>
      </c>
      <c r="V572" s="387" t="s">
        <v>1853</v>
      </c>
      <c r="W572" s="387" t="s">
        <v>4876</v>
      </c>
      <c r="X572" s="387" t="s">
        <v>4831</v>
      </c>
      <c r="Y572" s="387" t="s">
        <v>1748</v>
      </c>
      <c r="Z572" s="387" t="s">
        <v>1734</v>
      </c>
      <c r="AA572" s="387" t="s">
        <v>1733</v>
      </c>
      <c r="AB572" s="387">
        <v>48.08</v>
      </c>
      <c r="AC572" s="387">
        <v>0</v>
      </c>
      <c r="AD572" s="387">
        <v>0</v>
      </c>
      <c r="AE572" s="387">
        <v>48.08</v>
      </c>
      <c r="AF572" s="387" t="s">
        <v>1729</v>
      </c>
      <c r="AG572" s="387">
        <v>48.08</v>
      </c>
      <c r="AH572" s="387">
        <v>0</v>
      </c>
      <c r="AI572" s="387">
        <v>0</v>
      </c>
      <c r="AJ572" s="387">
        <v>48.08</v>
      </c>
      <c r="AK572" s="387">
        <v>4.8099999999999996</v>
      </c>
      <c r="AM572"/>
      <c r="AN572"/>
      <c r="AO572"/>
      <c r="AP572"/>
    </row>
    <row r="573" spans="1:42">
      <c r="A573" s="387" t="s">
        <v>5645</v>
      </c>
      <c r="B573" s="388">
        <v>43636.473356481481</v>
      </c>
      <c r="C573" s="389">
        <v>43636</v>
      </c>
      <c r="D573" s="387" t="s">
        <v>3171</v>
      </c>
      <c r="E573" s="389">
        <v>43636</v>
      </c>
      <c r="F573" s="387" t="s">
        <v>2691</v>
      </c>
      <c r="G573" s="389">
        <v>43636</v>
      </c>
      <c r="H573" s="387" t="s">
        <v>3150</v>
      </c>
      <c r="I573" s="389">
        <v>43636</v>
      </c>
      <c r="J573" s="387" t="s">
        <v>5644</v>
      </c>
      <c r="K573" s="387" t="s">
        <v>1741</v>
      </c>
      <c r="L573" s="390" t="s">
        <v>1732</v>
      </c>
      <c r="M573" s="390" t="s">
        <v>1854</v>
      </c>
      <c r="N573" s="390" t="str">
        <f t="shared" si="18"/>
        <v>Employee5@blyblade.com</v>
      </c>
      <c r="O573" s="390" t="str">
        <f t="shared" si="19"/>
        <v>Torey_McNeil</v>
      </c>
      <c r="P573" s="387" t="s">
        <v>1728</v>
      </c>
      <c r="Q573" s="387" t="s">
        <v>1847</v>
      </c>
      <c r="R573" s="387" t="s">
        <v>1738</v>
      </c>
      <c r="S573" s="387">
        <v>9.4</v>
      </c>
      <c r="T573" s="387">
        <v>40</v>
      </c>
      <c r="U573" s="387" t="s">
        <v>1853</v>
      </c>
      <c r="V573" s="387" t="s">
        <v>1737</v>
      </c>
      <c r="W573" s="387" t="s">
        <v>1875</v>
      </c>
      <c r="X573" s="387" t="s">
        <v>4831</v>
      </c>
      <c r="Y573" s="387" t="s">
        <v>1748</v>
      </c>
      <c r="Z573" s="387" t="s">
        <v>1734</v>
      </c>
      <c r="AA573" s="387" t="s">
        <v>1733</v>
      </c>
      <c r="AB573" s="387">
        <v>44.27</v>
      </c>
      <c r="AC573" s="387">
        <v>0</v>
      </c>
      <c r="AD573" s="387">
        <v>0</v>
      </c>
      <c r="AE573" s="387">
        <v>44.27</v>
      </c>
      <c r="AF573" s="387" t="s">
        <v>1729</v>
      </c>
      <c r="AG573" s="387">
        <v>44.27</v>
      </c>
      <c r="AH573" s="387">
        <v>0</v>
      </c>
      <c r="AI573" s="387">
        <v>0</v>
      </c>
      <c r="AJ573" s="387">
        <v>44.27</v>
      </c>
      <c r="AK573" s="387">
        <v>4.43</v>
      </c>
      <c r="AM573"/>
      <c r="AN573"/>
      <c r="AO573"/>
      <c r="AP573"/>
    </row>
    <row r="574" spans="1:42">
      <c r="A574" s="387" t="s">
        <v>5643</v>
      </c>
      <c r="B574" s="388">
        <v>43636.507291666669</v>
      </c>
      <c r="C574" s="389">
        <v>43636</v>
      </c>
      <c r="D574" s="387" t="s">
        <v>2770</v>
      </c>
      <c r="E574" s="389">
        <v>43636</v>
      </c>
      <c r="F574" s="387" t="s">
        <v>3741</v>
      </c>
      <c r="G574" s="389">
        <v>43636</v>
      </c>
      <c r="H574" s="387" t="s">
        <v>2653</v>
      </c>
      <c r="I574" s="389">
        <v>43636</v>
      </c>
      <c r="J574" s="387" t="s">
        <v>2652</v>
      </c>
      <c r="K574" s="387" t="s">
        <v>1741</v>
      </c>
      <c r="L574" s="390" t="s">
        <v>1732</v>
      </c>
      <c r="M574" s="390" t="s">
        <v>2594</v>
      </c>
      <c r="N574" s="390" t="str">
        <f t="shared" si="18"/>
        <v>Employee9@blyblade.com</v>
      </c>
      <c r="O574" s="390" t="str">
        <f t="shared" si="19"/>
        <v>Emily_Antner</v>
      </c>
      <c r="P574" s="387" t="s">
        <v>1728</v>
      </c>
      <c r="Q574" s="387" t="s">
        <v>1754</v>
      </c>
      <c r="R574" s="387" t="s">
        <v>1738</v>
      </c>
      <c r="S574" s="387">
        <v>3.88</v>
      </c>
      <c r="T574" s="387">
        <v>27</v>
      </c>
      <c r="U574" s="387" t="s">
        <v>3484</v>
      </c>
      <c r="V574" s="387" t="s">
        <v>1737</v>
      </c>
      <c r="W574" s="387" t="s">
        <v>1875</v>
      </c>
      <c r="X574" s="387" t="s">
        <v>4831</v>
      </c>
      <c r="Y574" s="387" t="s">
        <v>1896</v>
      </c>
      <c r="Z574" s="387" t="s">
        <v>1734</v>
      </c>
      <c r="AA574" s="387" t="s">
        <v>1733</v>
      </c>
      <c r="AB574" s="387">
        <v>30.25</v>
      </c>
      <c r="AC574" s="387">
        <v>0</v>
      </c>
      <c r="AD574" s="387">
        <v>0</v>
      </c>
      <c r="AE574" s="387">
        <v>30.25</v>
      </c>
      <c r="AF574" s="387" t="s">
        <v>1729</v>
      </c>
      <c r="AG574" s="387">
        <v>30.25</v>
      </c>
      <c r="AH574" s="387">
        <v>0</v>
      </c>
      <c r="AI574" s="387">
        <v>0</v>
      </c>
      <c r="AJ574" s="387">
        <v>30.25</v>
      </c>
      <c r="AK574" s="387">
        <v>3.03</v>
      </c>
      <c r="AM574"/>
      <c r="AN574"/>
      <c r="AO574"/>
      <c r="AP574"/>
    </row>
    <row r="575" spans="1:42">
      <c r="A575" s="387" t="s">
        <v>5642</v>
      </c>
      <c r="B575" s="388">
        <v>43636.697002314817</v>
      </c>
      <c r="C575" s="389">
        <v>43636</v>
      </c>
      <c r="D575" s="387" t="s">
        <v>2081</v>
      </c>
      <c r="E575" s="389">
        <v>43636</v>
      </c>
      <c r="F575" s="387" t="s">
        <v>3069</v>
      </c>
      <c r="G575" s="389">
        <v>43636</v>
      </c>
      <c r="H575" s="387" t="s">
        <v>3209</v>
      </c>
      <c r="I575" s="389">
        <v>43636</v>
      </c>
      <c r="J575" s="387" t="s">
        <v>2647</v>
      </c>
      <c r="K575" s="387" t="s">
        <v>1741</v>
      </c>
      <c r="L575" s="390" t="s">
        <v>1732</v>
      </c>
      <c r="M575" s="390" t="s">
        <v>2208</v>
      </c>
      <c r="N575" s="390" t="str">
        <f t="shared" si="18"/>
        <v>Employee13@blyblade.com</v>
      </c>
      <c r="O575" s="390" t="str">
        <f t="shared" si="19"/>
        <v>Evelyn_Pelczar</v>
      </c>
      <c r="P575" s="387" t="s">
        <v>1728</v>
      </c>
      <c r="Q575" s="387" t="s">
        <v>1847</v>
      </c>
      <c r="R575" s="387" t="s">
        <v>1738</v>
      </c>
      <c r="S575" s="387">
        <v>4.1100000000000003</v>
      </c>
      <c r="T575" s="387">
        <v>38</v>
      </c>
      <c r="U575" s="387" t="s">
        <v>2207</v>
      </c>
      <c r="V575" s="387" t="s">
        <v>1883</v>
      </c>
      <c r="W575" s="387" t="s">
        <v>2025</v>
      </c>
      <c r="X575" s="387" t="s">
        <v>4831</v>
      </c>
      <c r="Y575" s="387" t="s">
        <v>1735</v>
      </c>
      <c r="Z575" s="387" t="s">
        <v>1734</v>
      </c>
      <c r="AA575" s="387" t="s">
        <v>1733</v>
      </c>
      <c r="AB575" s="387">
        <v>29.25</v>
      </c>
      <c r="AC575" s="387">
        <v>0</v>
      </c>
      <c r="AD575" s="387">
        <v>0</v>
      </c>
      <c r="AE575" s="387">
        <v>29.25</v>
      </c>
      <c r="AF575" s="387" t="s">
        <v>1729</v>
      </c>
      <c r="AG575" s="387">
        <v>29.25</v>
      </c>
      <c r="AH575" s="387">
        <v>0</v>
      </c>
      <c r="AI575" s="387">
        <v>0</v>
      </c>
      <c r="AJ575" s="387">
        <v>29.25</v>
      </c>
      <c r="AK575" s="387">
        <v>2.93</v>
      </c>
      <c r="AM575"/>
      <c r="AN575"/>
      <c r="AO575"/>
      <c r="AP575"/>
    </row>
    <row r="576" spans="1:42">
      <c r="A576" s="387" t="s">
        <v>5641</v>
      </c>
      <c r="B576" s="388">
        <v>43636.697696759256</v>
      </c>
      <c r="C576" s="389">
        <v>43636</v>
      </c>
      <c r="D576" s="387" t="s">
        <v>2091</v>
      </c>
      <c r="E576" s="389">
        <v>43636</v>
      </c>
      <c r="F576" s="387" t="s">
        <v>3738</v>
      </c>
      <c r="G576" s="389">
        <v>43636</v>
      </c>
      <c r="H576" s="387" t="s">
        <v>2720</v>
      </c>
      <c r="I576" s="389">
        <v>43636</v>
      </c>
      <c r="J576" s="387" t="s">
        <v>2187</v>
      </c>
      <c r="K576" s="387" t="s">
        <v>1741</v>
      </c>
      <c r="L576" s="390" t="s">
        <v>1732</v>
      </c>
      <c r="M576" s="390" t="s">
        <v>2812</v>
      </c>
      <c r="N576" s="390" t="str">
        <f t="shared" si="18"/>
        <v>Employee6@blyblade.com</v>
      </c>
      <c r="O576" s="390" t="str">
        <f t="shared" si="19"/>
        <v>Matthew_Brody</v>
      </c>
      <c r="P576" s="387" t="s">
        <v>1728</v>
      </c>
      <c r="Q576" s="387" t="s">
        <v>1739</v>
      </c>
      <c r="R576" s="387" t="s">
        <v>1738</v>
      </c>
      <c r="S576" s="387">
        <v>1.96</v>
      </c>
      <c r="T576" s="387">
        <v>37</v>
      </c>
      <c r="U576" s="387" t="s">
        <v>1737</v>
      </c>
      <c r="V576" s="387" t="s">
        <v>1737</v>
      </c>
      <c r="W576" s="387" t="s">
        <v>1728</v>
      </c>
      <c r="X576" s="387" t="s">
        <v>1794</v>
      </c>
      <c r="Y576" s="387" t="s">
        <v>1748</v>
      </c>
      <c r="Z576" s="387" t="s">
        <v>1734</v>
      </c>
      <c r="AA576" s="387" t="s">
        <v>1733</v>
      </c>
      <c r="AB576" s="387">
        <v>18.18</v>
      </c>
      <c r="AC576" s="387">
        <v>0</v>
      </c>
      <c r="AD576" s="387">
        <v>0</v>
      </c>
      <c r="AE576" s="387">
        <v>18.18</v>
      </c>
      <c r="AF576" s="387" t="s">
        <v>1729</v>
      </c>
      <c r="AG576" s="387">
        <v>18.18</v>
      </c>
      <c r="AH576" s="387">
        <v>0</v>
      </c>
      <c r="AI576" s="387">
        <v>0</v>
      </c>
      <c r="AJ576" s="387">
        <v>18.18</v>
      </c>
      <c r="AK576" s="387">
        <v>1.82</v>
      </c>
      <c r="AM576"/>
      <c r="AN576"/>
      <c r="AO576"/>
      <c r="AP576"/>
    </row>
    <row r="577" spans="1:42">
      <c r="A577" s="387" t="s">
        <v>5640</v>
      </c>
      <c r="B577" s="388">
        <v>43636.714004629626</v>
      </c>
      <c r="C577" s="389">
        <v>43636</v>
      </c>
      <c r="D577" s="387" t="s">
        <v>2881</v>
      </c>
      <c r="E577" s="389">
        <v>43636</v>
      </c>
      <c r="F577" s="387" t="s">
        <v>2880</v>
      </c>
      <c r="G577" s="389">
        <v>43636</v>
      </c>
      <c r="H577" s="387" t="s">
        <v>2060</v>
      </c>
      <c r="I577" s="389">
        <v>43636</v>
      </c>
      <c r="J577" s="387" t="s">
        <v>2352</v>
      </c>
      <c r="K577" s="387" t="s">
        <v>1741</v>
      </c>
      <c r="L577" s="390" t="s">
        <v>1732</v>
      </c>
      <c r="M577" s="390" t="s">
        <v>3960</v>
      </c>
      <c r="N577" s="390" t="str">
        <f t="shared" si="18"/>
        <v>Employee21@blyblade.com</v>
      </c>
      <c r="O577" s="390" t="str">
        <f t="shared" si="19"/>
        <v>Wyndham_Williamson</v>
      </c>
      <c r="P577" s="387" t="s">
        <v>1728</v>
      </c>
      <c r="Q577" s="387" t="s">
        <v>1754</v>
      </c>
      <c r="R577" s="387" t="s">
        <v>1738</v>
      </c>
      <c r="S577" s="387">
        <v>2.98</v>
      </c>
      <c r="T577" s="387">
        <v>26</v>
      </c>
      <c r="U577" s="387" t="s">
        <v>1737</v>
      </c>
      <c r="V577" s="387" t="s">
        <v>1883</v>
      </c>
      <c r="W577" s="387" t="s">
        <v>1965</v>
      </c>
      <c r="X577" s="387" t="s">
        <v>4831</v>
      </c>
      <c r="Y577" s="387" t="s">
        <v>1728</v>
      </c>
      <c r="Z577" s="387" t="s">
        <v>1734</v>
      </c>
      <c r="AA577" s="387" t="s">
        <v>1733</v>
      </c>
      <c r="AB577" s="387">
        <v>24.44</v>
      </c>
      <c r="AC577" s="387">
        <v>0</v>
      </c>
      <c r="AD577" s="387">
        <v>0</v>
      </c>
      <c r="AE577" s="387">
        <v>24.44</v>
      </c>
      <c r="AF577" s="387" t="s">
        <v>1729</v>
      </c>
      <c r="AG577" s="387">
        <v>24.44</v>
      </c>
      <c r="AH577" s="387">
        <v>0</v>
      </c>
      <c r="AI577" s="387">
        <v>0</v>
      </c>
      <c r="AJ577" s="387">
        <v>24.44</v>
      </c>
      <c r="AK577" s="387">
        <v>2.44</v>
      </c>
      <c r="AM577"/>
      <c r="AN577"/>
      <c r="AO577"/>
      <c r="AP577"/>
    </row>
    <row r="578" spans="1:42">
      <c r="A578" s="387" t="s">
        <v>5639</v>
      </c>
      <c r="B578" s="388">
        <v>43636.768275462964</v>
      </c>
      <c r="C578" s="389">
        <v>43636</v>
      </c>
      <c r="D578" s="387" t="s">
        <v>2303</v>
      </c>
      <c r="E578" s="389">
        <v>43636</v>
      </c>
      <c r="F578" s="387" t="s">
        <v>2185</v>
      </c>
      <c r="G578" s="389">
        <v>43636</v>
      </c>
      <c r="H578" s="387" t="s">
        <v>2288</v>
      </c>
      <c r="I578" s="389">
        <v>43636</v>
      </c>
      <c r="J578" s="387" t="s">
        <v>2774</v>
      </c>
      <c r="K578" s="387" t="s">
        <v>1741</v>
      </c>
      <c r="L578" s="390" t="s">
        <v>1732</v>
      </c>
      <c r="M578" s="390" t="s">
        <v>1884</v>
      </c>
      <c r="N578" s="390" t="str">
        <f t="shared" si="18"/>
        <v>Employee25@blyblade.com</v>
      </c>
      <c r="O578" s="390" t="str">
        <f t="shared" si="19"/>
        <v>Shyloh_Davonne Wilkinson</v>
      </c>
      <c r="P578" s="387" t="s">
        <v>1728</v>
      </c>
      <c r="Q578" s="387" t="s">
        <v>1847</v>
      </c>
      <c r="R578" s="387" t="s">
        <v>1738</v>
      </c>
      <c r="S578" s="387">
        <v>2.2999999999999998</v>
      </c>
      <c r="T578" s="387">
        <v>28</v>
      </c>
      <c r="U578" s="387" t="s">
        <v>1883</v>
      </c>
      <c r="V578" s="387" t="s">
        <v>1737</v>
      </c>
      <c r="W578" s="387" t="s">
        <v>1750</v>
      </c>
      <c r="X578" s="387" t="s">
        <v>4831</v>
      </c>
      <c r="Y578" s="387" t="s">
        <v>1735</v>
      </c>
      <c r="Z578" s="387" t="s">
        <v>1734</v>
      </c>
      <c r="AA578" s="387" t="s">
        <v>1733</v>
      </c>
      <c r="AB578" s="387">
        <v>25.14</v>
      </c>
      <c r="AC578" s="387">
        <v>0</v>
      </c>
      <c r="AD578" s="387">
        <v>0</v>
      </c>
      <c r="AE578" s="387">
        <v>25.14</v>
      </c>
      <c r="AF578" s="387" t="s">
        <v>1729</v>
      </c>
      <c r="AG578" s="387">
        <v>25.14</v>
      </c>
      <c r="AH578" s="387">
        <v>0</v>
      </c>
      <c r="AI578" s="387">
        <v>0</v>
      </c>
      <c r="AJ578" s="387">
        <v>25.14</v>
      </c>
      <c r="AK578" s="387">
        <v>2.5099999999999998</v>
      </c>
      <c r="AM578"/>
      <c r="AN578"/>
      <c r="AO578"/>
      <c r="AP578"/>
    </row>
    <row r="579" spans="1:42">
      <c r="A579" s="387" t="s">
        <v>5638</v>
      </c>
      <c r="B579" s="388">
        <v>43636.894502314812</v>
      </c>
      <c r="C579" s="389">
        <v>43636</v>
      </c>
      <c r="D579" s="387" t="s">
        <v>2316</v>
      </c>
      <c r="E579" s="389">
        <v>43636</v>
      </c>
      <c r="F579" s="387" t="s">
        <v>2315</v>
      </c>
      <c r="G579" s="389">
        <v>43636</v>
      </c>
      <c r="H579" s="387" t="s">
        <v>2802</v>
      </c>
      <c r="I579" s="389">
        <v>43636</v>
      </c>
      <c r="J579" s="387" t="s">
        <v>3352</v>
      </c>
      <c r="K579" s="387" t="s">
        <v>1741</v>
      </c>
      <c r="L579" s="390" t="s">
        <v>1732</v>
      </c>
      <c r="M579" s="390" t="s">
        <v>2265</v>
      </c>
      <c r="N579" s="390" t="str">
        <f t="shared" si="18"/>
        <v>Employee4@blyblade.com</v>
      </c>
      <c r="O579" s="390" t="str">
        <f t="shared" si="19"/>
        <v>Oksana_Orlov</v>
      </c>
      <c r="P579" s="387" t="s">
        <v>1728</v>
      </c>
      <c r="Q579" s="387" t="s">
        <v>1754</v>
      </c>
      <c r="R579" s="387" t="s">
        <v>1738</v>
      </c>
      <c r="S579" s="387">
        <v>13.87</v>
      </c>
      <c r="T579" s="387">
        <v>62</v>
      </c>
      <c r="U579" s="387" t="s">
        <v>1772</v>
      </c>
      <c r="V579" s="387" t="s">
        <v>1802</v>
      </c>
      <c r="W579" s="387" t="s">
        <v>1965</v>
      </c>
      <c r="X579" s="387" t="s">
        <v>4831</v>
      </c>
      <c r="Y579" s="387" t="s">
        <v>1735</v>
      </c>
      <c r="Z579" s="387" t="s">
        <v>1734</v>
      </c>
      <c r="AA579" s="387" t="s">
        <v>1733</v>
      </c>
      <c r="AB579" s="387">
        <v>90.83</v>
      </c>
      <c r="AC579" s="387">
        <v>0</v>
      </c>
      <c r="AD579" s="387">
        <v>0</v>
      </c>
      <c r="AE579" s="387">
        <v>90.83</v>
      </c>
      <c r="AF579" s="387" t="s">
        <v>1729</v>
      </c>
      <c r="AG579" s="387">
        <v>90.83</v>
      </c>
      <c r="AH579" s="387">
        <v>0</v>
      </c>
      <c r="AI579" s="387">
        <v>0</v>
      </c>
      <c r="AJ579" s="387">
        <v>90.83</v>
      </c>
      <c r="AK579" s="387">
        <v>9.08</v>
      </c>
      <c r="AM579"/>
      <c r="AN579"/>
      <c r="AO579"/>
      <c r="AP579"/>
    </row>
    <row r="580" spans="1:42">
      <c r="A580" s="387" t="s">
        <v>5638</v>
      </c>
      <c r="B580" s="388">
        <v>43636.895138888889</v>
      </c>
      <c r="C580" s="389">
        <v>43636</v>
      </c>
      <c r="D580" s="387" t="s">
        <v>2316</v>
      </c>
      <c r="E580" s="389">
        <v>43636</v>
      </c>
      <c r="F580" s="387" t="s">
        <v>2315</v>
      </c>
      <c r="G580" s="389">
        <v>43636</v>
      </c>
      <c r="H580" s="387" t="s">
        <v>2802</v>
      </c>
      <c r="I580" s="389">
        <v>43636</v>
      </c>
      <c r="J580" s="387" t="s">
        <v>3352</v>
      </c>
      <c r="K580" s="387" t="s">
        <v>1741</v>
      </c>
      <c r="L580" s="390" t="s">
        <v>1732</v>
      </c>
      <c r="M580" s="390" t="s">
        <v>2265</v>
      </c>
      <c r="N580" s="390" t="str">
        <f t="shared" si="18"/>
        <v>Employee4@blyblade.com</v>
      </c>
      <c r="O580" s="390" t="str">
        <f t="shared" si="19"/>
        <v>Oksana_Orlov</v>
      </c>
      <c r="P580" s="387" t="s">
        <v>1728</v>
      </c>
      <c r="Q580" s="387" t="s">
        <v>1754</v>
      </c>
      <c r="R580" s="387" t="s">
        <v>1738</v>
      </c>
      <c r="S580" s="387">
        <v>13.87</v>
      </c>
      <c r="T580" s="387">
        <v>62</v>
      </c>
      <c r="U580" s="387" t="s">
        <v>1772</v>
      </c>
      <c r="V580" s="387" t="s">
        <v>1802</v>
      </c>
      <c r="W580" s="387" t="s">
        <v>1965</v>
      </c>
      <c r="X580" s="387" t="s">
        <v>4831</v>
      </c>
      <c r="Y580" s="387" t="s">
        <v>1735</v>
      </c>
      <c r="Z580" s="387" t="s">
        <v>1734</v>
      </c>
      <c r="AA580" s="387" t="s">
        <v>1747</v>
      </c>
      <c r="AB580" s="387">
        <v>0</v>
      </c>
      <c r="AC580" s="387">
        <v>0</v>
      </c>
      <c r="AD580" s="387">
        <v>13.96</v>
      </c>
      <c r="AE580" s="387">
        <v>13.96</v>
      </c>
      <c r="AF580" s="387" t="s">
        <v>1729</v>
      </c>
      <c r="AG580" s="387">
        <v>0</v>
      </c>
      <c r="AH580" s="387">
        <v>0</v>
      </c>
      <c r="AI580" s="387">
        <v>13.96</v>
      </c>
      <c r="AJ580" s="387">
        <v>13.96</v>
      </c>
      <c r="AK580" s="387">
        <v>0</v>
      </c>
      <c r="AM580"/>
      <c r="AN580"/>
      <c r="AO580"/>
      <c r="AP580"/>
    </row>
    <row r="581" spans="1:42">
      <c r="A581" s="387" t="s">
        <v>5637</v>
      </c>
      <c r="B581" s="388">
        <v>43636.906354166669</v>
      </c>
      <c r="C581" s="389">
        <v>43636</v>
      </c>
      <c r="D581" s="387" t="s">
        <v>1879</v>
      </c>
      <c r="E581" s="389">
        <v>43636</v>
      </c>
      <c r="F581" s="387" t="s">
        <v>2301</v>
      </c>
      <c r="G581" s="389">
        <v>43636</v>
      </c>
      <c r="H581" s="387" t="s">
        <v>3396</v>
      </c>
      <c r="I581" s="389">
        <v>43636</v>
      </c>
      <c r="J581" s="387" t="s">
        <v>2879</v>
      </c>
      <c r="K581" s="387" t="s">
        <v>1741</v>
      </c>
      <c r="L581" s="390" t="s">
        <v>1732</v>
      </c>
      <c r="M581" s="390" t="s">
        <v>3510</v>
      </c>
      <c r="N581" s="390" t="str">
        <f t="shared" si="18"/>
        <v>Employee20@blyblade.com</v>
      </c>
      <c r="O581" s="390" t="str">
        <f t="shared" si="19"/>
        <v>Conner_Clay</v>
      </c>
      <c r="P581" s="387" t="s">
        <v>1728</v>
      </c>
      <c r="Q581" s="387" t="s">
        <v>1754</v>
      </c>
      <c r="R581" s="387" t="s">
        <v>1738</v>
      </c>
      <c r="S581" s="387">
        <v>1.8</v>
      </c>
      <c r="T581" s="387">
        <v>16</v>
      </c>
      <c r="U581" s="387" t="s">
        <v>1883</v>
      </c>
      <c r="V581" s="387" t="s">
        <v>1772</v>
      </c>
      <c r="W581" s="387" t="s">
        <v>1750</v>
      </c>
      <c r="X581" s="387" t="s">
        <v>4831</v>
      </c>
      <c r="Y581" s="387" t="s">
        <v>2449</v>
      </c>
      <c r="Z581" s="387" t="s">
        <v>1734</v>
      </c>
      <c r="AA581" s="387" t="s">
        <v>1733</v>
      </c>
      <c r="AB581" s="387">
        <v>16.760000000000002</v>
      </c>
      <c r="AC581" s="387">
        <v>0</v>
      </c>
      <c r="AD581" s="387">
        <v>0</v>
      </c>
      <c r="AE581" s="387">
        <v>16.760000000000002</v>
      </c>
      <c r="AF581" s="387" t="s">
        <v>1729</v>
      </c>
      <c r="AG581" s="387">
        <v>16.760000000000002</v>
      </c>
      <c r="AH581" s="387">
        <v>0</v>
      </c>
      <c r="AI581" s="387">
        <v>0</v>
      </c>
      <c r="AJ581" s="387">
        <v>16.760000000000002</v>
      </c>
      <c r="AK581" s="387">
        <v>1.68</v>
      </c>
      <c r="AM581"/>
      <c r="AN581"/>
      <c r="AO581"/>
      <c r="AP581"/>
    </row>
    <row r="582" spans="1:42">
      <c r="A582" s="387" t="s">
        <v>5636</v>
      </c>
      <c r="B582" s="388">
        <v>43636.998252314814</v>
      </c>
      <c r="C582" s="389">
        <v>43636</v>
      </c>
      <c r="D582" s="387" t="s">
        <v>2511</v>
      </c>
      <c r="E582" s="389">
        <v>43636</v>
      </c>
      <c r="F582" s="387" t="s">
        <v>2510</v>
      </c>
      <c r="G582" s="389">
        <v>43636</v>
      </c>
      <c r="H582" s="387" t="s">
        <v>1974</v>
      </c>
      <c r="I582" s="389">
        <v>43636</v>
      </c>
      <c r="J582" s="387" t="s">
        <v>1973</v>
      </c>
      <c r="K582" s="387" t="s">
        <v>1741</v>
      </c>
      <c r="L582" s="390" t="s">
        <v>1732</v>
      </c>
      <c r="M582" s="390" t="s">
        <v>1936</v>
      </c>
      <c r="N582" s="390" t="str">
        <f t="shared" si="18"/>
        <v>Employee17@blyblade.com</v>
      </c>
      <c r="O582" s="390" t="str">
        <f t="shared" si="19"/>
        <v>Nate_Alexander</v>
      </c>
      <c r="P582" s="387" t="s">
        <v>1728</v>
      </c>
      <c r="Q582" s="387" t="s">
        <v>1754</v>
      </c>
      <c r="R582" s="387" t="s">
        <v>1738</v>
      </c>
      <c r="S582" s="387">
        <v>1.75</v>
      </c>
      <c r="T582" s="387">
        <v>14</v>
      </c>
      <c r="U582" s="387" t="s">
        <v>1737</v>
      </c>
      <c r="V582" s="387" t="s">
        <v>1772</v>
      </c>
      <c r="W582" s="387" t="s">
        <v>4876</v>
      </c>
      <c r="X582" s="387" t="s">
        <v>4831</v>
      </c>
      <c r="Y582" s="387" t="s">
        <v>1748</v>
      </c>
      <c r="Z582" s="387" t="s">
        <v>1734</v>
      </c>
      <c r="AA582" s="387" t="s">
        <v>1733</v>
      </c>
      <c r="AB582" s="387">
        <v>15.33</v>
      </c>
      <c r="AC582" s="387">
        <v>0</v>
      </c>
      <c r="AD582" s="387">
        <v>0</v>
      </c>
      <c r="AE582" s="387">
        <v>15.33</v>
      </c>
      <c r="AF582" s="387" t="s">
        <v>1729</v>
      </c>
      <c r="AG582" s="387">
        <v>15.33</v>
      </c>
      <c r="AH582" s="387">
        <v>0</v>
      </c>
      <c r="AI582" s="387">
        <v>0</v>
      </c>
      <c r="AJ582" s="387">
        <v>15.33</v>
      </c>
      <c r="AK582" s="387">
        <v>1.53</v>
      </c>
      <c r="AM582"/>
      <c r="AN582"/>
      <c r="AO582"/>
      <c r="AP582"/>
    </row>
    <row r="583" spans="1:42">
      <c r="A583" s="387" t="s">
        <v>5635</v>
      </c>
      <c r="B583" s="388">
        <v>43637.048310185186</v>
      </c>
      <c r="C583" s="389">
        <v>43637</v>
      </c>
      <c r="D583" s="387" t="s">
        <v>3895</v>
      </c>
      <c r="E583" s="389">
        <v>43636</v>
      </c>
      <c r="F583" s="387" t="s">
        <v>3894</v>
      </c>
      <c r="G583" s="389">
        <v>43637</v>
      </c>
      <c r="H583" s="387" t="s">
        <v>2251</v>
      </c>
      <c r="I583" s="389">
        <v>43636</v>
      </c>
      <c r="J583" s="387" t="s">
        <v>2250</v>
      </c>
      <c r="K583" s="387" t="s">
        <v>1741</v>
      </c>
      <c r="L583" s="390" t="s">
        <v>1732</v>
      </c>
      <c r="M583" s="390" t="s">
        <v>2812</v>
      </c>
      <c r="N583" s="390" t="str">
        <f t="shared" si="18"/>
        <v>Employee6@blyblade.com</v>
      </c>
      <c r="O583" s="390" t="str">
        <f t="shared" si="19"/>
        <v>Matthew_Brody</v>
      </c>
      <c r="P583" s="387" t="s">
        <v>1728</v>
      </c>
      <c r="Q583" s="387" t="s">
        <v>1754</v>
      </c>
      <c r="R583" s="387" t="s">
        <v>1738</v>
      </c>
      <c r="S583" s="387">
        <v>1.19</v>
      </c>
      <c r="T583" s="387">
        <v>9</v>
      </c>
      <c r="U583" s="387" t="s">
        <v>1737</v>
      </c>
      <c r="V583" s="387" t="s">
        <v>2063</v>
      </c>
      <c r="W583" s="387" t="s">
        <v>4876</v>
      </c>
      <c r="X583" s="387" t="s">
        <v>4899</v>
      </c>
      <c r="Y583" s="387" t="s">
        <v>1748</v>
      </c>
      <c r="Z583" s="387" t="s">
        <v>1734</v>
      </c>
      <c r="AA583" s="387" t="s">
        <v>1733</v>
      </c>
      <c r="AB583" s="387">
        <v>15.07</v>
      </c>
      <c r="AC583" s="387">
        <v>0</v>
      </c>
      <c r="AD583" s="387">
        <v>0</v>
      </c>
      <c r="AE583" s="387">
        <v>15.07</v>
      </c>
      <c r="AF583" s="387" t="s">
        <v>1729</v>
      </c>
      <c r="AG583" s="387">
        <v>15.07</v>
      </c>
      <c r="AH583" s="387">
        <v>0</v>
      </c>
      <c r="AI583" s="387">
        <v>0</v>
      </c>
      <c r="AJ583" s="387">
        <v>15.07</v>
      </c>
      <c r="AK583" s="387">
        <v>1.51</v>
      </c>
      <c r="AM583"/>
      <c r="AN583"/>
      <c r="AO583"/>
      <c r="AP583"/>
    </row>
    <row r="584" spans="1:42">
      <c r="A584" s="387" t="s">
        <v>5634</v>
      </c>
      <c r="B584" s="388">
        <v>43637.054976851854</v>
      </c>
      <c r="C584" s="389">
        <v>43637</v>
      </c>
      <c r="D584" s="387" t="s">
        <v>3281</v>
      </c>
      <c r="E584" s="389">
        <v>43636</v>
      </c>
      <c r="F584" s="387" t="s">
        <v>3280</v>
      </c>
      <c r="G584" s="389">
        <v>43637</v>
      </c>
      <c r="H584" s="387" t="s">
        <v>1886</v>
      </c>
      <c r="I584" s="389">
        <v>43636</v>
      </c>
      <c r="J584" s="387" t="s">
        <v>1885</v>
      </c>
      <c r="K584" s="387" t="s">
        <v>1741</v>
      </c>
      <c r="L584" s="390" t="s">
        <v>1732</v>
      </c>
      <c r="M584" s="390" t="s">
        <v>1854</v>
      </c>
      <c r="N584" s="390" t="str">
        <f t="shared" si="18"/>
        <v>Employee5@blyblade.com</v>
      </c>
      <c r="O584" s="390" t="str">
        <f t="shared" si="19"/>
        <v>Torey_McNeil</v>
      </c>
      <c r="P584" s="387" t="s">
        <v>1728</v>
      </c>
      <c r="Q584" s="387" t="s">
        <v>5006</v>
      </c>
      <c r="R584" s="387" t="s">
        <v>1738</v>
      </c>
      <c r="S584" s="387">
        <v>5.13</v>
      </c>
      <c r="T584" s="387">
        <v>26</v>
      </c>
      <c r="U584" s="387" t="s">
        <v>1737</v>
      </c>
      <c r="V584" s="387" t="s">
        <v>3509</v>
      </c>
      <c r="W584" s="387" t="s">
        <v>1728</v>
      </c>
      <c r="X584" s="387" t="s">
        <v>5005</v>
      </c>
      <c r="Y584" s="387" t="s">
        <v>1748</v>
      </c>
      <c r="Z584" s="387" t="s">
        <v>1734</v>
      </c>
      <c r="AA584" s="387" t="s">
        <v>1733</v>
      </c>
      <c r="AB584" s="387">
        <v>34.119999999999997</v>
      </c>
      <c r="AC584" s="387">
        <v>0</v>
      </c>
      <c r="AD584" s="387">
        <v>0</v>
      </c>
      <c r="AE584" s="387">
        <v>34.119999999999997</v>
      </c>
      <c r="AF584" s="387" t="s">
        <v>1729</v>
      </c>
      <c r="AG584" s="387">
        <v>34.119999999999997</v>
      </c>
      <c r="AH584" s="387">
        <v>0</v>
      </c>
      <c r="AI584" s="387">
        <v>0</v>
      </c>
      <c r="AJ584" s="387">
        <v>34.119999999999997</v>
      </c>
      <c r="AK584" s="387">
        <v>3.41</v>
      </c>
      <c r="AM584"/>
      <c r="AN584"/>
      <c r="AO584"/>
      <c r="AP584"/>
    </row>
    <row r="585" spans="1:42">
      <c r="A585" s="387" t="s">
        <v>5633</v>
      </c>
      <c r="B585" s="388">
        <v>43637.061782407407</v>
      </c>
      <c r="C585" s="389">
        <v>43637</v>
      </c>
      <c r="D585" s="387" t="s">
        <v>3281</v>
      </c>
      <c r="E585" s="389">
        <v>43636</v>
      </c>
      <c r="F585" s="387" t="s">
        <v>3280</v>
      </c>
      <c r="G585" s="389">
        <v>43637</v>
      </c>
      <c r="H585" s="387" t="s">
        <v>2803</v>
      </c>
      <c r="I585" s="389">
        <v>43636</v>
      </c>
      <c r="J585" s="387" t="s">
        <v>2802</v>
      </c>
      <c r="K585" s="387" t="s">
        <v>1741</v>
      </c>
      <c r="L585" s="390" t="s">
        <v>1732</v>
      </c>
      <c r="M585" s="390" t="s">
        <v>1810</v>
      </c>
      <c r="N585" s="390" t="str">
        <f t="shared" si="18"/>
        <v>Employee3@blyblade.com</v>
      </c>
      <c r="O585" s="390" t="str">
        <f t="shared" si="19"/>
        <v>Esjona_Kadiu</v>
      </c>
      <c r="P585" s="387" t="s">
        <v>1728</v>
      </c>
      <c r="Q585" s="387" t="s">
        <v>1754</v>
      </c>
      <c r="R585" s="387" t="s">
        <v>1738</v>
      </c>
      <c r="S585" s="387">
        <v>12.46</v>
      </c>
      <c r="T585" s="387">
        <v>35</v>
      </c>
      <c r="U585" s="387" t="s">
        <v>1737</v>
      </c>
      <c r="V585" s="387" t="s">
        <v>1846</v>
      </c>
      <c r="W585" s="387" t="s">
        <v>4876</v>
      </c>
      <c r="X585" s="387" t="s">
        <v>4899</v>
      </c>
      <c r="Y585" s="387" t="s">
        <v>1735</v>
      </c>
      <c r="Z585" s="387" t="s">
        <v>1734</v>
      </c>
      <c r="AA585" s="387" t="s">
        <v>1733</v>
      </c>
      <c r="AB585" s="387">
        <v>53.14</v>
      </c>
      <c r="AC585" s="387">
        <v>0</v>
      </c>
      <c r="AD585" s="387">
        <v>0</v>
      </c>
      <c r="AE585" s="387">
        <v>53.14</v>
      </c>
      <c r="AF585" s="387" t="s">
        <v>1729</v>
      </c>
      <c r="AG585" s="387">
        <v>53.14</v>
      </c>
      <c r="AH585" s="387">
        <v>0</v>
      </c>
      <c r="AI585" s="387">
        <v>0</v>
      </c>
      <c r="AJ585" s="387">
        <v>53.14</v>
      </c>
      <c r="AK585" s="387">
        <v>5.31</v>
      </c>
      <c r="AM585"/>
      <c r="AN585"/>
      <c r="AO585"/>
      <c r="AP585"/>
    </row>
    <row r="586" spans="1:42">
      <c r="A586" s="387" t="s">
        <v>5632</v>
      </c>
      <c r="B586" s="388">
        <v>43637.062418981484</v>
      </c>
      <c r="C586" s="389">
        <v>43637</v>
      </c>
      <c r="D586" s="387" t="s">
        <v>3306</v>
      </c>
      <c r="E586" s="389">
        <v>43636</v>
      </c>
      <c r="F586" s="387" t="s">
        <v>3305</v>
      </c>
      <c r="G586" s="389">
        <v>43637</v>
      </c>
      <c r="H586" s="387" t="s">
        <v>3865</v>
      </c>
      <c r="I586" s="389">
        <v>43636</v>
      </c>
      <c r="J586" s="387" t="s">
        <v>3999</v>
      </c>
      <c r="K586" s="387" t="s">
        <v>1741</v>
      </c>
      <c r="L586" s="390" t="s">
        <v>1732</v>
      </c>
      <c r="M586" s="390" t="s">
        <v>1854</v>
      </c>
      <c r="N586" s="390" t="str">
        <f t="shared" si="18"/>
        <v>Employee5@blyblade.com</v>
      </c>
      <c r="O586" s="390" t="str">
        <f t="shared" si="19"/>
        <v>Torey_McNeil</v>
      </c>
      <c r="P586" s="387" t="s">
        <v>1728</v>
      </c>
      <c r="Q586" s="387" t="s">
        <v>1847</v>
      </c>
      <c r="R586" s="387" t="s">
        <v>1738</v>
      </c>
      <c r="S586" s="387">
        <v>9.5</v>
      </c>
      <c r="T586" s="387">
        <v>37</v>
      </c>
      <c r="U586" s="387" t="s">
        <v>1737</v>
      </c>
      <c r="V586" s="387" t="s">
        <v>1853</v>
      </c>
      <c r="W586" s="387" t="s">
        <v>4876</v>
      </c>
      <c r="X586" s="387" t="s">
        <v>4831</v>
      </c>
      <c r="Y586" s="387" t="s">
        <v>1748</v>
      </c>
      <c r="Z586" s="387" t="s">
        <v>1734</v>
      </c>
      <c r="AA586" s="387" t="s">
        <v>1733</v>
      </c>
      <c r="AB586" s="387">
        <v>53.08</v>
      </c>
      <c r="AC586" s="387">
        <v>0</v>
      </c>
      <c r="AD586" s="387">
        <v>0</v>
      </c>
      <c r="AE586" s="387">
        <v>53.08</v>
      </c>
      <c r="AF586" s="387" t="s">
        <v>1729</v>
      </c>
      <c r="AG586" s="387">
        <v>53.08</v>
      </c>
      <c r="AH586" s="387">
        <v>0</v>
      </c>
      <c r="AI586" s="387">
        <v>0</v>
      </c>
      <c r="AJ586" s="387">
        <v>53.08</v>
      </c>
      <c r="AK586" s="387">
        <v>5.31</v>
      </c>
      <c r="AM586"/>
      <c r="AN586"/>
      <c r="AO586"/>
      <c r="AP586"/>
    </row>
    <row r="587" spans="1:42">
      <c r="A587" s="387" t="s">
        <v>5630</v>
      </c>
      <c r="B587" s="388">
        <v>43637.07849537037</v>
      </c>
      <c r="C587" s="389">
        <v>43637</v>
      </c>
      <c r="D587" s="387" t="s">
        <v>2262</v>
      </c>
      <c r="E587" s="389">
        <v>43636</v>
      </c>
      <c r="F587" s="387" t="s">
        <v>2261</v>
      </c>
      <c r="G587" s="389">
        <v>43637</v>
      </c>
      <c r="H587" s="387" t="s">
        <v>1868</v>
      </c>
      <c r="I587" s="389">
        <v>43636</v>
      </c>
      <c r="J587" s="387" t="s">
        <v>1867</v>
      </c>
      <c r="K587" s="387" t="s">
        <v>1741</v>
      </c>
      <c r="L587" s="390" t="s">
        <v>1732</v>
      </c>
      <c r="M587" s="390" t="s">
        <v>2265</v>
      </c>
      <c r="N587" s="390" t="str">
        <f t="shared" si="18"/>
        <v>Employee4@blyblade.com</v>
      </c>
      <c r="O587" s="390" t="str">
        <f t="shared" si="19"/>
        <v>Oksana_Orlov</v>
      </c>
      <c r="P587" s="387" t="s">
        <v>1728</v>
      </c>
      <c r="Q587" s="387" t="s">
        <v>1754</v>
      </c>
      <c r="R587" s="387" t="s">
        <v>1803</v>
      </c>
      <c r="S587" s="387">
        <v>22.76</v>
      </c>
      <c r="T587" s="387">
        <v>47</v>
      </c>
      <c r="U587" s="387" t="s">
        <v>1802</v>
      </c>
      <c r="V587" s="387" t="s">
        <v>2007</v>
      </c>
      <c r="W587" s="387" t="s">
        <v>4876</v>
      </c>
      <c r="X587" s="387" t="s">
        <v>4899</v>
      </c>
      <c r="Y587" s="387" t="s">
        <v>1735</v>
      </c>
      <c r="Z587" s="387" t="s">
        <v>1734</v>
      </c>
      <c r="AA587" s="387" t="s">
        <v>1733</v>
      </c>
      <c r="AB587" s="387">
        <v>50.32</v>
      </c>
      <c r="AC587" s="387">
        <v>0</v>
      </c>
      <c r="AD587" s="387">
        <v>0</v>
      </c>
      <c r="AE587" s="387">
        <v>50.32</v>
      </c>
      <c r="AF587" s="387" t="s">
        <v>1729</v>
      </c>
      <c r="AG587" s="387">
        <v>50.32</v>
      </c>
      <c r="AH587" s="387">
        <v>0</v>
      </c>
      <c r="AI587" s="387">
        <v>0</v>
      </c>
      <c r="AJ587" s="387">
        <v>50.32</v>
      </c>
      <c r="AK587" s="387">
        <v>5.03</v>
      </c>
      <c r="AM587"/>
      <c r="AN587"/>
      <c r="AO587"/>
      <c r="AP587"/>
    </row>
    <row r="588" spans="1:42">
      <c r="A588" s="387" t="s">
        <v>5631</v>
      </c>
      <c r="B588" s="388">
        <v>43637.127650462964</v>
      </c>
      <c r="C588" s="389">
        <v>43637</v>
      </c>
      <c r="D588" s="387" t="s">
        <v>2927</v>
      </c>
      <c r="E588" s="389">
        <v>43636</v>
      </c>
      <c r="F588" s="387" t="s">
        <v>2926</v>
      </c>
      <c r="G588" s="389">
        <v>43637</v>
      </c>
      <c r="H588" s="387" t="s">
        <v>4193</v>
      </c>
      <c r="I588" s="389">
        <v>43636</v>
      </c>
      <c r="J588" s="387" t="s">
        <v>2401</v>
      </c>
      <c r="K588" s="387" t="s">
        <v>1741</v>
      </c>
      <c r="L588" s="390" t="s">
        <v>1732</v>
      </c>
      <c r="M588" s="390" t="s">
        <v>5401</v>
      </c>
      <c r="N588" s="390" t="str">
        <f t="shared" si="18"/>
        <v>Employee32@blyblade.com</v>
      </c>
      <c r="O588" s="390" t="str">
        <f t="shared" si="19"/>
        <v>AJ_Garber</v>
      </c>
      <c r="P588" s="387" t="s">
        <v>1728</v>
      </c>
      <c r="Q588" s="387" t="s">
        <v>1952</v>
      </c>
      <c r="R588" s="387" t="s">
        <v>1738</v>
      </c>
      <c r="S588" s="387">
        <v>1.28</v>
      </c>
      <c r="T588" s="387">
        <v>25</v>
      </c>
      <c r="U588" s="387" t="s">
        <v>1737</v>
      </c>
      <c r="V588" s="387" t="s">
        <v>1833</v>
      </c>
      <c r="W588" s="387" t="s">
        <v>4832</v>
      </c>
      <c r="X588" s="387" t="s">
        <v>4831</v>
      </c>
      <c r="Y588" s="387" t="s">
        <v>1728</v>
      </c>
      <c r="Z588" s="387" t="s">
        <v>1734</v>
      </c>
      <c r="AA588" s="387" t="s">
        <v>1733</v>
      </c>
      <c r="AB588" s="387">
        <v>44.05</v>
      </c>
      <c r="AC588" s="387">
        <v>0</v>
      </c>
      <c r="AD588" s="387">
        <v>0</v>
      </c>
      <c r="AE588" s="387">
        <v>44.05</v>
      </c>
      <c r="AF588" s="387" t="s">
        <v>1729</v>
      </c>
      <c r="AG588" s="387">
        <v>44.05</v>
      </c>
      <c r="AH588" s="387">
        <v>0</v>
      </c>
      <c r="AI588" s="387">
        <v>0</v>
      </c>
      <c r="AJ588" s="387">
        <v>44.05</v>
      </c>
      <c r="AK588" s="387">
        <v>4.41</v>
      </c>
      <c r="AM588"/>
      <c r="AN588"/>
      <c r="AO588"/>
      <c r="AP588"/>
    </row>
    <row r="589" spans="1:42">
      <c r="A589" s="387" t="s">
        <v>5631</v>
      </c>
      <c r="B589" s="388">
        <v>43637.13181712963</v>
      </c>
      <c r="C589" s="389">
        <v>43637</v>
      </c>
      <c r="D589" s="387" t="s">
        <v>2927</v>
      </c>
      <c r="E589" s="389">
        <v>43636</v>
      </c>
      <c r="F589" s="387" t="s">
        <v>2926</v>
      </c>
      <c r="G589" s="389">
        <v>43637</v>
      </c>
      <c r="H589" s="387" t="s">
        <v>4193</v>
      </c>
      <c r="I589" s="389">
        <v>43636</v>
      </c>
      <c r="J589" s="387" t="s">
        <v>2401</v>
      </c>
      <c r="K589" s="387" t="s">
        <v>1741</v>
      </c>
      <c r="L589" s="390" t="s">
        <v>1732</v>
      </c>
      <c r="M589" s="390" t="s">
        <v>5401</v>
      </c>
      <c r="N589" s="390" t="str">
        <f t="shared" si="18"/>
        <v>Employee32@blyblade.com</v>
      </c>
      <c r="O589" s="390" t="str">
        <f t="shared" si="19"/>
        <v>AJ_Garber</v>
      </c>
      <c r="P589" s="387" t="s">
        <v>1728</v>
      </c>
      <c r="Q589" s="387" t="s">
        <v>1952</v>
      </c>
      <c r="R589" s="387" t="s">
        <v>1738</v>
      </c>
      <c r="S589" s="387">
        <v>1.28</v>
      </c>
      <c r="T589" s="387">
        <v>25</v>
      </c>
      <c r="U589" s="387" t="s">
        <v>1737</v>
      </c>
      <c r="V589" s="387" t="s">
        <v>1833</v>
      </c>
      <c r="W589" s="387" t="s">
        <v>4832</v>
      </c>
      <c r="X589" s="387" t="s">
        <v>4831</v>
      </c>
      <c r="Y589" s="387" t="s">
        <v>1728</v>
      </c>
      <c r="Z589" s="387" t="s">
        <v>1734</v>
      </c>
      <c r="AA589" s="387" t="s">
        <v>1747</v>
      </c>
      <c r="AB589" s="387">
        <v>0</v>
      </c>
      <c r="AC589" s="387">
        <v>0</v>
      </c>
      <c r="AD589" s="387">
        <v>5.73</v>
      </c>
      <c r="AE589" s="387">
        <v>5.73</v>
      </c>
      <c r="AF589" s="387" t="s">
        <v>1729</v>
      </c>
      <c r="AG589" s="387">
        <v>0</v>
      </c>
      <c r="AH589" s="387">
        <v>0</v>
      </c>
      <c r="AI589" s="387">
        <v>5.73</v>
      </c>
      <c r="AJ589" s="387">
        <v>5.73</v>
      </c>
      <c r="AK589" s="387">
        <v>0</v>
      </c>
      <c r="AM589"/>
      <c r="AN589"/>
      <c r="AO589"/>
      <c r="AP589"/>
    </row>
    <row r="590" spans="1:42">
      <c r="A590" s="387" t="s">
        <v>5630</v>
      </c>
      <c r="B590" s="388">
        <v>43637.448645833334</v>
      </c>
      <c r="C590" s="389">
        <v>43637</v>
      </c>
      <c r="D590" s="387" t="s">
        <v>2262</v>
      </c>
      <c r="E590" s="389">
        <v>43636</v>
      </c>
      <c r="F590" s="387" t="s">
        <v>2261</v>
      </c>
      <c r="G590" s="389">
        <v>43637</v>
      </c>
      <c r="H590" s="387" t="s">
        <v>1868</v>
      </c>
      <c r="I590" s="389">
        <v>43636</v>
      </c>
      <c r="J590" s="387" t="s">
        <v>1867</v>
      </c>
      <c r="K590" s="387" t="s">
        <v>1741</v>
      </c>
      <c r="L590" s="390" t="s">
        <v>1732</v>
      </c>
      <c r="M590" s="390" t="s">
        <v>2265</v>
      </c>
      <c r="N590" s="390" t="str">
        <f t="shared" ref="N590:N653" si="20">M590&amp;"@blyblade.com"</f>
        <v>Employee4@blyblade.com</v>
      </c>
      <c r="O590" s="390" t="str">
        <f t="shared" si="19"/>
        <v>Oksana_Orlov</v>
      </c>
      <c r="P590" s="387" t="s">
        <v>1728</v>
      </c>
      <c r="Q590" s="387" t="s">
        <v>1754</v>
      </c>
      <c r="R590" s="387" t="s">
        <v>1803</v>
      </c>
      <c r="S590" s="387">
        <v>22.76</v>
      </c>
      <c r="T590" s="387">
        <v>47</v>
      </c>
      <c r="U590" s="387" t="s">
        <v>1802</v>
      </c>
      <c r="V590" s="387" t="s">
        <v>2007</v>
      </c>
      <c r="W590" s="387" t="s">
        <v>4876</v>
      </c>
      <c r="X590" s="387" t="s">
        <v>4899</v>
      </c>
      <c r="Y590" s="387" t="s">
        <v>1735</v>
      </c>
      <c r="Z590" s="387" t="s">
        <v>1734</v>
      </c>
      <c r="AA590" s="387" t="s">
        <v>1747</v>
      </c>
      <c r="AB590" s="387">
        <v>0</v>
      </c>
      <c r="AC590" s="387">
        <v>0</v>
      </c>
      <c r="AD590" s="387">
        <v>7.54</v>
      </c>
      <c r="AE590" s="387">
        <v>7.54</v>
      </c>
      <c r="AF590" s="387" t="s">
        <v>1729</v>
      </c>
      <c r="AG590" s="387">
        <v>0</v>
      </c>
      <c r="AH590" s="387">
        <v>0</v>
      </c>
      <c r="AI590" s="387">
        <v>7.54</v>
      </c>
      <c r="AJ590" s="387">
        <v>7.54</v>
      </c>
      <c r="AK590" s="387">
        <v>0</v>
      </c>
      <c r="AM590"/>
      <c r="AN590"/>
      <c r="AO590"/>
      <c r="AP590"/>
    </row>
    <row r="591" spans="1:42">
      <c r="A591" s="387" t="s">
        <v>5629</v>
      </c>
      <c r="B591" s="388">
        <v>43637.468969907408</v>
      </c>
      <c r="C591" s="389">
        <v>43637</v>
      </c>
      <c r="D591" s="387" t="s">
        <v>2454</v>
      </c>
      <c r="E591" s="389">
        <v>43637</v>
      </c>
      <c r="F591" s="387" t="s">
        <v>2210</v>
      </c>
      <c r="G591" s="389">
        <v>43637</v>
      </c>
      <c r="H591" s="387" t="s">
        <v>2676</v>
      </c>
      <c r="I591" s="389">
        <v>43637</v>
      </c>
      <c r="J591" s="387" t="s">
        <v>2161</v>
      </c>
      <c r="K591" s="387" t="s">
        <v>5628</v>
      </c>
      <c r="L591" s="390" t="s">
        <v>1732</v>
      </c>
      <c r="M591" s="390" t="s">
        <v>4897</v>
      </c>
      <c r="N591" s="390" t="str">
        <f t="shared" si="20"/>
        <v>Employee35@blyblade.com</v>
      </c>
      <c r="O591" s="390" t="str">
        <f t="shared" ref="O591:O654" si="21">VLOOKUP(M591,$A$10:$F$65,4,FALSE)</f>
        <v>Robert_Wiesenthal</v>
      </c>
      <c r="P591" s="387" t="s">
        <v>1728</v>
      </c>
      <c r="Q591" s="387" t="s">
        <v>1754</v>
      </c>
      <c r="R591" s="387" t="s">
        <v>5627</v>
      </c>
      <c r="S591" s="387">
        <v>25.91</v>
      </c>
      <c r="T591" s="387">
        <v>79</v>
      </c>
      <c r="U591" s="387" t="s">
        <v>5626</v>
      </c>
      <c r="V591" s="387" t="s">
        <v>5625</v>
      </c>
      <c r="W591" s="387" t="s">
        <v>1771</v>
      </c>
      <c r="X591" s="387" t="s">
        <v>4831</v>
      </c>
      <c r="Y591" s="387" t="s">
        <v>1890</v>
      </c>
      <c r="Z591" s="387" t="s">
        <v>1734</v>
      </c>
      <c r="AA591" s="387" t="s">
        <v>1733</v>
      </c>
      <c r="AB591" s="387">
        <v>51.71</v>
      </c>
      <c r="AC591" s="387">
        <v>0</v>
      </c>
      <c r="AD591" s="387">
        <v>0</v>
      </c>
      <c r="AE591" s="387">
        <v>51.71</v>
      </c>
      <c r="AF591" s="387" t="s">
        <v>5624</v>
      </c>
      <c r="AG591" s="387">
        <v>65.459999999999994</v>
      </c>
      <c r="AH591" s="387">
        <v>0</v>
      </c>
      <c r="AI591" s="387">
        <v>0</v>
      </c>
      <c r="AJ591" s="387">
        <v>65.459999999999994</v>
      </c>
      <c r="AK591" s="387">
        <v>6.55</v>
      </c>
      <c r="AM591"/>
      <c r="AN591"/>
      <c r="AO591"/>
      <c r="AP591"/>
    </row>
    <row r="592" spans="1:42">
      <c r="A592" s="387" t="s">
        <v>5620</v>
      </c>
      <c r="B592" s="388">
        <v>43637.496620370373</v>
      </c>
      <c r="C592" s="389">
        <v>43637</v>
      </c>
      <c r="D592" s="387" t="s">
        <v>1831</v>
      </c>
      <c r="E592" s="389">
        <v>43637</v>
      </c>
      <c r="F592" s="387" t="s">
        <v>1830</v>
      </c>
      <c r="G592" s="389">
        <v>43637</v>
      </c>
      <c r="H592" s="387" t="s">
        <v>2415</v>
      </c>
      <c r="I592" s="389">
        <v>43637</v>
      </c>
      <c r="J592" s="387" t="s">
        <v>4356</v>
      </c>
      <c r="K592" s="387" t="s">
        <v>1741</v>
      </c>
      <c r="L592" s="390" t="s">
        <v>1732</v>
      </c>
      <c r="M592" s="390" t="s">
        <v>2265</v>
      </c>
      <c r="N592" s="390" t="str">
        <f t="shared" si="20"/>
        <v>Employee4@blyblade.com</v>
      </c>
      <c r="O592" s="390" t="str">
        <f t="shared" si="21"/>
        <v>Oksana_Orlov</v>
      </c>
      <c r="P592" s="387" t="s">
        <v>1728</v>
      </c>
      <c r="Q592" s="387" t="s">
        <v>1754</v>
      </c>
      <c r="R592" s="387" t="s">
        <v>1738</v>
      </c>
      <c r="S592" s="387">
        <v>16.3</v>
      </c>
      <c r="T592" s="387">
        <v>41</v>
      </c>
      <c r="U592" s="387" t="s">
        <v>2007</v>
      </c>
      <c r="V592" s="387" t="s">
        <v>1802</v>
      </c>
      <c r="W592" s="387" t="s">
        <v>1965</v>
      </c>
      <c r="X592" s="387" t="s">
        <v>4831</v>
      </c>
      <c r="Y592" s="387" t="s">
        <v>1735</v>
      </c>
      <c r="Z592" s="387" t="s">
        <v>1734</v>
      </c>
      <c r="AA592" s="387" t="s">
        <v>1733</v>
      </c>
      <c r="AB592" s="387">
        <v>82.6</v>
      </c>
      <c r="AC592" s="387">
        <v>0</v>
      </c>
      <c r="AD592" s="387">
        <v>0</v>
      </c>
      <c r="AE592" s="387">
        <v>82.6</v>
      </c>
      <c r="AF592" s="387" t="s">
        <v>1729</v>
      </c>
      <c r="AG592" s="387">
        <v>82.6</v>
      </c>
      <c r="AH592" s="387">
        <v>0</v>
      </c>
      <c r="AI592" s="387">
        <v>0</v>
      </c>
      <c r="AJ592" s="387">
        <v>82.6</v>
      </c>
      <c r="AK592" s="387">
        <v>8.26</v>
      </c>
      <c r="AM592"/>
      <c r="AN592"/>
      <c r="AO592"/>
      <c r="AP592"/>
    </row>
    <row r="593" spans="1:42">
      <c r="A593" s="387" t="s">
        <v>5623</v>
      </c>
      <c r="B593" s="388">
        <v>43637.504212962966</v>
      </c>
      <c r="C593" s="389">
        <v>43637</v>
      </c>
      <c r="D593" s="387" t="s">
        <v>2151</v>
      </c>
      <c r="E593" s="389">
        <v>43637</v>
      </c>
      <c r="F593" s="387" t="s">
        <v>2888</v>
      </c>
      <c r="G593" s="387" t="s">
        <v>1728</v>
      </c>
      <c r="H593" s="387" t="s">
        <v>1728</v>
      </c>
      <c r="I593" s="387" t="s">
        <v>1728</v>
      </c>
      <c r="J593" s="387" t="s">
        <v>1728</v>
      </c>
      <c r="K593" s="387" t="s">
        <v>1741</v>
      </c>
      <c r="L593" s="390" t="s">
        <v>1732</v>
      </c>
      <c r="M593" s="390" t="s">
        <v>2027</v>
      </c>
      <c r="N593" s="390" t="str">
        <f t="shared" si="20"/>
        <v>Employee28@blyblade.com</v>
      </c>
      <c r="O593" s="390" t="str">
        <f t="shared" si="21"/>
        <v>Tony_Conte</v>
      </c>
      <c r="P593" s="387" t="s">
        <v>1728</v>
      </c>
      <c r="Q593" s="387" t="s">
        <v>1952</v>
      </c>
      <c r="R593" s="387" t="s">
        <v>1738</v>
      </c>
      <c r="S593" s="387">
        <v>2.17</v>
      </c>
      <c r="T593" s="387">
        <v>19</v>
      </c>
      <c r="U593" s="387" t="s">
        <v>2026</v>
      </c>
      <c r="V593" s="387" t="s">
        <v>2026</v>
      </c>
      <c r="W593" s="387" t="s">
        <v>4832</v>
      </c>
      <c r="X593" s="387" t="s">
        <v>4831</v>
      </c>
      <c r="Y593" s="387" t="s">
        <v>1748</v>
      </c>
      <c r="Z593" s="387" t="s">
        <v>1734</v>
      </c>
      <c r="AA593" s="387" t="s">
        <v>1733</v>
      </c>
      <c r="AB593" s="387">
        <v>50.27</v>
      </c>
      <c r="AC593" s="387">
        <v>0</v>
      </c>
      <c r="AD593" s="387">
        <v>0</v>
      </c>
      <c r="AE593" s="387">
        <v>50.27</v>
      </c>
      <c r="AF593" s="387" t="s">
        <v>1729</v>
      </c>
      <c r="AG593" s="387">
        <v>50.27</v>
      </c>
      <c r="AH593" s="387">
        <v>0</v>
      </c>
      <c r="AI593" s="387">
        <v>0</v>
      </c>
      <c r="AJ593" s="387">
        <v>50.27</v>
      </c>
      <c r="AK593" s="387">
        <v>5.03</v>
      </c>
      <c r="AM593"/>
      <c r="AN593"/>
      <c r="AO593"/>
      <c r="AP593"/>
    </row>
    <row r="594" spans="1:42">
      <c r="A594" s="387" t="s">
        <v>5622</v>
      </c>
      <c r="B594" s="388">
        <v>43637.504363425927</v>
      </c>
      <c r="C594" s="389">
        <v>43637</v>
      </c>
      <c r="D594" s="387" t="s">
        <v>2151</v>
      </c>
      <c r="E594" s="389">
        <v>43637</v>
      </c>
      <c r="F594" s="387" t="s">
        <v>2888</v>
      </c>
      <c r="G594" s="389">
        <v>43637</v>
      </c>
      <c r="H594" s="387" t="s">
        <v>2781</v>
      </c>
      <c r="I594" s="389">
        <v>43637</v>
      </c>
      <c r="J594" s="387" t="s">
        <v>2780</v>
      </c>
      <c r="K594" s="387" t="s">
        <v>1741</v>
      </c>
      <c r="L594" s="390" t="s">
        <v>1732</v>
      </c>
      <c r="M594" s="390" t="s">
        <v>2208</v>
      </c>
      <c r="N594" s="390" t="str">
        <f t="shared" si="20"/>
        <v>Employee13@blyblade.com</v>
      </c>
      <c r="O594" s="390" t="str">
        <f t="shared" si="21"/>
        <v>Evelyn_Pelczar</v>
      </c>
      <c r="P594" s="387" t="s">
        <v>1728</v>
      </c>
      <c r="Q594" s="387" t="s">
        <v>1847</v>
      </c>
      <c r="R594" s="387" t="s">
        <v>1738</v>
      </c>
      <c r="S594" s="387">
        <v>3.84</v>
      </c>
      <c r="T594" s="387">
        <v>20</v>
      </c>
      <c r="U594" s="387" t="s">
        <v>2207</v>
      </c>
      <c r="V594" s="387" t="s">
        <v>1772</v>
      </c>
      <c r="W594" s="387" t="s">
        <v>1965</v>
      </c>
      <c r="X594" s="387" t="s">
        <v>4831</v>
      </c>
      <c r="Y594" s="387" t="s">
        <v>1735</v>
      </c>
      <c r="Z594" s="387" t="s">
        <v>1734</v>
      </c>
      <c r="AA594" s="387" t="s">
        <v>1733</v>
      </c>
      <c r="AB594" s="387">
        <v>38.57</v>
      </c>
      <c r="AC594" s="387">
        <v>0</v>
      </c>
      <c r="AD594" s="387">
        <v>0</v>
      </c>
      <c r="AE594" s="387">
        <v>38.57</v>
      </c>
      <c r="AF594" s="387" t="s">
        <v>1729</v>
      </c>
      <c r="AG594" s="387">
        <v>38.57</v>
      </c>
      <c r="AH594" s="387">
        <v>0</v>
      </c>
      <c r="AI594" s="387">
        <v>0</v>
      </c>
      <c r="AJ594" s="387">
        <v>38.57</v>
      </c>
      <c r="AK594" s="387">
        <v>3.86</v>
      </c>
      <c r="AM594"/>
      <c r="AN594"/>
      <c r="AO594"/>
      <c r="AP594"/>
    </row>
    <row r="595" spans="1:42">
      <c r="A595" s="387" t="s">
        <v>5621</v>
      </c>
      <c r="B595" s="388">
        <v>43637.512037037035</v>
      </c>
      <c r="C595" s="389">
        <v>43637</v>
      </c>
      <c r="D595" s="387" t="s">
        <v>2432</v>
      </c>
      <c r="E595" s="389">
        <v>43637</v>
      </c>
      <c r="F595" s="387" t="s">
        <v>2907</v>
      </c>
      <c r="G595" s="389">
        <v>43637</v>
      </c>
      <c r="H595" s="387" t="s">
        <v>3092</v>
      </c>
      <c r="I595" s="389">
        <v>43637</v>
      </c>
      <c r="J595" s="387" t="s">
        <v>3091</v>
      </c>
      <c r="K595" s="387" t="s">
        <v>1741</v>
      </c>
      <c r="L595" s="390" t="s">
        <v>1732</v>
      </c>
      <c r="M595" s="390" t="s">
        <v>2812</v>
      </c>
      <c r="N595" s="390" t="str">
        <f t="shared" si="20"/>
        <v>Employee6@blyblade.com</v>
      </c>
      <c r="O595" s="390" t="str">
        <f t="shared" si="21"/>
        <v>Matthew_Brody</v>
      </c>
      <c r="P595" s="387" t="s">
        <v>1728</v>
      </c>
      <c r="Q595" s="387" t="s">
        <v>1754</v>
      </c>
      <c r="R595" s="387" t="s">
        <v>1738</v>
      </c>
      <c r="S595" s="387">
        <v>3.72</v>
      </c>
      <c r="T595" s="387">
        <v>24</v>
      </c>
      <c r="U595" s="387" t="s">
        <v>2063</v>
      </c>
      <c r="V595" s="387" t="s">
        <v>1883</v>
      </c>
      <c r="W595" s="387" t="s">
        <v>4882</v>
      </c>
      <c r="X595" s="387" t="s">
        <v>4831</v>
      </c>
      <c r="Y595" s="387" t="s">
        <v>1748</v>
      </c>
      <c r="Z595" s="387" t="s">
        <v>1734</v>
      </c>
      <c r="AA595" s="387" t="s">
        <v>1733</v>
      </c>
      <c r="AB595" s="387">
        <v>35.69</v>
      </c>
      <c r="AC595" s="387">
        <v>0</v>
      </c>
      <c r="AD595" s="387">
        <v>0</v>
      </c>
      <c r="AE595" s="387">
        <v>35.69</v>
      </c>
      <c r="AF595" s="387" t="s">
        <v>1729</v>
      </c>
      <c r="AG595" s="387">
        <v>35.69</v>
      </c>
      <c r="AH595" s="387">
        <v>0</v>
      </c>
      <c r="AI595" s="387">
        <v>0</v>
      </c>
      <c r="AJ595" s="387">
        <v>35.69</v>
      </c>
      <c r="AK595" s="387">
        <v>3.57</v>
      </c>
      <c r="AM595"/>
      <c r="AN595"/>
      <c r="AO595"/>
      <c r="AP595"/>
    </row>
    <row r="596" spans="1:42">
      <c r="A596" s="387" t="s">
        <v>5620</v>
      </c>
      <c r="B596" s="388">
        <v>43637.544791666667</v>
      </c>
      <c r="C596" s="389">
        <v>43637</v>
      </c>
      <c r="D596" s="387" t="s">
        <v>1831</v>
      </c>
      <c r="E596" s="389">
        <v>43637</v>
      </c>
      <c r="F596" s="387" t="s">
        <v>1830</v>
      </c>
      <c r="G596" s="389">
        <v>43637</v>
      </c>
      <c r="H596" s="387" t="s">
        <v>2415</v>
      </c>
      <c r="I596" s="389">
        <v>43637</v>
      </c>
      <c r="J596" s="387" t="s">
        <v>4356</v>
      </c>
      <c r="K596" s="387" t="s">
        <v>1741</v>
      </c>
      <c r="L596" s="390" t="s">
        <v>1732</v>
      </c>
      <c r="M596" s="390" t="s">
        <v>2265</v>
      </c>
      <c r="N596" s="390" t="str">
        <f t="shared" si="20"/>
        <v>Employee4@blyblade.com</v>
      </c>
      <c r="O596" s="390" t="str">
        <f t="shared" si="21"/>
        <v>Oksana_Orlov</v>
      </c>
      <c r="P596" s="387" t="s">
        <v>1728</v>
      </c>
      <c r="Q596" s="387" t="s">
        <v>1754</v>
      </c>
      <c r="R596" s="387" t="s">
        <v>1738</v>
      </c>
      <c r="S596" s="387">
        <v>16.3</v>
      </c>
      <c r="T596" s="387">
        <v>41</v>
      </c>
      <c r="U596" s="387" t="s">
        <v>2007</v>
      </c>
      <c r="V596" s="387" t="s">
        <v>1802</v>
      </c>
      <c r="W596" s="387" t="s">
        <v>1965</v>
      </c>
      <c r="X596" s="387" t="s">
        <v>4831</v>
      </c>
      <c r="Y596" s="387" t="s">
        <v>1735</v>
      </c>
      <c r="Z596" s="387" t="s">
        <v>1734</v>
      </c>
      <c r="AA596" s="387" t="s">
        <v>1747</v>
      </c>
      <c r="AB596" s="387">
        <v>0</v>
      </c>
      <c r="AC596" s="387">
        <v>0</v>
      </c>
      <c r="AD596" s="387">
        <v>12.7</v>
      </c>
      <c r="AE596" s="387">
        <v>12.7</v>
      </c>
      <c r="AF596" s="387" t="s">
        <v>1729</v>
      </c>
      <c r="AG596" s="387">
        <v>0</v>
      </c>
      <c r="AH596" s="387">
        <v>0</v>
      </c>
      <c r="AI596" s="387">
        <v>12.7</v>
      </c>
      <c r="AJ596" s="387">
        <v>12.7</v>
      </c>
      <c r="AK596" s="387">
        <v>0</v>
      </c>
      <c r="AM596"/>
      <c r="AN596"/>
      <c r="AO596"/>
      <c r="AP596"/>
    </row>
    <row r="597" spans="1:42">
      <c r="A597" s="387" t="s">
        <v>5619</v>
      </c>
      <c r="B597" s="388">
        <v>43637.56082175926</v>
      </c>
      <c r="C597" s="389">
        <v>43637</v>
      </c>
      <c r="D597" s="387" t="s">
        <v>3764</v>
      </c>
      <c r="E597" s="389">
        <v>43637</v>
      </c>
      <c r="F597" s="387" t="s">
        <v>4099</v>
      </c>
      <c r="G597" s="389">
        <v>43637</v>
      </c>
      <c r="H597" s="387" t="s">
        <v>2197</v>
      </c>
      <c r="I597" s="389">
        <v>43637</v>
      </c>
      <c r="J597" s="387" t="s">
        <v>2196</v>
      </c>
      <c r="K597" s="387" t="s">
        <v>1741</v>
      </c>
      <c r="L597" s="390" t="s">
        <v>1732</v>
      </c>
      <c r="M597" s="390" t="s">
        <v>2208</v>
      </c>
      <c r="N597" s="390" t="str">
        <f t="shared" si="20"/>
        <v>Employee13@blyblade.com</v>
      </c>
      <c r="O597" s="390" t="str">
        <f t="shared" si="21"/>
        <v>Evelyn_Pelczar</v>
      </c>
      <c r="P597" s="387" t="s">
        <v>1728</v>
      </c>
      <c r="Q597" s="387" t="s">
        <v>1847</v>
      </c>
      <c r="R597" s="387" t="s">
        <v>1738</v>
      </c>
      <c r="S597" s="387">
        <v>0.48</v>
      </c>
      <c r="T597" s="387">
        <v>1</v>
      </c>
      <c r="U597" s="387" t="s">
        <v>1772</v>
      </c>
      <c r="V597" s="387" t="s">
        <v>1883</v>
      </c>
      <c r="W597" s="387" t="s">
        <v>2025</v>
      </c>
      <c r="X597" s="387" t="s">
        <v>4831</v>
      </c>
      <c r="Y597" s="387" t="s">
        <v>1735</v>
      </c>
      <c r="Z597" s="387" t="s">
        <v>1734</v>
      </c>
      <c r="AA597" s="387" t="s">
        <v>1733</v>
      </c>
      <c r="AB597" s="387">
        <v>15.56</v>
      </c>
      <c r="AC597" s="387">
        <v>0</v>
      </c>
      <c r="AD597" s="387">
        <v>0</v>
      </c>
      <c r="AE597" s="387">
        <v>15.56</v>
      </c>
      <c r="AF597" s="387" t="s">
        <v>1729</v>
      </c>
      <c r="AG597" s="387">
        <v>15.56</v>
      </c>
      <c r="AH597" s="387">
        <v>0</v>
      </c>
      <c r="AI597" s="387">
        <v>0</v>
      </c>
      <c r="AJ597" s="387">
        <v>15.56</v>
      </c>
      <c r="AK597" s="387">
        <v>1.56</v>
      </c>
      <c r="AM597"/>
      <c r="AN597"/>
      <c r="AO597"/>
      <c r="AP597"/>
    </row>
    <row r="598" spans="1:42">
      <c r="A598" s="387" t="s">
        <v>5618</v>
      </c>
      <c r="B598" s="388">
        <v>43637.565995370373</v>
      </c>
      <c r="C598" s="389">
        <v>43637</v>
      </c>
      <c r="D598" s="387" t="s">
        <v>2734</v>
      </c>
      <c r="E598" s="389">
        <v>43637</v>
      </c>
      <c r="F598" s="387" t="s">
        <v>2478</v>
      </c>
      <c r="G598" s="389">
        <v>43637</v>
      </c>
      <c r="H598" s="387" t="s">
        <v>2135</v>
      </c>
      <c r="I598" s="389">
        <v>43637</v>
      </c>
      <c r="J598" s="387" t="s">
        <v>4191</v>
      </c>
      <c r="K598" s="387" t="s">
        <v>1741</v>
      </c>
      <c r="L598" s="390" t="s">
        <v>1732</v>
      </c>
      <c r="M598" s="390" t="s">
        <v>2594</v>
      </c>
      <c r="N598" s="390" t="str">
        <f t="shared" si="20"/>
        <v>Employee9@blyblade.com</v>
      </c>
      <c r="O598" s="390" t="str">
        <f t="shared" si="21"/>
        <v>Emily_Antner</v>
      </c>
      <c r="P598" s="387" t="s">
        <v>1728</v>
      </c>
      <c r="Q598" s="387" t="s">
        <v>1754</v>
      </c>
      <c r="R598" s="387" t="s">
        <v>1738</v>
      </c>
      <c r="S598" s="387">
        <v>3.92</v>
      </c>
      <c r="T598" s="387">
        <v>29</v>
      </c>
      <c r="U598" s="387" t="s">
        <v>3484</v>
      </c>
      <c r="V598" s="387" t="s">
        <v>1845</v>
      </c>
      <c r="W598" s="387" t="s">
        <v>1875</v>
      </c>
      <c r="X598" s="387" t="s">
        <v>4831</v>
      </c>
      <c r="Y598" s="387" t="s">
        <v>1896</v>
      </c>
      <c r="Z598" s="387" t="s">
        <v>1734</v>
      </c>
      <c r="AA598" s="387" t="s">
        <v>1733</v>
      </c>
      <c r="AB598" s="387">
        <v>33.200000000000003</v>
      </c>
      <c r="AC598" s="387">
        <v>0</v>
      </c>
      <c r="AD598" s="387">
        <v>0</v>
      </c>
      <c r="AE598" s="387">
        <v>33.200000000000003</v>
      </c>
      <c r="AF598" s="387" t="s">
        <v>1729</v>
      </c>
      <c r="AG598" s="387">
        <v>33.200000000000003</v>
      </c>
      <c r="AH598" s="387">
        <v>0</v>
      </c>
      <c r="AI598" s="387">
        <v>0</v>
      </c>
      <c r="AJ598" s="387">
        <v>33.200000000000003</v>
      </c>
      <c r="AK598" s="387">
        <v>3.32</v>
      </c>
      <c r="AM598"/>
      <c r="AN598"/>
      <c r="AO598"/>
      <c r="AP598"/>
    </row>
    <row r="599" spans="1:42">
      <c r="A599" s="387" t="s">
        <v>5617</v>
      </c>
      <c r="B599" s="388">
        <v>43637.569953703707</v>
      </c>
      <c r="C599" s="389">
        <v>43637</v>
      </c>
      <c r="D599" s="387" t="s">
        <v>2607</v>
      </c>
      <c r="E599" s="389">
        <v>43637</v>
      </c>
      <c r="F599" s="387" t="s">
        <v>2900</v>
      </c>
      <c r="G599" s="389">
        <v>43637</v>
      </c>
      <c r="H599" s="387" t="s">
        <v>3469</v>
      </c>
      <c r="I599" s="389">
        <v>43637</v>
      </c>
      <c r="J599" s="387" t="s">
        <v>3468</v>
      </c>
      <c r="K599" s="387" t="s">
        <v>1741</v>
      </c>
      <c r="L599" s="390" t="s">
        <v>1732</v>
      </c>
      <c r="M599" s="390" t="s">
        <v>2265</v>
      </c>
      <c r="N599" s="390" t="str">
        <f t="shared" si="20"/>
        <v>Employee4@blyblade.com</v>
      </c>
      <c r="O599" s="390" t="str">
        <f t="shared" si="21"/>
        <v>Oksana_Orlov</v>
      </c>
      <c r="P599" s="387" t="s">
        <v>1728</v>
      </c>
      <c r="Q599" s="387" t="s">
        <v>1754</v>
      </c>
      <c r="R599" s="387" t="s">
        <v>1803</v>
      </c>
      <c r="S599" s="387">
        <v>4.97</v>
      </c>
      <c r="T599" s="387">
        <v>14</v>
      </c>
      <c r="U599" s="387" t="s">
        <v>1802</v>
      </c>
      <c r="V599" s="387" t="s">
        <v>5604</v>
      </c>
      <c r="W599" s="387" t="s">
        <v>4882</v>
      </c>
      <c r="X599" s="387" t="s">
        <v>4831</v>
      </c>
      <c r="Y599" s="387" t="s">
        <v>1735</v>
      </c>
      <c r="Z599" s="387" t="s">
        <v>1734</v>
      </c>
      <c r="AA599" s="387" t="s">
        <v>1733</v>
      </c>
      <c r="AB599" s="387">
        <v>12.23</v>
      </c>
      <c r="AC599" s="387">
        <v>0</v>
      </c>
      <c r="AD599" s="387">
        <v>0</v>
      </c>
      <c r="AE599" s="387">
        <v>12.23</v>
      </c>
      <c r="AF599" s="387" t="s">
        <v>1729</v>
      </c>
      <c r="AG599" s="387">
        <v>12.23</v>
      </c>
      <c r="AH599" s="387">
        <v>0</v>
      </c>
      <c r="AI599" s="387">
        <v>0</v>
      </c>
      <c r="AJ599" s="387">
        <v>12.23</v>
      </c>
      <c r="AK599" s="387">
        <v>1.22</v>
      </c>
      <c r="AM599"/>
      <c r="AN599"/>
      <c r="AO599"/>
      <c r="AP599"/>
    </row>
    <row r="600" spans="1:42">
      <c r="A600" s="387" t="s">
        <v>5616</v>
      </c>
      <c r="B600" s="388">
        <v>43637.582337962966</v>
      </c>
      <c r="C600" s="389">
        <v>43637</v>
      </c>
      <c r="D600" s="387" t="s">
        <v>2124</v>
      </c>
      <c r="E600" s="389">
        <v>43637</v>
      </c>
      <c r="F600" s="387" t="s">
        <v>3596</v>
      </c>
      <c r="G600" s="389">
        <v>43637</v>
      </c>
      <c r="H600" s="387" t="s">
        <v>2438</v>
      </c>
      <c r="I600" s="389">
        <v>43637</v>
      </c>
      <c r="J600" s="387" t="s">
        <v>2437</v>
      </c>
      <c r="K600" s="387" t="s">
        <v>1741</v>
      </c>
      <c r="L600" s="390" t="s">
        <v>1732</v>
      </c>
      <c r="M600" s="390" t="s">
        <v>1898</v>
      </c>
      <c r="N600" s="390" t="str">
        <f t="shared" si="20"/>
        <v>Employee36@blyblade.com</v>
      </c>
      <c r="O600" s="390" t="str">
        <f t="shared" si="21"/>
        <v>Jacob_Gibson</v>
      </c>
      <c r="P600" s="387" t="s">
        <v>1728</v>
      </c>
      <c r="Q600" s="387" t="s">
        <v>5006</v>
      </c>
      <c r="R600" s="387" t="s">
        <v>1738</v>
      </c>
      <c r="S600" s="387">
        <v>1.22</v>
      </c>
      <c r="T600" s="387">
        <v>15</v>
      </c>
      <c r="U600" s="387" t="s">
        <v>2411</v>
      </c>
      <c r="V600" s="387" t="s">
        <v>1737</v>
      </c>
      <c r="W600" s="387" t="s">
        <v>1728</v>
      </c>
      <c r="X600" s="387" t="s">
        <v>5005</v>
      </c>
      <c r="Y600" s="387" t="s">
        <v>1896</v>
      </c>
      <c r="Z600" s="387" t="s">
        <v>1734</v>
      </c>
      <c r="AA600" s="387" t="s">
        <v>1733</v>
      </c>
      <c r="AB600" s="387">
        <v>16.75</v>
      </c>
      <c r="AC600" s="387">
        <v>0</v>
      </c>
      <c r="AD600" s="387">
        <v>0</v>
      </c>
      <c r="AE600" s="387">
        <v>16.75</v>
      </c>
      <c r="AF600" s="387" t="s">
        <v>1729</v>
      </c>
      <c r="AG600" s="387">
        <v>16.75</v>
      </c>
      <c r="AH600" s="387">
        <v>0</v>
      </c>
      <c r="AI600" s="387">
        <v>0</v>
      </c>
      <c r="AJ600" s="387">
        <v>16.75</v>
      </c>
      <c r="AK600" s="387">
        <v>1.68</v>
      </c>
      <c r="AM600"/>
      <c r="AN600"/>
      <c r="AO600"/>
      <c r="AP600"/>
    </row>
    <row r="601" spans="1:42">
      <c r="A601" s="387" t="s">
        <v>5615</v>
      </c>
      <c r="B601" s="388">
        <v>43637.586446759262</v>
      </c>
      <c r="C601" s="389">
        <v>43637</v>
      </c>
      <c r="D601" s="387" t="s">
        <v>2420</v>
      </c>
      <c r="E601" s="389">
        <v>43637</v>
      </c>
      <c r="F601" s="387" t="s">
        <v>5551</v>
      </c>
      <c r="G601" s="389">
        <v>43637</v>
      </c>
      <c r="H601" s="387" t="s">
        <v>4347</v>
      </c>
      <c r="I601" s="389">
        <v>43637</v>
      </c>
      <c r="J601" s="387" t="s">
        <v>4137</v>
      </c>
      <c r="K601" s="387" t="s">
        <v>1741</v>
      </c>
      <c r="L601" s="390" t="s">
        <v>1732</v>
      </c>
      <c r="M601" s="390" t="s">
        <v>1854</v>
      </c>
      <c r="N601" s="390" t="str">
        <f t="shared" si="20"/>
        <v>Employee5@blyblade.com</v>
      </c>
      <c r="O601" s="390" t="str">
        <f t="shared" si="21"/>
        <v>Torey_McNeil</v>
      </c>
      <c r="P601" s="387" t="s">
        <v>1728</v>
      </c>
      <c r="Q601" s="387" t="s">
        <v>1952</v>
      </c>
      <c r="R601" s="387" t="s">
        <v>1738</v>
      </c>
      <c r="S601" s="387">
        <v>19.18</v>
      </c>
      <c r="T601" s="387">
        <v>91</v>
      </c>
      <c r="U601" s="387" t="s">
        <v>2026</v>
      </c>
      <c r="V601" s="387" t="s">
        <v>1904</v>
      </c>
      <c r="W601" s="387" t="s">
        <v>1771</v>
      </c>
      <c r="X601" s="387" t="s">
        <v>4831</v>
      </c>
      <c r="Y601" s="387" t="s">
        <v>1748</v>
      </c>
      <c r="Z601" s="387" t="s">
        <v>1734</v>
      </c>
      <c r="AA601" s="387" t="s">
        <v>1733</v>
      </c>
      <c r="AB601" s="387">
        <v>232.25</v>
      </c>
      <c r="AC601" s="387">
        <v>0</v>
      </c>
      <c r="AD601" s="387">
        <v>0</v>
      </c>
      <c r="AE601" s="387">
        <v>232.25</v>
      </c>
      <c r="AF601" s="387" t="s">
        <v>1729</v>
      </c>
      <c r="AG601" s="387">
        <v>232.25</v>
      </c>
      <c r="AH601" s="387">
        <v>0</v>
      </c>
      <c r="AI601" s="387">
        <v>0</v>
      </c>
      <c r="AJ601" s="387">
        <v>232.25</v>
      </c>
      <c r="AK601" s="387">
        <v>23.23</v>
      </c>
      <c r="AM601"/>
      <c r="AN601"/>
      <c r="AO601"/>
      <c r="AP601"/>
    </row>
    <row r="602" spans="1:42">
      <c r="A602" s="387" t="s">
        <v>5614</v>
      </c>
      <c r="B602" s="388">
        <v>43637.590763888889</v>
      </c>
      <c r="C602" s="389">
        <v>43637</v>
      </c>
      <c r="D602" s="387" t="s">
        <v>3798</v>
      </c>
      <c r="E602" s="389">
        <v>43637</v>
      </c>
      <c r="F602" s="387" t="s">
        <v>3797</v>
      </c>
      <c r="G602" s="389">
        <v>43637</v>
      </c>
      <c r="H602" s="387" t="s">
        <v>3568</v>
      </c>
      <c r="I602" s="389">
        <v>43637</v>
      </c>
      <c r="J602" s="387" t="s">
        <v>2375</v>
      </c>
      <c r="K602" s="387" t="s">
        <v>1741</v>
      </c>
      <c r="L602" s="390" t="s">
        <v>1732</v>
      </c>
      <c r="M602" s="390" t="s">
        <v>2027</v>
      </c>
      <c r="N602" s="390" t="str">
        <f t="shared" si="20"/>
        <v>Employee28@blyblade.com</v>
      </c>
      <c r="O602" s="390" t="str">
        <f t="shared" si="21"/>
        <v>Tony_Conte</v>
      </c>
      <c r="P602" s="387" t="s">
        <v>1728</v>
      </c>
      <c r="Q602" s="387" t="s">
        <v>1952</v>
      </c>
      <c r="R602" s="387" t="s">
        <v>1738</v>
      </c>
      <c r="S602" s="387">
        <v>18.190000000000001</v>
      </c>
      <c r="T602" s="387">
        <v>84</v>
      </c>
      <c r="U602" s="387" t="s">
        <v>2026</v>
      </c>
      <c r="V602" s="387" t="s">
        <v>1833</v>
      </c>
      <c r="W602" s="387" t="s">
        <v>4832</v>
      </c>
      <c r="X602" s="387" t="s">
        <v>4831</v>
      </c>
      <c r="Y602" s="387" t="s">
        <v>1748</v>
      </c>
      <c r="Z602" s="387" t="s">
        <v>1734</v>
      </c>
      <c r="AA602" s="387" t="s">
        <v>1733</v>
      </c>
      <c r="AB602" s="387">
        <v>218.45</v>
      </c>
      <c r="AC602" s="387">
        <v>0</v>
      </c>
      <c r="AD602" s="387">
        <v>0</v>
      </c>
      <c r="AE602" s="387">
        <v>218.45</v>
      </c>
      <c r="AF602" s="387" t="s">
        <v>1729</v>
      </c>
      <c r="AG602" s="387">
        <v>218.45</v>
      </c>
      <c r="AH602" s="387">
        <v>0</v>
      </c>
      <c r="AI602" s="387">
        <v>0</v>
      </c>
      <c r="AJ602" s="387">
        <v>218.45</v>
      </c>
      <c r="AK602" s="387">
        <v>21.85</v>
      </c>
      <c r="AM602"/>
      <c r="AN602"/>
      <c r="AO602"/>
      <c r="AP602"/>
    </row>
    <row r="603" spans="1:42">
      <c r="A603" s="387" t="s">
        <v>5613</v>
      </c>
      <c r="B603" s="388">
        <v>43637.612638888888</v>
      </c>
      <c r="C603" s="389">
        <v>43637</v>
      </c>
      <c r="D603" s="387" t="s">
        <v>3568</v>
      </c>
      <c r="E603" s="389">
        <v>43637</v>
      </c>
      <c r="F603" s="387" t="s">
        <v>2375</v>
      </c>
      <c r="G603" s="389">
        <v>43637</v>
      </c>
      <c r="H603" s="387" t="s">
        <v>2105</v>
      </c>
      <c r="I603" s="389">
        <v>43637</v>
      </c>
      <c r="J603" s="387" t="s">
        <v>2641</v>
      </c>
      <c r="K603" s="387" t="s">
        <v>1741</v>
      </c>
      <c r="L603" s="390" t="s">
        <v>1732</v>
      </c>
      <c r="M603" s="390" t="s">
        <v>1924</v>
      </c>
      <c r="N603" s="390" t="str">
        <f t="shared" si="20"/>
        <v>Employee16@blyblade.com</v>
      </c>
      <c r="O603" s="390" t="str">
        <f t="shared" si="21"/>
        <v>Hunter_Senning</v>
      </c>
      <c r="P603" s="387" t="s">
        <v>1728</v>
      </c>
      <c r="Q603" s="387" t="s">
        <v>1967</v>
      </c>
      <c r="R603" s="387" t="s">
        <v>3849</v>
      </c>
      <c r="S603" s="387">
        <v>2.74</v>
      </c>
      <c r="T603" s="387">
        <v>9</v>
      </c>
      <c r="U603" s="387" t="s">
        <v>3848</v>
      </c>
      <c r="V603" s="387" t="s">
        <v>3848</v>
      </c>
      <c r="W603" s="387" t="s">
        <v>4832</v>
      </c>
      <c r="X603" s="387" t="s">
        <v>4831</v>
      </c>
      <c r="Y603" s="387" t="s">
        <v>1748</v>
      </c>
      <c r="Z603" s="387" t="s">
        <v>1734</v>
      </c>
      <c r="AA603" s="387" t="s">
        <v>1733</v>
      </c>
      <c r="AB603" s="387">
        <v>48.23</v>
      </c>
      <c r="AC603" s="387">
        <v>0</v>
      </c>
      <c r="AD603" s="387">
        <v>0</v>
      </c>
      <c r="AE603" s="387">
        <v>48.23</v>
      </c>
      <c r="AF603" s="387" t="s">
        <v>1729</v>
      </c>
      <c r="AG603" s="387">
        <v>48.23</v>
      </c>
      <c r="AH603" s="387">
        <v>0</v>
      </c>
      <c r="AI603" s="387">
        <v>0</v>
      </c>
      <c r="AJ603" s="387">
        <v>48.23</v>
      </c>
      <c r="AK603" s="387">
        <v>4.82</v>
      </c>
      <c r="AM603"/>
      <c r="AN603"/>
      <c r="AO603"/>
      <c r="AP603"/>
    </row>
    <row r="604" spans="1:42">
      <c r="A604" s="387" t="s">
        <v>5612</v>
      </c>
      <c r="B604" s="388">
        <v>43637.619189814817</v>
      </c>
      <c r="C604" s="389">
        <v>43637</v>
      </c>
      <c r="D604" s="387" t="s">
        <v>4824</v>
      </c>
      <c r="E604" s="389">
        <v>43637</v>
      </c>
      <c r="F604" s="387" t="s">
        <v>4823</v>
      </c>
      <c r="G604" s="389">
        <v>43637</v>
      </c>
      <c r="H604" s="387" t="s">
        <v>2859</v>
      </c>
      <c r="I604" s="389">
        <v>43637</v>
      </c>
      <c r="J604" s="387" t="s">
        <v>2210</v>
      </c>
      <c r="K604" s="387" t="s">
        <v>1741</v>
      </c>
      <c r="L604" s="390" t="s">
        <v>1732</v>
      </c>
      <c r="M604" s="390" t="s">
        <v>5401</v>
      </c>
      <c r="N604" s="390" t="str">
        <f t="shared" si="20"/>
        <v>Employee32@blyblade.com</v>
      </c>
      <c r="O604" s="390" t="str">
        <f t="shared" si="21"/>
        <v>AJ_Garber</v>
      </c>
      <c r="P604" s="387" t="s">
        <v>1728</v>
      </c>
      <c r="Q604" s="387" t="s">
        <v>1754</v>
      </c>
      <c r="R604" s="387" t="s">
        <v>1738</v>
      </c>
      <c r="S604" s="387">
        <v>2.97</v>
      </c>
      <c r="T604" s="387">
        <v>25</v>
      </c>
      <c r="U604" s="387" t="s">
        <v>1737</v>
      </c>
      <c r="V604" s="387" t="s">
        <v>1883</v>
      </c>
      <c r="W604" s="387" t="s">
        <v>1875</v>
      </c>
      <c r="X604" s="387" t="s">
        <v>4831</v>
      </c>
      <c r="Y604" s="387" t="s">
        <v>1728</v>
      </c>
      <c r="Z604" s="387" t="s">
        <v>1734</v>
      </c>
      <c r="AA604" s="387" t="s">
        <v>1733</v>
      </c>
      <c r="AB604" s="387">
        <v>31.27</v>
      </c>
      <c r="AC604" s="387">
        <v>0</v>
      </c>
      <c r="AD604" s="387">
        <v>0</v>
      </c>
      <c r="AE604" s="387">
        <v>31.27</v>
      </c>
      <c r="AF604" s="387" t="s">
        <v>1729</v>
      </c>
      <c r="AG604" s="387">
        <v>31.27</v>
      </c>
      <c r="AH604" s="387">
        <v>0</v>
      </c>
      <c r="AI604" s="387">
        <v>0</v>
      </c>
      <c r="AJ604" s="387">
        <v>31.27</v>
      </c>
      <c r="AK604" s="387">
        <v>3.13</v>
      </c>
      <c r="AM604"/>
      <c r="AN604"/>
      <c r="AO604"/>
      <c r="AP604"/>
    </row>
    <row r="605" spans="1:42">
      <c r="A605" s="387" t="s">
        <v>5605</v>
      </c>
      <c r="B605" s="388">
        <v>43637.623692129629</v>
      </c>
      <c r="C605" s="389">
        <v>43637</v>
      </c>
      <c r="D605" s="387" t="s">
        <v>3130</v>
      </c>
      <c r="E605" s="389">
        <v>43637</v>
      </c>
      <c r="F605" s="387" t="s">
        <v>2686</v>
      </c>
      <c r="G605" s="389">
        <v>43637</v>
      </c>
      <c r="H605" s="387" t="s">
        <v>3127</v>
      </c>
      <c r="I605" s="389">
        <v>43637</v>
      </c>
      <c r="J605" s="387" t="s">
        <v>2670</v>
      </c>
      <c r="K605" s="387" t="s">
        <v>1741</v>
      </c>
      <c r="L605" s="390" t="s">
        <v>1732</v>
      </c>
      <c r="M605" s="390" t="s">
        <v>2265</v>
      </c>
      <c r="N605" s="390" t="str">
        <f t="shared" si="20"/>
        <v>Employee4@blyblade.com</v>
      </c>
      <c r="O605" s="390" t="str">
        <f t="shared" si="21"/>
        <v>Oksana_Orlov</v>
      </c>
      <c r="P605" s="387" t="s">
        <v>1728</v>
      </c>
      <c r="Q605" s="387" t="s">
        <v>1754</v>
      </c>
      <c r="R605" s="387" t="s">
        <v>1803</v>
      </c>
      <c r="S605" s="387">
        <v>5.49</v>
      </c>
      <c r="T605" s="387">
        <v>13</v>
      </c>
      <c r="U605" s="387" t="s">
        <v>5604</v>
      </c>
      <c r="V605" s="387" t="s">
        <v>1802</v>
      </c>
      <c r="W605" s="387" t="s">
        <v>4882</v>
      </c>
      <c r="X605" s="387" t="s">
        <v>4831</v>
      </c>
      <c r="Y605" s="387" t="s">
        <v>1735</v>
      </c>
      <c r="Z605" s="387" t="s">
        <v>1734</v>
      </c>
      <c r="AA605" s="387" t="s">
        <v>1733</v>
      </c>
      <c r="AB605" s="387">
        <v>13.14</v>
      </c>
      <c r="AC605" s="387">
        <v>0</v>
      </c>
      <c r="AD605" s="387">
        <v>0</v>
      </c>
      <c r="AE605" s="387">
        <v>13.14</v>
      </c>
      <c r="AF605" s="387" t="s">
        <v>1729</v>
      </c>
      <c r="AG605" s="387">
        <v>13.14</v>
      </c>
      <c r="AH605" s="387">
        <v>0</v>
      </c>
      <c r="AI605" s="387">
        <v>0</v>
      </c>
      <c r="AJ605" s="387">
        <v>13.14</v>
      </c>
      <c r="AK605" s="387">
        <v>1.31</v>
      </c>
      <c r="AM605"/>
      <c r="AN605"/>
      <c r="AO605"/>
      <c r="AP605"/>
    </row>
    <row r="606" spans="1:42">
      <c r="A606" s="387" t="s">
        <v>5611</v>
      </c>
      <c r="B606" s="388">
        <v>43637.628703703704</v>
      </c>
      <c r="C606" s="389">
        <v>43637</v>
      </c>
      <c r="D606" s="387" t="s">
        <v>2557</v>
      </c>
      <c r="E606" s="389">
        <v>43637</v>
      </c>
      <c r="F606" s="387" t="s">
        <v>2556</v>
      </c>
      <c r="G606" s="389">
        <v>43637</v>
      </c>
      <c r="H606" s="387" t="s">
        <v>3590</v>
      </c>
      <c r="I606" s="389">
        <v>43637</v>
      </c>
      <c r="J606" s="387" t="s">
        <v>3256</v>
      </c>
      <c r="K606" s="387" t="s">
        <v>1741</v>
      </c>
      <c r="L606" s="390" t="s">
        <v>1732</v>
      </c>
      <c r="M606" s="390" t="s">
        <v>3510</v>
      </c>
      <c r="N606" s="390" t="str">
        <f t="shared" si="20"/>
        <v>Employee20@blyblade.com</v>
      </c>
      <c r="O606" s="390" t="str">
        <f t="shared" si="21"/>
        <v>Conner_Clay</v>
      </c>
      <c r="P606" s="387" t="s">
        <v>1728</v>
      </c>
      <c r="Q606" s="387" t="s">
        <v>1754</v>
      </c>
      <c r="R606" s="387" t="s">
        <v>1738</v>
      </c>
      <c r="S606" s="387">
        <v>2.63</v>
      </c>
      <c r="T606" s="387">
        <v>26</v>
      </c>
      <c r="U606" s="387" t="s">
        <v>1845</v>
      </c>
      <c r="V606" s="387" t="s">
        <v>1883</v>
      </c>
      <c r="W606" s="387" t="s">
        <v>1750</v>
      </c>
      <c r="X606" s="387" t="s">
        <v>4831</v>
      </c>
      <c r="Y606" s="387" t="s">
        <v>2449</v>
      </c>
      <c r="Z606" s="387" t="s">
        <v>1734</v>
      </c>
      <c r="AA606" s="387" t="s">
        <v>1733</v>
      </c>
      <c r="AB606" s="387">
        <v>23.52</v>
      </c>
      <c r="AC606" s="387">
        <v>0</v>
      </c>
      <c r="AD606" s="387">
        <v>0</v>
      </c>
      <c r="AE606" s="387">
        <v>23.52</v>
      </c>
      <c r="AF606" s="387" t="s">
        <v>1729</v>
      </c>
      <c r="AG606" s="387">
        <v>23.52</v>
      </c>
      <c r="AH606" s="387">
        <v>0</v>
      </c>
      <c r="AI606" s="387">
        <v>0</v>
      </c>
      <c r="AJ606" s="387">
        <v>23.52</v>
      </c>
      <c r="AK606" s="387">
        <v>2.35</v>
      </c>
      <c r="AM606"/>
      <c r="AN606"/>
      <c r="AO606"/>
      <c r="AP606"/>
    </row>
    <row r="607" spans="1:42">
      <c r="A607" s="387" t="s">
        <v>5571</v>
      </c>
      <c r="B607" s="388">
        <v>43637.645694444444</v>
      </c>
      <c r="C607" s="389">
        <v>43637</v>
      </c>
      <c r="D607" s="387" t="s">
        <v>4215</v>
      </c>
      <c r="E607" s="389">
        <v>43637</v>
      </c>
      <c r="F607" s="387" t="s">
        <v>3171</v>
      </c>
      <c r="G607" s="389">
        <v>43637</v>
      </c>
      <c r="H607" s="387" t="s">
        <v>3374</v>
      </c>
      <c r="I607" s="389">
        <v>43637</v>
      </c>
      <c r="J607" s="387" t="s">
        <v>3373</v>
      </c>
      <c r="K607" s="387" t="s">
        <v>1741</v>
      </c>
      <c r="L607" s="390" t="s">
        <v>1732</v>
      </c>
      <c r="M607" s="390" t="s">
        <v>1884</v>
      </c>
      <c r="N607" s="390" t="str">
        <f t="shared" si="20"/>
        <v>Employee25@blyblade.com</v>
      </c>
      <c r="O607" s="390" t="str">
        <f t="shared" si="21"/>
        <v>Shyloh_Davonne Wilkinson</v>
      </c>
      <c r="P607" s="387" t="s">
        <v>1728</v>
      </c>
      <c r="Q607" s="387" t="s">
        <v>1754</v>
      </c>
      <c r="R607" s="387" t="s">
        <v>1803</v>
      </c>
      <c r="S607" s="387">
        <v>5.44</v>
      </c>
      <c r="T607" s="387">
        <v>47</v>
      </c>
      <c r="U607" s="387" t="s">
        <v>1882</v>
      </c>
      <c r="V607" s="387" t="s">
        <v>1883</v>
      </c>
      <c r="W607" s="387" t="s">
        <v>1750</v>
      </c>
      <c r="X607" s="387" t="s">
        <v>4831</v>
      </c>
      <c r="Y607" s="387" t="s">
        <v>1735</v>
      </c>
      <c r="Z607" s="387" t="s">
        <v>1734</v>
      </c>
      <c r="AA607" s="387" t="s">
        <v>1733</v>
      </c>
      <c r="AB607" s="387">
        <v>41.51</v>
      </c>
      <c r="AC607" s="387">
        <v>0</v>
      </c>
      <c r="AD607" s="387">
        <v>0</v>
      </c>
      <c r="AE607" s="387">
        <v>41.51</v>
      </c>
      <c r="AF607" s="387" t="s">
        <v>1729</v>
      </c>
      <c r="AG607" s="387">
        <v>41.51</v>
      </c>
      <c r="AH607" s="387">
        <v>0</v>
      </c>
      <c r="AI607" s="387">
        <v>0</v>
      </c>
      <c r="AJ607" s="387">
        <v>41.51</v>
      </c>
      <c r="AK607" s="387">
        <v>4.1500000000000004</v>
      </c>
      <c r="AM607"/>
      <c r="AN607"/>
      <c r="AO607"/>
      <c r="AP607"/>
    </row>
    <row r="608" spans="1:42">
      <c r="A608" s="387" t="s">
        <v>5610</v>
      </c>
      <c r="B608" s="388">
        <v>43637.665648148148</v>
      </c>
      <c r="C608" s="389">
        <v>43637</v>
      </c>
      <c r="D608" s="387" t="s">
        <v>2324</v>
      </c>
      <c r="E608" s="389">
        <v>43637</v>
      </c>
      <c r="F608" s="387" t="s">
        <v>3150</v>
      </c>
      <c r="G608" s="389">
        <v>43637</v>
      </c>
      <c r="H608" s="387" t="s">
        <v>2766</v>
      </c>
      <c r="I608" s="389">
        <v>43637</v>
      </c>
      <c r="J608" s="387" t="s">
        <v>4298</v>
      </c>
      <c r="K608" s="387" t="s">
        <v>1741</v>
      </c>
      <c r="L608" s="390" t="s">
        <v>1732</v>
      </c>
      <c r="M608" s="390" t="s">
        <v>2594</v>
      </c>
      <c r="N608" s="390" t="str">
        <f t="shared" si="20"/>
        <v>Employee9@blyblade.com</v>
      </c>
      <c r="O608" s="390" t="str">
        <f t="shared" si="21"/>
        <v>Emily_Antner</v>
      </c>
      <c r="P608" s="387" t="s">
        <v>1728</v>
      </c>
      <c r="Q608" s="387" t="s">
        <v>1754</v>
      </c>
      <c r="R608" s="387" t="s">
        <v>1738</v>
      </c>
      <c r="S608" s="387">
        <v>2.58</v>
      </c>
      <c r="T608" s="387">
        <v>29</v>
      </c>
      <c r="U608" s="387" t="s">
        <v>1737</v>
      </c>
      <c r="V608" s="387" t="s">
        <v>2411</v>
      </c>
      <c r="W608" s="387" t="s">
        <v>4882</v>
      </c>
      <c r="X608" s="387" t="s">
        <v>4831</v>
      </c>
      <c r="Y608" s="387" t="s">
        <v>1896</v>
      </c>
      <c r="Z608" s="387" t="s">
        <v>1734</v>
      </c>
      <c r="AA608" s="387" t="s">
        <v>1733</v>
      </c>
      <c r="AB608" s="387">
        <v>26.62</v>
      </c>
      <c r="AC608" s="387">
        <v>0</v>
      </c>
      <c r="AD608" s="387">
        <v>0</v>
      </c>
      <c r="AE608" s="387">
        <v>26.62</v>
      </c>
      <c r="AF608" s="387" t="s">
        <v>1729</v>
      </c>
      <c r="AG608" s="387">
        <v>26.62</v>
      </c>
      <c r="AH608" s="387">
        <v>0</v>
      </c>
      <c r="AI608" s="387">
        <v>0</v>
      </c>
      <c r="AJ608" s="387">
        <v>26.62</v>
      </c>
      <c r="AK608" s="387">
        <v>2.66</v>
      </c>
      <c r="AM608"/>
      <c r="AN608"/>
      <c r="AO608"/>
      <c r="AP608"/>
    </row>
    <row r="609" spans="1:42">
      <c r="A609" s="387" t="s">
        <v>5609</v>
      </c>
      <c r="B609" s="388">
        <v>43637.678124999999</v>
      </c>
      <c r="C609" s="389">
        <v>43637</v>
      </c>
      <c r="D609" s="387" t="s">
        <v>2528</v>
      </c>
      <c r="E609" s="389">
        <v>43637</v>
      </c>
      <c r="F609" s="387" t="s">
        <v>2550</v>
      </c>
      <c r="G609" s="389">
        <v>43637</v>
      </c>
      <c r="H609" s="387" t="s">
        <v>3661</v>
      </c>
      <c r="I609" s="389">
        <v>43637</v>
      </c>
      <c r="J609" s="387" t="s">
        <v>3660</v>
      </c>
      <c r="K609" s="387" t="s">
        <v>1741</v>
      </c>
      <c r="L609" s="390" t="s">
        <v>1732</v>
      </c>
      <c r="M609" s="390" t="s">
        <v>2051</v>
      </c>
      <c r="N609" s="390" t="str">
        <f t="shared" si="20"/>
        <v>Employee26@blyblade.com</v>
      </c>
      <c r="O609" s="390" t="str">
        <f t="shared" si="21"/>
        <v>Karoline_Lozier</v>
      </c>
      <c r="P609" s="387" t="s">
        <v>1728</v>
      </c>
      <c r="Q609" s="387" t="s">
        <v>1739</v>
      </c>
      <c r="R609" s="387" t="s">
        <v>1738</v>
      </c>
      <c r="S609" s="387">
        <v>0.64</v>
      </c>
      <c r="T609" s="387">
        <v>35</v>
      </c>
      <c r="U609" s="387" t="s">
        <v>1772</v>
      </c>
      <c r="V609" s="387" t="s">
        <v>1772</v>
      </c>
      <c r="W609" s="387" t="s">
        <v>1728</v>
      </c>
      <c r="X609" s="387" t="s">
        <v>1794</v>
      </c>
      <c r="Y609" s="387" t="s">
        <v>1748</v>
      </c>
      <c r="Z609" s="387" t="s">
        <v>1734</v>
      </c>
      <c r="AA609" s="387" t="s">
        <v>1733</v>
      </c>
      <c r="AB609" s="387">
        <v>22.55</v>
      </c>
      <c r="AC609" s="387">
        <v>0</v>
      </c>
      <c r="AD609" s="387">
        <v>0</v>
      </c>
      <c r="AE609" s="387">
        <v>20</v>
      </c>
      <c r="AF609" s="387" t="s">
        <v>1729</v>
      </c>
      <c r="AG609" s="387">
        <v>22.55</v>
      </c>
      <c r="AH609" s="387">
        <v>0</v>
      </c>
      <c r="AI609" s="387">
        <v>0</v>
      </c>
      <c r="AJ609" s="387">
        <v>20</v>
      </c>
      <c r="AK609" s="387">
        <v>2</v>
      </c>
      <c r="AM609"/>
      <c r="AN609"/>
      <c r="AO609"/>
      <c r="AP609"/>
    </row>
    <row r="610" spans="1:42">
      <c r="A610" s="387" t="s">
        <v>5608</v>
      </c>
      <c r="B610" s="388">
        <v>43637.67900462963</v>
      </c>
      <c r="C610" s="389">
        <v>43637</v>
      </c>
      <c r="D610" s="387" t="s">
        <v>4114</v>
      </c>
      <c r="E610" s="389">
        <v>43637</v>
      </c>
      <c r="F610" s="387" t="s">
        <v>2905</v>
      </c>
      <c r="G610" s="389">
        <v>43637</v>
      </c>
      <c r="H610" s="387" t="s">
        <v>2849</v>
      </c>
      <c r="I610" s="389">
        <v>43637</v>
      </c>
      <c r="J610" s="387" t="s">
        <v>3092</v>
      </c>
      <c r="K610" s="387" t="s">
        <v>1741</v>
      </c>
      <c r="L610" s="390" t="s">
        <v>1732</v>
      </c>
      <c r="M610" s="390" t="s">
        <v>2594</v>
      </c>
      <c r="N610" s="390" t="str">
        <f t="shared" si="20"/>
        <v>Employee9@blyblade.com</v>
      </c>
      <c r="O610" s="390" t="str">
        <f t="shared" si="21"/>
        <v>Emily_Antner</v>
      </c>
      <c r="P610" s="387" t="s">
        <v>1728</v>
      </c>
      <c r="Q610" s="387" t="s">
        <v>1754</v>
      </c>
      <c r="R610" s="387" t="s">
        <v>1738</v>
      </c>
      <c r="S610" s="387">
        <v>1.58</v>
      </c>
      <c r="T610" s="387">
        <v>12</v>
      </c>
      <c r="U610" s="387" t="s">
        <v>2411</v>
      </c>
      <c r="V610" s="387" t="s">
        <v>1737</v>
      </c>
      <c r="W610" s="387" t="s">
        <v>4882</v>
      </c>
      <c r="X610" s="387" t="s">
        <v>4831</v>
      </c>
      <c r="Y610" s="387" t="s">
        <v>1896</v>
      </c>
      <c r="Z610" s="387" t="s">
        <v>1734</v>
      </c>
      <c r="AA610" s="387" t="s">
        <v>1733</v>
      </c>
      <c r="AB610" s="387">
        <v>16.55</v>
      </c>
      <c r="AC610" s="387">
        <v>0</v>
      </c>
      <c r="AD610" s="387">
        <v>0</v>
      </c>
      <c r="AE610" s="387">
        <v>16.55</v>
      </c>
      <c r="AF610" s="387" t="s">
        <v>1729</v>
      </c>
      <c r="AG610" s="387">
        <v>16.55</v>
      </c>
      <c r="AH610" s="387">
        <v>0</v>
      </c>
      <c r="AI610" s="387">
        <v>0</v>
      </c>
      <c r="AJ610" s="387">
        <v>16.55</v>
      </c>
      <c r="AK610" s="387">
        <v>1.66</v>
      </c>
      <c r="AM610"/>
      <c r="AN610"/>
      <c r="AO610"/>
      <c r="AP610"/>
    </row>
    <row r="611" spans="1:42">
      <c r="A611" s="387" t="s">
        <v>5607</v>
      </c>
      <c r="B611" s="388">
        <v>43637.685856481483</v>
      </c>
      <c r="C611" s="389">
        <v>43637</v>
      </c>
      <c r="D611" s="387" t="s">
        <v>2528</v>
      </c>
      <c r="E611" s="389">
        <v>43637</v>
      </c>
      <c r="F611" s="387" t="s">
        <v>2550</v>
      </c>
      <c r="G611" s="389">
        <v>43637</v>
      </c>
      <c r="H611" s="387" t="s">
        <v>2322</v>
      </c>
      <c r="I611" s="389">
        <v>43637</v>
      </c>
      <c r="J611" s="387" t="s">
        <v>3066</v>
      </c>
      <c r="K611" s="387" t="s">
        <v>1741</v>
      </c>
      <c r="L611" s="390" t="s">
        <v>1732</v>
      </c>
      <c r="M611" s="390" t="s">
        <v>1854</v>
      </c>
      <c r="N611" s="390" t="str">
        <f t="shared" si="20"/>
        <v>Employee5@blyblade.com</v>
      </c>
      <c r="O611" s="390" t="str">
        <f t="shared" si="21"/>
        <v>Torey_McNeil</v>
      </c>
      <c r="P611" s="387" t="s">
        <v>1728</v>
      </c>
      <c r="Q611" s="387" t="s">
        <v>1754</v>
      </c>
      <c r="R611" s="387" t="s">
        <v>1738</v>
      </c>
      <c r="S611" s="387">
        <v>9.3699999999999992</v>
      </c>
      <c r="T611" s="387">
        <v>42</v>
      </c>
      <c r="U611" s="387" t="s">
        <v>1853</v>
      </c>
      <c r="V611" s="387" t="s">
        <v>1737</v>
      </c>
      <c r="W611" s="387" t="s">
        <v>1875</v>
      </c>
      <c r="X611" s="387" t="s">
        <v>4831</v>
      </c>
      <c r="Y611" s="387" t="s">
        <v>1748</v>
      </c>
      <c r="Z611" s="387" t="s">
        <v>1734</v>
      </c>
      <c r="AA611" s="387" t="s">
        <v>1733</v>
      </c>
      <c r="AB611" s="387">
        <v>60.21</v>
      </c>
      <c r="AC611" s="387">
        <v>0</v>
      </c>
      <c r="AD611" s="387">
        <v>0</v>
      </c>
      <c r="AE611" s="387">
        <v>60.21</v>
      </c>
      <c r="AF611" s="387" t="s">
        <v>1729</v>
      </c>
      <c r="AG611" s="387">
        <v>60.21</v>
      </c>
      <c r="AH611" s="387">
        <v>0</v>
      </c>
      <c r="AI611" s="387">
        <v>0</v>
      </c>
      <c r="AJ611" s="387">
        <v>60.21</v>
      </c>
      <c r="AK611" s="387">
        <v>6.02</v>
      </c>
      <c r="AM611"/>
      <c r="AN611"/>
      <c r="AO611"/>
      <c r="AP611"/>
    </row>
    <row r="612" spans="1:42">
      <c r="A612" s="387" t="s">
        <v>5606</v>
      </c>
      <c r="B612" s="388">
        <v>43637.702245370368</v>
      </c>
      <c r="C612" s="389">
        <v>43637</v>
      </c>
      <c r="D612" s="387" t="s">
        <v>1806</v>
      </c>
      <c r="E612" s="389">
        <v>43637</v>
      </c>
      <c r="F612" s="387" t="s">
        <v>1805</v>
      </c>
      <c r="G612" s="389">
        <v>43637</v>
      </c>
      <c r="H612" s="387" t="s">
        <v>1766</v>
      </c>
      <c r="I612" s="389">
        <v>43637</v>
      </c>
      <c r="J612" s="387" t="s">
        <v>2145</v>
      </c>
      <c r="K612" s="387" t="s">
        <v>1741</v>
      </c>
      <c r="L612" s="390" t="s">
        <v>1732</v>
      </c>
      <c r="M612" s="390" t="s">
        <v>3510</v>
      </c>
      <c r="N612" s="390" t="str">
        <f t="shared" si="20"/>
        <v>Employee20@blyblade.com</v>
      </c>
      <c r="O612" s="390" t="str">
        <f t="shared" si="21"/>
        <v>Conner_Clay</v>
      </c>
      <c r="P612" s="387" t="s">
        <v>1728</v>
      </c>
      <c r="Q612" s="387" t="s">
        <v>1754</v>
      </c>
      <c r="R612" s="387" t="s">
        <v>1738</v>
      </c>
      <c r="S612" s="387">
        <v>0.32</v>
      </c>
      <c r="T612" s="387">
        <v>5</v>
      </c>
      <c r="U612" s="387" t="s">
        <v>1883</v>
      </c>
      <c r="V612" s="387" t="s">
        <v>1883</v>
      </c>
      <c r="W612" s="387" t="s">
        <v>1750</v>
      </c>
      <c r="X612" s="387" t="s">
        <v>4831</v>
      </c>
      <c r="Y612" s="387" t="s">
        <v>2449</v>
      </c>
      <c r="Z612" s="387" t="s">
        <v>1734</v>
      </c>
      <c r="AA612" s="387" t="s">
        <v>1733</v>
      </c>
      <c r="AB612" s="387">
        <v>12.67</v>
      </c>
      <c r="AC612" s="387">
        <v>0</v>
      </c>
      <c r="AD612" s="387">
        <v>0</v>
      </c>
      <c r="AE612" s="387">
        <v>12.67</v>
      </c>
      <c r="AF612" s="387" t="s">
        <v>1729</v>
      </c>
      <c r="AG612" s="387">
        <v>12.67</v>
      </c>
      <c r="AH612" s="387">
        <v>0</v>
      </c>
      <c r="AI612" s="387">
        <v>0</v>
      </c>
      <c r="AJ612" s="387">
        <v>12.67</v>
      </c>
      <c r="AK612" s="387">
        <v>1.27</v>
      </c>
      <c r="AM612"/>
      <c r="AN612"/>
      <c r="AO612"/>
      <c r="AP612"/>
    </row>
    <row r="613" spans="1:42">
      <c r="A613" s="387" t="s">
        <v>5605</v>
      </c>
      <c r="B613" s="388">
        <v>43637.712627314817</v>
      </c>
      <c r="C613" s="389">
        <v>43637</v>
      </c>
      <c r="D613" s="387" t="s">
        <v>3130</v>
      </c>
      <c r="E613" s="389">
        <v>43637</v>
      </c>
      <c r="F613" s="387" t="s">
        <v>2686</v>
      </c>
      <c r="G613" s="389">
        <v>43637</v>
      </c>
      <c r="H613" s="387" t="s">
        <v>3127</v>
      </c>
      <c r="I613" s="389">
        <v>43637</v>
      </c>
      <c r="J613" s="387" t="s">
        <v>2670</v>
      </c>
      <c r="K613" s="387" t="s">
        <v>1741</v>
      </c>
      <c r="L613" s="390" t="s">
        <v>1732</v>
      </c>
      <c r="M613" s="390" t="s">
        <v>2265</v>
      </c>
      <c r="N613" s="390" t="str">
        <f t="shared" si="20"/>
        <v>Employee4@blyblade.com</v>
      </c>
      <c r="O613" s="390" t="str">
        <f t="shared" si="21"/>
        <v>Oksana_Orlov</v>
      </c>
      <c r="P613" s="387" t="s">
        <v>1728</v>
      </c>
      <c r="Q613" s="387" t="s">
        <v>1754</v>
      </c>
      <c r="R613" s="387" t="s">
        <v>1803</v>
      </c>
      <c r="S613" s="387">
        <v>5.49</v>
      </c>
      <c r="T613" s="387">
        <v>13</v>
      </c>
      <c r="U613" s="387" t="s">
        <v>5604</v>
      </c>
      <c r="V613" s="387" t="s">
        <v>1802</v>
      </c>
      <c r="W613" s="387" t="s">
        <v>4882</v>
      </c>
      <c r="X613" s="387" t="s">
        <v>4831</v>
      </c>
      <c r="Y613" s="387" t="s">
        <v>1735</v>
      </c>
      <c r="Z613" s="387" t="s">
        <v>1734</v>
      </c>
      <c r="AA613" s="387" t="s">
        <v>1747</v>
      </c>
      <c r="AB613" s="387">
        <v>0</v>
      </c>
      <c r="AC613" s="387">
        <v>0</v>
      </c>
      <c r="AD613" s="387">
        <v>1</v>
      </c>
      <c r="AE613" s="387">
        <v>1</v>
      </c>
      <c r="AF613" s="387" t="s">
        <v>1729</v>
      </c>
      <c r="AG613" s="387">
        <v>0</v>
      </c>
      <c r="AH613" s="387">
        <v>0</v>
      </c>
      <c r="AI613" s="387">
        <v>1</v>
      </c>
      <c r="AJ613" s="387">
        <v>1</v>
      </c>
      <c r="AK613" s="387">
        <v>0</v>
      </c>
      <c r="AM613"/>
      <c r="AN613"/>
      <c r="AO613"/>
      <c r="AP613"/>
    </row>
    <row r="614" spans="1:42">
      <c r="A614" s="387" t="s">
        <v>5603</v>
      </c>
      <c r="B614" s="388">
        <v>43637.728148148148</v>
      </c>
      <c r="C614" s="389">
        <v>43637</v>
      </c>
      <c r="D614" s="387" t="s">
        <v>2611</v>
      </c>
      <c r="E614" s="389">
        <v>43637</v>
      </c>
      <c r="F614" s="387" t="s">
        <v>2610</v>
      </c>
      <c r="G614" s="389">
        <v>43637</v>
      </c>
      <c r="H614" s="387" t="s">
        <v>1783</v>
      </c>
      <c r="I614" s="389">
        <v>43637</v>
      </c>
      <c r="J614" s="387" t="s">
        <v>1782</v>
      </c>
      <c r="K614" s="387" t="s">
        <v>1741</v>
      </c>
      <c r="L614" s="390" t="s">
        <v>1732</v>
      </c>
      <c r="M614" s="390" t="s">
        <v>3510</v>
      </c>
      <c r="N614" s="390" t="str">
        <f t="shared" si="20"/>
        <v>Employee20@blyblade.com</v>
      </c>
      <c r="O614" s="390" t="str">
        <f t="shared" si="21"/>
        <v>Conner_Clay</v>
      </c>
      <c r="P614" s="387" t="s">
        <v>1728</v>
      </c>
      <c r="Q614" s="387" t="s">
        <v>1754</v>
      </c>
      <c r="R614" s="387" t="s">
        <v>1738</v>
      </c>
      <c r="S614" s="387">
        <v>4.49</v>
      </c>
      <c r="T614" s="387">
        <v>9</v>
      </c>
      <c r="U614" s="387" t="s">
        <v>1883</v>
      </c>
      <c r="V614" s="387" t="s">
        <v>2007</v>
      </c>
      <c r="W614" s="387" t="s">
        <v>2025</v>
      </c>
      <c r="X614" s="387" t="s">
        <v>4831</v>
      </c>
      <c r="Y614" s="387" t="s">
        <v>2449</v>
      </c>
      <c r="Z614" s="387" t="s">
        <v>1734</v>
      </c>
      <c r="AA614" s="387" t="s">
        <v>1733</v>
      </c>
      <c r="AB614" s="387">
        <v>17.7</v>
      </c>
      <c r="AC614" s="387">
        <v>0</v>
      </c>
      <c r="AD614" s="387">
        <v>0</v>
      </c>
      <c r="AE614" s="387">
        <v>17.7</v>
      </c>
      <c r="AF614" s="387" t="s">
        <v>1729</v>
      </c>
      <c r="AG614" s="387">
        <v>17.7</v>
      </c>
      <c r="AH614" s="387">
        <v>0</v>
      </c>
      <c r="AI614" s="387">
        <v>0</v>
      </c>
      <c r="AJ614" s="387">
        <v>17.7</v>
      </c>
      <c r="AK614" s="387">
        <v>1.77</v>
      </c>
      <c r="AM614"/>
      <c r="AN614"/>
      <c r="AO614"/>
      <c r="AP614"/>
    </row>
    <row r="615" spans="1:42">
      <c r="A615" s="391" t="s">
        <v>5602</v>
      </c>
      <c r="B615" s="388">
        <v>43637.731249999997</v>
      </c>
      <c r="C615" s="389">
        <v>43637</v>
      </c>
      <c r="D615" s="387" t="s">
        <v>3438</v>
      </c>
      <c r="E615" s="389">
        <v>43637</v>
      </c>
      <c r="F615" s="387" t="s">
        <v>3777</v>
      </c>
      <c r="G615" s="389">
        <v>43637</v>
      </c>
      <c r="H615" s="387" t="s">
        <v>2125</v>
      </c>
      <c r="I615" s="389">
        <v>43637</v>
      </c>
      <c r="J615" s="387" t="s">
        <v>2124</v>
      </c>
      <c r="K615" s="387" t="s">
        <v>1741</v>
      </c>
      <c r="L615" s="390" t="s">
        <v>1732</v>
      </c>
      <c r="M615" s="390" t="s">
        <v>3510</v>
      </c>
      <c r="N615" s="390" t="str">
        <f t="shared" si="20"/>
        <v>Employee20@blyblade.com</v>
      </c>
      <c r="O615" s="390" t="str">
        <f t="shared" si="21"/>
        <v>Conner_Clay</v>
      </c>
      <c r="P615" s="387" t="s">
        <v>1728</v>
      </c>
      <c r="Q615" s="387" t="s">
        <v>1739</v>
      </c>
      <c r="R615" s="387" t="s">
        <v>1738</v>
      </c>
      <c r="S615" s="387">
        <v>0.13</v>
      </c>
      <c r="T615" s="387">
        <v>28</v>
      </c>
      <c r="U615" s="387" t="s">
        <v>1883</v>
      </c>
      <c r="V615" s="387" t="s">
        <v>1883</v>
      </c>
      <c r="W615" s="387" t="s">
        <v>1728</v>
      </c>
      <c r="X615" s="387" t="s">
        <v>1794</v>
      </c>
      <c r="Y615" s="387" t="s">
        <v>2449</v>
      </c>
      <c r="Z615" s="387" t="s">
        <v>1734</v>
      </c>
      <c r="AA615" s="387" t="s">
        <v>1793</v>
      </c>
      <c r="AB615" s="387">
        <v>15.46</v>
      </c>
      <c r="AC615" s="387">
        <v>0</v>
      </c>
      <c r="AD615" s="387">
        <v>2</v>
      </c>
      <c r="AE615" s="387">
        <v>15.46</v>
      </c>
      <c r="AF615" s="387" t="s">
        <v>1729</v>
      </c>
      <c r="AG615" s="387">
        <v>15.46</v>
      </c>
      <c r="AH615" s="387">
        <v>0</v>
      </c>
      <c r="AI615" s="387">
        <v>2</v>
      </c>
      <c r="AJ615" s="387">
        <v>15.46</v>
      </c>
      <c r="AK615" s="387">
        <v>1.55</v>
      </c>
      <c r="AM615"/>
      <c r="AN615"/>
      <c r="AO615"/>
      <c r="AP615"/>
    </row>
    <row r="616" spans="1:42">
      <c r="A616" s="387" t="s">
        <v>5601</v>
      </c>
      <c r="B616" s="388">
        <v>43637.744050925925</v>
      </c>
      <c r="C616" s="389">
        <v>43637</v>
      </c>
      <c r="D616" s="387" t="s">
        <v>3352</v>
      </c>
      <c r="E616" s="389">
        <v>43637</v>
      </c>
      <c r="F616" s="387" t="s">
        <v>2197</v>
      </c>
      <c r="G616" s="389">
        <v>43637</v>
      </c>
      <c r="H616" s="387" t="s">
        <v>2290</v>
      </c>
      <c r="I616" s="389">
        <v>43637</v>
      </c>
      <c r="J616" s="387" t="s">
        <v>2455</v>
      </c>
      <c r="K616" s="387" t="s">
        <v>1741</v>
      </c>
      <c r="L616" s="390" t="s">
        <v>1732</v>
      </c>
      <c r="M616" s="390" t="s">
        <v>1854</v>
      </c>
      <c r="N616" s="390" t="str">
        <f t="shared" si="20"/>
        <v>Employee5@blyblade.com</v>
      </c>
      <c r="O616" s="390" t="str">
        <f t="shared" si="21"/>
        <v>Torey_McNeil</v>
      </c>
      <c r="P616" s="387" t="s">
        <v>1728</v>
      </c>
      <c r="Q616" s="387" t="s">
        <v>1754</v>
      </c>
      <c r="R616" s="387" t="s">
        <v>1738</v>
      </c>
      <c r="S616" s="387">
        <v>3.01</v>
      </c>
      <c r="T616" s="387">
        <v>15</v>
      </c>
      <c r="U616" s="387" t="s">
        <v>1737</v>
      </c>
      <c r="V616" s="387" t="s">
        <v>3029</v>
      </c>
      <c r="W616" s="387" t="s">
        <v>2403</v>
      </c>
      <c r="X616" s="387" t="s">
        <v>4831</v>
      </c>
      <c r="Y616" s="387" t="s">
        <v>1748</v>
      </c>
      <c r="Z616" s="387" t="s">
        <v>1734</v>
      </c>
      <c r="AA616" s="387" t="s">
        <v>1733</v>
      </c>
      <c r="AB616" s="387">
        <v>23.35</v>
      </c>
      <c r="AC616" s="387">
        <v>0</v>
      </c>
      <c r="AD616" s="387">
        <v>0</v>
      </c>
      <c r="AE616" s="387">
        <v>23.35</v>
      </c>
      <c r="AF616" s="387" t="s">
        <v>1729</v>
      </c>
      <c r="AG616" s="387">
        <v>23.35</v>
      </c>
      <c r="AH616" s="387">
        <v>0</v>
      </c>
      <c r="AI616" s="387">
        <v>0</v>
      </c>
      <c r="AJ616" s="387">
        <v>23.35</v>
      </c>
      <c r="AK616" s="387">
        <v>2.34</v>
      </c>
      <c r="AM616"/>
      <c r="AN616"/>
      <c r="AO616"/>
      <c r="AP616"/>
    </row>
    <row r="617" spans="1:42">
      <c r="A617" s="387" t="s">
        <v>5600</v>
      </c>
      <c r="B617" s="388">
        <v>43637.757361111115</v>
      </c>
      <c r="C617" s="389">
        <v>43637</v>
      </c>
      <c r="D617" s="387" t="s">
        <v>2060</v>
      </c>
      <c r="E617" s="389">
        <v>43637</v>
      </c>
      <c r="F617" s="387" t="s">
        <v>2352</v>
      </c>
      <c r="G617" s="389">
        <v>43637</v>
      </c>
      <c r="H617" s="387" t="s">
        <v>2033</v>
      </c>
      <c r="I617" s="389">
        <v>43637</v>
      </c>
      <c r="J617" s="387" t="s">
        <v>3568</v>
      </c>
      <c r="K617" s="387" t="s">
        <v>1741</v>
      </c>
      <c r="L617" s="390" t="s">
        <v>1732</v>
      </c>
      <c r="M617" s="390" t="s">
        <v>2265</v>
      </c>
      <c r="N617" s="390" t="str">
        <f t="shared" si="20"/>
        <v>Employee4@blyblade.com</v>
      </c>
      <c r="O617" s="390" t="str">
        <f t="shared" si="21"/>
        <v>Oksana_Orlov</v>
      </c>
      <c r="P617" s="387" t="s">
        <v>1728</v>
      </c>
      <c r="Q617" s="387" t="s">
        <v>1754</v>
      </c>
      <c r="R617" s="387" t="s">
        <v>1803</v>
      </c>
      <c r="S617" s="387">
        <v>14.45</v>
      </c>
      <c r="T617" s="387">
        <v>50</v>
      </c>
      <c r="U617" s="387" t="s">
        <v>1802</v>
      </c>
      <c r="V617" s="387" t="s">
        <v>1773</v>
      </c>
      <c r="W617" s="387" t="s">
        <v>1965</v>
      </c>
      <c r="X617" s="387" t="s">
        <v>4831</v>
      </c>
      <c r="Y617" s="387" t="s">
        <v>1735</v>
      </c>
      <c r="Z617" s="387" t="s">
        <v>1734</v>
      </c>
      <c r="AA617" s="387" t="s">
        <v>1733</v>
      </c>
      <c r="AB617" s="387">
        <v>50.17</v>
      </c>
      <c r="AC617" s="387">
        <v>0</v>
      </c>
      <c r="AD617" s="387">
        <v>0</v>
      </c>
      <c r="AE617" s="387">
        <v>50.17</v>
      </c>
      <c r="AF617" s="387" t="s">
        <v>1729</v>
      </c>
      <c r="AG617" s="387">
        <v>50.17</v>
      </c>
      <c r="AH617" s="387">
        <v>0</v>
      </c>
      <c r="AI617" s="387">
        <v>0</v>
      </c>
      <c r="AJ617" s="387">
        <v>50.17</v>
      </c>
      <c r="AK617" s="387">
        <v>5.0199999999999996</v>
      </c>
      <c r="AM617"/>
      <c r="AN617"/>
      <c r="AO617"/>
      <c r="AP617"/>
    </row>
    <row r="618" spans="1:42">
      <c r="A618" s="387" t="s">
        <v>5600</v>
      </c>
      <c r="B618" s="388">
        <v>43637.757847222223</v>
      </c>
      <c r="C618" s="389">
        <v>43637</v>
      </c>
      <c r="D618" s="387" t="s">
        <v>2060</v>
      </c>
      <c r="E618" s="389">
        <v>43637</v>
      </c>
      <c r="F618" s="387" t="s">
        <v>2352</v>
      </c>
      <c r="G618" s="389">
        <v>43637</v>
      </c>
      <c r="H618" s="387" t="s">
        <v>2033</v>
      </c>
      <c r="I618" s="389">
        <v>43637</v>
      </c>
      <c r="J618" s="387" t="s">
        <v>3568</v>
      </c>
      <c r="K618" s="387" t="s">
        <v>1741</v>
      </c>
      <c r="L618" s="390" t="s">
        <v>1732</v>
      </c>
      <c r="M618" s="390" t="s">
        <v>2265</v>
      </c>
      <c r="N618" s="390" t="str">
        <f t="shared" si="20"/>
        <v>Employee4@blyblade.com</v>
      </c>
      <c r="O618" s="390" t="str">
        <f t="shared" si="21"/>
        <v>Oksana_Orlov</v>
      </c>
      <c r="P618" s="387" t="s">
        <v>1728</v>
      </c>
      <c r="Q618" s="387" t="s">
        <v>1754</v>
      </c>
      <c r="R618" s="387" t="s">
        <v>1803</v>
      </c>
      <c r="S618" s="387">
        <v>14.45</v>
      </c>
      <c r="T618" s="387">
        <v>50</v>
      </c>
      <c r="U618" s="387" t="s">
        <v>1802</v>
      </c>
      <c r="V618" s="387" t="s">
        <v>1773</v>
      </c>
      <c r="W618" s="387" t="s">
        <v>1965</v>
      </c>
      <c r="X618" s="387" t="s">
        <v>4831</v>
      </c>
      <c r="Y618" s="387" t="s">
        <v>1735</v>
      </c>
      <c r="Z618" s="387" t="s">
        <v>1734</v>
      </c>
      <c r="AA618" s="387" t="s">
        <v>1747</v>
      </c>
      <c r="AB618" s="387">
        <v>0</v>
      </c>
      <c r="AC618" s="387">
        <v>0</v>
      </c>
      <c r="AD618" s="387">
        <v>7.52</v>
      </c>
      <c r="AE618" s="387">
        <v>7.52</v>
      </c>
      <c r="AF618" s="387" t="s">
        <v>1729</v>
      </c>
      <c r="AG618" s="387">
        <v>0</v>
      </c>
      <c r="AH618" s="387">
        <v>0</v>
      </c>
      <c r="AI618" s="387">
        <v>7.52</v>
      </c>
      <c r="AJ618" s="387">
        <v>7.52</v>
      </c>
      <c r="AK618" s="387">
        <v>0</v>
      </c>
      <c r="AM618"/>
      <c r="AN618"/>
      <c r="AO618"/>
      <c r="AP618"/>
    </row>
    <row r="619" spans="1:42">
      <c r="A619" s="387" t="s">
        <v>5599</v>
      </c>
      <c r="B619" s="388">
        <v>43637.781087962961</v>
      </c>
      <c r="C619" s="389">
        <v>43637</v>
      </c>
      <c r="D619" s="387" t="s">
        <v>1779</v>
      </c>
      <c r="E619" s="389">
        <v>43637</v>
      </c>
      <c r="F619" s="387" t="s">
        <v>1778</v>
      </c>
      <c r="G619" s="389">
        <v>43637</v>
      </c>
      <c r="H619" s="387" t="s">
        <v>2408</v>
      </c>
      <c r="I619" s="389">
        <v>43637</v>
      </c>
      <c r="J619" s="387" t="s">
        <v>2407</v>
      </c>
      <c r="K619" s="387" t="s">
        <v>1741</v>
      </c>
      <c r="L619" s="390" t="s">
        <v>1732</v>
      </c>
      <c r="M619" s="390" t="s">
        <v>2265</v>
      </c>
      <c r="N619" s="390" t="str">
        <f t="shared" si="20"/>
        <v>Employee4@blyblade.com</v>
      </c>
      <c r="O619" s="390" t="str">
        <f t="shared" si="21"/>
        <v>Oksana_Orlov</v>
      </c>
      <c r="P619" s="387" t="s">
        <v>1728</v>
      </c>
      <c r="Q619" s="387" t="s">
        <v>1754</v>
      </c>
      <c r="R619" s="387" t="s">
        <v>1738</v>
      </c>
      <c r="S619" s="387">
        <v>1.25</v>
      </c>
      <c r="T619" s="387">
        <v>13</v>
      </c>
      <c r="U619" s="387" t="s">
        <v>1773</v>
      </c>
      <c r="V619" s="387" t="s">
        <v>2007</v>
      </c>
      <c r="W619" s="387" t="s">
        <v>4882</v>
      </c>
      <c r="X619" s="387" t="s">
        <v>4831</v>
      </c>
      <c r="Y619" s="387" t="s">
        <v>1735</v>
      </c>
      <c r="Z619" s="387" t="s">
        <v>1734</v>
      </c>
      <c r="AA619" s="387" t="s">
        <v>1733</v>
      </c>
      <c r="AB619" s="387">
        <v>11.16</v>
      </c>
      <c r="AC619" s="387">
        <v>0</v>
      </c>
      <c r="AD619" s="387">
        <v>0</v>
      </c>
      <c r="AE619" s="387">
        <v>11.16</v>
      </c>
      <c r="AF619" s="387" t="s">
        <v>1729</v>
      </c>
      <c r="AG619" s="387">
        <v>11.16</v>
      </c>
      <c r="AH619" s="387">
        <v>0</v>
      </c>
      <c r="AI619" s="387">
        <v>0</v>
      </c>
      <c r="AJ619" s="387">
        <v>11.16</v>
      </c>
      <c r="AK619" s="387">
        <v>1.1200000000000001</v>
      </c>
      <c r="AM619"/>
      <c r="AN619"/>
      <c r="AO619"/>
      <c r="AP619"/>
    </row>
    <row r="620" spans="1:42">
      <c r="A620" s="387" t="s">
        <v>5598</v>
      </c>
      <c r="B620" s="388">
        <v>43637.796817129631</v>
      </c>
      <c r="C620" s="389">
        <v>43637</v>
      </c>
      <c r="D620" s="387" t="s">
        <v>4372</v>
      </c>
      <c r="E620" s="389">
        <v>43637</v>
      </c>
      <c r="F620" s="387" t="s">
        <v>2639</v>
      </c>
      <c r="G620" s="389">
        <v>43637</v>
      </c>
      <c r="H620" s="387" t="s">
        <v>1777</v>
      </c>
      <c r="I620" s="389">
        <v>43637</v>
      </c>
      <c r="J620" s="387" t="s">
        <v>1776</v>
      </c>
      <c r="K620" s="387" t="s">
        <v>1741</v>
      </c>
      <c r="L620" s="390" t="s">
        <v>1732</v>
      </c>
      <c r="M620" s="390" t="s">
        <v>1854</v>
      </c>
      <c r="N620" s="390" t="str">
        <f t="shared" si="20"/>
        <v>Employee5@blyblade.com</v>
      </c>
      <c r="O620" s="390" t="str">
        <f t="shared" si="21"/>
        <v>Torey_McNeil</v>
      </c>
      <c r="P620" s="387" t="s">
        <v>1728</v>
      </c>
      <c r="Q620" s="387" t="s">
        <v>1754</v>
      </c>
      <c r="R620" s="387" t="s">
        <v>1738</v>
      </c>
      <c r="S620" s="387">
        <v>2.95</v>
      </c>
      <c r="T620" s="387">
        <v>29</v>
      </c>
      <c r="U620" s="387" t="s">
        <v>3029</v>
      </c>
      <c r="V620" s="387" t="s">
        <v>1737</v>
      </c>
      <c r="W620" s="387" t="s">
        <v>2403</v>
      </c>
      <c r="X620" s="387" t="s">
        <v>4831</v>
      </c>
      <c r="Y620" s="387" t="s">
        <v>1748</v>
      </c>
      <c r="Z620" s="387" t="s">
        <v>1734</v>
      </c>
      <c r="AA620" s="387" t="s">
        <v>1733</v>
      </c>
      <c r="AB620" s="387">
        <v>29.1</v>
      </c>
      <c r="AC620" s="387">
        <v>0</v>
      </c>
      <c r="AD620" s="387">
        <v>0</v>
      </c>
      <c r="AE620" s="387">
        <v>29.1</v>
      </c>
      <c r="AF620" s="387" t="s">
        <v>1729</v>
      </c>
      <c r="AG620" s="387">
        <v>29.1</v>
      </c>
      <c r="AH620" s="387">
        <v>0</v>
      </c>
      <c r="AI620" s="387">
        <v>0</v>
      </c>
      <c r="AJ620" s="387">
        <v>29.1</v>
      </c>
      <c r="AK620" s="387">
        <v>2.91</v>
      </c>
      <c r="AM620"/>
      <c r="AN620"/>
      <c r="AO620"/>
      <c r="AP620"/>
    </row>
    <row r="621" spans="1:42">
      <c r="A621" s="387" t="s">
        <v>5597</v>
      </c>
      <c r="B621" s="388">
        <v>43637.840914351851</v>
      </c>
      <c r="C621" s="389">
        <v>43637</v>
      </c>
      <c r="D621" s="387" t="s">
        <v>3298</v>
      </c>
      <c r="E621" s="389">
        <v>43637</v>
      </c>
      <c r="F621" s="387" t="s">
        <v>3013</v>
      </c>
      <c r="G621" s="389">
        <v>43637</v>
      </c>
      <c r="H621" s="387" t="s">
        <v>3410</v>
      </c>
      <c r="I621" s="389">
        <v>43637</v>
      </c>
      <c r="J621" s="387" t="s">
        <v>3003</v>
      </c>
      <c r="K621" s="387" t="s">
        <v>1741</v>
      </c>
      <c r="L621" s="390" t="s">
        <v>1732</v>
      </c>
      <c r="M621" s="390" t="s">
        <v>2027</v>
      </c>
      <c r="N621" s="390" t="str">
        <f t="shared" si="20"/>
        <v>Employee28@blyblade.com</v>
      </c>
      <c r="O621" s="390" t="str">
        <f t="shared" si="21"/>
        <v>Tony_Conte</v>
      </c>
      <c r="P621" s="387" t="s">
        <v>1728</v>
      </c>
      <c r="Q621" s="387" t="s">
        <v>1952</v>
      </c>
      <c r="R621" s="387" t="s">
        <v>1738</v>
      </c>
      <c r="S621" s="387">
        <v>5.16</v>
      </c>
      <c r="T621" s="387">
        <v>22</v>
      </c>
      <c r="U621" s="387" t="s">
        <v>2026</v>
      </c>
      <c r="V621" s="387" t="s">
        <v>2026</v>
      </c>
      <c r="W621" s="387" t="s">
        <v>4832</v>
      </c>
      <c r="X621" s="387" t="s">
        <v>4831</v>
      </c>
      <c r="Y621" s="387" t="s">
        <v>1748</v>
      </c>
      <c r="Z621" s="387" t="s">
        <v>1734</v>
      </c>
      <c r="AA621" s="387" t="s">
        <v>1733</v>
      </c>
      <c r="AB621" s="387">
        <v>61.38</v>
      </c>
      <c r="AC621" s="387">
        <v>0</v>
      </c>
      <c r="AD621" s="387">
        <v>0</v>
      </c>
      <c r="AE621" s="387">
        <v>61.38</v>
      </c>
      <c r="AF621" s="387" t="s">
        <v>1729</v>
      </c>
      <c r="AG621" s="387">
        <v>61.38</v>
      </c>
      <c r="AH621" s="387">
        <v>0</v>
      </c>
      <c r="AI621" s="387">
        <v>0</v>
      </c>
      <c r="AJ621" s="387">
        <v>61.38</v>
      </c>
      <c r="AK621" s="387">
        <v>6.14</v>
      </c>
      <c r="AM621"/>
      <c r="AN621"/>
      <c r="AO621"/>
      <c r="AP621"/>
    </row>
    <row r="622" spans="1:42">
      <c r="A622" s="387" t="s">
        <v>5597</v>
      </c>
      <c r="B622" s="388">
        <v>43637.842962962961</v>
      </c>
      <c r="C622" s="389">
        <v>43637</v>
      </c>
      <c r="D622" s="387" t="s">
        <v>3298</v>
      </c>
      <c r="E622" s="389">
        <v>43637</v>
      </c>
      <c r="F622" s="387" t="s">
        <v>3013</v>
      </c>
      <c r="G622" s="389">
        <v>43637</v>
      </c>
      <c r="H622" s="387" t="s">
        <v>3410</v>
      </c>
      <c r="I622" s="389">
        <v>43637</v>
      </c>
      <c r="J622" s="387" t="s">
        <v>3003</v>
      </c>
      <c r="K622" s="387" t="s">
        <v>1741</v>
      </c>
      <c r="L622" s="390" t="s">
        <v>1732</v>
      </c>
      <c r="M622" s="390" t="s">
        <v>2027</v>
      </c>
      <c r="N622" s="390" t="str">
        <f t="shared" si="20"/>
        <v>Employee28@blyblade.com</v>
      </c>
      <c r="O622" s="390" t="str">
        <f t="shared" si="21"/>
        <v>Tony_Conte</v>
      </c>
      <c r="P622" s="387" t="s">
        <v>1728</v>
      </c>
      <c r="Q622" s="387" t="s">
        <v>1952</v>
      </c>
      <c r="R622" s="387" t="s">
        <v>1738</v>
      </c>
      <c r="S622" s="387">
        <v>5.16</v>
      </c>
      <c r="T622" s="387">
        <v>22</v>
      </c>
      <c r="U622" s="387" t="s">
        <v>2026</v>
      </c>
      <c r="V622" s="387" t="s">
        <v>2026</v>
      </c>
      <c r="W622" s="387" t="s">
        <v>4832</v>
      </c>
      <c r="X622" s="387" t="s">
        <v>4831</v>
      </c>
      <c r="Y622" s="387" t="s">
        <v>1748</v>
      </c>
      <c r="Z622" s="387" t="s">
        <v>1734</v>
      </c>
      <c r="AA622" s="387" t="s">
        <v>1747</v>
      </c>
      <c r="AB622" s="387">
        <v>0</v>
      </c>
      <c r="AC622" s="387">
        <v>0</v>
      </c>
      <c r="AD622" s="387">
        <v>9.43</v>
      </c>
      <c r="AE622" s="387">
        <v>9.43</v>
      </c>
      <c r="AF622" s="387" t="s">
        <v>1729</v>
      </c>
      <c r="AG622" s="387">
        <v>0</v>
      </c>
      <c r="AH622" s="387">
        <v>0</v>
      </c>
      <c r="AI622" s="387">
        <v>9.43</v>
      </c>
      <c r="AJ622" s="387">
        <v>9.43</v>
      </c>
      <c r="AK622" s="387">
        <v>0</v>
      </c>
      <c r="AM622"/>
      <c r="AN622"/>
      <c r="AO622"/>
      <c r="AP622"/>
    </row>
    <row r="623" spans="1:42">
      <c r="A623" s="387" t="s">
        <v>5596</v>
      </c>
      <c r="B623" s="388">
        <v>43637.857488425929</v>
      </c>
      <c r="C623" s="389">
        <v>43637</v>
      </c>
      <c r="D623" s="387" t="s">
        <v>1956</v>
      </c>
      <c r="E623" s="389">
        <v>43637</v>
      </c>
      <c r="F623" s="387" t="s">
        <v>2723</v>
      </c>
      <c r="G623" s="389">
        <v>43637</v>
      </c>
      <c r="H623" s="387" t="s">
        <v>2268</v>
      </c>
      <c r="I623" s="389">
        <v>43637</v>
      </c>
      <c r="J623" s="387" t="s">
        <v>1785</v>
      </c>
      <c r="K623" s="387" t="s">
        <v>1741</v>
      </c>
      <c r="L623" s="390" t="s">
        <v>1732</v>
      </c>
      <c r="M623" s="390" t="s">
        <v>2027</v>
      </c>
      <c r="N623" s="390" t="str">
        <f t="shared" si="20"/>
        <v>Employee28@blyblade.com</v>
      </c>
      <c r="O623" s="390" t="str">
        <f t="shared" si="21"/>
        <v>Tony_Conte</v>
      </c>
      <c r="P623" s="387" t="s">
        <v>1728</v>
      </c>
      <c r="Q623" s="387" t="s">
        <v>1952</v>
      </c>
      <c r="R623" s="387" t="s">
        <v>1738</v>
      </c>
      <c r="S623" s="387">
        <v>0.73</v>
      </c>
      <c r="T623" s="387">
        <v>3</v>
      </c>
      <c r="U623" s="387" t="s">
        <v>2026</v>
      </c>
      <c r="V623" s="387" t="s">
        <v>2026</v>
      </c>
      <c r="W623" s="387" t="s">
        <v>4832</v>
      </c>
      <c r="X623" s="387" t="s">
        <v>4831</v>
      </c>
      <c r="Y623" s="387" t="s">
        <v>1748</v>
      </c>
      <c r="Z623" s="387" t="s">
        <v>1734</v>
      </c>
      <c r="AA623" s="387" t="s">
        <v>1733</v>
      </c>
      <c r="AB623" s="387">
        <v>39.74</v>
      </c>
      <c r="AC623" s="387">
        <v>0</v>
      </c>
      <c r="AD623" s="387">
        <v>0</v>
      </c>
      <c r="AE623" s="387">
        <v>39.74</v>
      </c>
      <c r="AF623" s="387" t="s">
        <v>1729</v>
      </c>
      <c r="AG623" s="387">
        <v>39.74</v>
      </c>
      <c r="AH623" s="387">
        <v>0</v>
      </c>
      <c r="AI623" s="387">
        <v>0</v>
      </c>
      <c r="AJ623" s="387">
        <v>39.74</v>
      </c>
      <c r="AK623" s="387">
        <v>3.97</v>
      </c>
      <c r="AM623"/>
      <c r="AN623"/>
      <c r="AO623"/>
      <c r="AP623"/>
    </row>
    <row r="624" spans="1:42">
      <c r="A624" s="387" t="s">
        <v>5595</v>
      </c>
      <c r="B624" s="388">
        <v>43637.858124999999</v>
      </c>
      <c r="C624" s="389">
        <v>43637</v>
      </c>
      <c r="D624" s="387" t="s">
        <v>2320</v>
      </c>
      <c r="E624" s="389">
        <v>43637</v>
      </c>
      <c r="F624" s="387" t="s">
        <v>2319</v>
      </c>
      <c r="G624" s="389">
        <v>43637</v>
      </c>
      <c r="H624" s="387" t="s">
        <v>1887</v>
      </c>
      <c r="I624" s="389">
        <v>43637</v>
      </c>
      <c r="J624" s="387" t="s">
        <v>2881</v>
      </c>
      <c r="K624" s="387" t="s">
        <v>1741</v>
      </c>
      <c r="L624" s="390" t="s">
        <v>1732</v>
      </c>
      <c r="M624" s="390" t="s">
        <v>2287</v>
      </c>
      <c r="N624" s="390" t="str">
        <f t="shared" si="20"/>
        <v>Employee14@blyblade.com</v>
      </c>
      <c r="O624" s="390" t="str">
        <f t="shared" si="21"/>
        <v>Bowie_Tam</v>
      </c>
      <c r="P624" s="387" t="s">
        <v>1728</v>
      </c>
      <c r="Q624" s="387" t="s">
        <v>1952</v>
      </c>
      <c r="R624" s="387" t="s">
        <v>1738</v>
      </c>
      <c r="S624" s="387">
        <v>1.76</v>
      </c>
      <c r="T624" s="387">
        <v>13</v>
      </c>
      <c r="U624" s="387" t="s">
        <v>2026</v>
      </c>
      <c r="V624" s="387" t="s">
        <v>2026</v>
      </c>
      <c r="W624" s="387" t="s">
        <v>4832</v>
      </c>
      <c r="X624" s="387" t="s">
        <v>4831</v>
      </c>
      <c r="Y624" s="387" t="s">
        <v>1748</v>
      </c>
      <c r="Z624" s="387" t="s">
        <v>1734</v>
      </c>
      <c r="AA624" s="387" t="s">
        <v>1733</v>
      </c>
      <c r="AB624" s="387">
        <v>31.36</v>
      </c>
      <c r="AC624" s="387">
        <v>0</v>
      </c>
      <c r="AD624" s="387">
        <v>0</v>
      </c>
      <c r="AE624" s="387">
        <v>31.36</v>
      </c>
      <c r="AF624" s="387" t="s">
        <v>1729</v>
      </c>
      <c r="AG624" s="387">
        <v>31.36</v>
      </c>
      <c r="AH624" s="387">
        <v>0</v>
      </c>
      <c r="AI624" s="387">
        <v>0</v>
      </c>
      <c r="AJ624" s="387">
        <v>31.36</v>
      </c>
      <c r="AK624" s="387">
        <v>3.14</v>
      </c>
      <c r="AM624"/>
      <c r="AN624"/>
      <c r="AO624"/>
      <c r="AP624"/>
    </row>
    <row r="625" spans="1:42">
      <c r="A625" s="387" t="s">
        <v>5594</v>
      </c>
      <c r="B625" s="388">
        <v>43637.86142361111</v>
      </c>
      <c r="C625" s="389">
        <v>43637</v>
      </c>
      <c r="D625" s="387" t="s">
        <v>4540</v>
      </c>
      <c r="E625" s="389">
        <v>43637</v>
      </c>
      <c r="F625" s="387" t="s">
        <v>4864</v>
      </c>
      <c r="G625" s="389">
        <v>43637</v>
      </c>
      <c r="H625" s="387" t="s">
        <v>1908</v>
      </c>
      <c r="I625" s="389">
        <v>43637</v>
      </c>
      <c r="J625" s="387" t="s">
        <v>3355</v>
      </c>
      <c r="K625" s="387" t="s">
        <v>1741</v>
      </c>
      <c r="L625" s="390" t="s">
        <v>1732</v>
      </c>
      <c r="M625" s="390" t="s">
        <v>1992</v>
      </c>
      <c r="N625" s="390" t="str">
        <f t="shared" si="20"/>
        <v>Employee12@blyblade.com</v>
      </c>
      <c r="O625" s="390" t="str">
        <f t="shared" si="21"/>
        <v>Lysane_Sanchez</v>
      </c>
      <c r="P625" s="387" t="s">
        <v>1728</v>
      </c>
      <c r="Q625" s="387" t="s">
        <v>1952</v>
      </c>
      <c r="R625" s="387" t="s">
        <v>1738</v>
      </c>
      <c r="S625" s="387">
        <v>3.18</v>
      </c>
      <c r="T625" s="387">
        <v>8</v>
      </c>
      <c r="U625" s="387" t="s">
        <v>2026</v>
      </c>
      <c r="V625" s="387" t="s">
        <v>2026</v>
      </c>
      <c r="W625" s="387" t="s">
        <v>4832</v>
      </c>
      <c r="X625" s="387" t="s">
        <v>4831</v>
      </c>
      <c r="Y625" s="387" t="s">
        <v>1748</v>
      </c>
      <c r="Z625" s="387" t="s">
        <v>1734</v>
      </c>
      <c r="AA625" s="387" t="s">
        <v>1733</v>
      </c>
      <c r="AB625" s="387">
        <v>39.880000000000003</v>
      </c>
      <c r="AC625" s="387">
        <v>0</v>
      </c>
      <c r="AD625" s="387">
        <v>0</v>
      </c>
      <c r="AE625" s="387">
        <v>39.880000000000003</v>
      </c>
      <c r="AF625" s="387" t="s">
        <v>1729</v>
      </c>
      <c r="AG625" s="387">
        <v>39.880000000000003</v>
      </c>
      <c r="AH625" s="387">
        <v>0</v>
      </c>
      <c r="AI625" s="387">
        <v>0</v>
      </c>
      <c r="AJ625" s="387">
        <v>39.880000000000003</v>
      </c>
      <c r="AK625" s="387">
        <v>3.99</v>
      </c>
      <c r="AM625"/>
      <c r="AN625"/>
      <c r="AO625"/>
      <c r="AP625"/>
    </row>
    <row r="626" spans="1:42">
      <c r="A626" s="387" t="s">
        <v>5593</v>
      </c>
      <c r="B626" s="388">
        <v>43637.892048611109</v>
      </c>
      <c r="C626" s="389">
        <v>43637</v>
      </c>
      <c r="D626" s="387" t="s">
        <v>1906</v>
      </c>
      <c r="E626" s="389">
        <v>43637</v>
      </c>
      <c r="F626" s="387" t="s">
        <v>2069</v>
      </c>
      <c r="G626" s="389">
        <v>43637</v>
      </c>
      <c r="H626" s="387" t="s">
        <v>2059</v>
      </c>
      <c r="I626" s="389">
        <v>43637</v>
      </c>
      <c r="J626" s="387" t="s">
        <v>2058</v>
      </c>
      <c r="K626" s="387" t="s">
        <v>1741</v>
      </c>
      <c r="L626" s="390" t="s">
        <v>1732</v>
      </c>
      <c r="M626" s="390" t="s">
        <v>2027</v>
      </c>
      <c r="N626" s="390" t="str">
        <f t="shared" si="20"/>
        <v>Employee28@blyblade.com</v>
      </c>
      <c r="O626" s="390" t="str">
        <f t="shared" si="21"/>
        <v>Tony_Conte</v>
      </c>
      <c r="P626" s="387" t="s">
        <v>1728</v>
      </c>
      <c r="Q626" s="387" t="s">
        <v>1952</v>
      </c>
      <c r="R626" s="387" t="s">
        <v>1738</v>
      </c>
      <c r="S626" s="387">
        <v>2.0099999999999998</v>
      </c>
      <c r="T626" s="387">
        <v>6</v>
      </c>
      <c r="U626" s="387" t="s">
        <v>2026</v>
      </c>
      <c r="V626" s="387" t="s">
        <v>2026</v>
      </c>
      <c r="W626" s="387" t="s">
        <v>4832</v>
      </c>
      <c r="X626" s="387" t="s">
        <v>4831</v>
      </c>
      <c r="Y626" s="387" t="s">
        <v>1748</v>
      </c>
      <c r="Z626" s="387" t="s">
        <v>1734</v>
      </c>
      <c r="AA626" s="387" t="s">
        <v>1733</v>
      </c>
      <c r="AB626" s="387">
        <v>36.78</v>
      </c>
      <c r="AC626" s="387">
        <v>0</v>
      </c>
      <c r="AD626" s="387">
        <v>0</v>
      </c>
      <c r="AE626" s="387">
        <v>36.78</v>
      </c>
      <c r="AF626" s="387" t="s">
        <v>1729</v>
      </c>
      <c r="AG626" s="387">
        <v>36.78</v>
      </c>
      <c r="AH626" s="387">
        <v>0</v>
      </c>
      <c r="AI626" s="387">
        <v>0</v>
      </c>
      <c r="AJ626" s="387">
        <v>36.78</v>
      </c>
      <c r="AK626" s="387">
        <v>3.68</v>
      </c>
      <c r="AM626"/>
      <c r="AN626"/>
      <c r="AO626"/>
      <c r="AP626"/>
    </row>
    <row r="627" spans="1:42">
      <c r="A627" s="387" t="s">
        <v>5592</v>
      </c>
      <c r="B627" s="388">
        <v>43637.901319444441</v>
      </c>
      <c r="C627" s="389">
        <v>43637</v>
      </c>
      <c r="D627" s="387" t="s">
        <v>3439</v>
      </c>
      <c r="E627" s="389">
        <v>43637</v>
      </c>
      <c r="F627" s="387" t="s">
        <v>3438</v>
      </c>
      <c r="G627" s="389">
        <v>43637</v>
      </c>
      <c r="H627" s="387" t="s">
        <v>3289</v>
      </c>
      <c r="I627" s="389">
        <v>43637</v>
      </c>
      <c r="J627" s="387" t="s">
        <v>3920</v>
      </c>
      <c r="K627" s="387" t="s">
        <v>1741</v>
      </c>
      <c r="L627" s="390" t="s">
        <v>1732</v>
      </c>
      <c r="M627" s="390" t="s">
        <v>2287</v>
      </c>
      <c r="N627" s="390" t="str">
        <f t="shared" si="20"/>
        <v>Employee14@blyblade.com</v>
      </c>
      <c r="O627" s="390" t="str">
        <f t="shared" si="21"/>
        <v>Bowie_Tam</v>
      </c>
      <c r="P627" s="387" t="s">
        <v>1728</v>
      </c>
      <c r="Q627" s="387" t="s">
        <v>1952</v>
      </c>
      <c r="R627" s="387" t="s">
        <v>1738</v>
      </c>
      <c r="S627" s="387">
        <v>3.63</v>
      </c>
      <c r="T627" s="387">
        <v>25</v>
      </c>
      <c r="U627" s="387" t="s">
        <v>2026</v>
      </c>
      <c r="V627" s="387" t="s">
        <v>2026</v>
      </c>
      <c r="W627" s="387" t="s">
        <v>4832</v>
      </c>
      <c r="X627" s="387" t="s">
        <v>4831</v>
      </c>
      <c r="Y627" s="387" t="s">
        <v>1748</v>
      </c>
      <c r="Z627" s="387" t="s">
        <v>1734</v>
      </c>
      <c r="AA627" s="387" t="s">
        <v>1733</v>
      </c>
      <c r="AB627" s="387">
        <v>65.34</v>
      </c>
      <c r="AC627" s="387">
        <v>0</v>
      </c>
      <c r="AD627" s="387">
        <v>0</v>
      </c>
      <c r="AE627" s="387">
        <v>65.34</v>
      </c>
      <c r="AF627" s="387" t="s">
        <v>1729</v>
      </c>
      <c r="AG627" s="387">
        <v>65.34</v>
      </c>
      <c r="AH627" s="387">
        <v>0</v>
      </c>
      <c r="AI627" s="387">
        <v>0</v>
      </c>
      <c r="AJ627" s="387">
        <v>65.34</v>
      </c>
      <c r="AK627" s="387">
        <v>6.53</v>
      </c>
      <c r="AM627"/>
      <c r="AN627"/>
      <c r="AO627"/>
      <c r="AP627"/>
    </row>
    <row r="628" spans="1:42">
      <c r="A628" s="391" t="s">
        <v>5591</v>
      </c>
      <c r="B628" s="388">
        <v>43637.916539351849</v>
      </c>
      <c r="C628" s="389">
        <v>43637</v>
      </c>
      <c r="D628" s="387" t="s">
        <v>3999</v>
      </c>
      <c r="E628" s="389">
        <v>43637</v>
      </c>
      <c r="F628" s="387" t="s">
        <v>4040</v>
      </c>
      <c r="G628" s="389">
        <v>43637</v>
      </c>
      <c r="H628" s="387" t="s">
        <v>2921</v>
      </c>
      <c r="I628" s="389">
        <v>43637</v>
      </c>
      <c r="J628" s="387" t="s">
        <v>2598</v>
      </c>
      <c r="K628" s="387" t="s">
        <v>1741</v>
      </c>
      <c r="L628" s="390" t="s">
        <v>1732</v>
      </c>
      <c r="M628" s="390" t="s">
        <v>1929</v>
      </c>
      <c r="N628" s="390" t="str">
        <f t="shared" si="20"/>
        <v>Employee29@blyblade.com</v>
      </c>
      <c r="O628" s="390" t="str">
        <f t="shared" si="21"/>
        <v>Justin_Meltzer</v>
      </c>
      <c r="P628" s="387" t="s">
        <v>1728</v>
      </c>
      <c r="Q628" s="387" t="s">
        <v>1952</v>
      </c>
      <c r="R628" s="387" t="s">
        <v>1738</v>
      </c>
      <c r="S628" s="387">
        <v>1.93</v>
      </c>
      <c r="T628" s="387">
        <v>14</v>
      </c>
      <c r="U628" s="387" t="s">
        <v>1737</v>
      </c>
      <c r="V628" s="387" t="s">
        <v>2063</v>
      </c>
      <c r="W628" s="387" t="s">
        <v>4832</v>
      </c>
      <c r="X628" s="387" t="s">
        <v>4831</v>
      </c>
      <c r="Y628" s="387" t="s">
        <v>1748</v>
      </c>
      <c r="Z628" s="387" t="s">
        <v>1734</v>
      </c>
      <c r="AA628" s="387" t="s">
        <v>1733</v>
      </c>
      <c r="AB628" s="387">
        <v>61.48</v>
      </c>
      <c r="AC628" s="387">
        <v>0</v>
      </c>
      <c r="AD628" s="387">
        <v>0</v>
      </c>
      <c r="AE628" s="387">
        <v>61.48</v>
      </c>
      <c r="AF628" s="387" t="s">
        <v>1729</v>
      </c>
      <c r="AG628" s="387">
        <v>61.48</v>
      </c>
      <c r="AH628" s="387">
        <v>0</v>
      </c>
      <c r="AI628" s="387">
        <v>0</v>
      </c>
      <c r="AJ628" s="387">
        <v>61.48</v>
      </c>
      <c r="AK628" s="387">
        <v>6.15</v>
      </c>
      <c r="AM628"/>
      <c r="AN628"/>
      <c r="AO628"/>
      <c r="AP628"/>
    </row>
    <row r="629" spans="1:42">
      <c r="A629" s="387" t="s">
        <v>5590</v>
      </c>
      <c r="B629" s="388">
        <v>43637.93545138889</v>
      </c>
      <c r="C629" s="389">
        <v>43637</v>
      </c>
      <c r="D629" s="387" t="s">
        <v>2935</v>
      </c>
      <c r="E629" s="389">
        <v>43637</v>
      </c>
      <c r="F629" s="387" t="s">
        <v>3547</v>
      </c>
      <c r="G629" s="389">
        <v>43637</v>
      </c>
      <c r="H629" s="387" t="s">
        <v>2289</v>
      </c>
      <c r="I629" s="389">
        <v>43637</v>
      </c>
      <c r="J629" s="387" t="s">
        <v>2288</v>
      </c>
      <c r="K629" s="387" t="s">
        <v>1741</v>
      </c>
      <c r="L629" s="390" t="s">
        <v>1732</v>
      </c>
      <c r="M629" s="390" t="s">
        <v>2265</v>
      </c>
      <c r="N629" s="390" t="str">
        <f t="shared" si="20"/>
        <v>Employee4@blyblade.com</v>
      </c>
      <c r="O629" s="390" t="str">
        <f t="shared" si="21"/>
        <v>Oksana_Orlov</v>
      </c>
      <c r="P629" s="387" t="s">
        <v>1728</v>
      </c>
      <c r="Q629" s="387" t="s">
        <v>1754</v>
      </c>
      <c r="R629" s="387" t="s">
        <v>1738</v>
      </c>
      <c r="S629" s="387">
        <v>3.62</v>
      </c>
      <c r="T629" s="387">
        <v>7</v>
      </c>
      <c r="U629" s="387" t="s">
        <v>2007</v>
      </c>
      <c r="V629" s="387" t="s">
        <v>1772</v>
      </c>
      <c r="W629" s="387" t="s">
        <v>1965</v>
      </c>
      <c r="X629" s="387" t="s">
        <v>4831</v>
      </c>
      <c r="Y629" s="387" t="s">
        <v>1735</v>
      </c>
      <c r="Z629" s="387" t="s">
        <v>1734</v>
      </c>
      <c r="AA629" s="387" t="s">
        <v>1733</v>
      </c>
      <c r="AB629" s="387">
        <v>18.97</v>
      </c>
      <c r="AC629" s="387">
        <v>0</v>
      </c>
      <c r="AD629" s="387">
        <v>0</v>
      </c>
      <c r="AE629" s="387">
        <v>18.97</v>
      </c>
      <c r="AF629" s="387" t="s">
        <v>1729</v>
      </c>
      <c r="AG629" s="387">
        <v>18.97</v>
      </c>
      <c r="AH629" s="387">
        <v>0</v>
      </c>
      <c r="AI629" s="387">
        <v>0</v>
      </c>
      <c r="AJ629" s="387">
        <v>18.97</v>
      </c>
      <c r="AK629" s="387">
        <v>1.9</v>
      </c>
      <c r="AM629"/>
      <c r="AN629"/>
      <c r="AO629"/>
      <c r="AP629"/>
    </row>
    <row r="630" spans="1:42">
      <c r="A630" s="387" t="s">
        <v>5589</v>
      </c>
      <c r="B630" s="388">
        <v>43637.936759259261</v>
      </c>
      <c r="C630" s="389">
        <v>43637</v>
      </c>
      <c r="D630" s="387" t="s">
        <v>3396</v>
      </c>
      <c r="E630" s="389">
        <v>43637</v>
      </c>
      <c r="F630" s="387" t="s">
        <v>2879</v>
      </c>
      <c r="G630" s="389">
        <v>43637</v>
      </c>
      <c r="H630" s="387" t="s">
        <v>1865</v>
      </c>
      <c r="I630" s="389">
        <v>43637</v>
      </c>
      <c r="J630" s="387" t="s">
        <v>2114</v>
      </c>
      <c r="K630" s="387" t="s">
        <v>1741</v>
      </c>
      <c r="L630" s="390" t="s">
        <v>1732</v>
      </c>
      <c r="M630" s="390" t="s">
        <v>2027</v>
      </c>
      <c r="N630" s="390" t="str">
        <f t="shared" si="20"/>
        <v>Employee28@blyblade.com</v>
      </c>
      <c r="O630" s="390" t="str">
        <f t="shared" si="21"/>
        <v>Tony_Conte</v>
      </c>
      <c r="P630" s="387" t="s">
        <v>1728</v>
      </c>
      <c r="Q630" s="387" t="s">
        <v>1952</v>
      </c>
      <c r="R630" s="387" t="s">
        <v>1738</v>
      </c>
      <c r="S630" s="387">
        <v>2.14</v>
      </c>
      <c r="T630" s="387">
        <v>35</v>
      </c>
      <c r="U630" s="387" t="s">
        <v>2026</v>
      </c>
      <c r="V630" s="387" t="s">
        <v>2026</v>
      </c>
      <c r="W630" s="387" t="s">
        <v>4832</v>
      </c>
      <c r="X630" s="387" t="s">
        <v>4831</v>
      </c>
      <c r="Y630" s="387" t="s">
        <v>1748</v>
      </c>
      <c r="Z630" s="387" t="s">
        <v>1734</v>
      </c>
      <c r="AA630" s="387" t="s">
        <v>1733</v>
      </c>
      <c r="AB630" s="387">
        <v>42.52</v>
      </c>
      <c r="AC630" s="387">
        <v>0</v>
      </c>
      <c r="AD630" s="387">
        <v>0</v>
      </c>
      <c r="AE630" s="387">
        <v>42.52</v>
      </c>
      <c r="AF630" s="387" t="s">
        <v>1729</v>
      </c>
      <c r="AG630" s="387">
        <v>42.52</v>
      </c>
      <c r="AH630" s="387">
        <v>0</v>
      </c>
      <c r="AI630" s="387">
        <v>0</v>
      </c>
      <c r="AJ630" s="387">
        <v>42.52</v>
      </c>
      <c r="AK630" s="387">
        <v>4.25</v>
      </c>
      <c r="AM630"/>
      <c r="AN630"/>
      <c r="AO630"/>
      <c r="AP630"/>
    </row>
    <row r="631" spans="1:42">
      <c r="A631" s="387" t="s">
        <v>5588</v>
      </c>
      <c r="B631" s="388">
        <v>43637.953148148146</v>
      </c>
      <c r="C631" s="389">
        <v>43637</v>
      </c>
      <c r="D631" s="387" t="s">
        <v>2584</v>
      </c>
      <c r="E631" s="389">
        <v>43637</v>
      </c>
      <c r="F631" s="387" t="s">
        <v>2129</v>
      </c>
      <c r="G631" s="389">
        <v>43637</v>
      </c>
      <c r="H631" s="387" t="s">
        <v>2749</v>
      </c>
      <c r="I631" s="389">
        <v>43637</v>
      </c>
      <c r="J631" s="387" t="s">
        <v>2696</v>
      </c>
      <c r="K631" s="387" t="s">
        <v>1741</v>
      </c>
      <c r="L631" s="390" t="s">
        <v>1732</v>
      </c>
      <c r="M631" s="390" t="s">
        <v>1979</v>
      </c>
      <c r="N631" s="390" t="str">
        <f t="shared" si="20"/>
        <v>Employee15@blyblade.com</v>
      </c>
      <c r="O631" s="390" t="str">
        <f t="shared" si="21"/>
        <v>Jess_Rooney</v>
      </c>
      <c r="P631" s="387" t="s">
        <v>1728</v>
      </c>
      <c r="Q631" s="387" t="s">
        <v>1847</v>
      </c>
      <c r="R631" s="387" t="s">
        <v>1738</v>
      </c>
      <c r="S631" s="387">
        <v>4.3600000000000003</v>
      </c>
      <c r="T631" s="387">
        <v>32</v>
      </c>
      <c r="U631" s="387" t="s">
        <v>2007</v>
      </c>
      <c r="V631" s="387" t="s">
        <v>1737</v>
      </c>
      <c r="W631" s="387" t="s">
        <v>1965</v>
      </c>
      <c r="X631" s="387" t="s">
        <v>4831</v>
      </c>
      <c r="Y631" s="387" t="s">
        <v>1735</v>
      </c>
      <c r="Z631" s="387" t="s">
        <v>1734</v>
      </c>
      <c r="AA631" s="387" t="s">
        <v>1733</v>
      </c>
      <c r="AB631" s="387">
        <v>34.17</v>
      </c>
      <c r="AC631" s="387">
        <v>0</v>
      </c>
      <c r="AD631" s="387">
        <v>0</v>
      </c>
      <c r="AE631" s="387">
        <v>34.17</v>
      </c>
      <c r="AF631" s="387" t="s">
        <v>1729</v>
      </c>
      <c r="AG631" s="387">
        <v>34.17</v>
      </c>
      <c r="AH631" s="387">
        <v>0</v>
      </c>
      <c r="AI631" s="387">
        <v>0</v>
      </c>
      <c r="AJ631" s="387">
        <v>34.17</v>
      </c>
      <c r="AK631" s="387">
        <v>3.42</v>
      </c>
      <c r="AM631"/>
      <c r="AN631"/>
      <c r="AO631"/>
      <c r="AP631"/>
    </row>
    <row r="632" spans="1:42">
      <c r="A632" s="387" t="s">
        <v>5587</v>
      </c>
      <c r="B632" s="388">
        <v>43637.95579861111</v>
      </c>
      <c r="C632" s="389">
        <v>43637</v>
      </c>
      <c r="D632" s="387" t="s">
        <v>2009</v>
      </c>
      <c r="E632" s="389">
        <v>43637</v>
      </c>
      <c r="F632" s="387" t="s">
        <v>2008</v>
      </c>
      <c r="G632" s="389">
        <v>43637</v>
      </c>
      <c r="H632" s="387" t="s">
        <v>3179</v>
      </c>
      <c r="I632" s="389">
        <v>43637</v>
      </c>
      <c r="J632" s="387" t="s">
        <v>3332</v>
      </c>
      <c r="K632" s="387" t="s">
        <v>1741</v>
      </c>
      <c r="L632" s="390" t="s">
        <v>1732</v>
      </c>
      <c r="M632" s="390" t="s">
        <v>2027</v>
      </c>
      <c r="N632" s="390" t="str">
        <f t="shared" si="20"/>
        <v>Employee28@blyblade.com</v>
      </c>
      <c r="O632" s="390" t="str">
        <f t="shared" si="21"/>
        <v>Tony_Conte</v>
      </c>
      <c r="P632" s="387" t="s">
        <v>1728</v>
      </c>
      <c r="Q632" s="387" t="s">
        <v>1952</v>
      </c>
      <c r="R632" s="387" t="s">
        <v>1738</v>
      </c>
      <c r="S632" s="387">
        <v>2.17</v>
      </c>
      <c r="T632" s="387">
        <v>12</v>
      </c>
      <c r="U632" s="387" t="s">
        <v>2026</v>
      </c>
      <c r="V632" s="387" t="s">
        <v>2026</v>
      </c>
      <c r="W632" s="387" t="s">
        <v>4832</v>
      </c>
      <c r="X632" s="387" t="s">
        <v>4831</v>
      </c>
      <c r="Y632" s="387" t="s">
        <v>1748</v>
      </c>
      <c r="Z632" s="387" t="s">
        <v>1734</v>
      </c>
      <c r="AA632" s="387" t="s">
        <v>1733</v>
      </c>
      <c r="AB632" s="387">
        <v>33.49</v>
      </c>
      <c r="AC632" s="387">
        <v>0</v>
      </c>
      <c r="AD632" s="387">
        <v>0</v>
      </c>
      <c r="AE632" s="387">
        <v>33.49</v>
      </c>
      <c r="AF632" s="387" t="s">
        <v>1729</v>
      </c>
      <c r="AG632" s="387">
        <v>33.49</v>
      </c>
      <c r="AH632" s="387">
        <v>0</v>
      </c>
      <c r="AI632" s="387">
        <v>0</v>
      </c>
      <c r="AJ632" s="387">
        <v>33.49</v>
      </c>
      <c r="AK632" s="387">
        <v>3.35</v>
      </c>
      <c r="AM632"/>
      <c r="AN632"/>
      <c r="AO632"/>
      <c r="AP632"/>
    </row>
    <row r="633" spans="1:42">
      <c r="A633" s="387" t="s">
        <v>5586</v>
      </c>
      <c r="B633" s="388">
        <v>43637.964189814818</v>
      </c>
      <c r="C633" s="389">
        <v>43637</v>
      </c>
      <c r="D633" s="387" t="s">
        <v>3120</v>
      </c>
      <c r="E633" s="389">
        <v>43637</v>
      </c>
      <c r="F633" s="387" t="s">
        <v>2980</v>
      </c>
      <c r="G633" s="389">
        <v>43637</v>
      </c>
      <c r="H633" s="387" t="s">
        <v>3512</v>
      </c>
      <c r="I633" s="389">
        <v>43637</v>
      </c>
      <c r="J633" s="387" t="s">
        <v>2337</v>
      </c>
      <c r="K633" s="387" t="s">
        <v>1741</v>
      </c>
      <c r="L633" s="390" t="s">
        <v>1732</v>
      </c>
      <c r="M633" s="390" t="s">
        <v>2594</v>
      </c>
      <c r="N633" s="390" t="str">
        <f t="shared" si="20"/>
        <v>Employee9@blyblade.com</v>
      </c>
      <c r="O633" s="390" t="str">
        <f t="shared" si="21"/>
        <v>Emily_Antner</v>
      </c>
      <c r="P633" s="387" t="s">
        <v>1728</v>
      </c>
      <c r="Q633" s="387" t="s">
        <v>1754</v>
      </c>
      <c r="R633" s="387" t="s">
        <v>1738</v>
      </c>
      <c r="S633" s="387">
        <v>2.42</v>
      </c>
      <c r="T633" s="387">
        <v>20</v>
      </c>
      <c r="U633" s="387" t="s">
        <v>1737</v>
      </c>
      <c r="V633" s="387" t="s">
        <v>1772</v>
      </c>
      <c r="W633" s="387" t="s">
        <v>1965</v>
      </c>
      <c r="X633" s="387" t="s">
        <v>4831</v>
      </c>
      <c r="Y633" s="387" t="s">
        <v>1896</v>
      </c>
      <c r="Z633" s="387" t="s">
        <v>1734</v>
      </c>
      <c r="AA633" s="387" t="s">
        <v>1733</v>
      </c>
      <c r="AB633" s="387">
        <v>23.68</v>
      </c>
      <c r="AC633" s="387">
        <v>0</v>
      </c>
      <c r="AD633" s="387">
        <v>0</v>
      </c>
      <c r="AE633" s="387">
        <v>23.68</v>
      </c>
      <c r="AF633" s="387" t="s">
        <v>1729</v>
      </c>
      <c r="AG633" s="387">
        <v>23.68</v>
      </c>
      <c r="AH633" s="387">
        <v>0</v>
      </c>
      <c r="AI633" s="387">
        <v>0</v>
      </c>
      <c r="AJ633" s="387">
        <v>23.68</v>
      </c>
      <c r="AK633" s="387">
        <v>2.37</v>
      </c>
      <c r="AM633"/>
      <c r="AN633"/>
      <c r="AO633"/>
      <c r="AP633"/>
    </row>
    <row r="634" spans="1:42">
      <c r="A634" s="387" t="s">
        <v>5585</v>
      </c>
      <c r="B634" s="388">
        <v>43638.033680555556</v>
      </c>
      <c r="C634" s="389">
        <v>43638</v>
      </c>
      <c r="D634" s="387" t="s">
        <v>1888</v>
      </c>
      <c r="E634" s="389">
        <v>43637</v>
      </c>
      <c r="F634" s="387" t="s">
        <v>1887</v>
      </c>
      <c r="G634" s="389">
        <v>43638</v>
      </c>
      <c r="H634" s="387" t="s">
        <v>1931</v>
      </c>
      <c r="I634" s="389">
        <v>43637</v>
      </c>
      <c r="J634" s="387" t="s">
        <v>1930</v>
      </c>
      <c r="K634" s="387" t="s">
        <v>1741</v>
      </c>
      <c r="L634" s="390" t="s">
        <v>1732</v>
      </c>
      <c r="M634" s="390" t="s">
        <v>1929</v>
      </c>
      <c r="N634" s="390" t="str">
        <f t="shared" si="20"/>
        <v>Employee29@blyblade.com</v>
      </c>
      <c r="O634" s="390" t="str">
        <f t="shared" si="21"/>
        <v>Justin_Meltzer</v>
      </c>
      <c r="P634" s="387" t="s">
        <v>1728</v>
      </c>
      <c r="Q634" s="387" t="s">
        <v>1754</v>
      </c>
      <c r="R634" s="387" t="s">
        <v>1738</v>
      </c>
      <c r="S634" s="387">
        <v>1.3</v>
      </c>
      <c r="T634" s="387">
        <v>10</v>
      </c>
      <c r="U634" s="387" t="s">
        <v>1737</v>
      </c>
      <c r="V634" s="387" t="s">
        <v>1928</v>
      </c>
      <c r="W634" s="387" t="s">
        <v>4876</v>
      </c>
      <c r="X634" s="387" t="s">
        <v>4831</v>
      </c>
      <c r="Y634" s="387" t="s">
        <v>1748</v>
      </c>
      <c r="Z634" s="387" t="s">
        <v>1734</v>
      </c>
      <c r="AA634" s="387" t="s">
        <v>1733</v>
      </c>
      <c r="AB634" s="387">
        <v>11.38</v>
      </c>
      <c r="AC634" s="387">
        <v>0</v>
      </c>
      <c r="AD634" s="387">
        <v>0</v>
      </c>
      <c r="AE634" s="387">
        <v>11.38</v>
      </c>
      <c r="AF634" s="387" t="s">
        <v>1729</v>
      </c>
      <c r="AG634" s="387">
        <v>11.38</v>
      </c>
      <c r="AH634" s="387">
        <v>0</v>
      </c>
      <c r="AI634" s="387">
        <v>0</v>
      </c>
      <c r="AJ634" s="387">
        <v>11.38</v>
      </c>
      <c r="AK634" s="387">
        <v>1.1399999999999999</v>
      </c>
      <c r="AM634"/>
      <c r="AN634"/>
      <c r="AO634"/>
      <c r="AP634"/>
    </row>
    <row r="635" spans="1:42">
      <c r="A635" s="387" t="s">
        <v>5584</v>
      </c>
      <c r="B635" s="388">
        <v>43638.035497685189</v>
      </c>
      <c r="C635" s="389">
        <v>43638</v>
      </c>
      <c r="D635" s="387" t="s">
        <v>1902</v>
      </c>
      <c r="E635" s="389">
        <v>43637</v>
      </c>
      <c r="F635" s="387" t="s">
        <v>1901</v>
      </c>
      <c r="G635" s="389">
        <v>43638</v>
      </c>
      <c r="H635" s="387" t="s">
        <v>2759</v>
      </c>
      <c r="I635" s="389">
        <v>43637</v>
      </c>
      <c r="J635" s="387" t="s">
        <v>2758</v>
      </c>
      <c r="K635" s="387" t="s">
        <v>1741</v>
      </c>
      <c r="L635" s="390" t="s">
        <v>1732</v>
      </c>
      <c r="M635" s="390" t="s">
        <v>2255</v>
      </c>
      <c r="N635" s="390" t="str">
        <f t="shared" si="20"/>
        <v>Employee7@blyblade.com</v>
      </c>
      <c r="O635" s="390" t="str">
        <f t="shared" si="21"/>
        <v>Jack_Oneill</v>
      </c>
      <c r="P635" s="387" t="s">
        <v>1728</v>
      </c>
      <c r="Q635" s="387" t="s">
        <v>1754</v>
      </c>
      <c r="R635" s="387" t="s">
        <v>1738</v>
      </c>
      <c r="S635" s="387">
        <v>1.99</v>
      </c>
      <c r="T635" s="387">
        <v>12</v>
      </c>
      <c r="U635" s="387" t="s">
        <v>1737</v>
      </c>
      <c r="V635" s="387" t="s">
        <v>2342</v>
      </c>
      <c r="W635" s="387" t="s">
        <v>4876</v>
      </c>
      <c r="X635" s="387" t="s">
        <v>4831</v>
      </c>
      <c r="Y635" s="387" t="s">
        <v>1748</v>
      </c>
      <c r="Z635" s="387" t="s">
        <v>1734</v>
      </c>
      <c r="AA635" s="387" t="s">
        <v>1733</v>
      </c>
      <c r="AB635" s="387">
        <v>16.97</v>
      </c>
      <c r="AC635" s="387">
        <v>0</v>
      </c>
      <c r="AD635" s="387">
        <v>0</v>
      </c>
      <c r="AE635" s="387">
        <v>16.97</v>
      </c>
      <c r="AF635" s="387" t="s">
        <v>1729</v>
      </c>
      <c r="AG635" s="387">
        <v>16.97</v>
      </c>
      <c r="AH635" s="387">
        <v>0</v>
      </c>
      <c r="AI635" s="387">
        <v>0</v>
      </c>
      <c r="AJ635" s="387">
        <v>16.97</v>
      </c>
      <c r="AK635" s="387">
        <v>1.7</v>
      </c>
      <c r="AM635"/>
      <c r="AN635"/>
      <c r="AO635"/>
      <c r="AP635"/>
    </row>
    <row r="636" spans="1:42">
      <c r="A636" s="387" t="s">
        <v>5583</v>
      </c>
      <c r="B636" s="388">
        <v>43638.035543981481</v>
      </c>
      <c r="C636" s="389">
        <v>43638</v>
      </c>
      <c r="D636" s="387" t="s">
        <v>1926</v>
      </c>
      <c r="E636" s="389">
        <v>43637</v>
      </c>
      <c r="F636" s="387" t="s">
        <v>1925</v>
      </c>
      <c r="G636" s="389">
        <v>43638</v>
      </c>
      <c r="H636" s="387" t="s">
        <v>3693</v>
      </c>
      <c r="I636" s="389">
        <v>43637</v>
      </c>
      <c r="J636" s="387" t="s">
        <v>1767</v>
      </c>
      <c r="K636" s="387" t="s">
        <v>1741</v>
      </c>
      <c r="L636" s="390" t="s">
        <v>1732</v>
      </c>
      <c r="M636" s="390" t="s">
        <v>2812</v>
      </c>
      <c r="N636" s="390" t="str">
        <f t="shared" si="20"/>
        <v>Employee6@blyblade.com</v>
      </c>
      <c r="O636" s="390" t="str">
        <f t="shared" si="21"/>
        <v>Matthew_Brody</v>
      </c>
      <c r="P636" s="387" t="s">
        <v>1728</v>
      </c>
      <c r="Q636" s="387" t="s">
        <v>1754</v>
      </c>
      <c r="R636" s="387" t="s">
        <v>1738</v>
      </c>
      <c r="S636" s="387">
        <v>0.88</v>
      </c>
      <c r="T636" s="387">
        <v>7</v>
      </c>
      <c r="U636" s="387" t="s">
        <v>1883</v>
      </c>
      <c r="V636" s="387" t="s">
        <v>2680</v>
      </c>
      <c r="W636" s="387" t="s">
        <v>4876</v>
      </c>
      <c r="X636" s="387" t="s">
        <v>4899</v>
      </c>
      <c r="Y636" s="387" t="s">
        <v>1748</v>
      </c>
      <c r="Z636" s="387" t="s">
        <v>1734</v>
      </c>
      <c r="AA636" s="387" t="s">
        <v>1733</v>
      </c>
      <c r="AB636" s="387">
        <v>10.76</v>
      </c>
      <c r="AC636" s="387">
        <v>0</v>
      </c>
      <c r="AD636" s="387">
        <v>0</v>
      </c>
      <c r="AE636" s="387">
        <v>10.76</v>
      </c>
      <c r="AF636" s="387" t="s">
        <v>1729</v>
      </c>
      <c r="AG636" s="387">
        <v>10.76</v>
      </c>
      <c r="AH636" s="387">
        <v>0</v>
      </c>
      <c r="AI636" s="387">
        <v>0</v>
      </c>
      <c r="AJ636" s="387">
        <v>10.76</v>
      </c>
      <c r="AK636" s="387">
        <v>1.08</v>
      </c>
      <c r="AM636"/>
      <c r="AN636"/>
      <c r="AO636"/>
      <c r="AP636"/>
    </row>
    <row r="637" spans="1:42">
      <c r="A637" s="387" t="s">
        <v>5583</v>
      </c>
      <c r="B637" s="388">
        <v>43638.035694444443</v>
      </c>
      <c r="C637" s="389">
        <v>43638</v>
      </c>
      <c r="D637" s="387" t="s">
        <v>1926</v>
      </c>
      <c r="E637" s="389">
        <v>43637</v>
      </c>
      <c r="F637" s="387" t="s">
        <v>1925</v>
      </c>
      <c r="G637" s="389">
        <v>43638</v>
      </c>
      <c r="H637" s="387" t="s">
        <v>3693</v>
      </c>
      <c r="I637" s="389">
        <v>43637</v>
      </c>
      <c r="J637" s="387" t="s">
        <v>1767</v>
      </c>
      <c r="K637" s="387" t="s">
        <v>1741</v>
      </c>
      <c r="L637" s="390" t="s">
        <v>1732</v>
      </c>
      <c r="M637" s="390" t="s">
        <v>2812</v>
      </c>
      <c r="N637" s="390" t="str">
        <f t="shared" si="20"/>
        <v>Employee6@blyblade.com</v>
      </c>
      <c r="O637" s="390" t="str">
        <f t="shared" si="21"/>
        <v>Matthew_Brody</v>
      </c>
      <c r="P637" s="387" t="s">
        <v>1728</v>
      </c>
      <c r="Q637" s="387" t="s">
        <v>1754</v>
      </c>
      <c r="R637" s="387" t="s">
        <v>1738</v>
      </c>
      <c r="S637" s="387">
        <v>0.88</v>
      </c>
      <c r="T637" s="387">
        <v>7</v>
      </c>
      <c r="U637" s="387" t="s">
        <v>1883</v>
      </c>
      <c r="V637" s="387" t="s">
        <v>2680</v>
      </c>
      <c r="W637" s="387" t="s">
        <v>4876</v>
      </c>
      <c r="X637" s="387" t="s">
        <v>4899</v>
      </c>
      <c r="Y637" s="387" t="s">
        <v>1748</v>
      </c>
      <c r="Z637" s="387" t="s">
        <v>1734</v>
      </c>
      <c r="AA637" s="387" t="s">
        <v>1747</v>
      </c>
      <c r="AB637" s="387">
        <v>0</v>
      </c>
      <c r="AC637" s="387">
        <v>0</v>
      </c>
      <c r="AD637" s="387">
        <v>5.13</v>
      </c>
      <c r="AE637" s="387">
        <v>5.13</v>
      </c>
      <c r="AF637" s="387" t="s">
        <v>1729</v>
      </c>
      <c r="AG637" s="387">
        <v>0</v>
      </c>
      <c r="AH637" s="387">
        <v>0</v>
      </c>
      <c r="AI637" s="387">
        <v>5.13</v>
      </c>
      <c r="AJ637" s="387">
        <v>5.13</v>
      </c>
      <c r="AK637" s="387">
        <v>0</v>
      </c>
      <c r="AM637"/>
      <c r="AN637"/>
      <c r="AO637"/>
      <c r="AP637"/>
    </row>
    <row r="638" spans="1:42">
      <c r="A638" s="387" t="s">
        <v>5582</v>
      </c>
      <c r="B638" s="388">
        <v>43638.042569444442</v>
      </c>
      <c r="C638" s="389">
        <v>43638</v>
      </c>
      <c r="D638" s="387" t="s">
        <v>1957</v>
      </c>
      <c r="E638" s="389">
        <v>43637</v>
      </c>
      <c r="F638" s="387" t="s">
        <v>1956</v>
      </c>
      <c r="G638" s="389">
        <v>43638</v>
      </c>
      <c r="H638" s="387" t="s">
        <v>1873</v>
      </c>
      <c r="I638" s="389">
        <v>43637</v>
      </c>
      <c r="J638" s="387" t="s">
        <v>1872</v>
      </c>
      <c r="K638" s="387" t="s">
        <v>1741</v>
      </c>
      <c r="L638" s="390" t="s">
        <v>1732</v>
      </c>
      <c r="M638" s="390" t="s">
        <v>2594</v>
      </c>
      <c r="N638" s="390" t="str">
        <f t="shared" si="20"/>
        <v>Employee9@blyblade.com</v>
      </c>
      <c r="O638" s="390" t="str">
        <f t="shared" si="21"/>
        <v>Emily_Antner</v>
      </c>
      <c r="P638" s="387" t="s">
        <v>1728</v>
      </c>
      <c r="Q638" s="387" t="s">
        <v>1754</v>
      </c>
      <c r="R638" s="387" t="s">
        <v>1753</v>
      </c>
      <c r="S638" s="387">
        <v>22.82</v>
      </c>
      <c r="T638" s="387">
        <v>39</v>
      </c>
      <c r="U638" s="387" t="s">
        <v>1826</v>
      </c>
      <c r="V638" s="387" t="s">
        <v>1795</v>
      </c>
      <c r="W638" s="387" t="s">
        <v>4887</v>
      </c>
      <c r="X638" s="387" t="s">
        <v>4831</v>
      </c>
      <c r="Y638" s="387" t="s">
        <v>1896</v>
      </c>
      <c r="Z638" s="387" t="s">
        <v>1734</v>
      </c>
      <c r="AA638" s="387" t="s">
        <v>1733</v>
      </c>
      <c r="AB638" s="387">
        <v>59</v>
      </c>
      <c r="AC638" s="387">
        <v>0</v>
      </c>
      <c r="AD638" s="387">
        <v>0</v>
      </c>
      <c r="AE638" s="387">
        <v>59</v>
      </c>
      <c r="AF638" s="387" t="s">
        <v>1729</v>
      </c>
      <c r="AG638" s="387">
        <v>59</v>
      </c>
      <c r="AH638" s="387">
        <v>0</v>
      </c>
      <c r="AI638" s="387">
        <v>0</v>
      </c>
      <c r="AJ638" s="387">
        <v>59</v>
      </c>
      <c r="AK638" s="387">
        <v>5.9</v>
      </c>
      <c r="AM638"/>
      <c r="AN638"/>
      <c r="AO638"/>
      <c r="AP638"/>
    </row>
    <row r="639" spans="1:42">
      <c r="A639" s="387" t="s">
        <v>5581</v>
      </c>
      <c r="B639" s="388">
        <v>43638.043391203704</v>
      </c>
      <c r="C639" s="389">
        <v>43638</v>
      </c>
      <c r="D639" s="387" t="s">
        <v>4661</v>
      </c>
      <c r="E639" s="389">
        <v>43637</v>
      </c>
      <c r="F639" s="387" t="s">
        <v>3210</v>
      </c>
      <c r="G639" s="389">
        <v>43638</v>
      </c>
      <c r="H639" s="387" t="s">
        <v>2257</v>
      </c>
      <c r="I639" s="389">
        <v>43637</v>
      </c>
      <c r="J639" s="387" t="s">
        <v>2256</v>
      </c>
      <c r="K639" s="387" t="s">
        <v>1741</v>
      </c>
      <c r="L639" s="390" t="s">
        <v>1732</v>
      </c>
      <c r="M639" s="390" t="s">
        <v>2051</v>
      </c>
      <c r="N639" s="390" t="str">
        <f t="shared" si="20"/>
        <v>Employee26@blyblade.com</v>
      </c>
      <c r="O639" s="390" t="str">
        <f t="shared" si="21"/>
        <v>Karoline_Lozier</v>
      </c>
      <c r="P639" s="387" t="s">
        <v>1728</v>
      </c>
      <c r="Q639" s="387" t="s">
        <v>1754</v>
      </c>
      <c r="R639" s="387" t="s">
        <v>1738</v>
      </c>
      <c r="S639" s="387">
        <v>1.85</v>
      </c>
      <c r="T639" s="387">
        <v>16</v>
      </c>
      <c r="U639" s="387" t="s">
        <v>1883</v>
      </c>
      <c r="V639" s="387" t="s">
        <v>1772</v>
      </c>
      <c r="W639" s="387" t="s">
        <v>4876</v>
      </c>
      <c r="X639" s="387" t="s">
        <v>4899</v>
      </c>
      <c r="Y639" s="387" t="s">
        <v>1748</v>
      </c>
      <c r="Z639" s="387" t="s">
        <v>1734</v>
      </c>
      <c r="AA639" s="387" t="s">
        <v>1733</v>
      </c>
      <c r="AB639" s="387">
        <v>9.6999999999999993</v>
      </c>
      <c r="AC639" s="387">
        <v>0</v>
      </c>
      <c r="AD639" s="387">
        <v>0</v>
      </c>
      <c r="AE639" s="387">
        <v>9.6999999999999993</v>
      </c>
      <c r="AF639" s="387" t="s">
        <v>1729</v>
      </c>
      <c r="AG639" s="387">
        <v>9.6999999999999993</v>
      </c>
      <c r="AH639" s="387">
        <v>0</v>
      </c>
      <c r="AI639" s="387">
        <v>0</v>
      </c>
      <c r="AJ639" s="387">
        <v>9.6999999999999993</v>
      </c>
      <c r="AK639" s="387">
        <v>0.97</v>
      </c>
      <c r="AM639"/>
      <c r="AN639"/>
      <c r="AO639"/>
      <c r="AP639"/>
    </row>
    <row r="640" spans="1:42">
      <c r="A640" s="391" t="s">
        <v>5580</v>
      </c>
      <c r="B640" s="388">
        <v>43638.051446759258</v>
      </c>
      <c r="C640" s="389">
        <v>43638</v>
      </c>
      <c r="D640" s="387" t="s">
        <v>1860</v>
      </c>
      <c r="E640" s="389">
        <v>43637</v>
      </c>
      <c r="F640" s="387" t="s">
        <v>2710</v>
      </c>
      <c r="G640" s="389">
        <v>43638</v>
      </c>
      <c r="H640" s="387" t="s">
        <v>1900</v>
      </c>
      <c r="I640" s="389">
        <v>43637</v>
      </c>
      <c r="J640" s="387" t="s">
        <v>1899</v>
      </c>
      <c r="K640" s="387" t="s">
        <v>1741</v>
      </c>
      <c r="L640" s="390" t="s">
        <v>1732</v>
      </c>
      <c r="M640" s="390" t="s">
        <v>1924</v>
      </c>
      <c r="N640" s="390" t="str">
        <f t="shared" si="20"/>
        <v>Employee16@blyblade.com</v>
      </c>
      <c r="O640" s="390" t="str">
        <f t="shared" si="21"/>
        <v>Hunter_Senning</v>
      </c>
      <c r="P640" s="387" t="s">
        <v>1728</v>
      </c>
      <c r="Q640" s="387" t="s">
        <v>1754</v>
      </c>
      <c r="R640" s="387" t="s">
        <v>1738</v>
      </c>
      <c r="S640" s="387">
        <v>4.95</v>
      </c>
      <c r="T640" s="387">
        <v>32</v>
      </c>
      <c r="U640" s="387" t="s">
        <v>1883</v>
      </c>
      <c r="V640" s="387" t="s">
        <v>2247</v>
      </c>
      <c r="W640" s="387" t="s">
        <v>4876</v>
      </c>
      <c r="X640" s="387" t="s">
        <v>4831</v>
      </c>
      <c r="Y640" s="387" t="s">
        <v>1748</v>
      </c>
      <c r="Z640" s="387" t="s">
        <v>1734</v>
      </c>
      <c r="AA640" s="387" t="s">
        <v>1733</v>
      </c>
      <c r="AB640" s="387">
        <v>54.92</v>
      </c>
      <c r="AC640" s="387">
        <v>0</v>
      </c>
      <c r="AD640" s="387">
        <v>0</v>
      </c>
      <c r="AE640" s="387">
        <v>54.92</v>
      </c>
      <c r="AF640" s="387" t="s">
        <v>1729</v>
      </c>
      <c r="AG640" s="387">
        <v>54.92</v>
      </c>
      <c r="AH640" s="387">
        <v>0</v>
      </c>
      <c r="AI640" s="387">
        <v>0</v>
      </c>
      <c r="AJ640" s="387">
        <v>54.92</v>
      </c>
      <c r="AK640" s="387">
        <v>5.49</v>
      </c>
      <c r="AM640"/>
      <c r="AN640"/>
      <c r="AO640"/>
      <c r="AP640"/>
    </row>
    <row r="641" spans="1:42">
      <c r="A641" s="387" t="s">
        <v>5579</v>
      </c>
      <c r="B641" s="388">
        <v>43638.052303240744</v>
      </c>
      <c r="C641" s="389">
        <v>43637</v>
      </c>
      <c r="D641" s="387" t="s">
        <v>3109</v>
      </c>
      <c r="E641" s="389">
        <v>43637</v>
      </c>
      <c r="F641" s="387" t="s">
        <v>2767</v>
      </c>
      <c r="G641" s="389">
        <v>43638</v>
      </c>
      <c r="H641" s="387" t="s">
        <v>2508</v>
      </c>
      <c r="I641" s="389">
        <v>43637</v>
      </c>
      <c r="J641" s="387" t="s">
        <v>2023</v>
      </c>
      <c r="K641" s="387" t="s">
        <v>1741</v>
      </c>
      <c r="L641" s="390" t="s">
        <v>1732</v>
      </c>
      <c r="M641" s="390" t="s">
        <v>1936</v>
      </c>
      <c r="N641" s="390" t="str">
        <f t="shared" si="20"/>
        <v>Employee17@blyblade.com</v>
      </c>
      <c r="O641" s="390" t="str">
        <f t="shared" si="21"/>
        <v>Nate_Alexander</v>
      </c>
      <c r="P641" s="387" t="s">
        <v>1728</v>
      </c>
      <c r="Q641" s="387" t="s">
        <v>1847</v>
      </c>
      <c r="R641" s="387" t="s">
        <v>1738</v>
      </c>
      <c r="S641" s="387">
        <v>29.5</v>
      </c>
      <c r="T641" s="387">
        <v>70</v>
      </c>
      <c r="U641" s="387" t="s">
        <v>1883</v>
      </c>
      <c r="V641" s="387" t="s">
        <v>2733</v>
      </c>
      <c r="W641" s="387" t="s">
        <v>4876</v>
      </c>
      <c r="X641" s="387" t="s">
        <v>4831</v>
      </c>
      <c r="Y641" s="387" t="s">
        <v>1748</v>
      </c>
      <c r="Z641" s="387" t="s">
        <v>1734</v>
      </c>
      <c r="AA641" s="387" t="s">
        <v>1733</v>
      </c>
      <c r="AB641" s="387">
        <v>127.52</v>
      </c>
      <c r="AC641" s="387">
        <v>0</v>
      </c>
      <c r="AD641" s="387">
        <v>0</v>
      </c>
      <c r="AE641" s="387">
        <v>127.52</v>
      </c>
      <c r="AF641" s="387" t="s">
        <v>1729</v>
      </c>
      <c r="AG641" s="387">
        <v>127.52</v>
      </c>
      <c r="AH641" s="387">
        <v>0</v>
      </c>
      <c r="AI641" s="387">
        <v>0</v>
      </c>
      <c r="AJ641" s="387">
        <v>127.52</v>
      </c>
      <c r="AK641" s="387">
        <v>12.75</v>
      </c>
      <c r="AM641"/>
      <c r="AN641"/>
      <c r="AO641"/>
      <c r="AP641"/>
    </row>
    <row r="642" spans="1:42">
      <c r="A642" s="387" t="s">
        <v>5578</v>
      </c>
      <c r="B642" s="388">
        <v>43638.142777777779</v>
      </c>
      <c r="C642" s="389">
        <v>43638</v>
      </c>
      <c r="D642" s="387" t="s">
        <v>3990</v>
      </c>
      <c r="E642" s="389">
        <v>43637</v>
      </c>
      <c r="F642" s="387" t="s">
        <v>2960</v>
      </c>
      <c r="G642" s="389">
        <v>43638</v>
      </c>
      <c r="H642" s="387" t="s">
        <v>2739</v>
      </c>
      <c r="I642" s="389">
        <v>43637</v>
      </c>
      <c r="J642" s="387" t="s">
        <v>2738</v>
      </c>
      <c r="K642" s="387" t="s">
        <v>1741</v>
      </c>
      <c r="L642" s="390" t="s">
        <v>1732</v>
      </c>
      <c r="M642" s="390" t="s">
        <v>1755</v>
      </c>
      <c r="N642" s="390" t="str">
        <f t="shared" si="20"/>
        <v>Employee2@blyblade.com</v>
      </c>
      <c r="O642" s="390" t="str">
        <f t="shared" si="21"/>
        <v>Cal_Thompson</v>
      </c>
      <c r="P642" s="387" t="s">
        <v>1728</v>
      </c>
      <c r="Q642" s="387" t="s">
        <v>1847</v>
      </c>
      <c r="R642" s="387" t="s">
        <v>1738</v>
      </c>
      <c r="S642" s="387">
        <v>5.61</v>
      </c>
      <c r="T642" s="387">
        <v>17</v>
      </c>
      <c r="U642" s="387" t="s">
        <v>1737</v>
      </c>
      <c r="V642" s="387" t="s">
        <v>2489</v>
      </c>
      <c r="W642" s="387" t="s">
        <v>4876</v>
      </c>
      <c r="X642" s="387" t="s">
        <v>4831</v>
      </c>
      <c r="Y642" s="387" t="s">
        <v>1748</v>
      </c>
      <c r="Z642" s="387" t="s">
        <v>1734</v>
      </c>
      <c r="AA642" s="387" t="s">
        <v>1733</v>
      </c>
      <c r="AB642" s="387">
        <v>24.19</v>
      </c>
      <c r="AC642" s="387">
        <v>0</v>
      </c>
      <c r="AD642" s="387">
        <v>0</v>
      </c>
      <c r="AE642" s="387">
        <v>24.19</v>
      </c>
      <c r="AF642" s="387" t="s">
        <v>1729</v>
      </c>
      <c r="AG642" s="387">
        <v>24.19</v>
      </c>
      <c r="AH642" s="387">
        <v>0</v>
      </c>
      <c r="AI642" s="387">
        <v>0</v>
      </c>
      <c r="AJ642" s="387">
        <v>24.19</v>
      </c>
      <c r="AK642" s="387">
        <v>2.42</v>
      </c>
      <c r="AM642"/>
      <c r="AN642"/>
      <c r="AO642"/>
      <c r="AP642"/>
    </row>
    <row r="643" spans="1:42">
      <c r="A643" s="387" t="s">
        <v>5577</v>
      </c>
      <c r="B643" s="388">
        <v>43638.153090277781</v>
      </c>
      <c r="C643" s="389">
        <v>43638</v>
      </c>
      <c r="D643" s="387" t="s">
        <v>3103</v>
      </c>
      <c r="E643" s="389">
        <v>43637</v>
      </c>
      <c r="F643" s="387" t="s">
        <v>3102</v>
      </c>
      <c r="G643" s="389">
        <v>43638</v>
      </c>
      <c r="H643" s="387" t="s">
        <v>5576</v>
      </c>
      <c r="I643" s="389">
        <v>43637</v>
      </c>
      <c r="J643" s="387" t="s">
        <v>2956</v>
      </c>
      <c r="K643" s="387" t="s">
        <v>1741</v>
      </c>
      <c r="L643" s="390" t="s">
        <v>1732</v>
      </c>
      <c r="M643" s="390" t="s">
        <v>1810</v>
      </c>
      <c r="N643" s="390" t="str">
        <f t="shared" si="20"/>
        <v>Employee3@blyblade.com</v>
      </c>
      <c r="O643" s="390" t="str">
        <f t="shared" si="21"/>
        <v>Esjona_Kadiu</v>
      </c>
      <c r="P643" s="387" t="s">
        <v>1728</v>
      </c>
      <c r="Q643" s="387" t="s">
        <v>1754</v>
      </c>
      <c r="R643" s="387" t="s">
        <v>1738</v>
      </c>
      <c r="S643" s="387">
        <v>11.85</v>
      </c>
      <c r="T643" s="387">
        <v>32</v>
      </c>
      <c r="U643" s="387" t="s">
        <v>1737</v>
      </c>
      <c r="V643" s="387" t="s">
        <v>1846</v>
      </c>
      <c r="W643" s="387" t="s">
        <v>4876</v>
      </c>
      <c r="X643" s="387" t="s">
        <v>4899</v>
      </c>
      <c r="Y643" s="387" t="s">
        <v>1735</v>
      </c>
      <c r="Z643" s="387" t="s">
        <v>1734</v>
      </c>
      <c r="AA643" s="387" t="s">
        <v>1733</v>
      </c>
      <c r="AB643" s="387">
        <v>55.06</v>
      </c>
      <c r="AC643" s="387">
        <v>0</v>
      </c>
      <c r="AD643" s="387">
        <v>0</v>
      </c>
      <c r="AE643" s="387">
        <v>55.06</v>
      </c>
      <c r="AF643" s="387" t="s">
        <v>1729</v>
      </c>
      <c r="AG643" s="387">
        <v>55.06</v>
      </c>
      <c r="AH643" s="387">
        <v>0</v>
      </c>
      <c r="AI643" s="387">
        <v>0</v>
      </c>
      <c r="AJ643" s="387">
        <v>55.06</v>
      </c>
      <c r="AK643" s="387">
        <v>5.51</v>
      </c>
      <c r="AM643"/>
      <c r="AN643"/>
      <c r="AO643"/>
      <c r="AP643"/>
    </row>
    <row r="644" spans="1:42">
      <c r="A644" s="387" t="s">
        <v>5575</v>
      </c>
      <c r="B644" s="388">
        <v>43638.490474537037</v>
      </c>
      <c r="C644" s="389">
        <v>43638</v>
      </c>
      <c r="D644" s="387" t="s">
        <v>3601</v>
      </c>
      <c r="E644" s="389">
        <v>43638</v>
      </c>
      <c r="F644" s="387" t="s">
        <v>3600</v>
      </c>
      <c r="G644" s="389">
        <v>43638</v>
      </c>
      <c r="H644" s="387" t="s">
        <v>2622</v>
      </c>
      <c r="I644" s="389">
        <v>43638</v>
      </c>
      <c r="J644" s="387" t="s">
        <v>4724</v>
      </c>
      <c r="K644" s="387" t="s">
        <v>1741</v>
      </c>
      <c r="L644" s="390" t="s">
        <v>1732</v>
      </c>
      <c r="M644" s="390" t="s">
        <v>2208</v>
      </c>
      <c r="N644" s="390" t="str">
        <f t="shared" si="20"/>
        <v>Employee13@blyblade.com</v>
      </c>
      <c r="O644" s="390" t="str">
        <f t="shared" si="21"/>
        <v>Evelyn_Pelczar</v>
      </c>
      <c r="P644" s="387" t="s">
        <v>1728</v>
      </c>
      <c r="Q644" s="387" t="s">
        <v>1847</v>
      </c>
      <c r="R644" s="387" t="s">
        <v>1738</v>
      </c>
      <c r="S644" s="387">
        <v>3.07</v>
      </c>
      <c r="T644" s="387">
        <v>9</v>
      </c>
      <c r="U644" s="387" t="s">
        <v>2207</v>
      </c>
      <c r="V644" s="387" t="s">
        <v>3119</v>
      </c>
      <c r="W644" s="387" t="s">
        <v>1965</v>
      </c>
      <c r="X644" s="387" t="s">
        <v>4831</v>
      </c>
      <c r="Y644" s="387" t="s">
        <v>1735</v>
      </c>
      <c r="Z644" s="387" t="s">
        <v>1734</v>
      </c>
      <c r="AA644" s="387" t="s">
        <v>1733</v>
      </c>
      <c r="AB644" s="387">
        <v>17.46</v>
      </c>
      <c r="AC644" s="387">
        <v>0</v>
      </c>
      <c r="AD644" s="387">
        <v>0</v>
      </c>
      <c r="AE644" s="387">
        <v>17.46</v>
      </c>
      <c r="AF644" s="387" t="s">
        <v>1729</v>
      </c>
      <c r="AG644" s="387">
        <v>17.46</v>
      </c>
      <c r="AH644" s="387">
        <v>0</v>
      </c>
      <c r="AI644" s="387">
        <v>0</v>
      </c>
      <c r="AJ644" s="387">
        <v>17.46</v>
      </c>
      <c r="AK644" s="387">
        <v>1.75</v>
      </c>
      <c r="AM644"/>
      <c r="AN644"/>
      <c r="AO644"/>
      <c r="AP644"/>
    </row>
    <row r="645" spans="1:42">
      <c r="A645" s="387" t="s">
        <v>5574</v>
      </c>
      <c r="B645" s="388">
        <v>43638.496724537035</v>
      </c>
      <c r="C645" s="389">
        <v>43638</v>
      </c>
      <c r="D645" s="387" t="s">
        <v>2373</v>
      </c>
      <c r="E645" s="389">
        <v>43638</v>
      </c>
      <c r="F645" s="387" t="s">
        <v>2372</v>
      </c>
      <c r="G645" s="389">
        <v>43638</v>
      </c>
      <c r="H645" s="387" t="s">
        <v>1807</v>
      </c>
      <c r="I645" s="389">
        <v>43638</v>
      </c>
      <c r="J645" s="387" t="s">
        <v>4133</v>
      </c>
      <c r="K645" s="387" t="s">
        <v>1741</v>
      </c>
      <c r="L645" s="390" t="s">
        <v>1732</v>
      </c>
      <c r="M645" s="390" t="s">
        <v>1810</v>
      </c>
      <c r="N645" s="390" t="str">
        <f t="shared" si="20"/>
        <v>Employee3@blyblade.com</v>
      </c>
      <c r="O645" s="390" t="str">
        <f t="shared" si="21"/>
        <v>Esjona_Kadiu</v>
      </c>
      <c r="P645" s="387" t="s">
        <v>1728</v>
      </c>
      <c r="Q645" s="387" t="s">
        <v>1754</v>
      </c>
      <c r="R645" s="387" t="s">
        <v>1738</v>
      </c>
      <c r="S645" s="387">
        <v>11.91</v>
      </c>
      <c r="T645" s="387">
        <v>39</v>
      </c>
      <c r="U645" s="387" t="s">
        <v>1846</v>
      </c>
      <c r="V645" s="387" t="s">
        <v>1737</v>
      </c>
      <c r="W645" s="387" t="s">
        <v>1965</v>
      </c>
      <c r="X645" s="387" t="s">
        <v>4831</v>
      </c>
      <c r="Y645" s="387" t="s">
        <v>1735</v>
      </c>
      <c r="Z645" s="387" t="s">
        <v>1734</v>
      </c>
      <c r="AA645" s="387" t="s">
        <v>1733</v>
      </c>
      <c r="AB645" s="387">
        <v>59.82</v>
      </c>
      <c r="AC645" s="387">
        <v>0</v>
      </c>
      <c r="AD645" s="387">
        <v>0</v>
      </c>
      <c r="AE645" s="387">
        <v>59.82</v>
      </c>
      <c r="AF645" s="387" t="s">
        <v>1729</v>
      </c>
      <c r="AG645" s="387">
        <v>59.82</v>
      </c>
      <c r="AH645" s="387">
        <v>0</v>
      </c>
      <c r="AI645" s="387">
        <v>0</v>
      </c>
      <c r="AJ645" s="387">
        <v>59.82</v>
      </c>
      <c r="AK645" s="387">
        <v>5.98</v>
      </c>
      <c r="AM645"/>
      <c r="AN645"/>
      <c r="AO645"/>
      <c r="AP645"/>
    </row>
    <row r="646" spans="1:42">
      <c r="A646" s="387" t="s">
        <v>5573</v>
      </c>
      <c r="B646" s="388">
        <v>43638.670312499999</v>
      </c>
      <c r="C646" s="389">
        <v>43638</v>
      </c>
      <c r="D646" s="387" t="s">
        <v>2619</v>
      </c>
      <c r="E646" s="389">
        <v>43638</v>
      </c>
      <c r="F646" s="387" t="s">
        <v>2618</v>
      </c>
      <c r="G646" s="389">
        <v>43638</v>
      </c>
      <c r="H646" s="387" t="s">
        <v>2427</v>
      </c>
      <c r="I646" s="389">
        <v>43638</v>
      </c>
      <c r="J646" s="387" t="s">
        <v>2426</v>
      </c>
      <c r="K646" s="387" t="s">
        <v>1741</v>
      </c>
      <c r="L646" s="390" t="s">
        <v>1732</v>
      </c>
      <c r="M646" s="390" t="s">
        <v>2013</v>
      </c>
      <c r="N646" s="390" t="str">
        <f t="shared" si="20"/>
        <v>Employee22@blyblade.com</v>
      </c>
      <c r="O646" s="390" t="str">
        <f t="shared" si="21"/>
        <v>Lee_Gold</v>
      </c>
      <c r="P646" s="387" t="s">
        <v>1728</v>
      </c>
      <c r="Q646" s="387" t="s">
        <v>1754</v>
      </c>
      <c r="R646" s="387" t="s">
        <v>1738</v>
      </c>
      <c r="S646" s="387">
        <v>2.48</v>
      </c>
      <c r="T646" s="387">
        <v>14</v>
      </c>
      <c r="U646" s="387" t="s">
        <v>1883</v>
      </c>
      <c r="V646" s="387" t="s">
        <v>2183</v>
      </c>
      <c r="W646" s="387" t="s">
        <v>4882</v>
      </c>
      <c r="X646" s="387" t="s">
        <v>4831</v>
      </c>
      <c r="Y646" s="387" t="s">
        <v>1748</v>
      </c>
      <c r="Z646" s="387" t="s">
        <v>1734</v>
      </c>
      <c r="AA646" s="387" t="s">
        <v>1733</v>
      </c>
      <c r="AB646" s="387">
        <v>20.84</v>
      </c>
      <c r="AC646" s="387">
        <v>0</v>
      </c>
      <c r="AD646" s="387">
        <v>0</v>
      </c>
      <c r="AE646" s="387">
        <v>20.84</v>
      </c>
      <c r="AF646" s="387" t="s">
        <v>1729</v>
      </c>
      <c r="AG646" s="387">
        <v>20.84</v>
      </c>
      <c r="AH646" s="387">
        <v>0</v>
      </c>
      <c r="AI646" s="387">
        <v>0</v>
      </c>
      <c r="AJ646" s="387">
        <v>20.84</v>
      </c>
      <c r="AK646" s="387">
        <v>2.08</v>
      </c>
      <c r="AM646"/>
      <c r="AN646"/>
      <c r="AO646"/>
      <c r="AP646"/>
    </row>
    <row r="647" spans="1:42">
      <c r="A647" s="387" t="s">
        <v>5572</v>
      </c>
      <c r="B647" s="388">
        <v>43638.682337962964</v>
      </c>
      <c r="C647" s="389">
        <v>43638</v>
      </c>
      <c r="D647" s="387" t="s">
        <v>4027</v>
      </c>
      <c r="E647" s="389">
        <v>43638</v>
      </c>
      <c r="F647" s="387" t="s">
        <v>2676</v>
      </c>
      <c r="G647" s="389">
        <v>43638</v>
      </c>
      <c r="H647" s="387" t="s">
        <v>2315</v>
      </c>
      <c r="I647" s="389">
        <v>43638</v>
      </c>
      <c r="J647" s="387" t="s">
        <v>3977</v>
      </c>
      <c r="K647" s="387" t="s">
        <v>1741</v>
      </c>
      <c r="L647" s="390" t="s">
        <v>1732</v>
      </c>
      <c r="M647" s="390" t="s">
        <v>1946</v>
      </c>
      <c r="N647" s="390" t="str">
        <f t="shared" si="20"/>
        <v>Employee37@blyblade.com</v>
      </c>
      <c r="O647" s="390" t="str">
        <f t="shared" si="21"/>
        <v>Simon_Levesque</v>
      </c>
      <c r="P647" s="387" t="s">
        <v>1728</v>
      </c>
      <c r="Q647" s="387" t="s">
        <v>1754</v>
      </c>
      <c r="R647" s="387" t="s">
        <v>1753</v>
      </c>
      <c r="S647" s="387">
        <v>14.9</v>
      </c>
      <c r="T647" s="387">
        <v>32</v>
      </c>
      <c r="U647" s="387" t="s">
        <v>1752</v>
      </c>
      <c r="V647" s="387" t="s">
        <v>1826</v>
      </c>
      <c r="W647" s="387" t="s">
        <v>2025</v>
      </c>
      <c r="X647" s="387" t="s">
        <v>4831</v>
      </c>
      <c r="Y647" s="387" t="s">
        <v>1728</v>
      </c>
      <c r="Z647" s="387" t="s">
        <v>1734</v>
      </c>
      <c r="AA647" s="387" t="s">
        <v>1733</v>
      </c>
      <c r="AB647" s="387">
        <v>41.24</v>
      </c>
      <c r="AC647" s="387">
        <v>0</v>
      </c>
      <c r="AD647" s="387">
        <v>0</v>
      </c>
      <c r="AE647" s="387">
        <v>41.24</v>
      </c>
      <c r="AF647" s="387" t="s">
        <v>1729</v>
      </c>
      <c r="AG647" s="387">
        <v>41.24</v>
      </c>
      <c r="AH647" s="387">
        <v>0</v>
      </c>
      <c r="AI647" s="387">
        <v>0</v>
      </c>
      <c r="AJ647" s="387">
        <v>41.24</v>
      </c>
      <c r="AK647" s="387">
        <v>4.12</v>
      </c>
      <c r="AM647"/>
      <c r="AN647"/>
      <c r="AO647"/>
      <c r="AP647"/>
    </row>
    <row r="648" spans="1:42">
      <c r="A648" s="387" t="s">
        <v>5571</v>
      </c>
      <c r="B648" s="388">
        <v>43638.728715277779</v>
      </c>
      <c r="C648" s="389">
        <v>43637</v>
      </c>
      <c r="D648" s="387" t="s">
        <v>4215</v>
      </c>
      <c r="E648" s="389">
        <v>43637</v>
      </c>
      <c r="F648" s="387" t="s">
        <v>3171</v>
      </c>
      <c r="G648" s="389">
        <v>43637</v>
      </c>
      <c r="H648" s="387" t="s">
        <v>3374</v>
      </c>
      <c r="I648" s="389">
        <v>43637</v>
      </c>
      <c r="J648" s="387" t="s">
        <v>3373</v>
      </c>
      <c r="K648" s="387" t="s">
        <v>1741</v>
      </c>
      <c r="L648" s="390" t="s">
        <v>1732</v>
      </c>
      <c r="M648" s="390" t="s">
        <v>1884</v>
      </c>
      <c r="N648" s="390" t="str">
        <f t="shared" si="20"/>
        <v>Employee25@blyblade.com</v>
      </c>
      <c r="O648" s="390" t="str">
        <f t="shared" si="21"/>
        <v>Shyloh_Davonne Wilkinson</v>
      </c>
      <c r="P648" s="387" t="s">
        <v>1728</v>
      </c>
      <c r="Q648" s="387" t="s">
        <v>1754</v>
      </c>
      <c r="R648" s="387" t="s">
        <v>1803</v>
      </c>
      <c r="S648" s="387">
        <v>5.44</v>
      </c>
      <c r="T648" s="387">
        <v>47</v>
      </c>
      <c r="U648" s="387" t="s">
        <v>1882</v>
      </c>
      <c r="V648" s="387" t="s">
        <v>1883</v>
      </c>
      <c r="W648" s="387" t="s">
        <v>1750</v>
      </c>
      <c r="X648" s="387" t="s">
        <v>4831</v>
      </c>
      <c r="Y648" s="387" t="s">
        <v>1735</v>
      </c>
      <c r="Z648" s="387" t="s">
        <v>1734</v>
      </c>
      <c r="AA648" s="387" t="s">
        <v>1747</v>
      </c>
      <c r="AB648" s="387">
        <v>0</v>
      </c>
      <c r="AC648" s="387">
        <v>0</v>
      </c>
      <c r="AD648" s="387">
        <v>3.08</v>
      </c>
      <c r="AE648" s="387">
        <v>3.08</v>
      </c>
      <c r="AF648" s="387" t="s">
        <v>1729</v>
      </c>
      <c r="AG648" s="387">
        <v>0</v>
      </c>
      <c r="AH648" s="387">
        <v>0</v>
      </c>
      <c r="AI648" s="387">
        <v>3.08</v>
      </c>
      <c r="AJ648" s="387">
        <v>3.08</v>
      </c>
      <c r="AK648" s="387">
        <v>0</v>
      </c>
      <c r="AM648"/>
      <c r="AN648"/>
      <c r="AO648"/>
      <c r="AP648"/>
    </row>
    <row r="649" spans="1:42">
      <c r="A649" s="387" t="s">
        <v>5570</v>
      </c>
      <c r="B649" s="388">
        <v>43638.831562500003</v>
      </c>
      <c r="C649" s="389">
        <v>43638</v>
      </c>
      <c r="D649" s="387" t="s">
        <v>2331</v>
      </c>
      <c r="E649" s="389">
        <v>43638</v>
      </c>
      <c r="F649" s="387" t="s">
        <v>2330</v>
      </c>
      <c r="G649" s="389">
        <v>43638</v>
      </c>
      <c r="H649" s="387" t="s">
        <v>1973</v>
      </c>
      <c r="I649" s="389">
        <v>43638</v>
      </c>
      <c r="J649" s="387" t="s">
        <v>2087</v>
      </c>
      <c r="K649" s="387" t="s">
        <v>1741</v>
      </c>
      <c r="L649" s="390" t="s">
        <v>1732</v>
      </c>
      <c r="M649" s="390" t="s">
        <v>2208</v>
      </c>
      <c r="N649" s="390" t="str">
        <f t="shared" si="20"/>
        <v>Employee13@blyblade.com</v>
      </c>
      <c r="O649" s="390" t="str">
        <f t="shared" si="21"/>
        <v>Evelyn_Pelczar</v>
      </c>
      <c r="P649" s="387" t="s">
        <v>1728</v>
      </c>
      <c r="Q649" s="387" t="s">
        <v>1847</v>
      </c>
      <c r="R649" s="387" t="s">
        <v>1738</v>
      </c>
      <c r="S649" s="387">
        <v>1.61</v>
      </c>
      <c r="T649" s="387">
        <v>8</v>
      </c>
      <c r="U649" s="387" t="s">
        <v>2342</v>
      </c>
      <c r="V649" s="387" t="s">
        <v>1772</v>
      </c>
      <c r="W649" s="387" t="s">
        <v>1965</v>
      </c>
      <c r="X649" s="387" t="s">
        <v>4831</v>
      </c>
      <c r="Y649" s="387" t="s">
        <v>1735</v>
      </c>
      <c r="Z649" s="387" t="s">
        <v>1734</v>
      </c>
      <c r="AA649" s="387" t="s">
        <v>1733</v>
      </c>
      <c r="AB649" s="387">
        <v>14.7</v>
      </c>
      <c r="AC649" s="387">
        <v>0</v>
      </c>
      <c r="AD649" s="387">
        <v>0</v>
      </c>
      <c r="AE649" s="387">
        <v>14.7</v>
      </c>
      <c r="AF649" s="387" t="s">
        <v>1729</v>
      </c>
      <c r="AG649" s="387">
        <v>14.7</v>
      </c>
      <c r="AH649" s="387">
        <v>0</v>
      </c>
      <c r="AI649" s="387">
        <v>0</v>
      </c>
      <c r="AJ649" s="387">
        <v>14.7</v>
      </c>
      <c r="AK649" s="387">
        <v>1.47</v>
      </c>
      <c r="AM649"/>
      <c r="AN649"/>
      <c r="AO649"/>
      <c r="AP649"/>
    </row>
    <row r="650" spans="1:42">
      <c r="A650" s="387" t="s">
        <v>5569</v>
      </c>
      <c r="B650" s="388">
        <v>43639.671377314815</v>
      </c>
      <c r="C650" s="389">
        <v>43639</v>
      </c>
      <c r="D650" s="387" t="s">
        <v>2528</v>
      </c>
      <c r="E650" s="389">
        <v>43639</v>
      </c>
      <c r="F650" s="387" t="s">
        <v>2550</v>
      </c>
      <c r="G650" s="389">
        <v>43639</v>
      </c>
      <c r="H650" s="387" t="s">
        <v>2329</v>
      </c>
      <c r="I650" s="389">
        <v>43639</v>
      </c>
      <c r="J650" s="387" t="s">
        <v>2781</v>
      </c>
      <c r="K650" s="387" t="s">
        <v>1741</v>
      </c>
      <c r="L650" s="390" t="s">
        <v>1732</v>
      </c>
      <c r="M650" s="390" t="s">
        <v>4482</v>
      </c>
      <c r="N650" s="390" t="str">
        <f t="shared" si="20"/>
        <v>Employee31@blyblade.com</v>
      </c>
      <c r="O650" s="390" t="str">
        <f t="shared" si="21"/>
        <v>Tori_Maisey</v>
      </c>
      <c r="P650" s="387" t="s">
        <v>1728</v>
      </c>
      <c r="Q650" s="387" t="s">
        <v>1847</v>
      </c>
      <c r="R650" s="387" t="s">
        <v>1738</v>
      </c>
      <c r="S650" s="387">
        <v>3.01</v>
      </c>
      <c r="T650" s="387">
        <v>18</v>
      </c>
      <c r="U650" s="387" t="s">
        <v>2183</v>
      </c>
      <c r="V650" s="387" t="s">
        <v>1737</v>
      </c>
      <c r="W650" s="387" t="s">
        <v>1965</v>
      </c>
      <c r="X650" s="387" t="s">
        <v>4831</v>
      </c>
      <c r="Y650" s="387" t="s">
        <v>1825</v>
      </c>
      <c r="Z650" s="387" t="s">
        <v>1734</v>
      </c>
      <c r="AA650" s="387" t="s">
        <v>1733</v>
      </c>
      <c r="AB650" s="387">
        <v>22.54</v>
      </c>
      <c r="AC650" s="387">
        <v>0</v>
      </c>
      <c r="AD650" s="387">
        <v>0</v>
      </c>
      <c r="AE650" s="387">
        <v>22.54</v>
      </c>
      <c r="AF650" s="387" t="s">
        <v>1729</v>
      </c>
      <c r="AG650" s="387">
        <v>22.54</v>
      </c>
      <c r="AH650" s="387">
        <v>0</v>
      </c>
      <c r="AI650" s="387">
        <v>0</v>
      </c>
      <c r="AJ650" s="387">
        <v>22.54</v>
      </c>
      <c r="AK650" s="387">
        <v>2.25</v>
      </c>
      <c r="AM650"/>
      <c r="AN650"/>
      <c r="AO650"/>
      <c r="AP650"/>
    </row>
    <row r="651" spans="1:42">
      <c r="A651" s="387" t="s">
        <v>5568</v>
      </c>
      <c r="B651" s="388">
        <v>43639.722037037034</v>
      </c>
      <c r="C651" s="389">
        <v>43639</v>
      </c>
      <c r="D651" s="387" t="s">
        <v>2069</v>
      </c>
      <c r="E651" s="389">
        <v>43639</v>
      </c>
      <c r="F651" s="387" t="s">
        <v>2999</v>
      </c>
      <c r="G651" s="389">
        <v>43639</v>
      </c>
      <c r="H651" s="387" t="s">
        <v>3765</v>
      </c>
      <c r="I651" s="389">
        <v>43639</v>
      </c>
      <c r="J651" s="387" t="s">
        <v>3764</v>
      </c>
      <c r="K651" s="387" t="s">
        <v>1741</v>
      </c>
      <c r="L651" s="390" t="s">
        <v>1732</v>
      </c>
      <c r="M651" s="390" t="s">
        <v>4482</v>
      </c>
      <c r="N651" s="390" t="str">
        <f t="shared" si="20"/>
        <v>Employee31@blyblade.com</v>
      </c>
      <c r="O651" s="390" t="str">
        <f t="shared" si="21"/>
        <v>Tori_Maisey</v>
      </c>
      <c r="P651" s="387" t="s">
        <v>1728</v>
      </c>
      <c r="Q651" s="387" t="s">
        <v>1754</v>
      </c>
      <c r="R651" s="387" t="s">
        <v>1753</v>
      </c>
      <c r="S651" s="387">
        <v>4.72</v>
      </c>
      <c r="T651" s="387">
        <v>11</v>
      </c>
      <c r="U651" s="387" t="s">
        <v>1752</v>
      </c>
      <c r="V651" s="387" t="s">
        <v>1781</v>
      </c>
      <c r="W651" s="387" t="s">
        <v>2025</v>
      </c>
      <c r="X651" s="387" t="s">
        <v>4831</v>
      </c>
      <c r="Y651" s="387" t="s">
        <v>1825</v>
      </c>
      <c r="Z651" s="387" t="s">
        <v>1734</v>
      </c>
      <c r="AA651" s="387" t="s">
        <v>1733</v>
      </c>
      <c r="AB651" s="387">
        <v>17.739999999999998</v>
      </c>
      <c r="AC651" s="387">
        <v>0</v>
      </c>
      <c r="AD651" s="387">
        <v>0</v>
      </c>
      <c r="AE651" s="387">
        <v>17.739999999999998</v>
      </c>
      <c r="AF651" s="387" t="s">
        <v>1729</v>
      </c>
      <c r="AG651" s="387">
        <v>17.739999999999998</v>
      </c>
      <c r="AH651" s="387">
        <v>0</v>
      </c>
      <c r="AI651" s="387">
        <v>0</v>
      </c>
      <c r="AJ651" s="387">
        <v>17.739999999999998</v>
      </c>
      <c r="AK651" s="387">
        <v>1.77</v>
      </c>
      <c r="AM651"/>
      <c r="AN651"/>
      <c r="AO651"/>
      <c r="AP651"/>
    </row>
    <row r="652" spans="1:42">
      <c r="A652" s="387" t="s">
        <v>5567</v>
      </c>
      <c r="B652" s="388">
        <v>43639.79142361111</v>
      </c>
      <c r="C652" s="389">
        <v>43639</v>
      </c>
      <c r="D652" s="387" t="s">
        <v>3563</v>
      </c>
      <c r="E652" s="389">
        <v>43639</v>
      </c>
      <c r="F652" s="387" t="s">
        <v>2181</v>
      </c>
      <c r="G652" s="389">
        <v>43639</v>
      </c>
      <c r="H652" s="387" t="s">
        <v>4266</v>
      </c>
      <c r="I652" s="389">
        <v>43639</v>
      </c>
      <c r="J652" s="387" t="s">
        <v>2554</v>
      </c>
      <c r="K652" s="387" t="s">
        <v>1741</v>
      </c>
      <c r="L652" s="390" t="s">
        <v>1732</v>
      </c>
      <c r="M652" s="390" t="s">
        <v>4482</v>
      </c>
      <c r="N652" s="390" t="str">
        <f t="shared" si="20"/>
        <v>Employee31@blyblade.com</v>
      </c>
      <c r="O652" s="390" t="str">
        <f t="shared" si="21"/>
        <v>Tori_Maisey</v>
      </c>
      <c r="P652" s="387" t="s">
        <v>1728</v>
      </c>
      <c r="Q652" s="387" t="s">
        <v>1754</v>
      </c>
      <c r="R652" s="387" t="s">
        <v>1753</v>
      </c>
      <c r="S652" s="387">
        <v>4.63</v>
      </c>
      <c r="T652" s="387">
        <v>8</v>
      </c>
      <c r="U652" s="387" t="s">
        <v>1781</v>
      </c>
      <c r="V652" s="387" t="s">
        <v>1752</v>
      </c>
      <c r="W652" s="387" t="s">
        <v>2025</v>
      </c>
      <c r="X652" s="387" t="s">
        <v>4831</v>
      </c>
      <c r="Y652" s="387" t="s">
        <v>1825</v>
      </c>
      <c r="Z652" s="387" t="s">
        <v>1734</v>
      </c>
      <c r="AA652" s="387" t="s">
        <v>1733</v>
      </c>
      <c r="AB652" s="387">
        <v>22.08</v>
      </c>
      <c r="AC652" s="387">
        <v>0</v>
      </c>
      <c r="AD652" s="387">
        <v>0</v>
      </c>
      <c r="AE652" s="387">
        <v>22.08</v>
      </c>
      <c r="AF652" s="387" t="s">
        <v>1729</v>
      </c>
      <c r="AG652" s="387">
        <v>22.08</v>
      </c>
      <c r="AH652" s="387">
        <v>0</v>
      </c>
      <c r="AI652" s="387">
        <v>0</v>
      </c>
      <c r="AJ652" s="387">
        <v>22.08</v>
      </c>
      <c r="AK652" s="387">
        <v>2.21</v>
      </c>
      <c r="AM652"/>
      <c r="AN652"/>
      <c r="AO652"/>
      <c r="AP652"/>
    </row>
    <row r="653" spans="1:42">
      <c r="A653" s="387" t="s">
        <v>5566</v>
      </c>
      <c r="B653" s="388">
        <v>43639.915625000001</v>
      </c>
      <c r="C653" s="389">
        <v>43639</v>
      </c>
      <c r="D653" s="387" t="s">
        <v>3909</v>
      </c>
      <c r="E653" s="389">
        <v>43639</v>
      </c>
      <c r="F653" s="387" t="s">
        <v>3061</v>
      </c>
      <c r="G653" s="389">
        <v>43639</v>
      </c>
      <c r="H653" s="387" t="s">
        <v>1870</v>
      </c>
      <c r="I653" s="389">
        <v>43639</v>
      </c>
      <c r="J653" s="387" t="s">
        <v>3351</v>
      </c>
      <c r="K653" s="387" t="s">
        <v>1741</v>
      </c>
      <c r="L653" s="390" t="s">
        <v>1732</v>
      </c>
      <c r="M653" s="390" t="s">
        <v>2287</v>
      </c>
      <c r="N653" s="390" t="str">
        <f t="shared" si="20"/>
        <v>Employee14@blyblade.com</v>
      </c>
      <c r="O653" s="390" t="str">
        <f t="shared" si="21"/>
        <v>Bowie_Tam</v>
      </c>
      <c r="P653" s="387" t="s">
        <v>1728</v>
      </c>
      <c r="Q653" s="387" t="s">
        <v>1952</v>
      </c>
      <c r="R653" s="387" t="s">
        <v>1738</v>
      </c>
      <c r="S653" s="387">
        <v>1.45</v>
      </c>
      <c r="T653" s="387">
        <v>4</v>
      </c>
      <c r="U653" s="387" t="s">
        <v>2026</v>
      </c>
      <c r="V653" s="387" t="s">
        <v>2026</v>
      </c>
      <c r="W653" s="387" t="s">
        <v>4832</v>
      </c>
      <c r="X653" s="387" t="s">
        <v>4831</v>
      </c>
      <c r="Y653" s="387" t="s">
        <v>1748</v>
      </c>
      <c r="Z653" s="387" t="s">
        <v>1734</v>
      </c>
      <c r="AA653" s="387" t="s">
        <v>1733</v>
      </c>
      <c r="AB653" s="387">
        <v>33.22</v>
      </c>
      <c r="AC653" s="387">
        <v>0</v>
      </c>
      <c r="AD653" s="387">
        <v>0</v>
      </c>
      <c r="AE653" s="387">
        <v>33.22</v>
      </c>
      <c r="AF653" s="387" t="s">
        <v>1729</v>
      </c>
      <c r="AG653" s="387">
        <v>33.22</v>
      </c>
      <c r="AH653" s="387">
        <v>0</v>
      </c>
      <c r="AI653" s="387">
        <v>0</v>
      </c>
      <c r="AJ653" s="387">
        <v>33.22</v>
      </c>
      <c r="AK653" s="387">
        <v>3.32</v>
      </c>
      <c r="AM653"/>
      <c r="AN653"/>
      <c r="AO653"/>
      <c r="AP653"/>
    </row>
    <row r="654" spans="1:42">
      <c r="A654" s="387" t="s">
        <v>5565</v>
      </c>
      <c r="B654" s="388">
        <v>43639.916388888887</v>
      </c>
      <c r="C654" s="389">
        <v>43639</v>
      </c>
      <c r="D654" s="387" t="s">
        <v>3289</v>
      </c>
      <c r="E654" s="389">
        <v>43639</v>
      </c>
      <c r="F654" s="387" t="s">
        <v>3920</v>
      </c>
      <c r="G654" s="389">
        <v>43639</v>
      </c>
      <c r="H654" s="387" t="s">
        <v>2921</v>
      </c>
      <c r="I654" s="389">
        <v>43639</v>
      </c>
      <c r="J654" s="387" t="s">
        <v>2598</v>
      </c>
      <c r="K654" s="387" t="s">
        <v>1741</v>
      </c>
      <c r="L654" s="390" t="s">
        <v>1732</v>
      </c>
      <c r="M654" s="390" t="s">
        <v>1755</v>
      </c>
      <c r="N654" s="390" t="str">
        <f t="shared" ref="N654:N717" si="22">M654&amp;"@blyblade.com"</f>
        <v>Employee2@blyblade.com</v>
      </c>
      <c r="O654" s="390" t="str">
        <f t="shared" si="21"/>
        <v>Cal_Thompson</v>
      </c>
      <c r="P654" s="387" t="s">
        <v>1728</v>
      </c>
      <c r="Q654" s="387" t="s">
        <v>1952</v>
      </c>
      <c r="R654" s="387" t="s">
        <v>1738</v>
      </c>
      <c r="S654" s="387">
        <v>1.47</v>
      </c>
      <c r="T654" s="387">
        <v>13</v>
      </c>
      <c r="U654" s="387" t="s">
        <v>2026</v>
      </c>
      <c r="V654" s="387" t="s">
        <v>2026</v>
      </c>
      <c r="W654" s="387" t="s">
        <v>2450</v>
      </c>
      <c r="X654" s="387" t="s">
        <v>4831</v>
      </c>
      <c r="Y654" s="387" t="s">
        <v>1748</v>
      </c>
      <c r="Z654" s="387" t="s">
        <v>1734</v>
      </c>
      <c r="AA654" s="387" t="s">
        <v>1733</v>
      </c>
      <c r="AB654" s="387">
        <v>29.84</v>
      </c>
      <c r="AC654" s="387">
        <v>0</v>
      </c>
      <c r="AD654" s="387">
        <v>0</v>
      </c>
      <c r="AE654" s="387">
        <v>29.84</v>
      </c>
      <c r="AF654" s="387" t="s">
        <v>1729</v>
      </c>
      <c r="AG654" s="387">
        <v>29.84</v>
      </c>
      <c r="AH654" s="387">
        <v>0</v>
      </c>
      <c r="AI654" s="387">
        <v>0</v>
      </c>
      <c r="AJ654" s="387">
        <v>29.84</v>
      </c>
      <c r="AK654" s="387">
        <v>2.98</v>
      </c>
      <c r="AM654"/>
      <c r="AN654"/>
      <c r="AO654"/>
      <c r="AP654"/>
    </row>
    <row r="655" spans="1:42">
      <c r="A655" s="387" t="s">
        <v>5564</v>
      </c>
      <c r="B655" s="388">
        <v>43639.969548611109</v>
      </c>
      <c r="C655" s="389">
        <v>43639</v>
      </c>
      <c r="D655" s="387" t="s">
        <v>2714</v>
      </c>
      <c r="E655" s="389">
        <v>43639</v>
      </c>
      <c r="F655" s="387" t="s">
        <v>2408</v>
      </c>
      <c r="G655" s="389">
        <v>43639</v>
      </c>
      <c r="H655" s="387" t="s">
        <v>2919</v>
      </c>
      <c r="I655" s="389">
        <v>43639</v>
      </c>
      <c r="J655" s="387" t="s">
        <v>4028</v>
      </c>
      <c r="K655" s="387" t="s">
        <v>1741</v>
      </c>
      <c r="L655" s="390" t="s">
        <v>1732</v>
      </c>
      <c r="M655" s="390" t="s">
        <v>4482</v>
      </c>
      <c r="N655" s="390" t="str">
        <f t="shared" si="22"/>
        <v>Employee31@blyblade.com</v>
      </c>
      <c r="O655" s="390" t="str">
        <f t="shared" ref="O655:O718" si="23">VLOOKUP(M655,$A$10:$F$65,4,FALSE)</f>
        <v>Tori_Maisey</v>
      </c>
      <c r="P655" s="387" t="s">
        <v>1728</v>
      </c>
      <c r="Q655" s="387" t="s">
        <v>1754</v>
      </c>
      <c r="R655" s="387" t="s">
        <v>1753</v>
      </c>
      <c r="S655" s="387">
        <v>17.920000000000002</v>
      </c>
      <c r="T655" s="387">
        <v>29</v>
      </c>
      <c r="U655" s="387" t="s">
        <v>1752</v>
      </c>
      <c r="V655" s="387" t="s">
        <v>1826</v>
      </c>
      <c r="W655" s="387" t="s">
        <v>1965</v>
      </c>
      <c r="X655" s="387" t="s">
        <v>4831</v>
      </c>
      <c r="Y655" s="387" t="s">
        <v>1825</v>
      </c>
      <c r="Z655" s="387" t="s">
        <v>1734</v>
      </c>
      <c r="AA655" s="387" t="s">
        <v>1733</v>
      </c>
      <c r="AB655" s="387">
        <v>54.02</v>
      </c>
      <c r="AC655" s="387">
        <v>0</v>
      </c>
      <c r="AD655" s="387">
        <v>0</v>
      </c>
      <c r="AE655" s="387">
        <v>54.02</v>
      </c>
      <c r="AF655" s="387" t="s">
        <v>1729</v>
      </c>
      <c r="AG655" s="387">
        <v>54.02</v>
      </c>
      <c r="AH655" s="387">
        <v>0</v>
      </c>
      <c r="AI655" s="387">
        <v>0</v>
      </c>
      <c r="AJ655" s="387">
        <v>54.02</v>
      </c>
      <c r="AK655" s="387">
        <v>5.4</v>
      </c>
      <c r="AM655"/>
      <c r="AN655"/>
      <c r="AO655"/>
      <c r="AP655"/>
    </row>
    <row r="656" spans="1:42">
      <c r="A656" s="387" t="s">
        <v>5563</v>
      </c>
      <c r="B656" s="388">
        <v>43639.975706018522</v>
      </c>
      <c r="C656" s="389">
        <v>43639</v>
      </c>
      <c r="D656" s="387" t="s">
        <v>2746</v>
      </c>
      <c r="E656" s="389">
        <v>43639</v>
      </c>
      <c r="F656" s="387" t="s">
        <v>1777</v>
      </c>
      <c r="G656" s="387" t="s">
        <v>1728</v>
      </c>
      <c r="H656" s="387" t="s">
        <v>1728</v>
      </c>
      <c r="I656" s="387" t="s">
        <v>1728</v>
      </c>
      <c r="J656" s="387" t="s">
        <v>1728</v>
      </c>
      <c r="K656" s="387" t="s">
        <v>1741</v>
      </c>
      <c r="L656" s="390" t="s">
        <v>1732</v>
      </c>
      <c r="M656" s="390" t="s">
        <v>2812</v>
      </c>
      <c r="N656" s="390" t="str">
        <f t="shared" si="22"/>
        <v>Employee6@blyblade.com</v>
      </c>
      <c r="O656" s="390" t="str">
        <f t="shared" si="23"/>
        <v>Matthew_Brody</v>
      </c>
      <c r="P656" s="387" t="s">
        <v>1728</v>
      </c>
      <c r="Q656" s="387" t="s">
        <v>1754</v>
      </c>
      <c r="R656" s="387" t="s">
        <v>1753</v>
      </c>
      <c r="S656" s="387">
        <v>1.71</v>
      </c>
      <c r="T656" s="387">
        <v>10</v>
      </c>
      <c r="U656" s="387" t="s">
        <v>1752</v>
      </c>
      <c r="V656" s="387" t="s">
        <v>1795</v>
      </c>
      <c r="W656" s="387" t="s">
        <v>1875</v>
      </c>
      <c r="X656" s="387" t="s">
        <v>4831</v>
      </c>
      <c r="Y656" s="387" t="s">
        <v>1748</v>
      </c>
      <c r="Z656" s="387" t="s">
        <v>1734</v>
      </c>
      <c r="AA656" s="387" t="s">
        <v>1733</v>
      </c>
      <c r="AB656" s="387">
        <v>13.43</v>
      </c>
      <c r="AC656" s="387">
        <v>0</v>
      </c>
      <c r="AD656" s="387">
        <v>0</v>
      </c>
      <c r="AE656" s="387">
        <v>13.43</v>
      </c>
      <c r="AF656" s="387" t="s">
        <v>1729</v>
      </c>
      <c r="AG656" s="387">
        <v>13.43</v>
      </c>
      <c r="AH656" s="387">
        <v>0</v>
      </c>
      <c r="AI656" s="387">
        <v>0</v>
      </c>
      <c r="AJ656" s="387">
        <v>13.43</v>
      </c>
      <c r="AK656" s="387">
        <v>1.34</v>
      </c>
      <c r="AM656"/>
      <c r="AN656"/>
      <c r="AO656"/>
      <c r="AP656"/>
    </row>
    <row r="657" spans="1:42">
      <c r="A657" s="387" t="s">
        <v>5562</v>
      </c>
      <c r="B657" s="388">
        <v>43639.99962962963</v>
      </c>
      <c r="C657" s="389">
        <v>43639</v>
      </c>
      <c r="D657" s="387" t="s">
        <v>2738</v>
      </c>
      <c r="E657" s="389">
        <v>43639</v>
      </c>
      <c r="F657" s="387" t="s">
        <v>3195</v>
      </c>
      <c r="G657" s="389">
        <v>43639</v>
      </c>
      <c r="H657" s="387" t="s">
        <v>3049</v>
      </c>
      <c r="I657" s="389">
        <v>43639</v>
      </c>
      <c r="J657" s="387" t="s">
        <v>2404</v>
      </c>
      <c r="K657" s="387" t="s">
        <v>1741</v>
      </c>
      <c r="L657" s="390" t="s">
        <v>1732</v>
      </c>
      <c r="M657" s="390" t="s">
        <v>2812</v>
      </c>
      <c r="N657" s="390" t="str">
        <f t="shared" si="22"/>
        <v>Employee6@blyblade.com</v>
      </c>
      <c r="O657" s="390" t="str">
        <f t="shared" si="23"/>
        <v>Matthew_Brody</v>
      </c>
      <c r="P657" s="387" t="s">
        <v>1728</v>
      </c>
      <c r="Q657" s="387" t="s">
        <v>1754</v>
      </c>
      <c r="R657" s="387" t="s">
        <v>1753</v>
      </c>
      <c r="S657" s="387">
        <v>19.170000000000002</v>
      </c>
      <c r="T657" s="387">
        <v>29</v>
      </c>
      <c r="U657" s="387" t="s">
        <v>1795</v>
      </c>
      <c r="V657" s="387" t="s">
        <v>1826</v>
      </c>
      <c r="W657" s="387" t="s">
        <v>1750</v>
      </c>
      <c r="X657" s="387" t="s">
        <v>4831</v>
      </c>
      <c r="Y657" s="387" t="s">
        <v>1748</v>
      </c>
      <c r="Z657" s="387" t="s">
        <v>1734</v>
      </c>
      <c r="AA657" s="387" t="s">
        <v>1733</v>
      </c>
      <c r="AB657" s="387">
        <v>48.8</v>
      </c>
      <c r="AC657" s="387">
        <v>0</v>
      </c>
      <c r="AD657" s="387">
        <v>0</v>
      </c>
      <c r="AE657" s="387">
        <v>48.8</v>
      </c>
      <c r="AF657" s="387" t="s">
        <v>1729</v>
      </c>
      <c r="AG657" s="387">
        <v>48.8</v>
      </c>
      <c r="AH657" s="387">
        <v>0</v>
      </c>
      <c r="AI657" s="387">
        <v>0</v>
      </c>
      <c r="AJ657" s="387">
        <v>48.8</v>
      </c>
      <c r="AK657" s="387">
        <v>4.88</v>
      </c>
      <c r="AM657"/>
      <c r="AN657"/>
      <c r="AO657"/>
      <c r="AP657"/>
    </row>
    <row r="658" spans="1:42">
      <c r="A658" s="387" t="s">
        <v>5561</v>
      </c>
      <c r="B658" s="388">
        <v>43640.0703125</v>
      </c>
      <c r="C658" s="389">
        <v>43640</v>
      </c>
      <c r="D658" s="387" t="s">
        <v>2810</v>
      </c>
      <c r="E658" s="389">
        <v>43639</v>
      </c>
      <c r="F658" s="387" t="s">
        <v>2036</v>
      </c>
      <c r="G658" s="389">
        <v>43640</v>
      </c>
      <c r="H658" s="387" t="s">
        <v>2389</v>
      </c>
      <c r="I658" s="389">
        <v>43639</v>
      </c>
      <c r="J658" s="387" t="s">
        <v>2388</v>
      </c>
      <c r="K658" s="387" t="s">
        <v>1741</v>
      </c>
      <c r="L658" s="390" t="s">
        <v>1732</v>
      </c>
      <c r="M658" s="390" t="s">
        <v>4482</v>
      </c>
      <c r="N658" s="390" t="str">
        <f t="shared" si="22"/>
        <v>Employee31@blyblade.com</v>
      </c>
      <c r="O658" s="390" t="str">
        <f t="shared" si="23"/>
        <v>Tori_Maisey</v>
      </c>
      <c r="P658" s="387" t="s">
        <v>1728</v>
      </c>
      <c r="Q658" s="387" t="s">
        <v>1847</v>
      </c>
      <c r="R658" s="387" t="s">
        <v>1738</v>
      </c>
      <c r="S658" s="387">
        <v>2.8</v>
      </c>
      <c r="T658" s="387">
        <v>15</v>
      </c>
      <c r="U658" s="387" t="s">
        <v>1737</v>
      </c>
      <c r="V658" s="387" t="s">
        <v>2183</v>
      </c>
      <c r="W658" s="387" t="s">
        <v>4876</v>
      </c>
      <c r="X658" s="387" t="s">
        <v>4831</v>
      </c>
      <c r="Y658" s="387" t="s">
        <v>1825</v>
      </c>
      <c r="Z658" s="387" t="s">
        <v>1734</v>
      </c>
      <c r="AA658" s="387" t="s">
        <v>1733</v>
      </c>
      <c r="AB658" s="387">
        <v>19.21</v>
      </c>
      <c r="AC658" s="387">
        <v>0</v>
      </c>
      <c r="AD658" s="387">
        <v>0</v>
      </c>
      <c r="AE658" s="387">
        <v>19.21</v>
      </c>
      <c r="AF658" s="387" t="s">
        <v>1729</v>
      </c>
      <c r="AG658" s="387">
        <v>19.21</v>
      </c>
      <c r="AH658" s="387">
        <v>0</v>
      </c>
      <c r="AI658" s="387">
        <v>0</v>
      </c>
      <c r="AJ658" s="387">
        <v>19.21</v>
      </c>
      <c r="AK658" s="387">
        <v>1.92</v>
      </c>
      <c r="AM658"/>
      <c r="AN658"/>
      <c r="AO658"/>
      <c r="AP658"/>
    </row>
    <row r="659" spans="1:42">
      <c r="A659" s="387" t="s">
        <v>5560</v>
      </c>
      <c r="B659" s="388">
        <v>43640.098900462966</v>
      </c>
      <c r="C659" s="389">
        <v>43640</v>
      </c>
      <c r="D659" s="387" t="s">
        <v>2506</v>
      </c>
      <c r="E659" s="389">
        <v>43639</v>
      </c>
      <c r="F659" s="387" t="s">
        <v>2045</v>
      </c>
      <c r="G659" s="389">
        <v>43640</v>
      </c>
      <c r="H659" s="387" t="s">
        <v>3700</v>
      </c>
      <c r="I659" s="389">
        <v>43639</v>
      </c>
      <c r="J659" s="387" t="s">
        <v>3699</v>
      </c>
      <c r="K659" s="387" t="s">
        <v>1741</v>
      </c>
      <c r="L659" s="390" t="s">
        <v>1732</v>
      </c>
      <c r="M659" s="390" t="s">
        <v>2812</v>
      </c>
      <c r="N659" s="390" t="str">
        <f t="shared" si="22"/>
        <v>Employee6@blyblade.com</v>
      </c>
      <c r="O659" s="390" t="str">
        <f t="shared" si="23"/>
        <v>Matthew_Brody</v>
      </c>
      <c r="P659" s="387" t="s">
        <v>1728</v>
      </c>
      <c r="Q659" s="387" t="s">
        <v>1754</v>
      </c>
      <c r="R659" s="387" t="s">
        <v>1753</v>
      </c>
      <c r="S659" s="387">
        <v>18.47</v>
      </c>
      <c r="T659" s="387">
        <v>27</v>
      </c>
      <c r="U659" s="387" t="s">
        <v>1826</v>
      </c>
      <c r="V659" s="387" t="s">
        <v>1795</v>
      </c>
      <c r="W659" s="387" t="s">
        <v>1750</v>
      </c>
      <c r="X659" s="387" t="s">
        <v>4831</v>
      </c>
      <c r="Y659" s="387" t="s">
        <v>1748</v>
      </c>
      <c r="Z659" s="387" t="s">
        <v>1734</v>
      </c>
      <c r="AA659" s="387" t="s">
        <v>1733</v>
      </c>
      <c r="AB659" s="387">
        <v>59.47</v>
      </c>
      <c r="AC659" s="387">
        <v>0</v>
      </c>
      <c r="AD659" s="387">
        <v>0</v>
      </c>
      <c r="AE659" s="387">
        <v>59.47</v>
      </c>
      <c r="AF659" s="387" t="s">
        <v>1729</v>
      </c>
      <c r="AG659" s="387">
        <v>59.47</v>
      </c>
      <c r="AH659" s="387">
        <v>0</v>
      </c>
      <c r="AI659" s="387">
        <v>0</v>
      </c>
      <c r="AJ659" s="387">
        <v>59.47</v>
      </c>
      <c r="AK659" s="387">
        <v>5.95</v>
      </c>
      <c r="AM659"/>
      <c r="AN659"/>
      <c r="AO659"/>
      <c r="AP659"/>
    </row>
    <row r="660" spans="1:42">
      <c r="A660" s="387" t="s">
        <v>5559</v>
      </c>
      <c r="B660" s="388">
        <v>43640.426481481481</v>
      </c>
      <c r="C660" s="389">
        <v>43640</v>
      </c>
      <c r="D660" s="387" t="s">
        <v>3468</v>
      </c>
      <c r="E660" s="389">
        <v>43640</v>
      </c>
      <c r="F660" s="387" t="s">
        <v>5558</v>
      </c>
      <c r="G660" s="389">
        <v>43640</v>
      </c>
      <c r="H660" s="387" t="s">
        <v>4654</v>
      </c>
      <c r="I660" s="389">
        <v>43640</v>
      </c>
      <c r="J660" s="387" t="s">
        <v>5557</v>
      </c>
      <c r="K660" s="387" t="s">
        <v>1741</v>
      </c>
      <c r="L660" s="390" t="s">
        <v>1732</v>
      </c>
      <c r="M660" s="390" t="s">
        <v>1940</v>
      </c>
      <c r="N660" s="390" t="str">
        <f t="shared" si="22"/>
        <v>Employee11@blyblade.com</v>
      </c>
      <c r="O660" s="390" t="str">
        <f t="shared" si="23"/>
        <v>Mimi_Grassi</v>
      </c>
      <c r="P660" s="387" t="s">
        <v>1728</v>
      </c>
      <c r="Q660" s="387" t="s">
        <v>1754</v>
      </c>
      <c r="R660" s="387" t="s">
        <v>1753</v>
      </c>
      <c r="S660" s="387">
        <v>9.26</v>
      </c>
      <c r="T660" s="387">
        <v>17</v>
      </c>
      <c r="U660" s="387" t="s">
        <v>1752</v>
      </c>
      <c r="V660" s="387" t="s">
        <v>1752</v>
      </c>
      <c r="W660" s="387" t="s">
        <v>1965</v>
      </c>
      <c r="X660" s="387" t="s">
        <v>4831</v>
      </c>
      <c r="Y660" s="387" t="s">
        <v>1735</v>
      </c>
      <c r="Z660" s="387" t="s">
        <v>1734</v>
      </c>
      <c r="AA660" s="387" t="s">
        <v>1733</v>
      </c>
      <c r="AB660" s="387">
        <v>41.36</v>
      </c>
      <c r="AC660" s="387">
        <v>0</v>
      </c>
      <c r="AD660" s="387">
        <v>0</v>
      </c>
      <c r="AE660" s="387">
        <v>41.36</v>
      </c>
      <c r="AF660" s="387" t="s">
        <v>1729</v>
      </c>
      <c r="AG660" s="387">
        <v>41.36</v>
      </c>
      <c r="AH660" s="387">
        <v>0</v>
      </c>
      <c r="AI660" s="387">
        <v>0</v>
      </c>
      <c r="AJ660" s="387">
        <v>41.36</v>
      </c>
      <c r="AK660" s="387">
        <v>4.1399999999999997</v>
      </c>
      <c r="AM660"/>
      <c r="AN660"/>
      <c r="AO660"/>
      <c r="AP660"/>
    </row>
    <row r="661" spans="1:42">
      <c r="A661" s="387" t="s">
        <v>5556</v>
      </c>
      <c r="B661" s="388">
        <v>43640.446828703702</v>
      </c>
      <c r="C661" s="389">
        <v>43640</v>
      </c>
      <c r="D661" s="387" t="s">
        <v>2378</v>
      </c>
      <c r="E661" s="389">
        <v>43640</v>
      </c>
      <c r="F661" s="387" t="s">
        <v>2377</v>
      </c>
      <c r="G661" s="389">
        <v>43640</v>
      </c>
      <c r="H661" s="387" t="s">
        <v>2686</v>
      </c>
      <c r="I661" s="389">
        <v>43640</v>
      </c>
      <c r="J661" s="387" t="s">
        <v>2685</v>
      </c>
      <c r="K661" s="387" t="s">
        <v>1741</v>
      </c>
      <c r="L661" s="390" t="s">
        <v>1732</v>
      </c>
      <c r="M661" s="390" t="s">
        <v>1810</v>
      </c>
      <c r="N661" s="390" t="str">
        <f t="shared" si="22"/>
        <v>Employee3@blyblade.com</v>
      </c>
      <c r="O661" s="390" t="str">
        <f t="shared" si="23"/>
        <v>Esjona_Kadiu</v>
      </c>
      <c r="P661" s="387" t="s">
        <v>1728</v>
      </c>
      <c r="Q661" s="387" t="s">
        <v>1754</v>
      </c>
      <c r="R661" s="387" t="s">
        <v>1738</v>
      </c>
      <c r="S661" s="387">
        <v>11.48</v>
      </c>
      <c r="T661" s="387">
        <v>31</v>
      </c>
      <c r="U661" s="387" t="s">
        <v>1846</v>
      </c>
      <c r="V661" s="387" t="s">
        <v>1845</v>
      </c>
      <c r="W661" s="387" t="s">
        <v>1965</v>
      </c>
      <c r="X661" s="387" t="s">
        <v>4831</v>
      </c>
      <c r="Y661" s="387" t="s">
        <v>1735</v>
      </c>
      <c r="Z661" s="387" t="s">
        <v>1734</v>
      </c>
      <c r="AA661" s="387" t="s">
        <v>1733</v>
      </c>
      <c r="AB661" s="387">
        <v>56.48</v>
      </c>
      <c r="AC661" s="387">
        <v>0</v>
      </c>
      <c r="AD661" s="387">
        <v>0</v>
      </c>
      <c r="AE661" s="387">
        <v>56.48</v>
      </c>
      <c r="AF661" s="387" t="s">
        <v>1729</v>
      </c>
      <c r="AG661" s="387">
        <v>56.48</v>
      </c>
      <c r="AH661" s="387">
        <v>0</v>
      </c>
      <c r="AI661" s="387">
        <v>0</v>
      </c>
      <c r="AJ661" s="387">
        <v>56.48</v>
      </c>
      <c r="AK661" s="387">
        <v>5.65</v>
      </c>
      <c r="AM661"/>
      <c r="AN661"/>
      <c r="AO661"/>
      <c r="AP661"/>
    </row>
    <row r="662" spans="1:42">
      <c r="A662" s="387" t="s">
        <v>5555</v>
      </c>
      <c r="B662" s="388">
        <v>43640.47896990741</v>
      </c>
      <c r="C662" s="389">
        <v>43640</v>
      </c>
      <c r="D662" s="387" t="s">
        <v>2373</v>
      </c>
      <c r="E662" s="389">
        <v>43640</v>
      </c>
      <c r="F662" s="387" t="s">
        <v>2372</v>
      </c>
      <c r="G662" s="389">
        <v>43640</v>
      </c>
      <c r="H662" s="387" t="s">
        <v>3373</v>
      </c>
      <c r="I662" s="389">
        <v>43640</v>
      </c>
      <c r="J662" s="387" t="s">
        <v>5554</v>
      </c>
      <c r="K662" s="387" t="s">
        <v>1741</v>
      </c>
      <c r="L662" s="390" t="s">
        <v>1732</v>
      </c>
      <c r="M662" s="390" t="s">
        <v>2208</v>
      </c>
      <c r="N662" s="390" t="str">
        <f t="shared" si="22"/>
        <v>Employee13@blyblade.com</v>
      </c>
      <c r="O662" s="390" t="str">
        <f t="shared" si="23"/>
        <v>Evelyn_Pelczar</v>
      </c>
      <c r="P662" s="387" t="s">
        <v>1728</v>
      </c>
      <c r="Q662" s="387" t="s">
        <v>1847</v>
      </c>
      <c r="R662" s="387" t="s">
        <v>1738</v>
      </c>
      <c r="S662" s="387">
        <v>3.62</v>
      </c>
      <c r="T662" s="387">
        <v>16</v>
      </c>
      <c r="U662" s="387" t="s">
        <v>2207</v>
      </c>
      <c r="V662" s="387" t="s">
        <v>1772</v>
      </c>
      <c r="W662" s="387" t="s">
        <v>1965</v>
      </c>
      <c r="X662" s="387" t="s">
        <v>4831</v>
      </c>
      <c r="Y662" s="387" t="s">
        <v>1735</v>
      </c>
      <c r="Z662" s="387" t="s">
        <v>1734</v>
      </c>
      <c r="AA662" s="387" t="s">
        <v>1733</v>
      </c>
      <c r="AB662" s="387">
        <v>20.399999999999999</v>
      </c>
      <c r="AC662" s="387">
        <v>0</v>
      </c>
      <c r="AD662" s="387">
        <v>0</v>
      </c>
      <c r="AE662" s="387">
        <v>20.399999999999999</v>
      </c>
      <c r="AF662" s="387" t="s">
        <v>1729</v>
      </c>
      <c r="AG662" s="387">
        <v>20.399999999999999</v>
      </c>
      <c r="AH662" s="387">
        <v>0</v>
      </c>
      <c r="AI662" s="387">
        <v>0</v>
      </c>
      <c r="AJ662" s="387">
        <v>20.399999999999999</v>
      </c>
      <c r="AK662" s="387">
        <v>2.04</v>
      </c>
      <c r="AM662"/>
      <c r="AN662"/>
      <c r="AO662"/>
      <c r="AP662"/>
    </row>
    <row r="663" spans="1:42">
      <c r="A663" s="387" t="s">
        <v>5553</v>
      </c>
      <c r="B663" s="388">
        <v>43640.512523148151</v>
      </c>
      <c r="C663" s="389">
        <v>43640</v>
      </c>
      <c r="D663" s="387" t="s">
        <v>2905</v>
      </c>
      <c r="E663" s="389">
        <v>43640</v>
      </c>
      <c r="F663" s="387" t="s">
        <v>2904</v>
      </c>
      <c r="G663" s="389">
        <v>43640</v>
      </c>
      <c r="H663" s="387" t="s">
        <v>3092</v>
      </c>
      <c r="I663" s="389">
        <v>43640</v>
      </c>
      <c r="J663" s="387" t="s">
        <v>3091</v>
      </c>
      <c r="K663" s="387" t="s">
        <v>1741</v>
      </c>
      <c r="L663" s="390" t="s">
        <v>1732</v>
      </c>
      <c r="M663" s="390" t="s">
        <v>2265</v>
      </c>
      <c r="N663" s="390" t="str">
        <f t="shared" si="22"/>
        <v>Employee4@blyblade.com</v>
      </c>
      <c r="O663" s="390" t="str">
        <f t="shared" si="23"/>
        <v>Oksana_Orlov</v>
      </c>
      <c r="P663" s="387" t="s">
        <v>1728</v>
      </c>
      <c r="Q663" s="387" t="s">
        <v>1754</v>
      </c>
      <c r="R663" s="387" t="s">
        <v>1738</v>
      </c>
      <c r="S663" s="387">
        <v>0.86</v>
      </c>
      <c r="T663" s="387">
        <v>7</v>
      </c>
      <c r="U663" s="387" t="s">
        <v>1773</v>
      </c>
      <c r="V663" s="387" t="s">
        <v>1773</v>
      </c>
      <c r="W663" s="387" t="s">
        <v>4876</v>
      </c>
      <c r="X663" s="387" t="s">
        <v>4831</v>
      </c>
      <c r="Y663" s="387" t="s">
        <v>1735</v>
      </c>
      <c r="Z663" s="387" t="s">
        <v>1734</v>
      </c>
      <c r="AA663" s="387" t="s">
        <v>1733</v>
      </c>
      <c r="AB663" s="387">
        <v>8.6</v>
      </c>
      <c r="AC663" s="387">
        <v>0</v>
      </c>
      <c r="AD663" s="387">
        <v>0</v>
      </c>
      <c r="AE663" s="387">
        <v>8.6</v>
      </c>
      <c r="AF663" s="387" t="s">
        <v>1729</v>
      </c>
      <c r="AG663" s="387">
        <v>8.6</v>
      </c>
      <c r="AH663" s="387">
        <v>0</v>
      </c>
      <c r="AI663" s="387">
        <v>0</v>
      </c>
      <c r="AJ663" s="387">
        <v>8.6</v>
      </c>
      <c r="AK663" s="387">
        <v>0.86</v>
      </c>
      <c r="AM663"/>
      <c r="AN663"/>
      <c r="AO663"/>
      <c r="AP663"/>
    </row>
    <row r="664" spans="1:42">
      <c r="A664" s="387" t="s">
        <v>5552</v>
      </c>
      <c r="B664" s="388">
        <v>43640.518518518518</v>
      </c>
      <c r="C664" s="389">
        <v>43640</v>
      </c>
      <c r="D664" s="387" t="s">
        <v>3012</v>
      </c>
      <c r="E664" s="389">
        <v>43640</v>
      </c>
      <c r="F664" s="387" t="s">
        <v>3683</v>
      </c>
      <c r="G664" s="389">
        <v>43640</v>
      </c>
      <c r="H664" s="387" t="s">
        <v>2420</v>
      </c>
      <c r="I664" s="389">
        <v>43640</v>
      </c>
      <c r="J664" s="387" t="s">
        <v>5551</v>
      </c>
      <c r="K664" s="387" t="s">
        <v>1741</v>
      </c>
      <c r="L664" s="390" t="s">
        <v>1732</v>
      </c>
      <c r="M664" s="390" t="s">
        <v>1755</v>
      </c>
      <c r="N664" s="390" t="str">
        <f t="shared" si="22"/>
        <v>Employee2@blyblade.com</v>
      </c>
      <c r="O664" s="390" t="str">
        <f t="shared" si="23"/>
        <v>Cal_Thompson</v>
      </c>
      <c r="P664" s="387" t="s">
        <v>1728</v>
      </c>
      <c r="Q664" s="387" t="s">
        <v>1952</v>
      </c>
      <c r="R664" s="387" t="s">
        <v>1738</v>
      </c>
      <c r="S664" s="387">
        <v>1.74</v>
      </c>
      <c r="T664" s="387">
        <v>17</v>
      </c>
      <c r="U664" s="387" t="s">
        <v>1883</v>
      </c>
      <c r="V664" s="387" t="s">
        <v>3075</v>
      </c>
      <c r="W664" s="387" t="s">
        <v>4832</v>
      </c>
      <c r="X664" s="387" t="s">
        <v>4831</v>
      </c>
      <c r="Y664" s="387" t="s">
        <v>1748</v>
      </c>
      <c r="Z664" s="387" t="s">
        <v>1734</v>
      </c>
      <c r="AA664" s="387" t="s">
        <v>1733</v>
      </c>
      <c r="AB664" s="387">
        <v>60.15</v>
      </c>
      <c r="AC664" s="387">
        <v>0</v>
      </c>
      <c r="AD664" s="387">
        <v>0</v>
      </c>
      <c r="AE664" s="387">
        <v>60.15</v>
      </c>
      <c r="AF664" s="387" t="s">
        <v>1729</v>
      </c>
      <c r="AG664" s="387">
        <v>60.15</v>
      </c>
      <c r="AH664" s="387">
        <v>0</v>
      </c>
      <c r="AI664" s="387">
        <v>0</v>
      </c>
      <c r="AJ664" s="387">
        <v>60.15</v>
      </c>
      <c r="AK664" s="387">
        <v>6.02</v>
      </c>
      <c r="AM664"/>
      <c r="AN664"/>
      <c r="AO664"/>
      <c r="AP664"/>
    </row>
    <row r="665" spans="1:42">
      <c r="A665" s="387" t="s">
        <v>5552</v>
      </c>
      <c r="B665" s="388">
        <v>43640.519143518519</v>
      </c>
      <c r="C665" s="389">
        <v>43640</v>
      </c>
      <c r="D665" s="387" t="s">
        <v>3012</v>
      </c>
      <c r="E665" s="389">
        <v>43640</v>
      </c>
      <c r="F665" s="387" t="s">
        <v>3683</v>
      </c>
      <c r="G665" s="389">
        <v>43640</v>
      </c>
      <c r="H665" s="387" t="s">
        <v>2420</v>
      </c>
      <c r="I665" s="389">
        <v>43640</v>
      </c>
      <c r="J665" s="387" t="s">
        <v>5551</v>
      </c>
      <c r="K665" s="387" t="s">
        <v>1741</v>
      </c>
      <c r="L665" s="390" t="s">
        <v>1732</v>
      </c>
      <c r="M665" s="390" t="s">
        <v>1755</v>
      </c>
      <c r="N665" s="390" t="str">
        <f t="shared" si="22"/>
        <v>Employee2@blyblade.com</v>
      </c>
      <c r="O665" s="390" t="str">
        <f t="shared" si="23"/>
        <v>Cal_Thompson</v>
      </c>
      <c r="P665" s="387" t="s">
        <v>1728</v>
      </c>
      <c r="Q665" s="387" t="s">
        <v>1952</v>
      </c>
      <c r="R665" s="387" t="s">
        <v>1738</v>
      </c>
      <c r="S665" s="387">
        <v>1.74</v>
      </c>
      <c r="T665" s="387">
        <v>17</v>
      </c>
      <c r="U665" s="387" t="s">
        <v>1883</v>
      </c>
      <c r="V665" s="387" t="s">
        <v>3075</v>
      </c>
      <c r="W665" s="387" t="s">
        <v>4832</v>
      </c>
      <c r="X665" s="387" t="s">
        <v>4831</v>
      </c>
      <c r="Y665" s="387" t="s">
        <v>1748</v>
      </c>
      <c r="Z665" s="387" t="s">
        <v>1734</v>
      </c>
      <c r="AA665" s="387" t="s">
        <v>1747</v>
      </c>
      <c r="AB665" s="387">
        <v>0</v>
      </c>
      <c r="AC665" s="387">
        <v>0</v>
      </c>
      <c r="AD665" s="387">
        <v>10.25</v>
      </c>
      <c r="AE665" s="387">
        <v>10.25</v>
      </c>
      <c r="AF665" s="387" t="s">
        <v>1729</v>
      </c>
      <c r="AG665" s="387">
        <v>0</v>
      </c>
      <c r="AH665" s="387">
        <v>0</v>
      </c>
      <c r="AI665" s="387">
        <v>10.25</v>
      </c>
      <c r="AJ665" s="387">
        <v>10.25</v>
      </c>
      <c r="AK665" s="387">
        <v>0</v>
      </c>
      <c r="AM665"/>
      <c r="AN665"/>
      <c r="AO665"/>
      <c r="AP665"/>
    </row>
    <row r="666" spans="1:42">
      <c r="A666" s="387" t="s">
        <v>5550</v>
      </c>
      <c r="B666" s="388">
        <v>43640.597881944443</v>
      </c>
      <c r="C666" s="389">
        <v>43640</v>
      </c>
      <c r="D666" s="387" t="s">
        <v>3089</v>
      </c>
      <c r="E666" s="389">
        <v>43640</v>
      </c>
      <c r="F666" s="387" t="s">
        <v>3088</v>
      </c>
      <c r="G666" s="389">
        <v>43640</v>
      </c>
      <c r="H666" s="387" t="s">
        <v>4824</v>
      </c>
      <c r="I666" s="389">
        <v>43640</v>
      </c>
      <c r="J666" s="387" t="s">
        <v>4823</v>
      </c>
      <c r="K666" s="387" t="s">
        <v>1741</v>
      </c>
      <c r="L666" s="390" t="s">
        <v>1732</v>
      </c>
      <c r="M666" s="390" t="s">
        <v>1936</v>
      </c>
      <c r="N666" s="390" t="str">
        <f t="shared" si="22"/>
        <v>Employee17@blyblade.com</v>
      </c>
      <c r="O666" s="390" t="str">
        <f t="shared" si="23"/>
        <v>Nate_Alexander</v>
      </c>
      <c r="P666" s="387" t="s">
        <v>1728</v>
      </c>
      <c r="Q666" s="387" t="s">
        <v>1847</v>
      </c>
      <c r="R666" s="387" t="s">
        <v>1803</v>
      </c>
      <c r="S666" s="387">
        <v>25.01</v>
      </c>
      <c r="T666" s="387">
        <v>90</v>
      </c>
      <c r="U666" s="387" t="s">
        <v>2733</v>
      </c>
      <c r="V666" s="387" t="s">
        <v>1737</v>
      </c>
      <c r="W666" s="387" t="s">
        <v>4882</v>
      </c>
      <c r="X666" s="387" t="s">
        <v>4831</v>
      </c>
      <c r="Y666" s="387" t="s">
        <v>1748</v>
      </c>
      <c r="Z666" s="387" t="s">
        <v>1734</v>
      </c>
      <c r="AA666" s="387" t="s">
        <v>1733</v>
      </c>
      <c r="AB666" s="387">
        <v>67.81</v>
      </c>
      <c r="AC666" s="387">
        <v>0</v>
      </c>
      <c r="AD666" s="387">
        <v>0</v>
      </c>
      <c r="AE666" s="387">
        <v>67.81</v>
      </c>
      <c r="AF666" s="387" t="s">
        <v>1729</v>
      </c>
      <c r="AG666" s="387">
        <v>67.81</v>
      </c>
      <c r="AH666" s="387">
        <v>0</v>
      </c>
      <c r="AI666" s="387">
        <v>0</v>
      </c>
      <c r="AJ666" s="387">
        <v>67.81</v>
      </c>
      <c r="AK666" s="387">
        <v>6.78</v>
      </c>
      <c r="AM666"/>
      <c r="AN666"/>
      <c r="AO666"/>
      <c r="AP666"/>
    </row>
    <row r="667" spans="1:42">
      <c r="A667" s="387" t="s">
        <v>5549</v>
      </c>
      <c r="B667" s="388">
        <v>43640.622199074074</v>
      </c>
      <c r="C667" s="389">
        <v>43640</v>
      </c>
      <c r="D667" s="387" t="s">
        <v>2128</v>
      </c>
      <c r="E667" s="389">
        <v>43640</v>
      </c>
      <c r="F667" s="387" t="s">
        <v>3787</v>
      </c>
      <c r="G667" s="389">
        <v>43640</v>
      </c>
      <c r="H667" s="387" t="s">
        <v>3217</v>
      </c>
      <c r="I667" s="389">
        <v>43640</v>
      </c>
      <c r="J667" s="387" t="s">
        <v>2365</v>
      </c>
      <c r="K667" s="387" t="s">
        <v>1741</v>
      </c>
      <c r="L667" s="390" t="s">
        <v>1732</v>
      </c>
      <c r="M667" s="390" t="s">
        <v>2255</v>
      </c>
      <c r="N667" s="390" t="str">
        <f t="shared" si="22"/>
        <v>Employee7@blyblade.com</v>
      </c>
      <c r="O667" s="390" t="str">
        <f t="shared" si="23"/>
        <v>Jack_Oneill</v>
      </c>
      <c r="P667" s="387" t="s">
        <v>1728</v>
      </c>
      <c r="Q667" s="387" t="s">
        <v>1754</v>
      </c>
      <c r="R667" s="387" t="s">
        <v>1738</v>
      </c>
      <c r="S667" s="387">
        <v>2.76</v>
      </c>
      <c r="T667" s="387">
        <v>35</v>
      </c>
      <c r="U667" s="387" t="s">
        <v>1772</v>
      </c>
      <c r="V667" s="387" t="s">
        <v>1737</v>
      </c>
      <c r="W667" s="387" t="s">
        <v>1875</v>
      </c>
      <c r="X667" s="387" t="s">
        <v>4831</v>
      </c>
      <c r="Y667" s="387" t="s">
        <v>1748</v>
      </c>
      <c r="Z667" s="387" t="s">
        <v>1734</v>
      </c>
      <c r="AA667" s="387" t="s">
        <v>1733</v>
      </c>
      <c r="AB667" s="387">
        <v>27.48</v>
      </c>
      <c r="AC667" s="387">
        <v>0</v>
      </c>
      <c r="AD667" s="387">
        <v>0</v>
      </c>
      <c r="AE667" s="387">
        <v>27.48</v>
      </c>
      <c r="AF667" s="387" t="s">
        <v>1729</v>
      </c>
      <c r="AG667" s="387">
        <v>27.48</v>
      </c>
      <c r="AH667" s="387">
        <v>0</v>
      </c>
      <c r="AI667" s="387">
        <v>0</v>
      </c>
      <c r="AJ667" s="387">
        <v>27.48</v>
      </c>
      <c r="AK667" s="387">
        <v>2.75</v>
      </c>
      <c r="AM667"/>
      <c r="AN667"/>
      <c r="AO667"/>
      <c r="AP667"/>
    </row>
    <row r="668" spans="1:42">
      <c r="A668" s="387" t="s">
        <v>5548</v>
      </c>
      <c r="B668" s="388">
        <v>43640.638981481483</v>
      </c>
      <c r="C668" s="389">
        <v>43640</v>
      </c>
      <c r="D668" s="387" t="s">
        <v>2774</v>
      </c>
      <c r="E668" s="389">
        <v>43640</v>
      </c>
      <c r="F668" s="387" t="s">
        <v>2461</v>
      </c>
      <c r="G668" s="389">
        <v>43640</v>
      </c>
      <c r="H668" s="387" t="s">
        <v>1817</v>
      </c>
      <c r="I668" s="389">
        <v>43640</v>
      </c>
      <c r="J668" s="387" t="s">
        <v>1816</v>
      </c>
      <c r="K668" s="387" t="s">
        <v>1741</v>
      </c>
      <c r="L668" s="390" t="s">
        <v>1732</v>
      </c>
      <c r="M668" s="390" t="s">
        <v>1884</v>
      </c>
      <c r="N668" s="390" t="str">
        <f t="shared" si="22"/>
        <v>Employee25@blyblade.com</v>
      </c>
      <c r="O668" s="390" t="str">
        <f t="shared" si="23"/>
        <v>Shyloh_Davonne Wilkinson</v>
      </c>
      <c r="P668" s="387" t="s">
        <v>1728</v>
      </c>
      <c r="Q668" s="387" t="s">
        <v>1754</v>
      </c>
      <c r="R668" s="387" t="s">
        <v>1803</v>
      </c>
      <c r="S668" s="387">
        <v>5.65</v>
      </c>
      <c r="T668" s="387">
        <v>47</v>
      </c>
      <c r="U668" s="387" t="s">
        <v>1882</v>
      </c>
      <c r="V668" s="387" t="s">
        <v>1883</v>
      </c>
      <c r="W668" s="387" t="s">
        <v>2025</v>
      </c>
      <c r="X668" s="387" t="s">
        <v>4831</v>
      </c>
      <c r="Y668" s="387" t="s">
        <v>1735</v>
      </c>
      <c r="Z668" s="387" t="s">
        <v>1734</v>
      </c>
      <c r="AA668" s="387" t="s">
        <v>1733</v>
      </c>
      <c r="AB668" s="387">
        <v>39.89</v>
      </c>
      <c r="AC668" s="387">
        <v>0</v>
      </c>
      <c r="AD668" s="387">
        <v>0</v>
      </c>
      <c r="AE668" s="387">
        <v>39.89</v>
      </c>
      <c r="AF668" s="387" t="s">
        <v>1729</v>
      </c>
      <c r="AG668" s="387">
        <v>39.89</v>
      </c>
      <c r="AH668" s="387">
        <v>0</v>
      </c>
      <c r="AI668" s="387">
        <v>0</v>
      </c>
      <c r="AJ668" s="387">
        <v>39.89</v>
      </c>
      <c r="AK668" s="387">
        <v>3.99</v>
      </c>
      <c r="AM668"/>
      <c r="AN668"/>
      <c r="AO668"/>
      <c r="AP668"/>
    </row>
    <row r="669" spans="1:42">
      <c r="A669" s="387" t="s">
        <v>5547</v>
      </c>
      <c r="B669" s="388">
        <v>43640.704444444447</v>
      </c>
      <c r="C669" s="389">
        <v>43640</v>
      </c>
      <c r="D669" s="387" t="s">
        <v>3007</v>
      </c>
      <c r="E669" s="389">
        <v>43640</v>
      </c>
      <c r="F669" s="387" t="s">
        <v>2424</v>
      </c>
      <c r="G669" s="389">
        <v>43640</v>
      </c>
      <c r="H669" s="387" t="s">
        <v>2735</v>
      </c>
      <c r="I669" s="389">
        <v>43640</v>
      </c>
      <c r="J669" s="387" t="s">
        <v>2734</v>
      </c>
      <c r="K669" s="387" t="s">
        <v>1741</v>
      </c>
      <c r="L669" s="390" t="s">
        <v>1732</v>
      </c>
      <c r="M669" s="390" t="s">
        <v>1884</v>
      </c>
      <c r="N669" s="390" t="str">
        <f t="shared" si="22"/>
        <v>Employee25@blyblade.com</v>
      </c>
      <c r="O669" s="390" t="str">
        <f t="shared" si="23"/>
        <v>Shyloh_Davonne Wilkinson</v>
      </c>
      <c r="P669" s="387" t="s">
        <v>1728</v>
      </c>
      <c r="Q669" s="387" t="s">
        <v>1847</v>
      </c>
      <c r="R669" s="387" t="s">
        <v>1738</v>
      </c>
      <c r="S669" s="387">
        <v>3.98</v>
      </c>
      <c r="T669" s="387">
        <v>40</v>
      </c>
      <c r="U669" s="387" t="s">
        <v>1883</v>
      </c>
      <c r="V669" s="387" t="s">
        <v>1737</v>
      </c>
      <c r="W669" s="387" t="s">
        <v>2025</v>
      </c>
      <c r="X669" s="387" t="s">
        <v>4831</v>
      </c>
      <c r="Y669" s="387" t="s">
        <v>1735</v>
      </c>
      <c r="Z669" s="387" t="s">
        <v>1734</v>
      </c>
      <c r="AA669" s="387" t="s">
        <v>1733</v>
      </c>
      <c r="AB669" s="387">
        <v>38.700000000000003</v>
      </c>
      <c r="AC669" s="387">
        <v>0</v>
      </c>
      <c r="AD669" s="387">
        <v>0</v>
      </c>
      <c r="AE669" s="387">
        <v>38.700000000000003</v>
      </c>
      <c r="AF669" s="387" t="s">
        <v>1729</v>
      </c>
      <c r="AG669" s="387">
        <v>38.700000000000003</v>
      </c>
      <c r="AH669" s="387">
        <v>0</v>
      </c>
      <c r="AI669" s="387">
        <v>0</v>
      </c>
      <c r="AJ669" s="387">
        <v>38.700000000000003</v>
      </c>
      <c r="AK669" s="387">
        <v>3.87</v>
      </c>
      <c r="AM669"/>
      <c r="AN669"/>
      <c r="AO669"/>
      <c r="AP669"/>
    </row>
    <row r="670" spans="1:42">
      <c r="A670" s="387" t="s">
        <v>5546</v>
      </c>
      <c r="B670" s="388">
        <v>43640.714143518519</v>
      </c>
      <c r="C670" s="389">
        <v>43640</v>
      </c>
      <c r="D670" s="387" t="s">
        <v>3355</v>
      </c>
      <c r="E670" s="389">
        <v>43640</v>
      </c>
      <c r="F670" s="387" t="s">
        <v>3798</v>
      </c>
      <c r="G670" s="389">
        <v>43640</v>
      </c>
      <c r="H670" s="387" t="s">
        <v>1789</v>
      </c>
      <c r="I670" s="389">
        <v>43640</v>
      </c>
      <c r="J670" s="387" t="s">
        <v>1788</v>
      </c>
      <c r="K670" s="387" t="s">
        <v>1741</v>
      </c>
      <c r="L670" s="390" t="s">
        <v>1732</v>
      </c>
      <c r="M670" s="390" t="s">
        <v>1979</v>
      </c>
      <c r="N670" s="390" t="str">
        <f t="shared" si="22"/>
        <v>Employee15@blyblade.com</v>
      </c>
      <c r="O670" s="390" t="str">
        <f t="shared" si="23"/>
        <v>Jess_Rooney</v>
      </c>
      <c r="P670" s="387" t="s">
        <v>1728</v>
      </c>
      <c r="Q670" s="387" t="s">
        <v>1847</v>
      </c>
      <c r="R670" s="387" t="s">
        <v>1738</v>
      </c>
      <c r="S670" s="387">
        <v>4.91</v>
      </c>
      <c r="T670" s="387">
        <v>18</v>
      </c>
      <c r="U670" s="387" t="s">
        <v>1883</v>
      </c>
      <c r="V670" s="387" t="s">
        <v>2007</v>
      </c>
      <c r="W670" s="387" t="s">
        <v>1965</v>
      </c>
      <c r="X670" s="387" t="s">
        <v>4831</v>
      </c>
      <c r="Y670" s="387" t="s">
        <v>1735</v>
      </c>
      <c r="Z670" s="387" t="s">
        <v>1734</v>
      </c>
      <c r="AA670" s="387" t="s">
        <v>1733</v>
      </c>
      <c r="AB670" s="387">
        <v>24.42</v>
      </c>
      <c r="AC670" s="387">
        <v>0</v>
      </c>
      <c r="AD670" s="387">
        <v>0</v>
      </c>
      <c r="AE670" s="387">
        <v>24.42</v>
      </c>
      <c r="AF670" s="387" t="s">
        <v>1729</v>
      </c>
      <c r="AG670" s="387">
        <v>24.42</v>
      </c>
      <c r="AH670" s="387">
        <v>0</v>
      </c>
      <c r="AI670" s="387">
        <v>0</v>
      </c>
      <c r="AJ670" s="387">
        <v>24.42</v>
      </c>
      <c r="AK670" s="387">
        <v>2.44</v>
      </c>
      <c r="AM670"/>
      <c r="AN670"/>
      <c r="AO670"/>
      <c r="AP670"/>
    </row>
    <row r="671" spans="1:42">
      <c r="A671" s="387" t="s">
        <v>5545</v>
      </c>
      <c r="B671" s="388">
        <v>43640.775671296295</v>
      </c>
      <c r="C671" s="389">
        <v>43640</v>
      </c>
      <c r="D671" s="387" t="s">
        <v>2993</v>
      </c>
      <c r="E671" s="389">
        <v>43640</v>
      </c>
      <c r="F671" s="387" t="s">
        <v>2992</v>
      </c>
      <c r="G671" s="389">
        <v>43640</v>
      </c>
      <c r="H671" s="387" t="s">
        <v>2002</v>
      </c>
      <c r="I671" s="389">
        <v>43640</v>
      </c>
      <c r="J671" s="387" t="s">
        <v>4215</v>
      </c>
      <c r="K671" s="387" t="s">
        <v>1741</v>
      </c>
      <c r="L671" s="390" t="s">
        <v>1732</v>
      </c>
      <c r="M671" s="390" t="s">
        <v>2812</v>
      </c>
      <c r="N671" s="390" t="str">
        <f t="shared" si="22"/>
        <v>Employee6@blyblade.com</v>
      </c>
      <c r="O671" s="390" t="str">
        <f t="shared" si="23"/>
        <v>Matthew_Brody</v>
      </c>
      <c r="P671" s="387" t="s">
        <v>1728</v>
      </c>
      <c r="Q671" s="387" t="s">
        <v>1754</v>
      </c>
      <c r="R671" s="387" t="s">
        <v>1738</v>
      </c>
      <c r="S671" s="387">
        <v>12.38</v>
      </c>
      <c r="T671" s="387">
        <v>39</v>
      </c>
      <c r="U671" s="387" t="s">
        <v>1991</v>
      </c>
      <c r="V671" s="387" t="s">
        <v>2026</v>
      </c>
      <c r="W671" s="387" t="s">
        <v>2450</v>
      </c>
      <c r="X671" s="387" t="s">
        <v>4831</v>
      </c>
      <c r="Y671" s="387" t="s">
        <v>1748</v>
      </c>
      <c r="Z671" s="387" t="s">
        <v>1734</v>
      </c>
      <c r="AA671" s="387" t="s">
        <v>1733</v>
      </c>
      <c r="AB671" s="387">
        <v>46.67</v>
      </c>
      <c r="AC671" s="387">
        <v>0</v>
      </c>
      <c r="AD671" s="387">
        <v>0</v>
      </c>
      <c r="AE671" s="387">
        <v>46.67</v>
      </c>
      <c r="AF671" s="387" t="s">
        <v>1729</v>
      </c>
      <c r="AG671" s="387">
        <v>46.67</v>
      </c>
      <c r="AH671" s="387">
        <v>0</v>
      </c>
      <c r="AI671" s="387">
        <v>0</v>
      </c>
      <c r="AJ671" s="387">
        <v>46.67</v>
      </c>
      <c r="AK671" s="387">
        <v>4.67</v>
      </c>
      <c r="AM671"/>
      <c r="AN671"/>
      <c r="AO671"/>
      <c r="AP671"/>
    </row>
    <row r="672" spans="1:42">
      <c r="A672" s="387" t="s">
        <v>5545</v>
      </c>
      <c r="B672" s="388">
        <v>43640.776469907411</v>
      </c>
      <c r="C672" s="389">
        <v>43640</v>
      </c>
      <c r="D672" s="387" t="s">
        <v>2993</v>
      </c>
      <c r="E672" s="389">
        <v>43640</v>
      </c>
      <c r="F672" s="387" t="s">
        <v>2992</v>
      </c>
      <c r="G672" s="389">
        <v>43640</v>
      </c>
      <c r="H672" s="387" t="s">
        <v>2002</v>
      </c>
      <c r="I672" s="389">
        <v>43640</v>
      </c>
      <c r="J672" s="387" t="s">
        <v>4215</v>
      </c>
      <c r="K672" s="387" t="s">
        <v>1741</v>
      </c>
      <c r="L672" s="390" t="s">
        <v>1732</v>
      </c>
      <c r="M672" s="390" t="s">
        <v>2812</v>
      </c>
      <c r="N672" s="390" t="str">
        <f t="shared" si="22"/>
        <v>Employee6@blyblade.com</v>
      </c>
      <c r="O672" s="390" t="str">
        <f t="shared" si="23"/>
        <v>Matthew_Brody</v>
      </c>
      <c r="P672" s="387" t="s">
        <v>1728</v>
      </c>
      <c r="Q672" s="387" t="s">
        <v>1754</v>
      </c>
      <c r="R672" s="387" t="s">
        <v>1738</v>
      </c>
      <c r="S672" s="387">
        <v>12.38</v>
      </c>
      <c r="T672" s="387">
        <v>39</v>
      </c>
      <c r="U672" s="387" t="s">
        <v>1991</v>
      </c>
      <c r="V672" s="387" t="s">
        <v>2026</v>
      </c>
      <c r="W672" s="387" t="s">
        <v>2450</v>
      </c>
      <c r="X672" s="387" t="s">
        <v>4831</v>
      </c>
      <c r="Y672" s="387" t="s">
        <v>1748</v>
      </c>
      <c r="Z672" s="387" t="s">
        <v>1734</v>
      </c>
      <c r="AA672" s="387" t="s">
        <v>1747</v>
      </c>
      <c r="AB672" s="387">
        <v>0</v>
      </c>
      <c r="AC672" s="387">
        <v>0</v>
      </c>
      <c r="AD672" s="387">
        <v>5.13</v>
      </c>
      <c r="AE672" s="387">
        <v>5.13</v>
      </c>
      <c r="AF672" s="387" t="s">
        <v>1729</v>
      </c>
      <c r="AG672" s="387">
        <v>0</v>
      </c>
      <c r="AH672" s="387">
        <v>0</v>
      </c>
      <c r="AI672" s="387">
        <v>5.13</v>
      </c>
      <c r="AJ672" s="387">
        <v>5.13</v>
      </c>
      <c r="AK672" s="387">
        <v>0</v>
      </c>
      <c r="AM672"/>
      <c r="AN672"/>
      <c r="AO672"/>
      <c r="AP672"/>
    </row>
    <row r="673" spans="1:42">
      <c r="A673" s="387" t="s">
        <v>5544</v>
      </c>
      <c r="B673" s="388">
        <v>43640.823055555556</v>
      </c>
      <c r="C673" s="389">
        <v>43640</v>
      </c>
      <c r="D673" s="387" t="s">
        <v>3197</v>
      </c>
      <c r="E673" s="389">
        <v>43640</v>
      </c>
      <c r="F673" s="387" t="s">
        <v>3666</v>
      </c>
      <c r="G673" s="389">
        <v>43640</v>
      </c>
      <c r="H673" s="387" t="s">
        <v>3046</v>
      </c>
      <c r="I673" s="389">
        <v>43640</v>
      </c>
      <c r="J673" s="387" t="s">
        <v>2619</v>
      </c>
      <c r="K673" s="387" t="s">
        <v>1741</v>
      </c>
      <c r="L673" s="390" t="s">
        <v>1732</v>
      </c>
      <c r="M673" s="390" t="s">
        <v>3510</v>
      </c>
      <c r="N673" s="390" t="str">
        <f t="shared" si="22"/>
        <v>Employee20@blyblade.com</v>
      </c>
      <c r="O673" s="390" t="str">
        <f t="shared" si="23"/>
        <v>Conner_Clay</v>
      </c>
      <c r="P673" s="387" t="s">
        <v>1728</v>
      </c>
      <c r="Q673" s="387" t="s">
        <v>1754</v>
      </c>
      <c r="R673" s="387" t="s">
        <v>1738</v>
      </c>
      <c r="S673" s="387">
        <v>2.87</v>
      </c>
      <c r="T673" s="387">
        <v>25</v>
      </c>
      <c r="U673" s="387" t="s">
        <v>1845</v>
      </c>
      <c r="V673" s="387" t="s">
        <v>1883</v>
      </c>
      <c r="W673" s="387" t="s">
        <v>1875</v>
      </c>
      <c r="X673" s="387" t="s">
        <v>4831</v>
      </c>
      <c r="Y673" s="387" t="s">
        <v>2449</v>
      </c>
      <c r="Z673" s="387" t="s">
        <v>1734</v>
      </c>
      <c r="AA673" s="387" t="s">
        <v>1733</v>
      </c>
      <c r="AB673" s="387">
        <v>27.99</v>
      </c>
      <c r="AC673" s="387">
        <v>0</v>
      </c>
      <c r="AD673" s="387">
        <v>0</v>
      </c>
      <c r="AE673" s="387">
        <v>27.99</v>
      </c>
      <c r="AF673" s="387" t="s">
        <v>1729</v>
      </c>
      <c r="AG673" s="387">
        <v>27.99</v>
      </c>
      <c r="AH673" s="387">
        <v>0</v>
      </c>
      <c r="AI673" s="387">
        <v>0</v>
      </c>
      <c r="AJ673" s="387">
        <v>27.99</v>
      </c>
      <c r="AK673" s="387">
        <v>2.8</v>
      </c>
      <c r="AM673"/>
      <c r="AN673"/>
      <c r="AO673"/>
      <c r="AP673"/>
    </row>
    <row r="674" spans="1:42">
      <c r="A674" s="387" t="s">
        <v>5543</v>
      </c>
      <c r="B674" s="388">
        <v>43640.863206018519</v>
      </c>
      <c r="C674" s="389">
        <v>43640</v>
      </c>
      <c r="D674" s="387" t="s">
        <v>1941</v>
      </c>
      <c r="E674" s="389">
        <v>43640</v>
      </c>
      <c r="F674" s="387" t="s">
        <v>2617</v>
      </c>
      <c r="G674" s="389">
        <v>43640</v>
      </c>
      <c r="H674" s="387" t="s">
        <v>2258</v>
      </c>
      <c r="I674" s="389">
        <v>43640</v>
      </c>
      <c r="J674" s="387" t="s">
        <v>3781</v>
      </c>
      <c r="K674" s="387" t="s">
        <v>1741</v>
      </c>
      <c r="L674" s="390" t="s">
        <v>1732</v>
      </c>
      <c r="M674" s="390" t="s">
        <v>2027</v>
      </c>
      <c r="N674" s="390" t="str">
        <f t="shared" si="22"/>
        <v>Employee28@blyblade.com</v>
      </c>
      <c r="O674" s="390" t="str">
        <f t="shared" si="23"/>
        <v>Tony_Conte</v>
      </c>
      <c r="P674" s="387" t="s">
        <v>1728</v>
      </c>
      <c r="Q674" s="387" t="s">
        <v>1952</v>
      </c>
      <c r="R674" s="387" t="s">
        <v>1738</v>
      </c>
      <c r="S674" s="387">
        <v>1.7</v>
      </c>
      <c r="T674" s="387">
        <v>14</v>
      </c>
      <c r="U674" s="387" t="s">
        <v>2026</v>
      </c>
      <c r="V674" s="387" t="s">
        <v>2026</v>
      </c>
      <c r="W674" s="387" t="s">
        <v>4832</v>
      </c>
      <c r="X674" s="387" t="s">
        <v>4831</v>
      </c>
      <c r="Y674" s="387" t="s">
        <v>1748</v>
      </c>
      <c r="Z674" s="387" t="s">
        <v>1734</v>
      </c>
      <c r="AA674" s="387" t="s">
        <v>1733</v>
      </c>
      <c r="AB674" s="387">
        <v>30.32</v>
      </c>
      <c r="AC674" s="387">
        <v>0</v>
      </c>
      <c r="AD674" s="387">
        <v>0</v>
      </c>
      <c r="AE674" s="387">
        <v>30.32</v>
      </c>
      <c r="AF674" s="387" t="s">
        <v>1729</v>
      </c>
      <c r="AG674" s="387">
        <v>30.32</v>
      </c>
      <c r="AH674" s="387">
        <v>0</v>
      </c>
      <c r="AI674" s="387">
        <v>0</v>
      </c>
      <c r="AJ674" s="387">
        <v>30.32</v>
      </c>
      <c r="AK674" s="387">
        <v>3.03</v>
      </c>
      <c r="AM674"/>
      <c r="AN674"/>
      <c r="AO674"/>
      <c r="AP674"/>
    </row>
    <row r="675" spans="1:42">
      <c r="A675" s="387" t="s">
        <v>5543</v>
      </c>
      <c r="B675" s="388">
        <v>43640.866099537037</v>
      </c>
      <c r="C675" s="389">
        <v>43640</v>
      </c>
      <c r="D675" s="387" t="s">
        <v>1941</v>
      </c>
      <c r="E675" s="389">
        <v>43640</v>
      </c>
      <c r="F675" s="387" t="s">
        <v>2617</v>
      </c>
      <c r="G675" s="389">
        <v>43640</v>
      </c>
      <c r="H675" s="387" t="s">
        <v>2258</v>
      </c>
      <c r="I675" s="389">
        <v>43640</v>
      </c>
      <c r="J675" s="387" t="s">
        <v>3781</v>
      </c>
      <c r="K675" s="387" t="s">
        <v>1741</v>
      </c>
      <c r="L675" s="390" t="s">
        <v>1732</v>
      </c>
      <c r="M675" s="390" t="s">
        <v>2027</v>
      </c>
      <c r="N675" s="390" t="str">
        <f t="shared" si="22"/>
        <v>Employee28@blyblade.com</v>
      </c>
      <c r="O675" s="390" t="str">
        <f t="shared" si="23"/>
        <v>Tony_Conte</v>
      </c>
      <c r="P675" s="387" t="s">
        <v>1728</v>
      </c>
      <c r="Q675" s="387" t="s">
        <v>1952</v>
      </c>
      <c r="R675" s="387" t="s">
        <v>1738</v>
      </c>
      <c r="S675" s="387">
        <v>1.7</v>
      </c>
      <c r="T675" s="387">
        <v>14</v>
      </c>
      <c r="U675" s="387" t="s">
        <v>2026</v>
      </c>
      <c r="V675" s="387" t="s">
        <v>2026</v>
      </c>
      <c r="W675" s="387" t="s">
        <v>4832</v>
      </c>
      <c r="X675" s="387" t="s">
        <v>4831</v>
      </c>
      <c r="Y675" s="387" t="s">
        <v>1748</v>
      </c>
      <c r="Z675" s="387" t="s">
        <v>1734</v>
      </c>
      <c r="AA675" s="387" t="s">
        <v>1747</v>
      </c>
      <c r="AB675" s="387">
        <v>0</v>
      </c>
      <c r="AC675" s="387">
        <v>0</v>
      </c>
      <c r="AD675" s="387">
        <v>6.21</v>
      </c>
      <c r="AE675" s="387">
        <v>6.21</v>
      </c>
      <c r="AF675" s="387" t="s">
        <v>1729</v>
      </c>
      <c r="AG675" s="387">
        <v>0</v>
      </c>
      <c r="AH675" s="387">
        <v>0</v>
      </c>
      <c r="AI675" s="387">
        <v>6.21</v>
      </c>
      <c r="AJ675" s="387">
        <v>6.21</v>
      </c>
      <c r="AK675" s="387">
        <v>0</v>
      </c>
      <c r="AM675"/>
      <c r="AN675"/>
      <c r="AO675"/>
      <c r="AP675"/>
    </row>
    <row r="676" spans="1:42">
      <c r="A676" s="387" t="s">
        <v>5542</v>
      </c>
      <c r="B676" s="388">
        <v>43640.895266203705</v>
      </c>
      <c r="C676" s="389">
        <v>43640</v>
      </c>
      <c r="D676" s="387" t="s">
        <v>2023</v>
      </c>
      <c r="E676" s="389">
        <v>43640</v>
      </c>
      <c r="F676" s="387" t="s">
        <v>2022</v>
      </c>
      <c r="G676" s="389">
        <v>43640</v>
      </c>
      <c r="H676" s="387" t="s">
        <v>3999</v>
      </c>
      <c r="I676" s="389">
        <v>43640</v>
      </c>
      <c r="J676" s="387" t="s">
        <v>4040</v>
      </c>
      <c r="K676" s="387" t="s">
        <v>1741</v>
      </c>
      <c r="L676" s="390" t="s">
        <v>1732</v>
      </c>
      <c r="M676" s="390" t="s">
        <v>2027</v>
      </c>
      <c r="N676" s="390" t="str">
        <f t="shared" si="22"/>
        <v>Employee28@blyblade.com</v>
      </c>
      <c r="O676" s="390" t="str">
        <f t="shared" si="23"/>
        <v>Tony_Conte</v>
      </c>
      <c r="P676" s="387" t="s">
        <v>1728</v>
      </c>
      <c r="Q676" s="387" t="s">
        <v>1952</v>
      </c>
      <c r="R676" s="387" t="s">
        <v>1738</v>
      </c>
      <c r="S676" s="387">
        <v>1.71</v>
      </c>
      <c r="T676" s="387">
        <v>4</v>
      </c>
      <c r="U676" s="387" t="s">
        <v>2026</v>
      </c>
      <c r="V676" s="387" t="s">
        <v>2026</v>
      </c>
      <c r="W676" s="387" t="s">
        <v>4832</v>
      </c>
      <c r="X676" s="387" t="s">
        <v>4831</v>
      </c>
      <c r="Y676" s="387" t="s">
        <v>1748</v>
      </c>
      <c r="Z676" s="387" t="s">
        <v>1734</v>
      </c>
      <c r="AA676" s="387" t="s">
        <v>1733</v>
      </c>
      <c r="AB676" s="387">
        <v>33.81</v>
      </c>
      <c r="AC676" s="387">
        <v>0</v>
      </c>
      <c r="AD676" s="387">
        <v>0</v>
      </c>
      <c r="AE676" s="387">
        <v>33.81</v>
      </c>
      <c r="AF676" s="387" t="s">
        <v>1729</v>
      </c>
      <c r="AG676" s="387">
        <v>33.81</v>
      </c>
      <c r="AH676" s="387">
        <v>0</v>
      </c>
      <c r="AI676" s="387">
        <v>0</v>
      </c>
      <c r="AJ676" s="387">
        <v>33.81</v>
      </c>
      <c r="AK676" s="387">
        <v>3.38</v>
      </c>
      <c r="AM676"/>
      <c r="AN676"/>
      <c r="AO676"/>
      <c r="AP676"/>
    </row>
    <row r="677" spans="1:42">
      <c r="A677" s="387" t="s">
        <v>5541</v>
      </c>
      <c r="B677" s="388">
        <v>43640.929976851854</v>
      </c>
      <c r="C677" s="389">
        <v>43640</v>
      </c>
      <c r="D677" s="387" t="s">
        <v>1870</v>
      </c>
      <c r="E677" s="389">
        <v>43640</v>
      </c>
      <c r="F677" s="387" t="s">
        <v>3351</v>
      </c>
      <c r="G677" s="389">
        <v>43640</v>
      </c>
      <c r="H677" s="387" t="s">
        <v>2021</v>
      </c>
      <c r="I677" s="389">
        <v>43640</v>
      </c>
      <c r="J677" s="387" t="s">
        <v>2020</v>
      </c>
      <c r="K677" s="387" t="s">
        <v>1741</v>
      </c>
      <c r="L677" s="390" t="s">
        <v>1732</v>
      </c>
      <c r="M677" s="390" t="s">
        <v>2013</v>
      </c>
      <c r="N677" s="390" t="str">
        <f t="shared" si="22"/>
        <v>Employee22@blyblade.com</v>
      </c>
      <c r="O677" s="390" t="str">
        <f t="shared" si="23"/>
        <v>Lee_Gold</v>
      </c>
      <c r="P677" s="387" t="s">
        <v>1728</v>
      </c>
      <c r="Q677" s="387" t="s">
        <v>1754</v>
      </c>
      <c r="R677" s="387" t="s">
        <v>1738</v>
      </c>
      <c r="S677" s="387">
        <v>1.1000000000000001</v>
      </c>
      <c r="T677" s="387">
        <v>16</v>
      </c>
      <c r="U677" s="387" t="s">
        <v>1737</v>
      </c>
      <c r="V677" s="387" t="s">
        <v>1928</v>
      </c>
      <c r="W677" s="387" t="s">
        <v>4882</v>
      </c>
      <c r="X677" s="387" t="s">
        <v>4831</v>
      </c>
      <c r="Y677" s="387" t="s">
        <v>1748</v>
      </c>
      <c r="Z677" s="387" t="s">
        <v>1734</v>
      </c>
      <c r="AA677" s="387" t="s">
        <v>1733</v>
      </c>
      <c r="AB677" s="387">
        <v>12.91</v>
      </c>
      <c r="AC677" s="387">
        <v>0</v>
      </c>
      <c r="AD677" s="387">
        <v>0</v>
      </c>
      <c r="AE677" s="387">
        <v>12.91</v>
      </c>
      <c r="AF677" s="387" t="s">
        <v>1729</v>
      </c>
      <c r="AG677" s="387">
        <v>12.91</v>
      </c>
      <c r="AH677" s="387">
        <v>0</v>
      </c>
      <c r="AI677" s="387">
        <v>0</v>
      </c>
      <c r="AJ677" s="387">
        <v>12.91</v>
      </c>
      <c r="AK677" s="387">
        <v>1.29</v>
      </c>
      <c r="AM677"/>
      <c r="AN677"/>
      <c r="AO677"/>
      <c r="AP677"/>
    </row>
    <row r="678" spans="1:42">
      <c r="A678" s="387" t="s">
        <v>5541</v>
      </c>
      <c r="B678" s="388">
        <v>43640.930208333331</v>
      </c>
      <c r="C678" s="389">
        <v>43640</v>
      </c>
      <c r="D678" s="387" t="s">
        <v>1870</v>
      </c>
      <c r="E678" s="389">
        <v>43640</v>
      </c>
      <c r="F678" s="387" t="s">
        <v>3351</v>
      </c>
      <c r="G678" s="389">
        <v>43640</v>
      </c>
      <c r="H678" s="387" t="s">
        <v>2021</v>
      </c>
      <c r="I678" s="389">
        <v>43640</v>
      </c>
      <c r="J678" s="387" t="s">
        <v>2020</v>
      </c>
      <c r="K678" s="387" t="s">
        <v>1741</v>
      </c>
      <c r="L678" s="390" t="s">
        <v>1732</v>
      </c>
      <c r="M678" s="390" t="s">
        <v>2013</v>
      </c>
      <c r="N678" s="390" t="str">
        <f t="shared" si="22"/>
        <v>Employee22@blyblade.com</v>
      </c>
      <c r="O678" s="390" t="str">
        <f t="shared" si="23"/>
        <v>Lee_Gold</v>
      </c>
      <c r="P678" s="387" t="s">
        <v>1728</v>
      </c>
      <c r="Q678" s="387" t="s">
        <v>1754</v>
      </c>
      <c r="R678" s="387" t="s">
        <v>1738</v>
      </c>
      <c r="S678" s="387">
        <v>1.1000000000000001</v>
      </c>
      <c r="T678" s="387">
        <v>16</v>
      </c>
      <c r="U678" s="387" t="s">
        <v>1737</v>
      </c>
      <c r="V678" s="387" t="s">
        <v>1928</v>
      </c>
      <c r="W678" s="387" t="s">
        <v>4882</v>
      </c>
      <c r="X678" s="387" t="s">
        <v>4831</v>
      </c>
      <c r="Y678" s="387" t="s">
        <v>1748</v>
      </c>
      <c r="Z678" s="387" t="s">
        <v>1734</v>
      </c>
      <c r="AA678" s="387" t="s">
        <v>1747</v>
      </c>
      <c r="AB678" s="387">
        <v>0</v>
      </c>
      <c r="AC678" s="387">
        <v>0</v>
      </c>
      <c r="AD678" s="387">
        <v>10.25</v>
      </c>
      <c r="AE678" s="387">
        <v>10.25</v>
      </c>
      <c r="AF678" s="387" t="s">
        <v>1729</v>
      </c>
      <c r="AG678" s="387">
        <v>0</v>
      </c>
      <c r="AH678" s="387">
        <v>0</v>
      </c>
      <c r="AI678" s="387">
        <v>10.25</v>
      </c>
      <c r="AJ678" s="387">
        <v>10.25</v>
      </c>
      <c r="AK678" s="387">
        <v>0</v>
      </c>
      <c r="AM678"/>
      <c r="AN678"/>
      <c r="AO678"/>
      <c r="AP678"/>
    </row>
    <row r="679" spans="1:42">
      <c r="A679" s="387" t="s">
        <v>5540</v>
      </c>
      <c r="B679" s="388">
        <v>43641.029374999998</v>
      </c>
      <c r="C679" s="389">
        <v>43641</v>
      </c>
      <c r="D679" s="387" t="s">
        <v>2579</v>
      </c>
      <c r="E679" s="389">
        <v>43640</v>
      </c>
      <c r="F679" s="387" t="s">
        <v>2578</v>
      </c>
      <c r="G679" s="389">
        <v>43641</v>
      </c>
      <c r="H679" s="387" t="s">
        <v>2259</v>
      </c>
      <c r="I679" s="389">
        <v>43640</v>
      </c>
      <c r="J679" s="387" t="s">
        <v>2258</v>
      </c>
      <c r="K679" s="387" t="s">
        <v>1741</v>
      </c>
      <c r="L679" s="390" t="s">
        <v>1732</v>
      </c>
      <c r="M679" s="390" t="s">
        <v>1979</v>
      </c>
      <c r="N679" s="390" t="str">
        <f t="shared" si="22"/>
        <v>Employee15@blyblade.com</v>
      </c>
      <c r="O679" s="390" t="str">
        <f t="shared" si="23"/>
        <v>Jess_Rooney</v>
      </c>
      <c r="P679" s="387" t="s">
        <v>1728</v>
      </c>
      <c r="Q679" s="387" t="s">
        <v>1847</v>
      </c>
      <c r="R679" s="387" t="s">
        <v>1738</v>
      </c>
      <c r="S679" s="387">
        <v>1.61</v>
      </c>
      <c r="T679" s="387">
        <v>6</v>
      </c>
      <c r="U679" s="387" t="s">
        <v>2007</v>
      </c>
      <c r="V679" s="387" t="s">
        <v>2435</v>
      </c>
      <c r="W679" s="387" t="s">
        <v>1965</v>
      </c>
      <c r="X679" s="387" t="s">
        <v>4831</v>
      </c>
      <c r="Y679" s="387" t="s">
        <v>1735</v>
      </c>
      <c r="Z679" s="387" t="s">
        <v>1734</v>
      </c>
      <c r="AA679" s="387" t="s">
        <v>1733</v>
      </c>
      <c r="AB679" s="387">
        <v>11.47</v>
      </c>
      <c r="AC679" s="387">
        <v>0</v>
      </c>
      <c r="AD679" s="387">
        <v>0</v>
      </c>
      <c r="AE679" s="387">
        <v>11.47</v>
      </c>
      <c r="AF679" s="387" t="s">
        <v>1729</v>
      </c>
      <c r="AG679" s="387">
        <v>11.47</v>
      </c>
      <c r="AH679" s="387">
        <v>0</v>
      </c>
      <c r="AI679" s="387">
        <v>0</v>
      </c>
      <c r="AJ679" s="387">
        <v>11.47</v>
      </c>
      <c r="AK679" s="387">
        <v>1.1499999999999999</v>
      </c>
      <c r="AM679"/>
      <c r="AN679"/>
      <c r="AO679"/>
      <c r="AP679"/>
    </row>
    <row r="680" spans="1:42">
      <c r="A680" s="387" t="s">
        <v>5539</v>
      </c>
      <c r="B680" s="388">
        <v>43641.08016203704</v>
      </c>
      <c r="C680" s="389">
        <v>43641</v>
      </c>
      <c r="D680" s="387" t="s">
        <v>3885</v>
      </c>
      <c r="E680" s="389">
        <v>43640</v>
      </c>
      <c r="F680" s="387" t="s">
        <v>2834</v>
      </c>
      <c r="G680" s="389">
        <v>43641</v>
      </c>
      <c r="H680" s="387" t="s">
        <v>2232</v>
      </c>
      <c r="I680" s="389">
        <v>43640</v>
      </c>
      <c r="J680" s="387" t="s">
        <v>2231</v>
      </c>
      <c r="K680" s="387" t="s">
        <v>1741</v>
      </c>
      <c r="L680" s="390" t="s">
        <v>1732</v>
      </c>
      <c r="M680" s="390" t="s">
        <v>1936</v>
      </c>
      <c r="N680" s="390" t="str">
        <f t="shared" si="22"/>
        <v>Employee17@blyblade.com</v>
      </c>
      <c r="O680" s="390" t="str">
        <f t="shared" si="23"/>
        <v>Nate_Alexander</v>
      </c>
      <c r="P680" s="387" t="s">
        <v>1728</v>
      </c>
      <c r="Q680" s="387" t="s">
        <v>1754</v>
      </c>
      <c r="R680" s="387" t="s">
        <v>1738</v>
      </c>
      <c r="S680" s="387">
        <v>2.31</v>
      </c>
      <c r="T680" s="387">
        <v>10</v>
      </c>
      <c r="U680" s="387" t="s">
        <v>1737</v>
      </c>
      <c r="V680" s="387" t="s">
        <v>1737</v>
      </c>
      <c r="W680" s="387" t="s">
        <v>4882</v>
      </c>
      <c r="X680" s="387" t="s">
        <v>4831</v>
      </c>
      <c r="Y680" s="387" t="s">
        <v>1748</v>
      </c>
      <c r="Z680" s="387" t="s">
        <v>1734</v>
      </c>
      <c r="AA680" s="387" t="s">
        <v>1733</v>
      </c>
      <c r="AB680" s="387">
        <v>17.23</v>
      </c>
      <c r="AC680" s="387">
        <v>0</v>
      </c>
      <c r="AD680" s="387">
        <v>0</v>
      </c>
      <c r="AE680" s="387">
        <v>17.23</v>
      </c>
      <c r="AF680" s="387" t="s">
        <v>1729</v>
      </c>
      <c r="AG680" s="387">
        <v>17.23</v>
      </c>
      <c r="AH680" s="387">
        <v>0</v>
      </c>
      <c r="AI680" s="387">
        <v>0</v>
      </c>
      <c r="AJ680" s="387">
        <v>17.23</v>
      </c>
      <c r="AK680" s="387">
        <v>1.72</v>
      </c>
      <c r="AM680"/>
      <c r="AN680"/>
      <c r="AO680"/>
      <c r="AP680"/>
    </row>
    <row r="681" spans="1:42">
      <c r="A681" s="391" t="s">
        <v>5538</v>
      </c>
      <c r="B681" s="388">
        <v>43641.578217592592</v>
      </c>
      <c r="C681" s="389">
        <v>43641</v>
      </c>
      <c r="D681" s="387" t="s">
        <v>2348</v>
      </c>
      <c r="E681" s="389">
        <v>43641</v>
      </c>
      <c r="F681" s="387" t="s">
        <v>5537</v>
      </c>
      <c r="G681" s="389">
        <v>43641</v>
      </c>
      <c r="H681" s="387" t="s">
        <v>2871</v>
      </c>
      <c r="I681" s="389">
        <v>43641</v>
      </c>
      <c r="J681" s="387" t="s">
        <v>3594</v>
      </c>
      <c r="K681" s="387" t="s">
        <v>1741</v>
      </c>
      <c r="L681" s="390" t="s">
        <v>1732</v>
      </c>
      <c r="M681" s="390" t="s">
        <v>2453</v>
      </c>
      <c r="N681" s="390" t="str">
        <f t="shared" si="22"/>
        <v>Employee38@blyblade.com</v>
      </c>
      <c r="O681" s="390" t="str">
        <f t="shared" si="23"/>
        <v>Evan_Licht</v>
      </c>
      <c r="P681" s="387" t="s">
        <v>1728</v>
      </c>
      <c r="Q681" s="387" t="s">
        <v>1754</v>
      </c>
      <c r="R681" s="387" t="s">
        <v>1738</v>
      </c>
      <c r="S681" s="387">
        <v>4.68</v>
      </c>
      <c r="T681" s="387">
        <v>33</v>
      </c>
      <c r="U681" s="387" t="s">
        <v>3157</v>
      </c>
      <c r="V681" s="387" t="s">
        <v>1772</v>
      </c>
      <c r="W681" s="387" t="s">
        <v>2403</v>
      </c>
      <c r="X681" s="387" t="s">
        <v>4831</v>
      </c>
      <c r="Y681" s="387" t="s">
        <v>2449</v>
      </c>
      <c r="Z681" s="387" t="s">
        <v>1734</v>
      </c>
      <c r="AA681" s="387" t="s">
        <v>1733</v>
      </c>
      <c r="AB681" s="387">
        <v>20.73</v>
      </c>
      <c r="AC681" s="387">
        <v>0</v>
      </c>
      <c r="AD681" s="387">
        <v>0</v>
      </c>
      <c r="AE681" s="387">
        <v>20.73</v>
      </c>
      <c r="AF681" s="387" t="s">
        <v>1729</v>
      </c>
      <c r="AG681" s="387">
        <v>20.73</v>
      </c>
      <c r="AH681" s="387">
        <v>0</v>
      </c>
      <c r="AI681" s="387">
        <v>0</v>
      </c>
      <c r="AJ681" s="387">
        <v>20.73</v>
      </c>
      <c r="AK681" s="387">
        <v>2.0699999999999998</v>
      </c>
      <c r="AM681"/>
      <c r="AN681"/>
      <c r="AO681"/>
      <c r="AP681"/>
    </row>
    <row r="682" spans="1:42">
      <c r="A682" s="387" t="s">
        <v>5536</v>
      </c>
      <c r="B682" s="388">
        <v>43641.647152777776</v>
      </c>
      <c r="C682" s="389">
        <v>43641</v>
      </c>
      <c r="D682" s="387" t="s">
        <v>3145</v>
      </c>
      <c r="E682" s="389">
        <v>43641</v>
      </c>
      <c r="F682" s="387" t="s">
        <v>3144</v>
      </c>
      <c r="G682" s="389">
        <v>43641</v>
      </c>
      <c r="H682" s="387" t="s">
        <v>2537</v>
      </c>
      <c r="I682" s="389">
        <v>43641</v>
      </c>
      <c r="J682" s="387" t="s">
        <v>2770</v>
      </c>
      <c r="K682" s="387" t="s">
        <v>1741</v>
      </c>
      <c r="L682" s="390" t="s">
        <v>1732</v>
      </c>
      <c r="M682" s="390" t="s">
        <v>2453</v>
      </c>
      <c r="N682" s="390" t="str">
        <f t="shared" si="22"/>
        <v>Employee38@blyblade.com</v>
      </c>
      <c r="O682" s="390" t="str">
        <f t="shared" si="23"/>
        <v>Evan_Licht</v>
      </c>
      <c r="P682" s="387" t="s">
        <v>1728</v>
      </c>
      <c r="Q682" s="387" t="s">
        <v>1754</v>
      </c>
      <c r="R682" s="387" t="s">
        <v>1738</v>
      </c>
      <c r="S682" s="387">
        <v>1.41</v>
      </c>
      <c r="T682" s="387">
        <v>14</v>
      </c>
      <c r="U682" s="387" t="s">
        <v>1772</v>
      </c>
      <c r="V682" s="387" t="s">
        <v>1845</v>
      </c>
      <c r="W682" s="387" t="s">
        <v>2403</v>
      </c>
      <c r="X682" s="387" t="s">
        <v>4831</v>
      </c>
      <c r="Y682" s="387" t="s">
        <v>2449</v>
      </c>
      <c r="Z682" s="387" t="s">
        <v>1734</v>
      </c>
      <c r="AA682" s="387" t="s">
        <v>1733</v>
      </c>
      <c r="AB682" s="387">
        <v>15.03</v>
      </c>
      <c r="AC682" s="387">
        <v>0</v>
      </c>
      <c r="AD682" s="387">
        <v>0</v>
      </c>
      <c r="AE682" s="387">
        <v>15.03</v>
      </c>
      <c r="AF682" s="387" t="s">
        <v>1729</v>
      </c>
      <c r="AG682" s="387">
        <v>15.03</v>
      </c>
      <c r="AH682" s="387">
        <v>0</v>
      </c>
      <c r="AI682" s="387">
        <v>0</v>
      </c>
      <c r="AJ682" s="387">
        <v>15.03</v>
      </c>
      <c r="AK682" s="387">
        <v>1.5</v>
      </c>
      <c r="AM682"/>
      <c r="AN682"/>
      <c r="AO682"/>
      <c r="AP682"/>
    </row>
    <row r="683" spans="1:42">
      <c r="A683" s="387" t="s">
        <v>5535</v>
      </c>
      <c r="B683" s="388">
        <v>43641.654745370368</v>
      </c>
      <c r="C683" s="389">
        <v>43641</v>
      </c>
      <c r="D683" s="387" t="s">
        <v>2443</v>
      </c>
      <c r="E683" s="389">
        <v>43641</v>
      </c>
      <c r="F683" s="387" t="s">
        <v>2442</v>
      </c>
      <c r="G683" s="389">
        <v>43641</v>
      </c>
      <c r="H683" s="387" t="s">
        <v>2152</v>
      </c>
      <c r="I683" s="389">
        <v>43641</v>
      </c>
      <c r="J683" s="387" t="s">
        <v>2151</v>
      </c>
      <c r="K683" s="387" t="s">
        <v>1741</v>
      </c>
      <c r="L683" s="390" t="s">
        <v>1732</v>
      </c>
      <c r="M683" s="390" t="s">
        <v>1854</v>
      </c>
      <c r="N683" s="390" t="str">
        <f t="shared" si="22"/>
        <v>Employee5@blyblade.com</v>
      </c>
      <c r="O683" s="390" t="str">
        <f t="shared" si="23"/>
        <v>Torey_McNeil</v>
      </c>
      <c r="P683" s="387" t="s">
        <v>1728</v>
      </c>
      <c r="Q683" s="387" t="s">
        <v>1847</v>
      </c>
      <c r="R683" s="387" t="s">
        <v>1738</v>
      </c>
      <c r="S683" s="387">
        <v>10.210000000000001</v>
      </c>
      <c r="T683" s="387">
        <v>44</v>
      </c>
      <c r="U683" s="387" t="s">
        <v>1853</v>
      </c>
      <c r="V683" s="387" t="s">
        <v>1737</v>
      </c>
      <c r="W683" s="387" t="s">
        <v>1875</v>
      </c>
      <c r="X683" s="387" t="s">
        <v>4831</v>
      </c>
      <c r="Y683" s="387" t="s">
        <v>1748</v>
      </c>
      <c r="Z683" s="387" t="s">
        <v>1734</v>
      </c>
      <c r="AA683" s="387" t="s">
        <v>1733</v>
      </c>
      <c r="AB683" s="387">
        <v>61.83</v>
      </c>
      <c r="AC683" s="387">
        <v>0</v>
      </c>
      <c r="AD683" s="387">
        <v>0</v>
      </c>
      <c r="AE683" s="387">
        <v>61.83</v>
      </c>
      <c r="AF683" s="387" t="s">
        <v>1729</v>
      </c>
      <c r="AG683" s="387">
        <v>61.83</v>
      </c>
      <c r="AH683" s="387">
        <v>0</v>
      </c>
      <c r="AI683" s="387">
        <v>0</v>
      </c>
      <c r="AJ683" s="387">
        <v>61.83</v>
      </c>
      <c r="AK683" s="387">
        <v>6.18</v>
      </c>
      <c r="AM683"/>
      <c r="AN683"/>
      <c r="AO683"/>
      <c r="AP683"/>
    </row>
    <row r="684" spans="1:42">
      <c r="A684" s="387" t="s">
        <v>5534</v>
      </c>
      <c r="B684" s="388">
        <v>43641.743298611109</v>
      </c>
      <c r="C684" s="389">
        <v>43641</v>
      </c>
      <c r="D684" s="387" t="s">
        <v>2143</v>
      </c>
      <c r="E684" s="389">
        <v>43641</v>
      </c>
      <c r="F684" s="387" t="s">
        <v>2142</v>
      </c>
      <c r="G684" s="389">
        <v>43641</v>
      </c>
      <c r="H684" s="387" t="s">
        <v>2111</v>
      </c>
      <c r="I684" s="389">
        <v>43641</v>
      </c>
      <c r="J684" s="387" t="s">
        <v>2110</v>
      </c>
      <c r="K684" s="387" t="s">
        <v>1741</v>
      </c>
      <c r="L684" s="390" t="s">
        <v>1732</v>
      </c>
      <c r="M684" s="390" t="s">
        <v>1979</v>
      </c>
      <c r="N684" s="390" t="str">
        <f t="shared" si="22"/>
        <v>Employee15@blyblade.com</v>
      </c>
      <c r="O684" s="390" t="str">
        <f t="shared" si="23"/>
        <v>Jess_Rooney</v>
      </c>
      <c r="P684" s="387" t="s">
        <v>1728</v>
      </c>
      <c r="Q684" s="387" t="s">
        <v>1847</v>
      </c>
      <c r="R684" s="387" t="s">
        <v>1738</v>
      </c>
      <c r="S684" s="387">
        <v>3.26</v>
      </c>
      <c r="T684" s="387">
        <v>18</v>
      </c>
      <c r="U684" s="387" t="s">
        <v>2199</v>
      </c>
      <c r="V684" s="387" t="s">
        <v>2007</v>
      </c>
      <c r="W684" s="387" t="s">
        <v>2025</v>
      </c>
      <c r="X684" s="387" t="s">
        <v>4831</v>
      </c>
      <c r="Y684" s="387" t="s">
        <v>1735</v>
      </c>
      <c r="Z684" s="387" t="s">
        <v>1734</v>
      </c>
      <c r="AA684" s="387" t="s">
        <v>1733</v>
      </c>
      <c r="AB684" s="387">
        <v>27.19</v>
      </c>
      <c r="AC684" s="387">
        <v>0</v>
      </c>
      <c r="AD684" s="387">
        <v>0</v>
      </c>
      <c r="AE684" s="387">
        <v>27.19</v>
      </c>
      <c r="AF684" s="387" t="s">
        <v>1729</v>
      </c>
      <c r="AG684" s="387">
        <v>27.19</v>
      </c>
      <c r="AH684" s="387">
        <v>0</v>
      </c>
      <c r="AI684" s="387">
        <v>0</v>
      </c>
      <c r="AJ684" s="387">
        <v>27.19</v>
      </c>
      <c r="AK684" s="387">
        <v>2.72</v>
      </c>
      <c r="AM684"/>
      <c r="AN684"/>
      <c r="AO684"/>
      <c r="AP684"/>
    </row>
    <row r="685" spans="1:42">
      <c r="A685" s="387" t="s">
        <v>5533</v>
      </c>
      <c r="B685" s="388">
        <v>43641.770046296297</v>
      </c>
      <c r="C685" s="389">
        <v>43641</v>
      </c>
      <c r="D685" s="387" t="s">
        <v>3351</v>
      </c>
      <c r="E685" s="389">
        <v>43641</v>
      </c>
      <c r="F685" s="387" t="s">
        <v>2438</v>
      </c>
      <c r="G685" s="389">
        <v>43641</v>
      </c>
      <c r="H685" s="387" t="s">
        <v>2114</v>
      </c>
      <c r="I685" s="389">
        <v>43641</v>
      </c>
      <c r="J685" s="387" t="s">
        <v>2113</v>
      </c>
      <c r="K685" s="387" t="s">
        <v>1741</v>
      </c>
      <c r="L685" s="390" t="s">
        <v>1732</v>
      </c>
      <c r="M685" s="390" t="s">
        <v>1911</v>
      </c>
      <c r="N685" s="390" t="str">
        <f t="shared" si="22"/>
        <v>Employee18@blyblade.com</v>
      </c>
      <c r="O685" s="390" t="str">
        <f t="shared" si="23"/>
        <v>Maryanne_Johnson</v>
      </c>
      <c r="P685" s="387" t="s">
        <v>1728</v>
      </c>
      <c r="Q685" s="387" t="s">
        <v>1847</v>
      </c>
      <c r="R685" s="387" t="s">
        <v>1738</v>
      </c>
      <c r="S685" s="387">
        <v>2.0299999999999998</v>
      </c>
      <c r="T685" s="387">
        <v>27</v>
      </c>
      <c r="U685" s="387" t="s">
        <v>1883</v>
      </c>
      <c r="V685" s="387" t="s">
        <v>1737</v>
      </c>
      <c r="W685" s="387" t="s">
        <v>2025</v>
      </c>
      <c r="X685" s="387" t="s">
        <v>4831</v>
      </c>
      <c r="Y685" s="387" t="s">
        <v>1735</v>
      </c>
      <c r="Z685" s="387" t="s">
        <v>1734</v>
      </c>
      <c r="AA685" s="387" t="s">
        <v>1733</v>
      </c>
      <c r="AB685" s="387">
        <v>20.16</v>
      </c>
      <c r="AC685" s="387">
        <v>0</v>
      </c>
      <c r="AD685" s="387">
        <v>0</v>
      </c>
      <c r="AE685" s="387">
        <v>20.16</v>
      </c>
      <c r="AF685" s="387" t="s">
        <v>1729</v>
      </c>
      <c r="AG685" s="387">
        <v>20.16</v>
      </c>
      <c r="AH685" s="387">
        <v>0</v>
      </c>
      <c r="AI685" s="387">
        <v>0</v>
      </c>
      <c r="AJ685" s="387">
        <v>20.16</v>
      </c>
      <c r="AK685" s="387">
        <v>2.02</v>
      </c>
      <c r="AM685"/>
      <c r="AN685"/>
      <c r="AO685"/>
      <c r="AP685"/>
    </row>
    <row r="686" spans="1:42">
      <c r="A686" s="387" t="s">
        <v>5532</v>
      </c>
      <c r="B686" s="388">
        <v>43641.843206018515</v>
      </c>
      <c r="C686" s="389">
        <v>43641</v>
      </c>
      <c r="D686" s="387" t="s">
        <v>2092</v>
      </c>
      <c r="E686" s="389">
        <v>43641</v>
      </c>
      <c r="F686" s="387" t="s">
        <v>2091</v>
      </c>
      <c r="G686" s="387" t="s">
        <v>1728</v>
      </c>
      <c r="H686" s="387" t="s">
        <v>1728</v>
      </c>
      <c r="I686" s="387" t="s">
        <v>1728</v>
      </c>
      <c r="J686" s="387" t="s">
        <v>1728</v>
      </c>
      <c r="K686" s="387" t="s">
        <v>1741</v>
      </c>
      <c r="L686" s="390" t="s">
        <v>1732</v>
      </c>
      <c r="M686" s="390" t="s">
        <v>2027</v>
      </c>
      <c r="N686" s="390" t="str">
        <f t="shared" si="22"/>
        <v>Employee28@blyblade.com</v>
      </c>
      <c r="O686" s="390" t="str">
        <f t="shared" si="23"/>
        <v>Tony_Conte</v>
      </c>
      <c r="P686" s="387" t="s">
        <v>1728</v>
      </c>
      <c r="Q686" s="387" t="s">
        <v>1952</v>
      </c>
      <c r="R686" s="387" t="s">
        <v>1738</v>
      </c>
      <c r="S686" s="387" t="s">
        <v>1728</v>
      </c>
      <c r="T686" s="387" t="s">
        <v>1728</v>
      </c>
      <c r="U686" s="387" t="s">
        <v>2026</v>
      </c>
      <c r="V686" s="387" t="s">
        <v>2026</v>
      </c>
      <c r="W686" s="387" t="s">
        <v>4832</v>
      </c>
      <c r="X686" s="387" t="s">
        <v>4831</v>
      </c>
      <c r="Y686" s="387" t="s">
        <v>1748</v>
      </c>
      <c r="Z686" s="387" t="s">
        <v>1734</v>
      </c>
      <c r="AA686" s="387" t="s">
        <v>1733</v>
      </c>
      <c r="AB686" s="387">
        <v>10.89</v>
      </c>
      <c r="AC686" s="387">
        <v>0</v>
      </c>
      <c r="AD686" s="387">
        <v>0</v>
      </c>
      <c r="AE686" s="387">
        <v>10.89</v>
      </c>
      <c r="AF686" s="387" t="s">
        <v>1729</v>
      </c>
      <c r="AG686" s="387">
        <v>10.89</v>
      </c>
      <c r="AH686" s="387">
        <v>0</v>
      </c>
      <c r="AI686" s="387">
        <v>0</v>
      </c>
      <c r="AJ686" s="387">
        <v>10.89</v>
      </c>
      <c r="AK686" s="387">
        <v>1.0900000000000001</v>
      </c>
      <c r="AM686"/>
      <c r="AN686"/>
      <c r="AO686"/>
      <c r="AP686"/>
    </row>
    <row r="687" spans="1:42">
      <c r="A687" s="387" t="s">
        <v>5531</v>
      </c>
      <c r="B687" s="388">
        <v>43641.843506944446</v>
      </c>
      <c r="C687" s="389">
        <v>43641</v>
      </c>
      <c r="D687" s="387" t="s">
        <v>2398</v>
      </c>
      <c r="E687" s="389">
        <v>43641</v>
      </c>
      <c r="F687" s="387" t="s">
        <v>2625</v>
      </c>
      <c r="G687" s="387" t="s">
        <v>1728</v>
      </c>
      <c r="H687" s="387" t="s">
        <v>1728</v>
      </c>
      <c r="I687" s="387" t="s">
        <v>1728</v>
      </c>
      <c r="J687" s="387" t="s">
        <v>1728</v>
      </c>
      <c r="K687" s="387" t="s">
        <v>1741</v>
      </c>
      <c r="L687" s="390" t="s">
        <v>1732</v>
      </c>
      <c r="M687" s="390" t="s">
        <v>2287</v>
      </c>
      <c r="N687" s="390" t="str">
        <f t="shared" si="22"/>
        <v>Employee14@blyblade.com</v>
      </c>
      <c r="O687" s="390" t="str">
        <f t="shared" si="23"/>
        <v>Bowie_Tam</v>
      </c>
      <c r="P687" s="387" t="s">
        <v>1728</v>
      </c>
      <c r="Q687" s="387" t="s">
        <v>1952</v>
      </c>
      <c r="R687" s="387" t="s">
        <v>1738</v>
      </c>
      <c r="S687" s="387" t="s">
        <v>1728</v>
      </c>
      <c r="T687" s="387" t="s">
        <v>1728</v>
      </c>
      <c r="U687" s="387" t="s">
        <v>5530</v>
      </c>
      <c r="V687" s="387" t="s">
        <v>2026</v>
      </c>
      <c r="W687" s="387" t="s">
        <v>4832</v>
      </c>
      <c r="X687" s="387" t="s">
        <v>4831</v>
      </c>
      <c r="Y687" s="387" t="s">
        <v>1748</v>
      </c>
      <c r="Z687" s="387" t="s">
        <v>1734</v>
      </c>
      <c r="AA687" s="387" t="s">
        <v>1733</v>
      </c>
      <c r="AB687" s="387">
        <v>10.89</v>
      </c>
      <c r="AC687" s="387">
        <v>0</v>
      </c>
      <c r="AD687" s="387">
        <v>0</v>
      </c>
      <c r="AE687" s="387">
        <v>10.89</v>
      </c>
      <c r="AF687" s="387" t="s">
        <v>1729</v>
      </c>
      <c r="AG687" s="387">
        <v>10.89</v>
      </c>
      <c r="AH687" s="387">
        <v>0</v>
      </c>
      <c r="AI687" s="387">
        <v>0</v>
      </c>
      <c r="AJ687" s="387">
        <v>10.89</v>
      </c>
      <c r="AK687" s="387">
        <v>1.0900000000000001</v>
      </c>
      <c r="AM687"/>
      <c r="AN687"/>
      <c r="AO687"/>
      <c r="AP687"/>
    </row>
    <row r="688" spans="1:42">
      <c r="A688" s="387" t="s">
        <v>5529</v>
      </c>
      <c r="B688" s="388">
        <v>43641.868634259263</v>
      </c>
      <c r="C688" s="389">
        <v>43641</v>
      </c>
      <c r="D688" s="387" t="s">
        <v>2323</v>
      </c>
      <c r="E688" s="389">
        <v>43641</v>
      </c>
      <c r="F688" s="387" t="s">
        <v>2322</v>
      </c>
      <c r="G688" s="389">
        <v>43641</v>
      </c>
      <c r="H688" s="387" t="s">
        <v>2758</v>
      </c>
      <c r="I688" s="389">
        <v>43641</v>
      </c>
      <c r="J688" s="387" t="s">
        <v>3222</v>
      </c>
      <c r="K688" s="387" t="s">
        <v>1741</v>
      </c>
      <c r="L688" s="390" t="s">
        <v>1732</v>
      </c>
      <c r="M688" s="390" t="s">
        <v>2027</v>
      </c>
      <c r="N688" s="390" t="str">
        <f t="shared" si="22"/>
        <v>Employee28@blyblade.com</v>
      </c>
      <c r="O688" s="390" t="str">
        <f t="shared" si="23"/>
        <v>Tony_Conte</v>
      </c>
      <c r="P688" s="387" t="s">
        <v>1728</v>
      </c>
      <c r="Q688" s="387" t="s">
        <v>1952</v>
      </c>
      <c r="R688" s="387" t="s">
        <v>1738</v>
      </c>
      <c r="S688" s="387">
        <v>4.04</v>
      </c>
      <c r="T688" s="387">
        <v>21</v>
      </c>
      <c r="U688" s="387" t="s">
        <v>2026</v>
      </c>
      <c r="V688" s="387" t="s">
        <v>2026</v>
      </c>
      <c r="W688" s="387" t="s">
        <v>4832</v>
      </c>
      <c r="X688" s="387" t="s">
        <v>4831</v>
      </c>
      <c r="Y688" s="387" t="s">
        <v>1748</v>
      </c>
      <c r="Z688" s="387" t="s">
        <v>1734</v>
      </c>
      <c r="AA688" s="387" t="s">
        <v>1733</v>
      </c>
      <c r="AB688" s="387">
        <v>61.94</v>
      </c>
      <c r="AC688" s="387">
        <v>0</v>
      </c>
      <c r="AD688" s="387">
        <v>0</v>
      </c>
      <c r="AE688" s="387">
        <v>61.94</v>
      </c>
      <c r="AF688" s="387" t="s">
        <v>1729</v>
      </c>
      <c r="AG688" s="387">
        <v>61.94</v>
      </c>
      <c r="AH688" s="387">
        <v>0</v>
      </c>
      <c r="AI688" s="387">
        <v>0</v>
      </c>
      <c r="AJ688" s="387">
        <v>61.94</v>
      </c>
      <c r="AK688" s="387">
        <v>6.19</v>
      </c>
      <c r="AM688"/>
      <c r="AN688"/>
      <c r="AO688"/>
      <c r="AP688"/>
    </row>
    <row r="689" spans="1:42">
      <c r="A689" s="387" t="s">
        <v>5528</v>
      </c>
      <c r="B689" s="388">
        <v>43641.894189814811</v>
      </c>
      <c r="C689" s="389">
        <v>43641</v>
      </c>
      <c r="D689" s="387" t="s">
        <v>3997</v>
      </c>
      <c r="E689" s="389">
        <v>43641</v>
      </c>
      <c r="F689" s="387" t="s">
        <v>4114</v>
      </c>
      <c r="G689" s="389">
        <v>43641</v>
      </c>
      <c r="H689" s="387" t="s">
        <v>2802</v>
      </c>
      <c r="I689" s="389">
        <v>43641</v>
      </c>
      <c r="J689" s="387" t="s">
        <v>3352</v>
      </c>
      <c r="K689" s="387" t="s">
        <v>1741</v>
      </c>
      <c r="L689" s="390" t="s">
        <v>1732</v>
      </c>
      <c r="M689" s="390" t="s">
        <v>1992</v>
      </c>
      <c r="N689" s="390" t="str">
        <f t="shared" si="22"/>
        <v>Employee12@blyblade.com</v>
      </c>
      <c r="O689" s="390" t="str">
        <f t="shared" si="23"/>
        <v>Lysane_Sanchez</v>
      </c>
      <c r="P689" s="387" t="s">
        <v>1728</v>
      </c>
      <c r="Q689" s="387" t="s">
        <v>1754</v>
      </c>
      <c r="R689" s="387" t="s">
        <v>1738</v>
      </c>
      <c r="S689" s="387">
        <v>18.86</v>
      </c>
      <c r="T689" s="387">
        <v>78</v>
      </c>
      <c r="U689" s="387" t="s">
        <v>1883</v>
      </c>
      <c r="V689" s="387" t="s">
        <v>2026</v>
      </c>
      <c r="W689" s="387" t="s">
        <v>4832</v>
      </c>
      <c r="X689" s="387" t="s">
        <v>4831</v>
      </c>
      <c r="Y689" s="387" t="s">
        <v>1748</v>
      </c>
      <c r="Z689" s="387" t="s">
        <v>1734</v>
      </c>
      <c r="AA689" s="387" t="s">
        <v>1733</v>
      </c>
      <c r="AB689" s="387">
        <v>99.12</v>
      </c>
      <c r="AC689" s="387">
        <v>0</v>
      </c>
      <c r="AD689" s="387">
        <v>0</v>
      </c>
      <c r="AE689" s="387">
        <v>99.12</v>
      </c>
      <c r="AF689" s="387" t="s">
        <v>1729</v>
      </c>
      <c r="AG689" s="387">
        <v>99.12</v>
      </c>
      <c r="AH689" s="387">
        <v>0</v>
      </c>
      <c r="AI689" s="387">
        <v>0</v>
      </c>
      <c r="AJ689" s="387">
        <v>99.12</v>
      </c>
      <c r="AK689" s="387">
        <v>9.91</v>
      </c>
      <c r="AM689"/>
      <c r="AN689"/>
      <c r="AO689"/>
      <c r="AP689"/>
    </row>
    <row r="690" spans="1:42">
      <c r="A690" s="387" t="s">
        <v>5527</v>
      </c>
      <c r="B690" s="388">
        <v>43641.9143287037</v>
      </c>
      <c r="C690" s="389">
        <v>43641</v>
      </c>
      <c r="D690" s="387" t="s">
        <v>4010</v>
      </c>
      <c r="E690" s="389">
        <v>43641</v>
      </c>
      <c r="F690" s="387" t="s">
        <v>3572</v>
      </c>
      <c r="G690" s="389">
        <v>43641</v>
      </c>
      <c r="H690" s="387" t="s">
        <v>2235</v>
      </c>
      <c r="I690" s="389">
        <v>43641</v>
      </c>
      <c r="J690" s="387" t="s">
        <v>2300</v>
      </c>
      <c r="K690" s="387" t="s">
        <v>1741</v>
      </c>
      <c r="L690" s="390" t="s">
        <v>1732</v>
      </c>
      <c r="M690" s="390" t="s">
        <v>2027</v>
      </c>
      <c r="N690" s="390" t="str">
        <f t="shared" si="22"/>
        <v>Employee28@blyblade.com</v>
      </c>
      <c r="O690" s="390" t="str">
        <f t="shared" si="23"/>
        <v>Tony_Conte</v>
      </c>
      <c r="P690" s="387" t="s">
        <v>1728</v>
      </c>
      <c r="Q690" s="387" t="s">
        <v>1952</v>
      </c>
      <c r="R690" s="387" t="s">
        <v>1738</v>
      </c>
      <c r="S690" s="387">
        <v>1.89</v>
      </c>
      <c r="T690" s="387">
        <v>4</v>
      </c>
      <c r="U690" s="387" t="s">
        <v>2026</v>
      </c>
      <c r="V690" s="387" t="s">
        <v>2026</v>
      </c>
      <c r="W690" s="387" t="s">
        <v>4832</v>
      </c>
      <c r="X690" s="387" t="s">
        <v>4831</v>
      </c>
      <c r="Y690" s="387" t="s">
        <v>1748</v>
      </c>
      <c r="Z690" s="387" t="s">
        <v>1734</v>
      </c>
      <c r="AA690" s="387" t="s">
        <v>1733</v>
      </c>
      <c r="AB690" s="387">
        <v>44.52</v>
      </c>
      <c r="AC690" s="387">
        <v>0</v>
      </c>
      <c r="AD690" s="387">
        <v>0</v>
      </c>
      <c r="AE690" s="387">
        <v>44.52</v>
      </c>
      <c r="AF690" s="387" t="s">
        <v>1729</v>
      </c>
      <c r="AG690" s="387">
        <v>44.52</v>
      </c>
      <c r="AH690" s="387">
        <v>0</v>
      </c>
      <c r="AI690" s="387">
        <v>0</v>
      </c>
      <c r="AJ690" s="387">
        <v>44.52</v>
      </c>
      <c r="AK690" s="387">
        <v>4.45</v>
      </c>
      <c r="AM690"/>
      <c r="AN690"/>
      <c r="AO690"/>
      <c r="AP690"/>
    </row>
    <row r="691" spans="1:42">
      <c r="A691" s="387" t="s">
        <v>5527</v>
      </c>
      <c r="B691" s="388">
        <v>43641.914375</v>
      </c>
      <c r="C691" s="389">
        <v>43641</v>
      </c>
      <c r="D691" s="387" t="s">
        <v>4010</v>
      </c>
      <c r="E691" s="389">
        <v>43641</v>
      </c>
      <c r="F691" s="387" t="s">
        <v>3572</v>
      </c>
      <c r="G691" s="389">
        <v>43641</v>
      </c>
      <c r="H691" s="387" t="s">
        <v>2235</v>
      </c>
      <c r="I691" s="389">
        <v>43641</v>
      </c>
      <c r="J691" s="387" t="s">
        <v>2300</v>
      </c>
      <c r="K691" s="387" t="s">
        <v>1741</v>
      </c>
      <c r="L691" s="390" t="s">
        <v>1732</v>
      </c>
      <c r="M691" s="390" t="s">
        <v>2027</v>
      </c>
      <c r="N691" s="390" t="str">
        <f t="shared" si="22"/>
        <v>Employee28@blyblade.com</v>
      </c>
      <c r="O691" s="390" t="str">
        <f t="shared" si="23"/>
        <v>Tony_Conte</v>
      </c>
      <c r="P691" s="387" t="s">
        <v>1728</v>
      </c>
      <c r="Q691" s="387" t="s">
        <v>1952</v>
      </c>
      <c r="R691" s="387" t="s">
        <v>1738</v>
      </c>
      <c r="S691" s="387">
        <v>1.89</v>
      </c>
      <c r="T691" s="387">
        <v>4</v>
      </c>
      <c r="U691" s="387" t="s">
        <v>2026</v>
      </c>
      <c r="V691" s="387" t="s">
        <v>2026</v>
      </c>
      <c r="W691" s="387" t="s">
        <v>4832</v>
      </c>
      <c r="X691" s="387" t="s">
        <v>4831</v>
      </c>
      <c r="Y691" s="387" t="s">
        <v>1748</v>
      </c>
      <c r="Z691" s="387" t="s">
        <v>1734</v>
      </c>
      <c r="AA691" s="387" t="s">
        <v>1747</v>
      </c>
      <c r="AB691" s="387">
        <v>0</v>
      </c>
      <c r="AC691" s="387">
        <v>0</v>
      </c>
      <c r="AD691" s="387">
        <v>4.84</v>
      </c>
      <c r="AE691" s="387">
        <v>4.84</v>
      </c>
      <c r="AF691" s="387" t="s">
        <v>1729</v>
      </c>
      <c r="AG691" s="387">
        <v>0</v>
      </c>
      <c r="AH691" s="387">
        <v>0</v>
      </c>
      <c r="AI691" s="387">
        <v>4.84</v>
      </c>
      <c r="AJ691" s="387">
        <v>4.84</v>
      </c>
      <c r="AK691" s="387">
        <v>0</v>
      </c>
      <c r="AM691"/>
      <c r="AN691"/>
      <c r="AO691"/>
      <c r="AP691"/>
    </row>
    <row r="692" spans="1:42">
      <c r="A692" s="387" t="s">
        <v>5526</v>
      </c>
      <c r="B692" s="388">
        <v>43641.978773148148</v>
      </c>
      <c r="C692" s="389">
        <v>43641</v>
      </c>
      <c r="D692" s="387" t="s">
        <v>3198</v>
      </c>
      <c r="E692" s="389">
        <v>43641</v>
      </c>
      <c r="F692" s="387" t="s">
        <v>3197</v>
      </c>
      <c r="G692" s="389">
        <v>43641</v>
      </c>
      <c r="H692" s="387" t="s">
        <v>2285</v>
      </c>
      <c r="I692" s="389">
        <v>43641</v>
      </c>
      <c r="J692" s="387" t="s">
        <v>2284</v>
      </c>
      <c r="K692" s="387" t="s">
        <v>1741</v>
      </c>
      <c r="L692" s="390" t="s">
        <v>1732</v>
      </c>
      <c r="M692" s="390" t="s">
        <v>1936</v>
      </c>
      <c r="N692" s="390" t="str">
        <f t="shared" si="22"/>
        <v>Employee17@blyblade.com</v>
      </c>
      <c r="O692" s="390" t="str">
        <f t="shared" si="23"/>
        <v>Nate_Alexander</v>
      </c>
      <c r="P692" s="387" t="s">
        <v>1728</v>
      </c>
      <c r="Q692" s="387" t="s">
        <v>1952</v>
      </c>
      <c r="R692" s="387" t="s">
        <v>1738</v>
      </c>
      <c r="S692" s="387">
        <v>1.35</v>
      </c>
      <c r="T692" s="387">
        <v>10</v>
      </c>
      <c r="U692" s="387" t="s">
        <v>1845</v>
      </c>
      <c r="V692" s="387" t="s">
        <v>1928</v>
      </c>
      <c r="W692" s="387" t="s">
        <v>4882</v>
      </c>
      <c r="X692" s="387" t="s">
        <v>4831</v>
      </c>
      <c r="Y692" s="387" t="s">
        <v>1748</v>
      </c>
      <c r="Z692" s="387" t="s">
        <v>1734</v>
      </c>
      <c r="AA692" s="387" t="s">
        <v>1733</v>
      </c>
      <c r="AB692" s="387">
        <v>37.57</v>
      </c>
      <c r="AC692" s="387">
        <v>0</v>
      </c>
      <c r="AD692" s="387">
        <v>0</v>
      </c>
      <c r="AE692" s="387">
        <v>37.57</v>
      </c>
      <c r="AF692" s="387" t="s">
        <v>1729</v>
      </c>
      <c r="AG692" s="387">
        <v>37.57</v>
      </c>
      <c r="AH692" s="387">
        <v>0</v>
      </c>
      <c r="AI692" s="387">
        <v>0</v>
      </c>
      <c r="AJ692" s="387">
        <v>37.57</v>
      </c>
      <c r="AK692" s="387">
        <v>3.76</v>
      </c>
      <c r="AM692"/>
      <c r="AN692"/>
      <c r="AO692"/>
      <c r="AP692"/>
    </row>
    <row r="693" spans="1:42">
      <c r="A693" s="387" t="s">
        <v>5525</v>
      </c>
      <c r="B693" s="388">
        <v>43642.040289351855</v>
      </c>
      <c r="C693" s="389">
        <v>43642</v>
      </c>
      <c r="D693" s="387" t="s">
        <v>2759</v>
      </c>
      <c r="E693" s="389">
        <v>43641</v>
      </c>
      <c r="F693" s="387" t="s">
        <v>2758</v>
      </c>
      <c r="G693" s="389">
        <v>43642</v>
      </c>
      <c r="H693" s="387" t="s">
        <v>4077</v>
      </c>
      <c r="I693" s="389">
        <v>43641</v>
      </c>
      <c r="J693" s="387" t="s">
        <v>3713</v>
      </c>
      <c r="K693" s="387" t="s">
        <v>1741</v>
      </c>
      <c r="L693" s="390" t="s">
        <v>1732</v>
      </c>
      <c r="M693" s="390" t="s">
        <v>4897</v>
      </c>
      <c r="N693" s="390" t="str">
        <f t="shared" si="22"/>
        <v>Employee35@blyblade.com</v>
      </c>
      <c r="O693" s="390" t="str">
        <f t="shared" si="23"/>
        <v>Robert_Wiesenthal</v>
      </c>
      <c r="P693" s="387" t="s">
        <v>1728</v>
      </c>
      <c r="Q693" s="387" t="s">
        <v>1847</v>
      </c>
      <c r="R693" s="387" t="s">
        <v>1738</v>
      </c>
      <c r="S693" s="387">
        <v>0.63</v>
      </c>
      <c r="T693" s="387">
        <v>4</v>
      </c>
      <c r="U693" s="387" t="s">
        <v>1928</v>
      </c>
      <c r="V693" s="387" t="s">
        <v>1737</v>
      </c>
      <c r="W693" s="387" t="s">
        <v>1771</v>
      </c>
      <c r="X693" s="387" t="s">
        <v>4831</v>
      </c>
      <c r="Y693" s="387" t="s">
        <v>1890</v>
      </c>
      <c r="Z693" s="387" t="s">
        <v>1734</v>
      </c>
      <c r="AA693" s="387" t="s">
        <v>1733</v>
      </c>
      <c r="AB693" s="387">
        <v>11.04</v>
      </c>
      <c r="AC693" s="387">
        <v>0</v>
      </c>
      <c r="AD693" s="387">
        <v>0</v>
      </c>
      <c r="AE693" s="387">
        <v>11.04</v>
      </c>
      <c r="AF693" s="387" t="s">
        <v>1729</v>
      </c>
      <c r="AG693" s="387">
        <v>11.04</v>
      </c>
      <c r="AH693" s="387">
        <v>0</v>
      </c>
      <c r="AI693" s="387">
        <v>0</v>
      </c>
      <c r="AJ693" s="387">
        <v>11.04</v>
      </c>
      <c r="AK693" s="387">
        <v>1.1000000000000001</v>
      </c>
      <c r="AM693"/>
      <c r="AN693"/>
      <c r="AO693"/>
      <c r="AP693"/>
    </row>
    <row r="694" spans="1:42">
      <c r="A694" s="387" t="s">
        <v>5524</v>
      </c>
      <c r="B694" s="388">
        <v>43642.124143518522</v>
      </c>
      <c r="C694" s="389">
        <v>43642</v>
      </c>
      <c r="D694" s="387" t="s">
        <v>4582</v>
      </c>
      <c r="E694" s="389">
        <v>43641</v>
      </c>
      <c r="F694" s="387" t="s">
        <v>2827</v>
      </c>
      <c r="G694" s="389">
        <v>43642</v>
      </c>
      <c r="H694" s="387" t="s">
        <v>2565</v>
      </c>
      <c r="I694" s="389">
        <v>43641</v>
      </c>
      <c r="J694" s="387" t="s">
        <v>2564</v>
      </c>
      <c r="K694" s="387" t="s">
        <v>1741</v>
      </c>
      <c r="L694" s="390" t="s">
        <v>1732</v>
      </c>
      <c r="M694" s="390" t="s">
        <v>1936</v>
      </c>
      <c r="N694" s="390" t="str">
        <f t="shared" si="22"/>
        <v>Employee17@blyblade.com</v>
      </c>
      <c r="O694" s="390" t="str">
        <f t="shared" si="23"/>
        <v>Nate_Alexander</v>
      </c>
      <c r="P694" s="387" t="s">
        <v>1728</v>
      </c>
      <c r="Q694" s="387" t="s">
        <v>1754</v>
      </c>
      <c r="R694" s="387" t="s">
        <v>1738</v>
      </c>
      <c r="S694" s="387">
        <v>2.08</v>
      </c>
      <c r="T694" s="387">
        <v>13</v>
      </c>
      <c r="U694" s="387" t="s">
        <v>1928</v>
      </c>
      <c r="V694" s="387" t="s">
        <v>1883</v>
      </c>
      <c r="W694" s="387" t="s">
        <v>2403</v>
      </c>
      <c r="X694" s="387" t="s">
        <v>4831</v>
      </c>
      <c r="Y694" s="387" t="s">
        <v>1748</v>
      </c>
      <c r="Z694" s="387" t="s">
        <v>1734</v>
      </c>
      <c r="AA694" s="387" t="s">
        <v>1733</v>
      </c>
      <c r="AB694" s="387">
        <v>20.41</v>
      </c>
      <c r="AC694" s="387">
        <v>0</v>
      </c>
      <c r="AD694" s="387">
        <v>0</v>
      </c>
      <c r="AE694" s="387">
        <v>20.41</v>
      </c>
      <c r="AF694" s="387" t="s">
        <v>1729</v>
      </c>
      <c r="AG694" s="387">
        <v>20.41</v>
      </c>
      <c r="AH694" s="387">
        <v>0</v>
      </c>
      <c r="AI694" s="387">
        <v>0</v>
      </c>
      <c r="AJ694" s="387">
        <v>20.41</v>
      </c>
      <c r="AK694" s="387">
        <v>2.04</v>
      </c>
      <c r="AM694"/>
      <c r="AN694"/>
      <c r="AO694"/>
      <c r="AP694"/>
    </row>
    <row r="695" spans="1:42">
      <c r="A695" s="387" t="s">
        <v>5523</v>
      </c>
      <c r="B695" s="388">
        <v>43642.125613425924</v>
      </c>
      <c r="C695" s="389">
        <v>43642</v>
      </c>
      <c r="D695" s="387" t="s">
        <v>5522</v>
      </c>
      <c r="E695" s="389">
        <v>43641</v>
      </c>
      <c r="F695" s="387" t="s">
        <v>4262</v>
      </c>
      <c r="G695" s="389">
        <v>43642</v>
      </c>
      <c r="H695" s="387" t="s">
        <v>3994</v>
      </c>
      <c r="I695" s="389">
        <v>43641</v>
      </c>
      <c r="J695" s="387" t="s">
        <v>3205</v>
      </c>
      <c r="K695" s="387" t="s">
        <v>1741</v>
      </c>
      <c r="L695" s="390" t="s">
        <v>1732</v>
      </c>
      <c r="M695" s="390" t="s">
        <v>1924</v>
      </c>
      <c r="N695" s="390" t="str">
        <f t="shared" si="22"/>
        <v>Employee16@blyblade.com</v>
      </c>
      <c r="O695" s="390" t="str">
        <f t="shared" si="23"/>
        <v>Hunter_Senning</v>
      </c>
      <c r="P695" s="387" t="s">
        <v>1728</v>
      </c>
      <c r="Q695" s="387" t="s">
        <v>1754</v>
      </c>
      <c r="R695" s="387" t="s">
        <v>1738</v>
      </c>
      <c r="S695" s="387">
        <v>4.99</v>
      </c>
      <c r="T695" s="387">
        <v>15</v>
      </c>
      <c r="U695" s="387" t="s">
        <v>1928</v>
      </c>
      <c r="V695" s="387" t="s">
        <v>2247</v>
      </c>
      <c r="W695" s="387" t="s">
        <v>4876</v>
      </c>
      <c r="X695" s="387" t="s">
        <v>4831</v>
      </c>
      <c r="Y695" s="387" t="s">
        <v>1748</v>
      </c>
      <c r="Z695" s="387" t="s">
        <v>1734</v>
      </c>
      <c r="AA695" s="387" t="s">
        <v>1733</v>
      </c>
      <c r="AB695" s="387">
        <v>46.48</v>
      </c>
      <c r="AC695" s="387">
        <v>0</v>
      </c>
      <c r="AD695" s="387">
        <v>0</v>
      </c>
      <c r="AE695" s="387">
        <v>46.48</v>
      </c>
      <c r="AF695" s="387" t="s">
        <v>1729</v>
      </c>
      <c r="AG695" s="387">
        <v>46.48</v>
      </c>
      <c r="AH695" s="387">
        <v>0</v>
      </c>
      <c r="AI695" s="387">
        <v>0</v>
      </c>
      <c r="AJ695" s="387">
        <v>46.48</v>
      </c>
      <c r="AK695" s="387">
        <v>4.6500000000000004</v>
      </c>
      <c r="AM695"/>
      <c r="AN695"/>
      <c r="AO695"/>
      <c r="AP695"/>
    </row>
    <row r="696" spans="1:42">
      <c r="A696" s="387" t="s">
        <v>5521</v>
      </c>
      <c r="B696" s="388">
        <v>43642.203587962962</v>
      </c>
      <c r="C696" s="389">
        <v>43642</v>
      </c>
      <c r="D696" s="387" t="s">
        <v>3695</v>
      </c>
      <c r="E696" s="389">
        <v>43642</v>
      </c>
      <c r="F696" s="387" t="s">
        <v>2277</v>
      </c>
      <c r="G696" s="389">
        <v>43642</v>
      </c>
      <c r="H696" s="387" t="s">
        <v>5520</v>
      </c>
      <c r="I696" s="389">
        <v>43642</v>
      </c>
      <c r="J696" s="387" t="s">
        <v>2267</v>
      </c>
      <c r="K696" s="387" t="s">
        <v>1741</v>
      </c>
      <c r="L696" s="390" t="s">
        <v>1732</v>
      </c>
      <c r="M696" s="390" t="s">
        <v>1854</v>
      </c>
      <c r="N696" s="390" t="str">
        <f t="shared" si="22"/>
        <v>Employee5@blyblade.com</v>
      </c>
      <c r="O696" s="390" t="str">
        <f t="shared" si="23"/>
        <v>Torey_McNeil</v>
      </c>
      <c r="P696" s="387" t="s">
        <v>1728</v>
      </c>
      <c r="Q696" s="387" t="s">
        <v>1847</v>
      </c>
      <c r="R696" s="387" t="s">
        <v>1738</v>
      </c>
      <c r="S696" s="387">
        <v>13.08</v>
      </c>
      <c r="T696" s="387">
        <v>33</v>
      </c>
      <c r="U696" s="387" t="s">
        <v>1737</v>
      </c>
      <c r="V696" s="387" t="s">
        <v>1853</v>
      </c>
      <c r="W696" s="387" t="s">
        <v>4876</v>
      </c>
      <c r="X696" s="387" t="s">
        <v>4831</v>
      </c>
      <c r="Y696" s="387" t="s">
        <v>1748</v>
      </c>
      <c r="Z696" s="387" t="s">
        <v>1734</v>
      </c>
      <c r="AA696" s="387" t="s">
        <v>1733</v>
      </c>
      <c r="AB696" s="387">
        <v>37.56</v>
      </c>
      <c r="AC696" s="387">
        <v>0</v>
      </c>
      <c r="AD696" s="387">
        <v>0</v>
      </c>
      <c r="AE696" s="387">
        <v>37.56</v>
      </c>
      <c r="AF696" s="387" t="s">
        <v>1729</v>
      </c>
      <c r="AG696" s="387">
        <v>37.56</v>
      </c>
      <c r="AH696" s="387">
        <v>0</v>
      </c>
      <c r="AI696" s="387">
        <v>0</v>
      </c>
      <c r="AJ696" s="387">
        <v>37.56</v>
      </c>
      <c r="AK696" s="387">
        <v>3.76</v>
      </c>
      <c r="AM696"/>
      <c r="AN696"/>
      <c r="AO696"/>
      <c r="AP696"/>
    </row>
    <row r="697" spans="1:42">
      <c r="A697" s="387" t="s">
        <v>5519</v>
      </c>
      <c r="B697" s="388">
        <v>43642.210694444446</v>
      </c>
      <c r="C697" s="389">
        <v>43642</v>
      </c>
      <c r="D697" s="387" t="s">
        <v>5518</v>
      </c>
      <c r="E697" s="389">
        <v>43642</v>
      </c>
      <c r="F697" s="387" t="s">
        <v>3188</v>
      </c>
      <c r="G697" s="387" t="s">
        <v>1728</v>
      </c>
      <c r="H697" s="387" t="s">
        <v>1728</v>
      </c>
      <c r="I697" s="387" t="s">
        <v>1728</v>
      </c>
      <c r="J697" s="387" t="s">
        <v>1728</v>
      </c>
      <c r="K697" s="387" t="s">
        <v>1741</v>
      </c>
      <c r="L697" s="390" t="s">
        <v>1732</v>
      </c>
      <c r="M697" s="390" t="s">
        <v>1911</v>
      </c>
      <c r="N697" s="390" t="str">
        <f t="shared" si="22"/>
        <v>Employee18@blyblade.com</v>
      </c>
      <c r="O697" s="390" t="str">
        <f t="shared" si="23"/>
        <v>Maryanne_Johnson</v>
      </c>
      <c r="P697" s="387" t="s">
        <v>1728</v>
      </c>
      <c r="Q697" s="387" t="s">
        <v>1847</v>
      </c>
      <c r="R697" s="387" t="s">
        <v>1738</v>
      </c>
      <c r="S697" s="387" t="s">
        <v>1728</v>
      </c>
      <c r="T697" s="387" t="s">
        <v>1728</v>
      </c>
      <c r="U697" s="387" t="s">
        <v>1845</v>
      </c>
      <c r="V697" s="387" t="s">
        <v>1737</v>
      </c>
      <c r="W697" s="387" t="s">
        <v>2025</v>
      </c>
      <c r="X697" s="387" t="s">
        <v>4899</v>
      </c>
      <c r="Y697" s="387" t="s">
        <v>1735</v>
      </c>
      <c r="Z697" s="387" t="s">
        <v>1734</v>
      </c>
      <c r="AA697" s="387" t="s">
        <v>1733</v>
      </c>
      <c r="AB697" s="387">
        <v>5.44</v>
      </c>
      <c r="AC697" s="387">
        <v>0</v>
      </c>
      <c r="AD697" s="387">
        <v>0</v>
      </c>
      <c r="AE697" s="387">
        <v>5.44</v>
      </c>
      <c r="AF697" s="387" t="s">
        <v>1729</v>
      </c>
      <c r="AG697" s="387">
        <v>5.44</v>
      </c>
      <c r="AH697" s="387">
        <v>0</v>
      </c>
      <c r="AI697" s="387">
        <v>0</v>
      </c>
      <c r="AJ697" s="387">
        <v>5.44</v>
      </c>
      <c r="AK697" s="387">
        <v>0.54</v>
      </c>
      <c r="AM697"/>
      <c r="AN697"/>
      <c r="AO697"/>
      <c r="AP697"/>
    </row>
    <row r="698" spans="1:42">
      <c r="A698" s="387" t="s">
        <v>5514</v>
      </c>
      <c r="B698" s="388">
        <v>43642.227175925924</v>
      </c>
      <c r="C698" s="389">
        <v>43642</v>
      </c>
      <c r="D698" s="387" t="s">
        <v>3491</v>
      </c>
      <c r="E698" s="389">
        <v>43642</v>
      </c>
      <c r="F698" s="387" t="s">
        <v>2251</v>
      </c>
      <c r="G698" s="389">
        <v>43642</v>
      </c>
      <c r="H698" s="387" t="s">
        <v>5513</v>
      </c>
      <c r="I698" s="389">
        <v>43642</v>
      </c>
      <c r="J698" s="387" t="s">
        <v>2803</v>
      </c>
      <c r="K698" s="387" t="s">
        <v>1741</v>
      </c>
      <c r="L698" s="390" t="s">
        <v>1732</v>
      </c>
      <c r="M698" s="390" t="s">
        <v>1911</v>
      </c>
      <c r="N698" s="390" t="str">
        <f t="shared" si="22"/>
        <v>Employee18@blyblade.com</v>
      </c>
      <c r="O698" s="390" t="str">
        <f t="shared" si="23"/>
        <v>Maryanne_Johnson</v>
      </c>
      <c r="P698" s="387" t="s">
        <v>1728</v>
      </c>
      <c r="Q698" s="387" t="s">
        <v>1847</v>
      </c>
      <c r="R698" s="387" t="s">
        <v>1738</v>
      </c>
      <c r="S698" s="387">
        <v>1.94</v>
      </c>
      <c r="T698" s="387">
        <v>9</v>
      </c>
      <c r="U698" s="387" t="s">
        <v>1737</v>
      </c>
      <c r="V698" s="387" t="s">
        <v>1883</v>
      </c>
      <c r="W698" s="387" t="s">
        <v>2025</v>
      </c>
      <c r="X698" s="387" t="s">
        <v>4831</v>
      </c>
      <c r="Y698" s="387" t="s">
        <v>1735</v>
      </c>
      <c r="Z698" s="387" t="s">
        <v>1734</v>
      </c>
      <c r="AA698" s="387" t="s">
        <v>1733</v>
      </c>
      <c r="AB698" s="387">
        <v>13.01</v>
      </c>
      <c r="AC698" s="387">
        <v>0</v>
      </c>
      <c r="AD698" s="387">
        <v>0</v>
      </c>
      <c r="AE698" s="387">
        <v>13.01</v>
      </c>
      <c r="AF698" s="387" t="s">
        <v>1729</v>
      </c>
      <c r="AG698" s="387">
        <v>13.01</v>
      </c>
      <c r="AH698" s="387">
        <v>0</v>
      </c>
      <c r="AI698" s="387">
        <v>0</v>
      </c>
      <c r="AJ698" s="387">
        <v>13.01</v>
      </c>
      <c r="AK698" s="387">
        <v>1.3</v>
      </c>
      <c r="AM698"/>
      <c r="AN698"/>
      <c r="AO698"/>
      <c r="AP698"/>
    </row>
    <row r="699" spans="1:42">
      <c r="A699" s="387" t="s">
        <v>5517</v>
      </c>
      <c r="B699" s="388">
        <v>43642.542581018519</v>
      </c>
      <c r="C699" s="389">
        <v>43642</v>
      </c>
      <c r="D699" s="387" t="s">
        <v>2647</v>
      </c>
      <c r="E699" s="389">
        <v>43642</v>
      </c>
      <c r="F699" s="387" t="s">
        <v>2646</v>
      </c>
      <c r="G699" s="389">
        <v>43642</v>
      </c>
      <c r="H699" s="387" t="s">
        <v>3654</v>
      </c>
      <c r="I699" s="389">
        <v>43642</v>
      </c>
      <c r="J699" s="387" t="s">
        <v>3789</v>
      </c>
      <c r="K699" s="387" t="s">
        <v>1741</v>
      </c>
      <c r="L699" s="390" t="s">
        <v>1732</v>
      </c>
      <c r="M699" s="390" t="s">
        <v>2265</v>
      </c>
      <c r="N699" s="390" t="str">
        <f t="shared" si="22"/>
        <v>Employee4@blyblade.com</v>
      </c>
      <c r="O699" s="390" t="str">
        <f t="shared" si="23"/>
        <v>Oksana_Orlov</v>
      </c>
      <c r="P699" s="387" t="s">
        <v>1728</v>
      </c>
      <c r="Q699" s="387" t="s">
        <v>1754</v>
      </c>
      <c r="R699" s="387" t="s">
        <v>1738</v>
      </c>
      <c r="S699" s="387">
        <v>4.45</v>
      </c>
      <c r="T699" s="387">
        <v>14</v>
      </c>
      <c r="U699" s="387" t="s">
        <v>2007</v>
      </c>
      <c r="V699" s="387" t="s">
        <v>1883</v>
      </c>
      <c r="W699" s="387" t="s">
        <v>4882</v>
      </c>
      <c r="X699" s="387" t="s">
        <v>4831</v>
      </c>
      <c r="Y699" s="387" t="s">
        <v>1735</v>
      </c>
      <c r="Z699" s="387" t="s">
        <v>1734</v>
      </c>
      <c r="AA699" s="387" t="s">
        <v>1733</v>
      </c>
      <c r="AB699" s="387">
        <v>18.05</v>
      </c>
      <c r="AC699" s="387">
        <v>0</v>
      </c>
      <c r="AD699" s="387">
        <v>0</v>
      </c>
      <c r="AE699" s="387">
        <v>18.05</v>
      </c>
      <c r="AF699" s="387" t="s">
        <v>1729</v>
      </c>
      <c r="AG699" s="387">
        <v>18.05</v>
      </c>
      <c r="AH699" s="387">
        <v>0</v>
      </c>
      <c r="AI699" s="387">
        <v>0</v>
      </c>
      <c r="AJ699" s="387">
        <v>18.05</v>
      </c>
      <c r="AK699" s="387">
        <v>1.81</v>
      </c>
      <c r="AM699"/>
      <c r="AN699"/>
      <c r="AO699"/>
      <c r="AP699"/>
    </row>
    <row r="700" spans="1:42">
      <c r="A700" s="387" t="s">
        <v>5517</v>
      </c>
      <c r="B700" s="388">
        <v>43642.544016203705</v>
      </c>
      <c r="C700" s="389">
        <v>43642</v>
      </c>
      <c r="D700" s="387" t="s">
        <v>2647</v>
      </c>
      <c r="E700" s="389">
        <v>43642</v>
      </c>
      <c r="F700" s="387" t="s">
        <v>2646</v>
      </c>
      <c r="G700" s="389">
        <v>43642</v>
      </c>
      <c r="H700" s="387" t="s">
        <v>3654</v>
      </c>
      <c r="I700" s="389">
        <v>43642</v>
      </c>
      <c r="J700" s="387" t="s">
        <v>3789</v>
      </c>
      <c r="K700" s="387" t="s">
        <v>1741</v>
      </c>
      <c r="L700" s="390" t="s">
        <v>1732</v>
      </c>
      <c r="M700" s="390" t="s">
        <v>2265</v>
      </c>
      <c r="N700" s="390" t="str">
        <f t="shared" si="22"/>
        <v>Employee4@blyblade.com</v>
      </c>
      <c r="O700" s="390" t="str">
        <f t="shared" si="23"/>
        <v>Oksana_Orlov</v>
      </c>
      <c r="P700" s="387" t="s">
        <v>1728</v>
      </c>
      <c r="Q700" s="387" t="s">
        <v>1754</v>
      </c>
      <c r="R700" s="387" t="s">
        <v>1738</v>
      </c>
      <c r="S700" s="387">
        <v>4.45</v>
      </c>
      <c r="T700" s="387">
        <v>14</v>
      </c>
      <c r="U700" s="387" t="s">
        <v>2007</v>
      </c>
      <c r="V700" s="387" t="s">
        <v>1883</v>
      </c>
      <c r="W700" s="387" t="s">
        <v>4882</v>
      </c>
      <c r="X700" s="387" t="s">
        <v>4831</v>
      </c>
      <c r="Y700" s="387" t="s">
        <v>1735</v>
      </c>
      <c r="Z700" s="387" t="s">
        <v>1734</v>
      </c>
      <c r="AA700" s="387" t="s">
        <v>1747</v>
      </c>
      <c r="AB700" s="387">
        <v>0</v>
      </c>
      <c r="AC700" s="387">
        <v>0</v>
      </c>
      <c r="AD700" s="387">
        <v>1.03</v>
      </c>
      <c r="AE700" s="387">
        <v>1.03</v>
      </c>
      <c r="AF700" s="387" t="s">
        <v>1729</v>
      </c>
      <c r="AG700" s="387">
        <v>0</v>
      </c>
      <c r="AH700" s="387">
        <v>0</v>
      </c>
      <c r="AI700" s="387">
        <v>1.03</v>
      </c>
      <c r="AJ700" s="387">
        <v>1.03</v>
      </c>
      <c r="AK700" s="387">
        <v>0</v>
      </c>
      <c r="AM700"/>
      <c r="AN700"/>
      <c r="AO700"/>
      <c r="AP700"/>
    </row>
    <row r="701" spans="1:42">
      <c r="A701" s="387" t="s">
        <v>5516</v>
      </c>
      <c r="B701" s="388">
        <v>43642.549351851849</v>
      </c>
      <c r="C701" s="389">
        <v>43642</v>
      </c>
      <c r="D701" s="387" t="s">
        <v>3027</v>
      </c>
      <c r="E701" s="389">
        <v>43642</v>
      </c>
      <c r="F701" s="387" t="s">
        <v>3026</v>
      </c>
      <c r="G701" s="389">
        <v>43642</v>
      </c>
      <c r="H701" s="387" t="s">
        <v>2610</v>
      </c>
      <c r="I701" s="389">
        <v>43642</v>
      </c>
      <c r="J701" s="387" t="s">
        <v>3794</v>
      </c>
      <c r="K701" s="387" t="s">
        <v>1741</v>
      </c>
      <c r="L701" s="390" t="s">
        <v>1732</v>
      </c>
      <c r="M701" s="390" t="s">
        <v>1854</v>
      </c>
      <c r="N701" s="390" t="str">
        <f t="shared" si="22"/>
        <v>Employee5@blyblade.com</v>
      </c>
      <c r="O701" s="390" t="str">
        <f t="shared" si="23"/>
        <v>Torey_McNeil</v>
      </c>
      <c r="P701" s="387" t="s">
        <v>1728</v>
      </c>
      <c r="Q701" s="387" t="s">
        <v>1847</v>
      </c>
      <c r="R701" s="387" t="s">
        <v>1738</v>
      </c>
      <c r="S701" s="387">
        <v>8</v>
      </c>
      <c r="T701" s="387">
        <v>40</v>
      </c>
      <c r="U701" s="387" t="s">
        <v>1853</v>
      </c>
      <c r="V701" s="387" t="s">
        <v>1845</v>
      </c>
      <c r="W701" s="387" t="s">
        <v>2025</v>
      </c>
      <c r="X701" s="387" t="s">
        <v>4831</v>
      </c>
      <c r="Y701" s="387" t="s">
        <v>1748</v>
      </c>
      <c r="Z701" s="387" t="s">
        <v>1734</v>
      </c>
      <c r="AA701" s="387" t="s">
        <v>1733</v>
      </c>
      <c r="AB701" s="387">
        <v>52.24</v>
      </c>
      <c r="AC701" s="387">
        <v>0</v>
      </c>
      <c r="AD701" s="387">
        <v>0</v>
      </c>
      <c r="AE701" s="387">
        <v>52.24</v>
      </c>
      <c r="AF701" s="387" t="s">
        <v>1729</v>
      </c>
      <c r="AG701" s="387">
        <v>52.24</v>
      </c>
      <c r="AH701" s="387">
        <v>0</v>
      </c>
      <c r="AI701" s="387">
        <v>0</v>
      </c>
      <c r="AJ701" s="387">
        <v>52.24</v>
      </c>
      <c r="AK701" s="387">
        <v>5.22</v>
      </c>
      <c r="AM701"/>
      <c r="AN701"/>
      <c r="AO701"/>
      <c r="AP701"/>
    </row>
    <row r="702" spans="1:42">
      <c r="A702" s="387" t="s">
        <v>5515</v>
      </c>
      <c r="B702" s="388">
        <v>43642.573518518519</v>
      </c>
      <c r="C702" s="389">
        <v>43642</v>
      </c>
      <c r="D702" s="387" t="s">
        <v>2142</v>
      </c>
      <c r="E702" s="389">
        <v>43642</v>
      </c>
      <c r="F702" s="387" t="s">
        <v>3159</v>
      </c>
      <c r="G702" s="389">
        <v>43642</v>
      </c>
      <c r="H702" s="387" t="s">
        <v>2878</v>
      </c>
      <c r="I702" s="389">
        <v>43642</v>
      </c>
      <c r="J702" s="387" t="s">
        <v>5065</v>
      </c>
      <c r="K702" s="387" t="s">
        <v>1741</v>
      </c>
      <c r="L702" s="390" t="s">
        <v>1732</v>
      </c>
      <c r="M702" s="390" t="s">
        <v>1854</v>
      </c>
      <c r="N702" s="390" t="str">
        <f t="shared" si="22"/>
        <v>Employee5@blyblade.com</v>
      </c>
      <c r="O702" s="390" t="str">
        <f t="shared" si="23"/>
        <v>Torey_McNeil</v>
      </c>
      <c r="P702" s="387" t="s">
        <v>1728</v>
      </c>
      <c r="Q702" s="387" t="s">
        <v>1847</v>
      </c>
      <c r="R702" s="387" t="s">
        <v>1738</v>
      </c>
      <c r="S702" s="387">
        <v>1</v>
      </c>
      <c r="T702" s="387">
        <v>17</v>
      </c>
      <c r="U702" s="387" t="s">
        <v>2798</v>
      </c>
      <c r="V702" s="387" t="s">
        <v>1737</v>
      </c>
      <c r="W702" s="387" t="s">
        <v>2025</v>
      </c>
      <c r="X702" s="387" t="s">
        <v>4831</v>
      </c>
      <c r="Y702" s="387" t="s">
        <v>1748</v>
      </c>
      <c r="Z702" s="387" t="s">
        <v>1734</v>
      </c>
      <c r="AA702" s="387" t="s">
        <v>1733</v>
      </c>
      <c r="AB702" s="387">
        <v>12.04</v>
      </c>
      <c r="AC702" s="387">
        <v>0</v>
      </c>
      <c r="AD702" s="387">
        <v>0</v>
      </c>
      <c r="AE702" s="387">
        <v>12.04</v>
      </c>
      <c r="AF702" s="387" t="s">
        <v>1729</v>
      </c>
      <c r="AG702" s="387">
        <v>12.04</v>
      </c>
      <c r="AH702" s="387">
        <v>0</v>
      </c>
      <c r="AI702" s="387">
        <v>0</v>
      </c>
      <c r="AJ702" s="387">
        <v>12.04</v>
      </c>
      <c r="AK702" s="387">
        <v>1.2</v>
      </c>
      <c r="AM702"/>
      <c r="AN702"/>
      <c r="AO702"/>
      <c r="AP702"/>
    </row>
    <row r="703" spans="1:42">
      <c r="A703" s="387" t="s">
        <v>5514</v>
      </c>
      <c r="B703" s="388">
        <v>43642.594537037039</v>
      </c>
      <c r="C703" s="389">
        <v>43642</v>
      </c>
      <c r="D703" s="387" t="s">
        <v>3491</v>
      </c>
      <c r="E703" s="389">
        <v>43642</v>
      </c>
      <c r="F703" s="387" t="s">
        <v>2251</v>
      </c>
      <c r="G703" s="389">
        <v>43642</v>
      </c>
      <c r="H703" s="387" t="s">
        <v>5513</v>
      </c>
      <c r="I703" s="389">
        <v>43642</v>
      </c>
      <c r="J703" s="387" t="s">
        <v>2803</v>
      </c>
      <c r="K703" s="387" t="s">
        <v>1741</v>
      </c>
      <c r="L703" s="390" t="s">
        <v>1732</v>
      </c>
      <c r="M703" s="390" t="s">
        <v>1911</v>
      </c>
      <c r="N703" s="390" t="str">
        <f t="shared" si="22"/>
        <v>Employee18@blyblade.com</v>
      </c>
      <c r="O703" s="390" t="str">
        <f t="shared" si="23"/>
        <v>Maryanne_Johnson</v>
      </c>
      <c r="P703" s="387" t="s">
        <v>1728</v>
      </c>
      <c r="Q703" s="387" t="s">
        <v>1847</v>
      </c>
      <c r="R703" s="387" t="s">
        <v>1738</v>
      </c>
      <c r="S703" s="387">
        <v>1.94</v>
      </c>
      <c r="T703" s="387">
        <v>9</v>
      </c>
      <c r="U703" s="387" t="s">
        <v>1737</v>
      </c>
      <c r="V703" s="387" t="s">
        <v>1883</v>
      </c>
      <c r="W703" s="387" t="s">
        <v>2025</v>
      </c>
      <c r="X703" s="387" t="s">
        <v>4831</v>
      </c>
      <c r="Y703" s="387" t="s">
        <v>1735</v>
      </c>
      <c r="Z703" s="387" t="s">
        <v>1734</v>
      </c>
      <c r="AA703" s="387" t="s">
        <v>2138</v>
      </c>
      <c r="AB703" s="387">
        <v>-13.01</v>
      </c>
      <c r="AC703" s="387">
        <v>0</v>
      </c>
      <c r="AD703" s="387">
        <v>0</v>
      </c>
      <c r="AE703" s="387">
        <v>-13.01</v>
      </c>
      <c r="AF703" s="387" t="s">
        <v>1729</v>
      </c>
      <c r="AG703" s="387">
        <v>-13.01</v>
      </c>
      <c r="AH703" s="387">
        <v>0</v>
      </c>
      <c r="AI703" s="387">
        <v>0</v>
      </c>
      <c r="AJ703" s="387">
        <v>-13.01</v>
      </c>
      <c r="AK703" s="387">
        <v>-1.3</v>
      </c>
      <c r="AM703"/>
      <c r="AN703"/>
      <c r="AO703"/>
      <c r="AP703"/>
    </row>
    <row r="704" spans="1:42">
      <c r="A704" s="387" t="s">
        <v>5512</v>
      </c>
      <c r="B704" s="388">
        <v>43642.753425925926</v>
      </c>
      <c r="C704" s="389">
        <v>43642</v>
      </c>
      <c r="D704" s="387" t="s">
        <v>2054</v>
      </c>
      <c r="E704" s="389">
        <v>43642</v>
      </c>
      <c r="F704" s="387" t="s">
        <v>3132</v>
      </c>
      <c r="G704" s="389">
        <v>43642</v>
      </c>
      <c r="H704" s="387" t="s">
        <v>3344</v>
      </c>
      <c r="I704" s="389">
        <v>43642</v>
      </c>
      <c r="J704" s="387" t="s">
        <v>4347</v>
      </c>
      <c r="K704" s="387" t="s">
        <v>1741</v>
      </c>
      <c r="L704" s="390" t="s">
        <v>1732</v>
      </c>
      <c r="M704" s="390" t="s">
        <v>1911</v>
      </c>
      <c r="N704" s="390" t="str">
        <f t="shared" si="22"/>
        <v>Employee18@blyblade.com</v>
      </c>
      <c r="O704" s="390" t="str">
        <f t="shared" si="23"/>
        <v>Maryanne_Johnson</v>
      </c>
      <c r="P704" s="387" t="s">
        <v>1728</v>
      </c>
      <c r="Q704" s="387" t="s">
        <v>1847</v>
      </c>
      <c r="R704" s="387" t="s">
        <v>1738</v>
      </c>
      <c r="S704" s="387">
        <v>1.62</v>
      </c>
      <c r="T704" s="387">
        <v>29</v>
      </c>
      <c r="U704" s="387" t="s">
        <v>1883</v>
      </c>
      <c r="V704" s="387" t="s">
        <v>1737</v>
      </c>
      <c r="W704" s="387" t="s">
        <v>2025</v>
      </c>
      <c r="X704" s="387" t="s">
        <v>4831</v>
      </c>
      <c r="Y704" s="387" t="s">
        <v>1735</v>
      </c>
      <c r="Z704" s="387" t="s">
        <v>1734</v>
      </c>
      <c r="AA704" s="387" t="s">
        <v>1733</v>
      </c>
      <c r="AB704" s="387">
        <v>21.17</v>
      </c>
      <c r="AC704" s="387">
        <v>0</v>
      </c>
      <c r="AD704" s="387">
        <v>0</v>
      </c>
      <c r="AE704" s="387">
        <v>21.17</v>
      </c>
      <c r="AF704" s="387" t="s">
        <v>1729</v>
      </c>
      <c r="AG704" s="387">
        <v>21.17</v>
      </c>
      <c r="AH704" s="387">
        <v>0</v>
      </c>
      <c r="AI704" s="387">
        <v>0</v>
      </c>
      <c r="AJ704" s="387">
        <v>21.17</v>
      </c>
      <c r="AK704" s="387">
        <v>2.12</v>
      </c>
      <c r="AM704"/>
      <c r="AN704"/>
      <c r="AO704"/>
      <c r="AP704"/>
    </row>
    <row r="705" spans="1:42">
      <c r="A705" s="387" t="s">
        <v>5511</v>
      </c>
      <c r="B705" s="388">
        <v>43642.768275462964</v>
      </c>
      <c r="C705" s="389">
        <v>43642</v>
      </c>
      <c r="D705" s="387" t="s">
        <v>2993</v>
      </c>
      <c r="E705" s="389">
        <v>43642</v>
      </c>
      <c r="F705" s="387" t="s">
        <v>2992</v>
      </c>
      <c r="G705" s="389">
        <v>43642</v>
      </c>
      <c r="H705" s="387" t="s">
        <v>2288</v>
      </c>
      <c r="I705" s="389">
        <v>43642</v>
      </c>
      <c r="J705" s="387" t="s">
        <v>2774</v>
      </c>
      <c r="K705" s="387" t="s">
        <v>1741</v>
      </c>
      <c r="L705" s="390" t="s">
        <v>1732</v>
      </c>
      <c r="M705" s="390" t="s">
        <v>1854</v>
      </c>
      <c r="N705" s="390" t="str">
        <f t="shared" si="22"/>
        <v>Employee5@blyblade.com</v>
      </c>
      <c r="O705" s="390" t="str">
        <f t="shared" si="23"/>
        <v>Torey_McNeil</v>
      </c>
      <c r="P705" s="387" t="s">
        <v>1728</v>
      </c>
      <c r="Q705" s="387" t="s">
        <v>1952</v>
      </c>
      <c r="R705" s="387" t="s">
        <v>1738</v>
      </c>
      <c r="S705" s="387">
        <v>2.98</v>
      </c>
      <c r="T705" s="387">
        <v>31</v>
      </c>
      <c r="U705" s="387" t="s">
        <v>1737</v>
      </c>
      <c r="V705" s="387" t="s">
        <v>1883</v>
      </c>
      <c r="W705" s="387" t="s">
        <v>2403</v>
      </c>
      <c r="X705" s="387" t="s">
        <v>4831</v>
      </c>
      <c r="Y705" s="387" t="s">
        <v>1748</v>
      </c>
      <c r="Z705" s="387" t="s">
        <v>1734</v>
      </c>
      <c r="AA705" s="387" t="s">
        <v>1733</v>
      </c>
      <c r="AB705" s="387">
        <v>67.63</v>
      </c>
      <c r="AC705" s="387">
        <v>0</v>
      </c>
      <c r="AD705" s="387">
        <v>0</v>
      </c>
      <c r="AE705" s="387">
        <v>67.63</v>
      </c>
      <c r="AF705" s="387" t="s">
        <v>1729</v>
      </c>
      <c r="AG705" s="387">
        <v>67.63</v>
      </c>
      <c r="AH705" s="387">
        <v>0</v>
      </c>
      <c r="AI705" s="387">
        <v>0</v>
      </c>
      <c r="AJ705" s="387">
        <v>67.63</v>
      </c>
      <c r="AK705" s="387">
        <v>6.76</v>
      </c>
      <c r="AM705"/>
      <c r="AN705"/>
      <c r="AO705"/>
      <c r="AP705"/>
    </row>
    <row r="706" spans="1:42">
      <c r="A706" s="387" t="s">
        <v>5510</v>
      </c>
      <c r="B706" s="388">
        <v>43642.7737037037</v>
      </c>
      <c r="C706" s="389">
        <v>43642</v>
      </c>
      <c r="D706" s="387" t="s">
        <v>2111</v>
      </c>
      <c r="E706" s="389">
        <v>43642</v>
      </c>
      <c r="F706" s="387" t="s">
        <v>2110</v>
      </c>
      <c r="G706" s="389">
        <v>43642</v>
      </c>
      <c r="H706" s="387" t="s">
        <v>4372</v>
      </c>
      <c r="I706" s="389">
        <v>43642</v>
      </c>
      <c r="J706" s="387" t="s">
        <v>2639</v>
      </c>
      <c r="K706" s="387" t="s">
        <v>1741</v>
      </c>
      <c r="L706" s="390" t="s">
        <v>1732</v>
      </c>
      <c r="M706" s="390" t="s">
        <v>2255</v>
      </c>
      <c r="N706" s="390" t="str">
        <f t="shared" si="22"/>
        <v>Employee7@blyblade.com</v>
      </c>
      <c r="O706" s="390" t="str">
        <f t="shared" si="23"/>
        <v>Jack_Oneill</v>
      </c>
      <c r="P706" s="387" t="s">
        <v>1728</v>
      </c>
      <c r="Q706" s="387" t="s">
        <v>1952</v>
      </c>
      <c r="R706" s="387" t="s">
        <v>1738</v>
      </c>
      <c r="S706" s="387">
        <v>2.91</v>
      </c>
      <c r="T706" s="387">
        <v>35</v>
      </c>
      <c r="U706" s="387" t="s">
        <v>1737</v>
      </c>
      <c r="V706" s="387" t="s">
        <v>1883</v>
      </c>
      <c r="W706" s="387" t="s">
        <v>1875</v>
      </c>
      <c r="X706" s="387" t="s">
        <v>4831</v>
      </c>
      <c r="Y706" s="387" t="s">
        <v>1748</v>
      </c>
      <c r="Z706" s="387" t="s">
        <v>1734</v>
      </c>
      <c r="AA706" s="387" t="s">
        <v>1733</v>
      </c>
      <c r="AB706" s="387">
        <v>67.63</v>
      </c>
      <c r="AC706" s="387">
        <v>0</v>
      </c>
      <c r="AD706" s="387">
        <v>0</v>
      </c>
      <c r="AE706" s="387">
        <v>67.63</v>
      </c>
      <c r="AF706" s="387" t="s">
        <v>1729</v>
      </c>
      <c r="AG706" s="387">
        <v>67.63</v>
      </c>
      <c r="AH706" s="387">
        <v>0</v>
      </c>
      <c r="AI706" s="387">
        <v>0</v>
      </c>
      <c r="AJ706" s="387">
        <v>67.63</v>
      </c>
      <c r="AK706" s="387">
        <v>6.76</v>
      </c>
      <c r="AM706"/>
      <c r="AN706"/>
      <c r="AO706"/>
      <c r="AP706"/>
    </row>
    <row r="707" spans="1:42">
      <c r="A707" s="387" t="s">
        <v>5509</v>
      </c>
      <c r="B707" s="388">
        <v>43642.794074074074</v>
      </c>
      <c r="C707" s="389">
        <v>43642</v>
      </c>
      <c r="D707" s="387" t="s">
        <v>4266</v>
      </c>
      <c r="E707" s="389">
        <v>43642</v>
      </c>
      <c r="F707" s="387" t="s">
        <v>2554</v>
      </c>
      <c r="G707" s="387" t="s">
        <v>1728</v>
      </c>
      <c r="H707" s="387" t="s">
        <v>1728</v>
      </c>
      <c r="I707" s="387" t="s">
        <v>1728</v>
      </c>
      <c r="J707" s="387" t="s">
        <v>1728</v>
      </c>
      <c r="K707" s="387" t="s">
        <v>1741</v>
      </c>
      <c r="L707" s="390" t="s">
        <v>1732</v>
      </c>
      <c r="M707" s="390" t="s">
        <v>1731</v>
      </c>
      <c r="N707" s="390" t="str">
        <f t="shared" si="22"/>
        <v>Employee8@blyblade.com</v>
      </c>
      <c r="O707" s="390" t="str">
        <f t="shared" si="23"/>
        <v>--_--</v>
      </c>
      <c r="P707" s="387" t="s">
        <v>1728</v>
      </c>
      <c r="Q707" s="387" t="s">
        <v>1754</v>
      </c>
      <c r="R707" s="387" t="s">
        <v>1738</v>
      </c>
      <c r="S707" s="387" t="s">
        <v>1728</v>
      </c>
      <c r="T707" s="387" t="s">
        <v>1728</v>
      </c>
      <c r="U707" s="387" t="s">
        <v>1845</v>
      </c>
      <c r="V707" s="387" t="s">
        <v>1845</v>
      </c>
      <c r="W707" s="387" t="s">
        <v>4882</v>
      </c>
      <c r="X707" s="387" t="s">
        <v>4831</v>
      </c>
      <c r="Y707" s="387" t="s">
        <v>1728</v>
      </c>
      <c r="Z707" s="387" t="s">
        <v>1734</v>
      </c>
      <c r="AA707" s="387" t="s">
        <v>1733</v>
      </c>
      <c r="AB707" s="387">
        <v>5.44</v>
      </c>
      <c r="AC707" s="387">
        <v>0</v>
      </c>
      <c r="AD707" s="387">
        <v>0</v>
      </c>
      <c r="AE707" s="387">
        <v>5.44</v>
      </c>
      <c r="AF707" s="387" t="s">
        <v>1729</v>
      </c>
      <c r="AG707" s="387">
        <v>5.44</v>
      </c>
      <c r="AH707" s="387">
        <v>0</v>
      </c>
      <c r="AI707" s="387">
        <v>0</v>
      </c>
      <c r="AJ707" s="387">
        <v>5.44</v>
      </c>
      <c r="AK707" s="387">
        <v>0.54</v>
      </c>
      <c r="AM707"/>
      <c r="AN707"/>
      <c r="AO707"/>
      <c r="AP707"/>
    </row>
    <row r="708" spans="1:42">
      <c r="A708" s="387" t="s">
        <v>5509</v>
      </c>
      <c r="B708" s="388">
        <v>43642.797986111109</v>
      </c>
      <c r="C708" s="389">
        <v>43642</v>
      </c>
      <c r="D708" s="387" t="s">
        <v>4266</v>
      </c>
      <c r="E708" s="389">
        <v>43642</v>
      </c>
      <c r="F708" s="387" t="s">
        <v>2554</v>
      </c>
      <c r="G708" s="387" t="s">
        <v>1728</v>
      </c>
      <c r="H708" s="387" t="s">
        <v>1728</v>
      </c>
      <c r="I708" s="387" t="s">
        <v>1728</v>
      </c>
      <c r="J708" s="387" t="s">
        <v>1728</v>
      </c>
      <c r="K708" s="387" t="s">
        <v>1741</v>
      </c>
      <c r="L708" s="390" t="s">
        <v>1732</v>
      </c>
      <c r="M708" s="390" t="s">
        <v>1731</v>
      </c>
      <c r="N708" s="390" t="str">
        <f t="shared" si="22"/>
        <v>Employee8@blyblade.com</v>
      </c>
      <c r="O708" s="390" t="str">
        <f t="shared" si="23"/>
        <v>--_--</v>
      </c>
      <c r="P708" s="387" t="s">
        <v>1728</v>
      </c>
      <c r="Q708" s="387" t="s">
        <v>1754</v>
      </c>
      <c r="R708" s="387" t="s">
        <v>1738</v>
      </c>
      <c r="S708" s="387" t="s">
        <v>1728</v>
      </c>
      <c r="T708" s="387" t="s">
        <v>1728</v>
      </c>
      <c r="U708" s="387" t="s">
        <v>1845</v>
      </c>
      <c r="V708" s="387" t="s">
        <v>1845</v>
      </c>
      <c r="W708" s="387" t="s">
        <v>4882</v>
      </c>
      <c r="X708" s="387" t="s">
        <v>4831</v>
      </c>
      <c r="Y708" s="387" t="s">
        <v>1728</v>
      </c>
      <c r="Z708" s="387" t="s">
        <v>1734</v>
      </c>
      <c r="AA708" s="387" t="s">
        <v>2138</v>
      </c>
      <c r="AB708" s="387">
        <v>-5.44</v>
      </c>
      <c r="AC708" s="387">
        <v>0</v>
      </c>
      <c r="AD708" s="387">
        <v>0</v>
      </c>
      <c r="AE708" s="387">
        <v>-5.44</v>
      </c>
      <c r="AF708" s="387" t="s">
        <v>1729</v>
      </c>
      <c r="AG708" s="387">
        <v>-5.44</v>
      </c>
      <c r="AH708" s="387">
        <v>0</v>
      </c>
      <c r="AI708" s="387">
        <v>0</v>
      </c>
      <c r="AJ708" s="387">
        <v>-5.44</v>
      </c>
      <c r="AK708" s="387">
        <v>-0.54</v>
      </c>
      <c r="AM708"/>
      <c r="AN708"/>
      <c r="AO708"/>
      <c r="AP708"/>
    </row>
    <row r="709" spans="1:42">
      <c r="A709" s="387" t="s">
        <v>5508</v>
      </c>
      <c r="B709" s="388">
        <v>43642.803622685184</v>
      </c>
      <c r="C709" s="389">
        <v>43642</v>
      </c>
      <c r="D709" s="387" t="s">
        <v>2098</v>
      </c>
      <c r="E709" s="389">
        <v>43642</v>
      </c>
      <c r="F709" s="387" t="s">
        <v>2097</v>
      </c>
      <c r="G709" s="389">
        <v>43642</v>
      </c>
      <c r="H709" s="387" t="s">
        <v>2852</v>
      </c>
      <c r="I709" s="389">
        <v>43642</v>
      </c>
      <c r="J709" s="387" t="s">
        <v>2630</v>
      </c>
      <c r="K709" s="387" t="s">
        <v>1741</v>
      </c>
      <c r="L709" s="390" t="s">
        <v>1732</v>
      </c>
      <c r="M709" s="390" t="s">
        <v>2594</v>
      </c>
      <c r="N709" s="390" t="str">
        <f t="shared" si="22"/>
        <v>Employee9@blyblade.com</v>
      </c>
      <c r="O709" s="390" t="str">
        <f t="shared" si="23"/>
        <v>Emily_Antner</v>
      </c>
      <c r="P709" s="387" t="s">
        <v>1728</v>
      </c>
      <c r="Q709" s="387" t="s">
        <v>1754</v>
      </c>
      <c r="R709" s="387" t="s">
        <v>1738</v>
      </c>
      <c r="S709" s="387">
        <v>1.03</v>
      </c>
      <c r="T709" s="387">
        <v>8</v>
      </c>
      <c r="U709" s="387" t="s">
        <v>1737</v>
      </c>
      <c r="V709" s="387" t="s">
        <v>1845</v>
      </c>
      <c r="W709" s="387" t="s">
        <v>4882</v>
      </c>
      <c r="X709" s="387" t="s">
        <v>4831</v>
      </c>
      <c r="Y709" s="387" t="s">
        <v>1896</v>
      </c>
      <c r="Z709" s="387" t="s">
        <v>1734</v>
      </c>
      <c r="AA709" s="387" t="s">
        <v>1733</v>
      </c>
      <c r="AB709" s="387">
        <v>13.87</v>
      </c>
      <c r="AC709" s="387">
        <v>0</v>
      </c>
      <c r="AD709" s="387">
        <v>0</v>
      </c>
      <c r="AE709" s="387">
        <v>13.87</v>
      </c>
      <c r="AF709" s="387" t="s">
        <v>1729</v>
      </c>
      <c r="AG709" s="387">
        <v>13.87</v>
      </c>
      <c r="AH709" s="387">
        <v>0</v>
      </c>
      <c r="AI709" s="387">
        <v>0</v>
      </c>
      <c r="AJ709" s="387">
        <v>13.87</v>
      </c>
      <c r="AK709" s="387">
        <v>1.39</v>
      </c>
      <c r="AM709"/>
      <c r="AN709"/>
      <c r="AO709"/>
      <c r="AP709"/>
    </row>
    <row r="710" spans="1:42">
      <c r="A710" s="387" t="s">
        <v>5507</v>
      </c>
      <c r="B710" s="388">
        <v>43642.809872685182</v>
      </c>
      <c r="C710" s="389">
        <v>43642</v>
      </c>
      <c r="D710" s="387" t="s">
        <v>2337</v>
      </c>
      <c r="E710" s="389">
        <v>43642</v>
      </c>
      <c r="F710" s="387" t="s">
        <v>2336</v>
      </c>
      <c r="G710" s="389">
        <v>43642</v>
      </c>
      <c r="H710" s="387" t="s">
        <v>2274</v>
      </c>
      <c r="I710" s="389">
        <v>43642</v>
      </c>
      <c r="J710" s="387" t="s">
        <v>2530</v>
      </c>
      <c r="K710" s="387" t="s">
        <v>1741</v>
      </c>
      <c r="L710" s="390" t="s">
        <v>1732</v>
      </c>
      <c r="M710" s="390" t="s">
        <v>1992</v>
      </c>
      <c r="N710" s="390" t="str">
        <f t="shared" si="22"/>
        <v>Employee12@blyblade.com</v>
      </c>
      <c r="O710" s="390" t="str">
        <f t="shared" si="23"/>
        <v>Lysane_Sanchez</v>
      </c>
      <c r="P710" s="387" t="s">
        <v>1728</v>
      </c>
      <c r="Q710" s="387" t="s">
        <v>1754</v>
      </c>
      <c r="R710" s="387" t="s">
        <v>1738</v>
      </c>
      <c r="S710" s="387">
        <v>2.2400000000000002</v>
      </c>
      <c r="T710" s="387">
        <v>8</v>
      </c>
      <c r="U710" s="387" t="s">
        <v>2026</v>
      </c>
      <c r="V710" s="387" t="s">
        <v>2026</v>
      </c>
      <c r="W710" s="387" t="s">
        <v>4832</v>
      </c>
      <c r="X710" s="387" t="s">
        <v>4831</v>
      </c>
      <c r="Y710" s="387" t="s">
        <v>1748</v>
      </c>
      <c r="Z710" s="387" t="s">
        <v>1734</v>
      </c>
      <c r="AA710" s="387" t="s">
        <v>1733</v>
      </c>
      <c r="AB710" s="387">
        <v>11.07</v>
      </c>
      <c r="AC710" s="387">
        <v>0</v>
      </c>
      <c r="AD710" s="387">
        <v>0</v>
      </c>
      <c r="AE710" s="387">
        <v>11.07</v>
      </c>
      <c r="AF710" s="387" t="s">
        <v>1729</v>
      </c>
      <c r="AG710" s="387">
        <v>11.07</v>
      </c>
      <c r="AH710" s="387">
        <v>0</v>
      </c>
      <c r="AI710" s="387">
        <v>0</v>
      </c>
      <c r="AJ710" s="387">
        <v>11.07</v>
      </c>
      <c r="AK710" s="387">
        <v>1.1100000000000001</v>
      </c>
      <c r="AM710"/>
      <c r="AN710"/>
      <c r="AO710"/>
      <c r="AP710"/>
    </row>
    <row r="711" spans="1:42">
      <c r="A711" s="387" t="s">
        <v>5506</v>
      </c>
      <c r="B711" s="388">
        <v>43642.818344907406</v>
      </c>
      <c r="C711" s="389">
        <v>43642</v>
      </c>
      <c r="D711" s="387" t="s">
        <v>3051</v>
      </c>
      <c r="E711" s="389">
        <v>43642</v>
      </c>
      <c r="F711" s="387" t="s">
        <v>3941</v>
      </c>
      <c r="G711" s="387" t="s">
        <v>1728</v>
      </c>
      <c r="H711" s="387" t="s">
        <v>1728</v>
      </c>
      <c r="I711" s="387" t="s">
        <v>1728</v>
      </c>
      <c r="J711" s="387" t="s">
        <v>1728</v>
      </c>
      <c r="K711" s="387" t="s">
        <v>1741</v>
      </c>
      <c r="L711" s="390" t="s">
        <v>1732</v>
      </c>
      <c r="M711" s="390" t="s">
        <v>2594</v>
      </c>
      <c r="N711" s="390" t="str">
        <f t="shared" si="22"/>
        <v>Employee9@blyblade.com</v>
      </c>
      <c r="O711" s="390" t="str">
        <f t="shared" si="23"/>
        <v>Emily_Antner</v>
      </c>
      <c r="P711" s="387" t="s">
        <v>1728</v>
      </c>
      <c r="Q711" s="387" t="s">
        <v>1754</v>
      </c>
      <c r="R711" s="387" t="s">
        <v>1738</v>
      </c>
      <c r="S711" s="387" t="s">
        <v>1728</v>
      </c>
      <c r="T711" s="387" t="s">
        <v>1728</v>
      </c>
      <c r="U711" s="387" t="s">
        <v>1845</v>
      </c>
      <c r="V711" s="387" t="s">
        <v>1845</v>
      </c>
      <c r="W711" s="387" t="s">
        <v>4882</v>
      </c>
      <c r="X711" s="387" t="s">
        <v>4831</v>
      </c>
      <c r="Y711" s="387" t="s">
        <v>1896</v>
      </c>
      <c r="Z711" s="387" t="s">
        <v>1734</v>
      </c>
      <c r="AA711" s="387" t="s">
        <v>1733</v>
      </c>
      <c r="AB711" s="387">
        <v>5.44</v>
      </c>
      <c r="AC711" s="387">
        <v>0</v>
      </c>
      <c r="AD711" s="387">
        <v>0</v>
      </c>
      <c r="AE711" s="387">
        <v>5.44</v>
      </c>
      <c r="AF711" s="387" t="s">
        <v>1729</v>
      </c>
      <c r="AG711" s="387">
        <v>5.44</v>
      </c>
      <c r="AH711" s="387">
        <v>0</v>
      </c>
      <c r="AI711" s="387">
        <v>0</v>
      </c>
      <c r="AJ711" s="387">
        <v>5.44</v>
      </c>
      <c r="AK711" s="387">
        <v>0.54</v>
      </c>
      <c r="AM711"/>
      <c r="AN711"/>
      <c r="AO711"/>
      <c r="AP711"/>
    </row>
    <row r="712" spans="1:42">
      <c r="A712" s="387" t="s">
        <v>5505</v>
      </c>
      <c r="B712" s="388">
        <v>43642.818888888891</v>
      </c>
      <c r="C712" s="389">
        <v>43642</v>
      </c>
      <c r="D712" s="387" t="s">
        <v>2076</v>
      </c>
      <c r="E712" s="389">
        <v>43642</v>
      </c>
      <c r="F712" s="387" t="s">
        <v>2075</v>
      </c>
      <c r="G712" s="389">
        <v>43642</v>
      </c>
      <c r="H712" s="387" t="s">
        <v>1975</v>
      </c>
      <c r="I712" s="389">
        <v>43642</v>
      </c>
      <c r="J712" s="387" t="s">
        <v>2525</v>
      </c>
      <c r="K712" s="387" t="s">
        <v>1741</v>
      </c>
      <c r="L712" s="390" t="s">
        <v>1732</v>
      </c>
      <c r="M712" s="390" t="s">
        <v>1936</v>
      </c>
      <c r="N712" s="390" t="str">
        <f t="shared" si="22"/>
        <v>Employee17@blyblade.com</v>
      </c>
      <c r="O712" s="390" t="str">
        <f t="shared" si="23"/>
        <v>Nate_Alexander</v>
      </c>
      <c r="P712" s="387" t="s">
        <v>1728</v>
      </c>
      <c r="Q712" s="387" t="s">
        <v>1847</v>
      </c>
      <c r="R712" s="387" t="s">
        <v>4982</v>
      </c>
      <c r="S712" s="387">
        <v>3.87</v>
      </c>
      <c r="T712" s="387">
        <v>16</v>
      </c>
      <c r="U712" s="387" t="s">
        <v>4981</v>
      </c>
      <c r="V712" s="387" t="s">
        <v>4981</v>
      </c>
      <c r="W712" s="387" t="s">
        <v>4832</v>
      </c>
      <c r="X712" s="387" t="s">
        <v>4831</v>
      </c>
      <c r="Y712" s="387" t="s">
        <v>1748</v>
      </c>
      <c r="Z712" s="387" t="s">
        <v>1734</v>
      </c>
      <c r="AA712" s="387" t="s">
        <v>1733</v>
      </c>
      <c r="AB712" s="387">
        <v>9.65</v>
      </c>
      <c r="AC712" s="387">
        <v>0</v>
      </c>
      <c r="AD712" s="387">
        <v>0</v>
      </c>
      <c r="AE712" s="387">
        <v>9.65</v>
      </c>
      <c r="AF712" s="387" t="s">
        <v>1729</v>
      </c>
      <c r="AG712" s="387">
        <v>9.65</v>
      </c>
      <c r="AH712" s="387">
        <v>0</v>
      </c>
      <c r="AI712" s="387">
        <v>0</v>
      </c>
      <c r="AJ712" s="387">
        <v>9.65</v>
      </c>
      <c r="AK712" s="387">
        <v>0.97</v>
      </c>
      <c r="AM712"/>
      <c r="AN712"/>
      <c r="AO712"/>
      <c r="AP712"/>
    </row>
    <row r="713" spans="1:42">
      <c r="A713" s="387" t="s">
        <v>5504</v>
      </c>
      <c r="B713" s="388">
        <v>43642.83152777778</v>
      </c>
      <c r="C713" s="389">
        <v>43642</v>
      </c>
      <c r="D713" s="387" t="s">
        <v>2529</v>
      </c>
      <c r="E713" s="389">
        <v>43642</v>
      </c>
      <c r="F713" s="387" t="s">
        <v>2528</v>
      </c>
      <c r="G713" s="389">
        <v>43642</v>
      </c>
      <c r="H713" s="387" t="s">
        <v>1973</v>
      </c>
      <c r="I713" s="389">
        <v>43642</v>
      </c>
      <c r="J713" s="387" t="s">
        <v>2087</v>
      </c>
      <c r="K713" s="387" t="s">
        <v>1741</v>
      </c>
      <c r="L713" s="390" t="s">
        <v>1732</v>
      </c>
      <c r="M713" s="390" t="s">
        <v>2594</v>
      </c>
      <c r="N713" s="390" t="str">
        <f t="shared" si="22"/>
        <v>Employee9@blyblade.com</v>
      </c>
      <c r="O713" s="390" t="str">
        <f t="shared" si="23"/>
        <v>Emily_Antner</v>
      </c>
      <c r="P713" s="387" t="s">
        <v>1728</v>
      </c>
      <c r="Q713" s="387" t="s">
        <v>1754</v>
      </c>
      <c r="R713" s="387" t="s">
        <v>1738</v>
      </c>
      <c r="S713" s="387">
        <v>1.1399999999999999</v>
      </c>
      <c r="T713" s="387">
        <v>15</v>
      </c>
      <c r="U713" s="387" t="s">
        <v>2798</v>
      </c>
      <c r="V713" s="387" t="s">
        <v>1845</v>
      </c>
      <c r="W713" s="387" t="s">
        <v>4882</v>
      </c>
      <c r="X713" s="387" t="s">
        <v>4831</v>
      </c>
      <c r="Y713" s="387" t="s">
        <v>1896</v>
      </c>
      <c r="Z713" s="387" t="s">
        <v>1734</v>
      </c>
      <c r="AA713" s="387" t="s">
        <v>1733</v>
      </c>
      <c r="AB713" s="387">
        <v>17.16</v>
      </c>
      <c r="AC713" s="387">
        <v>0</v>
      </c>
      <c r="AD713" s="387">
        <v>0</v>
      </c>
      <c r="AE713" s="387">
        <v>17.16</v>
      </c>
      <c r="AF713" s="387" t="s">
        <v>1729</v>
      </c>
      <c r="AG713" s="387">
        <v>17.16</v>
      </c>
      <c r="AH713" s="387">
        <v>0</v>
      </c>
      <c r="AI713" s="387">
        <v>0</v>
      </c>
      <c r="AJ713" s="387">
        <v>17.16</v>
      </c>
      <c r="AK713" s="387">
        <v>1.72</v>
      </c>
      <c r="AM713"/>
      <c r="AN713"/>
      <c r="AO713"/>
      <c r="AP713"/>
    </row>
    <row r="714" spans="1:42">
      <c r="A714" s="387" t="s">
        <v>5503</v>
      </c>
      <c r="B714" s="388">
        <v>43642.852754629632</v>
      </c>
      <c r="C714" s="389">
        <v>43642</v>
      </c>
      <c r="D714" s="387" t="s">
        <v>2276</v>
      </c>
      <c r="E714" s="389">
        <v>43642</v>
      </c>
      <c r="F714" s="387" t="s">
        <v>2849</v>
      </c>
      <c r="G714" s="387" t="s">
        <v>1728</v>
      </c>
      <c r="H714" s="387" t="s">
        <v>1728</v>
      </c>
      <c r="I714" s="387" t="s">
        <v>1728</v>
      </c>
      <c r="J714" s="387" t="s">
        <v>1728</v>
      </c>
      <c r="K714" s="387" t="s">
        <v>1741</v>
      </c>
      <c r="L714" s="390" t="s">
        <v>1732</v>
      </c>
      <c r="M714" s="390" t="s">
        <v>2255</v>
      </c>
      <c r="N714" s="390" t="str">
        <f t="shared" si="22"/>
        <v>Employee7@blyblade.com</v>
      </c>
      <c r="O714" s="390" t="str">
        <f t="shared" si="23"/>
        <v>Jack_Oneill</v>
      </c>
      <c r="P714" s="387" t="s">
        <v>1728</v>
      </c>
      <c r="Q714" s="387" t="s">
        <v>2043</v>
      </c>
      <c r="R714" s="387" t="s">
        <v>1738</v>
      </c>
      <c r="S714" s="387" t="s">
        <v>1728</v>
      </c>
      <c r="T714" s="387" t="s">
        <v>1728</v>
      </c>
      <c r="U714" s="387" t="s">
        <v>1883</v>
      </c>
      <c r="V714" s="387" t="s">
        <v>1883</v>
      </c>
      <c r="W714" s="387" t="s">
        <v>1875</v>
      </c>
      <c r="X714" s="387" t="s">
        <v>4831</v>
      </c>
      <c r="Y714" s="387" t="s">
        <v>1748</v>
      </c>
      <c r="Z714" s="387" t="s">
        <v>1734</v>
      </c>
      <c r="AA714" s="387" t="s">
        <v>1733</v>
      </c>
      <c r="AB714" s="387">
        <v>10.89</v>
      </c>
      <c r="AC714" s="387">
        <v>0</v>
      </c>
      <c r="AD714" s="387">
        <v>0</v>
      </c>
      <c r="AE714" s="387">
        <v>10.89</v>
      </c>
      <c r="AF714" s="387" t="s">
        <v>1729</v>
      </c>
      <c r="AG714" s="387">
        <v>10.89</v>
      </c>
      <c r="AH714" s="387">
        <v>0</v>
      </c>
      <c r="AI714" s="387">
        <v>0</v>
      </c>
      <c r="AJ714" s="387">
        <v>10.89</v>
      </c>
      <c r="AK714" s="387">
        <v>1.0900000000000001</v>
      </c>
      <c r="AM714"/>
      <c r="AN714"/>
      <c r="AO714"/>
      <c r="AP714"/>
    </row>
    <row r="715" spans="1:42">
      <c r="A715" s="387" t="s">
        <v>5503</v>
      </c>
      <c r="B715" s="388">
        <v>43642.858634259261</v>
      </c>
      <c r="C715" s="389">
        <v>43642</v>
      </c>
      <c r="D715" s="387" t="s">
        <v>2276</v>
      </c>
      <c r="E715" s="389">
        <v>43642</v>
      </c>
      <c r="F715" s="387" t="s">
        <v>2849</v>
      </c>
      <c r="G715" s="387" t="s">
        <v>1728</v>
      </c>
      <c r="H715" s="387" t="s">
        <v>1728</v>
      </c>
      <c r="I715" s="387" t="s">
        <v>1728</v>
      </c>
      <c r="J715" s="387" t="s">
        <v>1728</v>
      </c>
      <c r="K715" s="387" t="s">
        <v>1741</v>
      </c>
      <c r="L715" s="390" t="s">
        <v>1732</v>
      </c>
      <c r="M715" s="390" t="s">
        <v>2255</v>
      </c>
      <c r="N715" s="390" t="str">
        <f t="shared" si="22"/>
        <v>Employee7@blyblade.com</v>
      </c>
      <c r="O715" s="390" t="str">
        <f t="shared" si="23"/>
        <v>Jack_Oneill</v>
      </c>
      <c r="P715" s="387" t="s">
        <v>1728</v>
      </c>
      <c r="Q715" s="387" t="s">
        <v>2043</v>
      </c>
      <c r="R715" s="387" t="s">
        <v>1738</v>
      </c>
      <c r="S715" s="387" t="s">
        <v>1728</v>
      </c>
      <c r="T715" s="387" t="s">
        <v>1728</v>
      </c>
      <c r="U715" s="387" t="s">
        <v>1883</v>
      </c>
      <c r="V715" s="387" t="s">
        <v>1883</v>
      </c>
      <c r="W715" s="387" t="s">
        <v>1875</v>
      </c>
      <c r="X715" s="387" t="s">
        <v>4831</v>
      </c>
      <c r="Y715" s="387" t="s">
        <v>1748</v>
      </c>
      <c r="Z715" s="387" t="s">
        <v>1734</v>
      </c>
      <c r="AA715" s="387" t="s">
        <v>2138</v>
      </c>
      <c r="AB715" s="387">
        <v>-10.89</v>
      </c>
      <c r="AC715" s="387">
        <v>0</v>
      </c>
      <c r="AD715" s="387">
        <v>0</v>
      </c>
      <c r="AE715" s="387">
        <v>-10.89</v>
      </c>
      <c r="AF715" s="387" t="s">
        <v>1729</v>
      </c>
      <c r="AG715" s="387">
        <v>-10.89</v>
      </c>
      <c r="AH715" s="387">
        <v>0</v>
      </c>
      <c r="AI715" s="387">
        <v>0</v>
      </c>
      <c r="AJ715" s="387">
        <v>-10.89</v>
      </c>
      <c r="AK715" s="387">
        <v>-1.0900000000000001</v>
      </c>
      <c r="AM715"/>
      <c r="AN715"/>
      <c r="AO715"/>
      <c r="AP715"/>
    </row>
    <row r="716" spans="1:42">
      <c r="A716" s="387" t="s">
        <v>5502</v>
      </c>
      <c r="B716" s="388">
        <v>43642.858819444446</v>
      </c>
      <c r="C716" s="389">
        <v>43642</v>
      </c>
      <c r="D716" s="387" t="s">
        <v>3298</v>
      </c>
      <c r="E716" s="389">
        <v>43642</v>
      </c>
      <c r="F716" s="387" t="s">
        <v>3013</v>
      </c>
      <c r="G716" s="389">
        <v>43642</v>
      </c>
      <c r="H716" s="387" t="s">
        <v>1925</v>
      </c>
      <c r="I716" s="389">
        <v>43642</v>
      </c>
      <c r="J716" s="387" t="s">
        <v>2150</v>
      </c>
      <c r="K716" s="387" t="s">
        <v>1741</v>
      </c>
      <c r="L716" s="390" t="s">
        <v>1732</v>
      </c>
      <c r="M716" s="390" t="s">
        <v>1992</v>
      </c>
      <c r="N716" s="390" t="str">
        <f t="shared" si="22"/>
        <v>Employee12@blyblade.com</v>
      </c>
      <c r="O716" s="390" t="str">
        <f t="shared" si="23"/>
        <v>Lysane_Sanchez</v>
      </c>
      <c r="P716" s="387" t="s">
        <v>1728</v>
      </c>
      <c r="Q716" s="387" t="s">
        <v>1754</v>
      </c>
      <c r="R716" s="387" t="s">
        <v>1738</v>
      </c>
      <c r="S716" s="387">
        <v>12.81</v>
      </c>
      <c r="T716" s="387">
        <v>47</v>
      </c>
      <c r="U716" s="387" t="s">
        <v>2026</v>
      </c>
      <c r="V716" s="387" t="s">
        <v>1991</v>
      </c>
      <c r="W716" s="387" t="s">
        <v>4832</v>
      </c>
      <c r="X716" s="387" t="s">
        <v>4831</v>
      </c>
      <c r="Y716" s="387" t="s">
        <v>1748</v>
      </c>
      <c r="Z716" s="387" t="s">
        <v>1734</v>
      </c>
      <c r="AA716" s="387" t="s">
        <v>1733</v>
      </c>
      <c r="AB716" s="387">
        <v>53.17</v>
      </c>
      <c r="AC716" s="387">
        <v>0</v>
      </c>
      <c r="AD716" s="387">
        <v>0</v>
      </c>
      <c r="AE716" s="387">
        <v>53.17</v>
      </c>
      <c r="AF716" s="387" t="s">
        <v>1729</v>
      </c>
      <c r="AG716" s="387">
        <v>53.17</v>
      </c>
      <c r="AH716" s="387">
        <v>0</v>
      </c>
      <c r="AI716" s="387">
        <v>0</v>
      </c>
      <c r="AJ716" s="387">
        <v>53.17</v>
      </c>
      <c r="AK716" s="387">
        <v>5.32</v>
      </c>
      <c r="AM716"/>
      <c r="AN716"/>
      <c r="AO716"/>
      <c r="AP716"/>
    </row>
    <row r="717" spans="1:42">
      <c r="A717" s="387" t="s">
        <v>5501</v>
      </c>
      <c r="B717" s="388">
        <v>43642.86954861111</v>
      </c>
      <c r="C717" s="389">
        <v>43642</v>
      </c>
      <c r="D717" s="387" t="s">
        <v>2086</v>
      </c>
      <c r="E717" s="389">
        <v>43642</v>
      </c>
      <c r="F717" s="387" t="s">
        <v>2085</v>
      </c>
      <c r="G717" s="389">
        <v>43642</v>
      </c>
      <c r="H717" s="387" t="s">
        <v>2941</v>
      </c>
      <c r="I717" s="389">
        <v>43642</v>
      </c>
      <c r="J717" s="387" t="s">
        <v>3923</v>
      </c>
      <c r="K717" s="387" t="s">
        <v>1741</v>
      </c>
      <c r="L717" s="390" t="s">
        <v>1732</v>
      </c>
      <c r="M717" s="390" t="s">
        <v>1854</v>
      </c>
      <c r="N717" s="390" t="str">
        <f t="shared" si="22"/>
        <v>Employee5@blyblade.com</v>
      </c>
      <c r="O717" s="390" t="str">
        <f t="shared" si="23"/>
        <v>Torey_McNeil</v>
      </c>
      <c r="P717" s="387" t="s">
        <v>1728</v>
      </c>
      <c r="Q717" s="387" t="s">
        <v>1952</v>
      </c>
      <c r="R717" s="387" t="s">
        <v>1738</v>
      </c>
      <c r="S717" s="387">
        <v>3.31</v>
      </c>
      <c r="T717" s="387">
        <v>29</v>
      </c>
      <c r="U717" s="387" t="s">
        <v>1883</v>
      </c>
      <c r="V717" s="387" t="s">
        <v>1845</v>
      </c>
      <c r="W717" s="387" t="s">
        <v>2403</v>
      </c>
      <c r="X717" s="387" t="s">
        <v>4831</v>
      </c>
      <c r="Y717" s="387" t="s">
        <v>1748</v>
      </c>
      <c r="Z717" s="387" t="s">
        <v>1734</v>
      </c>
      <c r="AA717" s="387" t="s">
        <v>1733</v>
      </c>
      <c r="AB717" s="387">
        <v>66.790000000000006</v>
      </c>
      <c r="AC717" s="387">
        <v>0</v>
      </c>
      <c r="AD717" s="387">
        <v>0</v>
      </c>
      <c r="AE717" s="387">
        <v>66.790000000000006</v>
      </c>
      <c r="AF717" s="387" t="s">
        <v>1729</v>
      </c>
      <c r="AG717" s="387">
        <v>66.790000000000006</v>
      </c>
      <c r="AH717" s="387">
        <v>0</v>
      </c>
      <c r="AI717" s="387">
        <v>0</v>
      </c>
      <c r="AJ717" s="387">
        <v>66.790000000000006</v>
      </c>
      <c r="AK717" s="387">
        <v>6.68</v>
      </c>
      <c r="AM717"/>
      <c r="AN717"/>
      <c r="AO717"/>
      <c r="AP717"/>
    </row>
    <row r="718" spans="1:42">
      <c r="A718" s="387" t="s">
        <v>5500</v>
      </c>
      <c r="B718" s="388">
        <v>43642.885995370372</v>
      </c>
      <c r="C718" s="389">
        <v>43642</v>
      </c>
      <c r="D718" s="387" t="s">
        <v>2847</v>
      </c>
      <c r="E718" s="389">
        <v>43642</v>
      </c>
      <c r="F718" s="387" t="s">
        <v>2846</v>
      </c>
      <c r="G718" s="389">
        <v>43642</v>
      </c>
      <c r="H718" s="387" t="s">
        <v>2023</v>
      </c>
      <c r="I718" s="389">
        <v>43642</v>
      </c>
      <c r="J718" s="387" t="s">
        <v>2022</v>
      </c>
      <c r="K718" s="387" t="s">
        <v>1741</v>
      </c>
      <c r="L718" s="390" t="s">
        <v>1732</v>
      </c>
      <c r="M718" s="390" t="s">
        <v>2255</v>
      </c>
      <c r="N718" s="390" t="str">
        <f t="shared" ref="N718:N781" si="24">M718&amp;"@blyblade.com"</f>
        <v>Employee7@blyblade.com</v>
      </c>
      <c r="O718" s="390" t="str">
        <f t="shared" si="23"/>
        <v>Jack_Oneill</v>
      </c>
      <c r="P718" s="387" t="s">
        <v>1728</v>
      </c>
      <c r="Q718" s="387" t="s">
        <v>2043</v>
      </c>
      <c r="R718" s="387" t="s">
        <v>1738</v>
      </c>
      <c r="S718" s="387">
        <v>2.1</v>
      </c>
      <c r="T718" s="387">
        <v>33</v>
      </c>
      <c r="U718" s="387" t="s">
        <v>1883</v>
      </c>
      <c r="V718" s="387" t="s">
        <v>1737</v>
      </c>
      <c r="W718" s="387" t="s">
        <v>1875</v>
      </c>
      <c r="X718" s="387" t="s">
        <v>4831</v>
      </c>
      <c r="Y718" s="387" t="s">
        <v>1748</v>
      </c>
      <c r="Z718" s="387" t="s">
        <v>1734</v>
      </c>
      <c r="AA718" s="387" t="s">
        <v>1733</v>
      </c>
      <c r="AB718" s="387">
        <v>43.93</v>
      </c>
      <c r="AC718" s="387">
        <v>0</v>
      </c>
      <c r="AD718" s="387">
        <v>0</v>
      </c>
      <c r="AE718" s="387">
        <v>43.93</v>
      </c>
      <c r="AF718" s="387" t="s">
        <v>1729</v>
      </c>
      <c r="AG718" s="387">
        <v>43.93</v>
      </c>
      <c r="AH718" s="387">
        <v>0</v>
      </c>
      <c r="AI718" s="387">
        <v>0</v>
      </c>
      <c r="AJ718" s="387">
        <v>43.93</v>
      </c>
      <c r="AK718" s="387">
        <v>4.3899999999999997</v>
      </c>
      <c r="AM718"/>
      <c r="AN718"/>
      <c r="AO718"/>
      <c r="AP718"/>
    </row>
    <row r="719" spans="1:42">
      <c r="A719" s="387" t="s">
        <v>5499</v>
      </c>
      <c r="B719" s="388">
        <v>43642.901689814818</v>
      </c>
      <c r="C719" s="389">
        <v>43642</v>
      </c>
      <c r="D719" s="387" t="s">
        <v>3431</v>
      </c>
      <c r="E719" s="389">
        <v>43642</v>
      </c>
      <c r="F719" s="387" t="s">
        <v>2874</v>
      </c>
      <c r="G719" s="389">
        <v>43642</v>
      </c>
      <c r="H719" s="387" t="s">
        <v>1765</v>
      </c>
      <c r="I719" s="389">
        <v>43642</v>
      </c>
      <c r="J719" s="387" t="s">
        <v>1764</v>
      </c>
      <c r="K719" s="387" t="s">
        <v>1741</v>
      </c>
      <c r="L719" s="390" t="s">
        <v>1732</v>
      </c>
      <c r="M719" s="390" t="s">
        <v>2453</v>
      </c>
      <c r="N719" s="390" t="str">
        <f t="shared" si="24"/>
        <v>Employee38@blyblade.com</v>
      </c>
      <c r="O719" s="390" t="str">
        <f t="shared" ref="O719:O782" si="25">VLOOKUP(M719,$A$10:$F$65,4,FALSE)</f>
        <v>Evan_Licht</v>
      </c>
      <c r="P719" s="387" t="s">
        <v>1728</v>
      </c>
      <c r="Q719" s="387" t="s">
        <v>1754</v>
      </c>
      <c r="R719" s="387" t="s">
        <v>1738</v>
      </c>
      <c r="S719" s="387">
        <v>1.49</v>
      </c>
      <c r="T719" s="387">
        <v>14</v>
      </c>
      <c r="U719" s="387" t="s">
        <v>1737</v>
      </c>
      <c r="V719" s="387" t="s">
        <v>1883</v>
      </c>
      <c r="W719" s="387" t="s">
        <v>2403</v>
      </c>
      <c r="X719" s="387" t="s">
        <v>4831</v>
      </c>
      <c r="Y719" s="387" t="s">
        <v>2449</v>
      </c>
      <c r="Z719" s="387" t="s">
        <v>1734</v>
      </c>
      <c r="AA719" s="387" t="s">
        <v>1733</v>
      </c>
      <c r="AB719" s="387">
        <v>14.98</v>
      </c>
      <c r="AC719" s="387">
        <v>0</v>
      </c>
      <c r="AD719" s="387">
        <v>0</v>
      </c>
      <c r="AE719" s="387">
        <v>14.98</v>
      </c>
      <c r="AF719" s="387" t="s">
        <v>1729</v>
      </c>
      <c r="AG719" s="387">
        <v>14.98</v>
      </c>
      <c r="AH719" s="387">
        <v>0</v>
      </c>
      <c r="AI719" s="387">
        <v>0</v>
      </c>
      <c r="AJ719" s="387">
        <v>14.98</v>
      </c>
      <c r="AK719" s="387">
        <v>1.5</v>
      </c>
      <c r="AM719"/>
      <c r="AN719"/>
      <c r="AO719"/>
      <c r="AP719"/>
    </row>
    <row r="720" spans="1:42">
      <c r="A720" s="387" t="s">
        <v>5498</v>
      </c>
      <c r="B720" s="388">
        <v>43642.902175925927</v>
      </c>
      <c r="C720" s="389">
        <v>43642</v>
      </c>
      <c r="D720" s="387" t="s">
        <v>2266</v>
      </c>
      <c r="E720" s="389">
        <v>43642</v>
      </c>
      <c r="F720" s="387" t="s">
        <v>2522</v>
      </c>
      <c r="G720" s="389">
        <v>43642</v>
      </c>
      <c r="H720" s="387" t="s">
        <v>1765</v>
      </c>
      <c r="I720" s="389">
        <v>43642</v>
      </c>
      <c r="J720" s="387" t="s">
        <v>1764</v>
      </c>
      <c r="K720" s="387" t="s">
        <v>1741</v>
      </c>
      <c r="L720" s="390" t="s">
        <v>1732</v>
      </c>
      <c r="M720" s="390" t="s">
        <v>2265</v>
      </c>
      <c r="N720" s="390" t="str">
        <f t="shared" si="24"/>
        <v>Employee4@blyblade.com</v>
      </c>
      <c r="O720" s="390" t="str">
        <f t="shared" si="25"/>
        <v>Oksana_Orlov</v>
      </c>
      <c r="P720" s="387" t="s">
        <v>1728</v>
      </c>
      <c r="Q720" s="387" t="s">
        <v>1754</v>
      </c>
      <c r="R720" s="387" t="s">
        <v>1738</v>
      </c>
      <c r="S720" s="387">
        <v>7.56</v>
      </c>
      <c r="T720" s="387">
        <v>39</v>
      </c>
      <c r="U720" s="387" t="s">
        <v>1883</v>
      </c>
      <c r="V720" s="387" t="s">
        <v>3763</v>
      </c>
      <c r="W720" s="387" t="s">
        <v>4882</v>
      </c>
      <c r="X720" s="387" t="s">
        <v>4831</v>
      </c>
      <c r="Y720" s="387" t="s">
        <v>1735</v>
      </c>
      <c r="Z720" s="387" t="s">
        <v>1734</v>
      </c>
      <c r="AA720" s="387" t="s">
        <v>1733</v>
      </c>
      <c r="AB720" s="387">
        <v>37.380000000000003</v>
      </c>
      <c r="AC720" s="387">
        <v>0</v>
      </c>
      <c r="AD720" s="387">
        <v>0</v>
      </c>
      <c r="AE720" s="387">
        <v>37.380000000000003</v>
      </c>
      <c r="AF720" s="387" t="s">
        <v>1729</v>
      </c>
      <c r="AG720" s="387">
        <v>37.380000000000003</v>
      </c>
      <c r="AH720" s="387">
        <v>0</v>
      </c>
      <c r="AI720" s="387">
        <v>0</v>
      </c>
      <c r="AJ720" s="387">
        <v>37.380000000000003</v>
      </c>
      <c r="AK720" s="387">
        <v>3.74</v>
      </c>
      <c r="AM720"/>
      <c r="AN720"/>
      <c r="AO720"/>
      <c r="AP720"/>
    </row>
    <row r="721" spans="1:42">
      <c r="A721" s="387" t="s">
        <v>5497</v>
      </c>
      <c r="B721" s="388">
        <v>43642.903703703705</v>
      </c>
      <c r="C721" s="389">
        <v>43642</v>
      </c>
      <c r="D721" s="387" t="s">
        <v>2499</v>
      </c>
      <c r="E721" s="389">
        <v>43642</v>
      </c>
      <c r="F721" s="387" t="s">
        <v>2143</v>
      </c>
      <c r="G721" s="389">
        <v>43642</v>
      </c>
      <c r="H721" s="387" t="s">
        <v>2388</v>
      </c>
      <c r="I721" s="389">
        <v>43642</v>
      </c>
      <c r="J721" s="387" t="s">
        <v>2600</v>
      </c>
      <c r="K721" s="387" t="s">
        <v>1741</v>
      </c>
      <c r="L721" s="390" t="s">
        <v>1732</v>
      </c>
      <c r="M721" s="390" t="s">
        <v>3960</v>
      </c>
      <c r="N721" s="390" t="str">
        <f t="shared" si="24"/>
        <v>Employee21@blyblade.com</v>
      </c>
      <c r="O721" s="390" t="str">
        <f t="shared" si="25"/>
        <v>Wyndham_Williamson</v>
      </c>
      <c r="P721" s="387" t="s">
        <v>1728</v>
      </c>
      <c r="Q721" s="387" t="s">
        <v>1754</v>
      </c>
      <c r="R721" s="387" t="s">
        <v>1738</v>
      </c>
      <c r="S721" s="387">
        <v>1.31</v>
      </c>
      <c r="T721" s="387">
        <v>9</v>
      </c>
      <c r="U721" s="387" t="s">
        <v>1737</v>
      </c>
      <c r="V721" s="387" t="s">
        <v>1928</v>
      </c>
      <c r="W721" s="387" t="s">
        <v>2025</v>
      </c>
      <c r="X721" s="387" t="s">
        <v>4831</v>
      </c>
      <c r="Y721" s="387" t="s">
        <v>1728</v>
      </c>
      <c r="Z721" s="387" t="s">
        <v>1734</v>
      </c>
      <c r="AA721" s="387" t="s">
        <v>1733</v>
      </c>
      <c r="AB721" s="387">
        <v>16.399999999999999</v>
      </c>
      <c r="AC721" s="387">
        <v>0</v>
      </c>
      <c r="AD721" s="387">
        <v>0</v>
      </c>
      <c r="AE721" s="387">
        <v>16.399999999999999</v>
      </c>
      <c r="AF721" s="387" t="s">
        <v>1729</v>
      </c>
      <c r="AG721" s="387">
        <v>16.399999999999999</v>
      </c>
      <c r="AH721" s="387">
        <v>0</v>
      </c>
      <c r="AI721" s="387">
        <v>0</v>
      </c>
      <c r="AJ721" s="387">
        <v>16.399999999999999</v>
      </c>
      <c r="AK721" s="387">
        <v>1.64</v>
      </c>
      <c r="AM721"/>
      <c r="AN721"/>
      <c r="AO721"/>
      <c r="AP721"/>
    </row>
    <row r="722" spans="1:42">
      <c r="A722" s="387" t="s">
        <v>5496</v>
      </c>
      <c r="B722" s="388">
        <v>43642.90519675926</v>
      </c>
      <c r="C722" s="389">
        <v>43642</v>
      </c>
      <c r="D722" s="387" t="s">
        <v>3106</v>
      </c>
      <c r="E722" s="389">
        <v>43642</v>
      </c>
      <c r="F722" s="387" t="s">
        <v>1789</v>
      </c>
      <c r="G722" s="389">
        <v>43642</v>
      </c>
      <c r="H722" s="387" t="s">
        <v>2047</v>
      </c>
      <c r="I722" s="389">
        <v>43642</v>
      </c>
      <c r="J722" s="387" t="s">
        <v>2046</v>
      </c>
      <c r="K722" s="387" t="s">
        <v>1741</v>
      </c>
      <c r="L722" s="390" t="s">
        <v>1732</v>
      </c>
      <c r="M722" s="390" t="s">
        <v>1755</v>
      </c>
      <c r="N722" s="390" t="str">
        <f t="shared" si="24"/>
        <v>Employee2@blyblade.com</v>
      </c>
      <c r="O722" s="390" t="str">
        <f t="shared" si="25"/>
        <v>Cal_Thompson</v>
      </c>
      <c r="P722" s="387" t="s">
        <v>1728</v>
      </c>
      <c r="Q722" s="387" t="s">
        <v>1952</v>
      </c>
      <c r="R722" s="387" t="s">
        <v>1738</v>
      </c>
      <c r="S722" s="387">
        <v>2.68</v>
      </c>
      <c r="T722" s="387">
        <v>21</v>
      </c>
      <c r="U722" s="387" t="s">
        <v>1737</v>
      </c>
      <c r="V722" s="387" t="s">
        <v>3075</v>
      </c>
      <c r="W722" s="387" t="s">
        <v>4832</v>
      </c>
      <c r="X722" s="387" t="s">
        <v>4831</v>
      </c>
      <c r="Y722" s="387" t="s">
        <v>1748</v>
      </c>
      <c r="Z722" s="387" t="s">
        <v>1734</v>
      </c>
      <c r="AA722" s="387" t="s">
        <v>1733</v>
      </c>
      <c r="AB722" s="387">
        <v>66.540000000000006</v>
      </c>
      <c r="AC722" s="387">
        <v>0</v>
      </c>
      <c r="AD722" s="387">
        <v>0</v>
      </c>
      <c r="AE722" s="387">
        <v>66.540000000000006</v>
      </c>
      <c r="AF722" s="387" t="s">
        <v>1729</v>
      </c>
      <c r="AG722" s="387">
        <v>66.540000000000006</v>
      </c>
      <c r="AH722" s="387">
        <v>0</v>
      </c>
      <c r="AI722" s="387">
        <v>0</v>
      </c>
      <c r="AJ722" s="387">
        <v>66.540000000000006</v>
      </c>
      <c r="AK722" s="387">
        <v>6.65</v>
      </c>
      <c r="AM722"/>
      <c r="AN722"/>
      <c r="AO722"/>
      <c r="AP722"/>
    </row>
    <row r="723" spans="1:42">
      <c r="A723" s="387" t="s">
        <v>5496</v>
      </c>
      <c r="B723" s="388">
        <v>43642.905243055553</v>
      </c>
      <c r="C723" s="389">
        <v>43642</v>
      </c>
      <c r="D723" s="387" t="s">
        <v>3106</v>
      </c>
      <c r="E723" s="389">
        <v>43642</v>
      </c>
      <c r="F723" s="387" t="s">
        <v>1789</v>
      </c>
      <c r="G723" s="389">
        <v>43642</v>
      </c>
      <c r="H723" s="387" t="s">
        <v>2047</v>
      </c>
      <c r="I723" s="389">
        <v>43642</v>
      </c>
      <c r="J723" s="387" t="s">
        <v>2046</v>
      </c>
      <c r="K723" s="387" t="s">
        <v>1741</v>
      </c>
      <c r="L723" s="390" t="s">
        <v>1732</v>
      </c>
      <c r="M723" s="390" t="s">
        <v>1755</v>
      </c>
      <c r="N723" s="390" t="str">
        <f t="shared" si="24"/>
        <v>Employee2@blyblade.com</v>
      </c>
      <c r="O723" s="390" t="str">
        <f t="shared" si="25"/>
        <v>Cal_Thompson</v>
      </c>
      <c r="P723" s="387" t="s">
        <v>1728</v>
      </c>
      <c r="Q723" s="387" t="s">
        <v>1952</v>
      </c>
      <c r="R723" s="387" t="s">
        <v>1738</v>
      </c>
      <c r="S723" s="387">
        <v>2.68</v>
      </c>
      <c r="T723" s="387">
        <v>21</v>
      </c>
      <c r="U723" s="387" t="s">
        <v>1737</v>
      </c>
      <c r="V723" s="387" t="s">
        <v>3075</v>
      </c>
      <c r="W723" s="387" t="s">
        <v>4832</v>
      </c>
      <c r="X723" s="387" t="s">
        <v>4831</v>
      </c>
      <c r="Y723" s="387" t="s">
        <v>1748</v>
      </c>
      <c r="Z723" s="387" t="s">
        <v>1734</v>
      </c>
      <c r="AA723" s="387" t="s">
        <v>1747</v>
      </c>
      <c r="AB723" s="387">
        <v>0</v>
      </c>
      <c r="AC723" s="387">
        <v>0</v>
      </c>
      <c r="AD723" s="387">
        <v>5.13</v>
      </c>
      <c r="AE723" s="387">
        <v>5.13</v>
      </c>
      <c r="AF723" s="387" t="s">
        <v>1729</v>
      </c>
      <c r="AG723" s="387">
        <v>0</v>
      </c>
      <c r="AH723" s="387">
        <v>0</v>
      </c>
      <c r="AI723" s="387">
        <v>5.13</v>
      </c>
      <c r="AJ723" s="387">
        <v>5.13</v>
      </c>
      <c r="AK723" s="387">
        <v>0</v>
      </c>
      <c r="AM723"/>
      <c r="AN723"/>
      <c r="AO723"/>
      <c r="AP723"/>
    </row>
    <row r="724" spans="1:42">
      <c r="A724" s="387" t="s">
        <v>5495</v>
      </c>
      <c r="B724" s="388">
        <v>43642.905347222222</v>
      </c>
      <c r="C724" s="389">
        <v>43642</v>
      </c>
      <c r="D724" s="387" t="s">
        <v>3909</v>
      </c>
      <c r="E724" s="389">
        <v>43642</v>
      </c>
      <c r="F724" s="387" t="s">
        <v>3061</v>
      </c>
      <c r="G724" s="387" t="s">
        <v>1728</v>
      </c>
      <c r="H724" s="387" t="s">
        <v>1728</v>
      </c>
      <c r="I724" s="387" t="s">
        <v>1728</v>
      </c>
      <c r="J724" s="387" t="s">
        <v>1728</v>
      </c>
      <c r="K724" s="387" t="s">
        <v>1741</v>
      </c>
      <c r="L724" s="390" t="s">
        <v>1732</v>
      </c>
      <c r="M724" s="390" t="s">
        <v>1929</v>
      </c>
      <c r="N724" s="390" t="str">
        <f t="shared" si="24"/>
        <v>Employee29@blyblade.com</v>
      </c>
      <c r="O724" s="390" t="str">
        <f t="shared" si="25"/>
        <v>Justin_Meltzer</v>
      </c>
      <c r="P724" s="387" t="s">
        <v>1728</v>
      </c>
      <c r="Q724" s="387" t="s">
        <v>1952</v>
      </c>
      <c r="R724" s="387" t="s">
        <v>1738</v>
      </c>
      <c r="S724" s="387" t="s">
        <v>1728</v>
      </c>
      <c r="T724" s="387" t="s">
        <v>1728</v>
      </c>
      <c r="U724" s="387" t="s">
        <v>2063</v>
      </c>
      <c r="V724" s="387" t="s">
        <v>2411</v>
      </c>
      <c r="W724" s="387" t="s">
        <v>4832</v>
      </c>
      <c r="X724" s="387" t="s">
        <v>4831</v>
      </c>
      <c r="Y724" s="387" t="s">
        <v>1748</v>
      </c>
      <c r="Z724" s="387" t="s">
        <v>1734</v>
      </c>
      <c r="AA724" s="387" t="s">
        <v>1733</v>
      </c>
      <c r="AB724" s="387">
        <v>10.89</v>
      </c>
      <c r="AC724" s="387">
        <v>0</v>
      </c>
      <c r="AD724" s="387">
        <v>0</v>
      </c>
      <c r="AE724" s="387">
        <v>10.89</v>
      </c>
      <c r="AF724" s="387" t="s">
        <v>1729</v>
      </c>
      <c r="AG724" s="387">
        <v>10.89</v>
      </c>
      <c r="AH724" s="387">
        <v>0</v>
      </c>
      <c r="AI724" s="387">
        <v>0</v>
      </c>
      <c r="AJ724" s="387">
        <v>10.89</v>
      </c>
      <c r="AK724" s="387">
        <v>1.0900000000000001</v>
      </c>
      <c r="AM724"/>
      <c r="AN724"/>
      <c r="AO724"/>
      <c r="AP724"/>
    </row>
    <row r="725" spans="1:42">
      <c r="A725" s="387" t="s">
        <v>5494</v>
      </c>
      <c r="B725" s="388">
        <v>43642.907650462963</v>
      </c>
      <c r="C725" s="389">
        <v>43642</v>
      </c>
      <c r="D725" s="387" t="s">
        <v>3894</v>
      </c>
      <c r="E725" s="389">
        <v>43642</v>
      </c>
      <c r="F725" s="387" t="s">
        <v>3575</v>
      </c>
      <c r="G725" s="389">
        <v>43642</v>
      </c>
      <c r="H725" s="387" t="s">
        <v>3887</v>
      </c>
      <c r="I725" s="389">
        <v>43642</v>
      </c>
      <c r="J725" s="387" t="s">
        <v>3886</v>
      </c>
      <c r="K725" s="387" t="s">
        <v>1741</v>
      </c>
      <c r="L725" s="390" t="s">
        <v>1732</v>
      </c>
      <c r="M725" s="390" t="s">
        <v>1992</v>
      </c>
      <c r="N725" s="390" t="str">
        <f t="shared" si="24"/>
        <v>Employee12@blyblade.com</v>
      </c>
      <c r="O725" s="390" t="str">
        <f t="shared" si="25"/>
        <v>Lysane_Sanchez</v>
      </c>
      <c r="P725" s="387" t="s">
        <v>1728</v>
      </c>
      <c r="Q725" s="387" t="s">
        <v>1754</v>
      </c>
      <c r="R725" s="387" t="s">
        <v>1738</v>
      </c>
      <c r="S725" s="387">
        <v>12.02</v>
      </c>
      <c r="T725" s="387">
        <v>47</v>
      </c>
      <c r="U725" s="387" t="s">
        <v>1991</v>
      </c>
      <c r="V725" s="387" t="s">
        <v>2007</v>
      </c>
      <c r="W725" s="387" t="s">
        <v>4832</v>
      </c>
      <c r="X725" s="387" t="s">
        <v>4831</v>
      </c>
      <c r="Y725" s="387" t="s">
        <v>1748</v>
      </c>
      <c r="Z725" s="387" t="s">
        <v>1734</v>
      </c>
      <c r="AA725" s="387" t="s">
        <v>1733</v>
      </c>
      <c r="AB725" s="387">
        <v>72.040000000000006</v>
      </c>
      <c r="AC725" s="387">
        <v>0</v>
      </c>
      <c r="AD725" s="387">
        <v>0</v>
      </c>
      <c r="AE725" s="387">
        <v>72.040000000000006</v>
      </c>
      <c r="AF725" s="387" t="s">
        <v>1729</v>
      </c>
      <c r="AG725" s="387">
        <v>72.040000000000006</v>
      </c>
      <c r="AH725" s="387">
        <v>0</v>
      </c>
      <c r="AI725" s="387">
        <v>0</v>
      </c>
      <c r="AJ725" s="387">
        <v>72.040000000000006</v>
      </c>
      <c r="AK725" s="387">
        <v>7.2</v>
      </c>
      <c r="AM725"/>
      <c r="AN725"/>
      <c r="AO725"/>
      <c r="AP725"/>
    </row>
    <row r="726" spans="1:42">
      <c r="A726" s="387" t="s">
        <v>5493</v>
      </c>
      <c r="B726" s="388">
        <v>43642.919259259259</v>
      </c>
      <c r="C726" s="389">
        <v>43642</v>
      </c>
      <c r="D726" s="387" t="s">
        <v>2059</v>
      </c>
      <c r="E726" s="389">
        <v>43642</v>
      </c>
      <c r="F726" s="387" t="s">
        <v>2058</v>
      </c>
      <c r="G726" s="389">
        <v>43642</v>
      </c>
      <c r="H726" s="387" t="s">
        <v>2011</v>
      </c>
      <c r="I726" s="389">
        <v>43642</v>
      </c>
      <c r="J726" s="387" t="s">
        <v>2010</v>
      </c>
      <c r="K726" s="387" t="s">
        <v>1741</v>
      </c>
      <c r="L726" s="390" t="s">
        <v>1732</v>
      </c>
      <c r="M726" s="390" t="s">
        <v>1986</v>
      </c>
      <c r="N726" s="390" t="str">
        <f t="shared" si="24"/>
        <v>Employee1@blyblade.com</v>
      </c>
      <c r="O726" s="390" t="str">
        <f t="shared" si="25"/>
        <v>Jake_Mirto</v>
      </c>
      <c r="P726" s="387" t="s">
        <v>1728</v>
      </c>
      <c r="Q726" s="387" t="s">
        <v>1762</v>
      </c>
      <c r="R726" s="387" t="s">
        <v>1753</v>
      </c>
      <c r="S726" s="387">
        <v>7.56</v>
      </c>
      <c r="T726" s="387">
        <v>16</v>
      </c>
      <c r="U726" s="387" t="s">
        <v>1752</v>
      </c>
      <c r="V726" s="387" t="s">
        <v>2100</v>
      </c>
      <c r="W726" s="387" t="s">
        <v>4832</v>
      </c>
      <c r="X726" s="387" t="s">
        <v>4831</v>
      </c>
      <c r="Y726" s="387" t="s">
        <v>1735</v>
      </c>
      <c r="Z726" s="387" t="s">
        <v>1734</v>
      </c>
      <c r="AA726" s="387" t="s">
        <v>1733</v>
      </c>
      <c r="AB726" s="387">
        <v>84.33</v>
      </c>
      <c r="AC726" s="387">
        <v>0</v>
      </c>
      <c r="AD726" s="387">
        <v>0</v>
      </c>
      <c r="AE726" s="387">
        <v>84.33</v>
      </c>
      <c r="AF726" s="387" t="s">
        <v>1729</v>
      </c>
      <c r="AG726" s="387">
        <v>84.33</v>
      </c>
      <c r="AH726" s="387">
        <v>0</v>
      </c>
      <c r="AI726" s="387">
        <v>0</v>
      </c>
      <c r="AJ726" s="387">
        <v>84.33</v>
      </c>
      <c r="AK726" s="387">
        <v>8.43</v>
      </c>
      <c r="AM726"/>
      <c r="AN726"/>
      <c r="AO726"/>
      <c r="AP726"/>
    </row>
    <row r="727" spans="1:42">
      <c r="A727" s="387" t="s">
        <v>5490</v>
      </c>
      <c r="B727" s="388">
        <v>43642.941238425927</v>
      </c>
      <c r="C727" s="389">
        <v>43642</v>
      </c>
      <c r="D727" s="387" t="s">
        <v>2296</v>
      </c>
      <c r="E727" s="389">
        <v>43642</v>
      </c>
      <c r="F727" s="387" t="s">
        <v>2295</v>
      </c>
      <c r="G727" s="389">
        <v>43642</v>
      </c>
      <c r="H727" s="387" t="s">
        <v>2009</v>
      </c>
      <c r="I727" s="389">
        <v>43642</v>
      </c>
      <c r="J727" s="387" t="s">
        <v>2008</v>
      </c>
      <c r="K727" s="387" t="s">
        <v>1741</v>
      </c>
      <c r="L727" s="390" t="s">
        <v>1732</v>
      </c>
      <c r="M727" s="390" t="s">
        <v>3960</v>
      </c>
      <c r="N727" s="390" t="str">
        <f t="shared" si="24"/>
        <v>Employee21@blyblade.com</v>
      </c>
      <c r="O727" s="390" t="str">
        <f t="shared" si="25"/>
        <v>Wyndham_Williamson</v>
      </c>
      <c r="P727" s="387" t="s">
        <v>1728</v>
      </c>
      <c r="Q727" s="387" t="s">
        <v>1967</v>
      </c>
      <c r="R727" s="387" t="s">
        <v>1738</v>
      </c>
      <c r="S727" s="387">
        <v>3.12</v>
      </c>
      <c r="T727" s="387">
        <v>21</v>
      </c>
      <c r="U727" s="387" t="s">
        <v>1928</v>
      </c>
      <c r="V727" s="387" t="s">
        <v>1883</v>
      </c>
      <c r="W727" s="387" t="s">
        <v>2025</v>
      </c>
      <c r="X727" s="387" t="s">
        <v>4831</v>
      </c>
      <c r="Y727" s="387" t="s">
        <v>1728</v>
      </c>
      <c r="Z727" s="387" t="s">
        <v>1734</v>
      </c>
      <c r="AA727" s="387" t="s">
        <v>1733</v>
      </c>
      <c r="AB727" s="387">
        <v>31.52</v>
      </c>
      <c r="AC727" s="387">
        <v>0</v>
      </c>
      <c r="AD727" s="387">
        <v>0</v>
      </c>
      <c r="AE727" s="387">
        <v>31.52</v>
      </c>
      <c r="AF727" s="387" t="s">
        <v>1729</v>
      </c>
      <c r="AG727" s="387">
        <v>31.52</v>
      </c>
      <c r="AH727" s="387">
        <v>0</v>
      </c>
      <c r="AI727" s="387">
        <v>0</v>
      </c>
      <c r="AJ727" s="387">
        <v>31.52</v>
      </c>
      <c r="AK727" s="387">
        <v>3.15</v>
      </c>
      <c r="AM727"/>
      <c r="AN727"/>
      <c r="AO727"/>
      <c r="AP727"/>
    </row>
    <row r="728" spans="1:42">
      <c r="A728" s="387" t="s">
        <v>5492</v>
      </c>
      <c r="B728" s="388">
        <v>43642.945</v>
      </c>
      <c r="C728" s="389">
        <v>43642</v>
      </c>
      <c r="D728" s="387" t="s">
        <v>2170</v>
      </c>
      <c r="E728" s="389">
        <v>43642</v>
      </c>
      <c r="F728" s="387" t="s">
        <v>2519</v>
      </c>
      <c r="G728" s="389">
        <v>43642</v>
      </c>
      <c r="H728" s="387" t="s">
        <v>2827</v>
      </c>
      <c r="I728" s="389">
        <v>43642</v>
      </c>
      <c r="J728" s="387" t="s">
        <v>2826</v>
      </c>
      <c r="K728" s="387" t="s">
        <v>1741</v>
      </c>
      <c r="L728" s="390" t="s">
        <v>1732</v>
      </c>
      <c r="M728" s="390" t="s">
        <v>2594</v>
      </c>
      <c r="N728" s="390" t="str">
        <f t="shared" si="24"/>
        <v>Employee9@blyblade.com</v>
      </c>
      <c r="O728" s="390" t="str">
        <f t="shared" si="25"/>
        <v>Emily_Antner</v>
      </c>
      <c r="P728" s="387" t="s">
        <v>1728</v>
      </c>
      <c r="Q728" s="387" t="s">
        <v>1754</v>
      </c>
      <c r="R728" s="387" t="s">
        <v>1738</v>
      </c>
      <c r="S728" s="387">
        <v>1.75</v>
      </c>
      <c r="T728" s="387">
        <v>18</v>
      </c>
      <c r="U728" s="387" t="s">
        <v>1737</v>
      </c>
      <c r="V728" s="387" t="s">
        <v>1883</v>
      </c>
      <c r="W728" s="387" t="s">
        <v>4882</v>
      </c>
      <c r="X728" s="387" t="s">
        <v>4831</v>
      </c>
      <c r="Y728" s="387" t="s">
        <v>1896</v>
      </c>
      <c r="Z728" s="387" t="s">
        <v>1734</v>
      </c>
      <c r="AA728" s="387" t="s">
        <v>1733</v>
      </c>
      <c r="AB728" s="387">
        <v>22.95</v>
      </c>
      <c r="AC728" s="387">
        <v>0</v>
      </c>
      <c r="AD728" s="387">
        <v>0</v>
      </c>
      <c r="AE728" s="387">
        <v>22.95</v>
      </c>
      <c r="AF728" s="387" t="s">
        <v>1729</v>
      </c>
      <c r="AG728" s="387">
        <v>22.95</v>
      </c>
      <c r="AH728" s="387">
        <v>0</v>
      </c>
      <c r="AI728" s="387">
        <v>0</v>
      </c>
      <c r="AJ728" s="387">
        <v>22.95</v>
      </c>
      <c r="AK728" s="387">
        <v>2.2999999999999998</v>
      </c>
      <c r="AM728"/>
      <c r="AN728"/>
      <c r="AO728"/>
      <c r="AP728"/>
    </row>
    <row r="729" spans="1:42">
      <c r="A729" s="387" t="s">
        <v>5491</v>
      </c>
      <c r="B729" s="388">
        <v>43642.947708333333</v>
      </c>
      <c r="C729" s="389">
        <v>43642</v>
      </c>
      <c r="D729" s="387" t="s">
        <v>2250</v>
      </c>
      <c r="E729" s="389">
        <v>43642</v>
      </c>
      <c r="F729" s="387" t="s">
        <v>2533</v>
      </c>
      <c r="G729" s="389">
        <v>43642</v>
      </c>
      <c r="H729" s="387" t="s">
        <v>2714</v>
      </c>
      <c r="I729" s="389">
        <v>43642</v>
      </c>
      <c r="J729" s="387" t="s">
        <v>2408</v>
      </c>
      <c r="K729" s="387" t="s">
        <v>1741</v>
      </c>
      <c r="L729" s="390" t="s">
        <v>1732</v>
      </c>
      <c r="M729" s="390" t="s">
        <v>1854</v>
      </c>
      <c r="N729" s="390" t="str">
        <f t="shared" si="24"/>
        <v>Employee5@blyblade.com</v>
      </c>
      <c r="O729" s="390" t="str">
        <f t="shared" si="25"/>
        <v>Torey_McNeil</v>
      </c>
      <c r="P729" s="387" t="s">
        <v>1728</v>
      </c>
      <c r="Q729" s="387" t="s">
        <v>1754</v>
      </c>
      <c r="R729" s="387" t="s">
        <v>1738</v>
      </c>
      <c r="S729" s="387">
        <v>16.5</v>
      </c>
      <c r="T729" s="387">
        <v>91</v>
      </c>
      <c r="U729" s="387" t="s">
        <v>1845</v>
      </c>
      <c r="V729" s="387" t="s">
        <v>2026</v>
      </c>
      <c r="W729" s="387" t="s">
        <v>4887</v>
      </c>
      <c r="X729" s="387" t="s">
        <v>4831</v>
      </c>
      <c r="Y729" s="387" t="s">
        <v>1748</v>
      </c>
      <c r="Z729" s="387" t="s">
        <v>1734</v>
      </c>
      <c r="AA729" s="387" t="s">
        <v>1733</v>
      </c>
      <c r="AB729" s="387">
        <v>92.99</v>
      </c>
      <c r="AC729" s="387">
        <v>0</v>
      </c>
      <c r="AD729" s="387">
        <v>0</v>
      </c>
      <c r="AE729" s="387">
        <v>92.99</v>
      </c>
      <c r="AF729" s="387" t="s">
        <v>1729</v>
      </c>
      <c r="AG729" s="387">
        <v>92.99</v>
      </c>
      <c r="AH729" s="387">
        <v>0</v>
      </c>
      <c r="AI729" s="387">
        <v>0</v>
      </c>
      <c r="AJ729" s="387">
        <v>92.99</v>
      </c>
      <c r="AK729" s="387">
        <v>9.3000000000000007</v>
      </c>
      <c r="AM729"/>
      <c r="AN729"/>
      <c r="AO729"/>
      <c r="AP729"/>
    </row>
    <row r="730" spans="1:42">
      <c r="A730" s="387" t="s">
        <v>5490</v>
      </c>
      <c r="B730" s="388">
        <v>43642.953182870369</v>
      </c>
      <c r="C730" s="389">
        <v>43642</v>
      </c>
      <c r="D730" s="387" t="s">
        <v>2296</v>
      </c>
      <c r="E730" s="389">
        <v>43642</v>
      </c>
      <c r="F730" s="387" t="s">
        <v>2295</v>
      </c>
      <c r="G730" s="389">
        <v>43642</v>
      </c>
      <c r="H730" s="387" t="s">
        <v>2009</v>
      </c>
      <c r="I730" s="389">
        <v>43642</v>
      </c>
      <c r="J730" s="387" t="s">
        <v>2008</v>
      </c>
      <c r="K730" s="387" t="s">
        <v>1741</v>
      </c>
      <c r="L730" s="390" t="s">
        <v>1732</v>
      </c>
      <c r="M730" s="390" t="s">
        <v>3960</v>
      </c>
      <c r="N730" s="390" t="str">
        <f t="shared" si="24"/>
        <v>Employee21@blyblade.com</v>
      </c>
      <c r="O730" s="390" t="str">
        <f t="shared" si="25"/>
        <v>Wyndham_Williamson</v>
      </c>
      <c r="P730" s="387" t="s">
        <v>1728</v>
      </c>
      <c r="Q730" s="387" t="s">
        <v>1967</v>
      </c>
      <c r="R730" s="387" t="s">
        <v>1738</v>
      </c>
      <c r="S730" s="387">
        <v>3.12</v>
      </c>
      <c r="T730" s="387">
        <v>21</v>
      </c>
      <c r="U730" s="387" t="s">
        <v>1928</v>
      </c>
      <c r="V730" s="387" t="s">
        <v>1883</v>
      </c>
      <c r="W730" s="387" t="s">
        <v>2025</v>
      </c>
      <c r="X730" s="387" t="s">
        <v>4831</v>
      </c>
      <c r="Y730" s="387" t="s">
        <v>1728</v>
      </c>
      <c r="Z730" s="387" t="s">
        <v>1734</v>
      </c>
      <c r="AA730" s="387" t="s">
        <v>1747</v>
      </c>
      <c r="AB730" s="387">
        <v>0</v>
      </c>
      <c r="AC730" s="387">
        <v>0</v>
      </c>
      <c r="AD730" s="387">
        <v>5.13</v>
      </c>
      <c r="AE730" s="387">
        <v>5.13</v>
      </c>
      <c r="AF730" s="387" t="s">
        <v>1729</v>
      </c>
      <c r="AG730" s="387">
        <v>0</v>
      </c>
      <c r="AH730" s="387">
        <v>0</v>
      </c>
      <c r="AI730" s="387">
        <v>5.13</v>
      </c>
      <c r="AJ730" s="387">
        <v>5.13</v>
      </c>
      <c r="AK730" s="387">
        <v>0</v>
      </c>
      <c r="AM730"/>
      <c r="AN730"/>
      <c r="AO730"/>
      <c r="AP730"/>
    </row>
    <row r="731" spans="1:42">
      <c r="A731" s="387" t="s">
        <v>5489</v>
      </c>
      <c r="B731" s="388">
        <v>43642.972222222219</v>
      </c>
      <c r="C731" s="389">
        <v>43642</v>
      </c>
      <c r="D731" s="387" t="s">
        <v>2749</v>
      </c>
      <c r="E731" s="389">
        <v>43642</v>
      </c>
      <c r="F731" s="387" t="s">
        <v>2696</v>
      </c>
      <c r="G731" s="389">
        <v>43642</v>
      </c>
      <c r="H731" s="387" t="s">
        <v>1745</v>
      </c>
      <c r="I731" s="389">
        <v>43642</v>
      </c>
      <c r="J731" s="387" t="s">
        <v>1744</v>
      </c>
      <c r="K731" s="387" t="s">
        <v>1741</v>
      </c>
      <c r="L731" s="390" t="s">
        <v>1732</v>
      </c>
      <c r="M731" s="390" t="s">
        <v>3960</v>
      </c>
      <c r="N731" s="390" t="str">
        <f t="shared" si="24"/>
        <v>Employee21@blyblade.com</v>
      </c>
      <c r="O731" s="390" t="str">
        <f t="shared" si="25"/>
        <v>Wyndham_Williamson</v>
      </c>
      <c r="P731" s="387" t="s">
        <v>1728</v>
      </c>
      <c r="Q731" s="387" t="s">
        <v>1754</v>
      </c>
      <c r="R731" s="387" t="s">
        <v>1738</v>
      </c>
      <c r="S731" s="387">
        <v>2.16</v>
      </c>
      <c r="T731" s="387">
        <v>20</v>
      </c>
      <c r="U731" s="387" t="s">
        <v>1883</v>
      </c>
      <c r="V731" s="387" t="s">
        <v>3484</v>
      </c>
      <c r="W731" s="387" t="s">
        <v>1965</v>
      </c>
      <c r="X731" s="387" t="s">
        <v>4831</v>
      </c>
      <c r="Y731" s="387" t="s">
        <v>1728</v>
      </c>
      <c r="Z731" s="387" t="s">
        <v>1734</v>
      </c>
      <c r="AA731" s="387" t="s">
        <v>1733</v>
      </c>
      <c r="AB731" s="387">
        <v>20.28</v>
      </c>
      <c r="AC731" s="387">
        <v>0</v>
      </c>
      <c r="AD731" s="387">
        <v>0</v>
      </c>
      <c r="AE731" s="387">
        <v>20.28</v>
      </c>
      <c r="AF731" s="387" t="s">
        <v>1729</v>
      </c>
      <c r="AG731" s="387">
        <v>20.28</v>
      </c>
      <c r="AH731" s="387">
        <v>0</v>
      </c>
      <c r="AI731" s="387">
        <v>0</v>
      </c>
      <c r="AJ731" s="387">
        <v>20.28</v>
      </c>
      <c r="AK731" s="387">
        <v>2.0299999999999998</v>
      </c>
      <c r="AM731"/>
      <c r="AN731"/>
      <c r="AO731"/>
      <c r="AP731"/>
    </row>
    <row r="732" spans="1:42">
      <c r="A732" s="387" t="s">
        <v>5488</v>
      </c>
      <c r="B732" s="388">
        <v>43642.977893518517</v>
      </c>
      <c r="C732" s="389">
        <v>43642</v>
      </c>
      <c r="D732" s="387" t="s">
        <v>2919</v>
      </c>
      <c r="E732" s="389">
        <v>43642</v>
      </c>
      <c r="F732" s="387" t="s">
        <v>4028</v>
      </c>
      <c r="G732" s="389">
        <v>43642</v>
      </c>
      <c r="H732" s="387" t="s">
        <v>2285</v>
      </c>
      <c r="I732" s="389">
        <v>43642</v>
      </c>
      <c r="J732" s="387" t="s">
        <v>2284</v>
      </c>
      <c r="K732" s="387" t="s">
        <v>1741</v>
      </c>
      <c r="L732" s="390" t="s">
        <v>1732</v>
      </c>
      <c r="M732" s="390" t="s">
        <v>2013</v>
      </c>
      <c r="N732" s="390" t="str">
        <f t="shared" si="24"/>
        <v>Employee22@blyblade.com</v>
      </c>
      <c r="O732" s="390" t="str">
        <f t="shared" si="25"/>
        <v>Lee_Gold</v>
      </c>
      <c r="P732" s="387" t="s">
        <v>1728</v>
      </c>
      <c r="Q732" s="387" t="s">
        <v>1754</v>
      </c>
      <c r="R732" s="387" t="s">
        <v>1738</v>
      </c>
      <c r="S732" s="387">
        <v>1.0900000000000001</v>
      </c>
      <c r="T732" s="387">
        <v>8</v>
      </c>
      <c r="U732" s="387" t="s">
        <v>1845</v>
      </c>
      <c r="V732" s="387" t="s">
        <v>1883</v>
      </c>
      <c r="W732" s="387" t="s">
        <v>4882</v>
      </c>
      <c r="X732" s="387" t="s">
        <v>4831</v>
      </c>
      <c r="Y732" s="387" t="s">
        <v>1748</v>
      </c>
      <c r="Z732" s="387" t="s">
        <v>1734</v>
      </c>
      <c r="AA732" s="387" t="s">
        <v>1733</v>
      </c>
      <c r="AB732" s="387">
        <v>8.83</v>
      </c>
      <c r="AC732" s="387">
        <v>0</v>
      </c>
      <c r="AD732" s="387">
        <v>0</v>
      </c>
      <c r="AE732" s="387">
        <v>8.83</v>
      </c>
      <c r="AF732" s="387" t="s">
        <v>1729</v>
      </c>
      <c r="AG732" s="387">
        <v>8.83</v>
      </c>
      <c r="AH732" s="387">
        <v>0</v>
      </c>
      <c r="AI732" s="387">
        <v>0</v>
      </c>
      <c r="AJ732" s="387">
        <v>8.83</v>
      </c>
      <c r="AK732" s="387">
        <v>0.88</v>
      </c>
      <c r="AM732"/>
      <c r="AN732"/>
      <c r="AO732"/>
      <c r="AP732"/>
    </row>
    <row r="733" spans="1:42">
      <c r="A733" s="387" t="s">
        <v>5487</v>
      </c>
      <c r="B733" s="388">
        <v>43642.981215277781</v>
      </c>
      <c r="C733" s="389">
        <v>43642</v>
      </c>
      <c r="D733" s="387" t="s">
        <v>1988</v>
      </c>
      <c r="E733" s="389">
        <v>43642</v>
      </c>
      <c r="F733" s="387" t="s">
        <v>1987</v>
      </c>
      <c r="G733" s="389">
        <v>43642</v>
      </c>
      <c r="H733" s="387" t="s">
        <v>3112</v>
      </c>
      <c r="I733" s="389">
        <v>43642</v>
      </c>
      <c r="J733" s="387" t="s">
        <v>3111</v>
      </c>
      <c r="K733" s="387" t="s">
        <v>1741</v>
      </c>
      <c r="L733" s="390" t="s">
        <v>1732</v>
      </c>
      <c r="M733" s="390" t="s">
        <v>4897</v>
      </c>
      <c r="N733" s="390" t="str">
        <f t="shared" si="24"/>
        <v>Employee35@blyblade.com</v>
      </c>
      <c r="O733" s="390" t="str">
        <f t="shared" si="25"/>
        <v>Robert_Wiesenthal</v>
      </c>
      <c r="P733" s="387" t="s">
        <v>1728</v>
      </c>
      <c r="Q733" s="387" t="s">
        <v>2043</v>
      </c>
      <c r="R733" s="387" t="s">
        <v>1738</v>
      </c>
      <c r="S733" s="387">
        <v>0.94</v>
      </c>
      <c r="T733" s="387">
        <v>8</v>
      </c>
      <c r="U733" s="387" t="s">
        <v>1845</v>
      </c>
      <c r="V733" s="387" t="s">
        <v>1737</v>
      </c>
      <c r="W733" s="387" t="s">
        <v>1771</v>
      </c>
      <c r="X733" s="387" t="s">
        <v>4831</v>
      </c>
      <c r="Y733" s="387" t="s">
        <v>1890</v>
      </c>
      <c r="Z733" s="387" t="s">
        <v>1734</v>
      </c>
      <c r="AA733" s="387" t="s">
        <v>1733</v>
      </c>
      <c r="AB733" s="387">
        <v>22.41</v>
      </c>
      <c r="AC733" s="387">
        <v>0</v>
      </c>
      <c r="AD733" s="387">
        <v>0</v>
      </c>
      <c r="AE733" s="387">
        <v>22.41</v>
      </c>
      <c r="AF733" s="387" t="s">
        <v>1729</v>
      </c>
      <c r="AG733" s="387">
        <v>22.41</v>
      </c>
      <c r="AH733" s="387">
        <v>0</v>
      </c>
      <c r="AI733" s="387">
        <v>0</v>
      </c>
      <c r="AJ733" s="387">
        <v>22.41</v>
      </c>
      <c r="AK733" s="387">
        <v>2.2400000000000002</v>
      </c>
      <c r="AM733"/>
      <c r="AN733"/>
      <c r="AO733"/>
      <c r="AP733"/>
    </row>
    <row r="734" spans="1:42">
      <c r="A734" s="387" t="s">
        <v>5486</v>
      </c>
      <c r="B734" s="388">
        <v>43643.008576388886</v>
      </c>
      <c r="C734" s="389">
        <v>43642</v>
      </c>
      <c r="D734" s="387" t="s">
        <v>2708</v>
      </c>
      <c r="E734" s="389">
        <v>43642</v>
      </c>
      <c r="F734" s="387" t="s">
        <v>2707</v>
      </c>
      <c r="G734" s="389">
        <v>43643</v>
      </c>
      <c r="H734" s="387" t="s">
        <v>3194</v>
      </c>
      <c r="I734" s="389">
        <v>43642</v>
      </c>
      <c r="J734" s="387" t="s">
        <v>2970</v>
      </c>
      <c r="K734" s="387" t="s">
        <v>1741</v>
      </c>
      <c r="L734" s="390" t="s">
        <v>1732</v>
      </c>
      <c r="M734" s="390" t="s">
        <v>2265</v>
      </c>
      <c r="N734" s="390" t="str">
        <f t="shared" si="24"/>
        <v>Employee4@blyblade.com</v>
      </c>
      <c r="O734" s="390" t="str">
        <f t="shared" si="25"/>
        <v>Oksana_Orlov</v>
      </c>
      <c r="P734" s="387" t="s">
        <v>1728</v>
      </c>
      <c r="Q734" s="387" t="s">
        <v>1754</v>
      </c>
      <c r="R734" s="387" t="s">
        <v>1738</v>
      </c>
      <c r="S734" s="387">
        <v>3.97</v>
      </c>
      <c r="T734" s="387">
        <v>14</v>
      </c>
      <c r="U734" s="387" t="s">
        <v>1883</v>
      </c>
      <c r="V734" s="387" t="s">
        <v>1773</v>
      </c>
      <c r="W734" s="387" t="s">
        <v>4876</v>
      </c>
      <c r="X734" s="387" t="s">
        <v>4831</v>
      </c>
      <c r="Y734" s="387" t="s">
        <v>1735</v>
      </c>
      <c r="Z734" s="387" t="s">
        <v>1734</v>
      </c>
      <c r="AA734" s="387" t="s">
        <v>1733</v>
      </c>
      <c r="AB734" s="387">
        <v>23.31</v>
      </c>
      <c r="AC734" s="387">
        <v>0</v>
      </c>
      <c r="AD734" s="387">
        <v>0</v>
      </c>
      <c r="AE734" s="387">
        <v>23.31</v>
      </c>
      <c r="AF734" s="387" t="s">
        <v>1729</v>
      </c>
      <c r="AG734" s="387">
        <v>23.31</v>
      </c>
      <c r="AH734" s="387">
        <v>0</v>
      </c>
      <c r="AI734" s="387">
        <v>0</v>
      </c>
      <c r="AJ734" s="387">
        <v>23.31</v>
      </c>
      <c r="AK734" s="387">
        <v>2.33</v>
      </c>
      <c r="AM734"/>
      <c r="AN734"/>
      <c r="AO734"/>
      <c r="AP734"/>
    </row>
    <row r="735" spans="1:42">
      <c r="A735" s="391" t="s">
        <v>5485</v>
      </c>
      <c r="B735" s="388">
        <v>43643.012939814813</v>
      </c>
      <c r="C735" s="389">
        <v>43642</v>
      </c>
      <c r="D735" s="387" t="s">
        <v>3537</v>
      </c>
      <c r="E735" s="389">
        <v>43642</v>
      </c>
      <c r="F735" s="387" t="s">
        <v>2725</v>
      </c>
      <c r="G735" s="389">
        <v>43643</v>
      </c>
      <c r="H735" s="387" t="s">
        <v>3413</v>
      </c>
      <c r="I735" s="389">
        <v>43642</v>
      </c>
      <c r="J735" s="387" t="s">
        <v>2086</v>
      </c>
      <c r="K735" s="387" t="s">
        <v>1741</v>
      </c>
      <c r="L735" s="390" t="s">
        <v>1732</v>
      </c>
      <c r="M735" s="390" t="s">
        <v>2453</v>
      </c>
      <c r="N735" s="390" t="str">
        <f t="shared" si="24"/>
        <v>Employee38@blyblade.com</v>
      </c>
      <c r="O735" s="390" t="str">
        <f t="shared" si="25"/>
        <v>Evan_Licht</v>
      </c>
      <c r="P735" s="387" t="s">
        <v>1728</v>
      </c>
      <c r="Q735" s="387" t="s">
        <v>1754</v>
      </c>
      <c r="R735" s="387" t="s">
        <v>1738</v>
      </c>
      <c r="S735" s="387">
        <v>2.97</v>
      </c>
      <c r="T735" s="387">
        <v>16</v>
      </c>
      <c r="U735" s="387" t="s">
        <v>1883</v>
      </c>
      <c r="V735" s="387" t="s">
        <v>3157</v>
      </c>
      <c r="W735" s="387" t="s">
        <v>2403</v>
      </c>
      <c r="X735" s="387" t="s">
        <v>4831</v>
      </c>
      <c r="Y735" s="387" t="s">
        <v>2449</v>
      </c>
      <c r="Z735" s="387" t="s">
        <v>1734</v>
      </c>
      <c r="AA735" s="387" t="s">
        <v>1733</v>
      </c>
      <c r="AB735" s="387">
        <v>16.739999999999998</v>
      </c>
      <c r="AC735" s="387">
        <v>0</v>
      </c>
      <c r="AD735" s="387">
        <v>0</v>
      </c>
      <c r="AE735" s="387">
        <v>16.739999999999998</v>
      </c>
      <c r="AF735" s="387" t="s">
        <v>1729</v>
      </c>
      <c r="AG735" s="387">
        <v>16.739999999999998</v>
      </c>
      <c r="AH735" s="387">
        <v>0</v>
      </c>
      <c r="AI735" s="387">
        <v>0</v>
      </c>
      <c r="AJ735" s="387">
        <v>16.739999999999998</v>
      </c>
      <c r="AK735" s="387">
        <v>1.67</v>
      </c>
      <c r="AM735"/>
      <c r="AN735"/>
      <c r="AO735"/>
      <c r="AP735"/>
    </row>
    <row r="736" spans="1:42">
      <c r="A736" s="387" t="s">
        <v>5484</v>
      </c>
      <c r="B736" s="388">
        <v>43643.014409722222</v>
      </c>
      <c r="C736" s="389">
        <v>43642</v>
      </c>
      <c r="D736" s="387" t="s">
        <v>3320</v>
      </c>
      <c r="E736" s="389">
        <v>43642</v>
      </c>
      <c r="F736" s="387" t="s">
        <v>3319</v>
      </c>
      <c r="G736" s="389">
        <v>43643</v>
      </c>
      <c r="H736" s="387" t="s">
        <v>1954</v>
      </c>
      <c r="I736" s="389">
        <v>43642</v>
      </c>
      <c r="J736" s="387" t="s">
        <v>1953</v>
      </c>
      <c r="K736" s="387" t="s">
        <v>1741</v>
      </c>
      <c r="L736" s="390" t="s">
        <v>1732</v>
      </c>
      <c r="M736" s="390" t="s">
        <v>1936</v>
      </c>
      <c r="N736" s="390" t="str">
        <f t="shared" si="24"/>
        <v>Employee17@blyblade.com</v>
      </c>
      <c r="O736" s="390" t="str">
        <f t="shared" si="25"/>
        <v>Nate_Alexander</v>
      </c>
      <c r="P736" s="387" t="s">
        <v>1728</v>
      </c>
      <c r="Q736" s="387" t="s">
        <v>1754</v>
      </c>
      <c r="R736" s="387" t="s">
        <v>1738</v>
      </c>
      <c r="S736" s="387">
        <v>4.8099999999999996</v>
      </c>
      <c r="T736" s="387">
        <v>27</v>
      </c>
      <c r="U736" s="387" t="s">
        <v>1737</v>
      </c>
      <c r="V736" s="387" t="s">
        <v>3118</v>
      </c>
      <c r="W736" s="387" t="s">
        <v>4876</v>
      </c>
      <c r="X736" s="387" t="s">
        <v>4831</v>
      </c>
      <c r="Y736" s="387" t="s">
        <v>1748</v>
      </c>
      <c r="Z736" s="387" t="s">
        <v>1734</v>
      </c>
      <c r="AA736" s="387" t="s">
        <v>1733</v>
      </c>
      <c r="AB736" s="387">
        <v>31.72</v>
      </c>
      <c r="AC736" s="387">
        <v>0</v>
      </c>
      <c r="AD736" s="387">
        <v>0</v>
      </c>
      <c r="AE736" s="387">
        <v>31.72</v>
      </c>
      <c r="AF736" s="387" t="s">
        <v>1729</v>
      </c>
      <c r="AG736" s="387">
        <v>31.72</v>
      </c>
      <c r="AH736" s="387">
        <v>0</v>
      </c>
      <c r="AI736" s="387">
        <v>0</v>
      </c>
      <c r="AJ736" s="387">
        <v>31.72</v>
      </c>
      <c r="AK736" s="387">
        <v>3.17</v>
      </c>
      <c r="AM736"/>
      <c r="AN736"/>
      <c r="AO736"/>
      <c r="AP736"/>
    </row>
    <row r="737" spans="1:42">
      <c r="A737" s="387" t="s">
        <v>5483</v>
      </c>
      <c r="B737" s="388">
        <v>43643.032824074071</v>
      </c>
      <c r="C737" s="389">
        <v>43643</v>
      </c>
      <c r="D737" s="387" t="s">
        <v>3413</v>
      </c>
      <c r="E737" s="389">
        <v>43642</v>
      </c>
      <c r="F737" s="387" t="s">
        <v>2086</v>
      </c>
      <c r="G737" s="389">
        <v>43643</v>
      </c>
      <c r="H737" s="387" t="s">
        <v>3306</v>
      </c>
      <c r="I737" s="389">
        <v>43642</v>
      </c>
      <c r="J737" s="387" t="s">
        <v>3305</v>
      </c>
      <c r="K737" s="387" t="s">
        <v>1741</v>
      </c>
      <c r="L737" s="390" t="s">
        <v>1732</v>
      </c>
      <c r="M737" s="390" t="s">
        <v>4897</v>
      </c>
      <c r="N737" s="390" t="str">
        <f t="shared" si="24"/>
        <v>Employee35@blyblade.com</v>
      </c>
      <c r="O737" s="390" t="str">
        <f t="shared" si="25"/>
        <v>Robert_Wiesenthal</v>
      </c>
      <c r="P737" s="387" t="s">
        <v>1728</v>
      </c>
      <c r="Q737" s="387" t="s">
        <v>2043</v>
      </c>
      <c r="R737" s="387" t="s">
        <v>1738</v>
      </c>
      <c r="S737" s="387">
        <v>4.79</v>
      </c>
      <c r="T737" s="387">
        <v>25</v>
      </c>
      <c r="U737" s="387" t="s">
        <v>1928</v>
      </c>
      <c r="V737" s="387" t="s">
        <v>3484</v>
      </c>
      <c r="W737" s="387" t="s">
        <v>1771</v>
      </c>
      <c r="X737" s="387" t="s">
        <v>4831</v>
      </c>
      <c r="Y737" s="387" t="s">
        <v>1890</v>
      </c>
      <c r="Z737" s="387" t="s">
        <v>1734</v>
      </c>
      <c r="AA737" s="387" t="s">
        <v>1733</v>
      </c>
      <c r="AB737" s="387">
        <v>48.64</v>
      </c>
      <c r="AC737" s="387">
        <v>0</v>
      </c>
      <c r="AD737" s="387">
        <v>0</v>
      </c>
      <c r="AE737" s="387">
        <v>48.64</v>
      </c>
      <c r="AF737" s="387" t="s">
        <v>1729</v>
      </c>
      <c r="AG737" s="387">
        <v>48.64</v>
      </c>
      <c r="AH737" s="387">
        <v>0</v>
      </c>
      <c r="AI737" s="387">
        <v>0</v>
      </c>
      <c r="AJ737" s="387">
        <v>48.64</v>
      </c>
      <c r="AK737" s="387">
        <v>4.8600000000000003</v>
      </c>
      <c r="AM737"/>
      <c r="AN737"/>
      <c r="AO737"/>
      <c r="AP737"/>
    </row>
    <row r="738" spans="1:42">
      <c r="A738" s="387" t="s">
        <v>5482</v>
      </c>
      <c r="B738" s="388">
        <v>43643.078344907408</v>
      </c>
      <c r="C738" s="389">
        <v>43643</v>
      </c>
      <c r="D738" s="387" t="s">
        <v>3865</v>
      </c>
      <c r="E738" s="389">
        <v>43642</v>
      </c>
      <c r="F738" s="387" t="s">
        <v>3999</v>
      </c>
      <c r="G738" s="389">
        <v>43643</v>
      </c>
      <c r="H738" s="387" t="s">
        <v>2384</v>
      </c>
      <c r="I738" s="389">
        <v>43642</v>
      </c>
      <c r="J738" s="387" t="s">
        <v>2000</v>
      </c>
      <c r="K738" s="387" t="s">
        <v>1741</v>
      </c>
      <c r="L738" s="390" t="s">
        <v>1732</v>
      </c>
      <c r="M738" s="390" t="s">
        <v>1911</v>
      </c>
      <c r="N738" s="390" t="str">
        <f t="shared" si="24"/>
        <v>Employee18@blyblade.com</v>
      </c>
      <c r="O738" s="390" t="str">
        <f t="shared" si="25"/>
        <v>Maryanne_Johnson</v>
      </c>
      <c r="P738" s="387" t="s">
        <v>1728</v>
      </c>
      <c r="Q738" s="387" t="s">
        <v>1847</v>
      </c>
      <c r="R738" s="387" t="s">
        <v>1738</v>
      </c>
      <c r="S738" s="387">
        <v>1.73</v>
      </c>
      <c r="T738" s="387">
        <v>16</v>
      </c>
      <c r="U738" s="387" t="s">
        <v>1737</v>
      </c>
      <c r="V738" s="387" t="s">
        <v>1883</v>
      </c>
      <c r="W738" s="387" t="s">
        <v>4876</v>
      </c>
      <c r="X738" s="387" t="s">
        <v>4899</v>
      </c>
      <c r="Y738" s="387" t="s">
        <v>1735</v>
      </c>
      <c r="Z738" s="387" t="s">
        <v>1734</v>
      </c>
      <c r="AA738" s="387" t="s">
        <v>1733</v>
      </c>
      <c r="AB738" s="387">
        <v>12.52</v>
      </c>
      <c r="AC738" s="387">
        <v>0</v>
      </c>
      <c r="AD738" s="387">
        <v>0</v>
      </c>
      <c r="AE738" s="387">
        <v>12.52</v>
      </c>
      <c r="AF738" s="387" t="s">
        <v>1729</v>
      </c>
      <c r="AG738" s="387">
        <v>12.52</v>
      </c>
      <c r="AH738" s="387">
        <v>0</v>
      </c>
      <c r="AI738" s="387">
        <v>0</v>
      </c>
      <c r="AJ738" s="387">
        <v>12.52</v>
      </c>
      <c r="AK738" s="387">
        <v>1.25</v>
      </c>
      <c r="AM738"/>
      <c r="AN738"/>
      <c r="AO738"/>
      <c r="AP738"/>
    </row>
    <row r="739" spans="1:42">
      <c r="A739" s="387" t="s">
        <v>5481</v>
      </c>
      <c r="B739" s="388">
        <v>43643.090462962966</v>
      </c>
      <c r="C739" s="389">
        <v>43643</v>
      </c>
      <c r="D739" s="387" t="s">
        <v>2232</v>
      </c>
      <c r="E739" s="389">
        <v>43642</v>
      </c>
      <c r="F739" s="387" t="s">
        <v>2231</v>
      </c>
      <c r="G739" s="389">
        <v>43643</v>
      </c>
      <c r="H739" s="387" t="s">
        <v>3292</v>
      </c>
      <c r="I739" s="389">
        <v>43642</v>
      </c>
      <c r="J739" s="387" t="s">
        <v>2034</v>
      </c>
      <c r="K739" s="387" t="s">
        <v>1741</v>
      </c>
      <c r="L739" s="390" t="s">
        <v>1732</v>
      </c>
      <c r="M739" s="390" t="s">
        <v>4897</v>
      </c>
      <c r="N739" s="390" t="str">
        <f t="shared" si="24"/>
        <v>Employee35@blyblade.com</v>
      </c>
      <c r="O739" s="390" t="str">
        <f t="shared" si="25"/>
        <v>Robert_Wiesenthal</v>
      </c>
      <c r="P739" s="387" t="s">
        <v>1728</v>
      </c>
      <c r="Q739" s="387" t="s">
        <v>2043</v>
      </c>
      <c r="R739" s="387" t="s">
        <v>1738</v>
      </c>
      <c r="S739" s="387">
        <v>1.69</v>
      </c>
      <c r="T739" s="387">
        <v>12</v>
      </c>
      <c r="U739" s="387" t="s">
        <v>1928</v>
      </c>
      <c r="V739" s="387" t="s">
        <v>2524</v>
      </c>
      <c r="W739" s="387" t="s">
        <v>1771</v>
      </c>
      <c r="X739" s="387" t="s">
        <v>4831</v>
      </c>
      <c r="Y739" s="387" t="s">
        <v>1890</v>
      </c>
      <c r="Z739" s="387" t="s">
        <v>1734</v>
      </c>
      <c r="AA739" s="387" t="s">
        <v>1733</v>
      </c>
      <c r="AB739" s="387">
        <v>26.48</v>
      </c>
      <c r="AC739" s="387">
        <v>0</v>
      </c>
      <c r="AD739" s="387">
        <v>0</v>
      </c>
      <c r="AE739" s="387">
        <v>26.48</v>
      </c>
      <c r="AF739" s="387" t="s">
        <v>1729</v>
      </c>
      <c r="AG739" s="387">
        <v>26.48</v>
      </c>
      <c r="AH739" s="387">
        <v>0</v>
      </c>
      <c r="AI739" s="387">
        <v>0</v>
      </c>
      <c r="AJ739" s="387">
        <v>26.48</v>
      </c>
      <c r="AK739" s="387">
        <v>2.65</v>
      </c>
      <c r="AM739"/>
      <c r="AN739"/>
      <c r="AO739"/>
      <c r="AP739"/>
    </row>
    <row r="740" spans="1:42">
      <c r="A740" s="387" t="s">
        <v>5480</v>
      </c>
      <c r="B740" s="388">
        <v>43643.116249999999</v>
      </c>
      <c r="C740" s="389">
        <v>43643</v>
      </c>
      <c r="D740" s="387" t="s">
        <v>2245</v>
      </c>
      <c r="E740" s="389">
        <v>43642</v>
      </c>
      <c r="F740" s="387" t="s">
        <v>2244</v>
      </c>
      <c r="G740" s="389">
        <v>43643</v>
      </c>
      <c r="H740" s="387" t="s">
        <v>4998</v>
      </c>
      <c r="I740" s="389">
        <v>43642</v>
      </c>
      <c r="J740" s="387" t="s">
        <v>3115</v>
      </c>
      <c r="K740" s="387" t="s">
        <v>1741</v>
      </c>
      <c r="L740" s="390" t="s">
        <v>1732</v>
      </c>
      <c r="M740" s="390" t="s">
        <v>2594</v>
      </c>
      <c r="N740" s="390" t="str">
        <f t="shared" si="24"/>
        <v>Employee9@blyblade.com</v>
      </c>
      <c r="O740" s="390" t="str">
        <f t="shared" si="25"/>
        <v>Emily_Antner</v>
      </c>
      <c r="P740" s="387" t="s">
        <v>1728</v>
      </c>
      <c r="Q740" s="387" t="s">
        <v>1754</v>
      </c>
      <c r="R740" s="387" t="s">
        <v>1738</v>
      </c>
      <c r="S740" s="387">
        <v>4.5599999999999996</v>
      </c>
      <c r="T740" s="387">
        <v>28</v>
      </c>
      <c r="U740" s="387" t="s">
        <v>1845</v>
      </c>
      <c r="V740" s="387" t="s">
        <v>3484</v>
      </c>
      <c r="W740" s="387" t="s">
        <v>4876</v>
      </c>
      <c r="X740" s="387" t="s">
        <v>4831</v>
      </c>
      <c r="Y740" s="387" t="s">
        <v>1896</v>
      </c>
      <c r="Z740" s="387" t="s">
        <v>1734</v>
      </c>
      <c r="AA740" s="387" t="s">
        <v>1733</v>
      </c>
      <c r="AB740" s="387">
        <v>24.18</v>
      </c>
      <c r="AC740" s="387">
        <v>0</v>
      </c>
      <c r="AD740" s="387">
        <v>0</v>
      </c>
      <c r="AE740" s="387">
        <v>24.18</v>
      </c>
      <c r="AF740" s="387" t="s">
        <v>1729</v>
      </c>
      <c r="AG740" s="387">
        <v>24.18</v>
      </c>
      <c r="AH740" s="387">
        <v>0</v>
      </c>
      <c r="AI740" s="387">
        <v>0</v>
      </c>
      <c r="AJ740" s="387">
        <v>24.18</v>
      </c>
      <c r="AK740" s="387">
        <v>2.42</v>
      </c>
      <c r="AM740"/>
      <c r="AN740"/>
      <c r="AO740"/>
      <c r="AP740"/>
    </row>
    <row r="741" spans="1:42">
      <c r="A741" s="387" t="s">
        <v>5479</v>
      </c>
      <c r="B741" s="388">
        <v>43643.136377314811</v>
      </c>
      <c r="C741" s="389">
        <v>43643</v>
      </c>
      <c r="D741" s="387" t="s">
        <v>3515</v>
      </c>
      <c r="E741" s="389">
        <v>43642</v>
      </c>
      <c r="F741" s="387" t="s">
        <v>2948</v>
      </c>
      <c r="G741" s="387" t="s">
        <v>1728</v>
      </c>
      <c r="H741" s="387" t="s">
        <v>1728</v>
      </c>
      <c r="I741" s="387" t="s">
        <v>1728</v>
      </c>
      <c r="J741" s="387" t="s">
        <v>1728</v>
      </c>
      <c r="K741" s="387" t="s">
        <v>1741</v>
      </c>
      <c r="L741" s="390" t="s">
        <v>1732</v>
      </c>
      <c r="M741" s="390" t="s">
        <v>1810</v>
      </c>
      <c r="N741" s="390" t="str">
        <f t="shared" si="24"/>
        <v>Employee3@blyblade.com</v>
      </c>
      <c r="O741" s="390" t="str">
        <f t="shared" si="25"/>
        <v>Esjona_Kadiu</v>
      </c>
      <c r="P741" s="387" t="s">
        <v>1728</v>
      </c>
      <c r="Q741" s="387" t="s">
        <v>1754</v>
      </c>
      <c r="R741" s="387" t="s">
        <v>1738</v>
      </c>
      <c r="S741" s="387" t="s">
        <v>1728</v>
      </c>
      <c r="T741" s="387" t="s">
        <v>1728</v>
      </c>
      <c r="U741" s="387" t="s">
        <v>1845</v>
      </c>
      <c r="V741" s="387" t="s">
        <v>1845</v>
      </c>
      <c r="W741" s="387" t="s">
        <v>4876</v>
      </c>
      <c r="X741" s="387" t="s">
        <v>4899</v>
      </c>
      <c r="Y741" s="387" t="s">
        <v>1735</v>
      </c>
      <c r="Z741" s="387" t="s">
        <v>1734</v>
      </c>
      <c r="AA741" s="387" t="s">
        <v>1733</v>
      </c>
      <c r="AB741" s="387">
        <v>5.44</v>
      </c>
      <c r="AC741" s="387">
        <v>0</v>
      </c>
      <c r="AD741" s="387">
        <v>0</v>
      </c>
      <c r="AE741" s="387">
        <v>5.44</v>
      </c>
      <c r="AF741" s="387" t="s">
        <v>1729</v>
      </c>
      <c r="AG741" s="387">
        <v>5.44</v>
      </c>
      <c r="AH741" s="387">
        <v>0</v>
      </c>
      <c r="AI741" s="387">
        <v>0</v>
      </c>
      <c r="AJ741" s="387">
        <v>5.44</v>
      </c>
      <c r="AK741" s="387">
        <v>0.54</v>
      </c>
      <c r="AM741"/>
      <c r="AN741"/>
      <c r="AO741"/>
      <c r="AP741"/>
    </row>
    <row r="742" spans="1:42">
      <c r="A742" s="387" t="s">
        <v>5478</v>
      </c>
      <c r="B742" s="388">
        <v>43643.164988425924</v>
      </c>
      <c r="C742" s="389">
        <v>43643</v>
      </c>
      <c r="D742" s="387" t="s">
        <v>3286</v>
      </c>
      <c r="E742" s="389">
        <v>43642</v>
      </c>
      <c r="F742" s="387" t="s">
        <v>3285</v>
      </c>
      <c r="G742" s="389">
        <v>43643</v>
      </c>
      <c r="H742" s="387" t="s">
        <v>5477</v>
      </c>
      <c r="I742" s="389">
        <v>43642</v>
      </c>
      <c r="J742" s="387" t="s">
        <v>1974</v>
      </c>
      <c r="K742" s="387" t="s">
        <v>1741</v>
      </c>
      <c r="L742" s="390" t="s">
        <v>1732</v>
      </c>
      <c r="M742" s="390" t="s">
        <v>1810</v>
      </c>
      <c r="N742" s="390" t="str">
        <f t="shared" si="24"/>
        <v>Employee3@blyblade.com</v>
      </c>
      <c r="O742" s="390" t="str">
        <f t="shared" si="25"/>
        <v>Esjona_Kadiu</v>
      </c>
      <c r="P742" s="387" t="s">
        <v>1728</v>
      </c>
      <c r="Q742" s="387" t="s">
        <v>1754</v>
      </c>
      <c r="R742" s="387" t="s">
        <v>1738</v>
      </c>
      <c r="S742" s="387">
        <v>11.87</v>
      </c>
      <c r="T742" s="387">
        <v>32</v>
      </c>
      <c r="U742" s="387" t="s">
        <v>1845</v>
      </c>
      <c r="V742" s="387" t="s">
        <v>1846</v>
      </c>
      <c r="W742" s="387" t="s">
        <v>4876</v>
      </c>
      <c r="X742" s="387" t="s">
        <v>4899</v>
      </c>
      <c r="Y742" s="387" t="s">
        <v>1735</v>
      </c>
      <c r="Z742" s="387" t="s">
        <v>1734</v>
      </c>
      <c r="AA742" s="387" t="s">
        <v>1733</v>
      </c>
      <c r="AB742" s="387">
        <v>46.24</v>
      </c>
      <c r="AC742" s="387">
        <v>0</v>
      </c>
      <c r="AD742" s="387">
        <v>0</v>
      </c>
      <c r="AE742" s="387">
        <v>46.24</v>
      </c>
      <c r="AF742" s="387" t="s">
        <v>1729</v>
      </c>
      <c r="AG742" s="387">
        <v>46.24</v>
      </c>
      <c r="AH742" s="387">
        <v>0</v>
      </c>
      <c r="AI742" s="387">
        <v>0</v>
      </c>
      <c r="AJ742" s="387">
        <v>46.24</v>
      </c>
      <c r="AK742" s="387">
        <v>4.62</v>
      </c>
      <c r="AM742"/>
      <c r="AN742"/>
      <c r="AO742"/>
      <c r="AP742"/>
    </row>
    <row r="743" spans="1:42">
      <c r="A743" s="387" t="s">
        <v>5476</v>
      </c>
      <c r="B743" s="388">
        <v>43643.17359953704</v>
      </c>
      <c r="C743" s="389">
        <v>43643</v>
      </c>
      <c r="D743" s="387" t="s">
        <v>2745</v>
      </c>
      <c r="E743" s="389">
        <v>43642</v>
      </c>
      <c r="F743" s="387" t="s">
        <v>2744</v>
      </c>
      <c r="G743" s="389">
        <v>43643</v>
      </c>
      <c r="H743" s="387" t="s">
        <v>2590</v>
      </c>
      <c r="I743" s="389">
        <v>43643</v>
      </c>
      <c r="J743" s="387" t="s">
        <v>1938</v>
      </c>
      <c r="K743" s="387" t="s">
        <v>1741</v>
      </c>
      <c r="L743" s="390" t="s">
        <v>1732</v>
      </c>
      <c r="M743" s="390" t="s">
        <v>4897</v>
      </c>
      <c r="N743" s="390" t="str">
        <f t="shared" si="24"/>
        <v>Employee35@blyblade.com</v>
      </c>
      <c r="O743" s="390" t="str">
        <f t="shared" si="25"/>
        <v>Robert_Wiesenthal</v>
      </c>
      <c r="P743" s="387" t="s">
        <v>1728</v>
      </c>
      <c r="Q743" s="387" t="s">
        <v>2043</v>
      </c>
      <c r="R743" s="387" t="s">
        <v>1738</v>
      </c>
      <c r="S743" s="387">
        <v>3.59</v>
      </c>
      <c r="T743" s="387">
        <v>19</v>
      </c>
      <c r="U743" s="387" t="s">
        <v>2524</v>
      </c>
      <c r="V743" s="387" t="s">
        <v>1928</v>
      </c>
      <c r="W743" s="387" t="s">
        <v>1771</v>
      </c>
      <c r="X743" s="387" t="s">
        <v>4831</v>
      </c>
      <c r="Y743" s="387" t="s">
        <v>1890</v>
      </c>
      <c r="Z743" s="387" t="s">
        <v>1734</v>
      </c>
      <c r="AA743" s="387" t="s">
        <v>1733</v>
      </c>
      <c r="AB743" s="387">
        <v>39.42</v>
      </c>
      <c r="AC743" s="387">
        <v>0</v>
      </c>
      <c r="AD743" s="387">
        <v>0</v>
      </c>
      <c r="AE743" s="387">
        <v>39.42</v>
      </c>
      <c r="AF743" s="387" t="s">
        <v>1729</v>
      </c>
      <c r="AG743" s="387">
        <v>39.42</v>
      </c>
      <c r="AH743" s="387">
        <v>0</v>
      </c>
      <c r="AI743" s="387">
        <v>0</v>
      </c>
      <c r="AJ743" s="387">
        <v>39.42</v>
      </c>
      <c r="AK743" s="387">
        <v>3.94</v>
      </c>
      <c r="AM743"/>
      <c r="AN743"/>
      <c r="AO743"/>
      <c r="AP743"/>
    </row>
    <row r="744" spans="1:42">
      <c r="A744" s="387" t="s">
        <v>5475</v>
      </c>
      <c r="B744" s="388">
        <v>43643.233182870368</v>
      </c>
      <c r="C744" s="389">
        <v>43643</v>
      </c>
      <c r="D744" s="387" t="s">
        <v>5474</v>
      </c>
      <c r="E744" s="389">
        <v>43643</v>
      </c>
      <c r="F744" s="387" t="s">
        <v>1948</v>
      </c>
      <c r="G744" s="389">
        <v>43643</v>
      </c>
      <c r="H744" s="387" t="s">
        <v>2662</v>
      </c>
      <c r="I744" s="389">
        <v>43643</v>
      </c>
      <c r="J744" s="387" t="s">
        <v>2661</v>
      </c>
      <c r="K744" s="387" t="s">
        <v>1741</v>
      </c>
      <c r="L744" s="390" t="s">
        <v>1732</v>
      </c>
      <c r="M744" s="390" t="s">
        <v>1854</v>
      </c>
      <c r="N744" s="390" t="str">
        <f t="shared" si="24"/>
        <v>Employee5@blyblade.com</v>
      </c>
      <c r="O744" s="390" t="str">
        <f t="shared" si="25"/>
        <v>Torey_McNeil</v>
      </c>
      <c r="P744" s="387" t="s">
        <v>1728</v>
      </c>
      <c r="Q744" s="387" t="s">
        <v>1754</v>
      </c>
      <c r="R744" s="387" t="s">
        <v>1738</v>
      </c>
      <c r="S744" s="387">
        <v>8.99</v>
      </c>
      <c r="T744" s="387">
        <v>24</v>
      </c>
      <c r="U744" s="387" t="s">
        <v>1845</v>
      </c>
      <c r="V744" s="387" t="s">
        <v>1853</v>
      </c>
      <c r="W744" s="387" t="s">
        <v>4876</v>
      </c>
      <c r="X744" s="387" t="s">
        <v>4831</v>
      </c>
      <c r="Y744" s="387" t="s">
        <v>1748</v>
      </c>
      <c r="Z744" s="387" t="s">
        <v>1734</v>
      </c>
      <c r="AA744" s="387" t="s">
        <v>1733</v>
      </c>
      <c r="AB744" s="387">
        <v>43.36</v>
      </c>
      <c r="AC744" s="387">
        <v>0</v>
      </c>
      <c r="AD744" s="387">
        <v>0</v>
      </c>
      <c r="AE744" s="387">
        <v>43.36</v>
      </c>
      <c r="AF744" s="387" t="s">
        <v>1729</v>
      </c>
      <c r="AG744" s="387">
        <v>43.36</v>
      </c>
      <c r="AH744" s="387">
        <v>0</v>
      </c>
      <c r="AI744" s="387">
        <v>0</v>
      </c>
      <c r="AJ744" s="387">
        <v>43.36</v>
      </c>
      <c r="AK744" s="387">
        <v>4.34</v>
      </c>
      <c r="AM744"/>
      <c r="AN744"/>
      <c r="AO744"/>
      <c r="AP744"/>
    </row>
    <row r="745" spans="1:42">
      <c r="A745" s="387" t="s">
        <v>5473</v>
      </c>
      <c r="B745" s="388">
        <v>43643.516250000001</v>
      </c>
      <c r="C745" s="389">
        <v>43643</v>
      </c>
      <c r="D745" s="387" t="s">
        <v>1823</v>
      </c>
      <c r="E745" s="389">
        <v>43643</v>
      </c>
      <c r="F745" s="387" t="s">
        <v>1822</v>
      </c>
      <c r="G745" s="389">
        <v>43643</v>
      </c>
      <c r="H745" s="387" t="s">
        <v>3576</v>
      </c>
      <c r="I745" s="389">
        <v>43643</v>
      </c>
      <c r="J745" s="387" t="s">
        <v>3973</v>
      </c>
      <c r="K745" s="387" t="s">
        <v>1741</v>
      </c>
      <c r="L745" s="390" t="s">
        <v>1732</v>
      </c>
      <c r="M745" s="390" t="s">
        <v>2208</v>
      </c>
      <c r="N745" s="390" t="str">
        <f t="shared" si="24"/>
        <v>Employee13@blyblade.com</v>
      </c>
      <c r="O745" s="390" t="str">
        <f t="shared" si="25"/>
        <v>Evelyn_Pelczar</v>
      </c>
      <c r="P745" s="387" t="s">
        <v>1728</v>
      </c>
      <c r="Q745" s="387" t="s">
        <v>1847</v>
      </c>
      <c r="R745" s="387" t="s">
        <v>1738</v>
      </c>
      <c r="S745" s="387">
        <v>3.63</v>
      </c>
      <c r="T745" s="387">
        <v>25</v>
      </c>
      <c r="U745" s="387" t="s">
        <v>2207</v>
      </c>
      <c r="V745" s="387" t="s">
        <v>1772</v>
      </c>
      <c r="W745" s="387" t="s">
        <v>1965</v>
      </c>
      <c r="X745" s="387" t="s">
        <v>4831</v>
      </c>
      <c r="Y745" s="387" t="s">
        <v>1735</v>
      </c>
      <c r="Z745" s="387" t="s">
        <v>1734</v>
      </c>
      <c r="AA745" s="387" t="s">
        <v>1733</v>
      </c>
      <c r="AB745" s="387">
        <v>24.89</v>
      </c>
      <c r="AC745" s="387">
        <v>0</v>
      </c>
      <c r="AD745" s="387">
        <v>0</v>
      </c>
      <c r="AE745" s="387">
        <v>24.89</v>
      </c>
      <c r="AF745" s="387" t="s">
        <v>1729</v>
      </c>
      <c r="AG745" s="387">
        <v>24.89</v>
      </c>
      <c r="AH745" s="387">
        <v>0</v>
      </c>
      <c r="AI745" s="387">
        <v>0</v>
      </c>
      <c r="AJ745" s="387">
        <v>24.89</v>
      </c>
      <c r="AK745" s="387">
        <v>2.4900000000000002</v>
      </c>
      <c r="AM745"/>
      <c r="AN745"/>
      <c r="AO745"/>
      <c r="AP745"/>
    </row>
    <row r="746" spans="1:42">
      <c r="A746" s="387" t="s">
        <v>5472</v>
      </c>
      <c r="B746" s="388">
        <v>43643.543055555558</v>
      </c>
      <c r="C746" s="389">
        <v>43643</v>
      </c>
      <c r="D746" s="387" t="s">
        <v>3221</v>
      </c>
      <c r="E746" s="389">
        <v>43643</v>
      </c>
      <c r="F746" s="387" t="s">
        <v>4053</v>
      </c>
      <c r="G746" s="389">
        <v>43643</v>
      </c>
      <c r="H746" s="387" t="s">
        <v>3654</v>
      </c>
      <c r="I746" s="389">
        <v>43643</v>
      </c>
      <c r="J746" s="387" t="s">
        <v>3789</v>
      </c>
      <c r="K746" s="387" t="s">
        <v>1741</v>
      </c>
      <c r="L746" s="390" t="s">
        <v>1732</v>
      </c>
      <c r="M746" s="390" t="s">
        <v>2208</v>
      </c>
      <c r="N746" s="390" t="str">
        <f t="shared" si="24"/>
        <v>Employee13@blyblade.com</v>
      </c>
      <c r="O746" s="390" t="str">
        <f t="shared" si="25"/>
        <v>Evelyn_Pelczar</v>
      </c>
      <c r="P746" s="387" t="s">
        <v>1728</v>
      </c>
      <c r="Q746" s="387" t="s">
        <v>1847</v>
      </c>
      <c r="R746" s="387" t="s">
        <v>1738</v>
      </c>
      <c r="S746" s="387">
        <v>0.49</v>
      </c>
      <c r="T746" s="387">
        <v>1</v>
      </c>
      <c r="U746" s="387" t="s">
        <v>1772</v>
      </c>
      <c r="V746" s="387" t="s">
        <v>1883</v>
      </c>
      <c r="W746" s="387" t="s">
        <v>2025</v>
      </c>
      <c r="X746" s="387" t="s">
        <v>4831</v>
      </c>
      <c r="Y746" s="387" t="s">
        <v>1735</v>
      </c>
      <c r="Z746" s="387" t="s">
        <v>1734</v>
      </c>
      <c r="AA746" s="387" t="s">
        <v>1733</v>
      </c>
      <c r="AB746" s="387">
        <v>14.77</v>
      </c>
      <c r="AC746" s="387">
        <v>0</v>
      </c>
      <c r="AD746" s="387">
        <v>0</v>
      </c>
      <c r="AE746" s="387">
        <v>14.77</v>
      </c>
      <c r="AF746" s="387" t="s">
        <v>1729</v>
      </c>
      <c r="AG746" s="387">
        <v>14.77</v>
      </c>
      <c r="AH746" s="387">
        <v>0</v>
      </c>
      <c r="AI746" s="387">
        <v>0</v>
      </c>
      <c r="AJ746" s="387">
        <v>14.77</v>
      </c>
      <c r="AK746" s="387">
        <v>1.48</v>
      </c>
      <c r="AM746"/>
      <c r="AN746"/>
      <c r="AO746"/>
      <c r="AP746"/>
    </row>
    <row r="747" spans="1:42">
      <c r="A747" s="387" t="s">
        <v>5471</v>
      </c>
      <c r="B747" s="388">
        <v>43643.55259259259</v>
      </c>
      <c r="C747" s="389">
        <v>43643</v>
      </c>
      <c r="D747" s="387" t="s">
        <v>3654</v>
      </c>
      <c r="E747" s="389">
        <v>43643</v>
      </c>
      <c r="F747" s="387" t="s">
        <v>3789</v>
      </c>
      <c r="G747" s="389">
        <v>43643</v>
      </c>
      <c r="H747" s="387" t="s">
        <v>3001</v>
      </c>
      <c r="I747" s="389">
        <v>43643</v>
      </c>
      <c r="J747" s="387" t="s">
        <v>3734</v>
      </c>
      <c r="K747" s="387" t="s">
        <v>1741</v>
      </c>
      <c r="L747" s="390" t="s">
        <v>1732</v>
      </c>
      <c r="M747" s="390" t="s">
        <v>4897</v>
      </c>
      <c r="N747" s="390" t="str">
        <f t="shared" si="24"/>
        <v>Employee35@blyblade.com</v>
      </c>
      <c r="O747" s="390" t="str">
        <f t="shared" si="25"/>
        <v>Robert_Wiesenthal</v>
      </c>
      <c r="P747" s="387" t="s">
        <v>1728</v>
      </c>
      <c r="Q747" s="387" t="s">
        <v>2043</v>
      </c>
      <c r="R747" s="387" t="s">
        <v>1738</v>
      </c>
      <c r="S747" s="387">
        <v>1</v>
      </c>
      <c r="T747" s="387">
        <v>8</v>
      </c>
      <c r="U747" s="387" t="s">
        <v>1737</v>
      </c>
      <c r="V747" s="387" t="s">
        <v>1737</v>
      </c>
      <c r="W747" s="387" t="s">
        <v>1771</v>
      </c>
      <c r="X747" s="387" t="s">
        <v>4831</v>
      </c>
      <c r="Y747" s="387" t="s">
        <v>1890</v>
      </c>
      <c r="Z747" s="387" t="s">
        <v>1734</v>
      </c>
      <c r="AA747" s="387" t="s">
        <v>1733</v>
      </c>
      <c r="AB747" s="387">
        <v>19.41</v>
      </c>
      <c r="AC747" s="387">
        <v>0</v>
      </c>
      <c r="AD747" s="387">
        <v>0</v>
      </c>
      <c r="AE747" s="387">
        <v>19.41</v>
      </c>
      <c r="AF747" s="387" t="s">
        <v>1729</v>
      </c>
      <c r="AG747" s="387">
        <v>19.41</v>
      </c>
      <c r="AH747" s="387">
        <v>0</v>
      </c>
      <c r="AI747" s="387">
        <v>0</v>
      </c>
      <c r="AJ747" s="387">
        <v>19.41</v>
      </c>
      <c r="AK747" s="387">
        <v>1.94</v>
      </c>
      <c r="AM747"/>
      <c r="AN747"/>
      <c r="AO747"/>
      <c r="AP747"/>
    </row>
    <row r="748" spans="1:42">
      <c r="A748" s="387" t="s">
        <v>5470</v>
      </c>
      <c r="B748" s="388">
        <v>43643.644108796296</v>
      </c>
      <c r="C748" s="389">
        <v>43643</v>
      </c>
      <c r="D748" s="387" t="s">
        <v>2639</v>
      </c>
      <c r="E748" s="389">
        <v>43643</v>
      </c>
      <c r="F748" s="387" t="s">
        <v>2638</v>
      </c>
      <c r="G748" s="389">
        <v>43643</v>
      </c>
      <c r="H748" s="387" t="s">
        <v>2095</v>
      </c>
      <c r="I748" s="389">
        <v>43643</v>
      </c>
      <c r="J748" s="387" t="s">
        <v>3461</v>
      </c>
      <c r="K748" s="387" t="s">
        <v>1741</v>
      </c>
      <c r="L748" s="390" t="s">
        <v>1732</v>
      </c>
      <c r="M748" s="390" t="s">
        <v>1854</v>
      </c>
      <c r="N748" s="390" t="str">
        <f t="shared" si="24"/>
        <v>Employee5@blyblade.com</v>
      </c>
      <c r="O748" s="390" t="str">
        <f t="shared" si="25"/>
        <v>Torey_McNeil</v>
      </c>
      <c r="P748" s="387" t="s">
        <v>1728</v>
      </c>
      <c r="Q748" s="387" t="s">
        <v>1754</v>
      </c>
      <c r="R748" s="387" t="s">
        <v>1738</v>
      </c>
      <c r="S748" s="387">
        <v>9.6300000000000008</v>
      </c>
      <c r="T748" s="387">
        <v>51</v>
      </c>
      <c r="U748" s="387" t="s">
        <v>1853</v>
      </c>
      <c r="V748" s="387" t="s">
        <v>1737</v>
      </c>
      <c r="W748" s="387" t="s">
        <v>1875</v>
      </c>
      <c r="X748" s="387" t="s">
        <v>4831</v>
      </c>
      <c r="Y748" s="387" t="s">
        <v>1748</v>
      </c>
      <c r="Z748" s="387" t="s">
        <v>1734</v>
      </c>
      <c r="AA748" s="387" t="s">
        <v>1733</v>
      </c>
      <c r="AB748" s="387">
        <v>60.51</v>
      </c>
      <c r="AC748" s="387">
        <v>0</v>
      </c>
      <c r="AD748" s="387">
        <v>0</v>
      </c>
      <c r="AE748" s="387">
        <v>60.51</v>
      </c>
      <c r="AF748" s="387" t="s">
        <v>1729</v>
      </c>
      <c r="AG748" s="387">
        <v>60.51</v>
      </c>
      <c r="AH748" s="387">
        <v>0</v>
      </c>
      <c r="AI748" s="387">
        <v>0</v>
      </c>
      <c r="AJ748" s="387">
        <v>60.51</v>
      </c>
      <c r="AK748" s="387">
        <v>6.05</v>
      </c>
      <c r="AM748"/>
      <c r="AN748"/>
      <c r="AO748"/>
      <c r="AP748"/>
    </row>
    <row r="749" spans="1:42">
      <c r="A749" s="387" t="s">
        <v>5468</v>
      </c>
      <c r="B749" s="388">
        <v>43643.657523148147</v>
      </c>
      <c r="C749" s="389">
        <v>43643</v>
      </c>
      <c r="D749" s="387" t="s">
        <v>3388</v>
      </c>
      <c r="E749" s="389">
        <v>43643</v>
      </c>
      <c r="F749" s="387" t="s">
        <v>3258</v>
      </c>
      <c r="G749" s="389">
        <v>43643</v>
      </c>
      <c r="H749" s="387" t="s">
        <v>2330</v>
      </c>
      <c r="I749" s="389">
        <v>43643</v>
      </c>
      <c r="J749" s="387" t="s">
        <v>2622</v>
      </c>
      <c r="K749" s="387" t="s">
        <v>1741</v>
      </c>
      <c r="L749" s="390" t="s">
        <v>1732</v>
      </c>
      <c r="M749" s="390" t="s">
        <v>3960</v>
      </c>
      <c r="N749" s="390" t="str">
        <f t="shared" si="24"/>
        <v>Employee21@blyblade.com</v>
      </c>
      <c r="O749" s="390" t="str">
        <f t="shared" si="25"/>
        <v>Wyndham_Williamson</v>
      </c>
      <c r="P749" s="387" t="s">
        <v>1728</v>
      </c>
      <c r="Q749" s="387" t="s">
        <v>1967</v>
      </c>
      <c r="R749" s="387" t="s">
        <v>1738</v>
      </c>
      <c r="S749" s="387">
        <v>7.84</v>
      </c>
      <c r="T749" s="387">
        <v>51</v>
      </c>
      <c r="U749" s="387" t="s">
        <v>3157</v>
      </c>
      <c r="V749" s="387" t="s">
        <v>1928</v>
      </c>
      <c r="W749" s="387" t="s">
        <v>2025</v>
      </c>
      <c r="X749" s="387" t="s">
        <v>4831</v>
      </c>
      <c r="Y749" s="387" t="s">
        <v>1728</v>
      </c>
      <c r="Z749" s="387" t="s">
        <v>1734</v>
      </c>
      <c r="AA749" s="387" t="s">
        <v>1733</v>
      </c>
      <c r="AB749" s="387">
        <v>66.09</v>
      </c>
      <c r="AC749" s="387">
        <v>0</v>
      </c>
      <c r="AD749" s="387">
        <v>0</v>
      </c>
      <c r="AE749" s="387">
        <v>66.09</v>
      </c>
      <c r="AF749" s="387" t="s">
        <v>1729</v>
      </c>
      <c r="AG749" s="387">
        <v>66.09</v>
      </c>
      <c r="AH749" s="387">
        <v>0</v>
      </c>
      <c r="AI749" s="387">
        <v>0</v>
      </c>
      <c r="AJ749" s="387">
        <v>66.09</v>
      </c>
      <c r="AK749" s="387">
        <v>6.61</v>
      </c>
      <c r="AM749"/>
      <c r="AN749"/>
      <c r="AO749"/>
      <c r="AP749"/>
    </row>
    <row r="750" spans="1:42">
      <c r="A750" s="387" t="s">
        <v>5469</v>
      </c>
      <c r="B750" s="388">
        <v>43643.657546296294</v>
      </c>
      <c r="C750" s="389">
        <v>43643</v>
      </c>
      <c r="D750" s="387" t="s">
        <v>3145</v>
      </c>
      <c r="E750" s="389">
        <v>43643</v>
      </c>
      <c r="F750" s="387" t="s">
        <v>3144</v>
      </c>
      <c r="G750" s="389">
        <v>43643</v>
      </c>
      <c r="H750" s="387" t="s">
        <v>2330</v>
      </c>
      <c r="I750" s="389">
        <v>43643</v>
      </c>
      <c r="J750" s="387" t="s">
        <v>2622</v>
      </c>
      <c r="K750" s="387" t="s">
        <v>1741</v>
      </c>
      <c r="L750" s="390" t="s">
        <v>1732</v>
      </c>
      <c r="M750" s="390" t="s">
        <v>2812</v>
      </c>
      <c r="N750" s="390" t="str">
        <f t="shared" si="24"/>
        <v>Employee6@blyblade.com</v>
      </c>
      <c r="O750" s="390" t="str">
        <f t="shared" si="25"/>
        <v>Matthew_Brody</v>
      </c>
      <c r="P750" s="387" t="s">
        <v>1728</v>
      </c>
      <c r="Q750" s="387" t="s">
        <v>1847</v>
      </c>
      <c r="R750" s="387" t="s">
        <v>1738</v>
      </c>
      <c r="S750" s="387">
        <v>2.98</v>
      </c>
      <c r="T750" s="387">
        <v>33</v>
      </c>
      <c r="U750" s="387" t="s">
        <v>1737</v>
      </c>
      <c r="V750" s="387" t="s">
        <v>1883</v>
      </c>
      <c r="W750" s="387" t="s">
        <v>1875</v>
      </c>
      <c r="X750" s="387" t="s">
        <v>4831</v>
      </c>
      <c r="Y750" s="387" t="s">
        <v>1748</v>
      </c>
      <c r="Z750" s="387" t="s">
        <v>1734</v>
      </c>
      <c r="AA750" s="387" t="s">
        <v>1733</v>
      </c>
      <c r="AB750" s="387">
        <v>29.9</v>
      </c>
      <c r="AC750" s="387">
        <v>0</v>
      </c>
      <c r="AD750" s="387">
        <v>0</v>
      </c>
      <c r="AE750" s="387">
        <v>29.9</v>
      </c>
      <c r="AF750" s="387" t="s">
        <v>1729</v>
      </c>
      <c r="AG750" s="387">
        <v>29.9</v>
      </c>
      <c r="AH750" s="387">
        <v>0</v>
      </c>
      <c r="AI750" s="387">
        <v>0</v>
      </c>
      <c r="AJ750" s="387">
        <v>29.9</v>
      </c>
      <c r="AK750" s="387">
        <v>2.99</v>
      </c>
      <c r="AM750"/>
      <c r="AN750"/>
      <c r="AO750"/>
      <c r="AP750"/>
    </row>
    <row r="751" spans="1:42">
      <c r="A751" s="387" t="s">
        <v>5468</v>
      </c>
      <c r="B751" s="388">
        <v>43643.659317129626</v>
      </c>
      <c r="C751" s="389">
        <v>43643</v>
      </c>
      <c r="D751" s="387" t="s">
        <v>3388</v>
      </c>
      <c r="E751" s="389">
        <v>43643</v>
      </c>
      <c r="F751" s="387" t="s">
        <v>3258</v>
      </c>
      <c r="G751" s="389">
        <v>43643</v>
      </c>
      <c r="H751" s="387" t="s">
        <v>2330</v>
      </c>
      <c r="I751" s="389">
        <v>43643</v>
      </c>
      <c r="J751" s="387" t="s">
        <v>2622</v>
      </c>
      <c r="K751" s="387" t="s">
        <v>1741</v>
      </c>
      <c r="L751" s="390" t="s">
        <v>1732</v>
      </c>
      <c r="M751" s="390" t="s">
        <v>3960</v>
      </c>
      <c r="N751" s="390" t="str">
        <f t="shared" si="24"/>
        <v>Employee21@blyblade.com</v>
      </c>
      <c r="O751" s="390" t="str">
        <f t="shared" si="25"/>
        <v>Wyndham_Williamson</v>
      </c>
      <c r="P751" s="387" t="s">
        <v>1728</v>
      </c>
      <c r="Q751" s="387" t="s">
        <v>1967</v>
      </c>
      <c r="R751" s="387" t="s">
        <v>1738</v>
      </c>
      <c r="S751" s="387">
        <v>7.84</v>
      </c>
      <c r="T751" s="387">
        <v>51</v>
      </c>
      <c r="U751" s="387" t="s">
        <v>3157</v>
      </c>
      <c r="V751" s="387" t="s">
        <v>1928</v>
      </c>
      <c r="W751" s="387" t="s">
        <v>2025</v>
      </c>
      <c r="X751" s="387" t="s">
        <v>4831</v>
      </c>
      <c r="Y751" s="387" t="s">
        <v>1728</v>
      </c>
      <c r="Z751" s="387" t="s">
        <v>1734</v>
      </c>
      <c r="AA751" s="387" t="s">
        <v>1747</v>
      </c>
      <c r="AB751" s="387">
        <v>0</v>
      </c>
      <c r="AC751" s="387">
        <v>0</v>
      </c>
      <c r="AD751" s="387">
        <v>9.5399999999999991</v>
      </c>
      <c r="AE751" s="387">
        <v>9.5399999999999991</v>
      </c>
      <c r="AF751" s="387" t="s">
        <v>1729</v>
      </c>
      <c r="AG751" s="387">
        <v>0</v>
      </c>
      <c r="AH751" s="387">
        <v>0</v>
      </c>
      <c r="AI751" s="387">
        <v>9.5399999999999991</v>
      </c>
      <c r="AJ751" s="387">
        <v>9.5399999999999991</v>
      </c>
      <c r="AK751" s="387">
        <v>0</v>
      </c>
      <c r="AM751"/>
      <c r="AN751"/>
      <c r="AO751"/>
      <c r="AP751"/>
    </row>
    <row r="752" spans="1:42">
      <c r="A752" s="387" t="s">
        <v>5467</v>
      </c>
      <c r="B752" s="388">
        <v>43643.678495370368</v>
      </c>
      <c r="C752" s="389">
        <v>43643</v>
      </c>
      <c r="D752" s="387" t="s">
        <v>3003</v>
      </c>
      <c r="E752" s="389">
        <v>43643</v>
      </c>
      <c r="F752" s="387" t="s">
        <v>2653</v>
      </c>
      <c r="G752" s="387" t="s">
        <v>1728</v>
      </c>
      <c r="H752" s="387" t="s">
        <v>1728</v>
      </c>
      <c r="I752" s="387" t="s">
        <v>1728</v>
      </c>
      <c r="J752" s="387" t="s">
        <v>1728</v>
      </c>
      <c r="K752" s="387" t="s">
        <v>1741</v>
      </c>
      <c r="L752" s="390" t="s">
        <v>1732</v>
      </c>
      <c r="M752" s="390" t="s">
        <v>1731</v>
      </c>
      <c r="N752" s="390" t="str">
        <f t="shared" si="24"/>
        <v>Employee8@blyblade.com</v>
      </c>
      <c r="O752" s="390" t="str">
        <f t="shared" si="25"/>
        <v>--_--</v>
      </c>
      <c r="P752" s="387" t="s">
        <v>1728</v>
      </c>
      <c r="Q752" s="387" t="s">
        <v>1754</v>
      </c>
      <c r="R752" s="387" t="s">
        <v>1738</v>
      </c>
      <c r="S752" s="387" t="s">
        <v>1728</v>
      </c>
      <c r="T752" s="387" t="s">
        <v>1728</v>
      </c>
      <c r="U752" s="387" t="s">
        <v>1928</v>
      </c>
      <c r="V752" s="387" t="s">
        <v>1928</v>
      </c>
      <c r="W752" s="387" t="s">
        <v>2025</v>
      </c>
      <c r="X752" s="387" t="s">
        <v>4831</v>
      </c>
      <c r="Y752" s="387" t="s">
        <v>1728</v>
      </c>
      <c r="Z752" s="387" t="s">
        <v>1734</v>
      </c>
      <c r="AA752" s="387" t="s">
        <v>1733</v>
      </c>
      <c r="AB752" s="387">
        <v>5.44</v>
      </c>
      <c r="AC752" s="387">
        <v>0</v>
      </c>
      <c r="AD752" s="387">
        <v>0</v>
      </c>
      <c r="AE752" s="387">
        <v>5.44</v>
      </c>
      <c r="AF752" s="387" t="s">
        <v>1729</v>
      </c>
      <c r="AG752" s="387">
        <v>5.44</v>
      </c>
      <c r="AH752" s="387">
        <v>0</v>
      </c>
      <c r="AI752" s="387">
        <v>0</v>
      </c>
      <c r="AJ752" s="387">
        <v>5.44</v>
      </c>
      <c r="AK752" s="387">
        <v>0.54</v>
      </c>
      <c r="AM752"/>
      <c r="AN752"/>
      <c r="AO752"/>
      <c r="AP752"/>
    </row>
    <row r="753" spans="1:42">
      <c r="A753" s="387" t="s">
        <v>5467</v>
      </c>
      <c r="B753" s="388">
        <v>43643.681400462963</v>
      </c>
      <c r="C753" s="389">
        <v>43643</v>
      </c>
      <c r="D753" s="387" t="s">
        <v>3003</v>
      </c>
      <c r="E753" s="389">
        <v>43643</v>
      </c>
      <c r="F753" s="387" t="s">
        <v>2653</v>
      </c>
      <c r="G753" s="387" t="s">
        <v>1728</v>
      </c>
      <c r="H753" s="387" t="s">
        <v>1728</v>
      </c>
      <c r="I753" s="387" t="s">
        <v>1728</v>
      </c>
      <c r="J753" s="387" t="s">
        <v>1728</v>
      </c>
      <c r="K753" s="387" t="s">
        <v>1741</v>
      </c>
      <c r="L753" s="390" t="s">
        <v>1732</v>
      </c>
      <c r="M753" s="390" t="s">
        <v>1731</v>
      </c>
      <c r="N753" s="390" t="str">
        <f t="shared" si="24"/>
        <v>Employee8@blyblade.com</v>
      </c>
      <c r="O753" s="390" t="str">
        <f t="shared" si="25"/>
        <v>--_--</v>
      </c>
      <c r="P753" s="387" t="s">
        <v>1728</v>
      </c>
      <c r="Q753" s="387" t="s">
        <v>1754</v>
      </c>
      <c r="R753" s="387" t="s">
        <v>1738</v>
      </c>
      <c r="S753" s="387" t="s">
        <v>1728</v>
      </c>
      <c r="T753" s="387" t="s">
        <v>1728</v>
      </c>
      <c r="U753" s="387" t="s">
        <v>1928</v>
      </c>
      <c r="V753" s="387" t="s">
        <v>1928</v>
      </c>
      <c r="W753" s="387" t="s">
        <v>2025</v>
      </c>
      <c r="X753" s="387" t="s">
        <v>4831</v>
      </c>
      <c r="Y753" s="387" t="s">
        <v>1728</v>
      </c>
      <c r="Z753" s="387" t="s">
        <v>1734</v>
      </c>
      <c r="AA753" s="387" t="s">
        <v>2138</v>
      </c>
      <c r="AB753" s="387">
        <v>-5.44</v>
      </c>
      <c r="AC753" s="387">
        <v>0</v>
      </c>
      <c r="AD753" s="387">
        <v>0</v>
      </c>
      <c r="AE753" s="387">
        <v>-5.44</v>
      </c>
      <c r="AF753" s="387" t="s">
        <v>1729</v>
      </c>
      <c r="AG753" s="387">
        <v>-5.44</v>
      </c>
      <c r="AH753" s="387">
        <v>0</v>
      </c>
      <c r="AI753" s="387">
        <v>0</v>
      </c>
      <c r="AJ753" s="387">
        <v>-5.44</v>
      </c>
      <c r="AK753" s="387">
        <v>-0.54</v>
      </c>
      <c r="AM753"/>
      <c r="AN753"/>
      <c r="AO753"/>
      <c r="AP753"/>
    </row>
    <row r="754" spans="1:42">
      <c r="A754" s="387" t="s">
        <v>5466</v>
      </c>
      <c r="B754" s="388">
        <v>43643.69740740741</v>
      </c>
      <c r="C754" s="389">
        <v>43643</v>
      </c>
      <c r="D754" s="387" t="s">
        <v>2329</v>
      </c>
      <c r="E754" s="389">
        <v>43643</v>
      </c>
      <c r="F754" s="387" t="s">
        <v>2781</v>
      </c>
      <c r="G754" s="389">
        <v>43643</v>
      </c>
      <c r="H754" s="387" t="s">
        <v>2720</v>
      </c>
      <c r="I754" s="389">
        <v>43643</v>
      </c>
      <c r="J754" s="387" t="s">
        <v>2187</v>
      </c>
      <c r="K754" s="387" t="s">
        <v>1741</v>
      </c>
      <c r="L754" s="390" t="s">
        <v>1732</v>
      </c>
      <c r="M754" s="390" t="s">
        <v>1924</v>
      </c>
      <c r="N754" s="390" t="str">
        <f t="shared" si="24"/>
        <v>Employee16@blyblade.com</v>
      </c>
      <c r="O754" s="390" t="str">
        <f t="shared" si="25"/>
        <v>Hunter_Senning</v>
      </c>
      <c r="P754" s="387" t="s">
        <v>1728</v>
      </c>
      <c r="Q754" s="387" t="s">
        <v>1754</v>
      </c>
      <c r="R754" s="387" t="s">
        <v>1738</v>
      </c>
      <c r="S754" s="387">
        <v>2.96</v>
      </c>
      <c r="T754" s="387">
        <v>31</v>
      </c>
      <c r="U754" s="387" t="s">
        <v>1737</v>
      </c>
      <c r="V754" s="387" t="s">
        <v>1883</v>
      </c>
      <c r="W754" s="387" t="s">
        <v>1965</v>
      </c>
      <c r="X754" s="387" t="s">
        <v>4831</v>
      </c>
      <c r="Y754" s="387" t="s">
        <v>1748</v>
      </c>
      <c r="Z754" s="387" t="s">
        <v>1734</v>
      </c>
      <c r="AA754" s="387" t="s">
        <v>1733</v>
      </c>
      <c r="AB754" s="387">
        <v>29.54</v>
      </c>
      <c r="AC754" s="387">
        <v>0</v>
      </c>
      <c r="AD754" s="387">
        <v>0</v>
      </c>
      <c r="AE754" s="387">
        <v>29.54</v>
      </c>
      <c r="AF754" s="387" t="s">
        <v>1729</v>
      </c>
      <c r="AG754" s="387">
        <v>29.54</v>
      </c>
      <c r="AH754" s="387">
        <v>0</v>
      </c>
      <c r="AI754" s="387">
        <v>0</v>
      </c>
      <c r="AJ754" s="387">
        <v>29.54</v>
      </c>
      <c r="AK754" s="387">
        <v>2.95</v>
      </c>
      <c r="AM754"/>
      <c r="AN754"/>
      <c r="AO754"/>
      <c r="AP754"/>
    </row>
    <row r="755" spans="1:42">
      <c r="A755" s="387" t="s">
        <v>5465</v>
      </c>
      <c r="B755" s="388">
        <v>43643.699560185189</v>
      </c>
      <c r="C755" s="389">
        <v>43643</v>
      </c>
      <c r="D755" s="387" t="s">
        <v>2849</v>
      </c>
      <c r="E755" s="389">
        <v>43643</v>
      </c>
      <c r="F755" s="387" t="s">
        <v>3092</v>
      </c>
      <c r="G755" s="389">
        <v>43643</v>
      </c>
      <c r="H755" s="387" t="s">
        <v>4270</v>
      </c>
      <c r="I755" s="389">
        <v>43643</v>
      </c>
      <c r="J755" s="387" t="s">
        <v>3380</v>
      </c>
      <c r="K755" s="387" t="s">
        <v>1741</v>
      </c>
      <c r="L755" s="390" t="s">
        <v>1732</v>
      </c>
      <c r="M755" s="390" t="s">
        <v>3960</v>
      </c>
      <c r="N755" s="390" t="str">
        <f t="shared" si="24"/>
        <v>Employee21@blyblade.com</v>
      </c>
      <c r="O755" s="390" t="str">
        <f t="shared" si="25"/>
        <v>Wyndham_Williamson</v>
      </c>
      <c r="P755" s="387" t="s">
        <v>1728</v>
      </c>
      <c r="Q755" s="387" t="s">
        <v>1754</v>
      </c>
      <c r="R755" s="387" t="s">
        <v>1738</v>
      </c>
      <c r="S755" s="387">
        <v>2.87</v>
      </c>
      <c r="T755" s="387">
        <v>26</v>
      </c>
      <c r="U755" s="387" t="s">
        <v>1928</v>
      </c>
      <c r="V755" s="387" t="s">
        <v>1883</v>
      </c>
      <c r="W755" s="387" t="s">
        <v>2025</v>
      </c>
      <c r="X755" s="387" t="s">
        <v>4831</v>
      </c>
      <c r="Y755" s="387" t="s">
        <v>1728</v>
      </c>
      <c r="Z755" s="387" t="s">
        <v>1734</v>
      </c>
      <c r="AA755" s="387" t="s">
        <v>1733</v>
      </c>
      <c r="AB755" s="387">
        <v>18.16</v>
      </c>
      <c r="AC755" s="387">
        <v>0</v>
      </c>
      <c r="AD755" s="387">
        <v>0</v>
      </c>
      <c r="AE755" s="387">
        <v>18.16</v>
      </c>
      <c r="AF755" s="387" t="s">
        <v>1729</v>
      </c>
      <c r="AG755" s="387">
        <v>18.16</v>
      </c>
      <c r="AH755" s="387">
        <v>0</v>
      </c>
      <c r="AI755" s="387">
        <v>0</v>
      </c>
      <c r="AJ755" s="387">
        <v>18.16</v>
      </c>
      <c r="AK755" s="387">
        <v>1.82</v>
      </c>
      <c r="AM755"/>
      <c r="AN755"/>
      <c r="AO755"/>
      <c r="AP755"/>
    </row>
    <row r="756" spans="1:42">
      <c r="A756" s="387" t="s">
        <v>5464</v>
      </c>
      <c r="B756" s="388">
        <v>43643.709803240738</v>
      </c>
      <c r="C756" s="389">
        <v>43643</v>
      </c>
      <c r="D756" s="387" t="s">
        <v>1785</v>
      </c>
      <c r="E756" s="389">
        <v>43643</v>
      </c>
      <c r="F756" s="387" t="s">
        <v>1784</v>
      </c>
      <c r="G756" s="389">
        <v>43643</v>
      </c>
      <c r="H756" s="387" t="s">
        <v>3657</v>
      </c>
      <c r="I756" s="389">
        <v>43643</v>
      </c>
      <c r="J756" s="387" t="s">
        <v>3656</v>
      </c>
      <c r="K756" s="387" t="s">
        <v>1741</v>
      </c>
      <c r="L756" s="390" t="s">
        <v>1732</v>
      </c>
      <c r="M756" s="390" t="s">
        <v>3510</v>
      </c>
      <c r="N756" s="390" t="str">
        <f t="shared" si="24"/>
        <v>Employee20@blyblade.com</v>
      </c>
      <c r="O756" s="390" t="str">
        <f t="shared" si="25"/>
        <v>Conner_Clay</v>
      </c>
      <c r="P756" s="387" t="s">
        <v>1728</v>
      </c>
      <c r="Q756" s="387" t="s">
        <v>1739</v>
      </c>
      <c r="R756" s="387" t="s">
        <v>1738</v>
      </c>
      <c r="S756" s="387">
        <v>1.1100000000000001</v>
      </c>
      <c r="T756" s="387">
        <v>27</v>
      </c>
      <c r="U756" s="387" t="s">
        <v>1883</v>
      </c>
      <c r="V756" s="387" t="s">
        <v>1883</v>
      </c>
      <c r="W756" s="387" t="s">
        <v>1728</v>
      </c>
      <c r="X756" s="387" t="s">
        <v>1794</v>
      </c>
      <c r="Y756" s="387" t="s">
        <v>2449</v>
      </c>
      <c r="Z756" s="387" t="s">
        <v>1734</v>
      </c>
      <c r="AA756" s="387" t="s">
        <v>1733</v>
      </c>
      <c r="AB756" s="387">
        <v>22.31</v>
      </c>
      <c r="AC756" s="387">
        <v>0</v>
      </c>
      <c r="AD756" s="387">
        <v>0</v>
      </c>
      <c r="AE756" s="387">
        <v>20</v>
      </c>
      <c r="AF756" s="387" t="s">
        <v>1729</v>
      </c>
      <c r="AG756" s="387">
        <v>22.31</v>
      </c>
      <c r="AH756" s="387">
        <v>0</v>
      </c>
      <c r="AI756" s="387">
        <v>0</v>
      </c>
      <c r="AJ756" s="387">
        <v>20</v>
      </c>
      <c r="AK756" s="387">
        <v>2</v>
      </c>
      <c r="AM756"/>
      <c r="AN756"/>
      <c r="AO756"/>
      <c r="AP756"/>
    </row>
    <row r="757" spans="1:42">
      <c r="A757" s="387" t="s">
        <v>5463</v>
      </c>
      <c r="B757" s="388">
        <v>43643.714571759258</v>
      </c>
      <c r="C757" s="389">
        <v>43643</v>
      </c>
      <c r="D757" s="387" t="s">
        <v>2065</v>
      </c>
      <c r="E757" s="389">
        <v>43643</v>
      </c>
      <c r="F757" s="387" t="s">
        <v>2346</v>
      </c>
      <c r="G757" s="389">
        <v>43643</v>
      </c>
      <c r="H757" s="387" t="s">
        <v>1789</v>
      </c>
      <c r="I757" s="389">
        <v>43643</v>
      </c>
      <c r="J757" s="387" t="s">
        <v>1788</v>
      </c>
      <c r="K757" s="387" t="s">
        <v>1741</v>
      </c>
      <c r="L757" s="390" t="s">
        <v>1732</v>
      </c>
      <c r="M757" s="390" t="s">
        <v>3981</v>
      </c>
      <c r="N757" s="390" t="str">
        <f t="shared" si="24"/>
        <v>Employee27@blyblade.com</v>
      </c>
      <c r="O757" s="390" t="str">
        <f t="shared" si="25"/>
        <v>Madison_Friedman</v>
      </c>
      <c r="P757" s="387" t="s">
        <v>1728</v>
      </c>
      <c r="Q757" s="387" t="s">
        <v>1739</v>
      </c>
      <c r="R757" s="387" t="s">
        <v>1738</v>
      </c>
      <c r="S757" s="387">
        <v>0.64</v>
      </c>
      <c r="T757" s="387">
        <v>19</v>
      </c>
      <c r="U757" s="387" t="s">
        <v>1772</v>
      </c>
      <c r="V757" s="387" t="s">
        <v>1772</v>
      </c>
      <c r="W757" s="387" t="s">
        <v>1728</v>
      </c>
      <c r="X757" s="387" t="s">
        <v>1794</v>
      </c>
      <c r="Y757" s="387" t="s">
        <v>1748</v>
      </c>
      <c r="Z757" s="387" t="s">
        <v>1734</v>
      </c>
      <c r="AA757" s="387" t="s">
        <v>1793</v>
      </c>
      <c r="AB757" s="387">
        <v>21.31</v>
      </c>
      <c r="AC757" s="387">
        <v>0</v>
      </c>
      <c r="AD757" s="387">
        <v>1</v>
      </c>
      <c r="AE757" s="387">
        <v>20</v>
      </c>
      <c r="AF757" s="387" t="s">
        <v>1729</v>
      </c>
      <c r="AG757" s="387">
        <v>21.31</v>
      </c>
      <c r="AH757" s="387">
        <v>0</v>
      </c>
      <c r="AI757" s="387">
        <v>1</v>
      </c>
      <c r="AJ757" s="387">
        <v>20</v>
      </c>
      <c r="AK757" s="387">
        <v>2</v>
      </c>
      <c r="AM757"/>
      <c r="AN757"/>
      <c r="AO757"/>
      <c r="AP757"/>
    </row>
    <row r="758" spans="1:42">
      <c r="A758" s="387" t="s">
        <v>5462</v>
      </c>
      <c r="B758" s="388">
        <v>43643.718645833331</v>
      </c>
      <c r="C758" s="389">
        <v>43643</v>
      </c>
      <c r="D758" s="387" t="s">
        <v>4270</v>
      </c>
      <c r="E758" s="389">
        <v>43643</v>
      </c>
      <c r="F758" s="387" t="s">
        <v>3380</v>
      </c>
      <c r="G758" s="389">
        <v>43643</v>
      </c>
      <c r="H758" s="387" t="s">
        <v>3339</v>
      </c>
      <c r="I758" s="389">
        <v>43643</v>
      </c>
      <c r="J758" s="387" t="s">
        <v>3953</v>
      </c>
      <c r="K758" s="387" t="s">
        <v>1741</v>
      </c>
      <c r="L758" s="390" t="s">
        <v>1732</v>
      </c>
      <c r="M758" s="390" t="s">
        <v>2493</v>
      </c>
      <c r="N758" s="390" t="str">
        <f t="shared" si="24"/>
        <v>Employee34@blyblade.com</v>
      </c>
      <c r="O758" s="390" t="str">
        <f t="shared" si="25"/>
        <v>Jose_Ramon-Batista</v>
      </c>
      <c r="P758" s="387" t="s">
        <v>1728</v>
      </c>
      <c r="Q758" s="387" t="s">
        <v>1754</v>
      </c>
      <c r="R758" s="387" t="s">
        <v>1738</v>
      </c>
      <c r="S758" s="387">
        <v>1.94</v>
      </c>
      <c r="T758" s="387">
        <v>23</v>
      </c>
      <c r="U758" s="387" t="s">
        <v>2411</v>
      </c>
      <c r="V758" s="387" t="s">
        <v>1883</v>
      </c>
      <c r="W758" s="387" t="s">
        <v>1750</v>
      </c>
      <c r="X758" s="387" t="s">
        <v>4831</v>
      </c>
      <c r="Y758" s="387" t="s">
        <v>1890</v>
      </c>
      <c r="Z758" s="387" t="s">
        <v>1734</v>
      </c>
      <c r="AA758" s="387" t="s">
        <v>1733</v>
      </c>
      <c r="AB758" s="387">
        <v>29.84</v>
      </c>
      <c r="AC758" s="387">
        <v>0</v>
      </c>
      <c r="AD758" s="387">
        <v>0</v>
      </c>
      <c r="AE758" s="387">
        <v>29.84</v>
      </c>
      <c r="AF758" s="387" t="s">
        <v>1729</v>
      </c>
      <c r="AG758" s="387">
        <v>29.84</v>
      </c>
      <c r="AH758" s="387">
        <v>0</v>
      </c>
      <c r="AI758" s="387">
        <v>0</v>
      </c>
      <c r="AJ758" s="387">
        <v>29.84</v>
      </c>
      <c r="AK758" s="387">
        <v>2.98</v>
      </c>
      <c r="AM758"/>
      <c r="AN758"/>
      <c r="AO758"/>
      <c r="AP758"/>
    </row>
    <row r="759" spans="1:42">
      <c r="A759" s="387" t="s">
        <v>5461</v>
      </c>
      <c r="B759" s="388">
        <v>43643.724907407406</v>
      </c>
      <c r="C759" s="389">
        <v>43643</v>
      </c>
      <c r="D759" s="387" t="s">
        <v>2611</v>
      </c>
      <c r="E759" s="389">
        <v>43643</v>
      </c>
      <c r="F759" s="387" t="s">
        <v>2610</v>
      </c>
      <c r="G759" s="389">
        <v>43643</v>
      </c>
      <c r="H759" s="387" t="s">
        <v>2040</v>
      </c>
      <c r="I759" s="389">
        <v>43643</v>
      </c>
      <c r="J759" s="387" t="s">
        <v>3057</v>
      </c>
      <c r="K759" s="387" t="s">
        <v>1741</v>
      </c>
      <c r="L759" s="390" t="s">
        <v>1732</v>
      </c>
      <c r="M759" s="390" t="s">
        <v>2812</v>
      </c>
      <c r="N759" s="390" t="str">
        <f t="shared" si="24"/>
        <v>Employee6@blyblade.com</v>
      </c>
      <c r="O759" s="390" t="str">
        <f t="shared" si="25"/>
        <v>Matthew_Brody</v>
      </c>
      <c r="P759" s="387" t="s">
        <v>1728</v>
      </c>
      <c r="Q759" s="387" t="s">
        <v>1739</v>
      </c>
      <c r="R759" s="387" t="s">
        <v>1738</v>
      </c>
      <c r="S759" s="387">
        <v>1.1200000000000001</v>
      </c>
      <c r="T759" s="387">
        <v>13</v>
      </c>
      <c r="U759" s="387" t="s">
        <v>1883</v>
      </c>
      <c r="V759" s="387" t="s">
        <v>1883</v>
      </c>
      <c r="W759" s="387" t="s">
        <v>1728</v>
      </c>
      <c r="X759" s="387" t="s">
        <v>1794</v>
      </c>
      <c r="Y759" s="387" t="s">
        <v>1748</v>
      </c>
      <c r="Z759" s="387" t="s">
        <v>1734</v>
      </c>
      <c r="AA759" s="387" t="s">
        <v>1733</v>
      </c>
      <c r="AB759" s="387">
        <v>20.38</v>
      </c>
      <c r="AC759" s="387">
        <v>0</v>
      </c>
      <c r="AD759" s="387">
        <v>0</v>
      </c>
      <c r="AE759" s="387">
        <v>20</v>
      </c>
      <c r="AF759" s="387" t="s">
        <v>1729</v>
      </c>
      <c r="AG759" s="387">
        <v>20.38</v>
      </c>
      <c r="AH759" s="387">
        <v>0</v>
      </c>
      <c r="AI759" s="387">
        <v>0</v>
      </c>
      <c r="AJ759" s="387">
        <v>20</v>
      </c>
      <c r="AK759" s="387">
        <v>2</v>
      </c>
      <c r="AM759"/>
      <c r="AN759"/>
      <c r="AO759"/>
      <c r="AP759"/>
    </row>
    <row r="760" spans="1:42">
      <c r="A760" s="387" t="s">
        <v>5460</v>
      </c>
      <c r="B760" s="388">
        <v>43643.73946759259</v>
      </c>
      <c r="C760" s="389">
        <v>43643</v>
      </c>
      <c r="D760" s="387" t="s">
        <v>1785</v>
      </c>
      <c r="E760" s="389">
        <v>43643</v>
      </c>
      <c r="F760" s="387" t="s">
        <v>1784</v>
      </c>
      <c r="G760" s="389">
        <v>43643</v>
      </c>
      <c r="H760" s="387" t="s">
        <v>4500</v>
      </c>
      <c r="I760" s="389">
        <v>43643</v>
      </c>
      <c r="J760" s="387" t="s">
        <v>4506</v>
      </c>
      <c r="K760" s="387" t="s">
        <v>1741</v>
      </c>
      <c r="L760" s="390" t="s">
        <v>1732</v>
      </c>
      <c r="M760" s="390" t="s">
        <v>1992</v>
      </c>
      <c r="N760" s="390" t="str">
        <f t="shared" si="24"/>
        <v>Employee12@blyblade.com</v>
      </c>
      <c r="O760" s="390" t="str">
        <f t="shared" si="25"/>
        <v>Lysane_Sanchez</v>
      </c>
      <c r="P760" s="387" t="s">
        <v>1728</v>
      </c>
      <c r="Q760" s="387" t="s">
        <v>1847</v>
      </c>
      <c r="R760" s="387" t="s">
        <v>1803</v>
      </c>
      <c r="S760" s="387">
        <v>36.700000000000003</v>
      </c>
      <c r="T760" s="387">
        <v>65</v>
      </c>
      <c r="U760" s="387" t="s">
        <v>2326</v>
      </c>
      <c r="V760" s="387" t="s">
        <v>2026</v>
      </c>
      <c r="W760" s="387" t="s">
        <v>4832</v>
      </c>
      <c r="X760" s="387" t="s">
        <v>4831</v>
      </c>
      <c r="Y760" s="387" t="s">
        <v>1748</v>
      </c>
      <c r="Z760" s="387" t="s">
        <v>1734</v>
      </c>
      <c r="AA760" s="387" t="s">
        <v>1733</v>
      </c>
      <c r="AB760" s="387">
        <v>96.78</v>
      </c>
      <c r="AC760" s="387">
        <v>0</v>
      </c>
      <c r="AD760" s="387">
        <v>0</v>
      </c>
      <c r="AE760" s="387">
        <v>96.78</v>
      </c>
      <c r="AF760" s="387" t="s">
        <v>1729</v>
      </c>
      <c r="AG760" s="387">
        <v>96.78</v>
      </c>
      <c r="AH760" s="387">
        <v>0</v>
      </c>
      <c r="AI760" s="387">
        <v>0</v>
      </c>
      <c r="AJ760" s="387">
        <v>96.78</v>
      </c>
      <c r="AK760" s="387">
        <v>9.68</v>
      </c>
      <c r="AM760"/>
      <c r="AN760"/>
      <c r="AO760"/>
      <c r="AP760"/>
    </row>
    <row r="761" spans="1:42">
      <c r="A761" s="387" t="s">
        <v>5459</v>
      </c>
      <c r="B761" s="388">
        <v>43643.771087962959</v>
      </c>
      <c r="C761" s="389">
        <v>43643</v>
      </c>
      <c r="D761" s="387" t="s">
        <v>2519</v>
      </c>
      <c r="E761" s="389">
        <v>43643</v>
      </c>
      <c r="F761" s="387" t="s">
        <v>2977</v>
      </c>
      <c r="G761" s="389">
        <v>43643</v>
      </c>
      <c r="H761" s="387" t="s">
        <v>2292</v>
      </c>
      <c r="I761" s="389">
        <v>43643</v>
      </c>
      <c r="J761" s="387" t="s">
        <v>3567</v>
      </c>
      <c r="K761" s="387" t="s">
        <v>1741</v>
      </c>
      <c r="L761" s="390" t="s">
        <v>1732</v>
      </c>
      <c r="M761" s="390" t="s">
        <v>2287</v>
      </c>
      <c r="N761" s="390" t="str">
        <f t="shared" si="24"/>
        <v>Employee14@blyblade.com</v>
      </c>
      <c r="O761" s="390" t="str">
        <f t="shared" si="25"/>
        <v>Bowie_Tam</v>
      </c>
      <c r="P761" s="387" t="s">
        <v>1728</v>
      </c>
      <c r="Q761" s="387" t="s">
        <v>1952</v>
      </c>
      <c r="R761" s="387" t="s">
        <v>1738</v>
      </c>
      <c r="S761" s="387">
        <v>0.55000000000000004</v>
      </c>
      <c r="T761" s="387">
        <v>2</v>
      </c>
      <c r="U761" s="387" t="s">
        <v>2026</v>
      </c>
      <c r="V761" s="387" t="s">
        <v>2026</v>
      </c>
      <c r="W761" s="387" t="s">
        <v>4832</v>
      </c>
      <c r="X761" s="387" t="s">
        <v>4831</v>
      </c>
      <c r="Y761" s="387" t="s">
        <v>1748</v>
      </c>
      <c r="Z761" s="387" t="s">
        <v>1734</v>
      </c>
      <c r="AA761" s="387" t="s">
        <v>1733</v>
      </c>
      <c r="AB761" s="387">
        <v>28.91</v>
      </c>
      <c r="AC761" s="387">
        <v>0</v>
      </c>
      <c r="AD761" s="387">
        <v>0</v>
      </c>
      <c r="AE761" s="387">
        <v>28.91</v>
      </c>
      <c r="AF761" s="387" t="s">
        <v>1729</v>
      </c>
      <c r="AG761" s="387">
        <v>28.91</v>
      </c>
      <c r="AH761" s="387">
        <v>0</v>
      </c>
      <c r="AI761" s="387">
        <v>0</v>
      </c>
      <c r="AJ761" s="387">
        <v>28.91</v>
      </c>
      <c r="AK761" s="387">
        <v>2.89</v>
      </c>
      <c r="AM761"/>
      <c r="AN761"/>
      <c r="AO761"/>
      <c r="AP761"/>
    </row>
    <row r="762" spans="1:42">
      <c r="A762" s="387" t="s">
        <v>5458</v>
      </c>
      <c r="B762" s="388">
        <v>43643.771747685183</v>
      </c>
      <c r="C762" s="389">
        <v>43643</v>
      </c>
      <c r="D762" s="387" t="s">
        <v>2030</v>
      </c>
      <c r="E762" s="389">
        <v>43643</v>
      </c>
      <c r="F762" s="387" t="s">
        <v>3469</v>
      </c>
      <c r="G762" s="389">
        <v>43643</v>
      </c>
      <c r="H762" s="387" t="s">
        <v>2517</v>
      </c>
      <c r="I762" s="389">
        <v>43643</v>
      </c>
      <c r="J762" s="387" t="s">
        <v>3022</v>
      </c>
      <c r="K762" s="387" t="s">
        <v>1741</v>
      </c>
      <c r="L762" s="390" t="s">
        <v>1732</v>
      </c>
      <c r="M762" s="390" t="s">
        <v>2493</v>
      </c>
      <c r="N762" s="390" t="str">
        <f t="shared" si="24"/>
        <v>Employee34@blyblade.com</v>
      </c>
      <c r="O762" s="390" t="str">
        <f t="shared" si="25"/>
        <v>Jose_Ramon-Batista</v>
      </c>
      <c r="P762" s="387" t="s">
        <v>1728</v>
      </c>
      <c r="Q762" s="387" t="s">
        <v>1754</v>
      </c>
      <c r="R762" s="387" t="s">
        <v>1738</v>
      </c>
      <c r="S762" s="387">
        <v>2.48</v>
      </c>
      <c r="T762" s="387">
        <v>42</v>
      </c>
      <c r="U762" s="387" t="s">
        <v>1883</v>
      </c>
      <c r="V762" s="387" t="s">
        <v>1845</v>
      </c>
      <c r="W762" s="387" t="s">
        <v>1750</v>
      </c>
      <c r="X762" s="387" t="s">
        <v>4831</v>
      </c>
      <c r="Y762" s="387" t="s">
        <v>1890</v>
      </c>
      <c r="Z762" s="387" t="s">
        <v>1734</v>
      </c>
      <c r="AA762" s="387" t="s">
        <v>1733</v>
      </c>
      <c r="AB762" s="387">
        <v>24.76</v>
      </c>
      <c r="AC762" s="387">
        <v>0</v>
      </c>
      <c r="AD762" s="387">
        <v>0</v>
      </c>
      <c r="AE762" s="387">
        <v>24.76</v>
      </c>
      <c r="AF762" s="387" t="s">
        <v>1729</v>
      </c>
      <c r="AG762" s="387">
        <v>24.76</v>
      </c>
      <c r="AH762" s="387">
        <v>0</v>
      </c>
      <c r="AI762" s="387">
        <v>0</v>
      </c>
      <c r="AJ762" s="387">
        <v>24.76</v>
      </c>
      <c r="AK762" s="387">
        <v>2.48</v>
      </c>
      <c r="AM762"/>
      <c r="AN762"/>
      <c r="AO762"/>
      <c r="AP762"/>
    </row>
    <row r="763" spans="1:42">
      <c r="A763" s="387" t="s">
        <v>5457</v>
      </c>
      <c r="B763" s="388">
        <v>43643.782407407409</v>
      </c>
      <c r="C763" s="389">
        <v>43643</v>
      </c>
      <c r="D763" s="387" t="s">
        <v>2836</v>
      </c>
      <c r="E763" s="389">
        <v>43643</v>
      </c>
      <c r="F763" s="387" t="s">
        <v>3472</v>
      </c>
      <c r="G763" s="389">
        <v>43643</v>
      </c>
      <c r="H763" s="387" t="s">
        <v>1970</v>
      </c>
      <c r="I763" s="389">
        <v>43643</v>
      </c>
      <c r="J763" s="387" t="s">
        <v>2730</v>
      </c>
      <c r="K763" s="387" t="s">
        <v>1741</v>
      </c>
      <c r="L763" s="390" t="s">
        <v>1732</v>
      </c>
      <c r="M763" s="390" t="s">
        <v>2681</v>
      </c>
      <c r="N763" s="390" t="str">
        <f t="shared" si="24"/>
        <v>Employee23@blyblade.com</v>
      </c>
      <c r="O763" s="390" t="str">
        <f t="shared" si="25"/>
        <v>James_Whaley</v>
      </c>
      <c r="P763" s="387" t="s">
        <v>1728</v>
      </c>
      <c r="Q763" s="387" t="s">
        <v>1739</v>
      </c>
      <c r="R763" s="387" t="s">
        <v>1738</v>
      </c>
      <c r="S763" s="387">
        <v>0.52</v>
      </c>
      <c r="T763" s="387">
        <v>24</v>
      </c>
      <c r="U763" s="387" t="s">
        <v>1772</v>
      </c>
      <c r="V763" s="387" t="s">
        <v>1772</v>
      </c>
      <c r="W763" s="387" t="s">
        <v>1728</v>
      </c>
      <c r="X763" s="387" t="s">
        <v>1794</v>
      </c>
      <c r="Y763" s="387" t="s">
        <v>1896</v>
      </c>
      <c r="Z763" s="387" t="s">
        <v>1734</v>
      </c>
      <c r="AA763" s="387" t="s">
        <v>1733</v>
      </c>
      <c r="AB763" s="387">
        <v>18.809999999999999</v>
      </c>
      <c r="AC763" s="387">
        <v>0</v>
      </c>
      <c r="AD763" s="387">
        <v>0</v>
      </c>
      <c r="AE763" s="387">
        <v>18.809999999999999</v>
      </c>
      <c r="AF763" s="387" t="s">
        <v>1729</v>
      </c>
      <c r="AG763" s="387">
        <v>18.809999999999999</v>
      </c>
      <c r="AH763" s="387">
        <v>0</v>
      </c>
      <c r="AI763" s="387">
        <v>0</v>
      </c>
      <c r="AJ763" s="387">
        <v>18.809999999999999</v>
      </c>
      <c r="AK763" s="387">
        <v>1.88</v>
      </c>
      <c r="AM763"/>
      <c r="AN763"/>
      <c r="AO763"/>
      <c r="AP763"/>
    </row>
    <row r="764" spans="1:42">
      <c r="A764" s="387" t="s">
        <v>5456</v>
      </c>
      <c r="B764" s="388">
        <v>43643.793807870374</v>
      </c>
      <c r="C764" s="389">
        <v>43643</v>
      </c>
      <c r="D764" s="387" t="s">
        <v>2519</v>
      </c>
      <c r="E764" s="389">
        <v>43643</v>
      </c>
      <c r="F764" s="387" t="s">
        <v>2977</v>
      </c>
      <c r="G764" s="389">
        <v>43643</v>
      </c>
      <c r="H764" s="387" t="s">
        <v>2728</v>
      </c>
      <c r="I764" s="389">
        <v>43643</v>
      </c>
      <c r="J764" s="387" t="s">
        <v>2727</v>
      </c>
      <c r="K764" s="387" t="s">
        <v>1741</v>
      </c>
      <c r="L764" s="390" t="s">
        <v>1732</v>
      </c>
      <c r="M764" s="390" t="s">
        <v>1854</v>
      </c>
      <c r="N764" s="390" t="str">
        <f t="shared" si="24"/>
        <v>Employee5@blyblade.com</v>
      </c>
      <c r="O764" s="390" t="str">
        <f t="shared" si="25"/>
        <v>Torey_McNeil</v>
      </c>
      <c r="P764" s="387" t="s">
        <v>1728</v>
      </c>
      <c r="Q764" s="387" t="s">
        <v>1967</v>
      </c>
      <c r="R764" s="387" t="s">
        <v>1738</v>
      </c>
      <c r="S764" s="387">
        <v>3.02</v>
      </c>
      <c r="T764" s="387">
        <v>35</v>
      </c>
      <c r="U764" s="387" t="s">
        <v>1737</v>
      </c>
      <c r="V764" s="387" t="s">
        <v>1883</v>
      </c>
      <c r="W764" s="387" t="s">
        <v>2025</v>
      </c>
      <c r="X764" s="387" t="s">
        <v>4831</v>
      </c>
      <c r="Y764" s="387" t="s">
        <v>1748</v>
      </c>
      <c r="Z764" s="387" t="s">
        <v>1734</v>
      </c>
      <c r="AA764" s="387" t="s">
        <v>1733</v>
      </c>
      <c r="AB764" s="387">
        <v>38.590000000000003</v>
      </c>
      <c r="AC764" s="387">
        <v>0</v>
      </c>
      <c r="AD764" s="387">
        <v>0</v>
      </c>
      <c r="AE764" s="387">
        <v>38.590000000000003</v>
      </c>
      <c r="AF764" s="387" t="s">
        <v>1729</v>
      </c>
      <c r="AG764" s="387">
        <v>38.590000000000003</v>
      </c>
      <c r="AH764" s="387">
        <v>0</v>
      </c>
      <c r="AI764" s="387">
        <v>0</v>
      </c>
      <c r="AJ764" s="387">
        <v>38.590000000000003</v>
      </c>
      <c r="AK764" s="387">
        <v>3.86</v>
      </c>
      <c r="AM764"/>
      <c r="AN764"/>
      <c r="AO764"/>
      <c r="AP764"/>
    </row>
    <row r="765" spans="1:42">
      <c r="A765" s="387" t="s">
        <v>5455</v>
      </c>
      <c r="B765" s="388">
        <v>43643.801932870374</v>
      </c>
      <c r="C765" s="389">
        <v>43643</v>
      </c>
      <c r="D765" s="387" t="s">
        <v>3563</v>
      </c>
      <c r="E765" s="389">
        <v>43643</v>
      </c>
      <c r="F765" s="387" t="s">
        <v>2181</v>
      </c>
      <c r="G765" s="389">
        <v>43643</v>
      </c>
      <c r="H765" s="387" t="s">
        <v>3197</v>
      </c>
      <c r="I765" s="389">
        <v>43643</v>
      </c>
      <c r="J765" s="387" t="s">
        <v>3666</v>
      </c>
      <c r="K765" s="387" t="s">
        <v>1741</v>
      </c>
      <c r="L765" s="390" t="s">
        <v>1732</v>
      </c>
      <c r="M765" s="390" t="s">
        <v>2051</v>
      </c>
      <c r="N765" s="390" t="str">
        <f t="shared" si="24"/>
        <v>Employee26@blyblade.com</v>
      </c>
      <c r="O765" s="390" t="str">
        <f t="shared" si="25"/>
        <v>Karoline_Lozier</v>
      </c>
      <c r="P765" s="387" t="s">
        <v>1728</v>
      </c>
      <c r="Q765" s="387" t="s">
        <v>1739</v>
      </c>
      <c r="R765" s="387" t="s">
        <v>1738</v>
      </c>
      <c r="S765" s="387">
        <v>0.64</v>
      </c>
      <c r="T765" s="387">
        <v>25</v>
      </c>
      <c r="U765" s="387" t="s">
        <v>1772</v>
      </c>
      <c r="V765" s="387" t="s">
        <v>1772</v>
      </c>
      <c r="W765" s="387" t="s">
        <v>1728</v>
      </c>
      <c r="X765" s="387" t="s">
        <v>1794</v>
      </c>
      <c r="Y765" s="387" t="s">
        <v>1748</v>
      </c>
      <c r="Z765" s="387" t="s">
        <v>1734</v>
      </c>
      <c r="AA765" s="387" t="s">
        <v>1793</v>
      </c>
      <c r="AB765" s="387">
        <v>17.59</v>
      </c>
      <c r="AC765" s="387">
        <v>0</v>
      </c>
      <c r="AD765" s="387">
        <v>2</v>
      </c>
      <c r="AE765" s="387">
        <v>17.59</v>
      </c>
      <c r="AF765" s="387" t="s">
        <v>1729</v>
      </c>
      <c r="AG765" s="387">
        <v>17.59</v>
      </c>
      <c r="AH765" s="387">
        <v>0</v>
      </c>
      <c r="AI765" s="387">
        <v>2</v>
      </c>
      <c r="AJ765" s="387">
        <v>17.59</v>
      </c>
      <c r="AK765" s="387">
        <v>1.76</v>
      </c>
      <c r="AM765"/>
      <c r="AN765"/>
      <c r="AO765"/>
      <c r="AP765"/>
    </row>
    <row r="766" spans="1:42">
      <c r="A766" s="387" t="s">
        <v>5454</v>
      </c>
      <c r="B766" s="388">
        <v>43643.807627314818</v>
      </c>
      <c r="C766" s="389">
        <v>43643</v>
      </c>
      <c r="D766" s="387" t="s">
        <v>2898</v>
      </c>
      <c r="E766" s="389">
        <v>43643</v>
      </c>
      <c r="F766" s="387" t="s">
        <v>1814</v>
      </c>
      <c r="G766" s="389">
        <v>43643</v>
      </c>
      <c r="H766" s="387" t="s">
        <v>1744</v>
      </c>
      <c r="I766" s="389">
        <v>43643</v>
      </c>
      <c r="J766" s="387" t="s">
        <v>1817</v>
      </c>
      <c r="K766" s="387" t="s">
        <v>1741</v>
      </c>
      <c r="L766" s="390" t="s">
        <v>1732</v>
      </c>
      <c r="M766" s="390" t="s">
        <v>2287</v>
      </c>
      <c r="N766" s="390" t="str">
        <f t="shared" si="24"/>
        <v>Employee14@blyblade.com</v>
      </c>
      <c r="O766" s="390" t="str">
        <f t="shared" si="25"/>
        <v>Bowie_Tam</v>
      </c>
      <c r="P766" s="387" t="s">
        <v>1728</v>
      </c>
      <c r="Q766" s="387" t="s">
        <v>1952</v>
      </c>
      <c r="R766" s="387" t="s">
        <v>1738</v>
      </c>
      <c r="S766" s="387">
        <v>1.73</v>
      </c>
      <c r="T766" s="387">
        <v>15</v>
      </c>
      <c r="U766" s="387" t="s">
        <v>2026</v>
      </c>
      <c r="V766" s="387" t="s">
        <v>2026</v>
      </c>
      <c r="W766" s="387" t="s">
        <v>4832</v>
      </c>
      <c r="X766" s="387" t="s">
        <v>4831</v>
      </c>
      <c r="Y766" s="387" t="s">
        <v>1748</v>
      </c>
      <c r="Z766" s="387" t="s">
        <v>1734</v>
      </c>
      <c r="AA766" s="387" t="s">
        <v>1733</v>
      </c>
      <c r="AB766" s="387">
        <v>30.96</v>
      </c>
      <c r="AC766" s="387">
        <v>0</v>
      </c>
      <c r="AD766" s="387">
        <v>0</v>
      </c>
      <c r="AE766" s="387">
        <v>30.96</v>
      </c>
      <c r="AF766" s="387" t="s">
        <v>1729</v>
      </c>
      <c r="AG766" s="387">
        <v>30.96</v>
      </c>
      <c r="AH766" s="387">
        <v>0</v>
      </c>
      <c r="AI766" s="387">
        <v>0</v>
      </c>
      <c r="AJ766" s="387">
        <v>30.96</v>
      </c>
      <c r="AK766" s="387">
        <v>3.1</v>
      </c>
      <c r="AM766"/>
      <c r="AN766"/>
      <c r="AO766"/>
      <c r="AP766"/>
    </row>
    <row r="767" spans="1:42">
      <c r="A767" s="387" t="s">
        <v>5453</v>
      </c>
      <c r="B767" s="388">
        <v>43643.824259259258</v>
      </c>
      <c r="C767" s="389">
        <v>43643</v>
      </c>
      <c r="D767" s="387" t="s">
        <v>2968</v>
      </c>
      <c r="E767" s="389">
        <v>43643</v>
      </c>
      <c r="F767" s="387" t="s">
        <v>2967</v>
      </c>
      <c r="G767" s="389">
        <v>43643</v>
      </c>
      <c r="H767" s="387" t="s">
        <v>2331</v>
      </c>
      <c r="I767" s="389">
        <v>43643</v>
      </c>
      <c r="J767" s="387" t="s">
        <v>2330</v>
      </c>
      <c r="K767" s="387" t="s">
        <v>1741</v>
      </c>
      <c r="L767" s="390" t="s">
        <v>1732</v>
      </c>
      <c r="M767" s="390" t="s">
        <v>1911</v>
      </c>
      <c r="N767" s="390" t="str">
        <f t="shared" si="24"/>
        <v>Employee18@blyblade.com</v>
      </c>
      <c r="O767" s="390" t="str">
        <f t="shared" si="25"/>
        <v>Maryanne_Johnson</v>
      </c>
      <c r="P767" s="387" t="s">
        <v>1728</v>
      </c>
      <c r="Q767" s="387" t="s">
        <v>1739</v>
      </c>
      <c r="R767" s="387" t="s">
        <v>1738</v>
      </c>
      <c r="S767" s="387">
        <v>1.22</v>
      </c>
      <c r="T767" s="387">
        <v>22</v>
      </c>
      <c r="U767" s="387" t="s">
        <v>1737</v>
      </c>
      <c r="V767" s="387" t="s">
        <v>1737</v>
      </c>
      <c r="W767" s="387" t="s">
        <v>1728</v>
      </c>
      <c r="X767" s="387" t="s">
        <v>1794</v>
      </c>
      <c r="Y767" s="387" t="s">
        <v>1735</v>
      </c>
      <c r="Z767" s="387" t="s">
        <v>1734</v>
      </c>
      <c r="AA767" s="387" t="s">
        <v>1733</v>
      </c>
      <c r="AB767" s="387">
        <v>19.149999999999999</v>
      </c>
      <c r="AC767" s="387">
        <v>0</v>
      </c>
      <c r="AD767" s="387">
        <v>0</v>
      </c>
      <c r="AE767" s="387">
        <v>19.149999999999999</v>
      </c>
      <c r="AF767" s="387" t="s">
        <v>1729</v>
      </c>
      <c r="AG767" s="387">
        <v>19.149999999999999</v>
      </c>
      <c r="AH767" s="387">
        <v>0</v>
      </c>
      <c r="AI767" s="387">
        <v>0</v>
      </c>
      <c r="AJ767" s="387">
        <v>19.149999999999999</v>
      </c>
      <c r="AK767" s="387">
        <v>1.92</v>
      </c>
      <c r="AM767"/>
      <c r="AN767"/>
      <c r="AO767"/>
      <c r="AP767"/>
    </row>
    <row r="768" spans="1:42">
      <c r="A768" s="387" t="s">
        <v>5450</v>
      </c>
      <c r="B768" s="388">
        <v>43643.891944444447</v>
      </c>
      <c r="C768" s="389">
        <v>43643</v>
      </c>
      <c r="D768" s="387" t="s">
        <v>1947</v>
      </c>
      <c r="E768" s="389">
        <v>43643</v>
      </c>
      <c r="F768" s="387" t="s">
        <v>2313</v>
      </c>
      <c r="G768" s="389">
        <v>43643</v>
      </c>
      <c r="H768" s="387" t="s">
        <v>2059</v>
      </c>
      <c r="I768" s="389">
        <v>43643</v>
      </c>
      <c r="J768" s="387" t="s">
        <v>2058</v>
      </c>
      <c r="K768" s="387" t="s">
        <v>1741</v>
      </c>
      <c r="L768" s="390" t="s">
        <v>1732</v>
      </c>
      <c r="M768" s="390" t="s">
        <v>3960</v>
      </c>
      <c r="N768" s="390" t="str">
        <f t="shared" si="24"/>
        <v>Employee21@blyblade.com</v>
      </c>
      <c r="O768" s="390" t="str">
        <f t="shared" si="25"/>
        <v>Wyndham_Williamson</v>
      </c>
      <c r="P768" s="387" t="s">
        <v>1728</v>
      </c>
      <c r="Q768" s="387" t="s">
        <v>1754</v>
      </c>
      <c r="R768" s="387" t="s">
        <v>1738</v>
      </c>
      <c r="S768" s="387">
        <v>1.82</v>
      </c>
      <c r="T768" s="387">
        <v>15</v>
      </c>
      <c r="U768" s="387" t="s">
        <v>1883</v>
      </c>
      <c r="V768" s="387" t="s">
        <v>1737</v>
      </c>
      <c r="W768" s="387" t="s">
        <v>2025</v>
      </c>
      <c r="X768" s="387" t="s">
        <v>4831</v>
      </c>
      <c r="Y768" s="387" t="s">
        <v>1728</v>
      </c>
      <c r="Z768" s="387" t="s">
        <v>1734</v>
      </c>
      <c r="AA768" s="387" t="s">
        <v>1733</v>
      </c>
      <c r="AB768" s="387">
        <v>16.399999999999999</v>
      </c>
      <c r="AC768" s="387">
        <v>0</v>
      </c>
      <c r="AD768" s="387">
        <v>0</v>
      </c>
      <c r="AE768" s="387">
        <v>16.399999999999999</v>
      </c>
      <c r="AF768" s="387" t="s">
        <v>1729</v>
      </c>
      <c r="AG768" s="387">
        <v>16.399999999999999</v>
      </c>
      <c r="AH768" s="387">
        <v>0</v>
      </c>
      <c r="AI768" s="387">
        <v>0</v>
      </c>
      <c r="AJ768" s="387">
        <v>16.399999999999999</v>
      </c>
      <c r="AK768" s="387">
        <v>1.64</v>
      </c>
      <c r="AM768"/>
      <c r="AN768"/>
      <c r="AO768"/>
      <c r="AP768"/>
    </row>
    <row r="769" spans="1:42">
      <c r="A769" s="387" t="s">
        <v>5452</v>
      </c>
      <c r="B769" s="388">
        <v>43643.917222222219</v>
      </c>
      <c r="C769" s="389">
        <v>43643</v>
      </c>
      <c r="D769" s="387" t="s">
        <v>2802</v>
      </c>
      <c r="E769" s="389">
        <v>43643</v>
      </c>
      <c r="F769" s="387" t="s">
        <v>3352</v>
      </c>
      <c r="G769" s="389">
        <v>43643</v>
      </c>
      <c r="H769" s="387" t="s">
        <v>3879</v>
      </c>
      <c r="I769" s="389">
        <v>43643</v>
      </c>
      <c r="J769" s="387" t="s">
        <v>2134</v>
      </c>
      <c r="K769" s="387" t="s">
        <v>1741</v>
      </c>
      <c r="L769" s="390" t="s">
        <v>1732</v>
      </c>
      <c r="M769" s="390" t="s">
        <v>1854</v>
      </c>
      <c r="N769" s="390" t="str">
        <f t="shared" si="24"/>
        <v>Employee5@blyblade.com</v>
      </c>
      <c r="O769" s="390" t="str">
        <f t="shared" si="25"/>
        <v>Torey_McNeil</v>
      </c>
      <c r="P769" s="387" t="s">
        <v>1728</v>
      </c>
      <c r="Q769" s="387" t="s">
        <v>1952</v>
      </c>
      <c r="R769" s="387" t="s">
        <v>1738</v>
      </c>
      <c r="S769" s="387">
        <v>2.93</v>
      </c>
      <c r="T769" s="387">
        <v>25</v>
      </c>
      <c r="U769" s="387" t="s">
        <v>1737</v>
      </c>
      <c r="V769" s="387" t="s">
        <v>1883</v>
      </c>
      <c r="W769" s="387" t="s">
        <v>4882</v>
      </c>
      <c r="X769" s="387" t="s">
        <v>4831</v>
      </c>
      <c r="Y769" s="387" t="s">
        <v>1748</v>
      </c>
      <c r="Z769" s="387" t="s">
        <v>1734</v>
      </c>
      <c r="AA769" s="387" t="s">
        <v>1733</v>
      </c>
      <c r="AB769" s="387">
        <v>68.23</v>
      </c>
      <c r="AC769" s="387">
        <v>0</v>
      </c>
      <c r="AD769" s="387">
        <v>0</v>
      </c>
      <c r="AE769" s="387">
        <v>68.23</v>
      </c>
      <c r="AF769" s="387" t="s">
        <v>1729</v>
      </c>
      <c r="AG769" s="387">
        <v>68.23</v>
      </c>
      <c r="AH769" s="387">
        <v>0</v>
      </c>
      <c r="AI769" s="387">
        <v>0</v>
      </c>
      <c r="AJ769" s="387">
        <v>68.23</v>
      </c>
      <c r="AK769" s="387">
        <v>6.82</v>
      </c>
      <c r="AM769"/>
      <c r="AN769"/>
      <c r="AO769"/>
      <c r="AP769"/>
    </row>
    <row r="770" spans="1:42">
      <c r="A770" s="387" t="s">
        <v>5451</v>
      </c>
      <c r="B770" s="388">
        <v>43643.921342592592</v>
      </c>
      <c r="C770" s="389">
        <v>43643</v>
      </c>
      <c r="D770" s="387" t="s">
        <v>2499</v>
      </c>
      <c r="E770" s="389">
        <v>43643</v>
      </c>
      <c r="F770" s="387" t="s">
        <v>2143</v>
      </c>
      <c r="G770" s="389">
        <v>43643</v>
      </c>
      <c r="H770" s="387" t="s">
        <v>2296</v>
      </c>
      <c r="I770" s="389">
        <v>43643</v>
      </c>
      <c r="J770" s="387" t="s">
        <v>2295</v>
      </c>
      <c r="K770" s="387" t="s">
        <v>1741</v>
      </c>
      <c r="L770" s="390" t="s">
        <v>1732</v>
      </c>
      <c r="M770" s="390" t="s">
        <v>3510</v>
      </c>
      <c r="N770" s="390" t="str">
        <f t="shared" si="24"/>
        <v>Employee20@blyblade.com</v>
      </c>
      <c r="O770" s="390" t="str">
        <f t="shared" si="25"/>
        <v>Conner_Clay</v>
      </c>
      <c r="P770" s="387" t="s">
        <v>1728</v>
      </c>
      <c r="Q770" s="387" t="s">
        <v>1754</v>
      </c>
      <c r="R770" s="387" t="s">
        <v>1738</v>
      </c>
      <c r="S770" s="387">
        <v>3.29</v>
      </c>
      <c r="T770" s="387">
        <v>30</v>
      </c>
      <c r="U770" s="387" t="s">
        <v>1737</v>
      </c>
      <c r="V770" s="387" t="s">
        <v>1883</v>
      </c>
      <c r="W770" s="387" t="s">
        <v>1875</v>
      </c>
      <c r="X770" s="387" t="s">
        <v>4831</v>
      </c>
      <c r="Y770" s="387" t="s">
        <v>2449</v>
      </c>
      <c r="Z770" s="387" t="s">
        <v>1734</v>
      </c>
      <c r="AA770" s="387" t="s">
        <v>1733</v>
      </c>
      <c r="AB770" s="387">
        <v>29.05</v>
      </c>
      <c r="AC770" s="387">
        <v>0</v>
      </c>
      <c r="AD770" s="387">
        <v>0</v>
      </c>
      <c r="AE770" s="387">
        <v>29.05</v>
      </c>
      <c r="AF770" s="387" t="s">
        <v>1729</v>
      </c>
      <c r="AG770" s="387">
        <v>29.05</v>
      </c>
      <c r="AH770" s="387">
        <v>0</v>
      </c>
      <c r="AI770" s="387">
        <v>0</v>
      </c>
      <c r="AJ770" s="387">
        <v>29.05</v>
      </c>
      <c r="AK770" s="387">
        <v>2.91</v>
      </c>
      <c r="AM770"/>
      <c r="AN770"/>
      <c r="AO770"/>
      <c r="AP770"/>
    </row>
    <row r="771" spans="1:42">
      <c r="A771" s="387" t="s">
        <v>5450</v>
      </c>
      <c r="B771" s="388">
        <v>43643.935428240744</v>
      </c>
      <c r="C771" s="389">
        <v>43643</v>
      </c>
      <c r="D771" s="387" t="s">
        <v>1947</v>
      </c>
      <c r="E771" s="389">
        <v>43643</v>
      </c>
      <c r="F771" s="387" t="s">
        <v>2313</v>
      </c>
      <c r="G771" s="389">
        <v>43643</v>
      </c>
      <c r="H771" s="387" t="s">
        <v>2059</v>
      </c>
      <c r="I771" s="389">
        <v>43643</v>
      </c>
      <c r="J771" s="387" t="s">
        <v>2058</v>
      </c>
      <c r="K771" s="387" t="s">
        <v>1741</v>
      </c>
      <c r="L771" s="390" t="s">
        <v>1732</v>
      </c>
      <c r="M771" s="390" t="s">
        <v>3960</v>
      </c>
      <c r="N771" s="390" t="str">
        <f t="shared" si="24"/>
        <v>Employee21@blyblade.com</v>
      </c>
      <c r="O771" s="390" t="str">
        <f t="shared" si="25"/>
        <v>Wyndham_Williamson</v>
      </c>
      <c r="P771" s="387" t="s">
        <v>1728</v>
      </c>
      <c r="Q771" s="387" t="s">
        <v>1754</v>
      </c>
      <c r="R771" s="387" t="s">
        <v>1738</v>
      </c>
      <c r="S771" s="387">
        <v>1.82</v>
      </c>
      <c r="T771" s="387">
        <v>15</v>
      </c>
      <c r="U771" s="387" t="s">
        <v>1883</v>
      </c>
      <c r="V771" s="387" t="s">
        <v>1737</v>
      </c>
      <c r="W771" s="387" t="s">
        <v>2025</v>
      </c>
      <c r="X771" s="387" t="s">
        <v>4831</v>
      </c>
      <c r="Y771" s="387" t="s">
        <v>1728</v>
      </c>
      <c r="Z771" s="387" t="s">
        <v>1734</v>
      </c>
      <c r="AA771" s="387" t="s">
        <v>1747</v>
      </c>
      <c r="AB771" s="387">
        <v>0</v>
      </c>
      <c r="AC771" s="387">
        <v>0</v>
      </c>
      <c r="AD771" s="387">
        <v>1.03</v>
      </c>
      <c r="AE771" s="387">
        <v>1.03</v>
      </c>
      <c r="AF771" s="387" t="s">
        <v>1729</v>
      </c>
      <c r="AG771" s="387">
        <v>0</v>
      </c>
      <c r="AH771" s="387">
        <v>0</v>
      </c>
      <c r="AI771" s="387">
        <v>1.03</v>
      </c>
      <c r="AJ771" s="387">
        <v>1.03</v>
      </c>
      <c r="AK771" s="387">
        <v>0</v>
      </c>
      <c r="AM771"/>
      <c r="AN771"/>
      <c r="AO771"/>
      <c r="AP771"/>
    </row>
    <row r="772" spans="1:42">
      <c r="A772" s="387" t="s">
        <v>5449</v>
      </c>
      <c r="B772" s="388">
        <v>43643.935914351852</v>
      </c>
      <c r="C772" s="389">
        <v>43643</v>
      </c>
      <c r="D772" s="387" t="s">
        <v>3393</v>
      </c>
      <c r="E772" s="389">
        <v>43643</v>
      </c>
      <c r="F772" s="387" t="s">
        <v>2993</v>
      </c>
      <c r="G772" s="389">
        <v>43643</v>
      </c>
      <c r="H772" s="387" t="s">
        <v>2795</v>
      </c>
      <c r="I772" s="389">
        <v>43643</v>
      </c>
      <c r="J772" s="387" t="s">
        <v>1779</v>
      </c>
      <c r="K772" s="387" t="s">
        <v>1741</v>
      </c>
      <c r="L772" s="390" t="s">
        <v>1732</v>
      </c>
      <c r="M772" s="390" t="s">
        <v>2594</v>
      </c>
      <c r="N772" s="390" t="str">
        <f t="shared" si="24"/>
        <v>Employee9@blyblade.com</v>
      </c>
      <c r="O772" s="390" t="str">
        <f t="shared" si="25"/>
        <v>Emily_Antner</v>
      </c>
      <c r="P772" s="387" t="s">
        <v>1728</v>
      </c>
      <c r="Q772" s="387" t="s">
        <v>1762</v>
      </c>
      <c r="R772" s="387" t="s">
        <v>1753</v>
      </c>
      <c r="S772" s="387">
        <v>9.91</v>
      </c>
      <c r="T772" s="387">
        <v>23</v>
      </c>
      <c r="U772" s="387" t="s">
        <v>1751</v>
      </c>
      <c r="V772" s="387" t="s">
        <v>1996</v>
      </c>
      <c r="W772" s="387" t="s">
        <v>4832</v>
      </c>
      <c r="X772" s="387" t="s">
        <v>4831</v>
      </c>
      <c r="Y772" s="387" t="s">
        <v>1896</v>
      </c>
      <c r="Z772" s="387" t="s">
        <v>1734</v>
      </c>
      <c r="AA772" s="387" t="s">
        <v>1733</v>
      </c>
      <c r="AB772" s="387">
        <v>91.27</v>
      </c>
      <c r="AC772" s="387">
        <v>0</v>
      </c>
      <c r="AD772" s="387">
        <v>0</v>
      </c>
      <c r="AE772" s="387">
        <v>91.27</v>
      </c>
      <c r="AF772" s="387" t="s">
        <v>1729</v>
      </c>
      <c r="AG772" s="387">
        <v>91.27</v>
      </c>
      <c r="AH772" s="387">
        <v>0</v>
      </c>
      <c r="AI772" s="387">
        <v>0</v>
      </c>
      <c r="AJ772" s="387">
        <v>91.27</v>
      </c>
      <c r="AK772" s="387">
        <v>9.1300000000000008</v>
      </c>
      <c r="AM772"/>
      <c r="AN772"/>
      <c r="AO772"/>
      <c r="AP772"/>
    </row>
    <row r="773" spans="1:42">
      <c r="A773" s="387" t="s">
        <v>5448</v>
      </c>
      <c r="B773" s="388">
        <v>43643.949374999997</v>
      </c>
      <c r="C773" s="389">
        <v>43643</v>
      </c>
      <c r="D773" s="387" t="s">
        <v>3121</v>
      </c>
      <c r="E773" s="389">
        <v>43643</v>
      </c>
      <c r="F773" s="387" t="s">
        <v>2986</v>
      </c>
      <c r="G773" s="389">
        <v>43643</v>
      </c>
      <c r="H773" s="387" t="s">
        <v>1971</v>
      </c>
      <c r="I773" s="389">
        <v>43643</v>
      </c>
      <c r="J773" s="387" t="s">
        <v>1970</v>
      </c>
      <c r="K773" s="387" t="s">
        <v>1741</v>
      </c>
      <c r="L773" s="390" t="s">
        <v>1732</v>
      </c>
      <c r="M773" s="390" t="s">
        <v>2287</v>
      </c>
      <c r="N773" s="390" t="str">
        <f t="shared" si="24"/>
        <v>Employee14@blyblade.com</v>
      </c>
      <c r="O773" s="390" t="str">
        <f t="shared" si="25"/>
        <v>Bowie_Tam</v>
      </c>
      <c r="P773" s="387" t="s">
        <v>1728</v>
      </c>
      <c r="Q773" s="387" t="s">
        <v>1952</v>
      </c>
      <c r="R773" s="387" t="s">
        <v>1738</v>
      </c>
      <c r="S773" s="387">
        <v>4.03</v>
      </c>
      <c r="T773" s="387">
        <v>12</v>
      </c>
      <c r="U773" s="387" t="s">
        <v>2026</v>
      </c>
      <c r="V773" s="387" t="s">
        <v>2026</v>
      </c>
      <c r="W773" s="387" t="s">
        <v>4832</v>
      </c>
      <c r="X773" s="387" t="s">
        <v>4831</v>
      </c>
      <c r="Y773" s="387" t="s">
        <v>1748</v>
      </c>
      <c r="Z773" s="387" t="s">
        <v>1734</v>
      </c>
      <c r="AA773" s="387" t="s">
        <v>1733</v>
      </c>
      <c r="AB773" s="387">
        <v>49.85</v>
      </c>
      <c r="AC773" s="387">
        <v>0</v>
      </c>
      <c r="AD773" s="387">
        <v>0</v>
      </c>
      <c r="AE773" s="387">
        <v>49.85</v>
      </c>
      <c r="AF773" s="387" t="s">
        <v>1729</v>
      </c>
      <c r="AG773" s="387">
        <v>49.85</v>
      </c>
      <c r="AH773" s="387">
        <v>0</v>
      </c>
      <c r="AI773" s="387">
        <v>0</v>
      </c>
      <c r="AJ773" s="387">
        <v>49.85</v>
      </c>
      <c r="AK773" s="387">
        <v>4.99</v>
      </c>
      <c r="AM773"/>
      <c r="AN773"/>
      <c r="AO773"/>
      <c r="AP773"/>
    </row>
    <row r="774" spans="1:42">
      <c r="A774" s="387" t="s">
        <v>5447</v>
      </c>
      <c r="B774" s="388">
        <v>43643.953622685185</v>
      </c>
      <c r="C774" s="389">
        <v>43643</v>
      </c>
      <c r="D774" s="387" t="s">
        <v>2015</v>
      </c>
      <c r="E774" s="389">
        <v>43643</v>
      </c>
      <c r="F774" s="387" t="s">
        <v>2014</v>
      </c>
      <c r="G774" s="389">
        <v>43643</v>
      </c>
      <c r="H774" s="387" t="s">
        <v>2929</v>
      </c>
      <c r="I774" s="389">
        <v>43643</v>
      </c>
      <c r="J774" s="387" t="s">
        <v>4019</v>
      </c>
      <c r="K774" s="387" t="s">
        <v>1741</v>
      </c>
      <c r="L774" s="390" t="s">
        <v>1732</v>
      </c>
      <c r="M774" s="390" t="s">
        <v>3960</v>
      </c>
      <c r="N774" s="390" t="str">
        <f t="shared" si="24"/>
        <v>Employee21@blyblade.com</v>
      </c>
      <c r="O774" s="390" t="str">
        <f t="shared" si="25"/>
        <v>Wyndham_Williamson</v>
      </c>
      <c r="P774" s="387" t="s">
        <v>1728</v>
      </c>
      <c r="Q774" s="387" t="s">
        <v>1754</v>
      </c>
      <c r="R774" s="387" t="s">
        <v>1738</v>
      </c>
      <c r="S774" s="387">
        <v>1.74</v>
      </c>
      <c r="T774" s="387">
        <v>18</v>
      </c>
      <c r="U774" s="387" t="s">
        <v>1772</v>
      </c>
      <c r="V774" s="387" t="s">
        <v>1883</v>
      </c>
      <c r="W774" s="387" t="s">
        <v>2025</v>
      </c>
      <c r="X774" s="387" t="s">
        <v>4831</v>
      </c>
      <c r="Y774" s="387" t="s">
        <v>1728</v>
      </c>
      <c r="Z774" s="387" t="s">
        <v>1734</v>
      </c>
      <c r="AA774" s="387" t="s">
        <v>1733</v>
      </c>
      <c r="AB774" s="387">
        <v>16.45</v>
      </c>
      <c r="AC774" s="387">
        <v>0</v>
      </c>
      <c r="AD774" s="387">
        <v>0</v>
      </c>
      <c r="AE774" s="387">
        <v>16.45</v>
      </c>
      <c r="AF774" s="387" t="s">
        <v>1729</v>
      </c>
      <c r="AG774" s="387">
        <v>16.45</v>
      </c>
      <c r="AH774" s="387">
        <v>0</v>
      </c>
      <c r="AI774" s="387">
        <v>0</v>
      </c>
      <c r="AJ774" s="387">
        <v>16.45</v>
      </c>
      <c r="AK774" s="387">
        <v>1.65</v>
      </c>
      <c r="AM774"/>
      <c r="AN774"/>
      <c r="AO774"/>
      <c r="AP774"/>
    </row>
    <row r="775" spans="1:42">
      <c r="A775" s="387" t="s">
        <v>5447</v>
      </c>
      <c r="B775" s="388">
        <v>43643.95789351852</v>
      </c>
      <c r="C775" s="389">
        <v>43643</v>
      </c>
      <c r="D775" s="387" t="s">
        <v>2015</v>
      </c>
      <c r="E775" s="389">
        <v>43643</v>
      </c>
      <c r="F775" s="387" t="s">
        <v>2014</v>
      </c>
      <c r="G775" s="389">
        <v>43643</v>
      </c>
      <c r="H775" s="387" t="s">
        <v>2929</v>
      </c>
      <c r="I775" s="389">
        <v>43643</v>
      </c>
      <c r="J775" s="387" t="s">
        <v>4019</v>
      </c>
      <c r="K775" s="387" t="s">
        <v>1741</v>
      </c>
      <c r="L775" s="390" t="s">
        <v>1732</v>
      </c>
      <c r="M775" s="390" t="s">
        <v>3960</v>
      </c>
      <c r="N775" s="390" t="str">
        <f t="shared" si="24"/>
        <v>Employee21@blyblade.com</v>
      </c>
      <c r="O775" s="390" t="str">
        <f t="shared" si="25"/>
        <v>Wyndham_Williamson</v>
      </c>
      <c r="P775" s="387" t="s">
        <v>1728</v>
      </c>
      <c r="Q775" s="387" t="s">
        <v>1754</v>
      </c>
      <c r="R775" s="387" t="s">
        <v>1738</v>
      </c>
      <c r="S775" s="387">
        <v>1.74</v>
      </c>
      <c r="T775" s="387">
        <v>18</v>
      </c>
      <c r="U775" s="387" t="s">
        <v>1772</v>
      </c>
      <c r="V775" s="387" t="s">
        <v>1883</v>
      </c>
      <c r="W775" s="387" t="s">
        <v>2025</v>
      </c>
      <c r="X775" s="387" t="s">
        <v>4831</v>
      </c>
      <c r="Y775" s="387" t="s">
        <v>1728</v>
      </c>
      <c r="Z775" s="387" t="s">
        <v>1734</v>
      </c>
      <c r="AA775" s="387" t="s">
        <v>1747</v>
      </c>
      <c r="AB775" s="387">
        <v>0</v>
      </c>
      <c r="AC775" s="387">
        <v>0</v>
      </c>
      <c r="AD775" s="387">
        <v>1.03</v>
      </c>
      <c r="AE775" s="387">
        <v>1.03</v>
      </c>
      <c r="AF775" s="387" t="s">
        <v>1729</v>
      </c>
      <c r="AG775" s="387">
        <v>0</v>
      </c>
      <c r="AH775" s="387">
        <v>0</v>
      </c>
      <c r="AI775" s="387">
        <v>1.03</v>
      </c>
      <c r="AJ775" s="387">
        <v>1.03</v>
      </c>
      <c r="AK775" s="387">
        <v>0</v>
      </c>
      <c r="AM775"/>
      <c r="AN775"/>
      <c r="AO775"/>
      <c r="AP775"/>
    </row>
    <row r="776" spans="1:42">
      <c r="A776" s="387" t="s">
        <v>5446</v>
      </c>
      <c r="B776" s="388">
        <v>43643.964050925926</v>
      </c>
      <c r="C776" s="389">
        <v>43643</v>
      </c>
      <c r="D776" s="387" t="s">
        <v>2749</v>
      </c>
      <c r="E776" s="389">
        <v>43643</v>
      </c>
      <c r="F776" s="387" t="s">
        <v>2696</v>
      </c>
      <c r="G776" s="389">
        <v>43643</v>
      </c>
      <c r="H776" s="387" t="s">
        <v>3512</v>
      </c>
      <c r="I776" s="389">
        <v>43643</v>
      </c>
      <c r="J776" s="387" t="s">
        <v>2337</v>
      </c>
      <c r="K776" s="387" t="s">
        <v>1741</v>
      </c>
      <c r="L776" s="390" t="s">
        <v>1732</v>
      </c>
      <c r="M776" s="390" t="s">
        <v>1979</v>
      </c>
      <c r="N776" s="390" t="str">
        <f t="shared" si="24"/>
        <v>Employee15@blyblade.com</v>
      </c>
      <c r="O776" s="390" t="str">
        <f t="shared" si="25"/>
        <v>Jess_Rooney</v>
      </c>
      <c r="P776" s="387" t="s">
        <v>1728</v>
      </c>
      <c r="Q776" s="387" t="s">
        <v>1847</v>
      </c>
      <c r="R776" s="387" t="s">
        <v>1738</v>
      </c>
      <c r="S776" s="387">
        <v>4.5199999999999996</v>
      </c>
      <c r="T776" s="387">
        <v>11</v>
      </c>
      <c r="U776" s="387" t="s">
        <v>1883</v>
      </c>
      <c r="V776" s="387" t="s">
        <v>2007</v>
      </c>
      <c r="W776" s="387" t="s">
        <v>1965</v>
      </c>
      <c r="X776" s="387" t="s">
        <v>4831</v>
      </c>
      <c r="Y776" s="387" t="s">
        <v>1735</v>
      </c>
      <c r="Z776" s="387" t="s">
        <v>1734</v>
      </c>
      <c r="AA776" s="387" t="s">
        <v>1733</v>
      </c>
      <c r="AB776" s="387">
        <v>25.35</v>
      </c>
      <c r="AC776" s="387">
        <v>0</v>
      </c>
      <c r="AD776" s="387">
        <v>0</v>
      </c>
      <c r="AE776" s="387">
        <v>25.35</v>
      </c>
      <c r="AF776" s="387" t="s">
        <v>1729</v>
      </c>
      <c r="AG776" s="387">
        <v>25.35</v>
      </c>
      <c r="AH776" s="387">
        <v>0</v>
      </c>
      <c r="AI776" s="387">
        <v>0</v>
      </c>
      <c r="AJ776" s="387">
        <v>25.35</v>
      </c>
      <c r="AK776" s="387">
        <v>2.54</v>
      </c>
      <c r="AM776"/>
      <c r="AN776"/>
      <c r="AO776"/>
      <c r="AP776"/>
    </row>
    <row r="777" spans="1:42">
      <c r="A777" s="387" t="s">
        <v>5445</v>
      </c>
      <c r="B777" s="388">
        <v>43643.966284722221</v>
      </c>
      <c r="C777" s="389">
        <v>43643</v>
      </c>
      <c r="D777" s="387" t="s">
        <v>3102</v>
      </c>
      <c r="E777" s="389">
        <v>43643</v>
      </c>
      <c r="F777" s="387" t="s">
        <v>2898</v>
      </c>
      <c r="G777" s="387" t="s">
        <v>1728</v>
      </c>
      <c r="H777" s="387" t="s">
        <v>1728</v>
      </c>
      <c r="I777" s="387" t="s">
        <v>1728</v>
      </c>
      <c r="J777" s="387" t="s">
        <v>1728</v>
      </c>
      <c r="K777" s="387" t="s">
        <v>1741</v>
      </c>
      <c r="L777" s="390" t="s">
        <v>1732</v>
      </c>
      <c r="M777" s="390" t="s">
        <v>2208</v>
      </c>
      <c r="N777" s="390" t="str">
        <f t="shared" si="24"/>
        <v>Employee13@blyblade.com</v>
      </c>
      <c r="O777" s="390" t="str">
        <f t="shared" si="25"/>
        <v>Evelyn_Pelczar</v>
      </c>
      <c r="P777" s="387" t="s">
        <v>1728</v>
      </c>
      <c r="Q777" s="387" t="s">
        <v>1952</v>
      </c>
      <c r="R777" s="387" t="s">
        <v>1738</v>
      </c>
      <c r="S777" s="387" t="s">
        <v>1728</v>
      </c>
      <c r="T777" s="387" t="s">
        <v>1728</v>
      </c>
      <c r="U777" s="387" t="s">
        <v>1883</v>
      </c>
      <c r="V777" s="387" t="s">
        <v>1772</v>
      </c>
      <c r="W777" s="387" t="s">
        <v>4887</v>
      </c>
      <c r="X777" s="387" t="s">
        <v>4831</v>
      </c>
      <c r="Y777" s="387" t="s">
        <v>1735</v>
      </c>
      <c r="Z777" s="387" t="s">
        <v>1734</v>
      </c>
      <c r="AA777" s="387" t="s">
        <v>1733</v>
      </c>
      <c r="AB777" s="387">
        <v>10.89</v>
      </c>
      <c r="AC777" s="387">
        <v>0</v>
      </c>
      <c r="AD777" s="387">
        <v>0</v>
      </c>
      <c r="AE777" s="387">
        <v>10.89</v>
      </c>
      <c r="AF777" s="387" t="s">
        <v>1729</v>
      </c>
      <c r="AG777" s="387">
        <v>10.89</v>
      </c>
      <c r="AH777" s="387">
        <v>0</v>
      </c>
      <c r="AI777" s="387">
        <v>0</v>
      </c>
      <c r="AJ777" s="387">
        <v>10.89</v>
      </c>
      <c r="AK777" s="387">
        <v>1.0900000000000001</v>
      </c>
      <c r="AM777"/>
      <c r="AN777"/>
      <c r="AO777"/>
      <c r="AP777"/>
    </row>
    <row r="778" spans="1:42">
      <c r="A778" s="387" t="s">
        <v>5444</v>
      </c>
      <c r="B778" s="388">
        <v>43643.977500000001</v>
      </c>
      <c r="C778" s="389">
        <v>43643</v>
      </c>
      <c r="D778" s="387" t="s">
        <v>2401</v>
      </c>
      <c r="E778" s="389">
        <v>43643</v>
      </c>
      <c r="F778" s="387" t="s">
        <v>2400</v>
      </c>
      <c r="G778" s="389">
        <v>43643</v>
      </c>
      <c r="H778" s="387" t="s">
        <v>3419</v>
      </c>
      <c r="I778" s="389">
        <v>43643</v>
      </c>
      <c r="J778" s="387" t="s">
        <v>2096</v>
      </c>
      <c r="K778" s="387" t="s">
        <v>1741</v>
      </c>
      <c r="L778" s="390" t="s">
        <v>1732</v>
      </c>
      <c r="M778" s="390" t="s">
        <v>2051</v>
      </c>
      <c r="N778" s="390" t="str">
        <f t="shared" si="24"/>
        <v>Employee26@blyblade.com</v>
      </c>
      <c r="O778" s="390" t="str">
        <f t="shared" si="25"/>
        <v>Karoline_Lozier</v>
      </c>
      <c r="P778" s="387" t="s">
        <v>1728</v>
      </c>
      <c r="Q778" s="387" t="s">
        <v>1952</v>
      </c>
      <c r="R778" s="387" t="s">
        <v>1738</v>
      </c>
      <c r="S778" s="387">
        <v>5.39</v>
      </c>
      <c r="T778" s="387">
        <v>18</v>
      </c>
      <c r="U778" s="387" t="s">
        <v>1772</v>
      </c>
      <c r="V778" s="387" t="s">
        <v>2007</v>
      </c>
      <c r="W778" s="387" t="s">
        <v>4887</v>
      </c>
      <c r="X778" s="387" t="s">
        <v>4831</v>
      </c>
      <c r="Y778" s="387" t="s">
        <v>1748</v>
      </c>
      <c r="Z778" s="387" t="s">
        <v>1734</v>
      </c>
      <c r="AA778" s="387" t="s">
        <v>1733</v>
      </c>
      <c r="AB778" s="387">
        <v>67.150000000000006</v>
      </c>
      <c r="AC778" s="387">
        <v>0</v>
      </c>
      <c r="AD778" s="387">
        <v>0</v>
      </c>
      <c r="AE778" s="387">
        <v>67.150000000000006</v>
      </c>
      <c r="AF778" s="387" t="s">
        <v>1729</v>
      </c>
      <c r="AG778" s="387">
        <v>67.150000000000006</v>
      </c>
      <c r="AH778" s="387">
        <v>0</v>
      </c>
      <c r="AI778" s="387">
        <v>0</v>
      </c>
      <c r="AJ778" s="387">
        <v>67.150000000000006</v>
      </c>
      <c r="AK778" s="387">
        <v>6.72</v>
      </c>
      <c r="AM778"/>
      <c r="AN778"/>
      <c r="AO778"/>
      <c r="AP778"/>
    </row>
    <row r="779" spans="1:42">
      <c r="A779" s="387" t="s">
        <v>5444</v>
      </c>
      <c r="B779" s="388">
        <v>43643.977523148147</v>
      </c>
      <c r="C779" s="389">
        <v>43643</v>
      </c>
      <c r="D779" s="387" t="s">
        <v>2401</v>
      </c>
      <c r="E779" s="389">
        <v>43643</v>
      </c>
      <c r="F779" s="387" t="s">
        <v>2400</v>
      </c>
      <c r="G779" s="389">
        <v>43643</v>
      </c>
      <c r="H779" s="387" t="s">
        <v>3419</v>
      </c>
      <c r="I779" s="389">
        <v>43643</v>
      </c>
      <c r="J779" s="387" t="s">
        <v>2096</v>
      </c>
      <c r="K779" s="387" t="s">
        <v>1741</v>
      </c>
      <c r="L779" s="390" t="s">
        <v>1732</v>
      </c>
      <c r="M779" s="390" t="s">
        <v>2051</v>
      </c>
      <c r="N779" s="390" t="str">
        <f t="shared" si="24"/>
        <v>Employee26@blyblade.com</v>
      </c>
      <c r="O779" s="390" t="str">
        <f t="shared" si="25"/>
        <v>Karoline_Lozier</v>
      </c>
      <c r="P779" s="387" t="s">
        <v>1728</v>
      </c>
      <c r="Q779" s="387" t="s">
        <v>1952</v>
      </c>
      <c r="R779" s="387" t="s">
        <v>1738</v>
      </c>
      <c r="S779" s="387">
        <v>5.39</v>
      </c>
      <c r="T779" s="387">
        <v>18</v>
      </c>
      <c r="U779" s="387" t="s">
        <v>1772</v>
      </c>
      <c r="V779" s="387" t="s">
        <v>2007</v>
      </c>
      <c r="W779" s="387" t="s">
        <v>4887</v>
      </c>
      <c r="X779" s="387" t="s">
        <v>4831</v>
      </c>
      <c r="Y779" s="387" t="s">
        <v>1748</v>
      </c>
      <c r="Z779" s="387" t="s">
        <v>1734</v>
      </c>
      <c r="AA779" s="387" t="s">
        <v>1747</v>
      </c>
      <c r="AB779" s="387">
        <v>0</v>
      </c>
      <c r="AC779" s="387">
        <v>0</v>
      </c>
      <c r="AD779" s="387">
        <v>10.32</v>
      </c>
      <c r="AE779" s="387">
        <v>10.32</v>
      </c>
      <c r="AF779" s="387" t="s">
        <v>1729</v>
      </c>
      <c r="AG779" s="387">
        <v>0</v>
      </c>
      <c r="AH779" s="387">
        <v>0</v>
      </c>
      <c r="AI779" s="387">
        <v>10.32</v>
      </c>
      <c r="AJ779" s="387">
        <v>10.32</v>
      </c>
      <c r="AK779" s="387">
        <v>0</v>
      </c>
      <c r="AM779"/>
      <c r="AN779"/>
      <c r="AO779"/>
      <c r="AP779"/>
    </row>
    <row r="780" spans="1:42">
      <c r="A780" s="387" t="s">
        <v>5443</v>
      </c>
      <c r="B780" s="388">
        <v>43643.980150462965</v>
      </c>
      <c r="C780" s="389">
        <v>43643</v>
      </c>
      <c r="D780" s="387" t="s">
        <v>2948</v>
      </c>
      <c r="E780" s="389">
        <v>43643</v>
      </c>
      <c r="F780" s="387" t="s">
        <v>2728</v>
      </c>
      <c r="G780" s="389">
        <v>43643</v>
      </c>
      <c r="H780" s="387" t="s">
        <v>3542</v>
      </c>
      <c r="I780" s="389">
        <v>43643</v>
      </c>
      <c r="J780" s="387" t="s">
        <v>2538</v>
      </c>
      <c r="K780" s="387" t="s">
        <v>1741</v>
      </c>
      <c r="L780" s="390" t="s">
        <v>1732</v>
      </c>
      <c r="M780" s="390" t="s">
        <v>2812</v>
      </c>
      <c r="N780" s="390" t="str">
        <f t="shared" si="24"/>
        <v>Employee6@blyblade.com</v>
      </c>
      <c r="O780" s="390" t="str">
        <f t="shared" si="25"/>
        <v>Matthew_Brody</v>
      </c>
      <c r="P780" s="387" t="s">
        <v>1728</v>
      </c>
      <c r="Q780" s="387" t="s">
        <v>1952</v>
      </c>
      <c r="R780" s="387" t="s">
        <v>1738</v>
      </c>
      <c r="S780" s="387">
        <v>5.58</v>
      </c>
      <c r="T780" s="387">
        <v>28</v>
      </c>
      <c r="U780" s="387" t="s">
        <v>1772</v>
      </c>
      <c r="V780" s="387" t="s">
        <v>3763</v>
      </c>
      <c r="W780" s="387" t="s">
        <v>4882</v>
      </c>
      <c r="X780" s="387" t="s">
        <v>4831</v>
      </c>
      <c r="Y780" s="387" t="s">
        <v>1748</v>
      </c>
      <c r="Z780" s="387" t="s">
        <v>1734</v>
      </c>
      <c r="AA780" s="387" t="s">
        <v>1733</v>
      </c>
      <c r="AB780" s="387">
        <v>80.099999999999994</v>
      </c>
      <c r="AC780" s="387">
        <v>0</v>
      </c>
      <c r="AD780" s="387">
        <v>0</v>
      </c>
      <c r="AE780" s="387">
        <v>80.099999999999994</v>
      </c>
      <c r="AF780" s="387" t="s">
        <v>1729</v>
      </c>
      <c r="AG780" s="387">
        <v>80.099999999999994</v>
      </c>
      <c r="AH780" s="387">
        <v>0</v>
      </c>
      <c r="AI780" s="387">
        <v>0</v>
      </c>
      <c r="AJ780" s="387">
        <v>80.099999999999994</v>
      </c>
      <c r="AK780" s="387">
        <v>8.01</v>
      </c>
      <c r="AM780"/>
      <c r="AN780"/>
      <c r="AO780"/>
      <c r="AP780"/>
    </row>
    <row r="781" spans="1:42">
      <c r="A781" s="387" t="s">
        <v>5442</v>
      </c>
      <c r="B781" s="388">
        <v>43643.982245370367</v>
      </c>
      <c r="C781" s="389">
        <v>43643</v>
      </c>
      <c r="D781" s="387" t="s">
        <v>2919</v>
      </c>
      <c r="E781" s="389">
        <v>43643</v>
      </c>
      <c r="F781" s="387" t="s">
        <v>4028</v>
      </c>
      <c r="G781" s="389">
        <v>43643</v>
      </c>
      <c r="H781" s="387" t="s">
        <v>1862</v>
      </c>
      <c r="I781" s="389">
        <v>43643</v>
      </c>
      <c r="J781" s="387" t="s">
        <v>3051</v>
      </c>
      <c r="K781" s="387" t="s">
        <v>1741</v>
      </c>
      <c r="L781" s="390" t="s">
        <v>1732</v>
      </c>
      <c r="M781" s="390" t="s">
        <v>2208</v>
      </c>
      <c r="N781" s="390" t="str">
        <f t="shared" si="24"/>
        <v>Employee13@blyblade.com</v>
      </c>
      <c r="O781" s="390" t="str">
        <f t="shared" si="25"/>
        <v>Evelyn_Pelczar</v>
      </c>
      <c r="P781" s="387" t="s">
        <v>1728</v>
      </c>
      <c r="Q781" s="387" t="s">
        <v>1952</v>
      </c>
      <c r="R781" s="387" t="s">
        <v>1738</v>
      </c>
      <c r="S781" s="387">
        <v>3.91</v>
      </c>
      <c r="T781" s="387">
        <v>11</v>
      </c>
      <c r="U781" s="387" t="s">
        <v>1772</v>
      </c>
      <c r="V781" s="387" t="s">
        <v>2007</v>
      </c>
      <c r="W781" s="387" t="s">
        <v>4832</v>
      </c>
      <c r="X781" s="387" t="s">
        <v>4831</v>
      </c>
      <c r="Y781" s="387" t="s">
        <v>1735</v>
      </c>
      <c r="Z781" s="387" t="s">
        <v>1734</v>
      </c>
      <c r="AA781" s="387" t="s">
        <v>1733</v>
      </c>
      <c r="AB781" s="387">
        <v>66.3</v>
      </c>
      <c r="AC781" s="387">
        <v>0</v>
      </c>
      <c r="AD781" s="387">
        <v>0</v>
      </c>
      <c r="AE781" s="387">
        <v>66.3</v>
      </c>
      <c r="AF781" s="387" t="s">
        <v>1729</v>
      </c>
      <c r="AG781" s="387">
        <v>66.3</v>
      </c>
      <c r="AH781" s="387">
        <v>0</v>
      </c>
      <c r="AI781" s="387">
        <v>0</v>
      </c>
      <c r="AJ781" s="387">
        <v>66.3</v>
      </c>
      <c r="AK781" s="387">
        <v>6.63</v>
      </c>
      <c r="AM781"/>
      <c r="AN781"/>
      <c r="AO781"/>
      <c r="AP781"/>
    </row>
    <row r="782" spans="1:42">
      <c r="A782" s="387" t="s">
        <v>5442</v>
      </c>
      <c r="B782" s="388">
        <v>43643.982557870368</v>
      </c>
      <c r="C782" s="389">
        <v>43643</v>
      </c>
      <c r="D782" s="387" t="s">
        <v>2919</v>
      </c>
      <c r="E782" s="389">
        <v>43643</v>
      </c>
      <c r="F782" s="387" t="s">
        <v>4028</v>
      </c>
      <c r="G782" s="389">
        <v>43643</v>
      </c>
      <c r="H782" s="387" t="s">
        <v>1862</v>
      </c>
      <c r="I782" s="389">
        <v>43643</v>
      </c>
      <c r="J782" s="387" t="s">
        <v>3051</v>
      </c>
      <c r="K782" s="387" t="s">
        <v>1741</v>
      </c>
      <c r="L782" s="390" t="s">
        <v>1732</v>
      </c>
      <c r="M782" s="390" t="s">
        <v>2208</v>
      </c>
      <c r="N782" s="390" t="str">
        <f t="shared" ref="N782:N845" si="26">M782&amp;"@blyblade.com"</f>
        <v>Employee13@blyblade.com</v>
      </c>
      <c r="O782" s="390" t="str">
        <f t="shared" si="25"/>
        <v>Evelyn_Pelczar</v>
      </c>
      <c r="P782" s="387" t="s">
        <v>1728</v>
      </c>
      <c r="Q782" s="387" t="s">
        <v>1952</v>
      </c>
      <c r="R782" s="387" t="s">
        <v>1738</v>
      </c>
      <c r="S782" s="387">
        <v>3.91</v>
      </c>
      <c r="T782" s="387">
        <v>11</v>
      </c>
      <c r="U782" s="387" t="s">
        <v>1772</v>
      </c>
      <c r="V782" s="387" t="s">
        <v>2007</v>
      </c>
      <c r="W782" s="387" t="s">
        <v>4832</v>
      </c>
      <c r="X782" s="387" t="s">
        <v>4831</v>
      </c>
      <c r="Y782" s="387" t="s">
        <v>1735</v>
      </c>
      <c r="Z782" s="387" t="s">
        <v>1734</v>
      </c>
      <c r="AA782" s="387" t="s">
        <v>1747</v>
      </c>
      <c r="AB782" s="387">
        <v>0</v>
      </c>
      <c r="AC782" s="387">
        <v>0</v>
      </c>
      <c r="AD782" s="387">
        <v>10.19</v>
      </c>
      <c r="AE782" s="387">
        <v>10.19</v>
      </c>
      <c r="AF782" s="387" t="s">
        <v>1729</v>
      </c>
      <c r="AG782" s="387">
        <v>0</v>
      </c>
      <c r="AH782" s="387">
        <v>0</v>
      </c>
      <c r="AI782" s="387">
        <v>10.19</v>
      </c>
      <c r="AJ782" s="387">
        <v>10.19</v>
      </c>
      <c r="AK782" s="387">
        <v>0</v>
      </c>
      <c r="AM782"/>
      <c r="AN782"/>
      <c r="AO782"/>
      <c r="AP782"/>
    </row>
    <row r="783" spans="1:42">
      <c r="A783" s="387" t="s">
        <v>5441</v>
      </c>
      <c r="B783" s="388">
        <v>43643.982870370368</v>
      </c>
      <c r="C783" s="389">
        <v>43643</v>
      </c>
      <c r="D783" s="387" t="s">
        <v>3203</v>
      </c>
      <c r="E783" s="389">
        <v>43643</v>
      </c>
      <c r="F783" s="387" t="s">
        <v>3202</v>
      </c>
      <c r="G783" s="389">
        <v>43643</v>
      </c>
      <c r="H783" s="387" t="s">
        <v>2818</v>
      </c>
      <c r="I783" s="389">
        <v>43643</v>
      </c>
      <c r="J783" s="387" t="s">
        <v>2817</v>
      </c>
      <c r="K783" s="387" t="s">
        <v>1741</v>
      </c>
      <c r="L783" s="390" t="s">
        <v>1732</v>
      </c>
      <c r="M783" s="390" t="s">
        <v>1924</v>
      </c>
      <c r="N783" s="390" t="str">
        <f t="shared" si="26"/>
        <v>Employee16@blyblade.com</v>
      </c>
      <c r="O783" s="390" t="str">
        <f t="shared" ref="O783:O846" si="27">VLOOKUP(M783,$A$10:$F$65,4,FALSE)</f>
        <v>Hunter_Senning</v>
      </c>
      <c r="P783" s="387" t="s">
        <v>1728</v>
      </c>
      <c r="Q783" s="387" t="s">
        <v>1952</v>
      </c>
      <c r="R783" s="387" t="s">
        <v>1738</v>
      </c>
      <c r="S783" s="387">
        <v>3.99</v>
      </c>
      <c r="T783" s="387">
        <v>18</v>
      </c>
      <c r="U783" s="387" t="s">
        <v>1772</v>
      </c>
      <c r="V783" s="387" t="s">
        <v>2007</v>
      </c>
      <c r="W783" s="387" t="s">
        <v>4832</v>
      </c>
      <c r="X783" s="387" t="s">
        <v>4831</v>
      </c>
      <c r="Y783" s="387" t="s">
        <v>1748</v>
      </c>
      <c r="Z783" s="387" t="s">
        <v>1734</v>
      </c>
      <c r="AA783" s="387" t="s">
        <v>1733</v>
      </c>
      <c r="AB783" s="387">
        <v>65.69</v>
      </c>
      <c r="AC783" s="387">
        <v>0</v>
      </c>
      <c r="AD783" s="387">
        <v>0</v>
      </c>
      <c r="AE783" s="387">
        <v>65.69</v>
      </c>
      <c r="AF783" s="387" t="s">
        <v>1729</v>
      </c>
      <c r="AG783" s="387">
        <v>65.69</v>
      </c>
      <c r="AH783" s="387">
        <v>0</v>
      </c>
      <c r="AI783" s="387">
        <v>0</v>
      </c>
      <c r="AJ783" s="387">
        <v>65.69</v>
      </c>
      <c r="AK783" s="387">
        <v>6.57</v>
      </c>
      <c r="AM783"/>
      <c r="AN783"/>
      <c r="AO783"/>
      <c r="AP783"/>
    </row>
    <row r="784" spans="1:42">
      <c r="A784" s="387" t="s">
        <v>5440</v>
      </c>
      <c r="B784" s="388">
        <v>43643.983530092592</v>
      </c>
      <c r="C784" s="389">
        <v>43643</v>
      </c>
      <c r="D784" s="387" t="s">
        <v>3205</v>
      </c>
      <c r="E784" s="389">
        <v>43643</v>
      </c>
      <c r="F784" s="387" t="s">
        <v>2545</v>
      </c>
      <c r="G784" s="389">
        <v>43643</v>
      </c>
      <c r="H784" s="387" t="s">
        <v>2573</v>
      </c>
      <c r="I784" s="389">
        <v>43643</v>
      </c>
      <c r="J784" s="387" t="s">
        <v>3720</v>
      </c>
      <c r="K784" s="387" t="s">
        <v>1741</v>
      </c>
      <c r="L784" s="390" t="s">
        <v>1732</v>
      </c>
      <c r="M784" s="390" t="s">
        <v>2265</v>
      </c>
      <c r="N784" s="390" t="str">
        <f t="shared" si="26"/>
        <v>Employee4@blyblade.com</v>
      </c>
      <c r="O784" s="390" t="str">
        <f t="shared" si="27"/>
        <v>Oksana_Orlov</v>
      </c>
      <c r="P784" s="387" t="s">
        <v>1728</v>
      </c>
      <c r="Q784" s="387" t="s">
        <v>1739</v>
      </c>
      <c r="R784" s="387" t="s">
        <v>1738</v>
      </c>
      <c r="S784" s="387">
        <v>1.58</v>
      </c>
      <c r="T784" s="387">
        <v>35</v>
      </c>
      <c r="U784" s="387" t="s">
        <v>1883</v>
      </c>
      <c r="V784" s="387" t="s">
        <v>1883</v>
      </c>
      <c r="W784" s="387" t="s">
        <v>1728</v>
      </c>
      <c r="X784" s="387" t="s">
        <v>1736</v>
      </c>
      <c r="Y784" s="387" t="s">
        <v>1735</v>
      </c>
      <c r="Z784" s="387" t="s">
        <v>1734</v>
      </c>
      <c r="AA784" s="387" t="s">
        <v>1793</v>
      </c>
      <c r="AB784" s="387">
        <v>25.21</v>
      </c>
      <c r="AC784" s="387">
        <v>0</v>
      </c>
      <c r="AD784" s="387">
        <v>4</v>
      </c>
      <c r="AE784" s="387">
        <v>25.21</v>
      </c>
      <c r="AF784" s="387" t="s">
        <v>1729</v>
      </c>
      <c r="AG784" s="387">
        <v>25.21</v>
      </c>
      <c r="AH784" s="387">
        <v>0</v>
      </c>
      <c r="AI784" s="387">
        <v>4</v>
      </c>
      <c r="AJ784" s="387">
        <v>25.21</v>
      </c>
      <c r="AK784" s="387">
        <v>2.52</v>
      </c>
      <c r="AM784"/>
      <c r="AN784"/>
      <c r="AO784"/>
      <c r="AP784"/>
    </row>
    <row r="785" spans="1:42">
      <c r="A785" s="387" t="s">
        <v>5439</v>
      </c>
      <c r="B785" s="388">
        <v>43643.984768518516</v>
      </c>
      <c r="C785" s="389">
        <v>43643</v>
      </c>
      <c r="D785" s="387" t="s">
        <v>3542</v>
      </c>
      <c r="E785" s="389">
        <v>43643</v>
      </c>
      <c r="F785" s="387" t="s">
        <v>2538</v>
      </c>
      <c r="G785" s="387" t="s">
        <v>1728</v>
      </c>
      <c r="H785" s="387" t="s">
        <v>1728</v>
      </c>
      <c r="I785" s="387" t="s">
        <v>1728</v>
      </c>
      <c r="J785" s="387" t="s">
        <v>1728</v>
      </c>
      <c r="K785" s="387" t="s">
        <v>1741</v>
      </c>
      <c r="L785" s="390" t="s">
        <v>1732</v>
      </c>
      <c r="M785" s="390" t="s">
        <v>1929</v>
      </c>
      <c r="N785" s="390" t="str">
        <f t="shared" si="26"/>
        <v>Employee29@blyblade.com</v>
      </c>
      <c r="O785" s="390" t="str">
        <f t="shared" si="27"/>
        <v>Justin_Meltzer</v>
      </c>
      <c r="P785" s="387" t="s">
        <v>1728</v>
      </c>
      <c r="Q785" s="387" t="s">
        <v>1952</v>
      </c>
      <c r="R785" s="387" t="s">
        <v>1738</v>
      </c>
      <c r="S785" s="387" t="s">
        <v>1728</v>
      </c>
      <c r="T785" s="387" t="s">
        <v>1728</v>
      </c>
      <c r="U785" s="387" t="s">
        <v>1991</v>
      </c>
      <c r="V785" s="387" t="s">
        <v>1991</v>
      </c>
      <c r="W785" s="387" t="s">
        <v>4832</v>
      </c>
      <c r="X785" s="387" t="s">
        <v>4831</v>
      </c>
      <c r="Y785" s="387" t="s">
        <v>1748</v>
      </c>
      <c r="Z785" s="387" t="s">
        <v>1734</v>
      </c>
      <c r="AA785" s="387" t="s">
        <v>1733</v>
      </c>
      <c r="AB785" s="387">
        <v>10.89</v>
      </c>
      <c r="AC785" s="387">
        <v>0</v>
      </c>
      <c r="AD785" s="387">
        <v>0</v>
      </c>
      <c r="AE785" s="387">
        <v>10.89</v>
      </c>
      <c r="AF785" s="387" t="s">
        <v>1729</v>
      </c>
      <c r="AG785" s="387">
        <v>10.89</v>
      </c>
      <c r="AH785" s="387">
        <v>0</v>
      </c>
      <c r="AI785" s="387">
        <v>0</v>
      </c>
      <c r="AJ785" s="387">
        <v>10.89</v>
      </c>
      <c r="AK785" s="387">
        <v>1.0900000000000001</v>
      </c>
      <c r="AM785"/>
      <c r="AN785"/>
      <c r="AO785"/>
      <c r="AP785"/>
    </row>
    <row r="786" spans="1:42">
      <c r="A786" s="387" t="s">
        <v>5438</v>
      </c>
      <c r="B786" s="388">
        <v>43644.007256944446</v>
      </c>
      <c r="C786" s="389">
        <v>43643</v>
      </c>
      <c r="D786" s="387" t="s">
        <v>3537</v>
      </c>
      <c r="E786" s="389">
        <v>43643</v>
      </c>
      <c r="F786" s="387" t="s">
        <v>2725</v>
      </c>
      <c r="G786" s="389">
        <v>43644</v>
      </c>
      <c r="H786" s="387" t="s">
        <v>3411</v>
      </c>
      <c r="I786" s="389">
        <v>43643</v>
      </c>
      <c r="J786" s="387" t="s">
        <v>3410</v>
      </c>
      <c r="K786" s="387" t="s">
        <v>1741</v>
      </c>
      <c r="L786" s="390" t="s">
        <v>1732</v>
      </c>
      <c r="M786" s="390" t="s">
        <v>1854</v>
      </c>
      <c r="N786" s="390" t="str">
        <f t="shared" si="26"/>
        <v>Employee5@blyblade.com</v>
      </c>
      <c r="O786" s="390" t="str">
        <f t="shared" si="27"/>
        <v>Torey_McNeil</v>
      </c>
      <c r="P786" s="387" t="s">
        <v>1728</v>
      </c>
      <c r="Q786" s="387" t="s">
        <v>1952</v>
      </c>
      <c r="R786" s="387" t="s">
        <v>1738</v>
      </c>
      <c r="S786" s="387">
        <v>0.04</v>
      </c>
      <c r="T786" s="387">
        <v>7</v>
      </c>
      <c r="U786" s="387" t="s">
        <v>1737</v>
      </c>
      <c r="V786" s="387" t="s">
        <v>1845</v>
      </c>
      <c r="W786" s="387" t="s">
        <v>2403</v>
      </c>
      <c r="X786" s="387" t="s">
        <v>4831</v>
      </c>
      <c r="Y786" s="387" t="s">
        <v>1748</v>
      </c>
      <c r="Z786" s="387" t="s">
        <v>1734</v>
      </c>
      <c r="AA786" s="387" t="s">
        <v>1733</v>
      </c>
      <c r="AB786" s="387">
        <v>28.51</v>
      </c>
      <c r="AC786" s="387">
        <v>0</v>
      </c>
      <c r="AD786" s="387">
        <v>0</v>
      </c>
      <c r="AE786" s="387">
        <v>28.51</v>
      </c>
      <c r="AF786" s="387" t="s">
        <v>1729</v>
      </c>
      <c r="AG786" s="387">
        <v>28.51</v>
      </c>
      <c r="AH786" s="387">
        <v>0</v>
      </c>
      <c r="AI786" s="387">
        <v>0</v>
      </c>
      <c r="AJ786" s="387">
        <v>28.51</v>
      </c>
      <c r="AK786" s="387">
        <v>2.85</v>
      </c>
      <c r="AM786"/>
      <c r="AN786"/>
      <c r="AO786"/>
      <c r="AP786"/>
    </row>
    <row r="787" spans="1:42">
      <c r="A787" s="387" t="s">
        <v>5437</v>
      </c>
      <c r="B787" s="388">
        <v>43644.011122685188</v>
      </c>
      <c r="C787" s="389">
        <v>43643</v>
      </c>
      <c r="D787" s="387" t="s">
        <v>3537</v>
      </c>
      <c r="E787" s="389">
        <v>43643</v>
      </c>
      <c r="F787" s="387" t="s">
        <v>2725</v>
      </c>
      <c r="G787" s="389">
        <v>43644</v>
      </c>
      <c r="H787" s="387" t="s">
        <v>2815</v>
      </c>
      <c r="I787" s="389">
        <v>43643</v>
      </c>
      <c r="J787" s="387" t="s">
        <v>2814</v>
      </c>
      <c r="K787" s="387" t="s">
        <v>1741</v>
      </c>
      <c r="L787" s="390" t="s">
        <v>1732</v>
      </c>
      <c r="M787" s="390" t="s">
        <v>3981</v>
      </c>
      <c r="N787" s="390" t="str">
        <f t="shared" si="26"/>
        <v>Employee27@blyblade.com</v>
      </c>
      <c r="O787" s="390" t="str">
        <f t="shared" si="27"/>
        <v>Madison_Friedman</v>
      </c>
      <c r="P787" s="387" t="s">
        <v>1728</v>
      </c>
      <c r="Q787" s="387" t="s">
        <v>1847</v>
      </c>
      <c r="R787" s="387" t="s">
        <v>1738</v>
      </c>
      <c r="S787" s="387">
        <v>3.63</v>
      </c>
      <c r="T787" s="387">
        <v>16</v>
      </c>
      <c r="U787" s="387" t="s">
        <v>2007</v>
      </c>
      <c r="V787" s="387" t="s">
        <v>1772</v>
      </c>
      <c r="W787" s="387" t="s">
        <v>4887</v>
      </c>
      <c r="X787" s="387" t="s">
        <v>4831</v>
      </c>
      <c r="Y787" s="387" t="s">
        <v>1748</v>
      </c>
      <c r="Z787" s="387" t="s">
        <v>1734</v>
      </c>
      <c r="AA787" s="387" t="s">
        <v>1733</v>
      </c>
      <c r="AB787" s="387">
        <v>17.38</v>
      </c>
      <c r="AC787" s="387">
        <v>0</v>
      </c>
      <c r="AD787" s="387">
        <v>0</v>
      </c>
      <c r="AE787" s="387">
        <v>17.38</v>
      </c>
      <c r="AF787" s="387" t="s">
        <v>1729</v>
      </c>
      <c r="AG787" s="387">
        <v>17.38</v>
      </c>
      <c r="AH787" s="387">
        <v>0</v>
      </c>
      <c r="AI787" s="387">
        <v>0</v>
      </c>
      <c r="AJ787" s="387">
        <v>17.38</v>
      </c>
      <c r="AK787" s="387">
        <v>1.74</v>
      </c>
      <c r="AM787"/>
      <c r="AN787"/>
      <c r="AO787"/>
      <c r="AP787"/>
    </row>
    <row r="788" spans="1:42">
      <c r="A788" s="387" t="s">
        <v>5436</v>
      </c>
      <c r="B788" s="388">
        <v>43644.015150462961</v>
      </c>
      <c r="C788" s="389">
        <v>43643</v>
      </c>
      <c r="D788" s="387" t="s">
        <v>1976</v>
      </c>
      <c r="E788" s="389">
        <v>43643</v>
      </c>
      <c r="F788" s="387" t="s">
        <v>1975</v>
      </c>
      <c r="G788" s="389">
        <v>43644</v>
      </c>
      <c r="H788" s="387" t="s">
        <v>3534</v>
      </c>
      <c r="I788" s="389">
        <v>43643</v>
      </c>
      <c r="J788" s="387" t="s">
        <v>3533</v>
      </c>
      <c r="K788" s="387" t="s">
        <v>1741</v>
      </c>
      <c r="L788" s="390" t="s">
        <v>1732</v>
      </c>
      <c r="M788" s="390" t="s">
        <v>1929</v>
      </c>
      <c r="N788" s="390" t="str">
        <f t="shared" si="26"/>
        <v>Employee29@blyblade.com</v>
      </c>
      <c r="O788" s="390" t="str">
        <f t="shared" si="27"/>
        <v>Justin_Meltzer</v>
      </c>
      <c r="P788" s="387" t="s">
        <v>1728</v>
      </c>
      <c r="Q788" s="387" t="s">
        <v>1952</v>
      </c>
      <c r="R788" s="387" t="s">
        <v>1738</v>
      </c>
      <c r="S788" s="387">
        <v>9.58</v>
      </c>
      <c r="T788" s="387">
        <v>33</v>
      </c>
      <c r="U788" s="387" t="s">
        <v>1991</v>
      </c>
      <c r="V788" s="387" t="s">
        <v>2524</v>
      </c>
      <c r="W788" s="387" t="s">
        <v>4832</v>
      </c>
      <c r="X788" s="387" t="s">
        <v>4831</v>
      </c>
      <c r="Y788" s="387" t="s">
        <v>1748</v>
      </c>
      <c r="Z788" s="387" t="s">
        <v>1734</v>
      </c>
      <c r="AA788" s="387" t="s">
        <v>1733</v>
      </c>
      <c r="AB788" s="387">
        <v>133.86000000000001</v>
      </c>
      <c r="AC788" s="387">
        <v>0</v>
      </c>
      <c r="AD788" s="387">
        <v>0</v>
      </c>
      <c r="AE788" s="387">
        <v>133.86000000000001</v>
      </c>
      <c r="AF788" s="387" t="s">
        <v>1729</v>
      </c>
      <c r="AG788" s="387">
        <v>133.86000000000001</v>
      </c>
      <c r="AH788" s="387">
        <v>0</v>
      </c>
      <c r="AI788" s="387">
        <v>0</v>
      </c>
      <c r="AJ788" s="387">
        <v>133.86000000000001</v>
      </c>
      <c r="AK788" s="387">
        <v>13.39</v>
      </c>
      <c r="AM788"/>
      <c r="AN788"/>
      <c r="AO788"/>
      <c r="AP788"/>
    </row>
    <row r="789" spans="1:42">
      <c r="A789" s="387" t="s">
        <v>5436</v>
      </c>
      <c r="B789" s="388">
        <v>43644.016064814816</v>
      </c>
      <c r="C789" s="389">
        <v>43643</v>
      </c>
      <c r="D789" s="387" t="s">
        <v>1976</v>
      </c>
      <c r="E789" s="389">
        <v>43643</v>
      </c>
      <c r="F789" s="387" t="s">
        <v>1975</v>
      </c>
      <c r="G789" s="389">
        <v>43644</v>
      </c>
      <c r="H789" s="387" t="s">
        <v>3534</v>
      </c>
      <c r="I789" s="389">
        <v>43643</v>
      </c>
      <c r="J789" s="387" t="s">
        <v>3533</v>
      </c>
      <c r="K789" s="387" t="s">
        <v>1741</v>
      </c>
      <c r="L789" s="390" t="s">
        <v>1732</v>
      </c>
      <c r="M789" s="390" t="s">
        <v>1929</v>
      </c>
      <c r="N789" s="390" t="str">
        <f t="shared" si="26"/>
        <v>Employee29@blyblade.com</v>
      </c>
      <c r="O789" s="390" t="str">
        <f t="shared" si="27"/>
        <v>Justin_Meltzer</v>
      </c>
      <c r="P789" s="387" t="s">
        <v>1728</v>
      </c>
      <c r="Q789" s="387" t="s">
        <v>1952</v>
      </c>
      <c r="R789" s="387" t="s">
        <v>1738</v>
      </c>
      <c r="S789" s="387">
        <v>9.58</v>
      </c>
      <c r="T789" s="387">
        <v>33</v>
      </c>
      <c r="U789" s="387" t="s">
        <v>1991</v>
      </c>
      <c r="V789" s="387" t="s">
        <v>2524</v>
      </c>
      <c r="W789" s="387" t="s">
        <v>4832</v>
      </c>
      <c r="X789" s="387" t="s">
        <v>4831</v>
      </c>
      <c r="Y789" s="387" t="s">
        <v>1748</v>
      </c>
      <c r="Z789" s="387" t="s">
        <v>1734</v>
      </c>
      <c r="AA789" s="387" t="s">
        <v>1747</v>
      </c>
      <c r="AB789" s="387">
        <v>0</v>
      </c>
      <c r="AC789" s="387">
        <v>0</v>
      </c>
      <c r="AD789" s="387">
        <v>10.25</v>
      </c>
      <c r="AE789" s="387">
        <v>10.25</v>
      </c>
      <c r="AF789" s="387" t="s">
        <v>1729</v>
      </c>
      <c r="AG789" s="387">
        <v>0</v>
      </c>
      <c r="AH789" s="387">
        <v>0</v>
      </c>
      <c r="AI789" s="387">
        <v>10.25</v>
      </c>
      <c r="AJ789" s="387">
        <v>10.25</v>
      </c>
      <c r="AK789" s="387">
        <v>0</v>
      </c>
      <c r="AM789"/>
      <c r="AN789"/>
      <c r="AO789"/>
      <c r="AP789"/>
    </row>
    <row r="790" spans="1:42">
      <c r="A790" s="387" t="s">
        <v>5435</v>
      </c>
      <c r="B790" s="388">
        <v>43644.016504629632</v>
      </c>
      <c r="C790" s="389">
        <v>43644</v>
      </c>
      <c r="D790" s="387" t="s">
        <v>1743</v>
      </c>
      <c r="E790" s="389">
        <v>43643</v>
      </c>
      <c r="F790" s="387" t="s">
        <v>1742</v>
      </c>
      <c r="G790" s="389">
        <v>43644</v>
      </c>
      <c r="H790" s="387" t="s">
        <v>2263</v>
      </c>
      <c r="I790" s="389">
        <v>43643</v>
      </c>
      <c r="J790" s="387" t="s">
        <v>2079</v>
      </c>
      <c r="K790" s="387" t="s">
        <v>1741</v>
      </c>
      <c r="L790" s="390" t="s">
        <v>1732</v>
      </c>
      <c r="M790" s="390" t="s">
        <v>1911</v>
      </c>
      <c r="N790" s="390" t="str">
        <f t="shared" si="26"/>
        <v>Employee18@blyblade.com</v>
      </c>
      <c r="O790" s="390" t="str">
        <f t="shared" si="27"/>
        <v>Maryanne_Johnson</v>
      </c>
      <c r="P790" s="387" t="s">
        <v>1728</v>
      </c>
      <c r="Q790" s="387" t="s">
        <v>1739</v>
      </c>
      <c r="R790" s="387" t="s">
        <v>1738</v>
      </c>
      <c r="S790" s="387">
        <v>1.1499999999999999</v>
      </c>
      <c r="T790" s="387">
        <v>21</v>
      </c>
      <c r="U790" s="387" t="s">
        <v>1737</v>
      </c>
      <c r="V790" s="387" t="s">
        <v>1737</v>
      </c>
      <c r="W790" s="387" t="s">
        <v>1728</v>
      </c>
      <c r="X790" s="387" t="s">
        <v>1736</v>
      </c>
      <c r="Y790" s="387" t="s">
        <v>1735</v>
      </c>
      <c r="Z790" s="387" t="s">
        <v>1734</v>
      </c>
      <c r="AA790" s="387" t="s">
        <v>1733</v>
      </c>
      <c r="AB790" s="387">
        <v>25.1</v>
      </c>
      <c r="AC790" s="387">
        <v>0</v>
      </c>
      <c r="AD790" s="387">
        <v>0</v>
      </c>
      <c r="AE790" s="387">
        <v>25.1</v>
      </c>
      <c r="AF790" s="387" t="s">
        <v>1729</v>
      </c>
      <c r="AG790" s="387">
        <v>25.1</v>
      </c>
      <c r="AH790" s="387">
        <v>0</v>
      </c>
      <c r="AI790" s="387">
        <v>0</v>
      </c>
      <c r="AJ790" s="387">
        <v>25.1</v>
      </c>
      <c r="AK790" s="387">
        <v>2.5099999999999998</v>
      </c>
      <c r="AM790"/>
      <c r="AN790"/>
      <c r="AO790"/>
      <c r="AP790"/>
    </row>
    <row r="791" spans="1:42">
      <c r="A791" s="387" t="s">
        <v>5434</v>
      </c>
      <c r="B791" s="388">
        <v>43644.022407407407</v>
      </c>
      <c r="C791" s="389">
        <v>43644</v>
      </c>
      <c r="D791" s="387" t="s">
        <v>2219</v>
      </c>
      <c r="E791" s="389">
        <v>43643</v>
      </c>
      <c r="F791" s="387" t="s">
        <v>2071</v>
      </c>
      <c r="G791" s="389">
        <v>43644</v>
      </c>
      <c r="H791" s="387" t="s">
        <v>2579</v>
      </c>
      <c r="I791" s="389">
        <v>43643</v>
      </c>
      <c r="J791" s="387" t="s">
        <v>2578</v>
      </c>
      <c r="K791" s="387" t="s">
        <v>1741</v>
      </c>
      <c r="L791" s="390" t="s">
        <v>1732</v>
      </c>
      <c r="M791" s="390" t="s">
        <v>2051</v>
      </c>
      <c r="N791" s="390" t="str">
        <f t="shared" si="26"/>
        <v>Employee26@blyblade.com</v>
      </c>
      <c r="O791" s="390" t="str">
        <f t="shared" si="27"/>
        <v>Karoline_Lozier</v>
      </c>
      <c r="P791" s="387" t="s">
        <v>1728</v>
      </c>
      <c r="Q791" s="387" t="s">
        <v>1754</v>
      </c>
      <c r="R791" s="387" t="s">
        <v>1738</v>
      </c>
      <c r="S791" s="387">
        <v>1.57</v>
      </c>
      <c r="T791" s="387">
        <v>16</v>
      </c>
      <c r="U791" s="387" t="s">
        <v>1772</v>
      </c>
      <c r="V791" s="387" t="s">
        <v>1737</v>
      </c>
      <c r="W791" s="387" t="s">
        <v>4876</v>
      </c>
      <c r="X791" s="387" t="s">
        <v>4899</v>
      </c>
      <c r="Y791" s="387" t="s">
        <v>1748</v>
      </c>
      <c r="Z791" s="387" t="s">
        <v>1734</v>
      </c>
      <c r="AA791" s="387" t="s">
        <v>1733</v>
      </c>
      <c r="AB791" s="387">
        <v>13.27</v>
      </c>
      <c r="AC791" s="387">
        <v>0</v>
      </c>
      <c r="AD791" s="387">
        <v>0</v>
      </c>
      <c r="AE791" s="387">
        <v>13.27</v>
      </c>
      <c r="AF791" s="387" t="s">
        <v>1729</v>
      </c>
      <c r="AG791" s="387">
        <v>13.27</v>
      </c>
      <c r="AH791" s="387">
        <v>0</v>
      </c>
      <c r="AI791" s="387">
        <v>0</v>
      </c>
      <c r="AJ791" s="387">
        <v>13.27</v>
      </c>
      <c r="AK791" s="387">
        <v>1.33</v>
      </c>
      <c r="AM791"/>
      <c r="AN791"/>
      <c r="AO791"/>
      <c r="AP791"/>
    </row>
    <row r="792" spans="1:42">
      <c r="A792" s="387" t="s">
        <v>5433</v>
      </c>
      <c r="B792" s="388">
        <v>43644.030347222222</v>
      </c>
      <c r="C792" s="389">
        <v>43644</v>
      </c>
      <c r="D792" s="387" t="s">
        <v>2399</v>
      </c>
      <c r="E792" s="389">
        <v>43643</v>
      </c>
      <c r="F792" s="387" t="s">
        <v>2398</v>
      </c>
      <c r="G792" s="389">
        <v>43644</v>
      </c>
      <c r="H792" s="387" t="s">
        <v>4661</v>
      </c>
      <c r="I792" s="389">
        <v>43643</v>
      </c>
      <c r="J792" s="387" t="s">
        <v>3210</v>
      </c>
      <c r="K792" s="387" t="s">
        <v>1741</v>
      </c>
      <c r="L792" s="390" t="s">
        <v>1732</v>
      </c>
      <c r="M792" s="390" t="s">
        <v>2255</v>
      </c>
      <c r="N792" s="390" t="str">
        <f t="shared" si="26"/>
        <v>Employee7@blyblade.com</v>
      </c>
      <c r="O792" s="390" t="str">
        <f t="shared" si="27"/>
        <v>Jack_Oneill</v>
      </c>
      <c r="P792" s="387" t="s">
        <v>1728</v>
      </c>
      <c r="Q792" s="387" t="s">
        <v>1952</v>
      </c>
      <c r="R792" s="387" t="s">
        <v>1738</v>
      </c>
      <c r="S792" s="387">
        <v>8</v>
      </c>
      <c r="T792" s="387">
        <v>31</v>
      </c>
      <c r="U792" s="387" t="s">
        <v>1845</v>
      </c>
      <c r="V792" s="387" t="s">
        <v>1883</v>
      </c>
      <c r="W792" s="387" t="s">
        <v>1875</v>
      </c>
      <c r="X792" s="387" t="s">
        <v>4831</v>
      </c>
      <c r="Y792" s="387" t="s">
        <v>1748</v>
      </c>
      <c r="Z792" s="387" t="s">
        <v>1734</v>
      </c>
      <c r="AA792" s="387" t="s">
        <v>1733</v>
      </c>
      <c r="AB792" s="387">
        <v>94.61</v>
      </c>
      <c r="AC792" s="387">
        <v>0</v>
      </c>
      <c r="AD792" s="387">
        <v>0</v>
      </c>
      <c r="AE792" s="387">
        <v>94.61</v>
      </c>
      <c r="AF792" s="387" t="s">
        <v>1729</v>
      </c>
      <c r="AG792" s="387">
        <v>94.61</v>
      </c>
      <c r="AH792" s="387">
        <v>0</v>
      </c>
      <c r="AI792" s="387">
        <v>0</v>
      </c>
      <c r="AJ792" s="387">
        <v>94.61</v>
      </c>
      <c r="AK792" s="387">
        <v>9.4600000000000009</v>
      </c>
      <c r="AM792"/>
      <c r="AN792"/>
      <c r="AO792"/>
      <c r="AP792"/>
    </row>
    <row r="793" spans="1:42">
      <c r="A793" s="387" t="s">
        <v>5432</v>
      </c>
      <c r="B793" s="388">
        <v>43644.038182870368</v>
      </c>
      <c r="C793" s="389">
        <v>43644</v>
      </c>
      <c r="D793" s="387" t="s">
        <v>3045</v>
      </c>
      <c r="E793" s="389">
        <v>43643</v>
      </c>
      <c r="F793" s="387" t="s">
        <v>2847</v>
      </c>
      <c r="G793" s="389">
        <v>43644</v>
      </c>
      <c r="H793" s="387" t="s">
        <v>3142</v>
      </c>
      <c r="I793" s="389">
        <v>43643</v>
      </c>
      <c r="J793" s="387" t="s">
        <v>3141</v>
      </c>
      <c r="K793" s="387" t="s">
        <v>1741</v>
      </c>
      <c r="L793" s="390" t="s">
        <v>1732</v>
      </c>
      <c r="M793" s="390" t="s">
        <v>1755</v>
      </c>
      <c r="N793" s="390" t="str">
        <f t="shared" si="26"/>
        <v>Employee2@blyblade.com</v>
      </c>
      <c r="O793" s="390" t="str">
        <f t="shared" si="27"/>
        <v>Cal_Thompson</v>
      </c>
      <c r="P793" s="387" t="s">
        <v>1728</v>
      </c>
      <c r="Q793" s="387" t="s">
        <v>1847</v>
      </c>
      <c r="R793" s="387" t="s">
        <v>1738</v>
      </c>
      <c r="S793" s="387">
        <v>1.57</v>
      </c>
      <c r="T793" s="387">
        <v>14</v>
      </c>
      <c r="U793" s="387" t="s">
        <v>1737</v>
      </c>
      <c r="V793" s="387" t="s">
        <v>2411</v>
      </c>
      <c r="W793" s="387" t="s">
        <v>4876</v>
      </c>
      <c r="X793" s="387" t="s">
        <v>4831</v>
      </c>
      <c r="Y793" s="387" t="s">
        <v>1748</v>
      </c>
      <c r="Z793" s="387" t="s">
        <v>1734</v>
      </c>
      <c r="AA793" s="387" t="s">
        <v>1733</v>
      </c>
      <c r="AB793" s="387">
        <v>16.04</v>
      </c>
      <c r="AC793" s="387">
        <v>0</v>
      </c>
      <c r="AD793" s="387">
        <v>0</v>
      </c>
      <c r="AE793" s="387">
        <v>16.04</v>
      </c>
      <c r="AF793" s="387" t="s">
        <v>1729</v>
      </c>
      <c r="AG793" s="387">
        <v>16.04</v>
      </c>
      <c r="AH793" s="387">
        <v>0</v>
      </c>
      <c r="AI793" s="387">
        <v>0</v>
      </c>
      <c r="AJ793" s="387">
        <v>16.04</v>
      </c>
      <c r="AK793" s="387">
        <v>1.6</v>
      </c>
      <c r="AM793"/>
      <c r="AN793"/>
      <c r="AO793"/>
      <c r="AP793"/>
    </row>
    <row r="794" spans="1:42">
      <c r="A794" s="387" t="s">
        <v>5431</v>
      </c>
      <c r="B794" s="388">
        <v>43644.052511574075</v>
      </c>
      <c r="C794" s="389">
        <v>43644</v>
      </c>
      <c r="D794" s="387" t="s">
        <v>2251</v>
      </c>
      <c r="E794" s="389">
        <v>43643</v>
      </c>
      <c r="F794" s="387" t="s">
        <v>2250</v>
      </c>
      <c r="G794" s="387" t="s">
        <v>1728</v>
      </c>
      <c r="H794" s="387" t="s">
        <v>1728</v>
      </c>
      <c r="I794" s="387" t="s">
        <v>1728</v>
      </c>
      <c r="J794" s="387" t="s">
        <v>1728</v>
      </c>
      <c r="K794" s="387" t="s">
        <v>1741</v>
      </c>
      <c r="L794" s="390" t="s">
        <v>1732</v>
      </c>
      <c r="M794" s="390" t="s">
        <v>1854</v>
      </c>
      <c r="N794" s="390" t="str">
        <f t="shared" si="26"/>
        <v>Employee5@blyblade.com</v>
      </c>
      <c r="O794" s="390" t="str">
        <f t="shared" si="27"/>
        <v>Torey_McNeil</v>
      </c>
      <c r="P794" s="387" t="s">
        <v>1728</v>
      </c>
      <c r="Q794" s="387" t="s">
        <v>1847</v>
      </c>
      <c r="R794" s="387" t="s">
        <v>1738</v>
      </c>
      <c r="S794" s="387" t="s">
        <v>1728</v>
      </c>
      <c r="T794" s="387" t="s">
        <v>1728</v>
      </c>
      <c r="U794" s="387" t="s">
        <v>1883</v>
      </c>
      <c r="V794" s="387" t="s">
        <v>1883</v>
      </c>
      <c r="W794" s="387" t="s">
        <v>1875</v>
      </c>
      <c r="X794" s="387" t="s">
        <v>4831</v>
      </c>
      <c r="Y794" s="387" t="s">
        <v>1748</v>
      </c>
      <c r="Z794" s="387" t="s">
        <v>1734</v>
      </c>
      <c r="AA794" s="387" t="s">
        <v>1733</v>
      </c>
      <c r="AB794" s="387">
        <v>5.44</v>
      </c>
      <c r="AC794" s="387">
        <v>0</v>
      </c>
      <c r="AD794" s="387">
        <v>0</v>
      </c>
      <c r="AE794" s="387">
        <v>5.44</v>
      </c>
      <c r="AF794" s="387" t="s">
        <v>1729</v>
      </c>
      <c r="AG794" s="387">
        <v>5.44</v>
      </c>
      <c r="AH794" s="387">
        <v>0</v>
      </c>
      <c r="AI794" s="387">
        <v>0</v>
      </c>
      <c r="AJ794" s="387">
        <v>5.44</v>
      </c>
      <c r="AK794" s="387">
        <v>0.54</v>
      </c>
      <c r="AM794"/>
      <c r="AN794"/>
      <c r="AO794"/>
      <c r="AP794"/>
    </row>
    <row r="795" spans="1:42">
      <c r="A795" s="387" t="s">
        <v>5430</v>
      </c>
      <c r="B795" s="388">
        <v>43644.056215277778</v>
      </c>
      <c r="C795" s="389">
        <v>43644</v>
      </c>
      <c r="D795" s="387" t="s">
        <v>2508</v>
      </c>
      <c r="E795" s="389">
        <v>43643</v>
      </c>
      <c r="F795" s="387" t="s">
        <v>2023</v>
      </c>
      <c r="G795" s="387" t="s">
        <v>1728</v>
      </c>
      <c r="H795" s="387" t="s">
        <v>1728</v>
      </c>
      <c r="I795" s="387" t="s">
        <v>1728</v>
      </c>
      <c r="J795" s="387" t="s">
        <v>1728</v>
      </c>
      <c r="K795" s="387" t="s">
        <v>1741</v>
      </c>
      <c r="L795" s="390" t="s">
        <v>1732</v>
      </c>
      <c r="M795" s="390" t="s">
        <v>1854</v>
      </c>
      <c r="N795" s="390" t="str">
        <f t="shared" si="26"/>
        <v>Employee5@blyblade.com</v>
      </c>
      <c r="O795" s="390" t="str">
        <f t="shared" si="27"/>
        <v>Torey_McNeil</v>
      </c>
      <c r="P795" s="387" t="s">
        <v>1728</v>
      </c>
      <c r="Q795" s="387" t="s">
        <v>1847</v>
      </c>
      <c r="R795" s="387" t="s">
        <v>1738</v>
      </c>
      <c r="S795" s="387" t="s">
        <v>1728</v>
      </c>
      <c r="T795" s="387" t="s">
        <v>1728</v>
      </c>
      <c r="U795" s="387" t="s">
        <v>1883</v>
      </c>
      <c r="V795" s="387" t="s">
        <v>1883</v>
      </c>
      <c r="W795" s="387" t="s">
        <v>4876</v>
      </c>
      <c r="X795" s="387" t="s">
        <v>4831</v>
      </c>
      <c r="Y795" s="387" t="s">
        <v>1748</v>
      </c>
      <c r="Z795" s="387" t="s">
        <v>1734</v>
      </c>
      <c r="AA795" s="387" t="s">
        <v>1733</v>
      </c>
      <c r="AB795" s="387">
        <v>5.44</v>
      </c>
      <c r="AC795" s="387">
        <v>0</v>
      </c>
      <c r="AD795" s="387">
        <v>0</v>
      </c>
      <c r="AE795" s="387">
        <v>5.44</v>
      </c>
      <c r="AF795" s="387" t="s">
        <v>1729</v>
      </c>
      <c r="AG795" s="387">
        <v>5.44</v>
      </c>
      <c r="AH795" s="387">
        <v>0</v>
      </c>
      <c r="AI795" s="387">
        <v>0</v>
      </c>
      <c r="AJ795" s="387">
        <v>5.44</v>
      </c>
      <c r="AK795" s="387">
        <v>0.54</v>
      </c>
      <c r="AM795"/>
      <c r="AN795"/>
      <c r="AO795"/>
      <c r="AP795"/>
    </row>
    <row r="796" spans="1:42">
      <c r="A796" s="387" t="s">
        <v>5429</v>
      </c>
      <c r="B796" s="388">
        <v>43644.073923611111</v>
      </c>
      <c r="C796" s="389">
        <v>43644</v>
      </c>
      <c r="D796" s="387" t="s">
        <v>4201</v>
      </c>
      <c r="E796" s="389">
        <v>43643</v>
      </c>
      <c r="F796" s="387" t="s">
        <v>2323</v>
      </c>
      <c r="G796" s="389">
        <v>43644</v>
      </c>
      <c r="H796" s="387" t="s">
        <v>4635</v>
      </c>
      <c r="I796" s="389">
        <v>43643</v>
      </c>
      <c r="J796" s="387" t="s">
        <v>3887</v>
      </c>
      <c r="K796" s="387" t="s">
        <v>1741</v>
      </c>
      <c r="L796" s="390" t="s">
        <v>1732</v>
      </c>
      <c r="M796" s="390" t="s">
        <v>1992</v>
      </c>
      <c r="N796" s="390" t="str">
        <f t="shared" si="26"/>
        <v>Employee12@blyblade.com</v>
      </c>
      <c r="O796" s="390" t="str">
        <f t="shared" si="27"/>
        <v>Lysane_Sanchez</v>
      </c>
      <c r="P796" s="387" t="s">
        <v>1728</v>
      </c>
      <c r="Q796" s="387" t="s">
        <v>1754</v>
      </c>
      <c r="R796" s="387" t="s">
        <v>1738</v>
      </c>
      <c r="S796" s="387">
        <v>29.01</v>
      </c>
      <c r="T796" s="387">
        <v>74</v>
      </c>
      <c r="U796" s="387" t="s">
        <v>2026</v>
      </c>
      <c r="V796" s="387" t="s">
        <v>1928</v>
      </c>
      <c r="W796" s="387" t="s">
        <v>4832</v>
      </c>
      <c r="X796" s="387" t="s">
        <v>4831</v>
      </c>
      <c r="Y796" s="387" t="s">
        <v>1748</v>
      </c>
      <c r="Z796" s="387" t="s">
        <v>1734</v>
      </c>
      <c r="AA796" s="387" t="s">
        <v>1733</v>
      </c>
      <c r="AB796" s="387">
        <v>104.58</v>
      </c>
      <c r="AC796" s="387">
        <v>0</v>
      </c>
      <c r="AD796" s="387">
        <v>0</v>
      </c>
      <c r="AE796" s="387">
        <v>104.58</v>
      </c>
      <c r="AF796" s="387" t="s">
        <v>1729</v>
      </c>
      <c r="AG796" s="387">
        <v>104.58</v>
      </c>
      <c r="AH796" s="387">
        <v>0</v>
      </c>
      <c r="AI796" s="387">
        <v>0</v>
      </c>
      <c r="AJ796" s="387">
        <v>104.58</v>
      </c>
      <c r="AK796" s="387">
        <v>10.46</v>
      </c>
      <c r="AM796"/>
      <c r="AN796"/>
      <c r="AO796"/>
      <c r="AP796"/>
    </row>
    <row r="797" spans="1:42">
      <c r="A797" s="387" t="s">
        <v>5428</v>
      </c>
      <c r="B797" s="388">
        <v>43644.077418981484</v>
      </c>
      <c r="C797" s="389">
        <v>43644</v>
      </c>
      <c r="D797" s="387" t="s">
        <v>3895</v>
      </c>
      <c r="E797" s="389">
        <v>43643</v>
      </c>
      <c r="F797" s="387" t="s">
        <v>3894</v>
      </c>
      <c r="G797" s="389">
        <v>43644</v>
      </c>
      <c r="H797" s="387" t="s">
        <v>1868</v>
      </c>
      <c r="I797" s="389">
        <v>43643</v>
      </c>
      <c r="J797" s="387" t="s">
        <v>1867</v>
      </c>
      <c r="K797" s="387" t="s">
        <v>1741</v>
      </c>
      <c r="L797" s="390" t="s">
        <v>1732</v>
      </c>
      <c r="M797" s="390" t="s">
        <v>1884</v>
      </c>
      <c r="N797" s="390" t="str">
        <f t="shared" si="26"/>
        <v>Employee25@blyblade.com</v>
      </c>
      <c r="O797" s="390" t="str">
        <f t="shared" si="27"/>
        <v>Shyloh_Davonne Wilkinson</v>
      </c>
      <c r="P797" s="387" t="s">
        <v>1728</v>
      </c>
      <c r="Q797" s="387" t="s">
        <v>1847</v>
      </c>
      <c r="R797" s="387" t="s">
        <v>1738</v>
      </c>
      <c r="S797" s="387">
        <v>6.15</v>
      </c>
      <c r="T797" s="387">
        <v>51</v>
      </c>
      <c r="U797" s="387" t="s">
        <v>1883</v>
      </c>
      <c r="V797" s="387" t="s">
        <v>1882</v>
      </c>
      <c r="W797" s="387" t="s">
        <v>1965</v>
      </c>
      <c r="X797" s="387" t="s">
        <v>4831</v>
      </c>
      <c r="Y797" s="387" t="s">
        <v>1735</v>
      </c>
      <c r="Z797" s="387" t="s">
        <v>1734</v>
      </c>
      <c r="AA797" s="387" t="s">
        <v>1733</v>
      </c>
      <c r="AB797" s="387">
        <v>60.6</v>
      </c>
      <c r="AC797" s="387">
        <v>0</v>
      </c>
      <c r="AD797" s="387">
        <v>0</v>
      </c>
      <c r="AE797" s="387">
        <v>60.6</v>
      </c>
      <c r="AF797" s="387" t="s">
        <v>1729</v>
      </c>
      <c r="AG797" s="387">
        <v>60.6</v>
      </c>
      <c r="AH797" s="387">
        <v>0</v>
      </c>
      <c r="AI797" s="387">
        <v>0</v>
      </c>
      <c r="AJ797" s="387">
        <v>60.6</v>
      </c>
      <c r="AK797" s="387">
        <v>6.06</v>
      </c>
      <c r="AM797"/>
      <c r="AN797"/>
      <c r="AO797"/>
      <c r="AP797"/>
    </row>
    <row r="798" spans="1:42">
      <c r="A798" s="387" t="s">
        <v>5427</v>
      </c>
      <c r="B798" s="388">
        <v>43644.079652777778</v>
      </c>
      <c r="C798" s="389">
        <v>43644</v>
      </c>
      <c r="D798" s="387" t="s">
        <v>2661</v>
      </c>
      <c r="E798" s="389">
        <v>43643</v>
      </c>
      <c r="F798" s="387" t="s">
        <v>4010</v>
      </c>
      <c r="G798" s="389">
        <v>43644</v>
      </c>
      <c r="H798" s="387" t="s">
        <v>5034</v>
      </c>
      <c r="I798" s="389">
        <v>43643</v>
      </c>
      <c r="J798" s="387" t="s">
        <v>2304</v>
      </c>
      <c r="K798" s="387" t="s">
        <v>1741</v>
      </c>
      <c r="L798" s="390" t="s">
        <v>1732</v>
      </c>
      <c r="M798" s="390" t="s">
        <v>1929</v>
      </c>
      <c r="N798" s="390" t="str">
        <f t="shared" si="26"/>
        <v>Employee29@blyblade.com</v>
      </c>
      <c r="O798" s="390" t="str">
        <f t="shared" si="27"/>
        <v>Justin_Meltzer</v>
      </c>
      <c r="P798" s="387" t="s">
        <v>1728</v>
      </c>
      <c r="Q798" s="387" t="s">
        <v>1754</v>
      </c>
      <c r="R798" s="387" t="s">
        <v>1738</v>
      </c>
      <c r="S798" s="387">
        <v>2.59</v>
      </c>
      <c r="T798" s="387">
        <v>12</v>
      </c>
      <c r="U798" s="387" t="s">
        <v>1737</v>
      </c>
      <c r="V798" s="387" t="s">
        <v>1928</v>
      </c>
      <c r="W798" s="387" t="s">
        <v>4876</v>
      </c>
      <c r="X798" s="387" t="s">
        <v>4831</v>
      </c>
      <c r="Y798" s="387" t="s">
        <v>1748</v>
      </c>
      <c r="Z798" s="387" t="s">
        <v>1734</v>
      </c>
      <c r="AA798" s="387" t="s">
        <v>1733</v>
      </c>
      <c r="AB798" s="387">
        <v>10.44</v>
      </c>
      <c r="AC798" s="387">
        <v>0</v>
      </c>
      <c r="AD798" s="387">
        <v>0</v>
      </c>
      <c r="AE798" s="387">
        <v>10.44</v>
      </c>
      <c r="AF798" s="387" t="s">
        <v>1729</v>
      </c>
      <c r="AG798" s="387">
        <v>10.44</v>
      </c>
      <c r="AH798" s="387">
        <v>0</v>
      </c>
      <c r="AI798" s="387">
        <v>0</v>
      </c>
      <c r="AJ798" s="387">
        <v>10.44</v>
      </c>
      <c r="AK798" s="387">
        <v>1.04</v>
      </c>
      <c r="AM798"/>
      <c r="AN798"/>
      <c r="AO798"/>
      <c r="AP798"/>
    </row>
    <row r="799" spans="1:42">
      <c r="A799" s="387" t="s">
        <v>5426</v>
      </c>
      <c r="B799" s="388">
        <v>43644.082916666666</v>
      </c>
      <c r="C799" s="389">
        <v>43644</v>
      </c>
      <c r="D799" s="387" t="s">
        <v>1868</v>
      </c>
      <c r="E799" s="389">
        <v>43643</v>
      </c>
      <c r="F799" s="387" t="s">
        <v>1867</v>
      </c>
      <c r="G799" s="387" t="s">
        <v>1728</v>
      </c>
      <c r="H799" s="387" t="s">
        <v>1728</v>
      </c>
      <c r="I799" s="387" t="s">
        <v>1728</v>
      </c>
      <c r="J799" s="387" t="s">
        <v>1728</v>
      </c>
      <c r="K799" s="387" t="s">
        <v>1741</v>
      </c>
      <c r="L799" s="390" t="s">
        <v>1732</v>
      </c>
      <c r="M799" s="390" t="s">
        <v>1731</v>
      </c>
      <c r="N799" s="390" t="str">
        <f t="shared" si="26"/>
        <v>Employee8@blyblade.com</v>
      </c>
      <c r="O799" s="390" t="str">
        <f t="shared" si="27"/>
        <v>--_--</v>
      </c>
      <c r="P799" s="387" t="s">
        <v>1728</v>
      </c>
      <c r="Q799" s="387" t="s">
        <v>1847</v>
      </c>
      <c r="R799" s="387" t="s">
        <v>1738</v>
      </c>
      <c r="S799" s="387" t="s">
        <v>1728</v>
      </c>
      <c r="T799" s="387" t="s">
        <v>1728</v>
      </c>
      <c r="U799" s="387" t="s">
        <v>2342</v>
      </c>
      <c r="V799" s="387" t="s">
        <v>1883</v>
      </c>
      <c r="W799" s="387" t="s">
        <v>4876</v>
      </c>
      <c r="X799" s="387" t="s">
        <v>4831</v>
      </c>
      <c r="Y799" s="387" t="s">
        <v>1728</v>
      </c>
      <c r="Z799" s="387" t="s">
        <v>1734</v>
      </c>
      <c r="AA799" s="387" t="s">
        <v>1733</v>
      </c>
      <c r="AB799" s="387">
        <v>5.75</v>
      </c>
      <c r="AC799" s="387">
        <v>0</v>
      </c>
      <c r="AD799" s="387">
        <v>0</v>
      </c>
      <c r="AE799" s="387">
        <v>5.75</v>
      </c>
      <c r="AF799" s="387" t="s">
        <v>1729</v>
      </c>
      <c r="AG799" s="387">
        <v>5.75</v>
      </c>
      <c r="AH799" s="387">
        <v>0</v>
      </c>
      <c r="AI799" s="387">
        <v>0</v>
      </c>
      <c r="AJ799" s="387">
        <v>5.75</v>
      </c>
      <c r="AK799" s="387">
        <v>0.57999999999999996</v>
      </c>
      <c r="AM799"/>
      <c r="AN799"/>
      <c r="AO799"/>
      <c r="AP799"/>
    </row>
    <row r="800" spans="1:42">
      <c r="A800" s="387" t="s">
        <v>5426</v>
      </c>
      <c r="B800" s="388">
        <v>43644.084351851852</v>
      </c>
      <c r="C800" s="389">
        <v>43644</v>
      </c>
      <c r="D800" s="387" t="s">
        <v>1868</v>
      </c>
      <c r="E800" s="389">
        <v>43643</v>
      </c>
      <c r="F800" s="387" t="s">
        <v>1867</v>
      </c>
      <c r="G800" s="387" t="s">
        <v>1728</v>
      </c>
      <c r="H800" s="387" t="s">
        <v>1728</v>
      </c>
      <c r="I800" s="387" t="s">
        <v>1728</v>
      </c>
      <c r="J800" s="387" t="s">
        <v>1728</v>
      </c>
      <c r="K800" s="387" t="s">
        <v>1741</v>
      </c>
      <c r="L800" s="390" t="s">
        <v>1732</v>
      </c>
      <c r="M800" s="390" t="s">
        <v>1731</v>
      </c>
      <c r="N800" s="390" t="str">
        <f t="shared" si="26"/>
        <v>Employee8@blyblade.com</v>
      </c>
      <c r="O800" s="390" t="str">
        <f t="shared" si="27"/>
        <v>--_--</v>
      </c>
      <c r="P800" s="387" t="s">
        <v>1728</v>
      </c>
      <c r="Q800" s="387" t="s">
        <v>1847</v>
      </c>
      <c r="R800" s="387" t="s">
        <v>1738</v>
      </c>
      <c r="S800" s="387" t="s">
        <v>1728</v>
      </c>
      <c r="T800" s="387" t="s">
        <v>1728</v>
      </c>
      <c r="U800" s="387" t="s">
        <v>2342</v>
      </c>
      <c r="V800" s="387" t="s">
        <v>1883</v>
      </c>
      <c r="W800" s="387" t="s">
        <v>4876</v>
      </c>
      <c r="X800" s="387" t="s">
        <v>4831</v>
      </c>
      <c r="Y800" s="387" t="s">
        <v>1728</v>
      </c>
      <c r="Z800" s="387" t="s">
        <v>1734</v>
      </c>
      <c r="AA800" s="387" t="s">
        <v>2138</v>
      </c>
      <c r="AB800" s="387">
        <v>-5.75</v>
      </c>
      <c r="AC800" s="387">
        <v>0</v>
      </c>
      <c r="AD800" s="387">
        <v>0</v>
      </c>
      <c r="AE800" s="387">
        <v>-5.75</v>
      </c>
      <c r="AF800" s="387" t="s">
        <v>1729</v>
      </c>
      <c r="AG800" s="387">
        <v>-5.75</v>
      </c>
      <c r="AH800" s="387">
        <v>0</v>
      </c>
      <c r="AI800" s="387">
        <v>0</v>
      </c>
      <c r="AJ800" s="387">
        <v>-5.75</v>
      </c>
      <c r="AK800" s="387">
        <v>-0.57999999999999996</v>
      </c>
      <c r="AM800"/>
      <c r="AN800"/>
      <c r="AO800"/>
      <c r="AP800"/>
    </row>
    <row r="801" spans="1:42">
      <c r="A801" s="387" t="s">
        <v>5425</v>
      </c>
      <c r="B801" s="388">
        <v>43644.101967592593</v>
      </c>
      <c r="C801" s="389">
        <v>43644</v>
      </c>
      <c r="D801" s="387" t="s">
        <v>5034</v>
      </c>
      <c r="E801" s="389">
        <v>43643</v>
      </c>
      <c r="F801" s="387" t="s">
        <v>2304</v>
      </c>
      <c r="G801" s="389">
        <v>43644</v>
      </c>
      <c r="H801" s="387" t="s">
        <v>4682</v>
      </c>
      <c r="I801" s="389">
        <v>43643</v>
      </c>
      <c r="J801" s="387" t="s">
        <v>2289</v>
      </c>
      <c r="K801" s="387" t="s">
        <v>1741</v>
      </c>
      <c r="L801" s="390" t="s">
        <v>1732</v>
      </c>
      <c r="M801" s="390" t="s">
        <v>1854</v>
      </c>
      <c r="N801" s="390" t="str">
        <f t="shared" si="26"/>
        <v>Employee5@blyblade.com</v>
      </c>
      <c r="O801" s="390" t="str">
        <f t="shared" si="27"/>
        <v>Torey_McNeil</v>
      </c>
      <c r="P801" s="387" t="s">
        <v>1728</v>
      </c>
      <c r="Q801" s="387" t="s">
        <v>1847</v>
      </c>
      <c r="R801" s="387" t="s">
        <v>1738</v>
      </c>
      <c r="S801" s="387">
        <v>2.68</v>
      </c>
      <c r="T801" s="387">
        <v>24</v>
      </c>
      <c r="U801" s="387" t="s">
        <v>1883</v>
      </c>
      <c r="V801" s="387" t="s">
        <v>1928</v>
      </c>
      <c r="W801" s="387" t="s">
        <v>4876</v>
      </c>
      <c r="X801" s="387" t="s">
        <v>4831</v>
      </c>
      <c r="Y801" s="387" t="s">
        <v>1748</v>
      </c>
      <c r="Z801" s="387" t="s">
        <v>1734</v>
      </c>
      <c r="AA801" s="387" t="s">
        <v>1733</v>
      </c>
      <c r="AB801" s="387">
        <v>24.38</v>
      </c>
      <c r="AC801" s="387">
        <v>0</v>
      </c>
      <c r="AD801" s="387">
        <v>0</v>
      </c>
      <c r="AE801" s="387">
        <v>24.38</v>
      </c>
      <c r="AF801" s="387" t="s">
        <v>1729</v>
      </c>
      <c r="AG801" s="387">
        <v>24.38</v>
      </c>
      <c r="AH801" s="387">
        <v>0</v>
      </c>
      <c r="AI801" s="387">
        <v>0</v>
      </c>
      <c r="AJ801" s="387">
        <v>24.38</v>
      </c>
      <c r="AK801" s="387">
        <v>2.44</v>
      </c>
      <c r="AM801"/>
      <c r="AN801"/>
      <c r="AO801"/>
      <c r="AP801"/>
    </row>
    <row r="802" spans="1:42">
      <c r="A802" s="387" t="s">
        <v>5424</v>
      </c>
      <c r="B802" s="388">
        <v>43644.109120370369</v>
      </c>
      <c r="C802" s="389">
        <v>43644</v>
      </c>
      <c r="D802" s="387" t="s">
        <v>2922</v>
      </c>
      <c r="E802" s="389">
        <v>43643</v>
      </c>
      <c r="F802" s="387" t="s">
        <v>2921</v>
      </c>
      <c r="G802" s="389">
        <v>43644</v>
      </c>
      <c r="H802" s="387" t="s">
        <v>2690</v>
      </c>
      <c r="I802" s="389">
        <v>43643</v>
      </c>
      <c r="J802" s="387" t="s">
        <v>2003</v>
      </c>
      <c r="K802" s="387" t="s">
        <v>1741</v>
      </c>
      <c r="L802" s="390" t="s">
        <v>1732</v>
      </c>
      <c r="M802" s="390" t="s">
        <v>1924</v>
      </c>
      <c r="N802" s="390" t="str">
        <f t="shared" si="26"/>
        <v>Employee16@blyblade.com</v>
      </c>
      <c r="O802" s="390" t="str">
        <f t="shared" si="27"/>
        <v>Hunter_Senning</v>
      </c>
      <c r="P802" s="387" t="s">
        <v>1728</v>
      </c>
      <c r="Q802" s="387" t="s">
        <v>1847</v>
      </c>
      <c r="R802" s="387" t="s">
        <v>1738</v>
      </c>
      <c r="S802" s="387">
        <v>5.9</v>
      </c>
      <c r="T802" s="387">
        <v>35</v>
      </c>
      <c r="U802" s="387" t="s">
        <v>1883</v>
      </c>
      <c r="V802" s="387" t="s">
        <v>2247</v>
      </c>
      <c r="W802" s="387" t="s">
        <v>4876</v>
      </c>
      <c r="X802" s="387" t="s">
        <v>4831</v>
      </c>
      <c r="Y802" s="387" t="s">
        <v>1748</v>
      </c>
      <c r="Z802" s="387" t="s">
        <v>1734</v>
      </c>
      <c r="AA802" s="387" t="s">
        <v>1733</v>
      </c>
      <c r="AB802" s="387">
        <v>50.73</v>
      </c>
      <c r="AC802" s="387">
        <v>0</v>
      </c>
      <c r="AD802" s="387">
        <v>0</v>
      </c>
      <c r="AE802" s="387">
        <v>50.73</v>
      </c>
      <c r="AF802" s="387" t="s">
        <v>1729</v>
      </c>
      <c r="AG802" s="387">
        <v>50.73</v>
      </c>
      <c r="AH802" s="387">
        <v>0</v>
      </c>
      <c r="AI802" s="387">
        <v>0</v>
      </c>
      <c r="AJ802" s="387">
        <v>50.73</v>
      </c>
      <c r="AK802" s="387">
        <v>5.07</v>
      </c>
      <c r="AM802"/>
      <c r="AN802"/>
      <c r="AO802"/>
      <c r="AP802"/>
    </row>
    <row r="803" spans="1:42">
      <c r="A803" s="387" t="s">
        <v>5424</v>
      </c>
      <c r="B803" s="388">
        <v>43644.109224537038</v>
      </c>
      <c r="C803" s="389">
        <v>43644</v>
      </c>
      <c r="D803" s="387" t="s">
        <v>2922</v>
      </c>
      <c r="E803" s="389">
        <v>43643</v>
      </c>
      <c r="F803" s="387" t="s">
        <v>2921</v>
      </c>
      <c r="G803" s="389">
        <v>43644</v>
      </c>
      <c r="H803" s="387" t="s">
        <v>2690</v>
      </c>
      <c r="I803" s="389">
        <v>43643</v>
      </c>
      <c r="J803" s="387" t="s">
        <v>2003</v>
      </c>
      <c r="K803" s="387" t="s">
        <v>1741</v>
      </c>
      <c r="L803" s="390" t="s">
        <v>1732</v>
      </c>
      <c r="M803" s="390" t="s">
        <v>1924</v>
      </c>
      <c r="N803" s="390" t="str">
        <f t="shared" si="26"/>
        <v>Employee16@blyblade.com</v>
      </c>
      <c r="O803" s="390" t="str">
        <f t="shared" si="27"/>
        <v>Hunter_Senning</v>
      </c>
      <c r="P803" s="387" t="s">
        <v>1728</v>
      </c>
      <c r="Q803" s="387" t="s">
        <v>1847</v>
      </c>
      <c r="R803" s="387" t="s">
        <v>1738</v>
      </c>
      <c r="S803" s="387">
        <v>5.9</v>
      </c>
      <c r="T803" s="387">
        <v>35</v>
      </c>
      <c r="U803" s="387" t="s">
        <v>1883</v>
      </c>
      <c r="V803" s="387" t="s">
        <v>2247</v>
      </c>
      <c r="W803" s="387" t="s">
        <v>4876</v>
      </c>
      <c r="X803" s="387" t="s">
        <v>4831</v>
      </c>
      <c r="Y803" s="387" t="s">
        <v>1748</v>
      </c>
      <c r="Z803" s="387" t="s">
        <v>1734</v>
      </c>
      <c r="AA803" s="387" t="s">
        <v>1747</v>
      </c>
      <c r="AB803" s="387">
        <v>0</v>
      </c>
      <c r="AC803" s="387">
        <v>0</v>
      </c>
      <c r="AD803" s="387">
        <v>7.79</v>
      </c>
      <c r="AE803" s="387">
        <v>7.79</v>
      </c>
      <c r="AF803" s="387" t="s">
        <v>1729</v>
      </c>
      <c r="AG803" s="387">
        <v>0</v>
      </c>
      <c r="AH803" s="387">
        <v>0</v>
      </c>
      <c r="AI803" s="387">
        <v>7.79</v>
      </c>
      <c r="AJ803" s="387">
        <v>7.79</v>
      </c>
      <c r="AK803" s="387">
        <v>0</v>
      </c>
      <c r="AM803"/>
      <c r="AN803"/>
      <c r="AO803"/>
      <c r="AP803"/>
    </row>
    <row r="804" spans="1:42">
      <c r="A804" s="387" t="s">
        <v>5423</v>
      </c>
      <c r="B804" s="388">
        <v>43644.128287037034</v>
      </c>
      <c r="C804" s="389">
        <v>43644</v>
      </c>
      <c r="D804" s="387" t="s">
        <v>2659</v>
      </c>
      <c r="E804" s="389">
        <v>43643</v>
      </c>
      <c r="F804" s="387" t="s">
        <v>2308</v>
      </c>
      <c r="G804" s="389">
        <v>43644</v>
      </c>
      <c r="H804" s="387" t="s">
        <v>3755</v>
      </c>
      <c r="I804" s="389">
        <v>43643</v>
      </c>
      <c r="J804" s="387" t="s">
        <v>3552</v>
      </c>
      <c r="K804" s="387" t="s">
        <v>1741</v>
      </c>
      <c r="L804" s="390" t="s">
        <v>1732</v>
      </c>
      <c r="M804" s="390" t="s">
        <v>1936</v>
      </c>
      <c r="N804" s="390" t="str">
        <f t="shared" si="26"/>
        <v>Employee17@blyblade.com</v>
      </c>
      <c r="O804" s="390" t="str">
        <f t="shared" si="27"/>
        <v>Nate_Alexander</v>
      </c>
      <c r="P804" s="387" t="s">
        <v>1728</v>
      </c>
      <c r="Q804" s="387" t="s">
        <v>1754</v>
      </c>
      <c r="R804" s="387" t="s">
        <v>1738</v>
      </c>
      <c r="S804" s="387">
        <v>3.75</v>
      </c>
      <c r="T804" s="387">
        <v>15</v>
      </c>
      <c r="U804" s="387" t="s">
        <v>1883</v>
      </c>
      <c r="V804" s="387" t="s">
        <v>1883</v>
      </c>
      <c r="W804" s="387" t="s">
        <v>4876</v>
      </c>
      <c r="X804" s="387" t="s">
        <v>4831</v>
      </c>
      <c r="Y804" s="387" t="s">
        <v>1748</v>
      </c>
      <c r="Z804" s="387" t="s">
        <v>1734</v>
      </c>
      <c r="AA804" s="387" t="s">
        <v>1733</v>
      </c>
      <c r="AB804" s="387">
        <v>20.45</v>
      </c>
      <c r="AC804" s="387">
        <v>0</v>
      </c>
      <c r="AD804" s="387">
        <v>0</v>
      </c>
      <c r="AE804" s="387">
        <v>20.45</v>
      </c>
      <c r="AF804" s="387" t="s">
        <v>1729</v>
      </c>
      <c r="AG804" s="387">
        <v>20.45</v>
      </c>
      <c r="AH804" s="387">
        <v>0</v>
      </c>
      <c r="AI804" s="387">
        <v>0</v>
      </c>
      <c r="AJ804" s="387">
        <v>20.45</v>
      </c>
      <c r="AK804" s="387">
        <v>2.0499999999999998</v>
      </c>
      <c r="AM804"/>
      <c r="AN804"/>
      <c r="AO804"/>
      <c r="AP804"/>
    </row>
    <row r="805" spans="1:42">
      <c r="A805" s="387" t="s">
        <v>5422</v>
      </c>
      <c r="B805" s="388">
        <v>43644.134062500001</v>
      </c>
      <c r="C805" s="389">
        <v>43644</v>
      </c>
      <c r="D805" s="387" t="s">
        <v>5421</v>
      </c>
      <c r="E805" s="389">
        <v>43643</v>
      </c>
      <c r="F805" s="387" t="s">
        <v>4905</v>
      </c>
      <c r="G805" s="387" t="s">
        <v>1728</v>
      </c>
      <c r="H805" s="387" t="s">
        <v>1728</v>
      </c>
      <c r="I805" s="387" t="s">
        <v>1728</v>
      </c>
      <c r="J805" s="387" t="s">
        <v>1728</v>
      </c>
      <c r="K805" s="387" t="s">
        <v>1741</v>
      </c>
      <c r="L805" s="390" t="s">
        <v>1732</v>
      </c>
      <c r="M805" s="390" t="s">
        <v>1731</v>
      </c>
      <c r="N805" s="390" t="str">
        <f t="shared" si="26"/>
        <v>Employee8@blyblade.com</v>
      </c>
      <c r="O805" s="390" t="str">
        <f t="shared" si="27"/>
        <v>--_--</v>
      </c>
      <c r="P805" s="387" t="s">
        <v>1728</v>
      </c>
      <c r="Q805" s="387" t="s">
        <v>1754</v>
      </c>
      <c r="R805" s="387" t="s">
        <v>1738</v>
      </c>
      <c r="S805" s="387" t="s">
        <v>1728</v>
      </c>
      <c r="T805" s="387" t="s">
        <v>1728</v>
      </c>
      <c r="U805" s="387" t="s">
        <v>1883</v>
      </c>
      <c r="V805" s="387" t="s">
        <v>1772</v>
      </c>
      <c r="W805" s="387" t="s">
        <v>2025</v>
      </c>
      <c r="X805" s="387" t="s">
        <v>4831</v>
      </c>
      <c r="Y805" s="387" t="s">
        <v>1728</v>
      </c>
      <c r="Z805" s="387" t="s">
        <v>1734</v>
      </c>
      <c r="AA805" s="387" t="s">
        <v>1733</v>
      </c>
      <c r="AB805" s="387">
        <v>5.44</v>
      </c>
      <c r="AC805" s="387">
        <v>0</v>
      </c>
      <c r="AD805" s="387">
        <v>0</v>
      </c>
      <c r="AE805" s="387">
        <v>5.44</v>
      </c>
      <c r="AF805" s="387" t="s">
        <v>1729</v>
      </c>
      <c r="AG805" s="387">
        <v>5.44</v>
      </c>
      <c r="AH805" s="387">
        <v>0</v>
      </c>
      <c r="AI805" s="387">
        <v>0</v>
      </c>
      <c r="AJ805" s="387">
        <v>5.44</v>
      </c>
      <c r="AK805" s="387">
        <v>0.54</v>
      </c>
      <c r="AM805"/>
      <c r="AN805"/>
      <c r="AO805"/>
      <c r="AP805"/>
    </row>
    <row r="806" spans="1:42">
      <c r="A806" s="387" t="s">
        <v>5422</v>
      </c>
      <c r="B806" s="388">
        <v>43644.138831018521</v>
      </c>
      <c r="C806" s="389">
        <v>43644</v>
      </c>
      <c r="D806" s="387" t="s">
        <v>5421</v>
      </c>
      <c r="E806" s="389">
        <v>43643</v>
      </c>
      <c r="F806" s="387" t="s">
        <v>4905</v>
      </c>
      <c r="G806" s="387" t="s">
        <v>1728</v>
      </c>
      <c r="H806" s="387" t="s">
        <v>1728</v>
      </c>
      <c r="I806" s="387" t="s">
        <v>1728</v>
      </c>
      <c r="J806" s="387" t="s">
        <v>1728</v>
      </c>
      <c r="K806" s="387" t="s">
        <v>1741</v>
      </c>
      <c r="L806" s="390" t="s">
        <v>1732</v>
      </c>
      <c r="M806" s="390" t="s">
        <v>1731</v>
      </c>
      <c r="N806" s="390" t="str">
        <f t="shared" si="26"/>
        <v>Employee8@blyblade.com</v>
      </c>
      <c r="O806" s="390" t="str">
        <f t="shared" si="27"/>
        <v>--_--</v>
      </c>
      <c r="P806" s="387" t="s">
        <v>1728</v>
      </c>
      <c r="Q806" s="387" t="s">
        <v>1754</v>
      </c>
      <c r="R806" s="387" t="s">
        <v>1738</v>
      </c>
      <c r="S806" s="387" t="s">
        <v>1728</v>
      </c>
      <c r="T806" s="387" t="s">
        <v>1728</v>
      </c>
      <c r="U806" s="387" t="s">
        <v>1883</v>
      </c>
      <c r="V806" s="387" t="s">
        <v>1772</v>
      </c>
      <c r="W806" s="387" t="s">
        <v>2025</v>
      </c>
      <c r="X806" s="387" t="s">
        <v>4831</v>
      </c>
      <c r="Y806" s="387" t="s">
        <v>1728</v>
      </c>
      <c r="Z806" s="387" t="s">
        <v>1734</v>
      </c>
      <c r="AA806" s="387" t="s">
        <v>2138</v>
      </c>
      <c r="AB806" s="387">
        <v>-5.44</v>
      </c>
      <c r="AC806" s="387">
        <v>0</v>
      </c>
      <c r="AD806" s="387">
        <v>0</v>
      </c>
      <c r="AE806" s="387">
        <v>-5.44</v>
      </c>
      <c r="AF806" s="387" t="s">
        <v>1729</v>
      </c>
      <c r="AG806" s="387">
        <v>-5.44</v>
      </c>
      <c r="AH806" s="387">
        <v>0</v>
      </c>
      <c r="AI806" s="387">
        <v>0</v>
      </c>
      <c r="AJ806" s="387">
        <v>-5.44</v>
      </c>
      <c r="AK806" s="387">
        <v>-0.54</v>
      </c>
      <c r="AM806"/>
      <c r="AN806"/>
      <c r="AO806"/>
      <c r="AP806"/>
    </row>
    <row r="807" spans="1:42">
      <c r="A807" s="387" t="s">
        <v>5420</v>
      </c>
      <c r="B807" s="388">
        <v>43644.147893518515</v>
      </c>
      <c r="C807" s="389">
        <v>43644</v>
      </c>
      <c r="D807" s="387" t="s">
        <v>3873</v>
      </c>
      <c r="E807" s="389">
        <v>43643</v>
      </c>
      <c r="F807" s="387" t="s">
        <v>3200</v>
      </c>
      <c r="G807" s="389">
        <v>43644</v>
      </c>
      <c r="H807" s="387" t="s">
        <v>4305</v>
      </c>
      <c r="I807" s="389">
        <v>43643</v>
      </c>
      <c r="J807" s="387" t="s">
        <v>3112</v>
      </c>
      <c r="K807" s="387" t="s">
        <v>1741</v>
      </c>
      <c r="L807" s="390" t="s">
        <v>1732</v>
      </c>
      <c r="M807" s="390" t="s">
        <v>1911</v>
      </c>
      <c r="N807" s="390" t="str">
        <f t="shared" si="26"/>
        <v>Employee18@blyblade.com</v>
      </c>
      <c r="O807" s="390" t="str">
        <f t="shared" si="27"/>
        <v>Maryanne_Johnson</v>
      </c>
      <c r="P807" s="387" t="s">
        <v>1728</v>
      </c>
      <c r="Q807" s="387" t="s">
        <v>1847</v>
      </c>
      <c r="R807" s="387" t="s">
        <v>1738</v>
      </c>
      <c r="S807" s="387">
        <v>1.65</v>
      </c>
      <c r="T807" s="387">
        <v>12</v>
      </c>
      <c r="U807" s="387" t="s">
        <v>1737</v>
      </c>
      <c r="V807" s="387" t="s">
        <v>1883</v>
      </c>
      <c r="W807" s="387" t="s">
        <v>4876</v>
      </c>
      <c r="X807" s="387" t="s">
        <v>4899</v>
      </c>
      <c r="Y807" s="387" t="s">
        <v>1735</v>
      </c>
      <c r="Z807" s="387" t="s">
        <v>1734</v>
      </c>
      <c r="AA807" s="387" t="s">
        <v>1733</v>
      </c>
      <c r="AB807" s="387">
        <v>14.76</v>
      </c>
      <c r="AC807" s="387">
        <v>0</v>
      </c>
      <c r="AD807" s="387">
        <v>0</v>
      </c>
      <c r="AE807" s="387">
        <v>14.76</v>
      </c>
      <c r="AF807" s="387" t="s">
        <v>1729</v>
      </c>
      <c r="AG807" s="387">
        <v>14.76</v>
      </c>
      <c r="AH807" s="387">
        <v>0</v>
      </c>
      <c r="AI807" s="387">
        <v>0</v>
      </c>
      <c r="AJ807" s="387">
        <v>14.76</v>
      </c>
      <c r="AK807" s="387">
        <v>1.48</v>
      </c>
      <c r="AM807"/>
      <c r="AN807"/>
      <c r="AO807"/>
      <c r="AP807"/>
    </row>
    <row r="808" spans="1:42">
      <c r="A808" s="387" t="s">
        <v>5419</v>
      </c>
      <c r="B808" s="388">
        <v>43644.150972222225</v>
      </c>
      <c r="C808" s="389">
        <v>43644</v>
      </c>
      <c r="D808" s="387" t="s">
        <v>3286</v>
      </c>
      <c r="E808" s="389">
        <v>43643</v>
      </c>
      <c r="F808" s="387" t="s">
        <v>3285</v>
      </c>
      <c r="G808" s="389">
        <v>43644</v>
      </c>
      <c r="H808" s="387" t="s">
        <v>3283</v>
      </c>
      <c r="I808" s="389">
        <v>43643</v>
      </c>
      <c r="J808" s="387" t="s">
        <v>2511</v>
      </c>
      <c r="K808" s="387" t="s">
        <v>1741</v>
      </c>
      <c r="L808" s="390" t="s">
        <v>1732</v>
      </c>
      <c r="M808" s="390" t="s">
        <v>3960</v>
      </c>
      <c r="N808" s="390" t="str">
        <f t="shared" si="26"/>
        <v>Employee21@blyblade.com</v>
      </c>
      <c r="O808" s="390" t="str">
        <f t="shared" si="27"/>
        <v>Wyndham_Williamson</v>
      </c>
      <c r="P808" s="387" t="s">
        <v>1728</v>
      </c>
      <c r="Q808" s="387" t="s">
        <v>1754</v>
      </c>
      <c r="R808" s="387" t="s">
        <v>1738</v>
      </c>
      <c r="S808" s="387">
        <v>3.94</v>
      </c>
      <c r="T808" s="387">
        <v>17</v>
      </c>
      <c r="U808" s="387" t="s">
        <v>1883</v>
      </c>
      <c r="V808" s="387" t="s">
        <v>3157</v>
      </c>
      <c r="W808" s="387" t="s">
        <v>4876</v>
      </c>
      <c r="X808" s="387" t="s">
        <v>4831</v>
      </c>
      <c r="Y808" s="387" t="s">
        <v>1728</v>
      </c>
      <c r="Z808" s="387" t="s">
        <v>1734</v>
      </c>
      <c r="AA808" s="387" t="s">
        <v>1733</v>
      </c>
      <c r="AB808" s="387">
        <v>22.51</v>
      </c>
      <c r="AC808" s="387">
        <v>0</v>
      </c>
      <c r="AD808" s="387">
        <v>0</v>
      </c>
      <c r="AE808" s="387">
        <v>22.51</v>
      </c>
      <c r="AF808" s="387" t="s">
        <v>1729</v>
      </c>
      <c r="AG808" s="387">
        <v>22.51</v>
      </c>
      <c r="AH808" s="387">
        <v>0</v>
      </c>
      <c r="AI808" s="387">
        <v>0</v>
      </c>
      <c r="AJ808" s="387">
        <v>22.51</v>
      </c>
      <c r="AK808" s="387">
        <v>2.25</v>
      </c>
      <c r="AM808"/>
      <c r="AN808"/>
      <c r="AO808"/>
      <c r="AP808"/>
    </row>
    <row r="809" spans="1:42">
      <c r="A809" s="387" t="s">
        <v>5418</v>
      </c>
      <c r="B809" s="388">
        <v>43644.157743055555</v>
      </c>
      <c r="C809" s="389">
        <v>43644</v>
      </c>
      <c r="D809" s="387" t="s">
        <v>2486</v>
      </c>
      <c r="E809" s="389">
        <v>43643</v>
      </c>
      <c r="F809" s="387" t="s">
        <v>3319</v>
      </c>
      <c r="G809" s="389">
        <v>43644</v>
      </c>
      <c r="H809" s="387" t="s">
        <v>2745</v>
      </c>
      <c r="I809" s="389">
        <v>43643</v>
      </c>
      <c r="J809" s="387" t="s">
        <v>1914</v>
      </c>
      <c r="K809" s="387" t="s">
        <v>4931</v>
      </c>
      <c r="L809" s="390" t="s">
        <v>1732</v>
      </c>
      <c r="M809" s="390" t="s">
        <v>4897</v>
      </c>
      <c r="N809" s="390" t="str">
        <f t="shared" si="26"/>
        <v>Employee35@blyblade.com</v>
      </c>
      <c r="O809" s="390" t="str">
        <f t="shared" si="27"/>
        <v>Robert_Wiesenthal</v>
      </c>
      <c r="P809" s="387" t="s">
        <v>1728</v>
      </c>
      <c r="Q809" s="387" t="s">
        <v>5417</v>
      </c>
      <c r="R809" s="387" t="s">
        <v>4947</v>
      </c>
      <c r="S809" s="387">
        <v>14.21</v>
      </c>
      <c r="T809" s="387">
        <v>53</v>
      </c>
      <c r="U809" s="387" t="s">
        <v>5019</v>
      </c>
      <c r="V809" s="387" t="s">
        <v>5104</v>
      </c>
      <c r="W809" s="387" t="s">
        <v>1771</v>
      </c>
      <c r="X809" s="387" t="s">
        <v>4831</v>
      </c>
      <c r="Y809" s="387" t="s">
        <v>1890</v>
      </c>
      <c r="Z809" s="387" t="s">
        <v>1734</v>
      </c>
      <c r="AA809" s="387" t="s">
        <v>1733</v>
      </c>
      <c r="AB809" s="387">
        <v>61.43</v>
      </c>
      <c r="AC809" s="387">
        <v>0</v>
      </c>
      <c r="AD809" s="387">
        <v>0</v>
      </c>
      <c r="AE809" s="387">
        <v>61.43</v>
      </c>
      <c r="AF809" s="387" t="s">
        <v>1729</v>
      </c>
      <c r="AG809" s="387">
        <v>61.43</v>
      </c>
      <c r="AH809" s="387">
        <v>0</v>
      </c>
      <c r="AI809" s="387">
        <v>0</v>
      </c>
      <c r="AJ809" s="387">
        <v>61.43</v>
      </c>
      <c r="AK809" s="387">
        <v>6.14</v>
      </c>
      <c r="AM809"/>
      <c r="AN809"/>
      <c r="AO809"/>
      <c r="AP809"/>
    </row>
    <row r="810" spans="1:42">
      <c r="A810" s="387" t="s">
        <v>5416</v>
      </c>
      <c r="B810" s="388">
        <v>43644.163819444446</v>
      </c>
      <c r="C810" s="389">
        <v>43644</v>
      </c>
      <c r="D810" s="387" t="s">
        <v>4075</v>
      </c>
      <c r="E810" s="389">
        <v>43643</v>
      </c>
      <c r="F810" s="387" t="s">
        <v>1976</v>
      </c>
      <c r="G810" s="389">
        <v>43644</v>
      </c>
      <c r="H810" s="387" t="s">
        <v>3613</v>
      </c>
      <c r="I810" s="389">
        <v>43643</v>
      </c>
      <c r="J810" s="387" t="s">
        <v>3537</v>
      </c>
      <c r="K810" s="387" t="s">
        <v>1741</v>
      </c>
      <c r="L810" s="390" t="s">
        <v>1732</v>
      </c>
      <c r="M810" s="390" t="s">
        <v>2265</v>
      </c>
      <c r="N810" s="390" t="str">
        <f t="shared" si="26"/>
        <v>Employee4@blyblade.com</v>
      </c>
      <c r="O810" s="390" t="str">
        <f t="shared" si="27"/>
        <v>Oksana_Orlov</v>
      </c>
      <c r="P810" s="387" t="s">
        <v>1728</v>
      </c>
      <c r="Q810" s="387" t="s">
        <v>1754</v>
      </c>
      <c r="R810" s="387" t="s">
        <v>1738</v>
      </c>
      <c r="S810" s="387">
        <v>4.99</v>
      </c>
      <c r="T810" s="387">
        <v>13</v>
      </c>
      <c r="U810" s="387" t="s">
        <v>1883</v>
      </c>
      <c r="V810" s="387" t="s">
        <v>1773</v>
      </c>
      <c r="W810" s="387" t="s">
        <v>4876</v>
      </c>
      <c r="X810" s="387" t="s">
        <v>4899</v>
      </c>
      <c r="Y810" s="387" t="s">
        <v>1735</v>
      </c>
      <c r="Z810" s="387" t="s">
        <v>1734</v>
      </c>
      <c r="AA810" s="387" t="s">
        <v>1733</v>
      </c>
      <c r="AB810" s="387">
        <v>28.95</v>
      </c>
      <c r="AC810" s="387">
        <v>0</v>
      </c>
      <c r="AD810" s="387">
        <v>0</v>
      </c>
      <c r="AE810" s="387">
        <v>28.95</v>
      </c>
      <c r="AF810" s="387" t="s">
        <v>1729</v>
      </c>
      <c r="AG810" s="387">
        <v>28.95</v>
      </c>
      <c r="AH810" s="387">
        <v>0</v>
      </c>
      <c r="AI810" s="387">
        <v>0</v>
      </c>
      <c r="AJ810" s="387">
        <v>28.95</v>
      </c>
      <c r="AK810" s="387">
        <v>2.9</v>
      </c>
      <c r="AM810"/>
      <c r="AN810"/>
      <c r="AO810"/>
      <c r="AP810"/>
    </row>
    <row r="811" spans="1:42">
      <c r="A811" s="387" t="s">
        <v>5415</v>
      </c>
      <c r="B811" s="388">
        <v>43644.166562500002</v>
      </c>
      <c r="C811" s="389">
        <v>43644</v>
      </c>
      <c r="D811" s="387" t="s">
        <v>3873</v>
      </c>
      <c r="E811" s="389">
        <v>43643</v>
      </c>
      <c r="F811" s="387" t="s">
        <v>3200</v>
      </c>
      <c r="G811" s="389">
        <v>43644</v>
      </c>
      <c r="H811" s="387" t="s">
        <v>4671</v>
      </c>
      <c r="I811" s="389">
        <v>43643</v>
      </c>
      <c r="J811" s="387" t="s">
        <v>3049</v>
      </c>
      <c r="K811" s="387" t="s">
        <v>1741</v>
      </c>
      <c r="L811" s="390" t="s">
        <v>1732</v>
      </c>
      <c r="M811" s="390" t="s">
        <v>1810</v>
      </c>
      <c r="N811" s="390" t="str">
        <f t="shared" si="26"/>
        <v>Employee3@blyblade.com</v>
      </c>
      <c r="O811" s="390" t="str">
        <f t="shared" si="27"/>
        <v>Esjona_Kadiu</v>
      </c>
      <c r="P811" s="387" t="s">
        <v>1728</v>
      </c>
      <c r="Q811" s="387" t="s">
        <v>1754</v>
      </c>
      <c r="R811" s="387" t="s">
        <v>1738</v>
      </c>
      <c r="S811" s="387">
        <v>12.52</v>
      </c>
      <c r="T811" s="387">
        <v>38</v>
      </c>
      <c r="U811" s="387" t="s">
        <v>1737</v>
      </c>
      <c r="V811" s="387" t="s">
        <v>1846</v>
      </c>
      <c r="W811" s="387" t="s">
        <v>4876</v>
      </c>
      <c r="X811" s="387" t="s">
        <v>4831</v>
      </c>
      <c r="Y811" s="387" t="s">
        <v>1735</v>
      </c>
      <c r="Z811" s="387" t="s">
        <v>1734</v>
      </c>
      <c r="AA811" s="387" t="s">
        <v>1733</v>
      </c>
      <c r="AB811" s="387">
        <v>46.42</v>
      </c>
      <c r="AC811" s="387">
        <v>0</v>
      </c>
      <c r="AD811" s="387">
        <v>0</v>
      </c>
      <c r="AE811" s="387">
        <v>46.42</v>
      </c>
      <c r="AF811" s="387" t="s">
        <v>1729</v>
      </c>
      <c r="AG811" s="387">
        <v>46.42</v>
      </c>
      <c r="AH811" s="387">
        <v>0</v>
      </c>
      <c r="AI811" s="387">
        <v>0</v>
      </c>
      <c r="AJ811" s="387">
        <v>46.42</v>
      </c>
      <c r="AK811" s="387">
        <v>4.6399999999999997</v>
      </c>
      <c r="AM811"/>
      <c r="AN811"/>
      <c r="AO811"/>
      <c r="AP811"/>
    </row>
    <row r="812" spans="1:42">
      <c r="A812" s="387" t="s">
        <v>5414</v>
      </c>
      <c r="B812" s="388">
        <v>43644.183275462965</v>
      </c>
      <c r="C812" s="389">
        <v>43644</v>
      </c>
      <c r="D812" s="387" t="s">
        <v>2230</v>
      </c>
      <c r="E812" s="389">
        <v>43643</v>
      </c>
      <c r="F812" s="387" t="s">
        <v>1988</v>
      </c>
      <c r="G812" s="389">
        <v>43644</v>
      </c>
      <c r="H812" s="387" t="s">
        <v>3752</v>
      </c>
      <c r="I812" s="389">
        <v>43644</v>
      </c>
      <c r="J812" s="387" t="s">
        <v>2263</v>
      </c>
      <c r="K812" s="387" t="s">
        <v>1741</v>
      </c>
      <c r="L812" s="390" t="s">
        <v>1732</v>
      </c>
      <c r="M812" s="390" t="s">
        <v>1854</v>
      </c>
      <c r="N812" s="390" t="str">
        <f t="shared" si="26"/>
        <v>Employee5@blyblade.com</v>
      </c>
      <c r="O812" s="390" t="str">
        <f t="shared" si="27"/>
        <v>Torey_McNeil</v>
      </c>
      <c r="P812" s="387" t="s">
        <v>1728</v>
      </c>
      <c r="Q812" s="387" t="s">
        <v>1847</v>
      </c>
      <c r="R812" s="387" t="s">
        <v>1738</v>
      </c>
      <c r="S812" s="387">
        <v>12.85</v>
      </c>
      <c r="T812" s="387">
        <v>53</v>
      </c>
      <c r="U812" s="387" t="s">
        <v>1883</v>
      </c>
      <c r="V812" s="387" t="s">
        <v>2741</v>
      </c>
      <c r="W812" s="387" t="s">
        <v>4876</v>
      </c>
      <c r="X812" s="387" t="s">
        <v>4831</v>
      </c>
      <c r="Y812" s="387" t="s">
        <v>1748</v>
      </c>
      <c r="Z812" s="387" t="s">
        <v>1734</v>
      </c>
      <c r="AA812" s="387" t="s">
        <v>1733</v>
      </c>
      <c r="AB812" s="387">
        <v>62.96</v>
      </c>
      <c r="AC812" s="387">
        <v>0</v>
      </c>
      <c r="AD812" s="387">
        <v>0</v>
      </c>
      <c r="AE812" s="387">
        <v>62.96</v>
      </c>
      <c r="AF812" s="387" t="s">
        <v>1729</v>
      </c>
      <c r="AG812" s="387">
        <v>62.96</v>
      </c>
      <c r="AH812" s="387">
        <v>0</v>
      </c>
      <c r="AI812" s="387">
        <v>0</v>
      </c>
      <c r="AJ812" s="387">
        <v>62.96</v>
      </c>
      <c r="AK812" s="387">
        <v>6.3</v>
      </c>
      <c r="AM812"/>
      <c r="AN812"/>
      <c r="AO812"/>
      <c r="AP812"/>
    </row>
    <row r="813" spans="1:42">
      <c r="A813" s="387" t="s">
        <v>5413</v>
      </c>
      <c r="B813" s="388">
        <v>43644.187314814815</v>
      </c>
      <c r="C813" s="389">
        <v>43644</v>
      </c>
      <c r="D813" s="387" t="s">
        <v>2216</v>
      </c>
      <c r="E813" s="389">
        <v>43643</v>
      </c>
      <c r="F813" s="387" t="s">
        <v>3109</v>
      </c>
      <c r="G813" s="389">
        <v>43644</v>
      </c>
      <c r="H813" s="387" t="s">
        <v>3868</v>
      </c>
      <c r="I813" s="389">
        <v>43644</v>
      </c>
      <c r="J813" s="387" t="s">
        <v>2761</v>
      </c>
      <c r="K813" s="387" t="s">
        <v>1741</v>
      </c>
      <c r="L813" s="390" t="s">
        <v>1732</v>
      </c>
      <c r="M813" s="390" t="s">
        <v>3510</v>
      </c>
      <c r="N813" s="390" t="str">
        <f t="shared" si="26"/>
        <v>Employee20@blyblade.com</v>
      </c>
      <c r="O813" s="390" t="str">
        <f t="shared" si="27"/>
        <v>Conner_Clay</v>
      </c>
      <c r="P813" s="387" t="s">
        <v>1728</v>
      </c>
      <c r="Q813" s="387" t="s">
        <v>1754</v>
      </c>
      <c r="R813" s="387" t="s">
        <v>1738</v>
      </c>
      <c r="S813" s="387">
        <v>5.62</v>
      </c>
      <c r="T813" s="387">
        <v>23</v>
      </c>
      <c r="U813" s="387" t="s">
        <v>1883</v>
      </c>
      <c r="V813" s="387" t="s">
        <v>3509</v>
      </c>
      <c r="W813" s="387" t="s">
        <v>1875</v>
      </c>
      <c r="X813" s="387" t="s">
        <v>4899</v>
      </c>
      <c r="Y813" s="387" t="s">
        <v>2449</v>
      </c>
      <c r="Z813" s="387" t="s">
        <v>1734</v>
      </c>
      <c r="AA813" s="387" t="s">
        <v>1733</v>
      </c>
      <c r="AB813" s="387">
        <v>33.99</v>
      </c>
      <c r="AC813" s="387">
        <v>0</v>
      </c>
      <c r="AD813" s="387">
        <v>0</v>
      </c>
      <c r="AE813" s="387">
        <v>33.99</v>
      </c>
      <c r="AF813" s="387" t="s">
        <v>1729</v>
      </c>
      <c r="AG813" s="387">
        <v>33.99</v>
      </c>
      <c r="AH813" s="387">
        <v>0</v>
      </c>
      <c r="AI813" s="387">
        <v>0</v>
      </c>
      <c r="AJ813" s="387">
        <v>33.99</v>
      </c>
      <c r="AK813" s="387">
        <v>3.4</v>
      </c>
      <c r="AM813"/>
      <c r="AN813"/>
      <c r="AO813"/>
      <c r="AP813"/>
    </row>
    <row r="814" spans="1:42">
      <c r="A814" s="387" t="s">
        <v>5413</v>
      </c>
      <c r="B814" s="388">
        <v>43644.205972222226</v>
      </c>
      <c r="C814" s="389">
        <v>43644</v>
      </c>
      <c r="D814" s="387" t="s">
        <v>2216</v>
      </c>
      <c r="E814" s="389">
        <v>43643</v>
      </c>
      <c r="F814" s="387" t="s">
        <v>3109</v>
      </c>
      <c r="G814" s="389">
        <v>43644</v>
      </c>
      <c r="H814" s="387" t="s">
        <v>3868</v>
      </c>
      <c r="I814" s="389">
        <v>43644</v>
      </c>
      <c r="J814" s="387" t="s">
        <v>2761</v>
      </c>
      <c r="K814" s="387" t="s">
        <v>1741</v>
      </c>
      <c r="L814" s="390" t="s">
        <v>1732</v>
      </c>
      <c r="M814" s="390" t="s">
        <v>3510</v>
      </c>
      <c r="N814" s="390" t="str">
        <f t="shared" si="26"/>
        <v>Employee20@blyblade.com</v>
      </c>
      <c r="O814" s="390" t="str">
        <f t="shared" si="27"/>
        <v>Conner_Clay</v>
      </c>
      <c r="P814" s="387" t="s">
        <v>1728</v>
      </c>
      <c r="Q814" s="387" t="s">
        <v>1754</v>
      </c>
      <c r="R814" s="387" t="s">
        <v>1738</v>
      </c>
      <c r="S814" s="387">
        <v>5.62</v>
      </c>
      <c r="T814" s="387">
        <v>23</v>
      </c>
      <c r="U814" s="387" t="s">
        <v>1883</v>
      </c>
      <c r="V814" s="387" t="s">
        <v>3509</v>
      </c>
      <c r="W814" s="387" t="s">
        <v>1875</v>
      </c>
      <c r="X814" s="387" t="s">
        <v>4899</v>
      </c>
      <c r="Y814" s="387" t="s">
        <v>2449</v>
      </c>
      <c r="Z814" s="387" t="s">
        <v>1734</v>
      </c>
      <c r="AA814" s="387" t="s">
        <v>1747</v>
      </c>
      <c r="AB814" s="387">
        <v>0</v>
      </c>
      <c r="AC814" s="387">
        <v>0</v>
      </c>
      <c r="AD814" s="387">
        <v>6.66</v>
      </c>
      <c r="AE814" s="387">
        <v>6.66</v>
      </c>
      <c r="AF814" s="387" t="s">
        <v>1729</v>
      </c>
      <c r="AG814" s="387">
        <v>0</v>
      </c>
      <c r="AH814" s="387">
        <v>0</v>
      </c>
      <c r="AI814" s="387">
        <v>6.66</v>
      </c>
      <c r="AJ814" s="387">
        <v>6.66</v>
      </c>
      <c r="AK814" s="387">
        <v>0</v>
      </c>
      <c r="AM814"/>
      <c r="AN814"/>
      <c r="AO814"/>
      <c r="AP814"/>
    </row>
    <row r="815" spans="1:42">
      <c r="A815" s="387" t="s">
        <v>5412</v>
      </c>
      <c r="B815" s="388">
        <v>43644.225289351853</v>
      </c>
      <c r="C815" s="389">
        <v>43644</v>
      </c>
      <c r="D815" s="387" t="s">
        <v>5411</v>
      </c>
      <c r="E815" s="389">
        <v>43644</v>
      </c>
      <c r="F815" s="387" t="s">
        <v>2280</v>
      </c>
      <c r="G815" s="389">
        <v>43644</v>
      </c>
      <c r="H815" s="387" t="s">
        <v>4362</v>
      </c>
      <c r="I815" s="389">
        <v>43644</v>
      </c>
      <c r="J815" s="387" t="s">
        <v>2807</v>
      </c>
      <c r="K815" s="387" t="s">
        <v>1741</v>
      </c>
      <c r="L815" s="390" t="s">
        <v>1732</v>
      </c>
      <c r="M815" s="390" t="s">
        <v>2255</v>
      </c>
      <c r="N815" s="390" t="str">
        <f t="shared" si="26"/>
        <v>Employee7@blyblade.com</v>
      </c>
      <c r="O815" s="390" t="str">
        <f t="shared" si="27"/>
        <v>Jack_Oneill</v>
      </c>
      <c r="P815" s="387" t="s">
        <v>1728</v>
      </c>
      <c r="Q815" s="387" t="s">
        <v>1754</v>
      </c>
      <c r="R815" s="387" t="s">
        <v>1738</v>
      </c>
      <c r="S815" s="387">
        <v>39.700000000000003</v>
      </c>
      <c r="T815" s="387">
        <v>71</v>
      </c>
      <c r="U815" s="387" t="s">
        <v>1883</v>
      </c>
      <c r="V815" s="387" t="s">
        <v>5229</v>
      </c>
      <c r="W815" s="387" t="s">
        <v>4876</v>
      </c>
      <c r="X815" s="387" t="s">
        <v>4831</v>
      </c>
      <c r="Y815" s="387" t="s">
        <v>1748</v>
      </c>
      <c r="Z815" s="387" t="s">
        <v>1734</v>
      </c>
      <c r="AA815" s="387" t="s">
        <v>1733</v>
      </c>
      <c r="AB815" s="387">
        <v>119.98</v>
      </c>
      <c r="AC815" s="387">
        <v>0</v>
      </c>
      <c r="AD815" s="387">
        <v>0</v>
      </c>
      <c r="AE815" s="387">
        <v>119.98</v>
      </c>
      <c r="AF815" s="387" t="s">
        <v>1729</v>
      </c>
      <c r="AG815" s="387">
        <v>119.98</v>
      </c>
      <c r="AH815" s="387">
        <v>0</v>
      </c>
      <c r="AI815" s="387">
        <v>0</v>
      </c>
      <c r="AJ815" s="387">
        <v>119.98</v>
      </c>
      <c r="AK815" s="387">
        <v>12</v>
      </c>
      <c r="AM815"/>
      <c r="AN815"/>
      <c r="AO815"/>
      <c r="AP815"/>
    </row>
    <row r="816" spans="1:42">
      <c r="A816" s="387" t="s">
        <v>5410</v>
      </c>
      <c r="B816" s="388">
        <v>43644.286643518521</v>
      </c>
      <c r="C816" s="389">
        <v>43644</v>
      </c>
      <c r="D816" s="387" t="s">
        <v>3265</v>
      </c>
      <c r="E816" s="389">
        <v>43644</v>
      </c>
      <c r="F816" s="387" t="s">
        <v>4198</v>
      </c>
      <c r="G816" s="389">
        <v>43644</v>
      </c>
      <c r="H816" s="387" t="s">
        <v>2459</v>
      </c>
      <c r="I816" s="389">
        <v>43644</v>
      </c>
      <c r="J816" s="387" t="s">
        <v>2750</v>
      </c>
      <c r="K816" s="387" t="s">
        <v>1741</v>
      </c>
      <c r="L816" s="390" t="s">
        <v>1732</v>
      </c>
      <c r="M816" s="390" t="s">
        <v>1854</v>
      </c>
      <c r="N816" s="390" t="str">
        <f t="shared" si="26"/>
        <v>Employee5@blyblade.com</v>
      </c>
      <c r="O816" s="390" t="str">
        <f t="shared" si="27"/>
        <v>Torey_McNeil</v>
      </c>
      <c r="P816" s="387" t="s">
        <v>1728</v>
      </c>
      <c r="Q816" s="387" t="s">
        <v>1847</v>
      </c>
      <c r="R816" s="387" t="s">
        <v>1738</v>
      </c>
      <c r="S816" s="387">
        <v>7.22</v>
      </c>
      <c r="T816" s="387">
        <v>17</v>
      </c>
      <c r="U816" s="387" t="s">
        <v>1883</v>
      </c>
      <c r="V816" s="387" t="s">
        <v>1853</v>
      </c>
      <c r="W816" s="387" t="s">
        <v>4876</v>
      </c>
      <c r="X816" s="387" t="s">
        <v>4831</v>
      </c>
      <c r="Y816" s="387" t="s">
        <v>1748</v>
      </c>
      <c r="Z816" s="387" t="s">
        <v>1734</v>
      </c>
      <c r="AA816" s="387" t="s">
        <v>1733</v>
      </c>
      <c r="AB816" s="387">
        <v>33.76</v>
      </c>
      <c r="AC816" s="387">
        <v>0</v>
      </c>
      <c r="AD816" s="387">
        <v>0</v>
      </c>
      <c r="AE816" s="387">
        <v>33.76</v>
      </c>
      <c r="AF816" s="387" t="s">
        <v>1729</v>
      </c>
      <c r="AG816" s="387">
        <v>33.76</v>
      </c>
      <c r="AH816" s="387">
        <v>0</v>
      </c>
      <c r="AI816" s="387">
        <v>0</v>
      </c>
      <c r="AJ816" s="387">
        <v>33.76</v>
      </c>
      <c r="AK816" s="387">
        <v>3.38</v>
      </c>
      <c r="AM816"/>
      <c r="AN816"/>
      <c r="AO816"/>
      <c r="AP816"/>
    </row>
    <row r="817" spans="1:42">
      <c r="A817" s="387" t="s">
        <v>5409</v>
      </c>
      <c r="B817" s="388">
        <v>43644.449178240742</v>
      </c>
      <c r="C817" s="389">
        <v>43644</v>
      </c>
      <c r="D817" s="387" t="s">
        <v>2191</v>
      </c>
      <c r="E817" s="389">
        <v>43644</v>
      </c>
      <c r="F817" s="387" t="s">
        <v>5408</v>
      </c>
      <c r="G817" s="389">
        <v>43644</v>
      </c>
      <c r="H817" s="387" t="s">
        <v>1849</v>
      </c>
      <c r="I817" s="389">
        <v>43644</v>
      </c>
      <c r="J817" s="387" t="s">
        <v>1848</v>
      </c>
      <c r="K817" s="387" t="s">
        <v>1741</v>
      </c>
      <c r="L817" s="390" t="s">
        <v>1732</v>
      </c>
      <c r="M817" s="390" t="s">
        <v>4897</v>
      </c>
      <c r="N817" s="390" t="str">
        <f t="shared" si="26"/>
        <v>Employee35@blyblade.com</v>
      </c>
      <c r="O817" s="390" t="str">
        <f t="shared" si="27"/>
        <v>Robert_Wiesenthal</v>
      </c>
      <c r="P817" s="387" t="s">
        <v>1728</v>
      </c>
      <c r="Q817" s="387" t="s">
        <v>2043</v>
      </c>
      <c r="R817" s="387" t="s">
        <v>1738</v>
      </c>
      <c r="S817" s="387">
        <v>19.07</v>
      </c>
      <c r="T817" s="387">
        <v>46</v>
      </c>
      <c r="U817" s="387" t="s">
        <v>2026</v>
      </c>
      <c r="V817" s="387" t="s">
        <v>1737</v>
      </c>
      <c r="W817" s="387" t="s">
        <v>1771</v>
      </c>
      <c r="X817" s="387" t="s">
        <v>4831</v>
      </c>
      <c r="Y817" s="387" t="s">
        <v>1890</v>
      </c>
      <c r="Z817" s="387" t="s">
        <v>1734</v>
      </c>
      <c r="AA817" s="387" t="s">
        <v>1733</v>
      </c>
      <c r="AB817" s="387">
        <v>129.99</v>
      </c>
      <c r="AC817" s="387">
        <v>0</v>
      </c>
      <c r="AD817" s="387">
        <v>0</v>
      </c>
      <c r="AE817" s="387">
        <v>129.99</v>
      </c>
      <c r="AF817" s="387" t="s">
        <v>1729</v>
      </c>
      <c r="AG817" s="387">
        <v>129.99</v>
      </c>
      <c r="AH817" s="387">
        <v>0</v>
      </c>
      <c r="AI817" s="387">
        <v>0</v>
      </c>
      <c r="AJ817" s="387">
        <v>129.99</v>
      </c>
      <c r="AK817" s="387">
        <v>13</v>
      </c>
      <c r="AM817"/>
      <c r="AN817"/>
      <c r="AO817"/>
      <c r="AP817"/>
    </row>
    <row r="818" spans="1:42">
      <c r="A818" s="387" t="s">
        <v>5407</v>
      </c>
      <c r="B818" s="388">
        <v>43644.457256944443</v>
      </c>
      <c r="C818" s="389">
        <v>43644</v>
      </c>
      <c r="D818" s="387" t="s">
        <v>2558</v>
      </c>
      <c r="E818" s="389">
        <v>43644</v>
      </c>
      <c r="F818" s="387" t="s">
        <v>4839</v>
      </c>
      <c r="G818" s="389">
        <v>43644</v>
      </c>
      <c r="H818" s="387" t="s">
        <v>2776</v>
      </c>
      <c r="I818" s="389">
        <v>43644</v>
      </c>
      <c r="J818" s="387" t="s">
        <v>4178</v>
      </c>
      <c r="K818" s="387" t="s">
        <v>1741</v>
      </c>
      <c r="L818" s="390" t="s">
        <v>1732</v>
      </c>
      <c r="M818" s="390" t="s">
        <v>1979</v>
      </c>
      <c r="N818" s="390" t="str">
        <f t="shared" si="26"/>
        <v>Employee15@blyblade.com</v>
      </c>
      <c r="O818" s="390" t="str">
        <f t="shared" si="27"/>
        <v>Jess_Rooney</v>
      </c>
      <c r="P818" s="387" t="s">
        <v>1728</v>
      </c>
      <c r="Q818" s="387" t="s">
        <v>1754</v>
      </c>
      <c r="R818" s="387" t="s">
        <v>1738</v>
      </c>
      <c r="S818" s="387">
        <v>11.33</v>
      </c>
      <c r="T818" s="387">
        <v>28</v>
      </c>
      <c r="U818" s="387" t="s">
        <v>2279</v>
      </c>
      <c r="V818" s="387" t="s">
        <v>2007</v>
      </c>
      <c r="W818" s="387" t="s">
        <v>1965</v>
      </c>
      <c r="X818" s="387" t="s">
        <v>4831</v>
      </c>
      <c r="Y818" s="387" t="s">
        <v>1735</v>
      </c>
      <c r="Z818" s="387" t="s">
        <v>1734</v>
      </c>
      <c r="AA818" s="387" t="s">
        <v>1733</v>
      </c>
      <c r="AB818" s="387">
        <v>48.91</v>
      </c>
      <c r="AC818" s="387">
        <v>0</v>
      </c>
      <c r="AD818" s="387">
        <v>0</v>
      </c>
      <c r="AE818" s="387">
        <v>48.91</v>
      </c>
      <c r="AF818" s="387" t="s">
        <v>1729</v>
      </c>
      <c r="AG818" s="387">
        <v>48.91</v>
      </c>
      <c r="AH818" s="387">
        <v>0</v>
      </c>
      <c r="AI818" s="387">
        <v>0</v>
      </c>
      <c r="AJ818" s="387">
        <v>48.91</v>
      </c>
      <c r="AK818" s="387">
        <v>4.8899999999999997</v>
      </c>
      <c r="AM818"/>
      <c r="AN818"/>
      <c r="AO818"/>
      <c r="AP818"/>
    </row>
    <row r="819" spans="1:42">
      <c r="A819" s="387" t="s">
        <v>5406</v>
      </c>
      <c r="B819" s="388">
        <v>43644.473726851851</v>
      </c>
      <c r="C819" s="389">
        <v>43644</v>
      </c>
      <c r="D819" s="387" t="s">
        <v>3144</v>
      </c>
      <c r="E819" s="389">
        <v>43644</v>
      </c>
      <c r="F819" s="387" t="s">
        <v>3746</v>
      </c>
      <c r="G819" s="389">
        <v>43644</v>
      </c>
      <c r="H819" s="387" t="s">
        <v>1811</v>
      </c>
      <c r="I819" s="389">
        <v>43644</v>
      </c>
      <c r="J819" s="387" t="s">
        <v>2910</v>
      </c>
      <c r="K819" s="387" t="s">
        <v>1741</v>
      </c>
      <c r="L819" s="390" t="s">
        <v>1732</v>
      </c>
      <c r="M819" s="390" t="s">
        <v>2265</v>
      </c>
      <c r="N819" s="390" t="str">
        <f t="shared" si="26"/>
        <v>Employee4@blyblade.com</v>
      </c>
      <c r="O819" s="390" t="str">
        <f t="shared" si="27"/>
        <v>Oksana_Orlov</v>
      </c>
      <c r="P819" s="387" t="s">
        <v>1728</v>
      </c>
      <c r="Q819" s="387" t="s">
        <v>1754</v>
      </c>
      <c r="R819" s="387" t="s">
        <v>1738</v>
      </c>
      <c r="S819" s="387">
        <v>1.25</v>
      </c>
      <c r="T819" s="387">
        <v>7</v>
      </c>
      <c r="U819" s="387" t="s">
        <v>1773</v>
      </c>
      <c r="V819" s="387" t="s">
        <v>2007</v>
      </c>
      <c r="W819" s="387" t="s">
        <v>4882</v>
      </c>
      <c r="X819" s="387" t="s">
        <v>4831</v>
      </c>
      <c r="Y819" s="387" t="s">
        <v>1735</v>
      </c>
      <c r="Z819" s="387" t="s">
        <v>1734</v>
      </c>
      <c r="AA819" s="387" t="s">
        <v>1733</v>
      </c>
      <c r="AB819" s="387">
        <v>8.6</v>
      </c>
      <c r="AC819" s="387">
        <v>0</v>
      </c>
      <c r="AD819" s="387">
        <v>0</v>
      </c>
      <c r="AE819" s="387">
        <v>8.6</v>
      </c>
      <c r="AF819" s="387" t="s">
        <v>1729</v>
      </c>
      <c r="AG819" s="387">
        <v>8.6</v>
      </c>
      <c r="AH819" s="387">
        <v>0</v>
      </c>
      <c r="AI819" s="387">
        <v>0</v>
      </c>
      <c r="AJ819" s="387">
        <v>8.6</v>
      </c>
      <c r="AK819" s="387">
        <v>0.86</v>
      </c>
      <c r="AM819"/>
      <c r="AN819"/>
      <c r="AO819"/>
      <c r="AP819"/>
    </row>
    <row r="820" spans="1:42">
      <c r="A820" s="387" t="s">
        <v>5405</v>
      </c>
      <c r="B820" s="388">
        <v>43644.490914351853</v>
      </c>
      <c r="C820" s="389">
        <v>43644</v>
      </c>
      <c r="D820" s="387" t="s">
        <v>2210</v>
      </c>
      <c r="E820" s="389">
        <v>43644</v>
      </c>
      <c r="F820" s="387" t="s">
        <v>2209</v>
      </c>
      <c r="G820" s="389">
        <v>43644</v>
      </c>
      <c r="H820" s="387" t="s">
        <v>2622</v>
      </c>
      <c r="I820" s="389">
        <v>43644</v>
      </c>
      <c r="J820" s="387" t="s">
        <v>4724</v>
      </c>
      <c r="K820" s="387" t="s">
        <v>1741</v>
      </c>
      <c r="L820" s="390" t="s">
        <v>1732</v>
      </c>
      <c r="M820" s="390" t="s">
        <v>1884</v>
      </c>
      <c r="N820" s="390" t="str">
        <f t="shared" si="26"/>
        <v>Employee25@blyblade.com</v>
      </c>
      <c r="O820" s="390" t="str">
        <f t="shared" si="27"/>
        <v>Shyloh_Davonne Wilkinson</v>
      </c>
      <c r="P820" s="387" t="s">
        <v>1728</v>
      </c>
      <c r="Q820" s="387" t="s">
        <v>1847</v>
      </c>
      <c r="R820" s="387" t="s">
        <v>1803</v>
      </c>
      <c r="S820" s="387">
        <v>7.08</v>
      </c>
      <c r="T820" s="387">
        <v>48</v>
      </c>
      <c r="U820" s="387" t="s">
        <v>1882</v>
      </c>
      <c r="V820" s="387" t="s">
        <v>1883</v>
      </c>
      <c r="W820" s="387" t="s">
        <v>1965</v>
      </c>
      <c r="X820" s="387" t="s">
        <v>4831</v>
      </c>
      <c r="Y820" s="387" t="s">
        <v>1735</v>
      </c>
      <c r="Z820" s="387" t="s">
        <v>1734</v>
      </c>
      <c r="AA820" s="387" t="s">
        <v>1733</v>
      </c>
      <c r="AB820" s="387">
        <v>44.38</v>
      </c>
      <c r="AC820" s="387">
        <v>0</v>
      </c>
      <c r="AD820" s="387">
        <v>0</v>
      </c>
      <c r="AE820" s="387">
        <v>44.38</v>
      </c>
      <c r="AF820" s="387" t="s">
        <v>1729</v>
      </c>
      <c r="AG820" s="387">
        <v>44.38</v>
      </c>
      <c r="AH820" s="387">
        <v>0</v>
      </c>
      <c r="AI820" s="387">
        <v>0</v>
      </c>
      <c r="AJ820" s="387">
        <v>44.38</v>
      </c>
      <c r="AK820" s="387">
        <v>4.4400000000000004</v>
      </c>
      <c r="AM820"/>
      <c r="AN820"/>
      <c r="AO820"/>
      <c r="AP820"/>
    </row>
    <row r="821" spans="1:42">
      <c r="A821" s="387" t="s">
        <v>5404</v>
      </c>
      <c r="B821" s="388">
        <v>43644.491423611114</v>
      </c>
      <c r="C821" s="389">
        <v>43644</v>
      </c>
      <c r="D821" s="387" t="s">
        <v>2156</v>
      </c>
      <c r="E821" s="389">
        <v>43644</v>
      </c>
      <c r="F821" s="387" t="s">
        <v>3035</v>
      </c>
      <c r="G821" s="389">
        <v>43644</v>
      </c>
      <c r="H821" s="387" t="s">
        <v>2201</v>
      </c>
      <c r="I821" s="389">
        <v>43644</v>
      </c>
      <c r="J821" s="387" t="s">
        <v>2200</v>
      </c>
      <c r="K821" s="387" t="s">
        <v>1741</v>
      </c>
      <c r="L821" s="390" t="s">
        <v>1732</v>
      </c>
      <c r="M821" s="390" t="s">
        <v>2208</v>
      </c>
      <c r="N821" s="390" t="str">
        <f t="shared" si="26"/>
        <v>Employee13@blyblade.com</v>
      </c>
      <c r="O821" s="390" t="str">
        <f t="shared" si="27"/>
        <v>Evelyn_Pelczar</v>
      </c>
      <c r="P821" s="387" t="s">
        <v>1728</v>
      </c>
      <c r="Q821" s="387" t="s">
        <v>1847</v>
      </c>
      <c r="R821" s="387" t="s">
        <v>1738</v>
      </c>
      <c r="S821" s="387">
        <v>4.12</v>
      </c>
      <c r="T821" s="387">
        <v>16</v>
      </c>
      <c r="U821" s="387" t="s">
        <v>2207</v>
      </c>
      <c r="V821" s="387" t="s">
        <v>1883</v>
      </c>
      <c r="W821" s="387" t="s">
        <v>1965</v>
      </c>
      <c r="X821" s="387" t="s">
        <v>4831</v>
      </c>
      <c r="Y821" s="387" t="s">
        <v>1735</v>
      </c>
      <c r="Z821" s="387" t="s">
        <v>1734</v>
      </c>
      <c r="AA821" s="387" t="s">
        <v>1733</v>
      </c>
      <c r="AB821" s="387">
        <v>22.75</v>
      </c>
      <c r="AC821" s="387">
        <v>0</v>
      </c>
      <c r="AD821" s="387">
        <v>0</v>
      </c>
      <c r="AE821" s="387">
        <v>22.75</v>
      </c>
      <c r="AF821" s="387" t="s">
        <v>1729</v>
      </c>
      <c r="AG821" s="387">
        <v>22.75</v>
      </c>
      <c r="AH821" s="387">
        <v>0</v>
      </c>
      <c r="AI821" s="387">
        <v>0</v>
      </c>
      <c r="AJ821" s="387">
        <v>22.75</v>
      </c>
      <c r="AK821" s="387">
        <v>2.2799999999999998</v>
      </c>
      <c r="AM821"/>
      <c r="AN821"/>
      <c r="AO821"/>
      <c r="AP821"/>
    </row>
    <row r="822" spans="1:42">
      <c r="A822" s="387" t="s">
        <v>5403</v>
      </c>
      <c r="B822" s="388">
        <v>43644.510706018518</v>
      </c>
      <c r="C822" s="389">
        <v>43644</v>
      </c>
      <c r="D822" s="387" t="s">
        <v>2550</v>
      </c>
      <c r="E822" s="389">
        <v>43644</v>
      </c>
      <c r="F822" s="387" t="s">
        <v>3093</v>
      </c>
      <c r="G822" s="389">
        <v>43644</v>
      </c>
      <c r="H822" s="387" t="s">
        <v>2161</v>
      </c>
      <c r="I822" s="389">
        <v>43644</v>
      </c>
      <c r="J822" s="387" t="s">
        <v>3801</v>
      </c>
      <c r="K822" s="387" t="s">
        <v>1741</v>
      </c>
      <c r="L822" s="390" t="s">
        <v>1732</v>
      </c>
      <c r="M822" s="390" t="s">
        <v>2812</v>
      </c>
      <c r="N822" s="390" t="str">
        <f t="shared" si="26"/>
        <v>Employee6@blyblade.com</v>
      </c>
      <c r="O822" s="390" t="str">
        <f t="shared" si="27"/>
        <v>Matthew_Brody</v>
      </c>
      <c r="P822" s="387" t="s">
        <v>1728</v>
      </c>
      <c r="Q822" s="387" t="s">
        <v>1847</v>
      </c>
      <c r="R822" s="387" t="s">
        <v>1738</v>
      </c>
      <c r="S822" s="387">
        <v>3.68</v>
      </c>
      <c r="T822" s="387">
        <v>30</v>
      </c>
      <c r="U822" s="387" t="s">
        <v>2063</v>
      </c>
      <c r="V822" s="387" t="s">
        <v>1883</v>
      </c>
      <c r="W822" s="387" t="s">
        <v>1875</v>
      </c>
      <c r="X822" s="387" t="s">
        <v>4831</v>
      </c>
      <c r="Y822" s="387" t="s">
        <v>1748</v>
      </c>
      <c r="Z822" s="387" t="s">
        <v>1734</v>
      </c>
      <c r="AA822" s="387" t="s">
        <v>1733</v>
      </c>
      <c r="AB822" s="387">
        <v>26.18</v>
      </c>
      <c r="AC822" s="387">
        <v>0</v>
      </c>
      <c r="AD822" s="387">
        <v>0</v>
      </c>
      <c r="AE822" s="387">
        <v>26.18</v>
      </c>
      <c r="AF822" s="387" t="s">
        <v>1729</v>
      </c>
      <c r="AG822" s="387">
        <v>26.18</v>
      </c>
      <c r="AH822" s="387">
        <v>0</v>
      </c>
      <c r="AI822" s="387">
        <v>0</v>
      </c>
      <c r="AJ822" s="387">
        <v>26.18</v>
      </c>
      <c r="AK822" s="387">
        <v>2.62</v>
      </c>
      <c r="AM822"/>
      <c r="AN822"/>
      <c r="AO822"/>
      <c r="AP822"/>
    </row>
    <row r="823" spans="1:42">
      <c r="A823" s="387" t="s">
        <v>5402</v>
      </c>
      <c r="B823" s="388">
        <v>43644.567476851851</v>
      </c>
      <c r="C823" s="389">
        <v>43644</v>
      </c>
      <c r="D823" s="387" t="s">
        <v>2145</v>
      </c>
      <c r="E823" s="389">
        <v>43644</v>
      </c>
      <c r="F823" s="387" t="s">
        <v>5021</v>
      </c>
      <c r="G823" s="389">
        <v>43644</v>
      </c>
      <c r="H823" s="387" t="s">
        <v>3673</v>
      </c>
      <c r="I823" s="389">
        <v>43644</v>
      </c>
      <c r="J823" s="387" t="s">
        <v>3672</v>
      </c>
      <c r="K823" s="387" t="s">
        <v>1741</v>
      </c>
      <c r="L823" s="390" t="s">
        <v>1732</v>
      </c>
      <c r="M823" s="390" t="s">
        <v>5401</v>
      </c>
      <c r="N823" s="390" t="str">
        <f t="shared" si="26"/>
        <v>Employee32@blyblade.com</v>
      </c>
      <c r="O823" s="390" t="str">
        <f t="shared" si="27"/>
        <v>AJ_Garber</v>
      </c>
      <c r="P823" s="387" t="s">
        <v>1728</v>
      </c>
      <c r="Q823" s="387" t="s">
        <v>1754</v>
      </c>
      <c r="R823" s="387" t="s">
        <v>1738</v>
      </c>
      <c r="S823" s="387">
        <v>4</v>
      </c>
      <c r="T823" s="387">
        <v>38</v>
      </c>
      <c r="U823" s="387" t="s">
        <v>2411</v>
      </c>
      <c r="V823" s="387" t="s">
        <v>1883</v>
      </c>
      <c r="W823" s="387" t="s">
        <v>1875</v>
      </c>
      <c r="X823" s="387" t="s">
        <v>4831</v>
      </c>
      <c r="Y823" s="387" t="s">
        <v>1728</v>
      </c>
      <c r="Z823" s="387" t="s">
        <v>1734</v>
      </c>
      <c r="AA823" s="387" t="s">
        <v>1733</v>
      </c>
      <c r="AB823" s="387">
        <v>31.64</v>
      </c>
      <c r="AC823" s="387">
        <v>0</v>
      </c>
      <c r="AD823" s="387">
        <v>0</v>
      </c>
      <c r="AE823" s="387">
        <v>31.64</v>
      </c>
      <c r="AF823" s="387" t="s">
        <v>1729</v>
      </c>
      <c r="AG823" s="387">
        <v>31.64</v>
      </c>
      <c r="AH823" s="387">
        <v>0</v>
      </c>
      <c r="AI823" s="387">
        <v>0</v>
      </c>
      <c r="AJ823" s="387">
        <v>31.64</v>
      </c>
      <c r="AK823" s="387">
        <v>3.16</v>
      </c>
      <c r="AM823"/>
      <c r="AN823"/>
      <c r="AO823"/>
      <c r="AP823"/>
    </row>
    <row r="824" spans="1:42">
      <c r="A824" s="391" t="s">
        <v>5400</v>
      </c>
      <c r="B824" s="388">
        <v>43644.587256944447</v>
      </c>
      <c r="C824" s="389">
        <v>43644</v>
      </c>
      <c r="D824" s="387" t="s">
        <v>2197</v>
      </c>
      <c r="E824" s="389">
        <v>43644</v>
      </c>
      <c r="F824" s="387" t="s">
        <v>2196</v>
      </c>
      <c r="G824" s="389">
        <v>43644</v>
      </c>
      <c r="H824" s="387" t="s">
        <v>2190</v>
      </c>
      <c r="I824" s="389">
        <v>43644</v>
      </c>
      <c r="J824" s="387" t="s">
        <v>2189</v>
      </c>
      <c r="K824" s="387" t="s">
        <v>1741</v>
      </c>
      <c r="L824" s="390" t="s">
        <v>1732</v>
      </c>
      <c r="M824" s="390" t="s">
        <v>4897</v>
      </c>
      <c r="N824" s="390" t="str">
        <f t="shared" si="26"/>
        <v>Employee35@blyblade.com</v>
      </c>
      <c r="O824" s="390" t="str">
        <f t="shared" si="27"/>
        <v>Robert_Wiesenthal</v>
      </c>
      <c r="P824" s="387" t="s">
        <v>1728</v>
      </c>
      <c r="Q824" s="387" t="s">
        <v>1847</v>
      </c>
      <c r="R824" s="387" t="s">
        <v>1738</v>
      </c>
      <c r="S824" s="387">
        <v>3.79</v>
      </c>
      <c r="T824" s="387">
        <v>33</v>
      </c>
      <c r="U824" s="387" t="s">
        <v>1737</v>
      </c>
      <c r="V824" s="387" t="s">
        <v>3484</v>
      </c>
      <c r="W824" s="387" t="s">
        <v>1771</v>
      </c>
      <c r="X824" s="387" t="s">
        <v>4831</v>
      </c>
      <c r="Y824" s="387" t="s">
        <v>1890</v>
      </c>
      <c r="Z824" s="387" t="s">
        <v>1734</v>
      </c>
      <c r="AA824" s="387" t="s">
        <v>1733</v>
      </c>
      <c r="AB824" s="387">
        <v>36.53</v>
      </c>
      <c r="AC824" s="387">
        <v>0</v>
      </c>
      <c r="AD824" s="387">
        <v>0</v>
      </c>
      <c r="AE824" s="387">
        <v>36.53</v>
      </c>
      <c r="AF824" s="387" t="s">
        <v>1729</v>
      </c>
      <c r="AG824" s="387">
        <v>36.53</v>
      </c>
      <c r="AH824" s="387">
        <v>0</v>
      </c>
      <c r="AI824" s="387">
        <v>0</v>
      </c>
      <c r="AJ824" s="387">
        <v>36.53</v>
      </c>
      <c r="AK824" s="387">
        <v>3.65</v>
      </c>
      <c r="AM824"/>
      <c r="AN824"/>
      <c r="AO824"/>
      <c r="AP824"/>
    </row>
    <row r="825" spans="1:42">
      <c r="A825" s="387" t="s">
        <v>5399</v>
      </c>
      <c r="B825" s="388">
        <v>43644.620937500003</v>
      </c>
      <c r="C825" s="389">
        <v>43644</v>
      </c>
      <c r="D825" s="387" t="s">
        <v>3130</v>
      </c>
      <c r="E825" s="389">
        <v>43644</v>
      </c>
      <c r="F825" s="387" t="s">
        <v>2686</v>
      </c>
      <c r="G825" s="389">
        <v>43644</v>
      </c>
      <c r="H825" s="387" t="s">
        <v>3152</v>
      </c>
      <c r="I825" s="389">
        <v>43644</v>
      </c>
      <c r="J825" s="387" t="s">
        <v>3151</v>
      </c>
      <c r="K825" s="387" t="s">
        <v>1741</v>
      </c>
      <c r="L825" s="390" t="s">
        <v>1732</v>
      </c>
      <c r="M825" s="390" t="s">
        <v>1992</v>
      </c>
      <c r="N825" s="390" t="str">
        <f t="shared" si="26"/>
        <v>Employee12@blyblade.com</v>
      </c>
      <c r="O825" s="390" t="str">
        <f t="shared" si="27"/>
        <v>Lysane_Sanchez</v>
      </c>
      <c r="P825" s="387" t="s">
        <v>1728</v>
      </c>
      <c r="Q825" s="387" t="s">
        <v>1952</v>
      </c>
      <c r="R825" s="387" t="s">
        <v>1738</v>
      </c>
      <c r="S825" s="387">
        <v>2.02</v>
      </c>
      <c r="T825" s="387">
        <v>5</v>
      </c>
      <c r="U825" s="387" t="s">
        <v>2026</v>
      </c>
      <c r="V825" s="387" t="s">
        <v>2026</v>
      </c>
      <c r="W825" s="387" t="s">
        <v>4832</v>
      </c>
      <c r="X825" s="387" t="s">
        <v>4831</v>
      </c>
      <c r="Y825" s="387" t="s">
        <v>1748</v>
      </c>
      <c r="Z825" s="387" t="s">
        <v>1734</v>
      </c>
      <c r="AA825" s="387" t="s">
        <v>1733</v>
      </c>
      <c r="AB825" s="387">
        <v>31.72</v>
      </c>
      <c r="AC825" s="387">
        <v>0</v>
      </c>
      <c r="AD825" s="387">
        <v>0</v>
      </c>
      <c r="AE825" s="387">
        <v>31.72</v>
      </c>
      <c r="AF825" s="387" t="s">
        <v>1729</v>
      </c>
      <c r="AG825" s="387">
        <v>31.72</v>
      </c>
      <c r="AH825" s="387">
        <v>0</v>
      </c>
      <c r="AI825" s="387">
        <v>0</v>
      </c>
      <c r="AJ825" s="387">
        <v>31.72</v>
      </c>
      <c r="AK825" s="387">
        <v>3.17</v>
      </c>
      <c r="AM825"/>
      <c r="AN825"/>
      <c r="AO825"/>
      <c r="AP825"/>
    </row>
    <row r="826" spans="1:42">
      <c r="A826" s="387" t="s">
        <v>5397</v>
      </c>
      <c r="B826" s="388">
        <v>43644.628125000003</v>
      </c>
      <c r="C826" s="389">
        <v>43644</v>
      </c>
      <c r="D826" s="387" t="s">
        <v>2105</v>
      </c>
      <c r="E826" s="389">
        <v>43644</v>
      </c>
      <c r="F826" s="387" t="s">
        <v>2641</v>
      </c>
      <c r="G826" s="389">
        <v>43644</v>
      </c>
      <c r="H826" s="387" t="s">
        <v>2097</v>
      </c>
      <c r="I826" s="389">
        <v>43644</v>
      </c>
      <c r="J826" s="387" t="s">
        <v>1842</v>
      </c>
      <c r="K826" s="387" t="s">
        <v>1741</v>
      </c>
      <c r="L826" s="390" t="s">
        <v>1732</v>
      </c>
      <c r="M826" s="390" t="s">
        <v>3960</v>
      </c>
      <c r="N826" s="390" t="str">
        <f t="shared" si="26"/>
        <v>Employee21@blyblade.com</v>
      </c>
      <c r="O826" s="390" t="str">
        <f t="shared" si="27"/>
        <v>Wyndham_Williamson</v>
      </c>
      <c r="P826" s="387" t="s">
        <v>1728</v>
      </c>
      <c r="Q826" s="387" t="s">
        <v>1754</v>
      </c>
      <c r="R826" s="387" t="s">
        <v>1738</v>
      </c>
      <c r="S826" s="387">
        <v>5.03</v>
      </c>
      <c r="T826" s="387">
        <v>19</v>
      </c>
      <c r="U826" s="387" t="s">
        <v>3157</v>
      </c>
      <c r="V826" s="387" t="s">
        <v>1883</v>
      </c>
      <c r="W826" s="387" t="s">
        <v>1965</v>
      </c>
      <c r="X826" s="387" t="s">
        <v>4831</v>
      </c>
      <c r="Y826" s="387" t="s">
        <v>1728</v>
      </c>
      <c r="Z826" s="387" t="s">
        <v>1734</v>
      </c>
      <c r="AA826" s="387" t="s">
        <v>1733</v>
      </c>
      <c r="AB826" s="387">
        <v>25.85</v>
      </c>
      <c r="AC826" s="387">
        <v>0</v>
      </c>
      <c r="AD826" s="387">
        <v>0</v>
      </c>
      <c r="AE826" s="387">
        <v>25.85</v>
      </c>
      <c r="AF826" s="387" t="s">
        <v>1729</v>
      </c>
      <c r="AG826" s="387">
        <v>25.85</v>
      </c>
      <c r="AH826" s="387">
        <v>0</v>
      </c>
      <c r="AI826" s="387">
        <v>0</v>
      </c>
      <c r="AJ826" s="387">
        <v>25.85</v>
      </c>
      <c r="AK826" s="387">
        <v>2.59</v>
      </c>
      <c r="AM826"/>
      <c r="AN826"/>
      <c r="AO826"/>
      <c r="AP826"/>
    </row>
    <row r="827" spans="1:42">
      <c r="A827" s="387" t="s">
        <v>5398</v>
      </c>
      <c r="B827" s="388">
        <v>43644.641979166663</v>
      </c>
      <c r="C827" s="389">
        <v>43644</v>
      </c>
      <c r="D827" s="387" t="s">
        <v>3022</v>
      </c>
      <c r="E827" s="389">
        <v>43644</v>
      </c>
      <c r="F827" s="387" t="s">
        <v>2212</v>
      </c>
      <c r="G827" s="389">
        <v>43644</v>
      </c>
      <c r="H827" s="387" t="s">
        <v>2967</v>
      </c>
      <c r="I827" s="389">
        <v>43644</v>
      </c>
      <c r="J827" s="387" t="s">
        <v>1840</v>
      </c>
      <c r="K827" s="387" t="s">
        <v>1741</v>
      </c>
      <c r="L827" s="390" t="s">
        <v>1732</v>
      </c>
      <c r="M827" s="390" t="s">
        <v>1854</v>
      </c>
      <c r="N827" s="390" t="str">
        <f t="shared" si="26"/>
        <v>Employee5@blyblade.com</v>
      </c>
      <c r="O827" s="390" t="str">
        <f t="shared" si="27"/>
        <v>Torey_McNeil</v>
      </c>
      <c r="P827" s="387" t="s">
        <v>1728</v>
      </c>
      <c r="Q827" s="387" t="s">
        <v>1847</v>
      </c>
      <c r="R827" s="387" t="s">
        <v>1738</v>
      </c>
      <c r="S827" s="387">
        <v>9.35</v>
      </c>
      <c r="T827" s="387">
        <v>48</v>
      </c>
      <c r="U827" s="387" t="s">
        <v>1853</v>
      </c>
      <c r="V827" s="387" t="s">
        <v>1737</v>
      </c>
      <c r="W827" s="387" t="s">
        <v>1875</v>
      </c>
      <c r="X827" s="387" t="s">
        <v>4831</v>
      </c>
      <c r="Y827" s="387" t="s">
        <v>1748</v>
      </c>
      <c r="Z827" s="387" t="s">
        <v>1734</v>
      </c>
      <c r="AA827" s="387" t="s">
        <v>1733</v>
      </c>
      <c r="AB827" s="387">
        <v>54.82</v>
      </c>
      <c r="AC827" s="387">
        <v>0</v>
      </c>
      <c r="AD827" s="387">
        <v>0</v>
      </c>
      <c r="AE827" s="387">
        <v>54.82</v>
      </c>
      <c r="AF827" s="387" t="s">
        <v>1729</v>
      </c>
      <c r="AG827" s="387">
        <v>54.82</v>
      </c>
      <c r="AH827" s="387">
        <v>0</v>
      </c>
      <c r="AI827" s="387">
        <v>0</v>
      </c>
      <c r="AJ827" s="387">
        <v>54.82</v>
      </c>
      <c r="AK827" s="387">
        <v>5.48</v>
      </c>
      <c r="AM827"/>
      <c r="AN827"/>
      <c r="AO827"/>
      <c r="AP827"/>
    </row>
    <row r="828" spans="1:42">
      <c r="A828" s="387" t="s">
        <v>5397</v>
      </c>
      <c r="B828" s="388">
        <v>43644.658506944441</v>
      </c>
      <c r="C828" s="389">
        <v>43644</v>
      </c>
      <c r="D828" s="387" t="s">
        <v>2105</v>
      </c>
      <c r="E828" s="389">
        <v>43644</v>
      </c>
      <c r="F828" s="387" t="s">
        <v>2641</v>
      </c>
      <c r="G828" s="389">
        <v>43644</v>
      </c>
      <c r="H828" s="387" t="s">
        <v>2097</v>
      </c>
      <c r="I828" s="389">
        <v>43644</v>
      </c>
      <c r="J828" s="387" t="s">
        <v>1842</v>
      </c>
      <c r="K828" s="387" t="s">
        <v>1741</v>
      </c>
      <c r="L828" s="390" t="s">
        <v>1732</v>
      </c>
      <c r="M828" s="390" t="s">
        <v>3960</v>
      </c>
      <c r="N828" s="390" t="str">
        <f t="shared" si="26"/>
        <v>Employee21@blyblade.com</v>
      </c>
      <c r="O828" s="390" t="str">
        <f t="shared" si="27"/>
        <v>Wyndham_Williamson</v>
      </c>
      <c r="P828" s="387" t="s">
        <v>1728</v>
      </c>
      <c r="Q828" s="387" t="s">
        <v>1754</v>
      </c>
      <c r="R828" s="387" t="s">
        <v>1738</v>
      </c>
      <c r="S828" s="387">
        <v>5.03</v>
      </c>
      <c r="T828" s="387">
        <v>19</v>
      </c>
      <c r="U828" s="387" t="s">
        <v>3157</v>
      </c>
      <c r="V828" s="387" t="s">
        <v>1883</v>
      </c>
      <c r="W828" s="387" t="s">
        <v>1965</v>
      </c>
      <c r="X828" s="387" t="s">
        <v>4831</v>
      </c>
      <c r="Y828" s="387" t="s">
        <v>1728</v>
      </c>
      <c r="Z828" s="387" t="s">
        <v>1734</v>
      </c>
      <c r="AA828" s="387" t="s">
        <v>1747</v>
      </c>
      <c r="AB828" s="387">
        <v>0</v>
      </c>
      <c r="AC828" s="387">
        <v>0</v>
      </c>
      <c r="AD828" s="387">
        <v>3.97</v>
      </c>
      <c r="AE828" s="387">
        <v>3.97</v>
      </c>
      <c r="AF828" s="387" t="s">
        <v>1729</v>
      </c>
      <c r="AG828" s="387">
        <v>0</v>
      </c>
      <c r="AH828" s="387">
        <v>0</v>
      </c>
      <c r="AI828" s="387">
        <v>3.97</v>
      </c>
      <c r="AJ828" s="387">
        <v>3.97</v>
      </c>
      <c r="AK828" s="387">
        <v>0</v>
      </c>
      <c r="AM828"/>
      <c r="AN828"/>
      <c r="AO828"/>
      <c r="AP828"/>
    </row>
    <row r="829" spans="1:42">
      <c r="A829" s="387" t="s">
        <v>5396</v>
      </c>
      <c r="B829" s="388">
        <v>43644.66306712963</v>
      </c>
      <c r="C829" s="389">
        <v>43644</v>
      </c>
      <c r="D829" s="387" t="s">
        <v>2097</v>
      </c>
      <c r="E829" s="389">
        <v>43644</v>
      </c>
      <c r="F829" s="387" t="s">
        <v>1842</v>
      </c>
      <c r="G829" s="389">
        <v>43644</v>
      </c>
      <c r="H829" s="387" t="s">
        <v>2416</v>
      </c>
      <c r="I829" s="389">
        <v>43644</v>
      </c>
      <c r="J829" s="387" t="s">
        <v>2415</v>
      </c>
      <c r="K829" s="387" t="s">
        <v>1741</v>
      </c>
      <c r="L829" s="390" t="s">
        <v>1732</v>
      </c>
      <c r="M829" s="390" t="s">
        <v>3510</v>
      </c>
      <c r="N829" s="390" t="str">
        <f t="shared" si="26"/>
        <v>Employee20@blyblade.com</v>
      </c>
      <c r="O829" s="390" t="str">
        <f t="shared" si="27"/>
        <v>Conner_Clay</v>
      </c>
      <c r="P829" s="387" t="s">
        <v>1728</v>
      </c>
      <c r="Q829" s="387" t="s">
        <v>1739</v>
      </c>
      <c r="R829" s="387" t="s">
        <v>1738</v>
      </c>
      <c r="S829" s="387">
        <v>1.96</v>
      </c>
      <c r="T829" s="387">
        <v>50</v>
      </c>
      <c r="U829" s="387" t="s">
        <v>1737</v>
      </c>
      <c r="V829" s="387" t="s">
        <v>1737</v>
      </c>
      <c r="W829" s="387" t="s">
        <v>1728</v>
      </c>
      <c r="X829" s="387" t="s">
        <v>1794</v>
      </c>
      <c r="Y829" s="387" t="s">
        <v>2449</v>
      </c>
      <c r="Z829" s="387" t="s">
        <v>1734</v>
      </c>
      <c r="AA829" s="387" t="s">
        <v>1793</v>
      </c>
      <c r="AB829" s="387">
        <v>18.78</v>
      </c>
      <c r="AC829" s="387">
        <v>0</v>
      </c>
      <c r="AD829" s="387">
        <v>2</v>
      </c>
      <c r="AE829" s="387">
        <v>18.78</v>
      </c>
      <c r="AF829" s="387" t="s">
        <v>1729</v>
      </c>
      <c r="AG829" s="387">
        <v>18.78</v>
      </c>
      <c r="AH829" s="387">
        <v>0</v>
      </c>
      <c r="AI829" s="387">
        <v>2</v>
      </c>
      <c r="AJ829" s="387">
        <v>18.78</v>
      </c>
      <c r="AK829" s="387">
        <v>1.88</v>
      </c>
      <c r="AM829"/>
      <c r="AN829"/>
      <c r="AO829"/>
      <c r="AP829"/>
    </row>
    <row r="830" spans="1:42">
      <c r="A830" s="387" t="s">
        <v>5395</v>
      </c>
      <c r="B830" s="388">
        <v>43644.667395833334</v>
      </c>
      <c r="C830" s="389">
        <v>43644</v>
      </c>
      <c r="D830" s="387" t="s">
        <v>2075</v>
      </c>
      <c r="E830" s="389">
        <v>43644</v>
      </c>
      <c r="F830" s="387" t="s">
        <v>1831</v>
      </c>
      <c r="G830" s="389">
        <v>43644</v>
      </c>
      <c r="H830" s="387" t="s">
        <v>4114</v>
      </c>
      <c r="I830" s="389">
        <v>43644</v>
      </c>
      <c r="J830" s="387" t="s">
        <v>2905</v>
      </c>
      <c r="K830" s="387" t="s">
        <v>1741</v>
      </c>
      <c r="L830" s="390" t="s">
        <v>1732</v>
      </c>
      <c r="M830" s="390" t="s">
        <v>1979</v>
      </c>
      <c r="N830" s="390" t="str">
        <f t="shared" si="26"/>
        <v>Employee15@blyblade.com</v>
      </c>
      <c r="O830" s="390" t="str">
        <f t="shared" si="27"/>
        <v>Jess_Rooney</v>
      </c>
      <c r="P830" s="387" t="s">
        <v>1728</v>
      </c>
      <c r="Q830" s="387" t="s">
        <v>1847</v>
      </c>
      <c r="R830" s="387" t="s">
        <v>1738</v>
      </c>
      <c r="S830" s="387">
        <v>15.65</v>
      </c>
      <c r="T830" s="387">
        <v>45</v>
      </c>
      <c r="U830" s="387" t="s">
        <v>5394</v>
      </c>
      <c r="V830" s="387" t="s">
        <v>1802</v>
      </c>
      <c r="W830" s="387" t="s">
        <v>1965</v>
      </c>
      <c r="X830" s="387" t="s">
        <v>4831</v>
      </c>
      <c r="Y830" s="387" t="s">
        <v>1735</v>
      </c>
      <c r="Z830" s="387" t="s">
        <v>1734</v>
      </c>
      <c r="AA830" s="387" t="s">
        <v>1733</v>
      </c>
      <c r="AB830" s="387">
        <v>85.37</v>
      </c>
      <c r="AC830" s="387">
        <v>0</v>
      </c>
      <c r="AD830" s="387">
        <v>0</v>
      </c>
      <c r="AE830" s="387">
        <v>85.37</v>
      </c>
      <c r="AF830" s="387" t="s">
        <v>1729</v>
      </c>
      <c r="AG830" s="387">
        <v>85.37</v>
      </c>
      <c r="AH830" s="387">
        <v>0</v>
      </c>
      <c r="AI830" s="387">
        <v>0</v>
      </c>
      <c r="AJ830" s="387">
        <v>85.37</v>
      </c>
      <c r="AK830" s="387">
        <v>8.5399999999999991</v>
      </c>
      <c r="AM830"/>
      <c r="AN830"/>
      <c r="AO830"/>
      <c r="AP830"/>
    </row>
    <row r="831" spans="1:42">
      <c r="A831" s="387" t="s">
        <v>5393</v>
      </c>
      <c r="B831" s="388">
        <v>43644.679328703707</v>
      </c>
      <c r="C831" s="389">
        <v>43644</v>
      </c>
      <c r="D831" s="387" t="s">
        <v>2329</v>
      </c>
      <c r="E831" s="389">
        <v>43644</v>
      </c>
      <c r="F831" s="387" t="s">
        <v>2781</v>
      </c>
      <c r="G831" s="389">
        <v>43644</v>
      </c>
      <c r="H831" s="387" t="s">
        <v>2085</v>
      </c>
      <c r="I831" s="389">
        <v>43644</v>
      </c>
      <c r="J831" s="387" t="s">
        <v>2159</v>
      </c>
      <c r="K831" s="387" t="s">
        <v>1741</v>
      </c>
      <c r="L831" s="390" t="s">
        <v>1732</v>
      </c>
      <c r="M831" s="390" t="s">
        <v>3510</v>
      </c>
      <c r="N831" s="390" t="str">
        <f t="shared" si="26"/>
        <v>Employee20@blyblade.com</v>
      </c>
      <c r="O831" s="390" t="str">
        <f t="shared" si="27"/>
        <v>Conner_Clay</v>
      </c>
      <c r="P831" s="387" t="s">
        <v>1728</v>
      </c>
      <c r="Q831" s="387" t="s">
        <v>1754</v>
      </c>
      <c r="R831" s="387" t="s">
        <v>1738</v>
      </c>
      <c r="S831" s="387">
        <v>0.68</v>
      </c>
      <c r="T831" s="387">
        <v>9</v>
      </c>
      <c r="U831" s="387" t="s">
        <v>1737</v>
      </c>
      <c r="V831" s="387" t="s">
        <v>1845</v>
      </c>
      <c r="W831" s="387" t="s">
        <v>1875</v>
      </c>
      <c r="X831" s="387" t="s">
        <v>4831</v>
      </c>
      <c r="Y831" s="387" t="s">
        <v>2449</v>
      </c>
      <c r="Z831" s="387" t="s">
        <v>1734</v>
      </c>
      <c r="AA831" s="387" t="s">
        <v>1733</v>
      </c>
      <c r="AB831" s="387">
        <v>11.76</v>
      </c>
      <c r="AC831" s="387">
        <v>0</v>
      </c>
      <c r="AD831" s="387">
        <v>0</v>
      </c>
      <c r="AE831" s="387">
        <v>11.76</v>
      </c>
      <c r="AF831" s="387" t="s">
        <v>1729</v>
      </c>
      <c r="AG831" s="387">
        <v>11.76</v>
      </c>
      <c r="AH831" s="387">
        <v>0</v>
      </c>
      <c r="AI831" s="387">
        <v>0</v>
      </c>
      <c r="AJ831" s="387">
        <v>11.76</v>
      </c>
      <c r="AK831" s="387">
        <v>1.18</v>
      </c>
      <c r="AM831"/>
      <c r="AN831"/>
      <c r="AO831"/>
      <c r="AP831"/>
    </row>
    <row r="832" spans="1:42">
      <c r="A832" s="387" t="s">
        <v>5387</v>
      </c>
      <c r="B832" s="388">
        <v>43644.683055555557</v>
      </c>
      <c r="C832" s="389">
        <v>43644</v>
      </c>
      <c r="D832" s="387" t="s">
        <v>2427</v>
      </c>
      <c r="E832" s="389">
        <v>43644</v>
      </c>
      <c r="F832" s="387" t="s">
        <v>2426</v>
      </c>
      <c r="G832" s="389">
        <v>43644</v>
      </c>
      <c r="H832" s="387" t="s">
        <v>2078</v>
      </c>
      <c r="I832" s="389">
        <v>43644</v>
      </c>
      <c r="J832" s="387" t="s">
        <v>3576</v>
      </c>
      <c r="K832" s="387" t="s">
        <v>1741</v>
      </c>
      <c r="L832" s="390" t="s">
        <v>1732</v>
      </c>
      <c r="M832" s="390" t="s">
        <v>1731</v>
      </c>
      <c r="N832" s="390" t="str">
        <f t="shared" si="26"/>
        <v>Employee8@blyblade.com</v>
      </c>
      <c r="O832" s="390" t="str">
        <f t="shared" si="27"/>
        <v>--_--</v>
      </c>
      <c r="P832" s="387" t="s">
        <v>1728</v>
      </c>
      <c r="Q832" s="387" t="s">
        <v>1739</v>
      </c>
      <c r="R832" s="387" t="s">
        <v>1738</v>
      </c>
      <c r="S832" s="387">
        <v>0.64</v>
      </c>
      <c r="T832" s="387">
        <v>18</v>
      </c>
      <c r="U832" s="387" t="s">
        <v>1772</v>
      </c>
      <c r="V832" s="387" t="s">
        <v>1772</v>
      </c>
      <c r="W832" s="387" t="s">
        <v>1728</v>
      </c>
      <c r="X832" s="387" t="s">
        <v>1728</v>
      </c>
      <c r="Y832" s="387" t="s">
        <v>1728</v>
      </c>
      <c r="Z832" s="387" t="s">
        <v>1734</v>
      </c>
      <c r="AA832" s="387" t="s">
        <v>2138</v>
      </c>
      <c r="AB832" s="387">
        <v>0</v>
      </c>
      <c r="AC832" s="387">
        <v>0</v>
      </c>
      <c r="AD832" s="387">
        <v>0</v>
      </c>
      <c r="AE832" s="387">
        <v>20</v>
      </c>
      <c r="AF832" s="387" t="s">
        <v>1729</v>
      </c>
      <c r="AG832" s="387">
        <v>0</v>
      </c>
      <c r="AH832" s="387">
        <v>0</v>
      </c>
      <c r="AI832" s="387">
        <v>0</v>
      </c>
      <c r="AJ832" s="387">
        <v>20</v>
      </c>
      <c r="AK832" s="387">
        <v>2</v>
      </c>
      <c r="AM832"/>
      <c r="AN832"/>
      <c r="AO832"/>
      <c r="AP832"/>
    </row>
    <row r="833" spans="1:42">
      <c r="A833" s="387" t="s">
        <v>5392</v>
      </c>
      <c r="B833" s="388">
        <v>43644.695289351854</v>
      </c>
      <c r="C833" s="389">
        <v>43644</v>
      </c>
      <c r="D833" s="387" t="s">
        <v>2723</v>
      </c>
      <c r="E833" s="389">
        <v>43644</v>
      </c>
      <c r="F833" s="387" t="s">
        <v>4703</v>
      </c>
      <c r="G833" s="389">
        <v>43644</v>
      </c>
      <c r="H833" s="387" t="s">
        <v>4160</v>
      </c>
      <c r="I833" s="389">
        <v>43644</v>
      </c>
      <c r="J833" s="387" t="s">
        <v>3228</v>
      </c>
      <c r="K833" s="387" t="s">
        <v>1741</v>
      </c>
      <c r="L833" s="390" t="s">
        <v>1732</v>
      </c>
      <c r="M833" s="390" t="s">
        <v>2812</v>
      </c>
      <c r="N833" s="390" t="str">
        <f t="shared" si="26"/>
        <v>Employee6@blyblade.com</v>
      </c>
      <c r="O833" s="390" t="str">
        <f t="shared" si="27"/>
        <v>Matthew_Brody</v>
      </c>
      <c r="P833" s="387" t="s">
        <v>1728</v>
      </c>
      <c r="Q833" s="387" t="s">
        <v>1739</v>
      </c>
      <c r="R833" s="387" t="s">
        <v>1738</v>
      </c>
      <c r="S833" s="387">
        <v>1.21</v>
      </c>
      <c r="T833" s="387">
        <v>26</v>
      </c>
      <c r="U833" s="387" t="s">
        <v>1883</v>
      </c>
      <c r="V833" s="387" t="s">
        <v>1883</v>
      </c>
      <c r="W833" s="387" t="s">
        <v>1728</v>
      </c>
      <c r="X833" s="387" t="s">
        <v>1794</v>
      </c>
      <c r="Y833" s="387" t="s">
        <v>1748</v>
      </c>
      <c r="Z833" s="387" t="s">
        <v>1734</v>
      </c>
      <c r="AA833" s="387" t="s">
        <v>1733</v>
      </c>
      <c r="AB833" s="387">
        <v>19.82</v>
      </c>
      <c r="AC833" s="387">
        <v>0</v>
      </c>
      <c r="AD833" s="387">
        <v>0</v>
      </c>
      <c r="AE833" s="387">
        <v>19.82</v>
      </c>
      <c r="AF833" s="387" t="s">
        <v>1729</v>
      </c>
      <c r="AG833" s="387">
        <v>19.82</v>
      </c>
      <c r="AH833" s="387">
        <v>0</v>
      </c>
      <c r="AI833" s="387">
        <v>0</v>
      </c>
      <c r="AJ833" s="387">
        <v>19.82</v>
      </c>
      <c r="AK833" s="387">
        <v>1.98</v>
      </c>
      <c r="AM833"/>
      <c r="AN833"/>
      <c r="AO833"/>
      <c r="AP833"/>
    </row>
    <row r="834" spans="1:42">
      <c r="A834" s="387" t="s">
        <v>5391</v>
      </c>
      <c r="B834" s="388">
        <v>43644.717233796298</v>
      </c>
      <c r="C834" s="389">
        <v>43644</v>
      </c>
      <c r="D834" s="387" t="s">
        <v>3781</v>
      </c>
      <c r="E834" s="389">
        <v>43644</v>
      </c>
      <c r="F834" s="387" t="s">
        <v>3089</v>
      </c>
      <c r="G834" s="389">
        <v>43644</v>
      </c>
      <c r="H834" s="387" t="s">
        <v>2309</v>
      </c>
      <c r="I834" s="389">
        <v>43644</v>
      </c>
      <c r="J834" s="387" t="s">
        <v>3776</v>
      </c>
      <c r="K834" s="387" t="s">
        <v>1741</v>
      </c>
      <c r="L834" s="390" t="s">
        <v>1732</v>
      </c>
      <c r="M834" s="390" t="s">
        <v>3510</v>
      </c>
      <c r="N834" s="390" t="str">
        <f t="shared" si="26"/>
        <v>Employee20@blyblade.com</v>
      </c>
      <c r="O834" s="390" t="str">
        <f t="shared" si="27"/>
        <v>Conner_Clay</v>
      </c>
      <c r="P834" s="387" t="s">
        <v>1728</v>
      </c>
      <c r="Q834" s="387" t="s">
        <v>1754</v>
      </c>
      <c r="R834" s="387" t="s">
        <v>1738</v>
      </c>
      <c r="S834" s="387">
        <v>3.09</v>
      </c>
      <c r="T834" s="387">
        <v>21</v>
      </c>
      <c r="U834" s="387" t="s">
        <v>1845</v>
      </c>
      <c r="V834" s="387" t="s">
        <v>1883</v>
      </c>
      <c r="W834" s="387" t="s">
        <v>1875</v>
      </c>
      <c r="X834" s="387" t="s">
        <v>4831</v>
      </c>
      <c r="Y834" s="387" t="s">
        <v>2449</v>
      </c>
      <c r="Z834" s="387" t="s">
        <v>1734</v>
      </c>
      <c r="AA834" s="387" t="s">
        <v>1733</v>
      </c>
      <c r="AB834" s="387">
        <v>23.82</v>
      </c>
      <c r="AC834" s="387">
        <v>0</v>
      </c>
      <c r="AD834" s="387">
        <v>0</v>
      </c>
      <c r="AE834" s="387">
        <v>23.82</v>
      </c>
      <c r="AF834" s="387" t="s">
        <v>1729</v>
      </c>
      <c r="AG834" s="387">
        <v>23.82</v>
      </c>
      <c r="AH834" s="387">
        <v>0</v>
      </c>
      <c r="AI834" s="387">
        <v>0</v>
      </c>
      <c r="AJ834" s="387">
        <v>23.82</v>
      </c>
      <c r="AK834" s="387">
        <v>2.38</v>
      </c>
      <c r="AM834"/>
      <c r="AN834"/>
      <c r="AO834"/>
      <c r="AP834"/>
    </row>
    <row r="835" spans="1:42">
      <c r="A835" s="387" t="s">
        <v>5390</v>
      </c>
      <c r="B835" s="388">
        <v>43644.718368055554</v>
      </c>
      <c r="C835" s="389">
        <v>43644</v>
      </c>
      <c r="D835" s="387" t="s">
        <v>3441</v>
      </c>
      <c r="E835" s="389">
        <v>43644</v>
      </c>
      <c r="F835" s="387" t="s">
        <v>3654</v>
      </c>
      <c r="G835" s="389">
        <v>43644</v>
      </c>
      <c r="H835" s="387" t="s">
        <v>3339</v>
      </c>
      <c r="I835" s="389">
        <v>43644</v>
      </c>
      <c r="J835" s="387" t="s">
        <v>3953</v>
      </c>
      <c r="K835" s="387" t="s">
        <v>1741</v>
      </c>
      <c r="L835" s="390" t="s">
        <v>1732</v>
      </c>
      <c r="M835" s="390" t="s">
        <v>1992</v>
      </c>
      <c r="N835" s="390" t="str">
        <f t="shared" si="26"/>
        <v>Employee12@blyblade.com</v>
      </c>
      <c r="O835" s="390" t="str">
        <f t="shared" si="27"/>
        <v>Lysane_Sanchez</v>
      </c>
      <c r="P835" s="387" t="s">
        <v>1728</v>
      </c>
      <c r="Q835" s="387" t="s">
        <v>1952</v>
      </c>
      <c r="R835" s="387" t="s">
        <v>1738</v>
      </c>
      <c r="S835" s="387">
        <v>2.3199999999999998</v>
      </c>
      <c r="T835" s="387">
        <v>7</v>
      </c>
      <c r="U835" s="387" t="s">
        <v>2026</v>
      </c>
      <c r="V835" s="387" t="s">
        <v>2026</v>
      </c>
      <c r="W835" s="387" t="s">
        <v>4832</v>
      </c>
      <c r="X835" s="387" t="s">
        <v>4831</v>
      </c>
      <c r="Y835" s="387" t="s">
        <v>1748</v>
      </c>
      <c r="Z835" s="387" t="s">
        <v>1734</v>
      </c>
      <c r="AA835" s="387" t="s">
        <v>1733</v>
      </c>
      <c r="AB835" s="387">
        <v>37.78</v>
      </c>
      <c r="AC835" s="387">
        <v>0</v>
      </c>
      <c r="AD835" s="387">
        <v>0</v>
      </c>
      <c r="AE835" s="387">
        <v>37.78</v>
      </c>
      <c r="AF835" s="387" t="s">
        <v>1729</v>
      </c>
      <c r="AG835" s="387">
        <v>37.78</v>
      </c>
      <c r="AH835" s="387">
        <v>0</v>
      </c>
      <c r="AI835" s="387">
        <v>0</v>
      </c>
      <c r="AJ835" s="387">
        <v>37.78</v>
      </c>
      <c r="AK835" s="387">
        <v>3.78</v>
      </c>
      <c r="AM835"/>
      <c r="AN835"/>
      <c r="AO835"/>
      <c r="AP835"/>
    </row>
    <row r="836" spans="1:42">
      <c r="A836" s="387" t="s">
        <v>5389</v>
      </c>
      <c r="B836" s="388">
        <v>43644.750254629631</v>
      </c>
      <c r="C836" s="389">
        <v>43644</v>
      </c>
      <c r="D836" s="387" t="s">
        <v>2046</v>
      </c>
      <c r="E836" s="389">
        <v>43644</v>
      </c>
      <c r="F836" s="387" t="s">
        <v>3084</v>
      </c>
      <c r="G836" s="389">
        <v>43644</v>
      </c>
      <c r="H836" s="387" t="s">
        <v>2134</v>
      </c>
      <c r="I836" s="389">
        <v>43644</v>
      </c>
      <c r="J836" s="387" t="s">
        <v>2133</v>
      </c>
      <c r="K836" s="387" t="s">
        <v>1741</v>
      </c>
      <c r="L836" s="390" t="s">
        <v>1732</v>
      </c>
      <c r="M836" s="390" t="s">
        <v>2027</v>
      </c>
      <c r="N836" s="390" t="str">
        <f t="shared" si="26"/>
        <v>Employee28@blyblade.com</v>
      </c>
      <c r="O836" s="390" t="str">
        <f t="shared" si="27"/>
        <v>Tony_Conte</v>
      </c>
      <c r="P836" s="387" t="s">
        <v>1728</v>
      </c>
      <c r="Q836" s="387" t="s">
        <v>1952</v>
      </c>
      <c r="R836" s="387" t="s">
        <v>1738</v>
      </c>
      <c r="S836" s="387">
        <v>1.7</v>
      </c>
      <c r="T836" s="387">
        <v>12</v>
      </c>
      <c r="U836" s="387" t="s">
        <v>2026</v>
      </c>
      <c r="V836" s="387" t="s">
        <v>2026</v>
      </c>
      <c r="W836" s="387" t="s">
        <v>4832</v>
      </c>
      <c r="X836" s="387" t="s">
        <v>4831</v>
      </c>
      <c r="Y836" s="387" t="s">
        <v>1748</v>
      </c>
      <c r="Z836" s="387" t="s">
        <v>1734</v>
      </c>
      <c r="AA836" s="387" t="s">
        <v>1733</v>
      </c>
      <c r="AB836" s="387">
        <v>30.54</v>
      </c>
      <c r="AC836" s="387">
        <v>0</v>
      </c>
      <c r="AD836" s="387">
        <v>0</v>
      </c>
      <c r="AE836" s="387">
        <v>30.54</v>
      </c>
      <c r="AF836" s="387" t="s">
        <v>1729</v>
      </c>
      <c r="AG836" s="387">
        <v>30.54</v>
      </c>
      <c r="AH836" s="387">
        <v>0</v>
      </c>
      <c r="AI836" s="387">
        <v>0</v>
      </c>
      <c r="AJ836" s="387">
        <v>30.54</v>
      </c>
      <c r="AK836" s="387">
        <v>3.05</v>
      </c>
      <c r="AM836"/>
      <c r="AN836"/>
      <c r="AO836"/>
      <c r="AP836"/>
    </row>
    <row r="837" spans="1:42">
      <c r="A837" s="387" t="s">
        <v>5379</v>
      </c>
      <c r="B837" s="388">
        <v>43644.767800925925</v>
      </c>
      <c r="C837" s="389">
        <v>43644</v>
      </c>
      <c r="D837" s="387" t="s">
        <v>2891</v>
      </c>
      <c r="E837" s="389">
        <v>43644</v>
      </c>
      <c r="F837" s="387" t="s">
        <v>2649</v>
      </c>
      <c r="G837" s="389">
        <v>43644</v>
      </c>
      <c r="H837" s="387" t="s">
        <v>2119</v>
      </c>
      <c r="I837" s="389">
        <v>43644</v>
      </c>
      <c r="J837" s="387" t="s">
        <v>2118</v>
      </c>
      <c r="K837" s="387" t="s">
        <v>1741</v>
      </c>
      <c r="L837" s="390" t="s">
        <v>1732</v>
      </c>
      <c r="M837" s="390" t="s">
        <v>3960</v>
      </c>
      <c r="N837" s="390" t="str">
        <f t="shared" si="26"/>
        <v>Employee21@blyblade.com</v>
      </c>
      <c r="O837" s="390" t="str">
        <f t="shared" si="27"/>
        <v>Wyndham_Williamson</v>
      </c>
      <c r="P837" s="387" t="s">
        <v>1728</v>
      </c>
      <c r="Q837" s="387" t="s">
        <v>1754</v>
      </c>
      <c r="R837" s="387" t="s">
        <v>1738</v>
      </c>
      <c r="S837" s="387">
        <v>30.81</v>
      </c>
      <c r="T837" s="387">
        <v>152</v>
      </c>
      <c r="U837" s="387" t="s">
        <v>1883</v>
      </c>
      <c r="V837" s="387" t="s">
        <v>1883</v>
      </c>
      <c r="W837" s="387" t="s">
        <v>2025</v>
      </c>
      <c r="X837" s="387" t="s">
        <v>4831</v>
      </c>
      <c r="Y837" s="387" t="s">
        <v>1728</v>
      </c>
      <c r="Z837" s="387" t="s">
        <v>1734</v>
      </c>
      <c r="AA837" s="387" t="s">
        <v>1733</v>
      </c>
      <c r="AB837" s="387">
        <v>60.94</v>
      </c>
      <c r="AC837" s="387">
        <v>0</v>
      </c>
      <c r="AD837" s="387">
        <v>0</v>
      </c>
      <c r="AE837" s="387">
        <v>60.94</v>
      </c>
      <c r="AF837" s="387" t="s">
        <v>1729</v>
      </c>
      <c r="AG837" s="387">
        <v>60.94</v>
      </c>
      <c r="AH837" s="387">
        <v>0</v>
      </c>
      <c r="AI837" s="387">
        <v>0</v>
      </c>
      <c r="AJ837" s="387">
        <v>60.94</v>
      </c>
      <c r="AK837" s="387">
        <v>6.09</v>
      </c>
      <c r="AM837"/>
      <c r="AN837"/>
      <c r="AO837"/>
      <c r="AP837"/>
    </row>
    <row r="838" spans="1:42">
      <c r="A838" s="387" t="s">
        <v>5388</v>
      </c>
      <c r="B838" s="388">
        <v>43644.783310185187</v>
      </c>
      <c r="C838" s="389">
        <v>43644</v>
      </c>
      <c r="D838" s="387" t="s">
        <v>3765</v>
      </c>
      <c r="E838" s="389">
        <v>43644</v>
      </c>
      <c r="F838" s="387" t="s">
        <v>3764</v>
      </c>
      <c r="G838" s="389">
        <v>43644</v>
      </c>
      <c r="H838" s="387" t="s">
        <v>3114</v>
      </c>
      <c r="I838" s="389">
        <v>43644</v>
      </c>
      <c r="J838" s="387" t="s">
        <v>3388</v>
      </c>
      <c r="K838" s="387" t="s">
        <v>1741</v>
      </c>
      <c r="L838" s="390" t="s">
        <v>1732</v>
      </c>
      <c r="M838" s="390" t="s">
        <v>1979</v>
      </c>
      <c r="N838" s="390" t="str">
        <f t="shared" si="26"/>
        <v>Employee15@blyblade.com</v>
      </c>
      <c r="O838" s="390" t="str">
        <f t="shared" si="27"/>
        <v>Jess_Rooney</v>
      </c>
      <c r="P838" s="387" t="s">
        <v>1728</v>
      </c>
      <c r="Q838" s="387" t="s">
        <v>1754</v>
      </c>
      <c r="R838" s="387" t="s">
        <v>1803</v>
      </c>
      <c r="S838" s="387">
        <v>18.100000000000001</v>
      </c>
      <c r="T838" s="387">
        <v>76</v>
      </c>
      <c r="U838" s="387" t="s">
        <v>1802</v>
      </c>
      <c r="V838" s="387" t="s">
        <v>2007</v>
      </c>
      <c r="W838" s="387" t="s">
        <v>1965</v>
      </c>
      <c r="X838" s="387" t="s">
        <v>4831</v>
      </c>
      <c r="Y838" s="387" t="s">
        <v>1735</v>
      </c>
      <c r="Z838" s="387" t="s">
        <v>1734</v>
      </c>
      <c r="AA838" s="387" t="s">
        <v>1733</v>
      </c>
      <c r="AB838" s="387">
        <v>52.77</v>
      </c>
      <c r="AC838" s="387">
        <v>0</v>
      </c>
      <c r="AD838" s="387">
        <v>0</v>
      </c>
      <c r="AE838" s="387">
        <v>52.77</v>
      </c>
      <c r="AF838" s="387" t="s">
        <v>1729</v>
      </c>
      <c r="AG838" s="387">
        <v>52.77</v>
      </c>
      <c r="AH838" s="387">
        <v>0</v>
      </c>
      <c r="AI838" s="387">
        <v>0</v>
      </c>
      <c r="AJ838" s="387">
        <v>52.77</v>
      </c>
      <c r="AK838" s="387">
        <v>5.28</v>
      </c>
      <c r="AM838"/>
      <c r="AN838"/>
      <c r="AO838"/>
      <c r="AP838"/>
    </row>
    <row r="839" spans="1:42">
      <c r="A839" s="387" t="s">
        <v>5387</v>
      </c>
      <c r="B839" s="388">
        <v>43644.791493055556</v>
      </c>
      <c r="C839" s="389">
        <v>43644</v>
      </c>
      <c r="D839" s="387" t="s">
        <v>2427</v>
      </c>
      <c r="E839" s="389">
        <v>43644</v>
      </c>
      <c r="F839" s="387" t="s">
        <v>2426</v>
      </c>
      <c r="G839" s="389">
        <v>43644</v>
      </c>
      <c r="H839" s="387" t="s">
        <v>2078</v>
      </c>
      <c r="I839" s="389">
        <v>43644</v>
      </c>
      <c r="J839" s="387" t="s">
        <v>3576</v>
      </c>
      <c r="K839" s="387" t="s">
        <v>1741</v>
      </c>
      <c r="L839" s="390" t="s">
        <v>1732</v>
      </c>
      <c r="M839" s="390" t="s">
        <v>1731</v>
      </c>
      <c r="N839" s="390" t="str">
        <f t="shared" si="26"/>
        <v>Employee8@blyblade.com</v>
      </c>
      <c r="O839" s="390" t="str">
        <f t="shared" si="27"/>
        <v>--_--</v>
      </c>
      <c r="P839" s="387" t="s">
        <v>1728</v>
      </c>
      <c r="Q839" s="387" t="s">
        <v>1739</v>
      </c>
      <c r="R839" s="387" t="s">
        <v>1738</v>
      </c>
      <c r="S839" s="387">
        <v>0.64</v>
      </c>
      <c r="T839" s="387">
        <v>18</v>
      </c>
      <c r="U839" s="387" t="s">
        <v>1772</v>
      </c>
      <c r="V839" s="387" t="s">
        <v>1772</v>
      </c>
      <c r="W839" s="387" t="s">
        <v>1728</v>
      </c>
      <c r="X839" s="387" t="s">
        <v>1728</v>
      </c>
      <c r="Y839" s="387" t="s">
        <v>1728</v>
      </c>
      <c r="Z839" s="387" t="s">
        <v>1734</v>
      </c>
      <c r="AA839" s="387" t="s">
        <v>2138</v>
      </c>
      <c r="AB839" s="387">
        <v>0</v>
      </c>
      <c r="AC839" s="387">
        <v>0</v>
      </c>
      <c r="AD839" s="387">
        <v>0</v>
      </c>
      <c r="AE839" s="387">
        <v>-20</v>
      </c>
      <c r="AF839" s="387" t="s">
        <v>1729</v>
      </c>
      <c r="AG839" s="387">
        <v>0</v>
      </c>
      <c r="AH839" s="387">
        <v>0</v>
      </c>
      <c r="AI839" s="387">
        <v>0</v>
      </c>
      <c r="AJ839" s="387">
        <v>-20</v>
      </c>
      <c r="AK839" s="387">
        <v>-2</v>
      </c>
      <c r="AM839"/>
      <c r="AN839"/>
      <c r="AO839"/>
      <c r="AP839"/>
    </row>
    <row r="840" spans="1:42">
      <c r="A840" s="387" t="s">
        <v>5386</v>
      </c>
      <c r="B840" s="388">
        <v>43644.808182870373</v>
      </c>
      <c r="C840" s="389">
        <v>43644</v>
      </c>
      <c r="D840" s="387" t="s">
        <v>3707</v>
      </c>
      <c r="E840" s="389">
        <v>43644</v>
      </c>
      <c r="F840" s="387" t="s">
        <v>2441</v>
      </c>
      <c r="G840" s="389">
        <v>43644</v>
      </c>
      <c r="H840" s="387" t="s">
        <v>1993</v>
      </c>
      <c r="I840" s="389">
        <v>43644</v>
      </c>
      <c r="J840" s="387" t="s">
        <v>2406</v>
      </c>
      <c r="K840" s="387" t="s">
        <v>1741</v>
      </c>
      <c r="L840" s="390" t="s">
        <v>1732</v>
      </c>
      <c r="M840" s="390" t="s">
        <v>2013</v>
      </c>
      <c r="N840" s="390" t="str">
        <f t="shared" si="26"/>
        <v>Employee22@blyblade.com</v>
      </c>
      <c r="O840" s="390" t="str">
        <f t="shared" si="27"/>
        <v>Lee_Gold</v>
      </c>
      <c r="P840" s="387" t="s">
        <v>1728</v>
      </c>
      <c r="Q840" s="387" t="s">
        <v>1754</v>
      </c>
      <c r="R840" s="387" t="s">
        <v>1738</v>
      </c>
      <c r="S840" s="387">
        <v>1.33</v>
      </c>
      <c r="T840" s="387">
        <v>11</v>
      </c>
      <c r="U840" s="387" t="s">
        <v>1883</v>
      </c>
      <c r="V840" s="387" t="s">
        <v>2411</v>
      </c>
      <c r="W840" s="387" t="s">
        <v>1965</v>
      </c>
      <c r="X840" s="387" t="s">
        <v>4831</v>
      </c>
      <c r="Y840" s="387" t="s">
        <v>1748</v>
      </c>
      <c r="Z840" s="387" t="s">
        <v>1734</v>
      </c>
      <c r="AA840" s="387" t="s">
        <v>1733</v>
      </c>
      <c r="AB840" s="387">
        <v>14.41</v>
      </c>
      <c r="AC840" s="387">
        <v>0</v>
      </c>
      <c r="AD840" s="387">
        <v>0</v>
      </c>
      <c r="AE840" s="387">
        <v>14.41</v>
      </c>
      <c r="AF840" s="387" t="s">
        <v>1729</v>
      </c>
      <c r="AG840" s="387">
        <v>14.41</v>
      </c>
      <c r="AH840" s="387">
        <v>0</v>
      </c>
      <c r="AI840" s="387">
        <v>0</v>
      </c>
      <c r="AJ840" s="387">
        <v>14.41</v>
      </c>
      <c r="AK840" s="387">
        <v>1.44</v>
      </c>
      <c r="AM840"/>
      <c r="AN840"/>
      <c r="AO840"/>
      <c r="AP840"/>
    </row>
    <row r="841" spans="1:42">
      <c r="A841" s="387" t="s">
        <v>5385</v>
      </c>
      <c r="B841" s="388">
        <v>43644.812291666669</v>
      </c>
      <c r="C841" s="389">
        <v>43644</v>
      </c>
      <c r="D841" s="387" t="s">
        <v>2545</v>
      </c>
      <c r="E841" s="389">
        <v>43644</v>
      </c>
      <c r="F841" s="387" t="s">
        <v>2446</v>
      </c>
      <c r="G841" s="389">
        <v>43644</v>
      </c>
      <c r="H841" s="387" t="s">
        <v>3718</v>
      </c>
      <c r="I841" s="389">
        <v>43644</v>
      </c>
      <c r="J841" s="387" t="s">
        <v>3374</v>
      </c>
      <c r="K841" s="387" t="s">
        <v>1741</v>
      </c>
      <c r="L841" s="390" t="s">
        <v>1732</v>
      </c>
      <c r="M841" s="390" t="s">
        <v>2027</v>
      </c>
      <c r="N841" s="390" t="str">
        <f t="shared" si="26"/>
        <v>Employee28@blyblade.com</v>
      </c>
      <c r="O841" s="390" t="str">
        <f t="shared" si="27"/>
        <v>Tony_Conte</v>
      </c>
      <c r="P841" s="387" t="s">
        <v>1728</v>
      </c>
      <c r="Q841" s="387" t="s">
        <v>1952</v>
      </c>
      <c r="R841" s="387" t="s">
        <v>1738</v>
      </c>
      <c r="S841" s="387">
        <v>3.74</v>
      </c>
      <c r="T841" s="387">
        <v>24</v>
      </c>
      <c r="U841" s="387" t="s">
        <v>2026</v>
      </c>
      <c r="V841" s="387" t="s">
        <v>2026</v>
      </c>
      <c r="W841" s="387" t="s">
        <v>4832</v>
      </c>
      <c r="X841" s="387" t="s">
        <v>4831</v>
      </c>
      <c r="Y841" s="387" t="s">
        <v>1748</v>
      </c>
      <c r="Z841" s="387" t="s">
        <v>1734</v>
      </c>
      <c r="AA841" s="387" t="s">
        <v>1733</v>
      </c>
      <c r="AB841" s="387">
        <v>63.86</v>
      </c>
      <c r="AC841" s="387">
        <v>0</v>
      </c>
      <c r="AD841" s="387">
        <v>0</v>
      </c>
      <c r="AE841" s="387">
        <v>63.86</v>
      </c>
      <c r="AF841" s="387" t="s">
        <v>1729</v>
      </c>
      <c r="AG841" s="387">
        <v>63.86</v>
      </c>
      <c r="AH841" s="387">
        <v>0</v>
      </c>
      <c r="AI841" s="387">
        <v>0</v>
      </c>
      <c r="AJ841" s="387">
        <v>63.86</v>
      </c>
      <c r="AK841" s="387">
        <v>6.39</v>
      </c>
      <c r="AM841"/>
      <c r="AN841"/>
      <c r="AO841"/>
      <c r="AP841"/>
    </row>
    <row r="842" spans="1:42">
      <c r="A842" s="387" t="s">
        <v>5384</v>
      </c>
      <c r="B842" s="388">
        <v>43644.819421296299</v>
      </c>
      <c r="C842" s="389">
        <v>43644</v>
      </c>
      <c r="D842" s="387" t="s">
        <v>2855</v>
      </c>
      <c r="E842" s="389">
        <v>43644</v>
      </c>
      <c r="F842" s="387" t="s">
        <v>2854</v>
      </c>
      <c r="G842" s="389">
        <v>43644</v>
      </c>
      <c r="H842" s="387" t="s">
        <v>1975</v>
      </c>
      <c r="I842" s="389">
        <v>43644</v>
      </c>
      <c r="J842" s="387" t="s">
        <v>2525</v>
      </c>
      <c r="K842" s="387" t="s">
        <v>1741</v>
      </c>
      <c r="L842" s="390" t="s">
        <v>1732</v>
      </c>
      <c r="M842" s="390" t="s">
        <v>1884</v>
      </c>
      <c r="N842" s="390" t="str">
        <f t="shared" si="26"/>
        <v>Employee25@blyblade.com</v>
      </c>
      <c r="O842" s="390" t="str">
        <f t="shared" si="27"/>
        <v>Shyloh_Davonne Wilkinson</v>
      </c>
      <c r="P842" s="387" t="s">
        <v>1728</v>
      </c>
      <c r="Q842" s="387" t="s">
        <v>1847</v>
      </c>
      <c r="R842" s="387" t="s">
        <v>1738</v>
      </c>
      <c r="S842" s="387">
        <v>5.04</v>
      </c>
      <c r="T842" s="387">
        <v>20</v>
      </c>
      <c r="U842" s="387" t="s">
        <v>1883</v>
      </c>
      <c r="V842" s="387" t="s">
        <v>2063</v>
      </c>
      <c r="W842" s="387" t="s">
        <v>1965</v>
      </c>
      <c r="X842" s="387" t="s">
        <v>4831</v>
      </c>
      <c r="Y842" s="387" t="s">
        <v>1735</v>
      </c>
      <c r="Z842" s="387" t="s">
        <v>1734</v>
      </c>
      <c r="AA842" s="387" t="s">
        <v>1733</v>
      </c>
      <c r="AB842" s="387">
        <v>24.54</v>
      </c>
      <c r="AC842" s="387">
        <v>0</v>
      </c>
      <c r="AD842" s="387">
        <v>0</v>
      </c>
      <c r="AE842" s="387">
        <v>24.54</v>
      </c>
      <c r="AF842" s="387" t="s">
        <v>1729</v>
      </c>
      <c r="AG842" s="387">
        <v>24.54</v>
      </c>
      <c r="AH842" s="387">
        <v>0</v>
      </c>
      <c r="AI842" s="387">
        <v>0</v>
      </c>
      <c r="AJ842" s="387">
        <v>24.54</v>
      </c>
      <c r="AK842" s="387">
        <v>2.4500000000000002</v>
      </c>
      <c r="AM842"/>
      <c r="AN842"/>
      <c r="AO842"/>
      <c r="AP842"/>
    </row>
    <row r="843" spans="1:42">
      <c r="A843" s="387" t="s">
        <v>5383</v>
      </c>
      <c r="B843" s="388">
        <v>43644.848009259258</v>
      </c>
      <c r="C843" s="389">
        <v>43644</v>
      </c>
      <c r="D843" s="387" t="s">
        <v>2356</v>
      </c>
      <c r="E843" s="389">
        <v>43644</v>
      </c>
      <c r="F843" s="387" t="s">
        <v>2627</v>
      </c>
      <c r="G843" s="389">
        <v>43644</v>
      </c>
      <c r="H843" s="387" t="s">
        <v>3533</v>
      </c>
      <c r="I843" s="389">
        <v>43644</v>
      </c>
      <c r="J843" s="387" t="s">
        <v>3580</v>
      </c>
      <c r="K843" s="387" t="s">
        <v>1741</v>
      </c>
      <c r="L843" s="390" t="s">
        <v>1732</v>
      </c>
      <c r="M843" s="390" t="s">
        <v>1810</v>
      </c>
      <c r="N843" s="390" t="str">
        <f t="shared" si="26"/>
        <v>Employee3@blyblade.com</v>
      </c>
      <c r="O843" s="390" t="str">
        <f t="shared" si="27"/>
        <v>Esjona_Kadiu</v>
      </c>
      <c r="P843" s="387" t="s">
        <v>1728</v>
      </c>
      <c r="Q843" s="387" t="s">
        <v>1739</v>
      </c>
      <c r="R843" s="387" t="s">
        <v>1738</v>
      </c>
      <c r="S843" s="387">
        <v>1.03</v>
      </c>
      <c r="T843" s="387">
        <v>30</v>
      </c>
      <c r="U843" s="387" t="s">
        <v>1737</v>
      </c>
      <c r="V843" s="387" t="s">
        <v>1737</v>
      </c>
      <c r="W843" s="387" t="s">
        <v>1728</v>
      </c>
      <c r="X843" s="387" t="s">
        <v>1794</v>
      </c>
      <c r="Y843" s="387" t="s">
        <v>1735</v>
      </c>
      <c r="Z843" s="387" t="s">
        <v>1734</v>
      </c>
      <c r="AA843" s="387" t="s">
        <v>1733</v>
      </c>
      <c r="AB843" s="387">
        <v>24.72</v>
      </c>
      <c r="AC843" s="387">
        <v>0</v>
      </c>
      <c r="AD843" s="387">
        <v>0</v>
      </c>
      <c r="AE843" s="387">
        <v>20</v>
      </c>
      <c r="AF843" s="387" t="s">
        <v>1729</v>
      </c>
      <c r="AG843" s="387">
        <v>24.72</v>
      </c>
      <c r="AH843" s="387">
        <v>0</v>
      </c>
      <c r="AI843" s="387">
        <v>0</v>
      </c>
      <c r="AJ843" s="387">
        <v>20</v>
      </c>
      <c r="AK843" s="387">
        <v>2</v>
      </c>
      <c r="AM843"/>
      <c r="AN843"/>
      <c r="AO843"/>
      <c r="AP843"/>
    </row>
    <row r="844" spans="1:42">
      <c r="A844" s="387" t="s">
        <v>5382</v>
      </c>
      <c r="B844" s="388">
        <v>43644.850219907406</v>
      </c>
      <c r="C844" s="389">
        <v>43644</v>
      </c>
      <c r="D844" s="387" t="s">
        <v>2340</v>
      </c>
      <c r="E844" s="389">
        <v>43644</v>
      </c>
      <c r="F844" s="387" t="s">
        <v>2339</v>
      </c>
      <c r="G844" s="389">
        <v>43644</v>
      </c>
      <c r="H844" s="387" t="s">
        <v>3445</v>
      </c>
      <c r="I844" s="389">
        <v>43644</v>
      </c>
      <c r="J844" s="387" t="s">
        <v>3444</v>
      </c>
      <c r="K844" s="387" t="s">
        <v>1741</v>
      </c>
      <c r="L844" s="390" t="s">
        <v>1732</v>
      </c>
      <c r="M844" s="390" t="s">
        <v>1911</v>
      </c>
      <c r="N844" s="390" t="str">
        <f t="shared" si="26"/>
        <v>Employee18@blyblade.com</v>
      </c>
      <c r="O844" s="390" t="str">
        <f t="shared" si="27"/>
        <v>Maryanne_Johnson</v>
      </c>
      <c r="P844" s="387" t="s">
        <v>1728</v>
      </c>
      <c r="Q844" s="387" t="s">
        <v>1739</v>
      </c>
      <c r="R844" s="387" t="s">
        <v>1738</v>
      </c>
      <c r="S844" s="387">
        <v>1.22</v>
      </c>
      <c r="T844" s="387">
        <v>64</v>
      </c>
      <c r="U844" s="387" t="s">
        <v>1737</v>
      </c>
      <c r="V844" s="387" t="s">
        <v>1737</v>
      </c>
      <c r="W844" s="387" t="s">
        <v>1728</v>
      </c>
      <c r="X844" s="387" t="s">
        <v>1794</v>
      </c>
      <c r="Y844" s="387" t="s">
        <v>1735</v>
      </c>
      <c r="Z844" s="387" t="s">
        <v>1734</v>
      </c>
      <c r="AA844" s="387" t="s">
        <v>1733</v>
      </c>
      <c r="AB844" s="387">
        <v>19.149999999999999</v>
      </c>
      <c r="AC844" s="387">
        <v>0</v>
      </c>
      <c r="AD844" s="387">
        <v>0</v>
      </c>
      <c r="AE844" s="387">
        <v>19.149999999999999</v>
      </c>
      <c r="AF844" s="387" t="s">
        <v>1729</v>
      </c>
      <c r="AG844" s="387">
        <v>19.149999999999999</v>
      </c>
      <c r="AH844" s="387">
        <v>0</v>
      </c>
      <c r="AI844" s="387">
        <v>0</v>
      </c>
      <c r="AJ844" s="387">
        <v>19.149999999999999</v>
      </c>
      <c r="AK844" s="387">
        <v>1.92</v>
      </c>
      <c r="AM844"/>
      <c r="AN844"/>
      <c r="AO844"/>
      <c r="AP844"/>
    </row>
    <row r="845" spans="1:42">
      <c r="A845" s="387" t="s">
        <v>5381</v>
      </c>
      <c r="B845" s="388">
        <v>43644.850231481483</v>
      </c>
      <c r="C845" s="389">
        <v>43644</v>
      </c>
      <c r="D845" s="387" t="s">
        <v>2096</v>
      </c>
      <c r="E845" s="389">
        <v>43644</v>
      </c>
      <c r="F845" s="387" t="s">
        <v>2095</v>
      </c>
      <c r="G845" s="389">
        <v>43644</v>
      </c>
      <c r="H845" s="387" t="s">
        <v>3445</v>
      </c>
      <c r="I845" s="389">
        <v>43644</v>
      </c>
      <c r="J845" s="387" t="s">
        <v>3444</v>
      </c>
      <c r="K845" s="387" t="s">
        <v>1741</v>
      </c>
      <c r="L845" s="390" t="s">
        <v>1732</v>
      </c>
      <c r="M845" s="390" t="s">
        <v>1911</v>
      </c>
      <c r="N845" s="390" t="str">
        <f t="shared" si="26"/>
        <v>Employee18@blyblade.com</v>
      </c>
      <c r="O845" s="390" t="str">
        <f t="shared" si="27"/>
        <v>Maryanne_Johnson</v>
      </c>
      <c r="P845" s="387" t="s">
        <v>1728</v>
      </c>
      <c r="Q845" s="387" t="s">
        <v>1739</v>
      </c>
      <c r="R845" s="387" t="s">
        <v>1738</v>
      </c>
      <c r="S845" s="387">
        <v>1.22</v>
      </c>
      <c r="T845" s="387">
        <v>57</v>
      </c>
      <c r="U845" s="387" t="s">
        <v>1737</v>
      </c>
      <c r="V845" s="387" t="s">
        <v>1737</v>
      </c>
      <c r="W845" s="387" t="s">
        <v>1728</v>
      </c>
      <c r="X845" s="387" t="s">
        <v>1794</v>
      </c>
      <c r="Y845" s="387" t="s">
        <v>1735</v>
      </c>
      <c r="Z845" s="387" t="s">
        <v>1734</v>
      </c>
      <c r="AA845" s="387" t="s">
        <v>1733</v>
      </c>
      <c r="AB845" s="387">
        <v>18.28</v>
      </c>
      <c r="AC845" s="387">
        <v>0</v>
      </c>
      <c r="AD845" s="387">
        <v>0</v>
      </c>
      <c r="AE845" s="387">
        <v>18.28</v>
      </c>
      <c r="AF845" s="387" t="s">
        <v>1729</v>
      </c>
      <c r="AG845" s="387">
        <v>18.28</v>
      </c>
      <c r="AH845" s="387">
        <v>0</v>
      </c>
      <c r="AI845" s="387">
        <v>0</v>
      </c>
      <c r="AJ845" s="387">
        <v>18.28</v>
      </c>
      <c r="AK845" s="387">
        <v>1.83</v>
      </c>
      <c r="AM845"/>
      <c r="AN845"/>
      <c r="AO845"/>
      <c r="AP845"/>
    </row>
    <row r="846" spans="1:42">
      <c r="A846" s="387" t="s">
        <v>5380</v>
      </c>
      <c r="B846" s="388">
        <v>43644.853275462963</v>
      </c>
      <c r="C846" s="389">
        <v>43644</v>
      </c>
      <c r="D846" s="387" t="s">
        <v>3720</v>
      </c>
      <c r="E846" s="389">
        <v>43644</v>
      </c>
      <c r="F846" s="387" t="s">
        <v>3010</v>
      </c>
      <c r="G846" s="389">
        <v>43644</v>
      </c>
      <c r="H846" s="387" t="s">
        <v>4540</v>
      </c>
      <c r="I846" s="389">
        <v>43644</v>
      </c>
      <c r="J846" s="387" t="s">
        <v>4864</v>
      </c>
      <c r="K846" s="387" t="s">
        <v>1741</v>
      </c>
      <c r="L846" s="390" t="s">
        <v>1732</v>
      </c>
      <c r="M846" s="390" t="s">
        <v>2027</v>
      </c>
      <c r="N846" s="390" t="str">
        <f t="shared" ref="N846:N909" si="28">M846&amp;"@blyblade.com"</f>
        <v>Employee28@blyblade.com</v>
      </c>
      <c r="O846" s="390" t="str">
        <f t="shared" si="27"/>
        <v>Tony_Conte</v>
      </c>
      <c r="P846" s="387" t="s">
        <v>1728</v>
      </c>
      <c r="Q846" s="387" t="s">
        <v>1952</v>
      </c>
      <c r="R846" s="387" t="s">
        <v>1738</v>
      </c>
      <c r="S846" s="387">
        <v>4.45</v>
      </c>
      <c r="T846" s="387">
        <v>46</v>
      </c>
      <c r="U846" s="387" t="s">
        <v>2026</v>
      </c>
      <c r="V846" s="387" t="s">
        <v>2026</v>
      </c>
      <c r="W846" s="387" t="s">
        <v>4832</v>
      </c>
      <c r="X846" s="387" t="s">
        <v>4831</v>
      </c>
      <c r="Y846" s="387" t="s">
        <v>1748</v>
      </c>
      <c r="Z846" s="387" t="s">
        <v>1734</v>
      </c>
      <c r="AA846" s="387" t="s">
        <v>1733</v>
      </c>
      <c r="AB846" s="387">
        <v>97.31</v>
      </c>
      <c r="AC846" s="387">
        <v>0</v>
      </c>
      <c r="AD846" s="387">
        <v>0</v>
      </c>
      <c r="AE846" s="387">
        <v>97.31</v>
      </c>
      <c r="AF846" s="387" t="s">
        <v>1729</v>
      </c>
      <c r="AG846" s="387">
        <v>97.31</v>
      </c>
      <c r="AH846" s="387">
        <v>0</v>
      </c>
      <c r="AI846" s="387">
        <v>0</v>
      </c>
      <c r="AJ846" s="387">
        <v>97.31</v>
      </c>
      <c r="AK846" s="387">
        <v>9.73</v>
      </c>
      <c r="AM846"/>
      <c r="AN846"/>
      <c r="AO846"/>
      <c r="AP846"/>
    </row>
    <row r="847" spans="1:42">
      <c r="A847" s="387" t="s">
        <v>5380</v>
      </c>
      <c r="B847" s="388">
        <v>43644.853506944448</v>
      </c>
      <c r="C847" s="389">
        <v>43644</v>
      </c>
      <c r="D847" s="387" t="s">
        <v>3720</v>
      </c>
      <c r="E847" s="389">
        <v>43644</v>
      </c>
      <c r="F847" s="387" t="s">
        <v>3010</v>
      </c>
      <c r="G847" s="389">
        <v>43644</v>
      </c>
      <c r="H847" s="387" t="s">
        <v>4540</v>
      </c>
      <c r="I847" s="389">
        <v>43644</v>
      </c>
      <c r="J847" s="387" t="s">
        <v>4864</v>
      </c>
      <c r="K847" s="387" t="s">
        <v>1741</v>
      </c>
      <c r="L847" s="390" t="s">
        <v>1732</v>
      </c>
      <c r="M847" s="390" t="s">
        <v>2027</v>
      </c>
      <c r="N847" s="390" t="str">
        <f t="shared" si="28"/>
        <v>Employee28@blyblade.com</v>
      </c>
      <c r="O847" s="390" t="str">
        <f t="shared" ref="O847:O910" si="29">VLOOKUP(M847,$A$10:$F$65,4,FALSE)</f>
        <v>Tony_Conte</v>
      </c>
      <c r="P847" s="387" t="s">
        <v>1728</v>
      </c>
      <c r="Q847" s="387" t="s">
        <v>1952</v>
      </c>
      <c r="R847" s="387" t="s">
        <v>1738</v>
      </c>
      <c r="S847" s="387">
        <v>4.45</v>
      </c>
      <c r="T847" s="387">
        <v>46</v>
      </c>
      <c r="U847" s="387" t="s">
        <v>2026</v>
      </c>
      <c r="V847" s="387" t="s">
        <v>2026</v>
      </c>
      <c r="W847" s="387" t="s">
        <v>4832</v>
      </c>
      <c r="X847" s="387" t="s">
        <v>4831</v>
      </c>
      <c r="Y847" s="387" t="s">
        <v>1748</v>
      </c>
      <c r="Z847" s="387" t="s">
        <v>1734</v>
      </c>
      <c r="AA847" s="387" t="s">
        <v>1747</v>
      </c>
      <c r="AB847" s="387">
        <v>0</v>
      </c>
      <c r="AC847" s="387">
        <v>0</v>
      </c>
      <c r="AD847" s="387">
        <v>3.08</v>
      </c>
      <c r="AE847" s="387">
        <v>3.08</v>
      </c>
      <c r="AF847" s="387" t="s">
        <v>1729</v>
      </c>
      <c r="AG847" s="387">
        <v>0</v>
      </c>
      <c r="AH847" s="387">
        <v>0</v>
      </c>
      <c r="AI847" s="387">
        <v>3.08</v>
      </c>
      <c r="AJ847" s="387">
        <v>3.08</v>
      </c>
      <c r="AK847" s="387">
        <v>0</v>
      </c>
      <c r="AM847"/>
      <c r="AN847"/>
      <c r="AO847"/>
      <c r="AP847"/>
    </row>
    <row r="848" spans="1:42">
      <c r="A848" s="387" t="s">
        <v>5379</v>
      </c>
      <c r="B848" s="388">
        <v>43644.861250000002</v>
      </c>
      <c r="C848" s="389">
        <v>43644</v>
      </c>
      <c r="D848" s="387" t="s">
        <v>2891</v>
      </c>
      <c r="E848" s="389">
        <v>43644</v>
      </c>
      <c r="F848" s="387" t="s">
        <v>2649</v>
      </c>
      <c r="G848" s="389">
        <v>43644</v>
      </c>
      <c r="H848" s="387" t="s">
        <v>2119</v>
      </c>
      <c r="I848" s="389">
        <v>43644</v>
      </c>
      <c r="J848" s="387" t="s">
        <v>2118</v>
      </c>
      <c r="K848" s="387" t="s">
        <v>1741</v>
      </c>
      <c r="L848" s="390" t="s">
        <v>1732</v>
      </c>
      <c r="M848" s="390" t="s">
        <v>3960</v>
      </c>
      <c r="N848" s="390" t="str">
        <f t="shared" si="28"/>
        <v>Employee21@blyblade.com</v>
      </c>
      <c r="O848" s="390" t="str">
        <f t="shared" si="29"/>
        <v>Wyndham_Williamson</v>
      </c>
      <c r="P848" s="387" t="s">
        <v>1728</v>
      </c>
      <c r="Q848" s="387" t="s">
        <v>1754</v>
      </c>
      <c r="R848" s="387" t="s">
        <v>1738</v>
      </c>
      <c r="S848" s="387">
        <v>30.81</v>
      </c>
      <c r="T848" s="387">
        <v>152</v>
      </c>
      <c r="U848" s="387" t="s">
        <v>1883</v>
      </c>
      <c r="V848" s="387" t="s">
        <v>1883</v>
      </c>
      <c r="W848" s="387" t="s">
        <v>2025</v>
      </c>
      <c r="X848" s="387" t="s">
        <v>4831</v>
      </c>
      <c r="Y848" s="387" t="s">
        <v>1728</v>
      </c>
      <c r="Z848" s="387" t="s">
        <v>1734</v>
      </c>
      <c r="AA848" s="387" t="s">
        <v>1747</v>
      </c>
      <c r="AB848" s="387">
        <v>0</v>
      </c>
      <c r="AC848" s="387">
        <v>0</v>
      </c>
      <c r="AD848" s="387">
        <v>33.64</v>
      </c>
      <c r="AE848" s="387">
        <v>33.64</v>
      </c>
      <c r="AF848" s="387" t="s">
        <v>1729</v>
      </c>
      <c r="AG848" s="387">
        <v>0</v>
      </c>
      <c r="AH848" s="387">
        <v>0</v>
      </c>
      <c r="AI848" s="387">
        <v>33.64</v>
      </c>
      <c r="AJ848" s="387">
        <v>33.64</v>
      </c>
      <c r="AK848" s="387">
        <v>0</v>
      </c>
      <c r="AM848"/>
      <c r="AN848"/>
      <c r="AO848"/>
      <c r="AP848"/>
    </row>
    <row r="849" spans="1:42">
      <c r="A849" s="387" t="s">
        <v>5378</v>
      </c>
      <c r="B849" s="388">
        <v>43644.864189814813</v>
      </c>
      <c r="C849" s="389">
        <v>43644</v>
      </c>
      <c r="D849" s="387" t="s">
        <v>2760</v>
      </c>
      <c r="E849" s="389">
        <v>43644</v>
      </c>
      <c r="F849" s="387" t="s">
        <v>2535</v>
      </c>
      <c r="G849" s="389">
        <v>43644</v>
      </c>
      <c r="H849" s="387" t="s">
        <v>2721</v>
      </c>
      <c r="I849" s="389">
        <v>43644</v>
      </c>
      <c r="J849" s="387" t="s">
        <v>2720</v>
      </c>
      <c r="K849" s="387" t="s">
        <v>1741</v>
      </c>
      <c r="L849" s="390" t="s">
        <v>1732</v>
      </c>
      <c r="M849" s="390" t="s">
        <v>2027</v>
      </c>
      <c r="N849" s="390" t="str">
        <f t="shared" si="28"/>
        <v>Employee28@blyblade.com</v>
      </c>
      <c r="O849" s="390" t="str">
        <f t="shared" si="29"/>
        <v>Tony_Conte</v>
      </c>
      <c r="P849" s="387" t="s">
        <v>1728</v>
      </c>
      <c r="Q849" s="387" t="s">
        <v>1754</v>
      </c>
      <c r="R849" s="387" t="s">
        <v>1738</v>
      </c>
      <c r="S849" s="387">
        <v>3.92</v>
      </c>
      <c r="T849" s="387">
        <v>9</v>
      </c>
      <c r="U849" s="387" t="s">
        <v>2026</v>
      </c>
      <c r="V849" s="387" t="s">
        <v>2026</v>
      </c>
      <c r="W849" s="387" t="s">
        <v>4832</v>
      </c>
      <c r="X849" s="387" t="s">
        <v>4831</v>
      </c>
      <c r="Y849" s="387" t="s">
        <v>1748</v>
      </c>
      <c r="Z849" s="387" t="s">
        <v>1734</v>
      </c>
      <c r="AA849" s="387" t="s">
        <v>1733</v>
      </c>
      <c r="AB849" s="387">
        <v>13.95</v>
      </c>
      <c r="AC849" s="387">
        <v>0</v>
      </c>
      <c r="AD849" s="387">
        <v>0</v>
      </c>
      <c r="AE849" s="387">
        <v>13.95</v>
      </c>
      <c r="AF849" s="387" t="s">
        <v>1729</v>
      </c>
      <c r="AG849" s="387">
        <v>13.95</v>
      </c>
      <c r="AH849" s="387">
        <v>0</v>
      </c>
      <c r="AI849" s="387">
        <v>0</v>
      </c>
      <c r="AJ849" s="387">
        <v>13.95</v>
      </c>
      <c r="AK849" s="387">
        <v>1.4</v>
      </c>
      <c r="AM849"/>
      <c r="AN849"/>
      <c r="AO849"/>
      <c r="AP849"/>
    </row>
    <row r="850" spans="1:42">
      <c r="A850" s="387" t="s">
        <v>5377</v>
      </c>
      <c r="B850" s="388">
        <v>43644.886423611111</v>
      </c>
      <c r="C850" s="389">
        <v>43644</v>
      </c>
      <c r="D850" s="387" t="s">
        <v>3894</v>
      </c>
      <c r="E850" s="389">
        <v>43644</v>
      </c>
      <c r="F850" s="387" t="s">
        <v>3575</v>
      </c>
      <c r="G850" s="389">
        <v>43644</v>
      </c>
      <c r="H850" s="387" t="s">
        <v>2395</v>
      </c>
      <c r="I850" s="389">
        <v>43644</v>
      </c>
      <c r="J850" s="387" t="s">
        <v>2140</v>
      </c>
      <c r="K850" s="387" t="s">
        <v>1741</v>
      </c>
      <c r="L850" s="390" t="s">
        <v>1732</v>
      </c>
      <c r="M850" s="390" t="s">
        <v>1755</v>
      </c>
      <c r="N850" s="390" t="str">
        <f t="shared" si="28"/>
        <v>Employee2@blyblade.com</v>
      </c>
      <c r="O850" s="390" t="str">
        <f t="shared" si="29"/>
        <v>Cal_Thompson</v>
      </c>
      <c r="P850" s="387" t="s">
        <v>1728</v>
      </c>
      <c r="Q850" s="387" t="s">
        <v>1952</v>
      </c>
      <c r="R850" s="387" t="s">
        <v>1738</v>
      </c>
      <c r="S850" s="387">
        <v>4.46</v>
      </c>
      <c r="T850" s="387">
        <v>16</v>
      </c>
      <c r="U850" s="387" t="s">
        <v>2007</v>
      </c>
      <c r="V850" s="387" t="s">
        <v>1772</v>
      </c>
      <c r="W850" s="387" t="s">
        <v>4832</v>
      </c>
      <c r="X850" s="387" t="s">
        <v>4831</v>
      </c>
      <c r="Y850" s="387" t="s">
        <v>1748</v>
      </c>
      <c r="Z850" s="387" t="s">
        <v>1734</v>
      </c>
      <c r="AA850" s="387" t="s">
        <v>1733</v>
      </c>
      <c r="AB850" s="387">
        <v>64.8</v>
      </c>
      <c r="AC850" s="387">
        <v>0</v>
      </c>
      <c r="AD850" s="387">
        <v>0</v>
      </c>
      <c r="AE850" s="387">
        <v>64.8</v>
      </c>
      <c r="AF850" s="387" t="s">
        <v>1729</v>
      </c>
      <c r="AG850" s="387">
        <v>64.8</v>
      </c>
      <c r="AH850" s="387">
        <v>0</v>
      </c>
      <c r="AI850" s="387">
        <v>0</v>
      </c>
      <c r="AJ850" s="387">
        <v>64.8</v>
      </c>
      <c r="AK850" s="387">
        <v>6.48</v>
      </c>
      <c r="AM850"/>
      <c r="AN850"/>
      <c r="AO850"/>
      <c r="AP850"/>
    </row>
    <row r="851" spans="1:42">
      <c r="A851" s="387" t="s">
        <v>5377</v>
      </c>
      <c r="B851" s="388">
        <v>43644.886701388888</v>
      </c>
      <c r="C851" s="389">
        <v>43644</v>
      </c>
      <c r="D851" s="387" t="s">
        <v>3894</v>
      </c>
      <c r="E851" s="389">
        <v>43644</v>
      </c>
      <c r="F851" s="387" t="s">
        <v>3575</v>
      </c>
      <c r="G851" s="389">
        <v>43644</v>
      </c>
      <c r="H851" s="387" t="s">
        <v>2395</v>
      </c>
      <c r="I851" s="389">
        <v>43644</v>
      </c>
      <c r="J851" s="387" t="s">
        <v>2140</v>
      </c>
      <c r="K851" s="387" t="s">
        <v>1741</v>
      </c>
      <c r="L851" s="390" t="s">
        <v>1732</v>
      </c>
      <c r="M851" s="390" t="s">
        <v>1755</v>
      </c>
      <c r="N851" s="390" t="str">
        <f t="shared" si="28"/>
        <v>Employee2@blyblade.com</v>
      </c>
      <c r="O851" s="390" t="str">
        <f t="shared" si="29"/>
        <v>Cal_Thompson</v>
      </c>
      <c r="P851" s="387" t="s">
        <v>1728</v>
      </c>
      <c r="Q851" s="387" t="s">
        <v>1952</v>
      </c>
      <c r="R851" s="387" t="s">
        <v>1738</v>
      </c>
      <c r="S851" s="387">
        <v>4.46</v>
      </c>
      <c r="T851" s="387">
        <v>16</v>
      </c>
      <c r="U851" s="387" t="s">
        <v>2007</v>
      </c>
      <c r="V851" s="387" t="s">
        <v>1772</v>
      </c>
      <c r="W851" s="387" t="s">
        <v>4832</v>
      </c>
      <c r="X851" s="387" t="s">
        <v>4831</v>
      </c>
      <c r="Y851" s="387" t="s">
        <v>1748</v>
      </c>
      <c r="Z851" s="387" t="s">
        <v>1734</v>
      </c>
      <c r="AA851" s="387" t="s">
        <v>1747</v>
      </c>
      <c r="AB851" s="387">
        <v>0</v>
      </c>
      <c r="AC851" s="387">
        <v>0</v>
      </c>
      <c r="AD851" s="387">
        <v>9.9600000000000009</v>
      </c>
      <c r="AE851" s="387">
        <v>9.9600000000000009</v>
      </c>
      <c r="AF851" s="387" t="s">
        <v>1729</v>
      </c>
      <c r="AG851" s="387">
        <v>0</v>
      </c>
      <c r="AH851" s="387">
        <v>0</v>
      </c>
      <c r="AI851" s="387">
        <v>9.9600000000000009</v>
      </c>
      <c r="AJ851" s="387">
        <v>9.9600000000000009</v>
      </c>
      <c r="AK851" s="387">
        <v>0</v>
      </c>
      <c r="AM851"/>
      <c r="AN851"/>
      <c r="AO851"/>
      <c r="AP851"/>
    </row>
    <row r="852" spans="1:42">
      <c r="A852" s="387" t="s">
        <v>5376</v>
      </c>
      <c r="B852" s="388">
        <v>43644.892002314817</v>
      </c>
      <c r="C852" s="389">
        <v>43644</v>
      </c>
      <c r="D852" s="387" t="s">
        <v>1949</v>
      </c>
      <c r="E852" s="389">
        <v>43644</v>
      </c>
      <c r="F852" s="387" t="s">
        <v>4160</v>
      </c>
      <c r="G852" s="389">
        <v>43644</v>
      </c>
      <c r="H852" s="387" t="s">
        <v>2705</v>
      </c>
      <c r="I852" s="389">
        <v>43644</v>
      </c>
      <c r="J852" s="387" t="s">
        <v>2608</v>
      </c>
      <c r="K852" s="387" t="s">
        <v>1741</v>
      </c>
      <c r="L852" s="390" t="s">
        <v>1732</v>
      </c>
      <c r="M852" s="390" t="s">
        <v>1854</v>
      </c>
      <c r="N852" s="390" t="str">
        <f t="shared" si="28"/>
        <v>Employee5@blyblade.com</v>
      </c>
      <c r="O852" s="390" t="str">
        <f t="shared" si="29"/>
        <v>Torey_McNeil</v>
      </c>
      <c r="P852" s="387" t="s">
        <v>1728</v>
      </c>
      <c r="Q852" s="387" t="s">
        <v>1754</v>
      </c>
      <c r="R852" s="387" t="s">
        <v>1738</v>
      </c>
      <c r="S852" s="387">
        <v>2.44</v>
      </c>
      <c r="T852" s="387">
        <v>29</v>
      </c>
      <c r="U852" s="387" t="s">
        <v>1737</v>
      </c>
      <c r="V852" s="387" t="s">
        <v>2183</v>
      </c>
      <c r="W852" s="387" t="s">
        <v>2025</v>
      </c>
      <c r="X852" s="387" t="s">
        <v>4831</v>
      </c>
      <c r="Y852" s="387" t="s">
        <v>1748</v>
      </c>
      <c r="Z852" s="387" t="s">
        <v>1734</v>
      </c>
      <c r="AA852" s="387" t="s">
        <v>1733</v>
      </c>
      <c r="AB852" s="387">
        <v>26.25</v>
      </c>
      <c r="AC852" s="387">
        <v>0</v>
      </c>
      <c r="AD852" s="387">
        <v>0</v>
      </c>
      <c r="AE852" s="387">
        <v>26.25</v>
      </c>
      <c r="AF852" s="387" t="s">
        <v>1729</v>
      </c>
      <c r="AG852" s="387">
        <v>26.25</v>
      </c>
      <c r="AH852" s="387">
        <v>0</v>
      </c>
      <c r="AI852" s="387">
        <v>0</v>
      </c>
      <c r="AJ852" s="387">
        <v>26.25</v>
      </c>
      <c r="AK852" s="387">
        <v>2.63</v>
      </c>
      <c r="AM852"/>
      <c r="AN852"/>
      <c r="AO852"/>
      <c r="AP852"/>
    </row>
    <row r="853" spans="1:42">
      <c r="A853" s="387" t="s">
        <v>5375</v>
      </c>
      <c r="B853" s="388">
        <v>43644.892997685187</v>
      </c>
      <c r="C853" s="389">
        <v>43644</v>
      </c>
      <c r="D853" s="387" t="s">
        <v>3141</v>
      </c>
      <c r="E853" s="389">
        <v>43644</v>
      </c>
      <c r="F853" s="387" t="s">
        <v>2735</v>
      </c>
      <c r="G853" s="389">
        <v>43644</v>
      </c>
      <c r="H853" s="387" t="s">
        <v>1879</v>
      </c>
      <c r="I853" s="389">
        <v>43644</v>
      </c>
      <c r="J853" s="387" t="s">
        <v>2301</v>
      </c>
      <c r="K853" s="387" t="s">
        <v>1741</v>
      </c>
      <c r="L853" s="390" t="s">
        <v>1732</v>
      </c>
      <c r="M853" s="390" t="s">
        <v>2594</v>
      </c>
      <c r="N853" s="390" t="str">
        <f t="shared" si="28"/>
        <v>Employee9@blyblade.com</v>
      </c>
      <c r="O853" s="390" t="str">
        <f t="shared" si="29"/>
        <v>Emily_Antner</v>
      </c>
      <c r="P853" s="387" t="s">
        <v>1728</v>
      </c>
      <c r="Q853" s="387" t="s">
        <v>1754</v>
      </c>
      <c r="R853" s="387" t="s">
        <v>1738</v>
      </c>
      <c r="S853" s="387">
        <v>2.95</v>
      </c>
      <c r="T853" s="387">
        <v>25</v>
      </c>
      <c r="U853" s="387" t="s">
        <v>1845</v>
      </c>
      <c r="V853" s="387" t="s">
        <v>1772</v>
      </c>
      <c r="W853" s="387" t="s">
        <v>1965</v>
      </c>
      <c r="X853" s="387" t="s">
        <v>4831</v>
      </c>
      <c r="Y853" s="387" t="s">
        <v>1896</v>
      </c>
      <c r="Z853" s="387" t="s">
        <v>1734</v>
      </c>
      <c r="AA853" s="387" t="s">
        <v>1733</v>
      </c>
      <c r="AB853" s="387">
        <v>35.44</v>
      </c>
      <c r="AC853" s="387">
        <v>0</v>
      </c>
      <c r="AD853" s="387">
        <v>0</v>
      </c>
      <c r="AE853" s="387">
        <v>35.44</v>
      </c>
      <c r="AF853" s="387" t="s">
        <v>1729</v>
      </c>
      <c r="AG853" s="387">
        <v>35.44</v>
      </c>
      <c r="AH853" s="387">
        <v>0</v>
      </c>
      <c r="AI853" s="387">
        <v>0</v>
      </c>
      <c r="AJ853" s="387">
        <v>35.44</v>
      </c>
      <c r="AK853" s="387">
        <v>3.54</v>
      </c>
      <c r="AM853"/>
      <c r="AN853"/>
      <c r="AO853"/>
      <c r="AP853"/>
    </row>
    <row r="854" spans="1:42">
      <c r="A854" s="387" t="s">
        <v>5374</v>
      </c>
      <c r="B854" s="388">
        <v>43644.910370370373</v>
      </c>
      <c r="C854" s="389">
        <v>43644</v>
      </c>
      <c r="D854" s="387" t="s">
        <v>2760</v>
      </c>
      <c r="E854" s="389">
        <v>43644</v>
      </c>
      <c r="F854" s="387" t="s">
        <v>2535</v>
      </c>
      <c r="G854" s="389">
        <v>43644</v>
      </c>
      <c r="H854" s="387" t="s">
        <v>2308</v>
      </c>
      <c r="I854" s="389">
        <v>43644</v>
      </c>
      <c r="J854" s="387" t="s">
        <v>2111</v>
      </c>
      <c r="K854" s="387" t="s">
        <v>1741</v>
      </c>
      <c r="L854" s="390" t="s">
        <v>1732</v>
      </c>
      <c r="M854" s="390" t="s">
        <v>1979</v>
      </c>
      <c r="N854" s="390" t="str">
        <f t="shared" si="28"/>
        <v>Employee15@blyblade.com</v>
      </c>
      <c r="O854" s="390" t="str">
        <f t="shared" si="29"/>
        <v>Jess_Rooney</v>
      </c>
      <c r="P854" s="387" t="s">
        <v>1728</v>
      </c>
      <c r="Q854" s="387" t="s">
        <v>1847</v>
      </c>
      <c r="R854" s="387" t="s">
        <v>1738</v>
      </c>
      <c r="S854" s="387">
        <v>12.68</v>
      </c>
      <c r="T854" s="387">
        <v>78</v>
      </c>
      <c r="U854" s="387" t="s">
        <v>1737</v>
      </c>
      <c r="V854" s="387" t="s">
        <v>1802</v>
      </c>
      <c r="W854" s="387" t="s">
        <v>1965</v>
      </c>
      <c r="X854" s="387" t="s">
        <v>4831</v>
      </c>
      <c r="Y854" s="387" t="s">
        <v>1735</v>
      </c>
      <c r="Z854" s="387" t="s">
        <v>1734</v>
      </c>
      <c r="AA854" s="387" t="s">
        <v>1733</v>
      </c>
      <c r="AB854" s="387">
        <v>133.59</v>
      </c>
      <c r="AC854" s="387">
        <v>0</v>
      </c>
      <c r="AD854" s="387">
        <v>0</v>
      </c>
      <c r="AE854" s="387">
        <v>133.59</v>
      </c>
      <c r="AF854" s="387" t="s">
        <v>1729</v>
      </c>
      <c r="AG854" s="387">
        <v>133.59</v>
      </c>
      <c r="AH854" s="387">
        <v>0</v>
      </c>
      <c r="AI854" s="387">
        <v>0</v>
      </c>
      <c r="AJ854" s="387">
        <v>133.59</v>
      </c>
      <c r="AK854" s="387">
        <v>13.36</v>
      </c>
      <c r="AM854"/>
      <c r="AN854"/>
      <c r="AO854"/>
      <c r="AP854"/>
    </row>
    <row r="855" spans="1:42">
      <c r="A855" s="387" t="s">
        <v>5373</v>
      </c>
      <c r="B855" s="388">
        <v>43644.918414351851</v>
      </c>
      <c r="C855" s="389">
        <v>43644</v>
      </c>
      <c r="D855" s="387" t="s">
        <v>2390</v>
      </c>
      <c r="E855" s="389">
        <v>43644</v>
      </c>
      <c r="F855" s="387" t="s">
        <v>2842</v>
      </c>
      <c r="G855" s="389">
        <v>43644</v>
      </c>
      <c r="H855" s="387" t="s">
        <v>2839</v>
      </c>
      <c r="I855" s="389">
        <v>43644</v>
      </c>
      <c r="J855" s="387" t="s">
        <v>2838</v>
      </c>
      <c r="K855" s="387" t="s">
        <v>1741</v>
      </c>
      <c r="L855" s="390" t="s">
        <v>1732</v>
      </c>
      <c r="M855" s="390" t="s">
        <v>3510</v>
      </c>
      <c r="N855" s="390" t="str">
        <f t="shared" si="28"/>
        <v>Employee20@blyblade.com</v>
      </c>
      <c r="O855" s="390" t="str">
        <f t="shared" si="29"/>
        <v>Conner_Clay</v>
      </c>
      <c r="P855" s="387" t="s">
        <v>1728</v>
      </c>
      <c r="Q855" s="387" t="s">
        <v>1754</v>
      </c>
      <c r="R855" s="387" t="s">
        <v>1738</v>
      </c>
      <c r="S855" s="387">
        <v>3.58</v>
      </c>
      <c r="T855" s="387">
        <v>38</v>
      </c>
      <c r="U855" s="387" t="s">
        <v>1883</v>
      </c>
      <c r="V855" s="387" t="s">
        <v>1845</v>
      </c>
      <c r="W855" s="387" t="s">
        <v>1875</v>
      </c>
      <c r="X855" s="387" t="s">
        <v>4831</v>
      </c>
      <c r="Y855" s="387" t="s">
        <v>2449</v>
      </c>
      <c r="Z855" s="387" t="s">
        <v>1734</v>
      </c>
      <c r="AA855" s="387" t="s">
        <v>1733</v>
      </c>
      <c r="AB855" s="387">
        <v>36.869999999999997</v>
      </c>
      <c r="AC855" s="387">
        <v>0</v>
      </c>
      <c r="AD855" s="387">
        <v>0</v>
      </c>
      <c r="AE855" s="387">
        <v>36.869999999999997</v>
      </c>
      <c r="AF855" s="387" t="s">
        <v>1729</v>
      </c>
      <c r="AG855" s="387">
        <v>36.869999999999997</v>
      </c>
      <c r="AH855" s="387">
        <v>0</v>
      </c>
      <c r="AI855" s="387">
        <v>0</v>
      </c>
      <c r="AJ855" s="387">
        <v>36.869999999999997</v>
      </c>
      <c r="AK855" s="387">
        <v>3.69</v>
      </c>
      <c r="AM855"/>
      <c r="AN855"/>
      <c r="AO855"/>
      <c r="AP855"/>
    </row>
    <row r="856" spans="1:42">
      <c r="A856" s="387" t="s">
        <v>5372</v>
      </c>
      <c r="B856" s="388">
        <v>43644.925000000003</v>
      </c>
      <c r="C856" s="389">
        <v>43644</v>
      </c>
      <c r="D856" s="387" t="s">
        <v>1877</v>
      </c>
      <c r="E856" s="389">
        <v>43644</v>
      </c>
      <c r="F856" s="387" t="s">
        <v>2997</v>
      </c>
      <c r="G856" s="389">
        <v>43644</v>
      </c>
      <c r="H856" s="387" t="s">
        <v>3552</v>
      </c>
      <c r="I856" s="389">
        <v>43644</v>
      </c>
      <c r="J856" s="387" t="s">
        <v>2102</v>
      </c>
      <c r="K856" s="387" t="s">
        <v>1741</v>
      </c>
      <c r="L856" s="390" t="s">
        <v>1732</v>
      </c>
      <c r="M856" s="390" t="s">
        <v>3960</v>
      </c>
      <c r="N856" s="390" t="str">
        <f t="shared" si="28"/>
        <v>Employee21@blyblade.com</v>
      </c>
      <c r="O856" s="390" t="str">
        <f t="shared" si="29"/>
        <v>Wyndham_Williamson</v>
      </c>
      <c r="P856" s="387" t="s">
        <v>1728</v>
      </c>
      <c r="Q856" s="387" t="s">
        <v>1754</v>
      </c>
      <c r="R856" s="387" t="s">
        <v>1738</v>
      </c>
      <c r="S856" s="387">
        <v>3.28</v>
      </c>
      <c r="T856" s="387">
        <v>26</v>
      </c>
      <c r="U856" s="387" t="s">
        <v>1883</v>
      </c>
      <c r="V856" s="387" t="s">
        <v>1845</v>
      </c>
      <c r="W856" s="387" t="s">
        <v>1965</v>
      </c>
      <c r="X856" s="387" t="s">
        <v>4831</v>
      </c>
      <c r="Y856" s="387" t="s">
        <v>1728</v>
      </c>
      <c r="Z856" s="387" t="s">
        <v>1734</v>
      </c>
      <c r="AA856" s="387" t="s">
        <v>1733</v>
      </c>
      <c r="AB856" s="387">
        <v>35.979999999999997</v>
      </c>
      <c r="AC856" s="387">
        <v>0</v>
      </c>
      <c r="AD856" s="387">
        <v>0</v>
      </c>
      <c r="AE856" s="387">
        <v>35.979999999999997</v>
      </c>
      <c r="AF856" s="387" t="s">
        <v>1729</v>
      </c>
      <c r="AG856" s="387">
        <v>35.979999999999997</v>
      </c>
      <c r="AH856" s="387">
        <v>0</v>
      </c>
      <c r="AI856" s="387">
        <v>0</v>
      </c>
      <c r="AJ856" s="387">
        <v>35.979999999999997</v>
      </c>
      <c r="AK856" s="387">
        <v>3.6</v>
      </c>
      <c r="AM856"/>
      <c r="AN856"/>
      <c r="AO856"/>
      <c r="AP856"/>
    </row>
    <row r="857" spans="1:42">
      <c r="A857" s="387" t="s">
        <v>5371</v>
      </c>
      <c r="B857" s="388">
        <v>43644.930555555555</v>
      </c>
      <c r="C857" s="389">
        <v>43644</v>
      </c>
      <c r="D857" s="387" t="s">
        <v>2053</v>
      </c>
      <c r="E857" s="389">
        <v>43644</v>
      </c>
      <c r="F857" s="387" t="s">
        <v>2052</v>
      </c>
      <c r="G857" s="389">
        <v>43644</v>
      </c>
      <c r="H857" s="387" t="s">
        <v>2021</v>
      </c>
      <c r="I857" s="389">
        <v>43644</v>
      </c>
      <c r="J857" s="387" t="s">
        <v>2020</v>
      </c>
      <c r="K857" s="387" t="s">
        <v>1741</v>
      </c>
      <c r="L857" s="390" t="s">
        <v>1732</v>
      </c>
      <c r="M857" s="390" t="s">
        <v>1986</v>
      </c>
      <c r="N857" s="390" t="str">
        <f t="shared" si="28"/>
        <v>Employee1@blyblade.com</v>
      </c>
      <c r="O857" s="390" t="str">
        <f t="shared" si="29"/>
        <v>Jake_Mirto</v>
      </c>
      <c r="P857" s="387" t="s">
        <v>1728</v>
      </c>
      <c r="Q857" s="387" t="s">
        <v>1762</v>
      </c>
      <c r="R857" s="387" t="s">
        <v>1753</v>
      </c>
      <c r="S857" s="387">
        <v>9.77</v>
      </c>
      <c r="T857" s="387">
        <v>30</v>
      </c>
      <c r="U857" s="387" t="s">
        <v>1752</v>
      </c>
      <c r="V857" s="387" t="s">
        <v>1996</v>
      </c>
      <c r="W857" s="387" t="s">
        <v>4832</v>
      </c>
      <c r="X857" s="387" t="s">
        <v>4831</v>
      </c>
      <c r="Y857" s="387" t="s">
        <v>1735</v>
      </c>
      <c r="Z857" s="387" t="s">
        <v>1734</v>
      </c>
      <c r="AA857" s="387" t="s">
        <v>1733</v>
      </c>
      <c r="AB857" s="387">
        <v>92.07</v>
      </c>
      <c r="AC857" s="387">
        <v>0</v>
      </c>
      <c r="AD857" s="387">
        <v>0</v>
      </c>
      <c r="AE857" s="387">
        <v>92.07</v>
      </c>
      <c r="AF857" s="387" t="s">
        <v>1729</v>
      </c>
      <c r="AG857" s="387">
        <v>92.07</v>
      </c>
      <c r="AH857" s="387">
        <v>0</v>
      </c>
      <c r="AI857" s="387">
        <v>0</v>
      </c>
      <c r="AJ857" s="387">
        <v>92.07</v>
      </c>
      <c r="AK857" s="387">
        <v>9.2100000000000009</v>
      </c>
      <c r="AM857"/>
      <c r="AN857"/>
      <c r="AO857"/>
      <c r="AP857"/>
    </row>
    <row r="858" spans="1:42">
      <c r="A858" s="387" t="s">
        <v>5370</v>
      </c>
      <c r="B858" s="388">
        <v>43644.943912037037</v>
      </c>
      <c r="C858" s="389">
        <v>43644</v>
      </c>
      <c r="D858" s="387" t="s">
        <v>3340</v>
      </c>
      <c r="E858" s="389">
        <v>43644</v>
      </c>
      <c r="F858" s="387" t="s">
        <v>3339</v>
      </c>
      <c r="G858" s="389">
        <v>43644</v>
      </c>
      <c r="H858" s="387" t="s">
        <v>3120</v>
      </c>
      <c r="I858" s="389">
        <v>43644</v>
      </c>
      <c r="J858" s="387" t="s">
        <v>2980</v>
      </c>
      <c r="K858" s="387" t="s">
        <v>1741</v>
      </c>
      <c r="L858" s="390" t="s">
        <v>1732</v>
      </c>
      <c r="M858" s="390" t="s">
        <v>1755</v>
      </c>
      <c r="N858" s="390" t="str">
        <f t="shared" si="28"/>
        <v>Employee2@blyblade.com</v>
      </c>
      <c r="O858" s="390" t="str">
        <f t="shared" si="29"/>
        <v>Cal_Thompson</v>
      </c>
      <c r="P858" s="387" t="s">
        <v>1728</v>
      </c>
      <c r="Q858" s="387" t="s">
        <v>5288</v>
      </c>
      <c r="R858" s="387" t="s">
        <v>1738</v>
      </c>
      <c r="S858" s="387">
        <v>13.08</v>
      </c>
      <c r="T858" s="387">
        <v>76</v>
      </c>
      <c r="U858" s="387" t="s">
        <v>1737</v>
      </c>
      <c r="V858" s="387" t="s">
        <v>1802</v>
      </c>
      <c r="W858" s="387" t="s">
        <v>1728</v>
      </c>
      <c r="X858" s="387" t="s">
        <v>5005</v>
      </c>
      <c r="Y858" s="387" t="s">
        <v>1748</v>
      </c>
      <c r="Z858" s="387" t="s">
        <v>1734</v>
      </c>
      <c r="AA858" s="387" t="s">
        <v>1733</v>
      </c>
      <c r="AB858" s="387">
        <v>181.59</v>
      </c>
      <c r="AC858" s="387">
        <v>0</v>
      </c>
      <c r="AD858" s="387">
        <v>0</v>
      </c>
      <c r="AE858" s="387">
        <v>181.59</v>
      </c>
      <c r="AF858" s="387" t="s">
        <v>1729</v>
      </c>
      <c r="AG858" s="387">
        <v>181.59</v>
      </c>
      <c r="AH858" s="387">
        <v>0</v>
      </c>
      <c r="AI858" s="387">
        <v>0</v>
      </c>
      <c r="AJ858" s="387">
        <v>181.59</v>
      </c>
      <c r="AK858" s="387">
        <v>18.16</v>
      </c>
      <c r="AM858"/>
      <c r="AN858"/>
      <c r="AO858"/>
      <c r="AP858"/>
    </row>
    <row r="859" spans="1:42">
      <c r="A859" s="387" t="s">
        <v>5369</v>
      </c>
      <c r="B859" s="388">
        <v>43644.94427083333</v>
      </c>
      <c r="C859" s="389">
        <v>43644</v>
      </c>
      <c r="D859" s="387" t="s">
        <v>1867</v>
      </c>
      <c r="E859" s="389">
        <v>43644</v>
      </c>
      <c r="F859" s="387" t="s">
        <v>2290</v>
      </c>
      <c r="G859" s="389">
        <v>43644</v>
      </c>
      <c r="H859" s="387" t="s">
        <v>3120</v>
      </c>
      <c r="I859" s="389">
        <v>43644</v>
      </c>
      <c r="J859" s="387" t="s">
        <v>2980</v>
      </c>
      <c r="K859" s="387" t="s">
        <v>1741</v>
      </c>
      <c r="L859" s="390" t="s">
        <v>1732</v>
      </c>
      <c r="M859" s="390" t="s">
        <v>1810</v>
      </c>
      <c r="N859" s="390" t="str">
        <f t="shared" si="28"/>
        <v>Employee3@blyblade.com</v>
      </c>
      <c r="O859" s="390" t="str">
        <f t="shared" si="29"/>
        <v>Esjona_Kadiu</v>
      </c>
      <c r="P859" s="387" t="s">
        <v>1728</v>
      </c>
      <c r="Q859" s="387" t="s">
        <v>1754</v>
      </c>
      <c r="R859" s="387" t="s">
        <v>1738</v>
      </c>
      <c r="S859" s="387">
        <v>4.42</v>
      </c>
      <c r="T859" s="387">
        <v>39</v>
      </c>
      <c r="U859" s="387" t="s">
        <v>1737</v>
      </c>
      <c r="V859" s="387" t="s">
        <v>1883</v>
      </c>
      <c r="W859" s="387" t="s">
        <v>1750</v>
      </c>
      <c r="X859" s="387" t="s">
        <v>4831</v>
      </c>
      <c r="Y859" s="387" t="s">
        <v>1735</v>
      </c>
      <c r="Z859" s="387" t="s">
        <v>1734</v>
      </c>
      <c r="AA859" s="387" t="s">
        <v>1733</v>
      </c>
      <c r="AB859" s="387">
        <v>30.97</v>
      </c>
      <c r="AC859" s="387">
        <v>0</v>
      </c>
      <c r="AD859" s="387">
        <v>0</v>
      </c>
      <c r="AE859" s="387">
        <v>30.97</v>
      </c>
      <c r="AF859" s="387" t="s">
        <v>1729</v>
      </c>
      <c r="AG859" s="387">
        <v>30.97</v>
      </c>
      <c r="AH859" s="387">
        <v>0</v>
      </c>
      <c r="AI859" s="387">
        <v>0</v>
      </c>
      <c r="AJ859" s="387">
        <v>30.97</v>
      </c>
      <c r="AK859" s="387">
        <v>3.1</v>
      </c>
      <c r="AM859"/>
      <c r="AN859"/>
      <c r="AO859"/>
      <c r="AP859"/>
    </row>
    <row r="860" spans="1:42">
      <c r="A860" s="387" t="s">
        <v>5369</v>
      </c>
      <c r="B860" s="388">
        <v>43644.944386574076</v>
      </c>
      <c r="C860" s="389">
        <v>43644</v>
      </c>
      <c r="D860" s="387" t="s">
        <v>1867</v>
      </c>
      <c r="E860" s="389">
        <v>43644</v>
      </c>
      <c r="F860" s="387" t="s">
        <v>2290</v>
      </c>
      <c r="G860" s="389">
        <v>43644</v>
      </c>
      <c r="H860" s="387" t="s">
        <v>3120</v>
      </c>
      <c r="I860" s="389">
        <v>43644</v>
      </c>
      <c r="J860" s="387" t="s">
        <v>2980</v>
      </c>
      <c r="K860" s="387" t="s">
        <v>1741</v>
      </c>
      <c r="L860" s="390" t="s">
        <v>1732</v>
      </c>
      <c r="M860" s="390" t="s">
        <v>1810</v>
      </c>
      <c r="N860" s="390" t="str">
        <f t="shared" si="28"/>
        <v>Employee3@blyblade.com</v>
      </c>
      <c r="O860" s="390" t="str">
        <f t="shared" si="29"/>
        <v>Esjona_Kadiu</v>
      </c>
      <c r="P860" s="387" t="s">
        <v>1728</v>
      </c>
      <c r="Q860" s="387" t="s">
        <v>1754</v>
      </c>
      <c r="R860" s="387" t="s">
        <v>1738</v>
      </c>
      <c r="S860" s="387">
        <v>4.42</v>
      </c>
      <c r="T860" s="387">
        <v>39</v>
      </c>
      <c r="U860" s="387" t="s">
        <v>1737</v>
      </c>
      <c r="V860" s="387" t="s">
        <v>1883</v>
      </c>
      <c r="W860" s="387" t="s">
        <v>1750</v>
      </c>
      <c r="X860" s="387" t="s">
        <v>4831</v>
      </c>
      <c r="Y860" s="387" t="s">
        <v>1735</v>
      </c>
      <c r="Z860" s="387" t="s">
        <v>1734</v>
      </c>
      <c r="AA860" s="387" t="s">
        <v>1747</v>
      </c>
      <c r="AB860" s="387">
        <v>0</v>
      </c>
      <c r="AC860" s="387">
        <v>0</v>
      </c>
      <c r="AD860" s="387">
        <v>3.08</v>
      </c>
      <c r="AE860" s="387">
        <v>3.08</v>
      </c>
      <c r="AF860" s="387" t="s">
        <v>1729</v>
      </c>
      <c r="AG860" s="387">
        <v>0</v>
      </c>
      <c r="AH860" s="387">
        <v>0</v>
      </c>
      <c r="AI860" s="387">
        <v>3.08</v>
      </c>
      <c r="AJ860" s="387">
        <v>3.08</v>
      </c>
      <c r="AK860" s="387">
        <v>0</v>
      </c>
      <c r="AM860"/>
      <c r="AN860"/>
      <c r="AO860"/>
      <c r="AP860"/>
    </row>
    <row r="861" spans="1:42">
      <c r="A861" s="387" t="s">
        <v>5368</v>
      </c>
      <c r="B861" s="388">
        <v>43644.965868055559</v>
      </c>
      <c r="C861" s="389">
        <v>43644</v>
      </c>
      <c r="D861" s="387" t="s">
        <v>3486</v>
      </c>
      <c r="E861" s="389">
        <v>43644</v>
      </c>
      <c r="F861" s="387" t="s">
        <v>3707</v>
      </c>
      <c r="G861" s="387" t="s">
        <v>1728</v>
      </c>
      <c r="H861" s="387" t="s">
        <v>1728</v>
      </c>
      <c r="I861" s="387" t="s">
        <v>1728</v>
      </c>
      <c r="J861" s="387" t="s">
        <v>1728</v>
      </c>
      <c r="K861" s="387" t="s">
        <v>1741</v>
      </c>
      <c r="L861" s="390" t="s">
        <v>1732</v>
      </c>
      <c r="M861" s="390" t="s">
        <v>1731</v>
      </c>
      <c r="N861" s="390" t="str">
        <f t="shared" si="28"/>
        <v>Employee8@blyblade.com</v>
      </c>
      <c r="O861" s="390" t="str">
        <f t="shared" si="29"/>
        <v>--_--</v>
      </c>
      <c r="P861" s="387" t="s">
        <v>1728</v>
      </c>
      <c r="Q861" s="387" t="s">
        <v>1754</v>
      </c>
      <c r="R861" s="387" t="s">
        <v>1738</v>
      </c>
      <c r="S861" s="387" t="s">
        <v>1728</v>
      </c>
      <c r="T861" s="387" t="s">
        <v>1728</v>
      </c>
      <c r="U861" s="387" t="s">
        <v>2411</v>
      </c>
      <c r="V861" s="387" t="s">
        <v>1845</v>
      </c>
      <c r="W861" s="387" t="s">
        <v>1750</v>
      </c>
      <c r="X861" s="387" t="s">
        <v>4831</v>
      </c>
      <c r="Y861" s="387" t="s">
        <v>1728</v>
      </c>
      <c r="Z861" s="387" t="s">
        <v>1734</v>
      </c>
      <c r="AA861" s="387" t="s">
        <v>1733</v>
      </c>
      <c r="AB861" s="387">
        <v>5.44</v>
      </c>
      <c r="AC861" s="387">
        <v>0</v>
      </c>
      <c r="AD861" s="387">
        <v>0</v>
      </c>
      <c r="AE861" s="387">
        <v>5.44</v>
      </c>
      <c r="AF861" s="387" t="s">
        <v>1729</v>
      </c>
      <c r="AG861" s="387">
        <v>5.44</v>
      </c>
      <c r="AH861" s="387">
        <v>0</v>
      </c>
      <c r="AI861" s="387">
        <v>0</v>
      </c>
      <c r="AJ861" s="387">
        <v>5.44</v>
      </c>
      <c r="AK861" s="387">
        <v>0.54</v>
      </c>
      <c r="AM861"/>
      <c r="AN861"/>
      <c r="AO861"/>
      <c r="AP861"/>
    </row>
    <row r="862" spans="1:42">
      <c r="A862" s="387" t="s">
        <v>5368</v>
      </c>
      <c r="B862" s="388">
        <v>43644.968449074076</v>
      </c>
      <c r="C862" s="389">
        <v>43644</v>
      </c>
      <c r="D862" s="387" t="s">
        <v>3486</v>
      </c>
      <c r="E862" s="389">
        <v>43644</v>
      </c>
      <c r="F862" s="387" t="s">
        <v>3707</v>
      </c>
      <c r="G862" s="387" t="s">
        <v>1728</v>
      </c>
      <c r="H862" s="387" t="s">
        <v>1728</v>
      </c>
      <c r="I862" s="387" t="s">
        <v>1728</v>
      </c>
      <c r="J862" s="387" t="s">
        <v>1728</v>
      </c>
      <c r="K862" s="387" t="s">
        <v>1741</v>
      </c>
      <c r="L862" s="390" t="s">
        <v>1732</v>
      </c>
      <c r="M862" s="390" t="s">
        <v>1731</v>
      </c>
      <c r="N862" s="390" t="str">
        <f t="shared" si="28"/>
        <v>Employee8@blyblade.com</v>
      </c>
      <c r="O862" s="390" t="str">
        <f t="shared" si="29"/>
        <v>--_--</v>
      </c>
      <c r="P862" s="387" t="s">
        <v>1728</v>
      </c>
      <c r="Q862" s="387" t="s">
        <v>1754</v>
      </c>
      <c r="R862" s="387" t="s">
        <v>1738</v>
      </c>
      <c r="S862" s="387" t="s">
        <v>1728</v>
      </c>
      <c r="T862" s="387" t="s">
        <v>1728</v>
      </c>
      <c r="U862" s="387" t="s">
        <v>2411</v>
      </c>
      <c r="V862" s="387" t="s">
        <v>1845</v>
      </c>
      <c r="W862" s="387" t="s">
        <v>1750</v>
      </c>
      <c r="X862" s="387" t="s">
        <v>4831</v>
      </c>
      <c r="Y862" s="387" t="s">
        <v>1728</v>
      </c>
      <c r="Z862" s="387" t="s">
        <v>1734</v>
      </c>
      <c r="AA862" s="387" t="s">
        <v>2138</v>
      </c>
      <c r="AB862" s="387">
        <v>-5.44</v>
      </c>
      <c r="AC862" s="387">
        <v>0</v>
      </c>
      <c r="AD862" s="387">
        <v>0</v>
      </c>
      <c r="AE862" s="387">
        <v>-5.44</v>
      </c>
      <c r="AF862" s="387" t="s">
        <v>1729</v>
      </c>
      <c r="AG862" s="387">
        <v>-5.44</v>
      </c>
      <c r="AH862" s="387">
        <v>0</v>
      </c>
      <c r="AI862" s="387">
        <v>0</v>
      </c>
      <c r="AJ862" s="387">
        <v>-5.44</v>
      </c>
      <c r="AK862" s="387">
        <v>-0.54</v>
      </c>
      <c r="AM862"/>
      <c r="AN862"/>
      <c r="AO862"/>
      <c r="AP862"/>
    </row>
    <row r="863" spans="1:42">
      <c r="A863" s="387" t="s">
        <v>5367</v>
      </c>
      <c r="B863" s="388">
        <v>43644.984837962962</v>
      </c>
      <c r="C863" s="389">
        <v>43644</v>
      </c>
      <c r="D863" s="387" t="s">
        <v>2029</v>
      </c>
      <c r="E863" s="389">
        <v>43644</v>
      </c>
      <c r="F863" s="387" t="s">
        <v>2028</v>
      </c>
      <c r="G863" s="389">
        <v>43644</v>
      </c>
      <c r="H863" s="387" t="s">
        <v>2511</v>
      </c>
      <c r="I863" s="389">
        <v>43644</v>
      </c>
      <c r="J863" s="387" t="s">
        <v>2510</v>
      </c>
      <c r="K863" s="387" t="s">
        <v>1741</v>
      </c>
      <c r="L863" s="390" t="s">
        <v>1732</v>
      </c>
      <c r="M863" s="390" t="s">
        <v>2812</v>
      </c>
      <c r="N863" s="390" t="str">
        <f t="shared" si="28"/>
        <v>Employee6@blyblade.com</v>
      </c>
      <c r="O863" s="390" t="str">
        <f t="shared" si="29"/>
        <v>Matthew_Brody</v>
      </c>
      <c r="P863" s="387" t="s">
        <v>1728</v>
      </c>
      <c r="Q863" s="387" t="s">
        <v>1762</v>
      </c>
      <c r="R863" s="387" t="s">
        <v>1753</v>
      </c>
      <c r="S863" s="387">
        <v>20.329999999999998</v>
      </c>
      <c r="T863" s="387">
        <v>65</v>
      </c>
      <c r="U863" s="387" t="s">
        <v>5366</v>
      </c>
      <c r="V863" s="387" t="s">
        <v>1802</v>
      </c>
      <c r="W863" s="387" t="s">
        <v>4832</v>
      </c>
      <c r="X863" s="387" t="s">
        <v>4831</v>
      </c>
      <c r="Y863" s="387" t="s">
        <v>1748</v>
      </c>
      <c r="Z863" s="387" t="s">
        <v>1734</v>
      </c>
      <c r="AA863" s="387" t="s">
        <v>1733</v>
      </c>
      <c r="AB863" s="387">
        <v>115.19</v>
      </c>
      <c r="AC863" s="387">
        <v>0</v>
      </c>
      <c r="AD863" s="387">
        <v>0</v>
      </c>
      <c r="AE863" s="387">
        <v>115.19</v>
      </c>
      <c r="AF863" s="387" t="s">
        <v>1729</v>
      </c>
      <c r="AG863" s="387">
        <v>115.19</v>
      </c>
      <c r="AH863" s="387">
        <v>0</v>
      </c>
      <c r="AI863" s="387">
        <v>0</v>
      </c>
      <c r="AJ863" s="387">
        <v>115.19</v>
      </c>
      <c r="AK863" s="387">
        <v>11.52</v>
      </c>
      <c r="AM863"/>
      <c r="AN863"/>
      <c r="AO863"/>
      <c r="AP863"/>
    </row>
    <row r="864" spans="1:42">
      <c r="A864" s="387" t="s">
        <v>5365</v>
      </c>
      <c r="B864" s="388">
        <v>43644.988611111112</v>
      </c>
      <c r="C864" s="389">
        <v>43644</v>
      </c>
      <c r="D864" s="387" t="s">
        <v>3203</v>
      </c>
      <c r="E864" s="389">
        <v>43644</v>
      </c>
      <c r="F864" s="387" t="s">
        <v>3202</v>
      </c>
      <c r="G864" s="389">
        <v>43644</v>
      </c>
      <c r="H864" s="387" t="s">
        <v>1944</v>
      </c>
      <c r="I864" s="389">
        <v>43644</v>
      </c>
      <c r="J864" s="387" t="s">
        <v>1943</v>
      </c>
      <c r="K864" s="387" t="s">
        <v>1741</v>
      </c>
      <c r="L864" s="390" t="s">
        <v>1732</v>
      </c>
      <c r="M864" s="390" t="s">
        <v>2594</v>
      </c>
      <c r="N864" s="390" t="str">
        <f t="shared" si="28"/>
        <v>Employee9@blyblade.com</v>
      </c>
      <c r="O864" s="390" t="str">
        <f t="shared" si="29"/>
        <v>Emily_Antner</v>
      </c>
      <c r="P864" s="387" t="s">
        <v>1728</v>
      </c>
      <c r="Q864" s="387" t="s">
        <v>1754</v>
      </c>
      <c r="R864" s="387" t="s">
        <v>1738</v>
      </c>
      <c r="S864" s="387">
        <v>3.52</v>
      </c>
      <c r="T864" s="387">
        <v>28</v>
      </c>
      <c r="U864" s="387" t="s">
        <v>1845</v>
      </c>
      <c r="V864" s="387" t="s">
        <v>3484</v>
      </c>
      <c r="W864" s="387" t="s">
        <v>1750</v>
      </c>
      <c r="X864" s="387" t="s">
        <v>4831</v>
      </c>
      <c r="Y864" s="387" t="s">
        <v>1896</v>
      </c>
      <c r="Z864" s="387" t="s">
        <v>1734</v>
      </c>
      <c r="AA864" s="387" t="s">
        <v>1733</v>
      </c>
      <c r="AB864" s="387">
        <v>29.75</v>
      </c>
      <c r="AC864" s="387">
        <v>0</v>
      </c>
      <c r="AD864" s="387">
        <v>0</v>
      </c>
      <c r="AE864" s="387">
        <v>29.75</v>
      </c>
      <c r="AF864" s="387" t="s">
        <v>1729</v>
      </c>
      <c r="AG864" s="387">
        <v>29.75</v>
      </c>
      <c r="AH864" s="387">
        <v>0</v>
      </c>
      <c r="AI864" s="387">
        <v>0</v>
      </c>
      <c r="AJ864" s="387">
        <v>29.75</v>
      </c>
      <c r="AK864" s="387">
        <v>2.98</v>
      </c>
      <c r="AM864"/>
      <c r="AN864"/>
      <c r="AO864"/>
      <c r="AP864"/>
    </row>
    <row r="865" spans="1:42">
      <c r="A865" s="387" t="s">
        <v>5364</v>
      </c>
      <c r="B865" s="388">
        <v>43644.988900462966</v>
      </c>
      <c r="C865" s="389">
        <v>43644</v>
      </c>
      <c r="D865" s="387" t="s">
        <v>2401</v>
      </c>
      <c r="E865" s="389">
        <v>43644</v>
      </c>
      <c r="F865" s="387" t="s">
        <v>2400</v>
      </c>
      <c r="G865" s="389">
        <v>43644</v>
      </c>
      <c r="H865" s="387" t="s">
        <v>1944</v>
      </c>
      <c r="I865" s="389">
        <v>43644</v>
      </c>
      <c r="J865" s="387" t="s">
        <v>1943</v>
      </c>
      <c r="K865" s="387" t="s">
        <v>1741</v>
      </c>
      <c r="L865" s="390" t="s">
        <v>1732</v>
      </c>
      <c r="M865" s="390" t="s">
        <v>1986</v>
      </c>
      <c r="N865" s="390" t="str">
        <f t="shared" si="28"/>
        <v>Employee1@blyblade.com</v>
      </c>
      <c r="O865" s="390" t="str">
        <f t="shared" si="29"/>
        <v>Jake_Mirto</v>
      </c>
      <c r="P865" s="387" t="s">
        <v>1728</v>
      </c>
      <c r="Q865" s="387" t="s">
        <v>1754</v>
      </c>
      <c r="R865" s="387" t="s">
        <v>1753</v>
      </c>
      <c r="S865" s="387">
        <v>18.25</v>
      </c>
      <c r="T865" s="387">
        <v>35</v>
      </c>
      <c r="U865" s="387" t="s">
        <v>1752</v>
      </c>
      <c r="V865" s="387" t="s">
        <v>1826</v>
      </c>
      <c r="W865" s="387" t="s">
        <v>4832</v>
      </c>
      <c r="X865" s="387" t="s">
        <v>4831</v>
      </c>
      <c r="Y865" s="387" t="s">
        <v>1735</v>
      </c>
      <c r="Z865" s="387" t="s">
        <v>1734</v>
      </c>
      <c r="AA865" s="387" t="s">
        <v>1733</v>
      </c>
      <c r="AB865" s="387">
        <v>47.43</v>
      </c>
      <c r="AC865" s="387">
        <v>0</v>
      </c>
      <c r="AD865" s="387">
        <v>0</v>
      </c>
      <c r="AE865" s="387">
        <v>47.43</v>
      </c>
      <c r="AF865" s="387" t="s">
        <v>1729</v>
      </c>
      <c r="AG865" s="387">
        <v>47.43</v>
      </c>
      <c r="AH865" s="387">
        <v>0</v>
      </c>
      <c r="AI865" s="387">
        <v>0</v>
      </c>
      <c r="AJ865" s="387">
        <v>47.43</v>
      </c>
      <c r="AK865" s="387">
        <v>4.74</v>
      </c>
      <c r="AM865"/>
      <c r="AN865"/>
      <c r="AO865"/>
      <c r="AP865"/>
    </row>
    <row r="866" spans="1:42">
      <c r="A866" s="387" t="s">
        <v>5301</v>
      </c>
      <c r="B866" s="388">
        <v>43645.010937500003</v>
      </c>
      <c r="C866" s="389">
        <v>43645</v>
      </c>
      <c r="D866" s="387" t="s">
        <v>1743</v>
      </c>
      <c r="E866" s="389">
        <v>43644</v>
      </c>
      <c r="F866" s="387" t="s">
        <v>1742</v>
      </c>
      <c r="G866" s="389">
        <v>43645</v>
      </c>
      <c r="H866" s="387" t="s">
        <v>2815</v>
      </c>
      <c r="I866" s="389">
        <v>43644</v>
      </c>
      <c r="J866" s="387" t="s">
        <v>2814</v>
      </c>
      <c r="K866" s="387" t="s">
        <v>1741</v>
      </c>
      <c r="L866" s="390" t="s">
        <v>1732</v>
      </c>
      <c r="M866" s="390" t="s">
        <v>2223</v>
      </c>
      <c r="N866" s="390" t="str">
        <f t="shared" si="28"/>
        <v>Employee19@blyblade.com</v>
      </c>
      <c r="O866" s="390" t="str">
        <f t="shared" si="29"/>
        <v>Gil_Adler</v>
      </c>
      <c r="P866" s="387" t="s">
        <v>1728</v>
      </c>
      <c r="Q866" s="387" t="s">
        <v>1754</v>
      </c>
      <c r="R866" s="387" t="s">
        <v>1738</v>
      </c>
      <c r="S866" s="387">
        <v>1.63</v>
      </c>
      <c r="T866" s="387">
        <v>9</v>
      </c>
      <c r="U866" s="387" t="s">
        <v>1737</v>
      </c>
      <c r="V866" s="387" t="s">
        <v>2063</v>
      </c>
      <c r="W866" s="387" t="s">
        <v>4876</v>
      </c>
      <c r="X866" s="387" t="s">
        <v>4831</v>
      </c>
      <c r="Y866" s="387" t="s">
        <v>1890</v>
      </c>
      <c r="Z866" s="387" t="s">
        <v>1734</v>
      </c>
      <c r="AA866" s="387" t="s">
        <v>1733</v>
      </c>
      <c r="AB866" s="387">
        <v>11.58</v>
      </c>
      <c r="AC866" s="387">
        <v>0</v>
      </c>
      <c r="AD866" s="387">
        <v>0</v>
      </c>
      <c r="AE866" s="387">
        <v>11.58</v>
      </c>
      <c r="AF866" s="387" t="s">
        <v>1729</v>
      </c>
      <c r="AG866" s="387">
        <v>11.58</v>
      </c>
      <c r="AH866" s="387">
        <v>0</v>
      </c>
      <c r="AI866" s="387">
        <v>0</v>
      </c>
      <c r="AJ866" s="387">
        <v>11.58</v>
      </c>
      <c r="AK866" s="387">
        <v>1.1599999999999999</v>
      </c>
      <c r="AM866"/>
      <c r="AN866"/>
      <c r="AO866"/>
      <c r="AP866"/>
    </row>
    <row r="867" spans="1:42">
      <c r="A867" s="387" t="s">
        <v>5363</v>
      </c>
      <c r="B867" s="388">
        <v>43645.015682870369</v>
      </c>
      <c r="C867" s="389">
        <v>43644</v>
      </c>
      <c r="D867" s="387" t="s">
        <v>1988</v>
      </c>
      <c r="E867" s="389">
        <v>43644</v>
      </c>
      <c r="F867" s="387" t="s">
        <v>1987</v>
      </c>
      <c r="G867" s="389">
        <v>43645</v>
      </c>
      <c r="H867" s="387" t="s">
        <v>3902</v>
      </c>
      <c r="I867" s="389">
        <v>43644</v>
      </c>
      <c r="J867" s="387" t="s">
        <v>2316</v>
      </c>
      <c r="K867" s="387" t="s">
        <v>1741</v>
      </c>
      <c r="L867" s="390" t="s">
        <v>1732</v>
      </c>
      <c r="M867" s="390" t="s">
        <v>1979</v>
      </c>
      <c r="N867" s="390" t="str">
        <f t="shared" si="28"/>
        <v>Employee15@blyblade.com</v>
      </c>
      <c r="O867" s="390" t="str">
        <f t="shared" si="29"/>
        <v>Jess_Rooney</v>
      </c>
      <c r="P867" s="387" t="s">
        <v>1728</v>
      </c>
      <c r="Q867" s="387" t="s">
        <v>1754</v>
      </c>
      <c r="R867" s="387" t="s">
        <v>1803</v>
      </c>
      <c r="S867" s="387">
        <v>15.12</v>
      </c>
      <c r="T867" s="387">
        <v>57</v>
      </c>
      <c r="U867" s="387" t="s">
        <v>1802</v>
      </c>
      <c r="V867" s="387" t="s">
        <v>2435</v>
      </c>
      <c r="W867" s="387" t="s">
        <v>1965</v>
      </c>
      <c r="X867" s="387" t="s">
        <v>4831</v>
      </c>
      <c r="Y867" s="387" t="s">
        <v>1735</v>
      </c>
      <c r="Z867" s="387" t="s">
        <v>1734</v>
      </c>
      <c r="AA867" s="387" t="s">
        <v>1733</v>
      </c>
      <c r="AB867" s="387">
        <v>49.97</v>
      </c>
      <c r="AC867" s="387">
        <v>0</v>
      </c>
      <c r="AD867" s="387">
        <v>0</v>
      </c>
      <c r="AE867" s="387">
        <v>49.97</v>
      </c>
      <c r="AF867" s="387" t="s">
        <v>1729</v>
      </c>
      <c r="AG867" s="387">
        <v>49.97</v>
      </c>
      <c r="AH867" s="387">
        <v>0</v>
      </c>
      <c r="AI867" s="387">
        <v>0</v>
      </c>
      <c r="AJ867" s="387">
        <v>49.97</v>
      </c>
      <c r="AK867" s="387">
        <v>5</v>
      </c>
      <c r="AM867"/>
      <c r="AN867"/>
      <c r="AO867"/>
      <c r="AP867"/>
    </row>
    <row r="868" spans="1:42">
      <c r="A868" s="387" t="s">
        <v>5361</v>
      </c>
      <c r="B868" s="388">
        <v>43645.024409722224</v>
      </c>
      <c r="C868" s="389">
        <v>43645</v>
      </c>
      <c r="D868" s="387" t="s">
        <v>1857</v>
      </c>
      <c r="E868" s="389">
        <v>43644</v>
      </c>
      <c r="F868" s="387" t="s">
        <v>1932</v>
      </c>
      <c r="G868" s="387" t="s">
        <v>1728</v>
      </c>
      <c r="H868" s="387" t="s">
        <v>1728</v>
      </c>
      <c r="I868" s="387" t="s">
        <v>1728</v>
      </c>
      <c r="J868" s="387" t="s">
        <v>1728</v>
      </c>
      <c r="K868" s="387" t="s">
        <v>1741</v>
      </c>
      <c r="L868" s="390" t="s">
        <v>1732</v>
      </c>
      <c r="M868" s="390" t="s">
        <v>1929</v>
      </c>
      <c r="N868" s="390" t="str">
        <f t="shared" si="28"/>
        <v>Employee29@blyblade.com</v>
      </c>
      <c r="O868" s="390" t="str">
        <f t="shared" si="29"/>
        <v>Justin_Meltzer</v>
      </c>
      <c r="P868" s="387" t="s">
        <v>1728</v>
      </c>
      <c r="Q868" s="387" t="s">
        <v>1754</v>
      </c>
      <c r="R868" s="387" t="s">
        <v>1738</v>
      </c>
      <c r="S868" s="387" t="s">
        <v>1728</v>
      </c>
      <c r="T868" s="387" t="s">
        <v>1728</v>
      </c>
      <c r="U868" s="387" t="s">
        <v>2411</v>
      </c>
      <c r="V868" s="387" t="s">
        <v>1845</v>
      </c>
      <c r="W868" s="387" t="s">
        <v>4876</v>
      </c>
      <c r="X868" s="387" t="s">
        <v>4831</v>
      </c>
      <c r="Y868" s="387" t="s">
        <v>1748</v>
      </c>
      <c r="Z868" s="387" t="s">
        <v>1734</v>
      </c>
      <c r="AA868" s="387" t="s">
        <v>1733</v>
      </c>
      <c r="AB868" s="387">
        <v>5.44</v>
      </c>
      <c r="AC868" s="387">
        <v>0</v>
      </c>
      <c r="AD868" s="387">
        <v>0</v>
      </c>
      <c r="AE868" s="387">
        <v>5.44</v>
      </c>
      <c r="AF868" s="387" t="s">
        <v>1729</v>
      </c>
      <c r="AG868" s="387">
        <v>5.44</v>
      </c>
      <c r="AH868" s="387">
        <v>0</v>
      </c>
      <c r="AI868" s="387">
        <v>0</v>
      </c>
      <c r="AJ868" s="387">
        <v>5.44</v>
      </c>
      <c r="AK868" s="387">
        <v>0.54</v>
      </c>
      <c r="AM868"/>
      <c r="AN868"/>
      <c r="AO868"/>
      <c r="AP868"/>
    </row>
    <row r="869" spans="1:42">
      <c r="A869" s="387" t="s">
        <v>5362</v>
      </c>
      <c r="B869" s="388">
        <v>43645.025497685187</v>
      </c>
      <c r="C869" s="389">
        <v>43645</v>
      </c>
      <c r="D869" s="387" t="s">
        <v>2815</v>
      </c>
      <c r="E869" s="389">
        <v>43644</v>
      </c>
      <c r="F869" s="387" t="s">
        <v>2814</v>
      </c>
      <c r="G869" s="389">
        <v>43645</v>
      </c>
      <c r="H869" s="387" t="s">
        <v>1926</v>
      </c>
      <c r="I869" s="389">
        <v>43644</v>
      </c>
      <c r="J869" s="387" t="s">
        <v>1925</v>
      </c>
      <c r="K869" s="387" t="s">
        <v>1741</v>
      </c>
      <c r="L869" s="390" t="s">
        <v>1732</v>
      </c>
      <c r="M869" s="390" t="s">
        <v>2812</v>
      </c>
      <c r="N869" s="390" t="str">
        <f t="shared" si="28"/>
        <v>Employee6@blyblade.com</v>
      </c>
      <c r="O869" s="390" t="str">
        <f t="shared" si="29"/>
        <v>Matthew_Brody</v>
      </c>
      <c r="P869" s="387" t="s">
        <v>1728</v>
      </c>
      <c r="Q869" s="387" t="s">
        <v>1967</v>
      </c>
      <c r="R869" s="387" t="s">
        <v>1738</v>
      </c>
      <c r="S869" s="387">
        <v>3.05</v>
      </c>
      <c r="T869" s="387">
        <v>15</v>
      </c>
      <c r="U869" s="387" t="s">
        <v>1883</v>
      </c>
      <c r="V869" s="387" t="s">
        <v>2742</v>
      </c>
      <c r="W869" s="387" t="s">
        <v>4876</v>
      </c>
      <c r="X869" s="387" t="s">
        <v>4899</v>
      </c>
      <c r="Y869" s="387" t="s">
        <v>1748</v>
      </c>
      <c r="Z869" s="387" t="s">
        <v>1734</v>
      </c>
      <c r="AA869" s="387" t="s">
        <v>1733</v>
      </c>
      <c r="AB869" s="387">
        <v>27.87</v>
      </c>
      <c r="AC869" s="387">
        <v>0</v>
      </c>
      <c r="AD869" s="387">
        <v>0</v>
      </c>
      <c r="AE869" s="387">
        <v>27.87</v>
      </c>
      <c r="AF869" s="387" t="s">
        <v>1729</v>
      </c>
      <c r="AG869" s="387">
        <v>27.87</v>
      </c>
      <c r="AH869" s="387">
        <v>0</v>
      </c>
      <c r="AI869" s="387">
        <v>0</v>
      </c>
      <c r="AJ869" s="387">
        <v>27.87</v>
      </c>
      <c r="AK869" s="387">
        <v>2.79</v>
      </c>
      <c r="AM869"/>
      <c r="AN869"/>
      <c r="AO869"/>
      <c r="AP869"/>
    </row>
    <row r="870" spans="1:42">
      <c r="A870" s="387" t="s">
        <v>5361</v>
      </c>
      <c r="B870" s="388">
        <v>43645.026203703703</v>
      </c>
      <c r="C870" s="389">
        <v>43645</v>
      </c>
      <c r="D870" s="387" t="s">
        <v>1857</v>
      </c>
      <c r="E870" s="389">
        <v>43644</v>
      </c>
      <c r="F870" s="387" t="s">
        <v>1932</v>
      </c>
      <c r="G870" s="387" t="s">
        <v>1728</v>
      </c>
      <c r="H870" s="387" t="s">
        <v>1728</v>
      </c>
      <c r="I870" s="387" t="s">
        <v>1728</v>
      </c>
      <c r="J870" s="387" t="s">
        <v>1728</v>
      </c>
      <c r="K870" s="387" t="s">
        <v>1741</v>
      </c>
      <c r="L870" s="390" t="s">
        <v>1732</v>
      </c>
      <c r="M870" s="390" t="s">
        <v>1929</v>
      </c>
      <c r="N870" s="390" t="str">
        <f t="shared" si="28"/>
        <v>Employee29@blyblade.com</v>
      </c>
      <c r="O870" s="390" t="str">
        <f t="shared" si="29"/>
        <v>Justin_Meltzer</v>
      </c>
      <c r="P870" s="387" t="s">
        <v>1728</v>
      </c>
      <c r="Q870" s="387" t="s">
        <v>1754</v>
      </c>
      <c r="R870" s="387" t="s">
        <v>1738</v>
      </c>
      <c r="S870" s="387" t="s">
        <v>1728</v>
      </c>
      <c r="T870" s="387" t="s">
        <v>1728</v>
      </c>
      <c r="U870" s="387" t="s">
        <v>2411</v>
      </c>
      <c r="V870" s="387" t="s">
        <v>1845</v>
      </c>
      <c r="W870" s="387" t="s">
        <v>4876</v>
      </c>
      <c r="X870" s="387" t="s">
        <v>4831</v>
      </c>
      <c r="Y870" s="387" t="s">
        <v>1748</v>
      </c>
      <c r="Z870" s="387" t="s">
        <v>1734</v>
      </c>
      <c r="AA870" s="387" t="s">
        <v>2138</v>
      </c>
      <c r="AB870" s="387">
        <v>-5.44</v>
      </c>
      <c r="AC870" s="387">
        <v>0</v>
      </c>
      <c r="AD870" s="387">
        <v>0</v>
      </c>
      <c r="AE870" s="387">
        <v>-5.44</v>
      </c>
      <c r="AF870" s="387" t="s">
        <v>1729</v>
      </c>
      <c r="AG870" s="387">
        <v>-5.44</v>
      </c>
      <c r="AH870" s="387">
        <v>0</v>
      </c>
      <c r="AI870" s="387">
        <v>0</v>
      </c>
      <c r="AJ870" s="387">
        <v>-5.44</v>
      </c>
      <c r="AK870" s="387">
        <v>-0.54</v>
      </c>
      <c r="AM870"/>
      <c r="AN870"/>
      <c r="AO870"/>
      <c r="AP870"/>
    </row>
    <row r="871" spans="1:42">
      <c r="A871" s="387" t="s">
        <v>5360</v>
      </c>
      <c r="B871" s="388">
        <v>43645.035208333335</v>
      </c>
      <c r="C871" s="389">
        <v>43645</v>
      </c>
      <c r="D871" s="387" t="s">
        <v>1888</v>
      </c>
      <c r="E871" s="389">
        <v>43644</v>
      </c>
      <c r="F871" s="387" t="s">
        <v>1887</v>
      </c>
      <c r="G871" s="389">
        <v>43645</v>
      </c>
      <c r="H871" s="387" t="s">
        <v>2759</v>
      </c>
      <c r="I871" s="389">
        <v>43644</v>
      </c>
      <c r="J871" s="387" t="s">
        <v>2758</v>
      </c>
      <c r="K871" s="387" t="s">
        <v>1741</v>
      </c>
      <c r="L871" s="390" t="s">
        <v>1732</v>
      </c>
      <c r="M871" s="390" t="s">
        <v>1929</v>
      </c>
      <c r="N871" s="390" t="str">
        <f t="shared" si="28"/>
        <v>Employee29@blyblade.com</v>
      </c>
      <c r="O871" s="390" t="str">
        <f t="shared" si="29"/>
        <v>Justin_Meltzer</v>
      </c>
      <c r="P871" s="387" t="s">
        <v>1728</v>
      </c>
      <c r="Q871" s="387" t="s">
        <v>1754</v>
      </c>
      <c r="R871" s="387" t="s">
        <v>1738</v>
      </c>
      <c r="S871" s="387">
        <v>1.28</v>
      </c>
      <c r="T871" s="387">
        <v>9</v>
      </c>
      <c r="U871" s="387" t="s">
        <v>1737</v>
      </c>
      <c r="V871" s="387" t="s">
        <v>1928</v>
      </c>
      <c r="W871" s="387" t="s">
        <v>4876</v>
      </c>
      <c r="X871" s="387" t="s">
        <v>4831</v>
      </c>
      <c r="Y871" s="387" t="s">
        <v>1748</v>
      </c>
      <c r="Z871" s="387" t="s">
        <v>1734</v>
      </c>
      <c r="AA871" s="387" t="s">
        <v>1733</v>
      </c>
      <c r="AB871" s="387">
        <v>9.17</v>
      </c>
      <c r="AC871" s="387">
        <v>0</v>
      </c>
      <c r="AD871" s="387">
        <v>0</v>
      </c>
      <c r="AE871" s="387">
        <v>9.17</v>
      </c>
      <c r="AF871" s="387" t="s">
        <v>1729</v>
      </c>
      <c r="AG871" s="387">
        <v>9.17</v>
      </c>
      <c r="AH871" s="387">
        <v>0</v>
      </c>
      <c r="AI871" s="387">
        <v>0</v>
      </c>
      <c r="AJ871" s="387">
        <v>9.17</v>
      </c>
      <c r="AK871" s="387">
        <v>0.92</v>
      </c>
      <c r="AM871"/>
      <c r="AN871"/>
      <c r="AO871"/>
      <c r="AP871"/>
    </row>
    <row r="872" spans="1:42">
      <c r="A872" s="387" t="s">
        <v>5359</v>
      </c>
      <c r="B872" s="388">
        <v>43645.042916666665</v>
      </c>
      <c r="C872" s="389">
        <v>43644</v>
      </c>
      <c r="D872" s="387" t="s">
        <v>2514</v>
      </c>
      <c r="E872" s="389">
        <v>43644</v>
      </c>
      <c r="F872" s="387" t="s">
        <v>2513</v>
      </c>
      <c r="G872" s="389">
        <v>43645</v>
      </c>
      <c r="H872" s="387" t="s">
        <v>1873</v>
      </c>
      <c r="I872" s="389">
        <v>43644</v>
      </c>
      <c r="J872" s="387" t="s">
        <v>1872</v>
      </c>
      <c r="K872" s="387" t="s">
        <v>1741</v>
      </c>
      <c r="L872" s="390" t="s">
        <v>1732</v>
      </c>
      <c r="M872" s="390" t="s">
        <v>1986</v>
      </c>
      <c r="N872" s="390" t="str">
        <f t="shared" si="28"/>
        <v>Employee1@blyblade.com</v>
      </c>
      <c r="O872" s="390" t="str">
        <f t="shared" si="29"/>
        <v>Jake_Mirto</v>
      </c>
      <c r="P872" s="387" t="s">
        <v>1728</v>
      </c>
      <c r="Q872" s="387" t="s">
        <v>1762</v>
      </c>
      <c r="R872" s="387" t="s">
        <v>1753</v>
      </c>
      <c r="S872" s="387">
        <v>10.61</v>
      </c>
      <c r="T872" s="387">
        <v>51</v>
      </c>
      <c r="U872" s="387" t="s">
        <v>1752</v>
      </c>
      <c r="V872" s="387" t="s">
        <v>1752</v>
      </c>
      <c r="W872" s="387" t="s">
        <v>4832</v>
      </c>
      <c r="X872" s="387" t="s">
        <v>4831</v>
      </c>
      <c r="Y872" s="387" t="s">
        <v>1735</v>
      </c>
      <c r="Z872" s="387" t="s">
        <v>1734</v>
      </c>
      <c r="AA872" s="387" t="s">
        <v>1733</v>
      </c>
      <c r="AB872" s="387">
        <v>99.15</v>
      </c>
      <c r="AC872" s="387">
        <v>0</v>
      </c>
      <c r="AD872" s="387">
        <v>0</v>
      </c>
      <c r="AE872" s="387">
        <v>99.15</v>
      </c>
      <c r="AF872" s="387" t="s">
        <v>1729</v>
      </c>
      <c r="AG872" s="387">
        <v>99.15</v>
      </c>
      <c r="AH872" s="387">
        <v>0</v>
      </c>
      <c r="AI872" s="387">
        <v>0</v>
      </c>
      <c r="AJ872" s="387">
        <v>99.15</v>
      </c>
      <c r="AK872" s="387">
        <v>9.92</v>
      </c>
      <c r="AM872"/>
      <c r="AN872"/>
      <c r="AO872"/>
      <c r="AP872"/>
    </row>
    <row r="873" spans="1:42">
      <c r="A873" s="387" t="s">
        <v>5358</v>
      </c>
      <c r="B873" s="388">
        <v>43645.049293981479</v>
      </c>
      <c r="C873" s="389">
        <v>43645</v>
      </c>
      <c r="D873" s="387" t="s">
        <v>3528</v>
      </c>
      <c r="E873" s="389">
        <v>43644</v>
      </c>
      <c r="F873" s="387" t="s">
        <v>2721</v>
      </c>
      <c r="G873" s="389">
        <v>43645</v>
      </c>
      <c r="H873" s="387" t="s">
        <v>3527</v>
      </c>
      <c r="I873" s="389">
        <v>43644</v>
      </c>
      <c r="J873" s="387" t="s">
        <v>3526</v>
      </c>
      <c r="K873" s="387" t="s">
        <v>1741</v>
      </c>
      <c r="L873" s="390" t="s">
        <v>1732</v>
      </c>
      <c r="M873" s="390" t="s">
        <v>2255</v>
      </c>
      <c r="N873" s="390" t="str">
        <f t="shared" si="28"/>
        <v>Employee7@blyblade.com</v>
      </c>
      <c r="O873" s="390" t="str">
        <f t="shared" si="29"/>
        <v>Jack_Oneill</v>
      </c>
      <c r="P873" s="387" t="s">
        <v>1728</v>
      </c>
      <c r="Q873" s="387" t="s">
        <v>1754</v>
      </c>
      <c r="R873" s="387" t="s">
        <v>1738</v>
      </c>
      <c r="S873" s="387">
        <v>2.74</v>
      </c>
      <c r="T873" s="387">
        <v>22</v>
      </c>
      <c r="U873" s="387" t="s">
        <v>1737</v>
      </c>
      <c r="V873" s="387" t="s">
        <v>3119</v>
      </c>
      <c r="W873" s="387" t="s">
        <v>4876</v>
      </c>
      <c r="X873" s="387" t="s">
        <v>4831</v>
      </c>
      <c r="Y873" s="387" t="s">
        <v>1748</v>
      </c>
      <c r="Z873" s="387" t="s">
        <v>1734</v>
      </c>
      <c r="AA873" s="387" t="s">
        <v>1733</v>
      </c>
      <c r="AB873" s="387">
        <v>20</v>
      </c>
      <c r="AC873" s="387">
        <v>0</v>
      </c>
      <c r="AD873" s="387">
        <v>0</v>
      </c>
      <c r="AE873" s="387">
        <v>20</v>
      </c>
      <c r="AF873" s="387" t="s">
        <v>1729</v>
      </c>
      <c r="AG873" s="387">
        <v>20</v>
      </c>
      <c r="AH873" s="387">
        <v>0</v>
      </c>
      <c r="AI873" s="387">
        <v>0</v>
      </c>
      <c r="AJ873" s="387">
        <v>20</v>
      </c>
      <c r="AK873" s="387">
        <v>2</v>
      </c>
      <c r="AM873"/>
      <c r="AN873"/>
      <c r="AO873"/>
      <c r="AP873"/>
    </row>
    <row r="874" spans="1:42">
      <c r="A874" s="387" t="s">
        <v>5357</v>
      </c>
      <c r="B874" s="388">
        <v>43645.06454861111</v>
      </c>
      <c r="C874" s="389">
        <v>43645</v>
      </c>
      <c r="D874" s="387" t="s">
        <v>3693</v>
      </c>
      <c r="E874" s="389">
        <v>43644</v>
      </c>
      <c r="F874" s="387" t="s">
        <v>1767</v>
      </c>
      <c r="G874" s="389">
        <v>43645</v>
      </c>
      <c r="H874" s="387" t="s">
        <v>3042</v>
      </c>
      <c r="I874" s="389">
        <v>43644</v>
      </c>
      <c r="J874" s="387" t="s">
        <v>2844</v>
      </c>
      <c r="K874" s="387" t="s">
        <v>1741</v>
      </c>
      <c r="L874" s="390" t="s">
        <v>1732</v>
      </c>
      <c r="M874" s="390" t="s">
        <v>1755</v>
      </c>
      <c r="N874" s="390" t="str">
        <f t="shared" si="28"/>
        <v>Employee2@blyblade.com</v>
      </c>
      <c r="O874" s="390" t="str">
        <f t="shared" si="29"/>
        <v>Cal_Thompson</v>
      </c>
      <c r="P874" s="387" t="s">
        <v>1728</v>
      </c>
      <c r="Q874" s="387" t="s">
        <v>1762</v>
      </c>
      <c r="R874" s="387" t="s">
        <v>1753</v>
      </c>
      <c r="S874" s="387">
        <v>7.11</v>
      </c>
      <c r="T874" s="387">
        <v>31</v>
      </c>
      <c r="U874" s="387" t="s">
        <v>1752</v>
      </c>
      <c r="V874" s="387" t="s">
        <v>1752</v>
      </c>
      <c r="W874" s="387" t="s">
        <v>4832</v>
      </c>
      <c r="X874" s="387" t="s">
        <v>4831</v>
      </c>
      <c r="Y874" s="387" t="s">
        <v>1748</v>
      </c>
      <c r="Z874" s="387" t="s">
        <v>1734</v>
      </c>
      <c r="AA874" s="387" t="s">
        <v>1733</v>
      </c>
      <c r="AB874" s="387">
        <v>61.3</v>
      </c>
      <c r="AC874" s="387">
        <v>0</v>
      </c>
      <c r="AD874" s="387">
        <v>0</v>
      </c>
      <c r="AE874" s="387">
        <v>61.3</v>
      </c>
      <c r="AF874" s="387" t="s">
        <v>1729</v>
      </c>
      <c r="AG874" s="387">
        <v>61.3</v>
      </c>
      <c r="AH874" s="387">
        <v>0</v>
      </c>
      <c r="AI874" s="387">
        <v>0</v>
      </c>
      <c r="AJ874" s="387">
        <v>61.3</v>
      </c>
      <c r="AK874" s="387">
        <v>6.13</v>
      </c>
      <c r="AM874"/>
      <c r="AN874"/>
      <c r="AO874"/>
      <c r="AP874"/>
    </row>
    <row r="875" spans="1:42">
      <c r="A875" s="387" t="s">
        <v>5357</v>
      </c>
      <c r="B875" s="388">
        <v>43645.064756944441</v>
      </c>
      <c r="C875" s="389">
        <v>43645</v>
      </c>
      <c r="D875" s="387" t="s">
        <v>3693</v>
      </c>
      <c r="E875" s="389">
        <v>43644</v>
      </c>
      <c r="F875" s="387" t="s">
        <v>1767</v>
      </c>
      <c r="G875" s="389">
        <v>43645</v>
      </c>
      <c r="H875" s="387" t="s">
        <v>3042</v>
      </c>
      <c r="I875" s="389">
        <v>43644</v>
      </c>
      <c r="J875" s="387" t="s">
        <v>2844</v>
      </c>
      <c r="K875" s="387" t="s">
        <v>1741</v>
      </c>
      <c r="L875" s="390" t="s">
        <v>1732</v>
      </c>
      <c r="M875" s="390" t="s">
        <v>1755</v>
      </c>
      <c r="N875" s="390" t="str">
        <f t="shared" si="28"/>
        <v>Employee2@blyblade.com</v>
      </c>
      <c r="O875" s="390" t="str">
        <f t="shared" si="29"/>
        <v>Cal_Thompson</v>
      </c>
      <c r="P875" s="387" t="s">
        <v>1728</v>
      </c>
      <c r="Q875" s="387" t="s">
        <v>1762</v>
      </c>
      <c r="R875" s="387" t="s">
        <v>1753</v>
      </c>
      <c r="S875" s="387">
        <v>7.11</v>
      </c>
      <c r="T875" s="387">
        <v>31</v>
      </c>
      <c r="U875" s="387" t="s">
        <v>1752</v>
      </c>
      <c r="V875" s="387" t="s">
        <v>1752</v>
      </c>
      <c r="W875" s="387" t="s">
        <v>4832</v>
      </c>
      <c r="X875" s="387" t="s">
        <v>4831</v>
      </c>
      <c r="Y875" s="387" t="s">
        <v>1748</v>
      </c>
      <c r="Z875" s="387" t="s">
        <v>1734</v>
      </c>
      <c r="AA875" s="387" t="s">
        <v>1747</v>
      </c>
      <c r="AB875" s="387">
        <v>0</v>
      </c>
      <c r="AC875" s="387">
        <v>0</v>
      </c>
      <c r="AD875" s="387">
        <v>15.7</v>
      </c>
      <c r="AE875" s="387">
        <v>15.7</v>
      </c>
      <c r="AF875" s="387" t="s">
        <v>1729</v>
      </c>
      <c r="AG875" s="387">
        <v>0</v>
      </c>
      <c r="AH875" s="387">
        <v>0</v>
      </c>
      <c r="AI875" s="387">
        <v>15.7</v>
      </c>
      <c r="AJ875" s="387">
        <v>15.7</v>
      </c>
      <c r="AK875" s="387">
        <v>0</v>
      </c>
      <c r="AM875"/>
      <c r="AN875"/>
      <c r="AO875"/>
      <c r="AP875"/>
    </row>
    <row r="876" spans="1:42">
      <c r="A876" s="387" t="s">
        <v>5356</v>
      </c>
      <c r="B876" s="388">
        <v>43645.087442129632</v>
      </c>
      <c r="C876" s="389">
        <v>43645</v>
      </c>
      <c r="D876" s="387" t="s">
        <v>3366</v>
      </c>
      <c r="E876" s="389">
        <v>43644</v>
      </c>
      <c r="F876" s="387" t="s">
        <v>2047</v>
      </c>
      <c r="G876" s="389">
        <v>43645</v>
      </c>
      <c r="H876" s="387" t="s">
        <v>3871</v>
      </c>
      <c r="I876" s="389">
        <v>43644</v>
      </c>
      <c r="J876" s="387" t="s">
        <v>2039</v>
      </c>
      <c r="K876" s="387" t="s">
        <v>1741</v>
      </c>
      <c r="L876" s="390" t="s">
        <v>1732</v>
      </c>
      <c r="M876" s="390" t="s">
        <v>2208</v>
      </c>
      <c r="N876" s="390" t="str">
        <f t="shared" si="28"/>
        <v>Employee13@blyblade.com</v>
      </c>
      <c r="O876" s="390" t="str">
        <f t="shared" si="29"/>
        <v>Evelyn_Pelczar</v>
      </c>
      <c r="P876" s="387" t="s">
        <v>1728</v>
      </c>
      <c r="Q876" s="387" t="s">
        <v>1847</v>
      </c>
      <c r="R876" s="387" t="s">
        <v>1738</v>
      </c>
      <c r="S876" s="387">
        <v>4.62</v>
      </c>
      <c r="T876" s="387">
        <v>14</v>
      </c>
      <c r="U876" s="387" t="s">
        <v>1883</v>
      </c>
      <c r="V876" s="387" t="s">
        <v>2207</v>
      </c>
      <c r="W876" s="387" t="s">
        <v>1965</v>
      </c>
      <c r="X876" s="387" t="s">
        <v>4899</v>
      </c>
      <c r="Y876" s="387" t="s">
        <v>1735</v>
      </c>
      <c r="Z876" s="387" t="s">
        <v>1734</v>
      </c>
      <c r="AA876" s="387" t="s">
        <v>1733</v>
      </c>
      <c r="AB876" s="387">
        <v>22.2</v>
      </c>
      <c r="AC876" s="387">
        <v>0</v>
      </c>
      <c r="AD876" s="387">
        <v>0</v>
      </c>
      <c r="AE876" s="387">
        <v>22.2</v>
      </c>
      <c r="AF876" s="387" t="s">
        <v>1729</v>
      </c>
      <c r="AG876" s="387">
        <v>22.2</v>
      </c>
      <c r="AH876" s="387">
        <v>0</v>
      </c>
      <c r="AI876" s="387">
        <v>0</v>
      </c>
      <c r="AJ876" s="387">
        <v>22.2</v>
      </c>
      <c r="AK876" s="387">
        <v>2.2200000000000002</v>
      </c>
      <c r="AM876"/>
      <c r="AN876"/>
      <c r="AO876"/>
      <c r="AP876"/>
    </row>
    <row r="877" spans="1:42">
      <c r="A877" s="387" t="s">
        <v>5355</v>
      </c>
      <c r="B877" s="388">
        <v>43645.089687500003</v>
      </c>
      <c r="C877" s="389">
        <v>43645</v>
      </c>
      <c r="D877" s="387" t="s">
        <v>3042</v>
      </c>
      <c r="E877" s="389">
        <v>43644</v>
      </c>
      <c r="F877" s="387" t="s">
        <v>2844</v>
      </c>
      <c r="G877" s="389">
        <v>43645</v>
      </c>
      <c r="H877" s="387" t="s">
        <v>2498</v>
      </c>
      <c r="I877" s="389">
        <v>43644</v>
      </c>
      <c r="J877" s="387" t="s">
        <v>2497</v>
      </c>
      <c r="K877" s="387" t="s">
        <v>1741</v>
      </c>
      <c r="L877" s="390" t="s">
        <v>1732</v>
      </c>
      <c r="M877" s="390" t="s">
        <v>1884</v>
      </c>
      <c r="N877" s="390" t="str">
        <f t="shared" si="28"/>
        <v>Employee25@blyblade.com</v>
      </c>
      <c r="O877" s="390" t="str">
        <f t="shared" si="29"/>
        <v>Shyloh_Davonne Wilkinson</v>
      </c>
      <c r="P877" s="387" t="s">
        <v>1728</v>
      </c>
      <c r="Q877" s="387" t="s">
        <v>1847</v>
      </c>
      <c r="R877" s="387" t="s">
        <v>1738</v>
      </c>
      <c r="S877" s="387">
        <v>5.93</v>
      </c>
      <c r="T877" s="387">
        <v>29</v>
      </c>
      <c r="U877" s="387" t="s">
        <v>1883</v>
      </c>
      <c r="V877" s="387" t="s">
        <v>1882</v>
      </c>
      <c r="W877" s="387" t="s">
        <v>1965</v>
      </c>
      <c r="X877" s="387" t="s">
        <v>4831</v>
      </c>
      <c r="Y877" s="387" t="s">
        <v>1735</v>
      </c>
      <c r="Z877" s="387" t="s">
        <v>1734</v>
      </c>
      <c r="AA877" s="387" t="s">
        <v>1733</v>
      </c>
      <c r="AB877" s="387">
        <v>57.82</v>
      </c>
      <c r="AC877" s="387">
        <v>0</v>
      </c>
      <c r="AD877" s="387">
        <v>0</v>
      </c>
      <c r="AE877" s="387">
        <v>57.82</v>
      </c>
      <c r="AF877" s="387" t="s">
        <v>1729</v>
      </c>
      <c r="AG877" s="387">
        <v>57.82</v>
      </c>
      <c r="AH877" s="387">
        <v>0</v>
      </c>
      <c r="AI877" s="387">
        <v>0</v>
      </c>
      <c r="AJ877" s="387">
        <v>57.82</v>
      </c>
      <c r="AK877" s="387">
        <v>5.78</v>
      </c>
      <c r="AM877"/>
      <c r="AN877"/>
      <c r="AO877"/>
      <c r="AP877"/>
    </row>
    <row r="878" spans="1:42">
      <c r="A878" s="387" t="s">
        <v>5354</v>
      </c>
      <c r="B878" s="388">
        <v>43645.102430555555</v>
      </c>
      <c r="C878" s="389">
        <v>43645</v>
      </c>
      <c r="D878" s="387" t="s">
        <v>4002</v>
      </c>
      <c r="E878" s="389">
        <v>43644</v>
      </c>
      <c r="F878" s="387" t="s">
        <v>3345</v>
      </c>
      <c r="G878" s="389">
        <v>43645</v>
      </c>
      <c r="H878" s="387" t="s">
        <v>2796</v>
      </c>
      <c r="I878" s="389">
        <v>43644</v>
      </c>
      <c r="J878" s="387" t="s">
        <v>2795</v>
      </c>
      <c r="K878" s="387" t="s">
        <v>1741</v>
      </c>
      <c r="L878" s="390" t="s">
        <v>1732</v>
      </c>
      <c r="M878" s="390" t="s">
        <v>2287</v>
      </c>
      <c r="N878" s="390" t="str">
        <f t="shared" si="28"/>
        <v>Employee14@blyblade.com</v>
      </c>
      <c r="O878" s="390" t="str">
        <f t="shared" si="29"/>
        <v>Bowie_Tam</v>
      </c>
      <c r="P878" s="387" t="s">
        <v>1728</v>
      </c>
      <c r="Q878" s="387" t="s">
        <v>1754</v>
      </c>
      <c r="R878" s="387" t="s">
        <v>1738</v>
      </c>
      <c r="S878" s="387">
        <v>10.5</v>
      </c>
      <c r="T878" s="387">
        <v>18</v>
      </c>
      <c r="U878" s="387" t="s">
        <v>4491</v>
      </c>
      <c r="V878" s="387" t="s">
        <v>2026</v>
      </c>
      <c r="W878" s="387" t="s">
        <v>4876</v>
      </c>
      <c r="X878" s="387" t="s">
        <v>4831</v>
      </c>
      <c r="Y878" s="387" t="s">
        <v>1748</v>
      </c>
      <c r="Z878" s="387" t="s">
        <v>1734</v>
      </c>
      <c r="AA878" s="387" t="s">
        <v>1733</v>
      </c>
      <c r="AB878" s="387">
        <v>32.04</v>
      </c>
      <c r="AC878" s="387">
        <v>0</v>
      </c>
      <c r="AD878" s="387">
        <v>0</v>
      </c>
      <c r="AE878" s="387">
        <v>32.04</v>
      </c>
      <c r="AF878" s="387" t="s">
        <v>1729</v>
      </c>
      <c r="AG878" s="387">
        <v>32.04</v>
      </c>
      <c r="AH878" s="387">
        <v>0</v>
      </c>
      <c r="AI878" s="387">
        <v>0</v>
      </c>
      <c r="AJ878" s="387">
        <v>32.04</v>
      </c>
      <c r="AK878" s="387">
        <v>3.2</v>
      </c>
      <c r="AM878"/>
      <c r="AN878"/>
      <c r="AO878"/>
      <c r="AP878"/>
    </row>
    <row r="879" spans="1:42">
      <c r="A879" s="387" t="s">
        <v>5353</v>
      </c>
      <c r="B879" s="388">
        <v>43645.10560185185</v>
      </c>
      <c r="C879" s="389">
        <v>43645</v>
      </c>
      <c r="D879" s="387" t="s">
        <v>2245</v>
      </c>
      <c r="E879" s="389">
        <v>43644</v>
      </c>
      <c r="F879" s="387" t="s">
        <v>2244</v>
      </c>
      <c r="G879" s="389">
        <v>43645</v>
      </c>
      <c r="H879" s="387" t="s">
        <v>5352</v>
      </c>
      <c r="I879" s="389">
        <v>43644</v>
      </c>
      <c r="J879" s="387" t="s">
        <v>2518</v>
      </c>
      <c r="K879" s="387" t="s">
        <v>1741</v>
      </c>
      <c r="L879" s="390" t="s">
        <v>1732</v>
      </c>
      <c r="M879" s="390" t="s">
        <v>1911</v>
      </c>
      <c r="N879" s="390" t="str">
        <f t="shared" si="28"/>
        <v>Employee18@blyblade.com</v>
      </c>
      <c r="O879" s="390" t="str">
        <f t="shared" si="29"/>
        <v>Maryanne_Johnson</v>
      </c>
      <c r="P879" s="387" t="s">
        <v>1728</v>
      </c>
      <c r="Q879" s="387" t="s">
        <v>1847</v>
      </c>
      <c r="R879" s="387" t="s">
        <v>1738</v>
      </c>
      <c r="S879" s="387">
        <v>1.89</v>
      </c>
      <c r="T879" s="387">
        <v>20</v>
      </c>
      <c r="U879" s="387" t="s">
        <v>1737</v>
      </c>
      <c r="V879" s="387" t="s">
        <v>1883</v>
      </c>
      <c r="W879" s="387" t="s">
        <v>4876</v>
      </c>
      <c r="X879" s="387" t="s">
        <v>4899</v>
      </c>
      <c r="Y879" s="387" t="s">
        <v>1735</v>
      </c>
      <c r="Z879" s="387" t="s">
        <v>1734</v>
      </c>
      <c r="AA879" s="387" t="s">
        <v>1733</v>
      </c>
      <c r="AB879" s="387">
        <v>13.75</v>
      </c>
      <c r="AC879" s="387">
        <v>0</v>
      </c>
      <c r="AD879" s="387">
        <v>0</v>
      </c>
      <c r="AE879" s="387">
        <v>13.75</v>
      </c>
      <c r="AF879" s="387" t="s">
        <v>1729</v>
      </c>
      <c r="AG879" s="387">
        <v>13.75</v>
      </c>
      <c r="AH879" s="387">
        <v>0</v>
      </c>
      <c r="AI879" s="387">
        <v>0</v>
      </c>
      <c r="AJ879" s="387">
        <v>13.75</v>
      </c>
      <c r="AK879" s="387">
        <v>1.38</v>
      </c>
      <c r="AM879"/>
      <c r="AN879"/>
      <c r="AO879"/>
      <c r="AP879"/>
    </row>
    <row r="880" spans="1:42">
      <c r="A880" s="391" t="s">
        <v>5351</v>
      </c>
      <c r="B880" s="388">
        <v>43645.142685185187</v>
      </c>
      <c r="C880" s="389">
        <v>43645</v>
      </c>
      <c r="D880" s="387" t="s">
        <v>2234</v>
      </c>
      <c r="E880" s="389">
        <v>43644</v>
      </c>
      <c r="F880" s="387" t="s">
        <v>2009</v>
      </c>
      <c r="G880" s="389">
        <v>43645</v>
      </c>
      <c r="H880" s="387" t="s">
        <v>2739</v>
      </c>
      <c r="I880" s="389">
        <v>43644</v>
      </c>
      <c r="J880" s="387" t="s">
        <v>2738</v>
      </c>
      <c r="K880" s="387" t="s">
        <v>1741</v>
      </c>
      <c r="L880" s="390" t="s">
        <v>1732</v>
      </c>
      <c r="M880" s="390" t="s">
        <v>1810</v>
      </c>
      <c r="N880" s="390" t="str">
        <f t="shared" si="28"/>
        <v>Employee3@blyblade.com</v>
      </c>
      <c r="O880" s="390" t="str">
        <f t="shared" si="29"/>
        <v>Esjona_Kadiu</v>
      </c>
      <c r="P880" s="387" t="s">
        <v>1728</v>
      </c>
      <c r="Q880" s="387" t="s">
        <v>1754</v>
      </c>
      <c r="R880" s="387" t="s">
        <v>1738</v>
      </c>
      <c r="S880" s="387">
        <v>11.66</v>
      </c>
      <c r="T880" s="387">
        <v>45</v>
      </c>
      <c r="U880" s="387" t="s">
        <v>1737</v>
      </c>
      <c r="V880" s="387" t="s">
        <v>1846</v>
      </c>
      <c r="W880" s="387" t="s">
        <v>4876</v>
      </c>
      <c r="X880" s="387" t="s">
        <v>4899</v>
      </c>
      <c r="Y880" s="387" t="s">
        <v>1735</v>
      </c>
      <c r="Z880" s="387" t="s">
        <v>1734</v>
      </c>
      <c r="AA880" s="387" t="s">
        <v>1733</v>
      </c>
      <c r="AB880" s="387">
        <v>46.52</v>
      </c>
      <c r="AC880" s="387">
        <v>0</v>
      </c>
      <c r="AD880" s="387">
        <v>0</v>
      </c>
      <c r="AE880" s="387">
        <v>46.52</v>
      </c>
      <c r="AF880" s="387" t="s">
        <v>1729</v>
      </c>
      <c r="AG880" s="387">
        <v>46.52</v>
      </c>
      <c r="AH880" s="387">
        <v>0</v>
      </c>
      <c r="AI880" s="387">
        <v>0</v>
      </c>
      <c r="AJ880" s="387">
        <v>46.52</v>
      </c>
      <c r="AK880" s="387">
        <v>4.6500000000000004</v>
      </c>
      <c r="AM880"/>
      <c r="AN880"/>
      <c r="AO880"/>
      <c r="AP880"/>
    </row>
    <row r="881" spans="1:42">
      <c r="A881" s="387" t="s">
        <v>5345</v>
      </c>
      <c r="B881" s="388">
        <v>43645.175555555557</v>
      </c>
      <c r="C881" s="389">
        <v>43645</v>
      </c>
      <c r="D881" s="387" t="s">
        <v>3501</v>
      </c>
      <c r="E881" s="389">
        <v>43645</v>
      </c>
      <c r="F881" s="387" t="s">
        <v>3500</v>
      </c>
      <c r="G881" s="389">
        <v>43645</v>
      </c>
      <c r="H881" s="387" t="s">
        <v>4489</v>
      </c>
      <c r="I881" s="389">
        <v>43645</v>
      </c>
      <c r="J881" s="387" t="s">
        <v>3194</v>
      </c>
      <c r="K881" s="387" t="s">
        <v>1741</v>
      </c>
      <c r="L881" s="390" t="s">
        <v>1732</v>
      </c>
      <c r="M881" s="390" t="s">
        <v>1946</v>
      </c>
      <c r="N881" s="390" t="str">
        <f t="shared" si="28"/>
        <v>Employee37@blyblade.com</v>
      </c>
      <c r="O881" s="390" t="str">
        <f t="shared" si="29"/>
        <v>Simon_Levesque</v>
      </c>
      <c r="P881" s="387" t="s">
        <v>1728</v>
      </c>
      <c r="Q881" s="387" t="s">
        <v>1754</v>
      </c>
      <c r="R881" s="387" t="s">
        <v>1738</v>
      </c>
      <c r="S881" s="387">
        <v>2.11</v>
      </c>
      <c r="T881" s="387">
        <v>10</v>
      </c>
      <c r="U881" s="387" t="s">
        <v>1737</v>
      </c>
      <c r="V881" s="387" t="s">
        <v>1928</v>
      </c>
      <c r="W881" s="387" t="s">
        <v>4876</v>
      </c>
      <c r="X881" s="387" t="s">
        <v>4831</v>
      </c>
      <c r="Y881" s="387" t="s">
        <v>1728</v>
      </c>
      <c r="Z881" s="387" t="s">
        <v>1734</v>
      </c>
      <c r="AA881" s="387" t="s">
        <v>1733</v>
      </c>
      <c r="AB881" s="387">
        <v>12.84</v>
      </c>
      <c r="AC881" s="387">
        <v>0</v>
      </c>
      <c r="AD881" s="387">
        <v>0</v>
      </c>
      <c r="AE881" s="387">
        <v>12.84</v>
      </c>
      <c r="AF881" s="387" t="s">
        <v>1729</v>
      </c>
      <c r="AG881" s="387">
        <v>12.84</v>
      </c>
      <c r="AH881" s="387">
        <v>0</v>
      </c>
      <c r="AI881" s="387">
        <v>0</v>
      </c>
      <c r="AJ881" s="387">
        <v>12.84</v>
      </c>
      <c r="AK881" s="387">
        <v>1.28</v>
      </c>
      <c r="AM881"/>
      <c r="AN881"/>
      <c r="AO881"/>
      <c r="AP881"/>
    </row>
    <row r="882" spans="1:42">
      <c r="A882" s="387" t="s">
        <v>5350</v>
      </c>
      <c r="B882" s="388">
        <v>43645.18478009259</v>
      </c>
      <c r="C882" s="389">
        <v>43645</v>
      </c>
      <c r="D882" s="387" t="s">
        <v>2216</v>
      </c>
      <c r="E882" s="389">
        <v>43644</v>
      </c>
      <c r="F882" s="387" t="s">
        <v>3109</v>
      </c>
      <c r="G882" s="389">
        <v>43645</v>
      </c>
      <c r="H882" s="387" t="s">
        <v>5349</v>
      </c>
      <c r="I882" s="389">
        <v>43645</v>
      </c>
      <c r="J882" s="387" t="s">
        <v>1942</v>
      </c>
      <c r="K882" s="387" t="s">
        <v>1741</v>
      </c>
      <c r="L882" s="390" t="s">
        <v>1732</v>
      </c>
      <c r="M882" s="390" t="s">
        <v>2287</v>
      </c>
      <c r="N882" s="390" t="str">
        <f t="shared" si="28"/>
        <v>Employee14@blyblade.com</v>
      </c>
      <c r="O882" s="390" t="str">
        <f t="shared" si="29"/>
        <v>Bowie_Tam</v>
      </c>
      <c r="P882" s="387" t="s">
        <v>1728</v>
      </c>
      <c r="Q882" s="387" t="s">
        <v>1754</v>
      </c>
      <c r="R882" s="387" t="s">
        <v>1738</v>
      </c>
      <c r="S882" s="387">
        <v>11.3</v>
      </c>
      <c r="T882" s="387">
        <v>19</v>
      </c>
      <c r="U882" s="387" t="s">
        <v>2026</v>
      </c>
      <c r="V882" s="387" t="s">
        <v>4491</v>
      </c>
      <c r="W882" s="387" t="s">
        <v>4876</v>
      </c>
      <c r="X882" s="387" t="s">
        <v>4831</v>
      </c>
      <c r="Y882" s="387" t="s">
        <v>1748</v>
      </c>
      <c r="Z882" s="387" t="s">
        <v>1734</v>
      </c>
      <c r="AA882" s="387" t="s">
        <v>1733</v>
      </c>
      <c r="AB882" s="387">
        <v>33.25</v>
      </c>
      <c r="AC882" s="387">
        <v>0</v>
      </c>
      <c r="AD882" s="387">
        <v>0</v>
      </c>
      <c r="AE882" s="387">
        <v>33.25</v>
      </c>
      <c r="AF882" s="387" t="s">
        <v>1729</v>
      </c>
      <c r="AG882" s="387">
        <v>33.25</v>
      </c>
      <c r="AH882" s="387">
        <v>0</v>
      </c>
      <c r="AI882" s="387">
        <v>0</v>
      </c>
      <c r="AJ882" s="387">
        <v>33.25</v>
      </c>
      <c r="AK882" s="387">
        <v>3.33</v>
      </c>
      <c r="AM882"/>
      <c r="AN882"/>
      <c r="AO882"/>
      <c r="AP882"/>
    </row>
    <row r="883" spans="1:42">
      <c r="A883" s="387" t="s">
        <v>5348</v>
      </c>
      <c r="B883" s="388">
        <v>43645.19253472222</v>
      </c>
      <c r="C883" s="389">
        <v>43645</v>
      </c>
      <c r="D883" s="387" t="s">
        <v>4892</v>
      </c>
      <c r="E883" s="389">
        <v>43645</v>
      </c>
      <c r="F883" s="387" t="s">
        <v>1743</v>
      </c>
      <c r="G883" s="389">
        <v>43645</v>
      </c>
      <c r="H883" s="387" t="s">
        <v>5347</v>
      </c>
      <c r="I883" s="389">
        <v>43645</v>
      </c>
      <c r="J883" s="387" t="s">
        <v>3045</v>
      </c>
      <c r="K883" s="387" t="s">
        <v>1741</v>
      </c>
      <c r="L883" s="390" t="s">
        <v>1732</v>
      </c>
      <c r="M883" s="390" t="s">
        <v>1854</v>
      </c>
      <c r="N883" s="390" t="str">
        <f t="shared" si="28"/>
        <v>Employee5@blyblade.com</v>
      </c>
      <c r="O883" s="390" t="str">
        <f t="shared" si="29"/>
        <v>Torey_McNeil</v>
      </c>
      <c r="P883" s="387" t="s">
        <v>1728</v>
      </c>
      <c r="Q883" s="387" t="s">
        <v>1754</v>
      </c>
      <c r="R883" s="387" t="s">
        <v>1738</v>
      </c>
      <c r="S883" s="387">
        <v>8.9600000000000009</v>
      </c>
      <c r="T883" s="387">
        <v>31</v>
      </c>
      <c r="U883" s="387" t="s">
        <v>1737</v>
      </c>
      <c r="V883" s="387" t="s">
        <v>1853</v>
      </c>
      <c r="W883" s="387" t="s">
        <v>4876</v>
      </c>
      <c r="X883" s="387" t="s">
        <v>4831</v>
      </c>
      <c r="Y883" s="387" t="s">
        <v>1748</v>
      </c>
      <c r="Z883" s="387" t="s">
        <v>1734</v>
      </c>
      <c r="AA883" s="387" t="s">
        <v>1733</v>
      </c>
      <c r="AB883" s="387">
        <v>46.88</v>
      </c>
      <c r="AC883" s="387">
        <v>0</v>
      </c>
      <c r="AD883" s="387">
        <v>0</v>
      </c>
      <c r="AE883" s="387">
        <v>46.88</v>
      </c>
      <c r="AF883" s="387" t="s">
        <v>1729</v>
      </c>
      <c r="AG883" s="387">
        <v>46.88</v>
      </c>
      <c r="AH883" s="387">
        <v>0</v>
      </c>
      <c r="AI883" s="387">
        <v>0</v>
      </c>
      <c r="AJ883" s="387">
        <v>46.88</v>
      </c>
      <c r="AK883" s="387">
        <v>4.6900000000000004</v>
      </c>
      <c r="AM883"/>
      <c r="AN883"/>
      <c r="AO883"/>
      <c r="AP883"/>
    </row>
    <row r="884" spans="1:42">
      <c r="A884" s="387" t="s">
        <v>5346</v>
      </c>
      <c r="B884" s="388">
        <v>43645.201562499999</v>
      </c>
      <c r="C884" s="389">
        <v>43645</v>
      </c>
      <c r="D884" s="387" t="s">
        <v>4671</v>
      </c>
      <c r="E884" s="389">
        <v>43644</v>
      </c>
      <c r="F884" s="387" t="s">
        <v>3049</v>
      </c>
      <c r="G884" s="389">
        <v>43645</v>
      </c>
      <c r="H884" s="387" t="s">
        <v>4995</v>
      </c>
      <c r="I884" s="389">
        <v>43645</v>
      </c>
      <c r="J884" s="387" t="s">
        <v>2759</v>
      </c>
      <c r="K884" s="387" t="s">
        <v>1741</v>
      </c>
      <c r="L884" s="390" t="s">
        <v>1732</v>
      </c>
      <c r="M884" s="390" t="s">
        <v>1854</v>
      </c>
      <c r="N884" s="390" t="str">
        <f t="shared" si="28"/>
        <v>Employee5@blyblade.com</v>
      </c>
      <c r="O884" s="390" t="str">
        <f t="shared" si="29"/>
        <v>Torey_McNeil</v>
      </c>
      <c r="P884" s="387" t="s">
        <v>1728</v>
      </c>
      <c r="Q884" s="387" t="s">
        <v>5006</v>
      </c>
      <c r="R884" s="387" t="s">
        <v>1738</v>
      </c>
      <c r="S884" s="387">
        <v>29.98</v>
      </c>
      <c r="T884" s="387">
        <v>47</v>
      </c>
      <c r="U884" s="387" t="s">
        <v>1737</v>
      </c>
      <c r="V884" s="387" t="s">
        <v>3331</v>
      </c>
      <c r="W884" s="387" t="s">
        <v>1728</v>
      </c>
      <c r="X884" s="387" t="s">
        <v>5005</v>
      </c>
      <c r="Y884" s="387" t="s">
        <v>1748</v>
      </c>
      <c r="Z884" s="387" t="s">
        <v>1734</v>
      </c>
      <c r="AA884" s="387" t="s">
        <v>1733</v>
      </c>
      <c r="AB884" s="387">
        <v>114.55</v>
      </c>
      <c r="AC884" s="387">
        <v>0</v>
      </c>
      <c r="AD884" s="387">
        <v>0</v>
      </c>
      <c r="AE884" s="387">
        <v>114.55</v>
      </c>
      <c r="AF884" s="387" t="s">
        <v>1729</v>
      </c>
      <c r="AG884" s="387">
        <v>114.55</v>
      </c>
      <c r="AH884" s="387">
        <v>0</v>
      </c>
      <c r="AI884" s="387">
        <v>0</v>
      </c>
      <c r="AJ884" s="387">
        <v>114.55</v>
      </c>
      <c r="AK884" s="387">
        <v>11.46</v>
      </c>
      <c r="AM884"/>
      <c r="AN884"/>
      <c r="AO884"/>
      <c r="AP884"/>
    </row>
    <row r="885" spans="1:42">
      <c r="A885" s="387" t="s">
        <v>5345</v>
      </c>
      <c r="B885" s="388">
        <v>43645.50640046296</v>
      </c>
      <c r="C885" s="389">
        <v>43645</v>
      </c>
      <c r="D885" s="387" t="s">
        <v>3501</v>
      </c>
      <c r="E885" s="389">
        <v>43645</v>
      </c>
      <c r="F885" s="387" t="s">
        <v>3500</v>
      </c>
      <c r="G885" s="389">
        <v>43645</v>
      </c>
      <c r="H885" s="387" t="s">
        <v>4489</v>
      </c>
      <c r="I885" s="389">
        <v>43645</v>
      </c>
      <c r="J885" s="387" t="s">
        <v>3194</v>
      </c>
      <c r="K885" s="387" t="s">
        <v>1741</v>
      </c>
      <c r="L885" s="390" t="s">
        <v>1732</v>
      </c>
      <c r="M885" s="390" t="s">
        <v>1946</v>
      </c>
      <c r="N885" s="390" t="str">
        <f t="shared" si="28"/>
        <v>Employee37@blyblade.com</v>
      </c>
      <c r="O885" s="390" t="str">
        <f t="shared" si="29"/>
        <v>Simon_Levesque</v>
      </c>
      <c r="P885" s="387" t="s">
        <v>1728</v>
      </c>
      <c r="Q885" s="387" t="s">
        <v>1754</v>
      </c>
      <c r="R885" s="387" t="s">
        <v>1738</v>
      </c>
      <c r="S885" s="387">
        <v>2.11</v>
      </c>
      <c r="T885" s="387">
        <v>10</v>
      </c>
      <c r="U885" s="387" t="s">
        <v>1737</v>
      </c>
      <c r="V885" s="387" t="s">
        <v>1928</v>
      </c>
      <c r="W885" s="387" t="s">
        <v>4876</v>
      </c>
      <c r="X885" s="387" t="s">
        <v>4831</v>
      </c>
      <c r="Y885" s="387" t="s">
        <v>1728</v>
      </c>
      <c r="Z885" s="387" t="s">
        <v>1734</v>
      </c>
      <c r="AA885" s="387" t="s">
        <v>1747</v>
      </c>
      <c r="AB885" s="387">
        <v>0</v>
      </c>
      <c r="AC885" s="387">
        <v>0</v>
      </c>
      <c r="AD885" s="387">
        <v>2.0499999999999998</v>
      </c>
      <c r="AE885" s="387">
        <v>2.0499999999999998</v>
      </c>
      <c r="AF885" s="387" t="s">
        <v>1729</v>
      </c>
      <c r="AG885" s="387">
        <v>0</v>
      </c>
      <c r="AH885" s="387">
        <v>0</v>
      </c>
      <c r="AI885" s="387">
        <v>2.0499999999999998</v>
      </c>
      <c r="AJ885" s="387">
        <v>2.0499999999999998</v>
      </c>
      <c r="AK885" s="387">
        <v>0</v>
      </c>
      <c r="AM885"/>
      <c r="AN885"/>
      <c r="AO885"/>
      <c r="AP885"/>
    </row>
    <row r="886" spans="1:42">
      <c r="A886" s="387" t="s">
        <v>5344</v>
      </c>
      <c r="B886" s="388">
        <v>43645.573067129626</v>
      </c>
      <c r="C886" s="389">
        <v>43645</v>
      </c>
      <c r="D886" s="387" t="s">
        <v>3057</v>
      </c>
      <c r="E886" s="389">
        <v>43645</v>
      </c>
      <c r="F886" s="387" t="s">
        <v>5343</v>
      </c>
      <c r="G886" s="389">
        <v>43645</v>
      </c>
      <c r="H886" s="387" t="s">
        <v>2878</v>
      </c>
      <c r="I886" s="389">
        <v>43645</v>
      </c>
      <c r="J886" s="387" t="s">
        <v>5065</v>
      </c>
      <c r="K886" s="387" t="s">
        <v>1741</v>
      </c>
      <c r="L886" s="390" t="s">
        <v>1732</v>
      </c>
      <c r="M886" s="390" t="s">
        <v>2208</v>
      </c>
      <c r="N886" s="390" t="str">
        <f t="shared" si="28"/>
        <v>Employee13@blyblade.com</v>
      </c>
      <c r="O886" s="390" t="str">
        <f t="shared" si="29"/>
        <v>Evelyn_Pelczar</v>
      </c>
      <c r="P886" s="387" t="s">
        <v>1728</v>
      </c>
      <c r="Q886" s="387" t="s">
        <v>1847</v>
      </c>
      <c r="R886" s="387" t="s">
        <v>1738</v>
      </c>
      <c r="S886" s="387">
        <v>4.8099999999999996</v>
      </c>
      <c r="T886" s="387">
        <v>19</v>
      </c>
      <c r="U886" s="387" t="s">
        <v>2207</v>
      </c>
      <c r="V886" s="387" t="s">
        <v>1772</v>
      </c>
      <c r="W886" s="387" t="s">
        <v>2025</v>
      </c>
      <c r="X886" s="387" t="s">
        <v>4831</v>
      </c>
      <c r="Y886" s="387" t="s">
        <v>1735</v>
      </c>
      <c r="Z886" s="387" t="s">
        <v>1734</v>
      </c>
      <c r="AA886" s="387" t="s">
        <v>1733</v>
      </c>
      <c r="AB886" s="387">
        <v>31.07</v>
      </c>
      <c r="AC886" s="387">
        <v>0</v>
      </c>
      <c r="AD886" s="387">
        <v>0</v>
      </c>
      <c r="AE886" s="387">
        <v>31.07</v>
      </c>
      <c r="AF886" s="387" t="s">
        <v>1729</v>
      </c>
      <c r="AG886" s="387">
        <v>31.07</v>
      </c>
      <c r="AH886" s="387">
        <v>0</v>
      </c>
      <c r="AI886" s="387">
        <v>0</v>
      </c>
      <c r="AJ886" s="387">
        <v>31.07</v>
      </c>
      <c r="AK886" s="387">
        <v>3.11</v>
      </c>
      <c r="AM886"/>
      <c r="AN886"/>
      <c r="AO886"/>
      <c r="AP886"/>
    </row>
    <row r="887" spans="1:42">
      <c r="A887" s="387" t="s">
        <v>5342</v>
      </c>
      <c r="B887" s="388">
        <v>43645.636666666665</v>
      </c>
      <c r="C887" s="389">
        <v>43645</v>
      </c>
      <c r="D887" s="387" t="s">
        <v>2865</v>
      </c>
      <c r="E887" s="389">
        <v>43645</v>
      </c>
      <c r="F887" s="387" t="s">
        <v>2784</v>
      </c>
      <c r="G887" s="389">
        <v>43645</v>
      </c>
      <c r="H887" s="387" t="s">
        <v>2179</v>
      </c>
      <c r="I887" s="389">
        <v>43645</v>
      </c>
      <c r="J887" s="387" t="s">
        <v>2178</v>
      </c>
      <c r="K887" s="387" t="s">
        <v>1741</v>
      </c>
      <c r="L887" s="390" t="s">
        <v>1732</v>
      </c>
      <c r="M887" s="390" t="s">
        <v>1924</v>
      </c>
      <c r="N887" s="390" t="str">
        <f t="shared" si="28"/>
        <v>Employee16@blyblade.com</v>
      </c>
      <c r="O887" s="390" t="str">
        <f t="shared" si="29"/>
        <v>Hunter_Senning</v>
      </c>
      <c r="P887" s="387" t="s">
        <v>1728</v>
      </c>
      <c r="Q887" s="387" t="s">
        <v>1952</v>
      </c>
      <c r="R887" s="387" t="s">
        <v>1738</v>
      </c>
      <c r="S887" s="387">
        <v>2.5099999999999998</v>
      </c>
      <c r="T887" s="387">
        <v>13</v>
      </c>
      <c r="U887" s="387" t="s">
        <v>1928</v>
      </c>
      <c r="V887" s="387" t="s">
        <v>1737</v>
      </c>
      <c r="W887" s="387" t="s">
        <v>4832</v>
      </c>
      <c r="X887" s="387" t="s">
        <v>4831</v>
      </c>
      <c r="Y887" s="387" t="s">
        <v>1748</v>
      </c>
      <c r="Z887" s="387" t="s">
        <v>1734</v>
      </c>
      <c r="AA887" s="387" t="s">
        <v>1733</v>
      </c>
      <c r="AB887" s="387">
        <v>49.89</v>
      </c>
      <c r="AC887" s="387">
        <v>0</v>
      </c>
      <c r="AD887" s="387">
        <v>0</v>
      </c>
      <c r="AE887" s="387">
        <v>49.89</v>
      </c>
      <c r="AF887" s="387" t="s">
        <v>1729</v>
      </c>
      <c r="AG887" s="387">
        <v>49.89</v>
      </c>
      <c r="AH887" s="387">
        <v>0</v>
      </c>
      <c r="AI887" s="387">
        <v>0</v>
      </c>
      <c r="AJ887" s="387">
        <v>49.89</v>
      </c>
      <c r="AK887" s="387">
        <v>4.99</v>
      </c>
      <c r="AM887"/>
      <c r="AN887"/>
      <c r="AO887"/>
      <c r="AP887"/>
    </row>
    <row r="888" spans="1:42">
      <c r="A888" s="387" t="s">
        <v>5341</v>
      </c>
      <c r="B888" s="388">
        <v>43645.978865740741</v>
      </c>
      <c r="C888" s="389">
        <v>43645</v>
      </c>
      <c r="D888" s="387" t="s">
        <v>2578</v>
      </c>
      <c r="E888" s="389">
        <v>43645</v>
      </c>
      <c r="F888" s="387" t="s">
        <v>4380</v>
      </c>
      <c r="G888" s="389">
        <v>43645</v>
      </c>
      <c r="H888" s="387" t="s">
        <v>4597</v>
      </c>
      <c r="I888" s="389">
        <v>43645</v>
      </c>
      <c r="J888" s="387" t="s">
        <v>3718</v>
      </c>
      <c r="K888" s="387" t="s">
        <v>1741</v>
      </c>
      <c r="L888" s="390" t="s">
        <v>1732</v>
      </c>
      <c r="M888" s="390" t="s">
        <v>1755</v>
      </c>
      <c r="N888" s="390" t="str">
        <f t="shared" si="28"/>
        <v>Employee2@blyblade.com</v>
      </c>
      <c r="O888" s="390" t="str">
        <f t="shared" si="29"/>
        <v>Cal_Thompson</v>
      </c>
      <c r="P888" s="387" t="s">
        <v>1728</v>
      </c>
      <c r="Q888" s="387" t="s">
        <v>2043</v>
      </c>
      <c r="R888" s="387" t="s">
        <v>1738</v>
      </c>
      <c r="S888" s="387">
        <v>108.31</v>
      </c>
      <c r="T888" s="387">
        <v>172</v>
      </c>
      <c r="U888" s="387" t="s">
        <v>1737</v>
      </c>
      <c r="V888" s="387" t="s">
        <v>1917</v>
      </c>
      <c r="W888" s="387" t="s">
        <v>1771</v>
      </c>
      <c r="X888" s="387" t="s">
        <v>4831</v>
      </c>
      <c r="Y888" s="387" t="s">
        <v>1748</v>
      </c>
      <c r="Z888" s="387" t="s">
        <v>1734</v>
      </c>
      <c r="AA888" s="387" t="s">
        <v>1733</v>
      </c>
      <c r="AB888" s="387">
        <v>422.77</v>
      </c>
      <c r="AC888" s="387">
        <v>0</v>
      </c>
      <c r="AD888" s="387">
        <v>0</v>
      </c>
      <c r="AE888" s="387">
        <v>422.77</v>
      </c>
      <c r="AF888" s="387" t="s">
        <v>1729</v>
      </c>
      <c r="AG888" s="387">
        <v>422.77</v>
      </c>
      <c r="AH888" s="387">
        <v>0</v>
      </c>
      <c r="AI888" s="387">
        <v>0</v>
      </c>
      <c r="AJ888" s="387">
        <v>422.77</v>
      </c>
      <c r="AK888" s="387">
        <v>42.28</v>
      </c>
      <c r="AM888"/>
      <c r="AN888"/>
      <c r="AO888"/>
      <c r="AP888"/>
    </row>
    <row r="889" spans="1:42">
      <c r="A889" s="387" t="s">
        <v>5341</v>
      </c>
      <c r="B889" s="388">
        <v>43645.979398148149</v>
      </c>
      <c r="C889" s="389">
        <v>43645</v>
      </c>
      <c r="D889" s="387" t="s">
        <v>2578</v>
      </c>
      <c r="E889" s="389">
        <v>43645</v>
      </c>
      <c r="F889" s="387" t="s">
        <v>4380</v>
      </c>
      <c r="G889" s="389">
        <v>43645</v>
      </c>
      <c r="H889" s="387" t="s">
        <v>4597</v>
      </c>
      <c r="I889" s="389">
        <v>43645</v>
      </c>
      <c r="J889" s="387" t="s">
        <v>3718</v>
      </c>
      <c r="K889" s="387" t="s">
        <v>1741</v>
      </c>
      <c r="L889" s="390" t="s">
        <v>1732</v>
      </c>
      <c r="M889" s="390" t="s">
        <v>1755</v>
      </c>
      <c r="N889" s="390" t="str">
        <f t="shared" si="28"/>
        <v>Employee2@blyblade.com</v>
      </c>
      <c r="O889" s="390" t="str">
        <f t="shared" si="29"/>
        <v>Cal_Thompson</v>
      </c>
      <c r="P889" s="387" t="s">
        <v>1728</v>
      </c>
      <c r="Q889" s="387" t="s">
        <v>2043</v>
      </c>
      <c r="R889" s="387" t="s">
        <v>1738</v>
      </c>
      <c r="S889" s="387">
        <v>108.31</v>
      </c>
      <c r="T889" s="387">
        <v>172</v>
      </c>
      <c r="U889" s="387" t="s">
        <v>1737</v>
      </c>
      <c r="V889" s="387" t="s">
        <v>1917</v>
      </c>
      <c r="W889" s="387" t="s">
        <v>1771</v>
      </c>
      <c r="X889" s="387" t="s">
        <v>4831</v>
      </c>
      <c r="Y889" s="387" t="s">
        <v>1748</v>
      </c>
      <c r="Z889" s="387" t="s">
        <v>1734</v>
      </c>
      <c r="AA889" s="387" t="s">
        <v>1747</v>
      </c>
      <c r="AB889" s="387">
        <v>0</v>
      </c>
      <c r="AC889" s="387">
        <v>0</v>
      </c>
      <c r="AD889" s="387">
        <v>25.63</v>
      </c>
      <c r="AE889" s="387">
        <v>25.63</v>
      </c>
      <c r="AF889" s="387" t="s">
        <v>1729</v>
      </c>
      <c r="AG889" s="387">
        <v>0</v>
      </c>
      <c r="AH889" s="387">
        <v>0</v>
      </c>
      <c r="AI889" s="387">
        <v>25.63</v>
      </c>
      <c r="AJ889" s="387">
        <v>25.63</v>
      </c>
      <c r="AK889" s="387">
        <v>0</v>
      </c>
      <c r="AM889"/>
      <c r="AN889"/>
      <c r="AO889"/>
      <c r="AP889"/>
    </row>
    <row r="890" spans="1:42">
      <c r="A890" s="387" t="s">
        <v>5340</v>
      </c>
      <c r="B890" s="388">
        <v>43646.116932870369</v>
      </c>
      <c r="C890" s="389">
        <v>43646</v>
      </c>
      <c r="D890" s="387" t="s">
        <v>3292</v>
      </c>
      <c r="E890" s="389">
        <v>43645</v>
      </c>
      <c r="F890" s="387" t="s">
        <v>2034</v>
      </c>
      <c r="G890" s="389">
        <v>43646</v>
      </c>
      <c r="H890" s="387" t="s">
        <v>3992</v>
      </c>
      <c r="I890" s="389">
        <v>43645</v>
      </c>
      <c r="J890" s="387" t="s">
        <v>3991</v>
      </c>
      <c r="K890" s="387" t="s">
        <v>1741</v>
      </c>
      <c r="L890" s="390" t="s">
        <v>1732</v>
      </c>
      <c r="M890" s="390" t="s">
        <v>1810</v>
      </c>
      <c r="N890" s="390" t="str">
        <f t="shared" si="28"/>
        <v>Employee3@blyblade.com</v>
      </c>
      <c r="O890" s="390" t="str">
        <f t="shared" si="29"/>
        <v>Esjona_Kadiu</v>
      </c>
      <c r="P890" s="387" t="s">
        <v>1728</v>
      </c>
      <c r="Q890" s="387" t="s">
        <v>1754</v>
      </c>
      <c r="R890" s="387" t="s">
        <v>1738</v>
      </c>
      <c r="S890" s="387">
        <v>12.14</v>
      </c>
      <c r="T890" s="387">
        <v>33</v>
      </c>
      <c r="U890" s="387" t="s">
        <v>1737</v>
      </c>
      <c r="V890" s="387" t="s">
        <v>1846</v>
      </c>
      <c r="W890" s="387" t="s">
        <v>4876</v>
      </c>
      <c r="X890" s="387" t="s">
        <v>4831</v>
      </c>
      <c r="Y890" s="387" t="s">
        <v>1735</v>
      </c>
      <c r="Z890" s="387" t="s">
        <v>1734</v>
      </c>
      <c r="AA890" s="387" t="s">
        <v>1733</v>
      </c>
      <c r="AB890" s="387">
        <v>42.95</v>
      </c>
      <c r="AC890" s="387">
        <v>0</v>
      </c>
      <c r="AD890" s="387">
        <v>0</v>
      </c>
      <c r="AE890" s="387">
        <v>42.95</v>
      </c>
      <c r="AF890" s="387" t="s">
        <v>1729</v>
      </c>
      <c r="AG890" s="387">
        <v>42.95</v>
      </c>
      <c r="AH890" s="387">
        <v>0</v>
      </c>
      <c r="AI890" s="387">
        <v>0</v>
      </c>
      <c r="AJ890" s="387">
        <v>42.95</v>
      </c>
      <c r="AK890" s="387">
        <v>4.3</v>
      </c>
      <c r="AM890"/>
      <c r="AN890"/>
      <c r="AO890"/>
      <c r="AP890"/>
    </row>
    <row r="891" spans="1:42">
      <c r="A891" s="387" t="s">
        <v>5339</v>
      </c>
      <c r="B891" s="388">
        <v>43646.765787037039</v>
      </c>
      <c r="C891" s="389">
        <v>43646</v>
      </c>
      <c r="D891" s="387" t="s">
        <v>3351</v>
      </c>
      <c r="E891" s="389">
        <v>43646</v>
      </c>
      <c r="F891" s="387" t="s">
        <v>2438</v>
      </c>
      <c r="G891" s="389">
        <v>43646</v>
      </c>
      <c r="H891" s="387" t="s">
        <v>2982</v>
      </c>
      <c r="I891" s="389">
        <v>43646</v>
      </c>
      <c r="J891" s="387" t="s">
        <v>2981</v>
      </c>
      <c r="K891" s="387" t="s">
        <v>1741</v>
      </c>
      <c r="L891" s="390" t="s">
        <v>1732</v>
      </c>
      <c r="M891" s="390" t="s">
        <v>2812</v>
      </c>
      <c r="N891" s="390" t="str">
        <f t="shared" si="28"/>
        <v>Employee6@blyblade.com</v>
      </c>
      <c r="O891" s="390" t="str">
        <f t="shared" si="29"/>
        <v>Matthew_Brody</v>
      </c>
      <c r="P891" s="387" t="s">
        <v>1728</v>
      </c>
      <c r="Q891" s="387" t="s">
        <v>1847</v>
      </c>
      <c r="R891" s="387" t="s">
        <v>1738</v>
      </c>
      <c r="S891" s="387">
        <v>1.69</v>
      </c>
      <c r="T891" s="387">
        <v>20</v>
      </c>
      <c r="U891" s="387" t="s">
        <v>1833</v>
      </c>
      <c r="V891" s="387" t="s">
        <v>1737</v>
      </c>
      <c r="W891" s="387" t="s">
        <v>1875</v>
      </c>
      <c r="X891" s="387" t="s">
        <v>4831</v>
      </c>
      <c r="Y891" s="387" t="s">
        <v>1748</v>
      </c>
      <c r="Z891" s="387" t="s">
        <v>1734</v>
      </c>
      <c r="AA891" s="387" t="s">
        <v>1733</v>
      </c>
      <c r="AB891" s="387">
        <v>18.25</v>
      </c>
      <c r="AC891" s="387">
        <v>0</v>
      </c>
      <c r="AD891" s="387">
        <v>0</v>
      </c>
      <c r="AE891" s="387">
        <v>18.25</v>
      </c>
      <c r="AF891" s="387" t="s">
        <v>1729</v>
      </c>
      <c r="AG891" s="387">
        <v>18.25</v>
      </c>
      <c r="AH891" s="387">
        <v>0</v>
      </c>
      <c r="AI891" s="387">
        <v>0</v>
      </c>
      <c r="AJ891" s="387">
        <v>18.25</v>
      </c>
      <c r="AK891" s="387">
        <v>1.83</v>
      </c>
      <c r="AM891"/>
      <c r="AN891"/>
      <c r="AO891"/>
      <c r="AP891"/>
    </row>
    <row r="892" spans="1:42">
      <c r="A892" s="387" t="s">
        <v>5338</v>
      </c>
      <c r="B892" s="388">
        <v>43646.818356481483</v>
      </c>
      <c r="C892" s="389">
        <v>43646</v>
      </c>
      <c r="D892" s="387" t="s">
        <v>2968</v>
      </c>
      <c r="E892" s="389">
        <v>43646</v>
      </c>
      <c r="F892" s="387" t="s">
        <v>2967</v>
      </c>
      <c r="G892" s="389">
        <v>43646</v>
      </c>
      <c r="H892" s="387" t="s">
        <v>1958</v>
      </c>
      <c r="I892" s="389">
        <v>43646</v>
      </c>
      <c r="J892" s="387" t="s">
        <v>2093</v>
      </c>
      <c r="K892" s="387" t="s">
        <v>1741</v>
      </c>
      <c r="L892" s="390" t="s">
        <v>1732</v>
      </c>
      <c r="M892" s="390" t="s">
        <v>2287</v>
      </c>
      <c r="N892" s="390" t="str">
        <f t="shared" si="28"/>
        <v>Employee14@blyblade.com</v>
      </c>
      <c r="O892" s="390" t="str">
        <f t="shared" si="29"/>
        <v>Bowie_Tam</v>
      </c>
      <c r="P892" s="387" t="s">
        <v>1728</v>
      </c>
      <c r="Q892" s="387" t="s">
        <v>1952</v>
      </c>
      <c r="R892" s="387" t="s">
        <v>1738</v>
      </c>
      <c r="S892" s="387">
        <v>1.74</v>
      </c>
      <c r="T892" s="387">
        <v>11</v>
      </c>
      <c r="U892" s="387" t="s">
        <v>2026</v>
      </c>
      <c r="V892" s="387" t="s">
        <v>2026</v>
      </c>
      <c r="W892" s="387" t="s">
        <v>4832</v>
      </c>
      <c r="X892" s="387" t="s">
        <v>4831</v>
      </c>
      <c r="Y892" s="387" t="s">
        <v>1748</v>
      </c>
      <c r="Z892" s="387" t="s">
        <v>1734</v>
      </c>
      <c r="AA892" s="387" t="s">
        <v>1733</v>
      </c>
      <c r="AB892" s="387">
        <v>31.44</v>
      </c>
      <c r="AC892" s="387">
        <v>0</v>
      </c>
      <c r="AD892" s="387">
        <v>0</v>
      </c>
      <c r="AE892" s="387">
        <v>31.44</v>
      </c>
      <c r="AF892" s="387" t="s">
        <v>1729</v>
      </c>
      <c r="AG892" s="387">
        <v>31.44</v>
      </c>
      <c r="AH892" s="387">
        <v>0</v>
      </c>
      <c r="AI892" s="387">
        <v>0</v>
      </c>
      <c r="AJ892" s="387">
        <v>31.44</v>
      </c>
      <c r="AK892" s="387">
        <v>3.14</v>
      </c>
      <c r="AM892"/>
      <c r="AN892"/>
      <c r="AO892"/>
      <c r="AP892"/>
    </row>
    <row r="893" spans="1:42">
      <c r="A893" s="387" t="s">
        <v>5337</v>
      </c>
      <c r="B893" s="388">
        <v>43646.857905092591</v>
      </c>
      <c r="C893" s="389">
        <v>43646</v>
      </c>
      <c r="D893" s="387" t="s">
        <v>2082</v>
      </c>
      <c r="E893" s="389">
        <v>43646</v>
      </c>
      <c r="F893" s="387" t="s">
        <v>2081</v>
      </c>
      <c r="G893" s="389">
        <v>43646</v>
      </c>
      <c r="H893" s="387" t="s">
        <v>1887</v>
      </c>
      <c r="I893" s="389">
        <v>43646</v>
      </c>
      <c r="J893" s="387" t="s">
        <v>2881</v>
      </c>
      <c r="K893" s="387" t="s">
        <v>1741</v>
      </c>
      <c r="L893" s="390" t="s">
        <v>1732</v>
      </c>
      <c r="M893" s="390" t="s">
        <v>2208</v>
      </c>
      <c r="N893" s="390" t="str">
        <f t="shared" si="28"/>
        <v>Employee13@blyblade.com</v>
      </c>
      <c r="O893" s="390" t="str">
        <f t="shared" si="29"/>
        <v>Evelyn_Pelczar</v>
      </c>
      <c r="P893" s="387" t="s">
        <v>1728</v>
      </c>
      <c r="Q893" s="387" t="s">
        <v>1952</v>
      </c>
      <c r="R893" s="387" t="s">
        <v>1738</v>
      </c>
      <c r="S893" s="387">
        <v>1.3</v>
      </c>
      <c r="T893" s="387">
        <v>20</v>
      </c>
      <c r="U893" s="387" t="s">
        <v>1772</v>
      </c>
      <c r="V893" s="387" t="s">
        <v>3119</v>
      </c>
      <c r="W893" s="387" t="s">
        <v>4832</v>
      </c>
      <c r="X893" s="387" t="s">
        <v>4831</v>
      </c>
      <c r="Y893" s="387" t="s">
        <v>1735</v>
      </c>
      <c r="Z893" s="387" t="s">
        <v>1734</v>
      </c>
      <c r="AA893" s="387" t="s">
        <v>1733</v>
      </c>
      <c r="AB893" s="387">
        <v>50.53</v>
      </c>
      <c r="AC893" s="387">
        <v>0</v>
      </c>
      <c r="AD893" s="387">
        <v>0</v>
      </c>
      <c r="AE893" s="387">
        <v>50.53</v>
      </c>
      <c r="AF893" s="387" t="s">
        <v>1729</v>
      </c>
      <c r="AG893" s="387">
        <v>50.53</v>
      </c>
      <c r="AH893" s="387">
        <v>0</v>
      </c>
      <c r="AI893" s="387">
        <v>0</v>
      </c>
      <c r="AJ893" s="387">
        <v>50.53</v>
      </c>
      <c r="AK893" s="387">
        <v>5.05</v>
      </c>
      <c r="AM893"/>
      <c r="AN893"/>
      <c r="AO893"/>
      <c r="AP893"/>
    </row>
    <row r="894" spans="1:42">
      <c r="A894" s="387" t="s">
        <v>5337</v>
      </c>
      <c r="B894" s="388">
        <v>43646.879444444443</v>
      </c>
      <c r="C894" s="389">
        <v>43646</v>
      </c>
      <c r="D894" s="387" t="s">
        <v>2082</v>
      </c>
      <c r="E894" s="389">
        <v>43646</v>
      </c>
      <c r="F894" s="387" t="s">
        <v>2081</v>
      </c>
      <c r="G894" s="389">
        <v>43646</v>
      </c>
      <c r="H894" s="387" t="s">
        <v>1887</v>
      </c>
      <c r="I894" s="389">
        <v>43646</v>
      </c>
      <c r="J894" s="387" t="s">
        <v>2881</v>
      </c>
      <c r="K894" s="387" t="s">
        <v>1741</v>
      </c>
      <c r="L894" s="390" t="s">
        <v>1732</v>
      </c>
      <c r="M894" s="390" t="s">
        <v>2208</v>
      </c>
      <c r="N894" s="390" t="str">
        <f t="shared" si="28"/>
        <v>Employee13@blyblade.com</v>
      </c>
      <c r="O894" s="390" t="str">
        <f t="shared" si="29"/>
        <v>Evelyn_Pelczar</v>
      </c>
      <c r="P894" s="387" t="s">
        <v>1728</v>
      </c>
      <c r="Q894" s="387" t="s">
        <v>1952</v>
      </c>
      <c r="R894" s="387" t="s">
        <v>1738</v>
      </c>
      <c r="S894" s="387">
        <v>1.3</v>
      </c>
      <c r="T894" s="387">
        <v>20</v>
      </c>
      <c r="U894" s="387" t="s">
        <v>1772</v>
      </c>
      <c r="V894" s="387" t="s">
        <v>3119</v>
      </c>
      <c r="W894" s="387" t="s">
        <v>4832</v>
      </c>
      <c r="X894" s="387" t="s">
        <v>4831</v>
      </c>
      <c r="Y894" s="387" t="s">
        <v>1735</v>
      </c>
      <c r="Z894" s="387" t="s">
        <v>1734</v>
      </c>
      <c r="AA894" s="387" t="s">
        <v>1747</v>
      </c>
      <c r="AB894" s="387">
        <v>0</v>
      </c>
      <c r="AC894" s="387">
        <v>0</v>
      </c>
      <c r="AD894" s="387">
        <v>10.9</v>
      </c>
      <c r="AE894" s="387">
        <v>10.9</v>
      </c>
      <c r="AF894" s="387" t="s">
        <v>1729</v>
      </c>
      <c r="AG894" s="387">
        <v>0</v>
      </c>
      <c r="AH894" s="387">
        <v>0</v>
      </c>
      <c r="AI894" s="387">
        <v>10.9</v>
      </c>
      <c r="AJ894" s="387">
        <v>10.9</v>
      </c>
      <c r="AK894" s="387">
        <v>0</v>
      </c>
      <c r="AM894"/>
      <c r="AN894"/>
      <c r="AO894"/>
      <c r="AP894"/>
    </row>
    <row r="895" spans="1:42">
      <c r="A895" s="387" t="s">
        <v>5336</v>
      </c>
      <c r="B895" s="388">
        <v>43646.911840277775</v>
      </c>
      <c r="C895" s="389">
        <v>43646</v>
      </c>
      <c r="D895" s="387" t="s">
        <v>3999</v>
      </c>
      <c r="E895" s="389">
        <v>43646</v>
      </c>
      <c r="F895" s="387" t="s">
        <v>4040</v>
      </c>
      <c r="G895" s="389">
        <v>43646</v>
      </c>
      <c r="H895" s="387" t="s">
        <v>2000</v>
      </c>
      <c r="I895" s="389">
        <v>43646</v>
      </c>
      <c r="J895" s="387" t="s">
        <v>1999</v>
      </c>
      <c r="K895" s="387" t="s">
        <v>1741</v>
      </c>
      <c r="L895" s="390" t="s">
        <v>1732</v>
      </c>
      <c r="M895" s="390" t="s">
        <v>1936</v>
      </c>
      <c r="N895" s="390" t="str">
        <f t="shared" si="28"/>
        <v>Employee17@blyblade.com</v>
      </c>
      <c r="O895" s="390" t="str">
        <f t="shared" si="29"/>
        <v>Nate_Alexander</v>
      </c>
      <c r="P895" s="387" t="s">
        <v>1728</v>
      </c>
      <c r="Q895" s="387" t="s">
        <v>1967</v>
      </c>
      <c r="R895" s="387" t="s">
        <v>1753</v>
      </c>
      <c r="S895" s="387">
        <v>4.7</v>
      </c>
      <c r="T895" s="387">
        <v>14</v>
      </c>
      <c r="U895" s="387" t="s">
        <v>2050</v>
      </c>
      <c r="V895" s="387" t="s">
        <v>5335</v>
      </c>
      <c r="W895" s="387" t="s">
        <v>4832</v>
      </c>
      <c r="X895" s="387" t="s">
        <v>4831</v>
      </c>
      <c r="Y895" s="387" t="s">
        <v>1748</v>
      </c>
      <c r="Z895" s="387" t="s">
        <v>1734</v>
      </c>
      <c r="AA895" s="387" t="s">
        <v>1733</v>
      </c>
      <c r="AB895" s="387">
        <v>18.97</v>
      </c>
      <c r="AC895" s="387">
        <v>0</v>
      </c>
      <c r="AD895" s="387">
        <v>0</v>
      </c>
      <c r="AE895" s="387">
        <v>18.97</v>
      </c>
      <c r="AF895" s="387" t="s">
        <v>1729</v>
      </c>
      <c r="AG895" s="387">
        <v>18.97</v>
      </c>
      <c r="AH895" s="387">
        <v>0</v>
      </c>
      <c r="AI895" s="387">
        <v>0</v>
      </c>
      <c r="AJ895" s="387">
        <v>18.97</v>
      </c>
      <c r="AK895" s="387">
        <v>1.9</v>
      </c>
      <c r="AM895"/>
      <c r="AN895"/>
      <c r="AO895"/>
      <c r="AP895"/>
    </row>
    <row r="896" spans="1:42">
      <c r="A896" s="387" t="s">
        <v>5334</v>
      </c>
      <c r="B896" s="388">
        <v>43647.00408564815</v>
      </c>
      <c r="C896" s="389">
        <v>43646</v>
      </c>
      <c r="D896" s="387" t="s">
        <v>2956</v>
      </c>
      <c r="E896" s="389">
        <v>43646</v>
      </c>
      <c r="F896" s="387" t="s">
        <v>2529</v>
      </c>
      <c r="G896" s="389">
        <v>43647</v>
      </c>
      <c r="H896" s="387" t="s">
        <v>2951</v>
      </c>
      <c r="I896" s="389">
        <v>43646</v>
      </c>
      <c r="J896" s="387" t="s">
        <v>2950</v>
      </c>
      <c r="K896" s="387" t="s">
        <v>1741</v>
      </c>
      <c r="L896" s="390" t="s">
        <v>1732</v>
      </c>
      <c r="M896" s="390" t="s">
        <v>2208</v>
      </c>
      <c r="N896" s="390" t="str">
        <f t="shared" si="28"/>
        <v>Employee13@blyblade.com</v>
      </c>
      <c r="O896" s="390" t="str">
        <f t="shared" si="29"/>
        <v>Evelyn_Pelczar</v>
      </c>
      <c r="P896" s="387" t="s">
        <v>1728</v>
      </c>
      <c r="Q896" s="387" t="s">
        <v>1847</v>
      </c>
      <c r="R896" s="387" t="s">
        <v>1738</v>
      </c>
      <c r="S896" s="387">
        <v>4.29</v>
      </c>
      <c r="T896" s="387">
        <v>21</v>
      </c>
      <c r="U896" s="387" t="s">
        <v>1772</v>
      </c>
      <c r="V896" s="387" t="s">
        <v>4209</v>
      </c>
      <c r="W896" s="387" t="s">
        <v>2025</v>
      </c>
      <c r="X896" s="387" t="s">
        <v>4831</v>
      </c>
      <c r="Y896" s="387" t="s">
        <v>1735</v>
      </c>
      <c r="Z896" s="387" t="s">
        <v>1734</v>
      </c>
      <c r="AA896" s="387" t="s">
        <v>1733</v>
      </c>
      <c r="AB896" s="387">
        <v>27.17</v>
      </c>
      <c r="AC896" s="387">
        <v>0</v>
      </c>
      <c r="AD896" s="387">
        <v>0</v>
      </c>
      <c r="AE896" s="387">
        <v>27.17</v>
      </c>
      <c r="AF896" s="387" t="s">
        <v>1729</v>
      </c>
      <c r="AG896" s="387">
        <v>27.17</v>
      </c>
      <c r="AH896" s="387">
        <v>0</v>
      </c>
      <c r="AI896" s="387">
        <v>0</v>
      </c>
      <c r="AJ896" s="387">
        <v>27.17</v>
      </c>
      <c r="AK896" s="387">
        <v>2.72</v>
      </c>
      <c r="AM896"/>
      <c r="AN896"/>
      <c r="AO896"/>
      <c r="AP896"/>
    </row>
    <row r="897" spans="1:42">
      <c r="A897" s="387" t="s">
        <v>5333</v>
      </c>
      <c r="B897" s="388">
        <v>43647.151319444441</v>
      </c>
      <c r="C897" s="389">
        <v>43647</v>
      </c>
      <c r="D897" s="387" t="s">
        <v>1863</v>
      </c>
      <c r="E897" s="389">
        <v>43646</v>
      </c>
      <c r="F897" s="387" t="s">
        <v>1862</v>
      </c>
      <c r="G897" s="387" t="s">
        <v>1728</v>
      </c>
      <c r="H897" s="387" t="s">
        <v>1728</v>
      </c>
      <c r="I897" s="387" t="s">
        <v>1728</v>
      </c>
      <c r="J897" s="387" t="s">
        <v>1728</v>
      </c>
      <c r="K897" s="387" t="s">
        <v>1741</v>
      </c>
      <c r="L897" s="390" t="s">
        <v>1732</v>
      </c>
      <c r="M897" s="390" t="s">
        <v>1731</v>
      </c>
      <c r="N897" s="390" t="str">
        <f t="shared" si="28"/>
        <v>Employee8@blyblade.com</v>
      </c>
      <c r="O897" s="390" t="str">
        <f t="shared" si="29"/>
        <v>--_--</v>
      </c>
      <c r="P897" s="387" t="s">
        <v>1728</v>
      </c>
      <c r="Q897" s="387" t="s">
        <v>1754</v>
      </c>
      <c r="R897" s="387" t="s">
        <v>1738</v>
      </c>
      <c r="S897" s="387" t="s">
        <v>1728</v>
      </c>
      <c r="T897" s="387" t="s">
        <v>1728</v>
      </c>
      <c r="U897" s="387" t="s">
        <v>1845</v>
      </c>
      <c r="V897" s="387" t="s">
        <v>1845</v>
      </c>
      <c r="W897" s="387" t="s">
        <v>4876</v>
      </c>
      <c r="X897" s="387" t="s">
        <v>4831</v>
      </c>
      <c r="Y897" s="387" t="s">
        <v>1728</v>
      </c>
      <c r="Z897" s="387" t="s">
        <v>1734</v>
      </c>
      <c r="AA897" s="387" t="s">
        <v>1733</v>
      </c>
      <c r="AB897" s="387">
        <v>5.44</v>
      </c>
      <c r="AC897" s="387">
        <v>0</v>
      </c>
      <c r="AD897" s="387">
        <v>0</v>
      </c>
      <c r="AE897" s="387">
        <v>5.44</v>
      </c>
      <c r="AF897" s="387" t="s">
        <v>1729</v>
      </c>
      <c r="AG897" s="387">
        <v>5.44</v>
      </c>
      <c r="AH897" s="387">
        <v>0</v>
      </c>
      <c r="AI897" s="387">
        <v>0</v>
      </c>
      <c r="AJ897" s="387">
        <v>5.44</v>
      </c>
      <c r="AK897" s="387">
        <v>0.54</v>
      </c>
      <c r="AM897"/>
      <c r="AN897"/>
      <c r="AO897"/>
      <c r="AP897"/>
    </row>
    <row r="898" spans="1:42">
      <c r="A898" s="387" t="s">
        <v>5333</v>
      </c>
      <c r="B898" s="388">
        <v>43647.161111111112</v>
      </c>
      <c r="C898" s="389">
        <v>43647</v>
      </c>
      <c r="D898" s="387" t="s">
        <v>1863</v>
      </c>
      <c r="E898" s="389">
        <v>43646</v>
      </c>
      <c r="F898" s="387" t="s">
        <v>1862</v>
      </c>
      <c r="G898" s="387" t="s">
        <v>1728</v>
      </c>
      <c r="H898" s="387" t="s">
        <v>1728</v>
      </c>
      <c r="I898" s="387" t="s">
        <v>1728</v>
      </c>
      <c r="J898" s="387" t="s">
        <v>1728</v>
      </c>
      <c r="K898" s="387" t="s">
        <v>1741</v>
      </c>
      <c r="L898" s="390" t="s">
        <v>1732</v>
      </c>
      <c r="M898" s="390" t="s">
        <v>1731</v>
      </c>
      <c r="N898" s="390" t="str">
        <f t="shared" si="28"/>
        <v>Employee8@blyblade.com</v>
      </c>
      <c r="O898" s="390" t="str">
        <f t="shared" si="29"/>
        <v>--_--</v>
      </c>
      <c r="P898" s="387" t="s">
        <v>1728</v>
      </c>
      <c r="Q898" s="387" t="s">
        <v>1754</v>
      </c>
      <c r="R898" s="387" t="s">
        <v>1738</v>
      </c>
      <c r="S898" s="387" t="s">
        <v>1728</v>
      </c>
      <c r="T898" s="387" t="s">
        <v>1728</v>
      </c>
      <c r="U898" s="387" t="s">
        <v>1845</v>
      </c>
      <c r="V898" s="387" t="s">
        <v>1845</v>
      </c>
      <c r="W898" s="387" t="s">
        <v>4876</v>
      </c>
      <c r="X898" s="387" t="s">
        <v>4831</v>
      </c>
      <c r="Y898" s="387" t="s">
        <v>1728</v>
      </c>
      <c r="Z898" s="387" t="s">
        <v>1734</v>
      </c>
      <c r="AA898" s="387" t="s">
        <v>2138</v>
      </c>
      <c r="AB898" s="387">
        <v>-5.44</v>
      </c>
      <c r="AC898" s="387">
        <v>0</v>
      </c>
      <c r="AD898" s="387">
        <v>0</v>
      </c>
      <c r="AE898" s="387">
        <v>-5.44</v>
      </c>
      <c r="AF898" s="387" t="s">
        <v>1729</v>
      </c>
      <c r="AG898" s="387">
        <v>-5.44</v>
      </c>
      <c r="AH898" s="387">
        <v>0</v>
      </c>
      <c r="AI898" s="387">
        <v>0</v>
      </c>
      <c r="AJ898" s="387">
        <v>-5.44</v>
      </c>
      <c r="AK898" s="387">
        <v>-0.54</v>
      </c>
      <c r="AM898"/>
      <c r="AN898"/>
      <c r="AO898"/>
      <c r="AP898"/>
    </row>
    <row r="899" spans="1:42">
      <c r="A899" s="387" t="s">
        <v>5332</v>
      </c>
      <c r="B899" s="388">
        <v>43647.185613425929</v>
      </c>
      <c r="C899" s="389">
        <v>43647</v>
      </c>
      <c r="D899" s="387" t="s">
        <v>5331</v>
      </c>
      <c r="E899" s="389">
        <v>43646</v>
      </c>
      <c r="F899" s="387" t="s">
        <v>1944</v>
      </c>
      <c r="G899" s="389">
        <v>43647</v>
      </c>
      <c r="H899" s="387" t="s">
        <v>4962</v>
      </c>
      <c r="I899" s="389">
        <v>43647</v>
      </c>
      <c r="J899" s="387" t="s">
        <v>4201</v>
      </c>
      <c r="K899" s="387" t="s">
        <v>1741</v>
      </c>
      <c r="L899" s="390" t="s">
        <v>1732</v>
      </c>
      <c r="M899" s="390" t="s">
        <v>1810</v>
      </c>
      <c r="N899" s="390" t="str">
        <f t="shared" si="28"/>
        <v>Employee3@blyblade.com</v>
      </c>
      <c r="O899" s="390" t="str">
        <f t="shared" si="29"/>
        <v>Esjona_Kadiu</v>
      </c>
      <c r="P899" s="387" t="s">
        <v>1728</v>
      </c>
      <c r="Q899" s="387" t="s">
        <v>1754</v>
      </c>
      <c r="R899" s="387" t="s">
        <v>1738</v>
      </c>
      <c r="S899" s="387">
        <v>11.85</v>
      </c>
      <c r="T899" s="387">
        <v>35</v>
      </c>
      <c r="U899" s="387" t="s">
        <v>1737</v>
      </c>
      <c r="V899" s="387" t="s">
        <v>1846</v>
      </c>
      <c r="W899" s="387" t="s">
        <v>4876</v>
      </c>
      <c r="X899" s="387" t="s">
        <v>4831</v>
      </c>
      <c r="Y899" s="387" t="s">
        <v>1735</v>
      </c>
      <c r="Z899" s="387" t="s">
        <v>1734</v>
      </c>
      <c r="AA899" s="387" t="s">
        <v>1733</v>
      </c>
      <c r="AB899" s="387">
        <v>45.88</v>
      </c>
      <c r="AC899" s="387">
        <v>0</v>
      </c>
      <c r="AD899" s="387">
        <v>0</v>
      </c>
      <c r="AE899" s="387">
        <v>45.88</v>
      </c>
      <c r="AF899" s="387" t="s">
        <v>1729</v>
      </c>
      <c r="AG899" s="387">
        <v>45.88</v>
      </c>
      <c r="AH899" s="387">
        <v>0</v>
      </c>
      <c r="AI899" s="387">
        <v>0</v>
      </c>
      <c r="AJ899" s="387">
        <v>45.88</v>
      </c>
      <c r="AK899" s="387">
        <v>4.59</v>
      </c>
      <c r="AM899"/>
      <c r="AN899"/>
      <c r="AO899"/>
      <c r="AP899"/>
    </row>
    <row r="900" spans="1:42">
      <c r="A900" s="387" t="s">
        <v>5330</v>
      </c>
      <c r="B900" s="388">
        <v>43647.472453703704</v>
      </c>
      <c r="C900" s="389">
        <v>43647</v>
      </c>
      <c r="D900" s="387" t="s">
        <v>3266</v>
      </c>
      <c r="E900" s="389">
        <v>43647</v>
      </c>
      <c r="F900" s="387" t="s">
        <v>3265</v>
      </c>
      <c r="G900" s="389">
        <v>43647</v>
      </c>
      <c r="H900" s="387" t="s">
        <v>3038</v>
      </c>
      <c r="I900" s="389">
        <v>43647</v>
      </c>
      <c r="J900" s="387" t="s">
        <v>3037</v>
      </c>
      <c r="K900" s="387" t="s">
        <v>1741</v>
      </c>
      <c r="L900" s="390" t="s">
        <v>1732</v>
      </c>
      <c r="M900" s="390" t="s">
        <v>1884</v>
      </c>
      <c r="N900" s="390" t="str">
        <f t="shared" si="28"/>
        <v>Employee25@blyblade.com</v>
      </c>
      <c r="O900" s="390" t="str">
        <f t="shared" si="29"/>
        <v>Shyloh_Davonne Wilkinson</v>
      </c>
      <c r="P900" s="387" t="s">
        <v>1728</v>
      </c>
      <c r="Q900" s="387" t="s">
        <v>1847</v>
      </c>
      <c r="R900" s="387" t="s">
        <v>1803</v>
      </c>
      <c r="S900" s="387">
        <v>6.52</v>
      </c>
      <c r="T900" s="387">
        <v>43</v>
      </c>
      <c r="U900" s="387" t="s">
        <v>1882</v>
      </c>
      <c r="V900" s="387" t="s">
        <v>1883</v>
      </c>
      <c r="W900" s="387" t="s">
        <v>1875</v>
      </c>
      <c r="X900" s="387" t="s">
        <v>4831</v>
      </c>
      <c r="Y900" s="387" t="s">
        <v>1735</v>
      </c>
      <c r="Z900" s="387" t="s">
        <v>1734</v>
      </c>
      <c r="AA900" s="387" t="s">
        <v>1733</v>
      </c>
      <c r="AB900" s="387">
        <v>39.31</v>
      </c>
      <c r="AC900" s="387">
        <v>0</v>
      </c>
      <c r="AD900" s="387">
        <v>0</v>
      </c>
      <c r="AE900" s="387">
        <v>39.31</v>
      </c>
      <c r="AF900" s="387" t="s">
        <v>1729</v>
      </c>
      <c r="AG900" s="387">
        <v>39.31</v>
      </c>
      <c r="AH900" s="387">
        <v>0</v>
      </c>
      <c r="AI900" s="387">
        <v>0</v>
      </c>
      <c r="AJ900" s="387">
        <v>39.31</v>
      </c>
      <c r="AK900" s="387">
        <v>3.93</v>
      </c>
      <c r="AM900"/>
      <c r="AN900"/>
      <c r="AO900"/>
      <c r="AP900"/>
    </row>
    <row r="901" spans="1:42">
      <c r="A901" s="387" t="s">
        <v>5329</v>
      </c>
      <c r="B901" s="388">
        <v>43647.472766203704</v>
      </c>
      <c r="C901" s="389">
        <v>43647</v>
      </c>
      <c r="D901" s="387" t="s">
        <v>3261</v>
      </c>
      <c r="E901" s="389">
        <v>43647</v>
      </c>
      <c r="F901" s="387" t="s">
        <v>3260</v>
      </c>
      <c r="G901" s="389">
        <v>43647</v>
      </c>
      <c r="H901" s="387" t="s">
        <v>3038</v>
      </c>
      <c r="I901" s="389">
        <v>43647</v>
      </c>
      <c r="J901" s="387" t="s">
        <v>3037</v>
      </c>
      <c r="K901" s="387" t="s">
        <v>1741</v>
      </c>
      <c r="L901" s="390" t="s">
        <v>1732</v>
      </c>
      <c r="M901" s="390" t="s">
        <v>2208</v>
      </c>
      <c r="N901" s="390" t="str">
        <f t="shared" si="28"/>
        <v>Employee13@blyblade.com</v>
      </c>
      <c r="O901" s="390" t="str">
        <f t="shared" si="29"/>
        <v>Evelyn_Pelczar</v>
      </c>
      <c r="P901" s="387" t="s">
        <v>1728</v>
      </c>
      <c r="Q901" s="387" t="s">
        <v>1847</v>
      </c>
      <c r="R901" s="387" t="s">
        <v>1738</v>
      </c>
      <c r="S901" s="387">
        <v>3.65</v>
      </c>
      <c r="T901" s="387">
        <v>16</v>
      </c>
      <c r="U901" s="387" t="s">
        <v>2207</v>
      </c>
      <c r="V901" s="387" t="s">
        <v>1772</v>
      </c>
      <c r="W901" s="387" t="s">
        <v>1965</v>
      </c>
      <c r="X901" s="387" t="s">
        <v>4831</v>
      </c>
      <c r="Y901" s="387" t="s">
        <v>1735</v>
      </c>
      <c r="Z901" s="387" t="s">
        <v>1734</v>
      </c>
      <c r="AA901" s="387" t="s">
        <v>1733</v>
      </c>
      <c r="AB901" s="387">
        <v>22.6</v>
      </c>
      <c r="AC901" s="387">
        <v>0</v>
      </c>
      <c r="AD901" s="387">
        <v>0</v>
      </c>
      <c r="AE901" s="387">
        <v>22.6</v>
      </c>
      <c r="AF901" s="387" t="s">
        <v>1729</v>
      </c>
      <c r="AG901" s="387">
        <v>22.6</v>
      </c>
      <c r="AH901" s="387">
        <v>0</v>
      </c>
      <c r="AI901" s="387">
        <v>0</v>
      </c>
      <c r="AJ901" s="387">
        <v>22.6</v>
      </c>
      <c r="AK901" s="387">
        <v>2.2599999999999998</v>
      </c>
      <c r="AM901"/>
      <c r="AN901"/>
      <c r="AO901"/>
      <c r="AP901"/>
    </row>
    <row r="902" spans="1:42">
      <c r="A902" s="387" t="s">
        <v>5328</v>
      </c>
      <c r="B902" s="388">
        <v>43647.537303240744</v>
      </c>
      <c r="C902" s="389">
        <v>43647</v>
      </c>
      <c r="D902" s="387" t="s">
        <v>2781</v>
      </c>
      <c r="E902" s="389">
        <v>43647</v>
      </c>
      <c r="F902" s="387" t="s">
        <v>2780</v>
      </c>
      <c r="G902" s="389">
        <v>43647</v>
      </c>
      <c r="H902" s="387" t="s">
        <v>2886</v>
      </c>
      <c r="I902" s="389">
        <v>43647</v>
      </c>
      <c r="J902" s="387" t="s">
        <v>4129</v>
      </c>
      <c r="K902" s="387" t="s">
        <v>1741</v>
      </c>
      <c r="L902" s="390" t="s">
        <v>1732</v>
      </c>
      <c r="M902" s="390" t="s">
        <v>1854</v>
      </c>
      <c r="N902" s="390" t="str">
        <f t="shared" si="28"/>
        <v>Employee5@blyblade.com</v>
      </c>
      <c r="O902" s="390" t="str">
        <f t="shared" si="29"/>
        <v>Torey_McNeil</v>
      </c>
      <c r="P902" s="387" t="s">
        <v>1728</v>
      </c>
      <c r="Q902" s="387" t="s">
        <v>1754</v>
      </c>
      <c r="R902" s="387" t="s">
        <v>1738</v>
      </c>
      <c r="S902" s="387">
        <v>9.4</v>
      </c>
      <c r="T902" s="387">
        <v>41</v>
      </c>
      <c r="U902" s="387" t="s">
        <v>1853</v>
      </c>
      <c r="V902" s="387" t="s">
        <v>1737</v>
      </c>
      <c r="W902" s="387" t="s">
        <v>1875</v>
      </c>
      <c r="X902" s="387" t="s">
        <v>4831</v>
      </c>
      <c r="Y902" s="387" t="s">
        <v>1748</v>
      </c>
      <c r="Z902" s="387" t="s">
        <v>1734</v>
      </c>
      <c r="AA902" s="387" t="s">
        <v>1733</v>
      </c>
      <c r="AB902" s="387">
        <v>53.56</v>
      </c>
      <c r="AC902" s="387">
        <v>0</v>
      </c>
      <c r="AD902" s="387">
        <v>0</v>
      </c>
      <c r="AE902" s="387">
        <v>53.56</v>
      </c>
      <c r="AF902" s="387" t="s">
        <v>1729</v>
      </c>
      <c r="AG902" s="387">
        <v>53.56</v>
      </c>
      <c r="AH902" s="387">
        <v>0</v>
      </c>
      <c r="AI902" s="387">
        <v>0</v>
      </c>
      <c r="AJ902" s="387">
        <v>53.56</v>
      </c>
      <c r="AK902" s="387">
        <v>5.36</v>
      </c>
      <c r="AM902"/>
      <c r="AN902"/>
      <c r="AO902"/>
      <c r="AP902"/>
    </row>
    <row r="903" spans="1:42">
      <c r="A903" s="387" t="s">
        <v>5327</v>
      </c>
      <c r="B903" s="388">
        <v>43647.537418981483</v>
      </c>
      <c r="C903" s="389">
        <v>43647</v>
      </c>
      <c r="D903" s="387" t="s">
        <v>3005</v>
      </c>
      <c r="E903" s="389">
        <v>43647</v>
      </c>
      <c r="F903" s="387" t="s">
        <v>4175</v>
      </c>
      <c r="G903" s="389">
        <v>43647</v>
      </c>
      <c r="H903" s="387" t="s">
        <v>2886</v>
      </c>
      <c r="I903" s="389">
        <v>43647</v>
      </c>
      <c r="J903" s="387" t="s">
        <v>4129</v>
      </c>
      <c r="K903" s="387" t="s">
        <v>1741</v>
      </c>
      <c r="L903" s="390" t="s">
        <v>1732</v>
      </c>
      <c r="M903" s="390" t="s">
        <v>1924</v>
      </c>
      <c r="N903" s="390" t="str">
        <f t="shared" si="28"/>
        <v>Employee16@blyblade.com</v>
      </c>
      <c r="O903" s="390" t="str">
        <f t="shared" si="29"/>
        <v>Hunter_Senning</v>
      </c>
      <c r="P903" s="387" t="s">
        <v>1728</v>
      </c>
      <c r="Q903" s="387" t="s">
        <v>1847</v>
      </c>
      <c r="R903" s="387" t="s">
        <v>1738</v>
      </c>
      <c r="S903" s="387">
        <v>2.13</v>
      </c>
      <c r="T903" s="387">
        <v>17</v>
      </c>
      <c r="U903" s="387" t="s">
        <v>2680</v>
      </c>
      <c r="V903" s="387" t="s">
        <v>1737</v>
      </c>
      <c r="W903" s="387" t="s">
        <v>1965</v>
      </c>
      <c r="X903" s="387" t="s">
        <v>4831</v>
      </c>
      <c r="Y903" s="387" t="s">
        <v>1748</v>
      </c>
      <c r="Z903" s="387" t="s">
        <v>1734</v>
      </c>
      <c r="AA903" s="387" t="s">
        <v>1733</v>
      </c>
      <c r="AB903" s="387">
        <v>21.72</v>
      </c>
      <c r="AC903" s="387">
        <v>0</v>
      </c>
      <c r="AD903" s="387">
        <v>0</v>
      </c>
      <c r="AE903" s="387">
        <v>21.72</v>
      </c>
      <c r="AF903" s="387" t="s">
        <v>1729</v>
      </c>
      <c r="AG903" s="387">
        <v>21.72</v>
      </c>
      <c r="AH903" s="387">
        <v>0</v>
      </c>
      <c r="AI903" s="387">
        <v>0</v>
      </c>
      <c r="AJ903" s="387">
        <v>21.72</v>
      </c>
      <c r="AK903" s="387">
        <v>2.17</v>
      </c>
      <c r="AM903"/>
      <c r="AN903"/>
      <c r="AO903"/>
      <c r="AP903"/>
    </row>
    <row r="904" spans="1:42">
      <c r="A904" s="387" t="s">
        <v>5326</v>
      </c>
      <c r="B904" s="388">
        <v>43647.571817129632</v>
      </c>
      <c r="C904" s="389">
        <v>43647</v>
      </c>
      <c r="D904" s="387" t="s">
        <v>1805</v>
      </c>
      <c r="E904" s="389">
        <v>43647</v>
      </c>
      <c r="F904" s="387" t="s">
        <v>1821</v>
      </c>
      <c r="G904" s="389">
        <v>43647</v>
      </c>
      <c r="H904" s="387" t="s">
        <v>3084</v>
      </c>
      <c r="I904" s="389">
        <v>43647</v>
      </c>
      <c r="J904" s="387" t="s">
        <v>3083</v>
      </c>
      <c r="K904" s="387" t="s">
        <v>1741</v>
      </c>
      <c r="L904" s="390" t="s">
        <v>1732</v>
      </c>
      <c r="M904" s="390" t="s">
        <v>2208</v>
      </c>
      <c r="N904" s="390" t="str">
        <f t="shared" si="28"/>
        <v>Employee13@blyblade.com</v>
      </c>
      <c r="O904" s="390" t="str">
        <f t="shared" si="29"/>
        <v>Evelyn_Pelczar</v>
      </c>
      <c r="P904" s="387" t="s">
        <v>1728</v>
      </c>
      <c r="Q904" s="387" t="s">
        <v>1847</v>
      </c>
      <c r="R904" s="387" t="s">
        <v>1738</v>
      </c>
      <c r="S904" s="387">
        <v>7.19</v>
      </c>
      <c r="T904" s="387">
        <v>53</v>
      </c>
      <c r="U904" s="387" t="s">
        <v>1883</v>
      </c>
      <c r="V904" s="387" t="s">
        <v>1772</v>
      </c>
      <c r="W904" s="387" t="s">
        <v>4887</v>
      </c>
      <c r="X904" s="387" t="s">
        <v>4831</v>
      </c>
      <c r="Y904" s="387" t="s">
        <v>1735</v>
      </c>
      <c r="Z904" s="387" t="s">
        <v>1734</v>
      </c>
      <c r="AA904" s="387" t="s">
        <v>1733</v>
      </c>
      <c r="AB904" s="387">
        <v>57.1</v>
      </c>
      <c r="AC904" s="387">
        <v>0</v>
      </c>
      <c r="AD904" s="387">
        <v>0</v>
      </c>
      <c r="AE904" s="387">
        <v>57.1</v>
      </c>
      <c r="AF904" s="387" t="s">
        <v>1729</v>
      </c>
      <c r="AG904" s="387">
        <v>57.1</v>
      </c>
      <c r="AH904" s="387">
        <v>0</v>
      </c>
      <c r="AI904" s="387">
        <v>0</v>
      </c>
      <c r="AJ904" s="387">
        <v>57.1</v>
      </c>
      <c r="AK904" s="387">
        <v>5.71</v>
      </c>
      <c r="AM904"/>
      <c r="AN904"/>
      <c r="AO904"/>
      <c r="AP904"/>
    </row>
    <row r="905" spans="1:42">
      <c r="A905" s="387" t="s">
        <v>5326</v>
      </c>
      <c r="B905" s="388">
        <v>43647.571898148148</v>
      </c>
      <c r="C905" s="389">
        <v>43647</v>
      </c>
      <c r="D905" s="387" t="s">
        <v>1805</v>
      </c>
      <c r="E905" s="389">
        <v>43647</v>
      </c>
      <c r="F905" s="387" t="s">
        <v>1821</v>
      </c>
      <c r="G905" s="389">
        <v>43647</v>
      </c>
      <c r="H905" s="387" t="s">
        <v>3084</v>
      </c>
      <c r="I905" s="389">
        <v>43647</v>
      </c>
      <c r="J905" s="387" t="s">
        <v>3083</v>
      </c>
      <c r="K905" s="387" t="s">
        <v>1741</v>
      </c>
      <c r="L905" s="390" t="s">
        <v>1732</v>
      </c>
      <c r="M905" s="390" t="s">
        <v>2208</v>
      </c>
      <c r="N905" s="390" t="str">
        <f t="shared" si="28"/>
        <v>Employee13@blyblade.com</v>
      </c>
      <c r="O905" s="390" t="str">
        <f t="shared" si="29"/>
        <v>Evelyn_Pelczar</v>
      </c>
      <c r="P905" s="387" t="s">
        <v>1728</v>
      </c>
      <c r="Q905" s="387" t="s">
        <v>1847</v>
      </c>
      <c r="R905" s="387" t="s">
        <v>1738</v>
      </c>
      <c r="S905" s="387">
        <v>7.19</v>
      </c>
      <c r="T905" s="387">
        <v>53</v>
      </c>
      <c r="U905" s="387" t="s">
        <v>1883</v>
      </c>
      <c r="V905" s="387" t="s">
        <v>1772</v>
      </c>
      <c r="W905" s="387" t="s">
        <v>4887</v>
      </c>
      <c r="X905" s="387" t="s">
        <v>4831</v>
      </c>
      <c r="Y905" s="387" t="s">
        <v>1735</v>
      </c>
      <c r="Z905" s="387" t="s">
        <v>1734</v>
      </c>
      <c r="AA905" s="387" t="s">
        <v>1747</v>
      </c>
      <c r="AB905" s="387">
        <v>0</v>
      </c>
      <c r="AC905" s="387">
        <v>0</v>
      </c>
      <c r="AD905" s="387">
        <v>4.3899999999999997</v>
      </c>
      <c r="AE905" s="387">
        <v>4.3899999999999997</v>
      </c>
      <c r="AF905" s="387" t="s">
        <v>1729</v>
      </c>
      <c r="AG905" s="387">
        <v>0</v>
      </c>
      <c r="AH905" s="387">
        <v>0</v>
      </c>
      <c r="AI905" s="387">
        <v>4.3899999999999997</v>
      </c>
      <c r="AJ905" s="387">
        <v>4.3899999999999997</v>
      </c>
      <c r="AK905" s="387">
        <v>0</v>
      </c>
      <c r="AM905"/>
      <c r="AN905"/>
      <c r="AO905"/>
      <c r="AP905"/>
    </row>
    <row r="906" spans="1:42">
      <c r="A906" s="387" t="s">
        <v>5325</v>
      </c>
      <c r="B906" s="388">
        <v>43647.580763888887</v>
      </c>
      <c r="C906" s="389">
        <v>43647</v>
      </c>
      <c r="D906" s="387" t="s">
        <v>2607</v>
      </c>
      <c r="E906" s="389">
        <v>43647</v>
      </c>
      <c r="F906" s="387" t="s">
        <v>2900</v>
      </c>
      <c r="G906" s="389">
        <v>43647</v>
      </c>
      <c r="H906" s="387" t="s">
        <v>3231</v>
      </c>
      <c r="I906" s="389">
        <v>43647</v>
      </c>
      <c r="J906" s="387" t="s">
        <v>3230</v>
      </c>
      <c r="K906" s="387" t="s">
        <v>1741</v>
      </c>
      <c r="L906" s="390" t="s">
        <v>1732</v>
      </c>
      <c r="M906" s="390" t="s">
        <v>1936</v>
      </c>
      <c r="N906" s="390" t="str">
        <f t="shared" si="28"/>
        <v>Employee17@blyblade.com</v>
      </c>
      <c r="O906" s="390" t="str">
        <f t="shared" si="29"/>
        <v>Nate_Alexander</v>
      </c>
      <c r="P906" s="387" t="s">
        <v>1728</v>
      </c>
      <c r="Q906" s="387" t="s">
        <v>1754</v>
      </c>
      <c r="R906" s="387" t="s">
        <v>1738</v>
      </c>
      <c r="S906" s="387">
        <v>2.6</v>
      </c>
      <c r="T906" s="387">
        <v>31</v>
      </c>
      <c r="U906" s="387" t="s">
        <v>2342</v>
      </c>
      <c r="V906" s="387" t="s">
        <v>1737</v>
      </c>
      <c r="W906" s="387" t="s">
        <v>4882</v>
      </c>
      <c r="X906" s="387" t="s">
        <v>4831</v>
      </c>
      <c r="Y906" s="387" t="s">
        <v>1748</v>
      </c>
      <c r="Z906" s="387" t="s">
        <v>1734</v>
      </c>
      <c r="AA906" s="387" t="s">
        <v>1733</v>
      </c>
      <c r="AB906" s="387">
        <v>28.42</v>
      </c>
      <c r="AC906" s="387">
        <v>0</v>
      </c>
      <c r="AD906" s="387">
        <v>0</v>
      </c>
      <c r="AE906" s="387">
        <v>28.42</v>
      </c>
      <c r="AF906" s="387" t="s">
        <v>1729</v>
      </c>
      <c r="AG906" s="387">
        <v>28.42</v>
      </c>
      <c r="AH906" s="387">
        <v>0</v>
      </c>
      <c r="AI906" s="387">
        <v>0</v>
      </c>
      <c r="AJ906" s="387">
        <v>28.42</v>
      </c>
      <c r="AK906" s="387">
        <v>2.84</v>
      </c>
      <c r="AM906"/>
      <c r="AN906"/>
      <c r="AO906"/>
      <c r="AP906"/>
    </row>
    <row r="907" spans="1:42">
      <c r="A907" s="387" t="s">
        <v>5324</v>
      </c>
      <c r="B907" s="388">
        <v>43647.613541666666</v>
      </c>
      <c r="C907" s="389">
        <v>43647</v>
      </c>
      <c r="D907" s="387" t="s">
        <v>2128</v>
      </c>
      <c r="E907" s="389">
        <v>43647</v>
      </c>
      <c r="F907" s="387" t="s">
        <v>3787</v>
      </c>
      <c r="G907" s="389">
        <v>43647</v>
      </c>
      <c r="H907" s="387" t="s">
        <v>3130</v>
      </c>
      <c r="I907" s="389">
        <v>43647</v>
      </c>
      <c r="J907" s="387" t="s">
        <v>2686</v>
      </c>
      <c r="K907" s="387" t="s">
        <v>1741</v>
      </c>
      <c r="L907" s="390" t="s">
        <v>1732</v>
      </c>
      <c r="M907" s="390" t="s">
        <v>2255</v>
      </c>
      <c r="N907" s="390" t="str">
        <f t="shared" si="28"/>
        <v>Employee7@blyblade.com</v>
      </c>
      <c r="O907" s="390" t="str">
        <f t="shared" si="29"/>
        <v>Jack_Oneill</v>
      </c>
      <c r="P907" s="387" t="s">
        <v>1728</v>
      </c>
      <c r="Q907" s="387" t="s">
        <v>1754</v>
      </c>
      <c r="R907" s="387" t="s">
        <v>1738</v>
      </c>
      <c r="S907" s="387">
        <v>2.15</v>
      </c>
      <c r="T907" s="387">
        <v>22</v>
      </c>
      <c r="U907" s="387" t="s">
        <v>1883</v>
      </c>
      <c r="V907" s="387" t="s">
        <v>1737</v>
      </c>
      <c r="W907" s="387" t="s">
        <v>1875</v>
      </c>
      <c r="X907" s="387" t="s">
        <v>4831</v>
      </c>
      <c r="Y907" s="387" t="s">
        <v>1748</v>
      </c>
      <c r="Z907" s="387" t="s">
        <v>1734</v>
      </c>
      <c r="AA907" s="387" t="s">
        <v>1733</v>
      </c>
      <c r="AB907" s="387">
        <v>27.09</v>
      </c>
      <c r="AC907" s="387">
        <v>0</v>
      </c>
      <c r="AD907" s="387">
        <v>0</v>
      </c>
      <c r="AE907" s="387">
        <v>27.09</v>
      </c>
      <c r="AF907" s="387" t="s">
        <v>1729</v>
      </c>
      <c r="AG907" s="387">
        <v>27.09</v>
      </c>
      <c r="AH907" s="387">
        <v>0</v>
      </c>
      <c r="AI907" s="387">
        <v>0</v>
      </c>
      <c r="AJ907" s="387">
        <v>27.09</v>
      </c>
      <c r="AK907" s="387">
        <v>2.71</v>
      </c>
      <c r="AM907"/>
      <c r="AN907"/>
      <c r="AO907"/>
      <c r="AP907"/>
    </row>
    <row r="908" spans="1:42">
      <c r="A908" s="387" t="s">
        <v>5323</v>
      </c>
      <c r="B908" s="388">
        <v>43647.724131944444</v>
      </c>
      <c r="C908" s="389">
        <v>43647</v>
      </c>
      <c r="D908" s="387" t="s">
        <v>2140</v>
      </c>
      <c r="E908" s="389">
        <v>43647</v>
      </c>
      <c r="F908" s="387" t="s">
        <v>2139</v>
      </c>
      <c r="G908" s="389">
        <v>43647</v>
      </c>
      <c r="H908" s="387" t="s">
        <v>2608</v>
      </c>
      <c r="I908" s="389">
        <v>43647</v>
      </c>
      <c r="J908" s="387" t="s">
        <v>2607</v>
      </c>
      <c r="K908" s="387" t="s">
        <v>1741</v>
      </c>
      <c r="L908" s="390" t="s">
        <v>1732</v>
      </c>
      <c r="M908" s="390" t="s">
        <v>4897</v>
      </c>
      <c r="N908" s="390" t="str">
        <f t="shared" si="28"/>
        <v>Employee35@blyblade.com</v>
      </c>
      <c r="O908" s="390" t="str">
        <f t="shared" si="29"/>
        <v>Robert_Wiesenthal</v>
      </c>
      <c r="P908" s="387" t="s">
        <v>1728</v>
      </c>
      <c r="Q908" s="387" t="s">
        <v>1847</v>
      </c>
      <c r="R908" s="387" t="s">
        <v>1738</v>
      </c>
      <c r="S908" s="387">
        <v>0.42</v>
      </c>
      <c r="T908" s="387">
        <v>1</v>
      </c>
      <c r="U908" s="387" t="s">
        <v>1737</v>
      </c>
      <c r="V908" s="387" t="s">
        <v>1737</v>
      </c>
      <c r="W908" s="387" t="s">
        <v>1771</v>
      </c>
      <c r="X908" s="387" t="s">
        <v>4831</v>
      </c>
      <c r="Y908" s="387" t="s">
        <v>1890</v>
      </c>
      <c r="Z908" s="387" t="s">
        <v>1734</v>
      </c>
      <c r="AA908" s="387" t="s">
        <v>1733</v>
      </c>
      <c r="AB908" s="387">
        <v>11.51</v>
      </c>
      <c r="AC908" s="387">
        <v>0</v>
      </c>
      <c r="AD908" s="387">
        <v>0</v>
      </c>
      <c r="AE908" s="387">
        <v>11.51</v>
      </c>
      <c r="AF908" s="387" t="s">
        <v>1729</v>
      </c>
      <c r="AG908" s="387">
        <v>11.51</v>
      </c>
      <c r="AH908" s="387">
        <v>0</v>
      </c>
      <c r="AI908" s="387">
        <v>0</v>
      </c>
      <c r="AJ908" s="387">
        <v>11.51</v>
      </c>
      <c r="AK908" s="387">
        <v>1.1499999999999999</v>
      </c>
      <c r="AM908"/>
      <c r="AN908"/>
      <c r="AO908"/>
      <c r="AP908"/>
    </row>
    <row r="909" spans="1:42">
      <c r="A909" s="387" t="s">
        <v>5322</v>
      </c>
      <c r="B909" s="388">
        <v>43647.730879629627</v>
      </c>
      <c r="C909" s="389">
        <v>43647</v>
      </c>
      <c r="D909" s="387" t="s">
        <v>2611</v>
      </c>
      <c r="E909" s="389">
        <v>43647</v>
      </c>
      <c r="F909" s="387" t="s">
        <v>2610</v>
      </c>
      <c r="G909" s="389">
        <v>43647</v>
      </c>
      <c r="H909" s="387" t="s">
        <v>2125</v>
      </c>
      <c r="I909" s="389">
        <v>43647</v>
      </c>
      <c r="J909" s="387" t="s">
        <v>2124</v>
      </c>
      <c r="K909" s="387" t="s">
        <v>1741</v>
      </c>
      <c r="L909" s="390" t="s">
        <v>1732</v>
      </c>
      <c r="M909" s="390" t="s">
        <v>1884</v>
      </c>
      <c r="N909" s="390" t="str">
        <f t="shared" si="28"/>
        <v>Employee25@blyblade.com</v>
      </c>
      <c r="O909" s="390" t="str">
        <f t="shared" si="29"/>
        <v>Shyloh_Davonne Wilkinson</v>
      </c>
      <c r="P909" s="387" t="s">
        <v>1728</v>
      </c>
      <c r="Q909" s="387" t="s">
        <v>1847</v>
      </c>
      <c r="R909" s="387" t="s">
        <v>1738</v>
      </c>
      <c r="S909" s="387">
        <v>1.92</v>
      </c>
      <c r="T909" s="387">
        <v>16</v>
      </c>
      <c r="U909" s="387" t="s">
        <v>1883</v>
      </c>
      <c r="V909" s="387" t="s">
        <v>1737</v>
      </c>
      <c r="W909" s="387" t="s">
        <v>2025</v>
      </c>
      <c r="X909" s="387" t="s">
        <v>4831</v>
      </c>
      <c r="Y909" s="387" t="s">
        <v>1735</v>
      </c>
      <c r="Z909" s="387" t="s">
        <v>1734</v>
      </c>
      <c r="AA909" s="387" t="s">
        <v>1733</v>
      </c>
      <c r="AB909" s="387">
        <v>15.37</v>
      </c>
      <c r="AC909" s="387">
        <v>0</v>
      </c>
      <c r="AD909" s="387">
        <v>0</v>
      </c>
      <c r="AE909" s="387">
        <v>15.37</v>
      </c>
      <c r="AF909" s="387" t="s">
        <v>1729</v>
      </c>
      <c r="AG909" s="387">
        <v>15.37</v>
      </c>
      <c r="AH909" s="387">
        <v>0</v>
      </c>
      <c r="AI909" s="387">
        <v>0</v>
      </c>
      <c r="AJ909" s="387">
        <v>15.37</v>
      </c>
      <c r="AK909" s="387">
        <v>1.54</v>
      </c>
      <c r="AM909"/>
      <c r="AN909"/>
      <c r="AO909"/>
      <c r="AP909"/>
    </row>
    <row r="910" spans="1:42">
      <c r="A910" s="387" t="s">
        <v>5321</v>
      </c>
      <c r="B910" s="388">
        <v>43647.77202546296</v>
      </c>
      <c r="C910" s="389">
        <v>43647</v>
      </c>
      <c r="D910" s="387" t="s">
        <v>2288</v>
      </c>
      <c r="E910" s="389">
        <v>43647</v>
      </c>
      <c r="F910" s="387" t="s">
        <v>2774</v>
      </c>
      <c r="G910" s="387" t="s">
        <v>1728</v>
      </c>
      <c r="H910" s="387" t="s">
        <v>1728</v>
      </c>
      <c r="I910" s="387" t="s">
        <v>1728</v>
      </c>
      <c r="J910" s="387" t="s">
        <v>1728</v>
      </c>
      <c r="K910" s="387" t="s">
        <v>1741</v>
      </c>
      <c r="L910" s="390" t="s">
        <v>1732</v>
      </c>
      <c r="M910" s="390" t="s">
        <v>2208</v>
      </c>
      <c r="N910" s="390" t="str">
        <f t="shared" ref="N910:N973" si="30">M910&amp;"@blyblade.com"</f>
        <v>Employee13@blyblade.com</v>
      </c>
      <c r="O910" s="390" t="str">
        <f t="shared" si="29"/>
        <v>Evelyn_Pelczar</v>
      </c>
      <c r="P910" s="387" t="s">
        <v>1728</v>
      </c>
      <c r="Q910" s="387" t="s">
        <v>1847</v>
      </c>
      <c r="R910" s="387" t="s">
        <v>1738</v>
      </c>
      <c r="S910" s="387" t="s">
        <v>1728</v>
      </c>
      <c r="T910" s="387" t="s">
        <v>1728</v>
      </c>
      <c r="U910" s="387" t="s">
        <v>1883</v>
      </c>
      <c r="V910" s="387" t="s">
        <v>1883</v>
      </c>
      <c r="W910" s="387" t="s">
        <v>2025</v>
      </c>
      <c r="X910" s="387" t="s">
        <v>4831</v>
      </c>
      <c r="Y910" s="387" t="s">
        <v>1735</v>
      </c>
      <c r="Z910" s="387" t="s">
        <v>1734</v>
      </c>
      <c r="AA910" s="387" t="s">
        <v>1733</v>
      </c>
      <c r="AB910" s="387">
        <v>5.44</v>
      </c>
      <c r="AC910" s="387">
        <v>0</v>
      </c>
      <c r="AD910" s="387">
        <v>0</v>
      </c>
      <c r="AE910" s="387">
        <v>5.44</v>
      </c>
      <c r="AF910" s="387" t="s">
        <v>1729</v>
      </c>
      <c r="AG910" s="387">
        <v>5.44</v>
      </c>
      <c r="AH910" s="387">
        <v>0</v>
      </c>
      <c r="AI910" s="387">
        <v>0</v>
      </c>
      <c r="AJ910" s="387">
        <v>5.44</v>
      </c>
      <c r="AK910" s="387">
        <v>0.54</v>
      </c>
      <c r="AM910"/>
      <c r="AN910"/>
      <c r="AO910"/>
      <c r="AP910"/>
    </row>
    <row r="911" spans="1:42">
      <c r="A911" s="387" t="s">
        <v>5320</v>
      </c>
      <c r="B911" s="388">
        <v>43647.781793981485</v>
      </c>
      <c r="C911" s="389">
        <v>43647</v>
      </c>
      <c r="D911" s="387" t="s">
        <v>2830</v>
      </c>
      <c r="E911" s="389">
        <v>43647</v>
      </c>
      <c r="F911" s="387" t="s">
        <v>3945</v>
      </c>
      <c r="G911" s="389">
        <v>43647</v>
      </c>
      <c r="H911" s="387" t="s">
        <v>3721</v>
      </c>
      <c r="I911" s="389">
        <v>43647</v>
      </c>
      <c r="J911" s="387" t="s">
        <v>2636</v>
      </c>
      <c r="K911" s="387" t="s">
        <v>1741</v>
      </c>
      <c r="L911" s="390" t="s">
        <v>1732</v>
      </c>
      <c r="M911" s="390" t="s">
        <v>2208</v>
      </c>
      <c r="N911" s="390" t="str">
        <f t="shared" si="30"/>
        <v>Employee13@blyblade.com</v>
      </c>
      <c r="O911" s="390" t="str">
        <f t="shared" ref="O911:O974" si="31">VLOOKUP(M911,$A$10:$F$65,4,FALSE)</f>
        <v>Evelyn_Pelczar</v>
      </c>
      <c r="P911" s="387" t="s">
        <v>1728</v>
      </c>
      <c r="Q911" s="387" t="s">
        <v>1847</v>
      </c>
      <c r="R911" s="387" t="s">
        <v>1738</v>
      </c>
      <c r="S911" s="387">
        <v>0.78</v>
      </c>
      <c r="T911" s="387">
        <v>5</v>
      </c>
      <c r="U911" s="387" t="s">
        <v>1883</v>
      </c>
      <c r="V911" s="387" t="s">
        <v>1772</v>
      </c>
      <c r="W911" s="387" t="s">
        <v>2025</v>
      </c>
      <c r="X911" s="387" t="s">
        <v>4831</v>
      </c>
      <c r="Y911" s="387" t="s">
        <v>1735</v>
      </c>
      <c r="Z911" s="387" t="s">
        <v>1734</v>
      </c>
      <c r="AA911" s="387" t="s">
        <v>1733</v>
      </c>
      <c r="AB911" s="387">
        <v>13</v>
      </c>
      <c r="AC911" s="387">
        <v>0</v>
      </c>
      <c r="AD911" s="387">
        <v>0</v>
      </c>
      <c r="AE911" s="387">
        <v>13</v>
      </c>
      <c r="AF911" s="387" t="s">
        <v>1729</v>
      </c>
      <c r="AG911" s="387">
        <v>13</v>
      </c>
      <c r="AH911" s="387">
        <v>0</v>
      </c>
      <c r="AI911" s="387">
        <v>0</v>
      </c>
      <c r="AJ911" s="387">
        <v>13</v>
      </c>
      <c r="AK911" s="387">
        <v>1.3</v>
      </c>
      <c r="AM911"/>
      <c r="AN911"/>
      <c r="AO911"/>
      <c r="AP911"/>
    </row>
    <row r="912" spans="1:42">
      <c r="A912" s="387" t="s">
        <v>5319</v>
      </c>
      <c r="B912" s="388">
        <v>43647.811249999999</v>
      </c>
      <c r="C912" s="389">
        <v>43647</v>
      </c>
      <c r="D912" s="387" t="s">
        <v>1777</v>
      </c>
      <c r="E912" s="389">
        <v>43647</v>
      </c>
      <c r="F912" s="387" t="s">
        <v>1776</v>
      </c>
      <c r="G912" s="389">
        <v>43647</v>
      </c>
      <c r="H912" s="387" t="s">
        <v>2284</v>
      </c>
      <c r="I912" s="389">
        <v>43647</v>
      </c>
      <c r="J912" s="387" t="s">
        <v>2157</v>
      </c>
      <c r="K912" s="387" t="s">
        <v>1741</v>
      </c>
      <c r="L912" s="390" t="s">
        <v>1732</v>
      </c>
      <c r="M912" s="390" t="s">
        <v>1979</v>
      </c>
      <c r="N912" s="390" t="str">
        <f t="shared" si="30"/>
        <v>Employee15@blyblade.com</v>
      </c>
      <c r="O912" s="390" t="str">
        <f t="shared" si="31"/>
        <v>Jess_Rooney</v>
      </c>
      <c r="P912" s="387" t="s">
        <v>1728</v>
      </c>
      <c r="Q912" s="387" t="s">
        <v>1847</v>
      </c>
      <c r="R912" s="387" t="s">
        <v>1738</v>
      </c>
      <c r="S912" s="387">
        <v>4.9000000000000004</v>
      </c>
      <c r="T912" s="387">
        <v>15</v>
      </c>
      <c r="U912" s="387" t="s">
        <v>1883</v>
      </c>
      <c r="V912" s="387" t="s">
        <v>2007</v>
      </c>
      <c r="W912" s="387" t="s">
        <v>4882</v>
      </c>
      <c r="X912" s="387" t="s">
        <v>4831</v>
      </c>
      <c r="Y912" s="387" t="s">
        <v>1735</v>
      </c>
      <c r="Z912" s="387" t="s">
        <v>1734</v>
      </c>
      <c r="AA912" s="387" t="s">
        <v>1733</v>
      </c>
      <c r="AB912" s="387">
        <v>27.29</v>
      </c>
      <c r="AC912" s="387">
        <v>0</v>
      </c>
      <c r="AD912" s="387">
        <v>0</v>
      </c>
      <c r="AE912" s="387">
        <v>27.29</v>
      </c>
      <c r="AF912" s="387" t="s">
        <v>1729</v>
      </c>
      <c r="AG912" s="387">
        <v>27.29</v>
      </c>
      <c r="AH912" s="387">
        <v>0</v>
      </c>
      <c r="AI912" s="387">
        <v>0</v>
      </c>
      <c r="AJ912" s="387">
        <v>27.29</v>
      </c>
      <c r="AK912" s="387">
        <v>2.73</v>
      </c>
      <c r="AM912"/>
      <c r="AN912"/>
      <c r="AO912"/>
      <c r="AP912"/>
    </row>
    <row r="913" spans="1:42">
      <c r="A913" s="387" t="s">
        <v>5318</v>
      </c>
      <c r="B913" s="388">
        <v>43647.876238425924</v>
      </c>
      <c r="C913" s="389">
        <v>43647</v>
      </c>
      <c r="D913" s="387" t="s">
        <v>2941</v>
      </c>
      <c r="E913" s="389">
        <v>43647</v>
      </c>
      <c r="F913" s="387" t="s">
        <v>3923</v>
      </c>
      <c r="G913" s="389">
        <v>43647</v>
      </c>
      <c r="H913" s="387" t="s">
        <v>1872</v>
      </c>
      <c r="I913" s="389">
        <v>43647</v>
      </c>
      <c r="J913" s="387" t="s">
        <v>3441</v>
      </c>
      <c r="K913" s="387" t="s">
        <v>1741</v>
      </c>
      <c r="L913" s="390" t="s">
        <v>1732</v>
      </c>
      <c r="M913" s="390" t="s">
        <v>3960</v>
      </c>
      <c r="N913" s="390" t="str">
        <f t="shared" si="30"/>
        <v>Employee21@blyblade.com</v>
      </c>
      <c r="O913" s="390" t="str">
        <f t="shared" si="31"/>
        <v>Wyndham_Williamson</v>
      </c>
      <c r="P913" s="387" t="s">
        <v>1728</v>
      </c>
      <c r="Q913" s="387" t="s">
        <v>1754</v>
      </c>
      <c r="R913" s="387" t="s">
        <v>1738</v>
      </c>
      <c r="S913" s="387">
        <v>1.33</v>
      </c>
      <c r="T913" s="387">
        <v>7</v>
      </c>
      <c r="U913" s="387" t="s">
        <v>1928</v>
      </c>
      <c r="V913" s="387" t="s">
        <v>1845</v>
      </c>
      <c r="W913" s="387" t="s">
        <v>1965</v>
      </c>
      <c r="X913" s="387" t="s">
        <v>4831</v>
      </c>
      <c r="Y913" s="387" t="s">
        <v>1728</v>
      </c>
      <c r="Z913" s="387" t="s">
        <v>1734</v>
      </c>
      <c r="AA913" s="387" t="s">
        <v>1733</v>
      </c>
      <c r="AB913" s="387">
        <v>14.71</v>
      </c>
      <c r="AC913" s="387">
        <v>0</v>
      </c>
      <c r="AD913" s="387">
        <v>0</v>
      </c>
      <c r="AE913" s="387">
        <v>14.71</v>
      </c>
      <c r="AF913" s="387" t="s">
        <v>1729</v>
      </c>
      <c r="AG913" s="387">
        <v>14.71</v>
      </c>
      <c r="AH913" s="387">
        <v>0</v>
      </c>
      <c r="AI913" s="387">
        <v>0</v>
      </c>
      <c r="AJ913" s="387">
        <v>14.71</v>
      </c>
      <c r="AK913" s="387">
        <v>1.47</v>
      </c>
      <c r="AM913"/>
      <c r="AN913"/>
      <c r="AO913"/>
      <c r="AP913"/>
    </row>
    <row r="914" spans="1:42">
      <c r="A914" s="387" t="s">
        <v>5317</v>
      </c>
      <c r="B914" s="388">
        <v>43647.898125</v>
      </c>
      <c r="C914" s="389">
        <v>43647</v>
      </c>
      <c r="D914" s="387" t="s">
        <v>1932</v>
      </c>
      <c r="E914" s="389">
        <v>43647</v>
      </c>
      <c r="F914" s="387" t="s">
        <v>2155</v>
      </c>
      <c r="G914" s="389">
        <v>43647</v>
      </c>
      <c r="H914" s="387" t="s">
        <v>2834</v>
      </c>
      <c r="I914" s="389">
        <v>43647</v>
      </c>
      <c r="J914" s="387" t="s">
        <v>2833</v>
      </c>
      <c r="K914" s="387" t="s">
        <v>1741</v>
      </c>
      <c r="L914" s="390" t="s">
        <v>1732</v>
      </c>
      <c r="M914" s="390" t="s">
        <v>1986</v>
      </c>
      <c r="N914" s="390" t="str">
        <f t="shared" si="30"/>
        <v>Employee1@blyblade.com</v>
      </c>
      <c r="O914" s="390" t="str">
        <f t="shared" si="31"/>
        <v>Jake_Mirto</v>
      </c>
      <c r="P914" s="387" t="s">
        <v>1728</v>
      </c>
      <c r="Q914" s="387" t="s">
        <v>1762</v>
      </c>
      <c r="R914" s="387" t="s">
        <v>1753</v>
      </c>
      <c r="S914" s="387">
        <v>21.82</v>
      </c>
      <c r="T914" s="387">
        <v>54</v>
      </c>
      <c r="U914" s="387" t="s">
        <v>1752</v>
      </c>
      <c r="V914" s="387" t="s">
        <v>1826</v>
      </c>
      <c r="W914" s="387" t="s">
        <v>4832</v>
      </c>
      <c r="X914" s="387" t="s">
        <v>4831</v>
      </c>
      <c r="Y914" s="387" t="s">
        <v>1735</v>
      </c>
      <c r="Z914" s="387" t="s">
        <v>1734</v>
      </c>
      <c r="AA914" s="387" t="s">
        <v>1733</v>
      </c>
      <c r="AB914" s="387">
        <v>168.95</v>
      </c>
      <c r="AC914" s="387">
        <v>0</v>
      </c>
      <c r="AD914" s="387">
        <v>0</v>
      </c>
      <c r="AE914" s="387">
        <v>168.95</v>
      </c>
      <c r="AF914" s="387" t="s">
        <v>1729</v>
      </c>
      <c r="AG914" s="387">
        <v>168.95</v>
      </c>
      <c r="AH914" s="387">
        <v>0</v>
      </c>
      <c r="AI914" s="387">
        <v>0</v>
      </c>
      <c r="AJ914" s="387">
        <v>168.95</v>
      </c>
      <c r="AK914" s="387">
        <v>16.899999999999999</v>
      </c>
      <c r="AM914"/>
      <c r="AN914"/>
      <c r="AO914"/>
      <c r="AP914"/>
    </row>
    <row r="915" spans="1:42">
      <c r="A915" s="391" t="s">
        <v>5316</v>
      </c>
      <c r="B915" s="388">
        <v>43647.922094907408</v>
      </c>
      <c r="C915" s="389">
        <v>43647</v>
      </c>
      <c r="D915" s="387" t="s">
        <v>2701</v>
      </c>
      <c r="E915" s="389">
        <v>43647</v>
      </c>
      <c r="F915" s="387" t="s">
        <v>3060</v>
      </c>
      <c r="G915" s="387" t="s">
        <v>1728</v>
      </c>
      <c r="H915" s="387" t="s">
        <v>1728</v>
      </c>
      <c r="I915" s="387" t="s">
        <v>1728</v>
      </c>
      <c r="J915" s="387" t="s">
        <v>1728</v>
      </c>
      <c r="K915" s="387" t="s">
        <v>1741</v>
      </c>
      <c r="L915" s="390" t="s">
        <v>1732</v>
      </c>
      <c r="M915" s="390" t="s">
        <v>3960</v>
      </c>
      <c r="N915" s="390" t="str">
        <f t="shared" si="30"/>
        <v>Employee21@blyblade.com</v>
      </c>
      <c r="O915" s="390" t="str">
        <f t="shared" si="31"/>
        <v>Wyndham_Williamson</v>
      </c>
      <c r="P915" s="387" t="s">
        <v>1728</v>
      </c>
      <c r="Q915" s="387" t="s">
        <v>1754</v>
      </c>
      <c r="R915" s="387" t="s">
        <v>1738</v>
      </c>
      <c r="S915" s="387" t="s">
        <v>1728</v>
      </c>
      <c r="T915" s="387" t="s">
        <v>1728</v>
      </c>
      <c r="U915" s="387" t="s">
        <v>2411</v>
      </c>
      <c r="V915" s="387" t="s">
        <v>1845</v>
      </c>
      <c r="W915" s="387" t="s">
        <v>2025</v>
      </c>
      <c r="X915" s="387" t="s">
        <v>4831</v>
      </c>
      <c r="Y915" s="387" t="s">
        <v>1728</v>
      </c>
      <c r="Z915" s="387" t="s">
        <v>1734</v>
      </c>
      <c r="AA915" s="387" t="s">
        <v>1733</v>
      </c>
      <c r="AB915" s="387">
        <v>5.44</v>
      </c>
      <c r="AC915" s="387">
        <v>0</v>
      </c>
      <c r="AD915" s="387">
        <v>0</v>
      </c>
      <c r="AE915" s="387">
        <v>5.44</v>
      </c>
      <c r="AF915" s="387" t="s">
        <v>1729</v>
      </c>
      <c r="AG915" s="387">
        <v>5.44</v>
      </c>
      <c r="AH915" s="387">
        <v>0</v>
      </c>
      <c r="AI915" s="387">
        <v>0</v>
      </c>
      <c r="AJ915" s="387">
        <v>5.44</v>
      </c>
      <c r="AK915" s="387">
        <v>0.54</v>
      </c>
      <c r="AM915"/>
      <c r="AN915"/>
      <c r="AO915"/>
      <c r="AP915"/>
    </row>
    <row r="916" spans="1:42">
      <c r="A916" s="387" t="s">
        <v>5315</v>
      </c>
      <c r="B916" s="388">
        <v>43647.932523148149</v>
      </c>
      <c r="C916" s="389">
        <v>43647</v>
      </c>
      <c r="D916" s="387" t="s">
        <v>2497</v>
      </c>
      <c r="E916" s="389">
        <v>43647</v>
      </c>
      <c r="F916" s="387" t="s">
        <v>2606</v>
      </c>
      <c r="G916" s="389">
        <v>43647</v>
      </c>
      <c r="H916" s="387" t="s">
        <v>3699</v>
      </c>
      <c r="I916" s="389">
        <v>43647</v>
      </c>
      <c r="J916" s="387" t="s">
        <v>2982</v>
      </c>
      <c r="K916" s="387" t="s">
        <v>1741</v>
      </c>
      <c r="L916" s="390" t="s">
        <v>1732</v>
      </c>
      <c r="M916" s="390" t="s">
        <v>3960</v>
      </c>
      <c r="N916" s="390" t="str">
        <f t="shared" si="30"/>
        <v>Employee21@blyblade.com</v>
      </c>
      <c r="O916" s="390" t="str">
        <f t="shared" si="31"/>
        <v>Wyndham_Williamson</v>
      </c>
      <c r="P916" s="387" t="s">
        <v>1728</v>
      </c>
      <c r="Q916" s="387" t="s">
        <v>1754</v>
      </c>
      <c r="R916" s="387" t="s">
        <v>1738</v>
      </c>
      <c r="S916" s="387">
        <v>0.91</v>
      </c>
      <c r="T916" s="387">
        <v>6</v>
      </c>
      <c r="U916" s="387" t="s">
        <v>1845</v>
      </c>
      <c r="V916" s="387" t="s">
        <v>1928</v>
      </c>
      <c r="W916" s="387" t="s">
        <v>2025</v>
      </c>
      <c r="X916" s="387" t="s">
        <v>4831</v>
      </c>
      <c r="Y916" s="387" t="s">
        <v>1728</v>
      </c>
      <c r="Z916" s="387" t="s">
        <v>1734</v>
      </c>
      <c r="AA916" s="387" t="s">
        <v>1733</v>
      </c>
      <c r="AB916" s="387">
        <v>10.27</v>
      </c>
      <c r="AC916" s="387">
        <v>0</v>
      </c>
      <c r="AD916" s="387">
        <v>0</v>
      </c>
      <c r="AE916" s="387">
        <v>10.27</v>
      </c>
      <c r="AF916" s="387" t="s">
        <v>1729</v>
      </c>
      <c r="AG916" s="387">
        <v>10.27</v>
      </c>
      <c r="AH916" s="387">
        <v>0</v>
      </c>
      <c r="AI916" s="387">
        <v>0</v>
      </c>
      <c r="AJ916" s="387">
        <v>10.27</v>
      </c>
      <c r="AK916" s="387">
        <v>1.03</v>
      </c>
      <c r="AM916"/>
      <c r="AN916"/>
      <c r="AO916"/>
      <c r="AP916"/>
    </row>
    <row r="917" spans="1:42">
      <c r="A917" s="387" t="s">
        <v>5314</v>
      </c>
      <c r="B917" s="388">
        <v>43647.932754629626</v>
      </c>
      <c r="C917" s="389">
        <v>43647</v>
      </c>
      <c r="D917" s="387" t="s">
        <v>2308</v>
      </c>
      <c r="E917" s="389">
        <v>43647</v>
      </c>
      <c r="F917" s="387" t="s">
        <v>2111</v>
      </c>
      <c r="G917" s="389">
        <v>43647</v>
      </c>
      <c r="H917" s="387" t="s">
        <v>3699</v>
      </c>
      <c r="I917" s="389">
        <v>43647</v>
      </c>
      <c r="J917" s="387" t="s">
        <v>2982</v>
      </c>
      <c r="K917" s="387" t="s">
        <v>1741</v>
      </c>
      <c r="L917" s="390" t="s">
        <v>1732</v>
      </c>
      <c r="M917" s="390" t="s">
        <v>1936</v>
      </c>
      <c r="N917" s="390" t="str">
        <f t="shared" si="30"/>
        <v>Employee17@blyblade.com</v>
      </c>
      <c r="O917" s="390" t="str">
        <f t="shared" si="31"/>
        <v>Nate_Alexander</v>
      </c>
      <c r="P917" s="387" t="s">
        <v>1728</v>
      </c>
      <c r="Q917" s="387" t="s">
        <v>1754</v>
      </c>
      <c r="R917" s="387" t="s">
        <v>1738</v>
      </c>
      <c r="S917" s="387">
        <v>3.05</v>
      </c>
      <c r="T917" s="387">
        <v>22</v>
      </c>
      <c r="U917" s="387" t="s">
        <v>1737</v>
      </c>
      <c r="V917" s="387" t="s">
        <v>1883</v>
      </c>
      <c r="W917" s="387" t="s">
        <v>1965</v>
      </c>
      <c r="X917" s="387" t="s">
        <v>4831</v>
      </c>
      <c r="Y917" s="387" t="s">
        <v>1748</v>
      </c>
      <c r="Z917" s="387" t="s">
        <v>1734</v>
      </c>
      <c r="AA917" s="387" t="s">
        <v>1733</v>
      </c>
      <c r="AB917" s="387">
        <v>24.89</v>
      </c>
      <c r="AC917" s="387">
        <v>0</v>
      </c>
      <c r="AD917" s="387">
        <v>0</v>
      </c>
      <c r="AE917" s="387">
        <v>24.89</v>
      </c>
      <c r="AF917" s="387" t="s">
        <v>1729</v>
      </c>
      <c r="AG917" s="387">
        <v>24.89</v>
      </c>
      <c r="AH917" s="387">
        <v>0</v>
      </c>
      <c r="AI917" s="387">
        <v>0</v>
      </c>
      <c r="AJ917" s="387">
        <v>24.89</v>
      </c>
      <c r="AK917" s="387">
        <v>2.4900000000000002</v>
      </c>
      <c r="AM917"/>
      <c r="AN917"/>
      <c r="AO917"/>
      <c r="AP917"/>
    </row>
    <row r="918" spans="1:42">
      <c r="A918" s="387" t="s">
        <v>5313</v>
      </c>
      <c r="B918" s="388">
        <v>43648.104641203703</v>
      </c>
      <c r="C918" s="389">
        <v>43648</v>
      </c>
      <c r="D918" s="387" t="s">
        <v>4419</v>
      </c>
      <c r="E918" s="389">
        <v>43647</v>
      </c>
      <c r="F918" s="387" t="s">
        <v>3106</v>
      </c>
      <c r="G918" s="389">
        <v>43648</v>
      </c>
      <c r="H918" s="387" t="s">
        <v>2239</v>
      </c>
      <c r="I918" s="389">
        <v>43647</v>
      </c>
      <c r="J918" s="387" t="s">
        <v>1759</v>
      </c>
      <c r="K918" s="387" t="s">
        <v>3648</v>
      </c>
      <c r="L918" s="390" t="s">
        <v>1732</v>
      </c>
      <c r="M918" s="390" t="s">
        <v>3623</v>
      </c>
      <c r="N918" s="390" t="str">
        <f t="shared" si="30"/>
        <v>Employee24@blyblade.com</v>
      </c>
      <c r="O918" s="390" t="str">
        <f t="shared" si="31"/>
        <v>Will_Heyburn</v>
      </c>
      <c r="P918" s="387" t="s">
        <v>1728</v>
      </c>
      <c r="Q918" s="387" t="s">
        <v>1754</v>
      </c>
      <c r="R918" s="387" t="s">
        <v>3647</v>
      </c>
      <c r="S918" s="387">
        <v>11.04</v>
      </c>
      <c r="T918" s="387">
        <v>17</v>
      </c>
      <c r="U918" s="387" t="s">
        <v>5305</v>
      </c>
      <c r="V918" s="387" t="s">
        <v>5310</v>
      </c>
      <c r="W918" s="387" t="s">
        <v>2403</v>
      </c>
      <c r="X918" s="387" t="s">
        <v>4831</v>
      </c>
      <c r="Y918" s="387" t="s">
        <v>1890</v>
      </c>
      <c r="Z918" s="387" t="s">
        <v>1734</v>
      </c>
      <c r="AA918" s="387" t="s">
        <v>1733</v>
      </c>
      <c r="AB918" s="387">
        <v>19.12</v>
      </c>
      <c r="AC918" s="387">
        <v>0</v>
      </c>
      <c r="AD918" s="387">
        <v>0</v>
      </c>
      <c r="AE918" s="387">
        <v>19.12</v>
      </c>
      <c r="AF918" s="387" t="s">
        <v>1729</v>
      </c>
      <c r="AG918" s="387">
        <v>19.12</v>
      </c>
      <c r="AH918" s="387">
        <v>0</v>
      </c>
      <c r="AI918" s="387">
        <v>0</v>
      </c>
      <c r="AJ918" s="387">
        <v>19.12</v>
      </c>
      <c r="AK918" s="387">
        <v>1.91</v>
      </c>
      <c r="AM918"/>
      <c r="AN918"/>
      <c r="AO918"/>
      <c r="AP918"/>
    </row>
    <row r="919" spans="1:42">
      <c r="A919" s="387" t="s">
        <v>5312</v>
      </c>
      <c r="B919" s="388">
        <v>43648.107511574075</v>
      </c>
      <c r="C919" s="389">
        <v>43648</v>
      </c>
      <c r="D919" s="387" t="s">
        <v>2383</v>
      </c>
      <c r="E919" s="389">
        <v>43647</v>
      </c>
      <c r="F919" s="387" t="s">
        <v>2382</v>
      </c>
      <c r="G919" s="387" t="s">
        <v>1728</v>
      </c>
      <c r="H919" s="387" t="s">
        <v>1728</v>
      </c>
      <c r="I919" s="387" t="s">
        <v>1728</v>
      </c>
      <c r="J919" s="387" t="s">
        <v>1728</v>
      </c>
      <c r="K919" s="387" t="s">
        <v>1741</v>
      </c>
      <c r="L919" s="390" t="s">
        <v>1732</v>
      </c>
      <c r="M919" s="390" t="s">
        <v>1992</v>
      </c>
      <c r="N919" s="390" t="str">
        <f t="shared" si="30"/>
        <v>Employee12@blyblade.com</v>
      </c>
      <c r="O919" s="390" t="str">
        <f t="shared" si="31"/>
        <v>Lysane_Sanchez</v>
      </c>
      <c r="P919" s="387" t="s">
        <v>1728</v>
      </c>
      <c r="Q919" s="387" t="s">
        <v>1952</v>
      </c>
      <c r="R919" s="387" t="s">
        <v>1803</v>
      </c>
      <c r="S919" s="387" t="s">
        <v>1728</v>
      </c>
      <c r="T919" s="387" t="s">
        <v>1728</v>
      </c>
      <c r="U919" s="387" t="s">
        <v>2492</v>
      </c>
      <c r="V919" s="387" t="s">
        <v>2326</v>
      </c>
      <c r="W919" s="387" t="s">
        <v>4832</v>
      </c>
      <c r="X919" s="387" t="s">
        <v>4831</v>
      </c>
      <c r="Y919" s="387" t="s">
        <v>1748</v>
      </c>
      <c r="Z919" s="387" t="s">
        <v>1734</v>
      </c>
      <c r="AA919" s="387" t="s">
        <v>1733</v>
      </c>
      <c r="AB919" s="387">
        <v>10</v>
      </c>
      <c r="AC919" s="387">
        <v>0</v>
      </c>
      <c r="AD919" s="387">
        <v>0</v>
      </c>
      <c r="AE919" s="387">
        <v>10</v>
      </c>
      <c r="AF919" s="387" t="s">
        <v>1729</v>
      </c>
      <c r="AG919" s="387">
        <v>10</v>
      </c>
      <c r="AH919" s="387">
        <v>0</v>
      </c>
      <c r="AI919" s="387">
        <v>0</v>
      </c>
      <c r="AJ919" s="387">
        <v>10</v>
      </c>
      <c r="AK919" s="387">
        <v>1</v>
      </c>
      <c r="AM919"/>
      <c r="AN919"/>
      <c r="AO919"/>
      <c r="AP919"/>
    </row>
    <row r="920" spans="1:42">
      <c r="A920" s="387" t="s">
        <v>5311</v>
      </c>
      <c r="B920" s="388">
        <v>43648.117743055554</v>
      </c>
      <c r="C920" s="389">
        <v>43648</v>
      </c>
      <c r="D920" s="387" t="s">
        <v>2495</v>
      </c>
      <c r="E920" s="389">
        <v>43647</v>
      </c>
      <c r="F920" s="387" t="s">
        <v>2834</v>
      </c>
      <c r="G920" s="389">
        <v>43648</v>
      </c>
      <c r="H920" s="387" t="s">
        <v>2486</v>
      </c>
      <c r="I920" s="389">
        <v>43647</v>
      </c>
      <c r="J920" s="387" t="s">
        <v>3393</v>
      </c>
      <c r="K920" s="387" t="s">
        <v>3648</v>
      </c>
      <c r="L920" s="390" t="s">
        <v>1732</v>
      </c>
      <c r="M920" s="390" t="s">
        <v>3623</v>
      </c>
      <c r="N920" s="390" t="str">
        <f t="shared" si="30"/>
        <v>Employee24@blyblade.com</v>
      </c>
      <c r="O920" s="390" t="str">
        <f t="shared" si="31"/>
        <v>Will_Heyburn</v>
      </c>
      <c r="P920" s="387" t="s">
        <v>1728</v>
      </c>
      <c r="Q920" s="387" t="s">
        <v>1754</v>
      </c>
      <c r="R920" s="387" t="s">
        <v>3647</v>
      </c>
      <c r="S920" s="387">
        <v>10.56</v>
      </c>
      <c r="T920" s="387">
        <v>14</v>
      </c>
      <c r="U920" s="387" t="s">
        <v>5310</v>
      </c>
      <c r="V920" s="387" t="s">
        <v>5305</v>
      </c>
      <c r="W920" s="387" t="s">
        <v>2403</v>
      </c>
      <c r="X920" s="387" t="s">
        <v>4831</v>
      </c>
      <c r="Y920" s="387" t="s">
        <v>1890</v>
      </c>
      <c r="Z920" s="387" t="s">
        <v>1734</v>
      </c>
      <c r="AA920" s="387" t="s">
        <v>1733</v>
      </c>
      <c r="AB920" s="387">
        <v>17.399999999999999</v>
      </c>
      <c r="AC920" s="387">
        <v>0</v>
      </c>
      <c r="AD920" s="387">
        <v>0</v>
      </c>
      <c r="AE920" s="387">
        <v>17.399999999999999</v>
      </c>
      <c r="AF920" s="387" t="s">
        <v>1729</v>
      </c>
      <c r="AG920" s="387">
        <v>17.399999999999999</v>
      </c>
      <c r="AH920" s="387">
        <v>0</v>
      </c>
      <c r="AI920" s="387">
        <v>0</v>
      </c>
      <c r="AJ920" s="387">
        <v>17.399999999999999</v>
      </c>
      <c r="AK920" s="387">
        <v>1.74</v>
      </c>
      <c r="AM920"/>
      <c r="AN920"/>
      <c r="AO920"/>
      <c r="AP920"/>
    </row>
    <row r="921" spans="1:42">
      <c r="A921" s="387" t="s">
        <v>5309</v>
      </c>
      <c r="B921" s="388">
        <v>43648.152615740742</v>
      </c>
      <c r="C921" s="389">
        <v>43648</v>
      </c>
      <c r="D921" s="387" t="s">
        <v>3990</v>
      </c>
      <c r="E921" s="389">
        <v>43647</v>
      </c>
      <c r="F921" s="387" t="s">
        <v>2960</v>
      </c>
      <c r="G921" s="389">
        <v>43648</v>
      </c>
      <c r="H921" s="387" t="s">
        <v>4075</v>
      </c>
      <c r="I921" s="389">
        <v>43647</v>
      </c>
      <c r="J921" s="387" t="s">
        <v>1976</v>
      </c>
      <c r="K921" s="387" t="s">
        <v>1741</v>
      </c>
      <c r="L921" s="390" t="s">
        <v>1732</v>
      </c>
      <c r="M921" s="390" t="s">
        <v>1854</v>
      </c>
      <c r="N921" s="390" t="str">
        <f t="shared" si="30"/>
        <v>Employee5@blyblade.com</v>
      </c>
      <c r="O921" s="390" t="str">
        <f t="shared" si="31"/>
        <v>Torey_McNeil</v>
      </c>
      <c r="P921" s="387" t="s">
        <v>1728</v>
      </c>
      <c r="Q921" s="387" t="s">
        <v>1754</v>
      </c>
      <c r="R921" s="387" t="s">
        <v>1738</v>
      </c>
      <c r="S921" s="387">
        <v>11.65</v>
      </c>
      <c r="T921" s="387">
        <v>28</v>
      </c>
      <c r="U921" s="387" t="s">
        <v>1737</v>
      </c>
      <c r="V921" s="387" t="s">
        <v>1853</v>
      </c>
      <c r="W921" s="387" t="s">
        <v>4876</v>
      </c>
      <c r="X921" s="387" t="s">
        <v>4831</v>
      </c>
      <c r="Y921" s="387" t="s">
        <v>1748</v>
      </c>
      <c r="Z921" s="387" t="s">
        <v>1734</v>
      </c>
      <c r="AA921" s="387" t="s">
        <v>1733</v>
      </c>
      <c r="AB921" s="387">
        <v>37.43</v>
      </c>
      <c r="AC921" s="387">
        <v>0</v>
      </c>
      <c r="AD921" s="387">
        <v>0</v>
      </c>
      <c r="AE921" s="387">
        <v>37.43</v>
      </c>
      <c r="AF921" s="387" t="s">
        <v>1729</v>
      </c>
      <c r="AG921" s="387">
        <v>37.43</v>
      </c>
      <c r="AH921" s="387">
        <v>0</v>
      </c>
      <c r="AI921" s="387">
        <v>0</v>
      </c>
      <c r="AJ921" s="387">
        <v>37.43</v>
      </c>
      <c r="AK921" s="387">
        <v>3.74</v>
      </c>
      <c r="AM921"/>
      <c r="AN921"/>
      <c r="AO921"/>
      <c r="AP921"/>
    </row>
    <row r="922" spans="1:42">
      <c r="A922" s="387" t="s">
        <v>5308</v>
      </c>
      <c r="B922" s="388">
        <v>43648.52851851852</v>
      </c>
      <c r="C922" s="389">
        <v>43648</v>
      </c>
      <c r="D922" s="387" t="s">
        <v>3579</v>
      </c>
      <c r="E922" s="389">
        <v>43648</v>
      </c>
      <c r="F922" s="387" t="s">
        <v>3736</v>
      </c>
      <c r="G922" s="389">
        <v>43648</v>
      </c>
      <c r="H922" s="387" t="s">
        <v>3798</v>
      </c>
      <c r="I922" s="389">
        <v>43648</v>
      </c>
      <c r="J922" s="387" t="s">
        <v>3797</v>
      </c>
      <c r="K922" s="387" t="s">
        <v>1741</v>
      </c>
      <c r="L922" s="390" t="s">
        <v>1732</v>
      </c>
      <c r="M922" s="390" t="s">
        <v>2265</v>
      </c>
      <c r="N922" s="390" t="str">
        <f t="shared" si="30"/>
        <v>Employee4@blyblade.com</v>
      </c>
      <c r="O922" s="390" t="str">
        <f t="shared" si="31"/>
        <v>Oksana_Orlov</v>
      </c>
      <c r="P922" s="387" t="s">
        <v>1728</v>
      </c>
      <c r="Q922" s="387" t="s">
        <v>1754</v>
      </c>
      <c r="R922" s="387" t="s">
        <v>1738</v>
      </c>
      <c r="S922" s="387">
        <v>4.46</v>
      </c>
      <c r="T922" s="387">
        <v>17</v>
      </c>
      <c r="U922" s="387" t="s">
        <v>2007</v>
      </c>
      <c r="V922" s="387" t="s">
        <v>1883</v>
      </c>
      <c r="W922" s="387" t="s">
        <v>4876</v>
      </c>
      <c r="X922" s="387" t="s">
        <v>4831</v>
      </c>
      <c r="Y922" s="387" t="s">
        <v>1735</v>
      </c>
      <c r="Z922" s="387" t="s">
        <v>1734</v>
      </c>
      <c r="AA922" s="387" t="s">
        <v>1733</v>
      </c>
      <c r="AB922" s="387">
        <v>21.06</v>
      </c>
      <c r="AC922" s="387">
        <v>0</v>
      </c>
      <c r="AD922" s="387">
        <v>0</v>
      </c>
      <c r="AE922" s="387">
        <v>21.06</v>
      </c>
      <c r="AF922" s="387" t="s">
        <v>1729</v>
      </c>
      <c r="AG922" s="387">
        <v>21.06</v>
      </c>
      <c r="AH922" s="387">
        <v>0</v>
      </c>
      <c r="AI922" s="387">
        <v>0</v>
      </c>
      <c r="AJ922" s="387">
        <v>21.06</v>
      </c>
      <c r="AK922" s="387">
        <v>2.11</v>
      </c>
      <c r="AM922"/>
      <c r="AN922"/>
      <c r="AO922"/>
      <c r="AP922"/>
    </row>
    <row r="923" spans="1:42">
      <c r="A923" s="387" t="s">
        <v>5307</v>
      </c>
      <c r="B923" s="388">
        <v>43648.539942129632</v>
      </c>
      <c r="C923" s="389">
        <v>43648</v>
      </c>
      <c r="D923" s="387" t="s">
        <v>3380</v>
      </c>
      <c r="E923" s="389">
        <v>43648</v>
      </c>
      <c r="F923" s="387" t="s">
        <v>2200</v>
      </c>
      <c r="G923" s="387" t="s">
        <v>1728</v>
      </c>
      <c r="H923" s="387" t="s">
        <v>1728</v>
      </c>
      <c r="I923" s="387" t="s">
        <v>1728</v>
      </c>
      <c r="J923" s="387" t="s">
        <v>1728</v>
      </c>
      <c r="K923" s="387" t="s">
        <v>3648</v>
      </c>
      <c r="L923" s="390" t="s">
        <v>1732</v>
      </c>
      <c r="M923" s="390" t="s">
        <v>3623</v>
      </c>
      <c r="N923" s="390" t="str">
        <f t="shared" si="30"/>
        <v>Employee24@blyblade.com</v>
      </c>
      <c r="O923" s="390" t="str">
        <f t="shared" si="31"/>
        <v>Will_Heyburn</v>
      </c>
      <c r="P923" s="387" t="s">
        <v>1728</v>
      </c>
      <c r="Q923" s="387" t="s">
        <v>1754</v>
      </c>
      <c r="R923" s="387" t="s">
        <v>3647</v>
      </c>
      <c r="S923" s="387" t="s">
        <v>1728</v>
      </c>
      <c r="T923" s="387" t="s">
        <v>1728</v>
      </c>
      <c r="U923" s="387" t="s">
        <v>5305</v>
      </c>
      <c r="V923" s="387" t="s">
        <v>5305</v>
      </c>
      <c r="W923" s="387" t="s">
        <v>2403</v>
      </c>
      <c r="X923" s="387" t="s">
        <v>4831</v>
      </c>
      <c r="Y923" s="387" t="s">
        <v>1890</v>
      </c>
      <c r="Z923" s="387" t="s">
        <v>1734</v>
      </c>
      <c r="AA923" s="387" t="s">
        <v>1733</v>
      </c>
      <c r="AB923" s="387">
        <v>5</v>
      </c>
      <c r="AC923" s="387">
        <v>0</v>
      </c>
      <c r="AD923" s="387">
        <v>0</v>
      </c>
      <c r="AE923" s="387">
        <v>5</v>
      </c>
      <c r="AF923" s="387" t="s">
        <v>1729</v>
      </c>
      <c r="AG923" s="387">
        <v>5</v>
      </c>
      <c r="AH923" s="387">
        <v>0</v>
      </c>
      <c r="AI923" s="387">
        <v>0</v>
      </c>
      <c r="AJ923" s="387">
        <v>5</v>
      </c>
      <c r="AK923" s="387">
        <v>0.5</v>
      </c>
      <c r="AM923"/>
      <c r="AN923"/>
      <c r="AO923"/>
      <c r="AP923"/>
    </row>
    <row r="924" spans="1:42">
      <c r="A924" s="387" t="s">
        <v>5306</v>
      </c>
      <c r="B924" s="388">
        <v>43648.55064814815</v>
      </c>
      <c r="C924" s="389">
        <v>43648</v>
      </c>
      <c r="D924" s="387" t="s">
        <v>3677</v>
      </c>
      <c r="E924" s="389">
        <v>43648</v>
      </c>
      <c r="F924" s="387" t="s">
        <v>3032</v>
      </c>
      <c r="G924" s="389">
        <v>43648</v>
      </c>
      <c r="H924" s="387" t="s">
        <v>3776</v>
      </c>
      <c r="I924" s="389">
        <v>43648</v>
      </c>
      <c r="J924" s="387" t="s">
        <v>3031</v>
      </c>
      <c r="K924" s="387" t="s">
        <v>3648</v>
      </c>
      <c r="L924" s="390" t="s">
        <v>1732</v>
      </c>
      <c r="M924" s="390" t="s">
        <v>3623</v>
      </c>
      <c r="N924" s="390" t="str">
        <f t="shared" si="30"/>
        <v>Employee24@blyblade.com</v>
      </c>
      <c r="O924" s="390" t="str">
        <f t="shared" si="31"/>
        <v>Will_Heyburn</v>
      </c>
      <c r="P924" s="387" t="s">
        <v>1728</v>
      </c>
      <c r="Q924" s="387" t="s">
        <v>1754</v>
      </c>
      <c r="R924" s="387" t="s">
        <v>3647</v>
      </c>
      <c r="S924" s="387">
        <v>5.62</v>
      </c>
      <c r="T924" s="387">
        <v>14</v>
      </c>
      <c r="U924" s="387" t="s">
        <v>5305</v>
      </c>
      <c r="V924" s="387" t="s">
        <v>3646</v>
      </c>
      <c r="W924" s="387" t="s">
        <v>2403</v>
      </c>
      <c r="X924" s="387" t="s">
        <v>4831</v>
      </c>
      <c r="Y924" s="387" t="s">
        <v>1890</v>
      </c>
      <c r="Z924" s="387" t="s">
        <v>1734</v>
      </c>
      <c r="AA924" s="387" t="s">
        <v>1733</v>
      </c>
      <c r="AB924" s="387">
        <v>12.78</v>
      </c>
      <c r="AC924" s="387">
        <v>0</v>
      </c>
      <c r="AD924" s="387">
        <v>0</v>
      </c>
      <c r="AE924" s="387">
        <v>12.78</v>
      </c>
      <c r="AF924" s="387" t="s">
        <v>1729</v>
      </c>
      <c r="AG924" s="387">
        <v>12.78</v>
      </c>
      <c r="AH924" s="387">
        <v>0</v>
      </c>
      <c r="AI924" s="387">
        <v>0</v>
      </c>
      <c r="AJ924" s="387">
        <v>12.78</v>
      </c>
      <c r="AK924" s="387">
        <v>1.28</v>
      </c>
      <c r="AM924"/>
      <c r="AN924"/>
      <c r="AO924"/>
      <c r="AP924"/>
    </row>
    <row r="925" spans="1:42">
      <c r="A925" s="387" t="s">
        <v>5304</v>
      </c>
      <c r="B925" s="388">
        <v>43648.606759259259</v>
      </c>
      <c r="C925" s="389">
        <v>43648</v>
      </c>
      <c r="D925" s="387" t="s">
        <v>2343</v>
      </c>
      <c r="E925" s="389">
        <v>43648</v>
      </c>
      <c r="F925" s="387" t="s">
        <v>2378</v>
      </c>
      <c r="G925" s="389">
        <v>43648</v>
      </c>
      <c r="H925" s="387" t="s">
        <v>2639</v>
      </c>
      <c r="I925" s="389">
        <v>43648</v>
      </c>
      <c r="J925" s="387" t="s">
        <v>2638</v>
      </c>
      <c r="K925" s="387" t="s">
        <v>1741</v>
      </c>
      <c r="L925" s="390" t="s">
        <v>1732</v>
      </c>
      <c r="M925" s="390" t="s">
        <v>3960</v>
      </c>
      <c r="N925" s="390" t="str">
        <f t="shared" si="30"/>
        <v>Employee21@blyblade.com</v>
      </c>
      <c r="O925" s="390" t="str">
        <f t="shared" si="31"/>
        <v>Wyndham_Williamson</v>
      </c>
      <c r="P925" s="387" t="s">
        <v>1728</v>
      </c>
      <c r="Q925" s="387" t="s">
        <v>1754</v>
      </c>
      <c r="R925" s="387" t="s">
        <v>1738</v>
      </c>
      <c r="S925" s="387">
        <v>4.71</v>
      </c>
      <c r="T925" s="387">
        <v>20</v>
      </c>
      <c r="U925" s="387" t="s">
        <v>3157</v>
      </c>
      <c r="V925" s="387" t="s">
        <v>1737</v>
      </c>
      <c r="W925" s="387" t="s">
        <v>1965</v>
      </c>
      <c r="X925" s="387" t="s">
        <v>4831</v>
      </c>
      <c r="Y925" s="387" t="s">
        <v>1728</v>
      </c>
      <c r="Z925" s="387" t="s">
        <v>1734</v>
      </c>
      <c r="AA925" s="387" t="s">
        <v>1733</v>
      </c>
      <c r="AB925" s="387">
        <v>23.1</v>
      </c>
      <c r="AC925" s="387">
        <v>0</v>
      </c>
      <c r="AD925" s="387">
        <v>0</v>
      </c>
      <c r="AE925" s="387">
        <v>23.1</v>
      </c>
      <c r="AF925" s="387" t="s">
        <v>1729</v>
      </c>
      <c r="AG925" s="387">
        <v>23.1</v>
      </c>
      <c r="AH925" s="387">
        <v>0</v>
      </c>
      <c r="AI925" s="387">
        <v>0</v>
      </c>
      <c r="AJ925" s="387">
        <v>23.1</v>
      </c>
      <c r="AK925" s="387">
        <v>2.31</v>
      </c>
      <c r="AM925"/>
      <c r="AN925"/>
      <c r="AO925"/>
      <c r="AP925"/>
    </row>
    <row r="926" spans="1:42">
      <c r="A926" s="387" t="s">
        <v>5303</v>
      </c>
      <c r="B926" s="388">
        <v>43648.656030092592</v>
      </c>
      <c r="C926" s="389">
        <v>43648</v>
      </c>
      <c r="D926" s="387" t="s">
        <v>2539</v>
      </c>
      <c r="E926" s="389">
        <v>43648</v>
      </c>
      <c r="F926" s="387" t="s">
        <v>2373</v>
      </c>
      <c r="G926" s="389">
        <v>43648</v>
      </c>
      <c r="H926" s="387" t="s">
        <v>3013</v>
      </c>
      <c r="I926" s="389">
        <v>43648</v>
      </c>
      <c r="J926" s="387" t="s">
        <v>3012</v>
      </c>
      <c r="K926" s="387" t="s">
        <v>1741</v>
      </c>
      <c r="L926" s="390" t="s">
        <v>1732</v>
      </c>
      <c r="M926" s="390" t="s">
        <v>1854</v>
      </c>
      <c r="N926" s="390" t="str">
        <f t="shared" si="30"/>
        <v>Employee5@blyblade.com</v>
      </c>
      <c r="O926" s="390" t="str">
        <f t="shared" si="31"/>
        <v>Torey_McNeil</v>
      </c>
      <c r="P926" s="387" t="s">
        <v>1728</v>
      </c>
      <c r="Q926" s="387" t="s">
        <v>1754</v>
      </c>
      <c r="R926" s="387" t="s">
        <v>1738</v>
      </c>
      <c r="S926" s="387">
        <v>9.3699999999999992</v>
      </c>
      <c r="T926" s="387">
        <v>30</v>
      </c>
      <c r="U926" s="387" t="s">
        <v>1853</v>
      </c>
      <c r="V926" s="387" t="s">
        <v>1737</v>
      </c>
      <c r="W926" s="387" t="s">
        <v>1875</v>
      </c>
      <c r="X926" s="387" t="s">
        <v>4831</v>
      </c>
      <c r="Y926" s="387" t="s">
        <v>1748</v>
      </c>
      <c r="Z926" s="387" t="s">
        <v>1734</v>
      </c>
      <c r="AA926" s="387" t="s">
        <v>1733</v>
      </c>
      <c r="AB926" s="387">
        <v>53.28</v>
      </c>
      <c r="AC926" s="387">
        <v>0</v>
      </c>
      <c r="AD926" s="387">
        <v>0</v>
      </c>
      <c r="AE926" s="387">
        <v>53.28</v>
      </c>
      <c r="AF926" s="387" t="s">
        <v>1729</v>
      </c>
      <c r="AG926" s="387">
        <v>53.28</v>
      </c>
      <c r="AH926" s="387">
        <v>0</v>
      </c>
      <c r="AI926" s="387">
        <v>0</v>
      </c>
      <c r="AJ926" s="387">
        <v>53.28</v>
      </c>
      <c r="AK926" s="387">
        <v>5.33</v>
      </c>
      <c r="AM926"/>
      <c r="AN926"/>
      <c r="AO926"/>
      <c r="AP926"/>
    </row>
    <row r="927" spans="1:42">
      <c r="A927" s="387" t="s">
        <v>5302</v>
      </c>
      <c r="B927" s="388">
        <v>43648.663912037038</v>
      </c>
      <c r="C927" s="389">
        <v>43648</v>
      </c>
      <c r="D927" s="387" t="s">
        <v>3664</v>
      </c>
      <c r="E927" s="389">
        <v>43648</v>
      </c>
      <c r="F927" s="387" t="s">
        <v>3601</v>
      </c>
      <c r="G927" s="389">
        <v>43648</v>
      </c>
      <c r="H927" s="387" t="s">
        <v>1808</v>
      </c>
      <c r="I927" s="389">
        <v>43648</v>
      </c>
      <c r="J927" s="387" t="s">
        <v>1807</v>
      </c>
      <c r="K927" s="387" t="s">
        <v>1741</v>
      </c>
      <c r="L927" s="390" t="s">
        <v>1732</v>
      </c>
      <c r="M927" s="390" t="s">
        <v>1924</v>
      </c>
      <c r="N927" s="390" t="str">
        <f t="shared" si="30"/>
        <v>Employee16@blyblade.com</v>
      </c>
      <c r="O927" s="390" t="str">
        <f t="shared" si="31"/>
        <v>Hunter_Senning</v>
      </c>
      <c r="P927" s="387" t="s">
        <v>1728</v>
      </c>
      <c r="Q927" s="387" t="s">
        <v>1847</v>
      </c>
      <c r="R927" s="387" t="s">
        <v>1738</v>
      </c>
      <c r="S927" s="387">
        <v>2.4900000000000002</v>
      </c>
      <c r="T927" s="387">
        <v>20</v>
      </c>
      <c r="U927" s="387" t="s">
        <v>1737</v>
      </c>
      <c r="V927" s="387" t="s">
        <v>1772</v>
      </c>
      <c r="W927" s="387" t="s">
        <v>1965</v>
      </c>
      <c r="X927" s="387" t="s">
        <v>4831</v>
      </c>
      <c r="Y927" s="387" t="s">
        <v>1748</v>
      </c>
      <c r="Z927" s="387" t="s">
        <v>1734</v>
      </c>
      <c r="AA927" s="387" t="s">
        <v>1733</v>
      </c>
      <c r="AB927" s="387">
        <v>27.52</v>
      </c>
      <c r="AC927" s="387">
        <v>0</v>
      </c>
      <c r="AD927" s="387">
        <v>0</v>
      </c>
      <c r="AE927" s="387">
        <v>27.52</v>
      </c>
      <c r="AF927" s="387" t="s">
        <v>1729</v>
      </c>
      <c r="AG927" s="387">
        <v>27.52</v>
      </c>
      <c r="AH927" s="387">
        <v>0</v>
      </c>
      <c r="AI927" s="387">
        <v>0</v>
      </c>
      <c r="AJ927" s="387">
        <v>27.52</v>
      </c>
      <c r="AK927" s="387">
        <v>2.75</v>
      </c>
      <c r="AM927"/>
      <c r="AN927"/>
      <c r="AO927"/>
      <c r="AP927"/>
    </row>
    <row r="928" spans="1:42">
      <c r="A928" s="387" t="s">
        <v>5301</v>
      </c>
      <c r="B928" s="388">
        <v>43648.665960648148</v>
      </c>
      <c r="C928" s="389">
        <v>43645</v>
      </c>
      <c r="D928" s="387" t="s">
        <v>1743</v>
      </c>
      <c r="E928" s="389">
        <v>43644</v>
      </c>
      <c r="F928" s="387" t="s">
        <v>1742</v>
      </c>
      <c r="G928" s="389">
        <v>43645</v>
      </c>
      <c r="H928" s="387" t="s">
        <v>2815</v>
      </c>
      <c r="I928" s="389">
        <v>43644</v>
      </c>
      <c r="J928" s="387" t="s">
        <v>2814</v>
      </c>
      <c r="K928" s="387" t="s">
        <v>1741</v>
      </c>
      <c r="L928" s="390" t="s">
        <v>1732</v>
      </c>
      <c r="M928" s="390" t="s">
        <v>2223</v>
      </c>
      <c r="N928" s="390" t="str">
        <f t="shared" si="30"/>
        <v>Employee19@blyblade.com</v>
      </c>
      <c r="O928" s="390" t="str">
        <f t="shared" si="31"/>
        <v>Gil_Adler</v>
      </c>
      <c r="P928" s="387" t="s">
        <v>1728</v>
      </c>
      <c r="Q928" s="387" t="s">
        <v>1754</v>
      </c>
      <c r="R928" s="387" t="s">
        <v>1738</v>
      </c>
      <c r="S928" s="387">
        <v>1.63</v>
      </c>
      <c r="T928" s="387">
        <v>9</v>
      </c>
      <c r="U928" s="387" t="s">
        <v>1737</v>
      </c>
      <c r="V928" s="387" t="s">
        <v>2063</v>
      </c>
      <c r="W928" s="387" t="s">
        <v>4876</v>
      </c>
      <c r="X928" s="387" t="s">
        <v>4831</v>
      </c>
      <c r="Y928" s="387" t="s">
        <v>1890</v>
      </c>
      <c r="Z928" s="387" t="s">
        <v>1734</v>
      </c>
      <c r="AA928" s="387" t="s">
        <v>1747</v>
      </c>
      <c r="AB928" s="387">
        <v>0</v>
      </c>
      <c r="AC928" s="387">
        <v>0</v>
      </c>
      <c r="AD928" s="387">
        <v>1.03</v>
      </c>
      <c r="AE928" s="387">
        <v>1.03</v>
      </c>
      <c r="AF928" s="387" t="s">
        <v>1729</v>
      </c>
      <c r="AG928" s="387">
        <v>0</v>
      </c>
      <c r="AH928" s="387">
        <v>0</v>
      </c>
      <c r="AI928" s="387">
        <v>1.03</v>
      </c>
      <c r="AJ928" s="387">
        <v>1.03</v>
      </c>
      <c r="AK928" s="387">
        <v>0</v>
      </c>
      <c r="AM928"/>
      <c r="AN928"/>
      <c r="AO928"/>
      <c r="AP928"/>
    </row>
    <row r="929" spans="1:42">
      <c r="A929" s="387" t="s">
        <v>5300</v>
      </c>
      <c r="B929" s="388">
        <v>43648.66678240741</v>
      </c>
      <c r="C929" s="389">
        <v>43648</v>
      </c>
      <c r="D929" s="387" t="s">
        <v>3013</v>
      </c>
      <c r="E929" s="389">
        <v>43648</v>
      </c>
      <c r="F929" s="387" t="s">
        <v>3012</v>
      </c>
      <c r="G929" s="389">
        <v>43648</v>
      </c>
      <c r="H929" s="387" t="s">
        <v>4114</v>
      </c>
      <c r="I929" s="389">
        <v>43648</v>
      </c>
      <c r="J929" s="387" t="s">
        <v>2905</v>
      </c>
      <c r="K929" s="387" t="s">
        <v>1741</v>
      </c>
      <c r="L929" s="390" t="s">
        <v>1732</v>
      </c>
      <c r="M929" s="390" t="s">
        <v>2051</v>
      </c>
      <c r="N929" s="390" t="str">
        <f t="shared" si="30"/>
        <v>Employee26@blyblade.com</v>
      </c>
      <c r="O929" s="390" t="str">
        <f t="shared" si="31"/>
        <v>Karoline_Lozier</v>
      </c>
      <c r="P929" s="387" t="s">
        <v>1728</v>
      </c>
      <c r="Q929" s="387" t="s">
        <v>1739</v>
      </c>
      <c r="R929" s="387" t="s">
        <v>1738</v>
      </c>
      <c r="S929" s="387">
        <v>0.64</v>
      </c>
      <c r="T929" s="387">
        <v>15</v>
      </c>
      <c r="U929" s="387" t="s">
        <v>1772</v>
      </c>
      <c r="V929" s="387" t="s">
        <v>1772</v>
      </c>
      <c r="W929" s="387" t="s">
        <v>1728</v>
      </c>
      <c r="X929" s="387" t="s">
        <v>1794</v>
      </c>
      <c r="Y929" s="387" t="s">
        <v>1748</v>
      </c>
      <c r="Z929" s="387" t="s">
        <v>1734</v>
      </c>
      <c r="AA929" s="387" t="s">
        <v>1793</v>
      </c>
      <c r="AB929" s="387">
        <v>23.79</v>
      </c>
      <c r="AC929" s="387">
        <v>0</v>
      </c>
      <c r="AD929" s="387">
        <v>2</v>
      </c>
      <c r="AE929" s="387">
        <v>20</v>
      </c>
      <c r="AF929" s="387" t="s">
        <v>1729</v>
      </c>
      <c r="AG929" s="387">
        <v>23.79</v>
      </c>
      <c r="AH929" s="387">
        <v>0</v>
      </c>
      <c r="AI929" s="387">
        <v>2</v>
      </c>
      <c r="AJ929" s="387">
        <v>20</v>
      </c>
      <c r="AK929" s="387">
        <v>2</v>
      </c>
      <c r="AM929"/>
      <c r="AN929"/>
      <c r="AO929"/>
      <c r="AP929"/>
    </row>
    <row r="930" spans="1:42">
      <c r="A930" s="387" t="s">
        <v>5299</v>
      </c>
      <c r="B930" s="388">
        <v>43648.689687500002</v>
      </c>
      <c r="C930" s="389">
        <v>43648</v>
      </c>
      <c r="D930" s="387" t="s">
        <v>2166</v>
      </c>
      <c r="E930" s="389">
        <v>43648</v>
      </c>
      <c r="F930" s="387" t="s">
        <v>2165</v>
      </c>
      <c r="G930" s="389">
        <v>43648</v>
      </c>
      <c r="H930" s="387" t="s">
        <v>3006</v>
      </c>
      <c r="I930" s="389">
        <v>43648</v>
      </c>
      <c r="J930" s="387" t="s">
        <v>3005</v>
      </c>
      <c r="K930" s="387" t="s">
        <v>1741</v>
      </c>
      <c r="L930" s="390" t="s">
        <v>1732</v>
      </c>
      <c r="M930" s="390" t="s">
        <v>3510</v>
      </c>
      <c r="N930" s="390" t="str">
        <f t="shared" si="30"/>
        <v>Employee20@blyblade.com</v>
      </c>
      <c r="O930" s="390" t="str">
        <f t="shared" si="31"/>
        <v>Conner_Clay</v>
      </c>
      <c r="P930" s="387" t="s">
        <v>1728</v>
      </c>
      <c r="Q930" s="387" t="s">
        <v>1739</v>
      </c>
      <c r="R930" s="387" t="s">
        <v>1738</v>
      </c>
      <c r="S930" s="387">
        <v>0.27</v>
      </c>
      <c r="T930" s="387">
        <v>20</v>
      </c>
      <c r="U930" s="387" t="s">
        <v>1737</v>
      </c>
      <c r="V930" s="387" t="s">
        <v>1737</v>
      </c>
      <c r="W930" s="387" t="s">
        <v>1728</v>
      </c>
      <c r="X930" s="387" t="s">
        <v>1794</v>
      </c>
      <c r="Y930" s="387" t="s">
        <v>2449</v>
      </c>
      <c r="Z930" s="387" t="s">
        <v>1734</v>
      </c>
      <c r="AA930" s="387" t="s">
        <v>1733</v>
      </c>
      <c r="AB930" s="387">
        <v>22.49</v>
      </c>
      <c r="AC930" s="387">
        <v>0</v>
      </c>
      <c r="AD930" s="387">
        <v>0</v>
      </c>
      <c r="AE930" s="387">
        <v>20</v>
      </c>
      <c r="AF930" s="387" t="s">
        <v>1729</v>
      </c>
      <c r="AG930" s="387">
        <v>22.49</v>
      </c>
      <c r="AH930" s="387">
        <v>0</v>
      </c>
      <c r="AI930" s="387">
        <v>0</v>
      </c>
      <c r="AJ930" s="387">
        <v>20</v>
      </c>
      <c r="AK930" s="387">
        <v>2</v>
      </c>
      <c r="AM930"/>
      <c r="AN930"/>
      <c r="AO930"/>
      <c r="AP930"/>
    </row>
    <row r="931" spans="1:42">
      <c r="A931" s="391" t="s">
        <v>5298</v>
      </c>
      <c r="B931" s="388">
        <v>43648.690636574072</v>
      </c>
      <c r="C931" s="389">
        <v>43648</v>
      </c>
      <c r="D931" s="387" t="s">
        <v>2427</v>
      </c>
      <c r="E931" s="389">
        <v>43648</v>
      </c>
      <c r="F931" s="387" t="s">
        <v>3256</v>
      </c>
      <c r="G931" s="389">
        <v>43648</v>
      </c>
      <c r="H931" s="387" t="s">
        <v>1785</v>
      </c>
      <c r="I931" s="389">
        <v>43648</v>
      </c>
      <c r="J931" s="387" t="s">
        <v>3435</v>
      </c>
      <c r="K931" s="387" t="s">
        <v>3648</v>
      </c>
      <c r="L931" s="390" t="s">
        <v>1732</v>
      </c>
      <c r="M931" s="390" t="s">
        <v>3623</v>
      </c>
      <c r="N931" s="390" t="str">
        <f t="shared" si="30"/>
        <v>Employee24@blyblade.com</v>
      </c>
      <c r="O931" s="390" t="str">
        <f t="shared" si="31"/>
        <v>Will_Heyburn</v>
      </c>
      <c r="P931" s="387" t="s">
        <v>1728</v>
      </c>
      <c r="Q931" s="387" t="s">
        <v>1754</v>
      </c>
      <c r="R931" s="387" t="s">
        <v>3647</v>
      </c>
      <c r="S931" s="387">
        <v>15.37</v>
      </c>
      <c r="T931" s="387">
        <v>21</v>
      </c>
      <c r="U931" s="387" t="s">
        <v>3646</v>
      </c>
      <c r="V931" s="387" t="s">
        <v>3645</v>
      </c>
      <c r="W931" s="387" t="s">
        <v>2403</v>
      </c>
      <c r="X931" s="387" t="s">
        <v>4831</v>
      </c>
      <c r="Y931" s="387" t="s">
        <v>1890</v>
      </c>
      <c r="Z931" s="387" t="s">
        <v>1734</v>
      </c>
      <c r="AA931" s="387" t="s">
        <v>1733</v>
      </c>
      <c r="AB931" s="387">
        <v>28.1</v>
      </c>
      <c r="AC931" s="387">
        <v>0</v>
      </c>
      <c r="AD931" s="387">
        <v>0</v>
      </c>
      <c r="AE931" s="387">
        <v>28.1</v>
      </c>
      <c r="AF931" s="387" t="s">
        <v>1729</v>
      </c>
      <c r="AG931" s="387">
        <v>28.1</v>
      </c>
      <c r="AH931" s="387">
        <v>0</v>
      </c>
      <c r="AI931" s="387">
        <v>0</v>
      </c>
      <c r="AJ931" s="387">
        <v>28.1</v>
      </c>
      <c r="AK931" s="387">
        <v>2.81</v>
      </c>
      <c r="AM931"/>
      <c r="AN931"/>
      <c r="AO931"/>
      <c r="AP931"/>
    </row>
    <row r="932" spans="1:42">
      <c r="A932" s="387" t="s">
        <v>5297</v>
      </c>
      <c r="B932" s="388">
        <v>43648.742974537039</v>
      </c>
      <c r="C932" s="389">
        <v>43648</v>
      </c>
      <c r="D932" s="387" t="s">
        <v>2136</v>
      </c>
      <c r="E932" s="389">
        <v>43648</v>
      </c>
      <c r="F932" s="387" t="s">
        <v>2135</v>
      </c>
      <c r="G932" s="389">
        <v>43648</v>
      </c>
      <c r="H932" s="387" t="s">
        <v>2993</v>
      </c>
      <c r="I932" s="389">
        <v>43648</v>
      </c>
      <c r="J932" s="387" t="s">
        <v>2992</v>
      </c>
      <c r="K932" s="387" t="s">
        <v>1741</v>
      </c>
      <c r="L932" s="390" t="s">
        <v>1732</v>
      </c>
      <c r="M932" s="390" t="s">
        <v>3981</v>
      </c>
      <c r="N932" s="390" t="str">
        <f t="shared" si="30"/>
        <v>Employee27@blyblade.com</v>
      </c>
      <c r="O932" s="390" t="str">
        <f t="shared" si="31"/>
        <v>Madison_Friedman</v>
      </c>
      <c r="P932" s="387" t="s">
        <v>1728</v>
      </c>
      <c r="Q932" s="387" t="s">
        <v>1739</v>
      </c>
      <c r="R932" s="387" t="s">
        <v>1738</v>
      </c>
      <c r="S932" s="387">
        <v>0.64</v>
      </c>
      <c r="T932" s="387">
        <v>15</v>
      </c>
      <c r="U932" s="387" t="s">
        <v>1772</v>
      </c>
      <c r="V932" s="387" t="s">
        <v>1772</v>
      </c>
      <c r="W932" s="387" t="s">
        <v>1728</v>
      </c>
      <c r="X932" s="387" t="s">
        <v>1794</v>
      </c>
      <c r="Y932" s="387" t="s">
        <v>1748</v>
      </c>
      <c r="Z932" s="387" t="s">
        <v>1734</v>
      </c>
      <c r="AA932" s="387" t="s">
        <v>1793</v>
      </c>
      <c r="AB932" s="387">
        <v>23.79</v>
      </c>
      <c r="AC932" s="387">
        <v>0</v>
      </c>
      <c r="AD932" s="387">
        <v>1</v>
      </c>
      <c r="AE932" s="387">
        <v>20</v>
      </c>
      <c r="AF932" s="387" t="s">
        <v>1729</v>
      </c>
      <c r="AG932" s="387">
        <v>23.79</v>
      </c>
      <c r="AH932" s="387">
        <v>0</v>
      </c>
      <c r="AI932" s="387">
        <v>1</v>
      </c>
      <c r="AJ932" s="387">
        <v>20</v>
      </c>
      <c r="AK932" s="387">
        <v>2</v>
      </c>
      <c r="AM932"/>
      <c r="AN932"/>
      <c r="AO932"/>
      <c r="AP932"/>
    </row>
    <row r="933" spans="1:42">
      <c r="A933" s="387" t="s">
        <v>5296</v>
      </c>
      <c r="B933" s="388">
        <v>43648.759305555555</v>
      </c>
      <c r="C933" s="389">
        <v>43648</v>
      </c>
      <c r="D933" s="387" t="s">
        <v>2997</v>
      </c>
      <c r="E933" s="389">
        <v>43648</v>
      </c>
      <c r="F933" s="387" t="s">
        <v>2996</v>
      </c>
      <c r="G933" s="389">
        <v>43648</v>
      </c>
      <c r="H933" s="387" t="s">
        <v>2016</v>
      </c>
      <c r="I933" s="389">
        <v>43648</v>
      </c>
      <c r="J933" s="387" t="s">
        <v>2731</v>
      </c>
      <c r="K933" s="387" t="s">
        <v>1741</v>
      </c>
      <c r="L933" s="390" t="s">
        <v>1732</v>
      </c>
      <c r="M933" s="390" t="s">
        <v>1911</v>
      </c>
      <c r="N933" s="390" t="str">
        <f t="shared" si="30"/>
        <v>Employee18@blyblade.com</v>
      </c>
      <c r="O933" s="390" t="str">
        <f t="shared" si="31"/>
        <v>Maryanne_Johnson</v>
      </c>
      <c r="P933" s="387" t="s">
        <v>1728</v>
      </c>
      <c r="Q933" s="387" t="s">
        <v>1847</v>
      </c>
      <c r="R933" s="387" t="s">
        <v>1738</v>
      </c>
      <c r="S933" s="387">
        <v>2.78</v>
      </c>
      <c r="T933" s="387">
        <v>30</v>
      </c>
      <c r="U933" s="387" t="s">
        <v>1883</v>
      </c>
      <c r="V933" s="387" t="s">
        <v>1737</v>
      </c>
      <c r="W933" s="387" t="s">
        <v>2025</v>
      </c>
      <c r="X933" s="387" t="s">
        <v>4831</v>
      </c>
      <c r="Y933" s="387" t="s">
        <v>1735</v>
      </c>
      <c r="Z933" s="387" t="s">
        <v>1734</v>
      </c>
      <c r="AA933" s="387" t="s">
        <v>1733</v>
      </c>
      <c r="AB933" s="387">
        <v>19.62</v>
      </c>
      <c r="AC933" s="387">
        <v>0</v>
      </c>
      <c r="AD933" s="387">
        <v>0</v>
      </c>
      <c r="AE933" s="387">
        <v>19.62</v>
      </c>
      <c r="AF933" s="387" t="s">
        <v>1729</v>
      </c>
      <c r="AG933" s="387">
        <v>19.62</v>
      </c>
      <c r="AH933" s="387">
        <v>0</v>
      </c>
      <c r="AI933" s="387">
        <v>0</v>
      </c>
      <c r="AJ933" s="387">
        <v>19.62</v>
      </c>
      <c r="AK933" s="387">
        <v>1.96</v>
      </c>
      <c r="AM933"/>
      <c r="AN933"/>
      <c r="AO933"/>
      <c r="AP933"/>
    </row>
    <row r="934" spans="1:42">
      <c r="A934" s="387" t="s">
        <v>5295</v>
      </c>
      <c r="B934" s="388">
        <v>43648.762488425928</v>
      </c>
      <c r="C934" s="389">
        <v>43648</v>
      </c>
      <c r="D934" s="387" t="s">
        <v>3625</v>
      </c>
      <c r="E934" s="389">
        <v>43648</v>
      </c>
      <c r="F934" s="387" t="s">
        <v>2896</v>
      </c>
      <c r="G934" s="389">
        <v>43648</v>
      </c>
      <c r="H934" s="387" t="s">
        <v>2028</v>
      </c>
      <c r="I934" s="389">
        <v>43648</v>
      </c>
      <c r="J934" s="387" t="s">
        <v>2123</v>
      </c>
      <c r="K934" s="387" t="s">
        <v>1741</v>
      </c>
      <c r="L934" s="390" t="s">
        <v>1732</v>
      </c>
      <c r="M934" s="390" t="s">
        <v>1979</v>
      </c>
      <c r="N934" s="390" t="str">
        <f t="shared" si="30"/>
        <v>Employee15@blyblade.com</v>
      </c>
      <c r="O934" s="390" t="str">
        <f t="shared" si="31"/>
        <v>Jess_Rooney</v>
      </c>
      <c r="P934" s="387" t="s">
        <v>1728</v>
      </c>
      <c r="Q934" s="387" t="s">
        <v>1847</v>
      </c>
      <c r="R934" s="387" t="s">
        <v>1738</v>
      </c>
      <c r="S934" s="387">
        <v>1.06</v>
      </c>
      <c r="T934" s="387">
        <v>4</v>
      </c>
      <c r="U934" s="387" t="s">
        <v>2199</v>
      </c>
      <c r="V934" s="387" t="s">
        <v>2007</v>
      </c>
      <c r="W934" s="387" t="s">
        <v>2025</v>
      </c>
      <c r="X934" s="387" t="s">
        <v>4831</v>
      </c>
      <c r="Y934" s="387" t="s">
        <v>1735</v>
      </c>
      <c r="Z934" s="387" t="s">
        <v>1734</v>
      </c>
      <c r="AA934" s="387" t="s">
        <v>1733</v>
      </c>
      <c r="AB934" s="387">
        <v>11.95</v>
      </c>
      <c r="AC934" s="387">
        <v>0</v>
      </c>
      <c r="AD934" s="387">
        <v>0</v>
      </c>
      <c r="AE934" s="387">
        <v>11.95</v>
      </c>
      <c r="AF934" s="387" t="s">
        <v>1729</v>
      </c>
      <c r="AG934" s="387">
        <v>11.95</v>
      </c>
      <c r="AH934" s="387">
        <v>0</v>
      </c>
      <c r="AI934" s="387">
        <v>0</v>
      </c>
      <c r="AJ934" s="387">
        <v>11.95</v>
      </c>
      <c r="AK934" s="387">
        <v>1.2</v>
      </c>
      <c r="AM934"/>
      <c r="AN934"/>
      <c r="AO934"/>
      <c r="AP934"/>
    </row>
    <row r="935" spans="1:42">
      <c r="A935" s="387" t="s">
        <v>5294</v>
      </c>
      <c r="B935" s="388">
        <v>43648.770555555559</v>
      </c>
      <c r="C935" s="389">
        <v>43648</v>
      </c>
      <c r="D935" s="387" t="s">
        <v>2010</v>
      </c>
      <c r="E935" s="389">
        <v>43648</v>
      </c>
      <c r="F935" s="387" t="s">
        <v>2990</v>
      </c>
      <c r="G935" s="389">
        <v>43648</v>
      </c>
      <c r="H935" s="387" t="s">
        <v>2014</v>
      </c>
      <c r="I935" s="389">
        <v>43648</v>
      </c>
      <c r="J935" s="387" t="s">
        <v>2856</v>
      </c>
      <c r="K935" s="387" t="s">
        <v>1741</v>
      </c>
      <c r="L935" s="390" t="s">
        <v>1732</v>
      </c>
      <c r="M935" s="390" t="s">
        <v>1936</v>
      </c>
      <c r="N935" s="390" t="str">
        <f t="shared" si="30"/>
        <v>Employee17@blyblade.com</v>
      </c>
      <c r="O935" s="390" t="str">
        <f t="shared" si="31"/>
        <v>Nate_Alexander</v>
      </c>
      <c r="P935" s="387" t="s">
        <v>1728</v>
      </c>
      <c r="Q935" s="387" t="s">
        <v>1754</v>
      </c>
      <c r="R935" s="387" t="s">
        <v>1738</v>
      </c>
      <c r="S935" s="387">
        <v>2.08</v>
      </c>
      <c r="T935" s="387">
        <v>19</v>
      </c>
      <c r="U935" s="387" t="s">
        <v>1737</v>
      </c>
      <c r="V935" s="387" t="s">
        <v>1772</v>
      </c>
      <c r="W935" s="387" t="s">
        <v>1965</v>
      </c>
      <c r="X935" s="387" t="s">
        <v>4831</v>
      </c>
      <c r="Y935" s="387" t="s">
        <v>1748</v>
      </c>
      <c r="Z935" s="387" t="s">
        <v>1734</v>
      </c>
      <c r="AA935" s="387" t="s">
        <v>1733</v>
      </c>
      <c r="AB935" s="387">
        <v>19.79</v>
      </c>
      <c r="AC935" s="387">
        <v>0</v>
      </c>
      <c r="AD935" s="387">
        <v>0</v>
      </c>
      <c r="AE935" s="387">
        <v>19.79</v>
      </c>
      <c r="AF935" s="387" t="s">
        <v>1729</v>
      </c>
      <c r="AG935" s="387">
        <v>19.79</v>
      </c>
      <c r="AH935" s="387">
        <v>0</v>
      </c>
      <c r="AI935" s="387">
        <v>0</v>
      </c>
      <c r="AJ935" s="387">
        <v>19.79</v>
      </c>
      <c r="AK935" s="387">
        <v>1.98</v>
      </c>
      <c r="AM935"/>
      <c r="AN935"/>
      <c r="AO935"/>
      <c r="AP935"/>
    </row>
    <row r="936" spans="1:42">
      <c r="A936" s="387" t="s">
        <v>5293</v>
      </c>
      <c r="B936" s="388">
        <v>43648.774918981479</v>
      </c>
      <c r="C936" s="389">
        <v>43648</v>
      </c>
      <c r="D936" s="387" t="s">
        <v>3116</v>
      </c>
      <c r="E936" s="389">
        <v>43648</v>
      </c>
      <c r="F936" s="387" t="s">
        <v>2778</v>
      </c>
      <c r="G936" s="389">
        <v>43648</v>
      </c>
      <c r="H936" s="387" t="s">
        <v>2008</v>
      </c>
      <c r="I936" s="389">
        <v>43648</v>
      </c>
      <c r="J936" s="387" t="s">
        <v>2109</v>
      </c>
      <c r="K936" s="387" t="s">
        <v>1741</v>
      </c>
      <c r="L936" s="390" t="s">
        <v>1732</v>
      </c>
      <c r="M936" s="390" t="s">
        <v>3960</v>
      </c>
      <c r="N936" s="390" t="str">
        <f t="shared" si="30"/>
        <v>Employee21@blyblade.com</v>
      </c>
      <c r="O936" s="390" t="str">
        <f t="shared" si="31"/>
        <v>Wyndham_Williamson</v>
      </c>
      <c r="P936" s="387" t="s">
        <v>1728</v>
      </c>
      <c r="Q936" s="387" t="s">
        <v>1754</v>
      </c>
      <c r="R936" s="387" t="s">
        <v>1738</v>
      </c>
      <c r="S936" s="387">
        <v>1.1100000000000001</v>
      </c>
      <c r="T936" s="387">
        <v>5</v>
      </c>
      <c r="U936" s="387" t="s">
        <v>1845</v>
      </c>
      <c r="V936" s="387" t="s">
        <v>1928</v>
      </c>
      <c r="W936" s="387" t="s">
        <v>2025</v>
      </c>
      <c r="X936" s="387" t="s">
        <v>4831</v>
      </c>
      <c r="Y936" s="387" t="s">
        <v>1728</v>
      </c>
      <c r="Z936" s="387" t="s">
        <v>1734</v>
      </c>
      <c r="AA936" s="387" t="s">
        <v>1733</v>
      </c>
      <c r="AB936" s="387">
        <v>12.49</v>
      </c>
      <c r="AC936" s="387">
        <v>0</v>
      </c>
      <c r="AD936" s="387">
        <v>0</v>
      </c>
      <c r="AE936" s="387">
        <v>12.49</v>
      </c>
      <c r="AF936" s="387" t="s">
        <v>1729</v>
      </c>
      <c r="AG936" s="387">
        <v>12.49</v>
      </c>
      <c r="AH936" s="387">
        <v>0</v>
      </c>
      <c r="AI936" s="387">
        <v>0</v>
      </c>
      <c r="AJ936" s="387">
        <v>12.49</v>
      </c>
      <c r="AK936" s="387">
        <v>1.25</v>
      </c>
      <c r="AM936"/>
      <c r="AN936"/>
      <c r="AO936"/>
      <c r="AP936"/>
    </row>
    <row r="937" spans="1:42">
      <c r="A937" s="387" t="s">
        <v>5292</v>
      </c>
      <c r="B937" s="388">
        <v>43648.78564814815</v>
      </c>
      <c r="C937" s="389">
        <v>43648</v>
      </c>
      <c r="D937" s="387" t="s">
        <v>2008</v>
      </c>
      <c r="E937" s="389">
        <v>43648</v>
      </c>
      <c r="F937" s="387" t="s">
        <v>2109</v>
      </c>
      <c r="G937" s="389">
        <v>43648</v>
      </c>
      <c r="H937" s="387" t="s">
        <v>2860</v>
      </c>
      <c r="I937" s="389">
        <v>43648</v>
      </c>
      <c r="J937" s="387" t="s">
        <v>2859</v>
      </c>
      <c r="K937" s="387" t="s">
        <v>1741</v>
      </c>
      <c r="L937" s="390" t="s">
        <v>1732</v>
      </c>
      <c r="M937" s="390" t="s">
        <v>1936</v>
      </c>
      <c r="N937" s="390" t="str">
        <f t="shared" si="30"/>
        <v>Employee17@blyblade.com</v>
      </c>
      <c r="O937" s="390" t="str">
        <f t="shared" si="31"/>
        <v>Nate_Alexander</v>
      </c>
      <c r="P937" s="387" t="s">
        <v>1728</v>
      </c>
      <c r="Q937" s="387" t="s">
        <v>1754</v>
      </c>
      <c r="R937" s="387" t="s">
        <v>1738</v>
      </c>
      <c r="S937" s="387">
        <v>1.18</v>
      </c>
      <c r="T937" s="387">
        <v>14</v>
      </c>
      <c r="U937" s="387" t="s">
        <v>1772</v>
      </c>
      <c r="V937" s="387" t="s">
        <v>1883</v>
      </c>
      <c r="W937" s="387" t="s">
        <v>1965</v>
      </c>
      <c r="X937" s="387" t="s">
        <v>4831</v>
      </c>
      <c r="Y937" s="387" t="s">
        <v>1748</v>
      </c>
      <c r="Z937" s="387" t="s">
        <v>1734</v>
      </c>
      <c r="AA937" s="387" t="s">
        <v>1733</v>
      </c>
      <c r="AB937" s="387">
        <v>13.45</v>
      </c>
      <c r="AC937" s="387">
        <v>0</v>
      </c>
      <c r="AD937" s="387">
        <v>0</v>
      </c>
      <c r="AE937" s="387">
        <v>13.45</v>
      </c>
      <c r="AF937" s="387" t="s">
        <v>1729</v>
      </c>
      <c r="AG937" s="387">
        <v>13.45</v>
      </c>
      <c r="AH937" s="387">
        <v>0</v>
      </c>
      <c r="AI937" s="387">
        <v>0</v>
      </c>
      <c r="AJ937" s="387">
        <v>13.45</v>
      </c>
      <c r="AK937" s="387">
        <v>1.35</v>
      </c>
      <c r="AM937"/>
      <c r="AN937"/>
      <c r="AO937"/>
      <c r="AP937"/>
    </row>
    <row r="938" spans="1:42">
      <c r="A938" s="387" t="s">
        <v>5291</v>
      </c>
      <c r="B938" s="388">
        <v>43648.787534722222</v>
      </c>
      <c r="C938" s="389">
        <v>43648</v>
      </c>
      <c r="D938" s="387" t="s">
        <v>2830</v>
      </c>
      <c r="E938" s="389">
        <v>43648</v>
      </c>
      <c r="F938" s="387" t="s">
        <v>3945</v>
      </c>
      <c r="G938" s="389">
        <v>43648</v>
      </c>
      <c r="H938" s="387" t="s">
        <v>4019</v>
      </c>
      <c r="I938" s="389">
        <v>43648</v>
      </c>
      <c r="J938" s="387" t="s">
        <v>2443</v>
      </c>
      <c r="K938" s="387" t="s">
        <v>1741</v>
      </c>
      <c r="L938" s="390" t="s">
        <v>1732</v>
      </c>
      <c r="M938" s="390" t="s">
        <v>1911</v>
      </c>
      <c r="N938" s="390" t="str">
        <f t="shared" si="30"/>
        <v>Employee18@blyblade.com</v>
      </c>
      <c r="O938" s="390" t="str">
        <f t="shared" si="31"/>
        <v>Maryanne_Johnson</v>
      </c>
      <c r="P938" s="387" t="s">
        <v>1728</v>
      </c>
      <c r="Q938" s="387" t="s">
        <v>1739</v>
      </c>
      <c r="R938" s="387" t="s">
        <v>1738</v>
      </c>
      <c r="S938" s="387">
        <v>1.49</v>
      </c>
      <c r="T938" s="387">
        <v>21</v>
      </c>
      <c r="U938" s="387" t="s">
        <v>1737</v>
      </c>
      <c r="V938" s="387" t="s">
        <v>1737</v>
      </c>
      <c r="W938" s="387" t="s">
        <v>1728</v>
      </c>
      <c r="X938" s="387" t="s">
        <v>1794</v>
      </c>
      <c r="Y938" s="387" t="s">
        <v>1735</v>
      </c>
      <c r="Z938" s="387" t="s">
        <v>1734</v>
      </c>
      <c r="AA938" s="387" t="s">
        <v>1733</v>
      </c>
      <c r="AB938" s="387">
        <v>20.95</v>
      </c>
      <c r="AC938" s="387">
        <v>0</v>
      </c>
      <c r="AD938" s="387">
        <v>0</v>
      </c>
      <c r="AE938" s="387">
        <v>20</v>
      </c>
      <c r="AF938" s="387" t="s">
        <v>1729</v>
      </c>
      <c r="AG938" s="387">
        <v>20.95</v>
      </c>
      <c r="AH938" s="387">
        <v>0</v>
      </c>
      <c r="AI938" s="387">
        <v>0</v>
      </c>
      <c r="AJ938" s="387">
        <v>20</v>
      </c>
      <c r="AK938" s="387">
        <v>2</v>
      </c>
      <c r="AM938"/>
      <c r="AN938"/>
      <c r="AO938"/>
      <c r="AP938"/>
    </row>
    <row r="939" spans="1:42">
      <c r="A939" s="387" t="s">
        <v>5290</v>
      </c>
      <c r="B939" s="388">
        <v>43648.797337962962</v>
      </c>
      <c r="C939" s="389">
        <v>43648</v>
      </c>
      <c r="D939" s="387" t="s">
        <v>2106</v>
      </c>
      <c r="E939" s="389">
        <v>43648</v>
      </c>
      <c r="F939" s="387" t="s">
        <v>2105</v>
      </c>
      <c r="G939" s="389">
        <v>43648</v>
      </c>
      <c r="H939" s="387" t="s">
        <v>2337</v>
      </c>
      <c r="I939" s="389">
        <v>43648</v>
      </c>
      <c r="J939" s="387" t="s">
        <v>2336</v>
      </c>
      <c r="K939" s="387" t="s">
        <v>1741</v>
      </c>
      <c r="L939" s="390" t="s">
        <v>1732</v>
      </c>
      <c r="M939" s="390" t="s">
        <v>3960</v>
      </c>
      <c r="N939" s="390" t="str">
        <f t="shared" si="30"/>
        <v>Employee21@blyblade.com</v>
      </c>
      <c r="O939" s="390" t="str">
        <f t="shared" si="31"/>
        <v>Wyndham_Williamson</v>
      </c>
      <c r="P939" s="387" t="s">
        <v>1728</v>
      </c>
      <c r="Q939" s="387" t="s">
        <v>1754</v>
      </c>
      <c r="R939" s="387" t="s">
        <v>1738</v>
      </c>
      <c r="S939" s="387">
        <v>3.33</v>
      </c>
      <c r="T939" s="387">
        <v>23</v>
      </c>
      <c r="U939" s="387" t="s">
        <v>1928</v>
      </c>
      <c r="V939" s="387" t="s">
        <v>1883</v>
      </c>
      <c r="W939" s="387" t="s">
        <v>2025</v>
      </c>
      <c r="X939" s="387" t="s">
        <v>4831</v>
      </c>
      <c r="Y939" s="387" t="s">
        <v>1728</v>
      </c>
      <c r="Z939" s="387" t="s">
        <v>1734</v>
      </c>
      <c r="AA939" s="387" t="s">
        <v>1733</v>
      </c>
      <c r="AB939" s="387">
        <v>18.16</v>
      </c>
      <c r="AC939" s="387">
        <v>0</v>
      </c>
      <c r="AD939" s="387">
        <v>0</v>
      </c>
      <c r="AE939" s="387">
        <v>18.16</v>
      </c>
      <c r="AF939" s="387" t="s">
        <v>1729</v>
      </c>
      <c r="AG939" s="387">
        <v>18.16</v>
      </c>
      <c r="AH939" s="387">
        <v>0</v>
      </c>
      <c r="AI939" s="387">
        <v>0</v>
      </c>
      <c r="AJ939" s="387">
        <v>18.16</v>
      </c>
      <c r="AK939" s="387">
        <v>1.82</v>
      </c>
      <c r="AM939"/>
      <c r="AN939"/>
      <c r="AO939"/>
      <c r="AP939"/>
    </row>
    <row r="940" spans="1:42">
      <c r="A940" s="387" t="s">
        <v>5289</v>
      </c>
      <c r="B940" s="388">
        <v>43648.827407407407</v>
      </c>
      <c r="C940" s="389">
        <v>43648</v>
      </c>
      <c r="D940" s="387" t="s">
        <v>1975</v>
      </c>
      <c r="E940" s="389">
        <v>43648</v>
      </c>
      <c r="F940" s="387" t="s">
        <v>2525</v>
      </c>
      <c r="G940" s="387" t="s">
        <v>1728</v>
      </c>
      <c r="H940" s="387" t="s">
        <v>1728</v>
      </c>
      <c r="I940" s="387" t="s">
        <v>1728</v>
      </c>
      <c r="J940" s="387" t="s">
        <v>1728</v>
      </c>
      <c r="K940" s="387" t="s">
        <v>1741</v>
      </c>
      <c r="L940" s="390" t="s">
        <v>1732</v>
      </c>
      <c r="M940" s="390" t="s">
        <v>1755</v>
      </c>
      <c r="N940" s="390" t="str">
        <f t="shared" si="30"/>
        <v>Employee2@blyblade.com</v>
      </c>
      <c r="O940" s="390" t="str">
        <f t="shared" si="31"/>
        <v>Cal_Thompson</v>
      </c>
      <c r="P940" s="387" t="s">
        <v>1728</v>
      </c>
      <c r="Q940" s="387" t="s">
        <v>5288</v>
      </c>
      <c r="R940" s="387" t="s">
        <v>1803</v>
      </c>
      <c r="S940" s="387" t="s">
        <v>1728</v>
      </c>
      <c r="T940" s="387" t="s">
        <v>1728</v>
      </c>
      <c r="U940" s="387" t="s">
        <v>2326</v>
      </c>
      <c r="V940" s="387" t="s">
        <v>2326</v>
      </c>
      <c r="W940" s="387" t="s">
        <v>1728</v>
      </c>
      <c r="X940" s="387" t="s">
        <v>5005</v>
      </c>
      <c r="Y940" s="387" t="s">
        <v>1748</v>
      </c>
      <c r="Z940" s="387" t="s">
        <v>1734</v>
      </c>
      <c r="AA940" s="387" t="s">
        <v>1733</v>
      </c>
      <c r="AB940" s="387">
        <v>10</v>
      </c>
      <c r="AC940" s="387">
        <v>0</v>
      </c>
      <c r="AD940" s="387">
        <v>0</v>
      </c>
      <c r="AE940" s="387">
        <v>10</v>
      </c>
      <c r="AF940" s="387" t="s">
        <v>1729</v>
      </c>
      <c r="AG940" s="387">
        <v>10</v>
      </c>
      <c r="AH940" s="387">
        <v>0</v>
      </c>
      <c r="AI940" s="387">
        <v>0</v>
      </c>
      <c r="AJ940" s="387">
        <v>10</v>
      </c>
      <c r="AK940" s="387">
        <v>1</v>
      </c>
      <c r="AM940"/>
      <c r="AN940"/>
      <c r="AO940"/>
      <c r="AP940"/>
    </row>
    <row r="941" spans="1:42">
      <c r="A941" s="387" t="s">
        <v>5287</v>
      </c>
      <c r="B941" s="388">
        <v>43648.839826388888</v>
      </c>
      <c r="C941" s="389">
        <v>43648</v>
      </c>
      <c r="D941" s="387" t="s">
        <v>2510</v>
      </c>
      <c r="E941" s="389">
        <v>43648</v>
      </c>
      <c r="F941" s="387" t="s">
        <v>2147</v>
      </c>
      <c r="G941" s="389">
        <v>43648</v>
      </c>
      <c r="H941" s="387" t="s">
        <v>1937</v>
      </c>
      <c r="I941" s="389">
        <v>43648</v>
      </c>
      <c r="J941" s="387" t="s">
        <v>2089</v>
      </c>
      <c r="K941" s="387" t="s">
        <v>1741</v>
      </c>
      <c r="L941" s="390" t="s">
        <v>1732</v>
      </c>
      <c r="M941" s="390" t="s">
        <v>1755</v>
      </c>
      <c r="N941" s="390" t="str">
        <f t="shared" si="30"/>
        <v>Employee2@blyblade.com</v>
      </c>
      <c r="O941" s="390" t="str">
        <f t="shared" si="31"/>
        <v>Cal_Thompson</v>
      </c>
      <c r="P941" s="387" t="s">
        <v>1728</v>
      </c>
      <c r="Q941" s="387" t="s">
        <v>1952</v>
      </c>
      <c r="R941" s="387" t="s">
        <v>1803</v>
      </c>
      <c r="S941" s="387">
        <v>4.5199999999999996</v>
      </c>
      <c r="T941" s="387">
        <v>24</v>
      </c>
      <c r="U941" s="387" t="s">
        <v>2326</v>
      </c>
      <c r="V941" s="387" t="s">
        <v>2326</v>
      </c>
      <c r="W941" s="387" t="s">
        <v>2450</v>
      </c>
      <c r="X941" s="387" t="s">
        <v>4831</v>
      </c>
      <c r="Y941" s="387" t="s">
        <v>1748</v>
      </c>
      <c r="Z941" s="387" t="s">
        <v>1734</v>
      </c>
      <c r="AA941" s="387" t="s">
        <v>1733</v>
      </c>
      <c r="AB941" s="387">
        <v>63.08</v>
      </c>
      <c r="AC941" s="387">
        <v>0</v>
      </c>
      <c r="AD941" s="387">
        <v>0</v>
      </c>
      <c r="AE941" s="387">
        <v>63.08</v>
      </c>
      <c r="AF941" s="387" t="s">
        <v>1729</v>
      </c>
      <c r="AG941" s="387">
        <v>63.08</v>
      </c>
      <c r="AH941" s="387">
        <v>0</v>
      </c>
      <c r="AI941" s="387">
        <v>0</v>
      </c>
      <c r="AJ941" s="387">
        <v>63.08</v>
      </c>
      <c r="AK941" s="387">
        <v>6.31</v>
      </c>
      <c r="AM941"/>
      <c r="AN941"/>
      <c r="AO941"/>
      <c r="AP941"/>
    </row>
    <row r="942" spans="1:42">
      <c r="A942" s="387" t="s">
        <v>5287</v>
      </c>
      <c r="B942" s="388">
        <v>43648.84269675926</v>
      </c>
      <c r="C942" s="389">
        <v>43648</v>
      </c>
      <c r="D942" s="387" t="s">
        <v>2510</v>
      </c>
      <c r="E942" s="389">
        <v>43648</v>
      </c>
      <c r="F942" s="387" t="s">
        <v>2147</v>
      </c>
      <c r="G942" s="389">
        <v>43648</v>
      </c>
      <c r="H942" s="387" t="s">
        <v>1937</v>
      </c>
      <c r="I942" s="389">
        <v>43648</v>
      </c>
      <c r="J942" s="387" t="s">
        <v>2089</v>
      </c>
      <c r="K942" s="387" t="s">
        <v>1741</v>
      </c>
      <c r="L942" s="390" t="s">
        <v>1732</v>
      </c>
      <c r="M942" s="390" t="s">
        <v>1755</v>
      </c>
      <c r="N942" s="390" t="str">
        <f t="shared" si="30"/>
        <v>Employee2@blyblade.com</v>
      </c>
      <c r="O942" s="390" t="str">
        <f t="shared" si="31"/>
        <v>Cal_Thompson</v>
      </c>
      <c r="P942" s="387" t="s">
        <v>1728</v>
      </c>
      <c r="Q942" s="387" t="s">
        <v>1952</v>
      </c>
      <c r="R942" s="387" t="s">
        <v>1803</v>
      </c>
      <c r="S942" s="387">
        <v>4.5199999999999996</v>
      </c>
      <c r="T942" s="387">
        <v>24</v>
      </c>
      <c r="U942" s="387" t="s">
        <v>2326</v>
      </c>
      <c r="V942" s="387" t="s">
        <v>2326</v>
      </c>
      <c r="W942" s="387" t="s">
        <v>2450</v>
      </c>
      <c r="X942" s="387" t="s">
        <v>4831</v>
      </c>
      <c r="Y942" s="387" t="s">
        <v>1748</v>
      </c>
      <c r="Z942" s="387" t="s">
        <v>1734</v>
      </c>
      <c r="AA942" s="387" t="s">
        <v>1747</v>
      </c>
      <c r="AB942" s="387">
        <v>0</v>
      </c>
      <c r="AC942" s="387">
        <v>0</v>
      </c>
      <c r="AD942" s="387">
        <v>5</v>
      </c>
      <c r="AE942" s="387">
        <v>5</v>
      </c>
      <c r="AF942" s="387" t="s">
        <v>1729</v>
      </c>
      <c r="AG942" s="387">
        <v>0</v>
      </c>
      <c r="AH942" s="387">
        <v>0</v>
      </c>
      <c r="AI942" s="387">
        <v>5</v>
      </c>
      <c r="AJ942" s="387">
        <v>5</v>
      </c>
      <c r="AK942" s="387">
        <v>0</v>
      </c>
      <c r="AM942"/>
      <c r="AN942"/>
      <c r="AO942"/>
      <c r="AP942"/>
    </row>
    <row r="943" spans="1:42">
      <c r="A943" s="387" t="s">
        <v>5286</v>
      </c>
      <c r="B943" s="388">
        <v>43648.867175925923</v>
      </c>
      <c r="C943" s="389">
        <v>43648</v>
      </c>
      <c r="D943" s="387" t="s">
        <v>4207</v>
      </c>
      <c r="E943" s="389">
        <v>43648</v>
      </c>
      <c r="F943" s="387" t="s">
        <v>3661</v>
      </c>
      <c r="G943" s="389">
        <v>43648</v>
      </c>
      <c r="H943" s="387" t="s">
        <v>1930</v>
      </c>
      <c r="I943" s="389">
        <v>43648</v>
      </c>
      <c r="J943" s="387" t="s">
        <v>2354</v>
      </c>
      <c r="K943" s="387" t="s">
        <v>1741</v>
      </c>
      <c r="L943" s="390" t="s">
        <v>1732</v>
      </c>
      <c r="M943" s="390" t="s">
        <v>3960</v>
      </c>
      <c r="N943" s="390" t="str">
        <f t="shared" si="30"/>
        <v>Employee21@blyblade.com</v>
      </c>
      <c r="O943" s="390" t="str">
        <f t="shared" si="31"/>
        <v>Wyndham_Williamson</v>
      </c>
      <c r="P943" s="387" t="s">
        <v>1728</v>
      </c>
      <c r="Q943" s="387" t="s">
        <v>1754</v>
      </c>
      <c r="R943" s="387" t="s">
        <v>1738</v>
      </c>
      <c r="S943" s="387">
        <v>2.68</v>
      </c>
      <c r="T943" s="387">
        <v>25</v>
      </c>
      <c r="U943" s="387" t="s">
        <v>1772</v>
      </c>
      <c r="V943" s="387" t="s">
        <v>1845</v>
      </c>
      <c r="W943" s="387" t="s">
        <v>1965</v>
      </c>
      <c r="X943" s="387" t="s">
        <v>4831</v>
      </c>
      <c r="Y943" s="387" t="s">
        <v>1728</v>
      </c>
      <c r="Z943" s="387" t="s">
        <v>1734</v>
      </c>
      <c r="AA943" s="387" t="s">
        <v>1733</v>
      </c>
      <c r="AB943" s="387">
        <v>24.2</v>
      </c>
      <c r="AC943" s="387">
        <v>0</v>
      </c>
      <c r="AD943" s="387">
        <v>0</v>
      </c>
      <c r="AE943" s="387">
        <v>24.2</v>
      </c>
      <c r="AF943" s="387" t="s">
        <v>1729</v>
      </c>
      <c r="AG943" s="387">
        <v>24.2</v>
      </c>
      <c r="AH943" s="387">
        <v>0</v>
      </c>
      <c r="AI943" s="387">
        <v>0</v>
      </c>
      <c r="AJ943" s="387">
        <v>24.2</v>
      </c>
      <c r="AK943" s="387">
        <v>2.42</v>
      </c>
      <c r="AM943"/>
      <c r="AN943"/>
      <c r="AO943"/>
      <c r="AP943"/>
    </row>
    <row r="944" spans="1:42">
      <c r="A944" s="387" t="s">
        <v>5285</v>
      </c>
      <c r="B944" s="388">
        <v>43648.873020833336</v>
      </c>
      <c r="C944" s="389">
        <v>43648</v>
      </c>
      <c r="D944" s="387" t="s">
        <v>1932</v>
      </c>
      <c r="E944" s="389">
        <v>43648</v>
      </c>
      <c r="F944" s="387" t="s">
        <v>2155</v>
      </c>
      <c r="G944" s="389">
        <v>43648</v>
      </c>
      <c r="H944" s="387" t="s">
        <v>3187</v>
      </c>
      <c r="I944" s="389">
        <v>43648</v>
      </c>
      <c r="J944" s="387" t="s">
        <v>2613</v>
      </c>
      <c r="K944" s="387" t="s">
        <v>1741</v>
      </c>
      <c r="L944" s="390" t="s">
        <v>1732</v>
      </c>
      <c r="M944" s="390" t="s">
        <v>2027</v>
      </c>
      <c r="N944" s="390" t="str">
        <f t="shared" si="30"/>
        <v>Employee28@blyblade.com</v>
      </c>
      <c r="O944" s="390" t="str">
        <f t="shared" si="31"/>
        <v>Tony_Conte</v>
      </c>
      <c r="P944" s="387" t="s">
        <v>1728</v>
      </c>
      <c r="Q944" s="387" t="s">
        <v>1952</v>
      </c>
      <c r="R944" s="387" t="s">
        <v>1738</v>
      </c>
      <c r="S944" s="387">
        <v>3.86</v>
      </c>
      <c r="T944" s="387">
        <v>19</v>
      </c>
      <c r="U944" s="387" t="s">
        <v>2026</v>
      </c>
      <c r="V944" s="387" t="s">
        <v>2026</v>
      </c>
      <c r="W944" s="387" t="s">
        <v>4832</v>
      </c>
      <c r="X944" s="387" t="s">
        <v>4831</v>
      </c>
      <c r="Y944" s="387" t="s">
        <v>1748</v>
      </c>
      <c r="Z944" s="387" t="s">
        <v>1734</v>
      </c>
      <c r="AA944" s="387" t="s">
        <v>1733</v>
      </c>
      <c r="AB944" s="387">
        <v>57.46</v>
      </c>
      <c r="AC944" s="387">
        <v>0</v>
      </c>
      <c r="AD944" s="387">
        <v>0</v>
      </c>
      <c r="AE944" s="387">
        <v>57.46</v>
      </c>
      <c r="AF944" s="387" t="s">
        <v>1729</v>
      </c>
      <c r="AG944" s="387">
        <v>57.46</v>
      </c>
      <c r="AH944" s="387">
        <v>0</v>
      </c>
      <c r="AI944" s="387">
        <v>0</v>
      </c>
      <c r="AJ944" s="387">
        <v>57.46</v>
      </c>
      <c r="AK944" s="387">
        <v>5.75</v>
      </c>
      <c r="AM944"/>
      <c r="AN944"/>
      <c r="AO944"/>
      <c r="AP944"/>
    </row>
    <row r="945" spans="1:42">
      <c r="A945" s="387" t="s">
        <v>5285</v>
      </c>
      <c r="B945" s="388">
        <v>43648.873993055553</v>
      </c>
      <c r="C945" s="389">
        <v>43648</v>
      </c>
      <c r="D945" s="387" t="s">
        <v>1932</v>
      </c>
      <c r="E945" s="389">
        <v>43648</v>
      </c>
      <c r="F945" s="387" t="s">
        <v>2155</v>
      </c>
      <c r="G945" s="389">
        <v>43648</v>
      </c>
      <c r="H945" s="387" t="s">
        <v>3187</v>
      </c>
      <c r="I945" s="389">
        <v>43648</v>
      </c>
      <c r="J945" s="387" t="s">
        <v>2613</v>
      </c>
      <c r="K945" s="387" t="s">
        <v>1741</v>
      </c>
      <c r="L945" s="390" t="s">
        <v>1732</v>
      </c>
      <c r="M945" s="390" t="s">
        <v>2027</v>
      </c>
      <c r="N945" s="390" t="str">
        <f t="shared" si="30"/>
        <v>Employee28@blyblade.com</v>
      </c>
      <c r="O945" s="390" t="str">
        <f t="shared" si="31"/>
        <v>Tony_Conte</v>
      </c>
      <c r="P945" s="387" t="s">
        <v>1728</v>
      </c>
      <c r="Q945" s="387" t="s">
        <v>1952</v>
      </c>
      <c r="R945" s="387" t="s">
        <v>1738</v>
      </c>
      <c r="S945" s="387">
        <v>3.86</v>
      </c>
      <c r="T945" s="387">
        <v>19</v>
      </c>
      <c r="U945" s="387" t="s">
        <v>2026</v>
      </c>
      <c r="V945" s="387" t="s">
        <v>2026</v>
      </c>
      <c r="W945" s="387" t="s">
        <v>4832</v>
      </c>
      <c r="X945" s="387" t="s">
        <v>4831</v>
      </c>
      <c r="Y945" s="387" t="s">
        <v>1748</v>
      </c>
      <c r="Z945" s="387" t="s">
        <v>1734</v>
      </c>
      <c r="AA945" s="387" t="s">
        <v>1747</v>
      </c>
      <c r="AB945" s="387">
        <v>0</v>
      </c>
      <c r="AC945" s="387">
        <v>0</v>
      </c>
      <c r="AD945" s="387">
        <v>7.82</v>
      </c>
      <c r="AE945" s="387">
        <v>7.82</v>
      </c>
      <c r="AF945" s="387" t="s">
        <v>1729</v>
      </c>
      <c r="AG945" s="387">
        <v>0</v>
      </c>
      <c r="AH945" s="387">
        <v>0</v>
      </c>
      <c r="AI945" s="387">
        <v>7.82</v>
      </c>
      <c r="AJ945" s="387">
        <v>7.82</v>
      </c>
      <c r="AK945" s="387">
        <v>0</v>
      </c>
      <c r="AM945"/>
      <c r="AN945"/>
      <c r="AO945"/>
      <c r="AP945"/>
    </row>
    <row r="946" spans="1:42">
      <c r="A946" s="387" t="s">
        <v>5284</v>
      </c>
      <c r="B946" s="388">
        <v>43648.971122685187</v>
      </c>
      <c r="C946" s="389">
        <v>43648</v>
      </c>
      <c r="D946" s="387" t="s">
        <v>2562</v>
      </c>
      <c r="E946" s="389">
        <v>43648</v>
      </c>
      <c r="F946" s="387" t="s">
        <v>2469</v>
      </c>
      <c r="G946" s="389">
        <v>43648</v>
      </c>
      <c r="H946" s="387" t="s">
        <v>3275</v>
      </c>
      <c r="I946" s="389">
        <v>43648</v>
      </c>
      <c r="J946" s="387" t="s">
        <v>2544</v>
      </c>
      <c r="K946" s="387" t="s">
        <v>1741</v>
      </c>
      <c r="L946" s="390" t="s">
        <v>1732</v>
      </c>
      <c r="M946" s="390" t="s">
        <v>2812</v>
      </c>
      <c r="N946" s="390" t="str">
        <f t="shared" si="30"/>
        <v>Employee6@blyblade.com</v>
      </c>
      <c r="O946" s="390" t="str">
        <f t="shared" si="31"/>
        <v>Matthew_Brody</v>
      </c>
      <c r="P946" s="387" t="s">
        <v>1728</v>
      </c>
      <c r="Q946" s="387" t="s">
        <v>1847</v>
      </c>
      <c r="R946" s="387" t="s">
        <v>1738</v>
      </c>
      <c r="S946" s="387">
        <v>0.49</v>
      </c>
      <c r="T946" s="387">
        <v>2</v>
      </c>
      <c r="U946" s="387" t="s">
        <v>1772</v>
      </c>
      <c r="V946" s="387" t="s">
        <v>1883</v>
      </c>
      <c r="W946" s="387" t="s">
        <v>1875</v>
      </c>
      <c r="X946" s="387" t="s">
        <v>4831</v>
      </c>
      <c r="Y946" s="387" t="s">
        <v>1748</v>
      </c>
      <c r="Z946" s="387" t="s">
        <v>1734</v>
      </c>
      <c r="AA946" s="387" t="s">
        <v>1733</v>
      </c>
      <c r="AB946" s="387">
        <v>10.76</v>
      </c>
      <c r="AC946" s="387">
        <v>0</v>
      </c>
      <c r="AD946" s="387">
        <v>0</v>
      </c>
      <c r="AE946" s="387">
        <v>10.76</v>
      </c>
      <c r="AF946" s="387" t="s">
        <v>1729</v>
      </c>
      <c r="AG946" s="387">
        <v>10.76</v>
      </c>
      <c r="AH946" s="387">
        <v>0</v>
      </c>
      <c r="AI946" s="387">
        <v>0</v>
      </c>
      <c r="AJ946" s="387">
        <v>10.76</v>
      </c>
      <c r="AK946" s="387">
        <v>1.08</v>
      </c>
      <c r="AM946"/>
      <c r="AN946"/>
      <c r="AO946"/>
      <c r="AP946"/>
    </row>
    <row r="947" spans="1:42">
      <c r="A947" s="387" t="s">
        <v>5283</v>
      </c>
      <c r="B947" s="388">
        <v>43649.024108796293</v>
      </c>
      <c r="C947" s="389">
        <v>43648</v>
      </c>
      <c r="D947" s="387" t="s">
        <v>2511</v>
      </c>
      <c r="E947" s="389">
        <v>43648</v>
      </c>
      <c r="F947" s="387" t="s">
        <v>2510</v>
      </c>
      <c r="G947" s="389">
        <v>43649</v>
      </c>
      <c r="H947" s="387" t="s">
        <v>2269</v>
      </c>
      <c r="I947" s="389">
        <v>43648</v>
      </c>
      <c r="J947" s="387" t="s">
        <v>2268</v>
      </c>
      <c r="K947" s="387" t="s">
        <v>1741</v>
      </c>
      <c r="L947" s="390" t="s">
        <v>1732</v>
      </c>
      <c r="M947" s="390" t="s">
        <v>1979</v>
      </c>
      <c r="N947" s="390" t="str">
        <f t="shared" si="30"/>
        <v>Employee15@blyblade.com</v>
      </c>
      <c r="O947" s="390" t="str">
        <f t="shared" si="31"/>
        <v>Jess_Rooney</v>
      </c>
      <c r="P947" s="387" t="s">
        <v>1728</v>
      </c>
      <c r="Q947" s="387" t="s">
        <v>1847</v>
      </c>
      <c r="R947" s="387" t="s">
        <v>1738</v>
      </c>
      <c r="S947" s="387">
        <v>17.350000000000001</v>
      </c>
      <c r="T947" s="387">
        <v>54</v>
      </c>
      <c r="U947" s="387" t="s">
        <v>2007</v>
      </c>
      <c r="V947" s="387" t="s">
        <v>2199</v>
      </c>
      <c r="W947" s="387" t="s">
        <v>1965</v>
      </c>
      <c r="X947" s="387" t="s">
        <v>4831</v>
      </c>
      <c r="Y947" s="387" t="s">
        <v>1735</v>
      </c>
      <c r="Z947" s="387" t="s">
        <v>1734</v>
      </c>
      <c r="AA947" s="387" t="s">
        <v>1733</v>
      </c>
      <c r="AB947" s="387">
        <v>70.91</v>
      </c>
      <c r="AC947" s="387">
        <v>0</v>
      </c>
      <c r="AD947" s="387">
        <v>0</v>
      </c>
      <c r="AE947" s="387">
        <v>70.91</v>
      </c>
      <c r="AF947" s="387" t="s">
        <v>1729</v>
      </c>
      <c r="AG947" s="387">
        <v>70.91</v>
      </c>
      <c r="AH947" s="387">
        <v>0</v>
      </c>
      <c r="AI947" s="387">
        <v>0</v>
      </c>
      <c r="AJ947" s="387">
        <v>70.91</v>
      </c>
      <c r="AK947" s="387">
        <v>7.09</v>
      </c>
      <c r="AM947"/>
      <c r="AN947"/>
      <c r="AO947"/>
      <c r="AP947"/>
    </row>
    <row r="948" spans="1:42">
      <c r="A948" s="387" t="s">
        <v>5282</v>
      </c>
      <c r="B948" s="388">
        <v>43649.028009259258</v>
      </c>
      <c r="C948" s="389">
        <v>43649</v>
      </c>
      <c r="D948" s="387" t="s">
        <v>3190</v>
      </c>
      <c r="E948" s="389">
        <v>43648</v>
      </c>
      <c r="F948" s="387" t="s">
        <v>2965</v>
      </c>
      <c r="G948" s="389">
        <v>43649</v>
      </c>
      <c r="H948" s="387" t="s">
        <v>1909</v>
      </c>
      <c r="I948" s="389">
        <v>43648</v>
      </c>
      <c r="J948" s="387" t="s">
        <v>1908</v>
      </c>
      <c r="K948" s="387" t="s">
        <v>1741</v>
      </c>
      <c r="L948" s="390" t="s">
        <v>1732</v>
      </c>
      <c r="M948" s="390" t="s">
        <v>1936</v>
      </c>
      <c r="N948" s="390" t="str">
        <f t="shared" si="30"/>
        <v>Employee17@blyblade.com</v>
      </c>
      <c r="O948" s="390" t="str">
        <f t="shared" si="31"/>
        <v>Nate_Alexander</v>
      </c>
      <c r="P948" s="387" t="s">
        <v>1728</v>
      </c>
      <c r="Q948" s="387" t="s">
        <v>1754</v>
      </c>
      <c r="R948" s="387" t="s">
        <v>1738</v>
      </c>
      <c r="S948" s="387">
        <v>0.67</v>
      </c>
      <c r="T948" s="387">
        <v>4</v>
      </c>
      <c r="U948" s="387" t="s">
        <v>1883</v>
      </c>
      <c r="V948" s="387" t="s">
        <v>2342</v>
      </c>
      <c r="W948" s="387" t="s">
        <v>4876</v>
      </c>
      <c r="X948" s="387" t="s">
        <v>4831</v>
      </c>
      <c r="Y948" s="387" t="s">
        <v>1748</v>
      </c>
      <c r="Z948" s="387" t="s">
        <v>1734</v>
      </c>
      <c r="AA948" s="387" t="s">
        <v>1733</v>
      </c>
      <c r="AB948" s="387">
        <v>10.76</v>
      </c>
      <c r="AC948" s="387">
        <v>0</v>
      </c>
      <c r="AD948" s="387">
        <v>0</v>
      </c>
      <c r="AE948" s="387">
        <v>10.76</v>
      </c>
      <c r="AF948" s="387" t="s">
        <v>1729</v>
      </c>
      <c r="AG948" s="387">
        <v>10.76</v>
      </c>
      <c r="AH948" s="387">
        <v>0</v>
      </c>
      <c r="AI948" s="387">
        <v>0</v>
      </c>
      <c r="AJ948" s="387">
        <v>10.76</v>
      </c>
      <c r="AK948" s="387">
        <v>1.08</v>
      </c>
      <c r="AM948"/>
      <c r="AN948"/>
      <c r="AO948"/>
      <c r="AP948"/>
    </row>
    <row r="949" spans="1:42">
      <c r="A949" s="387" t="s">
        <v>5281</v>
      </c>
      <c r="B949" s="388">
        <v>43649.028993055559</v>
      </c>
      <c r="C949" s="389">
        <v>43649</v>
      </c>
      <c r="D949" s="387" t="s">
        <v>2815</v>
      </c>
      <c r="E949" s="389">
        <v>43648</v>
      </c>
      <c r="F949" s="387" t="s">
        <v>2814</v>
      </c>
      <c r="G949" s="389">
        <v>43649</v>
      </c>
      <c r="H949" s="387" t="s">
        <v>1950</v>
      </c>
      <c r="I949" s="389">
        <v>43648</v>
      </c>
      <c r="J949" s="387" t="s">
        <v>1949</v>
      </c>
      <c r="K949" s="387" t="s">
        <v>1741</v>
      </c>
      <c r="L949" s="390" t="s">
        <v>1732</v>
      </c>
      <c r="M949" s="390" t="s">
        <v>2013</v>
      </c>
      <c r="N949" s="390" t="str">
        <f t="shared" si="30"/>
        <v>Employee22@blyblade.com</v>
      </c>
      <c r="O949" s="390" t="str">
        <f t="shared" si="31"/>
        <v>Lee_Gold</v>
      </c>
      <c r="P949" s="387" t="s">
        <v>1728</v>
      </c>
      <c r="Q949" s="387" t="s">
        <v>1754</v>
      </c>
      <c r="R949" s="387" t="s">
        <v>1738</v>
      </c>
      <c r="S949" s="387">
        <v>2.96</v>
      </c>
      <c r="T949" s="387">
        <v>16</v>
      </c>
      <c r="U949" s="387" t="s">
        <v>1737</v>
      </c>
      <c r="V949" s="387" t="s">
        <v>1883</v>
      </c>
      <c r="W949" s="387" t="s">
        <v>4882</v>
      </c>
      <c r="X949" s="387" t="s">
        <v>4831</v>
      </c>
      <c r="Y949" s="387" t="s">
        <v>1748</v>
      </c>
      <c r="Z949" s="387" t="s">
        <v>1734</v>
      </c>
      <c r="AA949" s="387" t="s">
        <v>1733</v>
      </c>
      <c r="AB949" s="387">
        <v>22.82</v>
      </c>
      <c r="AC949" s="387">
        <v>0</v>
      </c>
      <c r="AD949" s="387">
        <v>0</v>
      </c>
      <c r="AE949" s="387">
        <v>22.82</v>
      </c>
      <c r="AF949" s="387" t="s">
        <v>1729</v>
      </c>
      <c r="AG949" s="387">
        <v>22.82</v>
      </c>
      <c r="AH949" s="387">
        <v>0</v>
      </c>
      <c r="AI949" s="387">
        <v>0</v>
      </c>
      <c r="AJ949" s="387">
        <v>22.82</v>
      </c>
      <c r="AK949" s="387">
        <v>2.2799999999999998</v>
      </c>
      <c r="AM949"/>
      <c r="AN949"/>
      <c r="AO949"/>
      <c r="AP949"/>
    </row>
    <row r="950" spans="1:42">
      <c r="A950" s="387" t="s">
        <v>5281</v>
      </c>
      <c r="B950" s="388">
        <v>43649.029074074075</v>
      </c>
      <c r="C950" s="389">
        <v>43649</v>
      </c>
      <c r="D950" s="387" t="s">
        <v>2815</v>
      </c>
      <c r="E950" s="389">
        <v>43648</v>
      </c>
      <c r="F950" s="387" t="s">
        <v>2814</v>
      </c>
      <c r="G950" s="389">
        <v>43649</v>
      </c>
      <c r="H950" s="387" t="s">
        <v>1950</v>
      </c>
      <c r="I950" s="389">
        <v>43648</v>
      </c>
      <c r="J950" s="387" t="s">
        <v>1949</v>
      </c>
      <c r="K950" s="387" t="s">
        <v>1741</v>
      </c>
      <c r="L950" s="390" t="s">
        <v>1732</v>
      </c>
      <c r="M950" s="390" t="s">
        <v>2013</v>
      </c>
      <c r="N950" s="390" t="str">
        <f t="shared" si="30"/>
        <v>Employee22@blyblade.com</v>
      </c>
      <c r="O950" s="390" t="str">
        <f t="shared" si="31"/>
        <v>Lee_Gold</v>
      </c>
      <c r="P950" s="387" t="s">
        <v>1728</v>
      </c>
      <c r="Q950" s="387" t="s">
        <v>1754</v>
      </c>
      <c r="R950" s="387" t="s">
        <v>1738</v>
      </c>
      <c r="S950" s="387">
        <v>2.96</v>
      </c>
      <c r="T950" s="387">
        <v>16</v>
      </c>
      <c r="U950" s="387" t="s">
        <v>1737</v>
      </c>
      <c r="V950" s="387" t="s">
        <v>1883</v>
      </c>
      <c r="W950" s="387" t="s">
        <v>4882</v>
      </c>
      <c r="X950" s="387" t="s">
        <v>4831</v>
      </c>
      <c r="Y950" s="387" t="s">
        <v>1748</v>
      </c>
      <c r="Z950" s="387" t="s">
        <v>1734</v>
      </c>
      <c r="AA950" s="387" t="s">
        <v>1747</v>
      </c>
      <c r="AB950" s="387">
        <v>0</v>
      </c>
      <c r="AC950" s="387">
        <v>0</v>
      </c>
      <c r="AD950" s="387">
        <v>4.67</v>
      </c>
      <c r="AE950" s="387">
        <v>4.67</v>
      </c>
      <c r="AF950" s="387" t="s">
        <v>1729</v>
      </c>
      <c r="AG950" s="387">
        <v>0</v>
      </c>
      <c r="AH950" s="387">
        <v>0</v>
      </c>
      <c r="AI950" s="387">
        <v>4.67</v>
      </c>
      <c r="AJ950" s="387">
        <v>4.67</v>
      </c>
      <c r="AK950" s="387">
        <v>0</v>
      </c>
      <c r="AM950"/>
      <c r="AN950"/>
      <c r="AO950"/>
      <c r="AP950"/>
    </row>
    <row r="951" spans="1:42">
      <c r="A951" s="387" t="s">
        <v>5280</v>
      </c>
      <c r="B951" s="388">
        <v>43649.032060185185</v>
      </c>
      <c r="C951" s="389">
        <v>43649</v>
      </c>
      <c r="D951" s="387" t="s">
        <v>1902</v>
      </c>
      <c r="E951" s="389">
        <v>43648</v>
      </c>
      <c r="F951" s="387" t="s">
        <v>1901</v>
      </c>
      <c r="G951" s="389">
        <v>43649</v>
      </c>
      <c r="H951" s="387" t="s">
        <v>1915</v>
      </c>
      <c r="I951" s="389">
        <v>43648</v>
      </c>
      <c r="J951" s="387" t="s">
        <v>1914</v>
      </c>
      <c r="K951" s="387" t="s">
        <v>1741</v>
      </c>
      <c r="L951" s="390" t="s">
        <v>1732</v>
      </c>
      <c r="M951" s="390" t="s">
        <v>2255</v>
      </c>
      <c r="N951" s="390" t="str">
        <f t="shared" si="30"/>
        <v>Employee7@blyblade.com</v>
      </c>
      <c r="O951" s="390" t="str">
        <f t="shared" si="31"/>
        <v>Jack_Oneill</v>
      </c>
      <c r="P951" s="387" t="s">
        <v>1728</v>
      </c>
      <c r="Q951" s="387" t="s">
        <v>1754</v>
      </c>
      <c r="R951" s="387" t="s">
        <v>1738</v>
      </c>
      <c r="S951" s="387">
        <v>1.18</v>
      </c>
      <c r="T951" s="387">
        <v>6</v>
      </c>
      <c r="U951" s="387" t="s">
        <v>1737</v>
      </c>
      <c r="V951" s="387" t="s">
        <v>2411</v>
      </c>
      <c r="W951" s="387" t="s">
        <v>4876</v>
      </c>
      <c r="X951" s="387" t="s">
        <v>4831</v>
      </c>
      <c r="Y951" s="387" t="s">
        <v>1748</v>
      </c>
      <c r="Z951" s="387" t="s">
        <v>1734</v>
      </c>
      <c r="AA951" s="387" t="s">
        <v>1733</v>
      </c>
      <c r="AB951" s="387">
        <v>11.35</v>
      </c>
      <c r="AC951" s="387">
        <v>0</v>
      </c>
      <c r="AD951" s="387">
        <v>0</v>
      </c>
      <c r="AE951" s="387">
        <v>11.35</v>
      </c>
      <c r="AF951" s="387" t="s">
        <v>1729</v>
      </c>
      <c r="AG951" s="387">
        <v>11.35</v>
      </c>
      <c r="AH951" s="387">
        <v>0</v>
      </c>
      <c r="AI951" s="387">
        <v>0</v>
      </c>
      <c r="AJ951" s="387">
        <v>11.35</v>
      </c>
      <c r="AK951" s="387">
        <v>1.1399999999999999</v>
      </c>
      <c r="AM951"/>
      <c r="AN951"/>
      <c r="AO951"/>
      <c r="AP951"/>
    </row>
    <row r="952" spans="1:42">
      <c r="A952" s="387" t="s">
        <v>5279</v>
      </c>
      <c r="B952" s="388">
        <v>43649.039259259262</v>
      </c>
      <c r="C952" s="389">
        <v>43649</v>
      </c>
      <c r="D952" s="387" t="s">
        <v>2579</v>
      </c>
      <c r="E952" s="389">
        <v>43648</v>
      </c>
      <c r="F952" s="387" t="s">
        <v>2578</v>
      </c>
      <c r="G952" s="389">
        <v>43649</v>
      </c>
      <c r="H952" s="387" t="s">
        <v>3188</v>
      </c>
      <c r="I952" s="389">
        <v>43648</v>
      </c>
      <c r="J952" s="387" t="s">
        <v>3187</v>
      </c>
      <c r="K952" s="387" t="s">
        <v>1741</v>
      </c>
      <c r="L952" s="390" t="s">
        <v>1732</v>
      </c>
      <c r="M952" s="390" t="s">
        <v>1924</v>
      </c>
      <c r="N952" s="390" t="str">
        <f t="shared" si="30"/>
        <v>Employee16@blyblade.com</v>
      </c>
      <c r="O952" s="390" t="str">
        <f t="shared" si="31"/>
        <v>Hunter_Senning</v>
      </c>
      <c r="P952" s="387" t="s">
        <v>1728</v>
      </c>
      <c r="Q952" s="387" t="s">
        <v>1847</v>
      </c>
      <c r="R952" s="387" t="s">
        <v>1738</v>
      </c>
      <c r="S952" s="387">
        <v>3.02</v>
      </c>
      <c r="T952" s="387">
        <v>19</v>
      </c>
      <c r="U952" s="387" t="s">
        <v>1883</v>
      </c>
      <c r="V952" s="387" t="s">
        <v>1737</v>
      </c>
      <c r="W952" s="387" t="s">
        <v>1965</v>
      </c>
      <c r="X952" s="387" t="s">
        <v>4831</v>
      </c>
      <c r="Y952" s="387" t="s">
        <v>1748</v>
      </c>
      <c r="Z952" s="387" t="s">
        <v>1734</v>
      </c>
      <c r="AA952" s="387" t="s">
        <v>1733</v>
      </c>
      <c r="AB952" s="387">
        <v>19.82</v>
      </c>
      <c r="AC952" s="387">
        <v>0</v>
      </c>
      <c r="AD952" s="387">
        <v>0</v>
      </c>
      <c r="AE952" s="387">
        <v>19.82</v>
      </c>
      <c r="AF952" s="387" t="s">
        <v>1729</v>
      </c>
      <c r="AG952" s="387">
        <v>19.82</v>
      </c>
      <c r="AH952" s="387">
        <v>0</v>
      </c>
      <c r="AI952" s="387">
        <v>0</v>
      </c>
      <c r="AJ952" s="387">
        <v>19.82</v>
      </c>
      <c r="AK952" s="387">
        <v>1.98</v>
      </c>
      <c r="AM952"/>
      <c r="AN952"/>
      <c r="AO952"/>
      <c r="AP952"/>
    </row>
    <row r="953" spans="1:42">
      <c r="A953" s="387" t="s">
        <v>5278</v>
      </c>
      <c r="B953" s="388">
        <v>43649.040081018517</v>
      </c>
      <c r="C953" s="389">
        <v>43649</v>
      </c>
      <c r="D953" s="387" t="s">
        <v>2761</v>
      </c>
      <c r="E953" s="389">
        <v>43648</v>
      </c>
      <c r="F953" s="387" t="s">
        <v>2760</v>
      </c>
      <c r="G953" s="389">
        <v>43649</v>
      </c>
      <c r="H953" s="387" t="s">
        <v>4077</v>
      </c>
      <c r="I953" s="389">
        <v>43648</v>
      </c>
      <c r="J953" s="387" t="s">
        <v>3713</v>
      </c>
      <c r="K953" s="387" t="s">
        <v>1741</v>
      </c>
      <c r="L953" s="390" t="s">
        <v>1732</v>
      </c>
      <c r="M953" s="390" t="s">
        <v>2812</v>
      </c>
      <c r="N953" s="390" t="str">
        <f t="shared" si="30"/>
        <v>Employee6@blyblade.com</v>
      </c>
      <c r="O953" s="390" t="str">
        <f t="shared" si="31"/>
        <v>Matthew_Brody</v>
      </c>
      <c r="P953" s="387" t="s">
        <v>1728</v>
      </c>
      <c r="Q953" s="387" t="s">
        <v>1847</v>
      </c>
      <c r="R953" s="387" t="s">
        <v>1738</v>
      </c>
      <c r="S953" s="387">
        <v>2.78</v>
      </c>
      <c r="T953" s="387">
        <v>20</v>
      </c>
      <c r="U953" s="387" t="s">
        <v>1883</v>
      </c>
      <c r="V953" s="387" t="s">
        <v>2063</v>
      </c>
      <c r="W953" s="387" t="s">
        <v>4876</v>
      </c>
      <c r="X953" s="387" t="s">
        <v>4899</v>
      </c>
      <c r="Y953" s="387" t="s">
        <v>1748</v>
      </c>
      <c r="Z953" s="387" t="s">
        <v>1734</v>
      </c>
      <c r="AA953" s="387" t="s">
        <v>1733</v>
      </c>
      <c r="AB953" s="387">
        <v>21.17</v>
      </c>
      <c r="AC953" s="387">
        <v>0</v>
      </c>
      <c r="AD953" s="387">
        <v>0</v>
      </c>
      <c r="AE953" s="387">
        <v>21.17</v>
      </c>
      <c r="AF953" s="387" t="s">
        <v>1729</v>
      </c>
      <c r="AG953" s="387">
        <v>21.17</v>
      </c>
      <c r="AH953" s="387">
        <v>0</v>
      </c>
      <c r="AI953" s="387">
        <v>0</v>
      </c>
      <c r="AJ953" s="387">
        <v>21.17</v>
      </c>
      <c r="AK953" s="387">
        <v>2.12</v>
      </c>
      <c r="AM953"/>
      <c r="AN953"/>
      <c r="AO953"/>
      <c r="AP953"/>
    </row>
    <row r="954" spans="1:42">
      <c r="A954" s="387" t="s">
        <v>5277</v>
      </c>
      <c r="B954" s="388">
        <v>43649.050844907404</v>
      </c>
      <c r="C954" s="389">
        <v>43649</v>
      </c>
      <c r="D954" s="387" t="s">
        <v>1902</v>
      </c>
      <c r="E954" s="389">
        <v>43648</v>
      </c>
      <c r="F954" s="387" t="s">
        <v>1901</v>
      </c>
      <c r="G954" s="389">
        <v>43649</v>
      </c>
      <c r="H954" s="387" t="s">
        <v>1900</v>
      </c>
      <c r="I954" s="389">
        <v>43648</v>
      </c>
      <c r="J954" s="387" t="s">
        <v>1899</v>
      </c>
      <c r="K954" s="387" t="s">
        <v>1741</v>
      </c>
      <c r="L954" s="390" t="s">
        <v>1732</v>
      </c>
      <c r="M954" s="390" t="s">
        <v>1854</v>
      </c>
      <c r="N954" s="390" t="str">
        <f t="shared" si="30"/>
        <v>Employee5@blyblade.com</v>
      </c>
      <c r="O954" s="390" t="str">
        <f t="shared" si="31"/>
        <v>Torey_McNeil</v>
      </c>
      <c r="P954" s="387" t="s">
        <v>1728</v>
      </c>
      <c r="Q954" s="387" t="s">
        <v>1754</v>
      </c>
      <c r="R954" s="387" t="s">
        <v>1738</v>
      </c>
      <c r="S954" s="387">
        <v>8.89</v>
      </c>
      <c r="T954" s="387">
        <v>33</v>
      </c>
      <c r="U954" s="387" t="s">
        <v>1737</v>
      </c>
      <c r="V954" s="387" t="s">
        <v>1853</v>
      </c>
      <c r="W954" s="387" t="s">
        <v>4876</v>
      </c>
      <c r="X954" s="387" t="s">
        <v>4831</v>
      </c>
      <c r="Y954" s="387" t="s">
        <v>1748</v>
      </c>
      <c r="Z954" s="387" t="s">
        <v>1734</v>
      </c>
      <c r="AA954" s="387" t="s">
        <v>1733</v>
      </c>
      <c r="AB954" s="387">
        <v>47.28</v>
      </c>
      <c r="AC954" s="387">
        <v>0</v>
      </c>
      <c r="AD954" s="387">
        <v>0</v>
      </c>
      <c r="AE954" s="387">
        <v>47.28</v>
      </c>
      <c r="AF954" s="387" t="s">
        <v>1729</v>
      </c>
      <c r="AG954" s="387">
        <v>47.28</v>
      </c>
      <c r="AH954" s="387">
        <v>0</v>
      </c>
      <c r="AI954" s="387">
        <v>0</v>
      </c>
      <c r="AJ954" s="387">
        <v>47.28</v>
      </c>
      <c r="AK954" s="387">
        <v>4.7300000000000004</v>
      </c>
      <c r="AM954"/>
      <c r="AN954"/>
      <c r="AO954"/>
      <c r="AP954"/>
    </row>
    <row r="955" spans="1:42">
      <c r="A955" s="387" t="s">
        <v>5276</v>
      </c>
      <c r="B955" s="388">
        <v>43649.064236111109</v>
      </c>
      <c r="C955" s="389">
        <v>43649</v>
      </c>
      <c r="D955" s="387" t="s">
        <v>2251</v>
      </c>
      <c r="E955" s="389">
        <v>43648</v>
      </c>
      <c r="F955" s="387" t="s">
        <v>2250</v>
      </c>
      <c r="G955" s="389">
        <v>43649</v>
      </c>
      <c r="H955" s="387" t="s">
        <v>3042</v>
      </c>
      <c r="I955" s="389">
        <v>43648</v>
      </c>
      <c r="J955" s="387" t="s">
        <v>2844</v>
      </c>
      <c r="K955" s="387" t="s">
        <v>1741</v>
      </c>
      <c r="L955" s="390" t="s">
        <v>1732</v>
      </c>
      <c r="M955" s="390" t="s">
        <v>1924</v>
      </c>
      <c r="N955" s="390" t="str">
        <f t="shared" si="30"/>
        <v>Employee16@blyblade.com</v>
      </c>
      <c r="O955" s="390" t="str">
        <f t="shared" si="31"/>
        <v>Hunter_Senning</v>
      </c>
      <c r="P955" s="387" t="s">
        <v>1728</v>
      </c>
      <c r="Q955" s="387" t="s">
        <v>1847</v>
      </c>
      <c r="R955" s="387" t="s">
        <v>1738</v>
      </c>
      <c r="S955" s="387">
        <v>4.1399999999999997</v>
      </c>
      <c r="T955" s="387">
        <v>12</v>
      </c>
      <c r="U955" s="387" t="s">
        <v>1737</v>
      </c>
      <c r="V955" s="387" t="s">
        <v>2247</v>
      </c>
      <c r="W955" s="387" t="s">
        <v>4876</v>
      </c>
      <c r="X955" s="387" t="s">
        <v>4831</v>
      </c>
      <c r="Y955" s="387" t="s">
        <v>1748</v>
      </c>
      <c r="Z955" s="387" t="s">
        <v>1734</v>
      </c>
      <c r="AA955" s="387" t="s">
        <v>1733</v>
      </c>
      <c r="AB955" s="387">
        <v>39.4</v>
      </c>
      <c r="AC955" s="387">
        <v>0</v>
      </c>
      <c r="AD955" s="387">
        <v>0</v>
      </c>
      <c r="AE955" s="387">
        <v>39.4</v>
      </c>
      <c r="AF955" s="387" t="s">
        <v>1729</v>
      </c>
      <c r="AG955" s="387">
        <v>39.4</v>
      </c>
      <c r="AH955" s="387">
        <v>0</v>
      </c>
      <c r="AI955" s="387">
        <v>0</v>
      </c>
      <c r="AJ955" s="387">
        <v>39.4</v>
      </c>
      <c r="AK955" s="387">
        <v>3.94</v>
      </c>
      <c r="AM955"/>
      <c r="AN955"/>
      <c r="AO955"/>
      <c r="AP955"/>
    </row>
    <row r="956" spans="1:42">
      <c r="A956" s="387" t="s">
        <v>5275</v>
      </c>
      <c r="B956" s="388">
        <v>43649.079872685186</v>
      </c>
      <c r="C956" s="389">
        <v>43649</v>
      </c>
      <c r="D956" s="387" t="s">
        <v>2251</v>
      </c>
      <c r="E956" s="389">
        <v>43648</v>
      </c>
      <c r="F956" s="387" t="s">
        <v>2606</v>
      </c>
      <c r="G956" s="389">
        <v>43649</v>
      </c>
      <c r="H956" s="387" t="s">
        <v>5034</v>
      </c>
      <c r="I956" s="389">
        <v>43648</v>
      </c>
      <c r="J956" s="387" t="s">
        <v>3643</v>
      </c>
      <c r="K956" s="387" t="s">
        <v>4931</v>
      </c>
      <c r="L956" s="390" t="s">
        <v>1732</v>
      </c>
      <c r="M956" s="390" t="s">
        <v>5274</v>
      </c>
      <c r="N956" s="390" t="str">
        <f t="shared" si="30"/>
        <v>Employee33@blyblade.com</v>
      </c>
      <c r="O956" s="390" t="str">
        <f t="shared" si="31"/>
        <v>William_Hooper</v>
      </c>
      <c r="P956" s="387" t="s">
        <v>1728</v>
      </c>
      <c r="Q956" s="387" t="s">
        <v>1754</v>
      </c>
      <c r="R956" s="387" t="s">
        <v>4930</v>
      </c>
      <c r="S956" s="387">
        <v>29.86</v>
      </c>
      <c r="T956" s="387">
        <v>41</v>
      </c>
      <c r="U956" s="387" t="s">
        <v>4928</v>
      </c>
      <c r="V956" s="387" t="s">
        <v>5273</v>
      </c>
      <c r="W956" s="387" t="s">
        <v>1750</v>
      </c>
      <c r="X956" s="387" t="s">
        <v>4831</v>
      </c>
      <c r="Y956" s="387" t="s">
        <v>1769</v>
      </c>
      <c r="Z956" s="387" t="s">
        <v>1734</v>
      </c>
      <c r="AA956" s="387" t="s">
        <v>1733</v>
      </c>
      <c r="AB956" s="387">
        <v>49.31</v>
      </c>
      <c r="AC956" s="387">
        <v>0</v>
      </c>
      <c r="AD956" s="387">
        <v>0</v>
      </c>
      <c r="AE956" s="387">
        <v>49.31</v>
      </c>
      <c r="AF956" s="387" t="s">
        <v>1729</v>
      </c>
      <c r="AG956" s="387">
        <v>49.31</v>
      </c>
      <c r="AH956" s="387">
        <v>0</v>
      </c>
      <c r="AI956" s="387">
        <v>0</v>
      </c>
      <c r="AJ956" s="387">
        <v>49.31</v>
      </c>
      <c r="AK956" s="387">
        <v>4.93</v>
      </c>
      <c r="AM956"/>
      <c r="AN956"/>
      <c r="AO956"/>
      <c r="AP956"/>
    </row>
    <row r="957" spans="1:42">
      <c r="A957" s="387" t="s">
        <v>5275</v>
      </c>
      <c r="B957" s="388">
        <v>43649.080636574072</v>
      </c>
      <c r="C957" s="389">
        <v>43649</v>
      </c>
      <c r="D957" s="387" t="s">
        <v>2251</v>
      </c>
      <c r="E957" s="389">
        <v>43648</v>
      </c>
      <c r="F957" s="387" t="s">
        <v>2606</v>
      </c>
      <c r="G957" s="389">
        <v>43649</v>
      </c>
      <c r="H957" s="387" t="s">
        <v>5034</v>
      </c>
      <c r="I957" s="389">
        <v>43648</v>
      </c>
      <c r="J957" s="387" t="s">
        <v>3643</v>
      </c>
      <c r="K957" s="387" t="s">
        <v>4931</v>
      </c>
      <c r="L957" s="390" t="s">
        <v>1732</v>
      </c>
      <c r="M957" s="390" t="s">
        <v>5274</v>
      </c>
      <c r="N957" s="390" t="str">
        <f t="shared" si="30"/>
        <v>Employee33@blyblade.com</v>
      </c>
      <c r="O957" s="390" t="str">
        <f t="shared" si="31"/>
        <v>William_Hooper</v>
      </c>
      <c r="P957" s="387" t="s">
        <v>1728</v>
      </c>
      <c r="Q957" s="387" t="s">
        <v>1754</v>
      </c>
      <c r="R957" s="387" t="s">
        <v>4930</v>
      </c>
      <c r="S957" s="387">
        <v>29.86</v>
      </c>
      <c r="T957" s="387">
        <v>41</v>
      </c>
      <c r="U957" s="387" t="s">
        <v>4928</v>
      </c>
      <c r="V957" s="387" t="s">
        <v>5273</v>
      </c>
      <c r="W957" s="387" t="s">
        <v>1750</v>
      </c>
      <c r="X957" s="387" t="s">
        <v>4831</v>
      </c>
      <c r="Y957" s="387" t="s">
        <v>1769</v>
      </c>
      <c r="Z957" s="387" t="s">
        <v>1734</v>
      </c>
      <c r="AA957" s="387" t="s">
        <v>1747</v>
      </c>
      <c r="AB957" s="387">
        <v>0</v>
      </c>
      <c r="AC957" s="387">
        <v>0</v>
      </c>
      <c r="AD957" s="387">
        <v>3</v>
      </c>
      <c r="AE957" s="387">
        <v>3</v>
      </c>
      <c r="AF957" s="387" t="s">
        <v>1729</v>
      </c>
      <c r="AG957" s="387">
        <v>0</v>
      </c>
      <c r="AH957" s="387">
        <v>0</v>
      </c>
      <c r="AI957" s="387">
        <v>3</v>
      </c>
      <c r="AJ957" s="387">
        <v>3</v>
      </c>
      <c r="AK957" s="387">
        <v>0</v>
      </c>
      <c r="AM957"/>
      <c r="AN957"/>
      <c r="AO957"/>
      <c r="AP957"/>
    </row>
    <row r="958" spans="1:42">
      <c r="A958" s="387" t="s">
        <v>5272</v>
      </c>
      <c r="B958" s="388">
        <v>43649.081909722219</v>
      </c>
      <c r="C958" s="389">
        <v>43649</v>
      </c>
      <c r="D958" s="387" t="s">
        <v>3885</v>
      </c>
      <c r="E958" s="389">
        <v>43648</v>
      </c>
      <c r="F958" s="387" t="s">
        <v>2834</v>
      </c>
      <c r="G958" s="389">
        <v>43649</v>
      </c>
      <c r="H958" s="387" t="s">
        <v>3821</v>
      </c>
      <c r="I958" s="389">
        <v>43648</v>
      </c>
      <c r="J958" s="387" t="s">
        <v>3303</v>
      </c>
      <c r="K958" s="387" t="s">
        <v>1741</v>
      </c>
      <c r="L958" s="390" t="s">
        <v>1732</v>
      </c>
      <c r="M958" s="390" t="s">
        <v>4897</v>
      </c>
      <c r="N958" s="390" t="str">
        <f t="shared" si="30"/>
        <v>Employee35@blyblade.com</v>
      </c>
      <c r="O958" s="390" t="str">
        <f t="shared" si="31"/>
        <v>Robert_Wiesenthal</v>
      </c>
      <c r="P958" s="387" t="s">
        <v>1728</v>
      </c>
      <c r="Q958" s="387" t="s">
        <v>2043</v>
      </c>
      <c r="R958" s="387" t="s">
        <v>1738</v>
      </c>
      <c r="S958" s="387">
        <v>3.05</v>
      </c>
      <c r="T958" s="387">
        <v>15</v>
      </c>
      <c r="U958" s="387" t="s">
        <v>1845</v>
      </c>
      <c r="V958" s="387" t="s">
        <v>2524</v>
      </c>
      <c r="W958" s="387" t="s">
        <v>1771</v>
      </c>
      <c r="X958" s="387" t="s">
        <v>4831</v>
      </c>
      <c r="Y958" s="387" t="s">
        <v>1890</v>
      </c>
      <c r="Z958" s="387" t="s">
        <v>1734</v>
      </c>
      <c r="AA958" s="387" t="s">
        <v>1733</v>
      </c>
      <c r="AB958" s="387">
        <v>38.06</v>
      </c>
      <c r="AC958" s="387">
        <v>0</v>
      </c>
      <c r="AD958" s="387">
        <v>0</v>
      </c>
      <c r="AE958" s="387">
        <v>38.06</v>
      </c>
      <c r="AF958" s="387" t="s">
        <v>1729</v>
      </c>
      <c r="AG958" s="387">
        <v>38.06</v>
      </c>
      <c r="AH958" s="387">
        <v>0</v>
      </c>
      <c r="AI958" s="387">
        <v>0</v>
      </c>
      <c r="AJ958" s="387">
        <v>38.06</v>
      </c>
      <c r="AK958" s="387">
        <v>3.81</v>
      </c>
      <c r="AM958"/>
      <c r="AN958"/>
      <c r="AO958"/>
      <c r="AP958"/>
    </row>
    <row r="959" spans="1:42">
      <c r="A959" s="391" t="s">
        <v>5271</v>
      </c>
      <c r="B959" s="388">
        <v>43649.088263888887</v>
      </c>
      <c r="C959" s="389">
        <v>43649</v>
      </c>
      <c r="D959" s="387" t="s">
        <v>2384</v>
      </c>
      <c r="E959" s="389">
        <v>43648</v>
      </c>
      <c r="F959" s="387" t="s">
        <v>2000</v>
      </c>
      <c r="G959" s="389">
        <v>43649</v>
      </c>
      <c r="H959" s="387" t="s">
        <v>2502</v>
      </c>
      <c r="I959" s="389">
        <v>43648</v>
      </c>
      <c r="J959" s="387" t="s">
        <v>2296</v>
      </c>
      <c r="K959" s="387" t="s">
        <v>1741</v>
      </c>
      <c r="L959" s="390" t="s">
        <v>1732</v>
      </c>
      <c r="M959" s="390" t="s">
        <v>1929</v>
      </c>
      <c r="N959" s="390" t="str">
        <f t="shared" si="30"/>
        <v>Employee29@blyblade.com</v>
      </c>
      <c r="O959" s="390" t="str">
        <f t="shared" si="31"/>
        <v>Justin_Meltzer</v>
      </c>
      <c r="P959" s="387" t="s">
        <v>1728</v>
      </c>
      <c r="Q959" s="387" t="s">
        <v>1754</v>
      </c>
      <c r="R959" s="387" t="s">
        <v>1738</v>
      </c>
      <c r="S959" s="387">
        <v>1.28</v>
      </c>
      <c r="T959" s="387">
        <v>8</v>
      </c>
      <c r="U959" s="387" t="s">
        <v>1737</v>
      </c>
      <c r="V959" s="387" t="s">
        <v>1928</v>
      </c>
      <c r="W959" s="387" t="s">
        <v>4876</v>
      </c>
      <c r="X959" s="387" t="s">
        <v>4831</v>
      </c>
      <c r="Y959" s="387" t="s">
        <v>1748</v>
      </c>
      <c r="Z959" s="387" t="s">
        <v>1734</v>
      </c>
      <c r="AA959" s="387" t="s">
        <v>1733</v>
      </c>
      <c r="AB959" s="387">
        <v>8.24</v>
      </c>
      <c r="AC959" s="387">
        <v>0</v>
      </c>
      <c r="AD959" s="387">
        <v>0</v>
      </c>
      <c r="AE959" s="387">
        <v>8.24</v>
      </c>
      <c r="AF959" s="387" t="s">
        <v>1729</v>
      </c>
      <c r="AG959" s="387">
        <v>8.24</v>
      </c>
      <c r="AH959" s="387">
        <v>0</v>
      </c>
      <c r="AI959" s="387">
        <v>0</v>
      </c>
      <c r="AJ959" s="387">
        <v>8.24</v>
      </c>
      <c r="AK959" s="387">
        <v>0.82</v>
      </c>
      <c r="AM959"/>
      <c r="AN959"/>
      <c r="AO959"/>
      <c r="AP959"/>
    </row>
    <row r="960" spans="1:42">
      <c r="A960" s="387" t="s">
        <v>5270</v>
      </c>
      <c r="B960" s="388">
        <v>43649.101030092592</v>
      </c>
      <c r="C960" s="389">
        <v>43649</v>
      </c>
      <c r="D960" s="387" t="s">
        <v>2702</v>
      </c>
      <c r="E960" s="389">
        <v>43648</v>
      </c>
      <c r="F960" s="387" t="s">
        <v>2701</v>
      </c>
      <c r="G960" s="389">
        <v>43649</v>
      </c>
      <c r="H960" s="387" t="s">
        <v>2383</v>
      </c>
      <c r="I960" s="389">
        <v>43648</v>
      </c>
      <c r="J960" s="387" t="s">
        <v>2382</v>
      </c>
      <c r="K960" s="387" t="s">
        <v>1741</v>
      </c>
      <c r="L960" s="390" t="s">
        <v>1732</v>
      </c>
      <c r="M960" s="390" t="s">
        <v>1911</v>
      </c>
      <c r="N960" s="390" t="str">
        <f t="shared" si="30"/>
        <v>Employee18@blyblade.com</v>
      </c>
      <c r="O960" s="390" t="str">
        <f t="shared" si="31"/>
        <v>Maryanne_Johnson</v>
      </c>
      <c r="P960" s="387" t="s">
        <v>1728</v>
      </c>
      <c r="Q960" s="387" t="s">
        <v>1847</v>
      </c>
      <c r="R960" s="387" t="s">
        <v>1738</v>
      </c>
      <c r="S960" s="387">
        <v>1.73</v>
      </c>
      <c r="T960" s="387">
        <v>14</v>
      </c>
      <c r="U960" s="387" t="s">
        <v>1737</v>
      </c>
      <c r="V960" s="387" t="s">
        <v>1883</v>
      </c>
      <c r="W960" s="387" t="s">
        <v>4876</v>
      </c>
      <c r="X960" s="387" t="s">
        <v>4899</v>
      </c>
      <c r="Y960" s="387" t="s">
        <v>1735</v>
      </c>
      <c r="Z960" s="387" t="s">
        <v>1734</v>
      </c>
      <c r="AA960" s="387" t="s">
        <v>1733</v>
      </c>
      <c r="AB960" s="387">
        <v>14.01</v>
      </c>
      <c r="AC960" s="387">
        <v>0</v>
      </c>
      <c r="AD960" s="387">
        <v>0</v>
      </c>
      <c r="AE960" s="387">
        <v>14.01</v>
      </c>
      <c r="AF960" s="387" t="s">
        <v>1729</v>
      </c>
      <c r="AG960" s="387">
        <v>14.01</v>
      </c>
      <c r="AH960" s="387">
        <v>0</v>
      </c>
      <c r="AI960" s="387">
        <v>0</v>
      </c>
      <c r="AJ960" s="387">
        <v>14.01</v>
      </c>
      <c r="AK960" s="387">
        <v>1.4</v>
      </c>
      <c r="AM960"/>
      <c r="AN960"/>
      <c r="AO960"/>
      <c r="AP960"/>
    </row>
    <row r="961" spans="1:42">
      <c r="A961" s="387" t="s">
        <v>5269</v>
      </c>
      <c r="B961" s="388">
        <v>43649.170231481483</v>
      </c>
      <c r="C961" s="389">
        <v>43649</v>
      </c>
      <c r="D961" s="387" t="s">
        <v>2480</v>
      </c>
      <c r="E961" s="389">
        <v>43648</v>
      </c>
      <c r="F961" s="387" t="s">
        <v>2708</v>
      </c>
      <c r="G961" s="389">
        <v>43649</v>
      </c>
      <c r="H961" s="387" t="s">
        <v>4668</v>
      </c>
      <c r="I961" s="389">
        <v>43649</v>
      </c>
      <c r="J961" s="387" t="s">
        <v>2951</v>
      </c>
      <c r="K961" s="387" t="s">
        <v>1741</v>
      </c>
      <c r="L961" s="390" t="s">
        <v>1732</v>
      </c>
      <c r="M961" s="390" t="s">
        <v>4897</v>
      </c>
      <c r="N961" s="390" t="str">
        <f t="shared" si="30"/>
        <v>Employee35@blyblade.com</v>
      </c>
      <c r="O961" s="390" t="str">
        <f t="shared" si="31"/>
        <v>Robert_Wiesenthal</v>
      </c>
      <c r="P961" s="387" t="s">
        <v>1728</v>
      </c>
      <c r="Q961" s="387" t="s">
        <v>1952</v>
      </c>
      <c r="R961" s="387" t="s">
        <v>1738</v>
      </c>
      <c r="S961" s="387">
        <v>2.09</v>
      </c>
      <c r="T961" s="387">
        <v>9</v>
      </c>
      <c r="U961" s="387" t="s">
        <v>2524</v>
      </c>
      <c r="V961" s="387" t="s">
        <v>1737</v>
      </c>
      <c r="W961" s="387" t="s">
        <v>1771</v>
      </c>
      <c r="X961" s="387" t="s">
        <v>4831</v>
      </c>
      <c r="Y961" s="387" t="s">
        <v>1890</v>
      </c>
      <c r="Z961" s="387" t="s">
        <v>1734</v>
      </c>
      <c r="AA961" s="387" t="s">
        <v>1733</v>
      </c>
      <c r="AB961" s="387">
        <v>40.270000000000003</v>
      </c>
      <c r="AC961" s="387">
        <v>0</v>
      </c>
      <c r="AD961" s="387">
        <v>0</v>
      </c>
      <c r="AE961" s="387">
        <v>40.270000000000003</v>
      </c>
      <c r="AF961" s="387" t="s">
        <v>1729</v>
      </c>
      <c r="AG961" s="387">
        <v>40.270000000000003</v>
      </c>
      <c r="AH961" s="387">
        <v>0</v>
      </c>
      <c r="AI961" s="387">
        <v>0</v>
      </c>
      <c r="AJ961" s="387">
        <v>40.270000000000003</v>
      </c>
      <c r="AK961" s="387">
        <v>4.03</v>
      </c>
      <c r="AM961"/>
      <c r="AN961"/>
      <c r="AO961"/>
      <c r="AP961"/>
    </row>
    <row r="962" spans="1:42">
      <c r="A962" s="387" t="s">
        <v>5268</v>
      </c>
      <c r="B962" s="388">
        <v>43649.469224537039</v>
      </c>
      <c r="C962" s="389">
        <v>43649</v>
      </c>
      <c r="D962" s="387" t="s">
        <v>3256</v>
      </c>
      <c r="E962" s="389">
        <v>43649</v>
      </c>
      <c r="F962" s="387" t="s">
        <v>3255</v>
      </c>
      <c r="G962" s="389">
        <v>43649</v>
      </c>
      <c r="H962" s="387" t="s">
        <v>2676</v>
      </c>
      <c r="I962" s="389">
        <v>43649</v>
      </c>
      <c r="J962" s="387" t="s">
        <v>2675</v>
      </c>
      <c r="K962" s="387" t="s">
        <v>1741</v>
      </c>
      <c r="L962" s="390" t="s">
        <v>1732</v>
      </c>
      <c r="M962" s="390" t="s">
        <v>1979</v>
      </c>
      <c r="N962" s="390" t="str">
        <f t="shared" si="30"/>
        <v>Employee15@blyblade.com</v>
      </c>
      <c r="O962" s="390" t="str">
        <f t="shared" si="31"/>
        <v>Jess_Rooney</v>
      </c>
      <c r="P962" s="387" t="s">
        <v>1728</v>
      </c>
      <c r="Q962" s="387" t="s">
        <v>1847</v>
      </c>
      <c r="R962" s="387" t="s">
        <v>1738</v>
      </c>
      <c r="S962" s="387">
        <v>1.04</v>
      </c>
      <c r="T962" s="387">
        <v>5</v>
      </c>
      <c r="U962" s="387" t="s">
        <v>2199</v>
      </c>
      <c r="V962" s="387" t="s">
        <v>2007</v>
      </c>
      <c r="W962" s="387" t="s">
        <v>1965</v>
      </c>
      <c r="X962" s="387" t="s">
        <v>4831</v>
      </c>
      <c r="Y962" s="387" t="s">
        <v>1735</v>
      </c>
      <c r="Z962" s="387" t="s">
        <v>1734</v>
      </c>
      <c r="AA962" s="387" t="s">
        <v>1733</v>
      </c>
      <c r="AB962" s="387">
        <v>11.91</v>
      </c>
      <c r="AC962" s="387">
        <v>0</v>
      </c>
      <c r="AD962" s="387">
        <v>0</v>
      </c>
      <c r="AE962" s="387">
        <v>11.91</v>
      </c>
      <c r="AF962" s="387" t="s">
        <v>1729</v>
      </c>
      <c r="AG962" s="387">
        <v>11.91</v>
      </c>
      <c r="AH962" s="387">
        <v>0</v>
      </c>
      <c r="AI962" s="387">
        <v>0</v>
      </c>
      <c r="AJ962" s="387">
        <v>11.91</v>
      </c>
      <c r="AK962" s="387">
        <v>1.19</v>
      </c>
      <c r="AM962"/>
      <c r="AN962"/>
      <c r="AO962"/>
      <c r="AP962"/>
    </row>
    <row r="963" spans="1:42">
      <c r="A963" s="387" t="s">
        <v>5267</v>
      </c>
      <c r="B963" s="388">
        <v>43649.472592592596</v>
      </c>
      <c r="C963" s="389">
        <v>43649</v>
      </c>
      <c r="D963" s="387" t="s">
        <v>2670</v>
      </c>
      <c r="E963" s="389">
        <v>43649</v>
      </c>
      <c r="F963" s="387" t="s">
        <v>2669</v>
      </c>
      <c r="G963" s="389">
        <v>43649</v>
      </c>
      <c r="H963" s="387" t="s">
        <v>3038</v>
      </c>
      <c r="I963" s="389">
        <v>43649</v>
      </c>
      <c r="J963" s="387" t="s">
        <v>3037</v>
      </c>
      <c r="K963" s="387" t="s">
        <v>1741</v>
      </c>
      <c r="L963" s="390" t="s">
        <v>1732</v>
      </c>
      <c r="M963" s="390" t="s">
        <v>2208</v>
      </c>
      <c r="N963" s="390" t="str">
        <f t="shared" si="30"/>
        <v>Employee13@blyblade.com</v>
      </c>
      <c r="O963" s="390" t="str">
        <f t="shared" si="31"/>
        <v>Evelyn_Pelczar</v>
      </c>
      <c r="P963" s="387" t="s">
        <v>1728</v>
      </c>
      <c r="Q963" s="387" t="s">
        <v>1847</v>
      </c>
      <c r="R963" s="387" t="s">
        <v>1738</v>
      </c>
      <c r="S963" s="387">
        <v>3.6</v>
      </c>
      <c r="T963" s="387">
        <v>17</v>
      </c>
      <c r="U963" s="387" t="s">
        <v>2207</v>
      </c>
      <c r="V963" s="387" t="s">
        <v>1772</v>
      </c>
      <c r="W963" s="387" t="s">
        <v>1965</v>
      </c>
      <c r="X963" s="387" t="s">
        <v>4831</v>
      </c>
      <c r="Y963" s="387" t="s">
        <v>1735</v>
      </c>
      <c r="Z963" s="387" t="s">
        <v>1734</v>
      </c>
      <c r="AA963" s="387" t="s">
        <v>1733</v>
      </c>
      <c r="AB963" s="387">
        <v>20.66</v>
      </c>
      <c r="AC963" s="387">
        <v>0</v>
      </c>
      <c r="AD963" s="387">
        <v>0</v>
      </c>
      <c r="AE963" s="387">
        <v>20.66</v>
      </c>
      <c r="AF963" s="387" t="s">
        <v>1729</v>
      </c>
      <c r="AG963" s="387">
        <v>20.66</v>
      </c>
      <c r="AH963" s="387">
        <v>0</v>
      </c>
      <c r="AI963" s="387">
        <v>0</v>
      </c>
      <c r="AJ963" s="387">
        <v>20.66</v>
      </c>
      <c r="AK963" s="387">
        <v>2.0699999999999998</v>
      </c>
      <c r="AM963"/>
      <c r="AN963"/>
      <c r="AO963"/>
      <c r="AP963"/>
    </row>
    <row r="964" spans="1:42">
      <c r="A964" s="387" t="s">
        <v>5266</v>
      </c>
      <c r="B964" s="388">
        <v>43649.498715277776</v>
      </c>
      <c r="C964" s="389">
        <v>43649</v>
      </c>
      <c r="D964" s="387" t="s">
        <v>2176</v>
      </c>
      <c r="E964" s="389">
        <v>43649</v>
      </c>
      <c r="F964" s="387" t="s">
        <v>2668</v>
      </c>
      <c r="G964" s="389">
        <v>43649</v>
      </c>
      <c r="H964" s="387" t="s">
        <v>3033</v>
      </c>
      <c r="I964" s="389">
        <v>43649</v>
      </c>
      <c r="J964" s="387" t="s">
        <v>3032</v>
      </c>
      <c r="K964" s="387" t="s">
        <v>1741</v>
      </c>
      <c r="L964" s="390" t="s">
        <v>1732</v>
      </c>
      <c r="M964" s="390" t="s">
        <v>2265</v>
      </c>
      <c r="N964" s="390" t="str">
        <f t="shared" si="30"/>
        <v>Employee4@blyblade.com</v>
      </c>
      <c r="O964" s="390" t="str">
        <f t="shared" si="31"/>
        <v>Oksana_Orlov</v>
      </c>
      <c r="P964" s="387" t="s">
        <v>1728</v>
      </c>
      <c r="Q964" s="387" t="s">
        <v>1754</v>
      </c>
      <c r="R964" s="387" t="s">
        <v>1738</v>
      </c>
      <c r="S964" s="387">
        <v>3.97</v>
      </c>
      <c r="T964" s="387">
        <v>12</v>
      </c>
      <c r="U964" s="387" t="s">
        <v>1773</v>
      </c>
      <c r="V964" s="387" t="s">
        <v>1883</v>
      </c>
      <c r="W964" s="387" t="s">
        <v>4876</v>
      </c>
      <c r="X964" s="387" t="s">
        <v>4831</v>
      </c>
      <c r="Y964" s="387" t="s">
        <v>1735</v>
      </c>
      <c r="Z964" s="387" t="s">
        <v>1734</v>
      </c>
      <c r="AA964" s="387" t="s">
        <v>1733</v>
      </c>
      <c r="AB964" s="387">
        <v>18.309999999999999</v>
      </c>
      <c r="AC964" s="387">
        <v>0</v>
      </c>
      <c r="AD964" s="387">
        <v>0</v>
      </c>
      <c r="AE964" s="387">
        <v>18.309999999999999</v>
      </c>
      <c r="AF964" s="387" t="s">
        <v>1729</v>
      </c>
      <c r="AG964" s="387">
        <v>18.309999999999999</v>
      </c>
      <c r="AH964" s="387">
        <v>0</v>
      </c>
      <c r="AI964" s="387">
        <v>0</v>
      </c>
      <c r="AJ964" s="387">
        <v>18.309999999999999</v>
      </c>
      <c r="AK964" s="387">
        <v>1.83</v>
      </c>
      <c r="AM964"/>
      <c r="AN964"/>
      <c r="AO964"/>
      <c r="AP964"/>
    </row>
    <row r="965" spans="1:42">
      <c r="A965" s="387" t="s">
        <v>5265</v>
      </c>
      <c r="B965" s="388">
        <v>43649.535891203705</v>
      </c>
      <c r="C965" s="389">
        <v>43649</v>
      </c>
      <c r="D965" s="387" t="s">
        <v>3027</v>
      </c>
      <c r="E965" s="389">
        <v>43649</v>
      </c>
      <c r="F965" s="387" t="s">
        <v>3026</v>
      </c>
      <c r="G965" s="389">
        <v>43649</v>
      </c>
      <c r="H965" s="387" t="s">
        <v>2145</v>
      </c>
      <c r="I965" s="389">
        <v>43649</v>
      </c>
      <c r="J965" s="387" t="s">
        <v>5021</v>
      </c>
      <c r="K965" s="387" t="s">
        <v>1741</v>
      </c>
      <c r="L965" s="390" t="s">
        <v>1732</v>
      </c>
      <c r="M965" s="390" t="s">
        <v>2812</v>
      </c>
      <c r="N965" s="390" t="str">
        <f t="shared" si="30"/>
        <v>Employee6@blyblade.com</v>
      </c>
      <c r="O965" s="390" t="str">
        <f t="shared" si="31"/>
        <v>Matthew_Brody</v>
      </c>
      <c r="P965" s="387" t="s">
        <v>1728</v>
      </c>
      <c r="Q965" s="387" t="s">
        <v>1847</v>
      </c>
      <c r="R965" s="387" t="s">
        <v>1738</v>
      </c>
      <c r="S965" s="387">
        <v>2.54</v>
      </c>
      <c r="T965" s="387">
        <v>20</v>
      </c>
      <c r="U965" s="387" t="s">
        <v>2063</v>
      </c>
      <c r="V965" s="387" t="s">
        <v>1883</v>
      </c>
      <c r="W965" s="387" t="s">
        <v>4882</v>
      </c>
      <c r="X965" s="387" t="s">
        <v>4831</v>
      </c>
      <c r="Y965" s="387" t="s">
        <v>1748</v>
      </c>
      <c r="Z965" s="387" t="s">
        <v>1734</v>
      </c>
      <c r="AA965" s="387" t="s">
        <v>1733</v>
      </c>
      <c r="AB965" s="387">
        <v>28.96</v>
      </c>
      <c r="AC965" s="387">
        <v>0</v>
      </c>
      <c r="AD965" s="387">
        <v>0</v>
      </c>
      <c r="AE965" s="387">
        <v>28.96</v>
      </c>
      <c r="AF965" s="387" t="s">
        <v>1729</v>
      </c>
      <c r="AG965" s="387">
        <v>28.96</v>
      </c>
      <c r="AH965" s="387">
        <v>0</v>
      </c>
      <c r="AI965" s="387">
        <v>0</v>
      </c>
      <c r="AJ965" s="387">
        <v>28.96</v>
      </c>
      <c r="AK965" s="387">
        <v>2.9</v>
      </c>
      <c r="AM965"/>
      <c r="AN965"/>
      <c r="AO965"/>
      <c r="AP965"/>
    </row>
    <row r="966" spans="1:42">
      <c r="A966" s="387" t="s">
        <v>5264</v>
      </c>
      <c r="B966" s="388">
        <v>43649.553217592591</v>
      </c>
      <c r="C966" s="389">
        <v>43649</v>
      </c>
      <c r="D966" s="387" t="s">
        <v>3776</v>
      </c>
      <c r="E966" s="389">
        <v>43649</v>
      </c>
      <c r="F966" s="387" t="s">
        <v>4056</v>
      </c>
      <c r="G966" s="389">
        <v>43649</v>
      </c>
      <c r="H966" s="387" t="s">
        <v>2139</v>
      </c>
      <c r="I966" s="389">
        <v>43649</v>
      </c>
      <c r="J966" s="387" t="s">
        <v>4575</v>
      </c>
      <c r="K966" s="387" t="s">
        <v>1741</v>
      </c>
      <c r="L966" s="390" t="s">
        <v>1732</v>
      </c>
      <c r="M966" s="390" t="s">
        <v>2208</v>
      </c>
      <c r="N966" s="390" t="str">
        <f t="shared" si="30"/>
        <v>Employee13@blyblade.com</v>
      </c>
      <c r="O966" s="390" t="str">
        <f t="shared" si="31"/>
        <v>Evelyn_Pelczar</v>
      </c>
      <c r="P966" s="387" t="s">
        <v>1728</v>
      </c>
      <c r="Q966" s="387" t="s">
        <v>1847</v>
      </c>
      <c r="R966" s="387" t="s">
        <v>1738</v>
      </c>
      <c r="S966" s="387">
        <v>0.48</v>
      </c>
      <c r="T966" s="387">
        <v>2</v>
      </c>
      <c r="U966" s="387" t="s">
        <v>1772</v>
      </c>
      <c r="V966" s="387" t="s">
        <v>1883</v>
      </c>
      <c r="W966" s="387" t="s">
        <v>1965</v>
      </c>
      <c r="X966" s="387" t="s">
        <v>4831</v>
      </c>
      <c r="Y966" s="387" t="s">
        <v>1735</v>
      </c>
      <c r="Z966" s="387" t="s">
        <v>1734</v>
      </c>
      <c r="AA966" s="387" t="s">
        <v>1733</v>
      </c>
      <c r="AB966" s="387">
        <v>10.76</v>
      </c>
      <c r="AC966" s="387">
        <v>0</v>
      </c>
      <c r="AD966" s="387">
        <v>0</v>
      </c>
      <c r="AE966" s="387">
        <v>10.76</v>
      </c>
      <c r="AF966" s="387" t="s">
        <v>1729</v>
      </c>
      <c r="AG966" s="387">
        <v>10.76</v>
      </c>
      <c r="AH966" s="387">
        <v>0</v>
      </c>
      <c r="AI966" s="387">
        <v>0</v>
      </c>
      <c r="AJ966" s="387">
        <v>10.76</v>
      </c>
      <c r="AK966" s="387">
        <v>1.08</v>
      </c>
      <c r="AM966"/>
      <c r="AN966"/>
      <c r="AO966"/>
      <c r="AP966"/>
    </row>
    <row r="967" spans="1:42">
      <c r="A967" s="387" t="s">
        <v>5263</v>
      </c>
      <c r="B967" s="388">
        <v>43649.573530092595</v>
      </c>
      <c r="C967" s="389">
        <v>43649</v>
      </c>
      <c r="D967" s="387" t="s">
        <v>3764</v>
      </c>
      <c r="E967" s="389">
        <v>43649</v>
      </c>
      <c r="F967" s="387" t="s">
        <v>4099</v>
      </c>
      <c r="G967" s="389">
        <v>43649</v>
      </c>
      <c r="H967" s="387" t="s">
        <v>2878</v>
      </c>
      <c r="I967" s="389">
        <v>43649</v>
      </c>
      <c r="J967" s="387" t="s">
        <v>5065</v>
      </c>
      <c r="K967" s="387" t="s">
        <v>1741</v>
      </c>
      <c r="L967" s="390" t="s">
        <v>1732</v>
      </c>
      <c r="M967" s="390" t="s">
        <v>1924</v>
      </c>
      <c r="N967" s="390" t="str">
        <f t="shared" si="30"/>
        <v>Employee16@blyblade.com</v>
      </c>
      <c r="O967" s="390" t="str">
        <f t="shared" si="31"/>
        <v>Hunter_Senning</v>
      </c>
      <c r="P967" s="387" t="s">
        <v>1728</v>
      </c>
      <c r="Q967" s="387" t="s">
        <v>1847</v>
      </c>
      <c r="R967" s="387" t="s">
        <v>1738</v>
      </c>
      <c r="S967" s="387">
        <v>2.89</v>
      </c>
      <c r="T967" s="387">
        <v>24</v>
      </c>
      <c r="U967" s="387" t="s">
        <v>2411</v>
      </c>
      <c r="V967" s="387" t="s">
        <v>1772</v>
      </c>
      <c r="W967" s="387" t="s">
        <v>1965</v>
      </c>
      <c r="X967" s="387" t="s">
        <v>4831</v>
      </c>
      <c r="Y967" s="387" t="s">
        <v>1748</v>
      </c>
      <c r="Z967" s="387" t="s">
        <v>1734</v>
      </c>
      <c r="AA967" s="387" t="s">
        <v>1733</v>
      </c>
      <c r="AB967" s="387">
        <v>25.72</v>
      </c>
      <c r="AC967" s="387">
        <v>0</v>
      </c>
      <c r="AD967" s="387">
        <v>0</v>
      </c>
      <c r="AE967" s="387">
        <v>25.72</v>
      </c>
      <c r="AF967" s="387" t="s">
        <v>1729</v>
      </c>
      <c r="AG967" s="387">
        <v>25.72</v>
      </c>
      <c r="AH967" s="387">
        <v>0</v>
      </c>
      <c r="AI967" s="387">
        <v>0</v>
      </c>
      <c r="AJ967" s="387">
        <v>25.72</v>
      </c>
      <c r="AK967" s="387">
        <v>2.57</v>
      </c>
      <c r="AM967"/>
      <c r="AN967"/>
      <c r="AO967"/>
      <c r="AP967"/>
    </row>
    <row r="968" spans="1:42">
      <c r="A968" s="387" t="s">
        <v>5262</v>
      </c>
      <c r="B968" s="388">
        <v>43649.588078703702</v>
      </c>
      <c r="C968" s="389">
        <v>43649</v>
      </c>
      <c r="D968" s="387" t="s">
        <v>1819</v>
      </c>
      <c r="E968" s="389">
        <v>43649</v>
      </c>
      <c r="F968" s="387" t="s">
        <v>1818</v>
      </c>
      <c r="G968" s="389">
        <v>43649</v>
      </c>
      <c r="H968" s="387" t="s">
        <v>4145</v>
      </c>
      <c r="I968" s="389">
        <v>43649</v>
      </c>
      <c r="J968" s="387" t="s">
        <v>2472</v>
      </c>
      <c r="K968" s="387" t="s">
        <v>1741</v>
      </c>
      <c r="L968" s="390" t="s">
        <v>1732</v>
      </c>
      <c r="M968" s="390" t="s">
        <v>4897</v>
      </c>
      <c r="N968" s="390" t="str">
        <f t="shared" si="30"/>
        <v>Employee35@blyblade.com</v>
      </c>
      <c r="O968" s="390" t="str">
        <f t="shared" si="31"/>
        <v>Robert_Wiesenthal</v>
      </c>
      <c r="P968" s="387" t="s">
        <v>1728</v>
      </c>
      <c r="Q968" s="387" t="s">
        <v>1847</v>
      </c>
      <c r="R968" s="387" t="s">
        <v>1738</v>
      </c>
      <c r="S968" s="387">
        <v>3.36</v>
      </c>
      <c r="T968" s="387">
        <v>29</v>
      </c>
      <c r="U968" s="387" t="s">
        <v>3484</v>
      </c>
      <c r="V968" s="387" t="s">
        <v>1737</v>
      </c>
      <c r="W968" s="387" t="s">
        <v>1771</v>
      </c>
      <c r="X968" s="387" t="s">
        <v>4831</v>
      </c>
      <c r="Y968" s="387" t="s">
        <v>1890</v>
      </c>
      <c r="Z968" s="387" t="s">
        <v>1734</v>
      </c>
      <c r="AA968" s="387" t="s">
        <v>1733</v>
      </c>
      <c r="AB968" s="387">
        <v>31.52</v>
      </c>
      <c r="AC968" s="387">
        <v>0</v>
      </c>
      <c r="AD968" s="387">
        <v>0</v>
      </c>
      <c r="AE968" s="387">
        <v>31.52</v>
      </c>
      <c r="AF968" s="387" t="s">
        <v>1729</v>
      </c>
      <c r="AG968" s="387">
        <v>31.52</v>
      </c>
      <c r="AH968" s="387">
        <v>0</v>
      </c>
      <c r="AI968" s="387">
        <v>0</v>
      </c>
      <c r="AJ968" s="387">
        <v>31.52</v>
      </c>
      <c r="AK968" s="387">
        <v>3.15</v>
      </c>
      <c r="AM968"/>
      <c r="AN968"/>
      <c r="AO968"/>
      <c r="AP968"/>
    </row>
    <row r="969" spans="1:42">
      <c r="A969" s="387" t="s">
        <v>5261</v>
      </c>
      <c r="B969" s="388">
        <v>43649.589247685188</v>
      </c>
      <c r="C969" s="389">
        <v>43649</v>
      </c>
      <c r="D969" s="387" t="s">
        <v>2185</v>
      </c>
      <c r="E969" s="389">
        <v>43649</v>
      </c>
      <c r="F969" s="387" t="s">
        <v>2184</v>
      </c>
      <c r="G969" s="389">
        <v>43649</v>
      </c>
      <c r="H969" s="387" t="s">
        <v>2343</v>
      </c>
      <c r="I969" s="389">
        <v>43649</v>
      </c>
      <c r="J969" s="387" t="s">
        <v>2378</v>
      </c>
      <c r="K969" s="387" t="s">
        <v>1741</v>
      </c>
      <c r="L969" s="390" t="s">
        <v>1732</v>
      </c>
      <c r="M969" s="390" t="s">
        <v>2453</v>
      </c>
      <c r="N969" s="390" t="str">
        <f t="shared" si="30"/>
        <v>Employee38@blyblade.com</v>
      </c>
      <c r="O969" s="390" t="str">
        <f t="shared" si="31"/>
        <v>Evan_Licht</v>
      </c>
      <c r="P969" s="387" t="s">
        <v>1728</v>
      </c>
      <c r="Q969" s="387" t="s">
        <v>1754</v>
      </c>
      <c r="R969" s="387" t="s">
        <v>1738</v>
      </c>
      <c r="S969" s="387">
        <v>3.25</v>
      </c>
      <c r="T969" s="387">
        <v>11</v>
      </c>
      <c r="U969" s="387" t="s">
        <v>1904</v>
      </c>
      <c r="V969" s="387" t="s">
        <v>1737</v>
      </c>
      <c r="W969" s="387" t="s">
        <v>2025</v>
      </c>
      <c r="X969" s="387" t="s">
        <v>4831</v>
      </c>
      <c r="Y969" s="387" t="s">
        <v>2449</v>
      </c>
      <c r="Z969" s="387" t="s">
        <v>1734</v>
      </c>
      <c r="AA969" s="387" t="s">
        <v>1733</v>
      </c>
      <c r="AB969" s="387">
        <v>12.69</v>
      </c>
      <c r="AC969" s="387">
        <v>0</v>
      </c>
      <c r="AD969" s="387">
        <v>0</v>
      </c>
      <c r="AE969" s="387">
        <v>12.69</v>
      </c>
      <c r="AF969" s="387" t="s">
        <v>1729</v>
      </c>
      <c r="AG969" s="387">
        <v>12.69</v>
      </c>
      <c r="AH969" s="387">
        <v>0</v>
      </c>
      <c r="AI969" s="387">
        <v>0</v>
      </c>
      <c r="AJ969" s="387">
        <v>12.69</v>
      </c>
      <c r="AK969" s="387">
        <v>1.27</v>
      </c>
      <c r="AM969"/>
      <c r="AN969"/>
      <c r="AO969"/>
      <c r="AP969"/>
    </row>
    <row r="970" spans="1:42">
      <c r="A970" s="387" t="s">
        <v>5260</v>
      </c>
      <c r="B970" s="388">
        <v>43649.611296296294</v>
      </c>
      <c r="C970" s="389">
        <v>43649</v>
      </c>
      <c r="D970" s="387" t="s">
        <v>2995</v>
      </c>
      <c r="E970" s="389">
        <v>43649</v>
      </c>
      <c r="F970" s="387" t="s">
        <v>2466</v>
      </c>
      <c r="G970" s="389">
        <v>43649</v>
      </c>
      <c r="H970" s="387" t="s">
        <v>2869</v>
      </c>
      <c r="I970" s="389">
        <v>43649</v>
      </c>
      <c r="J970" s="387" t="s">
        <v>3148</v>
      </c>
      <c r="K970" s="387" t="s">
        <v>1741</v>
      </c>
      <c r="L970" s="390" t="s">
        <v>1732</v>
      </c>
      <c r="M970" s="390" t="s">
        <v>1854</v>
      </c>
      <c r="N970" s="390" t="str">
        <f t="shared" si="30"/>
        <v>Employee5@blyblade.com</v>
      </c>
      <c r="O970" s="390" t="str">
        <f t="shared" si="31"/>
        <v>Torey_McNeil</v>
      </c>
      <c r="P970" s="387" t="s">
        <v>1728</v>
      </c>
      <c r="Q970" s="387" t="s">
        <v>1754</v>
      </c>
      <c r="R970" s="387" t="s">
        <v>1738</v>
      </c>
      <c r="S970" s="387">
        <v>9.36</v>
      </c>
      <c r="T970" s="387">
        <v>33</v>
      </c>
      <c r="U970" s="387" t="s">
        <v>1853</v>
      </c>
      <c r="V970" s="387" t="s">
        <v>1737</v>
      </c>
      <c r="W970" s="387" t="s">
        <v>1875</v>
      </c>
      <c r="X970" s="387" t="s">
        <v>4831</v>
      </c>
      <c r="Y970" s="387" t="s">
        <v>1748</v>
      </c>
      <c r="Z970" s="387" t="s">
        <v>1734</v>
      </c>
      <c r="AA970" s="387" t="s">
        <v>1733</v>
      </c>
      <c r="AB970" s="387">
        <v>49.25</v>
      </c>
      <c r="AC970" s="387">
        <v>0</v>
      </c>
      <c r="AD970" s="387">
        <v>0</v>
      </c>
      <c r="AE970" s="387">
        <v>49.25</v>
      </c>
      <c r="AF970" s="387" t="s">
        <v>1729</v>
      </c>
      <c r="AG970" s="387">
        <v>49.25</v>
      </c>
      <c r="AH970" s="387">
        <v>0</v>
      </c>
      <c r="AI970" s="387">
        <v>0</v>
      </c>
      <c r="AJ970" s="387">
        <v>49.25</v>
      </c>
      <c r="AK970" s="387">
        <v>4.93</v>
      </c>
      <c r="AM970"/>
      <c r="AN970"/>
      <c r="AO970"/>
      <c r="AP970"/>
    </row>
    <row r="971" spans="1:42">
      <c r="A971" s="387" t="s">
        <v>5259</v>
      </c>
      <c r="B971" s="388">
        <v>43649.647581018522</v>
      </c>
      <c r="C971" s="389">
        <v>43649</v>
      </c>
      <c r="D971" s="387" t="s">
        <v>4027</v>
      </c>
      <c r="E971" s="389">
        <v>43649</v>
      </c>
      <c r="F971" s="387" t="s">
        <v>2676</v>
      </c>
      <c r="G971" s="389">
        <v>43649</v>
      </c>
      <c r="H971" s="387" t="s">
        <v>3664</v>
      </c>
      <c r="I971" s="389">
        <v>43649</v>
      </c>
      <c r="J971" s="387" t="s">
        <v>3601</v>
      </c>
      <c r="K971" s="387" t="s">
        <v>1741</v>
      </c>
      <c r="L971" s="390" t="s">
        <v>1732</v>
      </c>
      <c r="M971" s="390" t="s">
        <v>4897</v>
      </c>
      <c r="N971" s="390" t="str">
        <f t="shared" si="30"/>
        <v>Employee35@blyblade.com</v>
      </c>
      <c r="O971" s="390" t="str">
        <f t="shared" si="31"/>
        <v>Robert_Wiesenthal</v>
      </c>
      <c r="P971" s="387" t="s">
        <v>1728</v>
      </c>
      <c r="Q971" s="387" t="s">
        <v>1847</v>
      </c>
      <c r="R971" s="387" t="s">
        <v>1738</v>
      </c>
      <c r="S971" s="387">
        <v>2.14</v>
      </c>
      <c r="T971" s="387">
        <v>16</v>
      </c>
      <c r="U971" s="387" t="s">
        <v>1737</v>
      </c>
      <c r="V971" s="387" t="s">
        <v>1883</v>
      </c>
      <c r="W971" s="387" t="s">
        <v>1771</v>
      </c>
      <c r="X971" s="387" t="s">
        <v>4831</v>
      </c>
      <c r="Y971" s="387" t="s">
        <v>1890</v>
      </c>
      <c r="Z971" s="387" t="s">
        <v>1734</v>
      </c>
      <c r="AA971" s="387" t="s">
        <v>1733</v>
      </c>
      <c r="AB971" s="387">
        <v>20.3</v>
      </c>
      <c r="AC971" s="387">
        <v>0</v>
      </c>
      <c r="AD971" s="387">
        <v>0</v>
      </c>
      <c r="AE971" s="387">
        <v>20.3</v>
      </c>
      <c r="AF971" s="387" t="s">
        <v>1729</v>
      </c>
      <c r="AG971" s="387">
        <v>20.3</v>
      </c>
      <c r="AH971" s="387">
        <v>0</v>
      </c>
      <c r="AI971" s="387">
        <v>0</v>
      </c>
      <c r="AJ971" s="387">
        <v>20.3</v>
      </c>
      <c r="AK971" s="387">
        <v>2.0299999999999998</v>
      </c>
      <c r="AM971"/>
      <c r="AN971"/>
      <c r="AO971"/>
      <c r="AP971"/>
    </row>
    <row r="972" spans="1:42">
      <c r="A972" s="387" t="s">
        <v>5258</v>
      </c>
      <c r="B972" s="388">
        <v>43649.66715277778</v>
      </c>
      <c r="C972" s="389">
        <v>43649</v>
      </c>
      <c r="D972" s="387" t="s">
        <v>2602</v>
      </c>
      <c r="E972" s="389">
        <v>43649</v>
      </c>
      <c r="F972" s="387" t="s">
        <v>2776</v>
      </c>
      <c r="G972" s="389">
        <v>43649</v>
      </c>
      <c r="H972" s="387" t="s">
        <v>4114</v>
      </c>
      <c r="I972" s="389">
        <v>43649</v>
      </c>
      <c r="J972" s="387" t="s">
        <v>2905</v>
      </c>
      <c r="K972" s="387" t="s">
        <v>1741</v>
      </c>
      <c r="L972" s="390" t="s">
        <v>1732</v>
      </c>
      <c r="M972" s="390" t="s">
        <v>1979</v>
      </c>
      <c r="N972" s="390" t="str">
        <f t="shared" si="30"/>
        <v>Employee15@blyblade.com</v>
      </c>
      <c r="O972" s="390" t="str">
        <f t="shared" si="31"/>
        <v>Jess_Rooney</v>
      </c>
      <c r="P972" s="387" t="s">
        <v>1728</v>
      </c>
      <c r="Q972" s="387" t="s">
        <v>1847</v>
      </c>
      <c r="R972" s="387" t="s">
        <v>1738</v>
      </c>
      <c r="S972" s="387">
        <v>21.91</v>
      </c>
      <c r="T972" s="387">
        <v>53</v>
      </c>
      <c r="U972" s="387" t="s">
        <v>2007</v>
      </c>
      <c r="V972" s="387" t="s">
        <v>1802</v>
      </c>
      <c r="W972" s="387" t="s">
        <v>1965</v>
      </c>
      <c r="X972" s="387" t="s">
        <v>4831</v>
      </c>
      <c r="Y972" s="387" t="s">
        <v>1735</v>
      </c>
      <c r="Z972" s="387" t="s">
        <v>1734</v>
      </c>
      <c r="AA972" s="387" t="s">
        <v>1733</v>
      </c>
      <c r="AB972" s="387">
        <v>102.34</v>
      </c>
      <c r="AC972" s="387">
        <v>0</v>
      </c>
      <c r="AD972" s="387">
        <v>0</v>
      </c>
      <c r="AE972" s="387">
        <v>102.34</v>
      </c>
      <c r="AF972" s="387" t="s">
        <v>1729</v>
      </c>
      <c r="AG972" s="387">
        <v>102.34</v>
      </c>
      <c r="AH972" s="387">
        <v>0</v>
      </c>
      <c r="AI972" s="387">
        <v>0</v>
      </c>
      <c r="AJ972" s="387">
        <v>102.34</v>
      </c>
      <c r="AK972" s="387">
        <v>10.23</v>
      </c>
      <c r="AM972"/>
      <c r="AN972"/>
      <c r="AO972"/>
      <c r="AP972"/>
    </row>
    <row r="973" spans="1:42">
      <c r="A973" s="387" t="s">
        <v>5257</v>
      </c>
      <c r="B973" s="388">
        <v>43649.724189814813</v>
      </c>
      <c r="C973" s="389">
        <v>43649</v>
      </c>
      <c r="D973" s="387" t="s">
        <v>2305</v>
      </c>
      <c r="E973" s="389">
        <v>43649</v>
      </c>
      <c r="F973" s="387" t="s">
        <v>4443</v>
      </c>
      <c r="G973" s="389">
        <v>43649</v>
      </c>
      <c r="H973" s="387" t="s">
        <v>2608</v>
      </c>
      <c r="I973" s="389">
        <v>43649</v>
      </c>
      <c r="J973" s="387" t="s">
        <v>2607</v>
      </c>
      <c r="K973" s="387" t="s">
        <v>1741</v>
      </c>
      <c r="L973" s="390" t="s">
        <v>1732</v>
      </c>
      <c r="M973" s="390" t="s">
        <v>2453</v>
      </c>
      <c r="N973" s="390" t="str">
        <f t="shared" si="30"/>
        <v>Employee38@blyblade.com</v>
      </c>
      <c r="O973" s="390" t="str">
        <f t="shared" si="31"/>
        <v>Evan_Licht</v>
      </c>
      <c r="P973" s="387" t="s">
        <v>1728</v>
      </c>
      <c r="Q973" s="387" t="s">
        <v>1754</v>
      </c>
      <c r="R973" s="387" t="s">
        <v>1738</v>
      </c>
      <c r="S973" s="387">
        <v>3.1</v>
      </c>
      <c r="T973" s="387">
        <v>12</v>
      </c>
      <c r="U973" s="387" t="s">
        <v>2524</v>
      </c>
      <c r="V973" s="387" t="s">
        <v>1883</v>
      </c>
      <c r="W973" s="387" t="s">
        <v>2403</v>
      </c>
      <c r="X973" s="387" t="s">
        <v>4831</v>
      </c>
      <c r="Y973" s="387" t="s">
        <v>2449</v>
      </c>
      <c r="Z973" s="387" t="s">
        <v>1734</v>
      </c>
      <c r="AA973" s="387" t="s">
        <v>1733</v>
      </c>
      <c r="AB973" s="387">
        <v>12.71</v>
      </c>
      <c r="AC973" s="387">
        <v>0</v>
      </c>
      <c r="AD973" s="387">
        <v>0</v>
      </c>
      <c r="AE973" s="387">
        <v>12.71</v>
      </c>
      <c r="AF973" s="387" t="s">
        <v>1729</v>
      </c>
      <c r="AG973" s="387">
        <v>12.71</v>
      </c>
      <c r="AH973" s="387">
        <v>0</v>
      </c>
      <c r="AI973" s="387">
        <v>0</v>
      </c>
      <c r="AJ973" s="387">
        <v>12.71</v>
      </c>
      <c r="AK973" s="387">
        <v>1.27</v>
      </c>
      <c r="AM973"/>
      <c r="AN973"/>
      <c r="AO973"/>
      <c r="AP973"/>
    </row>
    <row r="974" spans="1:42">
      <c r="A974" s="387" t="s">
        <v>5256</v>
      </c>
      <c r="B974" s="388">
        <v>43649.749131944445</v>
      </c>
      <c r="C974" s="389">
        <v>43649</v>
      </c>
      <c r="D974" s="387" t="s">
        <v>2833</v>
      </c>
      <c r="E974" s="389">
        <v>43649</v>
      </c>
      <c r="F974" s="387" t="s">
        <v>2457</v>
      </c>
      <c r="G974" s="389">
        <v>43649</v>
      </c>
      <c r="H974" s="387" t="s">
        <v>3351</v>
      </c>
      <c r="I974" s="389">
        <v>43649</v>
      </c>
      <c r="J974" s="387" t="s">
        <v>2438</v>
      </c>
      <c r="K974" s="387" t="s">
        <v>1741</v>
      </c>
      <c r="L974" s="390" t="s">
        <v>1732</v>
      </c>
      <c r="M974" s="390" t="s">
        <v>1755</v>
      </c>
      <c r="N974" s="390" t="str">
        <f t="shared" ref="N974:N1037" si="32">M974&amp;"@blyblade.com"</f>
        <v>Employee2@blyblade.com</v>
      </c>
      <c r="O974" s="390" t="str">
        <f t="shared" si="31"/>
        <v>Cal_Thompson</v>
      </c>
      <c r="P974" s="387" t="s">
        <v>1728</v>
      </c>
      <c r="Q974" s="387" t="s">
        <v>1952</v>
      </c>
      <c r="R974" s="387" t="s">
        <v>1738</v>
      </c>
      <c r="S974" s="387">
        <v>3.61</v>
      </c>
      <c r="T974" s="387">
        <v>8</v>
      </c>
      <c r="U974" s="387" t="s">
        <v>2007</v>
      </c>
      <c r="V974" s="387" t="s">
        <v>1772</v>
      </c>
      <c r="W974" s="387" t="s">
        <v>4832</v>
      </c>
      <c r="X974" s="387" t="s">
        <v>4831</v>
      </c>
      <c r="Y974" s="387" t="s">
        <v>1748</v>
      </c>
      <c r="Z974" s="387" t="s">
        <v>1734</v>
      </c>
      <c r="AA974" s="387" t="s">
        <v>1733</v>
      </c>
      <c r="AB974" s="387">
        <v>52.53</v>
      </c>
      <c r="AC974" s="387">
        <v>0</v>
      </c>
      <c r="AD974" s="387">
        <v>0</v>
      </c>
      <c r="AE974" s="387">
        <v>52.53</v>
      </c>
      <c r="AF974" s="387" t="s">
        <v>1729</v>
      </c>
      <c r="AG974" s="387">
        <v>52.53</v>
      </c>
      <c r="AH974" s="387">
        <v>0</v>
      </c>
      <c r="AI974" s="387">
        <v>0</v>
      </c>
      <c r="AJ974" s="387">
        <v>52.53</v>
      </c>
      <c r="AK974" s="387">
        <v>5.25</v>
      </c>
      <c r="AM974"/>
      <c r="AN974"/>
      <c r="AO974"/>
      <c r="AP974"/>
    </row>
    <row r="975" spans="1:42">
      <c r="A975" s="387" t="s">
        <v>5256</v>
      </c>
      <c r="B975" s="388">
        <v>43649.749756944446</v>
      </c>
      <c r="C975" s="389">
        <v>43649</v>
      </c>
      <c r="D975" s="387" t="s">
        <v>2833</v>
      </c>
      <c r="E975" s="389">
        <v>43649</v>
      </c>
      <c r="F975" s="387" t="s">
        <v>2457</v>
      </c>
      <c r="G975" s="389">
        <v>43649</v>
      </c>
      <c r="H975" s="387" t="s">
        <v>3351</v>
      </c>
      <c r="I975" s="389">
        <v>43649</v>
      </c>
      <c r="J975" s="387" t="s">
        <v>2438</v>
      </c>
      <c r="K975" s="387" t="s">
        <v>1741</v>
      </c>
      <c r="L975" s="390" t="s">
        <v>1732</v>
      </c>
      <c r="M975" s="390" t="s">
        <v>1755</v>
      </c>
      <c r="N975" s="390" t="str">
        <f t="shared" si="32"/>
        <v>Employee2@blyblade.com</v>
      </c>
      <c r="O975" s="390" t="str">
        <f t="shared" ref="O975:O1038" si="33">VLOOKUP(M975,$A$10:$F$65,4,FALSE)</f>
        <v>Cal_Thompson</v>
      </c>
      <c r="P975" s="387" t="s">
        <v>1728</v>
      </c>
      <c r="Q975" s="387" t="s">
        <v>1952</v>
      </c>
      <c r="R975" s="387" t="s">
        <v>1738</v>
      </c>
      <c r="S975" s="387">
        <v>3.61</v>
      </c>
      <c r="T975" s="387">
        <v>8</v>
      </c>
      <c r="U975" s="387" t="s">
        <v>2007</v>
      </c>
      <c r="V975" s="387" t="s">
        <v>1772</v>
      </c>
      <c r="W975" s="387" t="s">
        <v>4832</v>
      </c>
      <c r="X975" s="387" t="s">
        <v>4831</v>
      </c>
      <c r="Y975" s="387" t="s">
        <v>1748</v>
      </c>
      <c r="Z975" s="387" t="s">
        <v>1734</v>
      </c>
      <c r="AA975" s="387" t="s">
        <v>1747</v>
      </c>
      <c r="AB975" s="387">
        <v>0</v>
      </c>
      <c r="AC975" s="387">
        <v>0</v>
      </c>
      <c r="AD975" s="387">
        <v>5.13</v>
      </c>
      <c r="AE975" s="387">
        <v>5.13</v>
      </c>
      <c r="AF975" s="387" t="s">
        <v>1729</v>
      </c>
      <c r="AG975" s="387">
        <v>0</v>
      </c>
      <c r="AH975" s="387">
        <v>0</v>
      </c>
      <c r="AI975" s="387">
        <v>5.13</v>
      </c>
      <c r="AJ975" s="387">
        <v>5.13</v>
      </c>
      <c r="AK975" s="387">
        <v>0</v>
      </c>
      <c r="AM975"/>
      <c r="AN975"/>
      <c r="AO975"/>
      <c r="AP975"/>
    </row>
    <row r="976" spans="1:42">
      <c r="A976" s="387" t="s">
        <v>5255</v>
      </c>
      <c r="B976" s="388">
        <v>43649.760208333333</v>
      </c>
      <c r="C976" s="389">
        <v>43649</v>
      </c>
      <c r="D976" s="387" t="s">
        <v>3018</v>
      </c>
      <c r="E976" s="389">
        <v>43649</v>
      </c>
      <c r="F976" s="387" t="s">
        <v>3017</v>
      </c>
      <c r="G976" s="389">
        <v>43649</v>
      </c>
      <c r="H976" s="387" t="s">
        <v>3547</v>
      </c>
      <c r="I976" s="389">
        <v>43649</v>
      </c>
      <c r="J976" s="387" t="s">
        <v>3961</v>
      </c>
      <c r="K976" s="387" t="s">
        <v>1741</v>
      </c>
      <c r="L976" s="390" t="s">
        <v>1732</v>
      </c>
      <c r="M976" s="390" t="s">
        <v>1940</v>
      </c>
      <c r="N976" s="390" t="str">
        <f t="shared" si="32"/>
        <v>Employee11@blyblade.com</v>
      </c>
      <c r="O976" s="390" t="str">
        <f t="shared" si="33"/>
        <v>Mimi_Grassi</v>
      </c>
      <c r="P976" s="387" t="s">
        <v>1728</v>
      </c>
      <c r="Q976" s="387" t="s">
        <v>1754</v>
      </c>
      <c r="R976" s="387" t="s">
        <v>1753</v>
      </c>
      <c r="S976" s="387">
        <v>43.45</v>
      </c>
      <c r="T976" s="387">
        <v>133</v>
      </c>
      <c r="U976" s="387" t="s">
        <v>1751</v>
      </c>
      <c r="V976" s="387" t="s">
        <v>1826</v>
      </c>
      <c r="W976" s="387" t="s">
        <v>4887</v>
      </c>
      <c r="X976" s="387" t="s">
        <v>4831</v>
      </c>
      <c r="Y976" s="387" t="s">
        <v>1735</v>
      </c>
      <c r="Z976" s="387" t="s">
        <v>1734</v>
      </c>
      <c r="AA976" s="387" t="s">
        <v>1733</v>
      </c>
      <c r="AB976" s="387">
        <v>119.1</v>
      </c>
      <c r="AC976" s="387">
        <v>0</v>
      </c>
      <c r="AD976" s="387">
        <v>0</v>
      </c>
      <c r="AE976" s="387">
        <v>119.1</v>
      </c>
      <c r="AF976" s="387" t="s">
        <v>1729</v>
      </c>
      <c r="AG976" s="387">
        <v>119.1</v>
      </c>
      <c r="AH976" s="387">
        <v>0</v>
      </c>
      <c r="AI976" s="387">
        <v>0</v>
      </c>
      <c r="AJ976" s="387">
        <v>119.1</v>
      </c>
      <c r="AK976" s="387">
        <v>11.91</v>
      </c>
      <c r="AM976"/>
      <c r="AN976"/>
      <c r="AO976"/>
      <c r="AP976"/>
    </row>
    <row r="977" spans="1:42">
      <c r="A977" s="387" t="s">
        <v>5254</v>
      </c>
      <c r="B977" s="388">
        <v>43649.761134259257</v>
      </c>
      <c r="C977" s="389">
        <v>43649</v>
      </c>
      <c r="D977" s="387" t="s">
        <v>3351</v>
      </c>
      <c r="E977" s="389">
        <v>43649</v>
      </c>
      <c r="F977" s="387" t="s">
        <v>2438</v>
      </c>
      <c r="G977" s="389">
        <v>43649</v>
      </c>
      <c r="H977" s="387" t="s">
        <v>2519</v>
      </c>
      <c r="I977" s="389">
        <v>43649</v>
      </c>
      <c r="J977" s="387" t="s">
        <v>2977</v>
      </c>
      <c r="K977" s="387" t="s">
        <v>1741</v>
      </c>
      <c r="L977" s="390" t="s">
        <v>1732</v>
      </c>
      <c r="M977" s="390" t="s">
        <v>2051</v>
      </c>
      <c r="N977" s="390" t="str">
        <f t="shared" si="32"/>
        <v>Employee26@blyblade.com</v>
      </c>
      <c r="O977" s="390" t="str">
        <f t="shared" si="33"/>
        <v>Karoline_Lozier</v>
      </c>
      <c r="P977" s="387" t="s">
        <v>1728</v>
      </c>
      <c r="Q977" s="387" t="s">
        <v>1739</v>
      </c>
      <c r="R977" s="387" t="s">
        <v>1738</v>
      </c>
      <c r="S977" s="387">
        <v>0.64</v>
      </c>
      <c r="T977" s="387">
        <v>17</v>
      </c>
      <c r="U977" s="387" t="s">
        <v>1772</v>
      </c>
      <c r="V977" s="387" t="s">
        <v>1772</v>
      </c>
      <c r="W977" s="387" t="s">
        <v>1728</v>
      </c>
      <c r="X977" s="387" t="s">
        <v>1794</v>
      </c>
      <c r="Y977" s="387" t="s">
        <v>1748</v>
      </c>
      <c r="Z977" s="387" t="s">
        <v>1734</v>
      </c>
      <c r="AA977" s="387" t="s">
        <v>1793</v>
      </c>
      <c r="AB977" s="387">
        <v>17.59</v>
      </c>
      <c r="AC977" s="387">
        <v>0</v>
      </c>
      <c r="AD977" s="387">
        <v>2</v>
      </c>
      <c r="AE977" s="387">
        <v>17.59</v>
      </c>
      <c r="AF977" s="387" t="s">
        <v>1729</v>
      </c>
      <c r="AG977" s="387">
        <v>17.59</v>
      </c>
      <c r="AH977" s="387">
        <v>0</v>
      </c>
      <c r="AI977" s="387">
        <v>2</v>
      </c>
      <c r="AJ977" s="387">
        <v>17.59</v>
      </c>
      <c r="AK977" s="387">
        <v>1.76</v>
      </c>
      <c r="AM977"/>
      <c r="AN977"/>
      <c r="AO977"/>
      <c r="AP977"/>
    </row>
    <row r="978" spans="1:42">
      <c r="A978" s="387" t="s">
        <v>5253</v>
      </c>
      <c r="B978" s="388">
        <v>43649.816412037035</v>
      </c>
      <c r="C978" s="389">
        <v>43649</v>
      </c>
      <c r="D978" s="387" t="s">
        <v>2004</v>
      </c>
      <c r="E978" s="389">
        <v>43649</v>
      </c>
      <c r="F978" s="387" t="s">
        <v>3369</v>
      </c>
      <c r="G978" s="389">
        <v>43649</v>
      </c>
      <c r="H978" s="387" t="s">
        <v>2817</v>
      </c>
      <c r="I978" s="389">
        <v>43649</v>
      </c>
      <c r="J978" s="387" t="s">
        <v>2163</v>
      </c>
      <c r="K978" s="387" t="s">
        <v>1741</v>
      </c>
      <c r="L978" s="390" t="s">
        <v>1732</v>
      </c>
      <c r="M978" s="390" t="s">
        <v>1911</v>
      </c>
      <c r="N978" s="390" t="str">
        <f t="shared" si="32"/>
        <v>Employee18@blyblade.com</v>
      </c>
      <c r="O978" s="390" t="str">
        <f t="shared" si="33"/>
        <v>Maryanne_Johnson</v>
      </c>
      <c r="P978" s="387" t="s">
        <v>1728</v>
      </c>
      <c r="Q978" s="387" t="s">
        <v>1739</v>
      </c>
      <c r="R978" s="387" t="s">
        <v>1738</v>
      </c>
      <c r="S978" s="387">
        <v>1.1399999999999999</v>
      </c>
      <c r="T978" s="387">
        <v>83</v>
      </c>
      <c r="U978" s="387" t="s">
        <v>1737</v>
      </c>
      <c r="V978" s="387" t="s">
        <v>1737</v>
      </c>
      <c r="W978" s="387" t="s">
        <v>1728</v>
      </c>
      <c r="X978" s="387" t="s">
        <v>1794</v>
      </c>
      <c r="Y978" s="387" t="s">
        <v>1735</v>
      </c>
      <c r="Z978" s="387" t="s">
        <v>1734</v>
      </c>
      <c r="AA978" s="387" t="s">
        <v>1733</v>
      </c>
      <c r="AB978" s="387">
        <v>21.91</v>
      </c>
      <c r="AC978" s="387">
        <v>0</v>
      </c>
      <c r="AD978" s="387">
        <v>0</v>
      </c>
      <c r="AE978" s="387">
        <v>20</v>
      </c>
      <c r="AF978" s="387" t="s">
        <v>1729</v>
      </c>
      <c r="AG978" s="387">
        <v>21.91</v>
      </c>
      <c r="AH978" s="387">
        <v>0</v>
      </c>
      <c r="AI978" s="387">
        <v>0</v>
      </c>
      <c r="AJ978" s="387">
        <v>20</v>
      </c>
      <c r="AK978" s="387">
        <v>2</v>
      </c>
      <c r="AM978"/>
      <c r="AN978"/>
      <c r="AO978"/>
      <c r="AP978"/>
    </row>
    <row r="979" spans="1:42">
      <c r="A979" s="387" t="s">
        <v>5252</v>
      </c>
      <c r="B979" s="388">
        <v>43649.83898148148</v>
      </c>
      <c r="C979" s="389">
        <v>43649</v>
      </c>
      <c r="D979" s="387" t="s">
        <v>1943</v>
      </c>
      <c r="E979" s="389">
        <v>43649</v>
      </c>
      <c r="F979" s="387" t="s">
        <v>3018</v>
      </c>
      <c r="G979" s="389">
        <v>43649</v>
      </c>
      <c r="H979" s="387" t="s">
        <v>2398</v>
      </c>
      <c r="I979" s="389">
        <v>43649</v>
      </c>
      <c r="J979" s="387" t="s">
        <v>2625</v>
      </c>
      <c r="K979" s="387" t="s">
        <v>1741</v>
      </c>
      <c r="L979" s="390" t="s">
        <v>1732</v>
      </c>
      <c r="M979" s="390" t="s">
        <v>1929</v>
      </c>
      <c r="N979" s="390" t="str">
        <f t="shared" si="32"/>
        <v>Employee29@blyblade.com</v>
      </c>
      <c r="O979" s="390" t="str">
        <f t="shared" si="33"/>
        <v>Justin_Meltzer</v>
      </c>
      <c r="P979" s="387" t="s">
        <v>1728</v>
      </c>
      <c r="Q979" s="387" t="s">
        <v>1952</v>
      </c>
      <c r="R979" s="387" t="s">
        <v>1803</v>
      </c>
      <c r="S979" s="387">
        <v>2.56</v>
      </c>
      <c r="T979" s="387">
        <v>11</v>
      </c>
      <c r="U979" s="387" t="s">
        <v>2326</v>
      </c>
      <c r="V979" s="387" t="s">
        <v>2326</v>
      </c>
      <c r="W979" s="387" t="s">
        <v>4832</v>
      </c>
      <c r="X979" s="387" t="s">
        <v>4831</v>
      </c>
      <c r="Y979" s="387" t="s">
        <v>1748</v>
      </c>
      <c r="Z979" s="387" t="s">
        <v>1734</v>
      </c>
      <c r="AA979" s="387" t="s">
        <v>1733</v>
      </c>
      <c r="AB979" s="387">
        <v>38.26</v>
      </c>
      <c r="AC979" s="387">
        <v>0</v>
      </c>
      <c r="AD979" s="387">
        <v>0</v>
      </c>
      <c r="AE979" s="387">
        <v>38.26</v>
      </c>
      <c r="AF979" s="387" t="s">
        <v>1729</v>
      </c>
      <c r="AG979" s="387">
        <v>38.26</v>
      </c>
      <c r="AH979" s="387">
        <v>0</v>
      </c>
      <c r="AI979" s="387">
        <v>0</v>
      </c>
      <c r="AJ979" s="387">
        <v>38.26</v>
      </c>
      <c r="AK979" s="387">
        <v>3.83</v>
      </c>
      <c r="AM979"/>
      <c r="AN979"/>
      <c r="AO979"/>
      <c r="AP979"/>
    </row>
    <row r="980" spans="1:42">
      <c r="A980" s="387" t="s">
        <v>5252</v>
      </c>
      <c r="B980" s="388">
        <v>43649.839120370372</v>
      </c>
      <c r="C980" s="389">
        <v>43649</v>
      </c>
      <c r="D980" s="387" t="s">
        <v>1943</v>
      </c>
      <c r="E980" s="389">
        <v>43649</v>
      </c>
      <c r="F980" s="387" t="s">
        <v>3018</v>
      </c>
      <c r="G980" s="389">
        <v>43649</v>
      </c>
      <c r="H980" s="387" t="s">
        <v>2398</v>
      </c>
      <c r="I980" s="389">
        <v>43649</v>
      </c>
      <c r="J980" s="387" t="s">
        <v>2625</v>
      </c>
      <c r="K980" s="387" t="s">
        <v>1741</v>
      </c>
      <c r="L980" s="390" t="s">
        <v>1732</v>
      </c>
      <c r="M980" s="390" t="s">
        <v>1929</v>
      </c>
      <c r="N980" s="390" t="str">
        <f t="shared" si="32"/>
        <v>Employee29@blyblade.com</v>
      </c>
      <c r="O980" s="390" t="str">
        <f t="shared" si="33"/>
        <v>Justin_Meltzer</v>
      </c>
      <c r="P980" s="387" t="s">
        <v>1728</v>
      </c>
      <c r="Q980" s="387" t="s">
        <v>1952</v>
      </c>
      <c r="R980" s="387" t="s">
        <v>1803</v>
      </c>
      <c r="S980" s="387">
        <v>2.56</v>
      </c>
      <c r="T980" s="387">
        <v>11</v>
      </c>
      <c r="U980" s="387" t="s">
        <v>2326</v>
      </c>
      <c r="V980" s="387" t="s">
        <v>2326</v>
      </c>
      <c r="W980" s="387" t="s">
        <v>4832</v>
      </c>
      <c r="X980" s="387" t="s">
        <v>4831</v>
      </c>
      <c r="Y980" s="387" t="s">
        <v>1748</v>
      </c>
      <c r="Z980" s="387" t="s">
        <v>1734</v>
      </c>
      <c r="AA980" s="387" t="s">
        <v>1747</v>
      </c>
      <c r="AB980" s="387">
        <v>0</v>
      </c>
      <c r="AC980" s="387">
        <v>0</v>
      </c>
      <c r="AD980" s="387">
        <v>3</v>
      </c>
      <c r="AE980" s="387">
        <v>3</v>
      </c>
      <c r="AF980" s="387" t="s">
        <v>1729</v>
      </c>
      <c r="AG980" s="387">
        <v>0</v>
      </c>
      <c r="AH980" s="387">
        <v>0</v>
      </c>
      <c r="AI980" s="387">
        <v>3</v>
      </c>
      <c r="AJ980" s="387">
        <v>3</v>
      </c>
      <c r="AK980" s="387">
        <v>0</v>
      </c>
      <c r="AM980"/>
      <c r="AN980"/>
      <c r="AO980"/>
      <c r="AP980"/>
    </row>
    <row r="981" spans="1:42">
      <c r="A981" s="387" t="s">
        <v>5251</v>
      </c>
      <c r="B981" s="388">
        <v>43649.839432870373</v>
      </c>
      <c r="C981" s="389">
        <v>43649</v>
      </c>
      <c r="D981" s="387" t="s">
        <v>1961</v>
      </c>
      <c r="E981" s="389">
        <v>43649</v>
      </c>
      <c r="F981" s="387" t="s">
        <v>2548</v>
      </c>
      <c r="G981" s="389">
        <v>43649</v>
      </c>
      <c r="H981" s="387" t="s">
        <v>2398</v>
      </c>
      <c r="I981" s="389">
        <v>43649</v>
      </c>
      <c r="J981" s="387" t="s">
        <v>2625</v>
      </c>
      <c r="K981" s="387" t="s">
        <v>1741</v>
      </c>
      <c r="L981" s="390" t="s">
        <v>1732</v>
      </c>
      <c r="M981" s="390" t="s">
        <v>1755</v>
      </c>
      <c r="N981" s="390" t="str">
        <f t="shared" si="32"/>
        <v>Employee2@blyblade.com</v>
      </c>
      <c r="O981" s="390" t="str">
        <f t="shared" si="33"/>
        <v>Cal_Thompson</v>
      </c>
      <c r="P981" s="387" t="s">
        <v>1728</v>
      </c>
      <c r="Q981" s="387" t="s">
        <v>1952</v>
      </c>
      <c r="R981" s="387" t="s">
        <v>1803</v>
      </c>
      <c r="S981" s="387">
        <v>2.93</v>
      </c>
      <c r="T981" s="387">
        <v>17</v>
      </c>
      <c r="U981" s="387" t="s">
        <v>2326</v>
      </c>
      <c r="V981" s="387" t="s">
        <v>2326</v>
      </c>
      <c r="W981" s="387" t="s">
        <v>2450</v>
      </c>
      <c r="X981" s="387" t="s">
        <v>4831</v>
      </c>
      <c r="Y981" s="387" t="s">
        <v>1748</v>
      </c>
      <c r="Z981" s="387" t="s">
        <v>1734</v>
      </c>
      <c r="AA981" s="387" t="s">
        <v>1733</v>
      </c>
      <c r="AB981" s="387">
        <v>38.49</v>
      </c>
      <c r="AC981" s="387">
        <v>0</v>
      </c>
      <c r="AD981" s="387">
        <v>0</v>
      </c>
      <c r="AE981" s="387">
        <v>38.49</v>
      </c>
      <c r="AF981" s="387" t="s">
        <v>1729</v>
      </c>
      <c r="AG981" s="387">
        <v>38.49</v>
      </c>
      <c r="AH981" s="387">
        <v>0</v>
      </c>
      <c r="AI981" s="387">
        <v>0</v>
      </c>
      <c r="AJ981" s="387">
        <v>38.49</v>
      </c>
      <c r="AK981" s="387">
        <v>3.85</v>
      </c>
      <c r="AM981"/>
      <c r="AN981"/>
      <c r="AO981"/>
      <c r="AP981"/>
    </row>
    <row r="982" spans="1:42">
      <c r="A982" s="387" t="s">
        <v>5251</v>
      </c>
      <c r="B982" s="388">
        <v>43649.839537037034</v>
      </c>
      <c r="C982" s="389">
        <v>43649</v>
      </c>
      <c r="D982" s="387" t="s">
        <v>1961</v>
      </c>
      <c r="E982" s="389">
        <v>43649</v>
      </c>
      <c r="F982" s="387" t="s">
        <v>2548</v>
      </c>
      <c r="G982" s="389">
        <v>43649</v>
      </c>
      <c r="H982" s="387" t="s">
        <v>2398</v>
      </c>
      <c r="I982" s="389">
        <v>43649</v>
      </c>
      <c r="J982" s="387" t="s">
        <v>2625</v>
      </c>
      <c r="K982" s="387" t="s">
        <v>1741</v>
      </c>
      <c r="L982" s="390" t="s">
        <v>1732</v>
      </c>
      <c r="M982" s="390" t="s">
        <v>1755</v>
      </c>
      <c r="N982" s="390" t="str">
        <f t="shared" si="32"/>
        <v>Employee2@blyblade.com</v>
      </c>
      <c r="O982" s="390" t="str">
        <f t="shared" si="33"/>
        <v>Cal_Thompson</v>
      </c>
      <c r="P982" s="387" t="s">
        <v>1728</v>
      </c>
      <c r="Q982" s="387" t="s">
        <v>1952</v>
      </c>
      <c r="R982" s="387" t="s">
        <v>1803</v>
      </c>
      <c r="S982" s="387">
        <v>2.93</v>
      </c>
      <c r="T982" s="387">
        <v>17</v>
      </c>
      <c r="U982" s="387" t="s">
        <v>2326</v>
      </c>
      <c r="V982" s="387" t="s">
        <v>2326</v>
      </c>
      <c r="W982" s="387" t="s">
        <v>2450</v>
      </c>
      <c r="X982" s="387" t="s">
        <v>4831</v>
      </c>
      <c r="Y982" s="387" t="s">
        <v>1748</v>
      </c>
      <c r="Z982" s="387" t="s">
        <v>1734</v>
      </c>
      <c r="AA982" s="387" t="s">
        <v>1747</v>
      </c>
      <c r="AB982" s="387">
        <v>0</v>
      </c>
      <c r="AC982" s="387">
        <v>0</v>
      </c>
      <c r="AD982" s="387">
        <v>5</v>
      </c>
      <c r="AE982" s="387">
        <v>5</v>
      </c>
      <c r="AF982" s="387" t="s">
        <v>1729</v>
      </c>
      <c r="AG982" s="387">
        <v>0</v>
      </c>
      <c r="AH982" s="387">
        <v>0</v>
      </c>
      <c r="AI982" s="387">
        <v>5</v>
      </c>
      <c r="AJ982" s="387">
        <v>5</v>
      </c>
      <c r="AK982" s="387">
        <v>0</v>
      </c>
      <c r="AM982"/>
      <c r="AN982"/>
      <c r="AO982"/>
      <c r="AP982"/>
    </row>
    <row r="983" spans="1:42">
      <c r="A983" s="387" t="s">
        <v>5250</v>
      </c>
      <c r="B983" s="388">
        <v>43649.844976851855</v>
      </c>
      <c r="C983" s="389">
        <v>43649</v>
      </c>
      <c r="D983" s="387" t="s">
        <v>2852</v>
      </c>
      <c r="E983" s="389">
        <v>43649</v>
      </c>
      <c r="F983" s="387" t="s">
        <v>2630</v>
      </c>
      <c r="G983" s="389">
        <v>43649</v>
      </c>
      <c r="H983" s="387" t="s">
        <v>4207</v>
      </c>
      <c r="I983" s="389">
        <v>43649</v>
      </c>
      <c r="J983" s="387" t="s">
        <v>3661</v>
      </c>
      <c r="K983" s="387" t="s">
        <v>1741</v>
      </c>
      <c r="L983" s="390" t="s">
        <v>1732</v>
      </c>
      <c r="M983" s="390" t="s">
        <v>2255</v>
      </c>
      <c r="N983" s="390" t="str">
        <f t="shared" si="32"/>
        <v>Employee7@blyblade.com</v>
      </c>
      <c r="O983" s="390" t="str">
        <f t="shared" si="33"/>
        <v>Jack_Oneill</v>
      </c>
      <c r="P983" s="387" t="s">
        <v>1728</v>
      </c>
      <c r="Q983" s="387" t="s">
        <v>1754</v>
      </c>
      <c r="R983" s="387" t="s">
        <v>1738</v>
      </c>
      <c r="S983" s="387">
        <v>3.29</v>
      </c>
      <c r="T983" s="387">
        <v>55</v>
      </c>
      <c r="U983" s="387" t="s">
        <v>1737</v>
      </c>
      <c r="V983" s="387" t="s">
        <v>1772</v>
      </c>
      <c r="W983" s="387" t="s">
        <v>1761</v>
      </c>
      <c r="X983" s="387" t="s">
        <v>4831</v>
      </c>
      <c r="Y983" s="387" t="s">
        <v>1748</v>
      </c>
      <c r="Z983" s="387" t="s">
        <v>1734</v>
      </c>
      <c r="AA983" s="387" t="s">
        <v>1733</v>
      </c>
      <c r="AB983" s="387">
        <v>48.97</v>
      </c>
      <c r="AC983" s="387">
        <v>0</v>
      </c>
      <c r="AD983" s="387">
        <v>0</v>
      </c>
      <c r="AE983" s="387">
        <v>48.97</v>
      </c>
      <c r="AF983" s="387" t="s">
        <v>1729</v>
      </c>
      <c r="AG983" s="387">
        <v>48.97</v>
      </c>
      <c r="AH983" s="387">
        <v>0</v>
      </c>
      <c r="AI983" s="387">
        <v>0</v>
      </c>
      <c r="AJ983" s="387">
        <v>48.97</v>
      </c>
      <c r="AK983" s="387">
        <v>4.9000000000000004</v>
      </c>
      <c r="AM983"/>
      <c r="AN983"/>
      <c r="AO983"/>
      <c r="AP983"/>
    </row>
    <row r="984" spans="1:42">
      <c r="A984" s="387" t="s">
        <v>5185</v>
      </c>
      <c r="B984" s="388">
        <v>43649.845671296294</v>
      </c>
      <c r="C984" s="389">
        <v>43649</v>
      </c>
      <c r="D984" s="387" t="s">
        <v>3718</v>
      </c>
      <c r="E984" s="389">
        <v>43649</v>
      </c>
      <c r="F984" s="387" t="s">
        <v>3374</v>
      </c>
      <c r="G984" s="389">
        <v>43649</v>
      </c>
      <c r="H984" s="387" t="s">
        <v>2276</v>
      </c>
      <c r="I984" s="389">
        <v>43649</v>
      </c>
      <c r="J984" s="387" t="s">
        <v>2849</v>
      </c>
      <c r="K984" s="387" t="s">
        <v>1741</v>
      </c>
      <c r="L984" s="390" t="s">
        <v>1732</v>
      </c>
      <c r="M984" s="390" t="s">
        <v>1924</v>
      </c>
      <c r="N984" s="390" t="str">
        <f t="shared" si="32"/>
        <v>Employee16@blyblade.com</v>
      </c>
      <c r="O984" s="390" t="str">
        <f t="shared" si="33"/>
        <v>Hunter_Senning</v>
      </c>
      <c r="P984" s="387" t="s">
        <v>1728</v>
      </c>
      <c r="Q984" s="387" t="s">
        <v>1762</v>
      </c>
      <c r="R984" s="387" t="s">
        <v>1753</v>
      </c>
      <c r="S984" s="387">
        <v>22.73</v>
      </c>
      <c r="T984" s="387">
        <v>43</v>
      </c>
      <c r="U984" s="387" t="s">
        <v>1752</v>
      </c>
      <c r="V984" s="387" t="s">
        <v>1826</v>
      </c>
      <c r="W984" s="387" t="s">
        <v>4832</v>
      </c>
      <c r="X984" s="387" t="s">
        <v>4831</v>
      </c>
      <c r="Y984" s="387" t="s">
        <v>1748</v>
      </c>
      <c r="Z984" s="387" t="s">
        <v>1734</v>
      </c>
      <c r="AA984" s="387" t="s">
        <v>1733</v>
      </c>
      <c r="AB984" s="387">
        <v>154.07</v>
      </c>
      <c r="AC984" s="387">
        <v>0</v>
      </c>
      <c r="AD984" s="387">
        <v>0</v>
      </c>
      <c r="AE984" s="387">
        <v>154.07</v>
      </c>
      <c r="AF984" s="387" t="s">
        <v>1729</v>
      </c>
      <c r="AG984" s="387">
        <v>154.07</v>
      </c>
      <c r="AH984" s="387">
        <v>0</v>
      </c>
      <c r="AI984" s="387">
        <v>0</v>
      </c>
      <c r="AJ984" s="387">
        <v>154.07</v>
      </c>
      <c r="AK984" s="387">
        <v>15.41</v>
      </c>
      <c r="AM984"/>
      <c r="AN984"/>
      <c r="AO984"/>
      <c r="AP984"/>
    </row>
    <row r="985" spans="1:42">
      <c r="A985" s="387" t="s">
        <v>5249</v>
      </c>
      <c r="B985" s="388">
        <v>43649.884513888886</v>
      </c>
      <c r="C985" s="389">
        <v>43649</v>
      </c>
      <c r="D985" s="387" t="s">
        <v>2316</v>
      </c>
      <c r="E985" s="389">
        <v>43649</v>
      </c>
      <c r="F985" s="387" t="s">
        <v>2315</v>
      </c>
      <c r="G985" s="389">
        <v>43649</v>
      </c>
      <c r="H985" s="387" t="s">
        <v>1899</v>
      </c>
      <c r="I985" s="389">
        <v>43649</v>
      </c>
      <c r="J985" s="387" t="s">
        <v>2064</v>
      </c>
      <c r="K985" s="387" t="s">
        <v>1741</v>
      </c>
      <c r="L985" s="390" t="s">
        <v>1732</v>
      </c>
      <c r="M985" s="390" t="s">
        <v>1986</v>
      </c>
      <c r="N985" s="390" t="str">
        <f t="shared" si="32"/>
        <v>Employee1@blyblade.com</v>
      </c>
      <c r="O985" s="390" t="str">
        <f t="shared" si="33"/>
        <v>Jake_Mirto</v>
      </c>
      <c r="P985" s="387" t="s">
        <v>1728</v>
      </c>
      <c r="Q985" s="387" t="s">
        <v>1754</v>
      </c>
      <c r="R985" s="387" t="s">
        <v>1753</v>
      </c>
      <c r="S985" s="387">
        <v>22.92</v>
      </c>
      <c r="T985" s="387">
        <v>48</v>
      </c>
      <c r="U985" s="387" t="s">
        <v>1752</v>
      </c>
      <c r="V985" s="387" t="s">
        <v>1826</v>
      </c>
      <c r="W985" s="387" t="s">
        <v>4832</v>
      </c>
      <c r="X985" s="387" t="s">
        <v>4831</v>
      </c>
      <c r="Y985" s="387" t="s">
        <v>1735</v>
      </c>
      <c r="Z985" s="387" t="s">
        <v>1734</v>
      </c>
      <c r="AA985" s="387" t="s">
        <v>1733</v>
      </c>
      <c r="AB985" s="387">
        <v>59.74</v>
      </c>
      <c r="AC985" s="387">
        <v>0</v>
      </c>
      <c r="AD985" s="387">
        <v>0</v>
      </c>
      <c r="AE985" s="387">
        <v>59.74</v>
      </c>
      <c r="AF985" s="387" t="s">
        <v>1729</v>
      </c>
      <c r="AG985" s="387">
        <v>59.74</v>
      </c>
      <c r="AH985" s="387">
        <v>0</v>
      </c>
      <c r="AI985" s="387">
        <v>0</v>
      </c>
      <c r="AJ985" s="387">
        <v>59.74</v>
      </c>
      <c r="AK985" s="387">
        <v>5.97</v>
      </c>
      <c r="AM985"/>
      <c r="AN985"/>
      <c r="AO985"/>
      <c r="AP985"/>
    </row>
    <row r="986" spans="1:42">
      <c r="A986" s="387" t="s">
        <v>5248</v>
      </c>
      <c r="B986" s="388">
        <v>43649.934212962966</v>
      </c>
      <c r="C986" s="389">
        <v>43649</v>
      </c>
      <c r="D986" s="387" t="s">
        <v>2792</v>
      </c>
      <c r="E986" s="389">
        <v>43649</v>
      </c>
      <c r="F986" s="387" t="s">
        <v>2836</v>
      </c>
      <c r="G986" s="387" t="s">
        <v>1728</v>
      </c>
      <c r="H986" s="387" t="s">
        <v>1728</v>
      </c>
      <c r="I986" s="387" t="s">
        <v>1728</v>
      </c>
      <c r="J986" s="387" t="s">
        <v>1728</v>
      </c>
      <c r="K986" s="387" t="s">
        <v>1741</v>
      </c>
      <c r="L986" s="390" t="s">
        <v>1732</v>
      </c>
      <c r="M986" s="390" t="s">
        <v>1940</v>
      </c>
      <c r="N986" s="390" t="str">
        <f t="shared" si="32"/>
        <v>Employee11@blyblade.com</v>
      </c>
      <c r="O986" s="390" t="str">
        <f t="shared" si="33"/>
        <v>Mimi_Grassi</v>
      </c>
      <c r="P986" s="387" t="s">
        <v>1728</v>
      </c>
      <c r="Q986" s="387" t="s">
        <v>1762</v>
      </c>
      <c r="R986" s="387" t="s">
        <v>1753</v>
      </c>
      <c r="S986" s="387">
        <v>0</v>
      </c>
      <c r="T986" s="387">
        <v>0</v>
      </c>
      <c r="U986" s="387" t="s">
        <v>1795</v>
      </c>
      <c r="V986" s="387" t="s">
        <v>1752</v>
      </c>
      <c r="W986" s="387" t="s">
        <v>4832</v>
      </c>
      <c r="X986" s="387" t="s">
        <v>4831</v>
      </c>
      <c r="Y986" s="387" t="s">
        <v>1735</v>
      </c>
      <c r="Z986" s="387" t="s">
        <v>1734</v>
      </c>
      <c r="AA986" s="387" t="s">
        <v>1733</v>
      </c>
      <c r="AB986" s="387">
        <v>16.2</v>
      </c>
      <c r="AC986" s="387">
        <v>0</v>
      </c>
      <c r="AD986" s="387">
        <v>0</v>
      </c>
      <c r="AE986" s="387">
        <v>16.2</v>
      </c>
      <c r="AF986" s="387" t="s">
        <v>1729</v>
      </c>
      <c r="AG986" s="387">
        <v>16.2</v>
      </c>
      <c r="AH986" s="387">
        <v>0</v>
      </c>
      <c r="AI986" s="387">
        <v>0</v>
      </c>
      <c r="AJ986" s="387">
        <v>16.2</v>
      </c>
      <c r="AK986" s="387">
        <v>1.62</v>
      </c>
      <c r="AM986"/>
      <c r="AN986"/>
      <c r="AO986"/>
      <c r="AP986"/>
    </row>
    <row r="987" spans="1:42">
      <c r="A987" s="387" t="s">
        <v>5247</v>
      </c>
      <c r="B987" s="388">
        <v>43649.98778935185</v>
      </c>
      <c r="C987" s="389">
        <v>43649</v>
      </c>
      <c r="D987" s="387" t="s">
        <v>2031</v>
      </c>
      <c r="E987" s="389">
        <v>43649</v>
      </c>
      <c r="F987" s="387" t="s">
        <v>2030</v>
      </c>
      <c r="G987" s="389">
        <v>43649</v>
      </c>
      <c r="H987" s="387" t="s">
        <v>3503</v>
      </c>
      <c r="I987" s="389">
        <v>43649</v>
      </c>
      <c r="J987" s="387" t="s">
        <v>3770</v>
      </c>
      <c r="K987" s="387" t="s">
        <v>1741</v>
      </c>
      <c r="L987" s="390" t="s">
        <v>1732</v>
      </c>
      <c r="M987" s="390" t="s">
        <v>2255</v>
      </c>
      <c r="N987" s="390" t="str">
        <f t="shared" si="32"/>
        <v>Employee7@blyblade.com</v>
      </c>
      <c r="O987" s="390" t="str">
        <f t="shared" si="33"/>
        <v>Jack_Oneill</v>
      </c>
      <c r="P987" s="387" t="s">
        <v>1728</v>
      </c>
      <c r="Q987" s="387" t="s">
        <v>1754</v>
      </c>
      <c r="R987" s="387" t="s">
        <v>1738</v>
      </c>
      <c r="S987" s="387">
        <v>20.63</v>
      </c>
      <c r="T987" s="387">
        <v>111</v>
      </c>
      <c r="U987" s="387" t="s">
        <v>1845</v>
      </c>
      <c r="V987" s="387" t="s">
        <v>2026</v>
      </c>
      <c r="W987" s="387" t="s">
        <v>4887</v>
      </c>
      <c r="X987" s="387" t="s">
        <v>4831</v>
      </c>
      <c r="Y987" s="387" t="s">
        <v>1748</v>
      </c>
      <c r="Z987" s="387" t="s">
        <v>1734</v>
      </c>
      <c r="AA987" s="387" t="s">
        <v>1733</v>
      </c>
      <c r="AB987" s="387">
        <v>124.74</v>
      </c>
      <c r="AC987" s="387">
        <v>0</v>
      </c>
      <c r="AD987" s="387">
        <v>0</v>
      </c>
      <c r="AE987" s="387">
        <v>124.74</v>
      </c>
      <c r="AF987" s="387" t="s">
        <v>1729</v>
      </c>
      <c r="AG987" s="387">
        <v>124.74</v>
      </c>
      <c r="AH987" s="387">
        <v>0</v>
      </c>
      <c r="AI987" s="387">
        <v>0</v>
      </c>
      <c r="AJ987" s="387">
        <v>124.74</v>
      </c>
      <c r="AK987" s="387">
        <v>12.47</v>
      </c>
      <c r="AM987"/>
      <c r="AN987"/>
      <c r="AO987"/>
      <c r="AP987"/>
    </row>
    <row r="988" spans="1:42">
      <c r="A988" s="387" t="s">
        <v>5247</v>
      </c>
      <c r="B988" s="388">
        <v>43649.989108796297</v>
      </c>
      <c r="C988" s="389">
        <v>43649</v>
      </c>
      <c r="D988" s="387" t="s">
        <v>2031</v>
      </c>
      <c r="E988" s="389">
        <v>43649</v>
      </c>
      <c r="F988" s="387" t="s">
        <v>2030</v>
      </c>
      <c r="G988" s="389">
        <v>43649</v>
      </c>
      <c r="H988" s="387" t="s">
        <v>3503</v>
      </c>
      <c r="I988" s="389">
        <v>43649</v>
      </c>
      <c r="J988" s="387" t="s">
        <v>3770</v>
      </c>
      <c r="K988" s="387" t="s">
        <v>1741</v>
      </c>
      <c r="L988" s="390" t="s">
        <v>1732</v>
      </c>
      <c r="M988" s="390" t="s">
        <v>2255</v>
      </c>
      <c r="N988" s="390" t="str">
        <f t="shared" si="32"/>
        <v>Employee7@blyblade.com</v>
      </c>
      <c r="O988" s="390" t="str">
        <f t="shared" si="33"/>
        <v>Jack_Oneill</v>
      </c>
      <c r="P988" s="387" t="s">
        <v>1728</v>
      </c>
      <c r="Q988" s="387" t="s">
        <v>1754</v>
      </c>
      <c r="R988" s="387" t="s">
        <v>1738</v>
      </c>
      <c r="S988" s="387">
        <v>20.63</v>
      </c>
      <c r="T988" s="387">
        <v>111</v>
      </c>
      <c r="U988" s="387" t="s">
        <v>1845</v>
      </c>
      <c r="V988" s="387" t="s">
        <v>2026</v>
      </c>
      <c r="W988" s="387" t="s">
        <v>4887</v>
      </c>
      <c r="X988" s="387" t="s">
        <v>4831</v>
      </c>
      <c r="Y988" s="387" t="s">
        <v>1748</v>
      </c>
      <c r="Z988" s="387" t="s">
        <v>1734</v>
      </c>
      <c r="AA988" s="387" t="s">
        <v>1747</v>
      </c>
      <c r="AB988" s="387">
        <v>0</v>
      </c>
      <c r="AC988" s="387">
        <v>0</v>
      </c>
      <c r="AD988" s="387">
        <v>14.95</v>
      </c>
      <c r="AE988" s="387">
        <v>14.95</v>
      </c>
      <c r="AF988" s="387" t="s">
        <v>1729</v>
      </c>
      <c r="AG988" s="387">
        <v>0</v>
      </c>
      <c r="AH988" s="387">
        <v>0</v>
      </c>
      <c r="AI988" s="387">
        <v>14.95</v>
      </c>
      <c r="AJ988" s="387">
        <v>14.95</v>
      </c>
      <c r="AK988" s="387">
        <v>0</v>
      </c>
      <c r="AM988"/>
      <c r="AN988"/>
      <c r="AO988"/>
      <c r="AP988"/>
    </row>
    <row r="989" spans="1:42">
      <c r="A989" s="387" t="s">
        <v>5246</v>
      </c>
      <c r="B989" s="388">
        <v>43650.003877314812</v>
      </c>
      <c r="C989" s="389">
        <v>43649</v>
      </c>
      <c r="D989" s="387" t="s">
        <v>1994</v>
      </c>
      <c r="E989" s="389">
        <v>43649</v>
      </c>
      <c r="F989" s="387" t="s">
        <v>1993</v>
      </c>
      <c r="G989" s="389">
        <v>43650</v>
      </c>
      <c r="H989" s="387" t="s">
        <v>2951</v>
      </c>
      <c r="I989" s="389">
        <v>43649</v>
      </c>
      <c r="J989" s="387" t="s">
        <v>2950</v>
      </c>
      <c r="K989" s="387" t="s">
        <v>1741</v>
      </c>
      <c r="L989" s="390" t="s">
        <v>1732</v>
      </c>
      <c r="M989" s="390" t="s">
        <v>1979</v>
      </c>
      <c r="N989" s="390" t="str">
        <f t="shared" si="32"/>
        <v>Employee15@blyblade.com</v>
      </c>
      <c r="O989" s="390" t="str">
        <f t="shared" si="33"/>
        <v>Jess_Rooney</v>
      </c>
      <c r="P989" s="387" t="s">
        <v>1728</v>
      </c>
      <c r="Q989" s="387" t="s">
        <v>1754</v>
      </c>
      <c r="R989" s="387" t="s">
        <v>1803</v>
      </c>
      <c r="S989" s="387">
        <v>14.56</v>
      </c>
      <c r="T989" s="387">
        <v>35</v>
      </c>
      <c r="U989" s="387" t="s">
        <v>1802</v>
      </c>
      <c r="V989" s="387" t="s">
        <v>2183</v>
      </c>
      <c r="W989" s="387" t="s">
        <v>1965</v>
      </c>
      <c r="X989" s="387" t="s">
        <v>4831</v>
      </c>
      <c r="Y989" s="387" t="s">
        <v>1735</v>
      </c>
      <c r="Z989" s="387" t="s">
        <v>1734</v>
      </c>
      <c r="AA989" s="387" t="s">
        <v>1733</v>
      </c>
      <c r="AB989" s="387">
        <v>45.63</v>
      </c>
      <c r="AC989" s="387">
        <v>0</v>
      </c>
      <c r="AD989" s="387">
        <v>0</v>
      </c>
      <c r="AE989" s="387">
        <v>45.63</v>
      </c>
      <c r="AF989" s="387" t="s">
        <v>1729</v>
      </c>
      <c r="AG989" s="387">
        <v>45.63</v>
      </c>
      <c r="AH989" s="387">
        <v>0</v>
      </c>
      <c r="AI989" s="387">
        <v>0</v>
      </c>
      <c r="AJ989" s="387">
        <v>45.63</v>
      </c>
      <c r="AK989" s="387">
        <v>4.5599999999999996</v>
      </c>
      <c r="AM989"/>
      <c r="AN989"/>
      <c r="AO989"/>
      <c r="AP989"/>
    </row>
    <row r="990" spans="1:42">
      <c r="A990" s="387" t="s">
        <v>5245</v>
      </c>
      <c r="B990" s="388">
        <v>43650.019189814811</v>
      </c>
      <c r="C990" s="389">
        <v>43650</v>
      </c>
      <c r="D990" s="387" t="s">
        <v>2951</v>
      </c>
      <c r="E990" s="389">
        <v>43649</v>
      </c>
      <c r="F990" s="387" t="s">
        <v>2950</v>
      </c>
      <c r="G990" s="389">
        <v>43650</v>
      </c>
      <c r="H990" s="387" t="s">
        <v>4201</v>
      </c>
      <c r="I990" s="389">
        <v>43649</v>
      </c>
      <c r="J990" s="387" t="s">
        <v>2323</v>
      </c>
      <c r="K990" s="387" t="s">
        <v>1741</v>
      </c>
      <c r="L990" s="390" t="s">
        <v>1732</v>
      </c>
      <c r="M990" s="390" t="s">
        <v>2812</v>
      </c>
      <c r="N990" s="390" t="str">
        <f t="shared" si="32"/>
        <v>Employee6@blyblade.com</v>
      </c>
      <c r="O990" s="390" t="str">
        <f t="shared" si="33"/>
        <v>Matthew_Brody</v>
      </c>
      <c r="P990" s="387" t="s">
        <v>1728</v>
      </c>
      <c r="Q990" s="387" t="s">
        <v>1847</v>
      </c>
      <c r="R990" s="387" t="s">
        <v>1738</v>
      </c>
      <c r="S990" s="387">
        <v>2.76</v>
      </c>
      <c r="T990" s="387">
        <v>19</v>
      </c>
      <c r="U990" s="387" t="s">
        <v>1883</v>
      </c>
      <c r="V990" s="387" t="s">
        <v>2063</v>
      </c>
      <c r="W990" s="387" t="s">
        <v>4876</v>
      </c>
      <c r="X990" s="387" t="s">
        <v>4899</v>
      </c>
      <c r="Y990" s="387" t="s">
        <v>1748</v>
      </c>
      <c r="Z990" s="387" t="s">
        <v>1734</v>
      </c>
      <c r="AA990" s="387" t="s">
        <v>1733</v>
      </c>
      <c r="AB990" s="387">
        <v>20.68</v>
      </c>
      <c r="AC990" s="387">
        <v>0</v>
      </c>
      <c r="AD990" s="387">
        <v>0</v>
      </c>
      <c r="AE990" s="387">
        <v>20.68</v>
      </c>
      <c r="AF990" s="387" t="s">
        <v>1729</v>
      </c>
      <c r="AG990" s="387">
        <v>20.68</v>
      </c>
      <c r="AH990" s="387">
        <v>0</v>
      </c>
      <c r="AI990" s="387">
        <v>0</v>
      </c>
      <c r="AJ990" s="387">
        <v>20.68</v>
      </c>
      <c r="AK990" s="387">
        <v>2.0699999999999998</v>
      </c>
      <c r="AM990"/>
      <c r="AN990"/>
      <c r="AO990"/>
      <c r="AP990"/>
    </row>
    <row r="991" spans="1:42">
      <c r="A991" s="391" t="s">
        <v>5244</v>
      </c>
      <c r="B991" s="388">
        <v>43650.022002314814</v>
      </c>
      <c r="C991" s="389">
        <v>43650</v>
      </c>
      <c r="D991" s="387" t="s">
        <v>2277</v>
      </c>
      <c r="E991" s="389">
        <v>43649</v>
      </c>
      <c r="F991" s="387" t="s">
        <v>2276</v>
      </c>
      <c r="G991" s="389">
        <v>43650</v>
      </c>
      <c r="H991" s="387" t="s">
        <v>1857</v>
      </c>
      <c r="I991" s="389">
        <v>43649</v>
      </c>
      <c r="J991" s="387" t="s">
        <v>1932</v>
      </c>
      <c r="K991" s="387" t="s">
        <v>1741</v>
      </c>
      <c r="L991" s="390" t="s">
        <v>1732</v>
      </c>
      <c r="M991" s="390" t="s">
        <v>2265</v>
      </c>
      <c r="N991" s="390" t="str">
        <f t="shared" si="32"/>
        <v>Employee4@blyblade.com</v>
      </c>
      <c r="O991" s="390" t="str">
        <f t="shared" si="33"/>
        <v>Oksana_Orlov</v>
      </c>
      <c r="P991" s="387" t="s">
        <v>1728</v>
      </c>
      <c r="Q991" s="387" t="s">
        <v>1754</v>
      </c>
      <c r="R991" s="387" t="s">
        <v>1738</v>
      </c>
      <c r="S991" s="387">
        <v>4.24</v>
      </c>
      <c r="T991" s="387">
        <v>10</v>
      </c>
      <c r="U991" s="387" t="s">
        <v>1883</v>
      </c>
      <c r="V991" s="387" t="s">
        <v>1773</v>
      </c>
      <c r="W991" s="387" t="s">
        <v>4876</v>
      </c>
      <c r="X991" s="387" t="s">
        <v>4831</v>
      </c>
      <c r="Y991" s="387" t="s">
        <v>1735</v>
      </c>
      <c r="Z991" s="387" t="s">
        <v>1734</v>
      </c>
      <c r="AA991" s="387" t="s">
        <v>1733</v>
      </c>
      <c r="AB991" s="387">
        <v>27.99</v>
      </c>
      <c r="AC991" s="387">
        <v>0</v>
      </c>
      <c r="AD991" s="387">
        <v>0</v>
      </c>
      <c r="AE991" s="387">
        <v>27.99</v>
      </c>
      <c r="AF991" s="387" t="s">
        <v>1729</v>
      </c>
      <c r="AG991" s="387">
        <v>27.99</v>
      </c>
      <c r="AH991" s="387">
        <v>0</v>
      </c>
      <c r="AI991" s="387">
        <v>0</v>
      </c>
      <c r="AJ991" s="387">
        <v>27.99</v>
      </c>
      <c r="AK991" s="387">
        <v>2.8</v>
      </c>
      <c r="AM991"/>
      <c r="AN991"/>
      <c r="AO991"/>
      <c r="AP991"/>
    </row>
    <row r="992" spans="1:42">
      <c r="A992" s="387" t="s">
        <v>5243</v>
      </c>
      <c r="B992" s="388">
        <v>43650.030104166668</v>
      </c>
      <c r="C992" s="389">
        <v>43650</v>
      </c>
      <c r="D992" s="387" t="s">
        <v>3190</v>
      </c>
      <c r="E992" s="389">
        <v>43649</v>
      </c>
      <c r="F992" s="387" t="s">
        <v>2965</v>
      </c>
      <c r="G992" s="389">
        <v>43650</v>
      </c>
      <c r="H992" s="387" t="s">
        <v>4661</v>
      </c>
      <c r="I992" s="389">
        <v>43649</v>
      </c>
      <c r="J992" s="387" t="s">
        <v>3210</v>
      </c>
      <c r="K992" s="387" t="s">
        <v>1741</v>
      </c>
      <c r="L992" s="390" t="s">
        <v>1732</v>
      </c>
      <c r="M992" s="390" t="s">
        <v>2812</v>
      </c>
      <c r="N992" s="390" t="str">
        <f t="shared" si="32"/>
        <v>Employee6@blyblade.com</v>
      </c>
      <c r="O992" s="390" t="str">
        <f t="shared" si="33"/>
        <v>Matthew_Brody</v>
      </c>
      <c r="P992" s="387" t="s">
        <v>1728</v>
      </c>
      <c r="Q992" s="387" t="s">
        <v>1847</v>
      </c>
      <c r="R992" s="387" t="s">
        <v>1738</v>
      </c>
      <c r="S992" s="387">
        <v>1.58</v>
      </c>
      <c r="T992" s="387">
        <v>10</v>
      </c>
      <c r="U992" s="387" t="s">
        <v>2063</v>
      </c>
      <c r="V992" s="387" t="s">
        <v>2342</v>
      </c>
      <c r="W992" s="387" t="s">
        <v>4876</v>
      </c>
      <c r="X992" s="387" t="s">
        <v>4899</v>
      </c>
      <c r="Y992" s="387" t="s">
        <v>1748</v>
      </c>
      <c r="Z992" s="387" t="s">
        <v>1734</v>
      </c>
      <c r="AA992" s="387" t="s">
        <v>1733</v>
      </c>
      <c r="AB992" s="387">
        <v>15.38</v>
      </c>
      <c r="AC992" s="387">
        <v>0</v>
      </c>
      <c r="AD992" s="387">
        <v>0</v>
      </c>
      <c r="AE992" s="387">
        <v>15.38</v>
      </c>
      <c r="AF992" s="387" t="s">
        <v>1729</v>
      </c>
      <c r="AG992" s="387">
        <v>15.38</v>
      </c>
      <c r="AH992" s="387">
        <v>0</v>
      </c>
      <c r="AI992" s="387">
        <v>0</v>
      </c>
      <c r="AJ992" s="387">
        <v>15.38</v>
      </c>
      <c r="AK992" s="387">
        <v>1.54</v>
      </c>
      <c r="AM992"/>
      <c r="AN992"/>
      <c r="AO992"/>
      <c r="AP992"/>
    </row>
    <row r="993" spans="1:42">
      <c r="A993" s="387" t="s">
        <v>5242</v>
      </c>
      <c r="B993" s="388">
        <v>43650.036053240743</v>
      </c>
      <c r="C993" s="389">
        <v>43650</v>
      </c>
      <c r="D993" s="387" t="s">
        <v>4201</v>
      </c>
      <c r="E993" s="389">
        <v>43649</v>
      </c>
      <c r="F993" s="387" t="s">
        <v>2323</v>
      </c>
      <c r="G993" s="389">
        <v>43650</v>
      </c>
      <c r="H993" s="387" t="s">
        <v>3693</v>
      </c>
      <c r="I993" s="389">
        <v>43649</v>
      </c>
      <c r="J993" s="387" t="s">
        <v>1767</v>
      </c>
      <c r="K993" s="387" t="s">
        <v>1741</v>
      </c>
      <c r="L993" s="390" t="s">
        <v>1732</v>
      </c>
      <c r="M993" s="390" t="s">
        <v>1827</v>
      </c>
      <c r="N993" s="390" t="str">
        <f t="shared" si="32"/>
        <v>Employee30@blyblade.com</v>
      </c>
      <c r="O993" s="390" t="str">
        <f t="shared" si="33"/>
        <v>Sabrina_Kogut</v>
      </c>
      <c r="P993" s="387" t="s">
        <v>1728</v>
      </c>
      <c r="Q993" s="387" t="s">
        <v>1739</v>
      </c>
      <c r="R993" s="387" t="s">
        <v>1738</v>
      </c>
      <c r="S993" s="387">
        <v>0.96</v>
      </c>
      <c r="T993" s="387">
        <v>24</v>
      </c>
      <c r="U993" s="387" t="s">
        <v>1845</v>
      </c>
      <c r="V993" s="387" t="s">
        <v>1845</v>
      </c>
      <c r="W993" s="387" t="s">
        <v>1728</v>
      </c>
      <c r="X993" s="387" t="s">
        <v>1736</v>
      </c>
      <c r="Y993" s="387" t="s">
        <v>1825</v>
      </c>
      <c r="Z993" s="387" t="s">
        <v>1734</v>
      </c>
      <c r="AA993" s="387" t="s">
        <v>1793</v>
      </c>
      <c r="AB993" s="387">
        <v>26.62</v>
      </c>
      <c r="AC993" s="387">
        <v>0</v>
      </c>
      <c r="AD993" s="387">
        <v>2</v>
      </c>
      <c r="AE993" s="387">
        <v>26.62</v>
      </c>
      <c r="AF993" s="387" t="s">
        <v>1729</v>
      </c>
      <c r="AG993" s="387">
        <v>26.62</v>
      </c>
      <c r="AH993" s="387">
        <v>0</v>
      </c>
      <c r="AI993" s="387">
        <v>2</v>
      </c>
      <c r="AJ993" s="387">
        <v>26.62</v>
      </c>
      <c r="AK993" s="387">
        <v>2.66</v>
      </c>
      <c r="AM993"/>
      <c r="AN993"/>
      <c r="AO993"/>
      <c r="AP993"/>
    </row>
    <row r="994" spans="1:42">
      <c r="A994" s="387" t="s">
        <v>5241</v>
      </c>
      <c r="B994" s="388">
        <v>43650.036782407406</v>
      </c>
      <c r="C994" s="389">
        <v>43650</v>
      </c>
      <c r="D994" s="387" t="s">
        <v>2579</v>
      </c>
      <c r="E994" s="389">
        <v>43649</v>
      </c>
      <c r="F994" s="387" t="s">
        <v>2578</v>
      </c>
      <c r="G994" s="389">
        <v>43650</v>
      </c>
      <c r="H994" s="387" t="s">
        <v>2942</v>
      </c>
      <c r="I994" s="389">
        <v>43649</v>
      </c>
      <c r="J994" s="387" t="s">
        <v>2941</v>
      </c>
      <c r="K994" s="387" t="s">
        <v>1741</v>
      </c>
      <c r="L994" s="390" t="s">
        <v>1732</v>
      </c>
      <c r="M994" s="390" t="s">
        <v>2051</v>
      </c>
      <c r="N994" s="390" t="str">
        <f t="shared" si="32"/>
        <v>Employee26@blyblade.com</v>
      </c>
      <c r="O994" s="390" t="str">
        <f t="shared" si="33"/>
        <v>Karoline_Lozier</v>
      </c>
      <c r="P994" s="387" t="s">
        <v>1728</v>
      </c>
      <c r="Q994" s="387" t="s">
        <v>1754</v>
      </c>
      <c r="R994" s="387" t="s">
        <v>1738</v>
      </c>
      <c r="S994" s="387">
        <v>2.04</v>
      </c>
      <c r="T994" s="387">
        <v>15</v>
      </c>
      <c r="U994" s="387" t="s">
        <v>1883</v>
      </c>
      <c r="V994" s="387" t="s">
        <v>1772</v>
      </c>
      <c r="W994" s="387" t="s">
        <v>4876</v>
      </c>
      <c r="X994" s="387" t="s">
        <v>4831</v>
      </c>
      <c r="Y994" s="387" t="s">
        <v>1748</v>
      </c>
      <c r="Z994" s="387" t="s">
        <v>1734</v>
      </c>
      <c r="AA994" s="387" t="s">
        <v>1733</v>
      </c>
      <c r="AB994" s="387">
        <v>13.13</v>
      </c>
      <c r="AC994" s="387">
        <v>0</v>
      </c>
      <c r="AD994" s="387">
        <v>0</v>
      </c>
      <c r="AE994" s="387">
        <v>13.13</v>
      </c>
      <c r="AF994" s="387" t="s">
        <v>1729</v>
      </c>
      <c r="AG994" s="387">
        <v>13.13</v>
      </c>
      <c r="AH994" s="387">
        <v>0</v>
      </c>
      <c r="AI994" s="387">
        <v>0</v>
      </c>
      <c r="AJ994" s="387">
        <v>13.13</v>
      </c>
      <c r="AK994" s="387">
        <v>1.31</v>
      </c>
      <c r="AM994"/>
      <c r="AN994"/>
      <c r="AO994"/>
      <c r="AP994"/>
    </row>
    <row r="995" spans="1:42">
      <c r="A995" s="387" t="s">
        <v>5240</v>
      </c>
      <c r="B995" s="388">
        <v>43650.037476851852</v>
      </c>
      <c r="C995" s="389">
        <v>43650</v>
      </c>
      <c r="D995" s="387" t="s">
        <v>1857</v>
      </c>
      <c r="E995" s="389">
        <v>43649</v>
      </c>
      <c r="F995" s="387" t="s">
        <v>1932</v>
      </c>
      <c r="G995" s="389">
        <v>43650</v>
      </c>
      <c r="H995" s="387" t="s">
        <v>2267</v>
      </c>
      <c r="I995" s="389">
        <v>43649</v>
      </c>
      <c r="J995" s="387" t="s">
        <v>2266</v>
      </c>
      <c r="K995" s="387" t="s">
        <v>1741</v>
      </c>
      <c r="L995" s="390" t="s">
        <v>1732</v>
      </c>
      <c r="M995" s="390" t="s">
        <v>2208</v>
      </c>
      <c r="N995" s="390" t="str">
        <f t="shared" si="32"/>
        <v>Employee13@blyblade.com</v>
      </c>
      <c r="O995" s="390" t="str">
        <f t="shared" si="33"/>
        <v>Evelyn_Pelczar</v>
      </c>
      <c r="P995" s="387" t="s">
        <v>1728</v>
      </c>
      <c r="Q995" s="387" t="s">
        <v>1847</v>
      </c>
      <c r="R995" s="387" t="s">
        <v>1738</v>
      </c>
      <c r="S995" s="387">
        <v>4.5999999999999996</v>
      </c>
      <c r="T995" s="387">
        <v>22</v>
      </c>
      <c r="U995" s="387" t="s">
        <v>1883</v>
      </c>
      <c r="V995" s="387" t="s">
        <v>2207</v>
      </c>
      <c r="W995" s="387" t="s">
        <v>1965</v>
      </c>
      <c r="X995" s="387" t="s">
        <v>4831</v>
      </c>
      <c r="Y995" s="387" t="s">
        <v>1735</v>
      </c>
      <c r="Z995" s="387" t="s">
        <v>1734</v>
      </c>
      <c r="AA995" s="387" t="s">
        <v>1733</v>
      </c>
      <c r="AB995" s="387">
        <v>21.37</v>
      </c>
      <c r="AC995" s="387">
        <v>0</v>
      </c>
      <c r="AD995" s="387">
        <v>0</v>
      </c>
      <c r="AE995" s="387">
        <v>21.37</v>
      </c>
      <c r="AF995" s="387" t="s">
        <v>1729</v>
      </c>
      <c r="AG995" s="387">
        <v>21.37</v>
      </c>
      <c r="AH995" s="387">
        <v>0</v>
      </c>
      <c r="AI995" s="387">
        <v>0</v>
      </c>
      <c r="AJ995" s="387">
        <v>21.37</v>
      </c>
      <c r="AK995" s="387">
        <v>2.14</v>
      </c>
      <c r="AM995"/>
      <c r="AN995"/>
      <c r="AO995"/>
      <c r="AP995"/>
    </row>
    <row r="996" spans="1:42">
      <c r="A996" s="387" t="s">
        <v>5239</v>
      </c>
      <c r="B996" s="388">
        <v>43650.047986111109</v>
      </c>
      <c r="C996" s="389">
        <v>43650</v>
      </c>
      <c r="D996" s="387" t="s">
        <v>1954</v>
      </c>
      <c r="E996" s="389">
        <v>43649</v>
      </c>
      <c r="F996" s="387" t="s">
        <v>1953</v>
      </c>
      <c r="G996" s="389">
        <v>43650</v>
      </c>
      <c r="H996" s="387" t="s">
        <v>3107</v>
      </c>
      <c r="I996" s="389">
        <v>43649</v>
      </c>
      <c r="J996" s="387" t="s">
        <v>3106</v>
      </c>
      <c r="K996" s="387" t="s">
        <v>1741</v>
      </c>
      <c r="L996" s="390" t="s">
        <v>1732</v>
      </c>
      <c r="M996" s="390" t="s">
        <v>1884</v>
      </c>
      <c r="N996" s="390" t="str">
        <f t="shared" si="32"/>
        <v>Employee25@blyblade.com</v>
      </c>
      <c r="O996" s="390" t="str">
        <f t="shared" si="33"/>
        <v>Shyloh_Davonne Wilkinson</v>
      </c>
      <c r="P996" s="387" t="s">
        <v>1728</v>
      </c>
      <c r="Q996" s="387" t="s">
        <v>1847</v>
      </c>
      <c r="R996" s="387" t="s">
        <v>1738</v>
      </c>
      <c r="S996" s="387">
        <v>2.39</v>
      </c>
      <c r="T996" s="387">
        <v>43</v>
      </c>
      <c r="U996" s="387" t="s">
        <v>1883</v>
      </c>
      <c r="V996" s="387" t="s">
        <v>1737</v>
      </c>
      <c r="W996" s="387" t="s">
        <v>2025</v>
      </c>
      <c r="X996" s="387" t="s">
        <v>4831</v>
      </c>
      <c r="Y996" s="387" t="s">
        <v>1735</v>
      </c>
      <c r="Z996" s="387" t="s">
        <v>1734</v>
      </c>
      <c r="AA996" s="387" t="s">
        <v>1733</v>
      </c>
      <c r="AB996" s="387">
        <v>24.71</v>
      </c>
      <c r="AC996" s="387">
        <v>0</v>
      </c>
      <c r="AD996" s="387">
        <v>0</v>
      </c>
      <c r="AE996" s="387">
        <v>24.71</v>
      </c>
      <c r="AF996" s="387" t="s">
        <v>1729</v>
      </c>
      <c r="AG996" s="387">
        <v>24.71</v>
      </c>
      <c r="AH996" s="387">
        <v>0</v>
      </c>
      <c r="AI996" s="387">
        <v>0</v>
      </c>
      <c r="AJ996" s="387">
        <v>24.71</v>
      </c>
      <c r="AK996" s="387">
        <v>2.4700000000000002</v>
      </c>
      <c r="AM996"/>
      <c r="AN996"/>
      <c r="AO996"/>
      <c r="AP996"/>
    </row>
    <row r="997" spans="1:42">
      <c r="A997" s="387" t="s">
        <v>5238</v>
      </c>
      <c r="B997" s="388">
        <v>43650.061354166668</v>
      </c>
      <c r="C997" s="389">
        <v>43650</v>
      </c>
      <c r="D997" s="387" t="s">
        <v>2508</v>
      </c>
      <c r="E997" s="389">
        <v>43649</v>
      </c>
      <c r="F997" s="387" t="s">
        <v>2023</v>
      </c>
      <c r="G997" s="389">
        <v>43650</v>
      </c>
      <c r="H997" s="387" t="s">
        <v>3294</v>
      </c>
      <c r="I997" s="389">
        <v>43649</v>
      </c>
      <c r="J997" s="387" t="s">
        <v>2312</v>
      </c>
      <c r="K997" s="387" t="s">
        <v>1741</v>
      </c>
      <c r="L997" s="390" t="s">
        <v>1732</v>
      </c>
      <c r="M997" s="390" t="s">
        <v>1929</v>
      </c>
      <c r="N997" s="390" t="str">
        <f t="shared" si="32"/>
        <v>Employee29@blyblade.com</v>
      </c>
      <c r="O997" s="390" t="str">
        <f t="shared" si="33"/>
        <v>Justin_Meltzer</v>
      </c>
      <c r="P997" s="387" t="s">
        <v>1728</v>
      </c>
      <c r="Q997" s="387" t="s">
        <v>1754</v>
      </c>
      <c r="R997" s="387" t="s">
        <v>1738</v>
      </c>
      <c r="S997" s="387">
        <v>1.28</v>
      </c>
      <c r="T997" s="387">
        <v>7</v>
      </c>
      <c r="U997" s="387" t="s">
        <v>1737</v>
      </c>
      <c r="V997" s="387" t="s">
        <v>1928</v>
      </c>
      <c r="W997" s="387" t="s">
        <v>4876</v>
      </c>
      <c r="X997" s="387" t="s">
        <v>4831</v>
      </c>
      <c r="Y997" s="387" t="s">
        <v>1748</v>
      </c>
      <c r="Z997" s="387" t="s">
        <v>1734</v>
      </c>
      <c r="AA997" s="387" t="s">
        <v>1733</v>
      </c>
      <c r="AB997" s="387">
        <v>8.2100000000000009</v>
      </c>
      <c r="AC997" s="387">
        <v>0</v>
      </c>
      <c r="AD997" s="387">
        <v>0</v>
      </c>
      <c r="AE997" s="387">
        <v>8.2100000000000009</v>
      </c>
      <c r="AF997" s="387" t="s">
        <v>1729</v>
      </c>
      <c r="AG997" s="387">
        <v>8.2100000000000009</v>
      </c>
      <c r="AH997" s="387">
        <v>0</v>
      </c>
      <c r="AI997" s="387">
        <v>0</v>
      </c>
      <c r="AJ997" s="387">
        <v>8.2100000000000009</v>
      </c>
      <c r="AK997" s="387">
        <v>0.82</v>
      </c>
      <c r="AM997"/>
      <c r="AN997"/>
      <c r="AO997"/>
      <c r="AP997"/>
    </row>
    <row r="998" spans="1:42">
      <c r="A998" s="387" t="s">
        <v>5237</v>
      </c>
      <c r="B998" s="388">
        <v>43650.079409722224</v>
      </c>
      <c r="C998" s="389">
        <v>43650</v>
      </c>
      <c r="D998" s="387" t="s">
        <v>2657</v>
      </c>
      <c r="E998" s="389">
        <v>43649</v>
      </c>
      <c r="F998" s="387" t="s">
        <v>3909</v>
      </c>
      <c r="G998" s="389">
        <v>43650</v>
      </c>
      <c r="H998" s="387" t="s">
        <v>5034</v>
      </c>
      <c r="I998" s="389">
        <v>43649</v>
      </c>
      <c r="J998" s="387" t="s">
        <v>2304</v>
      </c>
      <c r="K998" s="387" t="s">
        <v>1741</v>
      </c>
      <c r="L998" s="390" t="s">
        <v>1732</v>
      </c>
      <c r="M998" s="390" t="s">
        <v>1936</v>
      </c>
      <c r="N998" s="390" t="str">
        <f t="shared" si="32"/>
        <v>Employee17@blyblade.com</v>
      </c>
      <c r="O998" s="390" t="str">
        <f t="shared" si="33"/>
        <v>Nate_Alexander</v>
      </c>
      <c r="P998" s="387" t="s">
        <v>1728</v>
      </c>
      <c r="Q998" s="387" t="s">
        <v>1754</v>
      </c>
      <c r="R998" s="387" t="s">
        <v>1738</v>
      </c>
      <c r="S998" s="387">
        <v>2.13</v>
      </c>
      <c r="T998" s="387">
        <v>16</v>
      </c>
      <c r="U998" s="387" t="s">
        <v>1883</v>
      </c>
      <c r="V998" s="387" t="s">
        <v>1845</v>
      </c>
      <c r="W998" s="387" t="s">
        <v>4876</v>
      </c>
      <c r="X998" s="387" t="s">
        <v>4831</v>
      </c>
      <c r="Y998" s="387" t="s">
        <v>1748</v>
      </c>
      <c r="Z998" s="387" t="s">
        <v>1734</v>
      </c>
      <c r="AA998" s="387" t="s">
        <v>1733</v>
      </c>
      <c r="AB998" s="387">
        <v>20.96</v>
      </c>
      <c r="AC998" s="387">
        <v>0</v>
      </c>
      <c r="AD998" s="387">
        <v>0</v>
      </c>
      <c r="AE998" s="387">
        <v>20.96</v>
      </c>
      <c r="AF998" s="387" t="s">
        <v>1729</v>
      </c>
      <c r="AG998" s="387">
        <v>20.96</v>
      </c>
      <c r="AH998" s="387">
        <v>0</v>
      </c>
      <c r="AI998" s="387">
        <v>0</v>
      </c>
      <c r="AJ998" s="387">
        <v>20.96</v>
      </c>
      <c r="AK998" s="387">
        <v>2.1</v>
      </c>
      <c r="AM998"/>
      <c r="AN998"/>
      <c r="AO998"/>
      <c r="AP998"/>
    </row>
    <row r="999" spans="1:42">
      <c r="A999" s="387" t="s">
        <v>5236</v>
      </c>
      <c r="B999" s="388">
        <v>43650.09269675926</v>
      </c>
      <c r="C999" s="389">
        <v>43650</v>
      </c>
      <c r="D999" s="387" t="s">
        <v>2384</v>
      </c>
      <c r="E999" s="389">
        <v>43649</v>
      </c>
      <c r="F999" s="387" t="s">
        <v>2000</v>
      </c>
      <c r="G999" s="389">
        <v>43650</v>
      </c>
      <c r="H999" s="387" t="s">
        <v>3824</v>
      </c>
      <c r="I999" s="389">
        <v>43649</v>
      </c>
      <c r="J999" s="387" t="s">
        <v>2017</v>
      </c>
      <c r="K999" s="387" t="s">
        <v>1741</v>
      </c>
      <c r="L999" s="390" t="s">
        <v>1732</v>
      </c>
      <c r="M999" s="390" t="s">
        <v>2223</v>
      </c>
      <c r="N999" s="390" t="str">
        <f t="shared" si="32"/>
        <v>Employee19@blyblade.com</v>
      </c>
      <c r="O999" s="390" t="str">
        <f t="shared" si="33"/>
        <v>Gil_Adler</v>
      </c>
      <c r="P999" s="387" t="s">
        <v>1728</v>
      </c>
      <c r="Q999" s="387" t="s">
        <v>1754</v>
      </c>
      <c r="R999" s="387" t="s">
        <v>1738</v>
      </c>
      <c r="S999" s="387">
        <v>2.15</v>
      </c>
      <c r="T999" s="387">
        <v>12</v>
      </c>
      <c r="U999" s="387" t="s">
        <v>1737</v>
      </c>
      <c r="V999" s="387" t="s">
        <v>1737</v>
      </c>
      <c r="W999" s="387" t="s">
        <v>4876</v>
      </c>
      <c r="X999" s="387" t="s">
        <v>4831</v>
      </c>
      <c r="Y999" s="387" t="s">
        <v>1890</v>
      </c>
      <c r="Z999" s="387" t="s">
        <v>1734</v>
      </c>
      <c r="AA999" s="387" t="s">
        <v>1733</v>
      </c>
      <c r="AB999" s="387">
        <v>14.82</v>
      </c>
      <c r="AC999" s="387">
        <v>0</v>
      </c>
      <c r="AD999" s="387">
        <v>0</v>
      </c>
      <c r="AE999" s="387">
        <v>14.82</v>
      </c>
      <c r="AF999" s="387" t="s">
        <v>1729</v>
      </c>
      <c r="AG999" s="387">
        <v>14.82</v>
      </c>
      <c r="AH999" s="387">
        <v>0</v>
      </c>
      <c r="AI999" s="387">
        <v>0</v>
      </c>
      <c r="AJ999" s="387">
        <v>14.82</v>
      </c>
      <c r="AK999" s="387">
        <v>1.48</v>
      </c>
      <c r="AM999"/>
      <c r="AN999"/>
      <c r="AO999"/>
      <c r="AP999"/>
    </row>
    <row r="1000" spans="1:42">
      <c r="A1000" s="387" t="s">
        <v>5236</v>
      </c>
      <c r="B1000" s="388">
        <v>43650.092905092592</v>
      </c>
      <c r="C1000" s="389">
        <v>43650</v>
      </c>
      <c r="D1000" s="387" t="s">
        <v>2384</v>
      </c>
      <c r="E1000" s="389">
        <v>43649</v>
      </c>
      <c r="F1000" s="387" t="s">
        <v>2000</v>
      </c>
      <c r="G1000" s="389">
        <v>43650</v>
      </c>
      <c r="H1000" s="387" t="s">
        <v>3824</v>
      </c>
      <c r="I1000" s="389">
        <v>43649</v>
      </c>
      <c r="J1000" s="387" t="s">
        <v>2017</v>
      </c>
      <c r="K1000" s="387" t="s">
        <v>1741</v>
      </c>
      <c r="L1000" s="390" t="s">
        <v>1732</v>
      </c>
      <c r="M1000" s="390" t="s">
        <v>2223</v>
      </c>
      <c r="N1000" s="390" t="str">
        <f t="shared" si="32"/>
        <v>Employee19@blyblade.com</v>
      </c>
      <c r="O1000" s="390" t="str">
        <f t="shared" si="33"/>
        <v>Gil_Adler</v>
      </c>
      <c r="P1000" s="387" t="s">
        <v>1728</v>
      </c>
      <c r="Q1000" s="387" t="s">
        <v>1754</v>
      </c>
      <c r="R1000" s="387" t="s">
        <v>1738</v>
      </c>
      <c r="S1000" s="387">
        <v>2.15</v>
      </c>
      <c r="T1000" s="387">
        <v>12</v>
      </c>
      <c r="U1000" s="387" t="s">
        <v>1737</v>
      </c>
      <c r="V1000" s="387" t="s">
        <v>1737</v>
      </c>
      <c r="W1000" s="387" t="s">
        <v>4876</v>
      </c>
      <c r="X1000" s="387" t="s">
        <v>4831</v>
      </c>
      <c r="Y1000" s="387" t="s">
        <v>1890</v>
      </c>
      <c r="Z1000" s="387" t="s">
        <v>1734</v>
      </c>
      <c r="AA1000" s="387" t="s">
        <v>1747</v>
      </c>
      <c r="AB1000" s="387">
        <v>0</v>
      </c>
      <c r="AC1000" s="387">
        <v>0</v>
      </c>
      <c r="AD1000" s="387">
        <v>2.56</v>
      </c>
      <c r="AE1000" s="387">
        <v>2.56</v>
      </c>
      <c r="AF1000" s="387" t="s">
        <v>1729</v>
      </c>
      <c r="AG1000" s="387">
        <v>0</v>
      </c>
      <c r="AH1000" s="387">
        <v>0</v>
      </c>
      <c r="AI1000" s="387">
        <v>2.56</v>
      </c>
      <c r="AJ1000" s="387">
        <v>2.56</v>
      </c>
      <c r="AK1000" s="387">
        <v>0</v>
      </c>
      <c r="AM1000"/>
      <c r="AN1000"/>
      <c r="AO1000"/>
      <c r="AP1000"/>
    </row>
    <row r="1001" spans="1:42">
      <c r="A1001" s="387" t="s">
        <v>5235</v>
      </c>
      <c r="B1001" s="388">
        <v>43650.108298611114</v>
      </c>
      <c r="C1001" s="389">
        <v>43650</v>
      </c>
      <c r="D1001" s="387" t="s">
        <v>2171</v>
      </c>
      <c r="E1001" s="389">
        <v>43649</v>
      </c>
      <c r="F1001" s="387" t="s">
        <v>2170</v>
      </c>
      <c r="G1001" s="389">
        <v>43650</v>
      </c>
      <c r="H1001" s="387" t="s">
        <v>2234</v>
      </c>
      <c r="I1001" s="389">
        <v>43649</v>
      </c>
      <c r="J1001" s="387" t="s">
        <v>2009</v>
      </c>
      <c r="K1001" s="387" t="s">
        <v>1741</v>
      </c>
      <c r="L1001" s="390" t="s">
        <v>1732</v>
      </c>
      <c r="M1001" s="390" t="s">
        <v>1755</v>
      </c>
      <c r="N1001" s="390" t="str">
        <f t="shared" si="32"/>
        <v>Employee2@blyblade.com</v>
      </c>
      <c r="O1001" s="390" t="str">
        <f t="shared" si="33"/>
        <v>Cal_Thompson</v>
      </c>
      <c r="P1001" s="387" t="s">
        <v>1728</v>
      </c>
      <c r="Q1001" s="387" t="s">
        <v>1847</v>
      </c>
      <c r="R1001" s="387" t="s">
        <v>1738</v>
      </c>
      <c r="S1001" s="387">
        <v>5.61</v>
      </c>
      <c r="T1001" s="387">
        <v>15</v>
      </c>
      <c r="U1001" s="387" t="s">
        <v>1737</v>
      </c>
      <c r="V1001" s="387" t="s">
        <v>2489</v>
      </c>
      <c r="W1001" s="387" t="s">
        <v>4876</v>
      </c>
      <c r="X1001" s="387" t="s">
        <v>4831</v>
      </c>
      <c r="Y1001" s="387" t="s">
        <v>1748</v>
      </c>
      <c r="Z1001" s="387" t="s">
        <v>1734</v>
      </c>
      <c r="AA1001" s="387" t="s">
        <v>1733</v>
      </c>
      <c r="AB1001" s="387">
        <v>22.51</v>
      </c>
      <c r="AC1001" s="387">
        <v>0</v>
      </c>
      <c r="AD1001" s="387">
        <v>0</v>
      </c>
      <c r="AE1001" s="387">
        <v>22.51</v>
      </c>
      <c r="AF1001" s="387" t="s">
        <v>1729</v>
      </c>
      <c r="AG1001" s="387">
        <v>22.51</v>
      </c>
      <c r="AH1001" s="387">
        <v>0</v>
      </c>
      <c r="AI1001" s="387">
        <v>0</v>
      </c>
      <c r="AJ1001" s="387">
        <v>22.51</v>
      </c>
      <c r="AK1001" s="387">
        <v>2.25</v>
      </c>
      <c r="AM1001"/>
      <c r="AN1001"/>
      <c r="AO1001"/>
      <c r="AP1001"/>
    </row>
    <row r="1002" spans="1:42">
      <c r="A1002" s="387" t="s">
        <v>5234</v>
      </c>
      <c r="B1002" s="388">
        <v>43650.116932870369</v>
      </c>
      <c r="C1002" s="389">
        <v>43650</v>
      </c>
      <c r="D1002" s="387" t="s">
        <v>3755</v>
      </c>
      <c r="E1002" s="389">
        <v>43649</v>
      </c>
      <c r="F1002" s="387" t="s">
        <v>3552</v>
      </c>
      <c r="G1002" s="389">
        <v>43650</v>
      </c>
      <c r="H1002" s="387" t="s">
        <v>3992</v>
      </c>
      <c r="I1002" s="389">
        <v>43649</v>
      </c>
      <c r="J1002" s="387" t="s">
        <v>3991</v>
      </c>
      <c r="K1002" s="387" t="s">
        <v>1741</v>
      </c>
      <c r="L1002" s="390" t="s">
        <v>1732</v>
      </c>
      <c r="M1002" s="390" t="s">
        <v>1810</v>
      </c>
      <c r="N1002" s="390" t="str">
        <f t="shared" si="32"/>
        <v>Employee3@blyblade.com</v>
      </c>
      <c r="O1002" s="390" t="str">
        <f t="shared" si="33"/>
        <v>Esjona_Kadiu</v>
      </c>
      <c r="P1002" s="387" t="s">
        <v>1728</v>
      </c>
      <c r="Q1002" s="387" t="s">
        <v>1754</v>
      </c>
      <c r="R1002" s="387" t="s">
        <v>1738</v>
      </c>
      <c r="S1002" s="387">
        <v>11.46</v>
      </c>
      <c r="T1002" s="387">
        <v>32</v>
      </c>
      <c r="U1002" s="387" t="s">
        <v>1737</v>
      </c>
      <c r="V1002" s="387" t="s">
        <v>1846</v>
      </c>
      <c r="W1002" s="387" t="s">
        <v>4876</v>
      </c>
      <c r="X1002" s="387" t="s">
        <v>4899</v>
      </c>
      <c r="Y1002" s="387" t="s">
        <v>1735</v>
      </c>
      <c r="Z1002" s="387" t="s">
        <v>1734</v>
      </c>
      <c r="AA1002" s="387" t="s">
        <v>1733</v>
      </c>
      <c r="AB1002" s="387">
        <v>53.69</v>
      </c>
      <c r="AC1002" s="387">
        <v>0</v>
      </c>
      <c r="AD1002" s="387">
        <v>0</v>
      </c>
      <c r="AE1002" s="387">
        <v>53.69</v>
      </c>
      <c r="AF1002" s="387" t="s">
        <v>1729</v>
      </c>
      <c r="AG1002" s="387">
        <v>53.69</v>
      </c>
      <c r="AH1002" s="387">
        <v>0</v>
      </c>
      <c r="AI1002" s="387">
        <v>0</v>
      </c>
      <c r="AJ1002" s="387">
        <v>53.69</v>
      </c>
      <c r="AK1002" s="387">
        <v>5.37</v>
      </c>
      <c r="AM1002"/>
      <c r="AN1002"/>
      <c r="AO1002"/>
      <c r="AP1002"/>
    </row>
    <row r="1003" spans="1:42">
      <c r="A1003" s="387" t="s">
        <v>5233</v>
      </c>
      <c r="B1003" s="388">
        <v>43650.126759259256</v>
      </c>
      <c r="C1003" s="389">
        <v>43650</v>
      </c>
      <c r="D1003" s="387" t="s">
        <v>2171</v>
      </c>
      <c r="E1003" s="389">
        <v>43649</v>
      </c>
      <c r="F1003" s="387" t="s">
        <v>2170</v>
      </c>
      <c r="G1003" s="389">
        <v>43650</v>
      </c>
      <c r="H1003" s="387" t="s">
        <v>3515</v>
      </c>
      <c r="I1003" s="389">
        <v>43649</v>
      </c>
      <c r="J1003" s="387" t="s">
        <v>2948</v>
      </c>
      <c r="K1003" s="387" t="s">
        <v>1741</v>
      </c>
      <c r="L1003" s="390" t="s">
        <v>1732</v>
      </c>
      <c r="M1003" s="390" t="s">
        <v>1884</v>
      </c>
      <c r="N1003" s="390" t="str">
        <f t="shared" si="32"/>
        <v>Employee25@blyblade.com</v>
      </c>
      <c r="O1003" s="390" t="str">
        <f t="shared" si="33"/>
        <v>Shyloh_Davonne Wilkinson</v>
      </c>
      <c r="P1003" s="387" t="s">
        <v>1728</v>
      </c>
      <c r="Q1003" s="387" t="s">
        <v>1847</v>
      </c>
      <c r="R1003" s="387" t="s">
        <v>1738</v>
      </c>
      <c r="S1003" s="387">
        <v>0.01</v>
      </c>
      <c r="T1003" s="387">
        <v>4</v>
      </c>
      <c r="U1003" s="387" t="s">
        <v>1882</v>
      </c>
      <c r="V1003" s="387" t="s">
        <v>1882</v>
      </c>
      <c r="W1003" s="387" t="s">
        <v>1965</v>
      </c>
      <c r="X1003" s="387" t="s">
        <v>4831</v>
      </c>
      <c r="Y1003" s="387" t="s">
        <v>1735</v>
      </c>
      <c r="Z1003" s="387" t="s">
        <v>1734</v>
      </c>
      <c r="AA1003" s="387" t="s">
        <v>1733</v>
      </c>
      <c r="AB1003" s="387">
        <v>12.49</v>
      </c>
      <c r="AC1003" s="387">
        <v>0</v>
      </c>
      <c r="AD1003" s="387">
        <v>0</v>
      </c>
      <c r="AE1003" s="387">
        <v>12.49</v>
      </c>
      <c r="AF1003" s="387" t="s">
        <v>1729</v>
      </c>
      <c r="AG1003" s="387">
        <v>12.49</v>
      </c>
      <c r="AH1003" s="387">
        <v>0</v>
      </c>
      <c r="AI1003" s="387">
        <v>0</v>
      </c>
      <c r="AJ1003" s="387">
        <v>12.49</v>
      </c>
      <c r="AK1003" s="387">
        <v>1.25</v>
      </c>
      <c r="AM1003"/>
      <c r="AN1003"/>
      <c r="AO1003"/>
      <c r="AP1003"/>
    </row>
    <row r="1004" spans="1:42">
      <c r="A1004" s="387" t="s">
        <v>5232</v>
      </c>
      <c r="B1004" s="388">
        <v>43650.150081018517</v>
      </c>
      <c r="C1004" s="389">
        <v>43650</v>
      </c>
      <c r="D1004" s="387" t="s">
        <v>2920</v>
      </c>
      <c r="E1004" s="389">
        <v>43649</v>
      </c>
      <c r="F1004" s="387" t="s">
        <v>2919</v>
      </c>
      <c r="G1004" s="389">
        <v>43650</v>
      </c>
      <c r="H1004" s="387" t="s">
        <v>3488</v>
      </c>
      <c r="I1004" s="389">
        <v>43649</v>
      </c>
      <c r="J1004" s="387" t="s">
        <v>2818</v>
      </c>
      <c r="K1004" s="387" t="s">
        <v>1741</v>
      </c>
      <c r="L1004" s="390" t="s">
        <v>1732</v>
      </c>
      <c r="M1004" s="390" t="s">
        <v>1911</v>
      </c>
      <c r="N1004" s="390" t="str">
        <f t="shared" si="32"/>
        <v>Employee18@blyblade.com</v>
      </c>
      <c r="O1004" s="390" t="str">
        <f t="shared" si="33"/>
        <v>Maryanne_Johnson</v>
      </c>
      <c r="P1004" s="387" t="s">
        <v>1728</v>
      </c>
      <c r="Q1004" s="387" t="s">
        <v>1847</v>
      </c>
      <c r="R1004" s="387" t="s">
        <v>1738</v>
      </c>
      <c r="S1004" s="387">
        <v>1.88</v>
      </c>
      <c r="T1004" s="387">
        <v>11</v>
      </c>
      <c r="U1004" s="387" t="s">
        <v>1737</v>
      </c>
      <c r="V1004" s="387" t="s">
        <v>1883</v>
      </c>
      <c r="W1004" s="387" t="s">
        <v>4876</v>
      </c>
      <c r="X1004" s="387" t="s">
        <v>4899</v>
      </c>
      <c r="Y1004" s="387" t="s">
        <v>1735</v>
      </c>
      <c r="Z1004" s="387" t="s">
        <v>1734</v>
      </c>
      <c r="AA1004" s="387" t="s">
        <v>1733</v>
      </c>
      <c r="AB1004" s="387">
        <v>12.05</v>
      </c>
      <c r="AC1004" s="387">
        <v>0</v>
      </c>
      <c r="AD1004" s="387">
        <v>0</v>
      </c>
      <c r="AE1004" s="387">
        <v>12.05</v>
      </c>
      <c r="AF1004" s="387" t="s">
        <v>1729</v>
      </c>
      <c r="AG1004" s="387">
        <v>12.05</v>
      </c>
      <c r="AH1004" s="387">
        <v>0</v>
      </c>
      <c r="AI1004" s="387">
        <v>0</v>
      </c>
      <c r="AJ1004" s="387">
        <v>12.05</v>
      </c>
      <c r="AK1004" s="387">
        <v>1.21</v>
      </c>
      <c r="AM1004"/>
      <c r="AN1004"/>
      <c r="AO1004"/>
      <c r="AP1004"/>
    </row>
    <row r="1005" spans="1:42">
      <c r="A1005" s="387" t="s">
        <v>5231</v>
      </c>
      <c r="B1005" s="388">
        <v>43650.180821759262</v>
      </c>
      <c r="C1005" s="389">
        <v>43650</v>
      </c>
      <c r="D1005" s="387" t="s">
        <v>5230</v>
      </c>
      <c r="E1005" s="389">
        <v>43649</v>
      </c>
      <c r="F1005" s="387" t="s">
        <v>1921</v>
      </c>
      <c r="G1005" s="389">
        <v>43650</v>
      </c>
      <c r="H1005" s="387" t="s">
        <v>5024</v>
      </c>
      <c r="I1005" s="389">
        <v>43650</v>
      </c>
      <c r="J1005" s="387" t="s">
        <v>1954</v>
      </c>
      <c r="K1005" s="387" t="s">
        <v>1741</v>
      </c>
      <c r="L1005" s="390" t="s">
        <v>1732</v>
      </c>
      <c r="M1005" s="390" t="s">
        <v>2255</v>
      </c>
      <c r="N1005" s="390" t="str">
        <f t="shared" si="32"/>
        <v>Employee7@blyblade.com</v>
      </c>
      <c r="O1005" s="390" t="str">
        <f t="shared" si="33"/>
        <v>Jack_Oneill</v>
      </c>
      <c r="P1005" s="387" t="s">
        <v>1728</v>
      </c>
      <c r="Q1005" s="387" t="s">
        <v>1754</v>
      </c>
      <c r="R1005" s="387" t="s">
        <v>1738</v>
      </c>
      <c r="S1005" s="387">
        <v>41.52</v>
      </c>
      <c r="T1005" s="387">
        <v>56</v>
      </c>
      <c r="U1005" s="387" t="s">
        <v>1845</v>
      </c>
      <c r="V1005" s="387" t="s">
        <v>5229</v>
      </c>
      <c r="W1005" s="387" t="s">
        <v>4876</v>
      </c>
      <c r="X1005" s="387" t="s">
        <v>4831</v>
      </c>
      <c r="Y1005" s="387" t="s">
        <v>1748</v>
      </c>
      <c r="Z1005" s="387" t="s">
        <v>1734</v>
      </c>
      <c r="AA1005" s="387" t="s">
        <v>1733</v>
      </c>
      <c r="AB1005" s="387">
        <v>121.21</v>
      </c>
      <c r="AC1005" s="387">
        <v>0</v>
      </c>
      <c r="AD1005" s="387">
        <v>0</v>
      </c>
      <c r="AE1005" s="387">
        <v>121.21</v>
      </c>
      <c r="AF1005" s="387" t="s">
        <v>1729</v>
      </c>
      <c r="AG1005" s="387">
        <v>121.21</v>
      </c>
      <c r="AH1005" s="387">
        <v>0</v>
      </c>
      <c r="AI1005" s="387">
        <v>0</v>
      </c>
      <c r="AJ1005" s="387">
        <v>121.21</v>
      </c>
      <c r="AK1005" s="387">
        <v>12.12</v>
      </c>
      <c r="AM1005"/>
      <c r="AN1005"/>
      <c r="AO1005"/>
      <c r="AP1005"/>
    </row>
    <row r="1006" spans="1:42">
      <c r="A1006" s="387" t="s">
        <v>5228</v>
      </c>
      <c r="B1006" s="388">
        <v>43650.280810185184</v>
      </c>
      <c r="C1006" s="389">
        <v>43650</v>
      </c>
      <c r="D1006" s="387" t="s">
        <v>4838</v>
      </c>
      <c r="E1006" s="389">
        <v>43650</v>
      </c>
      <c r="F1006" s="387" t="s">
        <v>2752</v>
      </c>
      <c r="G1006" s="389">
        <v>43650</v>
      </c>
      <c r="H1006" s="387" t="s">
        <v>2369</v>
      </c>
      <c r="I1006" s="389">
        <v>43650</v>
      </c>
      <c r="J1006" s="387" t="s">
        <v>3702</v>
      </c>
      <c r="K1006" s="387" t="s">
        <v>1741</v>
      </c>
      <c r="L1006" s="390" t="s">
        <v>1732</v>
      </c>
      <c r="M1006" s="390" t="s">
        <v>1854</v>
      </c>
      <c r="N1006" s="390" t="str">
        <f t="shared" si="32"/>
        <v>Employee5@blyblade.com</v>
      </c>
      <c r="O1006" s="390" t="str">
        <f t="shared" si="33"/>
        <v>Torey_McNeil</v>
      </c>
      <c r="P1006" s="387" t="s">
        <v>1728</v>
      </c>
      <c r="Q1006" s="387" t="s">
        <v>1847</v>
      </c>
      <c r="R1006" s="387" t="s">
        <v>1738</v>
      </c>
      <c r="S1006" s="387">
        <v>8.8800000000000008</v>
      </c>
      <c r="T1006" s="387">
        <v>24</v>
      </c>
      <c r="U1006" s="387" t="s">
        <v>1737</v>
      </c>
      <c r="V1006" s="387" t="s">
        <v>1853</v>
      </c>
      <c r="W1006" s="387" t="s">
        <v>4876</v>
      </c>
      <c r="X1006" s="387" t="s">
        <v>4831</v>
      </c>
      <c r="Y1006" s="387" t="s">
        <v>1748</v>
      </c>
      <c r="Z1006" s="387" t="s">
        <v>1734</v>
      </c>
      <c r="AA1006" s="387" t="s">
        <v>1733</v>
      </c>
      <c r="AB1006" s="387">
        <v>42.32</v>
      </c>
      <c r="AC1006" s="387">
        <v>0</v>
      </c>
      <c r="AD1006" s="387">
        <v>0</v>
      </c>
      <c r="AE1006" s="387">
        <v>42.32</v>
      </c>
      <c r="AF1006" s="387" t="s">
        <v>1729</v>
      </c>
      <c r="AG1006" s="387">
        <v>42.32</v>
      </c>
      <c r="AH1006" s="387">
        <v>0</v>
      </c>
      <c r="AI1006" s="387">
        <v>0</v>
      </c>
      <c r="AJ1006" s="387">
        <v>42.32</v>
      </c>
      <c r="AK1006" s="387">
        <v>4.2300000000000004</v>
      </c>
      <c r="AM1006"/>
      <c r="AN1006"/>
      <c r="AO1006"/>
      <c r="AP1006"/>
    </row>
    <row r="1007" spans="1:42">
      <c r="A1007" s="387" t="s">
        <v>5227</v>
      </c>
      <c r="B1007" s="388">
        <v>43650.459236111114</v>
      </c>
      <c r="C1007" s="389">
        <v>43650</v>
      </c>
      <c r="D1007" s="387" t="s">
        <v>2683</v>
      </c>
      <c r="E1007" s="389">
        <v>43650</v>
      </c>
      <c r="F1007" s="387" t="s">
        <v>2682</v>
      </c>
      <c r="G1007" s="389">
        <v>43650</v>
      </c>
      <c r="H1007" s="387" t="s">
        <v>1813</v>
      </c>
      <c r="I1007" s="389">
        <v>43650</v>
      </c>
      <c r="J1007" s="387" t="s">
        <v>4181</v>
      </c>
      <c r="K1007" s="387" t="s">
        <v>1741</v>
      </c>
      <c r="L1007" s="390" t="s">
        <v>1732</v>
      </c>
      <c r="M1007" s="390" t="s">
        <v>2265</v>
      </c>
      <c r="N1007" s="390" t="str">
        <f t="shared" si="32"/>
        <v>Employee4@blyblade.com</v>
      </c>
      <c r="O1007" s="390" t="str">
        <f t="shared" si="33"/>
        <v>Oksana_Orlov</v>
      </c>
      <c r="P1007" s="387" t="s">
        <v>1728</v>
      </c>
      <c r="Q1007" s="387" t="s">
        <v>1754</v>
      </c>
      <c r="R1007" s="387" t="s">
        <v>1738</v>
      </c>
      <c r="S1007" s="387">
        <v>3.81</v>
      </c>
      <c r="T1007" s="387">
        <v>15</v>
      </c>
      <c r="U1007" s="387" t="s">
        <v>1773</v>
      </c>
      <c r="V1007" s="387" t="s">
        <v>1737</v>
      </c>
      <c r="W1007" s="387" t="s">
        <v>4876</v>
      </c>
      <c r="X1007" s="387" t="s">
        <v>4831</v>
      </c>
      <c r="Y1007" s="387" t="s">
        <v>1735</v>
      </c>
      <c r="Z1007" s="387" t="s">
        <v>1734</v>
      </c>
      <c r="AA1007" s="387" t="s">
        <v>1733</v>
      </c>
      <c r="AB1007" s="387">
        <v>22.93</v>
      </c>
      <c r="AC1007" s="387">
        <v>0</v>
      </c>
      <c r="AD1007" s="387">
        <v>0</v>
      </c>
      <c r="AE1007" s="387">
        <v>22.93</v>
      </c>
      <c r="AF1007" s="387" t="s">
        <v>1729</v>
      </c>
      <c r="AG1007" s="387">
        <v>22.93</v>
      </c>
      <c r="AH1007" s="387">
        <v>0</v>
      </c>
      <c r="AI1007" s="387">
        <v>0</v>
      </c>
      <c r="AJ1007" s="387">
        <v>22.93</v>
      </c>
      <c r="AK1007" s="387">
        <v>2.29</v>
      </c>
      <c r="AM1007"/>
      <c r="AN1007"/>
      <c r="AO1007"/>
      <c r="AP1007"/>
    </row>
    <row r="1008" spans="1:42">
      <c r="A1008" s="387" t="s">
        <v>5226</v>
      </c>
      <c r="B1008" s="388">
        <v>43650.46</v>
      </c>
      <c r="C1008" s="389">
        <v>43650</v>
      </c>
      <c r="D1008" s="387" t="s">
        <v>2893</v>
      </c>
      <c r="E1008" s="389">
        <v>43650</v>
      </c>
      <c r="F1008" s="387" t="s">
        <v>4924</v>
      </c>
      <c r="G1008" s="389">
        <v>43650</v>
      </c>
      <c r="H1008" s="387" t="s">
        <v>3261</v>
      </c>
      <c r="I1008" s="389">
        <v>43650</v>
      </c>
      <c r="J1008" s="387" t="s">
        <v>3260</v>
      </c>
      <c r="K1008" s="387" t="s">
        <v>1741</v>
      </c>
      <c r="L1008" s="390" t="s">
        <v>1732</v>
      </c>
      <c r="M1008" s="390" t="s">
        <v>2208</v>
      </c>
      <c r="N1008" s="390" t="str">
        <f t="shared" si="32"/>
        <v>Employee13@blyblade.com</v>
      </c>
      <c r="O1008" s="390" t="str">
        <f t="shared" si="33"/>
        <v>Evelyn_Pelczar</v>
      </c>
      <c r="P1008" s="387" t="s">
        <v>1728</v>
      </c>
      <c r="Q1008" s="387" t="s">
        <v>1847</v>
      </c>
      <c r="R1008" s="387" t="s">
        <v>1738</v>
      </c>
      <c r="S1008" s="387">
        <v>3.65</v>
      </c>
      <c r="T1008" s="387">
        <v>10</v>
      </c>
      <c r="U1008" s="387" t="s">
        <v>2207</v>
      </c>
      <c r="V1008" s="387" t="s">
        <v>1772</v>
      </c>
      <c r="W1008" s="387" t="s">
        <v>1965</v>
      </c>
      <c r="X1008" s="387" t="s">
        <v>4831</v>
      </c>
      <c r="Y1008" s="387" t="s">
        <v>1735</v>
      </c>
      <c r="Z1008" s="387" t="s">
        <v>1734</v>
      </c>
      <c r="AA1008" s="387" t="s">
        <v>1733</v>
      </c>
      <c r="AB1008" s="387">
        <v>17.28</v>
      </c>
      <c r="AC1008" s="387">
        <v>0</v>
      </c>
      <c r="AD1008" s="387">
        <v>0</v>
      </c>
      <c r="AE1008" s="387">
        <v>17.28</v>
      </c>
      <c r="AF1008" s="387" t="s">
        <v>1729</v>
      </c>
      <c r="AG1008" s="387">
        <v>17.28</v>
      </c>
      <c r="AH1008" s="387">
        <v>0</v>
      </c>
      <c r="AI1008" s="387">
        <v>0</v>
      </c>
      <c r="AJ1008" s="387">
        <v>17.28</v>
      </c>
      <c r="AK1008" s="387">
        <v>1.73</v>
      </c>
      <c r="AM1008"/>
      <c r="AN1008"/>
      <c r="AO1008"/>
      <c r="AP1008"/>
    </row>
    <row r="1009" spans="1:42">
      <c r="A1009" s="387" t="s">
        <v>5225</v>
      </c>
      <c r="B1009" s="388">
        <v>43650.477847222224</v>
      </c>
      <c r="C1009" s="389">
        <v>43650</v>
      </c>
      <c r="D1009" s="387" t="s">
        <v>2670</v>
      </c>
      <c r="E1009" s="389">
        <v>43650</v>
      </c>
      <c r="F1009" s="387" t="s">
        <v>2669</v>
      </c>
      <c r="G1009" s="389">
        <v>43650</v>
      </c>
      <c r="H1009" s="387" t="s">
        <v>3461</v>
      </c>
      <c r="I1009" s="389">
        <v>43650</v>
      </c>
      <c r="J1009" s="387" t="s">
        <v>4890</v>
      </c>
      <c r="K1009" s="387" t="s">
        <v>1741</v>
      </c>
      <c r="L1009" s="390" t="s">
        <v>1732</v>
      </c>
      <c r="M1009" s="390" t="s">
        <v>1884</v>
      </c>
      <c r="N1009" s="390" t="str">
        <f t="shared" si="32"/>
        <v>Employee25@blyblade.com</v>
      </c>
      <c r="O1009" s="390" t="str">
        <f t="shared" si="33"/>
        <v>Shyloh_Davonne Wilkinson</v>
      </c>
      <c r="P1009" s="387" t="s">
        <v>1728</v>
      </c>
      <c r="Q1009" s="387" t="s">
        <v>1847</v>
      </c>
      <c r="R1009" s="387" t="s">
        <v>1803</v>
      </c>
      <c r="S1009" s="387">
        <v>5.47</v>
      </c>
      <c r="T1009" s="387">
        <v>22</v>
      </c>
      <c r="U1009" s="387" t="s">
        <v>1882</v>
      </c>
      <c r="V1009" s="387" t="s">
        <v>1883</v>
      </c>
      <c r="W1009" s="387" t="s">
        <v>1965</v>
      </c>
      <c r="X1009" s="387" t="s">
        <v>4831</v>
      </c>
      <c r="Y1009" s="387" t="s">
        <v>1735</v>
      </c>
      <c r="Z1009" s="387" t="s">
        <v>1734</v>
      </c>
      <c r="AA1009" s="387" t="s">
        <v>1733</v>
      </c>
      <c r="AB1009" s="387">
        <v>39.36</v>
      </c>
      <c r="AC1009" s="387">
        <v>0</v>
      </c>
      <c r="AD1009" s="387">
        <v>0</v>
      </c>
      <c r="AE1009" s="387">
        <v>39.36</v>
      </c>
      <c r="AF1009" s="387" t="s">
        <v>1729</v>
      </c>
      <c r="AG1009" s="387">
        <v>39.36</v>
      </c>
      <c r="AH1009" s="387">
        <v>0</v>
      </c>
      <c r="AI1009" s="387">
        <v>0</v>
      </c>
      <c r="AJ1009" s="387">
        <v>39.36</v>
      </c>
      <c r="AK1009" s="387">
        <v>3.94</v>
      </c>
      <c r="AM1009"/>
      <c r="AN1009"/>
      <c r="AO1009"/>
      <c r="AP1009"/>
    </row>
    <row r="1010" spans="1:42">
      <c r="A1010" s="387" t="s">
        <v>5224</v>
      </c>
      <c r="B1010" s="388">
        <v>43650.496759259258</v>
      </c>
      <c r="C1010" s="389">
        <v>43650</v>
      </c>
      <c r="D1010" s="387" t="s">
        <v>3012</v>
      </c>
      <c r="E1010" s="389">
        <v>43650</v>
      </c>
      <c r="F1010" s="387" t="s">
        <v>3683</v>
      </c>
      <c r="G1010" s="389">
        <v>43650</v>
      </c>
      <c r="H1010" s="387" t="s">
        <v>1807</v>
      </c>
      <c r="I1010" s="389">
        <v>43650</v>
      </c>
      <c r="J1010" s="387" t="s">
        <v>4133</v>
      </c>
      <c r="K1010" s="387" t="s">
        <v>1741</v>
      </c>
      <c r="L1010" s="390" t="s">
        <v>1732</v>
      </c>
      <c r="M1010" s="390" t="s">
        <v>1979</v>
      </c>
      <c r="N1010" s="390" t="str">
        <f t="shared" si="32"/>
        <v>Employee15@blyblade.com</v>
      </c>
      <c r="O1010" s="390" t="str">
        <f t="shared" si="33"/>
        <v>Jess_Rooney</v>
      </c>
      <c r="P1010" s="387" t="s">
        <v>1728</v>
      </c>
      <c r="Q1010" s="387" t="s">
        <v>1847</v>
      </c>
      <c r="R1010" s="387" t="s">
        <v>1738</v>
      </c>
      <c r="S1010" s="387">
        <v>1.1499999999999999</v>
      </c>
      <c r="T1010" s="387">
        <v>4</v>
      </c>
      <c r="U1010" s="387" t="s">
        <v>2199</v>
      </c>
      <c r="V1010" s="387" t="s">
        <v>2007</v>
      </c>
      <c r="W1010" s="387" t="s">
        <v>1965</v>
      </c>
      <c r="X1010" s="387" t="s">
        <v>4831</v>
      </c>
      <c r="Y1010" s="387" t="s">
        <v>1735</v>
      </c>
      <c r="Z1010" s="387" t="s">
        <v>1734</v>
      </c>
      <c r="AA1010" s="387" t="s">
        <v>1733</v>
      </c>
      <c r="AB1010" s="387">
        <v>10.76</v>
      </c>
      <c r="AC1010" s="387">
        <v>0</v>
      </c>
      <c r="AD1010" s="387">
        <v>0</v>
      </c>
      <c r="AE1010" s="387">
        <v>10.76</v>
      </c>
      <c r="AF1010" s="387" t="s">
        <v>1729</v>
      </c>
      <c r="AG1010" s="387">
        <v>10.76</v>
      </c>
      <c r="AH1010" s="387">
        <v>0</v>
      </c>
      <c r="AI1010" s="387">
        <v>0</v>
      </c>
      <c r="AJ1010" s="387">
        <v>10.76</v>
      </c>
      <c r="AK1010" s="387">
        <v>1.08</v>
      </c>
      <c r="AM1010"/>
      <c r="AN1010"/>
      <c r="AO1010"/>
      <c r="AP1010"/>
    </row>
    <row r="1011" spans="1:42">
      <c r="A1011" s="387" t="s">
        <v>5223</v>
      </c>
      <c r="B1011" s="388">
        <v>43650.571469907409</v>
      </c>
      <c r="C1011" s="389">
        <v>43650</v>
      </c>
      <c r="D1011" s="387" t="s">
        <v>2697</v>
      </c>
      <c r="E1011" s="389">
        <v>43650</v>
      </c>
      <c r="F1011" s="387" t="s">
        <v>3791</v>
      </c>
      <c r="G1011" s="389">
        <v>43650</v>
      </c>
      <c r="H1011" s="387" t="s">
        <v>3236</v>
      </c>
      <c r="I1011" s="389">
        <v>43650</v>
      </c>
      <c r="J1011" s="387" t="s">
        <v>3235</v>
      </c>
      <c r="K1011" s="387" t="s">
        <v>1741</v>
      </c>
      <c r="L1011" s="390" t="s">
        <v>1732</v>
      </c>
      <c r="M1011" s="390" t="s">
        <v>1979</v>
      </c>
      <c r="N1011" s="390" t="str">
        <f t="shared" si="32"/>
        <v>Employee15@blyblade.com</v>
      </c>
      <c r="O1011" s="390" t="str">
        <f t="shared" si="33"/>
        <v>Jess_Rooney</v>
      </c>
      <c r="P1011" s="387" t="s">
        <v>1728</v>
      </c>
      <c r="Q1011" s="387" t="s">
        <v>1847</v>
      </c>
      <c r="R1011" s="387" t="s">
        <v>1738</v>
      </c>
      <c r="S1011" s="387">
        <v>4.08</v>
      </c>
      <c r="T1011" s="387">
        <v>5</v>
      </c>
      <c r="U1011" s="387" t="s">
        <v>2007</v>
      </c>
      <c r="V1011" s="387" t="s">
        <v>1883</v>
      </c>
      <c r="W1011" s="387" t="s">
        <v>1965</v>
      </c>
      <c r="X1011" s="387" t="s">
        <v>4831</v>
      </c>
      <c r="Y1011" s="387" t="s">
        <v>1735</v>
      </c>
      <c r="Z1011" s="387" t="s">
        <v>1734</v>
      </c>
      <c r="AA1011" s="387" t="s">
        <v>1733</v>
      </c>
      <c r="AB1011" s="387">
        <v>15.84</v>
      </c>
      <c r="AC1011" s="387">
        <v>0</v>
      </c>
      <c r="AD1011" s="387">
        <v>0</v>
      </c>
      <c r="AE1011" s="387">
        <v>15.84</v>
      </c>
      <c r="AF1011" s="387" t="s">
        <v>1729</v>
      </c>
      <c r="AG1011" s="387">
        <v>15.84</v>
      </c>
      <c r="AH1011" s="387">
        <v>0</v>
      </c>
      <c r="AI1011" s="387">
        <v>0</v>
      </c>
      <c r="AJ1011" s="387">
        <v>15.84</v>
      </c>
      <c r="AK1011" s="387">
        <v>1.58</v>
      </c>
      <c r="AM1011"/>
      <c r="AN1011"/>
      <c r="AO1011"/>
      <c r="AP1011"/>
    </row>
    <row r="1012" spans="1:42">
      <c r="A1012" s="387" t="s">
        <v>5222</v>
      </c>
      <c r="B1012" s="388">
        <v>43650.611226851855</v>
      </c>
      <c r="C1012" s="389">
        <v>43650</v>
      </c>
      <c r="D1012" s="387" t="s">
        <v>2862</v>
      </c>
      <c r="E1012" s="389">
        <v>43650</v>
      </c>
      <c r="F1012" s="387" t="s">
        <v>3225</v>
      </c>
      <c r="G1012" s="389">
        <v>43650</v>
      </c>
      <c r="H1012" s="387" t="s">
        <v>2869</v>
      </c>
      <c r="I1012" s="389">
        <v>43650</v>
      </c>
      <c r="J1012" s="387" t="s">
        <v>3148</v>
      </c>
      <c r="K1012" s="387" t="s">
        <v>1741</v>
      </c>
      <c r="L1012" s="390" t="s">
        <v>1732</v>
      </c>
      <c r="M1012" s="390" t="s">
        <v>1979</v>
      </c>
      <c r="N1012" s="390" t="str">
        <f t="shared" si="32"/>
        <v>Employee15@blyblade.com</v>
      </c>
      <c r="O1012" s="390" t="str">
        <f t="shared" si="33"/>
        <v>Jess_Rooney</v>
      </c>
      <c r="P1012" s="387" t="s">
        <v>1728</v>
      </c>
      <c r="Q1012" s="387" t="s">
        <v>1847</v>
      </c>
      <c r="R1012" s="387" t="s">
        <v>1738</v>
      </c>
      <c r="S1012" s="387">
        <v>4.59</v>
      </c>
      <c r="T1012" s="387">
        <v>9</v>
      </c>
      <c r="U1012" s="387" t="s">
        <v>1883</v>
      </c>
      <c r="V1012" s="387" t="s">
        <v>2007</v>
      </c>
      <c r="W1012" s="387" t="s">
        <v>1965</v>
      </c>
      <c r="X1012" s="387" t="s">
        <v>4831</v>
      </c>
      <c r="Y1012" s="387" t="s">
        <v>1735</v>
      </c>
      <c r="Z1012" s="387" t="s">
        <v>1734</v>
      </c>
      <c r="AA1012" s="387" t="s">
        <v>1733</v>
      </c>
      <c r="AB1012" s="387">
        <v>21.44</v>
      </c>
      <c r="AC1012" s="387">
        <v>0</v>
      </c>
      <c r="AD1012" s="387">
        <v>0</v>
      </c>
      <c r="AE1012" s="387">
        <v>21.44</v>
      </c>
      <c r="AF1012" s="387" t="s">
        <v>1729</v>
      </c>
      <c r="AG1012" s="387">
        <v>21.44</v>
      </c>
      <c r="AH1012" s="387">
        <v>0</v>
      </c>
      <c r="AI1012" s="387">
        <v>0</v>
      </c>
      <c r="AJ1012" s="387">
        <v>21.44</v>
      </c>
      <c r="AK1012" s="387">
        <v>2.14</v>
      </c>
      <c r="AM1012"/>
      <c r="AN1012"/>
      <c r="AO1012"/>
      <c r="AP1012"/>
    </row>
    <row r="1013" spans="1:42">
      <c r="A1013" s="387" t="s">
        <v>5221</v>
      </c>
      <c r="B1013" s="388">
        <v>43650.661562499998</v>
      </c>
      <c r="C1013" s="389">
        <v>43650</v>
      </c>
      <c r="D1013" s="387" t="s">
        <v>2324</v>
      </c>
      <c r="E1013" s="389">
        <v>43650</v>
      </c>
      <c r="F1013" s="387" t="s">
        <v>3150</v>
      </c>
      <c r="G1013" s="389">
        <v>43650</v>
      </c>
      <c r="H1013" s="387" t="s">
        <v>3071</v>
      </c>
      <c r="I1013" s="389">
        <v>43650</v>
      </c>
      <c r="J1013" s="387" t="s">
        <v>1823</v>
      </c>
      <c r="K1013" s="387" t="s">
        <v>1741</v>
      </c>
      <c r="L1013" s="390" t="s">
        <v>1732</v>
      </c>
      <c r="M1013" s="390" t="s">
        <v>1854</v>
      </c>
      <c r="N1013" s="390" t="str">
        <f t="shared" si="32"/>
        <v>Employee5@blyblade.com</v>
      </c>
      <c r="O1013" s="390" t="str">
        <f t="shared" si="33"/>
        <v>Torey_McNeil</v>
      </c>
      <c r="P1013" s="387" t="s">
        <v>1728</v>
      </c>
      <c r="Q1013" s="387" t="s">
        <v>1847</v>
      </c>
      <c r="R1013" s="387" t="s">
        <v>1738</v>
      </c>
      <c r="S1013" s="387">
        <v>9.59</v>
      </c>
      <c r="T1013" s="387">
        <v>25</v>
      </c>
      <c r="U1013" s="387" t="s">
        <v>1853</v>
      </c>
      <c r="V1013" s="387" t="s">
        <v>1737</v>
      </c>
      <c r="W1013" s="387" t="s">
        <v>1875</v>
      </c>
      <c r="X1013" s="387" t="s">
        <v>4831</v>
      </c>
      <c r="Y1013" s="387" t="s">
        <v>1748</v>
      </c>
      <c r="Z1013" s="387" t="s">
        <v>1734</v>
      </c>
      <c r="AA1013" s="387" t="s">
        <v>1733</v>
      </c>
      <c r="AB1013" s="387">
        <v>49.86</v>
      </c>
      <c r="AC1013" s="387">
        <v>0</v>
      </c>
      <c r="AD1013" s="387">
        <v>0</v>
      </c>
      <c r="AE1013" s="387">
        <v>49.86</v>
      </c>
      <c r="AF1013" s="387" t="s">
        <v>1729</v>
      </c>
      <c r="AG1013" s="387">
        <v>49.86</v>
      </c>
      <c r="AH1013" s="387">
        <v>0</v>
      </c>
      <c r="AI1013" s="387">
        <v>0</v>
      </c>
      <c r="AJ1013" s="387">
        <v>49.86</v>
      </c>
      <c r="AK1013" s="387">
        <v>4.99</v>
      </c>
      <c r="AM1013"/>
      <c r="AN1013"/>
      <c r="AO1013"/>
      <c r="AP1013"/>
    </row>
    <row r="1014" spans="1:42">
      <c r="A1014" s="387" t="s">
        <v>5220</v>
      </c>
      <c r="B1014" s="388">
        <v>43650.685543981483</v>
      </c>
      <c r="C1014" s="389">
        <v>43650</v>
      </c>
      <c r="D1014" s="387" t="s">
        <v>3018</v>
      </c>
      <c r="E1014" s="389">
        <v>43650</v>
      </c>
      <c r="F1014" s="387" t="s">
        <v>3017</v>
      </c>
      <c r="G1014" s="389">
        <v>43650</v>
      </c>
      <c r="H1014" s="387" t="s">
        <v>2322</v>
      </c>
      <c r="I1014" s="389">
        <v>43650</v>
      </c>
      <c r="J1014" s="387" t="s">
        <v>3066</v>
      </c>
      <c r="K1014" s="387" t="s">
        <v>1741</v>
      </c>
      <c r="L1014" s="390" t="s">
        <v>1732</v>
      </c>
      <c r="M1014" s="390" t="s">
        <v>2265</v>
      </c>
      <c r="N1014" s="390" t="str">
        <f t="shared" si="32"/>
        <v>Employee4@blyblade.com</v>
      </c>
      <c r="O1014" s="390" t="str">
        <f t="shared" si="33"/>
        <v>Oksana_Orlov</v>
      </c>
      <c r="P1014" s="387" t="s">
        <v>1728</v>
      </c>
      <c r="Q1014" s="387" t="s">
        <v>1739</v>
      </c>
      <c r="R1014" s="387" t="s">
        <v>1738</v>
      </c>
      <c r="S1014" s="387">
        <v>1.38</v>
      </c>
      <c r="T1014" s="387">
        <v>43</v>
      </c>
      <c r="U1014" s="387" t="s">
        <v>1737</v>
      </c>
      <c r="V1014" s="387" t="s">
        <v>1737</v>
      </c>
      <c r="W1014" s="387" t="s">
        <v>1728</v>
      </c>
      <c r="X1014" s="387" t="s">
        <v>1794</v>
      </c>
      <c r="Y1014" s="387" t="s">
        <v>1735</v>
      </c>
      <c r="Z1014" s="387" t="s">
        <v>1734</v>
      </c>
      <c r="AA1014" s="387" t="s">
        <v>1793</v>
      </c>
      <c r="AB1014" s="387">
        <v>15.59</v>
      </c>
      <c r="AC1014" s="387">
        <v>0</v>
      </c>
      <c r="AD1014" s="387">
        <v>2</v>
      </c>
      <c r="AE1014" s="387">
        <v>15.59</v>
      </c>
      <c r="AF1014" s="387" t="s">
        <v>1729</v>
      </c>
      <c r="AG1014" s="387">
        <v>15.59</v>
      </c>
      <c r="AH1014" s="387">
        <v>0</v>
      </c>
      <c r="AI1014" s="387">
        <v>2</v>
      </c>
      <c r="AJ1014" s="387">
        <v>15.59</v>
      </c>
      <c r="AK1014" s="387">
        <v>1.56</v>
      </c>
      <c r="AM1014"/>
      <c r="AN1014"/>
      <c r="AO1014"/>
      <c r="AP1014"/>
    </row>
    <row r="1015" spans="1:42">
      <c r="A1015" s="387" t="s">
        <v>5219</v>
      </c>
      <c r="B1015" s="388">
        <v>43650.743703703702</v>
      </c>
      <c r="C1015" s="389">
        <v>43650</v>
      </c>
      <c r="D1015" s="387" t="s">
        <v>2833</v>
      </c>
      <c r="E1015" s="389">
        <v>43650</v>
      </c>
      <c r="F1015" s="387" t="s">
        <v>2457</v>
      </c>
      <c r="G1015" s="389">
        <v>43650</v>
      </c>
      <c r="H1015" s="387" t="s">
        <v>2111</v>
      </c>
      <c r="I1015" s="389">
        <v>43650</v>
      </c>
      <c r="J1015" s="387" t="s">
        <v>2110</v>
      </c>
      <c r="K1015" s="387" t="s">
        <v>1741</v>
      </c>
      <c r="L1015" s="390" t="s">
        <v>1732</v>
      </c>
      <c r="M1015" s="390" t="s">
        <v>2265</v>
      </c>
      <c r="N1015" s="390" t="str">
        <f t="shared" si="32"/>
        <v>Employee4@blyblade.com</v>
      </c>
      <c r="O1015" s="390" t="str">
        <f t="shared" si="33"/>
        <v>Oksana_Orlov</v>
      </c>
      <c r="P1015" s="387" t="s">
        <v>1728</v>
      </c>
      <c r="Q1015" s="387" t="s">
        <v>1754</v>
      </c>
      <c r="R1015" s="387" t="s">
        <v>1738</v>
      </c>
      <c r="S1015" s="387">
        <v>4.08</v>
      </c>
      <c r="T1015" s="387">
        <v>15</v>
      </c>
      <c r="U1015" s="387" t="s">
        <v>1737</v>
      </c>
      <c r="V1015" s="387" t="s">
        <v>2007</v>
      </c>
      <c r="W1015" s="387" t="s">
        <v>1965</v>
      </c>
      <c r="X1015" s="387" t="s">
        <v>4831</v>
      </c>
      <c r="Y1015" s="387" t="s">
        <v>1735</v>
      </c>
      <c r="Z1015" s="387" t="s">
        <v>1734</v>
      </c>
      <c r="AA1015" s="387" t="s">
        <v>1733</v>
      </c>
      <c r="AB1015" s="387">
        <v>20.440000000000001</v>
      </c>
      <c r="AC1015" s="387">
        <v>0</v>
      </c>
      <c r="AD1015" s="387">
        <v>0</v>
      </c>
      <c r="AE1015" s="387">
        <v>20.440000000000001</v>
      </c>
      <c r="AF1015" s="387" t="s">
        <v>1729</v>
      </c>
      <c r="AG1015" s="387">
        <v>20.440000000000001</v>
      </c>
      <c r="AH1015" s="387">
        <v>0</v>
      </c>
      <c r="AI1015" s="387">
        <v>0</v>
      </c>
      <c r="AJ1015" s="387">
        <v>20.440000000000001</v>
      </c>
      <c r="AK1015" s="387">
        <v>2.04</v>
      </c>
      <c r="AM1015"/>
      <c r="AN1015"/>
      <c r="AO1015"/>
      <c r="AP1015"/>
    </row>
    <row r="1016" spans="1:42">
      <c r="A1016" s="387" t="s">
        <v>5218</v>
      </c>
      <c r="B1016" s="388">
        <v>43650.901041666664</v>
      </c>
      <c r="C1016" s="389">
        <v>43650</v>
      </c>
      <c r="D1016" s="387" t="s">
        <v>1899</v>
      </c>
      <c r="E1016" s="389">
        <v>43650</v>
      </c>
      <c r="F1016" s="387" t="s">
        <v>2064</v>
      </c>
      <c r="G1016" s="389">
        <v>43650</v>
      </c>
      <c r="H1016" s="387" t="s">
        <v>3289</v>
      </c>
      <c r="I1016" s="389">
        <v>43650</v>
      </c>
      <c r="J1016" s="387" t="s">
        <v>3920</v>
      </c>
      <c r="K1016" s="387" t="s">
        <v>1741</v>
      </c>
      <c r="L1016" s="390" t="s">
        <v>1732</v>
      </c>
      <c r="M1016" s="390" t="s">
        <v>1854</v>
      </c>
      <c r="N1016" s="390" t="str">
        <f t="shared" si="32"/>
        <v>Employee5@blyblade.com</v>
      </c>
      <c r="O1016" s="390" t="str">
        <f t="shared" si="33"/>
        <v>Torey_McNeil</v>
      </c>
      <c r="P1016" s="387" t="s">
        <v>1728</v>
      </c>
      <c r="Q1016" s="387" t="s">
        <v>1847</v>
      </c>
      <c r="R1016" s="387" t="s">
        <v>1738</v>
      </c>
      <c r="S1016" s="387">
        <v>6.62</v>
      </c>
      <c r="T1016" s="387">
        <v>18</v>
      </c>
      <c r="U1016" s="387" t="s">
        <v>2386</v>
      </c>
      <c r="V1016" s="387" t="s">
        <v>1845</v>
      </c>
      <c r="W1016" s="387" t="s">
        <v>1875</v>
      </c>
      <c r="X1016" s="387" t="s">
        <v>4831</v>
      </c>
      <c r="Y1016" s="387" t="s">
        <v>1748</v>
      </c>
      <c r="Z1016" s="387" t="s">
        <v>1734</v>
      </c>
      <c r="AA1016" s="387" t="s">
        <v>1733</v>
      </c>
      <c r="AB1016" s="387">
        <v>28.02</v>
      </c>
      <c r="AC1016" s="387">
        <v>0</v>
      </c>
      <c r="AD1016" s="387">
        <v>0</v>
      </c>
      <c r="AE1016" s="387">
        <v>28.02</v>
      </c>
      <c r="AF1016" s="387" t="s">
        <v>1729</v>
      </c>
      <c r="AG1016" s="387">
        <v>28.02</v>
      </c>
      <c r="AH1016" s="387">
        <v>0</v>
      </c>
      <c r="AI1016" s="387">
        <v>0</v>
      </c>
      <c r="AJ1016" s="387">
        <v>28.02</v>
      </c>
      <c r="AK1016" s="387">
        <v>2.8</v>
      </c>
      <c r="AM1016"/>
      <c r="AN1016"/>
      <c r="AO1016"/>
      <c r="AP1016"/>
    </row>
    <row r="1017" spans="1:42">
      <c r="A1017" s="387" t="s">
        <v>5217</v>
      </c>
      <c r="B1017" s="388">
        <v>43651.002997685187</v>
      </c>
      <c r="C1017" s="389">
        <v>43650</v>
      </c>
      <c r="D1017" s="387" t="s">
        <v>2818</v>
      </c>
      <c r="E1017" s="389">
        <v>43650</v>
      </c>
      <c r="F1017" s="387" t="s">
        <v>2817</v>
      </c>
      <c r="G1017" s="389">
        <v>43651</v>
      </c>
      <c r="H1017" s="387" t="s">
        <v>3317</v>
      </c>
      <c r="I1017" s="389">
        <v>43650</v>
      </c>
      <c r="J1017" s="387" t="s">
        <v>3316</v>
      </c>
      <c r="K1017" s="387" t="s">
        <v>1741</v>
      </c>
      <c r="L1017" s="390" t="s">
        <v>1732</v>
      </c>
      <c r="M1017" s="390" t="s">
        <v>1884</v>
      </c>
      <c r="N1017" s="390" t="str">
        <f t="shared" si="32"/>
        <v>Employee25@blyblade.com</v>
      </c>
      <c r="O1017" s="390" t="str">
        <f t="shared" si="33"/>
        <v>Shyloh_Davonne Wilkinson</v>
      </c>
      <c r="P1017" s="387" t="s">
        <v>1728</v>
      </c>
      <c r="Q1017" s="387" t="s">
        <v>1847</v>
      </c>
      <c r="R1017" s="387" t="s">
        <v>1738</v>
      </c>
      <c r="S1017" s="387">
        <v>9.2200000000000006</v>
      </c>
      <c r="T1017" s="387">
        <v>25</v>
      </c>
      <c r="U1017" s="387" t="s">
        <v>1883</v>
      </c>
      <c r="V1017" s="387" t="s">
        <v>1737</v>
      </c>
      <c r="W1017" s="387" t="s">
        <v>1965</v>
      </c>
      <c r="X1017" s="387" t="s">
        <v>4831</v>
      </c>
      <c r="Y1017" s="387" t="s">
        <v>1735</v>
      </c>
      <c r="Z1017" s="387" t="s">
        <v>1734</v>
      </c>
      <c r="AA1017" s="387" t="s">
        <v>1733</v>
      </c>
      <c r="AB1017" s="387">
        <v>36.729999999999997</v>
      </c>
      <c r="AC1017" s="387">
        <v>0</v>
      </c>
      <c r="AD1017" s="387">
        <v>0</v>
      </c>
      <c r="AE1017" s="387">
        <v>36.729999999999997</v>
      </c>
      <c r="AF1017" s="387" t="s">
        <v>1729</v>
      </c>
      <c r="AG1017" s="387">
        <v>36.729999999999997</v>
      </c>
      <c r="AH1017" s="387">
        <v>0</v>
      </c>
      <c r="AI1017" s="387">
        <v>0</v>
      </c>
      <c r="AJ1017" s="387">
        <v>36.729999999999997</v>
      </c>
      <c r="AK1017" s="387">
        <v>3.67</v>
      </c>
      <c r="AM1017"/>
      <c r="AN1017"/>
      <c r="AO1017"/>
      <c r="AP1017"/>
    </row>
    <row r="1018" spans="1:42">
      <c r="A1018" s="387" t="s">
        <v>5216</v>
      </c>
      <c r="B1018" s="388">
        <v>43651.009583333333</v>
      </c>
      <c r="C1018" s="389">
        <v>43651</v>
      </c>
      <c r="D1018" s="387" t="s">
        <v>3500</v>
      </c>
      <c r="E1018" s="389">
        <v>43650</v>
      </c>
      <c r="F1018" s="387" t="s">
        <v>3997</v>
      </c>
      <c r="G1018" s="389">
        <v>43651</v>
      </c>
      <c r="H1018" s="387" t="s">
        <v>3192</v>
      </c>
      <c r="I1018" s="389">
        <v>43650</v>
      </c>
      <c r="J1018" s="387" t="s">
        <v>3191</v>
      </c>
      <c r="K1018" s="387" t="s">
        <v>1741</v>
      </c>
      <c r="L1018" s="390" t="s">
        <v>1732</v>
      </c>
      <c r="M1018" s="390" t="s">
        <v>1992</v>
      </c>
      <c r="N1018" s="390" t="str">
        <f t="shared" si="32"/>
        <v>Employee12@blyblade.com</v>
      </c>
      <c r="O1018" s="390" t="str">
        <f t="shared" si="33"/>
        <v>Lysane_Sanchez</v>
      </c>
      <c r="P1018" s="387" t="s">
        <v>1728</v>
      </c>
      <c r="Q1018" s="387" t="s">
        <v>1754</v>
      </c>
      <c r="R1018" s="387" t="s">
        <v>1753</v>
      </c>
      <c r="S1018" s="387">
        <v>1.71</v>
      </c>
      <c r="T1018" s="387">
        <v>4</v>
      </c>
      <c r="U1018" s="387" t="s">
        <v>1752</v>
      </c>
      <c r="V1018" s="387" t="s">
        <v>1795</v>
      </c>
      <c r="W1018" s="387" t="s">
        <v>4876</v>
      </c>
      <c r="X1018" s="387" t="s">
        <v>4831</v>
      </c>
      <c r="Y1018" s="387" t="s">
        <v>1748</v>
      </c>
      <c r="Z1018" s="387" t="s">
        <v>1734</v>
      </c>
      <c r="AA1018" s="387" t="s">
        <v>1733</v>
      </c>
      <c r="AB1018" s="387">
        <v>11.33</v>
      </c>
      <c r="AC1018" s="387">
        <v>0</v>
      </c>
      <c r="AD1018" s="387">
        <v>0</v>
      </c>
      <c r="AE1018" s="387">
        <v>11.33</v>
      </c>
      <c r="AF1018" s="387" t="s">
        <v>1729</v>
      </c>
      <c r="AG1018" s="387">
        <v>11.33</v>
      </c>
      <c r="AH1018" s="387">
        <v>0</v>
      </c>
      <c r="AI1018" s="387">
        <v>0</v>
      </c>
      <c r="AJ1018" s="387">
        <v>11.33</v>
      </c>
      <c r="AK1018" s="387">
        <v>1.1299999999999999</v>
      </c>
      <c r="AM1018"/>
      <c r="AN1018"/>
      <c r="AO1018"/>
      <c r="AP1018"/>
    </row>
    <row r="1019" spans="1:42">
      <c r="A1019" s="387" t="s">
        <v>5215</v>
      </c>
      <c r="B1019" s="388">
        <v>43651.057129629633</v>
      </c>
      <c r="C1019" s="389">
        <v>43651</v>
      </c>
      <c r="D1019" s="387" t="s">
        <v>3188</v>
      </c>
      <c r="E1019" s="389">
        <v>43650</v>
      </c>
      <c r="F1019" s="387" t="s">
        <v>3187</v>
      </c>
      <c r="G1019" s="389">
        <v>43651</v>
      </c>
      <c r="H1019" s="387" t="s">
        <v>2706</v>
      </c>
      <c r="I1019" s="389">
        <v>43650</v>
      </c>
      <c r="J1019" s="387" t="s">
        <v>2705</v>
      </c>
      <c r="K1019" s="387" t="s">
        <v>1741</v>
      </c>
      <c r="L1019" s="390" t="s">
        <v>1732</v>
      </c>
      <c r="M1019" s="390" t="s">
        <v>1884</v>
      </c>
      <c r="N1019" s="390" t="str">
        <f t="shared" si="32"/>
        <v>Employee25@blyblade.com</v>
      </c>
      <c r="O1019" s="390" t="str">
        <f t="shared" si="33"/>
        <v>Shyloh_Davonne Wilkinson</v>
      </c>
      <c r="P1019" s="387" t="s">
        <v>1728</v>
      </c>
      <c r="Q1019" s="387" t="s">
        <v>1847</v>
      </c>
      <c r="R1019" s="387" t="s">
        <v>1738</v>
      </c>
      <c r="S1019" s="387">
        <v>6.01</v>
      </c>
      <c r="T1019" s="387">
        <v>21</v>
      </c>
      <c r="U1019" s="387" t="s">
        <v>1737</v>
      </c>
      <c r="V1019" s="387" t="s">
        <v>1882</v>
      </c>
      <c r="W1019" s="387" t="s">
        <v>1965</v>
      </c>
      <c r="X1019" s="387" t="s">
        <v>4831</v>
      </c>
      <c r="Y1019" s="387" t="s">
        <v>1735</v>
      </c>
      <c r="Z1019" s="387" t="s">
        <v>1734</v>
      </c>
      <c r="AA1019" s="387" t="s">
        <v>1733</v>
      </c>
      <c r="AB1019" s="387">
        <v>47.27</v>
      </c>
      <c r="AC1019" s="387">
        <v>0</v>
      </c>
      <c r="AD1019" s="387">
        <v>0</v>
      </c>
      <c r="AE1019" s="387">
        <v>47.27</v>
      </c>
      <c r="AF1019" s="387" t="s">
        <v>1729</v>
      </c>
      <c r="AG1019" s="387">
        <v>47.27</v>
      </c>
      <c r="AH1019" s="387">
        <v>0</v>
      </c>
      <c r="AI1019" s="387">
        <v>0</v>
      </c>
      <c r="AJ1019" s="387">
        <v>47.27</v>
      </c>
      <c r="AK1019" s="387">
        <v>4.7300000000000004</v>
      </c>
      <c r="AM1019"/>
      <c r="AN1019"/>
      <c r="AO1019"/>
      <c r="AP1019"/>
    </row>
    <row r="1020" spans="1:42">
      <c r="A1020" s="387" t="s">
        <v>5213</v>
      </c>
      <c r="B1020" s="388">
        <v>43651.16646990741</v>
      </c>
      <c r="C1020" s="389">
        <v>43651</v>
      </c>
      <c r="D1020" s="387" t="s">
        <v>3279</v>
      </c>
      <c r="E1020" s="389">
        <v>43650</v>
      </c>
      <c r="F1020" s="387" t="s">
        <v>1962</v>
      </c>
      <c r="G1020" s="389">
        <v>43651</v>
      </c>
      <c r="H1020" s="387" t="s">
        <v>4671</v>
      </c>
      <c r="I1020" s="389">
        <v>43650</v>
      </c>
      <c r="J1020" s="387" t="s">
        <v>3049</v>
      </c>
      <c r="K1020" s="387" t="s">
        <v>1741</v>
      </c>
      <c r="L1020" s="390" t="s">
        <v>1732</v>
      </c>
      <c r="M1020" s="390" t="s">
        <v>1946</v>
      </c>
      <c r="N1020" s="390" t="str">
        <f t="shared" si="32"/>
        <v>Employee37@blyblade.com</v>
      </c>
      <c r="O1020" s="390" t="str">
        <f t="shared" si="33"/>
        <v>Simon_Levesque</v>
      </c>
      <c r="P1020" s="387" t="s">
        <v>1728</v>
      </c>
      <c r="Q1020" s="387" t="s">
        <v>1754</v>
      </c>
      <c r="R1020" s="387" t="s">
        <v>1738</v>
      </c>
      <c r="S1020" s="387">
        <v>4.1399999999999997</v>
      </c>
      <c r="T1020" s="387">
        <v>13</v>
      </c>
      <c r="U1020" s="387" t="s">
        <v>1737</v>
      </c>
      <c r="V1020" s="387" t="s">
        <v>1876</v>
      </c>
      <c r="W1020" s="387" t="s">
        <v>4876</v>
      </c>
      <c r="X1020" s="387" t="s">
        <v>4831</v>
      </c>
      <c r="Y1020" s="387" t="s">
        <v>1728</v>
      </c>
      <c r="Z1020" s="387" t="s">
        <v>1734</v>
      </c>
      <c r="AA1020" s="387" t="s">
        <v>1733</v>
      </c>
      <c r="AB1020" s="387">
        <v>19.059999999999999</v>
      </c>
      <c r="AC1020" s="387">
        <v>0</v>
      </c>
      <c r="AD1020" s="387">
        <v>0</v>
      </c>
      <c r="AE1020" s="387">
        <v>19.059999999999999</v>
      </c>
      <c r="AF1020" s="387" t="s">
        <v>1729</v>
      </c>
      <c r="AG1020" s="387">
        <v>19.059999999999999</v>
      </c>
      <c r="AH1020" s="387">
        <v>0</v>
      </c>
      <c r="AI1020" s="387">
        <v>0</v>
      </c>
      <c r="AJ1020" s="387">
        <v>19.059999999999999</v>
      </c>
      <c r="AK1020" s="387">
        <v>1.91</v>
      </c>
      <c r="AM1020"/>
      <c r="AN1020"/>
      <c r="AO1020"/>
      <c r="AP1020"/>
    </row>
    <row r="1021" spans="1:42">
      <c r="A1021" s="387" t="s">
        <v>5214</v>
      </c>
      <c r="B1021" s="388">
        <v>43651.180115740739</v>
      </c>
      <c r="C1021" s="389">
        <v>43651</v>
      </c>
      <c r="D1021" s="387" t="s">
        <v>2221</v>
      </c>
      <c r="E1021" s="389">
        <v>43650</v>
      </c>
      <c r="F1021" s="387" t="s">
        <v>1959</v>
      </c>
      <c r="G1021" s="389">
        <v>43651</v>
      </c>
      <c r="H1021" s="387" t="s">
        <v>2570</v>
      </c>
      <c r="I1021" s="389">
        <v>43651</v>
      </c>
      <c r="J1021" s="387" t="s">
        <v>2569</v>
      </c>
      <c r="K1021" s="387" t="s">
        <v>1741</v>
      </c>
      <c r="L1021" s="390" t="s">
        <v>1732</v>
      </c>
      <c r="M1021" s="390" t="s">
        <v>1898</v>
      </c>
      <c r="N1021" s="390" t="str">
        <f t="shared" si="32"/>
        <v>Employee36@blyblade.com</v>
      </c>
      <c r="O1021" s="390" t="str">
        <f t="shared" si="33"/>
        <v>Jacob_Gibson</v>
      </c>
      <c r="P1021" s="387" t="s">
        <v>1728</v>
      </c>
      <c r="Q1021" s="387" t="s">
        <v>5006</v>
      </c>
      <c r="R1021" s="387" t="s">
        <v>1738</v>
      </c>
      <c r="S1021" s="387">
        <v>6.58</v>
      </c>
      <c r="T1021" s="387">
        <v>33</v>
      </c>
      <c r="U1021" s="387" t="s">
        <v>1737</v>
      </c>
      <c r="V1021" s="387" t="s">
        <v>1897</v>
      </c>
      <c r="W1021" s="387" t="s">
        <v>1728</v>
      </c>
      <c r="X1021" s="387" t="s">
        <v>5005</v>
      </c>
      <c r="Y1021" s="387" t="s">
        <v>1896</v>
      </c>
      <c r="Z1021" s="387" t="s">
        <v>1734</v>
      </c>
      <c r="AA1021" s="387" t="s">
        <v>1733</v>
      </c>
      <c r="AB1021" s="387">
        <v>39.619999999999997</v>
      </c>
      <c r="AC1021" s="387">
        <v>0</v>
      </c>
      <c r="AD1021" s="387">
        <v>0</v>
      </c>
      <c r="AE1021" s="387">
        <v>39.619999999999997</v>
      </c>
      <c r="AF1021" s="387" t="s">
        <v>1729</v>
      </c>
      <c r="AG1021" s="387">
        <v>39.619999999999997</v>
      </c>
      <c r="AH1021" s="387">
        <v>0</v>
      </c>
      <c r="AI1021" s="387">
        <v>0</v>
      </c>
      <c r="AJ1021" s="387">
        <v>39.619999999999997</v>
      </c>
      <c r="AK1021" s="387">
        <v>3.96</v>
      </c>
      <c r="AM1021"/>
      <c r="AN1021"/>
      <c r="AO1021"/>
      <c r="AP1021"/>
    </row>
    <row r="1022" spans="1:42">
      <c r="A1022" s="387" t="s">
        <v>5213</v>
      </c>
      <c r="B1022" s="388">
        <v>43651.182060185187</v>
      </c>
      <c r="C1022" s="389">
        <v>43651</v>
      </c>
      <c r="D1022" s="387" t="s">
        <v>3279</v>
      </c>
      <c r="E1022" s="389">
        <v>43650</v>
      </c>
      <c r="F1022" s="387" t="s">
        <v>1962</v>
      </c>
      <c r="G1022" s="389">
        <v>43651</v>
      </c>
      <c r="H1022" s="387" t="s">
        <v>4671</v>
      </c>
      <c r="I1022" s="389">
        <v>43650</v>
      </c>
      <c r="J1022" s="387" t="s">
        <v>3049</v>
      </c>
      <c r="K1022" s="387" t="s">
        <v>1741</v>
      </c>
      <c r="L1022" s="390" t="s">
        <v>1732</v>
      </c>
      <c r="M1022" s="390" t="s">
        <v>1946</v>
      </c>
      <c r="N1022" s="390" t="str">
        <f t="shared" si="32"/>
        <v>Employee37@blyblade.com</v>
      </c>
      <c r="O1022" s="390" t="str">
        <f t="shared" si="33"/>
        <v>Simon_Levesque</v>
      </c>
      <c r="P1022" s="387" t="s">
        <v>1728</v>
      </c>
      <c r="Q1022" s="387" t="s">
        <v>1754</v>
      </c>
      <c r="R1022" s="387" t="s">
        <v>1738</v>
      </c>
      <c r="S1022" s="387">
        <v>4.1399999999999997</v>
      </c>
      <c r="T1022" s="387">
        <v>13</v>
      </c>
      <c r="U1022" s="387" t="s">
        <v>1737</v>
      </c>
      <c r="V1022" s="387" t="s">
        <v>1876</v>
      </c>
      <c r="W1022" s="387" t="s">
        <v>4876</v>
      </c>
      <c r="X1022" s="387" t="s">
        <v>4831</v>
      </c>
      <c r="Y1022" s="387" t="s">
        <v>1728</v>
      </c>
      <c r="Z1022" s="387" t="s">
        <v>1734</v>
      </c>
      <c r="AA1022" s="387" t="s">
        <v>1747</v>
      </c>
      <c r="AB1022" s="387">
        <v>0</v>
      </c>
      <c r="AC1022" s="387">
        <v>0</v>
      </c>
      <c r="AD1022" s="387">
        <v>3.08</v>
      </c>
      <c r="AE1022" s="387">
        <v>3.08</v>
      </c>
      <c r="AF1022" s="387" t="s">
        <v>1729</v>
      </c>
      <c r="AG1022" s="387">
        <v>0</v>
      </c>
      <c r="AH1022" s="387">
        <v>0</v>
      </c>
      <c r="AI1022" s="387">
        <v>3.08</v>
      </c>
      <c r="AJ1022" s="387">
        <v>3.08</v>
      </c>
      <c r="AK1022" s="387">
        <v>0</v>
      </c>
      <c r="AM1022"/>
      <c r="AN1022"/>
      <c r="AO1022"/>
      <c r="AP1022"/>
    </row>
    <row r="1023" spans="1:42">
      <c r="A1023" s="387" t="s">
        <v>5212</v>
      </c>
      <c r="B1023" s="388">
        <v>43651.183032407411</v>
      </c>
      <c r="C1023" s="389">
        <v>43651</v>
      </c>
      <c r="D1023" s="387" t="s">
        <v>4892</v>
      </c>
      <c r="E1023" s="389">
        <v>43651</v>
      </c>
      <c r="F1023" s="387" t="s">
        <v>1743</v>
      </c>
      <c r="G1023" s="389">
        <v>43651</v>
      </c>
      <c r="H1023" s="387" t="s">
        <v>3752</v>
      </c>
      <c r="I1023" s="389">
        <v>43651</v>
      </c>
      <c r="J1023" s="387" t="s">
        <v>2263</v>
      </c>
      <c r="K1023" s="387" t="s">
        <v>1741</v>
      </c>
      <c r="L1023" s="390" t="s">
        <v>1732</v>
      </c>
      <c r="M1023" s="390" t="s">
        <v>3669</v>
      </c>
      <c r="N1023" s="390" t="str">
        <f t="shared" si="32"/>
        <v>Employee39@blyblade.com</v>
      </c>
      <c r="O1023" s="390" t="str">
        <f t="shared" si="33"/>
        <v>Robert_Doherty</v>
      </c>
      <c r="P1023" s="387" t="s">
        <v>1728</v>
      </c>
      <c r="Q1023" s="387" t="s">
        <v>5006</v>
      </c>
      <c r="R1023" s="387" t="s">
        <v>1738</v>
      </c>
      <c r="S1023" s="387">
        <v>6.19</v>
      </c>
      <c r="T1023" s="387">
        <v>18</v>
      </c>
      <c r="U1023" s="387" t="s">
        <v>1737</v>
      </c>
      <c r="V1023" s="387" t="s">
        <v>2386</v>
      </c>
      <c r="W1023" s="387" t="s">
        <v>1728</v>
      </c>
      <c r="X1023" s="387" t="s">
        <v>5005</v>
      </c>
      <c r="Y1023" s="387" t="s">
        <v>1728</v>
      </c>
      <c r="Z1023" s="387" t="s">
        <v>1734</v>
      </c>
      <c r="AA1023" s="387" t="s">
        <v>1733</v>
      </c>
      <c r="AB1023" s="387">
        <v>29.31</v>
      </c>
      <c r="AC1023" s="387">
        <v>0</v>
      </c>
      <c r="AD1023" s="387">
        <v>0</v>
      </c>
      <c r="AE1023" s="387">
        <v>29.31</v>
      </c>
      <c r="AF1023" s="387" t="s">
        <v>1729</v>
      </c>
      <c r="AG1023" s="387">
        <v>29.31</v>
      </c>
      <c r="AH1023" s="387">
        <v>0</v>
      </c>
      <c r="AI1023" s="387">
        <v>0</v>
      </c>
      <c r="AJ1023" s="387">
        <v>29.31</v>
      </c>
      <c r="AK1023" s="387">
        <v>2.93</v>
      </c>
      <c r="AM1023"/>
      <c r="AN1023"/>
      <c r="AO1023"/>
      <c r="AP1023"/>
    </row>
    <row r="1024" spans="1:42">
      <c r="A1024" s="387" t="s">
        <v>5211</v>
      </c>
      <c r="B1024" s="388">
        <v>43651.240127314813</v>
      </c>
      <c r="C1024" s="389">
        <v>43651</v>
      </c>
      <c r="D1024" s="387" t="s">
        <v>5210</v>
      </c>
      <c r="E1024" s="389">
        <v>43651</v>
      </c>
      <c r="F1024" s="387" t="s">
        <v>3891</v>
      </c>
      <c r="G1024" s="389">
        <v>43651</v>
      </c>
      <c r="H1024" s="387" t="s">
        <v>5209</v>
      </c>
      <c r="I1024" s="389">
        <v>43651</v>
      </c>
      <c r="J1024" s="387" t="s">
        <v>3397</v>
      </c>
      <c r="K1024" s="387" t="s">
        <v>1741</v>
      </c>
      <c r="L1024" s="390" t="s">
        <v>1732</v>
      </c>
      <c r="M1024" s="390" t="s">
        <v>1854</v>
      </c>
      <c r="N1024" s="390" t="str">
        <f t="shared" si="32"/>
        <v>Employee5@blyblade.com</v>
      </c>
      <c r="O1024" s="390" t="str">
        <f t="shared" si="33"/>
        <v>Torey_McNeil</v>
      </c>
      <c r="P1024" s="387" t="s">
        <v>1728</v>
      </c>
      <c r="Q1024" s="387" t="s">
        <v>1847</v>
      </c>
      <c r="R1024" s="387" t="s">
        <v>1738</v>
      </c>
      <c r="S1024" s="387">
        <v>8.8699999999999992</v>
      </c>
      <c r="T1024" s="387">
        <v>28</v>
      </c>
      <c r="U1024" s="387" t="s">
        <v>1737</v>
      </c>
      <c r="V1024" s="387" t="s">
        <v>1853</v>
      </c>
      <c r="W1024" s="387" t="s">
        <v>4876</v>
      </c>
      <c r="X1024" s="387" t="s">
        <v>4831</v>
      </c>
      <c r="Y1024" s="387" t="s">
        <v>1748</v>
      </c>
      <c r="Z1024" s="387" t="s">
        <v>1734</v>
      </c>
      <c r="AA1024" s="387" t="s">
        <v>1733</v>
      </c>
      <c r="AB1024" s="387">
        <v>43.78</v>
      </c>
      <c r="AC1024" s="387">
        <v>0</v>
      </c>
      <c r="AD1024" s="387">
        <v>0</v>
      </c>
      <c r="AE1024" s="387">
        <v>43.78</v>
      </c>
      <c r="AF1024" s="387" t="s">
        <v>1729</v>
      </c>
      <c r="AG1024" s="387">
        <v>43.78</v>
      </c>
      <c r="AH1024" s="387">
        <v>0</v>
      </c>
      <c r="AI1024" s="387">
        <v>0</v>
      </c>
      <c r="AJ1024" s="387">
        <v>43.78</v>
      </c>
      <c r="AK1024" s="387">
        <v>4.38</v>
      </c>
      <c r="AM1024"/>
      <c r="AN1024"/>
      <c r="AO1024"/>
      <c r="AP1024"/>
    </row>
    <row r="1025" spans="1:42">
      <c r="A1025" s="387" t="s">
        <v>5208</v>
      </c>
      <c r="B1025" s="388">
        <v>43651.718634259261</v>
      </c>
      <c r="C1025" s="389">
        <v>43651</v>
      </c>
      <c r="D1025" s="387" t="s">
        <v>1806</v>
      </c>
      <c r="E1025" s="389">
        <v>43651</v>
      </c>
      <c r="F1025" s="387" t="s">
        <v>1805</v>
      </c>
      <c r="G1025" s="389">
        <v>43651</v>
      </c>
      <c r="H1025" s="387" t="s">
        <v>3339</v>
      </c>
      <c r="I1025" s="389">
        <v>43651</v>
      </c>
      <c r="J1025" s="387" t="s">
        <v>3953</v>
      </c>
      <c r="K1025" s="387" t="s">
        <v>1741</v>
      </c>
      <c r="L1025" s="390" t="s">
        <v>1732</v>
      </c>
      <c r="M1025" s="390" t="s">
        <v>1854</v>
      </c>
      <c r="N1025" s="390" t="str">
        <f t="shared" si="32"/>
        <v>Employee5@blyblade.com</v>
      </c>
      <c r="O1025" s="390" t="str">
        <f t="shared" si="33"/>
        <v>Torey_McNeil</v>
      </c>
      <c r="P1025" s="387" t="s">
        <v>1728</v>
      </c>
      <c r="Q1025" s="387" t="s">
        <v>1847</v>
      </c>
      <c r="R1025" s="387" t="s">
        <v>1738</v>
      </c>
      <c r="S1025" s="387">
        <v>9.57</v>
      </c>
      <c r="T1025" s="387">
        <v>31</v>
      </c>
      <c r="U1025" s="387" t="s">
        <v>1853</v>
      </c>
      <c r="V1025" s="387" t="s">
        <v>1845</v>
      </c>
      <c r="W1025" s="387" t="s">
        <v>1875</v>
      </c>
      <c r="X1025" s="387" t="s">
        <v>4831</v>
      </c>
      <c r="Y1025" s="387" t="s">
        <v>1748</v>
      </c>
      <c r="Z1025" s="387" t="s">
        <v>1734</v>
      </c>
      <c r="AA1025" s="387" t="s">
        <v>1733</v>
      </c>
      <c r="AB1025" s="387">
        <v>50.42</v>
      </c>
      <c r="AC1025" s="387">
        <v>0</v>
      </c>
      <c r="AD1025" s="387">
        <v>0</v>
      </c>
      <c r="AE1025" s="387">
        <v>50.42</v>
      </c>
      <c r="AF1025" s="387" t="s">
        <v>1729</v>
      </c>
      <c r="AG1025" s="387">
        <v>50.42</v>
      </c>
      <c r="AH1025" s="387">
        <v>0</v>
      </c>
      <c r="AI1025" s="387">
        <v>0</v>
      </c>
      <c r="AJ1025" s="387">
        <v>50.42</v>
      </c>
      <c r="AK1025" s="387">
        <v>5.04</v>
      </c>
      <c r="AM1025"/>
      <c r="AN1025"/>
      <c r="AO1025"/>
      <c r="AP1025"/>
    </row>
    <row r="1026" spans="1:42">
      <c r="A1026" s="387" t="s">
        <v>5207</v>
      </c>
      <c r="B1026" s="388">
        <v>43651.80568287037</v>
      </c>
      <c r="C1026" s="389">
        <v>43651</v>
      </c>
      <c r="D1026" s="387" t="s">
        <v>2603</v>
      </c>
      <c r="E1026" s="389">
        <v>43651</v>
      </c>
      <c r="F1026" s="387" t="s">
        <v>2602</v>
      </c>
      <c r="G1026" s="389">
        <v>43651</v>
      </c>
      <c r="H1026" s="387" t="s">
        <v>2340</v>
      </c>
      <c r="I1026" s="389">
        <v>43651</v>
      </c>
      <c r="J1026" s="387" t="s">
        <v>2339</v>
      </c>
      <c r="K1026" s="387" t="s">
        <v>1741</v>
      </c>
      <c r="L1026" s="390" t="s">
        <v>1732</v>
      </c>
      <c r="M1026" s="390" t="s">
        <v>2208</v>
      </c>
      <c r="N1026" s="390" t="str">
        <f t="shared" si="32"/>
        <v>Employee13@blyblade.com</v>
      </c>
      <c r="O1026" s="390" t="str">
        <f t="shared" si="33"/>
        <v>Evelyn_Pelczar</v>
      </c>
      <c r="P1026" s="387" t="s">
        <v>1728</v>
      </c>
      <c r="Q1026" s="387" t="s">
        <v>1847</v>
      </c>
      <c r="R1026" s="387" t="s">
        <v>1738</v>
      </c>
      <c r="S1026" s="387">
        <v>3.63</v>
      </c>
      <c r="T1026" s="387">
        <v>19</v>
      </c>
      <c r="U1026" s="387" t="s">
        <v>2207</v>
      </c>
      <c r="V1026" s="387" t="s">
        <v>1772</v>
      </c>
      <c r="W1026" s="387" t="s">
        <v>1965</v>
      </c>
      <c r="X1026" s="387" t="s">
        <v>4831</v>
      </c>
      <c r="Y1026" s="387" t="s">
        <v>1735</v>
      </c>
      <c r="Z1026" s="387" t="s">
        <v>1734</v>
      </c>
      <c r="AA1026" s="387" t="s">
        <v>1733</v>
      </c>
      <c r="AB1026" s="387">
        <v>25.39</v>
      </c>
      <c r="AC1026" s="387">
        <v>0</v>
      </c>
      <c r="AD1026" s="387">
        <v>0</v>
      </c>
      <c r="AE1026" s="387">
        <v>25.39</v>
      </c>
      <c r="AF1026" s="387" t="s">
        <v>1729</v>
      </c>
      <c r="AG1026" s="387">
        <v>25.39</v>
      </c>
      <c r="AH1026" s="387">
        <v>0</v>
      </c>
      <c r="AI1026" s="387">
        <v>0</v>
      </c>
      <c r="AJ1026" s="387">
        <v>25.39</v>
      </c>
      <c r="AK1026" s="387">
        <v>2.54</v>
      </c>
      <c r="AM1026"/>
      <c r="AN1026"/>
      <c r="AO1026"/>
      <c r="AP1026"/>
    </row>
    <row r="1027" spans="1:42">
      <c r="A1027" s="387" t="s">
        <v>5206</v>
      </c>
      <c r="B1027" s="388">
        <v>43651.83394675926</v>
      </c>
      <c r="C1027" s="389">
        <v>43651</v>
      </c>
      <c r="D1027" s="387" t="s">
        <v>2817</v>
      </c>
      <c r="E1027" s="389">
        <v>43651</v>
      </c>
      <c r="F1027" s="387" t="s">
        <v>2163</v>
      </c>
      <c r="G1027" s="389">
        <v>43651</v>
      </c>
      <c r="H1027" s="387" t="s">
        <v>3997</v>
      </c>
      <c r="I1027" s="389">
        <v>43651</v>
      </c>
      <c r="J1027" s="387" t="s">
        <v>4114</v>
      </c>
      <c r="K1027" s="387" t="s">
        <v>1741</v>
      </c>
      <c r="L1027" s="390" t="s">
        <v>1732</v>
      </c>
      <c r="M1027" s="390" t="s">
        <v>2287</v>
      </c>
      <c r="N1027" s="390" t="str">
        <f t="shared" si="32"/>
        <v>Employee14@blyblade.com</v>
      </c>
      <c r="O1027" s="390" t="str">
        <f t="shared" si="33"/>
        <v>Bowie_Tam</v>
      </c>
      <c r="P1027" s="387" t="s">
        <v>1728</v>
      </c>
      <c r="Q1027" s="387" t="s">
        <v>1952</v>
      </c>
      <c r="R1027" s="387" t="s">
        <v>1738</v>
      </c>
      <c r="S1027" s="387">
        <v>5.77</v>
      </c>
      <c r="T1027" s="387">
        <v>16</v>
      </c>
      <c r="U1027" s="387" t="s">
        <v>2026</v>
      </c>
      <c r="V1027" s="387" t="s">
        <v>2026</v>
      </c>
      <c r="W1027" s="387" t="s">
        <v>4832</v>
      </c>
      <c r="X1027" s="387" t="s">
        <v>4831</v>
      </c>
      <c r="Y1027" s="387" t="s">
        <v>1748</v>
      </c>
      <c r="Z1027" s="387" t="s">
        <v>1734</v>
      </c>
      <c r="AA1027" s="387" t="s">
        <v>1733</v>
      </c>
      <c r="AB1027" s="387">
        <v>62.94</v>
      </c>
      <c r="AC1027" s="387">
        <v>0</v>
      </c>
      <c r="AD1027" s="387">
        <v>0</v>
      </c>
      <c r="AE1027" s="387">
        <v>62.94</v>
      </c>
      <c r="AF1027" s="387" t="s">
        <v>1729</v>
      </c>
      <c r="AG1027" s="387">
        <v>62.94</v>
      </c>
      <c r="AH1027" s="387">
        <v>0</v>
      </c>
      <c r="AI1027" s="387">
        <v>0</v>
      </c>
      <c r="AJ1027" s="387">
        <v>62.94</v>
      </c>
      <c r="AK1027" s="387">
        <v>6.29</v>
      </c>
      <c r="AM1027"/>
      <c r="AN1027"/>
      <c r="AO1027"/>
      <c r="AP1027"/>
    </row>
    <row r="1028" spans="1:42">
      <c r="A1028" s="387" t="s">
        <v>5205</v>
      </c>
      <c r="B1028" s="388">
        <v>43651.84302083333</v>
      </c>
      <c r="C1028" s="389">
        <v>43651</v>
      </c>
      <c r="D1028" s="387" t="s">
        <v>3298</v>
      </c>
      <c r="E1028" s="389">
        <v>43651</v>
      </c>
      <c r="F1028" s="387" t="s">
        <v>3013</v>
      </c>
      <c r="G1028" s="389">
        <v>43651</v>
      </c>
      <c r="H1028" s="387" t="s">
        <v>3191</v>
      </c>
      <c r="I1028" s="389">
        <v>43651</v>
      </c>
      <c r="J1028" s="387" t="s">
        <v>3558</v>
      </c>
      <c r="K1028" s="387" t="s">
        <v>1741</v>
      </c>
      <c r="L1028" s="390" t="s">
        <v>1732</v>
      </c>
      <c r="M1028" s="390" t="s">
        <v>2265</v>
      </c>
      <c r="N1028" s="390" t="str">
        <f t="shared" si="32"/>
        <v>Employee4@blyblade.com</v>
      </c>
      <c r="O1028" s="390" t="str">
        <f t="shared" si="33"/>
        <v>Oksana_Orlov</v>
      </c>
      <c r="P1028" s="387" t="s">
        <v>1728</v>
      </c>
      <c r="Q1028" s="387" t="s">
        <v>1754</v>
      </c>
      <c r="R1028" s="387" t="s">
        <v>1738</v>
      </c>
      <c r="S1028" s="387">
        <v>2.52</v>
      </c>
      <c r="T1028" s="387">
        <v>25</v>
      </c>
      <c r="U1028" s="387" t="s">
        <v>1883</v>
      </c>
      <c r="V1028" s="387" t="s">
        <v>1737</v>
      </c>
      <c r="W1028" s="387" t="s">
        <v>4882</v>
      </c>
      <c r="X1028" s="387" t="s">
        <v>4831</v>
      </c>
      <c r="Y1028" s="387" t="s">
        <v>1735</v>
      </c>
      <c r="Z1028" s="387" t="s">
        <v>1734</v>
      </c>
      <c r="AA1028" s="387" t="s">
        <v>1733</v>
      </c>
      <c r="AB1028" s="387">
        <v>26.17</v>
      </c>
      <c r="AC1028" s="387">
        <v>0</v>
      </c>
      <c r="AD1028" s="387">
        <v>0</v>
      </c>
      <c r="AE1028" s="387">
        <v>26.17</v>
      </c>
      <c r="AF1028" s="387" t="s">
        <v>1729</v>
      </c>
      <c r="AG1028" s="387">
        <v>26.17</v>
      </c>
      <c r="AH1028" s="387">
        <v>0</v>
      </c>
      <c r="AI1028" s="387">
        <v>0</v>
      </c>
      <c r="AJ1028" s="387">
        <v>26.17</v>
      </c>
      <c r="AK1028" s="387">
        <v>2.62</v>
      </c>
      <c r="AM1028"/>
      <c r="AN1028"/>
      <c r="AO1028"/>
      <c r="AP1028"/>
    </row>
    <row r="1029" spans="1:42">
      <c r="A1029" s="387" t="s">
        <v>5204</v>
      </c>
      <c r="B1029" s="388">
        <v>43651.865486111114</v>
      </c>
      <c r="C1029" s="389">
        <v>43651</v>
      </c>
      <c r="D1029" s="387" t="s">
        <v>1932</v>
      </c>
      <c r="E1029" s="389">
        <v>43651</v>
      </c>
      <c r="F1029" s="387" t="s">
        <v>2155</v>
      </c>
      <c r="G1029" s="389">
        <v>43651</v>
      </c>
      <c r="H1029" s="387" t="s">
        <v>1914</v>
      </c>
      <c r="I1029" s="389">
        <v>43651</v>
      </c>
      <c r="J1029" s="387" t="s">
        <v>3065</v>
      </c>
      <c r="K1029" s="387" t="s">
        <v>1741</v>
      </c>
      <c r="L1029" s="390" t="s">
        <v>1732</v>
      </c>
      <c r="M1029" s="390" t="s">
        <v>2265</v>
      </c>
      <c r="N1029" s="390" t="str">
        <f t="shared" si="32"/>
        <v>Employee4@blyblade.com</v>
      </c>
      <c r="O1029" s="390" t="str">
        <f t="shared" si="33"/>
        <v>Oksana_Orlov</v>
      </c>
      <c r="P1029" s="387" t="s">
        <v>1728</v>
      </c>
      <c r="Q1029" s="387" t="s">
        <v>1754</v>
      </c>
      <c r="R1029" s="387" t="s">
        <v>1738</v>
      </c>
      <c r="S1029" s="387">
        <v>1.04</v>
      </c>
      <c r="T1029" s="387">
        <v>9</v>
      </c>
      <c r="U1029" s="387" t="s">
        <v>1883</v>
      </c>
      <c r="V1029" s="387" t="s">
        <v>1772</v>
      </c>
      <c r="W1029" s="387" t="s">
        <v>1965</v>
      </c>
      <c r="X1029" s="387" t="s">
        <v>4831</v>
      </c>
      <c r="Y1029" s="387" t="s">
        <v>1735</v>
      </c>
      <c r="Z1029" s="387" t="s">
        <v>1734</v>
      </c>
      <c r="AA1029" s="387" t="s">
        <v>1733</v>
      </c>
      <c r="AB1029" s="387">
        <v>16.149999999999999</v>
      </c>
      <c r="AC1029" s="387">
        <v>0</v>
      </c>
      <c r="AD1029" s="387">
        <v>0</v>
      </c>
      <c r="AE1029" s="387">
        <v>16.149999999999999</v>
      </c>
      <c r="AF1029" s="387" t="s">
        <v>1729</v>
      </c>
      <c r="AG1029" s="387">
        <v>16.149999999999999</v>
      </c>
      <c r="AH1029" s="387">
        <v>0</v>
      </c>
      <c r="AI1029" s="387">
        <v>0</v>
      </c>
      <c r="AJ1029" s="387">
        <v>16.149999999999999</v>
      </c>
      <c r="AK1029" s="387">
        <v>1.62</v>
      </c>
      <c r="AM1029"/>
      <c r="AN1029"/>
      <c r="AO1029"/>
      <c r="AP1029"/>
    </row>
    <row r="1030" spans="1:42">
      <c r="A1030" s="387" t="s">
        <v>5204</v>
      </c>
      <c r="B1030" s="388">
        <v>43651.871365740742</v>
      </c>
      <c r="C1030" s="389">
        <v>43651</v>
      </c>
      <c r="D1030" s="387" t="s">
        <v>1932</v>
      </c>
      <c r="E1030" s="389">
        <v>43651</v>
      </c>
      <c r="F1030" s="387" t="s">
        <v>2155</v>
      </c>
      <c r="G1030" s="389">
        <v>43651</v>
      </c>
      <c r="H1030" s="387" t="s">
        <v>1914</v>
      </c>
      <c r="I1030" s="389">
        <v>43651</v>
      </c>
      <c r="J1030" s="387" t="s">
        <v>3065</v>
      </c>
      <c r="K1030" s="387" t="s">
        <v>1741</v>
      </c>
      <c r="L1030" s="390" t="s">
        <v>1732</v>
      </c>
      <c r="M1030" s="390" t="s">
        <v>2265</v>
      </c>
      <c r="N1030" s="390" t="str">
        <f t="shared" si="32"/>
        <v>Employee4@blyblade.com</v>
      </c>
      <c r="O1030" s="390" t="str">
        <f t="shared" si="33"/>
        <v>Oksana_Orlov</v>
      </c>
      <c r="P1030" s="387" t="s">
        <v>1728</v>
      </c>
      <c r="Q1030" s="387" t="s">
        <v>1754</v>
      </c>
      <c r="R1030" s="387" t="s">
        <v>1738</v>
      </c>
      <c r="S1030" s="387">
        <v>1.04</v>
      </c>
      <c r="T1030" s="387">
        <v>9</v>
      </c>
      <c r="U1030" s="387" t="s">
        <v>1883</v>
      </c>
      <c r="V1030" s="387" t="s">
        <v>1772</v>
      </c>
      <c r="W1030" s="387" t="s">
        <v>1965</v>
      </c>
      <c r="X1030" s="387" t="s">
        <v>4831</v>
      </c>
      <c r="Y1030" s="387" t="s">
        <v>1735</v>
      </c>
      <c r="Z1030" s="387" t="s">
        <v>1734</v>
      </c>
      <c r="AA1030" s="387" t="s">
        <v>1747</v>
      </c>
      <c r="AB1030" s="387">
        <v>0</v>
      </c>
      <c r="AC1030" s="387">
        <v>0</v>
      </c>
      <c r="AD1030" s="387">
        <v>1.03</v>
      </c>
      <c r="AE1030" s="387">
        <v>1.03</v>
      </c>
      <c r="AF1030" s="387" t="s">
        <v>1729</v>
      </c>
      <c r="AG1030" s="387">
        <v>0</v>
      </c>
      <c r="AH1030" s="387">
        <v>0</v>
      </c>
      <c r="AI1030" s="387">
        <v>1.03</v>
      </c>
      <c r="AJ1030" s="387">
        <v>1.03</v>
      </c>
      <c r="AK1030" s="387">
        <v>0</v>
      </c>
      <c r="AM1030"/>
      <c r="AN1030"/>
      <c r="AO1030"/>
      <c r="AP1030"/>
    </row>
    <row r="1031" spans="1:42">
      <c r="A1031" s="387" t="s">
        <v>5203</v>
      </c>
      <c r="B1031" s="388">
        <v>43651.899074074077</v>
      </c>
      <c r="C1031" s="389">
        <v>43651</v>
      </c>
      <c r="D1031" s="387" t="s">
        <v>2717</v>
      </c>
      <c r="E1031" s="389">
        <v>43651</v>
      </c>
      <c r="F1031" s="387" t="s">
        <v>2716</v>
      </c>
      <c r="G1031" s="387" t="s">
        <v>1728</v>
      </c>
      <c r="H1031" s="387" t="s">
        <v>1728</v>
      </c>
      <c r="I1031" s="387" t="s">
        <v>1728</v>
      </c>
      <c r="J1031" s="387" t="s">
        <v>1728</v>
      </c>
      <c r="K1031" s="387" t="s">
        <v>1741</v>
      </c>
      <c r="L1031" s="390" t="s">
        <v>1732</v>
      </c>
      <c r="M1031" s="390" t="s">
        <v>1936</v>
      </c>
      <c r="N1031" s="390" t="str">
        <f t="shared" si="32"/>
        <v>Employee17@blyblade.com</v>
      </c>
      <c r="O1031" s="390" t="str">
        <f t="shared" si="33"/>
        <v>Nate_Alexander</v>
      </c>
      <c r="P1031" s="387" t="s">
        <v>1728</v>
      </c>
      <c r="Q1031" s="387" t="s">
        <v>1847</v>
      </c>
      <c r="R1031" s="387" t="s">
        <v>1803</v>
      </c>
      <c r="S1031" s="387" t="s">
        <v>1728</v>
      </c>
      <c r="T1031" s="387" t="s">
        <v>1728</v>
      </c>
      <c r="U1031" s="387" t="s">
        <v>5202</v>
      </c>
      <c r="V1031" s="387" t="s">
        <v>3417</v>
      </c>
      <c r="W1031" s="387" t="s">
        <v>4832</v>
      </c>
      <c r="X1031" s="387" t="s">
        <v>4831</v>
      </c>
      <c r="Y1031" s="387" t="s">
        <v>1748</v>
      </c>
      <c r="Z1031" s="387" t="s">
        <v>1734</v>
      </c>
      <c r="AA1031" s="387" t="s">
        <v>1733</v>
      </c>
      <c r="AB1031" s="387">
        <v>17.7</v>
      </c>
      <c r="AC1031" s="387">
        <v>0</v>
      </c>
      <c r="AD1031" s="387">
        <v>0</v>
      </c>
      <c r="AE1031" s="387">
        <v>17.7</v>
      </c>
      <c r="AF1031" s="387" t="s">
        <v>1729</v>
      </c>
      <c r="AG1031" s="387">
        <v>17.7</v>
      </c>
      <c r="AH1031" s="387">
        <v>0</v>
      </c>
      <c r="AI1031" s="387">
        <v>0</v>
      </c>
      <c r="AJ1031" s="387">
        <v>17.7</v>
      </c>
      <c r="AK1031" s="387">
        <v>1.77</v>
      </c>
      <c r="AM1031"/>
      <c r="AN1031"/>
      <c r="AO1031"/>
      <c r="AP1031"/>
    </row>
    <row r="1032" spans="1:42">
      <c r="A1032" s="387" t="s">
        <v>5201</v>
      </c>
      <c r="B1032" s="388">
        <v>43651.940659722219</v>
      </c>
      <c r="C1032" s="389">
        <v>43651</v>
      </c>
      <c r="D1032" s="387" t="s">
        <v>2503</v>
      </c>
      <c r="E1032" s="389">
        <v>43651</v>
      </c>
      <c r="F1032" s="387" t="s">
        <v>4500</v>
      </c>
      <c r="G1032" s="389">
        <v>43651</v>
      </c>
      <c r="H1032" s="387" t="s">
        <v>2820</v>
      </c>
      <c r="I1032" s="389">
        <v>43651</v>
      </c>
      <c r="J1032" s="387" t="s">
        <v>2819</v>
      </c>
      <c r="K1032" s="387" t="s">
        <v>1741</v>
      </c>
      <c r="L1032" s="390" t="s">
        <v>1732</v>
      </c>
      <c r="M1032" s="390" t="s">
        <v>1940</v>
      </c>
      <c r="N1032" s="390" t="str">
        <f t="shared" si="32"/>
        <v>Employee11@blyblade.com</v>
      </c>
      <c r="O1032" s="390" t="str">
        <f t="shared" si="33"/>
        <v>Mimi_Grassi</v>
      </c>
      <c r="P1032" s="387" t="s">
        <v>1728</v>
      </c>
      <c r="Q1032" s="387" t="s">
        <v>1762</v>
      </c>
      <c r="R1032" s="387" t="s">
        <v>1753</v>
      </c>
      <c r="S1032" s="387">
        <v>16.96</v>
      </c>
      <c r="T1032" s="387">
        <v>42</v>
      </c>
      <c r="U1032" s="387" t="s">
        <v>1752</v>
      </c>
      <c r="V1032" s="387" t="s">
        <v>1826</v>
      </c>
      <c r="W1032" s="387" t="s">
        <v>4832</v>
      </c>
      <c r="X1032" s="387" t="s">
        <v>4831</v>
      </c>
      <c r="Y1032" s="387" t="s">
        <v>1735</v>
      </c>
      <c r="Z1032" s="387" t="s">
        <v>1734</v>
      </c>
      <c r="AA1032" s="387" t="s">
        <v>1733</v>
      </c>
      <c r="AB1032" s="387">
        <v>123.39</v>
      </c>
      <c r="AC1032" s="387">
        <v>0</v>
      </c>
      <c r="AD1032" s="387">
        <v>0</v>
      </c>
      <c r="AE1032" s="387">
        <v>123.39</v>
      </c>
      <c r="AF1032" s="387" t="s">
        <v>1729</v>
      </c>
      <c r="AG1032" s="387">
        <v>123.39</v>
      </c>
      <c r="AH1032" s="387">
        <v>0</v>
      </c>
      <c r="AI1032" s="387">
        <v>0</v>
      </c>
      <c r="AJ1032" s="387">
        <v>123.39</v>
      </c>
      <c r="AK1032" s="387">
        <v>12.34</v>
      </c>
      <c r="AM1032"/>
      <c r="AN1032"/>
      <c r="AO1032"/>
      <c r="AP1032"/>
    </row>
    <row r="1033" spans="1:42">
      <c r="A1033" s="387" t="s">
        <v>5200</v>
      </c>
      <c r="B1033" s="388">
        <v>43652.034490740742</v>
      </c>
      <c r="C1033" s="389">
        <v>43652</v>
      </c>
      <c r="D1033" s="387" t="s">
        <v>1860</v>
      </c>
      <c r="E1033" s="389">
        <v>43651</v>
      </c>
      <c r="F1033" s="387" t="s">
        <v>2710</v>
      </c>
      <c r="G1033" s="389">
        <v>43652</v>
      </c>
      <c r="H1033" s="387" t="s">
        <v>2252</v>
      </c>
      <c r="I1033" s="389">
        <v>43651</v>
      </c>
      <c r="J1033" s="387" t="s">
        <v>2066</v>
      </c>
      <c r="K1033" s="387" t="s">
        <v>1741</v>
      </c>
      <c r="L1033" s="390" t="s">
        <v>1732</v>
      </c>
      <c r="M1033" s="390" t="s">
        <v>1929</v>
      </c>
      <c r="N1033" s="390" t="str">
        <f t="shared" si="32"/>
        <v>Employee29@blyblade.com</v>
      </c>
      <c r="O1033" s="390" t="str">
        <f t="shared" si="33"/>
        <v>Justin_Meltzer</v>
      </c>
      <c r="P1033" s="387" t="s">
        <v>1728</v>
      </c>
      <c r="Q1033" s="387" t="s">
        <v>1754</v>
      </c>
      <c r="R1033" s="387" t="s">
        <v>1738</v>
      </c>
      <c r="S1033" s="387">
        <v>1.29</v>
      </c>
      <c r="T1033" s="387">
        <v>7</v>
      </c>
      <c r="U1033" s="387" t="s">
        <v>1737</v>
      </c>
      <c r="V1033" s="387" t="s">
        <v>1928</v>
      </c>
      <c r="W1033" s="387" t="s">
        <v>4876</v>
      </c>
      <c r="X1033" s="387" t="s">
        <v>4831</v>
      </c>
      <c r="Y1033" s="387" t="s">
        <v>1748</v>
      </c>
      <c r="Z1033" s="387" t="s">
        <v>1734</v>
      </c>
      <c r="AA1033" s="387" t="s">
        <v>1733</v>
      </c>
      <c r="AB1033" s="387">
        <v>8.2100000000000009</v>
      </c>
      <c r="AC1033" s="387">
        <v>0</v>
      </c>
      <c r="AD1033" s="387">
        <v>0</v>
      </c>
      <c r="AE1033" s="387">
        <v>8.2100000000000009</v>
      </c>
      <c r="AF1033" s="387" t="s">
        <v>1729</v>
      </c>
      <c r="AG1033" s="387">
        <v>8.2100000000000009</v>
      </c>
      <c r="AH1033" s="387">
        <v>0</v>
      </c>
      <c r="AI1033" s="387">
        <v>0</v>
      </c>
      <c r="AJ1033" s="387">
        <v>8.2100000000000009</v>
      </c>
      <c r="AK1033" s="387">
        <v>0.82</v>
      </c>
      <c r="AM1033"/>
      <c r="AN1033"/>
      <c r="AO1033"/>
      <c r="AP1033"/>
    </row>
    <row r="1034" spans="1:42">
      <c r="A1034" s="387" t="s">
        <v>5199</v>
      </c>
      <c r="B1034" s="388">
        <v>43652.068923611114</v>
      </c>
      <c r="C1034" s="389">
        <v>43652</v>
      </c>
      <c r="D1034" s="387" t="s">
        <v>3297</v>
      </c>
      <c r="E1034" s="389">
        <v>43651</v>
      </c>
      <c r="F1034" s="387" t="s">
        <v>2061</v>
      </c>
      <c r="G1034" s="389">
        <v>43652</v>
      </c>
      <c r="H1034" s="387" t="s">
        <v>1878</v>
      </c>
      <c r="I1034" s="389">
        <v>43651</v>
      </c>
      <c r="J1034" s="387" t="s">
        <v>1877</v>
      </c>
      <c r="K1034" s="387" t="s">
        <v>1741</v>
      </c>
      <c r="L1034" s="390" t="s">
        <v>1732</v>
      </c>
      <c r="M1034" s="390" t="s">
        <v>1854</v>
      </c>
      <c r="N1034" s="390" t="str">
        <f t="shared" si="32"/>
        <v>Employee5@blyblade.com</v>
      </c>
      <c r="O1034" s="390" t="str">
        <f t="shared" si="33"/>
        <v>Torey_McNeil</v>
      </c>
      <c r="P1034" s="387" t="s">
        <v>1728</v>
      </c>
      <c r="Q1034" s="387" t="s">
        <v>1847</v>
      </c>
      <c r="R1034" s="387" t="s">
        <v>1738</v>
      </c>
      <c r="S1034" s="387">
        <v>9.07</v>
      </c>
      <c r="T1034" s="387">
        <v>27</v>
      </c>
      <c r="U1034" s="387" t="s">
        <v>1737</v>
      </c>
      <c r="V1034" s="387" t="s">
        <v>1853</v>
      </c>
      <c r="W1034" s="387" t="s">
        <v>4876</v>
      </c>
      <c r="X1034" s="387" t="s">
        <v>4831</v>
      </c>
      <c r="Y1034" s="387" t="s">
        <v>1748</v>
      </c>
      <c r="Z1034" s="387" t="s">
        <v>1734</v>
      </c>
      <c r="AA1034" s="387" t="s">
        <v>1733</v>
      </c>
      <c r="AB1034" s="387">
        <v>48.51</v>
      </c>
      <c r="AC1034" s="387">
        <v>0</v>
      </c>
      <c r="AD1034" s="387">
        <v>0</v>
      </c>
      <c r="AE1034" s="387">
        <v>48.51</v>
      </c>
      <c r="AF1034" s="387" t="s">
        <v>1729</v>
      </c>
      <c r="AG1034" s="387">
        <v>48.51</v>
      </c>
      <c r="AH1034" s="387">
        <v>0</v>
      </c>
      <c r="AI1034" s="387">
        <v>0</v>
      </c>
      <c r="AJ1034" s="387">
        <v>48.51</v>
      </c>
      <c r="AK1034" s="387">
        <v>4.8499999999999996</v>
      </c>
      <c r="AM1034"/>
      <c r="AN1034"/>
      <c r="AO1034"/>
      <c r="AP1034"/>
    </row>
    <row r="1035" spans="1:42">
      <c r="A1035" s="387" t="s">
        <v>5198</v>
      </c>
      <c r="B1035" s="388">
        <v>43652.542673611111</v>
      </c>
      <c r="C1035" s="389">
        <v>43652</v>
      </c>
      <c r="D1035" s="387" t="s">
        <v>2346</v>
      </c>
      <c r="E1035" s="389">
        <v>43652</v>
      </c>
      <c r="F1035" s="387" t="s">
        <v>3970</v>
      </c>
      <c r="G1035" s="389">
        <v>43652</v>
      </c>
      <c r="H1035" s="387" t="s">
        <v>3654</v>
      </c>
      <c r="I1035" s="389">
        <v>43652</v>
      </c>
      <c r="J1035" s="387" t="s">
        <v>3789</v>
      </c>
      <c r="K1035" s="387" t="s">
        <v>1741</v>
      </c>
      <c r="L1035" s="390" t="s">
        <v>1732</v>
      </c>
      <c r="M1035" s="390" t="s">
        <v>2208</v>
      </c>
      <c r="N1035" s="390" t="str">
        <f t="shared" si="32"/>
        <v>Employee13@blyblade.com</v>
      </c>
      <c r="O1035" s="390" t="str">
        <f t="shared" si="33"/>
        <v>Evelyn_Pelczar</v>
      </c>
      <c r="P1035" s="387" t="s">
        <v>1728</v>
      </c>
      <c r="Q1035" s="387" t="s">
        <v>1847</v>
      </c>
      <c r="R1035" s="387" t="s">
        <v>1738</v>
      </c>
      <c r="S1035" s="387">
        <v>3.27</v>
      </c>
      <c r="T1035" s="387">
        <v>9</v>
      </c>
      <c r="U1035" s="387" t="s">
        <v>2207</v>
      </c>
      <c r="V1035" s="387" t="s">
        <v>1772</v>
      </c>
      <c r="W1035" s="387" t="s">
        <v>1965</v>
      </c>
      <c r="X1035" s="387" t="s">
        <v>4831</v>
      </c>
      <c r="Y1035" s="387" t="s">
        <v>1735</v>
      </c>
      <c r="Z1035" s="387" t="s">
        <v>1734</v>
      </c>
      <c r="AA1035" s="387" t="s">
        <v>1733</v>
      </c>
      <c r="AB1035" s="387">
        <v>17.21</v>
      </c>
      <c r="AC1035" s="387">
        <v>0</v>
      </c>
      <c r="AD1035" s="387">
        <v>0</v>
      </c>
      <c r="AE1035" s="387">
        <v>17.21</v>
      </c>
      <c r="AF1035" s="387" t="s">
        <v>1729</v>
      </c>
      <c r="AG1035" s="387">
        <v>17.21</v>
      </c>
      <c r="AH1035" s="387">
        <v>0</v>
      </c>
      <c r="AI1035" s="387">
        <v>0</v>
      </c>
      <c r="AJ1035" s="387">
        <v>17.21</v>
      </c>
      <c r="AK1035" s="387">
        <v>1.72</v>
      </c>
      <c r="AM1035"/>
      <c r="AN1035"/>
      <c r="AO1035"/>
      <c r="AP1035"/>
    </row>
    <row r="1036" spans="1:42">
      <c r="A1036" s="387" t="s">
        <v>5197</v>
      </c>
      <c r="B1036" s="388">
        <v>43652.755185185182</v>
      </c>
      <c r="C1036" s="389">
        <v>43652</v>
      </c>
      <c r="D1036" s="387" t="s">
        <v>2716</v>
      </c>
      <c r="E1036" s="389">
        <v>43652</v>
      </c>
      <c r="F1036" s="387" t="s">
        <v>3081</v>
      </c>
      <c r="G1036" s="389">
        <v>43652</v>
      </c>
      <c r="H1036" s="387" t="s">
        <v>3625</v>
      </c>
      <c r="I1036" s="389">
        <v>43652</v>
      </c>
      <c r="J1036" s="387" t="s">
        <v>2896</v>
      </c>
      <c r="K1036" s="387" t="s">
        <v>1741</v>
      </c>
      <c r="L1036" s="390" t="s">
        <v>1732</v>
      </c>
      <c r="M1036" s="390" t="s">
        <v>1986</v>
      </c>
      <c r="N1036" s="390" t="str">
        <f t="shared" si="32"/>
        <v>Employee1@blyblade.com</v>
      </c>
      <c r="O1036" s="390" t="str">
        <f t="shared" si="33"/>
        <v>Jake_Mirto</v>
      </c>
      <c r="P1036" s="387" t="s">
        <v>1728</v>
      </c>
      <c r="Q1036" s="387" t="s">
        <v>1762</v>
      </c>
      <c r="R1036" s="387" t="s">
        <v>1753</v>
      </c>
      <c r="S1036" s="387">
        <v>13.92</v>
      </c>
      <c r="T1036" s="387">
        <v>35</v>
      </c>
      <c r="U1036" s="387" t="s">
        <v>1752</v>
      </c>
      <c r="V1036" s="387" t="s">
        <v>1751</v>
      </c>
      <c r="W1036" s="387" t="s">
        <v>4887</v>
      </c>
      <c r="X1036" s="387" t="s">
        <v>4831</v>
      </c>
      <c r="Y1036" s="387" t="s">
        <v>1735</v>
      </c>
      <c r="Z1036" s="387" t="s">
        <v>1734</v>
      </c>
      <c r="AA1036" s="387" t="s">
        <v>1733</v>
      </c>
      <c r="AB1036" s="387">
        <v>122.86</v>
      </c>
      <c r="AC1036" s="387">
        <v>0</v>
      </c>
      <c r="AD1036" s="387">
        <v>0</v>
      </c>
      <c r="AE1036" s="387">
        <v>122.86</v>
      </c>
      <c r="AF1036" s="387" t="s">
        <v>1729</v>
      </c>
      <c r="AG1036" s="387">
        <v>122.86</v>
      </c>
      <c r="AH1036" s="387">
        <v>0</v>
      </c>
      <c r="AI1036" s="387">
        <v>0</v>
      </c>
      <c r="AJ1036" s="387">
        <v>122.86</v>
      </c>
      <c r="AK1036" s="387">
        <v>12.29</v>
      </c>
      <c r="AM1036"/>
      <c r="AN1036"/>
      <c r="AO1036"/>
      <c r="AP1036"/>
    </row>
    <row r="1037" spans="1:42">
      <c r="A1037" s="387" t="s">
        <v>5196</v>
      </c>
      <c r="B1037" s="388">
        <v>43653.46733796296</v>
      </c>
      <c r="C1037" s="389">
        <v>43653</v>
      </c>
      <c r="D1037" s="387" t="s">
        <v>2784</v>
      </c>
      <c r="E1037" s="389">
        <v>43653</v>
      </c>
      <c r="F1037" s="387" t="s">
        <v>2783</v>
      </c>
      <c r="G1037" s="389">
        <v>43653</v>
      </c>
      <c r="H1037" s="387" t="s">
        <v>3859</v>
      </c>
      <c r="I1037" s="389">
        <v>43653</v>
      </c>
      <c r="J1037" s="387" t="s">
        <v>4835</v>
      </c>
      <c r="K1037" s="387" t="s">
        <v>1741</v>
      </c>
      <c r="L1037" s="390" t="s">
        <v>1732</v>
      </c>
      <c r="M1037" s="390" t="s">
        <v>1884</v>
      </c>
      <c r="N1037" s="390" t="str">
        <f t="shared" si="32"/>
        <v>Employee25@blyblade.com</v>
      </c>
      <c r="O1037" s="390" t="str">
        <f t="shared" si="33"/>
        <v>Shyloh_Davonne Wilkinson</v>
      </c>
      <c r="P1037" s="387" t="s">
        <v>1728</v>
      </c>
      <c r="Q1037" s="387" t="s">
        <v>1847</v>
      </c>
      <c r="R1037" s="387" t="s">
        <v>1803</v>
      </c>
      <c r="S1037" s="387">
        <v>4.53</v>
      </c>
      <c r="T1037" s="387">
        <v>17</v>
      </c>
      <c r="U1037" s="387" t="s">
        <v>1882</v>
      </c>
      <c r="V1037" s="387" t="s">
        <v>1737</v>
      </c>
      <c r="W1037" s="387" t="s">
        <v>1965</v>
      </c>
      <c r="X1037" s="387" t="s">
        <v>4831</v>
      </c>
      <c r="Y1037" s="387" t="s">
        <v>1735</v>
      </c>
      <c r="Z1037" s="387" t="s">
        <v>1734</v>
      </c>
      <c r="AA1037" s="387" t="s">
        <v>1733</v>
      </c>
      <c r="AB1037" s="387">
        <v>32.81</v>
      </c>
      <c r="AC1037" s="387">
        <v>0</v>
      </c>
      <c r="AD1037" s="387">
        <v>0</v>
      </c>
      <c r="AE1037" s="387">
        <v>32.81</v>
      </c>
      <c r="AF1037" s="387" t="s">
        <v>1729</v>
      </c>
      <c r="AG1037" s="387">
        <v>32.81</v>
      </c>
      <c r="AH1037" s="387">
        <v>0</v>
      </c>
      <c r="AI1037" s="387">
        <v>0</v>
      </c>
      <c r="AJ1037" s="387">
        <v>32.81</v>
      </c>
      <c r="AK1037" s="387">
        <v>3.28</v>
      </c>
      <c r="AM1037"/>
      <c r="AN1037"/>
      <c r="AO1037"/>
      <c r="AP1037"/>
    </row>
    <row r="1038" spans="1:42">
      <c r="A1038" s="387" t="s">
        <v>5196</v>
      </c>
      <c r="B1038" s="388">
        <v>43653.472280092596</v>
      </c>
      <c r="C1038" s="389">
        <v>43653</v>
      </c>
      <c r="D1038" s="387" t="s">
        <v>2784</v>
      </c>
      <c r="E1038" s="389">
        <v>43653</v>
      </c>
      <c r="F1038" s="387" t="s">
        <v>2783</v>
      </c>
      <c r="G1038" s="389">
        <v>43653</v>
      </c>
      <c r="H1038" s="387" t="s">
        <v>3859</v>
      </c>
      <c r="I1038" s="389">
        <v>43653</v>
      </c>
      <c r="J1038" s="387" t="s">
        <v>4835</v>
      </c>
      <c r="K1038" s="387" t="s">
        <v>1741</v>
      </c>
      <c r="L1038" s="390" t="s">
        <v>1732</v>
      </c>
      <c r="M1038" s="390" t="s">
        <v>1884</v>
      </c>
      <c r="N1038" s="390" t="str">
        <f t="shared" ref="N1038:N1101" si="34">M1038&amp;"@blyblade.com"</f>
        <v>Employee25@blyblade.com</v>
      </c>
      <c r="O1038" s="390" t="str">
        <f t="shared" si="33"/>
        <v>Shyloh_Davonne Wilkinson</v>
      </c>
      <c r="P1038" s="387" t="s">
        <v>1728</v>
      </c>
      <c r="Q1038" s="387" t="s">
        <v>1847</v>
      </c>
      <c r="R1038" s="387" t="s">
        <v>1803</v>
      </c>
      <c r="S1038" s="387">
        <v>4.53</v>
      </c>
      <c r="T1038" s="387">
        <v>17</v>
      </c>
      <c r="U1038" s="387" t="s">
        <v>1882</v>
      </c>
      <c r="V1038" s="387" t="s">
        <v>1737</v>
      </c>
      <c r="W1038" s="387" t="s">
        <v>1965</v>
      </c>
      <c r="X1038" s="387" t="s">
        <v>4831</v>
      </c>
      <c r="Y1038" s="387" t="s">
        <v>1735</v>
      </c>
      <c r="Z1038" s="387" t="s">
        <v>1734</v>
      </c>
      <c r="AA1038" s="387" t="s">
        <v>1747</v>
      </c>
      <c r="AB1038" s="387">
        <v>0</v>
      </c>
      <c r="AC1038" s="387">
        <v>0</v>
      </c>
      <c r="AD1038" s="387">
        <v>5.13</v>
      </c>
      <c r="AE1038" s="387">
        <v>5.13</v>
      </c>
      <c r="AF1038" s="387" t="s">
        <v>1729</v>
      </c>
      <c r="AG1038" s="387">
        <v>0</v>
      </c>
      <c r="AH1038" s="387">
        <v>0</v>
      </c>
      <c r="AI1038" s="387">
        <v>5.13</v>
      </c>
      <c r="AJ1038" s="387">
        <v>5.13</v>
      </c>
      <c r="AK1038" s="387">
        <v>0</v>
      </c>
      <c r="AM1038"/>
      <c r="AN1038"/>
      <c r="AO1038"/>
      <c r="AP1038"/>
    </row>
    <row r="1039" spans="1:42">
      <c r="A1039" s="387" t="s">
        <v>5195</v>
      </c>
      <c r="B1039" s="388">
        <v>43653.605706018519</v>
      </c>
      <c r="C1039" s="389">
        <v>43653</v>
      </c>
      <c r="D1039" s="387" t="s">
        <v>2599</v>
      </c>
      <c r="E1039" s="389">
        <v>43653</v>
      </c>
      <c r="F1039" s="387" t="s">
        <v>3177</v>
      </c>
      <c r="G1039" s="389">
        <v>43653</v>
      </c>
      <c r="H1039" s="387" t="s">
        <v>3945</v>
      </c>
      <c r="I1039" s="389">
        <v>43653</v>
      </c>
      <c r="J1039" s="387" t="s">
        <v>3744</v>
      </c>
      <c r="K1039" s="387" t="s">
        <v>1741</v>
      </c>
      <c r="L1039" s="390" t="s">
        <v>1732</v>
      </c>
      <c r="M1039" s="390" t="s">
        <v>1936</v>
      </c>
      <c r="N1039" s="390" t="str">
        <f t="shared" si="34"/>
        <v>Employee17@blyblade.com</v>
      </c>
      <c r="O1039" s="390" t="str">
        <f t="shared" ref="O1039:O1102" si="35">VLOOKUP(M1039,$A$10:$F$65,4,FALSE)</f>
        <v>Nate_Alexander</v>
      </c>
      <c r="P1039" s="387" t="s">
        <v>1728</v>
      </c>
      <c r="Q1039" s="387" t="s">
        <v>1847</v>
      </c>
      <c r="R1039" s="387" t="s">
        <v>1803</v>
      </c>
      <c r="S1039" s="387">
        <v>28.28</v>
      </c>
      <c r="T1039" s="387">
        <v>35</v>
      </c>
      <c r="U1039" s="387" t="s">
        <v>2733</v>
      </c>
      <c r="V1039" s="387" t="s">
        <v>1737</v>
      </c>
      <c r="W1039" s="387" t="s">
        <v>4882</v>
      </c>
      <c r="X1039" s="387" t="s">
        <v>4831</v>
      </c>
      <c r="Y1039" s="387" t="s">
        <v>1748</v>
      </c>
      <c r="Z1039" s="387" t="s">
        <v>1734</v>
      </c>
      <c r="AA1039" s="387" t="s">
        <v>1733</v>
      </c>
      <c r="AB1039" s="387">
        <v>59.13</v>
      </c>
      <c r="AC1039" s="387">
        <v>0</v>
      </c>
      <c r="AD1039" s="387">
        <v>0</v>
      </c>
      <c r="AE1039" s="387">
        <v>59.13</v>
      </c>
      <c r="AF1039" s="387" t="s">
        <v>1729</v>
      </c>
      <c r="AG1039" s="387">
        <v>59.13</v>
      </c>
      <c r="AH1039" s="387">
        <v>0</v>
      </c>
      <c r="AI1039" s="387">
        <v>0</v>
      </c>
      <c r="AJ1039" s="387">
        <v>59.13</v>
      </c>
      <c r="AK1039" s="387">
        <v>5.91</v>
      </c>
      <c r="AM1039"/>
      <c r="AN1039"/>
      <c r="AO1039"/>
      <c r="AP1039"/>
    </row>
    <row r="1040" spans="1:42">
      <c r="A1040" s="387" t="s">
        <v>5194</v>
      </c>
      <c r="B1040" s="388">
        <v>43653.641712962963</v>
      </c>
      <c r="C1040" s="389">
        <v>43653</v>
      </c>
      <c r="D1040" s="387" t="s">
        <v>1776</v>
      </c>
      <c r="E1040" s="389">
        <v>43653</v>
      </c>
      <c r="F1040" s="387" t="s">
        <v>1837</v>
      </c>
      <c r="G1040" s="389">
        <v>43653</v>
      </c>
      <c r="H1040" s="387" t="s">
        <v>2406</v>
      </c>
      <c r="I1040" s="389">
        <v>43653</v>
      </c>
      <c r="J1040" s="387" t="s">
        <v>3147</v>
      </c>
      <c r="K1040" s="387" t="s">
        <v>1741</v>
      </c>
      <c r="L1040" s="390" t="s">
        <v>1732</v>
      </c>
      <c r="M1040" s="390" t="s">
        <v>2208</v>
      </c>
      <c r="N1040" s="390" t="str">
        <f t="shared" si="34"/>
        <v>Employee13@blyblade.com</v>
      </c>
      <c r="O1040" s="390" t="str">
        <f t="shared" si="35"/>
        <v>Evelyn_Pelczar</v>
      </c>
      <c r="P1040" s="387" t="s">
        <v>1728</v>
      </c>
      <c r="Q1040" s="387" t="s">
        <v>1847</v>
      </c>
      <c r="R1040" s="387" t="s">
        <v>1738</v>
      </c>
      <c r="S1040" s="387">
        <v>3.65</v>
      </c>
      <c r="T1040" s="387">
        <v>14</v>
      </c>
      <c r="U1040" s="387" t="s">
        <v>2207</v>
      </c>
      <c r="V1040" s="387" t="s">
        <v>1772</v>
      </c>
      <c r="W1040" s="387" t="s">
        <v>1965</v>
      </c>
      <c r="X1040" s="387" t="s">
        <v>4831</v>
      </c>
      <c r="Y1040" s="387" t="s">
        <v>1735</v>
      </c>
      <c r="Z1040" s="387" t="s">
        <v>1734</v>
      </c>
      <c r="AA1040" s="387" t="s">
        <v>1733</v>
      </c>
      <c r="AB1040" s="387">
        <v>17.059999999999999</v>
      </c>
      <c r="AC1040" s="387">
        <v>0</v>
      </c>
      <c r="AD1040" s="387">
        <v>0</v>
      </c>
      <c r="AE1040" s="387">
        <v>17.059999999999999</v>
      </c>
      <c r="AF1040" s="387" t="s">
        <v>1729</v>
      </c>
      <c r="AG1040" s="387">
        <v>17.059999999999999</v>
      </c>
      <c r="AH1040" s="387">
        <v>0</v>
      </c>
      <c r="AI1040" s="387">
        <v>0</v>
      </c>
      <c r="AJ1040" s="387">
        <v>17.059999999999999</v>
      </c>
      <c r="AK1040" s="387">
        <v>1.71</v>
      </c>
      <c r="AM1040"/>
      <c r="AN1040"/>
      <c r="AO1040"/>
      <c r="AP1040"/>
    </row>
    <row r="1041" spans="1:42">
      <c r="A1041" s="387" t="s">
        <v>5193</v>
      </c>
      <c r="B1041" s="388">
        <v>43653.749537037038</v>
      </c>
      <c r="C1041" s="389">
        <v>43653</v>
      </c>
      <c r="D1041" s="387" t="s">
        <v>4500</v>
      </c>
      <c r="E1041" s="389">
        <v>43653</v>
      </c>
      <c r="F1041" s="387" t="s">
        <v>4506</v>
      </c>
      <c r="G1041" s="389">
        <v>43653</v>
      </c>
      <c r="H1041" s="387" t="s">
        <v>2598</v>
      </c>
      <c r="I1041" s="389">
        <v>43653</v>
      </c>
      <c r="J1041" s="387" t="s">
        <v>2597</v>
      </c>
      <c r="K1041" s="387" t="s">
        <v>1741</v>
      </c>
      <c r="L1041" s="390" t="s">
        <v>1732</v>
      </c>
      <c r="M1041" s="390" t="s">
        <v>2051</v>
      </c>
      <c r="N1041" s="390" t="str">
        <f t="shared" si="34"/>
        <v>Employee26@blyblade.com</v>
      </c>
      <c r="O1041" s="390" t="str">
        <f t="shared" si="35"/>
        <v>Karoline_Lozier</v>
      </c>
      <c r="P1041" s="387" t="s">
        <v>1728</v>
      </c>
      <c r="Q1041" s="387" t="s">
        <v>1754</v>
      </c>
      <c r="R1041" s="387" t="s">
        <v>1738</v>
      </c>
      <c r="S1041" s="387">
        <v>1.18</v>
      </c>
      <c r="T1041" s="387">
        <v>9</v>
      </c>
      <c r="U1041" s="387" t="s">
        <v>1772</v>
      </c>
      <c r="V1041" s="387" t="s">
        <v>1772</v>
      </c>
      <c r="W1041" s="387" t="s">
        <v>4882</v>
      </c>
      <c r="X1041" s="387" t="s">
        <v>4831</v>
      </c>
      <c r="Y1041" s="387" t="s">
        <v>1748</v>
      </c>
      <c r="Z1041" s="387" t="s">
        <v>1734</v>
      </c>
      <c r="AA1041" s="387" t="s">
        <v>1733</v>
      </c>
      <c r="AB1041" s="387">
        <v>10.06</v>
      </c>
      <c r="AC1041" s="387">
        <v>0</v>
      </c>
      <c r="AD1041" s="387">
        <v>0</v>
      </c>
      <c r="AE1041" s="387">
        <v>10.06</v>
      </c>
      <c r="AF1041" s="387" t="s">
        <v>1729</v>
      </c>
      <c r="AG1041" s="387">
        <v>10.06</v>
      </c>
      <c r="AH1041" s="387">
        <v>0</v>
      </c>
      <c r="AI1041" s="387">
        <v>0</v>
      </c>
      <c r="AJ1041" s="387">
        <v>10.06</v>
      </c>
      <c r="AK1041" s="387">
        <v>1.01</v>
      </c>
      <c r="AM1041"/>
      <c r="AN1041"/>
      <c r="AO1041"/>
      <c r="AP1041"/>
    </row>
    <row r="1042" spans="1:42">
      <c r="A1042" s="387" t="s">
        <v>5192</v>
      </c>
      <c r="B1042" s="388">
        <v>43653.780798611115</v>
      </c>
      <c r="C1042" s="389">
        <v>43653</v>
      </c>
      <c r="D1042" s="387" t="s">
        <v>2519</v>
      </c>
      <c r="E1042" s="389">
        <v>43653</v>
      </c>
      <c r="F1042" s="387" t="s">
        <v>2977</v>
      </c>
      <c r="G1042" s="389">
        <v>43653</v>
      </c>
      <c r="H1042" s="387" t="s">
        <v>2408</v>
      </c>
      <c r="I1042" s="389">
        <v>43653</v>
      </c>
      <c r="J1042" s="387" t="s">
        <v>2407</v>
      </c>
      <c r="K1042" s="387" t="s">
        <v>1741</v>
      </c>
      <c r="L1042" s="390" t="s">
        <v>1732</v>
      </c>
      <c r="M1042" s="390" t="s">
        <v>4897</v>
      </c>
      <c r="N1042" s="390" t="str">
        <f t="shared" si="34"/>
        <v>Employee35@blyblade.com</v>
      </c>
      <c r="O1042" s="390" t="str">
        <f t="shared" si="35"/>
        <v>Robert_Wiesenthal</v>
      </c>
      <c r="P1042" s="387" t="s">
        <v>1728</v>
      </c>
      <c r="Q1042" s="387" t="s">
        <v>2043</v>
      </c>
      <c r="R1042" s="387" t="s">
        <v>1738</v>
      </c>
      <c r="S1042" s="387">
        <v>2.23</v>
      </c>
      <c r="T1042" s="387">
        <v>24</v>
      </c>
      <c r="U1042" s="387" t="s">
        <v>1772</v>
      </c>
      <c r="V1042" s="387" t="s">
        <v>1737</v>
      </c>
      <c r="W1042" s="387" t="s">
        <v>1771</v>
      </c>
      <c r="X1042" s="387" t="s">
        <v>4831</v>
      </c>
      <c r="Y1042" s="387" t="s">
        <v>1890</v>
      </c>
      <c r="Z1042" s="387" t="s">
        <v>1734</v>
      </c>
      <c r="AA1042" s="387" t="s">
        <v>1733</v>
      </c>
      <c r="AB1042" s="387">
        <v>35.14</v>
      </c>
      <c r="AC1042" s="387">
        <v>0</v>
      </c>
      <c r="AD1042" s="387">
        <v>0</v>
      </c>
      <c r="AE1042" s="387">
        <v>35.14</v>
      </c>
      <c r="AF1042" s="387" t="s">
        <v>1729</v>
      </c>
      <c r="AG1042" s="387">
        <v>35.14</v>
      </c>
      <c r="AH1042" s="387">
        <v>0</v>
      </c>
      <c r="AI1042" s="387">
        <v>0</v>
      </c>
      <c r="AJ1042" s="387">
        <v>35.14</v>
      </c>
      <c r="AK1042" s="387">
        <v>3.51</v>
      </c>
      <c r="AM1042"/>
      <c r="AN1042"/>
      <c r="AO1042"/>
      <c r="AP1042"/>
    </row>
    <row r="1043" spans="1:42">
      <c r="A1043" s="387" t="s">
        <v>5191</v>
      </c>
      <c r="B1043" s="388">
        <v>43653.808020833334</v>
      </c>
      <c r="C1043" s="389">
        <v>43653</v>
      </c>
      <c r="D1043" s="387" t="s">
        <v>2540</v>
      </c>
      <c r="E1043" s="389">
        <v>43653</v>
      </c>
      <c r="F1043" s="387" t="s">
        <v>2539</v>
      </c>
      <c r="G1043" s="389">
        <v>43653</v>
      </c>
      <c r="H1043" s="387" t="s">
        <v>1993</v>
      </c>
      <c r="I1043" s="389">
        <v>43653</v>
      </c>
      <c r="J1043" s="387" t="s">
        <v>2406</v>
      </c>
      <c r="K1043" s="387" t="s">
        <v>1741</v>
      </c>
      <c r="L1043" s="390" t="s">
        <v>1732</v>
      </c>
      <c r="M1043" s="390" t="s">
        <v>1979</v>
      </c>
      <c r="N1043" s="390" t="str">
        <f t="shared" si="34"/>
        <v>Employee15@blyblade.com</v>
      </c>
      <c r="O1043" s="390" t="str">
        <f t="shared" si="35"/>
        <v>Jess_Rooney</v>
      </c>
      <c r="P1043" s="387" t="s">
        <v>1728</v>
      </c>
      <c r="Q1043" s="387" t="s">
        <v>1847</v>
      </c>
      <c r="R1043" s="387" t="s">
        <v>1738</v>
      </c>
      <c r="S1043" s="387">
        <v>4.09</v>
      </c>
      <c r="T1043" s="387">
        <v>10</v>
      </c>
      <c r="U1043" s="387" t="s">
        <v>2007</v>
      </c>
      <c r="V1043" s="387" t="s">
        <v>1883</v>
      </c>
      <c r="W1043" s="387" t="s">
        <v>1965</v>
      </c>
      <c r="X1043" s="387" t="s">
        <v>4831</v>
      </c>
      <c r="Y1043" s="387" t="s">
        <v>1735</v>
      </c>
      <c r="Z1043" s="387" t="s">
        <v>1734</v>
      </c>
      <c r="AA1043" s="387" t="s">
        <v>1733</v>
      </c>
      <c r="AB1043" s="387">
        <v>18.13</v>
      </c>
      <c r="AC1043" s="387">
        <v>0</v>
      </c>
      <c r="AD1043" s="387">
        <v>0</v>
      </c>
      <c r="AE1043" s="387">
        <v>18.13</v>
      </c>
      <c r="AF1043" s="387" t="s">
        <v>1729</v>
      </c>
      <c r="AG1043" s="387">
        <v>18.13</v>
      </c>
      <c r="AH1043" s="387">
        <v>0</v>
      </c>
      <c r="AI1043" s="387">
        <v>0</v>
      </c>
      <c r="AJ1043" s="387">
        <v>18.13</v>
      </c>
      <c r="AK1043" s="387">
        <v>1.81</v>
      </c>
      <c r="AM1043"/>
      <c r="AN1043"/>
      <c r="AO1043"/>
      <c r="AP1043"/>
    </row>
    <row r="1044" spans="1:42">
      <c r="A1044" s="387" t="s">
        <v>5190</v>
      </c>
      <c r="B1044" s="388">
        <v>43653.828356481485</v>
      </c>
      <c r="C1044" s="389">
        <v>43653</v>
      </c>
      <c r="D1044" s="387" t="s">
        <v>2284</v>
      </c>
      <c r="E1044" s="389">
        <v>43653</v>
      </c>
      <c r="F1044" s="387" t="s">
        <v>2157</v>
      </c>
      <c r="G1044" s="389">
        <v>43653</v>
      </c>
      <c r="H1044" s="387" t="s">
        <v>2711</v>
      </c>
      <c r="I1044" s="389">
        <v>43653</v>
      </c>
      <c r="J1044" s="387" t="s">
        <v>3071</v>
      </c>
      <c r="K1044" s="387" t="s">
        <v>1741</v>
      </c>
      <c r="L1044" s="390" t="s">
        <v>1732</v>
      </c>
      <c r="M1044" s="390" t="s">
        <v>2051</v>
      </c>
      <c r="N1044" s="390" t="str">
        <f t="shared" si="34"/>
        <v>Employee26@blyblade.com</v>
      </c>
      <c r="O1044" s="390" t="str">
        <f t="shared" si="35"/>
        <v>Karoline_Lozier</v>
      </c>
      <c r="P1044" s="387" t="s">
        <v>1728</v>
      </c>
      <c r="Q1044" s="387" t="s">
        <v>1739</v>
      </c>
      <c r="R1044" s="387" t="s">
        <v>1738</v>
      </c>
      <c r="S1044" s="387">
        <v>0.64</v>
      </c>
      <c r="T1044" s="387">
        <v>24</v>
      </c>
      <c r="U1044" s="387" t="s">
        <v>1772</v>
      </c>
      <c r="V1044" s="387" t="s">
        <v>1772</v>
      </c>
      <c r="W1044" s="387" t="s">
        <v>1728</v>
      </c>
      <c r="X1044" s="387" t="s">
        <v>1794</v>
      </c>
      <c r="Y1044" s="387" t="s">
        <v>1748</v>
      </c>
      <c r="Z1044" s="387" t="s">
        <v>1734</v>
      </c>
      <c r="AA1044" s="387" t="s">
        <v>1733</v>
      </c>
      <c r="AB1044" s="387">
        <v>23.79</v>
      </c>
      <c r="AC1044" s="387">
        <v>0</v>
      </c>
      <c r="AD1044" s="387">
        <v>0</v>
      </c>
      <c r="AE1044" s="387">
        <v>20</v>
      </c>
      <c r="AF1044" s="387" t="s">
        <v>1729</v>
      </c>
      <c r="AG1044" s="387">
        <v>23.79</v>
      </c>
      <c r="AH1044" s="387">
        <v>0</v>
      </c>
      <c r="AI1044" s="387">
        <v>0</v>
      </c>
      <c r="AJ1044" s="387">
        <v>20</v>
      </c>
      <c r="AK1044" s="387">
        <v>2</v>
      </c>
      <c r="AM1044"/>
      <c r="AN1044"/>
      <c r="AO1044"/>
      <c r="AP1044"/>
    </row>
    <row r="1045" spans="1:42">
      <c r="A1045" s="387" t="s">
        <v>5189</v>
      </c>
      <c r="B1045" s="388">
        <v>43653.833680555559</v>
      </c>
      <c r="C1045" s="389">
        <v>43653</v>
      </c>
      <c r="D1045" s="387" t="s">
        <v>2076</v>
      </c>
      <c r="E1045" s="389">
        <v>43653</v>
      </c>
      <c r="F1045" s="387" t="s">
        <v>2075</v>
      </c>
      <c r="G1045" s="389">
        <v>43653</v>
      </c>
      <c r="H1045" s="387" t="s">
        <v>3997</v>
      </c>
      <c r="I1045" s="389">
        <v>43653</v>
      </c>
      <c r="J1045" s="387" t="s">
        <v>4114</v>
      </c>
      <c r="K1045" s="387" t="s">
        <v>1741</v>
      </c>
      <c r="L1045" s="390" t="s">
        <v>1732</v>
      </c>
      <c r="M1045" s="390" t="s">
        <v>1986</v>
      </c>
      <c r="N1045" s="390" t="str">
        <f t="shared" si="34"/>
        <v>Employee1@blyblade.com</v>
      </c>
      <c r="O1045" s="390" t="str">
        <f t="shared" si="35"/>
        <v>Jake_Mirto</v>
      </c>
      <c r="P1045" s="387" t="s">
        <v>1728</v>
      </c>
      <c r="Q1045" s="387" t="s">
        <v>1754</v>
      </c>
      <c r="R1045" s="387" t="s">
        <v>1753</v>
      </c>
      <c r="S1045" s="387">
        <v>22.63</v>
      </c>
      <c r="T1045" s="387">
        <v>39</v>
      </c>
      <c r="U1045" s="387" t="s">
        <v>1752</v>
      </c>
      <c r="V1045" s="387" t="s">
        <v>1826</v>
      </c>
      <c r="W1045" s="387" t="s">
        <v>4882</v>
      </c>
      <c r="X1045" s="387" t="s">
        <v>4831</v>
      </c>
      <c r="Y1045" s="387" t="s">
        <v>1735</v>
      </c>
      <c r="Z1045" s="387" t="s">
        <v>1734</v>
      </c>
      <c r="AA1045" s="387" t="s">
        <v>1733</v>
      </c>
      <c r="AB1045" s="387">
        <v>61.22</v>
      </c>
      <c r="AC1045" s="387">
        <v>0</v>
      </c>
      <c r="AD1045" s="387">
        <v>0</v>
      </c>
      <c r="AE1045" s="387">
        <v>61.22</v>
      </c>
      <c r="AF1045" s="387" t="s">
        <v>1729</v>
      </c>
      <c r="AG1045" s="387">
        <v>61.22</v>
      </c>
      <c r="AH1045" s="387">
        <v>0</v>
      </c>
      <c r="AI1045" s="387">
        <v>0</v>
      </c>
      <c r="AJ1045" s="387">
        <v>61.22</v>
      </c>
      <c r="AK1045" s="387">
        <v>6.12</v>
      </c>
      <c r="AM1045"/>
      <c r="AN1045"/>
      <c r="AO1045"/>
      <c r="AP1045"/>
    </row>
    <row r="1046" spans="1:42">
      <c r="A1046" s="387" t="s">
        <v>5188</v>
      </c>
      <c r="B1046" s="388">
        <v>43653.839988425927</v>
      </c>
      <c r="C1046" s="389">
        <v>43653</v>
      </c>
      <c r="D1046" s="387" t="s">
        <v>3770</v>
      </c>
      <c r="E1046" s="389">
        <v>43653</v>
      </c>
      <c r="F1046" s="387" t="s">
        <v>2152</v>
      </c>
      <c r="G1046" s="389">
        <v>43653</v>
      </c>
      <c r="H1046" s="387" t="s">
        <v>1937</v>
      </c>
      <c r="I1046" s="389">
        <v>43653</v>
      </c>
      <c r="J1046" s="387" t="s">
        <v>2089</v>
      </c>
      <c r="K1046" s="387" t="s">
        <v>1741</v>
      </c>
      <c r="L1046" s="390" t="s">
        <v>1732</v>
      </c>
      <c r="M1046" s="390" t="s">
        <v>1979</v>
      </c>
      <c r="N1046" s="390" t="str">
        <f t="shared" si="34"/>
        <v>Employee15@blyblade.com</v>
      </c>
      <c r="O1046" s="390" t="str">
        <f t="shared" si="35"/>
        <v>Jess_Rooney</v>
      </c>
      <c r="P1046" s="387" t="s">
        <v>1728</v>
      </c>
      <c r="Q1046" s="387" t="s">
        <v>1847</v>
      </c>
      <c r="R1046" s="387" t="s">
        <v>1738</v>
      </c>
      <c r="S1046" s="387">
        <v>7.19</v>
      </c>
      <c r="T1046" s="387">
        <v>20</v>
      </c>
      <c r="U1046" s="387" t="s">
        <v>1883</v>
      </c>
      <c r="V1046" s="387" t="s">
        <v>2199</v>
      </c>
      <c r="W1046" s="387" t="s">
        <v>2025</v>
      </c>
      <c r="X1046" s="387" t="s">
        <v>4831</v>
      </c>
      <c r="Y1046" s="387" t="s">
        <v>1735</v>
      </c>
      <c r="Z1046" s="387" t="s">
        <v>1734</v>
      </c>
      <c r="AA1046" s="387" t="s">
        <v>1733</v>
      </c>
      <c r="AB1046" s="387">
        <v>30</v>
      </c>
      <c r="AC1046" s="387">
        <v>0</v>
      </c>
      <c r="AD1046" s="387">
        <v>0</v>
      </c>
      <c r="AE1046" s="387">
        <v>30</v>
      </c>
      <c r="AF1046" s="387" t="s">
        <v>1729</v>
      </c>
      <c r="AG1046" s="387">
        <v>30</v>
      </c>
      <c r="AH1046" s="387">
        <v>0</v>
      </c>
      <c r="AI1046" s="387">
        <v>0</v>
      </c>
      <c r="AJ1046" s="387">
        <v>30</v>
      </c>
      <c r="AK1046" s="387">
        <v>3</v>
      </c>
      <c r="AM1046"/>
      <c r="AN1046"/>
      <c r="AO1046"/>
      <c r="AP1046"/>
    </row>
    <row r="1047" spans="1:42">
      <c r="A1047" s="387" t="s">
        <v>5186</v>
      </c>
      <c r="B1047" s="388">
        <v>43653.895613425928</v>
      </c>
      <c r="C1047" s="389">
        <v>43653</v>
      </c>
      <c r="D1047" s="387" t="s">
        <v>3141</v>
      </c>
      <c r="E1047" s="389">
        <v>43653</v>
      </c>
      <c r="F1047" s="387" t="s">
        <v>2735</v>
      </c>
      <c r="G1047" s="389">
        <v>43653</v>
      </c>
      <c r="H1047" s="387" t="s">
        <v>3999</v>
      </c>
      <c r="I1047" s="389">
        <v>43653</v>
      </c>
      <c r="J1047" s="387" t="s">
        <v>4040</v>
      </c>
      <c r="K1047" s="387" t="s">
        <v>1741</v>
      </c>
      <c r="L1047" s="390" t="s">
        <v>1732</v>
      </c>
      <c r="M1047" s="390" t="s">
        <v>2208</v>
      </c>
      <c r="N1047" s="390" t="str">
        <f t="shared" si="34"/>
        <v>Employee13@blyblade.com</v>
      </c>
      <c r="O1047" s="390" t="str">
        <f t="shared" si="35"/>
        <v>Evelyn_Pelczar</v>
      </c>
      <c r="P1047" s="387" t="s">
        <v>1728</v>
      </c>
      <c r="Q1047" s="387" t="s">
        <v>1952</v>
      </c>
      <c r="R1047" s="387" t="s">
        <v>1738</v>
      </c>
      <c r="S1047" s="387">
        <v>2.25</v>
      </c>
      <c r="T1047" s="387">
        <v>26</v>
      </c>
      <c r="U1047" s="387" t="s">
        <v>1772</v>
      </c>
      <c r="V1047" s="387" t="s">
        <v>2254</v>
      </c>
      <c r="W1047" s="387" t="s">
        <v>1761</v>
      </c>
      <c r="X1047" s="387" t="s">
        <v>4831</v>
      </c>
      <c r="Y1047" s="387" t="s">
        <v>1735</v>
      </c>
      <c r="Z1047" s="387" t="s">
        <v>1734</v>
      </c>
      <c r="AA1047" s="387" t="s">
        <v>1733</v>
      </c>
      <c r="AB1047" s="387">
        <v>62.27</v>
      </c>
      <c r="AC1047" s="387">
        <v>0</v>
      </c>
      <c r="AD1047" s="387">
        <v>0</v>
      </c>
      <c r="AE1047" s="387">
        <v>62.27</v>
      </c>
      <c r="AF1047" s="387" t="s">
        <v>1729</v>
      </c>
      <c r="AG1047" s="387">
        <v>62.27</v>
      </c>
      <c r="AH1047" s="387">
        <v>0</v>
      </c>
      <c r="AI1047" s="387">
        <v>0</v>
      </c>
      <c r="AJ1047" s="387">
        <v>62.27</v>
      </c>
      <c r="AK1047" s="387">
        <v>6.23</v>
      </c>
      <c r="AM1047"/>
      <c r="AN1047"/>
      <c r="AO1047"/>
      <c r="AP1047"/>
    </row>
    <row r="1048" spans="1:42">
      <c r="A1048" s="387" t="s">
        <v>5187</v>
      </c>
      <c r="B1048" s="388">
        <v>43653.931354166663</v>
      </c>
      <c r="C1048" s="389">
        <v>43653</v>
      </c>
      <c r="D1048" s="387" t="s">
        <v>2244</v>
      </c>
      <c r="E1048" s="389">
        <v>43653</v>
      </c>
      <c r="F1048" s="387" t="s">
        <v>3625</v>
      </c>
      <c r="G1048" s="389">
        <v>43653</v>
      </c>
      <c r="H1048" s="387" t="s">
        <v>2792</v>
      </c>
      <c r="I1048" s="389">
        <v>43653</v>
      </c>
      <c r="J1048" s="387" t="s">
        <v>2836</v>
      </c>
      <c r="K1048" s="387" t="s">
        <v>1741</v>
      </c>
      <c r="L1048" s="390" t="s">
        <v>1732</v>
      </c>
      <c r="M1048" s="390" t="s">
        <v>4897</v>
      </c>
      <c r="N1048" s="390" t="str">
        <f t="shared" si="34"/>
        <v>Employee35@blyblade.com</v>
      </c>
      <c r="O1048" s="390" t="str">
        <f t="shared" si="35"/>
        <v>Robert_Wiesenthal</v>
      </c>
      <c r="P1048" s="387" t="s">
        <v>1728</v>
      </c>
      <c r="Q1048" s="387" t="s">
        <v>2043</v>
      </c>
      <c r="R1048" s="387" t="s">
        <v>1738</v>
      </c>
      <c r="S1048" s="387">
        <v>1.33</v>
      </c>
      <c r="T1048" s="387">
        <v>10</v>
      </c>
      <c r="U1048" s="387" t="s">
        <v>1737</v>
      </c>
      <c r="V1048" s="387" t="s">
        <v>1737</v>
      </c>
      <c r="W1048" s="387" t="s">
        <v>1771</v>
      </c>
      <c r="X1048" s="387" t="s">
        <v>4831</v>
      </c>
      <c r="Y1048" s="387" t="s">
        <v>1890</v>
      </c>
      <c r="Z1048" s="387" t="s">
        <v>1734</v>
      </c>
      <c r="AA1048" s="387" t="s">
        <v>1733</v>
      </c>
      <c r="AB1048" s="387">
        <v>23.14</v>
      </c>
      <c r="AC1048" s="387">
        <v>0</v>
      </c>
      <c r="AD1048" s="387">
        <v>0</v>
      </c>
      <c r="AE1048" s="387">
        <v>23.14</v>
      </c>
      <c r="AF1048" s="387" t="s">
        <v>1729</v>
      </c>
      <c r="AG1048" s="387">
        <v>23.14</v>
      </c>
      <c r="AH1048" s="387">
        <v>0</v>
      </c>
      <c r="AI1048" s="387">
        <v>0</v>
      </c>
      <c r="AJ1048" s="387">
        <v>23.14</v>
      </c>
      <c r="AK1048" s="387">
        <v>2.31</v>
      </c>
      <c r="AM1048"/>
      <c r="AN1048"/>
      <c r="AO1048"/>
      <c r="AP1048"/>
    </row>
    <row r="1049" spans="1:42">
      <c r="A1049" s="387" t="s">
        <v>5186</v>
      </c>
      <c r="B1049" s="388">
        <v>43654.011365740742</v>
      </c>
      <c r="C1049" s="389">
        <v>43653</v>
      </c>
      <c r="D1049" s="387" t="s">
        <v>3141</v>
      </c>
      <c r="E1049" s="389">
        <v>43653</v>
      </c>
      <c r="F1049" s="387" t="s">
        <v>2735</v>
      </c>
      <c r="G1049" s="389">
        <v>43653</v>
      </c>
      <c r="H1049" s="387" t="s">
        <v>3999</v>
      </c>
      <c r="I1049" s="389">
        <v>43653</v>
      </c>
      <c r="J1049" s="387" t="s">
        <v>4040</v>
      </c>
      <c r="K1049" s="387" t="s">
        <v>1741</v>
      </c>
      <c r="L1049" s="390" t="s">
        <v>1732</v>
      </c>
      <c r="M1049" s="390" t="s">
        <v>2208</v>
      </c>
      <c r="N1049" s="390" t="str">
        <f t="shared" si="34"/>
        <v>Employee13@blyblade.com</v>
      </c>
      <c r="O1049" s="390" t="str">
        <f t="shared" si="35"/>
        <v>Evelyn_Pelczar</v>
      </c>
      <c r="P1049" s="387" t="s">
        <v>1728</v>
      </c>
      <c r="Q1049" s="387" t="s">
        <v>1952</v>
      </c>
      <c r="R1049" s="387" t="s">
        <v>1738</v>
      </c>
      <c r="S1049" s="387">
        <v>2.25</v>
      </c>
      <c r="T1049" s="387">
        <v>26</v>
      </c>
      <c r="U1049" s="387" t="s">
        <v>1772</v>
      </c>
      <c r="V1049" s="387" t="s">
        <v>2254</v>
      </c>
      <c r="W1049" s="387" t="s">
        <v>1761</v>
      </c>
      <c r="X1049" s="387" t="s">
        <v>4831</v>
      </c>
      <c r="Y1049" s="387" t="s">
        <v>1735</v>
      </c>
      <c r="Z1049" s="387" t="s">
        <v>1734</v>
      </c>
      <c r="AA1049" s="387" t="s">
        <v>1747</v>
      </c>
      <c r="AB1049" s="387">
        <v>0</v>
      </c>
      <c r="AC1049" s="387">
        <v>0</v>
      </c>
      <c r="AD1049" s="387">
        <v>6.88</v>
      </c>
      <c r="AE1049" s="387">
        <v>6.88</v>
      </c>
      <c r="AF1049" s="387" t="s">
        <v>1729</v>
      </c>
      <c r="AG1049" s="387">
        <v>0</v>
      </c>
      <c r="AH1049" s="387">
        <v>0</v>
      </c>
      <c r="AI1049" s="387">
        <v>6.88</v>
      </c>
      <c r="AJ1049" s="387">
        <v>6.88</v>
      </c>
      <c r="AK1049" s="387">
        <v>0</v>
      </c>
      <c r="AM1049"/>
      <c r="AN1049"/>
      <c r="AO1049"/>
      <c r="AP1049"/>
    </row>
    <row r="1050" spans="1:42">
      <c r="A1050" s="387" t="s">
        <v>5185</v>
      </c>
      <c r="B1050" s="388">
        <v>43654.014351851853</v>
      </c>
      <c r="C1050" s="389">
        <v>43649</v>
      </c>
      <c r="D1050" s="387" t="s">
        <v>3718</v>
      </c>
      <c r="E1050" s="389">
        <v>43649</v>
      </c>
      <c r="F1050" s="387" t="s">
        <v>3374</v>
      </c>
      <c r="G1050" s="389">
        <v>43649</v>
      </c>
      <c r="H1050" s="387" t="s">
        <v>2276</v>
      </c>
      <c r="I1050" s="389">
        <v>43649</v>
      </c>
      <c r="J1050" s="387" t="s">
        <v>2849</v>
      </c>
      <c r="K1050" s="387" t="s">
        <v>1741</v>
      </c>
      <c r="L1050" s="390" t="s">
        <v>1732</v>
      </c>
      <c r="M1050" s="390" t="s">
        <v>1924</v>
      </c>
      <c r="N1050" s="390" t="str">
        <f t="shared" si="34"/>
        <v>Employee16@blyblade.com</v>
      </c>
      <c r="O1050" s="390" t="str">
        <f t="shared" si="35"/>
        <v>Hunter_Senning</v>
      </c>
      <c r="P1050" s="387" t="s">
        <v>1728</v>
      </c>
      <c r="Q1050" s="387" t="s">
        <v>1762</v>
      </c>
      <c r="R1050" s="387" t="s">
        <v>1753</v>
      </c>
      <c r="S1050" s="387">
        <v>22.73</v>
      </c>
      <c r="T1050" s="387">
        <v>43</v>
      </c>
      <c r="U1050" s="387" t="s">
        <v>1752</v>
      </c>
      <c r="V1050" s="387" t="s">
        <v>1826</v>
      </c>
      <c r="W1050" s="387" t="s">
        <v>4832</v>
      </c>
      <c r="X1050" s="387" t="s">
        <v>4831</v>
      </c>
      <c r="Y1050" s="387" t="s">
        <v>1748</v>
      </c>
      <c r="Z1050" s="387" t="s">
        <v>1734</v>
      </c>
      <c r="AA1050" s="387" t="s">
        <v>1747</v>
      </c>
      <c r="AB1050" s="387">
        <v>0</v>
      </c>
      <c r="AC1050" s="387">
        <v>0</v>
      </c>
      <c r="AD1050" s="387">
        <v>23.69</v>
      </c>
      <c r="AE1050" s="387">
        <v>23.69</v>
      </c>
      <c r="AF1050" s="387" t="s">
        <v>1729</v>
      </c>
      <c r="AG1050" s="387">
        <v>0</v>
      </c>
      <c r="AH1050" s="387">
        <v>0</v>
      </c>
      <c r="AI1050" s="387">
        <v>23.69</v>
      </c>
      <c r="AJ1050" s="387">
        <v>23.69</v>
      </c>
      <c r="AK1050" s="387">
        <v>0</v>
      </c>
      <c r="AM1050"/>
      <c r="AN1050"/>
      <c r="AO1050"/>
      <c r="AP1050"/>
    </row>
    <row r="1051" spans="1:42">
      <c r="A1051" s="387" t="s">
        <v>5184</v>
      </c>
      <c r="B1051" s="388">
        <v>43654.035219907404</v>
      </c>
      <c r="C1051" s="389">
        <v>43654</v>
      </c>
      <c r="D1051" s="387" t="s">
        <v>4536</v>
      </c>
      <c r="E1051" s="389">
        <v>43653</v>
      </c>
      <c r="F1051" s="387" t="s">
        <v>4207</v>
      </c>
      <c r="G1051" s="389">
        <v>43654</v>
      </c>
      <c r="H1051" s="387" t="s">
        <v>2759</v>
      </c>
      <c r="I1051" s="389">
        <v>43653</v>
      </c>
      <c r="J1051" s="387" t="s">
        <v>2758</v>
      </c>
      <c r="K1051" s="387" t="s">
        <v>1741</v>
      </c>
      <c r="L1051" s="390" t="s">
        <v>1732</v>
      </c>
      <c r="M1051" s="390" t="s">
        <v>2208</v>
      </c>
      <c r="N1051" s="390" t="str">
        <f t="shared" si="34"/>
        <v>Employee13@blyblade.com</v>
      </c>
      <c r="O1051" s="390" t="str">
        <f t="shared" si="35"/>
        <v>Evelyn_Pelczar</v>
      </c>
      <c r="P1051" s="387" t="s">
        <v>1728</v>
      </c>
      <c r="Q1051" s="387" t="s">
        <v>1847</v>
      </c>
      <c r="R1051" s="387" t="s">
        <v>1738</v>
      </c>
      <c r="S1051" s="387">
        <v>4.04</v>
      </c>
      <c r="T1051" s="387">
        <v>27</v>
      </c>
      <c r="U1051" s="387" t="s">
        <v>1772</v>
      </c>
      <c r="V1051" s="387" t="s">
        <v>2207</v>
      </c>
      <c r="W1051" s="387" t="s">
        <v>1965</v>
      </c>
      <c r="X1051" s="387" t="s">
        <v>4831</v>
      </c>
      <c r="Y1051" s="387" t="s">
        <v>1735</v>
      </c>
      <c r="Z1051" s="387" t="s">
        <v>1734</v>
      </c>
      <c r="AA1051" s="387" t="s">
        <v>1733</v>
      </c>
      <c r="AB1051" s="387">
        <v>19.13</v>
      </c>
      <c r="AC1051" s="387">
        <v>0</v>
      </c>
      <c r="AD1051" s="387">
        <v>0</v>
      </c>
      <c r="AE1051" s="387">
        <v>19.13</v>
      </c>
      <c r="AF1051" s="387" t="s">
        <v>1729</v>
      </c>
      <c r="AG1051" s="387">
        <v>19.13</v>
      </c>
      <c r="AH1051" s="387">
        <v>0</v>
      </c>
      <c r="AI1051" s="387">
        <v>0</v>
      </c>
      <c r="AJ1051" s="387">
        <v>19.13</v>
      </c>
      <c r="AK1051" s="387">
        <v>1.91</v>
      </c>
      <c r="AM1051"/>
      <c r="AN1051"/>
      <c r="AO1051"/>
      <c r="AP1051"/>
    </row>
    <row r="1052" spans="1:42">
      <c r="A1052" s="387" t="s">
        <v>5183</v>
      </c>
      <c r="B1052" s="388">
        <v>43654.146354166667</v>
      </c>
      <c r="C1052" s="389">
        <v>43654</v>
      </c>
      <c r="D1052" s="387" t="s">
        <v>2482</v>
      </c>
      <c r="E1052" s="389">
        <v>43653</v>
      </c>
      <c r="F1052" s="387" t="s">
        <v>3486</v>
      </c>
      <c r="G1052" s="389">
        <v>43654</v>
      </c>
      <c r="H1052" s="387" t="s">
        <v>3614</v>
      </c>
      <c r="I1052" s="389">
        <v>43653</v>
      </c>
      <c r="J1052" s="387" t="s">
        <v>2359</v>
      </c>
      <c r="K1052" s="387" t="s">
        <v>1741</v>
      </c>
      <c r="L1052" s="390" t="s">
        <v>1732</v>
      </c>
      <c r="M1052" s="390" t="s">
        <v>1884</v>
      </c>
      <c r="N1052" s="390" t="str">
        <f t="shared" si="34"/>
        <v>Employee25@blyblade.com</v>
      </c>
      <c r="O1052" s="390" t="str">
        <f t="shared" si="35"/>
        <v>Shyloh_Davonne Wilkinson</v>
      </c>
      <c r="P1052" s="387" t="s">
        <v>1728</v>
      </c>
      <c r="Q1052" s="387" t="s">
        <v>1847</v>
      </c>
      <c r="R1052" s="387" t="s">
        <v>1738</v>
      </c>
      <c r="S1052" s="387">
        <v>7</v>
      </c>
      <c r="T1052" s="387">
        <v>20</v>
      </c>
      <c r="U1052" s="387" t="s">
        <v>1737</v>
      </c>
      <c r="V1052" s="387" t="s">
        <v>2279</v>
      </c>
      <c r="W1052" s="387" t="s">
        <v>1965</v>
      </c>
      <c r="X1052" s="387" t="s">
        <v>4831</v>
      </c>
      <c r="Y1052" s="387" t="s">
        <v>1735</v>
      </c>
      <c r="Z1052" s="387" t="s">
        <v>1734</v>
      </c>
      <c r="AA1052" s="387" t="s">
        <v>1733</v>
      </c>
      <c r="AB1052" s="387">
        <v>29.41</v>
      </c>
      <c r="AC1052" s="387">
        <v>0</v>
      </c>
      <c r="AD1052" s="387">
        <v>0</v>
      </c>
      <c r="AE1052" s="387">
        <v>29.41</v>
      </c>
      <c r="AF1052" s="387" t="s">
        <v>1729</v>
      </c>
      <c r="AG1052" s="387">
        <v>29.41</v>
      </c>
      <c r="AH1052" s="387">
        <v>0</v>
      </c>
      <c r="AI1052" s="387">
        <v>0</v>
      </c>
      <c r="AJ1052" s="387">
        <v>29.41</v>
      </c>
      <c r="AK1052" s="387">
        <v>2.94</v>
      </c>
      <c r="AM1052"/>
      <c r="AN1052"/>
      <c r="AO1052"/>
      <c r="AP1052"/>
    </row>
    <row r="1053" spans="1:42">
      <c r="A1053" s="387" t="s">
        <v>5182</v>
      </c>
      <c r="B1053" s="388">
        <v>43654.452337962961</v>
      </c>
      <c r="C1053" s="389">
        <v>43654</v>
      </c>
      <c r="D1053" s="387" t="s">
        <v>3253</v>
      </c>
      <c r="E1053" s="389">
        <v>43654</v>
      </c>
      <c r="F1053" s="387" t="s">
        <v>3252</v>
      </c>
      <c r="G1053" s="389">
        <v>43654</v>
      </c>
      <c r="H1053" s="387" t="s">
        <v>2210</v>
      </c>
      <c r="I1053" s="389">
        <v>43654</v>
      </c>
      <c r="J1053" s="387" t="s">
        <v>2209</v>
      </c>
      <c r="K1053" s="387" t="s">
        <v>1741</v>
      </c>
      <c r="L1053" s="390" t="s">
        <v>1732</v>
      </c>
      <c r="M1053" s="390" t="s">
        <v>1936</v>
      </c>
      <c r="N1053" s="390" t="str">
        <f t="shared" si="34"/>
        <v>Employee17@blyblade.com</v>
      </c>
      <c r="O1053" s="390" t="str">
        <f t="shared" si="35"/>
        <v>Nate_Alexander</v>
      </c>
      <c r="P1053" s="387" t="s">
        <v>1728</v>
      </c>
      <c r="Q1053" s="387" t="s">
        <v>1754</v>
      </c>
      <c r="R1053" s="387" t="s">
        <v>1753</v>
      </c>
      <c r="S1053" s="387">
        <v>1.72</v>
      </c>
      <c r="T1053" s="387">
        <v>4</v>
      </c>
      <c r="U1053" s="387" t="s">
        <v>1795</v>
      </c>
      <c r="V1053" s="387" t="s">
        <v>1752</v>
      </c>
      <c r="W1053" s="387" t="s">
        <v>1965</v>
      </c>
      <c r="X1053" s="387" t="s">
        <v>4831</v>
      </c>
      <c r="Y1053" s="387" t="s">
        <v>1748</v>
      </c>
      <c r="Z1053" s="387" t="s">
        <v>1734</v>
      </c>
      <c r="AA1053" s="387" t="s">
        <v>1733</v>
      </c>
      <c r="AB1053" s="387">
        <v>16.649999999999999</v>
      </c>
      <c r="AC1053" s="387">
        <v>0</v>
      </c>
      <c r="AD1053" s="387">
        <v>0</v>
      </c>
      <c r="AE1053" s="387">
        <v>16.649999999999999</v>
      </c>
      <c r="AF1053" s="387" t="s">
        <v>1729</v>
      </c>
      <c r="AG1053" s="387">
        <v>16.649999999999999</v>
      </c>
      <c r="AH1053" s="387">
        <v>0</v>
      </c>
      <c r="AI1053" s="387">
        <v>0</v>
      </c>
      <c r="AJ1053" s="387">
        <v>16.649999999999999</v>
      </c>
      <c r="AK1053" s="387">
        <v>1.67</v>
      </c>
      <c r="AM1053"/>
      <c r="AN1053"/>
      <c r="AO1053"/>
      <c r="AP1053"/>
    </row>
    <row r="1054" spans="1:42">
      <c r="A1054" s="387" t="s">
        <v>5181</v>
      </c>
      <c r="B1054" s="388">
        <v>43654.477719907409</v>
      </c>
      <c r="C1054" s="389">
        <v>43654</v>
      </c>
      <c r="D1054" s="387" t="s">
        <v>1831</v>
      </c>
      <c r="E1054" s="389">
        <v>43654</v>
      </c>
      <c r="F1054" s="387" t="s">
        <v>1830</v>
      </c>
      <c r="G1054" s="389">
        <v>43654</v>
      </c>
      <c r="H1054" s="387" t="s">
        <v>3461</v>
      </c>
      <c r="I1054" s="389">
        <v>43654</v>
      </c>
      <c r="J1054" s="387" t="s">
        <v>4890</v>
      </c>
      <c r="K1054" s="387" t="s">
        <v>1741</v>
      </c>
      <c r="L1054" s="390" t="s">
        <v>1732</v>
      </c>
      <c r="M1054" s="390" t="s">
        <v>2208</v>
      </c>
      <c r="N1054" s="390" t="str">
        <f t="shared" si="34"/>
        <v>Employee13@blyblade.com</v>
      </c>
      <c r="O1054" s="390" t="str">
        <f t="shared" si="35"/>
        <v>Evelyn_Pelczar</v>
      </c>
      <c r="P1054" s="387" t="s">
        <v>1728</v>
      </c>
      <c r="Q1054" s="387" t="s">
        <v>1847</v>
      </c>
      <c r="R1054" s="387" t="s">
        <v>1738</v>
      </c>
      <c r="S1054" s="387">
        <v>3.47</v>
      </c>
      <c r="T1054" s="387">
        <v>15</v>
      </c>
      <c r="U1054" s="387" t="s">
        <v>2207</v>
      </c>
      <c r="V1054" s="387" t="s">
        <v>1772</v>
      </c>
      <c r="W1054" s="387" t="s">
        <v>1965</v>
      </c>
      <c r="X1054" s="387" t="s">
        <v>4831</v>
      </c>
      <c r="Y1054" s="387" t="s">
        <v>1735</v>
      </c>
      <c r="Z1054" s="387" t="s">
        <v>1734</v>
      </c>
      <c r="AA1054" s="387" t="s">
        <v>1733</v>
      </c>
      <c r="AB1054" s="387">
        <v>20.16</v>
      </c>
      <c r="AC1054" s="387">
        <v>0</v>
      </c>
      <c r="AD1054" s="387">
        <v>0</v>
      </c>
      <c r="AE1054" s="387">
        <v>20.16</v>
      </c>
      <c r="AF1054" s="387" t="s">
        <v>1729</v>
      </c>
      <c r="AG1054" s="387">
        <v>20.16</v>
      </c>
      <c r="AH1054" s="387">
        <v>0</v>
      </c>
      <c r="AI1054" s="387">
        <v>0</v>
      </c>
      <c r="AJ1054" s="387">
        <v>20.16</v>
      </c>
      <c r="AK1054" s="387">
        <v>2.02</v>
      </c>
      <c r="AM1054"/>
      <c r="AN1054"/>
      <c r="AO1054"/>
      <c r="AP1054"/>
    </row>
    <row r="1055" spans="1:42">
      <c r="A1055" s="387" t="s">
        <v>5176</v>
      </c>
      <c r="B1055" s="388">
        <v>43654.478101851855</v>
      </c>
      <c r="C1055" s="389">
        <v>43654</v>
      </c>
      <c r="D1055" s="387" t="s">
        <v>1816</v>
      </c>
      <c r="E1055" s="389">
        <v>43654</v>
      </c>
      <c r="F1055" s="387" t="s">
        <v>2203</v>
      </c>
      <c r="G1055" s="387" t="s">
        <v>1728</v>
      </c>
      <c r="H1055" s="387" t="s">
        <v>1728</v>
      </c>
      <c r="I1055" s="387" t="s">
        <v>1728</v>
      </c>
      <c r="J1055" s="387" t="s">
        <v>1728</v>
      </c>
      <c r="K1055" s="387" t="s">
        <v>1741</v>
      </c>
      <c r="L1055" s="390" t="s">
        <v>1732</v>
      </c>
      <c r="M1055" s="390" t="s">
        <v>1854</v>
      </c>
      <c r="N1055" s="390" t="str">
        <f t="shared" si="34"/>
        <v>Employee5@blyblade.com</v>
      </c>
      <c r="O1055" s="390" t="str">
        <f t="shared" si="35"/>
        <v>Torey_McNeil</v>
      </c>
      <c r="P1055" s="387" t="s">
        <v>1728</v>
      </c>
      <c r="Q1055" s="387" t="s">
        <v>1847</v>
      </c>
      <c r="R1055" s="387" t="s">
        <v>1738</v>
      </c>
      <c r="S1055" s="387">
        <v>1.21</v>
      </c>
      <c r="T1055" s="387">
        <v>7</v>
      </c>
      <c r="U1055" s="387" t="s">
        <v>1853</v>
      </c>
      <c r="V1055" s="387" t="s">
        <v>1853</v>
      </c>
      <c r="W1055" s="387" t="s">
        <v>1875</v>
      </c>
      <c r="X1055" s="387" t="s">
        <v>4831</v>
      </c>
      <c r="Y1055" s="387" t="s">
        <v>1748</v>
      </c>
      <c r="Z1055" s="387" t="s">
        <v>1734</v>
      </c>
      <c r="AA1055" s="387" t="s">
        <v>1733</v>
      </c>
      <c r="AB1055" s="387">
        <v>8.01</v>
      </c>
      <c r="AC1055" s="387">
        <v>0</v>
      </c>
      <c r="AD1055" s="387">
        <v>0</v>
      </c>
      <c r="AE1055" s="387">
        <v>8.01</v>
      </c>
      <c r="AF1055" s="387" t="s">
        <v>1729</v>
      </c>
      <c r="AG1055" s="387">
        <v>8.01</v>
      </c>
      <c r="AH1055" s="387">
        <v>0</v>
      </c>
      <c r="AI1055" s="387">
        <v>0</v>
      </c>
      <c r="AJ1055" s="387">
        <v>8.01</v>
      </c>
      <c r="AK1055" s="387">
        <v>0.8</v>
      </c>
      <c r="AM1055"/>
      <c r="AN1055"/>
      <c r="AO1055"/>
      <c r="AP1055"/>
    </row>
    <row r="1056" spans="1:42">
      <c r="A1056" s="387" t="s">
        <v>5180</v>
      </c>
      <c r="B1056" s="388">
        <v>43654.481030092589</v>
      </c>
      <c r="C1056" s="389">
        <v>43654</v>
      </c>
      <c r="D1056" s="387" t="s">
        <v>3144</v>
      </c>
      <c r="E1056" s="389">
        <v>43654</v>
      </c>
      <c r="F1056" s="387" t="s">
        <v>3746</v>
      </c>
      <c r="G1056" s="389">
        <v>43654</v>
      </c>
      <c r="H1056" s="387" t="s">
        <v>3601</v>
      </c>
      <c r="I1056" s="389">
        <v>43654</v>
      </c>
      <c r="J1056" s="387" t="s">
        <v>3600</v>
      </c>
      <c r="K1056" s="387" t="s">
        <v>1741</v>
      </c>
      <c r="L1056" s="390" t="s">
        <v>1732</v>
      </c>
      <c r="M1056" s="390" t="s">
        <v>4897</v>
      </c>
      <c r="N1056" s="390" t="str">
        <f t="shared" si="34"/>
        <v>Employee35@blyblade.com</v>
      </c>
      <c r="O1056" s="390" t="str">
        <f t="shared" si="35"/>
        <v>Robert_Wiesenthal</v>
      </c>
      <c r="P1056" s="387" t="s">
        <v>1728</v>
      </c>
      <c r="Q1056" s="387" t="s">
        <v>2043</v>
      </c>
      <c r="R1056" s="387" t="s">
        <v>1738</v>
      </c>
      <c r="S1056" s="387">
        <v>3.55</v>
      </c>
      <c r="T1056" s="387">
        <v>14</v>
      </c>
      <c r="U1056" s="387" t="s">
        <v>1737</v>
      </c>
      <c r="V1056" s="387" t="s">
        <v>1904</v>
      </c>
      <c r="W1056" s="387" t="s">
        <v>1771</v>
      </c>
      <c r="X1056" s="387" t="s">
        <v>4831</v>
      </c>
      <c r="Y1056" s="387" t="s">
        <v>1890</v>
      </c>
      <c r="Z1056" s="387" t="s">
        <v>1734</v>
      </c>
      <c r="AA1056" s="387" t="s">
        <v>1733</v>
      </c>
      <c r="AB1056" s="387">
        <v>40.28</v>
      </c>
      <c r="AC1056" s="387">
        <v>0</v>
      </c>
      <c r="AD1056" s="387">
        <v>0</v>
      </c>
      <c r="AE1056" s="387">
        <v>40.28</v>
      </c>
      <c r="AF1056" s="387" t="s">
        <v>1729</v>
      </c>
      <c r="AG1056" s="387">
        <v>40.28</v>
      </c>
      <c r="AH1056" s="387">
        <v>0</v>
      </c>
      <c r="AI1056" s="387">
        <v>0</v>
      </c>
      <c r="AJ1056" s="387">
        <v>40.28</v>
      </c>
      <c r="AK1056" s="387">
        <v>4.03</v>
      </c>
      <c r="AM1056"/>
      <c r="AN1056"/>
      <c r="AO1056"/>
      <c r="AP1056"/>
    </row>
    <row r="1057" spans="1:42">
      <c r="A1057" s="387" t="s">
        <v>5164</v>
      </c>
      <c r="B1057" s="388">
        <v>43654.495416666665</v>
      </c>
      <c r="C1057" s="389">
        <v>43654</v>
      </c>
      <c r="D1057" s="387" t="s">
        <v>3017</v>
      </c>
      <c r="E1057" s="389">
        <v>43654</v>
      </c>
      <c r="F1057" s="387" t="s">
        <v>3740</v>
      </c>
      <c r="G1057" s="389">
        <v>43654</v>
      </c>
      <c r="H1057" s="387" t="s">
        <v>4091</v>
      </c>
      <c r="I1057" s="389">
        <v>43654</v>
      </c>
      <c r="J1057" s="387" t="s">
        <v>4090</v>
      </c>
      <c r="K1057" s="387" t="s">
        <v>1741</v>
      </c>
      <c r="L1057" s="390" t="s">
        <v>1732</v>
      </c>
      <c r="M1057" s="390" t="s">
        <v>2265</v>
      </c>
      <c r="N1057" s="390" t="str">
        <f t="shared" si="34"/>
        <v>Employee4@blyblade.com</v>
      </c>
      <c r="O1057" s="390" t="str">
        <f t="shared" si="35"/>
        <v>Oksana_Orlov</v>
      </c>
      <c r="P1057" s="387" t="s">
        <v>1728</v>
      </c>
      <c r="Q1057" s="387" t="s">
        <v>1754</v>
      </c>
      <c r="R1057" s="387" t="s">
        <v>1738</v>
      </c>
      <c r="S1057" s="387">
        <v>1.56</v>
      </c>
      <c r="T1057" s="387">
        <v>5</v>
      </c>
      <c r="U1057" s="387" t="s">
        <v>1773</v>
      </c>
      <c r="V1057" s="387" t="s">
        <v>2007</v>
      </c>
      <c r="W1057" s="387" t="s">
        <v>4876</v>
      </c>
      <c r="X1057" s="387" t="s">
        <v>4831</v>
      </c>
      <c r="Y1057" s="387" t="s">
        <v>1735</v>
      </c>
      <c r="Z1057" s="387" t="s">
        <v>1734</v>
      </c>
      <c r="AA1057" s="387" t="s">
        <v>1733</v>
      </c>
      <c r="AB1057" s="387">
        <v>10.76</v>
      </c>
      <c r="AC1057" s="387">
        <v>0</v>
      </c>
      <c r="AD1057" s="387">
        <v>0</v>
      </c>
      <c r="AE1057" s="387">
        <v>10.76</v>
      </c>
      <c r="AF1057" s="387" t="s">
        <v>1729</v>
      </c>
      <c r="AG1057" s="387">
        <v>10.76</v>
      </c>
      <c r="AH1057" s="387">
        <v>0</v>
      </c>
      <c r="AI1057" s="387">
        <v>0</v>
      </c>
      <c r="AJ1057" s="387">
        <v>10.76</v>
      </c>
      <c r="AK1057" s="387">
        <v>1.08</v>
      </c>
      <c r="AM1057"/>
      <c r="AN1057"/>
      <c r="AO1057"/>
      <c r="AP1057"/>
    </row>
    <row r="1058" spans="1:42">
      <c r="A1058" s="387" t="s">
        <v>5179</v>
      </c>
      <c r="B1058" s="388">
        <v>43654.508298611108</v>
      </c>
      <c r="C1058" s="389">
        <v>43654</v>
      </c>
      <c r="D1058" s="387" t="s">
        <v>2176</v>
      </c>
      <c r="E1058" s="389">
        <v>43654</v>
      </c>
      <c r="F1058" s="387" t="s">
        <v>2668</v>
      </c>
      <c r="G1058" s="389">
        <v>43654</v>
      </c>
      <c r="H1058" s="387" t="s">
        <v>4089</v>
      </c>
      <c r="I1058" s="389">
        <v>43654</v>
      </c>
      <c r="J1058" s="387" t="s">
        <v>4088</v>
      </c>
      <c r="K1058" s="387" t="s">
        <v>1741</v>
      </c>
      <c r="L1058" s="390" t="s">
        <v>1732</v>
      </c>
      <c r="M1058" s="390" t="s">
        <v>2287</v>
      </c>
      <c r="N1058" s="390" t="str">
        <f t="shared" si="34"/>
        <v>Employee14@blyblade.com</v>
      </c>
      <c r="O1058" s="390" t="str">
        <f t="shared" si="35"/>
        <v>Bowie_Tam</v>
      </c>
      <c r="P1058" s="387" t="s">
        <v>1728</v>
      </c>
      <c r="Q1058" s="387" t="s">
        <v>1952</v>
      </c>
      <c r="R1058" s="387" t="s">
        <v>1738</v>
      </c>
      <c r="S1058" s="387">
        <v>6.42</v>
      </c>
      <c r="T1058" s="387">
        <v>19</v>
      </c>
      <c r="U1058" s="387" t="s">
        <v>2026</v>
      </c>
      <c r="V1058" s="387" t="s">
        <v>2026</v>
      </c>
      <c r="W1058" s="387" t="s">
        <v>4832</v>
      </c>
      <c r="X1058" s="387" t="s">
        <v>4831</v>
      </c>
      <c r="Y1058" s="387" t="s">
        <v>1748</v>
      </c>
      <c r="Z1058" s="387" t="s">
        <v>1734</v>
      </c>
      <c r="AA1058" s="387" t="s">
        <v>1733</v>
      </c>
      <c r="AB1058" s="387">
        <v>79.849999999999994</v>
      </c>
      <c r="AC1058" s="387">
        <v>0</v>
      </c>
      <c r="AD1058" s="387">
        <v>0</v>
      </c>
      <c r="AE1058" s="387">
        <v>79.849999999999994</v>
      </c>
      <c r="AF1058" s="387" t="s">
        <v>1729</v>
      </c>
      <c r="AG1058" s="387">
        <v>79.849999999999994</v>
      </c>
      <c r="AH1058" s="387">
        <v>0</v>
      </c>
      <c r="AI1058" s="387">
        <v>0</v>
      </c>
      <c r="AJ1058" s="387">
        <v>79.849999999999994</v>
      </c>
      <c r="AK1058" s="387">
        <v>7.99</v>
      </c>
      <c r="AM1058"/>
      <c r="AN1058"/>
      <c r="AO1058"/>
      <c r="AP1058"/>
    </row>
    <row r="1059" spans="1:42">
      <c r="A1059" s="387" t="s">
        <v>5178</v>
      </c>
      <c r="B1059" s="388">
        <v>43654.508680555555</v>
      </c>
      <c r="C1059" s="389">
        <v>43654</v>
      </c>
      <c r="D1059" s="387" t="s">
        <v>2156</v>
      </c>
      <c r="E1059" s="389">
        <v>43654</v>
      </c>
      <c r="F1059" s="387" t="s">
        <v>3035</v>
      </c>
      <c r="G1059" s="389">
        <v>43654</v>
      </c>
      <c r="H1059" s="387" t="s">
        <v>2165</v>
      </c>
      <c r="I1059" s="389">
        <v>43654</v>
      </c>
      <c r="J1059" s="387" t="s">
        <v>3031</v>
      </c>
      <c r="K1059" s="387" t="s">
        <v>1741</v>
      </c>
      <c r="L1059" s="390" t="s">
        <v>1732</v>
      </c>
      <c r="M1059" s="390" t="s">
        <v>1854</v>
      </c>
      <c r="N1059" s="390" t="str">
        <f t="shared" si="34"/>
        <v>Employee5@blyblade.com</v>
      </c>
      <c r="O1059" s="390" t="str">
        <f t="shared" si="35"/>
        <v>Torey_McNeil</v>
      </c>
      <c r="P1059" s="387" t="s">
        <v>1728</v>
      </c>
      <c r="Q1059" s="387" t="s">
        <v>1847</v>
      </c>
      <c r="R1059" s="387" t="s">
        <v>1738</v>
      </c>
      <c r="S1059" s="387">
        <v>9.35</v>
      </c>
      <c r="T1059" s="387">
        <v>39</v>
      </c>
      <c r="U1059" s="387" t="s">
        <v>1853</v>
      </c>
      <c r="V1059" s="387" t="s">
        <v>1737</v>
      </c>
      <c r="W1059" s="387" t="s">
        <v>1875</v>
      </c>
      <c r="X1059" s="387" t="s">
        <v>4831</v>
      </c>
      <c r="Y1059" s="387" t="s">
        <v>1748</v>
      </c>
      <c r="Z1059" s="387" t="s">
        <v>1734</v>
      </c>
      <c r="AA1059" s="387" t="s">
        <v>1733</v>
      </c>
      <c r="AB1059" s="387">
        <v>49.34</v>
      </c>
      <c r="AC1059" s="387">
        <v>0</v>
      </c>
      <c r="AD1059" s="387">
        <v>0</v>
      </c>
      <c r="AE1059" s="387">
        <v>49.34</v>
      </c>
      <c r="AF1059" s="387" t="s">
        <v>1729</v>
      </c>
      <c r="AG1059" s="387">
        <v>49.34</v>
      </c>
      <c r="AH1059" s="387">
        <v>0</v>
      </c>
      <c r="AI1059" s="387">
        <v>0</v>
      </c>
      <c r="AJ1059" s="387">
        <v>49.34</v>
      </c>
      <c r="AK1059" s="387">
        <v>4.93</v>
      </c>
      <c r="AM1059"/>
      <c r="AN1059"/>
      <c r="AO1059"/>
      <c r="AP1059"/>
    </row>
    <row r="1060" spans="1:42">
      <c r="A1060" s="387" t="s">
        <v>5175</v>
      </c>
      <c r="B1060" s="388">
        <v>43654.513680555552</v>
      </c>
      <c r="C1060" s="389">
        <v>43654</v>
      </c>
      <c r="D1060" s="387" t="s">
        <v>2201</v>
      </c>
      <c r="E1060" s="389">
        <v>43654</v>
      </c>
      <c r="F1060" s="387" t="s">
        <v>2200</v>
      </c>
      <c r="G1060" s="389">
        <v>43654</v>
      </c>
      <c r="H1060" s="387" t="s">
        <v>3068</v>
      </c>
      <c r="I1060" s="389">
        <v>43654</v>
      </c>
      <c r="J1060" s="387" t="s">
        <v>5174</v>
      </c>
      <c r="K1060" s="387" t="s">
        <v>1741</v>
      </c>
      <c r="L1060" s="390" t="s">
        <v>1732</v>
      </c>
      <c r="M1060" s="390" t="s">
        <v>1755</v>
      </c>
      <c r="N1060" s="390" t="str">
        <f t="shared" si="34"/>
        <v>Employee2@blyblade.com</v>
      </c>
      <c r="O1060" s="390" t="str">
        <f t="shared" si="35"/>
        <v>Cal_Thompson</v>
      </c>
      <c r="P1060" s="387" t="s">
        <v>1728</v>
      </c>
      <c r="Q1060" s="387" t="s">
        <v>1952</v>
      </c>
      <c r="R1060" s="387" t="s">
        <v>1738</v>
      </c>
      <c r="S1060" s="387">
        <v>2.06</v>
      </c>
      <c r="T1060" s="387">
        <v>24</v>
      </c>
      <c r="U1060" s="387" t="s">
        <v>1737</v>
      </c>
      <c r="V1060" s="387" t="s">
        <v>1737</v>
      </c>
      <c r="W1060" s="387" t="s">
        <v>4832</v>
      </c>
      <c r="X1060" s="387" t="s">
        <v>4831</v>
      </c>
      <c r="Y1060" s="387" t="s">
        <v>1748</v>
      </c>
      <c r="Z1060" s="387" t="s">
        <v>1734</v>
      </c>
      <c r="AA1060" s="387" t="s">
        <v>1733</v>
      </c>
      <c r="AB1060" s="387">
        <v>43.12</v>
      </c>
      <c r="AC1060" s="387">
        <v>0</v>
      </c>
      <c r="AD1060" s="387">
        <v>0</v>
      </c>
      <c r="AE1060" s="387">
        <v>43.12</v>
      </c>
      <c r="AF1060" s="387" t="s">
        <v>1729</v>
      </c>
      <c r="AG1060" s="387">
        <v>43.12</v>
      </c>
      <c r="AH1060" s="387">
        <v>0</v>
      </c>
      <c r="AI1060" s="387">
        <v>0</v>
      </c>
      <c r="AJ1060" s="387">
        <v>43.12</v>
      </c>
      <c r="AK1060" s="387">
        <v>4.3099999999999996</v>
      </c>
      <c r="AM1060"/>
      <c r="AN1060"/>
      <c r="AO1060"/>
      <c r="AP1060"/>
    </row>
    <row r="1061" spans="1:42">
      <c r="A1061" s="387" t="s">
        <v>5177</v>
      </c>
      <c r="B1061" s="388">
        <v>43654.537060185183</v>
      </c>
      <c r="C1061" s="389">
        <v>43654</v>
      </c>
      <c r="D1061" s="387" t="s">
        <v>4445</v>
      </c>
      <c r="E1061" s="389">
        <v>43654</v>
      </c>
      <c r="F1061" s="387" t="s">
        <v>4444</v>
      </c>
      <c r="G1061" s="389">
        <v>43654</v>
      </c>
      <c r="H1061" s="387" t="s">
        <v>2886</v>
      </c>
      <c r="I1061" s="389">
        <v>43654</v>
      </c>
      <c r="J1061" s="387" t="s">
        <v>4129</v>
      </c>
      <c r="K1061" s="387" t="s">
        <v>1741</v>
      </c>
      <c r="L1061" s="390" t="s">
        <v>1732</v>
      </c>
      <c r="M1061" s="390" t="s">
        <v>2594</v>
      </c>
      <c r="N1061" s="390" t="str">
        <f t="shared" si="34"/>
        <v>Employee9@blyblade.com</v>
      </c>
      <c r="O1061" s="390" t="str">
        <f t="shared" si="35"/>
        <v>Emily_Antner</v>
      </c>
      <c r="P1061" s="387" t="s">
        <v>1728</v>
      </c>
      <c r="Q1061" s="387" t="s">
        <v>1754</v>
      </c>
      <c r="R1061" s="387" t="s">
        <v>1738</v>
      </c>
      <c r="S1061" s="387">
        <v>3.51</v>
      </c>
      <c r="T1061" s="387">
        <v>20</v>
      </c>
      <c r="U1061" s="387" t="s">
        <v>1772</v>
      </c>
      <c r="V1061" s="387" t="s">
        <v>1737</v>
      </c>
      <c r="W1061" s="387" t="s">
        <v>1965</v>
      </c>
      <c r="X1061" s="387" t="s">
        <v>4831</v>
      </c>
      <c r="Y1061" s="387" t="s">
        <v>1896</v>
      </c>
      <c r="Z1061" s="387" t="s">
        <v>1734</v>
      </c>
      <c r="AA1061" s="387" t="s">
        <v>1733</v>
      </c>
      <c r="AB1061" s="387">
        <v>28.7</v>
      </c>
      <c r="AC1061" s="387">
        <v>0</v>
      </c>
      <c r="AD1061" s="387">
        <v>0</v>
      </c>
      <c r="AE1061" s="387">
        <v>28.7</v>
      </c>
      <c r="AF1061" s="387" t="s">
        <v>1729</v>
      </c>
      <c r="AG1061" s="387">
        <v>28.7</v>
      </c>
      <c r="AH1061" s="387">
        <v>0</v>
      </c>
      <c r="AI1061" s="387">
        <v>0</v>
      </c>
      <c r="AJ1061" s="387">
        <v>28.7</v>
      </c>
      <c r="AK1061" s="387">
        <v>2.87</v>
      </c>
      <c r="AM1061"/>
      <c r="AN1061"/>
      <c r="AO1061"/>
      <c r="AP1061"/>
    </row>
    <row r="1062" spans="1:42">
      <c r="A1062" s="387" t="s">
        <v>5176</v>
      </c>
      <c r="B1062" s="388">
        <v>43654.547847222224</v>
      </c>
      <c r="C1062" s="389">
        <v>43654</v>
      </c>
      <c r="D1062" s="387" t="s">
        <v>1816</v>
      </c>
      <c r="E1062" s="389">
        <v>43654</v>
      </c>
      <c r="F1062" s="387" t="s">
        <v>2203</v>
      </c>
      <c r="G1062" s="387" t="s">
        <v>1728</v>
      </c>
      <c r="H1062" s="387" t="s">
        <v>1728</v>
      </c>
      <c r="I1062" s="387" t="s">
        <v>1728</v>
      </c>
      <c r="J1062" s="387" t="s">
        <v>1728</v>
      </c>
      <c r="K1062" s="387" t="s">
        <v>1741</v>
      </c>
      <c r="L1062" s="390" t="s">
        <v>1732</v>
      </c>
      <c r="M1062" s="390" t="s">
        <v>1854</v>
      </c>
      <c r="N1062" s="390" t="str">
        <f t="shared" si="34"/>
        <v>Employee5@blyblade.com</v>
      </c>
      <c r="O1062" s="390" t="str">
        <f t="shared" si="35"/>
        <v>Torey_McNeil</v>
      </c>
      <c r="P1062" s="387" t="s">
        <v>1728</v>
      </c>
      <c r="Q1062" s="387" t="s">
        <v>1847</v>
      </c>
      <c r="R1062" s="387" t="s">
        <v>1738</v>
      </c>
      <c r="S1062" s="387">
        <v>1.21</v>
      </c>
      <c r="T1062" s="387">
        <v>7</v>
      </c>
      <c r="U1062" s="387" t="s">
        <v>1853</v>
      </c>
      <c r="V1062" s="387" t="s">
        <v>1853</v>
      </c>
      <c r="W1062" s="387" t="s">
        <v>1875</v>
      </c>
      <c r="X1062" s="387" t="s">
        <v>4831</v>
      </c>
      <c r="Y1062" s="387" t="s">
        <v>1748</v>
      </c>
      <c r="Z1062" s="387" t="s">
        <v>1734</v>
      </c>
      <c r="AA1062" s="387" t="s">
        <v>2138</v>
      </c>
      <c r="AB1062" s="387">
        <v>-8.01</v>
      </c>
      <c r="AC1062" s="387">
        <v>0</v>
      </c>
      <c r="AD1062" s="387">
        <v>0</v>
      </c>
      <c r="AE1062" s="387">
        <v>-8.01</v>
      </c>
      <c r="AF1062" s="387" t="s">
        <v>1729</v>
      </c>
      <c r="AG1062" s="387">
        <v>-8.01</v>
      </c>
      <c r="AH1062" s="387">
        <v>0</v>
      </c>
      <c r="AI1062" s="387">
        <v>0</v>
      </c>
      <c r="AJ1062" s="387">
        <v>-8.01</v>
      </c>
      <c r="AK1062" s="387">
        <v>-0.8</v>
      </c>
      <c r="AM1062"/>
      <c r="AN1062"/>
      <c r="AO1062"/>
      <c r="AP1062"/>
    </row>
    <row r="1063" spans="1:42">
      <c r="A1063" s="387" t="s">
        <v>5175</v>
      </c>
      <c r="B1063" s="388">
        <v>43654.585451388892</v>
      </c>
      <c r="C1063" s="389">
        <v>43654</v>
      </c>
      <c r="D1063" s="387" t="s">
        <v>2201</v>
      </c>
      <c r="E1063" s="389">
        <v>43654</v>
      </c>
      <c r="F1063" s="387" t="s">
        <v>2200</v>
      </c>
      <c r="G1063" s="389">
        <v>43654</v>
      </c>
      <c r="H1063" s="387" t="s">
        <v>3068</v>
      </c>
      <c r="I1063" s="389">
        <v>43654</v>
      </c>
      <c r="J1063" s="387" t="s">
        <v>5174</v>
      </c>
      <c r="K1063" s="387" t="s">
        <v>1741</v>
      </c>
      <c r="L1063" s="390" t="s">
        <v>1732</v>
      </c>
      <c r="M1063" s="390" t="s">
        <v>1755</v>
      </c>
      <c r="N1063" s="390" t="str">
        <f t="shared" si="34"/>
        <v>Employee2@blyblade.com</v>
      </c>
      <c r="O1063" s="390" t="str">
        <f t="shared" si="35"/>
        <v>Cal_Thompson</v>
      </c>
      <c r="P1063" s="387" t="s">
        <v>1728</v>
      </c>
      <c r="Q1063" s="387" t="s">
        <v>1952</v>
      </c>
      <c r="R1063" s="387" t="s">
        <v>1738</v>
      </c>
      <c r="S1063" s="387">
        <v>2.06</v>
      </c>
      <c r="T1063" s="387">
        <v>24</v>
      </c>
      <c r="U1063" s="387" t="s">
        <v>1737</v>
      </c>
      <c r="V1063" s="387" t="s">
        <v>1737</v>
      </c>
      <c r="W1063" s="387" t="s">
        <v>4832</v>
      </c>
      <c r="X1063" s="387" t="s">
        <v>4831</v>
      </c>
      <c r="Y1063" s="387" t="s">
        <v>1748</v>
      </c>
      <c r="Z1063" s="387" t="s">
        <v>1734</v>
      </c>
      <c r="AA1063" s="387" t="s">
        <v>1747</v>
      </c>
      <c r="AB1063" s="387">
        <v>0</v>
      </c>
      <c r="AC1063" s="387">
        <v>0</v>
      </c>
      <c r="AD1063" s="387">
        <v>6.62</v>
      </c>
      <c r="AE1063" s="387">
        <v>6.62</v>
      </c>
      <c r="AF1063" s="387" t="s">
        <v>1729</v>
      </c>
      <c r="AG1063" s="387">
        <v>0</v>
      </c>
      <c r="AH1063" s="387">
        <v>0</v>
      </c>
      <c r="AI1063" s="387">
        <v>6.62</v>
      </c>
      <c r="AJ1063" s="387">
        <v>6.62</v>
      </c>
      <c r="AK1063" s="387">
        <v>0</v>
      </c>
      <c r="AM1063"/>
      <c r="AN1063"/>
      <c r="AO1063"/>
      <c r="AP1063"/>
    </row>
    <row r="1064" spans="1:42">
      <c r="A1064" s="387" t="s">
        <v>5173</v>
      </c>
      <c r="B1064" s="388">
        <v>43654.712361111109</v>
      </c>
      <c r="C1064" s="389">
        <v>43654</v>
      </c>
      <c r="D1064" s="387" t="s">
        <v>4864</v>
      </c>
      <c r="E1064" s="389">
        <v>43654</v>
      </c>
      <c r="F1064" s="387" t="s">
        <v>3027</v>
      </c>
      <c r="G1064" s="389">
        <v>43654</v>
      </c>
      <c r="H1064" s="387" t="s">
        <v>2313</v>
      </c>
      <c r="I1064" s="389">
        <v>43654</v>
      </c>
      <c r="J1064" s="387" t="s">
        <v>2414</v>
      </c>
      <c r="K1064" s="387" t="s">
        <v>1741</v>
      </c>
      <c r="L1064" s="390" t="s">
        <v>1732</v>
      </c>
      <c r="M1064" s="390" t="s">
        <v>2681</v>
      </c>
      <c r="N1064" s="390" t="str">
        <f t="shared" si="34"/>
        <v>Employee23@blyblade.com</v>
      </c>
      <c r="O1064" s="390" t="str">
        <f t="shared" si="35"/>
        <v>James_Whaley</v>
      </c>
      <c r="P1064" s="387" t="s">
        <v>1728</v>
      </c>
      <c r="Q1064" s="387" t="s">
        <v>1739</v>
      </c>
      <c r="R1064" s="387" t="s">
        <v>1738</v>
      </c>
      <c r="S1064" s="387">
        <v>0.93</v>
      </c>
      <c r="T1064" s="387">
        <v>36</v>
      </c>
      <c r="U1064" s="387" t="s">
        <v>1737</v>
      </c>
      <c r="V1064" s="387" t="s">
        <v>1737</v>
      </c>
      <c r="W1064" s="387" t="s">
        <v>1728</v>
      </c>
      <c r="X1064" s="387" t="s">
        <v>1794</v>
      </c>
      <c r="Y1064" s="387" t="s">
        <v>1896</v>
      </c>
      <c r="Z1064" s="387" t="s">
        <v>1734</v>
      </c>
      <c r="AA1064" s="387" t="s">
        <v>1733</v>
      </c>
      <c r="AB1064" s="387">
        <v>17.66</v>
      </c>
      <c r="AC1064" s="387">
        <v>0</v>
      </c>
      <c r="AD1064" s="387">
        <v>0</v>
      </c>
      <c r="AE1064" s="387">
        <v>17.66</v>
      </c>
      <c r="AF1064" s="387" t="s">
        <v>1729</v>
      </c>
      <c r="AG1064" s="387">
        <v>17.66</v>
      </c>
      <c r="AH1064" s="387">
        <v>0</v>
      </c>
      <c r="AI1064" s="387">
        <v>0</v>
      </c>
      <c r="AJ1064" s="387">
        <v>17.66</v>
      </c>
      <c r="AK1064" s="387">
        <v>1.77</v>
      </c>
      <c r="AM1064"/>
      <c r="AN1064"/>
      <c r="AO1064"/>
      <c r="AP1064"/>
    </row>
    <row r="1065" spans="1:42">
      <c r="A1065" s="387" t="s">
        <v>5172</v>
      </c>
      <c r="B1065" s="388">
        <v>43654.714328703703</v>
      </c>
      <c r="C1065" s="389">
        <v>43654</v>
      </c>
      <c r="D1065" s="387" t="s">
        <v>3781</v>
      </c>
      <c r="E1065" s="389">
        <v>43654</v>
      </c>
      <c r="F1065" s="387" t="s">
        <v>3089</v>
      </c>
      <c r="G1065" s="389">
        <v>43654</v>
      </c>
      <c r="H1065" s="387" t="s">
        <v>1789</v>
      </c>
      <c r="I1065" s="389">
        <v>43654</v>
      </c>
      <c r="J1065" s="387" t="s">
        <v>1788</v>
      </c>
      <c r="K1065" s="387" t="s">
        <v>1741</v>
      </c>
      <c r="L1065" s="390" t="s">
        <v>1732</v>
      </c>
      <c r="M1065" s="390" t="s">
        <v>1936</v>
      </c>
      <c r="N1065" s="390" t="str">
        <f t="shared" si="34"/>
        <v>Employee17@blyblade.com</v>
      </c>
      <c r="O1065" s="390" t="str">
        <f t="shared" si="35"/>
        <v>Nate_Alexander</v>
      </c>
      <c r="P1065" s="387" t="s">
        <v>1728</v>
      </c>
      <c r="Q1065" s="387" t="s">
        <v>1952</v>
      </c>
      <c r="R1065" s="387" t="s">
        <v>1738</v>
      </c>
      <c r="S1065" s="387">
        <v>2.89</v>
      </c>
      <c r="T1065" s="387">
        <v>21</v>
      </c>
      <c r="U1065" s="387" t="s">
        <v>1772</v>
      </c>
      <c r="V1065" s="387" t="s">
        <v>1737</v>
      </c>
      <c r="W1065" s="387" t="s">
        <v>1875</v>
      </c>
      <c r="X1065" s="387" t="s">
        <v>4831</v>
      </c>
      <c r="Y1065" s="387" t="s">
        <v>1748</v>
      </c>
      <c r="Z1065" s="387" t="s">
        <v>1734</v>
      </c>
      <c r="AA1065" s="387" t="s">
        <v>1733</v>
      </c>
      <c r="AB1065" s="387">
        <v>61.76</v>
      </c>
      <c r="AC1065" s="387">
        <v>0</v>
      </c>
      <c r="AD1065" s="387">
        <v>0</v>
      </c>
      <c r="AE1065" s="387">
        <v>61.76</v>
      </c>
      <c r="AF1065" s="387" t="s">
        <v>1729</v>
      </c>
      <c r="AG1065" s="387">
        <v>61.76</v>
      </c>
      <c r="AH1065" s="387">
        <v>0</v>
      </c>
      <c r="AI1065" s="387">
        <v>0</v>
      </c>
      <c r="AJ1065" s="387">
        <v>61.76</v>
      </c>
      <c r="AK1065" s="387">
        <v>6.18</v>
      </c>
      <c r="AM1065"/>
      <c r="AN1065"/>
      <c r="AO1065"/>
      <c r="AP1065"/>
    </row>
    <row r="1066" spans="1:42">
      <c r="A1066" s="387" t="s">
        <v>5171</v>
      </c>
      <c r="B1066" s="388">
        <v>43654.763252314813</v>
      </c>
      <c r="C1066" s="389">
        <v>43654</v>
      </c>
      <c r="D1066" s="387" t="s">
        <v>2030</v>
      </c>
      <c r="E1066" s="389">
        <v>43654</v>
      </c>
      <c r="F1066" s="387" t="s">
        <v>3469</v>
      </c>
      <c r="G1066" s="389">
        <v>43654</v>
      </c>
      <c r="H1066" s="387" t="s">
        <v>2986</v>
      </c>
      <c r="I1066" s="389">
        <v>43654</v>
      </c>
      <c r="J1066" s="387" t="s">
        <v>2643</v>
      </c>
      <c r="K1066" s="387" t="s">
        <v>1741</v>
      </c>
      <c r="L1066" s="390" t="s">
        <v>1732</v>
      </c>
      <c r="M1066" s="390" t="s">
        <v>3510</v>
      </c>
      <c r="N1066" s="390" t="str">
        <f t="shared" si="34"/>
        <v>Employee20@blyblade.com</v>
      </c>
      <c r="O1066" s="390" t="str">
        <f t="shared" si="35"/>
        <v>Conner_Clay</v>
      </c>
      <c r="P1066" s="387" t="s">
        <v>1728</v>
      </c>
      <c r="Q1066" s="387" t="s">
        <v>1754</v>
      </c>
      <c r="R1066" s="387" t="s">
        <v>1738</v>
      </c>
      <c r="S1066" s="387">
        <v>5.6</v>
      </c>
      <c r="T1066" s="387">
        <v>25</v>
      </c>
      <c r="U1066" s="387" t="s">
        <v>1737</v>
      </c>
      <c r="V1066" s="387" t="s">
        <v>2742</v>
      </c>
      <c r="W1066" s="387" t="s">
        <v>1750</v>
      </c>
      <c r="X1066" s="387" t="s">
        <v>4831</v>
      </c>
      <c r="Y1066" s="387" t="s">
        <v>2449</v>
      </c>
      <c r="Z1066" s="387" t="s">
        <v>1734</v>
      </c>
      <c r="AA1066" s="387" t="s">
        <v>1733</v>
      </c>
      <c r="AB1066" s="387">
        <v>29.65</v>
      </c>
      <c r="AC1066" s="387">
        <v>0</v>
      </c>
      <c r="AD1066" s="387">
        <v>0</v>
      </c>
      <c r="AE1066" s="387">
        <v>29.65</v>
      </c>
      <c r="AF1066" s="387" t="s">
        <v>1729</v>
      </c>
      <c r="AG1066" s="387">
        <v>29.65</v>
      </c>
      <c r="AH1066" s="387">
        <v>0</v>
      </c>
      <c r="AI1066" s="387">
        <v>0</v>
      </c>
      <c r="AJ1066" s="387">
        <v>29.65</v>
      </c>
      <c r="AK1066" s="387">
        <v>2.97</v>
      </c>
      <c r="AM1066"/>
      <c r="AN1066"/>
      <c r="AO1066"/>
      <c r="AP1066"/>
    </row>
    <row r="1067" spans="1:42">
      <c r="A1067" s="387" t="s">
        <v>5170</v>
      </c>
      <c r="B1067" s="388">
        <v>43654.804236111115</v>
      </c>
      <c r="C1067" s="389">
        <v>43654</v>
      </c>
      <c r="D1067" s="387" t="s">
        <v>2860</v>
      </c>
      <c r="E1067" s="389">
        <v>43654</v>
      </c>
      <c r="F1067" s="387" t="s">
        <v>2859</v>
      </c>
      <c r="G1067" s="389">
        <v>43654</v>
      </c>
      <c r="H1067" s="387" t="s">
        <v>2852</v>
      </c>
      <c r="I1067" s="389">
        <v>43654</v>
      </c>
      <c r="J1067" s="387" t="s">
        <v>2630</v>
      </c>
      <c r="K1067" s="387" t="s">
        <v>1741</v>
      </c>
      <c r="L1067" s="390" t="s">
        <v>1732</v>
      </c>
      <c r="M1067" s="390" t="s">
        <v>3510</v>
      </c>
      <c r="N1067" s="390" t="str">
        <f t="shared" si="34"/>
        <v>Employee20@blyblade.com</v>
      </c>
      <c r="O1067" s="390" t="str">
        <f t="shared" si="35"/>
        <v>Conner_Clay</v>
      </c>
      <c r="P1067" s="387" t="s">
        <v>1728</v>
      </c>
      <c r="Q1067" s="387" t="s">
        <v>1754</v>
      </c>
      <c r="R1067" s="387" t="s">
        <v>1738</v>
      </c>
      <c r="S1067" s="387">
        <v>3.19</v>
      </c>
      <c r="T1067" s="387">
        <v>25</v>
      </c>
      <c r="U1067" s="387" t="s">
        <v>2742</v>
      </c>
      <c r="V1067" s="387" t="s">
        <v>1845</v>
      </c>
      <c r="W1067" s="387" t="s">
        <v>1750</v>
      </c>
      <c r="X1067" s="387" t="s">
        <v>4831</v>
      </c>
      <c r="Y1067" s="387" t="s">
        <v>2449</v>
      </c>
      <c r="Z1067" s="387" t="s">
        <v>1734</v>
      </c>
      <c r="AA1067" s="387" t="s">
        <v>1733</v>
      </c>
      <c r="AB1067" s="387">
        <v>25.66</v>
      </c>
      <c r="AC1067" s="387">
        <v>0</v>
      </c>
      <c r="AD1067" s="387">
        <v>0</v>
      </c>
      <c r="AE1067" s="387">
        <v>25.66</v>
      </c>
      <c r="AF1067" s="387" t="s">
        <v>1729</v>
      </c>
      <c r="AG1067" s="387">
        <v>25.66</v>
      </c>
      <c r="AH1067" s="387">
        <v>0</v>
      </c>
      <c r="AI1067" s="387">
        <v>0</v>
      </c>
      <c r="AJ1067" s="387">
        <v>25.66</v>
      </c>
      <c r="AK1067" s="387">
        <v>2.57</v>
      </c>
      <c r="AM1067"/>
      <c r="AN1067"/>
      <c r="AO1067"/>
      <c r="AP1067"/>
    </row>
    <row r="1068" spans="1:42">
      <c r="A1068" s="387" t="s">
        <v>5169</v>
      </c>
      <c r="B1068" s="388">
        <v>43654.820196759261</v>
      </c>
      <c r="C1068" s="389">
        <v>43654</v>
      </c>
      <c r="D1068" s="387" t="s">
        <v>3718</v>
      </c>
      <c r="E1068" s="389">
        <v>43654</v>
      </c>
      <c r="F1068" s="387" t="s">
        <v>3374</v>
      </c>
      <c r="G1068" s="389">
        <v>43654</v>
      </c>
      <c r="H1068" s="387" t="s">
        <v>2529</v>
      </c>
      <c r="I1068" s="389">
        <v>43654</v>
      </c>
      <c r="J1068" s="387" t="s">
        <v>2528</v>
      </c>
      <c r="K1068" s="387" t="s">
        <v>1741</v>
      </c>
      <c r="L1068" s="390" t="s">
        <v>1732</v>
      </c>
      <c r="M1068" s="390" t="s">
        <v>3510</v>
      </c>
      <c r="N1068" s="390" t="str">
        <f t="shared" si="34"/>
        <v>Employee20@blyblade.com</v>
      </c>
      <c r="O1068" s="390" t="str">
        <f t="shared" si="35"/>
        <v>Conner_Clay</v>
      </c>
      <c r="P1068" s="387" t="s">
        <v>1728</v>
      </c>
      <c r="Q1068" s="387" t="s">
        <v>1754</v>
      </c>
      <c r="R1068" s="387" t="s">
        <v>1738</v>
      </c>
      <c r="S1068" s="387">
        <v>1.2</v>
      </c>
      <c r="T1068" s="387">
        <v>10</v>
      </c>
      <c r="U1068" s="387" t="s">
        <v>1845</v>
      </c>
      <c r="V1068" s="387" t="s">
        <v>1737</v>
      </c>
      <c r="W1068" s="387" t="s">
        <v>1875</v>
      </c>
      <c r="X1068" s="387" t="s">
        <v>4831</v>
      </c>
      <c r="Y1068" s="387" t="s">
        <v>2449</v>
      </c>
      <c r="Z1068" s="387" t="s">
        <v>1734</v>
      </c>
      <c r="AA1068" s="387" t="s">
        <v>1733</v>
      </c>
      <c r="AB1068" s="387">
        <v>14.34</v>
      </c>
      <c r="AC1068" s="387">
        <v>0</v>
      </c>
      <c r="AD1068" s="387">
        <v>0</v>
      </c>
      <c r="AE1068" s="387">
        <v>14.34</v>
      </c>
      <c r="AF1068" s="387" t="s">
        <v>1729</v>
      </c>
      <c r="AG1068" s="387">
        <v>14.34</v>
      </c>
      <c r="AH1068" s="387">
        <v>0</v>
      </c>
      <c r="AI1068" s="387">
        <v>0</v>
      </c>
      <c r="AJ1068" s="387">
        <v>14.34</v>
      </c>
      <c r="AK1068" s="387">
        <v>1.43</v>
      </c>
      <c r="AM1068"/>
      <c r="AN1068"/>
      <c r="AO1068"/>
      <c r="AP1068"/>
    </row>
    <row r="1069" spans="1:42">
      <c r="A1069" s="387" t="s">
        <v>5168</v>
      </c>
      <c r="B1069" s="388">
        <v>43654.8202662037</v>
      </c>
      <c r="C1069" s="389">
        <v>43654</v>
      </c>
      <c r="D1069" s="387" t="s">
        <v>1987</v>
      </c>
      <c r="E1069" s="389">
        <v>43654</v>
      </c>
      <c r="F1069" s="387" t="s">
        <v>1812</v>
      </c>
      <c r="G1069" s="389">
        <v>43654</v>
      </c>
      <c r="H1069" s="387" t="s">
        <v>1961</v>
      </c>
      <c r="I1069" s="389">
        <v>43654</v>
      </c>
      <c r="J1069" s="387" t="s">
        <v>2548</v>
      </c>
      <c r="K1069" s="387" t="s">
        <v>1741</v>
      </c>
      <c r="L1069" s="390" t="s">
        <v>1732</v>
      </c>
      <c r="M1069" s="390" t="s">
        <v>3960</v>
      </c>
      <c r="N1069" s="390" t="str">
        <f t="shared" si="34"/>
        <v>Employee21@blyblade.com</v>
      </c>
      <c r="O1069" s="390" t="str">
        <f t="shared" si="35"/>
        <v>Wyndham_Williamson</v>
      </c>
      <c r="P1069" s="387" t="s">
        <v>1728</v>
      </c>
      <c r="Q1069" s="387" t="s">
        <v>1754</v>
      </c>
      <c r="R1069" s="387" t="s">
        <v>1738</v>
      </c>
      <c r="S1069" s="387">
        <v>4.09</v>
      </c>
      <c r="T1069" s="387">
        <v>15</v>
      </c>
      <c r="U1069" s="387" t="s">
        <v>1737</v>
      </c>
      <c r="V1069" s="387" t="s">
        <v>2007</v>
      </c>
      <c r="W1069" s="387" t="s">
        <v>1965</v>
      </c>
      <c r="X1069" s="387" t="s">
        <v>4831</v>
      </c>
      <c r="Y1069" s="387" t="s">
        <v>1728</v>
      </c>
      <c r="Z1069" s="387" t="s">
        <v>1734</v>
      </c>
      <c r="AA1069" s="387" t="s">
        <v>1733</v>
      </c>
      <c r="AB1069" s="387">
        <v>20.29</v>
      </c>
      <c r="AC1069" s="387">
        <v>0</v>
      </c>
      <c r="AD1069" s="387">
        <v>0</v>
      </c>
      <c r="AE1069" s="387">
        <v>20.29</v>
      </c>
      <c r="AF1069" s="387" t="s">
        <v>1729</v>
      </c>
      <c r="AG1069" s="387">
        <v>20.29</v>
      </c>
      <c r="AH1069" s="387">
        <v>0</v>
      </c>
      <c r="AI1069" s="387">
        <v>0</v>
      </c>
      <c r="AJ1069" s="387">
        <v>20.29</v>
      </c>
      <c r="AK1069" s="387">
        <v>2.0299999999999998</v>
      </c>
      <c r="AM1069"/>
      <c r="AN1069"/>
      <c r="AO1069"/>
      <c r="AP1069"/>
    </row>
    <row r="1070" spans="1:42">
      <c r="A1070" s="387" t="s">
        <v>5167</v>
      </c>
      <c r="B1070" s="388">
        <v>43654.836412037039</v>
      </c>
      <c r="C1070" s="389">
        <v>43654</v>
      </c>
      <c r="D1070" s="387" t="s">
        <v>2076</v>
      </c>
      <c r="E1070" s="389">
        <v>43654</v>
      </c>
      <c r="F1070" s="387" t="s">
        <v>2075</v>
      </c>
      <c r="G1070" s="389">
        <v>43654</v>
      </c>
      <c r="H1070" s="387" t="s">
        <v>3316</v>
      </c>
      <c r="I1070" s="389">
        <v>43654</v>
      </c>
      <c r="J1070" s="387" t="s">
        <v>3007</v>
      </c>
      <c r="K1070" s="387" t="s">
        <v>1741</v>
      </c>
      <c r="L1070" s="390" t="s">
        <v>1732</v>
      </c>
      <c r="M1070" s="390" t="s">
        <v>1940</v>
      </c>
      <c r="N1070" s="390" t="str">
        <f t="shared" si="34"/>
        <v>Employee11@blyblade.com</v>
      </c>
      <c r="O1070" s="390" t="str">
        <f t="shared" si="35"/>
        <v>Mimi_Grassi</v>
      </c>
      <c r="P1070" s="387" t="s">
        <v>1728</v>
      </c>
      <c r="Q1070" s="387" t="s">
        <v>1762</v>
      </c>
      <c r="R1070" s="387" t="s">
        <v>1753</v>
      </c>
      <c r="S1070" s="387">
        <v>16.8</v>
      </c>
      <c r="T1070" s="387">
        <v>44</v>
      </c>
      <c r="U1070" s="387" t="s">
        <v>1752</v>
      </c>
      <c r="V1070" s="387" t="s">
        <v>2100</v>
      </c>
      <c r="W1070" s="387" t="s">
        <v>4832</v>
      </c>
      <c r="X1070" s="387" t="s">
        <v>4831</v>
      </c>
      <c r="Y1070" s="387" t="s">
        <v>1735</v>
      </c>
      <c r="Z1070" s="387" t="s">
        <v>1734</v>
      </c>
      <c r="AA1070" s="387" t="s">
        <v>1733</v>
      </c>
      <c r="AB1070" s="387">
        <v>147.19999999999999</v>
      </c>
      <c r="AC1070" s="387">
        <v>0</v>
      </c>
      <c r="AD1070" s="387">
        <v>0</v>
      </c>
      <c r="AE1070" s="387">
        <v>147.19999999999999</v>
      </c>
      <c r="AF1070" s="387" t="s">
        <v>1729</v>
      </c>
      <c r="AG1070" s="387">
        <v>147.19999999999999</v>
      </c>
      <c r="AH1070" s="387">
        <v>0</v>
      </c>
      <c r="AI1070" s="387">
        <v>0</v>
      </c>
      <c r="AJ1070" s="387">
        <v>147.19999999999999</v>
      </c>
      <c r="AK1070" s="387">
        <v>14.72</v>
      </c>
      <c r="AM1070"/>
      <c r="AN1070"/>
      <c r="AO1070"/>
      <c r="AP1070"/>
    </row>
    <row r="1071" spans="1:42">
      <c r="A1071" s="387" t="s">
        <v>5166</v>
      </c>
      <c r="B1071" s="388">
        <v>43654.84851851852</v>
      </c>
      <c r="C1071" s="389">
        <v>43654</v>
      </c>
      <c r="D1071" s="387" t="s">
        <v>2092</v>
      </c>
      <c r="E1071" s="389">
        <v>43654</v>
      </c>
      <c r="F1071" s="387" t="s">
        <v>2091</v>
      </c>
      <c r="G1071" s="389">
        <v>43654</v>
      </c>
      <c r="H1071" s="387" t="s">
        <v>3533</v>
      </c>
      <c r="I1071" s="389">
        <v>43654</v>
      </c>
      <c r="J1071" s="387" t="s">
        <v>3580</v>
      </c>
      <c r="K1071" s="387" t="s">
        <v>1741</v>
      </c>
      <c r="L1071" s="390" t="s">
        <v>1732</v>
      </c>
      <c r="M1071" s="390" t="s">
        <v>3960</v>
      </c>
      <c r="N1071" s="390" t="str">
        <f t="shared" si="34"/>
        <v>Employee21@blyblade.com</v>
      </c>
      <c r="O1071" s="390" t="str">
        <f t="shared" si="35"/>
        <v>Wyndham_Williamson</v>
      </c>
      <c r="P1071" s="387" t="s">
        <v>1728</v>
      </c>
      <c r="Q1071" s="387" t="s">
        <v>1754</v>
      </c>
      <c r="R1071" s="387" t="s">
        <v>1738</v>
      </c>
      <c r="S1071" s="387">
        <v>2.02</v>
      </c>
      <c r="T1071" s="387">
        <v>13</v>
      </c>
      <c r="U1071" s="387" t="s">
        <v>2007</v>
      </c>
      <c r="V1071" s="387" t="s">
        <v>1772</v>
      </c>
      <c r="W1071" s="387" t="s">
        <v>2025</v>
      </c>
      <c r="X1071" s="387" t="s">
        <v>4831</v>
      </c>
      <c r="Y1071" s="387" t="s">
        <v>1728</v>
      </c>
      <c r="Z1071" s="387" t="s">
        <v>1734</v>
      </c>
      <c r="AA1071" s="387" t="s">
        <v>1733</v>
      </c>
      <c r="AB1071" s="387">
        <v>16.940000000000001</v>
      </c>
      <c r="AC1071" s="387">
        <v>0</v>
      </c>
      <c r="AD1071" s="387">
        <v>0</v>
      </c>
      <c r="AE1071" s="387">
        <v>16.940000000000001</v>
      </c>
      <c r="AF1071" s="387" t="s">
        <v>1729</v>
      </c>
      <c r="AG1071" s="387">
        <v>16.940000000000001</v>
      </c>
      <c r="AH1071" s="387">
        <v>0</v>
      </c>
      <c r="AI1071" s="387">
        <v>0</v>
      </c>
      <c r="AJ1071" s="387">
        <v>16.940000000000001</v>
      </c>
      <c r="AK1071" s="387">
        <v>1.69</v>
      </c>
      <c r="AM1071"/>
      <c r="AN1071"/>
      <c r="AO1071"/>
      <c r="AP1071"/>
    </row>
    <row r="1072" spans="1:42">
      <c r="A1072" s="387" t="s">
        <v>5165</v>
      </c>
      <c r="B1072" s="388">
        <v>43654.869849537034</v>
      </c>
      <c r="C1072" s="389">
        <v>43654</v>
      </c>
      <c r="D1072" s="387" t="s">
        <v>2282</v>
      </c>
      <c r="E1072" s="389">
        <v>43654</v>
      </c>
      <c r="F1072" s="387" t="s">
        <v>2329</v>
      </c>
      <c r="G1072" s="389">
        <v>43654</v>
      </c>
      <c r="H1072" s="387" t="s">
        <v>2941</v>
      </c>
      <c r="I1072" s="389">
        <v>43654</v>
      </c>
      <c r="J1072" s="387" t="s">
        <v>3923</v>
      </c>
      <c r="K1072" s="387" t="s">
        <v>1741</v>
      </c>
      <c r="L1072" s="390" t="s">
        <v>1732</v>
      </c>
      <c r="M1072" s="390" t="s">
        <v>1940</v>
      </c>
      <c r="N1072" s="390" t="str">
        <f t="shared" si="34"/>
        <v>Employee11@blyblade.com</v>
      </c>
      <c r="O1072" s="390" t="str">
        <f t="shared" si="35"/>
        <v>Mimi_Grassi</v>
      </c>
      <c r="P1072" s="387" t="s">
        <v>1728</v>
      </c>
      <c r="Q1072" s="387" t="s">
        <v>1754</v>
      </c>
      <c r="R1072" s="387" t="s">
        <v>1753</v>
      </c>
      <c r="S1072" s="387">
        <v>11.33</v>
      </c>
      <c r="T1072" s="387">
        <v>35</v>
      </c>
      <c r="U1072" s="387" t="s">
        <v>1752</v>
      </c>
      <c r="V1072" s="387" t="s">
        <v>1996</v>
      </c>
      <c r="W1072" s="387" t="s">
        <v>4832</v>
      </c>
      <c r="X1072" s="387" t="s">
        <v>4831</v>
      </c>
      <c r="Y1072" s="387" t="s">
        <v>1735</v>
      </c>
      <c r="Z1072" s="387" t="s">
        <v>1734</v>
      </c>
      <c r="AA1072" s="387" t="s">
        <v>1733</v>
      </c>
      <c r="AB1072" s="387">
        <v>36.909999999999997</v>
      </c>
      <c r="AC1072" s="387">
        <v>0</v>
      </c>
      <c r="AD1072" s="387">
        <v>0</v>
      </c>
      <c r="AE1072" s="387">
        <v>36.909999999999997</v>
      </c>
      <c r="AF1072" s="387" t="s">
        <v>1729</v>
      </c>
      <c r="AG1072" s="387">
        <v>36.909999999999997</v>
      </c>
      <c r="AH1072" s="387">
        <v>0</v>
      </c>
      <c r="AI1072" s="387">
        <v>0</v>
      </c>
      <c r="AJ1072" s="387">
        <v>36.909999999999997</v>
      </c>
      <c r="AK1072" s="387">
        <v>3.69</v>
      </c>
      <c r="AM1072"/>
      <c r="AN1072"/>
      <c r="AO1072"/>
      <c r="AP1072"/>
    </row>
    <row r="1073" spans="1:42">
      <c r="A1073" s="387" t="s">
        <v>5164</v>
      </c>
      <c r="B1073" s="388">
        <v>43654.895011574074</v>
      </c>
      <c r="C1073" s="389">
        <v>43654</v>
      </c>
      <c r="D1073" s="387" t="s">
        <v>3017</v>
      </c>
      <c r="E1073" s="389">
        <v>43654</v>
      </c>
      <c r="F1073" s="387" t="s">
        <v>3740</v>
      </c>
      <c r="G1073" s="389">
        <v>43654</v>
      </c>
      <c r="H1073" s="387" t="s">
        <v>4091</v>
      </c>
      <c r="I1073" s="389">
        <v>43654</v>
      </c>
      <c r="J1073" s="387" t="s">
        <v>4090</v>
      </c>
      <c r="K1073" s="387" t="s">
        <v>1741</v>
      </c>
      <c r="L1073" s="390" t="s">
        <v>1732</v>
      </c>
      <c r="M1073" s="390" t="s">
        <v>2265</v>
      </c>
      <c r="N1073" s="390" t="str">
        <f t="shared" si="34"/>
        <v>Employee4@blyblade.com</v>
      </c>
      <c r="O1073" s="390" t="str">
        <f t="shared" si="35"/>
        <v>Oksana_Orlov</v>
      </c>
      <c r="P1073" s="387" t="s">
        <v>1728</v>
      </c>
      <c r="Q1073" s="387" t="s">
        <v>1754</v>
      </c>
      <c r="R1073" s="387" t="s">
        <v>1738</v>
      </c>
      <c r="S1073" s="387">
        <v>1.56</v>
      </c>
      <c r="T1073" s="387">
        <v>5</v>
      </c>
      <c r="U1073" s="387" t="s">
        <v>1773</v>
      </c>
      <c r="V1073" s="387" t="s">
        <v>2007</v>
      </c>
      <c r="W1073" s="387" t="s">
        <v>4876</v>
      </c>
      <c r="X1073" s="387" t="s">
        <v>4831</v>
      </c>
      <c r="Y1073" s="387" t="s">
        <v>1735</v>
      </c>
      <c r="Z1073" s="387" t="s">
        <v>1734</v>
      </c>
      <c r="AA1073" s="387" t="s">
        <v>1747</v>
      </c>
      <c r="AB1073" s="387">
        <v>0</v>
      </c>
      <c r="AC1073" s="387">
        <v>0</v>
      </c>
      <c r="AD1073" s="387">
        <v>1.03</v>
      </c>
      <c r="AE1073" s="387">
        <v>1.03</v>
      </c>
      <c r="AF1073" s="387" t="s">
        <v>1729</v>
      </c>
      <c r="AG1073" s="387">
        <v>0</v>
      </c>
      <c r="AH1073" s="387">
        <v>0</v>
      </c>
      <c r="AI1073" s="387">
        <v>1.03</v>
      </c>
      <c r="AJ1073" s="387">
        <v>1.03</v>
      </c>
      <c r="AK1073" s="387">
        <v>0</v>
      </c>
      <c r="AM1073"/>
      <c r="AN1073"/>
      <c r="AO1073"/>
      <c r="AP1073"/>
    </row>
    <row r="1074" spans="1:42">
      <c r="A1074" s="387" t="s">
        <v>5163</v>
      </c>
      <c r="B1074" s="388">
        <v>43654.917662037034</v>
      </c>
      <c r="C1074" s="389">
        <v>43654</v>
      </c>
      <c r="D1074" s="387" t="s">
        <v>2031</v>
      </c>
      <c r="E1074" s="389">
        <v>43654</v>
      </c>
      <c r="F1074" s="387" t="s">
        <v>2030</v>
      </c>
      <c r="G1074" s="389">
        <v>43654</v>
      </c>
      <c r="H1074" s="387" t="s">
        <v>2701</v>
      </c>
      <c r="I1074" s="389">
        <v>43654</v>
      </c>
      <c r="J1074" s="387" t="s">
        <v>3060</v>
      </c>
      <c r="K1074" s="387" t="s">
        <v>1741</v>
      </c>
      <c r="L1074" s="390" t="s">
        <v>1732</v>
      </c>
      <c r="M1074" s="390" t="s">
        <v>3960</v>
      </c>
      <c r="N1074" s="390" t="str">
        <f t="shared" si="34"/>
        <v>Employee21@blyblade.com</v>
      </c>
      <c r="O1074" s="390" t="str">
        <f t="shared" si="35"/>
        <v>Wyndham_Williamson</v>
      </c>
      <c r="P1074" s="387" t="s">
        <v>1728</v>
      </c>
      <c r="Q1074" s="387" t="s">
        <v>1754</v>
      </c>
      <c r="R1074" s="387" t="s">
        <v>1738</v>
      </c>
      <c r="S1074" s="387">
        <v>2.2999999999999998</v>
      </c>
      <c r="T1074" s="387">
        <v>17</v>
      </c>
      <c r="U1074" s="387" t="s">
        <v>2524</v>
      </c>
      <c r="V1074" s="387" t="s">
        <v>2007</v>
      </c>
      <c r="W1074" s="387" t="s">
        <v>2025</v>
      </c>
      <c r="X1074" s="387" t="s">
        <v>4831</v>
      </c>
      <c r="Y1074" s="387" t="s">
        <v>1728</v>
      </c>
      <c r="Z1074" s="387" t="s">
        <v>1734</v>
      </c>
      <c r="AA1074" s="387" t="s">
        <v>1733</v>
      </c>
      <c r="AB1074" s="387">
        <v>16.39</v>
      </c>
      <c r="AC1074" s="387">
        <v>0</v>
      </c>
      <c r="AD1074" s="387">
        <v>0</v>
      </c>
      <c r="AE1074" s="387">
        <v>16.39</v>
      </c>
      <c r="AF1074" s="387" t="s">
        <v>1729</v>
      </c>
      <c r="AG1074" s="387">
        <v>16.39</v>
      </c>
      <c r="AH1074" s="387">
        <v>0</v>
      </c>
      <c r="AI1074" s="387">
        <v>0</v>
      </c>
      <c r="AJ1074" s="387">
        <v>16.39</v>
      </c>
      <c r="AK1074" s="387">
        <v>1.64</v>
      </c>
      <c r="AM1074"/>
      <c r="AN1074"/>
      <c r="AO1074"/>
      <c r="AP1074"/>
    </row>
    <row r="1075" spans="1:42">
      <c r="A1075" s="387" t="s">
        <v>5163</v>
      </c>
      <c r="B1075" s="388">
        <v>43654.940150462964</v>
      </c>
      <c r="C1075" s="389">
        <v>43654</v>
      </c>
      <c r="D1075" s="387" t="s">
        <v>2031</v>
      </c>
      <c r="E1075" s="389">
        <v>43654</v>
      </c>
      <c r="F1075" s="387" t="s">
        <v>2030</v>
      </c>
      <c r="G1075" s="389">
        <v>43654</v>
      </c>
      <c r="H1075" s="387" t="s">
        <v>2701</v>
      </c>
      <c r="I1075" s="389">
        <v>43654</v>
      </c>
      <c r="J1075" s="387" t="s">
        <v>3060</v>
      </c>
      <c r="K1075" s="387" t="s">
        <v>1741</v>
      </c>
      <c r="L1075" s="390" t="s">
        <v>1732</v>
      </c>
      <c r="M1075" s="390" t="s">
        <v>3960</v>
      </c>
      <c r="N1075" s="390" t="str">
        <f t="shared" si="34"/>
        <v>Employee21@blyblade.com</v>
      </c>
      <c r="O1075" s="390" t="str">
        <f t="shared" si="35"/>
        <v>Wyndham_Williamson</v>
      </c>
      <c r="P1075" s="387" t="s">
        <v>1728</v>
      </c>
      <c r="Q1075" s="387" t="s">
        <v>1754</v>
      </c>
      <c r="R1075" s="387" t="s">
        <v>1738</v>
      </c>
      <c r="S1075" s="387">
        <v>2.2999999999999998</v>
      </c>
      <c r="T1075" s="387">
        <v>17</v>
      </c>
      <c r="U1075" s="387" t="s">
        <v>2524</v>
      </c>
      <c r="V1075" s="387" t="s">
        <v>2007</v>
      </c>
      <c r="W1075" s="387" t="s">
        <v>2025</v>
      </c>
      <c r="X1075" s="387" t="s">
        <v>4831</v>
      </c>
      <c r="Y1075" s="387" t="s">
        <v>1728</v>
      </c>
      <c r="Z1075" s="387" t="s">
        <v>1734</v>
      </c>
      <c r="AA1075" s="387" t="s">
        <v>1747</v>
      </c>
      <c r="AB1075" s="387">
        <v>0</v>
      </c>
      <c r="AC1075" s="387">
        <v>0</v>
      </c>
      <c r="AD1075" s="387">
        <v>1.03</v>
      </c>
      <c r="AE1075" s="387">
        <v>1.03</v>
      </c>
      <c r="AF1075" s="387" t="s">
        <v>1729</v>
      </c>
      <c r="AG1075" s="387">
        <v>0</v>
      </c>
      <c r="AH1075" s="387">
        <v>0</v>
      </c>
      <c r="AI1075" s="387">
        <v>1.03</v>
      </c>
      <c r="AJ1075" s="387">
        <v>1.03</v>
      </c>
      <c r="AK1075" s="387">
        <v>0</v>
      </c>
      <c r="AM1075"/>
      <c r="AN1075"/>
      <c r="AO1075"/>
      <c r="AP1075"/>
    </row>
    <row r="1076" spans="1:42">
      <c r="A1076" s="387" t="s">
        <v>5162</v>
      </c>
      <c r="B1076" s="388">
        <v>43654.95275462963</v>
      </c>
      <c r="C1076" s="389">
        <v>43654</v>
      </c>
      <c r="D1076" s="387" t="s">
        <v>2494</v>
      </c>
      <c r="E1076" s="389">
        <v>43654</v>
      </c>
      <c r="F1076" s="387" t="s">
        <v>4372</v>
      </c>
      <c r="G1076" s="389">
        <v>43654</v>
      </c>
      <c r="H1076" s="387" t="s">
        <v>3697</v>
      </c>
      <c r="I1076" s="389">
        <v>43654</v>
      </c>
      <c r="J1076" s="387" t="s">
        <v>2860</v>
      </c>
      <c r="K1076" s="387" t="s">
        <v>1741</v>
      </c>
      <c r="L1076" s="390" t="s">
        <v>1732</v>
      </c>
      <c r="M1076" s="390" t="s">
        <v>3960</v>
      </c>
      <c r="N1076" s="390" t="str">
        <f t="shared" si="34"/>
        <v>Employee21@blyblade.com</v>
      </c>
      <c r="O1076" s="390" t="str">
        <f t="shared" si="35"/>
        <v>Wyndham_Williamson</v>
      </c>
      <c r="P1076" s="387" t="s">
        <v>1728</v>
      </c>
      <c r="Q1076" s="387" t="s">
        <v>1754</v>
      </c>
      <c r="R1076" s="387" t="s">
        <v>1738</v>
      </c>
      <c r="S1076" s="387">
        <v>4.3099999999999996</v>
      </c>
      <c r="T1076" s="387">
        <v>16</v>
      </c>
      <c r="U1076" s="387" t="s">
        <v>2007</v>
      </c>
      <c r="V1076" s="387" t="s">
        <v>1845</v>
      </c>
      <c r="W1076" s="387" t="s">
        <v>1965</v>
      </c>
      <c r="X1076" s="387" t="s">
        <v>4831</v>
      </c>
      <c r="Y1076" s="387" t="s">
        <v>1728</v>
      </c>
      <c r="Z1076" s="387" t="s">
        <v>1734</v>
      </c>
      <c r="AA1076" s="387" t="s">
        <v>1733</v>
      </c>
      <c r="AB1076" s="387">
        <v>25.85</v>
      </c>
      <c r="AC1076" s="387">
        <v>0</v>
      </c>
      <c r="AD1076" s="387">
        <v>0</v>
      </c>
      <c r="AE1076" s="387">
        <v>25.85</v>
      </c>
      <c r="AF1076" s="387" t="s">
        <v>1729</v>
      </c>
      <c r="AG1076" s="387">
        <v>25.85</v>
      </c>
      <c r="AH1076" s="387">
        <v>0</v>
      </c>
      <c r="AI1076" s="387">
        <v>0</v>
      </c>
      <c r="AJ1076" s="387">
        <v>25.85</v>
      </c>
      <c r="AK1076" s="387">
        <v>2.59</v>
      </c>
      <c r="AM1076"/>
      <c r="AN1076"/>
      <c r="AO1076"/>
      <c r="AP1076"/>
    </row>
    <row r="1077" spans="1:42">
      <c r="A1077" s="387" t="s">
        <v>5161</v>
      </c>
      <c r="B1077" s="388">
        <v>43654.967731481483</v>
      </c>
      <c r="C1077" s="389">
        <v>43654</v>
      </c>
      <c r="D1077" s="387" t="s">
        <v>3543</v>
      </c>
      <c r="E1077" s="389">
        <v>43654</v>
      </c>
      <c r="F1077" s="387" t="s">
        <v>3128</v>
      </c>
      <c r="G1077" s="389">
        <v>43654</v>
      </c>
      <c r="H1077" s="387" t="s">
        <v>2562</v>
      </c>
      <c r="I1077" s="389">
        <v>43654</v>
      </c>
      <c r="J1077" s="387" t="s">
        <v>2469</v>
      </c>
      <c r="K1077" s="387" t="s">
        <v>1741</v>
      </c>
      <c r="L1077" s="390" t="s">
        <v>1732</v>
      </c>
      <c r="M1077" s="390" t="s">
        <v>3960</v>
      </c>
      <c r="N1077" s="390" t="str">
        <f t="shared" si="34"/>
        <v>Employee21@blyblade.com</v>
      </c>
      <c r="O1077" s="390" t="str">
        <f t="shared" si="35"/>
        <v>Wyndham_Williamson</v>
      </c>
      <c r="P1077" s="387" t="s">
        <v>1728</v>
      </c>
      <c r="Q1077" s="387" t="s">
        <v>1754</v>
      </c>
      <c r="R1077" s="387" t="s">
        <v>1738</v>
      </c>
      <c r="S1077" s="387">
        <v>4.09</v>
      </c>
      <c r="T1077" s="387">
        <v>11</v>
      </c>
      <c r="U1077" s="387" t="s">
        <v>1737</v>
      </c>
      <c r="V1077" s="387" t="s">
        <v>2007</v>
      </c>
      <c r="W1077" s="387" t="s">
        <v>2025</v>
      </c>
      <c r="X1077" s="387" t="s">
        <v>4831</v>
      </c>
      <c r="Y1077" s="387" t="s">
        <v>1728</v>
      </c>
      <c r="Z1077" s="387" t="s">
        <v>1734</v>
      </c>
      <c r="AA1077" s="387" t="s">
        <v>1733</v>
      </c>
      <c r="AB1077" s="387">
        <v>19.87</v>
      </c>
      <c r="AC1077" s="387">
        <v>0</v>
      </c>
      <c r="AD1077" s="387">
        <v>0</v>
      </c>
      <c r="AE1077" s="387">
        <v>19.87</v>
      </c>
      <c r="AF1077" s="387" t="s">
        <v>1729</v>
      </c>
      <c r="AG1077" s="387">
        <v>19.87</v>
      </c>
      <c r="AH1077" s="387">
        <v>0</v>
      </c>
      <c r="AI1077" s="387">
        <v>0</v>
      </c>
      <c r="AJ1077" s="387">
        <v>19.87</v>
      </c>
      <c r="AK1077" s="387">
        <v>1.99</v>
      </c>
      <c r="AM1077"/>
      <c r="AN1077"/>
      <c r="AO1077"/>
      <c r="AP1077"/>
    </row>
    <row r="1078" spans="1:42">
      <c r="A1078" s="387" t="s">
        <v>5158</v>
      </c>
      <c r="B1078" s="388">
        <v>43654.987800925926</v>
      </c>
      <c r="C1078" s="389">
        <v>43654</v>
      </c>
      <c r="D1078" s="387" t="s">
        <v>2285</v>
      </c>
      <c r="E1078" s="389">
        <v>43654</v>
      </c>
      <c r="F1078" s="387" t="s">
        <v>2284</v>
      </c>
      <c r="G1078" s="389">
        <v>43654</v>
      </c>
      <c r="H1078" s="387" t="s">
        <v>3503</v>
      </c>
      <c r="I1078" s="389">
        <v>43654</v>
      </c>
      <c r="J1078" s="387" t="s">
        <v>3770</v>
      </c>
      <c r="K1078" s="387" t="s">
        <v>1741</v>
      </c>
      <c r="L1078" s="390" t="s">
        <v>1732</v>
      </c>
      <c r="M1078" s="390" t="s">
        <v>3960</v>
      </c>
      <c r="N1078" s="390" t="str">
        <f t="shared" si="34"/>
        <v>Employee21@blyblade.com</v>
      </c>
      <c r="O1078" s="390" t="str">
        <f t="shared" si="35"/>
        <v>Wyndham_Williamson</v>
      </c>
      <c r="P1078" s="387" t="s">
        <v>1728</v>
      </c>
      <c r="Q1078" s="387" t="s">
        <v>1754</v>
      </c>
      <c r="R1078" s="387" t="s">
        <v>1738</v>
      </c>
      <c r="S1078" s="387">
        <v>2.8</v>
      </c>
      <c r="T1078" s="387">
        <v>12</v>
      </c>
      <c r="U1078" s="387" t="s">
        <v>2007</v>
      </c>
      <c r="V1078" s="387" t="s">
        <v>2183</v>
      </c>
      <c r="W1078" s="387" t="s">
        <v>2025</v>
      </c>
      <c r="X1078" s="387" t="s">
        <v>4831</v>
      </c>
      <c r="Y1078" s="387" t="s">
        <v>1728</v>
      </c>
      <c r="Z1078" s="387" t="s">
        <v>1734</v>
      </c>
      <c r="AA1078" s="387" t="s">
        <v>1733</v>
      </c>
      <c r="AB1078" s="387">
        <v>15.28</v>
      </c>
      <c r="AC1078" s="387">
        <v>0</v>
      </c>
      <c r="AD1078" s="387">
        <v>0</v>
      </c>
      <c r="AE1078" s="387">
        <v>15.28</v>
      </c>
      <c r="AF1078" s="387" t="s">
        <v>1729</v>
      </c>
      <c r="AG1078" s="387">
        <v>15.28</v>
      </c>
      <c r="AH1078" s="387">
        <v>0</v>
      </c>
      <c r="AI1078" s="387">
        <v>0</v>
      </c>
      <c r="AJ1078" s="387">
        <v>15.28</v>
      </c>
      <c r="AK1078" s="387">
        <v>1.53</v>
      </c>
      <c r="AM1078"/>
      <c r="AN1078"/>
      <c r="AO1078"/>
      <c r="AP1078"/>
    </row>
    <row r="1079" spans="1:42">
      <c r="A1079" s="387" t="s">
        <v>5160</v>
      </c>
      <c r="B1079" s="388">
        <v>43654.992592592593</v>
      </c>
      <c r="C1079" s="389">
        <v>43654</v>
      </c>
      <c r="D1079" s="387" t="s">
        <v>2226</v>
      </c>
      <c r="E1079" s="389">
        <v>43654</v>
      </c>
      <c r="F1079" s="387" t="s">
        <v>2274</v>
      </c>
      <c r="G1079" s="389">
        <v>43654</v>
      </c>
      <c r="H1079" s="387" t="s">
        <v>3320</v>
      </c>
      <c r="I1079" s="389">
        <v>43654</v>
      </c>
      <c r="J1079" s="387" t="s">
        <v>3319</v>
      </c>
      <c r="K1079" s="387" t="s">
        <v>1741</v>
      </c>
      <c r="L1079" s="390" t="s">
        <v>1732</v>
      </c>
      <c r="M1079" s="390" t="s">
        <v>2013</v>
      </c>
      <c r="N1079" s="390" t="str">
        <f t="shared" si="34"/>
        <v>Employee22@blyblade.com</v>
      </c>
      <c r="O1079" s="390" t="str">
        <f t="shared" si="35"/>
        <v>Lee_Gold</v>
      </c>
      <c r="P1079" s="387" t="s">
        <v>1728</v>
      </c>
      <c r="Q1079" s="387" t="s">
        <v>1754</v>
      </c>
      <c r="R1079" s="387" t="s">
        <v>1738</v>
      </c>
      <c r="S1079" s="387">
        <v>8.14</v>
      </c>
      <c r="T1079" s="387">
        <v>16</v>
      </c>
      <c r="U1079" s="387" t="s">
        <v>1737</v>
      </c>
      <c r="V1079" s="387" t="s">
        <v>1883</v>
      </c>
      <c r="W1079" s="387" t="s">
        <v>1875</v>
      </c>
      <c r="X1079" s="387" t="s">
        <v>4831</v>
      </c>
      <c r="Y1079" s="387" t="s">
        <v>1748</v>
      </c>
      <c r="Z1079" s="387" t="s">
        <v>1734</v>
      </c>
      <c r="AA1079" s="387" t="s">
        <v>1733</v>
      </c>
      <c r="AB1079" s="387">
        <v>21.4</v>
      </c>
      <c r="AC1079" s="387">
        <v>0</v>
      </c>
      <c r="AD1079" s="387">
        <v>0</v>
      </c>
      <c r="AE1079" s="387">
        <v>21.4</v>
      </c>
      <c r="AF1079" s="387" t="s">
        <v>1729</v>
      </c>
      <c r="AG1079" s="387">
        <v>21.4</v>
      </c>
      <c r="AH1079" s="387">
        <v>0</v>
      </c>
      <c r="AI1079" s="387">
        <v>0</v>
      </c>
      <c r="AJ1079" s="387">
        <v>21.4</v>
      </c>
      <c r="AK1079" s="387">
        <v>2.14</v>
      </c>
      <c r="AM1079"/>
      <c r="AN1079"/>
      <c r="AO1079"/>
      <c r="AP1079"/>
    </row>
    <row r="1080" spans="1:42">
      <c r="A1080" s="387" t="s">
        <v>5159</v>
      </c>
      <c r="B1080" s="388">
        <v>43655.015439814815</v>
      </c>
      <c r="C1080" s="389">
        <v>43655</v>
      </c>
      <c r="D1080" s="387" t="s">
        <v>3194</v>
      </c>
      <c r="E1080" s="389">
        <v>43654</v>
      </c>
      <c r="F1080" s="387" t="s">
        <v>2970</v>
      </c>
      <c r="G1080" s="389">
        <v>43655</v>
      </c>
      <c r="H1080" s="387" t="s">
        <v>3902</v>
      </c>
      <c r="I1080" s="389">
        <v>43654</v>
      </c>
      <c r="J1080" s="387" t="s">
        <v>2316</v>
      </c>
      <c r="K1080" s="387" t="s">
        <v>1741</v>
      </c>
      <c r="L1080" s="390" t="s">
        <v>1732</v>
      </c>
      <c r="M1080" s="390" t="s">
        <v>4897</v>
      </c>
      <c r="N1080" s="390" t="str">
        <f t="shared" si="34"/>
        <v>Employee35@blyblade.com</v>
      </c>
      <c r="O1080" s="390" t="str">
        <f t="shared" si="35"/>
        <v>Robert_Wiesenthal</v>
      </c>
      <c r="P1080" s="387" t="s">
        <v>1728</v>
      </c>
      <c r="Q1080" s="387" t="s">
        <v>1847</v>
      </c>
      <c r="R1080" s="387" t="s">
        <v>1738</v>
      </c>
      <c r="S1080" s="387">
        <v>0.96</v>
      </c>
      <c r="T1080" s="387">
        <v>5</v>
      </c>
      <c r="U1080" s="387" t="s">
        <v>1845</v>
      </c>
      <c r="V1080" s="387" t="s">
        <v>1928</v>
      </c>
      <c r="W1080" s="387" t="s">
        <v>1771</v>
      </c>
      <c r="X1080" s="387" t="s">
        <v>4831</v>
      </c>
      <c r="Y1080" s="387" t="s">
        <v>1890</v>
      </c>
      <c r="Z1080" s="387" t="s">
        <v>1734</v>
      </c>
      <c r="AA1080" s="387" t="s">
        <v>1733</v>
      </c>
      <c r="AB1080" s="387">
        <v>11.07</v>
      </c>
      <c r="AC1080" s="387">
        <v>0</v>
      </c>
      <c r="AD1080" s="387">
        <v>0</v>
      </c>
      <c r="AE1080" s="387">
        <v>11.07</v>
      </c>
      <c r="AF1080" s="387" t="s">
        <v>1729</v>
      </c>
      <c r="AG1080" s="387">
        <v>11.07</v>
      </c>
      <c r="AH1080" s="387">
        <v>0</v>
      </c>
      <c r="AI1080" s="387">
        <v>0</v>
      </c>
      <c r="AJ1080" s="387">
        <v>11.07</v>
      </c>
      <c r="AK1080" s="387">
        <v>1.1100000000000001</v>
      </c>
      <c r="AM1080"/>
      <c r="AN1080"/>
      <c r="AO1080"/>
      <c r="AP1080"/>
    </row>
    <row r="1081" spans="1:42">
      <c r="A1081" s="387" t="s">
        <v>5158</v>
      </c>
      <c r="B1081" s="388">
        <v>43655.177719907406</v>
      </c>
      <c r="C1081" s="389">
        <v>43654</v>
      </c>
      <c r="D1081" s="387" t="s">
        <v>2285</v>
      </c>
      <c r="E1081" s="389">
        <v>43654</v>
      </c>
      <c r="F1081" s="387" t="s">
        <v>2284</v>
      </c>
      <c r="G1081" s="389">
        <v>43654</v>
      </c>
      <c r="H1081" s="387" t="s">
        <v>3503</v>
      </c>
      <c r="I1081" s="389">
        <v>43654</v>
      </c>
      <c r="J1081" s="387" t="s">
        <v>3770</v>
      </c>
      <c r="K1081" s="387" t="s">
        <v>1741</v>
      </c>
      <c r="L1081" s="390" t="s">
        <v>1732</v>
      </c>
      <c r="M1081" s="390" t="s">
        <v>3960</v>
      </c>
      <c r="N1081" s="390" t="str">
        <f t="shared" si="34"/>
        <v>Employee21@blyblade.com</v>
      </c>
      <c r="O1081" s="390" t="str">
        <f t="shared" si="35"/>
        <v>Wyndham_Williamson</v>
      </c>
      <c r="P1081" s="387" t="s">
        <v>1728</v>
      </c>
      <c r="Q1081" s="387" t="s">
        <v>1754</v>
      </c>
      <c r="R1081" s="387" t="s">
        <v>1738</v>
      </c>
      <c r="S1081" s="387">
        <v>2.8</v>
      </c>
      <c r="T1081" s="387">
        <v>12</v>
      </c>
      <c r="U1081" s="387" t="s">
        <v>2007</v>
      </c>
      <c r="V1081" s="387" t="s">
        <v>2183</v>
      </c>
      <c r="W1081" s="387" t="s">
        <v>2025</v>
      </c>
      <c r="X1081" s="387" t="s">
        <v>4831</v>
      </c>
      <c r="Y1081" s="387" t="s">
        <v>1728</v>
      </c>
      <c r="Z1081" s="387" t="s">
        <v>1734</v>
      </c>
      <c r="AA1081" s="387" t="s">
        <v>2138</v>
      </c>
      <c r="AB1081" s="387">
        <v>-15.28</v>
      </c>
      <c r="AC1081" s="387">
        <v>0</v>
      </c>
      <c r="AD1081" s="387">
        <v>0</v>
      </c>
      <c r="AE1081" s="387">
        <v>-15.28</v>
      </c>
      <c r="AF1081" s="387" t="s">
        <v>1729</v>
      </c>
      <c r="AG1081" s="387">
        <v>-15.28</v>
      </c>
      <c r="AH1081" s="387">
        <v>0</v>
      </c>
      <c r="AI1081" s="387">
        <v>0</v>
      </c>
      <c r="AJ1081" s="387">
        <v>-15.28</v>
      </c>
      <c r="AK1081" s="387">
        <v>-1.53</v>
      </c>
      <c r="AM1081"/>
      <c r="AN1081"/>
      <c r="AO1081"/>
      <c r="AP1081"/>
    </row>
    <row r="1082" spans="1:42">
      <c r="A1082" s="387" t="s">
        <v>5111</v>
      </c>
      <c r="B1082" s="388">
        <v>43655.190462962964</v>
      </c>
      <c r="C1082" s="389">
        <v>43655</v>
      </c>
      <c r="D1082" s="387" t="s">
        <v>3695</v>
      </c>
      <c r="E1082" s="389">
        <v>43655</v>
      </c>
      <c r="F1082" s="387" t="s">
        <v>2277</v>
      </c>
      <c r="G1082" s="389">
        <v>43655</v>
      </c>
      <c r="H1082" s="387" t="s">
        <v>5027</v>
      </c>
      <c r="I1082" s="389">
        <v>43655</v>
      </c>
      <c r="J1082" s="387" t="s">
        <v>2269</v>
      </c>
      <c r="K1082" s="387" t="s">
        <v>1741</v>
      </c>
      <c r="L1082" s="390" t="s">
        <v>1732</v>
      </c>
      <c r="M1082" s="390" t="s">
        <v>2223</v>
      </c>
      <c r="N1082" s="390" t="str">
        <f t="shared" si="34"/>
        <v>Employee19@blyblade.com</v>
      </c>
      <c r="O1082" s="390" t="str">
        <f t="shared" si="35"/>
        <v>Gil_Adler</v>
      </c>
      <c r="P1082" s="387" t="s">
        <v>1728</v>
      </c>
      <c r="Q1082" s="387" t="s">
        <v>3322</v>
      </c>
      <c r="R1082" s="387" t="s">
        <v>1738</v>
      </c>
      <c r="S1082" s="387">
        <v>1.97</v>
      </c>
      <c r="T1082" s="387">
        <v>8</v>
      </c>
      <c r="U1082" s="387" t="s">
        <v>1737</v>
      </c>
      <c r="V1082" s="387" t="s">
        <v>1737</v>
      </c>
      <c r="W1082" s="387" t="s">
        <v>4876</v>
      </c>
      <c r="X1082" s="387" t="s">
        <v>4831</v>
      </c>
      <c r="Y1082" s="387" t="s">
        <v>1890</v>
      </c>
      <c r="Z1082" s="387" t="s">
        <v>1734</v>
      </c>
      <c r="AA1082" s="387" t="s">
        <v>1733</v>
      </c>
      <c r="AB1082" s="387">
        <v>24.86</v>
      </c>
      <c r="AC1082" s="387">
        <v>0</v>
      </c>
      <c r="AD1082" s="387">
        <v>0</v>
      </c>
      <c r="AE1082" s="387">
        <v>24.86</v>
      </c>
      <c r="AF1082" s="387" t="s">
        <v>1729</v>
      </c>
      <c r="AG1082" s="387">
        <v>24.86</v>
      </c>
      <c r="AH1082" s="387">
        <v>0</v>
      </c>
      <c r="AI1082" s="387">
        <v>0</v>
      </c>
      <c r="AJ1082" s="387">
        <v>24.86</v>
      </c>
      <c r="AK1082" s="387">
        <v>2.4900000000000002</v>
      </c>
      <c r="AM1082"/>
      <c r="AN1082"/>
      <c r="AO1082"/>
      <c r="AP1082"/>
    </row>
    <row r="1083" spans="1:42">
      <c r="A1083" s="387" t="s">
        <v>5157</v>
      </c>
      <c r="B1083" s="388">
        <v>43655.199305555558</v>
      </c>
      <c r="C1083" s="389">
        <v>43655</v>
      </c>
      <c r="D1083" s="387" t="s">
        <v>5024</v>
      </c>
      <c r="E1083" s="389">
        <v>43655</v>
      </c>
      <c r="F1083" s="387" t="s">
        <v>1954</v>
      </c>
      <c r="G1083" s="389">
        <v>43655</v>
      </c>
      <c r="H1083" s="387" t="s">
        <v>5156</v>
      </c>
      <c r="I1083" s="389">
        <v>43655</v>
      </c>
      <c r="J1083" s="387" t="s">
        <v>1915</v>
      </c>
      <c r="K1083" s="387" t="s">
        <v>1741</v>
      </c>
      <c r="L1083" s="390" t="s">
        <v>1732</v>
      </c>
      <c r="M1083" s="390" t="s">
        <v>1854</v>
      </c>
      <c r="N1083" s="390" t="str">
        <f t="shared" si="34"/>
        <v>Employee5@blyblade.com</v>
      </c>
      <c r="O1083" s="390" t="str">
        <f t="shared" si="35"/>
        <v>Torey_McNeil</v>
      </c>
      <c r="P1083" s="387" t="s">
        <v>1728</v>
      </c>
      <c r="Q1083" s="387" t="s">
        <v>1847</v>
      </c>
      <c r="R1083" s="387" t="s">
        <v>1738</v>
      </c>
      <c r="S1083" s="387">
        <v>8.9</v>
      </c>
      <c r="T1083" s="387">
        <v>22</v>
      </c>
      <c r="U1083" s="387" t="s">
        <v>1737</v>
      </c>
      <c r="V1083" s="387" t="s">
        <v>1853</v>
      </c>
      <c r="W1083" s="387" t="s">
        <v>4876</v>
      </c>
      <c r="X1083" s="387" t="s">
        <v>4831</v>
      </c>
      <c r="Y1083" s="387" t="s">
        <v>1748</v>
      </c>
      <c r="Z1083" s="387" t="s">
        <v>1734</v>
      </c>
      <c r="AA1083" s="387" t="s">
        <v>1733</v>
      </c>
      <c r="AB1083" s="387">
        <v>43.97</v>
      </c>
      <c r="AC1083" s="387">
        <v>0</v>
      </c>
      <c r="AD1083" s="387">
        <v>0</v>
      </c>
      <c r="AE1083" s="387">
        <v>43.97</v>
      </c>
      <c r="AF1083" s="387" t="s">
        <v>1729</v>
      </c>
      <c r="AG1083" s="387">
        <v>43.97</v>
      </c>
      <c r="AH1083" s="387">
        <v>0</v>
      </c>
      <c r="AI1083" s="387">
        <v>0</v>
      </c>
      <c r="AJ1083" s="387">
        <v>43.97</v>
      </c>
      <c r="AK1083" s="387">
        <v>4.4000000000000004</v>
      </c>
      <c r="AM1083"/>
      <c r="AN1083"/>
      <c r="AO1083"/>
      <c r="AP1083"/>
    </row>
    <row r="1084" spans="1:42">
      <c r="A1084" s="387" t="s">
        <v>5155</v>
      </c>
      <c r="B1084" s="388">
        <v>43655.488125000003</v>
      </c>
      <c r="C1084" s="389">
        <v>43655</v>
      </c>
      <c r="D1084" s="387" t="s">
        <v>2629</v>
      </c>
      <c r="E1084" s="389">
        <v>43655</v>
      </c>
      <c r="F1084" s="387" t="s">
        <v>2673</v>
      </c>
      <c r="G1084" s="389">
        <v>43655</v>
      </c>
      <c r="H1084" s="387" t="s">
        <v>2151</v>
      </c>
      <c r="I1084" s="389">
        <v>43655</v>
      </c>
      <c r="J1084" s="387" t="s">
        <v>2888</v>
      </c>
      <c r="K1084" s="387" t="s">
        <v>1741</v>
      </c>
      <c r="L1084" s="390" t="s">
        <v>1732</v>
      </c>
      <c r="M1084" s="390" t="s">
        <v>2208</v>
      </c>
      <c r="N1084" s="390" t="str">
        <f t="shared" si="34"/>
        <v>Employee13@blyblade.com</v>
      </c>
      <c r="O1084" s="390" t="str">
        <f t="shared" si="35"/>
        <v>Evelyn_Pelczar</v>
      </c>
      <c r="P1084" s="387" t="s">
        <v>1728</v>
      </c>
      <c r="Q1084" s="387" t="s">
        <v>1847</v>
      </c>
      <c r="R1084" s="387" t="s">
        <v>1738</v>
      </c>
      <c r="S1084" s="387">
        <v>3.49</v>
      </c>
      <c r="T1084" s="387">
        <v>22</v>
      </c>
      <c r="U1084" s="387" t="s">
        <v>2207</v>
      </c>
      <c r="V1084" s="387" t="s">
        <v>1772</v>
      </c>
      <c r="W1084" s="387" t="s">
        <v>1965</v>
      </c>
      <c r="X1084" s="387" t="s">
        <v>4831</v>
      </c>
      <c r="Y1084" s="387" t="s">
        <v>1735</v>
      </c>
      <c r="Z1084" s="387" t="s">
        <v>1734</v>
      </c>
      <c r="AA1084" s="387" t="s">
        <v>1733</v>
      </c>
      <c r="AB1084" s="387">
        <v>23.03</v>
      </c>
      <c r="AC1084" s="387">
        <v>0</v>
      </c>
      <c r="AD1084" s="387">
        <v>0</v>
      </c>
      <c r="AE1084" s="387">
        <v>23.03</v>
      </c>
      <c r="AF1084" s="387" t="s">
        <v>1729</v>
      </c>
      <c r="AG1084" s="387">
        <v>23.03</v>
      </c>
      <c r="AH1084" s="387">
        <v>0</v>
      </c>
      <c r="AI1084" s="387">
        <v>0</v>
      </c>
      <c r="AJ1084" s="387">
        <v>23.03</v>
      </c>
      <c r="AK1084" s="387">
        <v>2.2999999999999998</v>
      </c>
      <c r="AM1084"/>
      <c r="AN1084"/>
      <c r="AO1084"/>
      <c r="AP1084"/>
    </row>
    <row r="1085" spans="1:42">
      <c r="A1085" s="387" t="s">
        <v>5153</v>
      </c>
      <c r="B1085" s="388">
        <v>43655.499756944446</v>
      </c>
      <c r="C1085" s="389">
        <v>43655</v>
      </c>
      <c r="D1085" s="387" t="s">
        <v>3012</v>
      </c>
      <c r="E1085" s="389">
        <v>43655</v>
      </c>
      <c r="F1085" s="387" t="s">
        <v>3683</v>
      </c>
      <c r="G1085" s="389">
        <v>43655</v>
      </c>
      <c r="H1085" s="387" t="s">
        <v>1798</v>
      </c>
      <c r="I1085" s="389">
        <v>43655</v>
      </c>
      <c r="J1085" s="387" t="s">
        <v>4988</v>
      </c>
      <c r="K1085" s="387" t="s">
        <v>1741</v>
      </c>
      <c r="L1085" s="390" t="s">
        <v>1732</v>
      </c>
      <c r="M1085" s="390" t="s">
        <v>2265</v>
      </c>
      <c r="N1085" s="390" t="str">
        <f t="shared" si="34"/>
        <v>Employee4@blyblade.com</v>
      </c>
      <c r="O1085" s="390" t="str">
        <f t="shared" si="35"/>
        <v>Oksana_Orlov</v>
      </c>
      <c r="P1085" s="387" t="s">
        <v>1728</v>
      </c>
      <c r="Q1085" s="387" t="s">
        <v>1754</v>
      </c>
      <c r="R1085" s="387" t="s">
        <v>1738</v>
      </c>
      <c r="S1085" s="387">
        <v>3.91</v>
      </c>
      <c r="T1085" s="387">
        <v>11</v>
      </c>
      <c r="U1085" s="387" t="s">
        <v>1773</v>
      </c>
      <c r="V1085" s="387" t="s">
        <v>1883</v>
      </c>
      <c r="W1085" s="387" t="s">
        <v>4876</v>
      </c>
      <c r="X1085" s="387" t="s">
        <v>4831</v>
      </c>
      <c r="Y1085" s="387" t="s">
        <v>1735</v>
      </c>
      <c r="Z1085" s="387" t="s">
        <v>1734</v>
      </c>
      <c r="AA1085" s="387" t="s">
        <v>1733</v>
      </c>
      <c r="AB1085" s="387">
        <v>19.43</v>
      </c>
      <c r="AC1085" s="387">
        <v>0</v>
      </c>
      <c r="AD1085" s="387">
        <v>0</v>
      </c>
      <c r="AE1085" s="387">
        <v>19.43</v>
      </c>
      <c r="AF1085" s="387" t="s">
        <v>1729</v>
      </c>
      <c r="AG1085" s="387">
        <v>19.43</v>
      </c>
      <c r="AH1085" s="387">
        <v>0</v>
      </c>
      <c r="AI1085" s="387">
        <v>0</v>
      </c>
      <c r="AJ1085" s="387">
        <v>19.43</v>
      </c>
      <c r="AK1085" s="387">
        <v>1.94</v>
      </c>
      <c r="AM1085"/>
      <c r="AN1085"/>
      <c r="AO1085"/>
      <c r="AP1085"/>
    </row>
    <row r="1086" spans="1:42">
      <c r="A1086" s="387" t="s">
        <v>5154</v>
      </c>
      <c r="B1086" s="388">
        <v>43655.509155092594</v>
      </c>
      <c r="C1086" s="389">
        <v>43655</v>
      </c>
      <c r="D1086" s="387" t="s">
        <v>2156</v>
      </c>
      <c r="E1086" s="389">
        <v>43655</v>
      </c>
      <c r="F1086" s="387" t="s">
        <v>3035</v>
      </c>
      <c r="G1086" s="389">
        <v>43655</v>
      </c>
      <c r="H1086" s="387" t="s">
        <v>3476</v>
      </c>
      <c r="I1086" s="389">
        <v>43655</v>
      </c>
      <c r="J1086" s="387" t="s">
        <v>3475</v>
      </c>
      <c r="K1086" s="387" t="s">
        <v>1741</v>
      </c>
      <c r="L1086" s="390" t="s">
        <v>1732</v>
      </c>
      <c r="M1086" s="390" t="s">
        <v>1854</v>
      </c>
      <c r="N1086" s="390" t="str">
        <f t="shared" si="34"/>
        <v>Employee5@blyblade.com</v>
      </c>
      <c r="O1086" s="390" t="str">
        <f t="shared" si="35"/>
        <v>Torey_McNeil</v>
      </c>
      <c r="P1086" s="387" t="s">
        <v>1728</v>
      </c>
      <c r="Q1086" s="387" t="s">
        <v>1847</v>
      </c>
      <c r="R1086" s="387" t="s">
        <v>1738</v>
      </c>
      <c r="S1086" s="387">
        <v>9.3800000000000008</v>
      </c>
      <c r="T1086" s="387">
        <v>40</v>
      </c>
      <c r="U1086" s="387" t="s">
        <v>1853</v>
      </c>
      <c r="V1086" s="387" t="s">
        <v>1737</v>
      </c>
      <c r="W1086" s="387" t="s">
        <v>1875</v>
      </c>
      <c r="X1086" s="387" t="s">
        <v>4831</v>
      </c>
      <c r="Y1086" s="387" t="s">
        <v>1748</v>
      </c>
      <c r="Z1086" s="387" t="s">
        <v>1734</v>
      </c>
      <c r="AA1086" s="387" t="s">
        <v>1733</v>
      </c>
      <c r="AB1086" s="387">
        <v>50.77</v>
      </c>
      <c r="AC1086" s="387">
        <v>0</v>
      </c>
      <c r="AD1086" s="387">
        <v>0</v>
      </c>
      <c r="AE1086" s="387">
        <v>50.77</v>
      </c>
      <c r="AF1086" s="387" t="s">
        <v>1729</v>
      </c>
      <c r="AG1086" s="387">
        <v>50.77</v>
      </c>
      <c r="AH1086" s="387">
        <v>0</v>
      </c>
      <c r="AI1086" s="387">
        <v>0</v>
      </c>
      <c r="AJ1086" s="387">
        <v>50.77</v>
      </c>
      <c r="AK1086" s="387">
        <v>5.08</v>
      </c>
      <c r="AM1086"/>
      <c r="AN1086"/>
      <c r="AO1086"/>
      <c r="AP1086"/>
    </row>
    <row r="1087" spans="1:42">
      <c r="A1087" s="387" t="s">
        <v>5153</v>
      </c>
      <c r="B1087" s="388">
        <v>43655.522546296299</v>
      </c>
      <c r="C1087" s="389">
        <v>43655</v>
      </c>
      <c r="D1087" s="387" t="s">
        <v>3012</v>
      </c>
      <c r="E1087" s="389">
        <v>43655</v>
      </c>
      <c r="F1087" s="387" t="s">
        <v>3683</v>
      </c>
      <c r="G1087" s="389">
        <v>43655</v>
      </c>
      <c r="H1087" s="387" t="s">
        <v>1798</v>
      </c>
      <c r="I1087" s="389">
        <v>43655</v>
      </c>
      <c r="J1087" s="387" t="s">
        <v>4988</v>
      </c>
      <c r="K1087" s="387" t="s">
        <v>1741</v>
      </c>
      <c r="L1087" s="390" t="s">
        <v>1732</v>
      </c>
      <c r="M1087" s="390" t="s">
        <v>2265</v>
      </c>
      <c r="N1087" s="390" t="str">
        <f t="shared" si="34"/>
        <v>Employee4@blyblade.com</v>
      </c>
      <c r="O1087" s="390" t="str">
        <f t="shared" si="35"/>
        <v>Oksana_Orlov</v>
      </c>
      <c r="P1087" s="387" t="s">
        <v>1728</v>
      </c>
      <c r="Q1087" s="387" t="s">
        <v>1754</v>
      </c>
      <c r="R1087" s="387" t="s">
        <v>1738</v>
      </c>
      <c r="S1087" s="387">
        <v>3.91</v>
      </c>
      <c r="T1087" s="387">
        <v>11</v>
      </c>
      <c r="U1087" s="387" t="s">
        <v>1773</v>
      </c>
      <c r="V1087" s="387" t="s">
        <v>1883</v>
      </c>
      <c r="W1087" s="387" t="s">
        <v>4876</v>
      </c>
      <c r="X1087" s="387" t="s">
        <v>4831</v>
      </c>
      <c r="Y1087" s="387" t="s">
        <v>1735</v>
      </c>
      <c r="Z1087" s="387" t="s">
        <v>1734</v>
      </c>
      <c r="AA1087" s="387" t="s">
        <v>1747</v>
      </c>
      <c r="AB1087" s="387">
        <v>0</v>
      </c>
      <c r="AC1087" s="387">
        <v>0</v>
      </c>
      <c r="AD1087" s="387">
        <v>1.03</v>
      </c>
      <c r="AE1087" s="387">
        <v>1.03</v>
      </c>
      <c r="AF1087" s="387" t="s">
        <v>1729</v>
      </c>
      <c r="AG1087" s="387">
        <v>0</v>
      </c>
      <c r="AH1087" s="387">
        <v>0</v>
      </c>
      <c r="AI1087" s="387">
        <v>1.03</v>
      </c>
      <c r="AJ1087" s="387">
        <v>1.03</v>
      </c>
      <c r="AK1087" s="387">
        <v>0</v>
      </c>
      <c r="AM1087"/>
      <c r="AN1087"/>
      <c r="AO1087"/>
      <c r="AP1087"/>
    </row>
    <row r="1088" spans="1:42">
      <c r="A1088" s="387" t="s">
        <v>5152</v>
      </c>
      <c r="B1088" s="388">
        <v>43655.554189814815</v>
      </c>
      <c r="C1088" s="389">
        <v>43655</v>
      </c>
      <c r="D1088" s="387" t="s">
        <v>2349</v>
      </c>
      <c r="E1088" s="389">
        <v>43655</v>
      </c>
      <c r="F1088" s="387" t="s">
        <v>4411</v>
      </c>
      <c r="G1088" s="389">
        <v>43655</v>
      </c>
      <c r="H1088" s="387" t="s">
        <v>3138</v>
      </c>
      <c r="I1088" s="389">
        <v>43655</v>
      </c>
      <c r="J1088" s="387" t="s">
        <v>3816</v>
      </c>
      <c r="K1088" s="387" t="s">
        <v>1741</v>
      </c>
      <c r="L1088" s="390" t="s">
        <v>1732</v>
      </c>
      <c r="M1088" s="390" t="s">
        <v>2265</v>
      </c>
      <c r="N1088" s="390" t="str">
        <f t="shared" si="34"/>
        <v>Employee4@blyblade.com</v>
      </c>
      <c r="O1088" s="390" t="str">
        <f t="shared" si="35"/>
        <v>Oksana_Orlov</v>
      </c>
      <c r="P1088" s="387" t="s">
        <v>1728</v>
      </c>
      <c r="Q1088" s="387" t="s">
        <v>1754</v>
      </c>
      <c r="R1088" s="387" t="s">
        <v>1738</v>
      </c>
      <c r="S1088" s="387">
        <v>4.7699999999999996</v>
      </c>
      <c r="T1088" s="387">
        <v>14</v>
      </c>
      <c r="U1088" s="387" t="s">
        <v>1883</v>
      </c>
      <c r="V1088" s="387" t="s">
        <v>2007</v>
      </c>
      <c r="W1088" s="387" t="s">
        <v>4882</v>
      </c>
      <c r="X1088" s="387" t="s">
        <v>4831</v>
      </c>
      <c r="Y1088" s="387" t="s">
        <v>1735</v>
      </c>
      <c r="Z1088" s="387" t="s">
        <v>1734</v>
      </c>
      <c r="AA1088" s="387" t="s">
        <v>1733</v>
      </c>
      <c r="AB1088" s="387">
        <v>29.75</v>
      </c>
      <c r="AC1088" s="387">
        <v>0</v>
      </c>
      <c r="AD1088" s="387">
        <v>0</v>
      </c>
      <c r="AE1088" s="387">
        <v>29.75</v>
      </c>
      <c r="AF1088" s="387" t="s">
        <v>1729</v>
      </c>
      <c r="AG1088" s="387">
        <v>29.75</v>
      </c>
      <c r="AH1088" s="387">
        <v>0</v>
      </c>
      <c r="AI1088" s="387">
        <v>0</v>
      </c>
      <c r="AJ1088" s="387">
        <v>29.75</v>
      </c>
      <c r="AK1088" s="387">
        <v>2.98</v>
      </c>
      <c r="AM1088"/>
      <c r="AN1088"/>
      <c r="AO1088"/>
      <c r="AP1088"/>
    </row>
    <row r="1089" spans="1:42">
      <c r="A1089" s="387" t="s">
        <v>5151</v>
      </c>
      <c r="B1089" s="388">
        <v>43655.594421296293</v>
      </c>
      <c r="C1089" s="389">
        <v>43655</v>
      </c>
      <c r="D1089" s="387" t="s">
        <v>2597</v>
      </c>
      <c r="E1089" s="389">
        <v>43655</v>
      </c>
      <c r="F1089" s="387" t="s">
        <v>2688</v>
      </c>
      <c r="G1089" s="389">
        <v>43655</v>
      </c>
      <c r="H1089" s="387" t="s">
        <v>2977</v>
      </c>
      <c r="I1089" s="389">
        <v>43655</v>
      </c>
      <c r="J1089" s="387" t="s">
        <v>1851</v>
      </c>
      <c r="K1089" s="387" t="s">
        <v>1741</v>
      </c>
      <c r="L1089" s="390" t="s">
        <v>1732</v>
      </c>
      <c r="M1089" s="390" t="s">
        <v>2208</v>
      </c>
      <c r="N1089" s="390" t="str">
        <f t="shared" si="34"/>
        <v>Employee13@blyblade.com</v>
      </c>
      <c r="O1089" s="390" t="str">
        <f t="shared" si="35"/>
        <v>Evelyn_Pelczar</v>
      </c>
      <c r="P1089" s="387" t="s">
        <v>1728</v>
      </c>
      <c r="Q1089" s="387" t="s">
        <v>2043</v>
      </c>
      <c r="R1089" s="387" t="s">
        <v>1738</v>
      </c>
      <c r="S1089" s="387">
        <v>1.69</v>
      </c>
      <c r="T1089" s="387">
        <v>12</v>
      </c>
      <c r="U1089" s="387" t="s">
        <v>1772</v>
      </c>
      <c r="V1089" s="387" t="s">
        <v>3075</v>
      </c>
      <c r="W1089" s="387" t="s">
        <v>1761</v>
      </c>
      <c r="X1089" s="387" t="s">
        <v>4831</v>
      </c>
      <c r="Y1089" s="387" t="s">
        <v>1735</v>
      </c>
      <c r="Z1089" s="387" t="s">
        <v>1734</v>
      </c>
      <c r="AA1089" s="387" t="s">
        <v>1733</v>
      </c>
      <c r="AB1089" s="387">
        <v>25.16</v>
      </c>
      <c r="AC1089" s="387">
        <v>0</v>
      </c>
      <c r="AD1089" s="387">
        <v>0</v>
      </c>
      <c r="AE1089" s="387">
        <v>25.16</v>
      </c>
      <c r="AF1089" s="387" t="s">
        <v>1729</v>
      </c>
      <c r="AG1089" s="387">
        <v>25.16</v>
      </c>
      <c r="AH1089" s="387">
        <v>0</v>
      </c>
      <c r="AI1089" s="387">
        <v>0</v>
      </c>
      <c r="AJ1089" s="387">
        <v>25.16</v>
      </c>
      <c r="AK1089" s="387">
        <v>2.52</v>
      </c>
      <c r="AM1089"/>
      <c r="AN1089"/>
      <c r="AO1089"/>
      <c r="AP1089"/>
    </row>
    <row r="1090" spans="1:42">
      <c r="A1090" s="387" t="s">
        <v>5151</v>
      </c>
      <c r="B1090" s="388">
        <v>43655.594560185185</v>
      </c>
      <c r="C1090" s="389">
        <v>43655</v>
      </c>
      <c r="D1090" s="387" t="s">
        <v>2597</v>
      </c>
      <c r="E1090" s="389">
        <v>43655</v>
      </c>
      <c r="F1090" s="387" t="s">
        <v>2688</v>
      </c>
      <c r="G1090" s="389">
        <v>43655</v>
      </c>
      <c r="H1090" s="387" t="s">
        <v>2977</v>
      </c>
      <c r="I1090" s="389">
        <v>43655</v>
      </c>
      <c r="J1090" s="387" t="s">
        <v>1851</v>
      </c>
      <c r="K1090" s="387" t="s">
        <v>1741</v>
      </c>
      <c r="L1090" s="390" t="s">
        <v>1732</v>
      </c>
      <c r="M1090" s="390" t="s">
        <v>2208</v>
      </c>
      <c r="N1090" s="390" t="str">
        <f t="shared" si="34"/>
        <v>Employee13@blyblade.com</v>
      </c>
      <c r="O1090" s="390" t="str">
        <f t="shared" si="35"/>
        <v>Evelyn_Pelczar</v>
      </c>
      <c r="P1090" s="387" t="s">
        <v>1728</v>
      </c>
      <c r="Q1090" s="387" t="s">
        <v>2043</v>
      </c>
      <c r="R1090" s="387" t="s">
        <v>1738</v>
      </c>
      <c r="S1090" s="387">
        <v>1.69</v>
      </c>
      <c r="T1090" s="387">
        <v>12</v>
      </c>
      <c r="U1090" s="387" t="s">
        <v>1772</v>
      </c>
      <c r="V1090" s="387" t="s">
        <v>3075</v>
      </c>
      <c r="W1090" s="387" t="s">
        <v>1761</v>
      </c>
      <c r="X1090" s="387" t="s">
        <v>4831</v>
      </c>
      <c r="Y1090" s="387" t="s">
        <v>1735</v>
      </c>
      <c r="Z1090" s="387" t="s">
        <v>1734</v>
      </c>
      <c r="AA1090" s="387" t="s">
        <v>1747</v>
      </c>
      <c r="AB1090" s="387">
        <v>0</v>
      </c>
      <c r="AC1090" s="387">
        <v>0</v>
      </c>
      <c r="AD1090" s="387">
        <v>3.86</v>
      </c>
      <c r="AE1090" s="387">
        <v>3.86</v>
      </c>
      <c r="AF1090" s="387" t="s">
        <v>1729</v>
      </c>
      <c r="AG1090" s="387">
        <v>0</v>
      </c>
      <c r="AH1090" s="387">
        <v>0</v>
      </c>
      <c r="AI1090" s="387">
        <v>3.86</v>
      </c>
      <c r="AJ1090" s="387">
        <v>3.86</v>
      </c>
      <c r="AK1090" s="387">
        <v>0</v>
      </c>
      <c r="AM1090"/>
      <c r="AN1090"/>
      <c r="AO1090"/>
      <c r="AP1090"/>
    </row>
    <row r="1091" spans="1:42">
      <c r="A1091" s="387" t="s">
        <v>5150</v>
      </c>
      <c r="B1091" s="388">
        <v>43655.612453703703</v>
      </c>
      <c r="C1091" s="389">
        <v>43655</v>
      </c>
      <c r="D1091" s="387" t="s">
        <v>2438</v>
      </c>
      <c r="E1091" s="389">
        <v>43655</v>
      </c>
      <c r="F1091" s="387" t="s">
        <v>2437</v>
      </c>
      <c r="G1091" s="389">
        <v>43655</v>
      </c>
      <c r="H1091" s="387" t="s">
        <v>2974</v>
      </c>
      <c r="I1091" s="389">
        <v>43655</v>
      </c>
      <c r="J1091" s="387" t="s">
        <v>2683</v>
      </c>
      <c r="K1091" s="387" t="s">
        <v>1741</v>
      </c>
      <c r="L1091" s="390" t="s">
        <v>1732</v>
      </c>
      <c r="M1091" s="390" t="s">
        <v>1992</v>
      </c>
      <c r="N1091" s="390" t="str">
        <f t="shared" si="34"/>
        <v>Employee12@blyblade.com</v>
      </c>
      <c r="O1091" s="390" t="str">
        <f t="shared" si="35"/>
        <v>Lysane_Sanchez</v>
      </c>
      <c r="P1091" s="387" t="s">
        <v>1728</v>
      </c>
      <c r="Q1091" s="387" t="s">
        <v>1754</v>
      </c>
      <c r="R1091" s="387" t="s">
        <v>1738</v>
      </c>
      <c r="S1091" s="387">
        <v>26.58</v>
      </c>
      <c r="T1091" s="387">
        <v>37</v>
      </c>
      <c r="U1091" s="387" t="s">
        <v>2026</v>
      </c>
      <c r="V1091" s="387" t="s">
        <v>4811</v>
      </c>
      <c r="W1091" s="387" t="s">
        <v>4832</v>
      </c>
      <c r="X1091" s="387" t="s">
        <v>4831</v>
      </c>
      <c r="Y1091" s="387" t="s">
        <v>1748</v>
      </c>
      <c r="Z1091" s="387" t="s">
        <v>1734</v>
      </c>
      <c r="AA1091" s="387" t="s">
        <v>1733</v>
      </c>
      <c r="AB1091" s="387">
        <v>85.86</v>
      </c>
      <c r="AC1091" s="387">
        <v>0</v>
      </c>
      <c r="AD1091" s="387">
        <v>0</v>
      </c>
      <c r="AE1091" s="387">
        <v>85.86</v>
      </c>
      <c r="AF1091" s="387" t="s">
        <v>1729</v>
      </c>
      <c r="AG1091" s="387">
        <v>85.86</v>
      </c>
      <c r="AH1091" s="387">
        <v>0</v>
      </c>
      <c r="AI1091" s="387">
        <v>0</v>
      </c>
      <c r="AJ1091" s="387">
        <v>85.86</v>
      </c>
      <c r="AK1091" s="387">
        <v>8.59</v>
      </c>
      <c r="AM1091"/>
      <c r="AN1091"/>
      <c r="AO1091"/>
      <c r="AP1091"/>
    </row>
    <row r="1092" spans="1:42">
      <c r="A1092" s="387" t="s">
        <v>5149</v>
      </c>
      <c r="B1092" s="388">
        <v>43655.659074074072</v>
      </c>
      <c r="C1092" s="389">
        <v>43655</v>
      </c>
      <c r="D1092" s="387" t="s">
        <v>2330</v>
      </c>
      <c r="E1092" s="389">
        <v>43655</v>
      </c>
      <c r="F1092" s="387" t="s">
        <v>2622</v>
      </c>
      <c r="G1092" s="387" t="s">
        <v>1728</v>
      </c>
      <c r="H1092" s="387" t="s">
        <v>1728</v>
      </c>
      <c r="I1092" s="387" t="s">
        <v>1728</v>
      </c>
      <c r="J1092" s="387" t="s">
        <v>1728</v>
      </c>
      <c r="K1092" s="387" t="s">
        <v>1741</v>
      </c>
      <c r="L1092" s="390" t="s">
        <v>1732</v>
      </c>
      <c r="M1092" s="390" t="s">
        <v>2208</v>
      </c>
      <c r="N1092" s="390" t="str">
        <f t="shared" si="34"/>
        <v>Employee13@blyblade.com</v>
      </c>
      <c r="O1092" s="390" t="str">
        <f t="shared" si="35"/>
        <v>Evelyn_Pelczar</v>
      </c>
      <c r="P1092" s="387" t="s">
        <v>1728</v>
      </c>
      <c r="Q1092" s="387" t="s">
        <v>1847</v>
      </c>
      <c r="R1092" s="387" t="s">
        <v>1738</v>
      </c>
      <c r="S1092" s="387" t="s">
        <v>1728</v>
      </c>
      <c r="T1092" s="387" t="s">
        <v>1728</v>
      </c>
      <c r="U1092" s="387" t="s">
        <v>1772</v>
      </c>
      <c r="V1092" s="387" t="s">
        <v>1772</v>
      </c>
      <c r="W1092" s="387" t="s">
        <v>1965</v>
      </c>
      <c r="X1092" s="387" t="s">
        <v>4831</v>
      </c>
      <c r="Y1092" s="387" t="s">
        <v>1735</v>
      </c>
      <c r="Z1092" s="387" t="s">
        <v>1734</v>
      </c>
      <c r="AA1092" s="387" t="s">
        <v>1733</v>
      </c>
      <c r="AB1092" s="387">
        <v>5.44</v>
      </c>
      <c r="AC1092" s="387">
        <v>0</v>
      </c>
      <c r="AD1092" s="387">
        <v>0</v>
      </c>
      <c r="AE1092" s="387">
        <v>5.44</v>
      </c>
      <c r="AF1092" s="387" t="s">
        <v>1729</v>
      </c>
      <c r="AG1092" s="387">
        <v>5.44</v>
      </c>
      <c r="AH1092" s="387">
        <v>0</v>
      </c>
      <c r="AI1092" s="387">
        <v>0</v>
      </c>
      <c r="AJ1092" s="387">
        <v>5.44</v>
      </c>
      <c r="AK1092" s="387">
        <v>0.54</v>
      </c>
      <c r="AM1092"/>
      <c r="AN1092"/>
      <c r="AO1092"/>
      <c r="AP1092"/>
    </row>
    <row r="1093" spans="1:42">
      <c r="A1093" s="387" t="s">
        <v>5148</v>
      </c>
      <c r="B1093" s="388">
        <v>43655.66238425926</v>
      </c>
      <c r="C1093" s="389">
        <v>43655</v>
      </c>
      <c r="D1093" s="387" t="s">
        <v>2433</v>
      </c>
      <c r="E1093" s="389">
        <v>43655</v>
      </c>
      <c r="F1093" s="387" t="s">
        <v>2432</v>
      </c>
      <c r="G1093" s="389">
        <v>43655</v>
      </c>
      <c r="H1093" s="387" t="s">
        <v>2073</v>
      </c>
      <c r="I1093" s="389">
        <v>43655</v>
      </c>
      <c r="J1093" s="387" t="s">
        <v>4091</v>
      </c>
      <c r="K1093" s="387" t="s">
        <v>1741</v>
      </c>
      <c r="L1093" s="390" t="s">
        <v>1732</v>
      </c>
      <c r="M1093" s="390" t="s">
        <v>2208</v>
      </c>
      <c r="N1093" s="390" t="str">
        <f t="shared" si="34"/>
        <v>Employee13@blyblade.com</v>
      </c>
      <c r="O1093" s="390" t="str">
        <f t="shared" si="35"/>
        <v>Evelyn_Pelczar</v>
      </c>
      <c r="P1093" s="387" t="s">
        <v>1728</v>
      </c>
      <c r="Q1093" s="387" t="s">
        <v>1847</v>
      </c>
      <c r="R1093" s="387" t="s">
        <v>1738</v>
      </c>
      <c r="S1093" s="387">
        <v>0.52</v>
      </c>
      <c r="T1093" s="387">
        <v>2</v>
      </c>
      <c r="U1093" s="387" t="s">
        <v>1772</v>
      </c>
      <c r="V1093" s="387" t="s">
        <v>1883</v>
      </c>
      <c r="W1093" s="387" t="s">
        <v>1965</v>
      </c>
      <c r="X1093" s="387" t="s">
        <v>4831</v>
      </c>
      <c r="Y1093" s="387" t="s">
        <v>1735</v>
      </c>
      <c r="Z1093" s="387" t="s">
        <v>1734</v>
      </c>
      <c r="AA1093" s="387" t="s">
        <v>1733</v>
      </c>
      <c r="AB1093" s="387">
        <v>10.76</v>
      </c>
      <c r="AC1093" s="387">
        <v>0</v>
      </c>
      <c r="AD1093" s="387">
        <v>0</v>
      </c>
      <c r="AE1093" s="387">
        <v>10.76</v>
      </c>
      <c r="AF1093" s="387" t="s">
        <v>1729</v>
      </c>
      <c r="AG1093" s="387">
        <v>10.76</v>
      </c>
      <c r="AH1093" s="387">
        <v>0</v>
      </c>
      <c r="AI1093" s="387">
        <v>0</v>
      </c>
      <c r="AJ1093" s="387">
        <v>10.76</v>
      </c>
      <c r="AK1093" s="387">
        <v>1.08</v>
      </c>
      <c r="AM1093"/>
      <c r="AN1093"/>
      <c r="AO1093"/>
      <c r="AP1093"/>
    </row>
    <row r="1094" spans="1:42">
      <c r="A1094" s="387" t="s">
        <v>5147</v>
      </c>
      <c r="B1094" s="388">
        <v>43655.663807870369</v>
      </c>
      <c r="C1094" s="389">
        <v>43655</v>
      </c>
      <c r="D1094" s="387" t="s">
        <v>2157</v>
      </c>
      <c r="E1094" s="389">
        <v>43655</v>
      </c>
      <c r="F1094" s="387" t="s">
        <v>2156</v>
      </c>
      <c r="G1094" s="389">
        <v>43655</v>
      </c>
      <c r="H1094" s="387" t="s">
        <v>1808</v>
      </c>
      <c r="I1094" s="389">
        <v>43655</v>
      </c>
      <c r="J1094" s="387" t="s">
        <v>1807</v>
      </c>
      <c r="K1094" s="387" t="s">
        <v>1741</v>
      </c>
      <c r="L1094" s="390" t="s">
        <v>1732</v>
      </c>
      <c r="M1094" s="390" t="s">
        <v>2013</v>
      </c>
      <c r="N1094" s="390" t="str">
        <f t="shared" si="34"/>
        <v>Employee22@blyblade.com</v>
      </c>
      <c r="O1094" s="390" t="str">
        <f t="shared" si="35"/>
        <v>Lee_Gold</v>
      </c>
      <c r="P1094" s="387" t="s">
        <v>1728</v>
      </c>
      <c r="Q1094" s="387" t="s">
        <v>1754</v>
      </c>
      <c r="R1094" s="387" t="s">
        <v>1738</v>
      </c>
      <c r="S1094" s="387">
        <v>2.38</v>
      </c>
      <c r="T1094" s="387">
        <v>14</v>
      </c>
      <c r="U1094" s="387" t="s">
        <v>1737</v>
      </c>
      <c r="V1094" s="387" t="s">
        <v>1737</v>
      </c>
      <c r="W1094" s="387" t="s">
        <v>4882</v>
      </c>
      <c r="X1094" s="387" t="s">
        <v>4831</v>
      </c>
      <c r="Y1094" s="387" t="s">
        <v>1748</v>
      </c>
      <c r="Z1094" s="387" t="s">
        <v>1734</v>
      </c>
      <c r="AA1094" s="387" t="s">
        <v>1733</v>
      </c>
      <c r="AB1094" s="387">
        <v>24.13</v>
      </c>
      <c r="AC1094" s="387">
        <v>0</v>
      </c>
      <c r="AD1094" s="387">
        <v>0</v>
      </c>
      <c r="AE1094" s="387">
        <v>24.13</v>
      </c>
      <c r="AF1094" s="387" t="s">
        <v>1729</v>
      </c>
      <c r="AG1094" s="387">
        <v>24.13</v>
      </c>
      <c r="AH1094" s="387">
        <v>0</v>
      </c>
      <c r="AI1094" s="387">
        <v>0</v>
      </c>
      <c r="AJ1094" s="387">
        <v>24.13</v>
      </c>
      <c r="AK1094" s="387">
        <v>2.41</v>
      </c>
      <c r="AM1094"/>
      <c r="AN1094"/>
      <c r="AO1094"/>
      <c r="AP1094"/>
    </row>
    <row r="1095" spans="1:42">
      <c r="A1095" s="387" t="s">
        <v>5147</v>
      </c>
      <c r="B1095" s="388">
        <v>43655.676747685182</v>
      </c>
      <c r="C1095" s="389">
        <v>43655</v>
      </c>
      <c r="D1095" s="387" t="s">
        <v>2157</v>
      </c>
      <c r="E1095" s="389">
        <v>43655</v>
      </c>
      <c r="F1095" s="387" t="s">
        <v>2156</v>
      </c>
      <c r="G1095" s="389">
        <v>43655</v>
      </c>
      <c r="H1095" s="387" t="s">
        <v>1808</v>
      </c>
      <c r="I1095" s="389">
        <v>43655</v>
      </c>
      <c r="J1095" s="387" t="s">
        <v>1807</v>
      </c>
      <c r="K1095" s="387" t="s">
        <v>1741</v>
      </c>
      <c r="L1095" s="390" t="s">
        <v>1732</v>
      </c>
      <c r="M1095" s="390" t="s">
        <v>2013</v>
      </c>
      <c r="N1095" s="390" t="str">
        <f t="shared" si="34"/>
        <v>Employee22@blyblade.com</v>
      </c>
      <c r="O1095" s="390" t="str">
        <f t="shared" si="35"/>
        <v>Lee_Gold</v>
      </c>
      <c r="P1095" s="387" t="s">
        <v>1728</v>
      </c>
      <c r="Q1095" s="387" t="s">
        <v>1754</v>
      </c>
      <c r="R1095" s="387" t="s">
        <v>1738</v>
      </c>
      <c r="S1095" s="387">
        <v>2.38</v>
      </c>
      <c r="T1095" s="387">
        <v>14</v>
      </c>
      <c r="U1095" s="387" t="s">
        <v>1737</v>
      </c>
      <c r="V1095" s="387" t="s">
        <v>1737</v>
      </c>
      <c r="W1095" s="387" t="s">
        <v>4882</v>
      </c>
      <c r="X1095" s="387" t="s">
        <v>4831</v>
      </c>
      <c r="Y1095" s="387" t="s">
        <v>1748</v>
      </c>
      <c r="Z1095" s="387" t="s">
        <v>1734</v>
      </c>
      <c r="AA1095" s="387" t="s">
        <v>1747</v>
      </c>
      <c r="AB1095" s="387">
        <v>0</v>
      </c>
      <c r="AC1095" s="387">
        <v>0</v>
      </c>
      <c r="AD1095" s="387">
        <v>8.1999999999999993</v>
      </c>
      <c r="AE1095" s="387">
        <v>8.1999999999999993</v>
      </c>
      <c r="AF1095" s="387" t="s">
        <v>1729</v>
      </c>
      <c r="AG1095" s="387">
        <v>0</v>
      </c>
      <c r="AH1095" s="387">
        <v>0</v>
      </c>
      <c r="AI1095" s="387">
        <v>8.1999999999999993</v>
      </c>
      <c r="AJ1095" s="387">
        <v>8.1999999999999993</v>
      </c>
      <c r="AK1095" s="387">
        <v>0</v>
      </c>
      <c r="AM1095"/>
      <c r="AN1095"/>
      <c r="AO1095"/>
      <c r="AP1095"/>
    </row>
    <row r="1096" spans="1:42">
      <c r="A1096" s="387" t="s">
        <v>5144</v>
      </c>
      <c r="B1096" s="388">
        <v>43655.699062500003</v>
      </c>
      <c r="C1096" s="389">
        <v>43655</v>
      </c>
      <c r="D1096" s="387" t="s">
        <v>2720</v>
      </c>
      <c r="E1096" s="389">
        <v>43655</v>
      </c>
      <c r="F1096" s="387" t="s">
        <v>2187</v>
      </c>
      <c r="G1096" s="387" t="s">
        <v>1728</v>
      </c>
      <c r="H1096" s="387" t="s">
        <v>1728</v>
      </c>
      <c r="I1096" s="387" t="s">
        <v>1728</v>
      </c>
      <c r="J1096" s="387" t="s">
        <v>1728</v>
      </c>
      <c r="K1096" s="387" t="s">
        <v>1741</v>
      </c>
      <c r="L1096" s="390" t="s">
        <v>1732</v>
      </c>
      <c r="M1096" s="390" t="s">
        <v>2812</v>
      </c>
      <c r="N1096" s="390" t="str">
        <f t="shared" si="34"/>
        <v>Employee6@blyblade.com</v>
      </c>
      <c r="O1096" s="390" t="str">
        <f t="shared" si="35"/>
        <v>Matthew_Brody</v>
      </c>
      <c r="P1096" s="387" t="s">
        <v>1728</v>
      </c>
      <c r="Q1096" s="387" t="s">
        <v>1847</v>
      </c>
      <c r="R1096" s="387" t="s">
        <v>1738</v>
      </c>
      <c r="S1096" s="387">
        <v>0.16</v>
      </c>
      <c r="T1096" s="387">
        <v>0</v>
      </c>
      <c r="U1096" s="387" t="s">
        <v>2411</v>
      </c>
      <c r="V1096" s="387" t="s">
        <v>1845</v>
      </c>
      <c r="W1096" s="387" t="s">
        <v>4882</v>
      </c>
      <c r="X1096" s="387" t="s">
        <v>4831</v>
      </c>
      <c r="Y1096" s="387" t="s">
        <v>1748</v>
      </c>
      <c r="Z1096" s="387" t="s">
        <v>1734</v>
      </c>
      <c r="AA1096" s="387" t="s">
        <v>1733</v>
      </c>
      <c r="AB1096" s="387">
        <v>8.01</v>
      </c>
      <c r="AC1096" s="387">
        <v>0</v>
      </c>
      <c r="AD1096" s="387">
        <v>0</v>
      </c>
      <c r="AE1096" s="387">
        <v>8.01</v>
      </c>
      <c r="AF1096" s="387" t="s">
        <v>1729</v>
      </c>
      <c r="AG1096" s="387">
        <v>8.01</v>
      </c>
      <c r="AH1096" s="387">
        <v>0</v>
      </c>
      <c r="AI1096" s="387">
        <v>0</v>
      </c>
      <c r="AJ1096" s="387">
        <v>8.01</v>
      </c>
      <c r="AK1096" s="387">
        <v>0.8</v>
      </c>
      <c r="AM1096"/>
      <c r="AN1096"/>
      <c r="AO1096"/>
      <c r="AP1096"/>
    </row>
    <row r="1097" spans="1:42">
      <c r="A1097" s="387" t="s">
        <v>5146</v>
      </c>
      <c r="B1097" s="388">
        <v>43655.71162037037</v>
      </c>
      <c r="C1097" s="389">
        <v>43655</v>
      </c>
      <c r="D1097" s="387" t="s">
        <v>3209</v>
      </c>
      <c r="E1097" s="389">
        <v>43655</v>
      </c>
      <c r="F1097" s="387" t="s">
        <v>2647</v>
      </c>
      <c r="G1097" s="389">
        <v>43655</v>
      </c>
      <c r="H1097" s="387" t="s">
        <v>2305</v>
      </c>
      <c r="I1097" s="389">
        <v>43655</v>
      </c>
      <c r="J1097" s="387" t="s">
        <v>4443</v>
      </c>
      <c r="K1097" s="387" t="s">
        <v>1741</v>
      </c>
      <c r="L1097" s="390" t="s">
        <v>1732</v>
      </c>
      <c r="M1097" s="390" t="s">
        <v>3981</v>
      </c>
      <c r="N1097" s="390" t="str">
        <f t="shared" si="34"/>
        <v>Employee27@blyblade.com</v>
      </c>
      <c r="O1097" s="390" t="str">
        <f t="shared" si="35"/>
        <v>Madison_Friedman</v>
      </c>
      <c r="P1097" s="387" t="s">
        <v>1728</v>
      </c>
      <c r="Q1097" s="387" t="s">
        <v>1847</v>
      </c>
      <c r="R1097" s="387" t="s">
        <v>1738</v>
      </c>
      <c r="S1097" s="387">
        <v>4.08</v>
      </c>
      <c r="T1097" s="387">
        <v>16</v>
      </c>
      <c r="U1097" s="387" t="s">
        <v>1737</v>
      </c>
      <c r="V1097" s="387" t="s">
        <v>2007</v>
      </c>
      <c r="W1097" s="387" t="s">
        <v>1965</v>
      </c>
      <c r="X1097" s="387" t="s">
        <v>4831</v>
      </c>
      <c r="Y1097" s="387" t="s">
        <v>1748</v>
      </c>
      <c r="Z1097" s="387" t="s">
        <v>1734</v>
      </c>
      <c r="AA1097" s="387" t="s">
        <v>1733</v>
      </c>
      <c r="AB1097" s="387">
        <v>21.12</v>
      </c>
      <c r="AC1097" s="387">
        <v>0</v>
      </c>
      <c r="AD1097" s="387">
        <v>0</v>
      </c>
      <c r="AE1097" s="387">
        <v>21.12</v>
      </c>
      <c r="AF1097" s="387" t="s">
        <v>1729</v>
      </c>
      <c r="AG1097" s="387">
        <v>21.12</v>
      </c>
      <c r="AH1097" s="387">
        <v>0</v>
      </c>
      <c r="AI1097" s="387">
        <v>0</v>
      </c>
      <c r="AJ1097" s="387">
        <v>21.12</v>
      </c>
      <c r="AK1097" s="387">
        <v>2.11</v>
      </c>
      <c r="AM1097"/>
      <c r="AN1097"/>
      <c r="AO1097"/>
      <c r="AP1097"/>
    </row>
    <row r="1098" spans="1:42">
      <c r="A1098" s="387" t="s">
        <v>5145</v>
      </c>
      <c r="B1098" s="388">
        <v>43655.712002314816</v>
      </c>
      <c r="C1098" s="389">
        <v>43655</v>
      </c>
      <c r="D1098" s="387" t="s">
        <v>3065</v>
      </c>
      <c r="E1098" s="389">
        <v>43655</v>
      </c>
      <c r="F1098" s="387" t="s">
        <v>3064</v>
      </c>
      <c r="G1098" s="389">
        <v>43655</v>
      </c>
      <c r="H1098" s="387" t="s">
        <v>2313</v>
      </c>
      <c r="I1098" s="389">
        <v>43655</v>
      </c>
      <c r="J1098" s="387" t="s">
        <v>2414</v>
      </c>
      <c r="K1098" s="387" t="s">
        <v>1741</v>
      </c>
      <c r="L1098" s="390" t="s">
        <v>1732</v>
      </c>
      <c r="M1098" s="390" t="s">
        <v>2812</v>
      </c>
      <c r="N1098" s="390" t="str">
        <f t="shared" si="34"/>
        <v>Employee6@blyblade.com</v>
      </c>
      <c r="O1098" s="390" t="str">
        <f t="shared" si="35"/>
        <v>Matthew_Brody</v>
      </c>
      <c r="P1098" s="387" t="s">
        <v>1728</v>
      </c>
      <c r="Q1098" s="387" t="s">
        <v>1847</v>
      </c>
      <c r="R1098" s="387" t="s">
        <v>1738</v>
      </c>
      <c r="S1098" s="387">
        <v>2.79</v>
      </c>
      <c r="T1098" s="387">
        <v>15</v>
      </c>
      <c r="U1098" s="387" t="s">
        <v>1737</v>
      </c>
      <c r="V1098" s="387" t="s">
        <v>2183</v>
      </c>
      <c r="W1098" s="387" t="s">
        <v>4882</v>
      </c>
      <c r="X1098" s="387" t="s">
        <v>4831</v>
      </c>
      <c r="Y1098" s="387" t="s">
        <v>1748</v>
      </c>
      <c r="Z1098" s="387" t="s">
        <v>1734</v>
      </c>
      <c r="AA1098" s="387" t="s">
        <v>1733</v>
      </c>
      <c r="AB1098" s="387">
        <v>20.51</v>
      </c>
      <c r="AC1098" s="387">
        <v>0</v>
      </c>
      <c r="AD1098" s="387">
        <v>0</v>
      </c>
      <c r="AE1098" s="387">
        <v>20.51</v>
      </c>
      <c r="AF1098" s="387" t="s">
        <v>1729</v>
      </c>
      <c r="AG1098" s="387">
        <v>20.51</v>
      </c>
      <c r="AH1098" s="387">
        <v>0</v>
      </c>
      <c r="AI1098" s="387">
        <v>0</v>
      </c>
      <c r="AJ1098" s="387">
        <v>20.51</v>
      </c>
      <c r="AK1098" s="387">
        <v>2.0499999999999998</v>
      </c>
      <c r="AM1098"/>
      <c r="AN1098"/>
      <c r="AO1098"/>
      <c r="AP1098"/>
    </row>
    <row r="1099" spans="1:42">
      <c r="A1099" s="387" t="s">
        <v>5144</v>
      </c>
      <c r="B1099" s="388">
        <v>43655.719490740739</v>
      </c>
      <c r="C1099" s="389">
        <v>43655</v>
      </c>
      <c r="D1099" s="387" t="s">
        <v>2720</v>
      </c>
      <c r="E1099" s="389">
        <v>43655</v>
      </c>
      <c r="F1099" s="387" t="s">
        <v>2187</v>
      </c>
      <c r="G1099" s="387" t="s">
        <v>1728</v>
      </c>
      <c r="H1099" s="387" t="s">
        <v>1728</v>
      </c>
      <c r="I1099" s="387" t="s">
        <v>1728</v>
      </c>
      <c r="J1099" s="387" t="s">
        <v>1728</v>
      </c>
      <c r="K1099" s="387" t="s">
        <v>1741</v>
      </c>
      <c r="L1099" s="390" t="s">
        <v>1732</v>
      </c>
      <c r="M1099" s="390" t="s">
        <v>2812</v>
      </c>
      <c r="N1099" s="390" t="str">
        <f t="shared" si="34"/>
        <v>Employee6@blyblade.com</v>
      </c>
      <c r="O1099" s="390" t="str">
        <f t="shared" si="35"/>
        <v>Matthew_Brody</v>
      </c>
      <c r="P1099" s="387" t="s">
        <v>1728</v>
      </c>
      <c r="Q1099" s="387" t="s">
        <v>1847</v>
      </c>
      <c r="R1099" s="387" t="s">
        <v>1738</v>
      </c>
      <c r="S1099" s="387">
        <v>0.16</v>
      </c>
      <c r="T1099" s="387">
        <v>0</v>
      </c>
      <c r="U1099" s="387" t="s">
        <v>2411</v>
      </c>
      <c r="V1099" s="387" t="s">
        <v>1845</v>
      </c>
      <c r="W1099" s="387" t="s">
        <v>4882</v>
      </c>
      <c r="X1099" s="387" t="s">
        <v>4831</v>
      </c>
      <c r="Y1099" s="387" t="s">
        <v>1748</v>
      </c>
      <c r="Z1099" s="387" t="s">
        <v>1734</v>
      </c>
      <c r="AA1099" s="387" t="s">
        <v>2138</v>
      </c>
      <c r="AB1099" s="387">
        <v>-8.01</v>
      </c>
      <c r="AC1099" s="387">
        <v>0</v>
      </c>
      <c r="AD1099" s="387">
        <v>0</v>
      </c>
      <c r="AE1099" s="387">
        <v>-8.01</v>
      </c>
      <c r="AF1099" s="387" t="s">
        <v>1729</v>
      </c>
      <c r="AG1099" s="387">
        <v>-8.01</v>
      </c>
      <c r="AH1099" s="387">
        <v>0</v>
      </c>
      <c r="AI1099" s="387">
        <v>0</v>
      </c>
      <c r="AJ1099" s="387">
        <v>-8.01</v>
      </c>
      <c r="AK1099" s="387">
        <v>-0.8</v>
      </c>
      <c r="AM1099"/>
      <c r="AN1099"/>
      <c r="AO1099"/>
      <c r="AP1099"/>
    </row>
    <row r="1100" spans="1:42">
      <c r="A1100" s="387" t="s">
        <v>5143</v>
      </c>
      <c r="B1100" s="388">
        <v>43655.767048611109</v>
      </c>
      <c r="C1100" s="389">
        <v>43655</v>
      </c>
      <c r="D1100" s="387" t="s">
        <v>2044</v>
      </c>
      <c r="E1100" s="389">
        <v>43655</v>
      </c>
      <c r="F1100" s="387" t="s">
        <v>2192</v>
      </c>
      <c r="G1100" s="389">
        <v>43655</v>
      </c>
      <c r="H1100" s="387" t="s">
        <v>2863</v>
      </c>
      <c r="I1100" s="389">
        <v>43655</v>
      </c>
      <c r="J1100" s="387" t="s">
        <v>2862</v>
      </c>
      <c r="K1100" s="387" t="s">
        <v>1741</v>
      </c>
      <c r="L1100" s="390" t="s">
        <v>1732</v>
      </c>
      <c r="M1100" s="390" t="s">
        <v>2265</v>
      </c>
      <c r="N1100" s="390" t="str">
        <f t="shared" si="34"/>
        <v>Employee4@blyblade.com</v>
      </c>
      <c r="O1100" s="390" t="str">
        <f t="shared" si="35"/>
        <v>Oksana_Orlov</v>
      </c>
      <c r="P1100" s="387" t="s">
        <v>1728</v>
      </c>
      <c r="Q1100" s="387" t="s">
        <v>1754</v>
      </c>
      <c r="R1100" s="387" t="s">
        <v>1738</v>
      </c>
      <c r="S1100" s="387">
        <v>8.49</v>
      </c>
      <c r="T1100" s="387">
        <v>24</v>
      </c>
      <c r="U1100" s="387" t="s">
        <v>1883</v>
      </c>
      <c r="V1100" s="387" t="s">
        <v>1845</v>
      </c>
      <c r="W1100" s="387" t="s">
        <v>4882</v>
      </c>
      <c r="X1100" s="387" t="s">
        <v>4831</v>
      </c>
      <c r="Y1100" s="387" t="s">
        <v>1735</v>
      </c>
      <c r="Z1100" s="387" t="s">
        <v>1734</v>
      </c>
      <c r="AA1100" s="387" t="s">
        <v>1733</v>
      </c>
      <c r="AB1100" s="387">
        <v>25.37</v>
      </c>
      <c r="AC1100" s="387">
        <v>0</v>
      </c>
      <c r="AD1100" s="387">
        <v>0</v>
      </c>
      <c r="AE1100" s="387">
        <v>25.37</v>
      </c>
      <c r="AF1100" s="387" t="s">
        <v>1729</v>
      </c>
      <c r="AG1100" s="387">
        <v>25.37</v>
      </c>
      <c r="AH1100" s="387">
        <v>0</v>
      </c>
      <c r="AI1100" s="387">
        <v>0</v>
      </c>
      <c r="AJ1100" s="387">
        <v>25.37</v>
      </c>
      <c r="AK1100" s="387">
        <v>2.54</v>
      </c>
      <c r="AM1100"/>
      <c r="AN1100"/>
      <c r="AO1100"/>
      <c r="AP1100"/>
    </row>
    <row r="1101" spans="1:42">
      <c r="A1101" s="387" t="s">
        <v>5142</v>
      </c>
      <c r="B1101" s="388">
        <v>43655.816979166666</v>
      </c>
      <c r="C1101" s="389">
        <v>43655</v>
      </c>
      <c r="D1101" s="387" t="s">
        <v>3116</v>
      </c>
      <c r="E1101" s="389">
        <v>43655</v>
      </c>
      <c r="F1101" s="387" t="s">
        <v>2778</v>
      </c>
      <c r="G1101" s="389">
        <v>43655</v>
      </c>
      <c r="H1101" s="387" t="s">
        <v>3720</v>
      </c>
      <c r="I1101" s="389">
        <v>43655</v>
      </c>
      <c r="J1101" s="387" t="s">
        <v>3010</v>
      </c>
      <c r="K1101" s="387" t="s">
        <v>1741</v>
      </c>
      <c r="L1101" s="390" t="s">
        <v>1732</v>
      </c>
      <c r="M1101" s="390" t="s">
        <v>2812</v>
      </c>
      <c r="N1101" s="390" t="str">
        <f t="shared" si="34"/>
        <v>Employee6@blyblade.com</v>
      </c>
      <c r="O1101" s="390" t="str">
        <f t="shared" si="35"/>
        <v>Matthew_Brody</v>
      </c>
      <c r="P1101" s="387" t="s">
        <v>1728</v>
      </c>
      <c r="Q1101" s="387" t="s">
        <v>1754</v>
      </c>
      <c r="R1101" s="387" t="s">
        <v>1738</v>
      </c>
      <c r="S1101" s="387">
        <v>21</v>
      </c>
      <c r="T1101" s="387">
        <v>70</v>
      </c>
      <c r="U1101" s="387" t="s">
        <v>2026</v>
      </c>
      <c r="V1101" s="387" t="s">
        <v>1737</v>
      </c>
      <c r="W1101" s="387" t="s">
        <v>1875</v>
      </c>
      <c r="X1101" s="387" t="s">
        <v>4831</v>
      </c>
      <c r="Y1101" s="387" t="s">
        <v>1748</v>
      </c>
      <c r="Z1101" s="387" t="s">
        <v>1734</v>
      </c>
      <c r="AA1101" s="387" t="s">
        <v>1733</v>
      </c>
      <c r="AB1101" s="387">
        <v>93.38</v>
      </c>
      <c r="AC1101" s="387">
        <v>0</v>
      </c>
      <c r="AD1101" s="387">
        <v>0</v>
      </c>
      <c r="AE1101" s="387">
        <v>93.38</v>
      </c>
      <c r="AF1101" s="387" t="s">
        <v>1729</v>
      </c>
      <c r="AG1101" s="387">
        <v>93.38</v>
      </c>
      <c r="AH1101" s="387">
        <v>0</v>
      </c>
      <c r="AI1101" s="387">
        <v>0</v>
      </c>
      <c r="AJ1101" s="387">
        <v>93.38</v>
      </c>
      <c r="AK1101" s="387">
        <v>9.34</v>
      </c>
      <c r="AM1101"/>
      <c r="AN1101"/>
      <c r="AO1101"/>
      <c r="AP1101"/>
    </row>
    <row r="1102" spans="1:42">
      <c r="A1102" s="387" t="s">
        <v>5141</v>
      </c>
      <c r="B1102" s="388">
        <v>43655.862939814811</v>
      </c>
      <c r="C1102" s="389">
        <v>43655</v>
      </c>
      <c r="D1102" s="387" t="s">
        <v>2082</v>
      </c>
      <c r="E1102" s="389">
        <v>43655</v>
      </c>
      <c r="F1102" s="387" t="s">
        <v>2081</v>
      </c>
      <c r="G1102" s="389">
        <v>43655</v>
      </c>
      <c r="H1102" s="387" t="s">
        <v>2258</v>
      </c>
      <c r="I1102" s="389">
        <v>43655</v>
      </c>
      <c r="J1102" s="387" t="s">
        <v>3781</v>
      </c>
      <c r="K1102" s="387" t="s">
        <v>1741</v>
      </c>
      <c r="L1102" s="390" t="s">
        <v>1732</v>
      </c>
      <c r="M1102" s="390" t="s">
        <v>1755</v>
      </c>
      <c r="N1102" s="390" t="str">
        <f t="shared" ref="N1102:N1165" si="36">M1102&amp;"@blyblade.com"</f>
        <v>Employee2@blyblade.com</v>
      </c>
      <c r="O1102" s="390" t="str">
        <f t="shared" si="35"/>
        <v>Cal_Thompson</v>
      </c>
      <c r="P1102" s="387" t="s">
        <v>1728</v>
      </c>
      <c r="Q1102" s="387" t="s">
        <v>1952</v>
      </c>
      <c r="R1102" s="387" t="s">
        <v>1738</v>
      </c>
      <c r="S1102" s="387">
        <v>2.84</v>
      </c>
      <c r="T1102" s="387">
        <v>21</v>
      </c>
      <c r="U1102" s="387" t="s">
        <v>1737</v>
      </c>
      <c r="V1102" s="387" t="s">
        <v>2063</v>
      </c>
      <c r="W1102" s="387" t="s">
        <v>4832</v>
      </c>
      <c r="X1102" s="387" t="s">
        <v>4831</v>
      </c>
      <c r="Y1102" s="387" t="s">
        <v>1748</v>
      </c>
      <c r="Z1102" s="387" t="s">
        <v>1734</v>
      </c>
      <c r="AA1102" s="387" t="s">
        <v>1733</v>
      </c>
      <c r="AB1102" s="387">
        <v>66.959999999999994</v>
      </c>
      <c r="AC1102" s="387">
        <v>0</v>
      </c>
      <c r="AD1102" s="387">
        <v>0</v>
      </c>
      <c r="AE1102" s="387">
        <v>66.959999999999994</v>
      </c>
      <c r="AF1102" s="387" t="s">
        <v>1729</v>
      </c>
      <c r="AG1102" s="387">
        <v>66.959999999999994</v>
      </c>
      <c r="AH1102" s="387">
        <v>0</v>
      </c>
      <c r="AI1102" s="387">
        <v>0</v>
      </c>
      <c r="AJ1102" s="387">
        <v>66.959999999999994</v>
      </c>
      <c r="AK1102" s="387">
        <v>6.7</v>
      </c>
      <c r="AM1102"/>
      <c r="AN1102"/>
      <c r="AO1102"/>
      <c r="AP1102"/>
    </row>
    <row r="1103" spans="1:42">
      <c r="A1103" s="387" t="s">
        <v>5141</v>
      </c>
      <c r="B1103" s="388">
        <v>43655.865682870368</v>
      </c>
      <c r="C1103" s="389">
        <v>43655</v>
      </c>
      <c r="D1103" s="387" t="s">
        <v>2082</v>
      </c>
      <c r="E1103" s="389">
        <v>43655</v>
      </c>
      <c r="F1103" s="387" t="s">
        <v>2081</v>
      </c>
      <c r="G1103" s="389">
        <v>43655</v>
      </c>
      <c r="H1103" s="387" t="s">
        <v>2258</v>
      </c>
      <c r="I1103" s="389">
        <v>43655</v>
      </c>
      <c r="J1103" s="387" t="s">
        <v>3781</v>
      </c>
      <c r="K1103" s="387" t="s">
        <v>1741</v>
      </c>
      <c r="L1103" s="390" t="s">
        <v>1732</v>
      </c>
      <c r="M1103" s="390" t="s">
        <v>1755</v>
      </c>
      <c r="N1103" s="390" t="str">
        <f t="shared" si="36"/>
        <v>Employee2@blyblade.com</v>
      </c>
      <c r="O1103" s="390" t="str">
        <f t="shared" ref="O1103:O1166" si="37">VLOOKUP(M1103,$A$10:$F$65,4,FALSE)</f>
        <v>Cal_Thompson</v>
      </c>
      <c r="P1103" s="387" t="s">
        <v>1728</v>
      </c>
      <c r="Q1103" s="387" t="s">
        <v>1952</v>
      </c>
      <c r="R1103" s="387" t="s">
        <v>1738</v>
      </c>
      <c r="S1103" s="387">
        <v>2.84</v>
      </c>
      <c r="T1103" s="387">
        <v>21</v>
      </c>
      <c r="U1103" s="387" t="s">
        <v>1737</v>
      </c>
      <c r="V1103" s="387" t="s">
        <v>2063</v>
      </c>
      <c r="W1103" s="387" t="s">
        <v>4832</v>
      </c>
      <c r="X1103" s="387" t="s">
        <v>4831</v>
      </c>
      <c r="Y1103" s="387" t="s">
        <v>1748</v>
      </c>
      <c r="Z1103" s="387" t="s">
        <v>1734</v>
      </c>
      <c r="AA1103" s="387" t="s">
        <v>1747</v>
      </c>
      <c r="AB1103" s="387">
        <v>0</v>
      </c>
      <c r="AC1103" s="387">
        <v>0</v>
      </c>
      <c r="AD1103" s="387">
        <v>9.3000000000000007</v>
      </c>
      <c r="AE1103" s="387">
        <v>9.3000000000000007</v>
      </c>
      <c r="AF1103" s="387" t="s">
        <v>1729</v>
      </c>
      <c r="AG1103" s="387">
        <v>0</v>
      </c>
      <c r="AH1103" s="387">
        <v>0</v>
      </c>
      <c r="AI1103" s="387">
        <v>9.3000000000000007</v>
      </c>
      <c r="AJ1103" s="387">
        <v>9.3000000000000007</v>
      </c>
      <c r="AK1103" s="387">
        <v>0</v>
      </c>
      <c r="AM1103"/>
      <c r="AN1103"/>
      <c r="AO1103"/>
      <c r="AP1103"/>
    </row>
    <row r="1104" spans="1:42">
      <c r="A1104" s="387" t="s">
        <v>5140</v>
      </c>
      <c r="B1104" s="388">
        <v>43655.942858796298</v>
      </c>
      <c r="C1104" s="389">
        <v>43655</v>
      </c>
      <c r="D1104" s="387" t="s">
        <v>3552</v>
      </c>
      <c r="E1104" s="389">
        <v>43655</v>
      </c>
      <c r="F1104" s="387" t="s">
        <v>2102</v>
      </c>
      <c r="G1104" s="389">
        <v>43655</v>
      </c>
      <c r="H1104" s="387" t="s">
        <v>1983</v>
      </c>
      <c r="I1104" s="389">
        <v>43655</v>
      </c>
      <c r="J1104" s="387" t="s">
        <v>1982</v>
      </c>
      <c r="K1104" s="387" t="s">
        <v>1741</v>
      </c>
      <c r="L1104" s="390" t="s">
        <v>1732</v>
      </c>
      <c r="M1104" s="390" t="s">
        <v>2027</v>
      </c>
      <c r="N1104" s="390" t="str">
        <f t="shared" si="36"/>
        <v>Employee28@blyblade.com</v>
      </c>
      <c r="O1104" s="390" t="str">
        <f t="shared" si="37"/>
        <v>Tony_Conte</v>
      </c>
      <c r="P1104" s="387" t="s">
        <v>1728</v>
      </c>
      <c r="Q1104" s="387" t="s">
        <v>1952</v>
      </c>
      <c r="R1104" s="387" t="s">
        <v>1738</v>
      </c>
      <c r="S1104" s="387">
        <v>1.72</v>
      </c>
      <c r="T1104" s="387">
        <v>16</v>
      </c>
      <c r="U1104" s="387" t="s">
        <v>2026</v>
      </c>
      <c r="V1104" s="387" t="s">
        <v>2026</v>
      </c>
      <c r="W1104" s="387" t="s">
        <v>4832</v>
      </c>
      <c r="X1104" s="387" t="s">
        <v>4831</v>
      </c>
      <c r="Y1104" s="387" t="s">
        <v>1748</v>
      </c>
      <c r="Z1104" s="387" t="s">
        <v>1734</v>
      </c>
      <c r="AA1104" s="387" t="s">
        <v>1733</v>
      </c>
      <c r="AB1104" s="387">
        <v>30.74</v>
      </c>
      <c r="AC1104" s="387">
        <v>0</v>
      </c>
      <c r="AD1104" s="387">
        <v>0</v>
      </c>
      <c r="AE1104" s="387">
        <v>30.74</v>
      </c>
      <c r="AF1104" s="387" t="s">
        <v>1729</v>
      </c>
      <c r="AG1104" s="387">
        <v>30.74</v>
      </c>
      <c r="AH1104" s="387">
        <v>0</v>
      </c>
      <c r="AI1104" s="387">
        <v>0</v>
      </c>
      <c r="AJ1104" s="387">
        <v>30.74</v>
      </c>
      <c r="AK1104" s="387">
        <v>3.07</v>
      </c>
      <c r="AM1104"/>
      <c r="AN1104"/>
      <c r="AO1104"/>
      <c r="AP1104"/>
    </row>
    <row r="1105" spans="1:42">
      <c r="A1105" s="387" t="s">
        <v>5140</v>
      </c>
      <c r="B1105" s="388">
        <v>43655.946828703702</v>
      </c>
      <c r="C1105" s="389">
        <v>43655</v>
      </c>
      <c r="D1105" s="387" t="s">
        <v>3552</v>
      </c>
      <c r="E1105" s="389">
        <v>43655</v>
      </c>
      <c r="F1105" s="387" t="s">
        <v>2102</v>
      </c>
      <c r="G1105" s="389">
        <v>43655</v>
      </c>
      <c r="H1105" s="387" t="s">
        <v>1983</v>
      </c>
      <c r="I1105" s="389">
        <v>43655</v>
      </c>
      <c r="J1105" s="387" t="s">
        <v>1982</v>
      </c>
      <c r="K1105" s="387" t="s">
        <v>1741</v>
      </c>
      <c r="L1105" s="390" t="s">
        <v>1732</v>
      </c>
      <c r="M1105" s="390" t="s">
        <v>2027</v>
      </c>
      <c r="N1105" s="390" t="str">
        <f t="shared" si="36"/>
        <v>Employee28@blyblade.com</v>
      </c>
      <c r="O1105" s="390" t="str">
        <f t="shared" si="37"/>
        <v>Tony_Conte</v>
      </c>
      <c r="P1105" s="387" t="s">
        <v>1728</v>
      </c>
      <c r="Q1105" s="387" t="s">
        <v>1952</v>
      </c>
      <c r="R1105" s="387" t="s">
        <v>1738</v>
      </c>
      <c r="S1105" s="387">
        <v>1.72</v>
      </c>
      <c r="T1105" s="387">
        <v>16</v>
      </c>
      <c r="U1105" s="387" t="s">
        <v>2026</v>
      </c>
      <c r="V1105" s="387" t="s">
        <v>2026</v>
      </c>
      <c r="W1105" s="387" t="s">
        <v>4832</v>
      </c>
      <c r="X1105" s="387" t="s">
        <v>4831</v>
      </c>
      <c r="Y1105" s="387" t="s">
        <v>1748</v>
      </c>
      <c r="Z1105" s="387" t="s">
        <v>1734</v>
      </c>
      <c r="AA1105" s="387" t="s">
        <v>1747</v>
      </c>
      <c r="AB1105" s="387">
        <v>0</v>
      </c>
      <c r="AC1105" s="387">
        <v>0</v>
      </c>
      <c r="AD1105" s="387">
        <v>6.29</v>
      </c>
      <c r="AE1105" s="387">
        <v>6.29</v>
      </c>
      <c r="AF1105" s="387" t="s">
        <v>1729</v>
      </c>
      <c r="AG1105" s="387">
        <v>0</v>
      </c>
      <c r="AH1105" s="387">
        <v>0</v>
      </c>
      <c r="AI1105" s="387">
        <v>6.29</v>
      </c>
      <c r="AJ1105" s="387">
        <v>6.29</v>
      </c>
      <c r="AK1105" s="387">
        <v>0</v>
      </c>
      <c r="AM1105"/>
      <c r="AN1105"/>
      <c r="AO1105"/>
      <c r="AP1105"/>
    </row>
    <row r="1106" spans="1:42">
      <c r="A1106" s="387" t="s">
        <v>5139</v>
      </c>
      <c r="B1106" s="388">
        <v>43655.975428240738</v>
      </c>
      <c r="C1106" s="389">
        <v>43655</v>
      </c>
      <c r="D1106" s="387" t="s">
        <v>3699</v>
      </c>
      <c r="E1106" s="389">
        <v>43655</v>
      </c>
      <c r="F1106" s="387" t="s">
        <v>2982</v>
      </c>
      <c r="G1106" s="389">
        <v>43655</v>
      </c>
      <c r="H1106" s="387" t="s">
        <v>3423</v>
      </c>
      <c r="I1106" s="389">
        <v>43655</v>
      </c>
      <c r="J1106" s="387" t="s">
        <v>2968</v>
      </c>
      <c r="K1106" s="387" t="s">
        <v>1741</v>
      </c>
      <c r="L1106" s="390" t="s">
        <v>1732</v>
      </c>
      <c r="M1106" s="390" t="s">
        <v>1810</v>
      </c>
      <c r="N1106" s="390" t="str">
        <f t="shared" si="36"/>
        <v>Employee3@blyblade.com</v>
      </c>
      <c r="O1106" s="390" t="str">
        <f t="shared" si="37"/>
        <v>Esjona_Kadiu</v>
      </c>
      <c r="P1106" s="387" t="s">
        <v>1728</v>
      </c>
      <c r="Q1106" s="387" t="s">
        <v>1754</v>
      </c>
      <c r="R1106" s="387" t="s">
        <v>1738</v>
      </c>
      <c r="S1106" s="387">
        <v>29.37</v>
      </c>
      <c r="T1106" s="387">
        <v>59</v>
      </c>
      <c r="U1106" s="387" t="s">
        <v>1737</v>
      </c>
      <c r="V1106" s="387" t="s">
        <v>2026</v>
      </c>
      <c r="W1106" s="387" t="s">
        <v>4832</v>
      </c>
      <c r="X1106" s="387" t="s">
        <v>4831</v>
      </c>
      <c r="Y1106" s="387" t="s">
        <v>1735</v>
      </c>
      <c r="Z1106" s="387" t="s">
        <v>1734</v>
      </c>
      <c r="AA1106" s="387" t="s">
        <v>1733</v>
      </c>
      <c r="AB1106" s="387">
        <v>82.26</v>
      </c>
      <c r="AC1106" s="387">
        <v>0</v>
      </c>
      <c r="AD1106" s="387">
        <v>0</v>
      </c>
      <c r="AE1106" s="387">
        <v>82.26</v>
      </c>
      <c r="AF1106" s="387" t="s">
        <v>1729</v>
      </c>
      <c r="AG1106" s="387">
        <v>82.26</v>
      </c>
      <c r="AH1106" s="387">
        <v>0</v>
      </c>
      <c r="AI1106" s="387">
        <v>0</v>
      </c>
      <c r="AJ1106" s="387">
        <v>82.26</v>
      </c>
      <c r="AK1106" s="387">
        <v>8.23</v>
      </c>
      <c r="AM1106"/>
      <c r="AN1106"/>
      <c r="AO1106"/>
      <c r="AP1106"/>
    </row>
    <row r="1107" spans="1:42">
      <c r="A1107" s="387" t="s">
        <v>5139</v>
      </c>
      <c r="B1107" s="388">
        <v>43655.975590277776</v>
      </c>
      <c r="C1107" s="389">
        <v>43655</v>
      </c>
      <c r="D1107" s="387" t="s">
        <v>3699</v>
      </c>
      <c r="E1107" s="389">
        <v>43655</v>
      </c>
      <c r="F1107" s="387" t="s">
        <v>2982</v>
      </c>
      <c r="G1107" s="389">
        <v>43655</v>
      </c>
      <c r="H1107" s="387" t="s">
        <v>3423</v>
      </c>
      <c r="I1107" s="389">
        <v>43655</v>
      </c>
      <c r="J1107" s="387" t="s">
        <v>2968</v>
      </c>
      <c r="K1107" s="387" t="s">
        <v>1741</v>
      </c>
      <c r="L1107" s="390" t="s">
        <v>1732</v>
      </c>
      <c r="M1107" s="390" t="s">
        <v>1810</v>
      </c>
      <c r="N1107" s="390" t="str">
        <f t="shared" si="36"/>
        <v>Employee3@blyblade.com</v>
      </c>
      <c r="O1107" s="390" t="str">
        <f t="shared" si="37"/>
        <v>Esjona_Kadiu</v>
      </c>
      <c r="P1107" s="387" t="s">
        <v>1728</v>
      </c>
      <c r="Q1107" s="387" t="s">
        <v>1754</v>
      </c>
      <c r="R1107" s="387" t="s">
        <v>1738</v>
      </c>
      <c r="S1107" s="387">
        <v>29.37</v>
      </c>
      <c r="T1107" s="387">
        <v>59</v>
      </c>
      <c r="U1107" s="387" t="s">
        <v>1737</v>
      </c>
      <c r="V1107" s="387" t="s">
        <v>2026</v>
      </c>
      <c r="W1107" s="387" t="s">
        <v>4832</v>
      </c>
      <c r="X1107" s="387" t="s">
        <v>4831</v>
      </c>
      <c r="Y1107" s="387" t="s">
        <v>1735</v>
      </c>
      <c r="Z1107" s="387" t="s">
        <v>1734</v>
      </c>
      <c r="AA1107" s="387" t="s">
        <v>1747</v>
      </c>
      <c r="AB1107" s="387">
        <v>0</v>
      </c>
      <c r="AC1107" s="387">
        <v>0</v>
      </c>
      <c r="AD1107" s="387">
        <v>12.64</v>
      </c>
      <c r="AE1107" s="387">
        <v>12.64</v>
      </c>
      <c r="AF1107" s="387" t="s">
        <v>1729</v>
      </c>
      <c r="AG1107" s="387">
        <v>0</v>
      </c>
      <c r="AH1107" s="387">
        <v>0</v>
      </c>
      <c r="AI1107" s="387">
        <v>12.64</v>
      </c>
      <c r="AJ1107" s="387">
        <v>12.64</v>
      </c>
      <c r="AK1107" s="387">
        <v>0</v>
      </c>
      <c r="AM1107"/>
      <c r="AN1107"/>
      <c r="AO1107"/>
      <c r="AP1107"/>
    </row>
    <row r="1108" spans="1:42">
      <c r="A1108" s="387" t="s">
        <v>5130</v>
      </c>
      <c r="B1108" s="388">
        <v>43656.010196759256</v>
      </c>
      <c r="C1108" s="389">
        <v>43656</v>
      </c>
      <c r="D1108" s="387" t="s">
        <v>2219</v>
      </c>
      <c r="E1108" s="389">
        <v>43655</v>
      </c>
      <c r="F1108" s="387" t="s">
        <v>2071</v>
      </c>
      <c r="G1108" s="387" t="s">
        <v>1728</v>
      </c>
      <c r="H1108" s="387" t="s">
        <v>1728</v>
      </c>
      <c r="I1108" s="387" t="s">
        <v>1728</v>
      </c>
      <c r="J1108" s="387" t="s">
        <v>1728</v>
      </c>
      <c r="K1108" s="387" t="s">
        <v>1741</v>
      </c>
      <c r="L1108" s="390" t="s">
        <v>1732</v>
      </c>
      <c r="M1108" s="390" t="s">
        <v>1731</v>
      </c>
      <c r="N1108" s="390" t="str">
        <f t="shared" si="36"/>
        <v>Employee8@blyblade.com</v>
      </c>
      <c r="O1108" s="390" t="str">
        <f t="shared" si="37"/>
        <v>--_--</v>
      </c>
      <c r="P1108" s="387" t="s">
        <v>1728</v>
      </c>
      <c r="Q1108" s="387" t="s">
        <v>1754</v>
      </c>
      <c r="R1108" s="387" t="s">
        <v>1738</v>
      </c>
      <c r="S1108" s="387" t="s">
        <v>1728</v>
      </c>
      <c r="T1108" s="387" t="s">
        <v>1728</v>
      </c>
      <c r="U1108" s="387" t="s">
        <v>1845</v>
      </c>
      <c r="V1108" s="387" t="s">
        <v>5129</v>
      </c>
      <c r="W1108" s="387" t="s">
        <v>4876</v>
      </c>
      <c r="X1108" s="387" t="s">
        <v>4831</v>
      </c>
      <c r="Y1108" s="387" t="s">
        <v>1728</v>
      </c>
      <c r="Z1108" s="387" t="s">
        <v>1734</v>
      </c>
      <c r="AA1108" s="387" t="s">
        <v>1733</v>
      </c>
      <c r="AB1108" s="387">
        <v>5.44</v>
      </c>
      <c r="AC1108" s="387">
        <v>0</v>
      </c>
      <c r="AD1108" s="387">
        <v>0</v>
      </c>
      <c r="AE1108" s="387">
        <v>5.44</v>
      </c>
      <c r="AF1108" s="387" t="s">
        <v>1729</v>
      </c>
      <c r="AG1108" s="387">
        <v>5.44</v>
      </c>
      <c r="AH1108" s="387">
        <v>0</v>
      </c>
      <c r="AI1108" s="387">
        <v>0</v>
      </c>
      <c r="AJ1108" s="387">
        <v>5.44</v>
      </c>
      <c r="AK1108" s="387">
        <v>0.54</v>
      </c>
      <c r="AM1108"/>
      <c r="AN1108"/>
      <c r="AO1108"/>
      <c r="AP1108"/>
    </row>
    <row r="1109" spans="1:42">
      <c r="A1109" s="387" t="s">
        <v>5138</v>
      </c>
      <c r="B1109" s="388">
        <v>43656.011932870373</v>
      </c>
      <c r="C1109" s="389">
        <v>43656</v>
      </c>
      <c r="D1109" s="387" t="s">
        <v>1957</v>
      </c>
      <c r="E1109" s="389">
        <v>43655</v>
      </c>
      <c r="F1109" s="387" t="s">
        <v>1956</v>
      </c>
      <c r="G1109" s="387" t="s">
        <v>1728</v>
      </c>
      <c r="H1109" s="387" t="s">
        <v>1728</v>
      </c>
      <c r="I1109" s="387" t="s">
        <v>1728</v>
      </c>
      <c r="J1109" s="387" t="s">
        <v>1728</v>
      </c>
      <c r="K1109" s="387" t="s">
        <v>1741</v>
      </c>
      <c r="L1109" s="390" t="s">
        <v>1732</v>
      </c>
      <c r="M1109" s="390" t="s">
        <v>2594</v>
      </c>
      <c r="N1109" s="390" t="str">
        <f t="shared" si="36"/>
        <v>Employee9@blyblade.com</v>
      </c>
      <c r="O1109" s="390" t="str">
        <f t="shared" si="37"/>
        <v>Emily_Antner</v>
      </c>
      <c r="P1109" s="387" t="s">
        <v>1728</v>
      </c>
      <c r="Q1109" s="387" t="s">
        <v>1754</v>
      </c>
      <c r="R1109" s="387" t="s">
        <v>1738</v>
      </c>
      <c r="S1109" s="387" t="s">
        <v>1728</v>
      </c>
      <c r="T1109" s="387" t="s">
        <v>1728</v>
      </c>
      <c r="U1109" s="387" t="s">
        <v>1845</v>
      </c>
      <c r="V1109" s="387" t="s">
        <v>1737</v>
      </c>
      <c r="W1109" s="387" t="s">
        <v>4876</v>
      </c>
      <c r="X1109" s="387" t="s">
        <v>4831</v>
      </c>
      <c r="Y1109" s="387" t="s">
        <v>1896</v>
      </c>
      <c r="Z1109" s="387" t="s">
        <v>1734</v>
      </c>
      <c r="AA1109" s="387" t="s">
        <v>1733</v>
      </c>
      <c r="AB1109" s="387">
        <v>5.44</v>
      </c>
      <c r="AC1109" s="387">
        <v>0</v>
      </c>
      <c r="AD1109" s="387">
        <v>0</v>
      </c>
      <c r="AE1109" s="387">
        <v>5.44</v>
      </c>
      <c r="AF1109" s="387" t="s">
        <v>1729</v>
      </c>
      <c r="AG1109" s="387">
        <v>5.44</v>
      </c>
      <c r="AH1109" s="387">
        <v>0</v>
      </c>
      <c r="AI1109" s="387">
        <v>0</v>
      </c>
      <c r="AJ1109" s="387">
        <v>5.44</v>
      </c>
      <c r="AK1109" s="387">
        <v>0.54</v>
      </c>
      <c r="AM1109"/>
      <c r="AN1109"/>
      <c r="AO1109"/>
      <c r="AP1109"/>
    </row>
    <row r="1110" spans="1:42">
      <c r="A1110" s="387" t="s">
        <v>5137</v>
      </c>
      <c r="B1110" s="388">
        <v>43656.026631944442</v>
      </c>
      <c r="C1110" s="389">
        <v>43656</v>
      </c>
      <c r="D1110" s="387" t="s">
        <v>2277</v>
      </c>
      <c r="E1110" s="389">
        <v>43655</v>
      </c>
      <c r="F1110" s="387" t="s">
        <v>2276</v>
      </c>
      <c r="G1110" s="389">
        <v>43656</v>
      </c>
      <c r="H1110" s="387" t="s">
        <v>2805</v>
      </c>
      <c r="I1110" s="389">
        <v>43655</v>
      </c>
      <c r="J1110" s="387" t="s">
        <v>2804</v>
      </c>
      <c r="K1110" s="387" t="s">
        <v>1741</v>
      </c>
      <c r="L1110" s="390" t="s">
        <v>1732</v>
      </c>
      <c r="M1110" s="390" t="s">
        <v>2594</v>
      </c>
      <c r="N1110" s="390" t="str">
        <f t="shared" si="36"/>
        <v>Employee9@blyblade.com</v>
      </c>
      <c r="O1110" s="390" t="str">
        <f t="shared" si="37"/>
        <v>Emily_Antner</v>
      </c>
      <c r="P1110" s="387" t="s">
        <v>1728</v>
      </c>
      <c r="Q1110" s="387" t="s">
        <v>1754</v>
      </c>
      <c r="R1110" s="387" t="s">
        <v>1738</v>
      </c>
      <c r="S1110" s="387">
        <v>4.8099999999999996</v>
      </c>
      <c r="T1110" s="387">
        <v>19</v>
      </c>
      <c r="U1110" s="387" t="s">
        <v>1737</v>
      </c>
      <c r="V1110" s="387" t="s">
        <v>2452</v>
      </c>
      <c r="W1110" s="387" t="s">
        <v>4876</v>
      </c>
      <c r="X1110" s="387" t="s">
        <v>4831</v>
      </c>
      <c r="Y1110" s="387" t="s">
        <v>1896</v>
      </c>
      <c r="Z1110" s="387" t="s">
        <v>1734</v>
      </c>
      <c r="AA1110" s="387" t="s">
        <v>1733</v>
      </c>
      <c r="AB1110" s="387">
        <v>30.24</v>
      </c>
      <c r="AC1110" s="387">
        <v>0</v>
      </c>
      <c r="AD1110" s="387">
        <v>0</v>
      </c>
      <c r="AE1110" s="387">
        <v>30.24</v>
      </c>
      <c r="AF1110" s="387" t="s">
        <v>1729</v>
      </c>
      <c r="AG1110" s="387">
        <v>30.24</v>
      </c>
      <c r="AH1110" s="387">
        <v>0</v>
      </c>
      <c r="AI1110" s="387">
        <v>0</v>
      </c>
      <c r="AJ1110" s="387">
        <v>30.24</v>
      </c>
      <c r="AK1110" s="387">
        <v>3.02</v>
      </c>
      <c r="AM1110"/>
      <c r="AN1110"/>
      <c r="AO1110"/>
      <c r="AP1110"/>
    </row>
    <row r="1111" spans="1:42">
      <c r="A1111" s="387" t="s">
        <v>5136</v>
      </c>
      <c r="B1111" s="388">
        <v>43656.047858796293</v>
      </c>
      <c r="C1111" s="389">
        <v>43656</v>
      </c>
      <c r="D1111" s="387" t="s">
        <v>4661</v>
      </c>
      <c r="E1111" s="389">
        <v>43655</v>
      </c>
      <c r="F1111" s="387" t="s">
        <v>3210</v>
      </c>
      <c r="G1111" s="389">
        <v>43656</v>
      </c>
      <c r="H1111" s="387" t="s">
        <v>3107</v>
      </c>
      <c r="I1111" s="389">
        <v>43655</v>
      </c>
      <c r="J1111" s="387" t="s">
        <v>3106</v>
      </c>
      <c r="K1111" s="387" t="s">
        <v>1741</v>
      </c>
      <c r="L1111" s="390" t="s">
        <v>1732</v>
      </c>
      <c r="M1111" s="390" t="s">
        <v>1936</v>
      </c>
      <c r="N1111" s="390" t="str">
        <f t="shared" si="36"/>
        <v>Employee17@blyblade.com</v>
      </c>
      <c r="O1111" s="390" t="str">
        <f t="shared" si="37"/>
        <v>Nate_Alexander</v>
      </c>
      <c r="P1111" s="387" t="s">
        <v>1728</v>
      </c>
      <c r="Q1111" s="387" t="s">
        <v>2043</v>
      </c>
      <c r="R1111" s="387" t="s">
        <v>1738</v>
      </c>
      <c r="S1111" s="387">
        <v>2.78</v>
      </c>
      <c r="T1111" s="387">
        <v>21</v>
      </c>
      <c r="U1111" s="387" t="s">
        <v>1737</v>
      </c>
      <c r="V1111" s="387" t="s">
        <v>2342</v>
      </c>
      <c r="W1111" s="387" t="s">
        <v>4876</v>
      </c>
      <c r="X1111" s="387" t="s">
        <v>4831</v>
      </c>
      <c r="Y1111" s="387" t="s">
        <v>1748</v>
      </c>
      <c r="Z1111" s="387" t="s">
        <v>1734</v>
      </c>
      <c r="AA1111" s="387" t="s">
        <v>1733</v>
      </c>
      <c r="AB1111" s="387">
        <v>38.18</v>
      </c>
      <c r="AC1111" s="387">
        <v>0</v>
      </c>
      <c r="AD1111" s="387">
        <v>0</v>
      </c>
      <c r="AE1111" s="387">
        <v>38.18</v>
      </c>
      <c r="AF1111" s="387" t="s">
        <v>1729</v>
      </c>
      <c r="AG1111" s="387">
        <v>38.18</v>
      </c>
      <c r="AH1111" s="387">
        <v>0</v>
      </c>
      <c r="AI1111" s="387">
        <v>0</v>
      </c>
      <c r="AJ1111" s="387">
        <v>38.18</v>
      </c>
      <c r="AK1111" s="387">
        <v>3.82</v>
      </c>
      <c r="AM1111"/>
      <c r="AN1111"/>
      <c r="AO1111"/>
      <c r="AP1111"/>
    </row>
    <row r="1112" spans="1:42">
      <c r="A1112" s="387" t="s">
        <v>5135</v>
      </c>
      <c r="B1112" s="388">
        <v>43656.065671296295</v>
      </c>
      <c r="C1112" s="389">
        <v>43656</v>
      </c>
      <c r="D1112" s="387" t="s">
        <v>3045</v>
      </c>
      <c r="E1112" s="389">
        <v>43655</v>
      </c>
      <c r="F1112" s="387" t="s">
        <v>2847</v>
      </c>
      <c r="G1112" s="389">
        <v>43656</v>
      </c>
      <c r="H1112" s="387" t="s">
        <v>4242</v>
      </c>
      <c r="I1112" s="389">
        <v>43655</v>
      </c>
      <c r="J1112" s="387" t="s">
        <v>2963</v>
      </c>
      <c r="K1112" s="387" t="s">
        <v>1741</v>
      </c>
      <c r="L1112" s="390" t="s">
        <v>1732</v>
      </c>
      <c r="M1112" s="390" t="s">
        <v>2027</v>
      </c>
      <c r="N1112" s="390" t="str">
        <f t="shared" si="36"/>
        <v>Employee28@blyblade.com</v>
      </c>
      <c r="O1112" s="390" t="str">
        <f t="shared" si="37"/>
        <v>Tony_Conte</v>
      </c>
      <c r="P1112" s="387" t="s">
        <v>1728</v>
      </c>
      <c r="Q1112" s="387" t="s">
        <v>1754</v>
      </c>
      <c r="R1112" s="387" t="s">
        <v>1738</v>
      </c>
      <c r="S1112" s="387">
        <v>29.63</v>
      </c>
      <c r="T1112" s="387">
        <v>52</v>
      </c>
      <c r="U1112" s="387" t="s">
        <v>2026</v>
      </c>
      <c r="V1112" s="387" t="s">
        <v>2183</v>
      </c>
      <c r="W1112" s="387" t="s">
        <v>4832</v>
      </c>
      <c r="X1112" s="387" t="s">
        <v>4831</v>
      </c>
      <c r="Y1112" s="387" t="s">
        <v>1748</v>
      </c>
      <c r="Z1112" s="387" t="s">
        <v>1734</v>
      </c>
      <c r="AA1112" s="387" t="s">
        <v>1733</v>
      </c>
      <c r="AB1112" s="387">
        <v>92.77</v>
      </c>
      <c r="AC1112" s="387">
        <v>0</v>
      </c>
      <c r="AD1112" s="387">
        <v>0</v>
      </c>
      <c r="AE1112" s="387">
        <v>92.77</v>
      </c>
      <c r="AF1112" s="387" t="s">
        <v>1729</v>
      </c>
      <c r="AG1112" s="387">
        <v>92.77</v>
      </c>
      <c r="AH1112" s="387">
        <v>0</v>
      </c>
      <c r="AI1112" s="387">
        <v>0</v>
      </c>
      <c r="AJ1112" s="387">
        <v>92.77</v>
      </c>
      <c r="AK1112" s="387">
        <v>9.2799999999999994</v>
      </c>
      <c r="AM1112"/>
      <c r="AN1112"/>
      <c r="AO1112"/>
      <c r="AP1112"/>
    </row>
    <row r="1113" spans="1:42">
      <c r="A1113" s="387" t="s">
        <v>5135</v>
      </c>
      <c r="B1113" s="388">
        <v>43656.065752314818</v>
      </c>
      <c r="C1113" s="389">
        <v>43656</v>
      </c>
      <c r="D1113" s="387" t="s">
        <v>3045</v>
      </c>
      <c r="E1113" s="389">
        <v>43655</v>
      </c>
      <c r="F1113" s="387" t="s">
        <v>2847</v>
      </c>
      <c r="G1113" s="389">
        <v>43656</v>
      </c>
      <c r="H1113" s="387" t="s">
        <v>4242</v>
      </c>
      <c r="I1113" s="389">
        <v>43655</v>
      </c>
      <c r="J1113" s="387" t="s">
        <v>2963</v>
      </c>
      <c r="K1113" s="387" t="s">
        <v>1741</v>
      </c>
      <c r="L1113" s="390" t="s">
        <v>1732</v>
      </c>
      <c r="M1113" s="390" t="s">
        <v>2027</v>
      </c>
      <c r="N1113" s="390" t="str">
        <f t="shared" si="36"/>
        <v>Employee28@blyblade.com</v>
      </c>
      <c r="O1113" s="390" t="str">
        <f t="shared" si="37"/>
        <v>Tony_Conte</v>
      </c>
      <c r="P1113" s="387" t="s">
        <v>1728</v>
      </c>
      <c r="Q1113" s="387" t="s">
        <v>1754</v>
      </c>
      <c r="R1113" s="387" t="s">
        <v>1738</v>
      </c>
      <c r="S1113" s="387">
        <v>29.63</v>
      </c>
      <c r="T1113" s="387">
        <v>52</v>
      </c>
      <c r="U1113" s="387" t="s">
        <v>2026</v>
      </c>
      <c r="V1113" s="387" t="s">
        <v>2183</v>
      </c>
      <c r="W1113" s="387" t="s">
        <v>4832</v>
      </c>
      <c r="X1113" s="387" t="s">
        <v>4831</v>
      </c>
      <c r="Y1113" s="387" t="s">
        <v>1748</v>
      </c>
      <c r="Z1113" s="387" t="s">
        <v>1734</v>
      </c>
      <c r="AA1113" s="387" t="s">
        <v>1747</v>
      </c>
      <c r="AB1113" s="387">
        <v>0</v>
      </c>
      <c r="AC1113" s="387">
        <v>0</v>
      </c>
      <c r="AD1113" s="387">
        <v>19.010000000000002</v>
      </c>
      <c r="AE1113" s="387">
        <v>19.010000000000002</v>
      </c>
      <c r="AF1113" s="387" t="s">
        <v>1729</v>
      </c>
      <c r="AG1113" s="387">
        <v>0</v>
      </c>
      <c r="AH1113" s="387">
        <v>0</v>
      </c>
      <c r="AI1113" s="387">
        <v>19.010000000000002</v>
      </c>
      <c r="AJ1113" s="387">
        <v>19.010000000000002</v>
      </c>
      <c r="AK1113" s="387">
        <v>0</v>
      </c>
      <c r="AM1113"/>
      <c r="AN1113"/>
      <c r="AO1113"/>
      <c r="AP1113"/>
    </row>
    <row r="1114" spans="1:42">
      <c r="A1114" s="387" t="s">
        <v>5134</v>
      </c>
      <c r="B1114" s="388">
        <v>43656.074884259258</v>
      </c>
      <c r="C1114" s="389">
        <v>43656</v>
      </c>
      <c r="D1114" s="387" t="s">
        <v>2267</v>
      </c>
      <c r="E1114" s="389">
        <v>43655</v>
      </c>
      <c r="F1114" s="387" t="s">
        <v>2266</v>
      </c>
      <c r="G1114" s="389">
        <v>43656</v>
      </c>
      <c r="H1114" s="387" t="s">
        <v>3704</v>
      </c>
      <c r="I1114" s="389">
        <v>43655</v>
      </c>
      <c r="J1114" s="387" t="s">
        <v>3634</v>
      </c>
      <c r="K1114" s="387" t="s">
        <v>1741</v>
      </c>
      <c r="L1114" s="390" t="s">
        <v>1732</v>
      </c>
      <c r="M1114" s="390" t="s">
        <v>1810</v>
      </c>
      <c r="N1114" s="390" t="str">
        <f t="shared" si="36"/>
        <v>Employee3@blyblade.com</v>
      </c>
      <c r="O1114" s="390" t="str">
        <f t="shared" si="37"/>
        <v>Esjona_Kadiu</v>
      </c>
      <c r="P1114" s="387" t="s">
        <v>1728</v>
      </c>
      <c r="Q1114" s="387" t="s">
        <v>1754</v>
      </c>
      <c r="R1114" s="387" t="s">
        <v>1738</v>
      </c>
      <c r="S1114" s="387">
        <v>16.68</v>
      </c>
      <c r="T1114" s="387">
        <v>47</v>
      </c>
      <c r="U1114" s="387" t="s">
        <v>1737</v>
      </c>
      <c r="V1114" s="387" t="s">
        <v>4900</v>
      </c>
      <c r="W1114" s="387" t="s">
        <v>4876</v>
      </c>
      <c r="X1114" s="387" t="s">
        <v>4831</v>
      </c>
      <c r="Y1114" s="387" t="s">
        <v>1735</v>
      </c>
      <c r="Z1114" s="387" t="s">
        <v>1734</v>
      </c>
      <c r="AA1114" s="387" t="s">
        <v>1733</v>
      </c>
      <c r="AB1114" s="387">
        <v>74.680000000000007</v>
      </c>
      <c r="AC1114" s="387">
        <v>0</v>
      </c>
      <c r="AD1114" s="387">
        <v>0</v>
      </c>
      <c r="AE1114" s="387">
        <v>74.680000000000007</v>
      </c>
      <c r="AF1114" s="387" t="s">
        <v>1729</v>
      </c>
      <c r="AG1114" s="387">
        <v>74.680000000000007</v>
      </c>
      <c r="AH1114" s="387">
        <v>0</v>
      </c>
      <c r="AI1114" s="387">
        <v>0</v>
      </c>
      <c r="AJ1114" s="387">
        <v>74.680000000000007</v>
      </c>
      <c r="AK1114" s="387">
        <v>7.47</v>
      </c>
      <c r="AM1114"/>
      <c r="AN1114"/>
      <c r="AO1114"/>
      <c r="AP1114"/>
    </row>
    <row r="1115" spans="1:42">
      <c r="A1115" s="387" t="s">
        <v>5133</v>
      </c>
      <c r="B1115" s="388">
        <v>43656.078726851854</v>
      </c>
      <c r="C1115" s="389">
        <v>43656</v>
      </c>
      <c r="D1115" s="387" t="s">
        <v>2661</v>
      </c>
      <c r="E1115" s="389">
        <v>43655</v>
      </c>
      <c r="F1115" s="387" t="s">
        <v>4010</v>
      </c>
      <c r="G1115" s="389">
        <v>43656</v>
      </c>
      <c r="H1115" s="387" t="s">
        <v>2506</v>
      </c>
      <c r="I1115" s="389">
        <v>43655</v>
      </c>
      <c r="J1115" s="387" t="s">
        <v>2045</v>
      </c>
      <c r="K1115" s="387" t="s">
        <v>1741</v>
      </c>
      <c r="L1115" s="390" t="s">
        <v>1732</v>
      </c>
      <c r="M1115" s="390" t="s">
        <v>2013</v>
      </c>
      <c r="N1115" s="390" t="str">
        <f t="shared" si="36"/>
        <v>Employee22@blyblade.com</v>
      </c>
      <c r="O1115" s="390" t="str">
        <f t="shared" si="37"/>
        <v>Lee_Gold</v>
      </c>
      <c r="P1115" s="387" t="s">
        <v>1728</v>
      </c>
      <c r="Q1115" s="387" t="s">
        <v>2043</v>
      </c>
      <c r="R1115" s="387" t="s">
        <v>1738</v>
      </c>
      <c r="S1115" s="387">
        <v>1.07</v>
      </c>
      <c r="T1115" s="387">
        <v>6</v>
      </c>
      <c r="U1115" s="387" t="s">
        <v>1737</v>
      </c>
      <c r="V1115" s="387" t="s">
        <v>1928</v>
      </c>
      <c r="W1115" s="387" t="s">
        <v>4876</v>
      </c>
      <c r="X1115" s="387" t="s">
        <v>4831</v>
      </c>
      <c r="Y1115" s="387" t="s">
        <v>1748</v>
      </c>
      <c r="Z1115" s="387" t="s">
        <v>1734</v>
      </c>
      <c r="AA1115" s="387" t="s">
        <v>1733</v>
      </c>
      <c r="AB1115" s="387">
        <v>23.83</v>
      </c>
      <c r="AC1115" s="387">
        <v>0</v>
      </c>
      <c r="AD1115" s="387">
        <v>0</v>
      </c>
      <c r="AE1115" s="387">
        <v>23.83</v>
      </c>
      <c r="AF1115" s="387" t="s">
        <v>1729</v>
      </c>
      <c r="AG1115" s="387">
        <v>23.83</v>
      </c>
      <c r="AH1115" s="387">
        <v>0</v>
      </c>
      <c r="AI1115" s="387">
        <v>0</v>
      </c>
      <c r="AJ1115" s="387">
        <v>23.83</v>
      </c>
      <c r="AK1115" s="387">
        <v>2.38</v>
      </c>
      <c r="AM1115"/>
      <c r="AN1115"/>
      <c r="AO1115"/>
      <c r="AP1115"/>
    </row>
    <row r="1116" spans="1:42">
      <c r="A1116" s="387" t="s">
        <v>5133</v>
      </c>
      <c r="B1116" s="388">
        <v>43656.079143518517</v>
      </c>
      <c r="C1116" s="389">
        <v>43656</v>
      </c>
      <c r="D1116" s="387" t="s">
        <v>2661</v>
      </c>
      <c r="E1116" s="389">
        <v>43655</v>
      </c>
      <c r="F1116" s="387" t="s">
        <v>4010</v>
      </c>
      <c r="G1116" s="389">
        <v>43656</v>
      </c>
      <c r="H1116" s="387" t="s">
        <v>2506</v>
      </c>
      <c r="I1116" s="389">
        <v>43655</v>
      </c>
      <c r="J1116" s="387" t="s">
        <v>2045</v>
      </c>
      <c r="K1116" s="387" t="s">
        <v>1741</v>
      </c>
      <c r="L1116" s="390" t="s">
        <v>1732</v>
      </c>
      <c r="M1116" s="390" t="s">
        <v>2013</v>
      </c>
      <c r="N1116" s="390" t="str">
        <f t="shared" si="36"/>
        <v>Employee22@blyblade.com</v>
      </c>
      <c r="O1116" s="390" t="str">
        <f t="shared" si="37"/>
        <v>Lee_Gold</v>
      </c>
      <c r="P1116" s="387" t="s">
        <v>1728</v>
      </c>
      <c r="Q1116" s="387" t="s">
        <v>2043</v>
      </c>
      <c r="R1116" s="387" t="s">
        <v>1738</v>
      </c>
      <c r="S1116" s="387">
        <v>1.07</v>
      </c>
      <c r="T1116" s="387">
        <v>6</v>
      </c>
      <c r="U1116" s="387" t="s">
        <v>1737</v>
      </c>
      <c r="V1116" s="387" t="s">
        <v>1928</v>
      </c>
      <c r="W1116" s="387" t="s">
        <v>4876</v>
      </c>
      <c r="X1116" s="387" t="s">
        <v>4831</v>
      </c>
      <c r="Y1116" s="387" t="s">
        <v>1748</v>
      </c>
      <c r="Z1116" s="387" t="s">
        <v>1734</v>
      </c>
      <c r="AA1116" s="387" t="s">
        <v>1747</v>
      </c>
      <c r="AB1116" s="387">
        <v>0</v>
      </c>
      <c r="AC1116" s="387">
        <v>0</v>
      </c>
      <c r="AD1116" s="387">
        <v>5.49</v>
      </c>
      <c r="AE1116" s="387">
        <v>5.49</v>
      </c>
      <c r="AF1116" s="387" t="s">
        <v>1729</v>
      </c>
      <c r="AG1116" s="387">
        <v>0</v>
      </c>
      <c r="AH1116" s="387">
        <v>0</v>
      </c>
      <c r="AI1116" s="387">
        <v>5.49</v>
      </c>
      <c r="AJ1116" s="387">
        <v>5.49</v>
      </c>
      <c r="AK1116" s="387">
        <v>0</v>
      </c>
      <c r="AM1116"/>
      <c r="AN1116"/>
      <c r="AO1116"/>
      <c r="AP1116"/>
    </row>
    <row r="1117" spans="1:42">
      <c r="A1117" s="387" t="s">
        <v>5132</v>
      </c>
      <c r="B1117" s="388">
        <v>43656.085462962961</v>
      </c>
      <c r="C1117" s="389">
        <v>43656</v>
      </c>
      <c r="D1117" s="387" t="s">
        <v>2659</v>
      </c>
      <c r="E1117" s="389">
        <v>43655</v>
      </c>
      <c r="F1117" s="387" t="s">
        <v>2308</v>
      </c>
      <c r="G1117" s="389">
        <v>43656</v>
      </c>
      <c r="H1117" s="387" t="s">
        <v>4630</v>
      </c>
      <c r="I1117" s="389">
        <v>43655</v>
      </c>
      <c r="J1117" s="387" t="s">
        <v>2839</v>
      </c>
      <c r="K1117" s="387" t="s">
        <v>1741</v>
      </c>
      <c r="L1117" s="390" t="s">
        <v>1732</v>
      </c>
      <c r="M1117" s="390" t="s">
        <v>1929</v>
      </c>
      <c r="N1117" s="390" t="str">
        <f t="shared" si="36"/>
        <v>Employee29@blyblade.com</v>
      </c>
      <c r="O1117" s="390" t="str">
        <f t="shared" si="37"/>
        <v>Justin_Meltzer</v>
      </c>
      <c r="P1117" s="387" t="s">
        <v>1728</v>
      </c>
      <c r="Q1117" s="387" t="s">
        <v>1754</v>
      </c>
      <c r="R1117" s="387" t="s">
        <v>1738</v>
      </c>
      <c r="S1117" s="387">
        <v>1.26</v>
      </c>
      <c r="T1117" s="387">
        <v>6</v>
      </c>
      <c r="U1117" s="387" t="s">
        <v>1737</v>
      </c>
      <c r="V1117" s="387" t="s">
        <v>1928</v>
      </c>
      <c r="W1117" s="387" t="s">
        <v>4876</v>
      </c>
      <c r="X1117" s="387" t="s">
        <v>4831</v>
      </c>
      <c r="Y1117" s="387" t="s">
        <v>1748</v>
      </c>
      <c r="Z1117" s="387" t="s">
        <v>1734</v>
      </c>
      <c r="AA1117" s="387" t="s">
        <v>1733</v>
      </c>
      <c r="AB1117" s="387">
        <v>10.27</v>
      </c>
      <c r="AC1117" s="387">
        <v>0</v>
      </c>
      <c r="AD1117" s="387">
        <v>0</v>
      </c>
      <c r="AE1117" s="387">
        <v>10.27</v>
      </c>
      <c r="AF1117" s="387" t="s">
        <v>1729</v>
      </c>
      <c r="AG1117" s="387">
        <v>10.27</v>
      </c>
      <c r="AH1117" s="387">
        <v>0</v>
      </c>
      <c r="AI1117" s="387">
        <v>0</v>
      </c>
      <c r="AJ1117" s="387">
        <v>10.27</v>
      </c>
      <c r="AK1117" s="387">
        <v>1.03</v>
      </c>
      <c r="AM1117"/>
      <c r="AN1117"/>
      <c r="AO1117"/>
      <c r="AP1117"/>
    </row>
    <row r="1118" spans="1:42">
      <c r="A1118" s="387" t="s">
        <v>5131</v>
      </c>
      <c r="B1118" s="388">
        <v>43656.093946759262</v>
      </c>
      <c r="C1118" s="389">
        <v>43656</v>
      </c>
      <c r="D1118" s="387" t="s">
        <v>2384</v>
      </c>
      <c r="E1118" s="389">
        <v>43655</v>
      </c>
      <c r="F1118" s="387" t="s">
        <v>2000</v>
      </c>
      <c r="G1118" s="389">
        <v>43656</v>
      </c>
      <c r="H1118" s="387" t="s">
        <v>2171</v>
      </c>
      <c r="I1118" s="389">
        <v>43655</v>
      </c>
      <c r="J1118" s="387" t="s">
        <v>2170</v>
      </c>
      <c r="K1118" s="387" t="s">
        <v>1741</v>
      </c>
      <c r="L1118" s="390" t="s">
        <v>1732</v>
      </c>
      <c r="M1118" s="390" t="s">
        <v>2255</v>
      </c>
      <c r="N1118" s="390" t="str">
        <f t="shared" si="36"/>
        <v>Employee7@blyblade.com</v>
      </c>
      <c r="O1118" s="390" t="str">
        <f t="shared" si="37"/>
        <v>Jack_Oneill</v>
      </c>
      <c r="P1118" s="387" t="s">
        <v>1728</v>
      </c>
      <c r="Q1118" s="387" t="s">
        <v>1754</v>
      </c>
      <c r="R1118" s="387" t="s">
        <v>1738</v>
      </c>
      <c r="S1118" s="387">
        <v>2.02</v>
      </c>
      <c r="T1118" s="387">
        <v>14</v>
      </c>
      <c r="U1118" s="387" t="s">
        <v>1737</v>
      </c>
      <c r="V1118" s="387" t="s">
        <v>2342</v>
      </c>
      <c r="W1118" s="387" t="s">
        <v>4876</v>
      </c>
      <c r="X1118" s="387" t="s">
        <v>4831</v>
      </c>
      <c r="Y1118" s="387" t="s">
        <v>1748</v>
      </c>
      <c r="Z1118" s="387" t="s">
        <v>1734</v>
      </c>
      <c r="AA1118" s="387" t="s">
        <v>1733</v>
      </c>
      <c r="AB1118" s="387">
        <v>16.62</v>
      </c>
      <c r="AC1118" s="387">
        <v>0</v>
      </c>
      <c r="AD1118" s="387">
        <v>0</v>
      </c>
      <c r="AE1118" s="387">
        <v>16.62</v>
      </c>
      <c r="AF1118" s="387" t="s">
        <v>1729</v>
      </c>
      <c r="AG1118" s="387">
        <v>16.62</v>
      </c>
      <c r="AH1118" s="387">
        <v>0</v>
      </c>
      <c r="AI1118" s="387">
        <v>0</v>
      </c>
      <c r="AJ1118" s="387">
        <v>16.62</v>
      </c>
      <c r="AK1118" s="387">
        <v>1.66</v>
      </c>
      <c r="AM1118"/>
      <c r="AN1118"/>
      <c r="AO1118"/>
      <c r="AP1118"/>
    </row>
    <row r="1119" spans="1:42">
      <c r="A1119" s="387" t="s">
        <v>5130</v>
      </c>
      <c r="B1119" s="388">
        <v>43656.096643518518</v>
      </c>
      <c r="C1119" s="389">
        <v>43656</v>
      </c>
      <c r="D1119" s="387" t="s">
        <v>2219</v>
      </c>
      <c r="E1119" s="389">
        <v>43655</v>
      </c>
      <c r="F1119" s="387" t="s">
        <v>2071</v>
      </c>
      <c r="G1119" s="387" t="s">
        <v>1728</v>
      </c>
      <c r="H1119" s="387" t="s">
        <v>1728</v>
      </c>
      <c r="I1119" s="387" t="s">
        <v>1728</v>
      </c>
      <c r="J1119" s="387" t="s">
        <v>1728</v>
      </c>
      <c r="K1119" s="387" t="s">
        <v>1741</v>
      </c>
      <c r="L1119" s="390" t="s">
        <v>1732</v>
      </c>
      <c r="M1119" s="390" t="s">
        <v>1731</v>
      </c>
      <c r="N1119" s="390" t="str">
        <f t="shared" si="36"/>
        <v>Employee8@blyblade.com</v>
      </c>
      <c r="O1119" s="390" t="str">
        <f t="shared" si="37"/>
        <v>--_--</v>
      </c>
      <c r="P1119" s="387" t="s">
        <v>1728</v>
      </c>
      <c r="Q1119" s="387" t="s">
        <v>1754</v>
      </c>
      <c r="R1119" s="387" t="s">
        <v>1738</v>
      </c>
      <c r="S1119" s="387" t="s">
        <v>1728</v>
      </c>
      <c r="T1119" s="387" t="s">
        <v>1728</v>
      </c>
      <c r="U1119" s="387" t="s">
        <v>1845</v>
      </c>
      <c r="V1119" s="387" t="s">
        <v>5129</v>
      </c>
      <c r="W1119" s="387" t="s">
        <v>4876</v>
      </c>
      <c r="X1119" s="387" t="s">
        <v>4831</v>
      </c>
      <c r="Y1119" s="387" t="s">
        <v>1728</v>
      </c>
      <c r="Z1119" s="387" t="s">
        <v>1734</v>
      </c>
      <c r="AA1119" s="387" t="s">
        <v>2138</v>
      </c>
      <c r="AB1119" s="387">
        <v>-5.44</v>
      </c>
      <c r="AC1119" s="387">
        <v>0</v>
      </c>
      <c r="AD1119" s="387">
        <v>0</v>
      </c>
      <c r="AE1119" s="387">
        <v>-5.44</v>
      </c>
      <c r="AF1119" s="387" t="s">
        <v>1729</v>
      </c>
      <c r="AG1119" s="387">
        <v>-5.44</v>
      </c>
      <c r="AH1119" s="387">
        <v>0</v>
      </c>
      <c r="AI1119" s="387">
        <v>0</v>
      </c>
      <c r="AJ1119" s="387">
        <v>-5.44</v>
      </c>
      <c r="AK1119" s="387">
        <v>-0.54</v>
      </c>
      <c r="AM1119"/>
      <c r="AN1119"/>
      <c r="AO1119"/>
      <c r="AP1119"/>
    </row>
    <row r="1120" spans="1:42">
      <c r="A1120" s="387" t="s">
        <v>5128</v>
      </c>
      <c r="B1120" s="388">
        <v>43656.158599537041</v>
      </c>
      <c r="C1120" s="389">
        <v>43656</v>
      </c>
      <c r="D1120" s="387" t="s">
        <v>5127</v>
      </c>
      <c r="E1120" s="389">
        <v>43655</v>
      </c>
      <c r="F1120" s="387" t="s">
        <v>3203</v>
      </c>
      <c r="G1120" s="389">
        <v>43656</v>
      </c>
      <c r="H1120" s="387" t="s">
        <v>2592</v>
      </c>
      <c r="I1120" s="389">
        <v>43655</v>
      </c>
      <c r="J1120" s="387" t="s">
        <v>2591</v>
      </c>
      <c r="K1120" s="387" t="s">
        <v>1741</v>
      </c>
      <c r="L1120" s="390" t="s">
        <v>1732</v>
      </c>
      <c r="M1120" s="390" t="s">
        <v>1854</v>
      </c>
      <c r="N1120" s="390" t="str">
        <f t="shared" si="36"/>
        <v>Employee5@blyblade.com</v>
      </c>
      <c r="O1120" s="390" t="str">
        <f t="shared" si="37"/>
        <v>Torey_McNeil</v>
      </c>
      <c r="P1120" s="387" t="s">
        <v>1728</v>
      </c>
      <c r="Q1120" s="387" t="s">
        <v>1847</v>
      </c>
      <c r="R1120" s="387" t="s">
        <v>1738</v>
      </c>
      <c r="S1120" s="387">
        <v>9.16</v>
      </c>
      <c r="T1120" s="387">
        <v>31</v>
      </c>
      <c r="U1120" s="387" t="s">
        <v>1737</v>
      </c>
      <c r="V1120" s="387" t="s">
        <v>1853</v>
      </c>
      <c r="W1120" s="387" t="s">
        <v>4876</v>
      </c>
      <c r="X1120" s="387" t="s">
        <v>4831</v>
      </c>
      <c r="Y1120" s="387" t="s">
        <v>1748</v>
      </c>
      <c r="Z1120" s="387" t="s">
        <v>1734</v>
      </c>
      <c r="AA1120" s="387" t="s">
        <v>1733</v>
      </c>
      <c r="AB1120" s="387">
        <v>46.04</v>
      </c>
      <c r="AC1120" s="387">
        <v>0</v>
      </c>
      <c r="AD1120" s="387">
        <v>0</v>
      </c>
      <c r="AE1120" s="387">
        <v>46.04</v>
      </c>
      <c r="AF1120" s="387" t="s">
        <v>1729</v>
      </c>
      <c r="AG1120" s="387">
        <v>46.04</v>
      </c>
      <c r="AH1120" s="387">
        <v>0</v>
      </c>
      <c r="AI1120" s="387">
        <v>0</v>
      </c>
      <c r="AJ1120" s="387">
        <v>46.04</v>
      </c>
      <c r="AK1120" s="387">
        <v>4.5999999999999996</v>
      </c>
      <c r="AM1120"/>
      <c r="AN1120"/>
      <c r="AO1120"/>
      <c r="AP1120"/>
    </row>
    <row r="1121" spans="1:42">
      <c r="A1121" s="387" t="s">
        <v>5126</v>
      </c>
      <c r="B1121" s="388">
        <v>43656.528148148151</v>
      </c>
      <c r="C1121" s="389">
        <v>43656</v>
      </c>
      <c r="D1121" s="387" t="s">
        <v>3576</v>
      </c>
      <c r="E1121" s="389">
        <v>43656</v>
      </c>
      <c r="F1121" s="387" t="s">
        <v>3973</v>
      </c>
      <c r="G1121" s="389">
        <v>43656</v>
      </c>
      <c r="H1121" s="387" t="s">
        <v>3798</v>
      </c>
      <c r="I1121" s="389">
        <v>43656</v>
      </c>
      <c r="J1121" s="387" t="s">
        <v>3797</v>
      </c>
      <c r="K1121" s="387" t="s">
        <v>1741</v>
      </c>
      <c r="L1121" s="390" t="s">
        <v>1732</v>
      </c>
      <c r="M1121" s="390" t="s">
        <v>2265</v>
      </c>
      <c r="N1121" s="390" t="str">
        <f t="shared" si="36"/>
        <v>Employee4@blyblade.com</v>
      </c>
      <c r="O1121" s="390" t="str">
        <f t="shared" si="37"/>
        <v>Oksana_Orlov</v>
      </c>
      <c r="P1121" s="387" t="s">
        <v>1728</v>
      </c>
      <c r="Q1121" s="387" t="s">
        <v>1754</v>
      </c>
      <c r="R1121" s="387" t="s">
        <v>1738</v>
      </c>
      <c r="S1121" s="387">
        <v>3.84</v>
      </c>
      <c r="T1121" s="387">
        <v>11</v>
      </c>
      <c r="U1121" s="387" t="s">
        <v>1773</v>
      </c>
      <c r="V1121" s="387" t="s">
        <v>1883</v>
      </c>
      <c r="W1121" s="387" t="s">
        <v>4876</v>
      </c>
      <c r="X1121" s="387" t="s">
        <v>4831</v>
      </c>
      <c r="Y1121" s="387" t="s">
        <v>1735</v>
      </c>
      <c r="Z1121" s="387" t="s">
        <v>1734</v>
      </c>
      <c r="AA1121" s="387" t="s">
        <v>1733</v>
      </c>
      <c r="AB1121" s="387">
        <v>18.57</v>
      </c>
      <c r="AC1121" s="387">
        <v>0</v>
      </c>
      <c r="AD1121" s="387">
        <v>0</v>
      </c>
      <c r="AE1121" s="387">
        <v>18.57</v>
      </c>
      <c r="AF1121" s="387" t="s">
        <v>1729</v>
      </c>
      <c r="AG1121" s="387">
        <v>18.57</v>
      </c>
      <c r="AH1121" s="387">
        <v>0</v>
      </c>
      <c r="AI1121" s="387">
        <v>0</v>
      </c>
      <c r="AJ1121" s="387">
        <v>18.57</v>
      </c>
      <c r="AK1121" s="387">
        <v>1.86</v>
      </c>
      <c r="AM1121"/>
      <c r="AN1121"/>
      <c r="AO1121"/>
      <c r="AP1121"/>
    </row>
    <row r="1122" spans="1:42">
      <c r="A1122" s="387" t="s">
        <v>5125</v>
      </c>
      <c r="B1122" s="388">
        <v>43656.622025462966</v>
      </c>
      <c r="C1122" s="389">
        <v>43656</v>
      </c>
      <c r="D1122" s="387" t="s">
        <v>4215</v>
      </c>
      <c r="E1122" s="389">
        <v>43656</v>
      </c>
      <c r="F1122" s="387" t="s">
        <v>3171</v>
      </c>
      <c r="G1122" s="389">
        <v>43656</v>
      </c>
      <c r="H1122" s="387" t="s">
        <v>3217</v>
      </c>
      <c r="I1122" s="389">
        <v>43656</v>
      </c>
      <c r="J1122" s="387" t="s">
        <v>2365</v>
      </c>
      <c r="K1122" s="387" t="s">
        <v>1741</v>
      </c>
      <c r="L1122" s="390" t="s">
        <v>1732</v>
      </c>
      <c r="M1122" s="390" t="s">
        <v>3510</v>
      </c>
      <c r="N1122" s="390" t="str">
        <f t="shared" si="36"/>
        <v>Employee20@blyblade.com</v>
      </c>
      <c r="O1122" s="390" t="str">
        <f t="shared" si="37"/>
        <v>Conner_Clay</v>
      </c>
      <c r="P1122" s="387" t="s">
        <v>1728</v>
      </c>
      <c r="Q1122" s="387" t="s">
        <v>1754</v>
      </c>
      <c r="R1122" s="387" t="s">
        <v>1738</v>
      </c>
      <c r="S1122" s="387">
        <v>2.77</v>
      </c>
      <c r="T1122" s="387">
        <v>17</v>
      </c>
      <c r="U1122" s="387" t="s">
        <v>1737</v>
      </c>
      <c r="V1122" s="387" t="s">
        <v>1928</v>
      </c>
      <c r="W1122" s="387" t="s">
        <v>1750</v>
      </c>
      <c r="X1122" s="387" t="s">
        <v>4831</v>
      </c>
      <c r="Y1122" s="387" t="s">
        <v>2449</v>
      </c>
      <c r="Z1122" s="387" t="s">
        <v>1734</v>
      </c>
      <c r="AA1122" s="387" t="s">
        <v>1733</v>
      </c>
      <c r="AB1122" s="387">
        <v>17.239999999999998</v>
      </c>
      <c r="AC1122" s="387">
        <v>0</v>
      </c>
      <c r="AD1122" s="387">
        <v>0</v>
      </c>
      <c r="AE1122" s="387">
        <v>17.239999999999998</v>
      </c>
      <c r="AF1122" s="387" t="s">
        <v>1729</v>
      </c>
      <c r="AG1122" s="387">
        <v>17.239999999999998</v>
      </c>
      <c r="AH1122" s="387">
        <v>0</v>
      </c>
      <c r="AI1122" s="387">
        <v>0</v>
      </c>
      <c r="AJ1122" s="387">
        <v>17.239999999999998</v>
      </c>
      <c r="AK1122" s="387">
        <v>1.72</v>
      </c>
      <c r="AM1122"/>
      <c r="AN1122"/>
      <c r="AO1122"/>
      <c r="AP1122"/>
    </row>
    <row r="1123" spans="1:42">
      <c r="A1123" s="387" t="s">
        <v>5124</v>
      </c>
      <c r="B1123" s="388">
        <v>43656.639467592591</v>
      </c>
      <c r="C1123" s="389">
        <v>43656</v>
      </c>
      <c r="D1123" s="387" t="s">
        <v>2118</v>
      </c>
      <c r="E1123" s="389">
        <v>43656</v>
      </c>
      <c r="F1123" s="387" t="s">
        <v>3732</v>
      </c>
      <c r="G1123" s="389">
        <v>43656</v>
      </c>
      <c r="H1123" s="387" t="s">
        <v>2339</v>
      </c>
      <c r="I1123" s="389">
        <v>43656</v>
      </c>
      <c r="J1123" s="387" t="s">
        <v>3038</v>
      </c>
      <c r="K1123" s="387" t="s">
        <v>1741</v>
      </c>
      <c r="L1123" s="390" t="s">
        <v>1732</v>
      </c>
      <c r="M1123" s="390" t="s">
        <v>1854</v>
      </c>
      <c r="N1123" s="390" t="str">
        <f t="shared" si="36"/>
        <v>Employee5@blyblade.com</v>
      </c>
      <c r="O1123" s="390" t="str">
        <f t="shared" si="37"/>
        <v>Torey_McNeil</v>
      </c>
      <c r="P1123" s="387" t="s">
        <v>1728</v>
      </c>
      <c r="Q1123" s="387" t="s">
        <v>1847</v>
      </c>
      <c r="R1123" s="387" t="s">
        <v>1738</v>
      </c>
      <c r="S1123" s="387">
        <v>10.82</v>
      </c>
      <c r="T1123" s="387">
        <v>51</v>
      </c>
      <c r="U1123" s="387" t="s">
        <v>1853</v>
      </c>
      <c r="V1123" s="387" t="s">
        <v>1845</v>
      </c>
      <c r="W1123" s="387" t="s">
        <v>1875</v>
      </c>
      <c r="X1123" s="387" t="s">
        <v>4831</v>
      </c>
      <c r="Y1123" s="387" t="s">
        <v>1748</v>
      </c>
      <c r="Z1123" s="387" t="s">
        <v>1734</v>
      </c>
      <c r="AA1123" s="387" t="s">
        <v>1733</v>
      </c>
      <c r="AB1123" s="387">
        <v>49.31</v>
      </c>
      <c r="AC1123" s="387">
        <v>0</v>
      </c>
      <c r="AD1123" s="387">
        <v>0</v>
      </c>
      <c r="AE1123" s="387">
        <v>49.31</v>
      </c>
      <c r="AF1123" s="387" t="s">
        <v>1729</v>
      </c>
      <c r="AG1123" s="387">
        <v>49.31</v>
      </c>
      <c r="AH1123" s="387">
        <v>0</v>
      </c>
      <c r="AI1123" s="387">
        <v>0</v>
      </c>
      <c r="AJ1123" s="387">
        <v>49.31</v>
      </c>
      <c r="AK1123" s="387">
        <v>4.93</v>
      </c>
      <c r="AM1123"/>
      <c r="AN1123"/>
      <c r="AO1123"/>
      <c r="AP1123"/>
    </row>
    <row r="1124" spans="1:42">
      <c r="A1124" s="387" t="s">
        <v>5123</v>
      </c>
      <c r="B1124" s="388">
        <v>43656.642835648148</v>
      </c>
      <c r="C1124" s="389">
        <v>43656</v>
      </c>
      <c r="D1124" s="387" t="s">
        <v>3590</v>
      </c>
      <c r="E1124" s="389">
        <v>43656</v>
      </c>
      <c r="F1124" s="387" t="s">
        <v>3256</v>
      </c>
      <c r="G1124" s="389">
        <v>43656</v>
      </c>
      <c r="H1124" s="387" t="s">
        <v>2772</v>
      </c>
      <c r="I1124" s="389">
        <v>43656</v>
      </c>
      <c r="J1124" s="387" t="s">
        <v>2666</v>
      </c>
      <c r="K1124" s="387" t="s">
        <v>1741</v>
      </c>
      <c r="L1124" s="390" t="s">
        <v>1732</v>
      </c>
      <c r="M1124" s="390" t="s">
        <v>3510</v>
      </c>
      <c r="N1124" s="390" t="str">
        <f t="shared" si="36"/>
        <v>Employee20@blyblade.com</v>
      </c>
      <c r="O1124" s="390" t="str">
        <f t="shared" si="37"/>
        <v>Conner_Clay</v>
      </c>
      <c r="P1124" s="387" t="s">
        <v>1728</v>
      </c>
      <c r="Q1124" s="387" t="s">
        <v>1754</v>
      </c>
      <c r="R1124" s="387" t="s">
        <v>1738</v>
      </c>
      <c r="S1124" s="387">
        <v>1.91</v>
      </c>
      <c r="T1124" s="387">
        <v>16</v>
      </c>
      <c r="U1124" s="387" t="s">
        <v>1928</v>
      </c>
      <c r="V1124" s="387" t="s">
        <v>2742</v>
      </c>
      <c r="W1124" s="387" t="s">
        <v>1750</v>
      </c>
      <c r="X1124" s="387" t="s">
        <v>4831</v>
      </c>
      <c r="Y1124" s="387" t="s">
        <v>2449</v>
      </c>
      <c r="Z1124" s="387" t="s">
        <v>1734</v>
      </c>
      <c r="AA1124" s="387" t="s">
        <v>1733</v>
      </c>
      <c r="AB1124" s="387">
        <v>19.18</v>
      </c>
      <c r="AC1124" s="387">
        <v>0</v>
      </c>
      <c r="AD1124" s="387">
        <v>0</v>
      </c>
      <c r="AE1124" s="387">
        <v>19.18</v>
      </c>
      <c r="AF1124" s="387" t="s">
        <v>1729</v>
      </c>
      <c r="AG1124" s="387">
        <v>19.18</v>
      </c>
      <c r="AH1124" s="387">
        <v>0</v>
      </c>
      <c r="AI1124" s="387">
        <v>0</v>
      </c>
      <c r="AJ1124" s="387">
        <v>19.18</v>
      </c>
      <c r="AK1124" s="387">
        <v>1.92</v>
      </c>
      <c r="AM1124"/>
      <c r="AN1124"/>
      <c r="AO1124"/>
      <c r="AP1124"/>
    </row>
    <row r="1125" spans="1:42">
      <c r="A1125" s="387" t="s">
        <v>5122</v>
      </c>
      <c r="B1125" s="388">
        <v>43656.669525462959</v>
      </c>
      <c r="C1125" s="389">
        <v>43656</v>
      </c>
      <c r="D1125" s="387" t="s">
        <v>2537</v>
      </c>
      <c r="E1125" s="389">
        <v>43656</v>
      </c>
      <c r="F1125" s="387" t="s">
        <v>2770</v>
      </c>
      <c r="G1125" s="389">
        <v>43656</v>
      </c>
      <c r="H1125" s="387" t="s">
        <v>3007</v>
      </c>
      <c r="I1125" s="389">
        <v>43656</v>
      </c>
      <c r="J1125" s="387" t="s">
        <v>2424</v>
      </c>
      <c r="K1125" s="387" t="s">
        <v>1741</v>
      </c>
      <c r="L1125" s="390" t="s">
        <v>1732</v>
      </c>
      <c r="M1125" s="390" t="s">
        <v>2265</v>
      </c>
      <c r="N1125" s="390" t="str">
        <f t="shared" si="36"/>
        <v>Employee4@blyblade.com</v>
      </c>
      <c r="O1125" s="390" t="str">
        <f t="shared" si="37"/>
        <v>Oksana_Orlov</v>
      </c>
      <c r="P1125" s="387" t="s">
        <v>1728</v>
      </c>
      <c r="Q1125" s="387" t="s">
        <v>1739</v>
      </c>
      <c r="R1125" s="387" t="s">
        <v>1738</v>
      </c>
      <c r="S1125" s="387">
        <v>1.63</v>
      </c>
      <c r="T1125" s="387">
        <v>32</v>
      </c>
      <c r="U1125" s="387" t="s">
        <v>1883</v>
      </c>
      <c r="V1125" s="387" t="s">
        <v>1883</v>
      </c>
      <c r="W1125" s="387" t="s">
        <v>1728</v>
      </c>
      <c r="X1125" s="387" t="s">
        <v>1794</v>
      </c>
      <c r="Y1125" s="387" t="s">
        <v>1735</v>
      </c>
      <c r="Z1125" s="387" t="s">
        <v>1734</v>
      </c>
      <c r="AA1125" s="387" t="s">
        <v>1793</v>
      </c>
      <c r="AB1125" s="387">
        <v>14.87</v>
      </c>
      <c r="AC1125" s="387">
        <v>0</v>
      </c>
      <c r="AD1125" s="387">
        <v>4</v>
      </c>
      <c r="AE1125" s="387">
        <v>14.87</v>
      </c>
      <c r="AF1125" s="387" t="s">
        <v>1729</v>
      </c>
      <c r="AG1125" s="387">
        <v>14.87</v>
      </c>
      <c r="AH1125" s="387">
        <v>0</v>
      </c>
      <c r="AI1125" s="387">
        <v>4</v>
      </c>
      <c r="AJ1125" s="387">
        <v>14.87</v>
      </c>
      <c r="AK1125" s="387">
        <v>1.49</v>
      </c>
      <c r="AM1125"/>
      <c r="AN1125"/>
      <c r="AO1125"/>
      <c r="AP1125"/>
    </row>
    <row r="1126" spans="1:42">
      <c r="A1126" s="387" t="s">
        <v>5121</v>
      </c>
      <c r="B1126" s="388">
        <v>43656.697106481479</v>
      </c>
      <c r="C1126" s="389">
        <v>43656</v>
      </c>
      <c r="D1126" s="387" t="s">
        <v>2723</v>
      </c>
      <c r="E1126" s="389">
        <v>43656</v>
      </c>
      <c r="F1126" s="387" t="s">
        <v>4703</v>
      </c>
      <c r="G1126" s="389">
        <v>43656</v>
      </c>
      <c r="H1126" s="387" t="s">
        <v>3209</v>
      </c>
      <c r="I1126" s="389">
        <v>43656</v>
      </c>
      <c r="J1126" s="387" t="s">
        <v>2647</v>
      </c>
      <c r="K1126" s="387" t="s">
        <v>1741</v>
      </c>
      <c r="L1126" s="390" t="s">
        <v>1732</v>
      </c>
      <c r="M1126" s="390" t="s">
        <v>3510</v>
      </c>
      <c r="N1126" s="390" t="str">
        <f t="shared" si="36"/>
        <v>Employee20@blyblade.com</v>
      </c>
      <c r="O1126" s="390" t="str">
        <f t="shared" si="37"/>
        <v>Conner_Clay</v>
      </c>
      <c r="P1126" s="387" t="s">
        <v>1728</v>
      </c>
      <c r="Q1126" s="387" t="s">
        <v>1754</v>
      </c>
      <c r="R1126" s="387" t="s">
        <v>1738</v>
      </c>
      <c r="S1126" s="387">
        <v>3.66</v>
      </c>
      <c r="T1126" s="387">
        <v>26</v>
      </c>
      <c r="U1126" s="387" t="s">
        <v>2742</v>
      </c>
      <c r="V1126" s="387" t="s">
        <v>1845</v>
      </c>
      <c r="W1126" s="387" t="s">
        <v>1750</v>
      </c>
      <c r="X1126" s="387" t="s">
        <v>4831</v>
      </c>
      <c r="Y1126" s="387" t="s">
        <v>2449</v>
      </c>
      <c r="Z1126" s="387" t="s">
        <v>1734</v>
      </c>
      <c r="AA1126" s="387" t="s">
        <v>1733</v>
      </c>
      <c r="AB1126" s="387">
        <v>33.409999999999997</v>
      </c>
      <c r="AC1126" s="387">
        <v>0</v>
      </c>
      <c r="AD1126" s="387">
        <v>0</v>
      </c>
      <c r="AE1126" s="387">
        <v>33.409999999999997</v>
      </c>
      <c r="AF1126" s="387" t="s">
        <v>1729</v>
      </c>
      <c r="AG1126" s="387">
        <v>33.409999999999997</v>
      </c>
      <c r="AH1126" s="387">
        <v>0</v>
      </c>
      <c r="AI1126" s="387">
        <v>0</v>
      </c>
      <c r="AJ1126" s="387">
        <v>33.409999999999997</v>
      </c>
      <c r="AK1126" s="387">
        <v>3.34</v>
      </c>
      <c r="AM1126"/>
      <c r="AN1126"/>
      <c r="AO1126"/>
      <c r="AP1126"/>
    </row>
    <row r="1127" spans="1:42">
      <c r="A1127" s="387" t="s">
        <v>5120</v>
      </c>
      <c r="B1127" s="388">
        <v>43656.713819444441</v>
      </c>
      <c r="C1127" s="389">
        <v>43656</v>
      </c>
      <c r="D1127" s="387" t="s">
        <v>2988</v>
      </c>
      <c r="E1127" s="389">
        <v>43656</v>
      </c>
      <c r="F1127" s="387" t="s">
        <v>2987</v>
      </c>
      <c r="G1127" s="389">
        <v>43656</v>
      </c>
      <c r="H1127" s="387" t="s">
        <v>2060</v>
      </c>
      <c r="I1127" s="389">
        <v>43656</v>
      </c>
      <c r="J1127" s="387" t="s">
        <v>2352</v>
      </c>
      <c r="K1127" s="387" t="s">
        <v>1741</v>
      </c>
      <c r="L1127" s="390" t="s">
        <v>1732</v>
      </c>
      <c r="M1127" s="390" t="s">
        <v>1929</v>
      </c>
      <c r="N1127" s="390" t="str">
        <f t="shared" si="36"/>
        <v>Employee29@blyblade.com</v>
      </c>
      <c r="O1127" s="390" t="str">
        <f t="shared" si="37"/>
        <v>Justin_Meltzer</v>
      </c>
      <c r="P1127" s="387" t="s">
        <v>1728</v>
      </c>
      <c r="Q1127" s="387" t="s">
        <v>1754</v>
      </c>
      <c r="R1127" s="387" t="s">
        <v>1738</v>
      </c>
      <c r="S1127" s="387">
        <v>1.07</v>
      </c>
      <c r="T1127" s="387">
        <v>6</v>
      </c>
      <c r="U1127" s="387" t="s">
        <v>1737</v>
      </c>
      <c r="V1127" s="387" t="s">
        <v>1928</v>
      </c>
      <c r="W1127" s="387" t="s">
        <v>4882</v>
      </c>
      <c r="X1127" s="387" t="s">
        <v>4831</v>
      </c>
      <c r="Y1127" s="387" t="s">
        <v>1748</v>
      </c>
      <c r="Z1127" s="387" t="s">
        <v>1734</v>
      </c>
      <c r="AA1127" s="387" t="s">
        <v>1733</v>
      </c>
      <c r="AB1127" s="387">
        <v>10.83</v>
      </c>
      <c r="AC1127" s="387">
        <v>0</v>
      </c>
      <c r="AD1127" s="387">
        <v>0</v>
      </c>
      <c r="AE1127" s="387">
        <v>10.83</v>
      </c>
      <c r="AF1127" s="387" t="s">
        <v>1729</v>
      </c>
      <c r="AG1127" s="387">
        <v>10.83</v>
      </c>
      <c r="AH1127" s="387">
        <v>0</v>
      </c>
      <c r="AI1127" s="387">
        <v>0</v>
      </c>
      <c r="AJ1127" s="387">
        <v>10.83</v>
      </c>
      <c r="AK1127" s="387">
        <v>1.08</v>
      </c>
      <c r="AM1127"/>
      <c r="AN1127"/>
      <c r="AO1127"/>
      <c r="AP1127"/>
    </row>
    <row r="1128" spans="1:42">
      <c r="A1128" s="387" t="s">
        <v>5119</v>
      </c>
      <c r="B1128" s="388">
        <v>43656.754305555558</v>
      </c>
      <c r="C1128" s="389">
        <v>43656</v>
      </c>
      <c r="D1128" s="387" t="s">
        <v>3572</v>
      </c>
      <c r="E1128" s="389">
        <v>43656</v>
      </c>
      <c r="F1128" s="387" t="s">
        <v>3571</v>
      </c>
      <c r="G1128" s="389">
        <v>43656</v>
      </c>
      <c r="H1128" s="387" t="s">
        <v>2295</v>
      </c>
      <c r="I1128" s="389">
        <v>43656</v>
      </c>
      <c r="J1128" s="387" t="s">
        <v>4145</v>
      </c>
      <c r="K1128" s="387" t="s">
        <v>1741</v>
      </c>
      <c r="L1128" s="390" t="s">
        <v>1732</v>
      </c>
      <c r="M1128" s="390" t="s">
        <v>1911</v>
      </c>
      <c r="N1128" s="390" t="str">
        <f t="shared" si="36"/>
        <v>Employee18@blyblade.com</v>
      </c>
      <c r="O1128" s="390" t="str">
        <f t="shared" si="37"/>
        <v>Maryanne_Johnson</v>
      </c>
      <c r="P1128" s="387" t="s">
        <v>1728</v>
      </c>
      <c r="Q1128" s="387" t="s">
        <v>1739</v>
      </c>
      <c r="R1128" s="387" t="s">
        <v>1738</v>
      </c>
      <c r="S1128" s="387">
        <v>1.03</v>
      </c>
      <c r="T1128" s="387">
        <v>30</v>
      </c>
      <c r="U1128" s="387" t="s">
        <v>1737</v>
      </c>
      <c r="V1128" s="387" t="s">
        <v>1737</v>
      </c>
      <c r="W1128" s="387" t="s">
        <v>1728</v>
      </c>
      <c r="X1128" s="387" t="s">
        <v>1794</v>
      </c>
      <c r="Y1128" s="387" t="s">
        <v>1735</v>
      </c>
      <c r="Z1128" s="387" t="s">
        <v>1734</v>
      </c>
      <c r="AA1128" s="387" t="s">
        <v>1733</v>
      </c>
      <c r="AB1128" s="387">
        <v>25.91</v>
      </c>
      <c r="AC1128" s="387">
        <v>0</v>
      </c>
      <c r="AD1128" s="387">
        <v>0</v>
      </c>
      <c r="AE1128" s="387">
        <v>20</v>
      </c>
      <c r="AF1128" s="387" t="s">
        <v>1729</v>
      </c>
      <c r="AG1128" s="387">
        <v>25.91</v>
      </c>
      <c r="AH1128" s="387">
        <v>0</v>
      </c>
      <c r="AI1128" s="387">
        <v>0</v>
      </c>
      <c r="AJ1128" s="387">
        <v>20</v>
      </c>
      <c r="AK1128" s="387">
        <v>2</v>
      </c>
      <c r="AM1128"/>
      <c r="AN1128"/>
      <c r="AO1128"/>
      <c r="AP1128"/>
    </row>
    <row r="1129" spans="1:42">
      <c r="A1129" s="387" t="s">
        <v>5118</v>
      </c>
      <c r="B1129" s="388">
        <v>43656.754895833335</v>
      </c>
      <c r="C1129" s="389">
        <v>43656</v>
      </c>
      <c r="D1129" s="387" t="s">
        <v>2993</v>
      </c>
      <c r="E1129" s="389">
        <v>43656</v>
      </c>
      <c r="F1129" s="387" t="s">
        <v>2992</v>
      </c>
      <c r="G1129" s="389">
        <v>43656</v>
      </c>
      <c r="H1129" s="387" t="s">
        <v>2295</v>
      </c>
      <c r="I1129" s="389">
        <v>43656</v>
      </c>
      <c r="J1129" s="387" t="s">
        <v>4145</v>
      </c>
      <c r="K1129" s="387" t="s">
        <v>1741</v>
      </c>
      <c r="L1129" s="390" t="s">
        <v>1732</v>
      </c>
      <c r="M1129" s="390" t="s">
        <v>2453</v>
      </c>
      <c r="N1129" s="390" t="str">
        <f t="shared" si="36"/>
        <v>Employee38@blyblade.com</v>
      </c>
      <c r="O1129" s="390" t="str">
        <f t="shared" si="37"/>
        <v>Evan_Licht</v>
      </c>
      <c r="P1129" s="387" t="s">
        <v>1728</v>
      </c>
      <c r="Q1129" s="387" t="s">
        <v>1847</v>
      </c>
      <c r="R1129" s="387" t="s">
        <v>1738</v>
      </c>
      <c r="S1129" s="387">
        <v>1.06</v>
      </c>
      <c r="T1129" s="387">
        <v>11</v>
      </c>
      <c r="U1129" s="387" t="s">
        <v>1737</v>
      </c>
      <c r="V1129" s="387" t="s">
        <v>1737</v>
      </c>
      <c r="W1129" s="387" t="s">
        <v>2025</v>
      </c>
      <c r="X1129" s="387" t="s">
        <v>4831</v>
      </c>
      <c r="Y1129" s="387" t="s">
        <v>2449</v>
      </c>
      <c r="Z1129" s="387" t="s">
        <v>1734</v>
      </c>
      <c r="AA1129" s="387" t="s">
        <v>1733</v>
      </c>
      <c r="AB1129" s="387">
        <v>10.66</v>
      </c>
      <c r="AC1129" s="387">
        <v>0</v>
      </c>
      <c r="AD1129" s="387">
        <v>0</v>
      </c>
      <c r="AE1129" s="387">
        <v>10.66</v>
      </c>
      <c r="AF1129" s="387" t="s">
        <v>1729</v>
      </c>
      <c r="AG1129" s="387">
        <v>10.66</v>
      </c>
      <c r="AH1129" s="387">
        <v>0</v>
      </c>
      <c r="AI1129" s="387">
        <v>0</v>
      </c>
      <c r="AJ1129" s="387">
        <v>10.66</v>
      </c>
      <c r="AK1129" s="387">
        <v>1.07</v>
      </c>
      <c r="AM1129"/>
      <c r="AN1129"/>
      <c r="AO1129"/>
      <c r="AP1129"/>
    </row>
    <row r="1130" spans="1:42">
      <c r="A1130" s="387" t="s">
        <v>5117</v>
      </c>
      <c r="B1130" s="388">
        <v>43656.755810185183</v>
      </c>
      <c r="C1130" s="389">
        <v>43656</v>
      </c>
      <c r="D1130" s="387" t="s">
        <v>3765</v>
      </c>
      <c r="E1130" s="389">
        <v>43656</v>
      </c>
      <c r="F1130" s="387" t="s">
        <v>3764</v>
      </c>
      <c r="G1130" s="389">
        <v>43656</v>
      </c>
      <c r="H1130" s="387" t="s">
        <v>2344</v>
      </c>
      <c r="I1130" s="389">
        <v>43656</v>
      </c>
      <c r="J1130" s="387" t="s">
        <v>2343</v>
      </c>
      <c r="K1130" s="387" t="s">
        <v>1741</v>
      </c>
      <c r="L1130" s="390" t="s">
        <v>1732</v>
      </c>
      <c r="M1130" s="390" t="s">
        <v>2812</v>
      </c>
      <c r="N1130" s="390" t="str">
        <f t="shared" si="36"/>
        <v>Employee6@blyblade.com</v>
      </c>
      <c r="O1130" s="390" t="str">
        <f t="shared" si="37"/>
        <v>Matthew_Brody</v>
      </c>
      <c r="P1130" s="387" t="s">
        <v>1728</v>
      </c>
      <c r="Q1130" s="387" t="s">
        <v>1739</v>
      </c>
      <c r="R1130" s="387" t="s">
        <v>1738</v>
      </c>
      <c r="S1130" s="387">
        <v>1.92</v>
      </c>
      <c r="T1130" s="387">
        <v>48</v>
      </c>
      <c r="U1130" s="387" t="s">
        <v>1737</v>
      </c>
      <c r="V1130" s="387" t="s">
        <v>1737</v>
      </c>
      <c r="W1130" s="387" t="s">
        <v>1728</v>
      </c>
      <c r="X1130" s="387" t="s">
        <v>1794</v>
      </c>
      <c r="Y1130" s="387" t="s">
        <v>1748</v>
      </c>
      <c r="Z1130" s="387" t="s">
        <v>1734</v>
      </c>
      <c r="AA1130" s="387" t="s">
        <v>1733</v>
      </c>
      <c r="AB1130" s="387">
        <v>18.239999999999998</v>
      </c>
      <c r="AC1130" s="387">
        <v>0</v>
      </c>
      <c r="AD1130" s="387">
        <v>0</v>
      </c>
      <c r="AE1130" s="387">
        <v>18.239999999999998</v>
      </c>
      <c r="AF1130" s="387" t="s">
        <v>1729</v>
      </c>
      <c r="AG1130" s="387">
        <v>18.239999999999998</v>
      </c>
      <c r="AH1130" s="387">
        <v>0</v>
      </c>
      <c r="AI1130" s="387">
        <v>0</v>
      </c>
      <c r="AJ1130" s="387">
        <v>18.239999999999998</v>
      </c>
      <c r="AK1130" s="387">
        <v>1.82</v>
      </c>
      <c r="AM1130"/>
      <c r="AN1130"/>
      <c r="AO1130"/>
      <c r="AP1130"/>
    </row>
    <row r="1131" spans="1:42">
      <c r="A1131" s="387" t="s">
        <v>5116</v>
      </c>
      <c r="B1131" s="388">
        <v>43656.76903935185</v>
      </c>
      <c r="C1131" s="389">
        <v>43656</v>
      </c>
      <c r="D1131" s="387" t="s">
        <v>4803</v>
      </c>
      <c r="E1131" s="389">
        <v>43656</v>
      </c>
      <c r="F1131" s="387" t="s">
        <v>4824</v>
      </c>
      <c r="G1131" s="387" t="s">
        <v>1728</v>
      </c>
      <c r="H1131" s="387" t="s">
        <v>1728</v>
      </c>
      <c r="I1131" s="387" t="s">
        <v>1728</v>
      </c>
      <c r="J1131" s="387" t="s">
        <v>1728</v>
      </c>
      <c r="K1131" s="387" t="s">
        <v>1741</v>
      </c>
      <c r="L1131" s="390" t="s">
        <v>1732</v>
      </c>
      <c r="M1131" s="390" t="s">
        <v>1731</v>
      </c>
      <c r="N1131" s="390" t="str">
        <f t="shared" si="36"/>
        <v>Employee8@blyblade.com</v>
      </c>
      <c r="O1131" s="390" t="str">
        <f t="shared" si="37"/>
        <v>--_--</v>
      </c>
      <c r="P1131" s="387" t="s">
        <v>1728</v>
      </c>
      <c r="Q1131" s="387" t="s">
        <v>1754</v>
      </c>
      <c r="R1131" s="387" t="s">
        <v>1738</v>
      </c>
      <c r="S1131" s="387" t="s">
        <v>1728</v>
      </c>
      <c r="T1131" s="387" t="s">
        <v>1728</v>
      </c>
      <c r="U1131" s="387" t="s">
        <v>1928</v>
      </c>
      <c r="V1131" s="387" t="s">
        <v>1928</v>
      </c>
      <c r="W1131" s="387" t="s">
        <v>4882</v>
      </c>
      <c r="X1131" s="387" t="s">
        <v>4831</v>
      </c>
      <c r="Y1131" s="387" t="s">
        <v>1728</v>
      </c>
      <c r="Z1131" s="387" t="s">
        <v>1734</v>
      </c>
      <c r="AA1131" s="387" t="s">
        <v>1733</v>
      </c>
      <c r="AB1131" s="387">
        <v>5.44</v>
      </c>
      <c r="AC1131" s="387">
        <v>0</v>
      </c>
      <c r="AD1131" s="387">
        <v>0</v>
      </c>
      <c r="AE1131" s="387">
        <v>5.44</v>
      </c>
      <c r="AF1131" s="387" t="s">
        <v>1729</v>
      </c>
      <c r="AG1131" s="387">
        <v>5.44</v>
      </c>
      <c r="AH1131" s="387">
        <v>0</v>
      </c>
      <c r="AI1131" s="387">
        <v>0</v>
      </c>
      <c r="AJ1131" s="387">
        <v>5.44</v>
      </c>
      <c r="AK1131" s="387">
        <v>0.54</v>
      </c>
      <c r="AM1131"/>
      <c r="AN1131"/>
      <c r="AO1131"/>
      <c r="AP1131"/>
    </row>
    <row r="1132" spans="1:42">
      <c r="A1132" s="387" t="s">
        <v>5116</v>
      </c>
      <c r="B1132" s="388">
        <v>43656.772928240738</v>
      </c>
      <c r="C1132" s="389">
        <v>43656</v>
      </c>
      <c r="D1132" s="387" t="s">
        <v>4803</v>
      </c>
      <c r="E1132" s="389">
        <v>43656</v>
      </c>
      <c r="F1132" s="387" t="s">
        <v>4824</v>
      </c>
      <c r="G1132" s="387" t="s">
        <v>1728</v>
      </c>
      <c r="H1132" s="387" t="s">
        <v>1728</v>
      </c>
      <c r="I1132" s="387" t="s">
        <v>1728</v>
      </c>
      <c r="J1132" s="387" t="s">
        <v>1728</v>
      </c>
      <c r="K1132" s="387" t="s">
        <v>1741</v>
      </c>
      <c r="L1132" s="390" t="s">
        <v>1732</v>
      </c>
      <c r="M1132" s="390" t="s">
        <v>1731</v>
      </c>
      <c r="N1132" s="390" t="str">
        <f t="shared" si="36"/>
        <v>Employee8@blyblade.com</v>
      </c>
      <c r="O1132" s="390" t="str">
        <f t="shared" si="37"/>
        <v>--_--</v>
      </c>
      <c r="P1132" s="387" t="s">
        <v>1728</v>
      </c>
      <c r="Q1132" s="387" t="s">
        <v>1754</v>
      </c>
      <c r="R1132" s="387" t="s">
        <v>1738</v>
      </c>
      <c r="S1132" s="387" t="s">
        <v>1728</v>
      </c>
      <c r="T1132" s="387" t="s">
        <v>1728</v>
      </c>
      <c r="U1132" s="387" t="s">
        <v>1928</v>
      </c>
      <c r="V1132" s="387" t="s">
        <v>1928</v>
      </c>
      <c r="W1132" s="387" t="s">
        <v>4882</v>
      </c>
      <c r="X1132" s="387" t="s">
        <v>4831</v>
      </c>
      <c r="Y1132" s="387" t="s">
        <v>1728</v>
      </c>
      <c r="Z1132" s="387" t="s">
        <v>1734</v>
      </c>
      <c r="AA1132" s="387" t="s">
        <v>2138</v>
      </c>
      <c r="AB1132" s="387">
        <v>-5.44</v>
      </c>
      <c r="AC1132" s="387">
        <v>0</v>
      </c>
      <c r="AD1132" s="387">
        <v>0</v>
      </c>
      <c r="AE1132" s="387">
        <v>-5.44</v>
      </c>
      <c r="AF1132" s="387" t="s">
        <v>1729</v>
      </c>
      <c r="AG1132" s="387">
        <v>-5.44</v>
      </c>
      <c r="AH1132" s="387">
        <v>0</v>
      </c>
      <c r="AI1132" s="387">
        <v>0</v>
      </c>
      <c r="AJ1132" s="387">
        <v>-5.44</v>
      </c>
      <c r="AK1132" s="387">
        <v>-0.54</v>
      </c>
      <c r="AM1132"/>
      <c r="AN1132"/>
      <c r="AO1132"/>
      <c r="AP1132"/>
    </row>
    <row r="1133" spans="1:42">
      <c r="A1133" s="387" t="s">
        <v>5115</v>
      </c>
      <c r="B1133" s="388">
        <v>43656.778437499997</v>
      </c>
      <c r="C1133" s="389">
        <v>43656</v>
      </c>
      <c r="D1133" s="387" t="s">
        <v>1779</v>
      </c>
      <c r="E1133" s="389">
        <v>43656</v>
      </c>
      <c r="F1133" s="387" t="s">
        <v>1778</v>
      </c>
      <c r="G1133" s="389">
        <v>43656</v>
      </c>
      <c r="H1133" s="387" t="s">
        <v>2826</v>
      </c>
      <c r="I1133" s="389">
        <v>43656</v>
      </c>
      <c r="J1133" s="387" t="s">
        <v>2869</v>
      </c>
      <c r="K1133" s="387" t="s">
        <v>1741</v>
      </c>
      <c r="L1133" s="390" t="s">
        <v>1732</v>
      </c>
      <c r="M1133" s="390" t="s">
        <v>1929</v>
      </c>
      <c r="N1133" s="390" t="str">
        <f t="shared" si="36"/>
        <v>Employee29@blyblade.com</v>
      </c>
      <c r="O1133" s="390" t="str">
        <f t="shared" si="37"/>
        <v>Justin_Meltzer</v>
      </c>
      <c r="P1133" s="387" t="s">
        <v>1728</v>
      </c>
      <c r="Q1133" s="387" t="s">
        <v>1754</v>
      </c>
      <c r="R1133" s="387" t="s">
        <v>1738</v>
      </c>
      <c r="S1133" s="387">
        <v>1.49</v>
      </c>
      <c r="T1133" s="387">
        <v>7</v>
      </c>
      <c r="U1133" s="387" t="s">
        <v>1737</v>
      </c>
      <c r="V1133" s="387" t="s">
        <v>1737</v>
      </c>
      <c r="W1133" s="387" t="s">
        <v>4882</v>
      </c>
      <c r="X1133" s="387" t="s">
        <v>4831</v>
      </c>
      <c r="Y1133" s="387" t="s">
        <v>1748</v>
      </c>
      <c r="Z1133" s="387" t="s">
        <v>1734</v>
      </c>
      <c r="AA1133" s="387" t="s">
        <v>1733</v>
      </c>
      <c r="AB1133" s="387">
        <v>18.23</v>
      </c>
      <c r="AC1133" s="387">
        <v>0</v>
      </c>
      <c r="AD1133" s="387">
        <v>0</v>
      </c>
      <c r="AE1133" s="387">
        <v>18.23</v>
      </c>
      <c r="AF1133" s="387" t="s">
        <v>1729</v>
      </c>
      <c r="AG1133" s="387">
        <v>18.23</v>
      </c>
      <c r="AH1133" s="387">
        <v>0</v>
      </c>
      <c r="AI1133" s="387">
        <v>0</v>
      </c>
      <c r="AJ1133" s="387">
        <v>18.23</v>
      </c>
      <c r="AK1133" s="387">
        <v>1.82</v>
      </c>
      <c r="AM1133"/>
      <c r="AN1133"/>
      <c r="AO1133"/>
      <c r="AP1133"/>
    </row>
    <row r="1134" spans="1:42">
      <c r="A1134" s="387" t="s">
        <v>5114</v>
      </c>
      <c r="B1134" s="388">
        <v>43656.797361111108</v>
      </c>
      <c r="C1134" s="389">
        <v>43656</v>
      </c>
      <c r="D1134" s="387" t="s">
        <v>4019</v>
      </c>
      <c r="E1134" s="389">
        <v>43656</v>
      </c>
      <c r="F1134" s="387" t="s">
        <v>2443</v>
      </c>
      <c r="G1134" s="389">
        <v>43656</v>
      </c>
      <c r="H1134" s="387" t="s">
        <v>2337</v>
      </c>
      <c r="I1134" s="389">
        <v>43656</v>
      </c>
      <c r="J1134" s="387" t="s">
        <v>2336</v>
      </c>
      <c r="K1134" s="387" t="s">
        <v>1741</v>
      </c>
      <c r="L1134" s="390" t="s">
        <v>1732</v>
      </c>
      <c r="M1134" s="390" t="s">
        <v>2287</v>
      </c>
      <c r="N1134" s="390" t="str">
        <f t="shared" si="36"/>
        <v>Employee14@blyblade.com</v>
      </c>
      <c r="O1134" s="390" t="str">
        <f t="shared" si="37"/>
        <v>Bowie_Tam</v>
      </c>
      <c r="P1134" s="387" t="s">
        <v>1728</v>
      </c>
      <c r="Q1134" s="387" t="s">
        <v>1952</v>
      </c>
      <c r="R1134" s="387" t="s">
        <v>1738</v>
      </c>
      <c r="S1134" s="387">
        <v>2.06</v>
      </c>
      <c r="T1134" s="387">
        <v>11</v>
      </c>
      <c r="U1134" s="387" t="s">
        <v>2026</v>
      </c>
      <c r="V1134" s="387" t="s">
        <v>2026</v>
      </c>
      <c r="W1134" s="387" t="s">
        <v>4832</v>
      </c>
      <c r="X1134" s="387" t="s">
        <v>4831</v>
      </c>
      <c r="Y1134" s="387" t="s">
        <v>1748</v>
      </c>
      <c r="Z1134" s="387" t="s">
        <v>1734</v>
      </c>
      <c r="AA1134" s="387" t="s">
        <v>1733</v>
      </c>
      <c r="AB1134" s="387">
        <v>32.549999999999997</v>
      </c>
      <c r="AC1134" s="387">
        <v>0</v>
      </c>
      <c r="AD1134" s="387">
        <v>0</v>
      </c>
      <c r="AE1134" s="387">
        <v>32.549999999999997</v>
      </c>
      <c r="AF1134" s="387" t="s">
        <v>1729</v>
      </c>
      <c r="AG1134" s="387">
        <v>32.549999999999997</v>
      </c>
      <c r="AH1134" s="387">
        <v>0</v>
      </c>
      <c r="AI1134" s="387">
        <v>0</v>
      </c>
      <c r="AJ1134" s="387">
        <v>32.549999999999997</v>
      </c>
      <c r="AK1134" s="387">
        <v>3.26</v>
      </c>
      <c r="AM1134"/>
      <c r="AN1134"/>
      <c r="AO1134"/>
      <c r="AP1134"/>
    </row>
    <row r="1135" spans="1:42">
      <c r="A1135" s="387" t="s">
        <v>5113</v>
      </c>
      <c r="B1135" s="388">
        <v>43656.83252314815</v>
      </c>
      <c r="C1135" s="389">
        <v>43656</v>
      </c>
      <c r="D1135" s="387" t="s">
        <v>2284</v>
      </c>
      <c r="E1135" s="389">
        <v>43656</v>
      </c>
      <c r="F1135" s="387" t="s">
        <v>2157</v>
      </c>
      <c r="G1135" s="389">
        <v>43656</v>
      </c>
      <c r="H1135" s="387" t="s">
        <v>2767</v>
      </c>
      <c r="I1135" s="389">
        <v>43656</v>
      </c>
      <c r="J1135" s="387" t="s">
        <v>2766</v>
      </c>
      <c r="K1135" s="387" t="s">
        <v>1741</v>
      </c>
      <c r="L1135" s="390" t="s">
        <v>1732</v>
      </c>
      <c r="M1135" s="390" t="s">
        <v>2265</v>
      </c>
      <c r="N1135" s="390" t="str">
        <f t="shared" si="36"/>
        <v>Employee4@blyblade.com</v>
      </c>
      <c r="O1135" s="390" t="str">
        <f t="shared" si="37"/>
        <v>Oksana_Orlov</v>
      </c>
      <c r="P1135" s="387" t="s">
        <v>1728</v>
      </c>
      <c r="Q1135" s="387" t="s">
        <v>1754</v>
      </c>
      <c r="R1135" s="387" t="s">
        <v>1738</v>
      </c>
      <c r="S1135" s="387">
        <v>2.1800000000000002</v>
      </c>
      <c r="T1135" s="387">
        <v>24</v>
      </c>
      <c r="U1135" s="387" t="s">
        <v>1883</v>
      </c>
      <c r="V1135" s="387" t="s">
        <v>1737</v>
      </c>
      <c r="W1135" s="387" t="s">
        <v>4882</v>
      </c>
      <c r="X1135" s="387" t="s">
        <v>4831</v>
      </c>
      <c r="Y1135" s="387" t="s">
        <v>1735</v>
      </c>
      <c r="Z1135" s="387" t="s">
        <v>1734</v>
      </c>
      <c r="AA1135" s="387" t="s">
        <v>1733</v>
      </c>
      <c r="AB1135" s="387">
        <v>24.57</v>
      </c>
      <c r="AC1135" s="387">
        <v>0</v>
      </c>
      <c r="AD1135" s="387">
        <v>0</v>
      </c>
      <c r="AE1135" s="387">
        <v>24.57</v>
      </c>
      <c r="AF1135" s="387" t="s">
        <v>1729</v>
      </c>
      <c r="AG1135" s="387">
        <v>24.57</v>
      </c>
      <c r="AH1135" s="387">
        <v>0</v>
      </c>
      <c r="AI1135" s="387">
        <v>0</v>
      </c>
      <c r="AJ1135" s="387">
        <v>24.57</v>
      </c>
      <c r="AK1135" s="387">
        <v>2.46</v>
      </c>
      <c r="AM1135"/>
      <c r="AN1135"/>
      <c r="AO1135"/>
      <c r="AP1135"/>
    </row>
    <row r="1136" spans="1:42">
      <c r="A1136" s="387" t="s">
        <v>5112</v>
      </c>
      <c r="B1136" s="388">
        <v>43656.862592592595</v>
      </c>
      <c r="C1136" s="389">
        <v>43656</v>
      </c>
      <c r="D1136" s="387" t="s">
        <v>2323</v>
      </c>
      <c r="E1136" s="389">
        <v>43656</v>
      </c>
      <c r="F1136" s="387" t="s">
        <v>2322</v>
      </c>
      <c r="G1136" s="389">
        <v>43656</v>
      </c>
      <c r="H1136" s="387" t="s">
        <v>1949</v>
      </c>
      <c r="I1136" s="389">
        <v>43656</v>
      </c>
      <c r="J1136" s="387" t="s">
        <v>4160</v>
      </c>
      <c r="K1136" s="387" t="s">
        <v>1741</v>
      </c>
      <c r="L1136" s="390" t="s">
        <v>1732</v>
      </c>
      <c r="M1136" s="390" t="s">
        <v>2287</v>
      </c>
      <c r="N1136" s="390" t="str">
        <f t="shared" si="36"/>
        <v>Employee14@blyblade.com</v>
      </c>
      <c r="O1136" s="390" t="str">
        <f t="shared" si="37"/>
        <v>Bowie_Tam</v>
      </c>
      <c r="P1136" s="387" t="s">
        <v>1728</v>
      </c>
      <c r="Q1136" s="387" t="s">
        <v>1952</v>
      </c>
      <c r="R1136" s="387" t="s">
        <v>1738</v>
      </c>
      <c r="S1136" s="387">
        <v>3.66</v>
      </c>
      <c r="T1136" s="387">
        <v>11</v>
      </c>
      <c r="U1136" s="387" t="s">
        <v>2026</v>
      </c>
      <c r="V1136" s="387" t="s">
        <v>2026</v>
      </c>
      <c r="W1136" s="387" t="s">
        <v>4832</v>
      </c>
      <c r="X1136" s="387" t="s">
        <v>4831</v>
      </c>
      <c r="Y1136" s="387" t="s">
        <v>1748</v>
      </c>
      <c r="Z1136" s="387" t="s">
        <v>1734</v>
      </c>
      <c r="AA1136" s="387" t="s">
        <v>1733</v>
      </c>
      <c r="AB1136" s="387">
        <v>46.45</v>
      </c>
      <c r="AC1136" s="387">
        <v>0</v>
      </c>
      <c r="AD1136" s="387">
        <v>0</v>
      </c>
      <c r="AE1136" s="387">
        <v>46.45</v>
      </c>
      <c r="AF1136" s="387" t="s">
        <v>1729</v>
      </c>
      <c r="AG1136" s="387">
        <v>46.45</v>
      </c>
      <c r="AH1136" s="387">
        <v>0</v>
      </c>
      <c r="AI1136" s="387">
        <v>0</v>
      </c>
      <c r="AJ1136" s="387">
        <v>46.45</v>
      </c>
      <c r="AK1136" s="387">
        <v>4.6500000000000004</v>
      </c>
      <c r="AM1136"/>
      <c r="AN1136"/>
      <c r="AO1136"/>
      <c r="AP1136"/>
    </row>
    <row r="1137" spans="1:42">
      <c r="A1137" s="387" t="s">
        <v>5111</v>
      </c>
      <c r="B1137" s="388">
        <v>43656.917557870373</v>
      </c>
      <c r="C1137" s="389">
        <v>43655</v>
      </c>
      <c r="D1137" s="387" t="s">
        <v>3695</v>
      </c>
      <c r="E1137" s="389">
        <v>43655</v>
      </c>
      <c r="F1137" s="387" t="s">
        <v>2277</v>
      </c>
      <c r="G1137" s="389">
        <v>43655</v>
      </c>
      <c r="H1137" s="387" t="s">
        <v>5027</v>
      </c>
      <c r="I1137" s="389">
        <v>43655</v>
      </c>
      <c r="J1137" s="387" t="s">
        <v>2269</v>
      </c>
      <c r="K1137" s="387" t="s">
        <v>1741</v>
      </c>
      <c r="L1137" s="390" t="s">
        <v>1732</v>
      </c>
      <c r="M1137" s="390" t="s">
        <v>2223</v>
      </c>
      <c r="N1137" s="390" t="str">
        <f t="shared" si="36"/>
        <v>Employee19@blyblade.com</v>
      </c>
      <c r="O1137" s="390" t="str">
        <f t="shared" si="37"/>
        <v>Gil_Adler</v>
      </c>
      <c r="P1137" s="387" t="s">
        <v>1728</v>
      </c>
      <c r="Q1137" s="387" t="s">
        <v>3322</v>
      </c>
      <c r="R1137" s="387" t="s">
        <v>1738</v>
      </c>
      <c r="S1137" s="387">
        <v>1.97</v>
      </c>
      <c r="T1137" s="387">
        <v>8</v>
      </c>
      <c r="U1137" s="387" t="s">
        <v>1737</v>
      </c>
      <c r="V1137" s="387" t="s">
        <v>1737</v>
      </c>
      <c r="W1137" s="387" t="s">
        <v>4876</v>
      </c>
      <c r="X1137" s="387" t="s">
        <v>4831</v>
      </c>
      <c r="Y1137" s="387" t="s">
        <v>1890</v>
      </c>
      <c r="Z1137" s="387" t="s">
        <v>1734</v>
      </c>
      <c r="AA1137" s="387" t="s">
        <v>1747</v>
      </c>
      <c r="AB1137" s="387">
        <v>0</v>
      </c>
      <c r="AC1137" s="387">
        <v>0</v>
      </c>
      <c r="AD1137" s="387">
        <v>1.03</v>
      </c>
      <c r="AE1137" s="387">
        <v>1.03</v>
      </c>
      <c r="AF1137" s="387" t="s">
        <v>1729</v>
      </c>
      <c r="AG1137" s="387">
        <v>0</v>
      </c>
      <c r="AH1137" s="387">
        <v>0</v>
      </c>
      <c r="AI1137" s="387">
        <v>1.03</v>
      </c>
      <c r="AJ1137" s="387">
        <v>1.03</v>
      </c>
      <c r="AK1137" s="387">
        <v>0</v>
      </c>
      <c r="AM1137"/>
      <c r="AN1137"/>
      <c r="AO1137"/>
      <c r="AP1137"/>
    </row>
    <row r="1138" spans="1:42">
      <c r="A1138" s="387" t="s">
        <v>5110</v>
      </c>
      <c r="B1138" s="388">
        <v>43656.92527777778</v>
      </c>
      <c r="C1138" s="389">
        <v>43656</v>
      </c>
      <c r="D1138" s="387" t="s">
        <v>1765</v>
      </c>
      <c r="E1138" s="389">
        <v>43656</v>
      </c>
      <c r="F1138" s="387" t="s">
        <v>1764</v>
      </c>
      <c r="G1138" s="389">
        <v>43656</v>
      </c>
      <c r="H1138" s="387" t="s">
        <v>2005</v>
      </c>
      <c r="I1138" s="389">
        <v>43656</v>
      </c>
      <c r="J1138" s="387" t="s">
        <v>2004</v>
      </c>
      <c r="K1138" s="387" t="s">
        <v>1741</v>
      </c>
      <c r="L1138" s="390" t="s">
        <v>1732</v>
      </c>
      <c r="M1138" s="390" t="s">
        <v>1992</v>
      </c>
      <c r="N1138" s="390" t="str">
        <f t="shared" si="36"/>
        <v>Employee12@blyblade.com</v>
      </c>
      <c r="O1138" s="390" t="str">
        <f t="shared" si="37"/>
        <v>Lysane_Sanchez</v>
      </c>
      <c r="P1138" s="387" t="s">
        <v>1728</v>
      </c>
      <c r="Q1138" s="387" t="s">
        <v>1952</v>
      </c>
      <c r="R1138" s="387" t="s">
        <v>1803</v>
      </c>
      <c r="S1138" s="387">
        <v>6.77</v>
      </c>
      <c r="T1138" s="387">
        <v>27</v>
      </c>
      <c r="U1138" s="387" t="s">
        <v>2326</v>
      </c>
      <c r="V1138" s="387" t="s">
        <v>2326</v>
      </c>
      <c r="W1138" s="387" t="s">
        <v>4832</v>
      </c>
      <c r="X1138" s="387" t="s">
        <v>4831</v>
      </c>
      <c r="Y1138" s="387" t="s">
        <v>1748</v>
      </c>
      <c r="Z1138" s="387" t="s">
        <v>1734</v>
      </c>
      <c r="AA1138" s="387" t="s">
        <v>1733</v>
      </c>
      <c r="AB1138" s="387">
        <v>74.12</v>
      </c>
      <c r="AC1138" s="387">
        <v>0</v>
      </c>
      <c r="AD1138" s="387">
        <v>0</v>
      </c>
      <c r="AE1138" s="387">
        <v>74.12</v>
      </c>
      <c r="AF1138" s="387" t="s">
        <v>1729</v>
      </c>
      <c r="AG1138" s="387">
        <v>74.12</v>
      </c>
      <c r="AH1138" s="387">
        <v>0</v>
      </c>
      <c r="AI1138" s="387">
        <v>0</v>
      </c>
      <c r="AJ1138" s="387">
        <v>74.12</v>
      </c>
      <c r="AK1138" s="387">
        <v>7.41</v>
      </c>
      <c r="AM1138"/>
      <c r="AN1138"/>
      <c r="AO1138"/>
      <c r="AP1138"/>
    </row>
    <row r="1139" spans="1:42">
      <c r="A1139" s="387" t="s">
        <v>5109</v>
      </c>
      <c r="B1139" s="388">
        <v>43656.930636574078</v>
      </c>
      <c r="C1139" s="389">
        <v>43656</v>
      </c>
      <c r="D1139" s="387" t="s">
        <v>2701</v>
      </c>
      <c r="E1139" s="389">
        <v>43656</v>
      </c>
      <c r="F1139" s="387" t="s">
        <v>3060</v>
      </c>
      <c r="G1139" s="389">
        <v>43656</v>
      </c>
      <c r="H1139" s="387" t="s">
        <v>2021</v>
      </c>
      <c r="I1139" s="389">
        <v>43656</v>
      </c>
      <c r="J1139" s="387" t="s">
        <v>2020</v>
      </c>
      <c r="K1139" s="387" t="s">
        <v>1741</v>
      </c>
      <c r="L1139" s="390" t="s">
        <v>1732</v>
      </c>
      <c r="M1139" s="390" t="s">
        <v>2223</v>
      </c>
      <c r="N1139" s="390" t="str">
        <f t="shared" si="36"/>
        <v>Employee19@blyblade.com</v>
      </c>
      <c r="O1139" s="390" t="str">
        <f t="shared" si="37"/>
        <v>Gil_Adler</v>
      </c>
      <c r="P1139" s="387" t="s">
        <v>1728</v>
      </c>
      <c r="Q1139" s="387" t="s">
        <v>1754</v>
      </c>
      <c r="R1139" s="387" t="s">
        <v>1738</v>
      </c>
      <c r="S1139" s="387">
        <v>2.2200000000000002</v>
      </c>
      <c r="T1139" s="387">
        <v>14</v>
      </c>
      <c r="U1139" s="387" t="s">
        <v>2411</v>
      </c>
      <c r="V1139" s="387" t="s">
        <v>1801</v>
      </c>
      <c r="W1139" s="387" t="s">
        <v>4876</v>
      </c>
      <c r="X1139" s="387" t="s">
        <v>4831</v>
      </c>
      <c r="Y1139" s="387" t="s">
        <v>1890</v>
      </c>
      <c r="Z1139" s="387" t="s">
        <v>1734</v>
      </c>
      <c r="AA1139" s="387" t="s">
        <v>1733</v>
      </c>
      <c r="AB1139" s="387">
        <v>15.5</v>
      </c>
      <c r="AC1139" s="387">
        <v>0</v>
      </c>
      <c r="AD1139" s="387">
        <v>0</v>
      </c>
      <c r="AE1139" s="387">
        <v>15.5</v>
      </c>
      <c r="AF1139" s="387" t="s">
        <v>1729</v>
      </c>
      <c r="AG1139" s="387">
        <v>15.5</v>
      </c>
      <c r="AH1139" s="387">
        <v>0</v>
      </c>
      <c r="AI1139" s="387">
        <v>0</v>
      </c>
      <c r="AJ1139" s="387">
        <v>15.5</v>
      </c>
      <c r="AK1139" s="387">
        <v>1.55</v>
      </c>
      <c r="AM1139"/>
      <c r="AN1139"/>
      <c r="AO1139"/>
      <c r="AP1139"/>
    </row>
    <row r="1140" spans="1:42">
      <c r="A1140" s="387" t="s">
        <v>5109</v>
      </c>
      <c r="B1140" s="388">
        <v>43656.931203703702</v>
      </c>
      <c r="C1140" s="389">
        <v>43656</v>
      </c>
      <c r="D1140" s="387" t="s">
        <v>2701</v>
      </c>
      <c r="E1140" s="389">
        <v>43656</v>
      </c>
      <c r="F1140" s="387" t="s">
        <v>3060</v>
      </c>
      <c r="G1140" s="389">
        <v>43656</v>
      </c>
      <c r="H1140" s="387" t="s">
        <v>2021</v>
      </c>
      <c r="I1140" s="389">
        <v>43656</v>
      </c>
      <c r="J1140" s="387" t="s">
        <v>2020</v>
      </c>
      <c r="K1140" s="387" t="s">
        <v>1741</v>
      </c>
      <c r="L1140" s="390" t="s">
        <v>1732</v>
      </c>
      <c r="M1140" s="390" t="s">
        <v>2223</v>
      </c>
      <c r="N1140" s="390" t="str">
        <f t="shared" si="36"/>
        <v>Employee19@blyblade.com</v>
      </c>
      <c r="O1140" s="390" t="str">
        <f t="shared" si="37"/>
        <v>Gil_Adler</v>
      </c>
      <c r="P1140" s="387" t="s">
        <v>1728</v>
      </c>
      <c r="Q1140" s="387" t="s">
        <v>1754</v>
      </c>
      <c r="R1140" s="387" t="s">
        <v>1738</v>
      </c>
      <c r="S1140" s="387">
        <v>2.2200000000000002</v>
      </c>
      <c r="T1140" s="387">
        <v>14</v>
      </c>
      <c r="U1140" s="387" t="s">
        <v>2411</v>
      </c>
      <c r="V1140" s="387" t="s">
        <v>1801</v>
      </c>
      <c r="W1140" s="387" t="s">
        <v>4876</v>
      </c>
      <c r="X1140" s="387" t="s">
        <v>4831</v>
      </c>
      <c r="Y1140" s="387" t="s">
        <v>1890</v>
      </c>
      <c r="Z1140" s="387" t="s">
        <v>1734</v>
      </c>
      <c r="AA1140" s="387" t="s">
        <v>1747</v>
      </c>
      <c r="AB1140" s="387">
        <v>0</v>
      </c>
      <c r="AC1140" s="387">
        <v>0</v>
      </c>
      <c r="AD1140" s="387">
        <v>1.03</v>
      </c>
      <c r="AE1140" s="387">
        <v>1.03</v>
      </c>
      <c r="AF1140" s="387" t="s">
        <v>1729</v>
      </c>
      <c r="AG1140" s="387">
        <v>0</v>
      </c>
      <c r="AH1140" s="387">
        <v>0</v>
      </c>
      <c r="AI1140" s="387">
        <v>1.03</v>
      </c>
      <c r="AJ1140" s="387">
        <v>1.03</v>
      </c>
      <c r="AK1140" s="387">
        <v>0</v>
      </c>
      <c r="AM1140"/>
      <c r="AN1140"/>
      <c r="AO1140"/>
      <c r="AP1140"/>
    </row>
    <row r="1141" spans="1:42">
      <c r="A1141" s="387" t="s">
        <v>5108</v>
      </c>
      <c r="B1141" s="388">
        <v>43656.936412037037</v>
      </c>
      <c r="C1141" s="389">
        <v>43656</v>
      </c>
      <c r="D1141" s="387" t="s">
        <v>3289</v>
      </c>
      <c r="E1141" s="389">
        <v>43656</v>
      </c>
      <c r="F1141" s="387" t="s">
        <v>3920</v>
      </c>
      <c r="G1141" s="389">
        <v>43656</v>
      </c>
      <c r="H1141" s="387" t="s">
        <v>1865</v>
      </c>
      <c r="I1141" s="389">
        <v>43656</v>
      </c>
      <c r="J1141" s="387" t="s">
        <v>2114</v>
      </c>
      <c r="K1141" s="387" t="s">
        <v>1741</v>
      </c>
      <c r="L1141" s="390" t="s">
        <v>1732</v>
      </c>
      <c r="M1141" s="390" t="s">
        <v>1854</v>
      </c>
      <c r="N1141" s="390" t="str">
        <f t="shared" si="36"/>
        <v>Employee5@blyblade.com</v>
      </c>
      <c r="O1141" s="390" t="str">
        <f t="shared" si="37"/>
        <v>Torey_McNeil</v>
      </c>
      <c r="P1141" s="387" t="s">
        <v>1728</v>
      </c>
      <c r="Q1141" s="387" t="s">
        <v>1754</v>
      </c>
      <c r="R1141" s="387" t="s">
        <v>1753</v>
      </c>
      <c r="S1141" s="387">
        <v>19.079999999999998</v>
      </c>
      <c r="T1141" s="387">
        <v>32</v>
      </c>
      <c r="U1141" s="387" t="s">
        <v>5107</v>
      </c>
      <c r="V1141" s="387" t="s">
        <v>2050</v>
      </c>
      <c r="W1141" s="387" t="s">
        <v>4832</v>
      </c>
      <c r="X1141" s="387" t="s">
        <v>4831</v>
      </c>
      <c r="Y1141" s="387" t="s">
        <v>1748</v>
      </c>
      <c r="Z1141" s="387" t="s">
        <v>1734</v>
      </c>
      <c r="AA1141" s="387" t="s">
        <v>1733</v>
      </c>
      <c r="AB1141" s="387">
        <v>23.95</v>
      </c>
      <c r="AC1141" s="387">
        <v>0</v>
      </c>
      <c r="AD1141" s="387">
        <v>0</v>
      </c>
      <c r="AE1141" s="387">
        <v>23.95</v>
      </c>
      <c r="AF1141" s="387" t="s">
        <v>1729</v>
      </c>
      <c r="AG1141" s="387">
        <v>23.95</v>
      </c>
      <c r="AH1141" s="387">
        <v>0</v>
      </c>
      <c r="AI1141" s="387">
        <v>0</v>
      </c>
      <c r="AJ1141" s="387">
        <v>23.95</v>
      </c>
      <c r="AK1141" s="387">
        <v>2.4</v>
      </c>
      <c r="AM1141"/>
      <c r="AN1141"/>
      <c r="AO1141"/>
      <c r="AP1141"/>
    </row>
    <row r="1142" spans="1:42">
      <c r="A1142" s="387" t="s">
        <v>5106</v>
      </c>
      <c r="B1142" s="388">
        <v>43656.95171296296</v>
      </c>
      <c r="C1142" s="389">
        <v>43656</v>
      </c>
      <c r="D1142" s="387" t="s">
        <v>2017</v>
      </c>
      <c r="E1142" s="389">
        <v>43656</v>
      </c>
      <c r="F1142" s="387" t="s">
        <v>2016</v>
      </c>
      <c r="G1142" s="389">
        <v>43656</v>
      </c>
      <c r="H1142" s="387" t="s">
        <v>2699</v>
      </c>
      <c r="I1142" s="389">
        <v>43656</v>
      </c>
      <c r="J1142" s="387" t="s">
        <v>2866</v>
      </c>
      <c r="K1142" s="387" t="s">
        <v>1741</v>
      </c>
      <c r="L1142" s="390" t="s">
        <v>1732</v>
      </c>
      <c r="M1142" s="390" t="s">
        <v>2027</v>
      </c>
      <c r="N1142" s="390" t="str">
        <f t="shared" si="36"/>
        <v>Employee28@blyblade.com</v>
      </c>
      <c r="O1142" s="390" t="str">
        <f t="shared" si="37"/>
        <v>Tony_Conte</v>
      </c>
      <c r="P1142" s="387" t="s">
        <v>1728</v>
      </c>
      <c r="Q1142" s="387" t="s">
        <v>1952</v>
      </c>
      <c r="R1142" s="387" t="s">
        <v>1738</v>
      </c>
      <c r="S1142" s="387">
        <v>4.01</v>
      </c>
      <c r="T1142" s="387">
        <v>31</v>
      </c>
      <c r="U1142" s="387" t="s">
        <v>2026</v>
      </c>
      <c r="V1142" s="387" t="s">
        <v>2026</v>
      </c>
      <c r="W1142" s="387" t="s">
        <v>4832</v>
      </c>
      <c r="X1142" s="387" t="s">
        <v>4831</v>
      </c>
      <c r="Y1142" s="387" t="s">
        <v>1748</v>
      </c>
      <c r="Z1142" s="387" t="s">
        <v>1734</v>
      </c>
      <c r="AA1142" s="387" t="s">
        <v>1733</v>
      </c>
      <c r="AB1142" s="387">
        <v>75.209999999999994</v>
      </c>
      <c r="AC1142" s="387">
        <v>0</v>
      </c>
      <c r="AD1142" s="387">
        <v>0</v>
      </c>
      <c r="AE1142" s="387">
        <v>75.209999999999994</v>
      </c>
      <c r="AF1142" s="387" t="s">
        <v>1729</v>
      </c>
      <c r="AG1142" s="387">
        <v>75.209999999999994</v>
      </c>
      <c r="AH1142" s="387">
        <v>0</v>
      </c>
      <c r="AI1142" s="387">
        <v>0</v>
      </c>
      <c r="AJ1142" s="387">
        <v>75.209999999999994</v>
      </c>
      <c r="AK1142" s="387">
        <v>7.52</v>
      </c>
      <c r="AM1142"/>
      <c r="AN1142"/>
      <c r="AO1142"/>
      <c r="AP1142"/>
    </row>
    <row r="1143" spans="1:42">
      <c r="A1143" s="387" t="s">
        <v>5106</v>
      </c>
      <c r="B1143" s="388">
        <v>43657.037962962961</v>
      </c>
      <c r="C1143" s="389">
        <v>43656</v>
      </c>
      <c r="D1143" s="387" t="s">
        <v>2017</v>
      </c>
      <c r="E1143" s="389">
        <v>43656</v>
      </c>
      <c r="F1143" s="387" t="s">
        <v>2016</v>
      </c>
      <c r="G1143" s="389">
        <v>43656</v>
      </c>
      <c r="H1143" s="387" t="s">
        <v>2699</v>
      </c>
      <c r="I1143" s="389">
        <v>43656</v>
      </c>
      <c r="J1143" s="387" t="s">
        <v>2866</v>
      </c>
      <c r="K1143" s="387" t="s">
        <v>1741</v>
      </c>
      <c r="L1143" s="390" t="s">
        <v>1732</v>
      </c>
      <c r="M1143" s="390" t="s">
        <v>2027</v>
      </c>
      <c r="N1143" s="390" t="str">
        <f t="shared" si="36"/>
        <v>Employee28@blyblade.com</v>
      </c>
      <c r="O1143" s="390" t="str">
        <f t="shared" si="37"/>
        <v>Tony_Conte</v>
      </c>
      <c r="P1143" s="387" t="s">
        <v>1728</v>
      </c>
      <c r="Q1143" s="387" t="s">
        <v>1952</v>
      </c>
      <c r="R1143" s="387" t="s">
        <v>1738</v>
      </c>
      <c r="S1143" s="387">
        <v>4.01</v>
      </c>
      <c r="T1143" s="387">
        <v>31</v>
      </c>
      <c r="U1143" s="387" t="s">
        <v>2026</v>
      </c>
      <c r="V1143" s="387" t="s">
        <v>2026</v>
      </c>
      <c r="W1143" s="387" t="s">
        <v>4832</v>
      </c>
      <c r="X1143" s="387" t="s">
        <v>4831</v>
      </c>
      <c r="Y1143" s="387" t="s">
        <v>1748</v>
      </c>
      <c r="Z1143" s="387" t="s">
        <v>1734</v>
      </c>
      <c r="AA1143" s="387" t="s">
        <v>1747</v>
      </c>
      <c r="AB1143" s="387">
        <v>0</v>
      </c>
      <c r="AC1143" s="387">
        <v>0</v>
      </c>
      <c r="AD1143" s="387">
        <v>7.84</v>
      </c>
      <c r="AE1143" s="387">
        <v>7.84</v>
      </c>
      <c r="AF1143" s="387" t="s">
        <v>1729</v>
      </c>
      <c r="AG1143" s="387">
        <v>0</v>
      </c>
      <c r="AH1143" s="387">
        <v>0</v>
      </c>
      <c r="AI1143" s="387">
        <v>7.84</v>
      </c>
      <c r="AJ1143" s="387">
        <v>7.84</v>
      </c>
      <c r="AK1143" s="387">
        <v>0</v>
      </c>
      <c r="AM1143"/>
      <c r="AN1143"/>
      <c r="AO1143"/>
      <c r="AP1143"/>
    </row>
    <row r="1144" spans="1:42">
      <c r="A1144" s="387" t="s">
        <v>5105</v>
      </c>
      <c r="B1144" s="388">
        <v>43657.068599537037</v>
      </c>
      <c r="C1144" s="389">
        <v>43656</v>
      </c>
      <c r="D1144" s="387" t="s">
        <v>3049</v>
      </c>
      <c r="E1144" s="389">
        <v>43656</v>
      </c>
      <c r="F1144" s="387" t="s">
        <v>4082</v>
      </c>
      <c r="G1144" s="389">
        <v>43657</v>
      </c>
      <c r="H1144" s="387" t="s">
        <v>2799</v>
      </c>
      <c r="I1144" s="389">
        <v>43656</v>
      </c>
      <c r="J1144" s="387" t="s">
        <v>1756</v>
      </c>
      <c r="K1144" s="387" t="s">
        <v>4931</v>
      </c>
      <c r="L1144" s="390" t="s">
        <v>1732</v>
      </c>
      <c r="M1144" s="390" t="s">
        <v>1775</v>
      </c>
      <c r="N1144" s="390" t="str">
        <f t="shared" si="36"/>
        <v>Employee10@blyblade.com</v>
      </c>
      <c r="O1144" s="390" t="str">
        <f t="shared" si="37"/>
        <v>Max_Schrage</v>
      </c>
      <c r="P1144" s="387" t="s">
        <v>1728</v>
      </c>
      <c r="Q1144" s="387" t="s">
        <v>1754</v>
      </c>
      <c r="R1144" s="387" t="s">
        <v>4947</v>
      </c>
      <c r="S1144" s="387">
        <v>22.93</v>
      </c>
      <c r="T1144" s="387">
        <v>88</v>
      </c>
      <c r="U1144" s="387" t="s">
        <v>5104</v>
      </c>
      <c r="V1144" s="387" t="s">
        <v>5103</v>
      </c>
      <c r="W1144" s="387" t="s">
        <v>2025</v>
      </c>
      <c r="X1144" s="387" t="s">
        <v>4831</v>
      </c>
      <c r="Y1144" s="387" t="s">
        <v>1769</v>
      </c>
      <c r="Z1144" s="387" t="s">
        <v>1734</v>
      </c>
      <c r="AA1144" s="387" t="s">
        <v>1733</v>
      </c>
      <c r="AB1144" s="387">
        <v>40.340000000000003</v>
      </c>
      <c r="AC1144" s="387">
        <v>0</v>
      </c>
      <c r="AD1144" s="387">
        <v>0</v>
      </c>
      <c r="AE1144" s="387">
        <v>40.340000000000003</v>
      </c>
      <c r="AF1144" s="387" t="s">
        <v>1729</v>
      </c>
      <c r="AG1144" s="387">
        <v>40.340000000000003</v>
      </c>
      <c r="AH1144" s="387">
        <v>0</v>
      </c>
      <c r="AI1144" s="387">
        <v>0</v>
      </c>
      <c r="AJ1144" s="387">
        <v>40.340000000000003</v>
      </c>
      <c r="AK1144" s="387">
        <v>4.03</v>
      </c>
      <c r="AM1144"/>
      <c r="AN1144"/>
      <c r="AO1144"/>
      <c r="AP1144"/>
    </row>
    <row r="1145" spans="1:42">
      <c r="A1145" s="387" t="s">
        <v>5102</v>
      </c>
      <c r="B1145" s="388">
        <v>43657.204791666663</v>
      </c>
      <c r="C1145" s="389">
        <v>43657</v>
      </c>
      <c r="D1145" s="387" t="s">
        <v>5101</v>
      </c>
      <c r="E1145" s="389">
        <v>43657</v>
      </c>
      <c r="F1145" s="387" t="s">
        <v>2273</v>
      </c>
      <c r="G1145" s="389">
        <v>43657</v>
      </c>
      <c r="H1145" s="387" t="s">
        <v>2477</v>
      </c>
      <c r="I1145" s="389">
        <v>43657</v>
      </c>
      <c r="J1145" s="387" t="s">
        <v>3142</v>
      </c>
      <c r="K1145" s="387" t="s">
        <v>1741</v>
      </c>
      <c r="L1145" s="390" t="s">
        <v>1732</v>
      </c>
      <c r="M1145" s="390" t="s">
        <v>1854</v>
      </c>
      <c r="N1145" s="390" t="str">
        <f t="shared" si="36"/>
        <v>Employee5@blyblade.com</v>
      </c>
      <c r="O1145" s="390" t="str">
        <f t="shared" si="37"/>
        <v>Torey_McNeil</v>
      </c>
      <c r="P1145" s="387" t="s">
        <v>1728</v>
      </c>
      <c r="Q1145" s="387" t="s">
        <v>1847</v>
      </c>
      <c r="R1145" s="387" t="s">
        <v>1738</v>
      </c>
      <c r="S1145" s="387">
        <v>8.9</v>
      </c>
      <c r="T1145" s="387">
        <v>22</v>
      </c>
      <c r="U1145" s="387" t="s">
        <v>1737</v>
      </c>
      <c r="V1145" s="387" t="s">
        <v>1853</v>
      </c>
      <c r="W1145" s="387" t="s">
        <v>4876</v>
      </c>
      <c r="X1145" s="387" t="s">
        <v>4831</v>
      </c>
      <c r="Y1145" s="387" t="s">
        <v>1748</v>
      </c>
      <c r="Z1145" s="387" t="s">
        <v>1734</v>
      </c>
      <c r="AA1145" s="387" t="s">
        <v>1733</v>
      </c>
      <c r="AB1145" s="387">
        <v>45.09</v>
      </c>
      <c r="AC1145" s="387">
        <v>0</v>
      </c>
      <c r="AD1145" s="387">
        <v>0</v>
      </c>
      <c r="AE1145" s="387">
        <v>45.09</v>
      </c>
      <c r="AF1145" s="387" t="s">
        <v>1729</v>
      </c>
      <c r="AG1145" s="387">
        <v>45.09</v>
      </c>
      <c r="AH1145" s="387">
        <v>0</v>
      </c>
      <c r="AI1145" s="387">
        <v>0</v>
      </c>
      <c r="AJ1145" s="387">
        <v>45.09</v>
      </c>
      <c r="AK1145" s="387">
        <v>4.51</v>
      </c>
      <c r="AM1145"/>
      <c r="AN1145"/>
      <c r="AO1145"/>
      <c r="AP1145"/>
    </row>
    <row r="1146" spans="1:42">
      <c r="A1146" s="387" t="s">
        <v>5100</v>
      </c>
      <c r="B1146" s="388">
        <v>43657.603715277779</v>
      </c>
      <c r="C1146" s="389">
        <v>43657</v>
      </c>
      <c r="D1146" s="387" t="s">
        <v>3084</v>
      </c>
      <c r="E1146" s="389">
        <v>43657</v>
      </c>
      <c r="F1146" s="387" t="s">
        <v>3083</v>
      </c>
      <c r="G1146" s="389">
        <v>43657</v>
      </c>
      <c r="H1146" s="387" t="s">
        <v>2856</v>
      </c>
      <c r="I1146" s="389">
        <v>43657</v>
      </c>
      <c r="J1146" s="387" t="s">
        <v>3266</v>
      </c>
      <c r="K1146" s="387" t="s">
        <v>1741</v>
      </c>
      <c r="L1146" s="390" t="s">
        <v>1732</v>
      </c>
      <c r="M1146" s="390" t="s">
        <v>1884</v>
      </c>
      <c r="N1146" s="390" t="str">
        <f t="shared" si="36"/>
        <v>Employee25@blyblade.com</v>
      </c>
      <c r="O1146" s="390" t="str">
        <f t="shared" si="37"/>
        <v>Shyloh_Davonne Wilkinson</v>
      </c>
      <c r="P1146" s="387" t="s">
        <v>1728</v>
      </c>
      <c r="Q1146" s="387" t="s">
        <v>1847</v>
      </c>
      <c r="R1146" s="387" t="s">
        <v>1803</v>
      </c>
      <c r="S1146" s="387">
        <v>10.33</v>
      </c>
      <c r="T1146" s="387">
        <v>39</v>
      </c>
      <c r="U1146" s="387" t="s">
        <v>1882</v>
      </c>
      <c r="V1146" s="387" t="s">
        <v>1883</v>
      </c>
      <c r="W1146" s="387" t="s">
        <v>2025</v>
      </c>
      <c r="X1146" s="387" t="s">
        <v>4831</v>
      </c>
      <c r="Y1146" s="387" t="s">
        <v>1735</v>
      </c>
      <c r="Z1146" s="387" t="s">
        <v>1734</v>
      </c>
      <c r="AA1146" s="387" t="s">
        <v>1733</v>
      </c>
      <c r="AB1146" s="387">
        <v>43.86</v>
      </c>
      <c r="AC1146" s="387">
        <v>0</v>
      </c>
      <c r="AD1146" s="387">
        <v>0</v>
      </c>
      <c r="AE1146" s="387">
        <v>43.86</v>
      </c>
      <c r="AF1146" s="387" t="s">
        <v>1729</v>
      </c>
      <c r="AG1146" s="387">
        <v>43.86</v>
      </c>
      <c r="AH1146" s="387">
        <v>0</v>
      </c>
      <c r="AI1146" s="387">
        <v>0</v>
      </c>
      <c r="AJ1146" s="387">
        <v>43.86</v>
      </c>
      <c r="AK1146" s="387">
        <v>4.3899999999999997</v>
      </c>
      <c r="AM1146"/>
      <c r="AN1146"/>
      <c r="AO1146"/>
      <c r="AP1146"/>
    </row>
    <row r="1147" spans="1:42">
      <c r="A1147" s="387" t="s">
        <v>5099</v>
      </c>
      <c r="B1147" s="388">
        <v>43657.701967592591</v>
      </c>
      <c r="C1147" s="389">
        <v>43657</v>
      </c>
      <c r="D1147" s="387" t="s">
        <v>1785</v>
      </c>
      <c r="E1147" s="389">
        <v>43657</v>
      </c>
      <c r="F1147" s="387" t="s">
        <v>1784</v>
      </c>
      <c r="G1147" s="389">
        <v>43657</v>
      </c>
      <c r="H1147" s="387" t="s">
        <v>3222</v>
      </c>
      <c r="I1147" s="389">
        <v>43657</v>
      </c>
      <c r="J1147" s="387" t="s">
        <v>3221</v>
      </c>
      <c r="K1147" s="387" t="s">
        <v>1741</v>
      </c>
      <c r="L1147" s="390" t="s">
        <v>1732</v>
      </c>
      <c r="M1147" s="390" t="s">
        <v>2051</v>
      </c>
      <c r="N1147" s="390" t="str">
        <f t="shared" si="36"/>
        <v>Employee26@blyblade.com</v>
      </c>
      <c r="O1147" s="390" t="str">
        <f t="shared" si="37"/>
        <v>Karoline_Lozier</v>
      </c>
      <c r="P1147" s="387" t="s">
        <v>1728</v>
      </c>
      <c r="Q1147" s="387" t="s">
        <v>1739</v>
      </c>
      <c r="R1147" s="387" t="s">
        <v>1738</v>
      </c>
      <c r="S1147" s="387">
        <v>0.64</v>
      </c>
      <c r="T1147" s="387">
        <v>16</v>
      </c>
      <c r="U1147" s="387" t="s">
        <v>1772</v>
      </c>
      <c r="V1147" s="387" t="s">
        <v>1772</v>
      </c>
      <c r="W1147" s="387" t="s">
        <v>1728</v>
      </c>
      <c r="X1147" s="387" t="s">
        <v>1794</v>
      </c>
      <c r="Y1147" s="387" t="s">
        <v>1748</v>
      </c>
      <c r="Z1147" s="387" t="s">
        <v>1734</v>
      </c>
      <c r="AA1147" s="387" t="s">
        <v>1733</v>
      </c>
      <c r="AB1147" s="387">
        <v>20.07</v>
      </c>
      <c r="AC1147" s="387">
        <v>0</v>
      </c>
      <c r="AD1147" s="387">
        <v>0</v>
      </c>
      <c r="AE1147" s="387">
        <v>20</v>
      </c>
      <c r="AF1147" s="387" t="s">
        <v>1729</v>
      </c>
      <c r="AG1147" s="387">
        <v>20.07</v>
      </c>
      <c r="AH1147" s="387">
        <v>0</v>
      </c>
      <c r="AI1147" s="387">
        <v>0</v>
      </c>
      <c r="AJ1147" s="387">
        <v>20</v>
      </c>
      <c r="AK1147" s="387">
        <v>2</v>
      </c>
      <c r="AM1147"/>
      <c r="AN1147"/>
      <c r="AO1147"/>
      <c r="AP1147"/>
    </row>
    <row r="1148" spans="1:42">
      <c r="A1148" s="387" t="s">
        <v>5098</v>
      </c>
      <c r="B1148" s="388">
        <v>43657.732905092591</v>
      </c>
      <c r="C1148" s="389">
        <v>43657</v>
      </c>
      <c r="D1148" s="387" t="s">
        <v>2522</v>
      </c>
      <c r="E1148" s="389">
        <v>43657</v>
      </c>
      <c r="F1148" s="387" t="s">
        <v>2886</v>
      </c>
      <c r="G1148" s="389">
        <v>43657</v>
      </c>
      <c r="H1148" s="387" t="s">
        <v>3572</v>
      </c>
      <c r="I1148" s="389">
        <v>43657</v>
      </c>
      <c r="J1148" s="387" t="s">
        <v>3571</v>
      </c>
      <c r="K1148" s="387" t="s">
        <v>1741</v>
      </c>
      <c r="L1148" s="390" t="s">
        <v>1732</v>
      </c>
      <c r="M1148" s="390" t="s">
        <v>2681</v>
      </c>
      <c r="N1148" s="390" t="str">
        <f t="shared" si="36"/>
        <v>Employee23@blyblade.com</v>
      </c>
      <c r="O1148" s="390" t="str">
        <f t="shared" si="37"/>
        <v>James_Whaley</v>
      </c>
      <c r="P1148" s="387" t="s">
        <v>1728</v>
      </c>
      <c r="Q1148" s="387" t="s">
        <v>1739</v>
      </c>
      <c r="R1148" s="387" t="s">
        <v>1738</v>
      </c>
      <c r="S1148" s="387">
        <v>1.1200000000000001</v>
      </c>
      <c r="T1148" s="387">
        <v>42</v>
      </c>
      <c r="U1148" s="387" t="s">
        <v>1737</v>
      </c>
      <c r="V1148" s="387" t="s">
        <v>1737</v>
      </c>
      <c r="W1148" s="387" t="s">
        <v>1728</v>
      </c>
      <c r="X1148" s="387" t="s">
        <v>1794</v>
      </c>
      <c r="Y1148" s="387" t="s">
        <v>1896</v>
      </c>
      <c r="Z1148" s="387" t="s">
        <v>1734</v>
      </c>
      <c r="AA1148" s="387" t="s">
        <v>1733</v>
      </c>
      <c r="AB1148" s="387">
        <v>17.84</v>
      </c>
      <c r="AC1148" s="387">
        <v>0</v>
      </c>
      <c r="AD1148" s="387">
        <v>0</v>
      </c>
      <c r="AE1148" s="387">
        <v>17.84</v>
      </c>
      <c r="AF1148" s="387" t="s">
        <v>1729</v>
      </c>
      <c r="AG1148" s="387">
        <v>17.84</v>
      </c>
      <c r="AH1148" s="387">
        <v>0</v>
      </c>
      <c r="AI1148" s="387">
        <v>0</v>
      </c>
      <c r="AJ1148" s="387">
        <v>17.84</v>
      </c>
      <c r="AK1148" s="387">
        <v>1.78</v>
      </c>
      <c r="AM1148"/>
      <c r="AN1148"/>
      <c r="AO1148"/>
      <c r="AP1148"/>
    </row>
    <row r="1149" spans="1:42">
      <c r="A1149" s="387" t="s">
        <v>5097</v>
      </c>
      <c r="B1149" s="388">
        <v>43657.741307870368</v>
      </c>
      <c r="C1149" s="389">
        <v>43657</v>
      </c>
      <c r="D1149" s="387" t="s">
        <v>2121</v>
      </c>
      <c r="E1149" s="389">
        <v>43657</v>
      </c>
      <c r="F1149" s="387" t="s">
        <v>2120</v>
      </c>
      <c r="G1149" s="389">
        <v>43657</v>
      </c>
      <c r="H1149" s="387" t="s">
        <v>3633</v>
      </c>
      <c r="I1149" s="389">
        <v>43657</v>
      </c>
      <c r="J1149" s="387" t="s">
        <v>3079</v>
      </c>
      <c r="K1149" s="387" t="s">
        <v>1741</v>
      </c>
      <c r="L1149" s="390" t="s">
        <v>1732</v>
      </c>
      <c r="M1149" s="390" t="s">
        <v>2493</v>
      </c>
      <c r="N1149" s="390" t="str">
        <f t="shared" si="36"/>
        <v>Employee34@blyblade.com</v>
      </c>
      <c r="O1149" s="390" t="str">
        <f t="shared" si="37"/>
        <v>Jose_Ramon-Batista</v>
      </c>
      <c r="P1149" s="387" t="s">
        <v>1728</v>
      </c>
      <c r="Q1149" s="387" t="s">
        <v>1754</v>
      </c>
      <c r="R1149" s="387" t="s">
        <v>1738</v>
      </c>
      <c r="S1149" s="387">
        <v>8.44</v>
      </c>
      <c r="T1149" s="387">
        <v>33</v>
      </c>
      <c r="U1149" s="387" t="s">
        <v>2411</v>
      </c>
      <c r="V1149" s="387" t="s">
        <v>1883</v>
      </c>
      <c r="W1149" s="387" t="s">
        <v>1750</v>
      </c>
      <c r="X1149" s="387" t="s">
        <v>4831</v>
      </c>
      <c r="Y1149" s="387" t="s">
        <v>1890</v>
      </c>
      <c r="Z1149" s="387" t="s">
        <v>1734</v>
      </c>
      <c r="AA1149" s="387" t="s">
        <v>1733</v>
      </c>
      <c r="AB1149" s="387">
        <v>23.78</v>
      </c>
      <c r="AC1149" s="387">
        <v>0</v>
      </c>
      <c r="AD1149" s="387">
        <v>0</v>
      </c>
      <c r="AE1149" s="387">
        <v>23.78</v>
      </c>
      <c r="AF1149" s="387" t="s">
        <v>1729</v>
      </c>
      <c r="AG1149" s="387">
        <v>23.78</v>
      </c>
      <c r="AH1149" s="387">
        <v>0</v>
      </c>
      <c r="AI1149" s="387">
        <v>0</v>
      </c>
      <c r="AJ1149" s="387">
        <v>23.78</v>
      </c>
      <c r="AK1149" s="387">
        <v>2.38</v>
      </c>
      <c r="AM1149"/>
      <c r="AN1149"/>
      <c r="AO1149"/>
      <c r="AP1149"/>
    </row>
    <row r="1150" spans="1:42">
      <c r="A1150" s="387" t="s">
        <v>5096</v>
      </c>
      <c r="B1150" s="388">
        <v>43657.776469907411</v>
      </c>
      <c r="C1150" s="389">
        <v>43657</v>
      </c>
      <c r="D1150" s="387" t="s">
        <v>3351</v>
      </c>
      <c r="E1150" s="389">
        <v>43657</v>
      </c>
      <c r="F1150" s="387" t="s">
        <v>2438</v>
      </c>
      <c r="G1150" s="389">
        <v>43657</v>
      </c>
      <c r="H1150" s="387" t="s">
        <v>1982</v>
      </c>
      <c r="I1150" s="389">
        <v>43657</v>
      </c>
      <c r="J1150" s="387" t="s">
        <v>3076</v>
      </c>
      <c r="K1150" s="387" t="s">
        <v>1741</v>
      </c>
      <c r="L1150" s="390" t="s">
        <v>1732</v>
      </c>
      <c r="M1150" s="390" t="s">
        <v>3510</v>
      </c>
      <c r="N1150" s="390" t="str">
        <f t="shared" si="36"/>
        <v>Employee20@blyblade.com</v>
      </c>
      <c r="O1150" s="390" t="str">
        <f t="shared" si="37"/>
        <v>Conner_Clay</v>
      </c>
      <c r="P1150" s="387" t="s">
        <v>1728</v>
      </c>
      <c r="Q1150" s="387" t="s">
        <v>1754</v>
      </c>
      <c r="R1150" s="387" t="s">
        <v>1738</v>
      </c>
      <c r="S1150" s="387">
        <v>3.16</v>
      </c>
      <c r="T1150" s="387">
        <v>33</v>
      </c>
      <c r="U1150" s="387" t="s">
        <v>1737</v>
      </c>
      <c r="V1150" s="387" t="s">
        <v>1883</v>
      </c>
      <c r="W1150" s="387" t="s">
        <v>1875</v>
      </c>
      <c r="X1150" s="387" t="s">
        <v>4831</v>
      </c>
      <c r="Y1150" s="387" t="s">
        <v>2449</v>
      </c>
      <c r="Z1150" s="387" t="s">
        <v>1734</v>
      </c>
      <c r="AA1150" s="387" t="s">
        <v>1733</v>
      </c>
      <c r="AB1150" s="387">
        <v>28.88</v>
      </c>
      <c r="AC1150" s="387">
        <v>0</v>
      </c>
      <c r="AD1150" s="387">
        <v>0</v>
      </c>
      <c r="AE1150" s="387">
        <v>28.88</v>
      </c>
      <c r="AF1150" s="387" t="s">
        <v>1729</v>
      </c>
      <c r="AG1150" s="387">
        <v>28.88</v>
      </c>
      <c r="AH1150" s="387">
        <v>0</v>
      </c>
      <c r="AI1150" s="387">
        <v>0</v>
      </c>
      <c r="AJ1150" s="387">
        <v>28.88</v>
      </c>
      <c r="AK1150" s="387">
        <v>2.89</v>
      </c>
      <c r="AM1150"/>
      <c r="AN1150"/>
      <c r="AO1150"/>
      <c r="AP1150"/>
    </row>
    <row r="1151" spans="1:42">
      <c r="A1151" s="387" t="s">
        <v>5095</v>
      </c>
      <c r="B1151" s="388">
        <v>43657.779756944445</v>
      </c>
      <c r="C1151" s="389">
        <v>43657</v>
      </c>
      <c r="D1151" s="387" t="s">
        <v>1999</v>
      </c>
      <c r="E1151" s="389">
        <v>43657</v>
      </c>
      <c r="F1151" s="387" t="s">
        <v>2871</v>
      </c>
      <c r="G1151" s="389">
        <v>43657</v>
      </c>
      <c r="H1151" s="387" t="s">
        <v>2106</v>
      </c>
      <c r="I1151" s="389">
        <v>43657</v>
      </c>
      <c r="J1151" s="387" t="s">
        <v>2105</v>
      </c>
      <c r="K1151" s="387" t="s">
        <v>1741</v>
      </c>
      <c r="L1151" s="390" t="s">
        <v>1732</v>
      </c>
      <c r="M1151" s="390" t="s">
        <v>1911</v>
      </c>
      <c r="N1151" s="390" t="str">
        <f t="shared" si="36"/>
        <v>Employee18@blyblade.com</v>
      </c>
      <c r="O1151" s="390" t="str">
        <f t="shared" si="37"/>
        <v>Maryanne_Johnson</v>
      </c>
      <c r="P1151" s="387" t="s">
        <v>1728</v>
      </c>
      <c r="Q1151" s="387" t="s">
        <v>1847</v>
      </c>
      <c r="R1151" s="387" t="s">
        <v>1738</v>
      </c>
      <c r="S1151" s="387">
        <v>3.55</v>
      </c>
      <c r="T1151" s="387">
        <v>43</v>
      </c>
      <c r="U1151" s="387" t="s">
        <v>1737</v>
      </c>
      <c r="V1151" s="387" t="s">
        <v>1883</v>
      </c>
      <c r="W1151" s="387" t="s">
        <v>2025</v>
      </c>
      <c r="X1151" s="387" t="s">
        <v>4831</v>
      </c>
      <c r="Y1151" s="387" t="s">
        <v>1735</v>
      </c>
      <c r="Z1151" s="387" t="s">
        <v>1734</v>
      </c>
      <c r="AA1151" s="387" t="s">
        <v>1733</v>
      </c>
      <c r="AB1151" s="387">
        <v>28.09</v>
      </c>
      <c r="AC1151" s="387">
        <v>0</v>
      </c>
      <c r="AD1151" s="387">
        <v>0</v>
      </c>
      <c r="AE1151" s="387">
        <v>28.09</v>
      </c>
      <c r="AF1151" s="387" t="s">
        <v>1729</v>
      </c>
      <c r="AG1151" s="387">
        <v>28.09</v>
      </c>
      <c r="AH1151" s="387">
        <v>0</v>
      </c>
      <c r="AI1151" s="387">
        <v>0</v>
      </c>
      <c r="AJ1151" s="387">
        <v>28.09</v>
      </c>
      <c r="AK1151" s="387">
        <v>2.81</v>
      </c>
      <c r="AM1151"/>
      <c r="AN1151"/>
      <c r="AO1151"/>
      <c r="AP1151"/>
    </row>
    <row r="1152" spans="1:42">
      <c r="A1152" s="387" t="s">
        <v>5094</v>
      </c>
      <c r="B1152" s="388">
        <v>43657.780486111114</v>
      </c>
      <c r="C1152" s="389">
        <v>43657</v>
      </c>
      <c r="D1152" s="387" t="s">
        <v>2863</v>
      </c>
      <c r="E1152" s="389">
        <v>43657</v>
      </c>
      <c r="F1152" s="387" t="s">
        <v>2862</v>
      </c>
      <c r="G1152" s="389">
        <v>43657</v>
      </c>
      <c r="H1152" s="387" t="s">
        <v>1997</v>
      </c>
      <c r="I1152" s="389">
        <v>43657</v>
      </c>
      <c r="J1152" s="387" t="s">
        <v>3130</v>
      </c>
      <c r="K1152" s="387" t="s">
        <v>1741</v>
      </c>
      <c r="L1152" s="390" t="s">
        <v>1732</v>
      </c>
      <c r="M1152" s="390" t="s">
        <v>1911</v>
      </c>
      <c r="N1152" s="390" t="str">
        <f t="shared" si="36"/>
        <v>Employee18@blyblade.com</v>
      </c>
      <c r="O1152" s="390" t="str">
        <f t="shared" si="37"/>
        <v>Maryanne_Johnson</v>
      </c>
      <c r="P1152" s="387" t="s">
        <v>1728</v>
      </c>
      <c r="Q1152" s="387" t="s">
        <v>1739</v>
      </c>
      <c r="R1152" s="387" t="s">
        <v>1738</v>
      </c>
      <c r="S1152" s="387">
        <v>0.97</v>
      </c>
      <c r="T1152" s="387">
        <v>20</v>
      </c>
      <c r="U1152" s="387" t="s">
        <v>1737</v>
      </c>
      <c r="V1152" s="387" t="s">
        <v>1737</v>
      </c>
      <c r="W1152" s="387" t="s">
        <v>1728</v>
      </c>
      <c r="X1152" s="387" t="s">
        <v>1794</v>
      </c>
      <c r="Y1152" s="387" t="s">
        <v>1735</v>
      </c>
      <c r="Z1152" s="387" t="s">
        <v>1734</v>
      </c>
      <c r="AA1152" s="387" t="s">
        <v>1733</v>
      </c>
      <c r="AB1152" s="387">
        <v>19.77</v>
      </c>
      <c r="AC1152" s="387">
        <v>0</v>
      </c>
      <c r="AD1152" s="387">
        <v>0</v>
      </c>
      <c r="AE1152" s="387">
        <v>19.77</v>
      </c>
      <c r="AF1152" s="387" t="s">
        <v>1729</v>
      </c>
      <c r="AG1152" s="387">
        <v>19.77</v>
      </c>
      <c r="AH1152" s="387">
        <v>0</v>
      </c>
      <c r="AI1152" s="387">
        <v>0</v>
      </c>
      <c r="AJ1152" s="387">
        <v>19.77</v>
      </c>
      <c r="AK1152" s="387">
        <v>1.98</v>
      </c>
      <c r="AM1152"/>
      <c r="AN1152"/>
      <c r="AO1152"/>
      <c r="AP1152"/>
    </row>
    <row r="1153" spans="1:42">
      <c r="A1153" s="387" t="s">
        <v>5089</v>
      </c>
      <c r="B1153" s="388">
        <v>43657.783900462964</v>
      </c>
      <c r="C1153" s="389">
        <v>43657</v>
      </c>
      <c r="D1153" s="387" t="s">
        <v>2986</v>
      </c>
      <c r="E1153" s="389">
        <v>43657</v>
      </c>
      <c r="F1153" s="387" t="s">
        <v>2643</v>
      </c>
      <c r="G1153" s="389">
        <v>43657</v>
      </c>
      <c r="H1153" s="387" t="s">
        <v>3563</v>
      </c>
      <c r="I1153" s="389">
        <v>43657</v>
      </c>
      <c r="J1153" s="387" t="s">
        <v>2181</v>
      </c>
      <c r="K1153" s="387" t="s">
        <v>1741</v>
      </c>
      <c r="L1153" s="390" t="s">
        <v>1732</v>
      </c>
      <c r="M1153" s="390" t="s">
        <v>1731</v>
      </c>
      <c r="N1153" s="390" t="str">
        <f t="shared" si="36"/>
        <v>Employee8@blyblade.com</v>
      </c>
      <c r="O1153" s="390" t="str">
        <f t="shared" si="37"/>
        <v>--_--</v>
      </c>
      <c r="P1153" s="387" t="s">
        <v>1728</v>
      </c>
      <c r="Q1153" s="387" t="s">
        <v>1739</v>
      </c>
      <c r="R1153" s="387" t="s">
        <v>1738</v>
      </c>
      <c r="S1153" s="387">
        <v>0.93</v>
      </c>
      <c r="T1153" s="387">
        <v>30</v>
      </c>
      <c r="U1153" s="387" t="s">
        <v>1737</v>
      </c>
      <c r="V1153" s="387" t="s">
        <v>1737</v>
      </c>
      <c r="W1153" s="387" t="s">
        <v>1728</v>
      </c>
      <c r="X1153" s="387" t="s">
        <v>1728</v>
      </c>
      <c r="Y1153" s="387" t="s">
        <v>1728</v>
      </c>
      <c r="Z1153" s="387" t="s">
        <v>1734</v>
      </c>
      <c r="AA1153" s="387" t="s">
        <v>2138</v>
      </c>
      <c r="AB1153" s="387">
        <v>0</v>
      </c>
      <c r="AC1153" s="387">
        <v>0</v>
      </c>
      <c r="AD1153" s="387">
        <v>0</v>
      </c>
      <c r="AE1153" s="387">
        <v>20</v>
      </c>
      <c r="AF1153" s="387" t="s">
        <v>1729</v>
      </c>
      <c r="AG1153" s="387">
        <v>0</v>
      </c>
      <c r="AH1153" s="387">
        <v>0</v>
      </c>
      <c r="AI1153" s="387">
        <v>0</v>
      </c>
      <c r="AJ1153" s="387">
        <v>20</v>
      </c>
      <c r="AK1153" s="387">
        <v>2</v>
      </c>
      <c r="AM1153"/>
      <c r="AN1153"/>
      <c r="AO1153"/>
      <c r="AP1153"/>
    </row>
    <row r="1154" spans="1:42">
      <c r="A1154" s="387" t="s">
        <v>5093</v>
      </c>
      <c r="B1154" s="388">
        <v>43657.796307870369</v>
      </c>
      <c r="C1154" s="389">
        <v>43657</v>
      </c>
      <c r="D1154" s="387" t="s">
        <v>2819</v>
      </c>
      <c r="E1154" s="389">
        <v>43657</v>
      </c>
      <c r="F1154" s="387" t="s">
        <v>2557</v>
      </c>
      <c r="G1154" s="389">
        <v>43657</v>
      </c>
      <c r="H1154" s="387" t="s">
        <v>3707</v>
      </c>
      <c r="I1154" s="389">
        <v>43657</v>
      </c>
      <c r="J1154" s="387" t="s">
        <v>2441</v>
      </c>
      <c r="K1154" s="387" t="s">
        <v>1741</v>
      </c>
      <c r="L1154" s="390" t="s">
        <v>1732</v>
      </c>
      <c r="M1154" s="390" t="s">
        <v>2493</v>
      </c>
      <c r="N1154" s="390" t="str">
        <f t="shared" si="36"/>
        <v>Employee34@blyblade.com</v>
      </c>
      <c r="O1154" s="390" t="str">
        <f t="shared" si="37"/>
        <v>Jose_Ramon-Batista</v>
      </c>
      <c r="P1154" s="387" t="s">
        <v>1728</v>
      </c>
      <c r="Q1154" s="387" t="s">
        <v>1754</v>
      </c>
      <c r="R1154" s="387" t="s">
        <v>1738</v>
      </c>
      <c r="S1154" s="387">
        <v>2.76</v>
      </c>
      <c r="T1154" s="387">
        <v>30</v>
      </c>
      <c r="U1154" s="387" t="s">
        <v>1772</v>
      </c>
      <c r="V1154" s="387" t="s">
        <v>1737</v>
      </c>
      <c r="W1154" s="387" t="s">
        <v>1750</v>
      </c>
      <c r="X1154" s="387" t="s">
        <v>4831</v>
      </c>
      <c r="Y1154" s="387" t="s">
        <v>1890</v>
      </c>
      <c r="Z1154" s="387" t="s">
        <v>1734</v>
      </c>
      <c r="AA1154" s="387" t="s">
        <v>1733</v>
      </c>
      <c r="AB1154" s="387">
        <v>22.93</v>
      </c>
      <c r="AC1154" s="387">
        <v>0</v>
      </c>
      <c r="AD1154" s="387">
        <v>0</v>
      </c>
      <c r="AE1154" s="387">
        <v>22.93</v>
      </c>
      <c r="AF1154" s="387" t="s">
        <v>1729</v>
      </c>
      <c r="AG1154" s="387">
        <v>22.93</v>
      </c>
      <c r="AH1154" s="387">
        <v>0</v>
      </c>
      <c r="AI1154" s="387">
        <v>0</v>
      </c>
      <c r="AJ1154" s="387">
        <v>22.93</v>
      </c>
      <c r="AK1154" s="387">
        <v>2.29</v>
      </c>
      <c r="AM1154"/>
      <c r="AN1154"/>
      <c r="AO1154"/>
      <c r="AP1154"/>
    </row>
    <row r="1155" spans="1:42">
      <c r="A1155" s="387" t="s">
        <v>5092</v>
      </c>
      <c r="B1155" s="388">
        <v>43657.830127314817</v>
      </c>
      <c r="C1155" s="389">
        <v>43657</v>
      </c>
      <c r="D1155" s="387" t="s">
        <v>2538</v>
      </c>
      <c r="E1155" s="389">
        <v>43657</v>
      </c>
      <c r="F1155" s="387" t="s">
        <v>2537</v>
      </c>
      <c r="G1155" s="389">
        <v>43657</v>
      </c>
      <c r="H1155" s="387" t="s">
        <v>2725</v>
      </c>
      <c r="I1155" s="389">
        <v>43657</v>
      </c>
      <c r="J1155" s="387" t="s">
        <v>1808</v>
      </c>
      <c r="K1155" s="387" t="s">
        <v>1741</v>
      </c>
      <c r="L1155" s="390" t="s">
        <v>1732</v>
      </c>
      <c r="M1155" s="390" t="s">
        <v>3960</v>
      </c>
      <c r="N1155" s="390" t="str">
        <f t="shared" si="36"/>
        <v>Employee21@blyblade.com</v>
      </c>
      <c r="O1155" s="390" t="str">
        <f t="shared" si="37"/>
        <v>Wyndham_Williamson</v>
      </c>
      <c r="P1155" s="387" t="s">
        <v>1728</v>
      </c>
      <c r="Q1155" s="387" t="s">
        <v>1739</v>
      </c>
      <c r="R1155" s="387" t="s">
        <v>1738</v>
      </c>
      <c r="S1155" s="387">
        <v>0.64</v>
      </c>
      <c r="T1155" s="387">
        <v>24</v>
      </c>
      <c r="U1155" s="387" t="s">
        <v>1772</v>
      </c>
      <c r="V1155" s="387" t="s">
        <v>1772</v>
      </c>
      <c r="W1155" s="387" t="s">
        <v>1728</v>
      </c>
      <c r="X1155" s="387" t="s">
        <v>1794</v>
      </c>
      <c r="Y1155" s="387" t="s">
        <v>1728</v>
      </c>
      <c r="Z1155" s="387" t="s">
        <v>1734</v>
      </c>
      <c r="AA1155" s="387" t="s">
        <v>1793</v>
      </c>
      <c r="AB1155" s="387">
        <v>26.27</v>
      </c>
      <c r="AC1155" s="387">
        <v>0</v>
      </c>
      <c r="AD1155" s="387">
        <v>6</v>
      </c>
      <c r="AE1155" s="387">
        <v>20</v>
      </c>
      <c r="AF1155" s="387" t="s">
        <v>1729</v>
      </c>
      <c r="AG1155" s="387">
        <v>26.27</v>
      </c>
      <c r="AH1155" s="387">
        <v>0</v>
      </c>
      <c r="AI1155" s="387">
        <v>6</v>
      </c>
      <c r="AJ1155" s="387">
        <v>20</v>
      </c>
      <c r="AK1155" s="387">
        <v>2</v>
      </c>
      <c r="AM1155"/>
      <c r="AN1155"/>
      <c r="AO1155"/>
      <c r="AP1155"/>
    </row>
    <row r="1156" spans="1:42">
      <c r="A1156" s="387" t="s">
        <v>5091</v>
      </c>
      <c r="B1156" s="388">
        <v>43657.838136574072</v>
      </c>
      <c r="C1156" s="389">
        <v>43657</v>
      </c>
      <c r="D1156" s="387" t="s">
        <v>2513</v>
      </c>
      <c r="E1156" s="389">
        <v>43657</v>
      </c>
      <c r="F1156" s="387" t="s">
        <v>3358</v>
      </c>
      <c r="G1156" s="389">
        <v>43657</v>
      </c>
      <c r="H1156" s="387" t="s">
        <v>2282</v>
      </c>
      <c r="I1156" s="389">
        <v>43657</v>
      </c>
      <c r="J1156" s="387" t="s">
        <v>2329</v>
      </c>
      <c r="K1156" s="387" t="s">
        <v>1741</v>
      </c>
      <c r="L1156" s="390" t="s">
        <v>1732</v>
      </c>
      <c r="M1156" s="390" t="s">
        <v>2027</v>
      </c>
      <c r="N1156" s="390" t="str">
        <f t="shared" si="36"/>
        <v>Employee28@blyblade.com</v>
      </c>
      <c r="O1156" s="390" t="str">
        <f t="shared" si="37"/>
        <v>Tony_Conte</v>
      </c>
      <c r="P1156" s="387" t="s">
        <v>1728</v>
      </c>
      <c r="Q1156" s="387" t="s">
        <v>1754</v>
      </c>
      <c r="R1156" s="387" t="s">
        <v>1738</v>
      </c>
      <c r="S1156" s="387">
        <v>2.2599999999999998</v>
      </c>
      <c r="T1156" s="387">
        <v>7</v>
      </c>
      <c r="U1156" s="387" t="s">
        <v>2026</v>
      </c>
      <c r="V1156" s="387" t="s">
        <v>2026</v>
      </c>
      <c r="W1156" s="387" t="s">
        <v>4832</v>
      </c>
      <c r="X1156" s="387" t="s">
        <v>4831</v>
      </c>
      <c r="Y1156" s="387" t="s">
        <v>1748</v>
      </c>
      <c r="Z1156" s="387" t="s">
        <v>1734</v>
      </c>
      <c r="AA1156" s="387" t="s">
        <v>1733</v>
      </c>
      <c r="AB1156" s="387">
        <v>8.58</v>
      </c>
      <c r="AC1156" s="387">
        <v>0</v>
      </c>
      <c r="AD1156" s="387">
        <v>0</v>
      </c>
      <c r="AE1156" s="387">
        <v>8.58</v>
      </c>
      <c r="AF1156" s="387" t="s">
        <v>1729</v>
      </c>
      <c r="AG1156" s="387">
        <v>8.58</v>
      </c>
      <c r="AH1156" s="387">
        <v>0</v>
      </c>
      <c r="AI1156" s="387">
        <v>0</v>
      </c>
      <c r="AJ1156" s="387">
        <v>8.58</v>
      </c>
      <c r="AK1156" s="387">
        <v>0.86</v>
      </c>
      <c r="AM1156"/>
      <c r="AN1156"/>
      <c r="AO1156"/>
      <c r="AP1156"/>
    </row>
    <row r="1157" spans="1:42">
      <c r="A1157" s="387" t="s">
        <v>5090</v>
      </c>
      <c r="B1157" s="388">
        <v>43657.856446759259</v>
      </c>
      <c r="C1157" s="389">
        <v>43657</v>
      </c>
      <c r="D1157" s="387" t="s">
        <v>1987</v>
      </c>
      <c r="E1157" s="389">
        <v>43657</v>
      </c>
      <c r="F1157" s="387" t="s">
        <v>1812</v>
      </c>
      <c r="G1157" s="389">
        <v>43657</v>
      </c>
      <c r="H1157" s="387" t="s">
        <v>1901</v>
      </c>
      <c r="I1157" s="389">
        <v>43657</v>
      </c>
      <c r="J1157" s="387" t="s">
        <v>3006</v>
      </c>
      <c r="K1157" s="387" t="s">
        <v>1741</v>
      </c>
      <c r="L1157" s="390" t="s">
        <v>1732</v>
      </c>
      <c r="M1157" s="390" t="s">
        <v>1854</v>
      </c>
      <c r="N1157" s="390" t="str">
        <f t="shared" si="36"/>
        <v>Employee5@blyblade.com</v>
      </c>
      <c r="O1157" s="390" t="str">
        <f t="shared" si="37"/>
        <v>Torey_McNeil</v>
      </c>
      <c r="P1157" s="387" t="s">
        <v>1728</v>
      </c>
      <c r="Q1157" s="387" t="s">
        <v>1847</v>
      </c>
      <c r="R1157" s="387" t="s">
        <v>1738</v>
      </c>
      <c r="S1157" s="387">
        <v>9.84</v>
      </c>
      <c r="T1157" s="387">
        <v>65</v>
      </c>
      <c r="U1157" s="387" t="s">
        <v>1853</v>
      </c>
      <c r="V1157" s="387" t="s">
        <v>1845</v>
      </c>
      <c r="W1157" s="387" t="s">
        <v>4882</v>
      </c>
      <c r="X1157" s="387" t="s">
        <v>4831</v>
      </c>
      <c r="Y1157" s="387" t="s">
        <v>1748</v>
      </c>
      <c r="Z1157" s="387" t="s">
        <v>1734</v>
      </c>
      <c r="AA1157" s="387" t="s">
        <v>1733</v>
      </c>
      <c r="AB1157" s="387">
        <v>66.430000000000007</v>
      </c>
      <c r="AC1157" s="387">
        <v>0</v>
      </c>
      <c r="AD1157" s="387">
        <v>0</v>
      </c>
      <c r="AE1157" s="387">
        <v>66.430000000000007</v>
      </c>
      <c r="AF1157" s="387" t="s">
        <v>1729</v>
      </c>
      <c r="AG1157" s="387">
        <v>66.430000000000007</v>
      </c>
      <c r="AH1157" s="387">
        <v>0</v>
      </c>
      <c r="AI1157" s="387">
        <v>0</v>
      </c>
      <c r="AJ1157" s="387">
        <v>66.430000000000007</v>
      </c>
      <c r="AK1157" s="387">
        <v>6.64</v>
      </c>
      <c r="AM1157"/>
      <c r="AN1157"/>
      <c r="AO1157"/>
      <c r="AP1157"/>
    </row>
    <row r="1158" spans="1:42">
      <c r="A1158" s="387" t="s">
        <v>5089</v>
      </c>
      <c r="B1158" s="388">
        <v>43657.86959490741</v>
      </c>
      <c r="C1158" s="389">
        <v>43657</v>
      </c>
      <c r="D1158" s="387" t="s">
        <v>2986</v>
      </c>
      <c r="E1158" s="389">
        <v>43657</v>
      </c>
      <c r="F1158" s="387" t="s">
        <v>2643</v>
      </c>
      <c r="G1158" s="389">
        <v>43657</v>
      </c>
      <c r="H1158" s="387" t="s">
        <v>3563</v>
      </c>
      <c r="I1158" s="389">
        <v>43657</v>
      </c>
      <c r="J1158" s="387" t="s">
        <v>2181</v>
      </c>
      <c r="K1158" s="387" t="s">
        <v>1741</v>
      </c>
      <c r="L1158" s="390" t="s">
        <v>1732</v>
      </c>
      <c r="M1158" s="390" t="s">
        <v>1731</v>
      </c>
      <c r="N1158" s="390" t="str">
        <f t="shared" si="36"/>
        <v>Employee8@blyblade.com</v>
      </c>
      <c r="O1158" s="390" t="str">
        <f t="shared" si="37"/>
        <v>--_--</v>
      </c>
      <c r="P1158" s="387" t="s">
        <v>1728</v>
      </c>
      <c r="Q1158" s="387" t="s">
        <v>1739</v>
      </c>
      <c r="R1158" s="387" t="s">
        <v>1738</v>
      </c>
      <c r="S1158" s="387">
        <v>0.93</v>
      </c>
      <c r="T1158" s="387">
        <v>30</v>
      </c>
      <c r="U1158" s="387" t="s">
        <v>1737</v>
      </c>
      <c r="V1158" s="387" t="s">
        <v>1737</v>
      </c>
      <c r="W1158" s="387" t="s">
        <v>1728</v>
      </c>
      <c r="X1158" s="387" t="s">
        <v>1728</v>
      </c>
      <c r="Y1158" s="387" t="s">
        <v>1728</v>
      </c>
      <c r="Z1158" s="387" t="s">
        <v>1734</v>
      </c>
      <c r="AA1158" s="387" t="s">
        <v>2138</v>
      </c>
      <c r="AB1158" s="387">
        <v>0</v>
      </c>
      <c r="AC1158" s="387">
        <v>0</v>
      </c>
      <c r="AD1158" s="387">
        <v>0</v>
      </c>
      <c r="AE1158" s="387">
        <v>-20</v>
      </c>
      <c r="AF1158" s="387" t="s">
        <v>1729</v>
      </c>
      <c r="AG1158" s="387">
        <v>0</v>
      </c>
      <c r="AH1158" s="387">
        <v>0</v>
      </c>
      <c r="AI1158" s="387">
        <v>0</v>
      </c>
      <c r="AJ1158" s="387">
        <v>-20</v>
      </c>
      <c r="AK1158" s="387">
        <v>-2</v>
      </c>
      <c r="AM1158"/>
      <c r="AN1158"/>
      <c r="AO1158"/>
      <c r="AP1158"/>
    </row>
    <row r="1159" spans="1:42">
      <c r="A1159" s="387" t="s">
        <v>5088</v>
      </c>
      <c r="B1159" s="388">
        <v>43657.893148148149</v>
      </c>
      <c r="C1159" s="389">
        <v>43657</v>
      </c>
      <c r="D1159" s="387" t="s">
        <v>2941</v>
      </c>
      <c r="E1159" s="389">
        <v>43657</v>
      </c>
      <c r="F1159" s="387" t="s">
        <v>3923</v>
      </c>
      <c r="G1159" s="389">
        <v>43657</v>
      </c>
      <c r="H1159" s="387" t="s">
        <v>1879</v>
      </c>
      <c r="I1159" s="389">
        <v>43657</v>
      </c>
      <c r="J1159" s="387" t="s">
        <v>2301</v>
      </c>
      <c r="K1159" s="387" t="s">
        <v>1741</v>
      </c>
      <c r="L1159" s="390" t="s">
        <v>1732</v>
      </c>
      <c r="M1159" s="390" t="s">
        <v>2812</v>
      </c>
      <c r="N1159" s="390" t="str">
        <f t="shared" si="36"/>
        <v>Employee6@blyblade.com</v>
      </c>
      <c r="O1159" s="390" t="str">
        <f t="shared" si="37"/>
        <v>Matthew_Brody</v>
      </c>
      <c r="P1159" s="387" t="s">
        <v>1728</v>
      </c>
      <c r="Q1159" s="387" t="s">
        <v>1847</v>
      </c>
      <c r="R1159" s="387" t="s">
        <v>1738</v>
      </c>
      <c r="S1159" s="387">
        <v>2.85</v>
      </c>
      <c r="T1159" s="387">
        <v>30</v>
      </c>
      <c r="U1159" s="387" t="s">
        <v>1772</v>
      </c>
      <c r="V1159" s="387" t="s">
        <v>1737</v>
      </c>
      <c r="W1159" s="387" t="s">
        <v>1875</v>
      </c>
      <c r="X1159" s="387" t="s">
        <v>4831</v>
      </c>
      <c r="Y1159" s="387" t="s">
        <v>1748</v>
      </c>
      <c r="Z1159" s="387" t="s">
        <v>1734</v>
      </c>
      <c r="AA1159" s="387" t="s">
        <v>1733</v>
      </c>
      <c r="AB1159" s="387">
        <v>31.15</v>
      </c>
      <c r="AC1159" s="387">
        <v>0</v>
      </c>
      <c r="AD1159" s="387">
        <v>0</v>
      </c>
      <c r="AE1159" s="387">
        <v>31.15</v>
      </c>
      <c r="AF1159" s="387" t="s">
        <v>1729</v>
      </c>
      <c r="AG1159" s="387">
        <v>31.15</v>
      </c>
      <c r="AH1159" s="387">
        <v>0</v>
      </c>
      <c r="AI1159" s="387">
        <v>0</v>
      </c>
      <c r="AJ1159" s="387">
        <v>31.15</v>
      </c>
      <c r="AK1159" s="387">
        <v>3.12</v>
      </c>
      <c r="AM1159"/>
      <c r="AN1159"/>
      <c r="AO1159"/>
      <c r="AP1159"/>
    </row>
    <row r="1160" spans="1:42">
      <c r="A1160" s="387" t="s">
        <v>5087</v>
      </c>
      <c r="B1160" s="388">
        <v>43657.905671296299</v>
      </c>
      <c r="C1160" s="389">
        <v>43657</v>
      </c>
      <c r="D1160" s="387" t="s">
        <v>1879</v>
      </c>
      <c r="E1160" s="389">
        <v>43657</v>
      </c>
      <c r="F1160" s="387" t="s">
        <v>2301</v>
      </c>
      <c r="G1160" s="389">
        <v>43657</v>
      </c>
      <c r="H1160" s="387" t="s">
        <v>2047</v>
      </c>
      <c r="I1160" s="389">
        <v>43657</v>
      </c>
      <c r="J1160" s="387" t="s">
        <v>2046</v>
      </c>
      <c r="K1160" s="387" t="s">
        <v>1741</v>
      </c>
      <c r="L1160" s="390" t="s">
        <v>1732</v>
      </c>
      <c r="M1160" s="390" t="s">
        <v>2027</v>
      </c>
      <c r="N1160" s="390" t="str">
        <f t="shared" si="36"/>
        <v>Employee28@blyblade.com</v>
      </c>
      <c r="O1160" s="390" t="str">
        <f t="shared" si="37"/>
        <v>Tony_Conte</v>
      </c>
      <c r="P1160" s="387" t="s">
        <v>1728</v>
      </c>
      <c r="Q1160" s="387" t="s">
        <v>1952</v>
      </c>
      <c r="R1160" s="387" t="s">
        <v>1738</v>
      </c>
      <c r="S1160" s="387">
        <v>4.4000000000000004</v>
      </c>
      <c r="T1160" s="387">
        <v>14</v>
      </c>
      <c r="U1160" s="387" t="s">
        <v>2026</v>
      </c>
      <c r="V1160" s="387" t="s">
        <v>2026</v>
      </c>
      <c r="W1160" s="387" t="s">
        <v>2450</v>
      </c>
      <c r="X1160" s="387" t="s">
        <v>4831</v>
      </c>
      <c r="Y1160" s="387" t="s">
        <v>1748</v>
      </c>
      <c r="Z1160" s="387" t="s">
        <v>1734</v>
      </c>
      <c r="AA1160" s="387" t="s">
        <v>1733</v>
      </c>
      <c r="AB1160" s="387">
        <v>54.06</v>
      </c>
      <c r="AC1160" s="387">
        <v>0</v>
      </c>
      <c r="AD1160" s="387">
        <v>0</v>
      </c>
      <c r="AE1160" s="387">
        <v>54.06</v>
      </c>
      <c r="AF1160" s="387" t="s">
        <v>1729</v>
      </c>
      <c r="AG1160" s="387">
        <v>54.06</v>
      </c>
      <c r="AH1160" s="387">
        <v>0</v>
      </c>
      <c r="AI1160" s="387">
        <v>0</v>
      </c>
      <c r="AJ1160" s="387">
        <v>54.06</v>
      </c>
      <c r="AK1160" s="387">
        <v>5.41</v>
      </c>
      <c r="AM1160"/>
      <c r="AN1160"/>
      <c r="AO1160"/>
      <c r="AP1160"/>
    </row>
    <row r="1161" spans="1:42">
      <c r="A1161" s="387" t="s">
        <v>5087</v>
      </c>
      <c r="B1161" s="388">
        <v>43657.9059375</v>
      </c>
      <c r="C1161" s="389">
        <v>43657</v>
      </c>
      <c r="D1161" s="387" t="s">
        <v>1879</v>
      </c>
      <c r="E1161" s="389">
        <v>43657</v>
      </c>
      <c r="F1161" s="387" t="s">
        <v>2301</v>
      </c>
      <c r="G1161" s="389">
        <v>43657</v>
      </c>
      <c r="H1161" s="387" t="s">
        <v>2047</v>
      </c>
      <c r="I1161" s="389">
        <v>43657</v>
      </c>
      <c r="J1161" s="387" t="s">
        <v>2046</v>
      </c>
      <c r="K1161" s="387" t="s">
        <v>1741</v>
      </c>
      <c r="L1161" s="390" t="s">
        <v>1732</v>
      </c>
      <c r="M1161" s="390" t="s">
        <v>2027</v>
      </c>
      <c r="N1161" s="390" t="str">
        <f t="shared" si="36"/>
        <v>Employee28@blyblade.com</v>
      </c>
      <c r="O1161" s="390" t="str">
        <f t="shared" si="37"/>
        <v>Tony_Conte</v>
      </c>
      <c r="P1161" s="387" t="s">
        <v>1728</v>
      </c>
      <c r="Q1161" s="387" t="s">
        <v>1952</v>
      </c>
      <c r="R1161" s="387" t="s">
        <v>1738</v>
      </c>
      <c r="S1161" s="387">
        <v>4.4000000000000004</v>
      </c>
      <c r="T1161" s="387">
        <v>14</v>
      </c>
      <c r="U1161" s="387" t="s">
        <v>2026</v>
      </c>
      <c r="V1161" s="387" t="s">
        <v>2026</v>
      </c>
      <c r="W1161" s="387" t="s">
        <v>2450</v>
      </c>
      <c r="X1161" s="387" t="s">
        <v>4831</v>
      </c>
      <c r="Y1161" s="387" t="s">
        <v>1748</v>
      </c>
      <c r="Z1161" s="387" t="s">
        <v>1734</v>
      </c>
      <c r="AA1161" s="387" t="s">
        <v>1747</v>
      </c>
      <c r="AB1161" s="387">
        <v>0</v>
      </c>
      <c r="AC1161" s="387">
        <v>0</v>
      </c>
      <c r="AD1161" s="387">
        <v>5.7</v>
      </c>
      <c r="AE1161" s="387">
        <v>5.7</v>
      </c>
      <c r="AF1161" s="387" t="s">
        <v>1729</v>
      </c>
      <c r="AG1161" s="387">
        <v>0</v>
      </c>
      <c r="AH1161" s="387">
        <v>0</v>
      </c>
      <c r="AI1161" s="387">
        <v>5.7</v>
      </c>
      <c r="AJ1161" s="387">
        <v>5.7</v>
      </c>
      <c r="AK1161" s="387">
        <v>0</v>
      </c>
      <c r="AM1161"/>
      <c r="AN1161"/>
      <c r="AO1161"/>
      <c r="AP1161"/>
    </row>
    <row r="1162" spans="1:42">
      <c r="A1162" s="387" t="s">
        <v>5086</v>
      </c>
      <c r="B1162" s="388">
        <v>43657.967835648145</v>
      </c>
      <c r="C1162" s="389">
        <v>43657</v>
      </c>
      <c r="D1162" s="387" t="s">
        <v>3991</v>
      </c>
      <c r="E1162" s="389">
        <v>43657</v>
      </c>
      <c r="F1162" s="387" t="s">
        <v>3563</v>
      </c>
      <c r="G1162" s="389">
        <v>43657</v>
      </c>
      <c r="H1162" s="387" t="s">
        <v>2562</v>
      </c>
      <c r="I1162" s="389">
        <v>43657</v>
      </c>
      <c r="J1162" s="387" t="s">
        <v>2469</v>
      </c>
      <c r="K1162" s="387" t="s">
        <v>1741</v>
      </c>
      <c r="L1162" s="390" t="s">
        <v>1732</v>
      </c>
      <c r="M1162" s="390" t="s">
        <v>1936</v>
      </c>
      <c r="N1162" s="390" t="str">
        <f t="shared" si="36"/>
        <v>Employee17@blyblade.com</v>
      </c>
      <c r="O1162" s="390" t="str">
        <f t="shared" si="37"/>
        <v>Nate_Alexander</v>
      </c>
      <c r="P1162" s="387" t="s">
        <v>1728</v>
      </c>
      <c r="Q1162" s="387" t="s">
        <v>1754</v>
      </c>
      <c r="R1162" s="387" t="s">
        <v>1738</v>
      </c>
      <c r="S1162" s="387">
        <v>4.01</v>
      </c>
      <c r="T1162" s="387">
        <v>16</v>
      </c>
      <c r="U1162" s="387" t="s">
        <v>1737</v>
      </c>
      <c r="V1162" s="387" t="s">
        <v>2007</v>
      </c>
      <c r="W1162" s="387" t="s">
        <v>4876</v>
      </c>
      <c r="X1162" s="387" t="s">
        <v>4831</v>
      </c>
      <c r="Y1162" s="387" t="s">
        <v>1748</v>
      </c>
      <c r="Z1162" s="387" t="s">
        <v>1734</v>
      </c>
      <c r="AA1162" s="387" t="s">
        <v>1733</v>
      </c>
      <c r="AB1162" s="387">
        <v>46.38</v>
      </c>
      <c r="AC1162" s="387">
        <v>0</v>
      </c>
      <c r="AD1162" s="387">
        <v>0</v>
      </c>
      <c r="AE1162" s="387">
        <v>46.38</v>
      </c>
      <c r="AF1162" s="387" t="s">
        <v>1729</v>
      </c>
      <c r="AG1162" s="387">
        <v>46.38</v>
      </c>
      <c r="AH1162" s="387">
        <v>0</v>
      </c>
      <c r="AI1162" s="387">
        <v>0</v>
      </c>
      <c r="AJ1162" s="387">
        <v>46.38</v>
      </c>
      <c r="AK1162" s="387">
        <v>4.6399999999999997</v>
      </c>
      <c r="AM1162"/>
      <c r="AN1162"/>
      <c r="AO1162"/>
      <c r="AP1162"/>
    </row>
    <row r="1163" spans="1:42">
      <c r="A1163" s="387" t="s">
        <v>5076</v>
      </c>
      <c r="B1163" s="388">
        <v>43657.977835648147</v>
      </c>
      <c r="C1163" s="389">
        <v>43657</v>
      </c>
      <c r="D1163" s="387" t="s">
        <v>2948</v>
      </c>
      <c r="E1163" s="389">
        <v>43657</v>
      </c>
      <c r="F1163" s="387" t="s">
        <v>2728</v>
      </c>
      <c r="G1163" s="389">
        <v>43657</v>
      </c>
      <c r="H1163" s="387" t="s">
        <v>3419</v>
      </c>
      <c r="I1163" s="389">
        <v>43657</v>
      </c>
      <c r="J1163" s="387" t="s">
        <v>2096</v>
      </c>
      <c r="K1163" s="387" t="s">
        <v>1741</v>
      </c>
      <c r="L1163" s="390" t="s">
        <v>1732</v>
      </c>
      <c r="M1163" s="390" t="s">
        <v>2223</v>
      </c>
      <c r="N1163" s="390" t="str">
        <f t="shared" si="36"/>
        <v>Employee19@blyblade.com</v>
      </c>
      <c r="O1163" s="390" t="str">
        <f t="shared" si="37"/>
        <v>Gil_Adler</v>
      </c>
      <c r="P1163" s="387" t="s">
        <v>1728</v>
      </c>
      <c r="Q1163" s="387" t="s">
        <v>1754</v>
      </c>
      <c r="R1163" s="387" t="s">
        <v>1738</v>
      </c>
      <c r="S1163" s="387">
        <v>2</v>
      </c>
      <c r="T1163" s="387">
        <v>14</v>
      </c>
      <c r="U1163" s="387" t="s">
        <v>1737</v>
      </c>
      <c r="V1163" s="387" t="s">
        <v>1928</v>
      </c>
      <c r="W1163" s="387" t="s">
        <v>4876</v>
      </c>
      <c r="X1163" s="387" t="s">
        <v>4831</v>
      </c>
      <c r="Y1163" s="387" t="s">
        <v>1890</v>
      </c>
      <c r="Z1163" s="387" t="s">
        <v>1734</v>
      </c>
      <c r="AA1163" s="387" t="s">
        <v>1733</v>
      </c>
      <c r="AB1163" s="387">
        <v>23.58</v>
      </c>
      <c r="AC1163" s="387">
        <v>0</v>
      </c>
      <c r="AD1163" s="387">
        <v>0</v>
      </c>
      <c r="AE1163" s="387">
        <v>23.58</v>
      </c>
      <c r="AF1163" s="387" t="s">
        <v>1729</v>
      </c>
      <c r="AG1163" s="387">
        <v>23.58</v>
      </c>
      <c r="AH1163" s="387">
        <v>0</v>
      </c>
      <c r="AI1163" s="387">
        <v>0</v>
      </c>
      <c r="AJ1163" s="387">
        <v>23.58</v>
      </c>
      <c r="AK1163" s="387">
        <v>2.36</v>
      </c>
      <c r="AM1163"/>
      <c r="AN1163"/>
      <c r="AO1163"/>
      <c r="AP1163"/>
    </row>
    <row r="1164" spans="1:42">
      <c r="A1164" s="387" t="s">
        <v>5085</v>
      </c>
      <c r="B1164" s="388">
        <v>43657.986307870371</v>
      </c>
      <c r="C1164" s="389">
        <v>43657</v>
      </c>
      <c r="D1164" s="387" t="s">
        <v>1908</v>
      </c>
      <c r="E1164" s="389">
        <v>43657</v>
      </c>
      <c r="F1164" s="387" t="s">
        <v>3355</v>
      </c>
      <c r="G1164" s="389">
        <v>43657</v>
      </c>
      <c r="H1164" s="387" t="s">
        <v>2956</v>
      </c>
      <c r="I1164" s="389">
        <v>43657</v>
      </c>
      <c r="J1164" s="387" t="s">
        <v>2529</v>
      </c>
      <c r="K1164" s="387" t="s">
        <v>1741</v>
      </c>
      <c r="L1164" s="390" t="s">
        <v>1732</v>
      </c>
      <c r="M1164" s="390" t="s">
        <v>2265</v>
      </c>
      <c r="N1164" s="390" t="str">
        <f t="shared" si="36"/>
        <v>Employee4@blyblade.com</v>
      </c>
      <c r="O1164" s="390" t="str">
        <f t="shared" si="37"/>
        <v>Oksana_Orlov</v>
      </c>
      <c r="P1164" s="387" t="s">
        <v>1728</v>
      </c>
      <c r="Q1164" s="387" t="s">
        <v>1754</v>
      </c>
      <c r="R1164" s="387" t="s">
        <v>1738</v>
      </c>
      <c r="S1164" s="387">
        <v>24.04</v>
      </c>
      <c r="T1164" s="387">
        <v>177</v>
      </c>
      <c r="U1164" s="387" t="s">
        <v>2007</v>
      </c>
      <c r="V1164" s="387" t="s">
        <v>3763</v>
      </c>
      <c r="W1164" s="387" t="s">
        <v>1965</v>
      </c>
      <c r="X1164" s="387" t="s">
        <v>4831</v>
      </c>
      <c r="Y1164" s="387" t="s">
        <v>1735</v>
      </c>
      <c r="Z1164" s="387" t="s">
        <v>1734</v>
      </c>
      <c r="AA1164" s="387" t="s">
        <v>1733</v>
      </c>
      <c r="AB1164" s="387">
        <v>216.63</v>
      </c>
      <c r="AC1164" s="387">
        <v>0</v>
      </c>
      <c r="AD1164" s="387">
        <v>0</v>
      </c>
      <c r="AE1164" s="387">
        <v>216.63</v>
      </c>
      <c r="AF1164" s="387" t="s">
        <v>1729</v>
      </c>
      <c r="AG1164" s="387">
        <v>216.63</v>
      </c>
      <c r="AH1164" s="387">
        <v>0</v>
      </c>
      <c r="AI1164" s="387">
        <v>0</v>
      </c>
      <c r="AJ1164" s="387">
        <v>216.63</v>
      </c>
      <c r="AK1164" s="387">
        <v>21.66</v>
      </c>
      <c r="AM1164"/>
      <c r="AN1164"/>
      <c r="AO1164"/>
      <c r="AP1164"/>
    </row>
    <row r="1165" spans="1:42">
      <c r="A1165" s="387" t="s">
        <v>5085</v>
      </c>
      <c r="B1165" s="388">
        <v>43658.002106481479</v>
      </c>
      <c r="C1165" s="389">
        <v>43657</v>
      </c>
      <c r="D1165" s="387" t="s">
        <v>1908</v>
      </c>
      <c r="E1165" s="389">
        <v>43657</v>
      </c>
      <c r="F1165" s="387" t="s">
        <v>3355</v>
      </c>
      <c r="G1165" s="389">
        <v>43657</v>
      </c>
      <c r="H1165" s="387" t="s">
        <v>2956</v>
      </c>
      <c r="I1165" s="389">
        <v>43657</v>
      </c>
      <c r="J1165" s="387" t="s">
        <v>2529</v>
      </c>
      <c r="K1165" s="387" t="s">
        <v>1741</v>
      </c>
      <c r="L1165" s="390" t="s">
        <v>1732</v>
      </c>
      <c r="M1165" s="390" t="s">
        <v>2265</v>
      </c>
      <c r="N1165" s="390" t="str">
        <f t="shared" si="36"/>
        <v>Employee4@blyblade.com</v>
      </c>
      <c r="O1165" s="390" t="str">
        <f t="shared" si="37"/>
        <v>Oksana_Orlov</v>
      </c>
      <c r="P1165" s="387" t="s">
        <v>1728</v>
      </c>
      <c r="Q1165" s="387" t="s">
        <v>1754</v>
      </c>
      <c r="R1165" s="387" t="s">
        <v>1738</v>
      </c>
      <c r="S1165" s="387">
        <v>24.04</v>
      </c>
      <c r="T1165" s="387">
        <v>177</v>
      </c>
      <c r="U1165" s="387" t="s">
        <v>2007</v>
      </c>
      <c r="V1165" s="387" t="s">
        <v>3763</v>
      </c>
      <c r="W1165" s="387" t="s">
        <v>1965</v>
      </c>
      <c r="X1165" s="387" t="s">
        <v>4831</v>
      </c>
      <c r="Y1165" s="387" t="s">
        <v>1735</v>
      </c>
      <c r="Z1165" s="387" t="s">
        <v>1734</v>
      </c>
      <c r="AA1165" s="387" t="s">
        <v>1747</v>
      </c>
      <c r="AB1165" s="387">
        <v>0</v>
      </c>
      <c r="AC1165" s="387">
        <v>0</v>
      </c>
      <c r="AD1165" s="387">
        <v>16.2</v>
      </c>
      <c r="AE1165" s="387">
        <v>16.2</v>
      </c>
      <c r="AF1165" s="387" t="s">
        <v>1729</v>
      </c>
      <c r="AG1165" s="387">
        <v>0</v>
      </c>
      <c r="AH1165" s="387">
        <v>0</v>
      </c>
      <c r="AI1165" s="387">
        <v>16.2</v>
      </c>
      <c r="AJ1165" s="387">
        <v>16.2</v>
      </c>
      <c r="AK1165" s="387">
        <v>0</v>
      </c>
      <c r="AM1165"/>
      <c r="AN1165"/>
      <c r="AO1165"/>
      <c r="AP1165"/>
    </row>
    <row r="1166" spans="1:42">
      <c r="A1166" s="387" t="s">
        <v>5084</v>
      </c>
      <c r="B1166" s="388">
        <v>43658.022488425922</v>
      </c>
      <c r="C1166" s="389">
        <v>43657</v>
      </c>
      <c r="D1166" s="387" t="s">
        <v>3109</v>
      </c>
      <c r="E1166" s="389">
        <v>43657</v>
      </c>
      <c r="F1166" s="387" t="s">
        <v>2767</v>
      </c>
      <c r="G1166" s="389">
        <v>43658</v>
      </c>
      <c r="H1166" s="387" t="s">
        <v>2579</v>
      </c>
      <c r="I1166" s="389">
        <v>43657</v>
      </c>
      <c r="J1166" s="387" t="s">
        <v>2578</v>
      </c>
      <c r="K1166" s="387" t="s">
        <v>1741</v>
      </c>
      <c r="L1166" s="390" t="s">
        <v>1732</v>
      </c>
      <c r="M1166" s="390" t="s">
        <v>1936</v>
      </c>
      <c r="N1166" s="390" t="str">
        <f t="shared" ref="N1166:N1229" si="38">M1166&amp;"@blyblade.com"</f>
        <v>Employee17@blyblade.com</v>
      </c>
      <c r="O1166" s="390" t="str">
        <f t="shared" si="37"/>
        <v>Nate_Alexander</v>
      </c>
      <c r="P1166" s="387" t="s">
        <v>1728</v>
      </c>
      <c r="Q1166" s="387" t="s">
        <v>1847</v>
      </c>
      <c r="R1166" s="387" t="s">
        <v>1738</v>
      </c>
      <c r="S1166" s="387">
        <v>5.4</v>
      </c>
      <c r="T1166" s="387">
        <v>20</v>
      </c>
      <c r="U1166" s="387" t="s">
        <v>2007</v>
      </c>
      <c r="V1166" s="387" t="s">
        <v>2342</v>
      </c>
      <c r="W1166" s="387" t="s">
        <v>4887</v>
      </c>
      <c r="X1166" s="387" t="s">
        <v>4831</v>
      </c>
      <c r="Y1166" s="387" t="s">
        <v>1748</v>
      </c>
      <c r="Z1166" s="387" t="s">
        <v>1734</v>
      </c>
      <c r="AA1166" s="387" t="s">
        <v>1733</v>
      </c>
      <c r="AB1166" s="387">
        <v>29.54</v>
      </c>
      <c r="AC1166" s="387">
        <v>0</v>
      </c>
      <c r="AD1166" s="387">
        <v>0</v>
      </c>
      <c r="AE1166" s="387">
        <v>29.54</v>
      </c>
      <c r="AF1166" s="387" t="s">
        <v>1729</v>
      </c>
      <c r="AG1166" s="387">
        <v>29.54</v>
      </c>
      <c r="AH1166" s="387">
        <v>0</v>
      </c>
      <c r="AI1166" s="387">
        <v>0</v>
      </c>
      <c r="AJ1166" s="387">
        <v>29.54</v>
      </c>
      <c r="AK1166" s="387">
        <v>2.95</v>
      </c>
      <c r="AM1166"/>
      <c r="AN1166"/>
      <c r="AO1166"/>
      <c r="AP1166"/>
    </row>
    <row r="1167" spans="1:42">
      <c r="A1167" s="387" t="s">
        <v>5083</v>
      </c>
      <c r="B1167" s="388">
        <v>43658.036817129629</v>
      </c>
      <c r="C1167" s="389">
        <v>43658</v>
      </c>
      <c r="D1167" s="387" t="s">
        <v>1915</v>
      </c>
      <c r="E1167" s="389">
        <v>43657</v>
      </c>
      <c r="F1167" s="387" t="s">
        <v>1914</v>
      </c>
      <c r="G1167" s="387" t="s">
        <v>1728</v>
      </c>
      <c r="H1167" s="387" t="s">
        <v>1728</v>
      </c>
      <c r="I1167" s="387" t="s">
        <v>1728</v>
      </c>
      <c r="J1167" s="387" t="s">
        <v>1728</v>
      </c>
      <c r="K1167" s="387" t="s">
        <v>1741</v>
      </c>
      <c r="L1167" s="390" t="s">
        <v>1732</v>
      </c>
      <c r="M1167" s="390" t="s">
        <v>1731</v>
      </c>
      <c r="N1167" s="390" t="str">
        <f t="shared" si="38"/>
        <v>Employee8@blyblade.com</v>
      </c>
      <c r="O1167" s="390" t="str">
        <f t="shared" ref="O1167:O1230" si="39">VLOOKUP(M1167,$A$10:$F$65,4,FALSE)</f>
        <v>--_--</v>
      </c>
      <c r="P1167" s="387" t="s">
        <v>1728</v>
      </c>
      <c r="Q1167" s="387" t="s">
        <v>1754</v>
      </c>
      <c r="R1167" s="387" t="s">
        <v>1738</v>
      </c>
      <c r="S1167" s="387" t="s">
        <v>1728</v>
      </c>
      <c r="T1167" s="387" t="s">
        <v>1728</v>
      </c>
      <c r="U1167" s="387" t="s">
        <v>2063</v>
      </c>
      <c r="V1167" s="387" t="s">
        <v>1737</v>
      </c>
      <c r="W1167" s="387" t="s">
        <v>4876</v>
      </c>
      <c r="X1167" s="387" t="s">
        <v>4831</v>
      </c>
      <c r="Y1167" s="387" t="s">
        <v>1728</v>
      </c>
      <c r="Z1167" s="387" t="s">
        <v>1734</v>
      </c>
      <c r="AA1167" s="387" t="s">
        <v>1733</v>
      </c>
      <c r="AB1167" s="387">
        <v>6.83</v>
      </c>
      <c r="AC1167" s="387">
        <v>0</v>
      </c>
      <c r="AD1167" s="387">
        <v>0</v>
      </c>
      <c r="AE1167" s="387">
        <v>6.83</v>
      </c>
      <c r="AF1167" s="387" t="s">
        <v>1729</v>
      </c>
      <c r="AG1167" s="387">
        <v>6.83</v>
      </c>
      <c r="AH1167" s="387">
        <v>0</v>
      </c>
      <c r="AI1167" s="387">
        <v>0</v>
      </c>
      <c r="AJ1167" s="387">
        <v>6.83</v>
      </c>
      <c r="AK1167" s="387">
        <v>0.68</v>
      </c>
      <c r="AM1167"/>
      <c r="AN1167"/>
      <c r="AO1167"/>
      <c r="AP1167"/>
    </row>
    <row r="1168" spans="1:42">
      <c r="A1168" s="387" t="s">
        <v>5083</v>
      </c>
      <c r="B1168" s="388">
        <v>43658.037106481483</v>
      </c>
      <c r="C1168" s="389">
        <v>43658</v>
      </c>
      <c r="D1168" s="387" t="s">
        <v>1915</v>
      </c>
      <c r="E1168" s="389">
        <v>43657</v>
      </c>
      <c r="F1168" s="387" t="s">
        <v>1914</v>
      </c>
      <c r="G1168" s="387" t="s">
        <v>1728</v>
      </c>
      <c r="H1168" s="387" t="s">
        <v>1728</v>
      </c>
      <c r="I1168" s="387" t="s">
        <v>1728</v>
      </c>
      <c r="J1168" s="387" t="s">
        <v>1728</v>
      </c>
      <c r="K1168" s="387" t="s">
        <v>1741</v>
      </c>
      <c r="L1168" s="390" t="s">
        <v>1732</v>
      </c>
      <c r="M1168" s="390" t="s">
        <v>1731</v>
      </c>
      <c r="N1168" s="390" t="str">
        <f t="shared" si="38"/>
        <v>Employee8@blyblade.com</v>
      </c>
      <c r="O1168" s="390" t="str">
        <f t="shared" si="39"/>
        <v>--_--</v>
      </c>
      <c r="P1168" s="387" t="s">
        <v>1728</v>
      </c>
      <c r="Q1168" s="387" t="s">
        <v>1754</v>
      </c>
      <c r="R1168" s="387" t="s">
        <v>1738</v>
      </c>
      <c r="S1168" s="387" t="s">
        <v>1728</v>
      </c>
      <c r="T1168" s="387" t="s">
        <v>1728</v>
      </c>
      <c r="U1168" s="387" t="s">
        <v>2063</v>
      </c>
      <c r="V1168" s="387" t="s">
        <v>1737</v>
      </c>
      <c r="W1168" s="387" t="s">
        <v>4876</v>
      </c>
      <c r="X1168" s="387" t="s">
        <v>4831</v>
      </c>
      <c r="Y1168" s="387" t="s">
        <v>1728</v>
      </c>
      <c r="Z1168" s="387" t="s">
        <v>1734</v>
      </c>
      <c r="AA1168" s="387" t="s">
        <v>2138</v>
      </c>
      <c r="AB1168" s="387">
        <v>-6.83</v>
      </c>
      <c r="AC1168" s="387">
        <v>0</v>
      </c>
      <c r="AD1168" s="387">
        <v>0</v>
      </c>
      <c r="AE1168" s="387">
        <v>-6.83</v>
      </c>
      <c r="AF1168" s="387" t="s">
        <v>1729</v>
      </c>
      <c r="AG1168" s="387">
        <v>-6.83</v>
      </c>
      <c r="AH1168" s="387">
        <v>0</v>
      </c>
      <c r="AI1168" s="387">
        <v>0</v>
      </c>
      <c r="AJ1168" s="387">
        <v>-6.83</v>
      </c>
      <c r="AK1168" s="387">
        <v>-0.68</v>
      </c>
      <c r="AM1168"/>
      <c r="AN1168"/>
      <c r="AO1168"/>
      <c r="AP1168"/>
    </row>
    <row r="1169" spans="1:42">
      <c r="A1169" s="387" t="s">
        <v>5082</v>
      </c>
      <c r="B1169" s="388">
        <v>43658.052395833336</v>
      </c>
      <c r="C1169" s="389">
        <v>43658</v>
      </c>
      <c r="D1169" s="387" t="s">
        <v>1948</v>
      </c>
      <c r="E1169" s="389">
        <v>43657</v>
      </c>
      <c r="F1169" s="387" t="s">
        <v>1947</v>
      </c>
      <c r="G1169" s="389">
        <v>43658</v>
      </c>
      <c r="H1169" s="387" t="s">
        <v>2508</v>
      </c>
      <c r="I1169" s="389">
        <v>43657</v>
      </c>
      <c r="J1169" s="387" t="s">
        <v>2023</v>
      </c>
      <c r="K1169" s="387" t="s">
        <v>1741</v>
      </c>
      <c r="L1169" s="390" t="s">
        <v>1732</v>
      </c>
      <c r="M1169" s="390" t="s">
        <v>2812</v>
      </c>
      <c r="N1169" s="390" t="str">
        <f t="shared" si="38"/>
        <v>Employee6@blyblade.com</v>
      </c>
      <c r="O1169" s="390" t="str">
        <f t="shared" si="39"/>
        <v>Matthew_Brody</v>
      </c>
      <c r="P1169" s="387" t="s">
        <v>1728</v>
      </c>
      <c r="Q1169" s="387" t="s">
        <v>1847</v>
      </c>
      <c r="R1169" s="387" t="s">
        <v>1738</v>
      </c>
      <c r="S1169" s="387">
        <v>1.19</v>
      </c>
      <c r="T1169" s="387">
        <v>8</v>
      </c>
      <c r="U1169" s="387" t="s">
        <v>1737</v>
      </c>
      <c r="V1169" s="387" t="s">
        <v>2063</v>
      </c>
      <c r="W1169" s="387" t="s">
        <v>4876</v>
      </c>
      <c r="X1169" s="387" t="s">
        <v>4899</v>
      </c>
      <c r="Y1169" s="387" t="s">
        <v>1748</v>
      </c>
      <c r="Z1169" s="387" t="s">
        <v>1734</v>
      </c>
      <c r="AA1169" s="387" t="s">
        <v>1733</v>
      </c>
      <c r="AB1169" s="387">
        <v>16.649999999999999</v>
      </c>
      <c r="AC1169" s="387">
        <v>0</v>
      </c>
      <c r="AD1169" s="387">
        <v>0</v>
      </c>
      <c r="AE1169" s="387">
        <v>16.649999999999999</v>
      </c>
      <c r="AF1169" s="387" t="s">
        <v>1729</v>
      </c>
      <c r="AG1169" s="387">
        <v>16.649999999999999</v>
      </c>
      <c r="AH1169" s="387">
        <v>0</v>
      </c>
      <c r="AI1169" s="387">
        <v>0</v>
      </c>
      <c r="AJ1169" s="387">
        <v>16.649999999999999</v>
      </c>
      <c r="AK1169" s="387">
        <v>1.67</v>
      </c>
      <c r="AM1169"/>
      <c r="AN1169"/>
      <c r="AO1169"/>
      <c r="AP1169"/>
    </row>
    <row r="1170" spans="1:42">
      <c r="A1170" s="387" t="s">
        <v>5081</v>
      </c>
      <c r="B1170" s="388">
        <v>43658.053078703706</v>
      </c>
      <c r="C1170" s="389">
        <v>43658</v>
      </c>
      <c r="D1170" s="387" t="s">
        <v>2267</v>
      </c>
      <c r="E1170" s="389">
        <v>43657</v>
      </c>
      <c r="F1170" s="387" t="s">
        <v>2266</v>
      </c>
      <c r="G1170" s="389">
        <v>43658</v>
      </c>
      <c r="H1170" s="387" t="s">
        <v>2396</v>
      </c>
      <c r="I1170" s="389">
        <v>43657</v>
      </c>
      <c r="J1170" s="387" t="s">
        <v>2395</v>
      </c>
      <c r="K1170" s="387" t="s">
        <v>1741</v>
      </c>
      <c r="L1170" s="390" t="s">
        <v>1732</v>
      </c>
      <c r="M1170" s="390" t="s">
        <v>1929</v>
      </c>
      <c r="N1170" s="390" t="str">
        <f t="shared" si="38"/>
        <v>Employee29@blyblade.com</v>
      </c>
      <c r="O1170" s="390" t="str">
        <f t="shared" si="39"/>
        <v>Justin_Meltzer</v>
      </c>
      <c r="P1170" s="387" t="s">
        <v>1728</v>
      </c>
      <c r="Q1170" s="387" t="s">
        <v>1754</v>
      </c>
      <c r="R1170" s="387" t="s">
        <v>1738</v>
      </c>
      <c r="S1170" s="387">
        <v>1.27</v>
      </c>
      <c r="T1170" s="387">
        <v>7</v>
      </c>
      <c r="U1170" s="387" t="s">
        <v>1737</v>
      </c>
      <c r="V1170" s="387" t="s">
        <v>1928</v>
      </c>
      <c r="W1170" s="387" t="s">
        <v>4876</v>
      </c>
      <c r="X1170" s="387" t="s">
        <v>4831</v>
      </c>
      <c r="Y1170" s="387" t="s">
        <v>1748</v>
      </c>
      <c r="Z1170" s="387" t="s">
        <v>1734</v>
      </c>
      <c r="AA1170" s="387" t="s">
        <v>1733</v>
      </c>
      <c r="AB1170" s="387">
        <v>18.059999999999999</v>
      </c>
      <c r="AC1170" s="387">
        <v>0</v>
      </c>
      <c r="AD1170" s="387">
        <v>0</v>
      </c>
      <c r="AE1170" s="387">
        <v>18.059999999999999</v>
      </c>
      <c r="AF1170" s="387" t="s">
        <v>1729</v>
      </c>
      <c r="AG1170" s="387">
        <v>18.059999999999999</v>
      </c>
      <c r="AH1170" s="387">
        <v>0</v>
      </c>
      <c r="AI1170" s="387">
        <v>0</v>
      </c>
      <c r="AJ1170" s="387">
        <v>18.059999999999999</v>
      </c>
      <c r="AK1170" s="387">
        <v>1.81</v>
      </c>
      <c r="AM1170"/>
      <c r="AN1170"/>
      <c r="AO1170"/>
      <c r="AP1170"/>
    </row>
    <row r="1171" spans="1:42">
      <c r="A1171" s="387" t="s">
        <v>5080</v>
      </c>
      <c r="B1171" s="388">
        <v>43658.066261574073</v>
      </c>
      <c r="C1171" s="389">
        <v>43658</v>
      </c>
      <c r="D1171" s="387" t="s">
        <v>3107</v>
      </c>
      <c r="E1171" s="389">
        <v>43657</v>
      </c>
      <c r="F1171" s="387" t="s">
        <v>3106</v>
      </c>
      <c r="G1171" s="389">
        <v>43658</v>
      </c>
      <c r="H1171" s="387" t="s">
        <v>2661</v>
      </c>
      <c r="I1171" s="389">
        <v>43657</v>
      </c>
      <c r="J1171" s="387" t="s">
        <v>4010</v>
      </c>
      <c r="K1171" s="387" t="s">
        <v>1741</v>
      </c>
      <c r="L1171" s="390" t="s">
        <v>1732</v>
      </c>
      <c r="M1171" s="390" t="s">
        <v>2255</v>
      </c>
      <c r="N1171" s="390" t="str">
        <f t="shared" si="38"/>
        <v>Employee7@blyblade.com</v>
      </c>
      <c r="O1171" s="390" t="str">
        <f t="shared" si="39"/>
        <v>Jack_Oneill</v>
      </c>
      <c r="P1171" s="387" t="s">
        <v>1728</v>
      </c>
      <c r="Q1171" s="387" t="s">
        <v>1754</v>
      </c>
      <c r="R1171" s="387" t="s">
        <v>1738</v>
      </c>
      <c r="S1171" s="387">
        <v>1.96</v>
      </c>
      <c r="T1171" s="387">
        <v>14</v>
      </c>
      <c r="U1171" s="387" t="s">
        <v>1737</v>
      </c>
      <c r="V1171" s="387" t="s">
        <v>2342</v>
      </c>
      <c r="W1171" s="387" t="s">
        <v>4876</v>
      </c>
      <c r="X1171" s="387" t="s">
        <v>4831</v>
      </c>
      <c r="Y1171" s="387" t="s">
        <v>1748</v>
      </c>
      <c r="Z1171" s="387" t="s">
        <v>1734</v>
      </c>
      <c r="AA1171" s="387" t="s">
        <v>1733</v>
      </c>
      <c r="AB1171" s="387">
        <v>23.5</v>
      </c>
      <c r="AC1171" s="387">
        <v>0</v>
      </c>
      <c r="AD1171" s="387">
        <v>0</v>
      </c>
      <c r="AE1171" s="387">
        <v>23.5</v>
      </c>
      <c r="AF1171" s="387" t="s">
        <v>1729</v>
      </c>
      <c r="AG1171" s="387">
        <v>23.5</v>
      </c>
      <c r="AH1171" s="387">
        <v>0</v>
      </c>
      <c r="AI1171" s="387">
        <v>0</v>
      </c>
      <c r="AJ1171" s="387">
        <v>23.5</v>
      </c>
      <c r="AK1171" s="387">
        <v>2.35</v>
      </c>
      <c r="AM1171"/>
      <c r="AN1171"/>
      <c r="AO1171"/>
      <c r="AP1171"/>
    </row>
    <row r="1172" spans="1:42">
      <c r="A1172" s="387" t="s">
        <v>5079</v>
      </c>
      <c r="B1172" s="388">
        <v>43658.06958333333</v>
      </c>
      <c r="C1172" s="389">
        <v>43658</v>
      </c>
      <c r="D1172" s="387" t="s">
        <v>1873</v>
      </c>
      <c r="E1172" s="389">
        <v>43657</v>
      </c>
      <c r="F1172" s="387" t="s">
        <v>1872</v>
      </c>
      <c r="G1172" s="389">
        <v>43658</v>
      </c>
      <c r="H1172" s="387" t="s">
        <v>2394</v>
      </c>
      <c r="I1172" s="389">
        <v>43657</v>
      </c>
      <c r="J1172" s="387" t="s">
        <v>2031</v>
      </c>
      <c r="K1172" s="387" t="s">
        <v>1741</v>
      </c>
      <c r="L1172" s="390" t="s">
        <v>1732</v>
      </c>
      <c r="M1172" s="390" t="s">
        <v>1898</v>
      </c>
      <c r="N1172" s="390" t="str">
        <f t="shared" si="38"/>
        <v>Employee36@blyblade.com</v>
      </c>
      <c r="O1172" s="390" t="str">
        <f t="shared" si="39"/>
        <v>Jacob_Gibson</v>
      </c>
      <c r="P1172" s="387" t="s">
        <v>1728</v>
      </c>
      <c r="Q1172" s="387" t="s">
        <v>1754</v>
      </c>
      <c r="R1172" s="387" t="s">
        <v>1738</v>
      </c>
      <c r="S1172" s="387">
        <v>8.92</v>
      </c>
      <c r="T1172" s="387">
        <v>35</v>
      </c>
      <c r="U1172" s="387" t="s">
        <v>1845</v>
      </c>
      <c r="V1172" s="387" t="s">
        <v>1897</v>
      </c>
      <c r="W1172" s="387" t="s">
        <v>4876</v>
      </c>
      <c r="X1172" s="387" t="s">
        <v>4899</v>
      </c>
      <c r="Y1172" s="387" t="s">
        <v>1896</v>
      </c>
      <c r="Z1172" s="387" t="s">
        <v>1734</v>
      </c>
      <c r="AA1172" s="387" t="s">
        <v>1733</v>
      </c>
      <c r="AB1172" s="387">
        <v>60.99</v>
      </c>
      <c r="AC1172" s="387">
        <v>0</v>
      </c>
      <c r="AD1172" s="387">
        <v>0</v>
      </c>
      <c r="AE1172" s="387">
        <v>60.99</v>
      </c>
      <c r="AF1172" s="387" t="s">
        <v>1729</v>
      </c>
      <c r="AG1172" s="387">
        <v>60.99</v>
      </c>
      <c r="AH1172" s="387">
        <v>0</v>
      </c>
      <c r="AI1172" s="387">
        <v>0</v>
      </c>
      <c r="AJ1172" s="387">
        <v>60.99</v>
      </c>
      <c r="AK1172" s="387">
        <v>6.1</v>
      </c>
      <c r="AM1172"/>
      <c r="AN1172"/>
      <c r="AO1172"/>
      <c r="AP1172"/>
    </row>
    <row r="1173" spans="1:42">
      <c r="A1173" s="387" t="s">
        <v>5077</v>
      </c>
      <c r="B1173" s="388">
        <v>43658.072152777779</v>
      </c>
      <c r="C1173" s="389">
        <v>43658</v>
      </c>
      <c r="D1173" s="387" t="s">
        <v>2807</v>
      </c>
      <c r="E1173" s="389">
        <v>43657</v>
      </c>
      <c r="F1173" s="387" t="s">
        <v>2059</v>
      </c>
      <c r="G1173" s="389">
        <v>43658</v>
      </c>
      <c r="H1173" s="387" t="s">
        <v>3366</v>
      </c>
      <c r="I1173" s="389">
        <v>43657</v>
      </c>
      <c r="J1173" s="387" t="s">
        <v>2047</v>
      </c>
      <c r="K1173" s="387" t="s">
        <v>1741</v>
      </c>
      <c r="L1173" s="390" t="s">
        <v>1732</v>
      </c>
      <c r="M1173" s="390" t="s">
        <v>1924</v>
      </c>
      <c r="N1173" s="390" t="str">
        <f t="shared" si="38"/>
        <v>Employee16@blyblade.com</v>
      </c>
      <c r="O1173" s="390" t="str">
        <f t="shared" si="39"/>
        <v>Hunter_Senning</v>
      </c>
      <c r="P1173" s="387" t="s">
        <v>1728</v>
      </c>
      <c r="Q1173" s="387" t="s">
        <v>1847</v>
      </c>
      <c r="R1173" s="387" t="s">
        <v>1738</v>
      </c>
      <c r="S1173" s="387">
        <v>3.79</v>
      </c>
      <c r="T1173" s="387">
        <v>17</v>
      </c>
      <c r="U1173" s="387" t="s">
        <v>1737</v>
      </c>
      <c r="V1173" s="387" t="s">
        <v>2247</v>
      </c>
      <c r="W1173" s="387" t="s">
        <v>4876</v>
      </c>
      <c r="X1173" s="387" t="s">
        <v>4831</v>
      </c>
      <c r="Y1173" s="387" t="s">
        <v>1748</v>
      </c>
      <c r="Z1173" s="387" t="s">
        <v>1734</v>
      </c>
      <c r="AA1173" s="387" t="s">
        <v>1733</v>
      </c>
      <c r="AB1173" s="387">
        <v>57.32</v>
      </c>
      <c r="AC1173" s="387">
        <v>0</v>
      </c>
      <c r="AD1173" s="387">
        <v>0</v>
      </c>
      <c r="AE1173" s="387">
        <v>57.32</v>
      </c>
      <c r="AF1173" s="387" t="s">
        <v>1729</v>
      </c>
      <c r="AG1173" s="387">
        <v>57.32</v>
      </c>
      <c r="AH1173" s="387">
        <v>0</v>
      </c>
      <c r="AI1173" s="387">
        <v>0</v>
      </c>
      <c r="AJ1173" s="387">
        <v>57.32</v>
      </c>
      <c r="AK1173" s="387">
        <v>5.73</v>
      </c>
      <c r="AM1173"/>
      <c r="AN1173"/>
      <c r="AO1173"/>
      <c r="AP1173"/>
    </row>
    <row r="1174" spans="1:42">
      <c r="A1174" s="387" t="s">
        <v>5078</v>
      </c>
      <c r="B1174" s="388">
        <v>43658.073622685188</v>
      </c>
      <c r="C1174" s="389">
        <v>43658</v>
      </c>
      <c r="D1174" s="387" t="s">
        <v>1873</v>
      </c>
      <c r="E1174" s="389">
        <v>43657</v>
      </c>
      <c r="F1174" s="387" t="s">
        <v>1872</v>
      </c>
      <c r="G1174" s="389">
        <v>43658</v>
      </c>
      <c r="H1174" s="387" t="s">
        <v>3397</v>
      </c>
      <c r="I1174" s="389">
        <v>43657</v>
      </c>
      <c r="J1174" s="387" t="s">
        <v>3396</v>
      </c>
      <c r="K1174" s="387" t="s">
        <v>1741</v>
      </c>
      <c r="L1174" s="390" t="s">
        <v>1732</v>
      </c>
      <c r="M1174" s="390" t="s">
        <v>1854</v>
      </c>
      <c r="N1174" s="390" t="str">
        <f t="shared" si="38"/>
        <v>Employee5@blyblade.com</v>
      </c>
      <c r="O1174" s="390" t="str">
        <f t="shared" si="39"/>
        <v>Torey_McNeil</v>
      </c>
      <c r="P1174" s="387" t="s">
        <v>1728</v>
      </c>
      <c r="Q1174" s="387" t="s">
        <v>1847</v>
      </c>
      <c r="R1174" s="387" t="s">
        <v>1738</v>
      </c>
      <c r="S1174" s="387">
        <v>8.89</v>
      </c>
      <c r="T1174" s="387">
        <v>38</v>
      </c>
      <c r="U1174" s="387" t="s">
        <v>1737</v>
      </c>
      <c r="V1174" s="387" t="s">
        <v>1853</v>
      </c>
      <c r="W1174" s="387" t="s">
        <v>4876</v>
      </c>
      <c r="X1174" s="387" t="s">
        <v>4831</v>
      </c>
      <c r="Y1174" s="387" t="s">
        <v>1748</v>
      </c>
      <c r="Z1174" s="387" t="s">
        <v>1734</v>
      </c>
      <c r="AA1174" s="387" t="s">
        <v>1733</v>
      </c>
      <c r="AB1174" s="387">
        <v>80.89</v>
      </c>
      <c r="AC1174" s="387">
        <v>0</v>
      </c>
      <c r="AD1174" s="387">
        <v>0</v>
      </c>
      <c r="AE1174" s="387">
        <v>80.89</v>
      </c>
      <c r="AF1174" s="387" t="s">
        <v>1729</v>
      </c>
      <c r="AG1174" s="387">
        <v>80.89</v>
      </c>
      <c r="AH1174" s="387">
        <v>0</v>
      </c>
      <c r="AI1174" s="387">
        <v>0</v>
      </c>
      <c r="AJ1174" s="387">
        <v>80.89</v>
      </c>
      <c r="AK1174" s="387">
        <v>8.09</v>
      </c>
      <c r="AM1174"/>
      <c r="AN1174"/>
      <c r="AO1174"/>
      <c r="AP1174"/>
    </row>
    <row r="1175" spans="1:42">
      <c r="A1175" s="387" t="s">
        <v>5077</v>
      </c>
      <c r="B1175" s="388">
        <v>43658.074814814812</v>
      </c>
      <c r="C1175" s="389">
        <v>43658</v>
      </c>
      <c r="D1175" s="387" t="s">
        <v>2807</v>
      </c>
      <c r="E1175" s="389">
        <v>43657</v>
      </c>
      <c r="F1175" s="387" t="s">
        <v>2059</v>
      </c>
      <c r="G1175" s="389">
        <v>43658</v>
      </c>
      <c r="H1175" s="387" t="s">
        <v>3366</v>
      </c>
      <c r="I1175" s="389">
        <v>43657</v>
      </c>
      <c r="J1175" s="387" t="s">
        <v>2047</v>
      </c>
      <c r="K1175" s="387" t="s">
        <v>1741</v>
      </c>
      <c r="L1175" s="390" t="s">
        <v>1732</v>
      </c>
      <c r="M1175" s="390" t="s">
        <v>1924</v>
      </c>
      <c r="N1175" s="390" t="str">
        <f t="shared" si="38"/>
        <v>Employee16@blyblade.com</v>
      </c>
      <c r="O1175" s="390" t="str">
        <f t="shared" si="39"/>
        <v>Hunter_Senning</v>
      </c>
      <c r="P1175" s="387" t="s">
        <v>1728</v>
      </c>
      <c r="Q1175" s="387" t="s">
        <v>1847</v>
      </c>
      <c r="R1175" s="387" t="s">
        <v>1738</v>
      </c>
      <c r="S1175" s="387">
        <v>3.79</v>
      </c>
      <c r="T1175" s="387">
        <v>17</v>
      </c>
      <c r="U1175" s="387" t="s">
        <v>1737</v>
      </c>
      <c r="V1175" s="387" t="s">
        <v>2247</v>
      </c>
      <c r="W1175" s="387" t="s">
        <v>4876</v>
      </c>
      <c r="X1175" s="387" t="s">
        <v>4831</v>
      </c>
      <c r="Y1175" s="387" t="s">
        <v>1748</v>
      </c>
      <c r="Z1175" s="387" t="s">
        <v>1734</v>
      </c>
      <c r="AA1175" s="387" t="s">
        <v>1747</v>
      </c>
      <c r="AB1175" s="387">
        <v>0</v>
      </c>
      <c r="AC1175" s="387">
        <v>0</v>
      </c>
      <c r="AD1175" s="387">
        <v>1.03</v>
      </c>
      <c r="AE1175" s="387">
        <v>1.03</v>
      </c>
      <c r="AF1175" s="387" t="s">
        <v>1729</v>
      </c>
      <c r="AG1175" s="387">
        <v>0</v>
      </c>
      <c r="AH1175" s="387">
        <v>0</v>
      </c>
      <c r="AI1175" s="387">
        <v>1.03</v>
      </c>
      <c r="AJ1175" s="387">
        <v>1.03</v>
      </c>
      <c r="AK1175" s="387">
        <v>0</v>
      </c>
      <c r="AM1175"/>
      <c r="AN1175"/>
      <c r="AO1175"/>
      <c r="AP1175"/>
    </row>
    <row r="1176" spans="1:42">
      <c r="A1176" s="387" t="s">
        <v>5076</v>
      </c>
      <c r="B1176" s="388">
        <v>43658.089375000003</v>
      </c>
      <c r="C1176" s="389">
        <v>43657</v>
      </c>
      <c r="D1176" s="387" t="s">
        <v>2948</v>
      </c>
      <c r="E1176" s="389">
        <v>43657</v>
      </c>
      <c r="F1176" s="387" t="s">
        <v>2728</v>
      </c>
      <c r="G1176" s="389">
        <v>43657</v>
      </c>
      <c r="H1176" s="387" t="s">
        <v>3419</v>
      </c>
      <c r="I1176" s="389">
        <v>43657</v>
      </c>
      <c r="J1176" s="387" t="s">
        <v>2096</v>
      </c>
      <c r="K1176" s="387" t="s">
        <v>1741</v>
      </c>
      <c r="L1176" s="390" t="s">
        <v>1732</v>
      </c>
      <c r="M1176" s="390" t="s">
        <v>2223</v>
      </c>
      <c r="N1176" s="390" t="str">
        <f t="shared" si="38"/>
        <v>Employee19@blyblade.com</v>
      </c>
      <c r="O1176" s="390" t="str">
        <f t="shared" si="39"/>
        <v>Gil_Adler</v>
      </c>
      <c r="P1176" s="387" t="s">
        <v>1728</v>
      </c>
      <c r="Q1176" s="387" t="s">
        <v>1754</v>
      </c>
      <c r="R1176" s="387" t="s">
        <v>1738</v>
      </c>
      <c r="S1176" s="387">
        <v>2</v>
      </c>
      <c r="T1176" s="387">
        <v>14</v>
      </c>
      <c r="U1176" s="387" t="s">
        <v>1737</v>
      </c>
      <c r="V1176" s="387" t="s">
        <v>1928</v>
      </c>
      <c r="W1176" s="387" t="s">
        <v>4876</v>
      </c>
      <c r="X1176" s="387" t="s">
        <v>4831</v>
      </c>
      <c r="Y1176" s="387" t="s">
        <v>1890</v>
      </c>
      <c r="Z1176" s="387" t="s">
        <v>1734</v>
      </c>
      <c r="AA1176" s="387" t="s">
        <v>1747</v>
      </c>
      <c r="AB1176" s="387">
        <v>0</v>
      </c>
      <c r="AC1176" s="387">
        <v>0</v>
      </c>
      <c r="AD1176" s="387">
        <v>1.03</v>
      </c>
      <c r="AE1176" s="387">
        <v>1.03</v>
      </c>
      <c r="AF1176" s="387" t="s">
        <v>1729</v>
      </c>
      <c r="AG1176" s="387">
        <v>0</v>
      </c>
      <c r="AH1176" s="387">
        <v>0</v>
      </c>
      <c r="AI1176" s="387">
        <v>1.03</v>
      </c>
      <c r="AJ1176" s="387">
        <v>1.03</v>
      </c>
      <c r="AK1176" s="387">
        <v>0</v>
      </c>
      <c r="AM1176"/>
      <c r="AN1176"/>
      <c r="AO1176"/>
      <c r="AP1176"/>
    </row>
    <row r="1177" spans="1:42">
      <c r="A1177" s="387" t="s">
        <v>5072</v>
      </c>
      <c r="B1177" s="388">
        <v>43658.099803240744</v>
      </c>
      <c r="C1177" s="389">
        <v>43658</v>
      </c>
      <c r="D1177" s="387" t="s">
        <v>2498</v>
      </c>
      <c r="E1177" s="389">
        <v>43657</v>
      </c>
      <c r="F1177" s="387" t="s">
        <v>2497</v>
      </c>
      <c r="G1177" s="389">
        <v>43658</v>
      </c>
      <c r="H1177" s="387" t="s">
        <v>4239</v>
      </c>
      <c r="I1177" s="389">
        <v>43657</v>
      </c>
      <c r="J1177" s="387" t="s">
        <v>3549</v>
      </c>
      <c r="K1177" s="387" t="s">
        <v>1741</v>
      </c>
      <c r="L1177" s="390" t="s">
        <v>1732</v>
      </c>
      <c r="M1177" s="390" t="s">
        <v>2223</v>
      </c>
      <c r="N1177" s="390" t="str">
        <f t="shared" si="38"/>
        <v>Employee19@blyblade.com</v>
      </c>
      <c r="O1177" s="390" t="str">
        <f t="shared" si="39"/>
        <v>Gil_Adler</v>
      </c>
      <c r="P1177" s="387" t="s">
        <v>1728</v>
      </c>
      <c r="Q1177" s="387" t="s">
        <v>1754</v>
      </c>
      <c r="R1177" s="387" t="s">
        <v>1738</v>
      </c>
      <c r="S1177" s="387">
        <v>2.04</v>
      </c>
      <c r="T1177" s="387">
        <v>8</v>
      </c>
      <c r="U1177" s="387" t="s">
        <v>1928</v>
      </c>
      <c r="V1177" s="387" t="s">
        <v>1737</v>
      </c>
      <c r="W1177" s="387" t="s">
        <v>4876</v>
      </c>
      <c r="X1177" s="387" t="s">
        <v>4831</v>
      </c>
      <c r="Y1177" s="387" t="s">
        <v>1890</v>
      </c>
      <c r="Z1177" s="387" t="s">
        <v>1734</v>
      </c>
      <c r="AA1177" s="387" t="s">
        <v>1733</v>
      </c>
      <c r="AB1177" s="387">
        <v>30.88</v>
      </c>
      <c r="AC1177" s="387">
        <v>0</v>
      </c>
      <c r="AD1177" s="387">
        <v>0</v>
      </c>
      <c r="AE1177" s="387">
        <v>30.88</v>
      </c>
      <c r="AF1177" s="387" t="s">
        <v>1729</v>
      </c>
      <c r="AG1177" s="387">
        <v>30.88</v>
      </c>
      <c r="AH1177" s="387">
        <v>0</v>
      </c>
      <c r="AI1177" s="387">
        <v>0</v>
      </c>
      <c r="AJ1177" s="387">
        <v>30.88</v>
      </c>
      <c r="AK1177" s="387">
        <v>3.09</v>
      </c>
      <c r="AM1177"/>
      <c r="AN1177"/>
      <c r="AO1177"/>
      <c r="AP1177"/>
    </row>
    <row r="1178" spans="1:42">
      <c r="A1178" s="387" t="s">
        <v>5075</v>
      </c>
      <c r="B1178" s="388">
        <v>43658.102199074077</v>
      </c>
      <c r="C1178" s="389">
        <v>43658</v>
      </c>
      <c r="D1178" s="387" t="s">
        <v>2384</v>
      </c>
      <c r="E1178" s="389">
        <v>43657</v>
      </c>
      <c r="F1178" s="387" t="s">
        <v>2000</v>
      </c>
      <c r="G1178" s="389">
        <v>43658</v>
      </c>
      <c r="H1178" s="387" t="s">
        <v>2796</v>
      </c>
      <c r="I1178" s="389">
        <v>43657</v>
      </c>
      <c r="J1178" s="387" t="s">
        <v>2795</v>
      </c>
      <c r="K1178" s="387" t="s">
        <v>1741</v>
      </c>
      <c r="L1178" s="390" t="s">
        <v>1732</v>
      </c>
      <c r="M1178" s="390" t="s">
        <v>1755</v>
      </c>
      <c r="N1178" s="390" t="str">
        <f t="shared" si="38"/>
        <v>Employee2@blyblade.com</v>
      </c>
      <c r="O1178" s="390" t="str">
        <f t="shared" si="39"/>
        <v>Cal_Thompson</v>
      </c>
      <c r="P1178" s="387" t="s">
        <v>1728</v>
      </c>
      <c r="Q1178" s="387" t="s">
        <v>1847</v>
      </c>
      <c r="R1178" s="387" t="s">
        <v>1738</v>
      </c>
      <c r="S1178" s="387">
        <v>6.04</v>
      </c>
      <c r="T1178" s="387">
        <v>20</v>
      </c>
      <c r="U1178" s="387" t="s">
        <v>1737</v>
      </c>
      <c r="V1178" s="387" t="s">
        <v>2489</v>
      </c>
      <c r="W1178" s="387" t="s">
        <v>4876</v>
      </c>
      <c r="X1178" s="387" t="s">
        <v>4831</v>
      </c>
      <c r="Y1178" s="387" t="s">
        <v>1748</v>
      </c>
      <c r="Z1178" s="387" t="s">
        <v>1734</v>
      </c>
      <c r="AA1178" s="387" t="s">
        <v>1733</v>
      </c>
      <c r="AB1178" s="387">
        <v>27.84</v>
      </c>
      <c r="AC1178" s="387">
        <v>0</v>
      </c>
      <c r="AD1178" s="387">
        <v>0</v>
      </c>
      <c r="AE1178" s="387">
        <v>27.84</v>
      </c>
      <c r="AF1178" s="387" t="s">
        <v>1729</v>
      </c>
      <c r="AG1178" s="387">
        <v>27.84</v>
      </c>
      <c r="AH1178" s="387">
        <v>0</v>
      </c>
      <c r="AI1178" s="387">
        <v>0</v>
      </c>
      <c r="AJ1178" s="387">
        <v>27.84</v>
      </c>
      <c r="AK1178" s="387">
        <v>2.78</v>
      </c>
      <c r="AM1178"/>
      <c r="AN1178"/>
      <c r="AO1178"/>
      <c r="AP1178"/>
    </row>
    <row r="1179" spans="1:42">
      <c r="A1179" s="387" t="s">
        <v>5074</v>
      </c>
      <c r="B1179" s="388">
        <v>43658.102233796293</v>
      </c>
      <c r="C1179" s="389">
        <v>43658</v>
      </c>
      <c r="D1179" s="387" t="s">
        <v>1868</v>
      </c>
      <c r="E1179" s="389">
        <v>43657</v>
      </c>
      <c r="F1179" s="387" t="s">
        <v>1867</v>
      </c>
      <c r="G1179" s="389">
        <v>43658</v>
      </c>
      <c r="H1179" s="387" t="s">
        <v>2796</v>
      </c>
      <c r="I1179" s="389">
        <v>43657</v>
      </c>
      <c r="J1179" s="387" t="s">
        <v>2795</v>
      </c>
      <c r="K1179" s="387" t="s">
        <v>1741</v>
      </c>
      <c r="L1179" s="390" t="s">
        <v>1732</v>
      </c>
      <c r="M1179" s="390" t="s">
        <v>1911</v>
      </c>
      <c r="N1179" s="390" t="str">
        <f t="shared" si="38"/>
        <v>Employee18@blyblade.com</v>
      </c>
      <c r="O1179" s="390" t="str">
        <f t="shared" si="39"/>
        <v>Maryanne_Johnson</v>
      </c>
      <c r="P1179" s="387" t="s">
        <v>1728</v>
      </c>
      <c r="Q1179" s="387" t="s">
        <v>1847</v>
      </c>
      <c r="R1179" s="387" t="s">
        <v>1738</v>
      </c>
      <c r="S1179" s="387">
        <v>1.9</v>
      </c>
      <c r="T1179" s="387">
        <v>19</v>
      </c>
      <c r="U1179" s="387" t="s">
        <v>1737</v>
      </c>
      <c r="V1179" s="387" t="s">
        <v>1883</v>
      </c>
      <c r="W1179" s="387" t="s">
        <v>4876</v>
      </c>
      <c r="X1179" s="387" t="s">
        <v>4899</v>
      </c>
      <c r="Y1179" s="387" t="s">
        <v>1735</v>
      </c>
      <c r="Z1179" s="387" t="s">
        <v>1734</v>
      </c>
      <c r="AA1179" s="387" t="s">
        <v>1733</v>
      </c>
      <c r="AB1179" s="387">
        <v>18.41</v>
      </c>
      <c r="AC1179" s="387">
        <v>0</v>
      </c>
      <c r="AD1179" s="387">
        <v>0</v>
      </c>
      <c r="AE1179" s="387">
        <v>18.41</v>
      </c>
      <c r="AF1179" s="387" t="s">
        <v>1729</v>
      </c>
      <c r="AG1179" s="387">
        <v>18.41</v>
      </c>
      <c r="AH1179" s="387">
        <v>0</v>
      </c>
      <c r="AI1179" s="387">
        <v>0</v>
      </c>
      <c r="AJ1179" s="387">
        <v>18.41</v>
      </c>
      <c r="AK1179" s="387">
        <v>1.84</v>
      </c>
      <c r="AM1179"/>
      <c r="AN1179"/>
      <c r="AO1179"/>
      <c r="AP1179"/>
    </row>
    <row r="1180" spans="1:42">
      <c r="A1180" s="387" t="s">
        <v>5073</v>
      </c>
      <c r="B1180" s="388">
        <v>43658.117708333331</v>
      </c>
      <c r="C1180" s="389">
        <v>43658</v>
      </c>
      <c r="D1180" s="387" t="s">
        <v>2232</v>
      </c>
      <c r="E1180" s="389">
        <v>43657</v>
      </c>
      <c r="F1180" s="387" t="s">
        <v>2231</v>
      </c>
      <c r="G1180" s="389">
        <v>43658</v>
      </c>
      <c r="H1180" s="387" t="s">
        <v>2486</v>
      </c>
      <c r="I1180" s="389">
        <v>43657</v>
      </c>
      <c r="J1180" s="387" t="s">
        <v>2485</v>
      </c>
      <c r="K1180" s="387" t="s">
        <v>1741</v>
      </c>
      <c r="L1180" s="390" t="s">
        <v>1732</v>
      </c>
      <c r="M1180" s="390" t="s">
        <v>1810</v>
      </c>
      <c r="N1180" s="390" t="str">
        <f t="shared" si="38"/>
        <v>Employee3@blyblade.com</v>
      </c>
      <c r="O1180" s="390" t="str">
        <f t="shared" si="39"/>
        <v>Esjona_Kadiu</v>
      </c>
      <c r="P1180" s="387" t="s">
        <v>1728</v>
      </c>
      <c r="Q1180" s="387" t="s">
        <v>1754</v>
      </c>
      <c r="R1180" s="387" t="s">
        <v>1738</v>
      </c>
      <c r="S1180" s="387">
        <v>11.85</v>
      </c>
      <c r="T1180" s="387">
        <v>42</v>
      </c>
      <c r="U1180" s="387" t="s">
        <v>1737</v>
      </c>
      <c r="V1180" s="387" t="s">
        <v>1846</v>
      </c>
      <c r="W1180" s="387" t="s">
        <v>4876</v>
      </c>
      <c r="X1180" s="387" t="s">
        <v>4899</v>
      </c>
      <c r="Y1180" s="387" t="s">
        <v>1735</v>
      </c>
      <c r="Z1180" s="387" t="s">
        <v>1734</v>
      </c>
      <c r="AA1180" s="387" t="s">
        <v>1733</v>
      </c>
      <c r="AB1180" s="387">
        <v>66.400000000000006</v>
      </c>
      <c r="AC1180" s="387">
        <v>0</v>
      </c>
      <c r="AD1180" s="387">
        <v>0</v>
      </c>
      <c r="AE1180" s="387">
        <v>66.400000000000006</v>
      </c>
      <c r="AF1180" s="387" t="s">
        <v>1729</v>
      </c>
      <c r="AG1180" s="387">
        <v>66.400000000000006</v>
      </c>
      <c r="AH1180" s="387">
        <v>0</v>
      </c>
      <c r="AI1180" s="387">
        <v>0</v>
      </c>
      <c r="AJ1180" s="387">
        <v>66.400000000000006</v>
      </c>
      <c r="AK1180" s="387">
        <v>6.64</v>
      </c>
      <c r="AM1180"/>
      <c r="AN1180"/>
      <c r="AO1180"/>
      <c r="AP1180"/>
    </row>
    <row r="1181" spans="1:42">
      <c r="A1181" s="387" t="s">
        <v>5072</v>
      </c>
      <c r="B1181" s="388">
        <v>43658.20108796296</v>
      </c>
      <c r="C1181" s="389">
        <v>43658</v>
      </c>
      <c r="D1181" s="387" t="s">
        <v>2498</v>
      </c>
      <c r="E1181" s="389">
        <v>43657</v>
      </c>
      <c r="F1181" s="387" t="s">
        <v>2497</v>
      </c>
      <c r="G1181" s="389">
        <v>43658</v>
      </c>
      <c r="H1181" s="387" t="s">
        <v>4239</v>
      </c>
      <c r="I1181" s="389">
        <v>43657</v>
      </c>
      <c r="J1181" s="387" t="s">
        <v>3549</v>
      </c>
      <c r="K1181" s="387" t="s">
        <v>1741</v>
      </c>
      <c r="L1181" s="390" t="s">
        <v>1732</v>
      </c>
      <c r="M1181" s="390" t="s">
        <v>2223</v>
      </c>
      <c r="N1181" s="390" t="str">
        <f t="shared" si="38"/>
        <v>Employee19@blyblade.com</v>
      </c>
      <c r="O1181" s="390" t="str">
        <f t="shared" si="39"/>
        <v>Gil_Adler</v>
      </c>
      <c r="P1181" s="387" t="s">
        <v>1728</v>
      </c>
      <c r="Q1181" s="387" t="s">
        <v>1754</v>
      </c>
      <c r="R1181" s="387" t="s">
        <v>1738</v>
      </c>
      <c r="S1181" s="387">
        <v>2.04</v>
      </c>
      <c r="T1181" s="387">
        <v>8</v>
      </c>
      <c r="U1181" s="387" t="s">
        <v>1928</v>
      </c>
      <c r="V1181" s="387" t="s">
        <v>1737</v>
      </c>
      <c r="W1181" s="387" t="s">
        <v>4876</v>
      </c>
      <c r="X1181" s="387" t="s">
        <v>4831</v>
      </c>
      <c r="Y1181" s="387" t="s">
        <v>1890</v>
      </c>
      <c r="Z1181" s="387" t="s">
        <v>1734</v>
      </c>
      <c r="AA1181" s="387" t="s">
        <v>1747</v>
      </c>
      <c r="AB1181" s="387">
        <v>0</v>
      </c>
      <c r="AC1181" s="387">
        <v>0</v>
      </c>
      <c r="AD1181" s="387">
        <v>1.03</v>
      </c>
      <c r="AE1181" s="387">
        <v>1.03</v>
      </c>
      <c r="AF1181" s="387" t="s">
        <v>1729</v>
      </c>
      <c r="AG1181" s="387">
        <v>0</v>
      </c>
      <c r="AH1181" s="387">
        <v>0</v>
      </c>
      <c r="AI1181" s="387">
        <v>1.03</v>
      </c>
      <c r="AJ1181" s="387">
        <v>1.03</v>
      </c>
      <c r="AK1181" s="387">
        <v>0</v>
      </c>
      <c r="AM1181"/>
      <c r="AN1181"/>
      <c r="AO1181"/>
      <c r="AP1181"/>
    </row>
    <row r="1182" spans="1:42">
      <c r="A1182" s="387" t="s">
        <v>4978</v>
      </c>
      <c r="B1182" s="388">
        <v>43658.209953703707</v>
      </c>
      <c r="C1182" s="389">
        <v>43658</v>
      </c>
      <c r="D1182" s="387" t="s">
        <v>4977</v>
      </c>
      <c r="E1182" s="389">
        <v>43658</v>
      </c>
      <c r="F1182" s="387" t="s">
        <v>2252</v>
      </c>
      <c r="G1182" s="389">
        <v>43658</v>
      </c>
      <c r="H1182" s="387" t="s">
        <v>4976</v>
      </c>
      <c r="I1182" s="389">
        <v>43658</v>
      </c>
      <c r="J1182" s="387" t="s">
        <v>2257</v>
      </c>
      <c r="K1182" s="387" t="s">
        <v>1741</v>
      </c>
      <c r="L1182" s="390" t="s">
        <v>1732</v>
      </c>
      <c r="M1182" s="390" t="s">
        <v>2223</v>
      </c>
      <c r="N1182" s="390" t="str">
        <f t="shared" si="38"/>
        <v>Employee19@blyblade.com</v>
      </c>
      <c r="O1182" s="390" t="str">
        <f t="shared" si="39"/>
        <v>Gil_Adler</v>
      </c>
      <c r="P1182" s="387" t="s">
        <v>1728</v>
      </c>
      <c r="Q1182" s="387" t="s">
        <v>1754</v>
      </c>
      <c r="R1182" s="387" t="s">
        <v>1738</v>
      </c>
      <c r="S1182" s="387">
        <v>1.51</v>
      </c>
      <c r="T1182" s="387">
        <v>9</v>
      </c>
      <c r="U1182" s="387" t="s">
        <v>1737</v>
      </c>
      <c r="V1182" s="387" t="s">
        <v>1737</v>
      </c>
      <c r="W1182" s="387" t="s">
        <v>4876</v>
      </c>
      <c r="X1182" s="387" t="s">
        <v>4831</v>
      </c>
      <c r="Y1182" s="387" t="s">
        <v>1890</v>
      </c>
      <c r="Z1182" s="387" t="s">
        <v>1734</v>
      </c>
      <c r="AA1182" s="387" t="s">
        <v>1733</v>
      </c>
      <c r="AB1182" s="387">
        <v>13.84</v>
      </c>
      <c r="AC1182" s="387">
        <v>0</v>
      </c>
      <c r="AD1182" s="387">
        <v>0</v>
      </c>
      <c r="AE1182" s="387">
        <v>13.84</v>
      </c>
      <c r="AF1182" s="387" t="s">
        <v>1729</v>
      </c>
      <c r="AG1182" s="387">
        <v>13.84</v>
      </c>
      <c r="AH1182" s="387">
        <v>0</v>
      </c>
      <c r="AI1182" s="387">
        <v>0</v>
      </c>
      <c r="AJ1182" s="387">
        <v>13.84</v>
      </c>
      <c r="AK1182" s="387">
        <v>1.38</v>
      </c>
      <c r="AM1182"/>
      <c r="AN1182"/>
      <c r="AO1182"/>
      <c r="AP1182"/>
    </row>
    <row r="1183" spans="1:42">
      <c r="A1183" s="387" t="s">
        <v>5071</v>
      </c>
      <c r="B1183" s="388">
        <v>43658.460115740738</v>
      </c>
      <c r="C1183" s="389">
        <v>43658</v>
      </c>
      <c r="D1183" s="387" t="s">
        <v>2683</v>
      </c>
      <c r="E1183" s="389">
        <v>43658</v>
      </c>
      <c r="F1183" s="387" t="s">
        <v>2682</v>
      </c>
      <c r="G1183" s="389">
        <v>43658</v>
      </c>
      <c r="H1183" s="387" t="s">
        <v>3261</v>
      </c>
      <c r="I1183" s="389">
        <v>43658</v>
      </c>
      <c r="J1183" s="387" t="s">
        <v>3260</v>
      </c>
      <c r="K1183" s="387" t="s">
        <v>1741</v>
      </c>
      <c r="L1183" s="390" t="s">
        <v>1732</v>
      </c>
      <c r="M1183" s="390" t="s">
        <v>2208</v>
      </c>
      <c r="N1183" s="390" t="str">
        <f t="shared" si="38"/>
        <v>Employee13@blyblade.com</v>
      </c>
      <c r="O1183" s="390" t="str">
        <f t="shared" si="39"/>
        <v>Evelyn_Pelczar</v>
      </c>
      <c r="P1183" s="387" t="s">
        <v>1728</v>
      </c>
      <c r="Q1183" s="387" t="s">
        <v>1847</v>
      </c>
      <c r="R1183" s="387" t="s">
        <v>1738</v>
      </c>
      <c r="S1183" s="387">
        <v>3.65</v>
      </c>
      <c r="T1183" s="387">
        <v>17</v>
      </c>
      <c r="U1183" s="387" t="s">
        <v>2207</v>
      </c>
      <c r="V1183" s="387" t="s">
        <v>1772</v>
      </c>
      <c r="W1183" s="387" t="s">
        <v>1965</v>
      </c>
      <c r="X1183" s="387" t="s">
        <v>4831</v>
      </c>
      <c r="Y1183" s="387" t="s">
        <v>1735</v>
      </c>
      <c r="Z1183" s="387" t="s">
        <v>1734</v>
      </c>
      <c r="AA1183" s="387" t="s">
        <v>1733</v>
      </c>
      <c r="AB1183" s="387">
        <v>21.17</v>
      </c>
      <c r="AC1183" s="387">
        <v>0</v>
      </c>
      <c r="AD1183" s="387">
        <v>0</v>
      </c>
      <c r="AE1183" s="387">
        <v>21.17</v>
      </c>
      <c r="AF1183" s="387" t="s">
        <v>1729</v>
      </c>
      <c r="AG1183" s="387">
        <v>21.17</v>
      </c>
      <c r="AH1183" s="387">
        <v>0</v>
      </c>
      <c r="AI1183" s="387">
        <v>0</v>
      </c>
      <c r="AJ1183" s="387">
        <v>21.17</v>
      </c>
      <c r="AK1183" s="387">
        <v>2.12</v>
      </c>
      <c r="AM1183"/>
      <c r="AN1183"/>
      <c r="AO1183"/>
      <c r="AP1183"/>
    </row>
    <row r="1184" spans="1:42">
      <c r="A1184" s="387" t="s">
        <v>5070</v>
      </c>
      <c r="B1184" s="388">
        <v>43658.48741898148</v>
      </c>
      <c r="C1184" s="389">
        <v>43658</v>
      </c>
      <c r="D1184" s="387" t="s">
        <v>3261</v>
      </c>
      <c r="E1184" s="389">
        <v>43658</v>
      </c>
      <c r="F1184" s="387" t="s">
        <v>3260</v>
      </c>
      <c r="G1184" s="389">
        <v>43658</v>
      </c>
      <c r="H1184" s="387" t="s">
        <v>2547</v>
      </c>
      <c r="I1184" s="389">
        <v>43658</v>
      </c>
      <c r="J1184" s="387" t="s">
        <v>4451</v>
      </c>
      <c r="K1184" s="387" t="s">
        <v>1741</v>
      </c>
      <c r="L1184" s="390" t="s">
        <v>1732</v>
      </c>
      <c r="M1184" s="390" t="s">
        <v>2681</v>
      </c>
      <c r="N1184" s="390" t="str">
        <f t="shared" si="38"/>
        <v>Employee23@blyblade.com</v>
      </c>
      <c r="O1184" s="390" t="str">
        <f t="shared" si="39"/>
        <v>James_Whaley</v>
      </c>
      <c r="P1184" s="387" t="s">
        <v>1728</v>
      </c>
      <c r="Q1184" s="387" t="s">
        <v>1754</v>
      </c>
      <c r="R1184" s="387" t="s">
        <v>1753</v>
      </c>
      <c r="S1184" s="387">
        <v>22.08</v>
      </c>
      <c r="T1184" s="387">
        <v>34</v>
      </c>
      <c r="U1184" s="387" t="s">
        <v>3184</v>
      </c>
      <c r="V1184" s="387" t="s">
        <v>1772</v>
      </c>
      <c r="W1184" s="387" t="s">
        <v>1965</v>
      </c>
      <c r="X1184" s="387" t="s">
        <v>4831</v>
      </c>
      <c r="Y1184" s="387" t="s">
        <v>1896</v>
      </c>
      <c r="Z1184" s="387" t="s">
        <v>1734</v>
      </c>
      <c r="AA1184" s="387" t="s">
        <v>1733</v>
      </c>
      <c r="AB1184" s="387">
        <v>51.71</v>
      </c>
      <c r="AC1184" s="387">
        <v>0</v>
      </c>
      <c r="AD1184" s="387">
        <v>0</v>
      </c>
      <c r="AE1184" s="387">
        <v>51.71</v>
      </c>
      <c r="AF1184" s="387" t="s">
        <v>1729</v>
      </c>
      <c r="AG1184" s="387">
        <v>51.71</v>
      </c>
      <c r="AH1184" s="387">
        <v>0</v>
      </c>
      <c r="AI1184" s="387">
        <v>0</v>
      </c>
      <c r="AJ1184" s="387">
        <v>51.71</v>
      </c>
      <c r="AK1184" s="387">
        <v>5.17</v>
      </c>
      <c r="AM1184"/>
      <c r="AN1184"/>
      <c r="AO1184"/>
      <c r="AP1184"/>
    </row>
    <row r="1185" spans="1:42">
      <c r="A1185" s="387" t="s">
        <v>5062</v>
      </c>
      <c r="B1185" s="388">
        <v>43658.51290509259</v>
      </c>
      <c r="C1185" s="389">
        <v>43658</v>
      </c>
      <c r="D1185" s="387" t="s">
        <v>2770</v>
      </c>
      <c r="E1185" s="389">
        <v>43658</v>
      </c>
      <c r="F1185" s="387" t="s">
        <v>3741</v>
      </c>
      <c r="G1185" s="389">
        <v>43658</v>
      </c>
      <c r="H1185" s="387" t="s">
        <v>2159</v>
      </c>
      <c r="I1185" s="389">
        <v>43658</v>
      </c>
      <c r="J1185" s="387" t="s">
        <v>3799</v>
      </c>
      <c r="K1185" s="387" t="s">
        <v>1741</v>
      </c>
      <c r="L1185" s="390" t="s">
        <v>1732</v>
      </c>
      <c r="M1185" s="390" t="s">
        <v>1884</v>
      </c>
      <c r="N1185" s="390" t="str">
        <f t="shared" si="38"/>
        <v>Employee25@blyblade.com</v>
      </c>
      <c r="O1185" s="390" t="str">
        <f t="shared" si="39"/>
        <v>Shyloh_Davonne Wilkinson</v>
      </c>
      <c r="P1185" s="387" t="s">
        <v>1728</v>
      </c>
      <c r="Q1185" s="387" t="s">
        <v>1847</v>
      </c>
      <c r="R1185" s="387" t="s">
        <v>1803</v>
      </c>
      <c r="S1185" s="387">
        <v>5.77</v>
      </c>
      <c r="T1185" s="387">
        <v>41</v>
      </c>
      <c r="U1185" s="387" t="s">
        <v>1882</v>
      </c>
      <c r="V1185" s="387" t="s">
        <v>1883</v>
      </c>
      <c r="W1185" s="387" t="s">
        <v>2025</v>
      </c>
      <c r="X1185" s="387" t="s">
        <v>4831</v>
      </c>
      <c r="Y1185" s="387" t="s">
        <v>1735</v>
      </c>
      <c r="Z1185" s="387" t="s">
        <v>1734</v>
      </c>
      <c r="AA1185" s="387" t="s">
        <v>1733</v>
      </c>
      <c r="AB1185" s="387">
        <v>41.91</v>
      </c>
      <c r="AC1185" s="387">
        <v>0</v>
      </c>
      <c r="AD1185" s="387">
        <v>0</v>
      </c>
      <c r="AE1185" s="387">
        <v>41.91</v>
      </c>
      <c r="AF1185" s="387" t="s">
        <v>1729</v>
      </c>
      <c r="AG1185" s="387">
        <v>41.91</v>
      </c>
      <c r="AH1185" s="387">
        <v>0</v>
      </c>
      <c r="AI1185" s="387">
        <v>0</v>
      </c>
      <c r="AJ1185" s="387">
        <v>41.91</v>
      </c>
      <c r="AK1185" s="387">
        <v>4.1900000000000004</v>
      </c>
      <c r="AM1185"/>
      <c r="AN1185"/>
      <c r="AO1185"/>
      <c r="AP1185"/>
    </row>
    <row r="1186" spans="1:42">
      <c r="A1186" s="387" t="s">
        <v>5069</v>
      </c>
      <c r="B1186" s="388">
        <v>43658.524305555555</v>
      </c>
      <c r="C1186" s="389">
        <v>43658</v>
      </c>
      <c r="D1186" s="387" t="s">
        <v>2424</v>
      </c>
      <c r="E1186" s="389">
        <v>43658</v>
      </c>
      <c r="F1186" s="387" t="s">
        <v>2423</v>
      </c>
      <c r="G1186" s="389">
        <v>43658</v>
      </c>
      <c r="H1186" s="387" t="s">
        <v>1784</v>
      </c>
      <c r="I1186" s="389">
        <v>43658</v>
      </c>
      <c r="J1186" s="387" t="s">
        <v>3024</v>
      </c>
      <c r="K1186" s="387" t="s">
        <v>1741</v>
      </c>
      <c r="L1186" s="390" t="s">
        <v>1732</v>
      </c>
      <c r="M1186" s="390" t="s">
        <v>2812</v>
      </c>
      <c r="N1186" s="390" t="str">
        <f t="shared" si="38"/>
        <v>Employee6@blyblade.com</v>
      </c>
      <c r="O1186" s="390" t="str">
        <f t="shared" si="39"/>
        <v>Matthew_Brody</v>
      </c>
      <c r="P1186" s="387" t="s">
        <v>1728</v>
      </c>
      <c r="Q1186" s="387" t="s">
        <v>1847</v>
      </c>
      <c r="R1186" s="387" t="s">
        <v>1738</v>
      </c>
      <c r="S1186" s="387">
        <v>2.5499999999999998</v>
      </c>
      <c r="T1186" s="387">
        <v>28</v>
      </c>
      <c r="U1186" s="387" t="s">
        <v>2063</v>
      </c>
      <c r="V1186" s="387" t="s">
        <v>1883</v>
      </c>
      <c r="W1186" s="387" t="s">
        <v>1875</v>
      </c>
      <c r="X1186" s="387" t="s">
        <v>4831</v>
      </c>
      <c r="Y1186" s="387" t="s">
        <v>1748</v>
      </c>
      <c r="Z1186" s="387" t="s">
        <v>1734</v>
      </c>
      <c r="AA1186" s="387" t="s">
        <v>1733</v>
      </c>
      <c r="AB1186" s="387">
        <v>25.46</v>
      </c>
      <c r="AC1186" s="387">
        <v>0</v>
      </c>
      <c r="AD1186" s="387">
        <v>0</v>
      </c>
      <c r="AE1186" s="387">
        <v>25.46</v>
      </c>
      <c r="AF1186" s="387" t="s">
        <v>1729</v>
      </c>
      <c r="AG1186" s="387">
        <v>25.46</v>
      </c>
      <c r="AH1186" s="387">
        <v>0</v>
      </c>
      <c r="AI1186" s="387">
        <v>0</v>
      </c>
      <c r="AJ1186" s="387">
        <v>25.46</v>
      </c>
      <c r="AK1186" s="387">
        <v>2.5499999999999998</v>
      </c>
      <c r="AM1186"/>
      <c r="AN1186"/>
      <c r="AO1186"/>
      <c r="AP1186"/>
    </row>
    <row r="1187" spans="1:42">
      <c r="A1187" s="387" t="s">
        <v>5068</v>
      </c>
      <c r="B1187" s="388">
        <v>43658.544108796297</v>
      </c>
      <c r="C1187" s="389">
        <v>43658</v>
      </c>
      <c r="D1187" s="387" t="s">
        <v>2349</v>
      </c>
      <c r="E1187" s="389">
        <v>43658</v>
      </c>
      <c r="F1187" s="387" t="s">
        <v>4411</v>
      </c>
      <c r="G1187" s="387" t="s">
        <v>1728</v>
      </c>
      <c r="H1187" s="387" t="s">
        <v>1728</v>
      </c>
      <c r="I1187" s="387" t="s">
        <v>1728</v>
      </c>
      <c r="J1187" s="387" t="s">
        <v>1728</v>
      </c>
      <c r="K1187" s="387" t="s">
        <v>1741</v>
      </c>
      <c r="L1187" s="390" t="s">
        <v>1732</v>
      </c>
      <c r="M1187" s="390" t="s">
        <v>1755</v>
      </c>
      <c r="N1187" s="390" t="str">
        <f t="shared" si="38"/>
        <v>Employee2@blyblade.com</v>
      </c>
      <c r="O1187" s="390" t="str">
        <f t="shared" si="39"/>
        <v>Cal_Thompson</v>
      </c>
      <c r="P1187" s="387" t="s">
        <v>1728</v>
      </c>
      <c r="Q1187" s="387" t="s">
        <v>1967</v>
      </c>
      <c r="R1187" s="387" t="s">
        <v>1753</v>
      </c>
      <c r="S1187" s="387" t="s">
        <v>1728</v>
      </c>
      <c r="T1187" s="387" t="s">
        <v>1728</v>
      </c>
      <c r="U1187" s="387" t="s">
        <v>2298</v>
      </c>
      <c r="V1187" s="387" t="s">
        <v>2298</v>
      </c>
      <c r="W1187" s="387" t="s">
        <v>1771</v>
      </c>
      <c r="X1187" s="387" t="s">
        <v>4831</v>
      </c>
      <c r="Y1187" s="387" t="s">
        <v>1748</v>
      </c>
      <c r="Z1187" s="387" t="s">
        <v>1734</v>
      </c>
      <c r="AA1187" s="387" t="s">
        <v>1733</v>
      </c>
      <c r="AB1187" s="387">
        <v>5</v>
      </c>
      <c r="AC1187" s="387">
        <v>0</v>
      </c>
      <c r="AD1187" s="387">
        <v>0</v>
      </c>
      <c r="AE1187" s="387">
        <v>5</v>
      </c>
      <c r="AF1187" s="387" t="s">
        <v>1729</v>
      </c>
      <c r="AG1187" s="387">
        <v>5</v>
      </c>
      <c r="AH1187" s="387">
        <v>0</v>
      </c>
      <c r="AI1187" s="387">
        <v>0</v>
      </c>
      <c r="AJ1187" s="387">
        <v>5</v>
      </c>
      <c r="AK1187" s="387">
        <v>0.5</v>
      </c>
      <c r="AM1187"/>
      <c r="AN1187"/>
      <c r="AO1187"/>
      <c r="AP1187"/>
    </row>
    <row r="1188" spans="1:42">
      <c r="A1188" s="391" t="s">
        <v>5067</v>
      </c>
      <c r="B1188" s="388">
        <v>43658.565763888888</v>
      </c>
      <c r="C1188" s="389">
        <v>43658</v>
      </c>
      <c r="D1188" s="387" t="s">
        <v>3677</v>
      </c>
      <c r="E1188" s="389">
        <v>43658</v>
      </c>
      <c r="F1188" s="387" t="s">
        <v>3676</v>
      </c>
      <c r="G1188" s="389">
        <v>43658</v>
      </c>
      <c r="H1188" s="387" t="s">
        <v>2135</v>
      </c>
      <c r="I1188" s="389">
        <v>43658</v>
      </c>
      <c r="J1188" s="387" t="s">
        <v>4191</v>
      </c>
      <c r="K1188" s="387" t="s">
        <v>1741</v>
      </c>
      <c r="L1188" s="390" t="s">
        <v>1732</v>
      </c>
      <c r="M1188" s="390" t="s">
        <v>1924</v>
      </c>
      <c r="N1188" s="390" t="str">
        <f t="shared" si="38"/>
        <v>Employee16@blyblade.com</v>
      </c>
      <c r="O1188" s="390" t="str">
        <f t="shared" si="39"/>
        <v>Hunter_Senning</v>
      </c>
      <c r="P1188" s="387" t="s">
        <v>1728</v>
      </c>
      <c r="Q1188" s="387" t="s">
        <v>1847</v>
      </c>
      <c r="R1188" s="387" t="s">
        <v>1738</v>
      </c>
      <c r="S1188" s="387">
        <v>2.99</v>
      </c>
      <c r="T1188" s="387">
        <v>28</v>
      </c>
      <c r="U1188" s="387" t="s">
        <v>1737</v>
      </c>
      <c r="V1188" s="387" t="s">
        <v>1883</v>
      </c>
      <c r="W1188" s="387" t="s">
        <v>1965</v>
      </c>
      <c r="X1188" s="387" t="s">
        <v>4831</v>
      </c>
      <c r="Y1188" s="387" t="s">
        <v>1748</v>
      </c>
      <c r="Z1188" s="387" t="s">
        <v>1734</v>
      </c>
      <c r="AA1188" s="387" t="s">
        <v>1733</v>
      </c>
      <c r="AB1188" s="387">
        <v>28.03</v>
      </c>
      <c r="AC1188" s="387">
        <v>0</v>
      </c>
      <c r="AD1188" s="387">
        <v>0</v>
      </c>
      <c r="AE1188" s="387">
        <v>28.03</v>
      </c>
      <c r="AF1188" s="387" t="s">
        <v>1729</v>
      </c>
      <c r="AG1188" s="387">
        <v>28.03</v>
      </c>
      <c r="AH1188" s="387">
        <v>0</v>
      </c>
      <c r="AI1188" s="387">
        <v>0</v>
      </c>
      <c r="AJ1188" s="387">
        <v>28.03</v>
      </c>
      <c r="AK1188" s="387">
        <v>2.8</v>
      </c>
      <c r="AM1188"/>
      <c r="AN1188"/>
      <c r="AO1188"/>
      <c r="AP1188"/>
    </row>
    <row r="1189" spans="1:42">
      <c r="A1189" s="387" t="s">
        <v>5066</v>
      </c>
      <c r="B1189" s="388">
        <v>43658.583333333336</v>
      </c>
      <c r="C1189" s="389">
        <v>43658</v>
      </c>
      <c r="D1189" s="387" t="s">
        <v>2878</v>
      </c>
      <c r="E1189" s="389">
        <v>43658</v>
      </c>
      <c r="F1189" s="387" t="s">
        <v>5065</v>
      </c>
      <c r="G1189" s="389">
        <v>43658</v>
      </c>
      <c r="H1189" s="387" t="s">
        <v>2597</v>
      </c>
      <c r="I1189" s="389">
        <v>43658</v>
      </c>
      <c r="J1189" s="387" t="s">
        <v>2688</v>
      </c>
      <c r="K1189" s="387" t="s">
        <v>1741</v>
      </c>
      <c r="L1189" s="390" t="s">
        <v>1732</v>
      </c>
      <c r="M1189" s="390" t="s">
        <v>1929</v>
      </c>
      <c r="N1189" s="390" t="str">
        <f t="shared" si="38"/>
        <v>Employee29@blyblade.com</v>
      </c>
      <c r="O1189" s="390" t="str">
        <f t="shared" si="39"/>
        <v>Justin_Meltzer</v>
      </c>
      <c r="P1189" s="387" t="s">
        <v>1728</v>
      </c>
      <c r="Q1189" s="387" t="s">
        <v>1754</v>
      </c>
      <c r="R1189" s="387" t="s">
        <v>1738</v>
      </c>
      <c r="S1189" s="387">
        <v>1.61</v>
      </c>
      <c r="T1189" s="387">
        <v>7</v>
      </c>
      <c r="U1189" s="387" t="s">
        <v>1928</v>
      </c>
      <c r="V1189" s="387" t="s">
        <v>1737</v>
      </c>
      <c r="W1189" s="387" t="s">
        <v>1875</v>
      </c>
      <c r="X1189" s="387" t="s">
        <v>4831</v>
      </c>
      <c r="Y1189" s="387" t="s">
        <v>1748</v>
      </c>
      <c r="Z1189" s="387" t="s">
        <v>1734</v>
      </c>
      <c r="AA1189" s="387" t="s">
        <v>1733</v>
      </c>
      <c r="AB1189" s="387">
        <v>14.72</v>
      </c>
      <c r="AC1189" s="387">
        <v>0</v>
      </c>
      <c r="AD1189" s="387">
        <v>0</v>
      </c>
      <c r="AE1189" s="387">
        <v>14.72</v>
      </c>
      <c r="AF1189" s="387" t="s">
        <v>1729</v>
      </c>
      <c r="AG1189" s="387">
        <v>14.72</v>
      </c>
      <c r="AH1189" s="387">
        <v>0</v>
      </c>
      <c r="AI1189" s="387">
        <v>0</v>
      </c>
      <c r="AJ1189" s="387">
        <v>14.72</v>
      </c>
      <c r="AK1189" s="387">
        <v>1.47</v>
      </c>
      <c r="AM1189"/>
      <c r="AN1189"/>
      <c r="AO1189"/>
      <c r="AP1189"/>
    </row>
    <row r="1190" spans="1:42">
      <c r="A1190" s="387" t="s">
        <v>5064</v>
      </c>
      <c r="B1190" s="388">
        <v>43658.611458333333</v>
      </c>
      <c r="C1190" s="389">
        <v>43658</v>
      </c>
      <c r="D1190" s="387" t="s">
        <v>2110</v>
      </c>
      <c r="E1190" s="389">
        <v>43658</v>
      </c>
      <c r="F1190" s="387" t="s">
        <v>3963</v>
      </c>
      <c r="G1190" s="389">
        <v>43658</v>
      </c>
      <c r="H1190" s="387" t="s">
        <v>2869</v>
      </c>
      <c r="I1190" s="389">
        <v>43658</v>
      </c>
      <c r="J1190" s="387" t="s">
        <v>3148</v>
      </c>
      <c r="K1190" s="387" t="s">
        <v>1741</v>
      </c>
      <c r="L1190" s="390" t="s">
        <v>1732</v>
      </c>
      <c r="M1190" s="390" t="s">
        <v>1854</v>
      </c>
      <c r="N1190" s="390" t="str">
        <f t="shared" si="38"/>
        <v>Employee5@blyblade.com</v>
      </c>
      <c r="O1190" s="390" t="str">
        <f t="shared" si="39"/>
        <v>Torey_McNeil</v>
      </c>
      <c r="P1190" s="387" t="s">
        <v>1728</v>
      </c>
      <c r="Q1190" s="387" t="s">
        <v>1847</v>
      </c>
      <c r="R1190" s="387" t="s">
        <v>1738</v>
      </c>
      <c r="S1190" s="387">
        <v>9.2200000000000006</v>
      </c>
      <c r="T1190" s="387">
        <v>45</v>
      </c>
      <c r="U1190" s="387" t="s">
        <v>1853</v>
      </c>
      <c r="V1190" s="387" t="s">
        <v>1737</v>
      </c>
      <c r="W1190" s="387" t="s">
        <v>4876</v>
      </c>
      <c r="X1190" s="387" t="s">
        <v>4831</v>
      </c>
      <c r="Y1190" s="387" t="s">
        <v>1748</v>
      </c>
      <c r="Z1190" s="387" t="s">
        <v>1734</v>
      </c>
      <c r="AA1190" s="387" t="s">
        <v>1733</v>
      </c>
      <c r="AB1190" s="387">
        <v>51.72</v>
      </c>
      <c r="AC1190" s="387">
        <v>0</v>
      </c>
      <c r="AD1190" s="387">
        <v>0</v>
      </c>
      <c r="AE1190" s="387">
        <v>51.72</v>
      </c>
      <c r="AF1190" s="387" t="s">
        <v>1729</v>
      </c>
      <c r="AG1190" s="387">
        <v>51.72</v>
      </c>
      <c r="AH1190" s="387">
        <v>0</v>
      </c>
      <c r="AI1190" s="387">
        <v>0</v>
      </c>
      <c r="AJ1190" s="387">
        <v>51.72</v>
      </c>
      <c r="AK1190" s="387">
        <v>5.17</v>
      </c>
      <c r="AM1190"/>
      <c r="AN1190"/>
      <c r="AO1190"/>
      <c r="AP1190"/>
    </row>
    <row r="1191" spans="1:42">
      <c r="A1191" s="387" t="s">
        <v>5063</v>
      </c>
      <c r="B1191" s="388">
        <v>43658.613368055558</v>
      </c>
      <c r="C1191" s="389">
        <v>43658</v>
      </c>
      <c r="D1191" s="387" t="s">
        <v>2643</v>
      </c>
      <c r="E1191" s="389">
        <v>43658</v>
      </c>
      <c r="F1191" s="387" t="s">
        <v>2642</v>
      </c>
      <c r="G1191" s="389">
        <v>43658</v>
      </c>
      <c r="H1191" s="387" t="s">
        <v>3130</v>
      </c>
      <c r="I1191" s="389">
        <v>43658</v>
      </c>
      <c r="J1191" s="387" t="s">
        <v>2686</v>
      </c>
      <c r="K1191" s="387" t="s">
        <v>1741</v>
      </c>
      <c r="L1191" s="390" t="s">
        <v>1732</v>
      </c>
      <c r="M1191" s="390" t="s">
        <v>1924</v>
      </c>
      <c r="N1191" s="390" t="str">
        <f t="shared" si="38"/>
        <v>Employee16@blyblade.com</v>
      </c>
      <c r="O1191" s="390" t="str">
        <f t="shared" si="39"/>
        <v>Hunter_Senning</v>
      </c>
      <c r="P1191" s="387" t="s">
        <v>1728</v>
      </c>
      <c r="Q1191" s="387" t="s">
        <v>1787</v>
      </c>
      <c r="R1191" s="387" t="s">
        <v>1753</v>
      </c>
      <c r="S1191" s="387">
        <v>5.36</v>
      </c>
      <c r="T1191" s="387">
        <v>15</v>
      </c>
      <c r="U1191" s="387" t="s">
        <v>1752</v>
      </c>
      <c r="V1191" s="387" t="s">
        <v>1752</v>
      </c>
      <c r="W1191" s="387" t="s">
        <v>1965</v>
      </c>
      <c r="X1191" s="387" t="s">
        <v>4831</v>
      </c>
      <c r="Y1191" s="387" t="s">
        <v>1748</v>
      </c>
      <c r="Z1191" s="387" t="s">
        <v>1734</v>
      </c>
      <c r="AA1191" s="387" t="s">
        <v>1733</v>
      </c>
      <c r="AB1191" s="387">
        <v>45.21</v>
      </c>
      <c r="AC1191" s="387">
        <v>0</v>
      </c>
      <c r="AD1191" s="387">
        <v>0</v>
      </c>
      <c r="AE1191" s="387">
        <v>45.21</v>
      </c>
      <c r="AF1191" s="387" t="s">
        <v>1729</v>
      </c>
      <c r="AG1191" s="387">
        <v>45.21</v>
      </c>
      <c r="AH1191" s="387">
        <v>0</v>
      </c>
      <c r="AI1191" s="387">
        <v>0</v>
      </c>
      <c r="AJ1191" s="387">
        <v>45.21</v>
      </c>
      <c r="AK1191" s="387">
        <v>4.5199999999999996</v>
      </c>
      <c r="AM1191"/>
      <c r="AN1191"/>
      <c r="AO1191"/>
      <c r="AP1191"/>
    </row>
    <row r="1192" spans="1:42">
      <c r="A1192" s="387" t="s">
        <v>5063</v>
      </c>
      <c r="B1192" s="388">
        <v>43658.616226851853</v>
      </c>
      <c r="C1192" s="389">
        <v>43658</v>
      </c>
      <c r="D1192" s="387" t="s">
        <v>2643</v>
      </c>
      <c r="E1192" s="389">
        <v>43658</v>
      </c>
      <c r="F1192" s="387" t="s">
        <v>2642</v>
      </c>
      <c r="G1192" s="389">
        <v>43658</v>
      </c>
      <c r="H1192" s="387" t="s">
        <v>3130</v>
      </c>
      <c r="I1192" s="389">
        <v>43658</v>
      </c>
      <c r="J1192" s="387" t="s">
        <v>2686</v>
      </c>
      <c r="K1192" s="387" t="s">
        <v>1741</v>
      </c>
      <c r="L1192" s="390" t="s">
        <v>1732</v>
      </c>
      <c r="M1192" s="390" t="s">
        <v>1924</v>
      </c>
      <c r="N1192" s="390" t="str">
        <f t="shared" si="38"/>
        <v>Employee16@blyblade.com</v>
      </c>
      <c r="O1192" s="390" t="str">
        <f t="shared" si="39"/>
        <v>Hunter_Senning</v>
      </c>
      <c r="P1192" s="387" t="s">
        <v>1728</v>
      </c>
      <c r="Q1192" s="387" t="s">
        <v>1787</v>
      </c>
      <c r="R1192" s="387" t="s">
        <v>1753</v>
      </c>
      <c r="S1192" s="387">
        <v>5.36</v>
      </c>
      <c r="T1192" s="387">
        <v>15</v>
      </c>
      <c r="U1192" s="387" t="s">
        <v>1752</v>
      </c>
      <c r="V1192" s="387" t="s">
        <v>1752</v>
      </c>
      <c r="W1192" s="387" t="s">
        <v>1965</v>
      </c>
      <c r="X1192" s="387" t="s">
        <v>4831</v>
      </c>
      <c r="Y1192" s="387" t="s">
        <v>1748</v>
      </c>
      <c r="Z1192" s="387" t="s">
        <v>1734</v>
      </c>
      <c r="AA1192" s="387" t="s">
        <v>1747</v>
      </c>
      <c r="AB1192" s="387">
        <v>0</v>
      </c>
      <c r="AC1192" s="387">
        <v>0</v>
      </c>
      <c r="AD1192" s="387">
        <v>6.14</v>
      </c>
      <c r="AE1192" s="387">
        <v>6.14</v>
      </c>
      <c r="AF1192" s="387" t="s">
        <v>1729</v>
      </c>
      <c r="AG1192" s="387">
        <v>0</v>
      </c>
      <c r="AH1192" s="387">
        <v>0</v>
      </c>
      <c r="AI1192" s="387">
        <v>6.14</v>
      </c>
      <c r="AJ1192" s="387">
        <v>6.14</v>
      </c>
      <c r="AK1192" s="387">
        <v>0</v>
      </c>
      <c r="AM1192"/>
      <c r="AN1192"/>
      <c r="AO1192"/>
      <c r="AP1192"/>
    </row>
    <row r="1193" spans="1:42">
      <c r="A1193" s="387" t="s">
        <v>5062</v>
      </c>
      <c r="B1193" s="388">
        <v>43658.62736111111</v>
      </c>
      <c r="C1193" s="389">
        <v>43658</v>
      </c>
      <c r="D1193" s="387" t="s">
        <v>2770</v>
      </c>
      <c r="E1193" s="389">
        <v>43658</v>
      </c>
      <c r="F1193" s="387" t="s">
        <v>3741</v>
      </c>
      <c r="G1193" s="389">
        <v>43658</v>
      </c>
      <c r="H1193" s="387" t="s">
        <v>2159</v>
      </c>
      <c r="I1193" s="389">
        <v>43658</v>
      </c>
      <c r="J1193" s="387" t="s">
        <v>3799</v>
      </c>
      <c r="K1193" s="387" t="s">
        <v>1741</v>
      </c>
      <c r="L1193" s="390" t="s">
        <v>1732</v>
      </c>
      <c r="M1193" s="390" t="s">
        <v>1884</v>
      </c>
      <c r="N1193" s="390" t="str">
        <f t="shared" si="38"/>
        <v>Employee25@blyblade.com</v>
      </c>
      <c r="O1193" s="390" t="str">
        <f t="shared" si="39"/>
        <v>Shyloh_Davonne Wilkinson</v>
      </c>
      <c r="P1193" s="387" t="s">
        <v>1728</v>
      </c>
      <c r="Q1193" s="387" t="s">
        <v>1847</v>
      </c>
      <c r="R1193" s="387" t="s">
        <v>1803</v>
      </c>
      <c r="S1193" s="387">
        <v>5.77</v>
      </c>
      <c r="T1193" s="387">
        <v>41</v>
      </c>
      <c r="U1193" s="387" t="s">
        <v>1882</v>
      </c>
      <c r="V1193" s="387" t="s">
        <v>1883</v>
      </c>
      <c r="W1193" s="387" t="s">
        <v>2025</v>
      </c>
      <c r="X1193" s="387" t="s">
        <v>4831</v>
      </c>
      <c r="Y1193" s="387" t="s">
        <v>1735</v>
      </c>
      <c r="Z1193" s="387" t="s">
        <v>1734</v>
      </c>
      <c r="AA1193" s="387" t="s">
        <v>1747</v>
      </c>
      <c r="AB1193" s="387">
        <v>0</v>
      </c>
      <c r="AC1193" s="387">
        <v>0</v>
      </c>
      <c r="AD1193" s="387">
        <v>6</v>
      </c>
      <c r="AE1193" s="387">
        <v>6</v>
      </c>
      <c r="AF1193" s="387" t="s">
        <v>1729</v>
      </c>
      <c r="AG1193" s="387">
        <v>0</v>
      </c>
      <c r="AH1193" s="387">
        <v>0</v>
      </c>
      <c r="AI1193" s="387">
        <v>6</v>
      </c>
      <c r="AJ1193" s="387">
        <v>6</v>
      </c>
      <c r="AK1193" s="387">
        <v>0</v>
      </c>
      <c r="AM1193"/>
      <c r="AN1193"/>
      <c r="AO1193"/>
      <c r="AP1193"/>
    </row>
    <row r="1194" spans="1:42">
      <c r="A1194" s="387" t="s">
        <v>5031</v>
      </c>
      <c r="B1194" s="388">
        <v>43658.640011574076</v>
      </c>
      <c r="C1194" s="389">
        <v>43658</v>
      </c>
      <c r="D1194" s="387" t="s">
        <v>2097</v>
      </c>
      <c r="E1194" s="389">
        <v>43658</v>
      </c>
      <c r="F1194" s="387" t="s">
        <v>1842</v>
      </c>
      <c r="G1194" s="387" t="s">
        <v>1728</v>
      </c>
      <c r="H1194" s="387" t="s">
        <v>1728</v>
      </c>
      <c r="I1194" s="387" t="s">
        <v>1728</v>
      </c>
      <c r="J1194" s="387" t="s">
        <v>1728</v>
      </c>
      <c r="K1194" s="387" t="s">
        <v>1741</v>
      </c>
      <c r="L1194" s="390" t="s">
        <v>1732</v>
      </c>
      <c r="M1194" s="390" t="s">
        <v>1884</v>
      </c>
      <c r="N1194" s="390" t="str">
        <f t="shared" si="38"/>
        <v>Employee25@blyblade.com</v>
      </c>
      <c r="O1194" s="390" t="str">
        <f t="shared" si="39"/>
        <v>Shyloh_Davonne Wilkinson</v>
      </c>
      <c r="P1194" s="387" t="s">
        <v>1728</v>
      </c>
      <c r="Q1194" s="387" t="s">
        <v>1847</v>
      </c>
      <c r="R1194" s="387" t="s">
        <v>1738</v>
      </c>
      <c r="S1194" s="387" t="s">
        <v>1728</v>
      </c>
      <c r="T1194" s="387" t="s">
        <v>1728</v>
      </c>
      <c r="U1194" s="387" t="s">
        <v>1883</v>
      </c>
      <c r="V1194" s="387" t="s">
        <v>1883</v>
      </c>
      <c r="W1194" s="387" t="s">
        <v>2025</v>
      </c>
      <c r="X1194" s="387" t="s">
        <v>4831</v>
      </c>
      <c r="Y1194" s="387" t="s">
        <v>1735</v>
      </c>
      <c r="Z1194" s="387" t="s">
        <v>1734</v>
      </c>
      <c r="AA1194" s="387" t="s">
        <v>1733</v>
      </c>
      <c r="AB1194" s="387">
        <v>5.44</v>
      </c>
      <c r="AC1194" s="387">
        <v>0</v>
      </c>
      <c r="AD1194" s="387">
        <v>0</v>
      </c>
      <c r="AE1194" s="387">
        <v>5.44</v>
      </c>
      <c r="AF1194" s="387" t="s">
        <v>1729</v>
      </c>
      <c r="AG1194" s="387">
        <v>5.44</v>
      </c>
      <c r="AH1194" s="387">
        <v>0</v>
      </c>
      <c r="AI1194" s="387">
        <v>0</v>
      </c>
      <c r="AJ1194" s="387">
        <v>5.44</v>
      </c>
      <c r="AK1194" s="387">
        <v>0.54</v>
      </c>
      <c r="AM1194"/>
      <c r="AN1194"/>
      <c r="AO1194"/>
      <c r="AP1194"/>
    </row>
    <row r="1195" spans="1:42">
      <c r="A1195" s="387" t="s">
        <v>5061</v>
      </c>
      <c r="B1195" s="388">
        <v>43658.640821759262</v>
      </c>
      <c r="C1195" s="389">
        <v>43658</v>
      </c>
      <c r="D1195" s="387" t="s">
        <v>2115</v>
      </c>
      <c r="E1195" s="389">
        <v>43658</v>
      </c>
      <c r="F1195" s="387" t="s">
        <v>2447</v>
      </c>
      <c r="G1195" s="389">
        <v>43658</v>
      </c>
      <c r="H1195" s="387" t="s">
        <v>1812</v>
      </c>
      <c r="I1195" s="389">
        <v>43658</v>
      </c>
      <c r="J1195" s="387" t="s">
        <v>1811</v>
      </c>
      <c r="K1195" s="387" t="s">
        <v>1741</v>
      </c>
      <c r="L1195" s="390" t="s">
        <v>1732</v>
      </c>
      <c r="M1195" s="390" t="s">
        <v>1940</v>
      </c>
      <c r="N1195" s="390" t="str">
        <f t="shared" si="38"/>
        <v>Employee11@blyblade.com</v>
      </c>
      <c r="O1195" s="390" t="str">
        <f t="shared" si="39"/>
        <v>Mimi_Grassi</v>
      </c>
      <c r="P1195" s="387" t="s">
        <v>1728</v>
      </c>
      <c r="Q1195" s="387" t="s">
        <v>1762</v>
      </c>
      <c r="R1195" s="387" t="s">
        <v>1753</v>
      </c>
      <c r="S1195" s="387">
        <v>19.5</v>
      </c>
      <c r="T1195" s="387">
        <v>34</v>
      </c>
      <c r="U1195" s="387" t="s">
        <v>1752</v>
      </c>
      <c r="V1195" s="387" t="s">
        <v>1826</v>
      </c>
      <c r="W1195" s="387" t="s">
        <v>4832</v>
      </c>
      <c r="X1195" s="387" t="s">
        <v>4831</v>
      </c>
      <c r="Y1195" s="387" t="s">
        <v>1735</v>
      </c>
      <c r="Z1195" s="387" t="s">
        <v>1734</v>
      </c>
      <c r="AA1195" s="387" t="s">
        <v>1733</v>
      </c>
      <c r="AB1195" s="387">
        <v>152.99</v>
      </c>
      <c r="AC1195" s="387">
        <v>0</v>
      </c>
      <c r="AD1195" s="387">
        <v>0</v>
      </c>
      <c r="AE1195" s="387">
        <v>152.99</v>
      </c>
      <c r="AF1195" s="387" t="s">
        <v>1729</v>
      </c>
      <c r="AG1195" s="387">
        <v>152.99</v>
      </c>
      <c r="AH1195" s="387">
        <v>0</v>
      </c>
      <c r="AI1195" s="387">
        <v>0</v>
      </c>
      <c r="AJ1195" s="387">
        <v>152.99</v>
      </c>
      <c r="AK1195" s="387">
        <v>15.3</v>
      </c>
      <c r="AM1195"/>
      <c r="AN1195"/>
      <c r="AO1195"/>
      <c r="AP1195"/>
    </row>
    <row r="1196" spans="1:42">
      <c r="A1196" s="387" t="s">
        <v>5060</v>
      </c>
      <c r="B1196" s="388">
        <v>43658.664525462962</v>
      </c>
      <c r="C1196" s="389">
        <v>43658</v>
      </c>
      <c r="D1196" s="387" t="s">
        <v>1812</v>
      </c>
      <c r="E1196" s="389">
        <v>43658</v>
      </c>
      <c r="F1196" s="387" t="s">
        <v>1811</v>
      </c>
      <c r="G1196" s="389">
        <v>43658</v>
      </c>
      <c r="H1196" s="387" t="s">
        <v>3358</v>
      </c>
      <c r="I1196" s="389">
        <v>43658</v>
      </c>
      <c r="J1196" s="387" t="s">
        <v>1829</v>
      </c>
      <c r="K1196" s="387" t="s">
        <v>1741</v>
      </c>
      <c r="L1196" s="390" t="s">
        <v>1732</v>
      </c>
      <c r="M1196" s="390" t="s">
        <v>1884</v>
      </c>
      <c r="N1196" s="390" t="str">
        <f t="shared" si="38"/>
        <v>Employee25@blyblade.com</v>
      </c>
      <c r="O1196" s="390" t="str">
        <f t="shared" si="39"/>
        <v>Shyloh_Davonne Wilkinson</v>
      </c>
      <c r="P1196" s="387" t="s">
        <v>1728</v>
      </c>
      <c r="Q1196" s="387" t="s">
        <v>1847</v>
      </c>
      <c r="R1196" s="387" t="s">
        <v>1738</v>
      </c>
      <c r="S1196" s="387">
        <v>2.36</v>
      </c>
      <c r="T1196" s="387">
        <v>30</v>
      </c>
      <c r="U1196" s="387" t="s">
        <v>1883</v>
      </c>
      <c r="V1196" s="387" t="s">
        <v>1737</v>
      </c>
      <c r="W1196" s="387" t="s">
        <v>2025</v>
      </c>
      <c r="X1196" s="387" t="s">
        <v>4831</v>
      </c>
      <c r="Y1196" s="387" t="s">
        <v>1735</v>
      </c>
      <c r="Z1196" s="387" t="s">
        <v>1734</v>
      </c>
      <c r="AA1196" s="387" t="s">
        <v>1733</v>
      </c>
      <c r="AB1196" s="387">
        <v>37.68</v>
      </c>
      <c r="AC1196" s="387">
        <v>0</v>
      </c>
      <c r="AD1196" s="387">
        <v>0</v>
      </c>
      <c r="AE1196" s="387">
        <v>37.68</v>
      </c>
      <c r="AF1196" s="387" t="s">
        <v>1729</v>
      </c>
      <c r="AG1196" s="387">
        <v>37.68</v>
      </c>
      <c r="AH1196" s="387">
        <v>0</v>
      </c>
      <c r="AI1196" s="387">
        <v>0</v>
      </c>
      <c r="AJ1196" s="387">
        <v>37.68</v>
      </c>
      <c r="AK1196" s="387">
        <v>3.77</v>
      </c>
      <c r="AM1196"/>
      <c r="AN1196"/>
      <c r="AO1196"/>
      <c r="AP1196"/>
    </row>
    <row r="1197" spans="1:42">
      <c r="A1197" s="387" t="s">
        <v>5059</v>
      </c>
      <c r="B1197" s="388">
        <v>43658.676319444443</v>
      </c>
      <c r="C1197" s="389">
        <v>43658</v>
      </c>
      <c r="D1197" s="387" t="s">
        <v>3076</v>
      </c>
      <c r="E1197" s="389">
        <v>43658</v>
      </c>
      <c r="F1197" s="387" t="s">
        <v>2464</v>
      </c>
      <c r="G1197" s="389">
        <v>43658</v>
      </c>
      <c r="H1197" s="387" t="s">
        <v>3558</v>
      </c>
      <c r="I1197" s="389">
        <v>43658</v>
      </c>
      <c r="J1197" s="387" t="s">
        <v>3476</v>
      </c>
      <c r="K1197" s="387" t="s">
        <v>1741</v>
      </c>
      <c r="L1197" s="390" t="s">
        <v>1732</v>
      </c>
      <c r="M1197" s="390" t="s">
        <v>1979</v>
      </c>
      <c r="N1197" s="390" t="str">
        <f t="shared" si="38"/>
        <v>Employee15@blyblade.com</v>
      </c>
      <c r="O1197" s="390" t="str">
        <f t="shared" si="39"/>
        <v>Jess_Rooney</v>
      </c>
      <c r="P1197" s="387" t="s">
        <v>1728</v>
      </c>
      <c r="Q1197" s="387" t="s">
        <v>1847</v>
      </c>
      <c r="R1197" s="387" t="s">
        <v>1738</v>
      </c>
      <c r="S1197" s="387">
        <v>17.600000000000001</v>
      </c>
      <c r="T1197" s="387">
        <v>92</v>
      </c>
      <c r="U1197" s="387" t="s">
        <v>2199</v>
      </c>
      <c r="V1197" s="387" t="s">
        <v>1802</v>
      </c>
      <c r="W1197" s="387" t="s">
        <v>1965</v>
      </c>
      <c r="X1197" s="387" t="s">
        <v>4831</v>
      </c>
      <c r="Y1197" s="387" t="s">
        <v>1735</v>
      </c>
      <c r="Z1197" s="387" t="s">
        <v>1734</v>
      </c>
      <c r="AA1197" s="387" t="s">
        <v>1733</v>
      </c>
      <c r="AB1197" s="387">
        <v>97.38</v>
      </c>
      <c r="AC1197" s="387">
        <v>0</v>
      </c>
      <c r="AD1197" s="387">
        <v>0</v>
      </c>
      <c r="AE1197" s="387">
        <v>97.38</v>
      </c>
      <c r="AF1197" s="387" t="s">
        <v>1729</v>
      </c>
      <c r="AG1197" s="387">
        <v>97.38</v>
      </c>
      <c r="AH1197" s="387">
        <v>0</v>
      </c>
      <c r="AI1197" s="387">
        <v>0</v>
      </c>
      <c r="AJ1197" s="387">
        <v>97.38</v>
      </c>
      <c r="AK1197" s="387">
        <v>9.74</v>
      </c>
      <c r="AM1197"/>
      <c r="AN1197"/>
      <c r="AO1197"/>
      <c r="AP1197"/>
    </row>
    <row r="1198" spans="1:42">
      <c r="A1198" s="387" t="s">
        <v>5058</v>
      </c>
      <c r="B1198" s="388">
        <v>43658.698472222219</v>
      </c>
      <c r="C1198" s="389">
        <v>43658</v>
      </c>
      <c r="D1198" s="387" t="s">
        <v>2087</v>
      </c>
      <c r="E1198" s="389">
        <v>43658</v>
      </c>
      <c r="F1198" s="387" t="s">
        <v>3033</v>
      </c>
      <c r="G1198" s="389">
        <v>43658</v>
      </c>
      <c r="H1198" s="387" t="s">
        <v>1797</v>
      </c>
      <c r="I1198" s="389">
        <v>43658</v>
      </c>
      <c r="J1198" s="387" t="s">
        <v>1796</v>
      </c>
      <c r="K1198" s="387" t="s">
        <v>1741</v>
      </c>
      <c r="L1198" s="390" t="s">
        <v>1732</v>
      </c>
      <c r="M1198" s="390" t="s">
        <v>1755</v>
      </c>
      <c r="N1198" s="390" t="str">
        <f t="shared" si="38"/>
        <v>Employee2@blyblade.com</v>
      </c>
      <c r="O1198" s="390" t="str">
        <f t="shared" si="39"/>
        <v>Cal_Thompson</v>
      </c>
      <c r="P1198" s="387" t="s">
        <v>1728</v>
      </c>
      <c r="Q1198" s="387" t="s">
        <v>1952</v>
      </c>
      <c r="R1198" s="387" t="s">
        <v>1738</v>
      </c>
      <c r="S1198" s="387">
        <v>11.93</v>
      </c>
      <c r="T1198" s="387">
        <v>42</v>
      </c>
      <c r="U1198" s="387" t="s">
        <v>1737</v>
      </c>
      <c r="V1198" s="387" t="s">
        <v>1802</v>
      </c>
      <c r="W1198" s="387" t="s">
        <v>4832</v>
      </c>
      <c r="X1198" s="387" t="s">
        <v>4831</v>
      </c>
      <c r="Y1198" s="387" t="s">
        <v>1748</v>
      </c>
      <c r="Z1198" s="387" t="s">
        <v>1734</v>
      </c>
      <c r="AA1198" s="387" t="s">
        <v>1733</v>
      </c>
      <c r="AB1198" s="387">
        <v>123.33</v>
      </c>
      <c r="AC1198" s="387">
        <v>0</v>
      </c>
      <c r="AD1198" s="387">
        <v>0</v>
      </c>
      <c r="AE1198" s="387">
        <v>123.33</v>
      </c>
      <c r="AF1198" s="387" t="s">
        <v>1729</v>
      </c>
      <c r="AG1198" s="387">
        <v>123.33</v>
      </c>
      <c r="AH1198" s="387">
        <v>0</v>
      </c>
      <c r="AI1198" s="387">
        <v>0</v>
      </c>
      <c r="AJ1198" s="387">
        <v>123.33</v>
      </c>
      <c r="AK1198" s="387">
        <v>12.33</v>
      </c>
      <c r="AM1198"/>
      <c r="AN1198"/>
      <c r="AO1198"/>
      <c r="AP1198"/>
    </row>
    <row r="1199" spans="1:42">
      <c r="A1199" s="387" t="s">
        <v>5057</v>
      </c>
      <c r="B1199" s="388">
        <v>43658.7344212963</v>
      </c>
      <c r="C1199" s="389">
        <v>43658</v>
      </c>
      <c r="D1199" s="387" t="s">
        <v>3222</v>
      </c>
      <c r="E1199" s="389">
        <v>43658</v>
      </c>
      <c r="F1199" s="387" t="s">
        <v>3221</v>
      </c>
      <c r="G1199" s="389">
        <v>43658</v>
      </c>
      <c r="H1199" s="387" t="s">
        <v>3920</v>
      </c>
      <c r="I1199" s="389">
        <v>43658</v>
      </c>
      <c r="J1199" s="387" t="s">
        <v>3673</v>
      </c>
      <c r="K1199" s="387" t="s">
        <v>1741</v>
      </c>
      <c r="L1199" s="390" t="s">
        <v>1732</v>
      </c>
      <c r="M1199" s="390" t="s">
        <v>3510</v>
      </c>
      <c r="N1199" s="390" t="str">
        <f t="shared" si="38"/>
        <v>Employee20@blyblade.com</v>
      </c>
      <c r="O1199" s="390" t="str">
        <f t="shared" si="39"/>
        <v>Conner_Clay</v>
      </c>
      <c r="P1199" s="387" t="s">
        <v>1728</v>
      </c>
      <c r="Q1199" s="387" t="s">
        <v>1754</v>
      </c>
      <c r="R1199" s="387" t="s">
        <v>1738</v>
      </c>
      <c r="S1199" s="387">
        <v>2.37</v>
      </c>
      <c r="T1199" s="387">
        <v>39</v>
      </c>
      <c r="U1199" s="387" t="s">
        <v>1883</v>
      </c>
      <c r="V1199" s="387" t="s">
        <v>1737</v>
      </c>
      <c r="W1199" s="387" t="s">
        <v>1875</v>
      </c>
      <c r="X1199" s="387" t="s">
        <v>4831</v>
      </c>
      <c r="Y1199" s="387" t="s">
        <v>2449</v>
      </c>
      <c r="Z1199" s="387" t="s">
        <v>1734</v>
      </c>
      <c r="AA1199" s="387" t="s">
        <v>1733</v>
      </c>
      <c r="AB1199" s="387">
        <v>30.14</v>
      </c>
      <c r="AC1199" s="387">
        <v>0</v>
      </c>
      <c r="AD1199" s="387">
        <v>0</v>
      </c>
      <c r="AE1199" s="387">
        <v>30.14</v>
      </c>
      <c r="AF1199" s="387" t="s">
        <v>1729</v>
      </c>
      <c r="AG1199" s="387">
        <v>30.14</v>
      </c>
      <c r="AH1199" s="387">
        <v>0</v>
      </c>
      <c r="AI1199" s="387">
        <v>0</v>
      </c>
      <c r="AJ1199" s="387">
        <v>30.14</v>
      </c>
      <c r="AK1199" s="387">
        <v>3.01</v>
      </c>
      <c r="AM1199"/>
      <c r="AN1199"/>
      <c r="AO1199"/>
      <c r="AP1199"/>
    </row>
    <row r="1200" spans="1:42">
      <c r="A1200" s="387" t="s">
        <v>5056</v>
      </c>
      <c r="B1200" s="388">
        <v>43658.756585648145</v>
      </c>
      <c r="C1200" s="389">
        <v>43658</v>
      </c>
      <c r="D1200" s="387" t="s">
        <v>1797</v>
      </c>
      <c r="E1200" s="389">
        <v>43658</v>
      </c>
      <c r="F1200" s="387" t="s">
        <v>1796</v>
      </c>
      <c r="G1200" s="389">
        <v>43658</v>
      </c>
      <c r="H1200" s="387" t="s">
        <v>2606</v>
      </c>
      <c r="I1200" s="389">
        <v>43658</v>
      </c>
      <c r="J1200" s="387" t="s">
        <v>2605</v>
      </c>
      <c r="K1200" s="387" t="s">
        <v>1741</v>
      </c>
      <c r="L1200" s="390" t="s">
        <v>1732</v>
      </c>
      <c r="M1200" s="390" t="s">
        <v>2051</v>
      </c>
      <c r="N1200" s="390" t="str">
        <f t="shared" si="38"/>
        <v>Employee26@blyblade.com</v>
      </c>
      <c r="O1200" s="390" t="str">
        <f t="shared" si="39"/>
        <v>Karoline_Lozier</v>
      </c>
      <c r="P1200" s="387" t="s">
        <v>1728</v>
      </c>
      <c r="Q1200" s="387" t="s">
        <v>1754</v>
      </c>
      <c r="R1200" s="387" t="s">
        <v>1738</v>
      </c>
      <c r="S1200" s="387">
        <v>35.840000000000003</v>
      </c>
      <c r="T1200" s="387">
        <v>82</v>
      </c>
      <c r="U1200" s="387" t="s">
        <v>1845</v>
      </c>
      <c r="V1200" s="387" t="s">
        <v>2050</v>
      </c>
      <c r="W1200" s="387" t="s">
        <v>4882</v>
      </c>
      <c r="X1200" s="387" t="s">
        <v>4831</v>
      </c>
      <c r="Y1200" s="387" t="s">
        <v>1748</v>
      </c>
      <c r="Z1200" s="387" t="s">
        <v>1734</v>
      </c>
      <c r="AA1200" s="387" t="s">
        <v>1733</v>
      </c>
      <c r="AB1200" s="387">
        <v>129.26</v>
      </c>
      <c r="AC1200" s="387">
        <v>0</v>
      </c>
      <c r="AD1200" s="387">
        <v>0</v>
      </c>
      <c r="AE1200" s="387">
        <v>129.26</v>
      </c>
      <c r="AF1200" s="387" t="s">
        <v>1729</v>
      </c>
      <c r="AG1200" s="387">
        <v>129.26</v>
      </c>
      <c r="AH1200" s="387">
        <v>0</v>
      </c>
      <c r="AI1200" s="387">
        <v>0</v>
      </c>
      <c r="AJ1200" s="387">
        <v>129.26</v>
      </c>
      <c r="AK1200" s="387">
        <v>12.93</v>
      </c>
      <c r="AM1200"/>
      <c r="AN1200"/>
      <c r="AO1200"/>
      <c r="AP1200"/>
    </row>
    <row r="1201" spans="1:42">
      <c r="A1201" s="387" t="s">
        <v>5054</v>
      </c>
      <c r="B1201" s="388">
        <v>43658.770092592589</v>
      </c>
      <c r="C1201" s="389">
        <v>43658</v>
      </c>
      <c r="D1201" s="387" t="s">
        <v>2295</v>
      </c>
      <c r="E1201" s="389">
        <v>43658</v>
      </c>
      <c r="F1201" s="387" t="s">
        <v>4145</v>
      </c>
      <c r="G1201" s="389">
        <v>43658</v>
      </c>
      <c r="H1201" s="387" t="s">
        <v>2114</v>
      </c>
      <c r="I1201" s="389">
        <v>43658</v>
      </c>
      <c r="J1201" s="387" t="s">
        <v>2113</v>
      </c>
      <c r="K1201" s="387" t="s">
        <v>1741</v>
      </c>
      <c r="L1201" s="390" t="s">
        <v>1732</v>
      </c>
      <c r="M1201" s="390" t="s">
        <v>2265</v>
      </c>
      <c r="N1201" s="390" t="str">
        <f t="shared" si="38"/>
        <v>Employee4@blyblade.com</v>
      </c>
      <c r="O1201" s="390" t="str">
        <f t="shared" si="39"/>
        <v>Oksana_Orlov</v>
      </c>
      <c r="P1201" s="387" t="s">
        <v>1728</v>
      </c>
      <c r="Q1201" s="387" t="s">
        <v>1754</v>
      </c>
      <c r="R1201" s="387" t="s">
        <v>1738</v>
      </c>
      <c r="S1201" s="387">
        <v>4.09</v>
      </c>
      <c r="T1201" s="387">
        <v>15</v>
      </c>
      <c r="U1201" s="387" t="s">
        <v>2007</v>
      </c>
      <c r="V1201" s="387" t="s">
        <v>1883</v>
      </c>
      <c r="W1201" s="387" t="s">
        <v>1965</v>
      </c>
      <c r="X1201" s="387" t="s">
        <v>4831</v>
      </c>
      <c r="Y1201" s="387" t="s">
        <v>1735</v>
      </c>
      <c r="Z1201" s="387" t="s">
        <v>1734</v>
      </c>
      <c r="AA1201" s="387" t="s">
        <v>1733</v>
      </c>
      <c r="AB1201" s="387">
        <v>22.59</v>
      </c>
      <c r="AC1201" s="387">
        <v>0</v>
      </c>
      <c r="AD1201" s="387">
        <v>0</v>
      </c>
      <c r="AE1201" s="387">
        <v>22.59</v>
      </c>
      <c r="AF1201" s="387" t="s">
        <v>1729</v>
      </c>
      <c r="AG1201" s="387">
        <v>22.59</v>
      </c>
      <c r="AH1201" s="387">
        <v>0</v>
      </c>
      <c r="AI1201" s="387">
        <v>0</v>
      </c>
      <c r="AJ1201" s="387">
        <v>22.59</v>
      </c>
      <c r="AK1201" s="387">
        <v>2.2599999999999998</v>
      </c>
      <c r="AM1201"/>
      <c r="AN1201"/>
      <c r="AO1201"/>
      <c r="AP1201"/>
    </row>
    <row r="1202" spans="1:42">
      <c r="A1202" s="387" t="s">
        <v>5055</v>
      </c>
      <c r="B1202" s="388">
        <v>43658.779004629629</v>
      </c>
      <c r="C1202" s="389">
        <v>43658</v>
      </c>
      <c r="D1202" s="387" t="s">
        <v>2863</v>
      </c>
      <c r="E1202" s="389">
        <v>43658</v>
      </c>
      <c r="F1202" s="387" t="s">
        <v>2862</v>
      </c>
      <c r="G1202" s="389">
        <v>43658</v>
      </c>
      <c r="H1202" s="387" t="s">
        <v>2975</v>
      </c>
      <c r="I1202" s="389">
        <v>43658</v>
      </c>
      <c r="J1202" s="387" t="s">
        <v>2974</v>
      </c>
      <c r="K1202" s="387" t="s">
        <v>1741</v>
      </c>
      <c r="L1202" s="390" t="s">
        <v>1732</v>
      </c>
      <c r="M1202" s="390" t="s">
        <v>2287</v>
      </c>
      <c r="N1202" s="390" t="str">
        <f t="shared" si="38"/>
        <v>Employee14@blyblade.com</v>
      </c>
      <c r="O1202" s="390" t="str">
        <f t="shared" si="39"/>
        <v>Bowie_Tam</v>
      </c>
      <c r="P1202" s="387" t="s">
        <v>1728</v>
      </c>
      <c r="Q1202" s="387" t="s">
        <v>1952</v>
      </c>
      <c r="R1202" s="387" t="s">
        <v>1738</v>
      </c>
      <c r="S1202" s="387">
        <v>1.49</v>
      </c>
      <c r="T1202" s="387">
        <v>11</v>
      </c>
      <c r="U1202" s="387" t="s">
        <v>2026</v>
      </c>
      <c r="V1202" s="387" t="s">
        <v>2026</v>
      </c>
      <c r="W1202" s="387" t="s">
        <v>2450</v>
      </c>
      <c r="X1202" s="387" t="s">
        <v>4831</v>
      </c>
      <c r="Y1202" s="387" t="s">
        <v>1748</v>
      </c>
      <c r="Z1202" s="387" t="s">
        <v>1734</v>
      </c>
      <c r="AA1202" s="387" t="s">
        <v>1733</v>
      </c>
      <c r="AB1202" s="387">
        <v>31.1</v>
      </c>
      <c r="AC1202" s="387">
        <v>0</v>
      </c>
      <c r="AD1202" s="387">
        <v>0</v>
      </c>
      <c r="AE1202" s="387">
        <v>31.1</v>
      </c>
      <c r="AF1202" s="387" t="s">
        <v>1729</v>
      </c>
      <c r="AG1202" s="387">
        <v>31.1</v>
      </c>
      <c r="AH1202" s="387">
        <v>0</v>
      </c>
      <c r="AI1202" s="387">
        <v>0</v>
      </c>
      <c r="AJ1202" s="387">
        <v>31.1</v>
      </c>
      <c r="AK1202" s="387">
        <v>3.11</v>
      </c>
      <c r="AM1202"/>
      <c r="AN1202"/>
      <c r="AO1202"/>
      <c r="AP1202"/>
    </row>
    <row r="1203" spans="1:42">
      <c r="A1203" s="387" t="s">
        <v>5054</v>
      </c>
      <c r="B1203" s="388">
        <v>43658.808356481481</v>
      </c>
      <c r="C1203" s="389">
        <v>43658</v>
      </c>
      <c r="D1203" s="387" t="s">
        <v>2295</v>
      </c>
      <c r="E1203" s="389">
        <v>43658</v>
      </c>
      <c r="F1203" s="387" t="s">
        <v>4145</v>
      </c>
      <c r="G1203" s="389">
        <v>43658</v>
      </c>
      <c r="H1203" s="387" t="s">
        <v>2114</v>
      </c>
      <c r="I1203" s="389">
        <v>43658</v>
      </c>
      <c r="J1203" s="387" t="s">
        <v>2113</v>
      </c>
      <c r="K1203" s="387" t="s">
        <v>1741</v>
      </c>
      <c r="L1203" s="390" t="s">
        <v>1732</v>
      </c>
      <c r="M1203" s="390" t="s">
        <v>2265</v>
      </c>
      <c r="N1203" s="390" t="str">
        <f t="shared" si="38"/>
        <v>Employee4@blyblade.com</v>
      </c>
      <c r="O1203" s="390" t="str">
        <f t="shared" si="39"/>
        <v>Oksana_Orlov</v>
      </c>
      <c r="P1203" s="387" t="s">
        <v>1728</v>
      </c>
      <c r="Q1203" s="387" t="s">
        <v>1754</v>
      </c>
      <c r="R1203" s="387" t="s">
        <v>1738</v>
      </c>
      <c r="S1203" s="387">
        <v>4.09</v>
      </c>
      <c r="T1203" s="387">
        <v>15</v>
      </c>
      <c r="U1203" s="387" t="s">
        <v>2007</v>
      </c>
      <c r="V1203" s="387" t="s">
        <v>1883</v>
      </c>
      <c r="W1203" s="387" t="s">
        <v>1965</v>
      </c>
      <c r="X1203" s="387" t="s">
        <v>4831</v>
      </c>
      <c r="Y1203" s="387" t="s">
        <v>1735</v>
      </c>
      <c r="Z1203" s="387" t="s">
        <v>1734</v>
      </c>
      <c r="AA1203" s="387" t="s">
        <v>1747</v>
      </c>
      <c r="AB1203" s="387">
        <v>0</v>
      </c>
      <c r="AC1203" s="387">
        <v>0</v>
      </c>
      <c r="AD1203" s="387">
        <v>3.46</v>
      </c>
      <c r="AE1203" s="387">
        <v>3.46</v>
      </c>
      <c r="AF1203" s="387" t="s">
        <v>1729</v>
      </c>
      <c r="AG1203" s="387">
        <v>0</v>
      </c>
      <c r="AH1203" s="387">
        <v>0</v>
      </c>
      <c r="AI1203" s="387">
        <v>3.46</v>
      </c>
      <c r="AJ1203" s="387">
        <v>3.46</v>
      </c>
      <c r="AK1203" s="387">
        <v>0</v>
      </c>
      <c r="AM1203"/>
      <c r="AN1203"/>
      <c r="AO1203"/>
      <c r="AP1203"/>
    </row>
    <row r="1204" spans="1:42">
      <c r="A1204" s="387" t="s">
        <v>5053</v>
      </c>
      <c r="B1204" s="388">
        <v>43658.825092592589</v>
      </c>
      <c r="C1204" s="389">
        <v>43658</v>
      </c>
      <c r="D1204" s="387" t="s">
        <v>2968</v>
      </c>
      <c r="E1204" s="389">
        <v>43658</v>
      </c>
      <c r="F1204" s="387" t="s">
        <v>2967</v>
      </c>
      <c r="G1204" s="389">
        <v>43658</v>
      </c>
      <c r="H1204" s="387" t="s">
        <v>2945</v>
      </c>
      <c r="I1204" s="389">
        <v>43658</v>
      </c>
      <c r="J1204" s="387" t="s">
        <v>2891</v>
      </c>
      <c r="K1204" s="387" t="s">
        <v>1741</v>
      </c>
      <c r="L1204" s="390" t="s">
        <v>1732</v>
      </c>
      <c r="M1204" s="390" t="s">
        <v>2265</v>
      </c>
      <c r="N1204" s="390" t="str">
        <f t="shared" si="38"/>
        <v>Employee4@blyblade.com</v>
      </c>
      <c r="O1204" s="390" t="str">
        <f t="shared" si="39"/>
        <v>Oksana_Orlov</v>
      </c>
      <c r="P1204" s="387" t="s">
        <v>1728</v>
      </c>
      <c r="Q1204" s="387" t="s">
        <v>1754</v>
      </c>
      <c r="R1204" s="387" t="s">
        <v>1738</v>
      </c>
      <c r="S1204" s="387">
        <v>4.66</v>
      </c>
      <c r="T1204" s="387">
        <v>17</v>
      </c>
      <c r="U1204" s="387" t="s">
        <v>1883</v>
      </c>
      <c r="V1204" s="387" t="s">
        <v>2007</v>
      </c>
      <c r="W1204" s="387" t="s">
        <v>4882</v>
      </c>
      <c r="X1204" s="387" t="s">
        <v>4831</v>
      </c>
      <c r="Y1204" s="387" t="s">
        <v>1735</v>
      </c>
      <c r="Z1204" s="387" t="s">
        <v>1734</v>
      </c>
      <c r="AA1204" s="387" t="s">
        <v>1733</v>
      </c>
      <c r="AB1204" s="387">
        <v>26.47</v>
      </c>
      <c r="AC1204" s="387">
        <v>0</v>
      </c>
      <c r="AD1204" s="387">
        <v>0</v>
      </c>
      <c r="AE1204" s="387">
        <v>26.47</v>
      </c>
      <c r="AF1204" s="387" t="s">
        <v>1729</v>
      </c>
      <c r="AG1204" s="387">
        <v>26.47</v>
      </c>
      <c r="AH1204" s="387">
        <v>0</v>
      </c>
      <c r="AI1204" s="387">
        <v>0</v>
      </c>
      <c r="AJ1204" s="387">
        <v>26.47</v>
      </c>
      <c r="AK1204" s="387">
        <v>2.65</v>
      </c>
      <c r="AM1204"/>
      <c r="AN1204"/>
      <c r="AO1204"/>
      <c r="AP1204"/>
    </row>
    <row r="1205" spans="1:42">
      <c r="A1205" s="387" t="s">
        <v>5052</v>
      </c>
      <c r="B1205" s="388">
        <v>43658.848611111112</v>
      </c>
      <c r="C1205" s="389">
        <v>43658</v>
      </c>
      <c r="D1205" s="387" t="s">
        <v>4207</v>
      </c>
      <c r="E1205" s="389">
        <v>43658</v>
      </c>
      <c r="F1205" s="387" t="s">
        <v>3661</v>
      </c>
      <c r="G1205" s="387" t="s">
        <v>1728</v>
      </c>
      <c r="H1205" s="387" t="s">
        <v>1728</v>
      </c>
      <c r="I1205" s="387" t="s">
        <v>1728</v>
      </c>
      <c r="J1205" s="387" t="s">
        <v>1728</v>
      </c>
      <c r="K1205" s="387" t="s">
        <v>1741</v>
      </c>
      <c r="L1205" s="390" t="s">
        <v>1732</v>
      </c>
      <c r="M1205" s="390" t="s">
        <v>1992</v>
      </c>
      <c r="N1205" s="390" t="str">
        <f t="shared" si="38"/>
        <v>Employee12@blyblade.com</v>
      </c>
      <c r="O1205" s="390" t="str">
        <f t="shared" si="39"/>
        <v>Lysane_Sanchez</v>
      </c>
      <c r="P1205" s="387" t="s">
        <v>1728</v>
      </c>
      <c r="Q1205" s="387" t="s">
        <v>1952</v>
      </c>
      <c r="R1205" s="387" t="s">
        <v>1738</v>
      </c>
      <c r="S1205" s="387" t="s">
        <v>1728</v>
      </c>
      <c r="T1205" s="387" t="s">
        <v>1728</v>
      </c>
      <c r="U1205" s="387" t="s">
        <v>2026</v>
      </c>
      <c r="V1205" s="387" t="s">
        <v>2026</v>
      </c>
      <c r="W1205" s="387" t="s">
        <v>4832</v>
      </c>
      <c r="X1205" s="387" t="s">
        <v>4831</v>
      </c>
      <c r="Y1205" s="387" t="s">
        <v>1748</v>
      </c>
      <c r="Z1205" s="387" t="s">
        <v>1734</v>
      </c>
      <c r="AA1205" s="387" t="s">
        <v>1733</v>
      </c>
      <c r="AB1205" s="387">
        <v>10.89</v>
      </c>
      <c r="AC1205" s="387">
        <v>0</v>
      </c>
      <c r="AD1205" s="387">
        <v>0</v>
      </c>
      <c r="AE1205" s="387">
        <v>10.89</v>
      </c>
      <c r="AF1205" s="387" t="s">
        <v>1729</v>
      </c>
      <c r="AG1205" s="387">
        <v>10.89</v>
      </c>
      <c r="AH1205" s="387">
        <v>0</v>
      </c>
      <c r="AI1205" s="387">
        <v>0</v>
      </c>
      <c r="AJ1205" s="387">
        <v>10.89</v>
      </c>
      <c r="AK1205" s="387">
        <v>1.0900000000000001</v>
      </c>
      <c r="AM1205"/>
      <c r="AN1205"/>
      <c r="AO1205"/>
      <c r="AP1205"/>
    </row>
    <row r="1206" spans="1:42">
      <c r="A1206" s="387" t="s">
        <v>5051</v>
      </c>
      <c r="B1206" s="388">
        <v>43658.877256944441</v>
      </c>
      <c r="C1206" s="389">
        <v>43658</v>
      </c>
      <c r="D1206" s="387" t="s">
        <v>2316</v>
      </c>
      <c r="E1206" s="389">
        <v>43658</v>
      </c>
      <c r="F1206" s="387" t="s">
        <v>2315</v>
      </c>
      <c r="G1206" s="389">
        <v>43658</v>
      </c>
      <c r="H1206" s="387" t="s">
        <v>3439</v>
      </c>
      <c r="I1206" s="389">
        <v>43658</v>
      </c>
      <c r="J1206" s="387" t="s">
        <v>3438</v>
      </c>
      <c r="K1206" s="387" t="s">
        <v>1741</v>
      </c>
      <c r="L1206" s="390" t="s">
        <v>1732</v>
      </c>
      <c r="M1206" s="390" t="s">
        <v>2287</v>
      </c>
      <c r="N1206" s="390" t="str">
        <f t="shared" si="38"/>
        <v>Employee14@blyblade.com</v>
      </c>
      <c r="O1206" s="390" t="str">
        <f t="shared" si="39"/>
        <v>Bowie_Tam</v>
      </c>
      <c r="P1206" s="387" t="s">
        <v>1728</v>
      </c>
      <c r="Q1206" s="387" t="s">
        <v>1952</v>
      </c>
      <c r="R1206" s="387" t="s">
        <v>1738</v>
      </c>
      <c r="S1206" s="387">
        <v>8.56</v>
      </c>
      <c r="T1206" s="387">
        <v>35</v>
      </c>
      <c r="U1206" s="387" t="s">
        <v>2026</v>
      </c>
      <c r="V1206" s="387" t="s">
        <v>2026</v>
      </c>
      <c r="W1206" s="387" t="s">
        <v>2450</v>
      </c>
      <c r="X1206" s="387" t="s">
        <v>4831</v>
      </c>
      <c r="Y1206" s="387" t="s">
        <v>1748</v>
      </c>
      <c r="Z1206" s="387" t="s">
        <v>1734</v>
      </c>
      <c r="AA1206" s="387" t="s">
        <v>1733</v>
      </c>
      <c r="AB1206" s="387">
        <v>99.92</v>
      </c>
      <c r="AC1206" s="387">
        <v>0</v>
      </c>
      <c r="AD1206" s="387">
        <v>0</v>
      </c>
      <c r="AE1206" s="387">
        <v>99.92</v>
      </c>
      <c r="AF1206" s="387" t="s">
        <v>1729</v>
      </c>
      <c r="AG1206" s="387">
        <v>99.92</v>
      </c>
      <c r="AH1206" s="387">
        <v>0</v>
      </c>
      <c r="AI1206" s="387">
        <v>0</v>
      </c>
      <c r="AJ1206" s="387">
        <v>99.92</v>
      </c>
      <c r="AK1206" s="387">
        <v>9.99</v>
      </c>
      <c r="AM1206"/>
      <c r="AN1206"/>
      <c r="AO1206"/>
      <c r="AP1206"/>
    </row>
    <row r="1207" spans="1:42">
      <c r="A1207" s="387" t="s">
        <v>5050</v>
      </c>
      <c r="B1207" s="388">
        <v>43658.891250000001</v>
      </c>
      <c r="C1207" s="389">
        <v>43658</v>
      </c>
      <c r="D1207" s="387" t="s">
        <v>2323</v>
      </c>
      <c r="E1207" s="389">
        <v>43658</v>
      </c>
      <c r="F1207" s="387" t="s">
        <v>2322</v>
      </c>
      <c r="G1207" s="389">
        <v>43658</v>
      </c>
      <c r="H1207" s="387" t="s">
        <v>2041</v>
      </c>
      <c r="I1207" s="389">
        <v>43658</v>
      </c>
      <c r="J1207" s="387" t="s">
        <v>2040</v>
      </c>
      <c r="K1207" s="387" t="s">
        <v>1741</v>
      </c>
      <c r="L1207" s="390" t="s">
        <v>1732</v>
      </c>
      <c r="M1207" s="390" t="s">
        <v>2051</v>
      </c>
      <c r="N1207" s="390" t="str">
        <f t="shared" si="38"/>
        <v>Employee26@blyblade.com</v>
      </c>
      <c r="O1207" s="390" t="str">
        <f t="shared" si="39"/>
        <v>Karoline_Lozier</v>
      </c>
      <c r="P1207" s="387" t="s">
        <v>1728</v>
      </c>
      <c r="Q1207" s="387" t="s">
        <v>2043</v>
      </c>
      <c r="R1207" s="387" t="s">
        <v>1803</v>
      </c>
      <c r="S1207" s="387">
        <v>18.989999999999998</v>
      </c>
      <c r="T1207" s="387">
        <v>52</v>
      </c>
      <c r="U1207" s="387" t="s">
        <v>1802</v>
      </c>
      <c r="V1207" s="387" t="s">
        <v>1772</v>
      </c>
      <c r="W1207" s="387" t="s">
        <v>4887</v>
      </c>
      <c r="X1207" s="387" t="s">
        <v>4831</v>
      </c>
      <c r="Y1207" s="387" t="s">
        <v>1748</v>
      </c>
      <c r="Z1207" s="387" t="s">
        <v>1734</v>
      </c>
      <c r="AA1207" s="387" t="s">
        <v>1733</v>
      </c>
      <c r="AB1207" s="387">
        <v>169.25</v>
      </c>
      <c r="AC1207" s="387">
        <v>0</v>
      </c>
      <c r="AD1207" s="387">
        <v>0</v>
      </c>
      <c r="AE1207" s="387">
        <v>169.25</v>
      </c>
      <c r="AF1207" s="387" t="s">
        <v>1729</v>
      </c>
      <c r="AG1207" s="387">
        <v>169.25</v>
      </c>
      <c r="AH1207" s="387">
        <v>0</v>
      </c>
      <c r="AI1207" s="387">
        <v>0</v>
      </c>
      <c r="AJ1207" s="387">
        <v>169.25</v>
      </c>
      <c r="AK1207" s="387">
        <v>16.93</v>
      </c>
      <c r="AM1207"/>
      <c r="AN1207"/>
      <c r="AO1207"/>
      <c r="AP1207"/>
    </row>
    <row r="1208" spans="1:42">
      <c r="A1208" s="387" t="s">
        <v>5049</v>
      </c>
      <c r="B1208" s="388">
        <v>43658.93173611111</v>
      </c>
      <c r="C1208" s="389">
        <v>43658</v>
      </c>
      <c r="D1208" s="387" t="s">
        <v>1872</v>
      </c>
      <c r="E1208" s="389">
        <v>43658</v>
      </c>
      <c r="F1208" s="387" t="s">
        <v>3441</v>
      </c>
      <c r="G1208" s="389">
        <v>43658</v>
      </c>
      <c r="H1208" s="387" t="s">
        <v>2792</v>
      </c>
      <c r="I1208" s="389">
        <v>43658</v>
      </c>
      <c r="J1208" s="387" t="s">
        <v>2836</v>
      </c>
      <c r="K1208" s="387" t="s">
        <v>1741</v>
      </c>
      <c r="L1208" s="390" t="s">
        <v>1732</v>
      </c>
      <c r="M1208" s="390" t="s">
        <v>2084</v>
      </c>
      <c r="N1208" s="390" t="str">
        <f t="shared" si="38"/>
        <v>Employee40@blyblade.com</v>
      </c>
      <c r="O1208" s="390" t="str">
        <f t="shared" si="39"/>
        <v>Sergio_Khazerov</v>
      </c>
      <c r="P1208" s="387" t="s">
        <v>1728</v>
      </c>
      <c r="Q1208" s="387" t="s">
        <v>1952</v>
      </c>
      <c r="R1208" s="387" t="s">
        <v>1738</v>
      </c>
      <c r="S1208" s="387">
        <v>4.55</v>
      </c>
      <c r="T1208" s="387">
        <v>65</v>
      </c>
      <c r="U1208" s="387" t="s">
        <v>1991</v>
      </c>
      <c r="V1208" s="387" t="s">
        <v>1991</v>
      </c>
      <c r="W1208" s="387" t="s">
        <v>2450</v>
      </c>
      <c r="X1208" s="387" t="s">
        <v>4831</v>
      </c>
      <c r="Y1208" s="387" t="s">
        <v>1735</v>
      </c>
      <c r="Z1208" s="387" t="s">
        <v>1734</v>
      </c>
      <c r="AA1208" s="387" t="s">
        <v>1733</v>
      </c>
      <c r="AB1208" s="387">
        <v>132.13999999999999</v>
      </c>
      <c r="AC1208" s="387">
        <v>0</v>
      </c>
      <c r="AD1208" s="387">
        <v>0</v>
      </c>
      <c r="AE1208" s="387">
        <v>132.13999999999999</v>
      </c>
      <c r="AF1208" s="387" t="s">
        <v>1729</v>
      </c>
      <c r="AG1208" s="387">
        <v>132.13999999999999</v>
      </c>
      <c r="AH1208" s="387">
        <v>0</v>
      </c>
      <c r="AI1208" s="387">
        <v>0</v>
      </c>
      <c r="AJ1208" s="387">
        <v>132.13999999999999</v>
      </c>
      <c r="AK1208" s="387">
        <v>13.21</v>
      </c>
      <c r="AM1208"/>
      <c r="AN1208"/>
      <c r="AO1208"/>
      <c r="AP1208"/>
    </row>
    <row r="1209" spans="1:42">
      <c r="A1209" s="387" t="s">
        <v>5048</v>
      </c>
      <c r="B1209" s="388">
        <v>43658.976261574076</v>
      </c>
      <c r="C1209" s="389">
        <v>43658</v>
      </c>
      <c r="D1209" s="387" t="s">
        <v>3205</v>
      </c>
      <c r="E1209" s="389">
        <v>43658</v>
      </c>
      <c r="F1209" s="387" t="s">
        <v>2545</v>
      </c>
      <c r="G1209" s="389">
        <v>43658</v>
      </c>
      <c r="H1209" s="387" t="s">
        <v>2738</v>
      </c>
      <c r="I1209" s="389">
        <v>43658</v>
      </c>
      <c r="J1209" s="387" t="s">
        <v>3195</v>
      </c>
      <c r="K1209" s="387" t="s">
        <v>1741</v>
      </c>
      <c r="L1209" s="390" t="s">
        <v>1732</v>
      </c>
      <c r="M1209" s="390" t="s">
        <v>1911</v>
      </c>
      <c r="N1209" s="390" t="str">
        <f t="shared" si="38"/>
        <v>Employee18@blyblade.com</v>
      </c>
      <c r="O1209" s="390" t="str">
        <f t="shared" si="39"/>
        <v>Maryanne_Johnson</v>
      </c>
      <c r="P1209" s="387" t="s">
        <v>1728</v>
      </c>
      <c r="Q1209" s="387" t="s">
        <v>1739</v>
      </c>
      <c r="R1209" s="387" t="s">
        <v>1738</v>
      </c>
      <c r="S1209" s="387">
        <v>1.28</v>
      </c>
      <c r="T1209" s="387">
        <v>24</v>
      </c>
      <c r="U1209" s="387" t="s">
        <v>1737</v>
      </c>
      <c r="V1209" s="387" t="s">
        <v>1737</v>
      </c>
      <c r="W1209" s="387" t="s">
        <v>1728</v>
      </c>
      <c r="X1209" s="387" t="s">
        <v>1736</v>
      </c>
      <c r="Y1209" s="387" t="s">
        <v>1735</v>
      </c>
      <c r="Z1209" s="387" t="s">
        <v>1734</v>
      </c>
      <c r="AA1209" s="387" t="s">
        <v>1733</v>
      </c>
      <c r="AB1209" s="387">
        <v>19.559999999999999</v>
      </c>
      <c r="AC1209" s="387">
        <v>0</v>
      </c>
      <c r="AD1209" s="387">
        <v>0</v>
      </c>
      <c r="AE1209" s="387">
        <v>19.559999999999999</v>
      </c>
      <c r="AF1209" s="387" t="s">
        <v>1729</v>
      </c>
      <c r="AG1209" s="387">
        <v>19.559999999999999</v>
      </c>
      <c r="AH1209" s="387">
        <v>0</v>
      </c>
      <c r="AI1209" s="387">
        <v>0</v>
      </c>
      <c r="AJ1209" s="387">
        <v>19.559999999999999</v>
      </c>
      <c r="AK1209" s="387">
        <v>1.96</v>
      </c>
      <c r="AM1209"/>
      <c r="AN1209"/>
      <c r="AO1209"/>
      <c r="AP1209"/>
    </row>
    <row r="1210" spans="1:42">
      <c r="A1210" s="387" t="s">
        <v>5047</v>
      </c>
      <c r="B1210" s="388">
        <v>43658.976701388892</v>
      </c>
      <c r="C1210" s="389">
        <v>43658</v>
      </c>
      <c r="D1210" s="387" t="s">
        <v>3486</v>
      </c>
      <c r="E1210" s="389">
        <v>43658</v>
      </c>
      <c r="F1210" s="387" t="s">
        <v>3707</v>
      </c>
      <c r="G1210" s="389">
        <v>43658</v>
      </c>
      <c r="H1210" s="387" t="s">
        <v>2226</v>
      </c>
      <c r="I1210" s="389">
        <v>43658</v>
      </c>
      <c r="J1210" s="387" t="s">
        <v>2274</v>
      </c>
      <c r="K1210" s="387" t="s">
        <v>1741</v>
      </c>
      <c r="L1210" s="390" t="s">
        <v>1732</v>
      </c>
      <c r="M1210" s="390" t="s">
        <v>1810</v>
      </c>
      <c r="N1210" s="390" t="str">
        <f t="shared" si="38"/>
        <v>Employee3@blyblade.com</v>
      </c>
      <c r="O1210" s="390" t="str">
        <f t="shared" si="39"/>
        <v>Esjona_Kadiu</v>
      </c>
      <c r="P1210" s="387" t="s">
        <v>1728</v>
      </c>
      <c r="Q1210" s="387" t="s">
        <v>1739</v>
      </c>
      <c r="R1210" s="387" t="s">
        <v>1738</v>
      </c>
      <c r="S1210" s="387">
        <v>0.78</v>
      </c>
      <c r="T1210" s="387">
        <v>19</v>
      </c>
      <c r="U1210" s="387" t="s">
        <v>1737</v>
      </c>
      <c r="V1210" s="387" t="s">
        <v>1737</v>
      </c>
      <c r="W1210" s="387" t="s">
        <v>1728</v>
      </c>
      <c r="X1210" s="387" t="s">
        <v>1736</v>
      </c>
      <c r="Y1210" s="387" t="s">
        <v>1735</v>
      </c>
      <c r="Z1210" s="387" t="s">
        <v>1734</v>
      </c>
      <c r="AA1210" s="387" t="s">
        <v>1733</v>
      </c>
      <c r="AB1210" s="387">
        <v>36.799999999999997</v>
      </c>
      <c r="AC1210" s="387">
        <v>0</v>
      </c>
      <c r="AD1210" s="387">
        <v>0</v>
      </c>
      <c r="AE1210" s="387">
        <v>30</v>
      </c>
      <c r="AF1210" s="387" t="s">
        <v>1729</v>
      </c>
      <c r="AG1210" s="387">
        <v>36.799999999999997</v>
      </c>
      <c r="AH1210" s="387">
        <v>0</v>
      </c>
      <c r="AI1210" s="387">
        <v>0</v>
      </c>
      <c r="AJ1210" s="387">
        <v>30</v>
      </c>
      <c r="AK1210" s="387">
        <v>3</v>
      </c>
      <c r="AM1210"/>
      <c r="AN1210"/>
      <c r="AO1210"/>
      <c r="AP1210"/>
    </row>
    <row r="1211" spans="1:42">
      <c r="A1211" s="387" t="s">
        <v>5046</v>
      </c>
      <c r="B1211" s="388">
        <v>43658.981249999997</v>
      </c>
      <c r="C1211" s="389">
        <v>43658</v>
      </c>
      <c r="D1211" s="387" t="s">
        <v>3991</v>
      </c>
      <c r="E1211" s="389">
        <v>43658</v>
      </c>
      <c r="F1211" s="387" t="s">
        <v>3563</v>
      </c>
      <c r="G1211" s="389">
        <v>43658</v>
      </c>
      <c r="H1211" s="387" t="s">
        <v>3112</v>
      </c>
      <c r="I1211" s="389">
        <v>43658</v>
      </c>
      <c r="J1211" s="387" t="s">
        <v>3111</v>
      </c>
      <c r="K1211" s="387" t="s">
        <v>1741</v>
      </c>
      <c r="L1211" s="390" t="s">
        <v>1732</v>
      </c>
      <c r="M1211" s="390" t="s">
        <v>1940</v>
      </c>
      <c r="N1211" s="390" t="str">
        <f t="shared" si="38"/>
        <v>Employee11@blyblade.com</v>
      </c>
      <c r="O1211" s="390" t="str">
        <f t="shared" si="39"/>
        <v>Mimi_Grassi</v>
      </c>
      <c r="P1211" s="387" t="s">
        <v>1728</v>
      </c>
      <c r="Q1211" s="387" t="s">
        <v>1754</v>
      </c>
      <c r="R1211" s="387" t="s">
        <v>1753</v>
      </c>
      <c r="S1211" s="387">
        <v>22.45</v>
      </c>
      <c r="T1211" s="387">
        <v>38</v>
      </c>
      <c r="U1211" s="387" t="s">
        <v>2019</v>
      </c>
      <c r="V1211" s="387" t="s">
        <v>2953</v>
      </c>
      <c r="W1211" s="387" t="s">
        <v>4887</v>
      </c>
      <c r="X1211" s="387" t="s">
        <v>4831</v>
      </c>
      <c r="Y1211" s="387" t="s">
        <v>1735</v>
      </c>
      <c r="Z1211" s="387" t="s">
        <v>1734</v>
      </c>
      <c r="AA1211" s="387" t="s">
        <v>1733</v>
      </c>
      <c r="AB1211" s="387">
        <v>53.66</v>
      </c>
      <c r="AC1211" s="387">
        <v>0</v>
      </c>
      <c r="AD1211" s="387">
        <v>0</v>
      </c>
      <c r="AE1211" s="387">
        <v>53.66</v>
      </c>
      <c r="AF1211" s="387" t="s">
        <v>1729</v>
      </c>
      <c r="AG1211" s="387">
        <v>53.66</v>
      </c>
      <c r="AH1211" s="387">
        <v>0</v>
      </c>
      <c r="AI1211" s="387">
        <v>0</v>
      </c>
      <c r="AJ1211" s="387">
        <v>53.66</v>
      </c>
      <c r="AK1211" s="387">
        <v>5.37</v>
      </c>
      <c r="AM1211"/>
      <c r="AN1211"/>
      <c r="AO1211"/>
      <c r="AP1211"/>
    </row>
    <row r="1212" spans="1:42">
      <c r="A1212" s="387" t="s">
        <v>5045</v>
      </c>
      <c r="B1212" s="388">
        <v>43658.981817129628</v>
      </c>
      <c r="C1212" s="389">
        <v>43658</v>
      </c>
      <c r="D1212" s="387" t="s">
        <v>3115</v>
      </c>
      <c r="E1212" s="389">
        <v>43658</v>
      </c>
      <c r="F1212" s="387" t="s">
        <v>3114</v>
      </c>
      <c r="G1212" s="389">
        <v>43658</v>
      </c>
      <c r="H1212" s="387" t="s">
        <v>3428</v>
      </c>
      <c r="I1212" s="389">
        <v>43658</v>
      </c>
      <c r="J1212" s="387" t="s">
        <v>2335</v>
      </c>
      <c r="K1212" s="387" t="s">
        <v>1741</v>
      </c>
      <c r="L1212" s="390" t="s">
        <v>1732</v>
      </c>
      <c r="M1212" s="390" t="s">
        <v>1986</v>
      </c>
      <c r="N1212" s="390" t="str">
        <f t="shared" si="38"/>
        <v>Employee1@blyblade.com</v>
      </c>
      <c r="O1212" s="390" t="str">
        <f t="shared" si="39"/>
        <v>Jake_Mirto</v>
      </c>
      <c r="P1212" s="387" t="s">
        <v>1728</v>
      </c>
      <c r="Q1212" s="387" t="s">
        <v>1754</v>
      </c>
      <c r="R1212" s="387" t="s">
        <v>1753</v>
      </c>
      <c r="S1212" s="387">
        <v>20.49</v>
      </c>
      <c r="T1212" s="387">
        <v>40</v>
      </c>
      <c r="U1212" s="387" t="s">
        <v>2019</v>
      </c>
      <c r="V1212" s="387" t="s">
        <v>1751</v>
      </c>
      <c r="W1212" s="387" t="s">
        <v>4887</v>
      </c>
      <c r="X1212" s="387" t="s">
        <v>4831</v>
      </c>
      <c r="Y1212" s="387" t="s">
        <v>1735</v>
      </c>
      <c r="Z1212" s="387" t="s">
        <v>1734</v>
      </c>
      <c r="AA1212" s="387" t="s">
        <v>1733</v>
      </c>
      <c r="AB1212" s="387">
        <v>47.34</v>
      </c>
      <c r="AC1212" s="387">
        <v>0</v>
      </c>
      <c r="AD1212" s="387">
        <v>0</v>
      </c>
      <c r="AE1212" s="387">
        <v>47.34</v>
      </c>
      <c r="AF1212" s="387" t="s">
        <v>1729</v>
      </c>
      <c r="AG1212" s="387">
        <v>47.34</v>
      </c>
      <c r="AH1212" s="387">
        <v>0</v>
      </c>
      <c r="AI1212" s="387">
        <v>0</v>
      </c>
      <c r="AJ1212" s="387">
        <v>47.34</v>
      </c>
      <c r="AK1212" s="387">
        <v>4.7300000000000004</v>
      </c>
      <c r="AM1212"/>
      <c r="AN1212"/>
      <c r="AO1212"/>
      <c r="AP1212"/>
    </row>
    <row r="1213" spans="1:42">
      <c r="A1213" s="387" t="s">
        <v>5044</v>
      </c>
      <c r="B1213" s="388">
        <v>43658.989548611113</v>
      </c>
      <c r="C1213" s="389">
        <v>43658</v>
      </c>
      <c r="D1213" s="387" t="s">
        <v>3325</v>
      </c>
      <c r="E1213" s="389">
        <v>43658</v>
      </c>
      <c r="F1213" s="387" t="s">
        <v>2106</v>
      </c>
      <c r="G1213" s="389">
        <v>43658</v>
      </c>
      <c r="H1213" s="387" t="s">
        <v>2224</v>
      </c>
      <c r="I1213" s="389">
        <v>43658</v>
      </c>
      <c r="J1213" s="387" t="s">
        <v>3298</v>
      </c>
      <c r="K1213" s="387" t="s">
        <v>1741</v>
      </c>
      <c r="L1213" s="390" t="s">
        <v>1732</v>
      </c>
      <c r="M1213" s="390" t="s">
        <v>1979</v>
      </c>
      <c r="N1213" s="390" t="str">
        <f t="shared" si="38"/>
        <v>Employee15@blyblade.com</v>
      </c>
      <c r="O1213" s="390" t="str">
        <f t="shared" si="39"/>
        <v>Jess_Rooney</v>
      </c>
      <c r="P1213" s="387" t="s">
        <v>1728</v>
      </c>
      <c r="Q1213" s="387" t="s">
        <v>1847</v>
      </c>
      <c r="R1213" s="387" t="s">
        <v>1803</v>
      </c>
      <c r="S1213" s="387">
        <v>16.3</v>
      </c>
      <c r="T1213" s="387">
        <v>59</v>
      </c>
      <c r="U1213" s="387" t="s">
        <v>1802</v>
      </c>
      <c r="V1213" s="387" t="s">
        <v>2199</v>
      </c>
      <c r="W1213" s="387" t="s">
        <v>1965</v>
      </c>
      <c r="X1213" s="387" t="s">
        <v>4831</v>
      </c>
      <c r="Y1213" s="387" t="s">
        <v>1735</v>
      </c>
      <c r="Z1213" s="387" t="s">
        <v>1734</v>
      </c>
      <c r="AA1213" s="387" t="s">
        <v>1733</v>
      </c>
      <c r="AB1213" s="387">
        <v>50.51</v>
      </c>
      <c r="AC1213" s="387">
        <v>0</v>
      </c>
      <c r="AD1213" s="387">
        <v>0</v>
      </c>
      <c r="AE1213" s="387">
        <v>50.51</v>
      </c>
      <c r="AF1213" s="387" t="s">
        <v>1729</v>
      </c>
      <c r="AG1213" s="387">
        <v>50.51</v>
      </c>
      <c r="AH1213" s="387">
        <v>0</v>
      </c>
      <c r="AI1213" s="387">
        <v>0</v>
      </c>
      <c r="AJ1213" s="387">
        <v>50.51</v>
      </c>
      <c r="AK1213" s="387">
        <v>5.05</v>
      </c>
      <c r="AM1213"/>
      <c r="AN1213"/>
      <c r="AO1213"/>
      <c r="AP1213"/>
    </row>
    <row r="1214" spans="1:42">
      <c r="A1214" s="387" t="s">
        <v>5043</v>
      </c>
      <c r="B1214" s="388">
        <v>43658.996666666666</v>
      </c>
      <c r="C1214" s="389">
        <v>43658</v>
      </c>
      <c r="D1214" s="387" t="s">
        <v>3047</v>
      </c>
      <c r="E1214" s="389">
        <v>43658</v>
      </c>
      <c r="F1214" s="387" t="s">
        <v>3046</v>
      </c>
      <c r="G1214" s="389">
        <v>43658</v>
      </c>
      <c r="H1214" s="387" t="s">
        <v>3537</v>
      </c>
      <c r="I1214" s="389">
        <v>43658</v>
      </c>
      <c r="J1214" s="387" t="s">
        <v>2725</v>
      </c>
      <c r="K1214" s="387" t="s">
        <v>1741</v>
      </c>
      <c r="L1214" s="390" t="s">
        <v>1732</v>
      </c>
      <c r="M1214" s="390" t="s">
        <v>2812</v>
      </c>
      <c r="N1214" s="390" t="str">
        <f t="shared" si="38"/>
        <v>Employee6@blyblade.com</v>
      </c>
      <c r="O1214" s="390" t="str">
        <f t="shared" si="39"/>
        <v>Matthew_Brody</v>
      </c>
      <c r="P1214" s="387" t="s">
        <v>1728</v>
      </c>
      <c r="Q1214" s="387" t="s">
        <v>1847</v>
      </c>
      <c r="R1214" s="387" t="s">
        <v>1738</v>
      </c>
      <c r="S1214" s="387">
        <v>1.46</v>
      </c>
      <c r="T1214" s="387">
        <v>6</v>
      </c>
      <c r="U1214" s="387" t="s">
        <v>1772</v>
      </c>
      <c r="V1214" s="387" t="s">
        <v>2915</v>
      </c>
      <c r="W1214" s="387" t="s">
        <v>4876</v>
      </c>
      <c r="X1214" s="387" t="s">
        <v>4831</v>
      </c>
      <c r="Y1214" s="387" t="s">
        <v>1748</v>
      </c>
      <c r="Z1214" s="387" t="s">
        <v>1734</v>
      </c>
      <c r="AA1214" s="387" t="s">
        <v>1733</v>
      </c>
      <c r="AB1214" s="387">
        <v>12.43</v>
      </c>
      <c r="AC1214" s="387">
        <v>0</v>
      </c>
      <c r="AD1214" s="387">
        <v>0</v>
      </c>
      <c r="AE1214" s="387">
        <v>12.43</v>
      </c>
      <c r="AF1214" s="387" t="s">
        <v>1729</v>
      </c>
      <c r="AG1214" s="387">
        <v>12.43</v>
      </c>
      <c r="AH1214" s="387">
        <v>0</v>
      </c>
      <c r="AI1214" s="387">
        <v>0</v>
      </c>
      <c r="AJ1214" s="387">
        <v>12.43</v>
      </c>
      <c r="AK1214" s="387">
        <v>1.24</v>
      </c>
      <c r="AM1214"/>
      <c r="AN1214"/>
      <c r="AO1214"/>
      <c r="AP1214"/>
    </row>
    <row r="1215" spans="1:42">
      <c r="A1215" s="387" t="s">
        <v>5042</v>
      </c>
      <c r="B1215" s="388">
        <v>43659.005729166667</v>
      </c>
      <c r="C1215" s="389">
        <v>43658</v>
      </c>
      <c r="D1215" s="387" t="s">
        <v>3423</v>
      </c>
      <c r="E1215" s="389">
        <v>43658</v>
      </c>
      <c r="F1215" s="387" t="s">
        <v>2968</v>
      </c>
      <c r="G1215" s="389">
        <v>43659</v>
      </c>
      <c r="H1215" s="387" t="s">
        <v>2399</v>
      </c>
      <c r="I1215" s="389">
        <v>43658</v>
      </c>
      <c r="J1215" s="387" t="s">
        <v>2398</v>
      </c>
      <c r="K1215" s="387" t="s">
        <v>1741</v>
      </c>
      <c r="L1215" s="390" t="s">
        <v>1732</v>
      </c>
      <c r="M1215" s="390" t="s">
        <v>1810</v>
      </c>
      <c r="N1215" s="390" t="str">
        <f t="shared" si="38"/>
        <v>Employee3@blyblade.com</v>
      </c>
      <c r="O1215" s="390" t="str">
        <f t="shared" si="39"/>
        <v>Esjona_Kadiu</v>
      </c>
      <c r="P1215" s="387" t="s">
        <v>1728</v>
      </c>
      <c r="Q1215" s="387" t="s">
        <v>1952</v>
      </c>
      <c r="R1215" s="387" t="s">
        <v>1803</v>
      </c>
      <c r="S1215" s="387">
        <v>1.86</v>
      </c>
      <c r="T1215" s="387">
        <v>11</v>
      </c>
      <c r="U1215" s="387" t="s">
        <v>4117</v>
      </c>
      <c r="V1215" s="387" t="s">
        <v>4117</v>
      </c>
      <c r="W1215" s="387" t="s">
        <v>4832</v>
      </c>
      <c r="X1215" s="387" t="s">
        <v>4831</v>
      </c>
      <c r="Y1215" s="387" t="s">
        <v>1735</v>
      </c>
      <c r="Z1215" s="387" t="s">
        <v>1734</v>
      </c>
      <c r="AA1215" s="387" t="s">
        <v>1733</v>
      </c>
      <c r="AB1215" s="387">
        <v>71.17</v>
      </c>
      <c r="AC1215" s="387">
        <v>0</v>
      </c>
      <c r="AD1215" s="387">
        <v>0</v>
      </c>
      <c r="AE1215" s="387">
        <v>71.17</v>
      </c>
      <c r="AF1215" s="387" t="s">
        <v>1729</v>
      </c>
      <c r="AG1215" s="387">
        <v>71.17</v>
      </c>
      <c r="AH1215" s="387">
        <v>0</v>
      </c>
      <c r="AI1215" s="387">
        <v>0</v>
      </c>
      <c r="AJ1215" s="387">
        <v>71.17</v>
      </c>
      <c r="AK1215" s="387">
        <v>7.12</v>
      </c>
      <c r="AM1215"/>
      <c r="AN1215"/>
      <c r="AO1215"/>
      <c r="AP1215"/>
    </row>
    <row r="1216" spans="1:42">
      <c r="A1216" s="387" t="s">
        <v>5042</v>
      </c>
      <c r="B1216" s="388">
        <v>43659.006342592591</v>
      </c>
      <c r="C1216" s="389">
        <v>43658</v>
      </c>
      <c r="D1216" s="387" t="s">
        <v>3423</v>
      </c>
      <c r="E1216" s="389">
        <v>43658</v>
      </c>
      <c r="F1216" s="387" t="s">
        <v>2968</v>
      </c>
      <c r="G1216" s="389">
        <v>43659</v>
      </c>
      <c r="H1216" s="387" t="s">
        <v>2399</v>
      </c>
      <c r="I1216" s="389">
        <v>43658</v>
      </c>
      <c r="J1216" s="387" t="s">
        <v>2398</v>
      </c>
      <c r="K1216" s="387" t="s">
        <v>1741</v>
      </c>
      <c r="L1216" s="390" t="s">
        <v>1732</v>
      </c>
      <c r="M1216" s="390" t="s">
        <v>1810</v>
      </c>
      <c r="N1216" s="390" t="str">
        <f t="shared" si="38"/>
        <v>Employee3@blyblade.com</v>
      </c>
      <c r="O1216" s="390" t="str">
        <f t="shared" si="39"/>
        <v>Esjona_Kadiu</v>
      </c>
      <c r="P1216" s="387" t="s">
        <v>1728</v>
      </c>
      <c r="Q1216" s="387" t="s">
        <v>1952</v>
      </c>
      <c r="R1216" s="387" t="s">
        <v>1803</v>
      </c>
      <c r="S1216" s="387">
        <v>1.86</v>
      </c>
      <c r="T1216" s="387">
        <v>11</v>
      </c>
      <c r="U1216" s="387" t="s">
        <v>4117</v>
      </c>
      <c r="V1216" s="387" t="s">
        <v>4117</v>
      </c>
      <c r="W1216" s="387" t="s">
        <v>4832</v>
      </c>
      <c r="X1216" s="387" t="s">
        <v>4831</v>
      </c>
      <c r="Y1216" s="387" t="s">
        <v>1735</v>
      </c>
      <c r="Z1216" s="387" t="s">
        <v>1734</v>
      </c>
      <c r="AA1216" s="387" t="s">
        <v>1747</v>
      </c>
      <c r="AB1216" s="387">
        <v>0</v>
      </c>
      <c r="AC1216" s="387">
        <v>0</v>
      </c>
      <c r="AD1216" s="387">
        <v>14.23</v>
      </c>
      <c r="AE1216" s="387">
        <v>14.23</v>
      </c>
      <c r="AF1216" s="387" t="s">
        <v>1729</v>
      </c>
      <c r="AG1216" s="387">
        <v>0</v>
      </c>
      <c r="AH1216" s="387">
        <v>0</v>
      </c>
      <c r="AI1216" s="387">
        <v>14.23</v>
      </c>
      <c r="AJ1216" s="387">
        <v>14.23</v>
      </c>
      <c r="AK1216" s="387">
        <v>0</v>
      </c>
      <c r="AM1216"/>
      <c r="AN1216"/>
      <c r="AO1216"/>
      <c r="AP1216"/>
    </row>
    <row r="1217" spans="1:42">
      <c r="A1217" s="387" t="s">
        <v>5041</v>
      </c>
      <c r="B1217" s="388">
        <v>43659.036458333336</v>
      </c>
      <c r="C1217" s="389">
        <v>43659</v>
      </c>
      <c r="D1217" s="387" t="s">
        <v>4201</v>
      </c>
      <c r="E1217" s="389">
        <v>43658</v>
      </c>
      <c r="F1217" s="387" t="s">
        <v>2323</v>
      </c>
      <c r="G1217" s="389">
        <v>43659</v>
      </c>
      <c r="H1217" s="387" t="s">
        <v>2942</v>
      </c>
      <c r="I1217" s="389">
        <v>43658</v>
      </c>
      <c r="J1217" s="387" t="s">
        <v>2941</v>
      </c>
      <c r="K1217" s="387" t="s">
        <v>1741</v>
      </c>
      <c r="L1217" s="390" t="s">
        <v>1732</v>
      </c>
      <c r="M1217" s="390" t="s">
        <v>1986</v>
      </c>
      <c r="N1217" s="390" t="str">
        <f t="shared" si="38"/>
        <v>Employee1@blyblade.com</v>
      </c>
      <c r="O1217" s="390" t="str">
        <f t="shared" si="39"/>
        <v>Jake_Mirto</v>
      </c>
      <c r="P1217" s="387" t="s">
        <v>1728</v>
      </c>
      <c r="Q1217" s="387" t="s">
        <v>1762</v>
      </c>
      <c r="R1217" s="387" t="s">
        <v>1753</v>
      </c>
      <c r="S1217" s="387">
        <v>3.13</v>
      </c>
      <c r="T1217" s="387">
        <v>16</v>
      </c>
      <c r="U1217" s="387" t="s">
        <v>1826</v>
      </c>
      <c r="V1217" s="387" t="s">
        <v>1826</v>
      </c>
      <c r="W1217" s="387" t="s">
        <v>4832</v>
      </c>
      <c r="X1217" s="387" t="s">
        <v>4831</v>
      </c>
      <c r="Y1217" s="387" t="s">
        <v>1735</v>
      </c>
      <c r="Z1217" s="387" t="s">
        <v>1734</v>
      </c>
      <c r="AA1217" s="387" t="s">
        <v>1733</v>
      </c>
      <c r="AB1217" s="387">
        <v>39.340000000000003</v>
      </c>
      <c r="AC1217" s="387">
        <v>0</v>
      </c>
      <c r="AD1217" s="387">
        <v>0</v>
      </c>
      <c r="AE1217" s="387">
        <v>39.340000000000003</v>
      </c>
      <c r="AF1217" s="387" t="s">
        <v>1729</v>
      </c>
      <c r="AG1217" s="387">
        <v>39.340000000000003</v>
      </c>
      <c r="AH1217" s="387">
        <v>0</v>
      </c>
      <c r="AI1217" s="387">
        <v>0</v>
      </c>
      <c r="AJ1217" s="387">
        <v>39.340000000000003</v>
      </c>
      <c r="AK1217" s="387">
        <v>3.93</v>
      </c>
      <c r="AM1217"/>
      <c r="AN1217"/>
      <c r="AO1217"/>
      <c r="AP1217"/>
    </row>
    <row r="1218" spans="1:42">
      <c r="A1218" s="387" t="s">
        <v>5040</v>
      </c>
      <c r="B1218" s="388">
        <v>43659.036469907405</v>
      </c>
      <c r="C1218" s="389">
        <v>43659</v>
      </c>
      <c r="D1218" s="387" t="s">
        <v>1950</v>
      </c>
      <c r="E1218" s="389">
        <v>43658</v>
      </c>
      <c r="F1218" s="387" t="s">
        <v>1949</v>
      </c>
      <c r="G1218" s="389">
        <v>43659</v>
      </c>
      <c r="H1218" s="387" t="s">
        <v>2942</v>
      </c>
      <c r="I1218" s="389">
        <v>43658</v>
      </c>
      <c r="J1218" s="387" t="s">
        <v>2941</v>
      </c>
      <c r="K1218" s="387" t="s">
        <v>1741</v>
      </c>
      <c r="L1218" s="390" t="s">
        <v>1732</v>
      </c>
      <c r="M1218" s="390" t="s">
        <v>1929</v>
      </c>
      <c r="N1218" s="390" t="str">
        <f t="shared" si="38"/>
        <v>Employee29@blyblade.com</v>
      </c>
      <c r="O1218" s="390" t="str">
        <f t="shared" si="39"/>
        <v>Justin_Meltzer</v>
      </c>
      <c r="P1218" s="387" t="s">
        <v>1728</v>
      </c>
      <c r="Q1218" s="387" t="s">
        <v>1754</v>
      </c>
      <c r="R1218" s="387" t="s">
        <v>1738</v>
      </c>
      <c r="S1218" s="387">
        <v>1.27</v>
      </c>
      <c r="T1218" s="387">
        <v>8</v>
      </c>
      <c r="U1218" s="387" t="s">
        <v>1737</v>
      </c>
      <c r="V1218" s="387" t="s">
        <v>1928</v>
      </c>
      <c r="W1218" s="387" t="s">
        <v>4876</v>
      </c>
      <c r="X1218" s="387" t="s">
        <v>4831</v>
      </c>
      <c r="Y1218" s="387" t="s">
        <v>1748</v>
      </c>
      <c r="Z1218" s="387" t="s">
        <v>1734</v>
      </c>
      <c r="AA1218" s="387" t="s">
        <v>1733</v>
      </c>
      <c r="AB1218" s="387">
        <v>10.27</v>
      </c>
      <c r="AC1218" s="387">
        <v>0</v>
      </c>
      <c r="AD1218" s="387">
        <v>0</v>
      </c>
      <c r="AE1218" s="387">
        <v>10.27</v>
      </c>
      <c r="AF1218" s="387" t="s">
        <v>1729</v>
      </c>
      <c r="AG1218" s="387">
        <v>10.27</v>
      </c>
      <c r="AH1218" s="387">
        <v>0</v>
      </c>
      <c r="AI1218" s="387">
        <v>0</v>
      </c>
      <c r="AJ1218" s="387">
        <v>10.27</v>
      </c>
      <c r="AK1218" s="387">
        <v>1.03</v>
      </c>
      <c r="AM1218"/>
      <c r="AN1218"/>
      <c r="AO1218"/>
      <c r="AP1218"/>
    </row>
    <row r="1219" spans="1:42">
      <c r="A1219" s="387" t="s">
        <v>5039</v>
      </c>
      <c r="B1219" s="388">
        <v>43659.041956018518</v>
      </c>
      <c r="C1219" s="389">
        <v>43659</v>
      </c>
      <c r="D1219" s="387" t="s">
        <v>1909</v>
      </c>
      <c r="E1219" s="389">
        <v>43658</v>
      </c>
      <c r="F1219" s="387" t="s">
        <v>1908</v>
      </c>
      <c r="G1219" s="389">
        <v>43659</v>
      </c>
      <c r="H1219" s="387" t="s">
        <v>2262</v>
      </c>
      <c r="I1219" s="389">
        <v>43658</v>
      </c>
      <c r="J1219" s="387" t="s">
        <v>2261</v>
      </c>
      <c r="K1219" s="387" t="s">
        <v>1741</v>
      </c>
      <c r="L1219" s="390" t="s">
        <v>1732</v>
      </c>
      <c r="M1219" s="390" t="s">
        <v>2208</v>
      </c>
      <c r="N1219" s="390" t="str">
        <f t="shared" si="38"/>
        <v>Employee13@blyblade.com</v>
      </c>
      <c r="O1219" s="390" t="str">
        <f t="shared" si="39"/>
        <v>Evelyn_Pelczar</v>
      </c>
      <c r="P1219" s="387" t="s">
        <v>1728</v>
      </c>
      <c r="Q1219" s="387" t="s">
        <v>1847</v>
      </c>
      <c r="R1219" s="387" t="s">
        <v>1738</v>
      </c>
      <c r="S1219" s="387">
        <v>4.6100000000000003</v>
      </c>
      <c r="T1219" s="387">
        <v>15</v>
      </c>
      <c r="U1219" s="387" t="s">
        <v>1883</v>
      </c>
      <c r="V1219" s="387" t="s">
        <v>2207</v>
      </c>
      <c r="W1219" s="387" t="s">
        <v>1965</v>
      </c>
      <c r="X1219" s="387" t="s">
        <v>4899</v>
      </c>
      <c r="Y1219" s="387" t="s">
        <v>1735</v>
      </c>
      <c r="Z1219" s="387" t="s">
        <v>1734</v>
      </c>
      <c r="AA1219" s="387" t="s">
        <v>1733</v>
      </c>
      <c r="AB1219" s="387">
        <v>19.079999999999998</v>
      </c>
      <c r="AC1219" s="387">
        <v>0</v>
      </c>
      <c r="AD1219" s="387">
        <v>0</v>
      </c>
      <c r="AE1219" s="387">
        <v>19.079999999999998</v>
      </c>
      <c r="AF1219" s="387" t="s">
        <v>1729</v>
      </c>
      <c r="AG1219" s="387">
        <v>19.079999999999998</v>
      </c>
      <c r="AH1219" s="387">
        <v>0</v>
      </c>
      <c r="AI1219" s="387">
        <v>0</v>
      </c>
      <c r="AJ1219" s="387">
        <v>19.079999999999998</v>
      </c>
      <c r="AK1219" s="387">
        <v>1.91</v>
      </c>
      <c r="AM1219"/>
      <c r="AN1219"/>
      <c r="AO1219"/>
      <c r="AP1219"/>
    </row>
    <row r="1220" spans="1:42">
      <c r="A1220" s="387" t="s">
        <v>5038</v>
      </c>
      <c r="B1220" s="388">
        <v>43659.0471875</v>
      </c>
      <c r="C1220" s="389">
        <v>43658</v>
      </c>
      <c r="D1220" s="387" t="s">
        <v>2224</v>
      </c>
      <c r="E1220" s="389">
        <v>43658</v>
      </c>
      <c r="F1220" s="387" t="s">
        <v>3298</v>
      </c>
      <c r="G1220" s="389">
        <v>43659</v>
      </c>
      <c r="H1220" s="387" t="s">
        <v>3297</v>
      </c>
      <c r="I1220" s="389">
        <v>43658</v>
      </c>
      <c r="J1220" s="387" t="s">
        <v>2061</v>
      </c>
      <c r="K1220" s="387" t="s">
        <v>1741</v>
      </c>
      <c r="L1220" s="390" t="s">
        <v>1732</v>
      </c>
      <c r="M1220" s="390" t="s">
        <v>1936</v>
      </c>
      <c r="N1220" s="390" t="str">
        <f t="shared" si="38"/>
        <v>Employee17@blyblade.com</v>
      </c>
      <c r="O1220" s="390" t="str">
        <f t="shared" si="39"/>
        <v>Nate_Alexander</v>
      </c>
      <c r="P1220" s="387" t="s">
        <v>1728</v>
      </c>
      <c r="Q1220" s="387" t="s">
        <v>1847</v>
      </c>
      <c r="R1220" s="387" t="s">
        <v>1738</v>
      </c>
      <c r="S1220" s="387">
        <v>30.97</v>
      </c>
      <c r="T1220" s="387">
        <v>74</v>
      </c>
      <c r="U1220" s="387" t="s">
        <v>1883</v>
      </c>
      <c r="V1220" s="387" t="s">
        <v>2733</v>
      </c>
      <c r="W1220" s="387" t="s">
        <v>4876</v>
      </c>
      <c r="X1220" s="387" t="s">
        <v>4831</v>
      </c>
      <c r="Y1220" s="387" t="s">
        <v>1748</v>
      </c>
      <c r="Z1220" s="387" t="s">
        <v>1734</v>
      </c>
      <c r="AA1220" s="387" t="s">
        <v>1733</v>
      </c>
      <c r="AB1220" s="387">
        <v>132.41999999999999</v>
      </c>
      <c r="AC1220" s="387">
        <v>0</v>
      </c>
      <c r="AD1220" s="387">
        <v>0</v>
      </c>
      <c r="AE1220" s="387">
        <v>132.41999999999999</v>
      </c>
      <c r="AF1220" s="387" t="s">
        <v>1729</v>
      </c>
      <c r="AG1220" s="387">
        <v>132.41999999999999</v>
      </c>
      <c r="AH1220" s="387">
        <v>0</v>
      </c>
      <c r="AI1220" s="387">
        <v>0</v>
      </c>
      <c r="AJ1220" s="387">
        <v>132.41999999999999</v>
      </c>
      <c r="AK1220" s="387">
        <v>13.24</v>
      </c>
      <c r="AM1220"/>
      <c r="AN1220"/>
      <c r="AO1220"/>
      <c r="AP1220"/>
    </row>
    <row r="1221" spans="1:42">
      <c r="A1221" s="387" t="s">
        <v>5037</v>
      </c>
      <c r="B1221" s="388">
        <v>43659.067442129628</v>
      </c>
      <c r="C1221" s="389">
        <v>43659</v>
      </c>
      <c r="D1221" s="387" t="s">
        <v>1907</v>
      </c>
      <c r="E1221" s="389">
        <v>43658</v>
      </c>
      <c r="F1221" s="387" t="s">
        <v>1906</v>
      </c>
      <c r="G1221" s="389">
        <v>43659</v>
      </c>
      <c r="H1221" s="387" t="s">
        <v>2657</v>
      </c>
      <c r="I1221" s="389">
        <v>43658</v>
      </c>
      <c r="J1221" s="387" t="s">
        <v>3909</v>
      </c>
      <c r="K1221" s="387" t="s">
        <v>1741</v>
      </c>
      <c r="L1221" s="390" t="s">
        <v>1732</v>
      </c>
      <c r="M1221" s="390" t="s">
        <v>1827</v>
      </c>
      <c r="N1221" s="390" t="str">
        <f t="shared" si="38"/>
        <v>Employee30@blyblade.com</v>
      </c>
      <c r="O1221" s="390" t="str">
        <f t="shared" si="39"/>
        <v>Sabrina_Kogut</v>
      </c>
      <c r="P1221" s="387" t="s">
        <v>1728</v>
      </c>
      <c r="Q1221" s="387" t="s">
        <v>1754</v>
      </c>
      <c r="R1221" s="387" t="s">
        <v>1738</v>
      </c>
      <c r="S1221" s="387">
        <v>5.65</v>
      </c>
      <c r="T1221" s="387">
        <v>21</v>
      </c>
      <c r="U1221" s="387" t="s">
        <v>1737</v>
      </c>
      <c r="V1221" s="387" t="s">
        <v>2742</v>
      </c>
      <c r="W1221" s="387" t="s">
        <v>1965</v>
      </c>
      <c r="X1221" s="387" t="s">
        <v>4899</v>
      </c>
      <c r="Y1221" s="387" t="s">
        <v>1825</v>
      </c>
      <c r="Z1221" s="387" t="s">
        <v>1734</v>
      </c>
      <c r="AA1221" s="387" t="s">
        <v>1733</v>
      </c>
      <c r="AB1221" s="387">
        <v>28.85</v>
      </c>
      <c r="AC1221" s="387">
        <v>0</v>
      </c>
      <c r="AD1221" s="387">
        <v>0</v>
      </c>
      <c r="AE1221" s="387">
        <v>28.85</v>
      </c>
      <c r="AF1221" s="387" t="s">
        <v>1729</v>
      </c>
      <c r="AG1221" s="387">
        <v>28.85</v>
      </c>
      <c r="AH1221" s="387">
        <v>0</v>
      </c>
      <c r="AI1221" s="387">
        <v>0</v>
      </c>
      <c r="AJ1221" s="387">
        <v>28.85</v>
      </c>
      <c r="AK1221" s="387">
        <v>2.89</v>
      </c>
      <c r="AM1221"/>
      <c r="AN1221"/>
      <c r="AO1221"/>
      <c r="AP1221"/>
    </row>
    <row r="1222" spans="1:42">
      <c r="A1222" s="387" t="s">
        <v>5036</v>
      </c>
      <c r="B1222" s="388">
        <v>43659.078703703701</v>
      </c>
      <c r="C1222" s="389">
        <v>43659</v>
      </c>
      <c r="D1222" s="387" t="s">
        <v>1894</v>
      </c>
      <c r="E1222" s="389">
        <v>43658</v>
      </c>
      <c r="F1222" s="387" t="s">
        <v>1893</v>
      </c>
      <c r="G1222" s="389">
        <v>43659</v>
      </c>
      <c r="H1222" s="387" t="s">
        <v>2506</v>
      </c>
      <c r="I1222" s="389">
        <v>43658</v>
      </c>
      <c r="J1222" s="387" t="s">
        <v>2045</v>
      </c>
      <c r="K1222" s="387" t="s">
        <v>1741</v>
      </c>
      <c r="L1222" s="390" t="s">
        <v>1732</v>
      </c>
      <c r="M1222" s="390" t="s">
        <v>1898</v>
      </c>
      <c r="N1222" s="390" t="str">
        <f t="shared" si="38"/>
        <v>Employee36@blyblade.com</v>
      </c>
      <c r="O1222" s="390" t="str">
        <f t="shared" si="39"/>
        <v>Jacob_Gibson</v>
      </c>
      <c r="P1222" s="387" t="s">
        <v>1728</v>
      </c>
      <c r="Q1222" s="387" t="s">
        <v>1754</v>
      </c>
      <c r="R1222" s="387" t="s">
        <v>1738</v>
      </c>
      <c r="S1222" s="387">
        <v>12.67</v>
      </c>
      <c r="T1222" s="387">
        <v>34</v>
      </c>
      <c r="U1222" s="387" t="s">
        <v>1737</v>
      </c>
      <c r="V1222" s="387" t="s">
        <v>1897</v>
      </c>
      <c r="W1222" s="387" t="s">
        <v>4876</v>
      </c>
      <c r="X1222" s="387" t="s">
        <v>4899</v>
      </c>
      <c r="Y1222" s="387" t="s">
        <v>1896</v>
      </c>
      <c r="Z1222" s="387" t="s">
        <v>1734</v>
      </c>
      <c r="AA1222" s="387" t="s">
        <v>1733</v>
      </c>
      <c r="AB1222" s="387">
        <v>37.299999999999997</v>
      </c>
      <c r="AC1222" s="387">
        <v>0</v>
      </c>
      <c r="AD1222" s="387">
        <v>0</v>
      </c>
      <c r="AE1222" s="387">
        <v>37.299999999999997</v>
      </c>
      <c r="AF1222" s="387" t="s">
        <v>1729</v>
      </c>
      <c r="AG1222" s="387">
        <v>37.299999999999997</v>
      </c>
      <c r="AH1222" s="387">
        <v>0</v>
      </c>
      <c r="AI1222" s="387">
        <v>0</v>
      </c>
      <c r="AJ1222" s="387">
        <v>37.299999999999997</v>
      </c>
      <c r="AK1222" s="387">
        <v>3.73</v>
      </c>
      <c r="AM1222"/>
      <c r="AN1222"/>
      <c r="AO1222"/>
      <c r="AP1222"/>
    </row>
    <row r="1223" spans="1:42">
      <c r="A1223" s="387" t="s">
        <v>5035</v>
      </c>
      <c r="B1223" s="388">
        <v>43659.07949074074</v>
      </c>
      <c r="C1223" s="389">
        <v>43659</v>
      </c>
      <c r="D1223" s="387" t="s">
        <v>4242</v>
      </c>
      <c r="E1223" s="389">
        <v>43658</v>
      </c>
      <c r="F1223" s="387" t="s">
        <v>2963</v>
      </c>
      <c r="G1223" s="389">
        <v>43659</v>
      </c>
      <c r="H1223" s="387" t="s">
        <v>5034</v>
      </c>
      <c r="I1223" s="389">
        <v>43658</v>
      </c>
      <c r="J1223" s="387" t="s">
        <v>2304</v>
      </c>
      <c r="K1223" s="387" t="s">
        <v>1741</v>
      </c>
      <c r="L1223" s="390" t="s">
        <v>1732</v>
      </c>
      <c r="M1223" s="390" t="s">
        <v>1911</v>
      </c>
      <c r="N1223" s="390" t="str">
        <f t="shared" si="38"/>
        <v>Employee18@blyblade.com</v>
      </c>
      <c r="O1223" s="390" t="str">
        <f t="shared" si="39"/>
        <v>Maryanne_Johnson</v>
      </c>
      <c r="P1223" s="387" t="s">
        <v>1728</v>
      </c>
      <c r="Q1223" s="387" t="s">
        <v>1847</v>
      </c>
      <c r="R1223" s="387" t="s">
        <v>1738</v>
      </c>
      <c r="S1223" s="387">
        <v>1.9</v>
      </c>
      <c r="T1223" s="387">
        <v>15</v>
      </c>
      <c r="U1223" s="387" t="s">
        <v>1737</v>
      </c>
      <c r="V1223" s="387" t="s">
        <v>1883</v>
      </c>
      <c r="W1223" s="387" t="s">
        <v>4876</v>
      </c>
      <c r="X1223" s="387" t="s">
        <v>4899</v>
      </c>
      <c r="Y1223" s="387" t="s">
        <v>1735</v>
      </c>
      <c r="Z1223" s="387" t="s">
        <v>1734</v>
      </c>
      <c r="AA1223" s="387" t="s">
        <v>1733</v>
      </c>
      <c r="AB1223" s="387">
        <v>17.420000000000002</v>
      </c>
      <c r="AC1223" s="387">
        <v>0</v>
      </c>
      <c r="AD1223" s="387">
        <v>0</v>
      </c>
      <c r="AE1223" s="387">
        <v>17.420000000000002</v>
      </c>
      <c r="AF1223" s="387" t="s">
        <v>1729</v>
      </c>
      <c r="AG1223" s="387">
        <v>17.420000000000002</v>
      </c>
      <c r="AH1223" s="387">
        <v>0</v>
      </c>
      <c r="AI1223" s="387">
        <v>0</v>
      </c>
      <c r="AJ1223" s="387">
        <v>17.420000000000002</v>
      </c>
      <c r="AK1223" s="387">
        <v>1.74</v>
      </c>
      <c r="AM1223"/>
      <c r="AN1223"/>
      <c r="AO1223"/>
      <c r="AP1223"/>
    </row>
    <row r="1224" spans="1:42">
      <c r="A1224" s="387" t="s">
        <v>5033</v>
      </c>
      <c r="B1224" s="388">
        <v>43659.088831018518</v>
      </c>
      <c r="C1224" s="389">
        <v>43659</v>
      </c>
      <c r="D1224" s="387" t="s">
        <v>4242</v>
      </c>
      <c r="E1224" s="389">
        <v>43658</v>
      </c>
      <c r="F1224" s="387" t="s">
        <v>2963</v>
      </c>
      <c r="G1224" s="389">
        <v>43659</v>
      </c>
      <c r="H1224" s="387" t="s">
        <v>2245</v>
      </c>
      <c r="I1224" s="389">
        <v>43658</v>
      </c>
      <c r="J1224" s="387" t="s">
        <v>2244</v>
      </c>
      <c r="K1224" s="387" t="s">
        <v>1741</v>
      </c>
      <c r="L1224" s="390" t="s">
        <v>1732</v>
      </c>
      <c r="M1224" s="390" t="s">
        <v>1810</v>
      </c>
      <c r="N1224" s="390" t="str">
        <f t="shared" si="38"/>
        <v>Employee3@blyblade.com</v>
      </c>
      <c r="O1224" s="390" t="str">
        <f t="shared" si="39"/>
        <v>Esjona_Kadiu</v>
      </c>
      <c r="P1224" s="387" t="s">
        <v>1728</v>
      </c>
      <c r="Q1224" s="387" t="s">
        <v>1847</v>
      </c>
      <c r="R1224" s="387" t="s">
        <v>1738</v>
      </c>
      <c r="S1224" s="387">
        <v>11.52</v>
      </c>
      <c r="T1224" s="387">
        <v>30</v>
      </c>
      <c r="U1224" s="387" t="s">
        <v>1737</v>
      </c>
      <c r="V1224" s="387" t="s">
        <v>1846</v>
      </c>
      <c r="W1224" s="387" t="s">
        <v>4876</v>
      </c>
      <c r="X1224" s="387" t="s">
        <v>4899</v>
      </c>
      <c r="Y1224" s="387" t="s">
        <v>1735</v>
      </c>
      <c r="Z1224" s="387" t="s">
        <v>1734</v>
      </c>
      <c r="AA1224" s="387" t="s">
        <v>1733</v>
      </c>
      <c r="AB1224" s="387">
        <v>55.38</v>
      </c>
      <c r="AC1224" s="387">
        <v>0</v>
      </c>
      <c r="AD1224" s="387">
        <v>0</v>
      </c>
      <c r="AE1224" s="387">
        <v>55.38</v>
      </c>
      <c r="AF1224" s="387" t="s">
        <v>1729</v>
      </c>
      <c r="AG1224" s="387">
        <v>55.38</v>
      </c>
      <c r="AH1224" s="387">
        <v>0</v>
      </c>
      <c r="AI1224" s="387">
        <v>0</v>
      </c>
      <c r="AJ1224" s="387">
        <v>55.38</v>
      </c>
      <c r="AK1224" s="387">
        <v>5.54</v>
      </c>
      <c r="AM1224"/>
      <c r="AN1224"/>
      <c r="AO1224"/>
      <c r="AP1224"/>
    </row>
    <row r="1225" spans="1:42">
      <c r="A1225" s="387" t="s">
        <v>5032</v>
      </c>
      <c r="B1225" s="388">
        <v>43659.090127314812</v>
      </c>
      <c r="C1225" s="389">
        <v>43659</v>
      </c>
      <c r="D1225" s="387" t="s">
        <v>2706</v>
      </c>
      <c r="E1225" s="389">
        <v>43658</v>
      </c>
      <c r="F1225" s="387" t="s">
        <v>2705</v>
      </c>
      <c r="G1225" s="389">
        <v>43659</v>
      </c>
      <c r="H1225" s="387" t="s">
        <v>2498</v>
      </c>
      <c r="I1225" s="389">
        <v>43658</v>
      </c>
      <c r="J1225" s="387" t="s">
        <v>2497</v>
      </c>
      <c r="K1225" s="387" t="s">
        <v>1741</v>
      </c>
      <c r="L1225" s="390" t="s">
        <v>1732</v>
      </c>
      <c r="M1225" s="390" t="s">
        <v>1854</v>
      </c>
      <c r="N1225" s="390" t="str">
        <f t="shared" si="38"/>
        <v>Employee5@blyblade.com</v>
      </c>
      <c r="O1225" s="390" t="str">
        <f t="shared" si="39"/>
        <v>Torey_McNeil</v>
      </c>
      <c r="P1225" s="387" t="s">
        <v>1728</v>
      </c>
      <c r="Q1225" s="387" t="s">
        <v>1847</v>
      </c>
      <c r="R1225" s="387" t="s">
        <v>1738</v>
      </c>
      <c r="S1225" s="387">
        <v>8.89</v>
      </c>
      <c r="T1225" s="387">
        <v>37</v>
      </c>
      <c r="U1225" s="387" t="s">
        <v>1737</v>
      </c>
      <c r="V1225" s="387" t="s">
        <v>1853</v>
      </c>
      <c r="W1225" s="387" t="s">
        <v>4876</v>
      </c>
      <c r="X1225" s="387" t="s">
        <v>4831</v>
      </c>
      <c r="Y1225" s="387" t="s">
        <v>1748</v>
      </c>
      <c r="Z1225" s="387" t="s">
        <v>1734</v>
      </c>
      <c r="AA1225" s="387" t="s">
        <v>1733</v>
      </c>
      <c r="AB1225" s="387">
        <v>49.61</v>
      </c>
      <c r="AC1225" s="387">
        <v>0</v>
      </c>
      <c r="AD1225" s="387">
        <v>0</v>
      </c>
      <c r="AE1225" s="387">
        <v>49.61</v>
      </c>
      <c r="AF1225" s="387" t="s">
        <v>1729</v>
      </c>
      <c r="AG1225" s="387">
        <v>49.61</v>
      </c>
      <c r="AH1225" s="387">
        <v>0</v>
      </c>
      <c r="AI1225" s="387">
        <v>0</v>
      </c>
      <c r="AJ1225" s="387">
        <v>49.61</v>
      </c>
      <c r="AK1225" s="387">
        <v>4.96</v>
      </c>
      <c r="AM1225"/>
      <c r="AN1225"/>
      <c r="AO1225"/>
      <c r="AP1225"/>
    </row>
    <row r="1226" spans="1:42">
      <c r="A1226" s="387" t="s">
        <v>5031</v>
      </c>
      <c r="B1226" s="388">
        <v>43659.445451388892</v>
      </c>
      <c r="C1226" s="389">
        <v>43658</v>
      </c>
      <c r="D1226" s="387" t="s">
        <v>2097</v>
      </c>
      <c r="E1226" s="389">
        <v>43658</v>
      </c>
      <c r="F1226" s="387" t="s">
        <v>1842</v>
      </c>
      <c r="G1226" s="387" t="s">
        <v>1728</v>
      </c>
      <c r="H1226" s="387" t="s">
        <v>1728</v>
      </c>
      <c r="I1226" s="387" t="s">
        <v>1728</v>
      </c>
      <c r="J1226" s="387" t="s">
        <v>1728</v>
      </c>
      <c r="K1226" s="387" t="s">
        <v>1741</v>
      </c>
      <c r="L1226" s="390" t="s">
        <v>1732</v>
      </c>
      <c r="M1226" s="390" t="s">
        <v>1884</v>
      </c>
      <c r="N1226" s="390" t="str">
        <f t="shared" si="38"/>
        <v>Employee25@blyblade.com</v>
      </c>
      <c r="O1226" s="390" t="str">
        <f t="shared" si="39"/>
        <v>Shyloh_Davonne Wilkinson</v>
      </c>
      <c r="P1226" s="387" t="s">
        <v>1728</v>
      </c>
      <c r="Q1226" s="387" t="s">
        <v>1847</v>
      </c>
      <c r="R1226" s="387" t="s">
        <v>1738</v>
      </c>
      <c r="S1226" s="387" t="s">
        <v>1728</v>
      </c>
      <c r="T1226" s="387" t="s">
        <v>1728</v>
      </c>
      <c r="U1226" s="387" t="s">
        <v>1883</v>
      </c>
      <c r="V1226" s="387" t="s">
        <v>1883</v>
      </c>
      <c r="W1226" s="387" t="s">
        <v>2025</v>
      </c>
      <c r="X1226" s="387" t="s">
        <v>4831</v>
      </c>
      <c r="Y1226" s="387" t="s">
        <v>1735</v>
      </c>
      <c r="Z1226" s="387" t="s">
        <v>1734</v>
      </c>
      <c r="AA1226" s="387" t="s">
        <v>2138</v>
      </c>
      <c r="AB1226" s="387">
        <v>-5.44</v>
      </c>
      <c r="AC1226" s="387">
        <v>0</v>
      </c>
      <c r="AD1226" s="387">
        <v>0</v>
      </c>
      <c r="AE1226" s="387">
        <v>-5.44</v>
      </c>
      <c r="AF1226" s="387" t="s">
        <v>1729</v>
      </c>
      <c r="AG1226" s="387">
        <v>-5.44</v>
      </c>
      <c r="AH1226" s="387">
        <v>0</v>
      </c>
      <c r="AI1226" s="387">
        <v>0</v>
      </c>
      <c r="AJ1226" s="387">
        <v>-5.44</v>
      </c>
      <c r="AK1226" s="387">
        <v>-0.54</v>
      </c>
      <c r="AM1226"/>
      <c r="AN1226"/>
      <c r="AO1226"/>
      <c r="AP1226"/>
    </row>
    <row r="1227" spans="1:42">
      <c r="A1227" s="387" t="s">
        <v>5030</v>
      </c>
      <c r="B1227" s="388">
        <v>43660.114421296297</v>
      </c>
      <c r="C1227" s="389">
        <v>43660</v>
      </c>
      <c r="D1227" s="387" t="s">
        <v>2243</v>
      </c>
      <c r="E1227" s="389">
        <v>43659</v>
      </c>
      <c r="F1227" s="387" t="s">
        <v>2242</v>
      </c>
      <c r="G1227" s="389">
        <v>43660</v>
      </c>
      <c r="H1227" s="387" t="s">
        <v>3702</v>
      </c>
      <c r="I1227" s="389">
        <v>43659</v>
      </c>
      <c r="J1227" s="387" t="s">
        <v>2714</v>
      </c>
      <c r="K1227" s="387" t="s">
        <v>1741</v>
      </c>
      <c r="L1227" s="390" t="s">
        <v>1732</v>
      </c>
      <c r="M1227" s="390" t="s">
        <v>2013</v>
      </c>
      <c r="N1227" s="390" t="str">
        <f t="shared" si="38"/>
        <v>Employee22@blyblade.com</v>
      </c>
      <c r="O1227" s="390" t="str">
        <f t="shared" si="39"/>
        <v>Lee_Gold</v>
      </c>
      <c r="P1227" s="387" t="s">
        <v>1728</v>
      </c>
      <c r="Q1227" s="387" t="s">
        <v>1754</v>
      </c>
      <c r="R1227" s="387" t="s">
        <v>1738</v>
      </c>
      <c r="S1227" s="387">
        <v>2.14</v>
      </c>
      <c r="T1227" s="387">
        <v>13</v>
      </c>
      <c r="U1227" s="387" t="s">
        <v>1883</v>
      </c>
      <c r="V1227" s="387" t="s">
        <v>1928</v>
      </c>
      <c r="W1227" s="387" t="s">
        <v>4876</v>
      </c>
      <c r="X1227" s="387" t="s">
        <v>4831</v>
      </c>
      <c r="Y1227" s="387" t="s">
        <v>1748</v>
      </c>
      <c r="Z1227" s="387" t="s">
        <v>1734</v>
      </c>
      <c r="AA1227" s="387" t="s">
        <v>1733</v>
      </c>
      <c r="AB1227" s="387">
        <v>23.69</v>
      </c>
      <c r="AC1227" s="387">
        <v>0</v>
      </c>
      <c r="AD1227" s="387">
        <v>0</v>
      </c>
      <c r="AE1227" s="387">
        <v>23.69</v>
      </c>
      <c r="AF1227" s="387" t="s">
        <v>1729</v>
      </c>
      <c r="AG1227" s="387">
        <v>23.69</v>
      </c>
      <c r="AH1227" s="387">
        <v>0</v>
      </c>
      <c r="AI1227" s="387">
        <v>0</v>
      </c>
      <c r="AJ1227" s="387">
        <v>23.69</v>
      </c>
      <c r="AK1227" s="387">
        <v>2.37</v>
      </c>
      <c r="AM1227"/>
      <c r="AN1227"/>
      <c r="AO1227"/>
      <c r="AP1227"/>
    </row>
    <row r="1228" spans="1:42">
      <c r="A1228" s="387" t="s">
        <v>5029</v>
      </c>
      <c r="B1228" s="388">
        <v>43660.14230324074</v>
      </c>
      <c r="C1228" s="389">
        <v>43660</v>
      </c>
      <c r="D1228" s="387" t="s">
        <v>3506</v>
      </c>
      <c r="E1228" s="389">
        <v>43659</v>
      </c>
      <c r="F1228" s="387" t="s">
        <v>3505</v>
      </c>
      <c r="G1228" s="389">
        <v>43660</v>
      </c>
      <c r="H1228" s="387" t="s">
        <v>3485</v>
      </c>
      <c r="I1228" s="389">
        <v>43659</v>
      </c>
      <c r="J1228" s="387" t="s">
        <v>3423</v>
      </c>
      <c r="K1228" s="387" t="s">
        <v>1741</v>
      </c>
      <c r="L1228" s="390" t="s">
        <v>1732</v>
      </c>
      <c r="M1228" s="390" t="s">
        <v>1854</v>
      </c>
      <c r="N1228" s="390" t="str">
        <f t="shared" si="38"/>
        <v>Employee5@blyblade.com</v>
      </c>
      <c r="O1228" s="390" t="str">
        <f t="shared" si="39"/>
        <v>Torey_McNeil</v>
      </c>
      <c r="P1228" s="387" t="s">
        <v>1728</v>
      </c>
      <c r="Q1228" s="387" t="s">
        <v>1847</v>
      </c>
      <c r="R1228" s="387" t="s">
        <v>1738</v>
      </c>
      <c r="S1228" s="387">
        <v>8.4700000000000006</v>
      </c>
      <c r="T1228" s="387">
        <v>27</v>
      </c>
      <c r="U1228" s="387" t="s">
        <v>1853</v>
      </c>
      <c r="V1228" s="387" t="s">
        <v>1845</v>
      </c>
      <c r="W1228" s="387" t="s">
        <v>4876</v>
      </c>
      <c r="X1228" s="387" t="s">
        <v>4831</v>
      </c>
      <c r="Y1228" s="387" t="s">
        <v>1748</v>
      </c>
      <c r="Z1228" s="387" t="s">
        <v>1734</v>
      </c>
      <c r="AA1228" s="387" t="s">
        <v>1733</v>
      </c>
      <c r="AB1228" s="387">
        <v>43.76</v>
      </c>
      <c r="AC1228" s="387">
        <v>0</v>
      </c>
      <c r="AD1228" s="387">
        <v>0</v>
      </c>
      <c r="AE1228" s="387">
        <v>43.76</v>
      </c>
      <c r="AF1228" s="387" t="s">
        <v>1729</v>
      </c>
      <c r="AG1228" s="387">
        <v>43.76</v>
      </c>
      <c r="AH1228" s="387">
        <v>0</v>
      </c>
      <c r="AI1228" s="387">
        <v>0</v>
      </c>
      <c r="AJ1228" s="387">
        <v>43.76</v>
      </c>
      <c r="AK1228" s="387">
        <v>4.38</v>
      </c>
      <c r="AM1228"/>
      <c r="AN1228"/>
      <c r="AO1228"/>
      <c r="AP1228"/>
    </row>
    <row r="1229" spans="1:42">
      <c r="A1229" s="387" t="s">
        <v>5028</v>
      </c>
      <c r="B1229" s="388">
        <v>43660.214097222219</v>
      </c>
      <c r="C1229" s="389">
        <v>43660</v>
      </c>
      <c r="D1229" s="387" t="s">
        <v>5027</v>
      </c>
      <c r="E1229" s="389">
        <v>43660</v>
      </c>
      <c r="F1229" s="387" t="s">
        <v>2269</v>
      </c>
      <c r="G1229" s="389">
        <v>43660</v>
      </c>
      <c r="H1229" s="387" t="s">
        <v>5026</v>
      </c>
      <c r="I1229" s="389">
        <v>43660</v>
      </c>
      <c r="J1229" s="387" t="s">
        <v>3107</v>
      </c>
      <c r="K1229" s="387" t="s">
        <v>1741</v>
      </c>
      <c r="L1229" s="390" t="s">
        <v>1732</v>
      </c>
      <c r="M1229" s="390" t="s">
        <v>1854</v>
      </c>
      <c r="N1229" s="390" t="str">
        <f t="shared" si="38"/>
        <v>Employee5@blyblade.com</v>
      </c>
      <c r="O1229" s="390" t="str">
        <f t="shared" si="39"/>
        <v>Torey_McNeil</v>
      </c>
      <c r="P1229" s="387" t="s">
        <v>1728</v>
      </c>
      <c r="Q1229" s="387" t="s">
        <v>1847</v>
      </c>
      <c r="R1229" s="387" t="s">
        <v>1738</v>
      </c>
      <c r="S1229" s="387">
        <v>9.1</v>
      </c>
      <c r="T1229" s="387">
        <v>30</v>
      </c>
      <c r="U1229" s="387" t="s">
        <v>1737</v>
      </c>
      <c r="V1229" s="387" t="s">
        <v>1853</v>
      </c>
      <c r="W1229" s="387" t="s">
        <v>4876</v>
      </c>
      <c r="X1229" s="387" t="s">
        <v>4831</v>
      </c>
      <c r="Y1229" s="387" t="s">
        <v>1748</v>
      </c>
      <c r="Z1229" s="387" t="s">
        <v>1734</v>
      </c>
      <c r="AA1229" s="387" t="s">
        <v>1733</v>
      </c>
      <c r="AB1229" s="387">
        <v>46.7</v>
      </c>
      <c r="AC1229" s="387">
        <v>0</v>
      </c>
      <c r="AD1229" s="387">
        <v>0</v>
      </c>
      <c r="AE1229" s="387">
        <v>46.7</v>
      </c>
      <c r="AF1229" s="387" t="s">
        <v>1729</v>
      </c>
      <c r="AG1229" s="387">
        <v>46.7</v>
      </c>
      <c r="AH1229" s="387">
        <v>0</v>
      </c>
      <c r="AI1229" s="387">
        <v>0</v>
      </c>
      <c r="AJ1229" s="387">
        <v>46.7</v>
      </c>
      <c r="AK1229" s="387">
        <v>4.67</v>
      </c>
      <c r="AM1229"/>
      <c r="AN1229"/>
      <c r="AO1229"/>
      <c r="AP1229"/>
    </row>
    <row r="1230" spans="1:42">
      <c r="A1230" s="387" t="s">
        <v>5028</v>
      </c>
      <c r="B1230" s="388">
        <v>43660.240763888891</v>
      </c>
      <c r="C1230" s="389">
        <v>43660</v>
      </c>
      <c r="D1230" s="387" t="s">
        <v>5027</v>
      </c>
      <c r="E1230" s="389">
        <v>43660</v>
      </c>
      <c r="F1230" s="387" t="s">
        <v>2269</v>
      </c>
      <c r="G1230" s="389">
        <v>43660</v>
      </c>
      <c r="H1230" s="387" t="s">
        <v>5026</v>
      </c>
      <c r="I1230" s="389">
        <v>43660</v>
      </c>
      <c r="J1230" s="387" t="s">
        <v>3107</v>
      </c>
      <c r="K1230" s="387" t="s">
        <v>1741</v>
      </c>
      <c r="L1230" s="390" t="s">
        <v>1732</v>
      </c>
      <c r="M1230" s="390" t="s">
        <v>1854</v>
      </c>
      <c r="N1230" s="390" t="str">
        <f t="shared" ref="N1230:N1293" si="40">M1230&amp;"@blyblade.com"</f>
        <v>Employee5@blyblade.com</v>
      </c>
      <c r="O1230" s="390" t="str">
        <f t="shared" si="39"/>
        <v>Torey_McNeil</v>
      </c>
      <c r="P1230" s="387" t="s">
        <v>1728</v>
      </c>
      <c r="Q1230" s="387" t="s">
        <v>1847</v>
      </c>
      <c r="R1230" s="387" t="s">
        <v>1738</v>
      </c>
      <c r="S1230" s="387">
        <v>9.1</v>
      </c>
      <c r="T1230" s="387">
        <v>30</v>
      </c>
      <c r="U1230" s="387" t="s">
        <v>1737</v>
      </c>
      <c r="V1230" s="387" t="s">
        <v>1853</v>
      </c>
      <c r="W1230" s="387" t="s">
        <v>4876</v>
      </c>
      <c r="X1230" s="387" t="s">
        <v>4831</v>
      </c>
      <c r="Y1230" s="387" t="s">
        <v>1748</v>
      </c>
      <c r="Z1230" s="387" t="s">
        <v>1734</v>
      </c>
      <c r="AA1230" s="387" t="s">
        <v>1747</v>
      </c>
      <c r="AB1230" s="387">
        <v>0</v>
      </c>
      <c r="AC1230" s="387">
        <v>0</v>
      </c>
      <c r="AD1230" s="387">
        <v>7.13</v>
      </c>
      <c r="AE1230" s="387">
        <v>7.13</v>
      </c>
      <c r="AF1230" s="387" t="s">
        <v>1729</v>
      </c>
      <c r="AG1230" s="387">
        <v>0</v>
      </c>
      <c r="AH1230" s="387">
        <v>0</v>
      </c>
      <c r="AI1230" s="387">
        <v>7.13</v>
      </c>
      <c r="AJ1230" s="387">
        <v>7.13</v>
      </c>
      <c r="AK1230" s="387">
        <v>0</v>
      </c>
      <c r="AM1230"/>
      <c r="AN1230"/>
      <c r="AO1230"/>
      <c r="AP1230"/>
    </row>
    <row r="1231" spans="1:42">
      <c r="A1231" s="387" t="s">
        <v>5025</v>
      </c>
      <c r="B1231" s="388">
        <v>43660.347592592596</v>
      </c>
      <c r="C1231" s="389">
        <v>43660</v>
      </c>
      <c r="D1231" s="387" t="s">
        <v>3861</v>
      </c>
      <c r="E1231" s="389">
        <v>43660</v>
      </c>
      <c r="F1231" s="387" t="s">
        <v>4668</v>
      </c>
      <c r="G1231" s="389">
        <v>43660</v>
      </c>
      <c r="H1231" s="387" t="s">
        <v>4235</v>
      </c>
      <c r="I1231" s="389">
        <v>43660</v>
      </c>
      <c r="J1231" s="387" t="s">
        <v>5024</v>
      </c>
      <c r="K1231" s="387" t="s">
        <v>1741</v>
      </c>
      <c r="L1231" s="390" t="s">
        <v>1732</v>
      </c>
      <c r="M1231" s="390" t="s">
        <v>2013</v>
      </c>
      <c r="N1231" s="390" t="str">
        <f t="shared" si="40"/>
        <v>Employee22@blyblade.com</v>
      </c>
      <c r="O1231" s="390" t="str">
        <f t="shared" ref="O1231:O1294" si="41">VLOOKUP(M1231,$A$10:$F$65,4,FALSE)</f>
        <v>Lee_Gold</v>
      </c>
      <c r="P1231" s="387" t="s">
        <v>1728</v>
      </c>
      <c r="Q1231" s="387" t="s">
        <v>1754</v>
      </c>
      <c r="R1231" s="387" t="s">
        <v>1738</v>
      </c>
      <c r="S1231" s="387">
        <v>2.85</v>
      </c>
      <c r="T1231" s="387">
        <v>10</v>
      </c>
      <c r="U1231" s="387" t="s">
        <v>1928</v>
      </c>
      <c r="V1231" s="387" t="s">
        <v>1883</v>
      </c>
      <c r="W1231" s="387" t="s">
        <v>4876</v>
      </c>
      <c r="X1231" s="387" t="s">
        <v>4831</v>
      </c>
      <c r="Y1231" s="387" t="s">
        <v>1748</v>
      </c>
      <c r="Z1231" s="387" t="s">
        <v>1734</v>
      </c>
      <c r="AA1231" s="387" t="s">
        <v>1733</v>
      </c>
      <c r="AB1231" s="387">
        <v>26.66</v>
      </c>
      <c r="AC1231" s="387">
        <v>0</v>
      </c>
      <c r="AD1231" s="387">
        <v>0</v>
      </c>
      <c r="AE1231" s="387">
        <v>26.66</v>
      </c>
      <c r="AF1231" s="387" t="s">
        <v>1729</v>
      </c>
      <c r="AG1231" s="387">
        <v>26.66</v>
      </c>
      <c r="AH1231" s="387">
        <v>0</v>
      </c>
      <c r="AI1231" s="387">
        <v>0</v>
      </c>
      <c r="AJ1231" s="387">
        <v>26.66</v>
      </c>
      <c r="AK1231" s="387">
        <v>2.67</v>
      </c>
      <c r="AM1231"/>
      <c r="AN1231"/>
      <c r="AO1231"/>
      <c r="AP1231"/>
    </row>
    <row r="1232" spans="1:42">
      <c r="A1232" s="387" t="s">
        <v>5023</v>
      </c>
      <c r="B1232" s="388">
        <v>43660.661134259259</v>
      </c>
      <c r="C1232" s="389">
        <v>43660</v>
      </c>
      <c r="D1232" s="387" t="s">
        <v>3664</v>
      </c>
      <c r="E1232" s="389">
        <v>43660</v>
      </c>
      <c r="F1232" s="387" t="s">
        <v>5022</v>
      </c>
      <c r="G1232" s="389">
        <v>43660</v>
      </c>
      <c r="H1232" s="387" t="s">
        <v>2174</v>
      </c>
      <c r="I1232" s="389">
        <v>43660</v>
      </c>
      <c r="J1232" s="387" t="s">
        <v>5021</v>
      </c>
      <c r="K1232" s="387" t="s">
        <v>4931</v>
      </c>
      <c r="L1232" s="390" t="s">
        <v>1732</v>
      </c>
      <c r="M1232" s="390" t="s">
        <v>5020</v>
      </c>
      <c r="N1232" s="390" t="str">
        <f t="shared" si="40"/>
        <v>Employee41@blyblade.com</v>
      </c>
      <c r="O1232" s="390" t="str">
        <f t="shared" si="41"/>
        <v>Jake_Adler</v>
      </c>
      <c r="P1232" s="387" t="s">
        <v>1728</v>
      </c>
      <c r="Q1232" s="387" t="s">
        <v>1754</v>
      </c>
      <c r="R1232" s="387" t="s">
        <v>4947</v>
      </c>
      <c r="S1232" s="387">
        <v>2.86</v>
      </c>
      <c r="T1232" s="387">
        <v>10</v>
      </c>
      <c r="U1232" s="387" t="s">
        <v>5019</v>
      </c>
      <c r="V1232" s="387" t="s">
        <v>5018</v>
      </c>
      <c r="W1232" s="387" t="s">
        <v>2025</v>
      </c>
      <c r="X1232" s="387" t="s">
        <v>4831</v>
      </c>
      <c r="Y1232" s="387" t="s">
        <v>1728</v>
      </c>
      <c r="Z1232" s="387" t="s">
        <v>1734</v>
      </c>
      <c r="AA1232" s="387" t="s">
        <v>1733</v>
      </c>
      <c r="AB1232" s="387">
        <v>8.5</v>
      </c>
      <c r="AC1232" s="387">
        <v>0</v>
      </c>
      <c r="AD1232" s="387">
        <v>0</v>
      </c>
      <c r="AE1232" s="387">
        <v>8.5</v>
      </c>
      <c r="AF1232" s="387" t="s">
        <v>1729</v>
      </c>
      <c r="AG1232" s="387">
        <v>8.5</v>
      </c>
      <c r="AH1232" s="387">
        <v>0</v>
      </c>
      <c r="AI1232" s="387">
        <v>0</v>
      </c>
      <c r="AJ1232" s="387">
        <v>8.5</v>
      </c>
      <c r="AK1232" s="387">
        <v>0.85</v>
      </c>
      <c r="AM1232"/>
      <c r="AN1232"/>
      <c r="AO1232"/>
      <c r="AP1232"/>
    </row>
    <row r="1233" spans="1:42">
      <c r="A1233" s="391" t="s">
        <v>5017</v>
      </c>
      <c r="B1233" s="388">
        <v>43660.685960648145</v>
      </c>
      <c r="C1233" s="389">
        <v>43660</v>
      </c>
      <c r="D1233" s="387" t="s">
        <v>2723</v>
      </c>
      <c r="E1233" s="389">
        <v>43660</v>
      </c>
      <c r="F1233" s="387" t="s">
        <v>4703</v>
      </c>
      <c r="G1233" s="389">
        <v>43660</v>
      </c>
      <c r="H1233" s="387" t="s">
        <v>2322</v>
      </c>
      <c r="I1233" s="389">
        <v>43660</v>
      </c>
      <c r="J1233" s="387" t="s">
        <v>3066</v>
      </c>
      <c r="K1233" s="387" t="s">
        <v>1741</v>
      </c>
      <c r="L1233" s="390" t="s">
        <v>1732</v>
      </c>
      <c r="M1233" s="390" t="s">
        <v>1979</v>
      </c>
      <c r="N1233" s="390" t="str">
        <f t="shared" si="40"/>
        <v>Employee15@blyblade.com</v>
      </c>
      <c r="O1233" s="390" t="str">
        <f t="shared" si="41"/>
        <v>Jess_Rooney</v>
      </c>
      <c r="P1233" s="387" t="s">
        <v>1728</v>
      </c>
      <c r="Q1233" s="387" t="s">
        <v>1847</v>
      </c>
      <c r="R1233" s="387" t="s">
        <v>1738</v>
      </c>
      <c r="S1233" s="387">
        <v>4.0599999999999996</v>
      </c>
      <c r="T1233" s="387">
        <v>7</v>
      </c>
      <c r="U1233" s="387" t="s">
        <v>2007</v>
      </c>
      <c r="V1233" s="387" t="s">
        <v>1883</v>
      </c>
      <c r="W1233" s="387" t="s">
        <v>1965</v>
      </c>
      <c r="X1233" s="387" t="s">
        <v>4831</v>
      </c>
      <c r="Y1233" s="387" t="s">
        <v>1735</v>
      </c>
      <c r="Z1233" s="387" t="s">
        <v>1734</v>
      </c>
      <c r="AA1233" s="387" t="s">
        <v>1733</v>
      </c>
      <c r="AB1233" s="387">
        <v>15.77</v>
      </c>
      <c r="AC1233" s="387">
        <v>0</v>
      </c>
      <c r="AD1233" s="387">
        <v>0</v>
      </c>
      <c r="AE1233" s="387">
        <v>15.77</v>
      </c>
      <c r="AF1233" s="387" t="s">
        <v>1729</v>
      </c>
      <c r="AG1233" s="387">
        <v>15.77</v>
      </c>
      <c r="AH1233" s="387">
        <v>0</v>
      </c>
      <c r="AI1233" s="387">
        <v>0</v>
      </c>
      <c r="AJ1233" s="387">
        <v>15.77</v>
      </c>
      <c r="AK1233" s="387">
        <v>1.58</v>
      </c>
      <c r="AM1233"/>
      <c r="AN1233"/>
      <c r="AO1233"/>
      <c r="AP1233"/>
    </row>
    <row r="1234" spans="1:42">
      <c r="A1234" s="387" t="s">
        <v>5016</v>
      </c>
      <c r="B1234" s="388">
        <v>43660.694502314815</v>
      </c>
      <c r="C1234" s="389">
        <v>43660</v>
      </c>
      <c r="D1234" s="387" t="s">
        <v>2078</v>
      </c>
      <c r="E1234" s="389">
        <v>43660</v>
      </c>
      <c r="F1234" s="387" t="s">
        <v>3576</v>
      </c>
      <c r="G1234" s="389">
        <v>43660</v>
      </c>
      <c r="H1234" s="387" t="s">
        <v>1806</v>
      </c>
      <c r="I1234" s="389">
        <v>43660</v>
      </c>
      <c r="J1234" s="387" t="s">
        <v>1805</v>
      </c>
      <c r="K1234" s="387" t="s">
        <v>1741</v>
      </c>
      <c r="L1234" s="390" t="s">
        <v>1732</v>
      </c>
      <c r="M1234" s="390" t="s">
        <v>1924</v>
      </c>
      <c r="N1234" s="390" t="str">
        <f t="shared" si="40"/>
        <v>Employee16@blyblade.com</v>
      </c>
      <c r="O1234" s="390" t="str">
        <f t="shared" si="41"/>
        <v>Hunter_Senning</v>
      </c>
      <c r="P1234" s="387" t="s">
        <v>1728</v>
      </c>
      <c r="Q1234" s="387" t="s">
        <v>1754</v>
      </c>
      <c r="R1234" s="387" t="s">
        <v>1803</v>
      </c>
      <c r="S1234" s="387">
        <v>2</v>
      </c>
      <c r="T1234" s="387">
        <v>8</v>
      </c>
      <c r="U1234" s="387" t="s">
        <v>2247</v>
      </c>
      <c r="V1234" s="387" t="s">
        <v>2247</v>
      </c>
      <c r="W1234" s="387" t="s">
        <v>4882</v>
      </c>
      <c r="X1234" s="387" t="s">
        <v>4831</v>
      </c>
      <c r="Y1234" s="387" t="s">
        <v>1748</v>
      </c>
      <c r="Z1234" s="387" t="s">
        <v>1734</v>
      </c>
      <c r="AA1234" s="387" t="s">
        <v>1733</v>
      </c>
      <c r="AB1234" s="387">
        <v>8.07</v>
      </c>
      <c r="AC1234" s="387">
        <v>0</v>
      </c>
      <c r="AD1234" s="387">
        <v>0</v>
      </c>
      <c r="AE1234" s="387">
        <v>8.07</v>
      </c>
      <c r="AF1234" s="387" t="s">
        <v>1729</v>
      </c>
      <c r="AG1234" s="387">
        <v>8.07</v>
      </c>
      <c r="AH1234" s="387">
        <v>0</v>
      </c>
      <c r="AI1234" s="387">
        <v>0</v>
      </c>
      <c r="AJ1234" s="387">
        <v>8.07</v>
      </c>
      <c r="AK1234" s="387">
        <v>0.81</v>
      </c>
      <c r="AM1234"/>
      <c r="AN1234"/>
      <c r="AO1234"/>
      <c r="AP1234"/>
    </row>
    <row r="1235" spans="1:42">
      <c r="A1235" s="387" t="s">
        <v>5015</v>
      </c>
      <c r="B1235" s="388">
        <v>43660.714768518519</v>
      </c>
      <c r="C1235" s="389">
        <v>43660</v>
      </c>
      <c r="D1235" s="387" t="s">
        <v>2155</v>
      </c>
      <c r="E1235" s="389">
        <v>43660</v>
      </c>
      <c r="F1235" s="387" t="s">
        <v>2154</v>
      </c>
      <c r="G1235" s="389">
        <v>43660</v>
      </c>
      <c r="H1235" s="387" t="s">
        <v>2533</v>
      </c>
      <c r="I1235" s="389">
        <v>43660</v>
      </c>
      <c r="J1235" s="387" t="s">
        <v>2532</v>
      </c>
      <c r="K1235" s="387" t="s">
        <v>1741</v>
      </c>
      <c r="L1235" s="390" t="s">
        <v>1732</v>
      </c>
      <c r="M1235" s="390" t="s">
        <v>2287</v>
      </c>
      <c r="N1235" s="390" t="str">
        <f t="shared" si="40"/>
        <v>Employee14@blyblade.com</v>
      </c>
      <c r="O1235" s="390" t="str">
        <f t="shared" si="41"/>
        <v>Bowie_Tam</v>
      </c>
      <c r="P1235" s="387" t="s">
        <v>1728</v>
      </c>
      <c r="Q1235" s="387" t="s">
        <v>1952</v>
      </c>
      <c r="R1235" s="387" t="s">
        <v>1738</v>
      </c>
      <c r="S1235" s="387">
        <v>6.43</v>
      </c>
      <c r="T1235" s="387">
        <v>30</v>
      </c>
      <c r="U1235" s="387" t="s">
        <v>2026</v>
      </c>
      <c r="V1235" s="387" t="s">
        <v>2026</v>
      </c>
      <c r="W1235" s="387" t="s">
        <v>2450</v>
      </c>
      <c r="X1235" s="387" t="s">
        <v>4831</v>
      </c>
      <c r="Y1235" s="387" t="s">
        <v>1748</v>
      </c>
      <c r="Z1235" s="387" t="s">
        <v>1734</v>
      </c>
      <c r="AA1235" s="387" t="s">
        <v>1733</v>
      </c>
      <c r="AB1235" s="387">
        <v>84.01</v>
      </c>
      <c r="AC1235" s="387">
        <v>0</v>
      </c>
      <c r="AD1235" s="387">
        <v>0</v>
      </c>
      <c r="AE1235" s="387">
        <v>84.01</v>
      </c>
      <c r="AF1235" s="387" t="s">
        <v>1729</v>
      </c>
      <c r="AG1235" s="387">
        <v>84.01</v>
      </c>
      <c r="AH1235" s="387">
        <v>0</v>
      </c>
      <c r="AI1235" s="387">
        <v>0</v>
      </c>
      <c r="AJ1235" s="387">
        <v>84.01</v>
      </c>
      <c r="AK1235" s="387">
        <v>8.4</v>
      </c>
      <c r="AM1235"/>
      <c r="AN1235"/>
      <c r="AO1235"/>
      <c r="AP1235"/>
    </row>
    <row r="1236" spans="1:42">
      <c r="A1236" s="387" t="s">
        <v>5014</v>
      </c>
      <c r="B1236" s="388">
        <v>43660.715231481481</v>
      </c>
      <c r="C1236" s="389">
        <v>43660</v>
      </c>
      <c r="D1236" s="387" t="s">
        <v>2060</v>
      </c>
      <c r="E1236" s="389">
        <v>43660</v>
      </c>
      <c r="F1236" s="387" t="s">
        <v>2352</v>
      </c>
      <c r="G1236" s="387" t="s">
        <v>1728</v>
      </c>
      <c r="H1236" s="387" t="s">
        <v>1728</v>
      </c>
      <c r="I1236" s="387" t="s">
        <v>1728</v>
      </c>
      <c r="J1236" s="387" t="s">
        <v>1728</v>
      </c>
      <c r="K1236" s="387" t="s">
        <v>1741</v>
      </c>
      <c r="L1236" s="390" t="s">
        <v>1732</v>
      </c>
      <c r="M1236" s="390" t="s">
        <v>1731</v>
      </c>
      <c r="N1236" s="390" t="str">
        <f t="shared" si="40"/>
        <v>Employee8@blyblade.com</v>
      </c>
      <c r="O1236" s="390" t="str">
        <f t="shared" si="41"/>
        <v>--_--</v>
      </c>
      <c r="P1236" s="387" t="s">
        <v>1728</v>
      </c>
      <c r="Q1236" s="387" t="s">
        <v>1847</v>
      </c>
      <c r="R1236" s="387" t="s">
        <v>1738</v>
      </c>
      <c r="S1236" s="387" t="s">
        <v>1728</v>
      </c>
      <c r="T1236" s="387" t="s">
        <v>1728</v>
      </c>
      <c r="U1236" s="387" t="s">
        <v>2411</v>
      </c>
      <c r="V1236" s="387" t="s">
        <v>2411</v>
      </c>
      <c r="W1236" s="387" t="s">
        <v>4882</v>
      </c>
      <c r="X1236" s="387" t="s">
        <v>4831</v>
      </c>
      <c r="Y1236" s="387" t="s">
        <v>1728</v>
      </c>
      <c r="Z1236" s="387" t="s">
        <v>1734</v>
      </c>
      <c r="AA1236" s="387" t="s">
        <v>1733</v>
      </c>
      <c r="AB1236" s="387">
        <v>5.44</v>
      </c>
      <c r="AC1236" s="387">
        <v>0</v>
      </c>
      <c r="AD1236" s="387">
        <v>0</v>
      </c>
      <c r="AE1236" s="387">
        <v>5.44</v>
      </c>
      <c r="AF1236" s="387" t="s">
        <v>1729</v>
      </c>
      <c r="AG1236" s="387">
        <v>5.44</v>
      </c>
      <c r="AH1236" s="387">
        <v>0</v>
      </c>
      <c r="AI1236" s="387">
        <v>0</v>
      </c>
      <c r="AJ1236" s="387">
        <v>5.44</v>
      </c>
      <c r="AK1236" s="387">
        <v>0.54</v>
      </c>
      <c r="AM1236"/>
      <c r="AN1236"/>
      <c r="AO1236"/>
      <c r="AP1236"/>
    </row>
    <row r="1237" spans="1:42">
      <c r="A1237" s="387" t="s">
        <v>5014</v>
      </c>
      <c r="B1237" s="388">
        <v>43660.71974537037</v>
      </c>
      <c r="C1237" s="389">
        <v>43660</v>
      </c>
      <c r="D1237" s="387" t="s">
        <v>2060</v>
      </c>
      <c r="E1237" s="389">
        <v>43660</v>
      </c>
      <c r="F1237" s="387" t="s">
        <v>2352</v>
      </c>
      <c r="G1237" s="387" t="s">
        <v>1728</v>
      </c>
      <c r="H1237" s="387" t="s">
        <v>1728</v>
      </c>
      <c r="I1237" s="387" t="s">
        <v>1728</v>
      </c>
      <c r="J1237" s="387" t="s">
        <v>1728</v>
      </c>
      <c r="K1237" s="387" t="s">
        <v>1741</v>
      </c>
      <c r="L1237" s="390" t="s">
        <v>1732</v>
      </c>
      <c r="M1237" s="390" t="s">
        <v>1731</v>
      </c>
      <c r="N1237" s="390" t="str">
        <f t="shared" si="40"/>
        <v>Employee8@blyblade.com</v>
      </c>
      <c r="O1237" s="390" t="str">
        <f t="shared" si="41"/>
        <v>--_--</v>
      </c>
      <c r="P1237" s="387" t="s">
        <v>1728</v>
      </c>
      <c r="Q1237" s="387" t="s">
        <v>1847</v>
      </c>
      <c r="R1237" s="387" t="s">
        <v>1738</v>
      </c>
      <c r="S1237" s="387" t="s">
        <v>1728</v>
      </c>
      <c r="T1237" s="387" t="s">
        <v>1728</v>
      </c>
      <c r="U1237" s="387" t="s">
        <v>2411</v>
      </c>
      <c r="V1237" s="387" t="s">
        <v>2411</v>
      </c>
      <c r="W1237" s="387" t="s">
        <v>4882</v>
      </c>
      <c r="X1237" s="387" t="s">
        <v>4831</v>
      </c>
      <c r="Y1237" s="387" t="s">
        <v>1728</v>
      </c>
      <c r="Z1237" s="387" t="s">
        <v>1734</v>
      </c>
      <c r="AA1237" s="387" t="s">
        <v>2138</v>
      </c>
      <c r="AB1237" s="387">
        <v>-5.44</v>
      </c>
      <c r="AC1237" s="387">
        <v>0</v>
      </c>
      <c r="AD1237" s="387">
        <v>0</v>
      </c>
      <c r="AE1237" s="387">
        <v>-5.44</v>
      </c>
      <c r="AF1237" s="387" t="s">
        <v>1729</v>
      </c>
      <c r="AG1237" s="387">
        <v>-5.44</v>
      </c>
      <c r="AH1237" s="387">
        <v>0</v>
      </c>
      <c r="AI1237" s="387">
        <v>0</v>
      </c>
      <c r="AJ1237" s="387">
        <v>-5.44</v>
      </c>
      <c r="AK1237" s="387">
        <v>-0.54</v>
      </c>
      <c r="AM1237"/>
      <c r="AN1237"/>
      <c r="AO1237"/>
      <c r="AP1237"/>
    </row>
    <row r="1238" spans="1:42">
      <c r="A1238" s="387" t="s">
        <v>5013</v>
      </c>
      <c r="B1238" s="388">
        <v>43660.730081018519</v>
      </c>
      <c r="C1238" s="389">
        <v>43660</v>
      </c>
      <c r="D1238" s="387" t="s">
        <v>2022</v>
      </c>
      <c r="E1238" s="389">
        <v>43660</v>
      </c>
      <c r="F1238" s="387" t="s">
        <v>3001</v>
      </c>
      <c r="G1238" s="389">
        <v>43660</v>
      </c>
      <c r="H1238" s="387" t="s">
        <v>2054</v>
      </c>
      <c r="I1238" s="389">
        <v>43660</v>
      </c>
      <c r="J1238" s="387" t="s">
        <v>3132</v>
      </c>
      <c r="K1238" s="387" t="s">
        <v>1741</v>
      </c>
      <c r="L1238" s="390" t="s">
        <v>1732</v>
      </c>
      <c r="M1238" s="390" t="s">
        <v>1924</v>
      </c>
      <c r="N1238" s="390" t="str">
        <f t="shared" si="40"/>
        <v>Employee16@blyblade.com</v>
      </c>
      <c r="O1238" s="390" t="str">
        <f t="shared" si="41"/>
        <v>Hunter_Senning</v>
      </c>
      <c r="P1238" s="387" t="s">
        <v>1728</v>
      </c>
      <c r="Q1238" s="387" t="s">
        <v>1847</v>
      </c>
      <c r="R1238" s="387" t="s">
        <v>1738</v>
      </c>
      <c r="S1238" s="387">
        <v>2.36</v>
      </c>
      <c r="T1238" s="387">
        <v>14</v>
      </c>
      <c r="U1238" s="387" t="s">
        <v>2411</v>
      </c>
      <c r="V1238" s="387" t="s">
        <v>1883</v>
      </c>
      <c r="W1238" s="387" t="s">
        <v>4882</v>
      </c>
      <c r="X1238" s="387" t="s">
        <v>4831</v>
      </c>
      <c r="Y1238" s="387" t="s">
        <v>1748</v>
      </c>
      <c r="Z1238" s="387" t="s">
        <v>1734</v>
      </c>
      <c r="AA1238" s="387" t="s">
        <v>1733</v>
      </c>
      <c r="AB1238" s="387">
        <v>16.55</v>
      </c>
      <c r="AC1238" s="387">
        <v>0</v>
      </c>
      <c r="AD1238" s="387">
        <v>0</v>
      </c>
      <c r="AE1238" s="387">
        <v>16.55</v>
      </c>
      <c r="AF1238" s="387" t="s">
        <v>1729</v>
      </c>
      <c r="AG1238" s="387">
        <v>16.55</v>
      </c>
      <c r="AH1238" s="387">
        <v>0</v>
      </c>
      <c r="AI1238" s="387">
        <v>0</v>
      </c>
      <c r="AJ1238" s="387">
        <v>16.55</v>
      </c>
      <c r="AK1238" s="387">
        <v>1.66</v>
      </c>
      <c r="AM1238"/>
      <c r="AN1238"/>
      <c r="AO1238"/>
      <c r="AP1238"/>
    </row>
    <row r="1239" spans="1:42">
      <c r="A1239" s="387" t="s">
        <v>5012</v>
      </c>
      <c r="B1239" s="388">
        <v>43660.734699074077</v>
      </c>
      <c r="C1239" s="389">
        <v>43660</v>
      </c>
      <c r="D1239" s="387" t="s">
        <v>2350</v>
      </c>
      <c r="E1239" s="389">
        <v>43660</v>
      </c>
      <c r="F1239" s="387" t="s">
        <v>2349</v>
      </c>
      <c r="G1239" s="389">
        <v>43660</v>
      </c>
      <c r="H1239" s="387" t="s">
        <v>3920</v>
      </c>
      <c r="I1239" s="389">
        <v>43660</v>
      </c>
      <c r="J1239" s="387" t="s">
        <v>3673</v>
      </c>
      <c r="K1239" s="387" t="s">
        <v>1741</v>
      </c>
      <c r="L1239" s="390" t="s">
        <v>1732</v>
      </c>
      <c r="M1239" s="390" t="s">
        <v>1979</v>
      </c>
      <c r="N1239" s="390" t="str">
        <f t="shared" si="40"/>
        <v>Employee15@blyblade.com</v>
      </c>
      <c r="O1239" s="390" t="str">
        <f t="shared" si="41"/>
        <v>Jess_Rooney</v>
      </c>
      <c r="P1239" s="387" t="s">
        <v>1728</v>
      </c>
      <c r="Q1239" s="387" t="s">
        <v>1847</v>
      </c>
      <c r="R1239" s="387" t="s">
        <v>1738</v>
      </c>
      <c r="S1239" s="387">
        <v>7.29</v>
      </c>
      <c r="T1239" s="387">
        <v>32</v>
      </c>
      <c r="U1239" s="387" t="s">
        <v>1883</v>
      </c>
      <c r="V1239" s="387" t="s">
        <v>2435</v>
      </c>
      <c r="W1239" s="387" t="s">
        <v>2025</v>
      </c>
      <c r="X1239" s="387" t="s">
        <v>4831</v>
      </c>
      <c r="Y1239" s="387" t="s">
        <v>1735</v>
      </c>
      <c r="Z1239" s="387" t="s">
        <v>1734</v>
      </c>
      <c r="AA1239" s="387" t="s">
        <v>1733</v>
      </c>
      <c r="AB1239" s="387">
        <v>56.18</v>
      </c>
      <c r="AC1239" s="387">
        <v>0</v>
      </c>
      <c r="AD1239" s="387">
        <v>0</v>
      </c>
      <c r="AE1239" s="387">
        <v>56.18</v>
      </c>
      <c r="AF1239" s="387" t="s">
        <v>1729</v>
      </c>
      <c r="AG1239" s="387">
        <v>56.18</v>
      </c>
      <c r="AH1239" s="387">
        <v>0</v>
      </c>
      <c r="AI1239" s="387">
        <v>0</v>
      </c>
      <c r="AJ1239" s="387">
        <v>56.18</v>
      </c>
      <c r="AK1239" s="387">
        <v>5.62</v>
      </c>
      <c r="AM1239"/>
      <c r="AN1239"/>
      <c r="AO1239"/>
      <c r="AP1239"/>
    </row>
    <row r="1240" spans="1:42">
      <c r="A1240" s="387" t="s">
        <v>5011</v>
      </c>
      <c r="B1240" s="388">
        <v>43660.741759259261</v>
      </c>
      <c r="C1240" s="389">
        <v>43660</v>
      </c>
      <c r="D1240" s="387" t="s">
        <v>2833</v>
      </c>
      <c r="E1240" s="389">
        <v>43660</v>
      </c>
      <c r="F1240" s="387" t="s">
        <v>2457</v>
      </c>
      <c r="G1240" s="389">
        <v>43660</v>
      </c>
      <c r="H1240" s="387" t="s">
        <v>2052</v>
      </c>
      <c r="I1240" s="389">
        <v>43660</v>
      </c>
      <c r="J1240" s="387" t="s">
        <v>3840</v>
      </c>
      <c r="K1240" s="387" t="s">
        <v>1741</v>
      </c>
      <c r="L1240" s="390" t="s">
        <v>1732</v>
      </c>
      <c r="M1240" s="390" t="s">
        <v>2812</v>
      </c>
      <c r="N1240" s="390" t="str">
        <f t="shared" si="40"/>
        <v>Employee6@blyblade.com</v>
      </c>
      <c r="O1240" s="390" t="str">
        <f t="shared" si="41"/>
        <v>Matthew_Brody</v>
      </c>
      <c r="P1240" s="387" t="s">
        <v>1728</v>
      </c>
      <c r="Q1240" s="387" t="s">
        <v>1754</v>
      </c>
      <c r="R1240" s="387" t="s">
        <v>1753</v>
      </c>
      <c r="S1240" s="387">
        <v>4.28</v>
      </c>
      <c r="T1240" s="387">
        <v>8</v>
      </c>
      <c r="U1240" s="387" t="s">
        <v>1752</v>
      </c>
      <c r="V1240" s="387" t="s">
        <v>1752</v>
      </c>
      <c r="W1240" s="387" t="s">
        <v>2025</v>
      </c>
      <c r="X1240" s="387" t="s">
        <v>4831</v>
      </c>
      <c r="Y1240" s="387" t="s">
        <v>1748</v>
      </c>
      <c r="Z1240" s="387" t="s">
        <v>1734</v>
      </c>
      <c r="AA1240" s="387" t="s">
        <v>1733</v>
      </c>
      <c r="AB1240" s="387">
        <v>21.31</v>
      </c>
      <c r="AC1240" s="387">
        <v>0</v>
      </c>
      <c r="AD1240" s="387">
        <v>0</v>
      </c>
      <c r="AE1240" s="387">
        <v>21.31</v>
      </c>
      <c r="AF1240" s="387" t="s">
        <v>1729</v>
      </c>
      <c r="AG1240" s="387">
        <v>21.31</v>
      </c>
      <c r="AH1240" s="387">
        <v>0</v>
      </c>
      <c r="AI1240" s="387">
        <v>0</v>
      </c>
      <c r="AJ1240" s="387">
        <v>21.31</v>
      </c>
      <c r="AK1240" s="387">
        <v>2.13</v>
      </c>
      <c r="AM1240"/>
      <c r="AN1240"/>
      <c r="AO1240"/>
      <c r="AP1240"/>
    </row>
    <row r="1241" spans="1:42">
      <c r="A1241" s="387" t="s">
        <v>5010</v>
      </c>
      <c r="B1241" s="388">
        <v>43660.813333333332</v>
      </c>
      <c r="C1241" s="389">
        <v>43660</v>
      </c>
      <c r="D1241" s="387" t="s">
        <v>3218</v>
      </c>
      <c r="E1241" s="389">
        <v>43660</v>
      </c>
      <c r="F1241" s="387" t="s">
        <v>3217</v>
      </c>
      <c r="G1241" s="389">
        <v>43660</v>
      </c>
      <c r="H1241" s="387" t="s">
        <v>2538</v>
      </c>
      <c r="I1241" s="389">
        <v>43660</v>
      </c>
      <c r="J1241" s="387" t="s">
        <v>2537</v>
      </c>
      <c r="K1241" s="387" t="s">
        <v>1741</v>
      </c>
      <c r="L1241" s="390" t="s">
        <v>1732</v>
      </c>
      <c r="M1241" s="390" t="s">
        <v>2594</v>
      </c>
      <c r="N1241" s="390" t="str">
        <f t="shared" si="40"/>
        <v>Employee9@blyblade.com</v>
      </c>
      <c r="O1241" s="390" t="str">
        <f t="shared" si="41"/>
        <v>Emily_Antner</v>
      </c>
      <c r="P1241" s="387" t="s">
        <v>1728</v>
      </c>
      <c r="Q1241" s="387" t="s">
        <v>1754</v>
      </c>
      <c r="R1241" s="387" t="s">
        <v>1738</v>
      </c>
      <c r="S1241" s="387">
        <v>4.34</v>
      </c>
      <c r="T1241" s="387">
        <v>33</v>
      </c>
      <c r="U1241" s="387" t="s">
        <v>3484</v>
      </c>
      <c r="V1241" s="387" t="s">
        <v>1845</v>
      </c>
      <c r="W1241" s="387" t="s">
        <v>1965</v>
      </c>
      <c r="X1241" s="387" t="s">
        <v>4831</v>
      </c>
      <c r="Y1241" s="387" t="s">
        <v>1896</v>
      </c>
      <c r="Z1241" s="387" t="s">
        <v>1734</v>
      </c>
      <c r="AA1241" s="387" t="s">
        <v>1733</v>
      </c>
      <c r="AB1241" s="387">
        <v>34.520000000000003</v>
      </c>
      <c r="AC1241" s="387">
        <v>0</v>
      </c>
      <c r="AD1241" s="387">
        <v>0</v>
      </c>
      <c r="AE1241" s="387">
        <v>34.520000000000003</v>
      </c>
      <c r="AF1241" s="387" t="s">
        <v>1729</v>
      </c>
      <c r="AG1241" s="387">
        <v>34.520000000000003</v>
      </c>
      <c r="AH1241" s="387">
        <v>0</v>
      </c>
      <c r="AI1241" s="387">
        <v>0</v>
      </c>
      <c r="AJ1241" s="387">
        <v>34.520000000000003</v>
      </c>
      <c r="AK1241" s="387">
        <v>3.45</v>
      </c>
      <c r="AM1241"/>
      <c r="AN1241"/>
      <c r="AO1241"/>
      <c r="AP1241"/>
    </row>
    <row r="1242" spans="1:42">
      <c r="A1242" s="387" t="s">
        <v>5009</v>
      </c>
      <c r="B1242" s="388">
        <v>43660.851886574077</v>
      </c>
      <c r="C1242" s="389">
        <v>43660</v>
      </c>
      <c r="D1242" s="387" t="s">
        <v>2071</v>
      </c>
      <c r="E1242" s="389">
        <v>43660</v>
      </c>
      <c r="F1242" s="387" t="s">
        <v>2070</v>
      </c>
      <c r="G1242" s="389">
        <v>43660</v>
      </c>
      <c r="H1242" s="387" t="s">
        <v>2272</v>
      </c>
      <c r="I1242" s="389">
        <v>43660</v>
      </c>
      <c r="J1242" s="387" t="s">
        <v>2421</v>
      </c>
      <c r="K1242" s="387" t="s">
        <v>1741</v>
      </c>
      <c r="L1242" s="390" t="s">
        <v>1732</v>
      </c>
      <c r="M1242" s="390" t="s">
        <v>2265</v>
      </c>
      <c r="N1242" s="390" t="str">
        <f t="shared" si="40"/>
        <v>Employee4@blyblade.com</v>
      </c>
      <c r="O1242" s="390" t="str">
        <f t="shared" si="41"/>
        <v>Oksana_Orlov</v>
      </c>
      <c r="P1242" s="387" t="s">
        <v>1728</v>
      </c>
      <c r="Q1242" s="387" t="s">
        <v>1754</v>
      </c>
      <c r="R1242" s="387" t="s">
        <v>1738</v>
      </c>
      <c r="S1242" s="387">
        <v>1.28</v>
      </c>
      <c r="T1242" s="387">
        <v>11</v>
      </c>
      <c r="U1242" s="387" t="s">
        <v>1773</v>
      </c>
      <c r="V1242" s="387" t="s">
        <v>2007</v>
      </c>
      <c r="W1242" s="387" t="s">
        <v>4882</v>
      </c>
      <c r="X1242" s="387" t="s">
        <v>4831</v>
      </c>
      <c r="Y1242" s="387" t="s">
        <v>1735</v>
      </c>
      <c r="Z1242" s="387" t="s">
        <v>1734</v>
      </c>
      <c r="AA1242" s="387" t="s">
        <v>1733</v>
      </c>
      <c r="AB1242" s="387">
        <v>13.12</v>
      </c>
      <c r="AC1242" s="387">
        <v>0</v>
      </c>
      <c r="AD1242" s="387">
        <v>0</v>
      </c>
      <c r="AE1242" s="387">
        <v>13.12</v>
      </c>
      <c r="AF1242" s="387" t="s">
        <v>1729</v>
      </c>
      <c r="AG1242" s="387">
        <v>13.12</v>
      </c>
      <c r="AH1242" s="387">
        <v>0</v>
      </c>
      <c r="AI1242" s="387">
        <v>0</v>
      </c>
      <c r="AJ1242" s="387">
        <v>13.12</v>
      </c>
      <c r="AK1242" s="387">
        <v>1.31</v>
      </c>
      <c r="AM1242"/>
      <c r="AN1242"/>
      <c r="AO1242"/>
      <c r="AP1242"/>
    </row>
    <row r="1243" spans="1:42">
      <c r="A1243" s="387" t="s">
        <v>5008</v>
      </c>
      <c r="B1243" s="388">
        <v>43660.852071759262</v>
      </c>
      <c r="C1243" s="389">
        <v>43660</v>
      </c>
      <c r="D1243" s="387" t="s">
        <v>1961</v>
      </c>
      <c r="E1243" s="389">
        <v>43660</v>
      </c>
      <c r="F1243" s="387" t="s">
        <v>2548</v>
      </c>
      <c r="G1243" s="389">
        <v>43660</v>
      </c>
      <c r="H1243" s="387" t="s">
        <v>2272</v>
      </c>
      <c r="I1243" s="389">
        <v>43660</v>
      </c>
      <c r="J1243" s="387" t="s">
        <v>2421</v>
      </c>
      <c r="K1243" s="387" t="s">
        <v>1741</v>
      </c>
      <c r="L1243" s="390" t="s">
        <v>1732</v>
      </c>
      <c r="M1243" s="390" t="s">
        <v>1854</v>
      </c>
      <c r="N1243" s="390" t="str">
        <f t="shared" si="40"/>
        <v>Employee5@blyblade.com</v>
      </c>
      <c r="O1243" s="390" t="str">
        <f t="shared" si="41"/>
        <v>Torey_McNeil</v>
      </c>
      <c r="P1243" s="387" t="s">
        <v>1728</v>
      </c>
      <c r="Q1243" s="387" t="s">
        <v>1847</v>
      </c>
      <c r="R1243" s="387" t="s">
        <v>1738</v>
      </c>
      <c r="S1243" s="387">
        <v>9.81</v>
      </c>
      <c r="T1243" s="387">
        <v>40</v>
      </c>
      <c r="U1243" s="387" t="s">
        <v>1853</v>
      </c>
      <c r="V1243" s="387" t="s">
        <v>1737</v>
      </c>
      <c r="W1243" s="387" t="s">
        <v>1875</v>
      </c>
      <c r="X1243" s="387" t="s">
        <v>4831</v>
      </c>
      <c r="Y1243" s="387" t="s">
        <v>1748</v>
      </c>
      <c r="Z1243" s="387" t="s">
        <v>1734</v>
      </c>
      <c r="AA1243" s="387" t="s">
        <v>1733</v>
      </c>
      <c r="AB1243" s="387">
        <v>54.67</v>
      </c>
      <c r="AC1243" s="387">
        <v>0</v>
      </c>
      <c r="AD1243" s="387">
        <v>0</v>
      </c>
      <c r="AE1243" s="387">
        <v>54.67</v>
      </c>
      <c r="AF1243" s="387" t="s">
        <v>1729</v>
      </c>
      <c r="AG1243" s="387">
        <v>54.67</v>
      </c>
      <c r="AH1243" s="387">
        <v>0</v>
      </c>
      <c r="AI1243" s="387">
        <v>0</v>
      </c>
      <c r="AJ1243" s="387">
        <v>54.67</v>
      </c>
      <c r="AK1243" s="387">
        <v>5.47</v>
      </c>
      <c r="AM1243"/>
      <c r="AN1243"/>
      <c r="AO1243"/>
      <c r="AP1243"/>
    </row>
    <row r="1244" spans="1:42">
      <c r="A1244" s="387" t="s">
        <v>5007</v>
      </c>
      <c r="B1244" s="388">
        <v>43660.852280092593</v>
      </c>
      <c r="C1244" s="389">
        <v>43660</v>
      </c>
      <c r="D1244" s="387" t="s">
        <v>2950</v>
      </c>
      <c r="E1244" s="389">
        <v>43660</v>
      </c>
      <c r="F1244" s="387" t="s">
        <v>2427</v>
      </c>
      <c r="G1244" s="389">
        <v>43660</v>
      </c>
      <c r="H1244" s="387" t="s">
        <v>2323</v>
      </c>
      <c r="I1244" s="389">
        <v>43660</v>
      </c>
      <c r="J1244" s="387" t="s">
        <v>2322</v>
      </c>
      <c r="K1244" s="387" t="s">
        <v>1741</v>
      </c>
      <c r="L1244" s="390" t="s">
        <v>1732</v>
      </c>
      <c r="M1244" s="390" t="s">
        <v>1854</v>
      </c>
      <c r="N1244" s="390" t="str">
        <f t="shared" si="40"/>
        <v>Employee5@blyblade.com</v>
      </c>
      <c r="O1244" s="390" t="str">
        <f t="shared" si="41"/>
        <v>Torey_McNeil</v>
      </c>
      <c r="P1244" s="387" t="s">
        <v>1728</v>
      </c>
      <c r="Q1244" s="387" t="s">
        <v>5006</v>
      </c>
      <c r="R1244" s="387" t="s">
        <v>1738</v>
      </c>
      <c r="S1244" s="387">
        <v>6.16</v>
      </c>
      <c r="T1244" s="387">
        <v>18</v>
      </c>
      <c r="U1244" s="387" t="s">
        <v>2386</v>
      </c>
      <c r="V1244" s="387" t="s">
        <v>1737</v>
      </c>
      <c r="W1244" s="387" t="s">
        <v>1728</v>
      </c>
      <c r="X1244" s="387" t="s">
        <v>5005</v>
      </c>
      <c r="Y1244" s="387" t="s">
        <v>1748</v>
      </c>
      <c r="Z1244" s="387" t="s">
        <v>1734</v>
      </c>
      <c r="AA1244" s="387" t="s">
        <v>1733</v>
      </c>
      <c r="AB1244" s="387">
        <v>28.95</v>
      </c>
      <c r="AC1244" s="387">
        <v>0</v>
      </c>
      <c r="AD1244" s="387">
        <v>0</v>
      </c>
      <c r="AE1244" s="387">
        <v>28.95</v>
      </c>
      <c r="AF1244" s="387" t="s">
        <v>1729</v>
      </c>
      <c r="AG1244" s="387">
        <v>28.95</v>
      </c>
      <c r="AH1244" s="387">
        <v>0</v>
      </c>
      <c r="AI1244" s="387">
        <v>0</v>
      </c>
      <c r="AJ1244" s="387">
        <v>28.95</v>
      </c>
      <c r="AK1244" s="387">
        <v>2.9</v>
      </c>
      <c r="AM1244"/>
      <c r="AN1244"/>
      <c r="AO1244"/>
      <c r="AP1244"/>
    </row>
    <row r="1245" spans="1:42">
      <c r="A1245" s="387" t="s">
        <v>5004</v>
      </c>
      <c r="B1245" s="388">
        <v>43660.866620370369</v>
      </c>
      <c r="C1245" s="389">
        <v>43660</v>
      </c>
      <c r="D1245" s="387" t="s">
        <v>1941</v>
      </c>
      <c r="E1245" s="389">
        <v>43660</v>
      </c>
      <c r="F1245" s="387" t="s">
        <v>2617</v>
      </c>
      <c r="G1245" s="389">
        <v>43660</v>
      </c>
      <c r="H1245" s="387" t="s">
        <v>3305</v>
      </c>
      <c r="I1245" s="389">
        <v>43660</v>
      </c>
      <c r="J1245" s="387" t="s">
        <v>4270</v>
      </c>
      <c r="K1245" s="387" t="s">
        <v>1741</v>
      </c>
      <c r="L1245" s="390" t="s">
        <v>1732</v>
      </c>
      <c r="M1245" s="390" t="s">
        <v>2287</v>
      </c>
      <c r="N1245" s="390" t="str">
        <f t="shared" si="40"/>
        <v>Employee14@blyblade.com</v>
      </c>
      <c r="O1245" s="390" t="str">
        <f t="shared" si="41"/>
        <v>Bowie_Tam</v>
      </c>
      <c r="P1245" s="387" t="s">
        <v>1728</v>
      </c>
      <c r="Q1245" s="387" t="s">
        <v>1952</v>
      </c>
      <c r="R1245" s="387" t="s">
        <v>1738</v>
      </c>
      <c r="S1245" s="387">
        <v>4.21</v>
      </c>
      <c r="T1245" s="387">
        <v>18</v>
      </c>
      <c r="U1245" s="387" t="s">
        <v>2026</v>
      </c>
      <c r="V1245" s="387" t="s">
        <v>2026</v>
      </c>
      <c r="W1245" s="387" t="s">
        <v>2450</v>
      </c>
      <c r="X1245" s="387" t="s">
        <v>4831</v>
      </c>
      <c r="Y1245" s="387" t="s">
        <v>1748</v>
      </c>
      <c r="Z1245" s="387" t="s">
        <v>1734</v>
      </c>
      <c r="AA1245" s="387" t="s">
        <v>1733</v>
      </c>
      <c r="AB1245" s="387">
        <v>58.53</v>
      </c>
      <c r="AC1245" s="387">
        <v>0</v>
      </c>
      <c r="AD1245" s="387">
        <v>0</v>
      </c>
      <c r="AE1245" s="387">
        <v>58.53</v>
      </c>
      <c r="AF1245" s="387" t="s">
        <v>1729</v>
      </c>
      <c r="AG1245" s="387">
        <v>58.53</v>
      </c>
      <c r="AH1245" s="387">
        <v>0</v>
      </c>
      <c r="AI1245" s="387">
        <v>0</v>
      </c>
      <c r="AJ1245" s="387">
        <v>58.53</v>
      </c>
      <c r="AK1245" s="387">
        <v>5.85</v>
      </c>
      <c r="AM1245"/>
      <c r="AN1245"/>
      <c r="AO1245"/>
      <c r="AP1245"/>
    </row>
    <row r="1246" spans="1:42">
      <c r="A1246" s="387" t="s">
        <v>5003</v>
      </c>
      <c r="B1246" s="388">
        <v>43660.875416666669</v>
      </c>
      <c r="C1246" s="389">
        <v>43660</v>
      </c>
      <c r="D1246" s="387" t="s">
        <v>2965</v>
      </c>
      <c r="E1246" s="389">
        <v>43660</v>
      </c>
      <c r="F1246" s="387" t="s">
        <v>1791</v>
      </c>
      <c r="G1246" s="389">
        <v>43660</v>
      </c>
      <c r="H1246" s="387" t="s">
        <v>2261</v>
      </c>
      <c r="I1246" s="389">
        <v>43660</v>
      </c>
      <c r="J1246" s="387" t="s">
        <v>2350</v>
      </c>
      <c r="K1246" s="387" t="s">
        <v>1741</v>
      </c>
      <c r="L1246" s="390" t="s">
        <v>1732</v>
      </c>
      <c r="M1246" s="390" t="s">
        <v>2594</v>
      </c>
      <c r="N1246" s="390" t="str">
        <f t="shared" si="40"/>
        <v>Employee9@blyblade.com</v>
      </c>
      <c r="O1246" s="390" t="str">
        <f t="shared" si="41"/>
        <v>Emily_Antner</v>
      </c>
      <c r="P1246" s="387" t="s">
        <v>1728</v>
      </c>
      <c r="Q1246" s="387" t="s">
        <v>1754</v>
      </c>
      <c r="R1246" s="387" t="s">
        <v>1738</v>
      </c>
      <c r="S1246" s="387">
        <v>4.05</v>
      </c>
      <c r="T1246" s="387">
        <v>26</v>
      </c>
      <c r="U1246" s="387" t="s">
        <v>1845</v>
      </c>
      <c r="V1246" s="387" t="s">
        <v>3484</v>
      </c>
      <c r="W1246" s="387" t="s">
        <v>1965</v>
      </c>
      <c r="X1246" s="387" t="s">
        <v>4831</v>
      </c>
      <c r="Y1246" s="387" t="s">
        <v>1896</v>
      </c>
      <c r="Z1246" s="387" t="s">
        <v>1734</v>
      </c>
      <c r="AA1246" s="387" t="s">
        <v>1733</v>
      </c>
      <c r="AB1246" s="387">
        <v>26.97</v>
      </c>
      <c r="AC1246" s="387">
        <v>0</v>
      </c>
      <c r="AD1246" s="387">
        <v>0</v>
      </c>
      <c r="AE1246" s="387">
        <v>26.97</v>
      </c>
      <c r="AF1246" s="387" t="s">
        <v>1729</v>
      </c>
      <c r="AG1246" s="387">
        <v>26.97</v>
      </c>
      <c r="AH1246" s="387">
        <v>0</v>
      </c>
      <c r="AI1246" s="387">
        <v>0</v>
      </c>
      <c r="AJ1246" s="387">
        <v>26.97</v>
      </c>
      <c r="AK1246" s="387">
        <v>2.7</v>
      </c>
      <c r="AM1246"/>
      <c r="AN1246"/>
      <c r="AO1246"/>
      <c r="AP1246"/>
    </row>
    <row r="1247" spans="1:42">
      <c r="A1247" s="387" t="s">
        <v>5000</v>
      </c>
      <c r="B1247" s="388">
        <v>43660.949652777781</v>
      </c>
      <c r="C1247" s="389">
        <v>43660</v>
      </c>
      <c r="D1247" s="387" t="s">
        <v>2921</v>
      </c>
      <c r="E1247" s="389">
        <v>43660</v>
      </c>
      <c r="F1247" s="387" t="s">
        <v>2598</v>
      </c>
      <c r="G1247" s="389">
        <v>43660</v>
      </c>
      <c r="H1247" s="387" t="s">
        <v>3115</v>
      </c>
      <c r="I1247" s="389">
        <v>43660</v>
      </c>
      <c r="J1247" s="387" t="s">
        <v>3114</v>
      </c>
      <c r="K1247" s="387" t="s">
        <v>1741</v>
      </c>
      <c r="L1247" s="390" t="s">
        <v>1732</v>
      </c>
      <c r="M1247" s="390" t="s">
        <v>2265</v>
      </c>
      <c r="N1247" s="390" t="str">
        <f t="shared" si="40"/>
        <v>Employee4@blyblade.com</v>
      </c>
      <c r="O1247" s="390" t="str">
        <f t="shared" si="41"/>
        <v>Oksana_Orlov</v>
      </c>
      <c r="P1247" s="387" t="s">
        <v>1728</v>
      </c>
      <c r="Q1247" s="387" t="s">
        <v>1754</v>
      </c>
      <c r="R1247" s="387" t="s">
        <v>1738</v>
      </c>
      <c r="S1247" s="387">
        <v>22.43</v>
      </c>
      <c r="T1247" s="387">
        <v>45</v>
      </c>
      <c r="U1247" s="387" t="s">
        <v>2007</v>
      </c>
      <c r="V1247" s="387" t="s">
        <v>1802</v>
      </c>
      <c r="W1247" s="387" t="s">
        <v>1965</v>
      </c>
      <c r="X1247" s="387" t="s">
        <v>4831</v>
      </c>
      <c r="Y1247" s="387" t="s">
        <v>1735</v>
      </c>
      <c r="Z1247" s="387" t="s">
        <v>1734</v>
      </c>
      <c r="AA1247" s="387" t="s">
        <v>1733</v>
      </c>
      <c r="AB1247" s="387">
        <v>88.08</v>
      </c>
      <c r="AC1247" s="387">
        <v>0</v>
      </c>
      <c r="AD1247" s="387">
        <v>0</v>
      </c>
      <c r="AE1247" s="387">
        <v>88.08</v>
      </c>
      <c r="AF1247" s="387" t="s">
        <v>1729</v>
      </c>
      <c r="AG1247" s="387">
        <v>88.08</v>
      </c>
      <c r="AH1247" s="387">
        <v>0</v>
      </c>
      <c r="AI1247" s="387">
        <v>0</v>
      </c>
      <c r="AJ1247" s="387">
        <v>88.08</v>
      </c>
      <c r="AK1247" s="387">
        <v>8.81</v>
      </c>
      <c r="AM1247"/>
      <c r="AN1247"/>
      <c r="AO1247"/>
      <c r="AP1247"/>
    </row>
    <row r="1248" spans="1:42">
      <c r="A1248" s="387" t="s">
        <v>5002</v>
      </c>
      <c r="B1248" s="388">
        <v>43661.041631944441</v>
      </c>
      <c r="C1248" s="389">
        <v>43661</v>
      </c>
      <c r="D1248" s="387" t="s">
        <v>1915</v>
      </c>
      <c r="E1248" s="389">
        <v>43660</v>
      </c>
      <c r="F1248" s="387" t="s">
        <v>1914</v>
      </c>
      <c r="G1248" s="389">
        <v>43661</v>
      </c>
      <c r="H1248" s="387" t="s">
        <v>1919</v>
      </c>
      <c r="I1248" s="389">
        <v>43660</v>
      </c>
      <c r="J1248" s="387" t="s">
        <v>1918</v>
      </c>
      <c r="K1248" s="387" t="s">
        <v>1741</v>
      </c>
      <c r="L1248" s="390" t="s">
        <v>1732</v>
      </c>
      <c r="M1248" s="390" t="s">
        <v>2051</v>
      </c>
      <c r="N1248" s="390" t="str">
        <f t="shared" si="40"/>
        <v>Employee26@blyblade.com</v>
      </c>
      <c r="O1248" s="390" t="str">
        <f t="shared" si="41"/>
        <v>Karoline_Lozier</v>
      </c>
      <c r="P1248" s="387" t="s">
        <v>1728</v>
      </c>
      <c r="Q1248" s="387" t="s">
        <v>1754</v>
      </c>
      <c r="R1248" s="387" t="s">
        <v>1738</v>
      </c>
      <c r="S1248" s="387">
        <v>1.36</v>
      </c>
      <c r="T1248" s="387">
        <v>7</v>
      </c>
      <c r="U1248" s="387" t="s">
        <v>1737</v>
      </c>
      <c r="V1248" s="387" t="s">
        <v>1772</v>
      </c>
      <c r="W1248" s="387" t="s">
        <v>4882</v>
      </c>
      <c r="X1248" s="387" t="s">
        <v>4831</v>
      </c>
      <c r="Y1248" s="387" t="s">
        <v>1748</v>
      </c>
      <c r="Z1248" s="387" t="s">
        <v>1734</v>
      </c>
      <c r="AA1248" s="387" t="s">
        <v>1733</v>
      </c>
      <c r="AB1248" s="387">
        <v>8.91</v>
      </c>
      <c r="AC1248" s="387">
        <v>0</v>
      </c>
      <c r="AD1248" s="387">
        <v>0</v>
      </c>
      <c r="AE1248" s="387">
        <v>8.91</v>
      </c>
      <c r="AF1248" s="387" t="s">
        <v>1729</v>
      </c>
      <c r="AG1248" s="387">
        <v>8.91</v>
      </c>
      <c r="AH1248" s="387">
        <v>0</v>
      </c>
      <c r="AI1248" s="387">
        <v>0</v>
      </c>
      <c r="AJ1248" s="387">
        <v>8.91</v>
      </c>
      <c r="AK1248" s="387">
        <v>0.89</v>
      </c>
      <c r="AM1248"/>
      <c r="AN1248"/>
      <c r="AO1248"/>
      <c r="AP1248"/>
    </row>
    <row r="1249" spans="1:42">
      <c r="A1249" s="387" t="s">
        <v>5001</v>
      </c>
      <c r="B1249" s="388">
        <v>43661.12096064815</v>
      </c>
      <c r="C1249" s="389">
        <v>43661</v>
      </c>
      <c r="D1249" s="387" t="s">
        <v>3821</v>
      </c>
      <c r="E1249" s="389">
        <v>43660</v>
      </c>
      <c r="F1249" s="387" t="s">
        <v>3303</v>
      </c>
      <c r="G1249" s="389">
        <v>43661</v>
      </c>
      <c r="H1249" s="387" t="s">
        <v>2930</v>
      </c>
      <c r="I1249" s="389">
        <v>43660</v>
      </c>
      <c r="J1249" s="387" t="s">
        <v>2929</v>
      </c>
      <c r="K1249" s="387" t="s">
        <v>1741</v>
      </c>
      <c r="L1249" s="390" t="s">
        <v>1732</v>
      </c>
      <c r="M1249" s="390" t="s">
        <v>2265</v>
      </c>
      <c r="N1249" s="390" t="str">
        <f t="shared" si="40"/>
        <v>Employee4@blyblade.com</v>
      </c>
      <c r="O1249" s="390" t="str">
        <f t="shared" si="41"/>
        <v>Oksana_Orlov</v>
      </c>
      <c r="P1249" s="387" t="s">
        <v>1728</v>
      </c>
      <c r="Q1249" s="387" t="s">
        <v>1754</v>
      </c>
      <c r="R1249" s="387" t="s">
        <v>1803</v>
      </c>
      <c r="S1249" s="387">
        <v>16.46</v>
      </c>
      <c r="T1249" s="387">
        <v>52</v>
      </c>
      <c r="U1249" s="387" t="s">
        <v>1802</v>
      </c>
      <c r="V1249" s="387" t="s">
        <v>1773</v>
      </c>
      <c r="W1249" s="387" t="s">
        <v>1965</v>
      </c>
      <c r="X1249" s="387" t="s">
        <v>4831</v>
      </c>
      <c r="Y1249" s="387" t="s">
        <v>1735</v>
      </c>
      <c r="Z1249" s="387" t="s">
        <v>1734</v>
      </c>
      <c r="AA1249" s="387" t="s">
        <v>1733</v>
      </c>
      <c r="AB1249" s="387">
        <v>52.73</v>
      </c>
      <c r="AC1249" s="387">
        <v>0</v>
      </c>
      <c r="AD1249" s="387">
        <v>0</v>
      </c>
      <c r="AE1249" s="387">
        <v>52.73</v>
      </c>
      <c r="AF1249" s="387" t="s">
        <v>1729</v>
      </c>
      <c r="AG1249" s="387">
        <v>52.73</v>
      </c>
      <c r="AH1249" s="387">
        <v>0</v>
      </c>
      <c r="AI1249" s="387">
        <v>0</v>
      </c>
      <c r="AJ1249" s="387">
        <v>52.73</v>
      </c>
      <c r="AK1249" s="387">
        <v>5.27</v>
      </c>
      <c r="AM1249"/>
      <c r="AN1249"/>
      <c r="AO1249"/>
      <c r="AP1249"/>
    </row>
    <row r="1250" spans="1:42">
      <c r="A1250" s="387" t="s">
        <v>5001</v>
      </c>
      <c r="B1250" s="388">
        <v>43661.123414351852</v>
      </c>
      <c r="C1250" s="389">
        <v>43661</v>
      </c>
      <c r="D1250" s="387" t="s">
        <v>3821</v>
      </c>
      <c r="E1250" s="389">
        <v>43660</v>
      </c>
      <c r="F1250" s="387" t="s">
        <v>3303</v>
      </c>
      <c r="G1250" s="389">
        <v>43661</v>
      </c>
      <c r="H1250" s="387" t="s">
        <v>2930</v>
      </c>
      <c r="I1250" s="389">
        <v>43660</v>
      </c>
      <c r="J1250" s="387" t="s">
        <v>2929</v>
      </c>
      <c r="K1250" s="387" t="s">
        <v>1741</v>
      </c>
      <c r="L1250" s="390" t="s">
        <v>1732</v>
      </c>
      <c r="M1250" s="390" t="s">
        <v>2265</v>
      </c>
      <c r="N1250" s="390" t="str">
        <f t="shared" si="40"/>
        <v>Employee4@blyblade.com</v>
      </c>
      <c r="O1250" s="390" t="str">
        <f t="shared" si="41"/>
        <v>Oksana_Orlov</v>
      </c>
      <c r="P1250" s="387" t="s">
        <v>1728</v>
      </c>
      <c r="Q1250" s="387" t="s">
        <v>1754</v>
      </c>
      <c r="R1250" s="387" t="s">
        <v>1803</v>
      </c>
      <c r="S1250" s="387">
        <v>16.46</v>
      </c>
      <c r="T1250" s="387">
        <v>52</v>
      </c>
      <c r="U1250" s="387" t="s">
        <v>1802</v>
      </c>
      <c r="V1250" s="387" t="s">
        <v>1773</v>
      </c>
      <c r="W1250" s="387" t="s">
        <v>1965</v>
      </c>
      <c r="X1250" s="387" t="s">
        <v>4831</v>
      </c>
      <c r="Y1250" s="387" t="s">
        <v>1735</v>
      </c>
      <c r="Z1250" s="387" t="s">
        <v>1734</v>
      </c>
      <c r="AA1250" s="387" t="s">
        <v>1747</v>
      </c>
      <c r="AB1250" s="387">
        <v>0</v>
      </c>
      <c r="AC1250" s="387">
        <v>0</v>
      </c>
      <c r="AD1250" s="387">
        <v>7.48</v>
      </c>
      <c r="AE1250" s="387">
        <v>7.48</v>
      </c>
      <c r="AF1250" s="387" t="s">
        <v>1729</v>
      </c>
      <c r="AG1250" s="387">
        <v>0</v>
      </c>
      <c r="AH1250" s="387">
        <v>0</v>
      </c>
      <c r="AI1250" s="387">
        <v>7.48</v>
      </c>
      <c r="AJ1250" s="387">
        <v>7.48</v>
      </c>
      <c r="AK1250" s="387">
        <v>0</v>
      </c>
      <c r="AM1250"/>
      <c r="AN1250"/>
      <c r="AO1250"/>
      <c r="AP1250"/>
    </row>
    <row r="1251" spans="1:42">
      <c r="A1251" s="387" t="s">
        <v>5000</v>
      </c>
      <c r="B1251" s="388">
        <v>43661.123692129629</v>
      </c>
      <c r="C1251" s="389">
        <v>43660</v>
      </c>
      <c r="D1251" s="387" t="s">
        <v>2921</v>
      </c>
      <c r="E1251" s="389">
        <v>43660</v>
      </c>
      <c r="F1251" s="387" t="s">
        <v>2598</v>
      </c>
      <c r="G1251" s="389">
        <v>43660</v>
      </c>
      <c r="H1251" s="387" t="s">
        <v>3115</v>
      </c>
      <c r="I1251" s="389">
        <v>43660</v>
      </c>
      <c r="J1251" s="387" t="s">
        <v>3114</v>
      </c>
      <c r="K1251" s="387" t="s">
        <v>1741</v>
      </c>
      <c r="L1251" s="390" t="s">
        <v>1732</v>
      </c>
      <c r="M1251" s="390" t="s">
        <v>2265</v>
      </c>
      <c r="N1251" s="390" t="str">
        <f t="shared" si="40"/>
        <v>Employee4@blyblade.com</v>
      </c>
      <c r="O1251" s="390" t="str">
        <f t="shared" si="41"/>
        <v>Oksana_Orlov</v>
      </c>
      <c r="P1251" s="387" t="s">
        <v>1728</v>
      </c>
      <c r="Q1251" s="387" t="s">
        <v>1754</v>
      </c>
      <c r="R1251" s="387" t="s">
        <v>1738</v>
      </c>
      <c r="S1251" s="387">
        <v>22.43</v>
      </c>
      <c r="T1251" s="387">
        <v>45</v>
      </c>
      <c r="U1251" s="387" t="s">
        <v>2007</v>
      </c>
      <c r="V1251" s="387" t="s">
        <v>1802</v>
      </c>
      <c r="W1251" s="387" t="s">
        <v>1965</v>
      </c>
      <c r="X1251" s="387" t="s">
        <v>4831</v>
      </c>
      <c r="Y1251" s="387" t="s">
        <v>1735</v>
      </c>
      <c r="Z1251" s="387" t="s">
        <v>1734</v>
      </c>
      <c r="AA1251" s="387" t="s">
        <v>1747</v>
      </c>
      <c r="AB1251" s="387">
        <v>0</v>
      </c>
      <c r="AC1251" s="387">
        <v>0</v>
      </c>
      <c r="AD1251" s="387">
        <v>10.25</v>
      </c>
      <c r="AE1251" s="387">
        <v>10.25</v>
      </c>
      <c r="AF1251" s="387" t="s">
        <v>1729</v>
      </c>
      <c r="AG1251" s="387">
        <v>0</v>
      </c>
      <c r="AH1251" s="387">
        <v>0</v>
      </c>
      <c r="AI1251" s="387">
        <v>10.25</v>
      </c>
      <c r="AJ1251" s="387">
        <v>10.25</v>
      </c>
      <c r="AK1251" s="387">
        <v>0</v>
      </c>
      <c r="AM1251"/>
      <c r="AN1251"/>
      <c r="AO1251"/>
      <c r="AP1251"/>
    </row>
    <row r="1252" spans="1:42">
      <c r="A1252" s="387" t="s">
        <v>4999</v>
      </c>
      <c r="B1252" s="388">
        <v>43661.132696759261</v>
      </c>
      <c r="C1252" s="389">
        <v>43661</v>
      </c>
      <c r="D1252" s="387" t="s">
        <v>4998</v>
      </c>
      <c r="E1252" s="389">
        <v>43660</v>
      </c>
      <c r="F1252" s="387" t="s">
        <v>3115</v>
      </c>
      <c r="G1252" s="389">
        <v>43661</v>
      </c>
      <c r="H1252" s="387" t="s">
        <v>4997</v>
      </c>
      <c r="I1252" s="389">
        <v>43660</v>
      </c>
      <c r="J1252" s="387" t="s">
        <v>2829</v>
      </c>
      <c r="K1252" s="387" t="s">
        <v>1741</v>
      </c>
      <c r="L1252" s="390" t="s">
        <v>1732</v>
      </c>
      <c r="M1252" s="390" t="s">
        <v>3669</v>
      </c>
      <c r="N1252" s="390" t="str">
        <f t="shared" si="40"/>
        <v>Employee39@blyblade.com</v>
      </c>
      <c r="O1252" s="390" t="str">
        <f t="shared" si="41"/>
        <v>Robert_Doherty</v>
      </c>
      <c r="P1252" s="387" t="s">
        <v>1728</v>
      </c>
      <c r="Q1252" s="387" t="s">
        <v>1754</v>
      </c>
      <c r="R1252" s="387" t="s">
        <v>1738</v>
      </c>
      <c r="S1252" s="387">
        <v>6.31</v>
      </c>
      <c r="T1252" s="387">
        <v>19</v>
      </c>
      <c r="U1252" s="387" t="s">
        <v>1737</v>
      </c>
      <c r="V1252" s="387" t="s">
        <v>2386</v>
      </c>
      <c r="W1252" s="387" t="s">
        <v>4876</v>
      </c>
      <c r="X1252" s="387" t="s">
        <v>4831</v>
      </c>
      <c r="Y1252" s="387" t="s">
        <v>1728</v>
      </c>
      <c r="Z1252" s="387" t="s">
        <v>1734</v>
      </c>
      <c r="AA1252" s="387" t="s">
        <v>1733</v>
      </c>
      <c r="AB1252" s="387">
        <v>21.07</v>
      </c>
      <c r="AC1252" s="387">
        <v>0</v>
      </c>
      <c r="AD1252" s="387">
        <v>0</v>
      </c>
      <c r="AE1252" s="387">
        <v>21.07</v>
      </c>
      <c r="AF1252" s="387" t="s">
        <v>1729</v>
      </c>
      <c r="AG1252" s="387">
        <v>21.07</v>
      </c>
      <c r="AH1252" s="387">
        <v>0</v>
      </c>
      <c r="AI1252" s="387">
        <v>0</v>
      </c>
      <c r="AJ1252" s="387">
        <v>21.07</v>
      </c>
      <c r="AK1252" s="387">
        <v>2.11</v>
      </c>
      <c r="AM1252"/>
      <c r="AN1252"/>
      <c r="AO1252"/>
      <c r="AP1252"/>
    </row>
    <row r="1253" spans="1:42">
      <c r="A1253" s="387" t="s">
        <v>4999</v>
      </c>
      <c r="B1253" s="388">
        <v>43661.133437500001</v>
      </c>
      <c r="C1253" s="389">
        <v>43661</v>
      </c>
      <c r="D1253" s="387" t="s">
        <v>4998</v>
      </c>
      <c r="E1253" s="389">
        <v>43660</v>
      </c>
      <c r="F1253" s="387" t="s">
        <v>3115</v>
      </c>
      <c r="G1253" s="389">
        <v>43661</v>
      </c>
      <c r="H1253" s="387" t="s">
        <v>4997</v>
      </c>
      <c r="I1253" s="389">
        <v>43660</v>
      </c>
      <c r="J1253" s="387" t="s">
        <v>2829</v>
      </c>
      <c r="K1253" s="387" t="s">
        <v>1741</v>
      </c>
      <c r="L1253" s="390" t="s">
        <v>1732</v>
      </c>
      <c r="M1253" s="390" t="s">
        <v>3669</v>
      </c>
      <c r="N1253" s="390" t="str">
        <f t="shared" si="40"/>
        <v>Employee39@blyblade.com</v>
      </c>
      <c r="O1253" s="390" t="str">
        <f t="shared" si="41"/>
        <v>Robert_Doherty</v>
      </c>
      <c r="P1253" s="387" t="s">
        <v>1728</v>
      </c>
      <c r="Q1253" s="387" t="s">
        <v>1754</v>
      </c>
      <c r="R1253" s="387" t="s">
        <v>1738</v>
      </c>
      <c r="S1253" s="387">
        <v>6.31</v>
      </c>
      <c r="T1253" s="387">
        <v>19</v>
      </c>
      <c r="U1253" s="387" t="s">
        <v>1737</v>
      </c>
      <c r="V1253" s="387" t="s">
        <v>2386</v>
      </c>
      <c r="W1253" s="387" t="s">
        <v>4876</v>
      </c>
      <c r="X1253" s="387" t="s">
        <v>4831</v>
      </c>
      <c r="Y1253" s="387" t="s">
        <v>1728</v>
      </c>
      <c r="Z1253" s="387" t="s">
        <v>1734</v>
      </c>
      <c r="AA1253" s="387" t="s">
        <v>1747</v>
      </c>
      <c r="AB1253" s="387">
        <v>0</v>
      </c>
      <c r="AC1253" s="387">
        <v>0</v>
      </c>
      <c r="AD1253" s="387">
        <v>3.24</v>
      </c>
      <c r="AE1253" s="387">
        <v>3.24</v>
      </c>
      <c r="AF1253" s="387" t="s">
        <v>1729</v>
      </c>
      <c r="AG1253" s="387">
        <v>0</v>
      </c>
      <c r="AH1253" s="387">
        <v>0</v>
      </c>
      <c r="AI1253" s="387">
        <v>3.24</v>
      </c>
      <c r="AJ1253" s="387">
        <v>3.24</v>
      </c>
      <c r="AK1253" s="387">
        <v>0</v>
      </c>
      <c r="AM1253"/>
      <c r="AN1253"/>
      <c r="AO1253"/>
      <c r="AP1253"/>
    </row>
    <row r="1254" spans="1:42">
      <c r="A1254" s="387" t="s">
        <v>4996</v>
      </c>
      <c r="B1254" s="388">
        <v>43661.22142361111</v>
      </c>
      <c r="C1254" s="389">
        <v>43661</v>
      </c>
      <c r="D1254" s="387" t="s">
        <v>4995</v>
      </c>
      <c r="E1254" s="389">
        <v>43661</v>
      </c>
      <c r="F1254" s="387" t="s">
        <v>2759</v>
      </c>
      <c r="G1254" s="389">
        <v>43661</v>
      </c>
      <c r="H1254" s="387" t="s">
        <v>4994</v>
      </c>
      <c r="I1254" s="389">
        <v>43661</v>
      </c>
      <c r="J1254" s="387" t="s">
        <v>2810</v>
      </c>
      <c r="K1254" s="387" t="s">
        <v>1741</v>
      </c>
      <c r="L1254" s="390" t="s">
        <v>1732</v>
      </c>
      <c r="M1254" s="390" t="s">
        <v>1854</v>
      </c>
      <c r="N1254" s="390" t="str">
        <f t="shared" si="40"/>
        <v>Employee5@blyblade.com</v>
      </c>
      <c r="O1254" s="390" t="str">
        <f t="shared" si="41"/>
        <v>Torey_McNeil</v>
      </c>
      <c r="P1254" s="387" t="s">
        <v>1728</v>
      </c>
      <c r="Q1254" s="387" t="s">
        <v>1847</v>
      </c>
      <c r="R1254" s="387" t="s">
        <v>1738</v>
      </c>
      <c r="S1254" s="387">
        <v>9.5500000000000007</v>
      </c>
      <c r="T1254" s="387">
        <v>24</v>
      </c>
      <c r="U1254" s="387" t="s">
        <v>1737</v>
      </c>
      <c r="V1254" s="387" t="s">
        <v>1853</v>
      </c>
      <c r="W1254" s="387" t="s">
        <v>4876</v>
      </c>
      <c r="X1254" s="387" t="s">
        <v>4831</v>
      </c>
      <c r="Y1254" s="387" t="s">
        <v>1748</v>
      </c>
      <c r="Z1254" s="387" t="s">
        <v>1734</v>
      </c>
      <c r="AA1254" s="387" t="s">
        <v>1733</v>
      </c>
      <c r="AB1254" s="387">
        <v>42.52</v>
      </c>
      <c r="AC1254" s="387">
        <v>0</v>
      </c>
      <c r="AD1254" s="387">
        <v>0</v>
      </c>
      <c r="AE1254" s="387">
        <v>42.52</v>
      </c>
      <c r="AF1254" s="387" t="s">
        <v>1729</v>
      </c>
      <c r="AG1254" s="387">
        <v>42.52</v>
      </c>
      <c r="AH1254" s="387">
        <v>0</v>
      </c>
      <c r="AI1254" s="387">
        <v>0</v>
      </c>
      <c r="AJ1254" s="387">
        <v>42.52</v>
      </c>
      <c r="AK1254" s="387">
        <v>4.25</v>
      </c>
      <c r="AM1254"/>
      <c r="AN1254"/>
      <c r="AO1254"/>
      <c r="AP1254"/>
    </row>
    <row r="1255" spans="1:42">
      <c r="A1255" s="387" t="s">
        <v>4993</v>
      </c>
      <c r="B1255" s="388">
        <v>43661.442858796298</v>
      </c>
      <c r="C1255" s="389">
        <v>43661</v>
      </c>
      <c r="D1255" s="387" t="s">
        <v>2560</v>
      </c>
      <c r="E1255" s="389">
        <v>43661</v>
      </c>
      <c r="F1255" s="387" t="s">
        <v>2785</v>
      </c>
      <c r="G1255" s="389">
        <v>43661</v>
      </c>
      <c r="H1255" s="387" t="s">
        <v>2464</v>
      </c>
      <c r="I1255" s="389">
        <v>43661</v>
      </c>
      <c r="J1255" s="387" t="s">
        <v>2463</v>
      </c>
      <c r="K1255" s="387" t="s">
        <v>1741</v>
      </c>
      <c r="L1255" s="390" t="s">
        <v>1732</v>
      </c>
      <c r="M1255" s="390" t="s">
        <v>1979</v>
      </c>
      <c r="N1255" s="390" t="str">
        <f t="shared" si="40"/>
        <v>Employee15@blyblade.com</v>
      </c>
      <c r="O1255" s="390" t="str">
        <f t="shared" si="41"/>
        <v>Jess_Rooney</v>
      </c>
      <c r="P1255" s="387" t="s">
        <v>1728</v>
      </c>
      <c r="Q1255" s="387" t="s">
        <v>1847</v>
      </c>
      <c r="R1255" s="387" t="s">
        <v>1738</v>
      </c>
      <c r="S1255" s="387">
        <v>1.17</v>
      </c>
      <c r="T1255" s="387">
        <v>6</v>
      </c>
      <c r="U1255" s="387" t="s">
        <v>2435</v>
      </c>
      <c r="V1255" s="387" t="s">
        <v>2007</v>
      </c>
      <c r="W1255" s="387" t="s">
        <v>1965</v>
      </c>
      <c r="X1255" s="387" t="s">
        <v>4831</v>
      </c>
      <c r="Y1255" s="387" t="s">
        <v>1735</v>
      </c>
      <c r="Z1255" s="387" t="s">
        <v>1734</v>
      </c>
      <c r="AA1255" s="387" t="s">
        <v>1733</v>
      </c>
      <c r="AB1255" s="387">
        <v>9.8800000000000008</v>
      </c>
      <c r="AC1255" s="387">
        <v>0</v>
      </c>
      <c r="AD1255" s="387">
        <v>0</v>
      </c>
      <c r="AE1255" s="387">
        <v>9.8800000000000008</v>
      </c>
      <c r="AF1255" s="387" t="s">
        <v>1729</v>
      </c>
      <c r="AG1255" s="387">
        <v>9.8800000000000008</v>
      </c>
      <c r="AH1255" s="387">
        <v>0</v>
      </c>
      <c r="AI1255" s="387">
        <v>0</v>
      </c>
      <c r="AJ1255" s="387">
        <v>9.8800000000000008</v>
      </c>
      <c r="AK1255" s="387">
        <v>0.99</v>
      </c>
      <c r="AM1255"/>
      <c r="AN1255"/>
      <c r="AO1255"/>
      <c r="AP1255"/>
    </row>
    <row r="1256" spans="1:42">
      <c r="A1256" s="387" t="s">
        <v>4992</v>
      </c>
      <c r="B1256" s="388">
        <v>43661.465381944443</v>
      </c>
      <c r="C1256" s="389">
        <v>43661</v>
      </c>
      <c r="D1256" s="387" t="s">
        <v>2428</v>
      </c>
      <c r="E1256" s="389">
        <v>43661</v>
      </c>
      <c r="F1256" s="387" t="s">
        <v>2459</v>
      </c>
      <c r="G1256" s="389">
        <v>43661</v>
      </c>
      <c r="H1256" s="387" t="s">
        <v>1831</v>
      </c>
      <c r="I1256" s="389">
        <v>43661</v>
      </c>
      <c r="J1256" s="387" t="s">
        <v>1830</v>
      </c>
      <c r="K1256" s="387" t="s">
        <v>1741</v>
      </c>
      <c r="L1256" s="390" t="s">
        <v>1732</v>
      </c>
      <c r="M1256" s="390" t="s">
        <v>2208</v>
      </c>
      <c r="N1256" s="390" t="str">
        <f t="shared" si="40"/>
        <v>Employee13@blyblade.com</v>
      </c>
      <c r="O1256" s="390" t="str">
        <f t="shared" si="41"/>
        <v>Evelyn_Pelczar</v>
      </c>
      <c r="P1256" s="387" t="s">
        <v>1728</v>
      </c>
      <c r="Q1256" s="387" t="s">
        <v>1847</v>
      </c>
      <c r="R1256" s="387" t="s">
        <v>1738</v>
      </c>
      <c r="S1256" s="387">
        <v>3.65</v>
      </c>
      <c r="T1256" s="387">
        <v>12</v>
      </c>
      <c r="U1256" s="387" t="s">
        <v>2207</v>
      </c>
      <c r="V1256" s="387" t="s">
        <v>1772</v>
      </c>
      <c r="W1256" s="387" t="s">
        <v>1965</v>
      </c>
      <c r="X1256" s="387" t="s">
        <v>4831</v>
      </c>
      <c r="Y1256" s="387" t="s">
        <v>1735</v>
      </c>
      <c r="Z1256" s="387" t="s">
        <v>1734</v>
      </c>
      <c r="AA1256" s="387" t="s">
        <v>1733</v>
      </c>
      <c r="AB1256" s="387">
        <v>22.82</v>
      </c>
      <c r="AC1256" s="387">
        <v>0</v>
      </c>
      <c r="AD1256" s="387">
        <v>0</v>
      </c>
      <c r="AE1256" s="387">
        <v>22.82</v>
      </c>
      <c r="AF1256" s="387" t="s">
        <v>1729</v>
      </c>
      <c r="AG1256" s="387">
        <v>22.82</v>
      </c>
      <c r="AH1256" s="387">
        <v>0</v>
      </c>
      <c r="AI1256" s="387">
        <v>0</v>
      </c>
      <c r="AJ1256" s="387">
        <v>22.82</v>
      </c>
      <c r="AK1256" s="387">
        <v>2.2799999999999998</v>
      </c>
      <c r="AM1256"/>
      <c r="AN1256"/>
      <c r="AO1256"/>
      <c r="AP1256"/>
    </row>
    <row r="1257" spans="1:42">
      <c r="A1257" s="387" t="s">
        <v>4991</v>
      </c>
      <c r="B1257" s="388">
        <v>43661.489444444444</v>
      </c>
      <c r="C1257" s="389">
        <v>43661</v>
      </c>
      <c r="D1257" s="387" t="s">
        <v>3171</v>
      </c>
      <c r="E1257" s="389">
        <v>43661</v>
      </c>
      <c r="F1257" s="387" t="s">
        <v>2691</v>
      </c>
      <c r="G1257" s="389">
        <v>43661</v>
      </c>
      <c r="H1257" s="387" t="s">
        <v>3012</v>
      </c>
      <c r="I1257" s="389">
        <v>43661</v>
      </c>
      <c r="J1257" s="387" t="s">
        <v>3683</v>
      </c>
      <c r="K1257" s="387" t="s">
        <v>1741</v>
      </c>
      <c r="L1257" s="390" t="s">
        <v>1732</v>
      </c>
      <c r="M1257" s="390" t="s">
        <v>2051</v>
      </c>
      <c r="N1257" s="390" t="str">
        <f t="shared" si="40"/>
        <v>Employee26@blyblade.com</v>
      </c>
      <c r="O1257" s="390" t="str">
        <f t="shared" si="41"/>
        <v>Karoline_Lozier</v>
      </c>
      <c r="P1257" s="387" t="s">
        <v>1728</v>
      </c>
      <c r="Q1257" s="387" t="s">
        <v>1754</v>
      </c>
      <c r="R1257" s="387" t="s">
        <v>1738</v>
      </c>
      <c r="S1257" s="387">
        <v>42.38</v>
      </c>
      <c r="T1257" s="387">
        <v>62</v>
      </c>
      <c r="U1257" s="387" t="s">
        <v>1772</v>
      </c>
      <c r="V1257" s="387" t="s">
        <v>4811</v>
      </c>
      <c r="W1257" s="387" t="s">
        <v>1875</v>
      </c>
      <c r="X1257" s="387" t="s">
        <v>4831</v>
      </c>
      <c r="Y1257" s="387" t="s">
        <v>1748</v>
      </c>
      <c r="Z1257" s="387" t="s">
        <v>1734</v>
      </c>
      <c r="AA1257" s="387" t="s">
        <v>1733</v>
      </c>
      <c r="AB1257" s="387">
        <v>122.51</v>
      </c>
      <c r="AC1257" s="387">
        <v>0</v>
      </c>
      <c r="AD1257" s="387">
        <v>0</v>
      </c>
      <c r="AE1257" s="387">
        <v>122.51</v>
      </c>
      <c r="AF1257" s="387" t="s">
        <v>1729</v>
      </c>
      <c r="AG1257" s="387">
        <v>122.51</v>
      </c>
      <c r="AH1257" s="387">
        <v>0</v>
      </c>
      <c r="AI1257" s="387">
        <v>0</v>
      </c>
      <c r="AJ1257" s="387">
        <v>122.51</v>
      </c>
      <c r="AK1257" s="387">
        <v>12.25</v>
      </c>
      <c r="AM1257"/>
      <c r="AN1257"/>
      <c r="AO1257"/>
      <c r="AP1257"/>
    </row>
    <row r="1258" spans="1:42">
      <c r="A1258" s="387" t="s">
        <v>4990</v>
      </c>
      <c r="B1258" s="388">
        <v>43661.502928240741</v>
      </c>
      <c r="C1258" s="389">
        <v>43661</v>
      </c>
      <c r="D1258" s="387" t="s">
        <v>2905</v>
      </c>
      <c r="E1258" s="389">
        <v>43661</v>
      </c>
      <c r="F1258" s="387" t="s">
        <v>2904</v>
      </c>
      <c r="G1258" s="387" t="s">
        <v>1728</v>
      </c>
      <c r="H1258" s="387" t="s">
        <v>1728</v>
      </c>
      <c r="I1258" s="387" t="s">
        <v>1728</v>
      </c>
      <c r="J1258" s="387" t="s">
        <v>1728</v>
      </c>
      <c r="K1258" s="387" t="s">
        <v>1741</v>
      </c>
      <c r="L1258" s="390" t="s">
        <v>1732</v>
      </c>
      <c r="M1258" s="390" t="s">
        <v>2208</v>
      </c>
      <c r="N1258" s="390" t="str">
        <f t="shared" si="40"/>
        <v>Employee13@blyblade.com</v>
      </c>
      <c r="O1258" s="390" t="str">
        <f t="shared" si="41"/>
        <v>Evelyn_Pelczar</v>
      </c>
      <c r="P1258" s="387" t="s">
        <v>1728</v>
      </c>
      <c r="Q1258" s="387" t="s">
        <v>1847</v>
      </c>
      <c r="R1258" s="387" t="s">
        <v>1738</v>
      </c>
      <c r="S1258" s="387" t="s">
        <v>1728</v>
      </c>
      <c r="T1258" s="387" t="s">
        <v>1728</v>
      </c>
      <c r="U1258" s="387" t="s">
        <v>1883</v>
      </c>
      <c r="V1258" s="387" t="s">
        <v>1883</v>
      </c>
      <c r="W1258" s="387" t="s">
        <v>2025</v>
      </c>
      <c r="X1258" s="387" t="s">
        <v>4831</v>
      </c>
      <c r="Y1258" s="387" t="s">
        <v>1735</v>
      </c>
      <c r="Z1258" s="387" t="s">
        <v>1734</v>
      </c>
      <c r="AA1258" s="387" t="s">
        <v>1733</v>
      </c>
      <c r="AB1258" s="387">
        <v>5.44</v>
      </c>
      <c r="AC1258" s="387">
        <v>0</v>
      </c>
      <c r="AD1258" s="387">
        <v>0</v>
      </c>
      <c r="AE1258" s="387">
        <v>5.44</v>
      </c>
      <c r="AF1258" s="387" t="s">
        <v>1729</v>
      </c>
      <c r="AG1258" s="387">
        <v>5.44</v>
      </c>
      <c r="AH1258" s="387">
        <v>0</v>
      </c>
      <c r="AI1258" s="387">
        <v>0</v>
      </c>
      <c r="AJ1258" s="387">
        <v>5.44</v>
      </c>
      <c r="AK1258" s="387">
        <v>0.54</v>
      </c>
      <c r="AM1258"/>
      <c r="AN1258"/>
      <c r="AO1258"/>
      <c r="AP1258"/>
    </row>
    <row r="1259" spans="1:42">
      <c r="A1259" s="391" t="s">
        <v>4989</v>
      </c>
      <c r="B1259" s="388">
        <v>43661.552002314813</v>
      </c>
      <c r="C1259" s="389">
        <v>43661</v>
      </c>
      <c r="D1259" s="387" t="s">
        <v>1798</v>
      </c>
      <c r="E1259" s="389">
        <v>43661</v>
      </c>
      <c r="F1259" s="387" t="s">
        <v>4988</v>
      </c>
      <c r="G1259" s="389">
        <v>43661</v>
      </c>
      <c r="H1259" s="387" t="s">
        <v>3953</v>
      </c>
      <c r="I1259" s="389">
        <v>43661</v>
      </c>
      <c r="J1259" s="387" t="s">
        <v>3952</v>
      </c>
      <c r="K1259" s="387" t="s">
        <v>1741</v>
      </c>
      <c r="L1259" s="390" t="s">
        <v>1732</v>
      </c>
      <c r="M1259" s="390" t="s">
        <v>1936</v>
      </c>
      <c r="N1259" s="390" t="str">
        <f t="shared" si="40"/>
        <v>Employee17@blyblade.com</v>
      </c>
      <c r="O1259" s="390" t="str">
        <f t="shared" si="41"/>
        <v>Nate_Alexander</v>
      </c>
      <c r="P1259" s="387" t="s">
        <v>1728</v>
      </c>
      <c r="Q1259" s="387" t="s">
        <v>1754</v>
      </c>
      <c r="R1259" s="387" t="s">
        <v>1803</v>
      </c>
      <c r="S1259" s="387">
        <v>31.17</v>
      </c>
      <c r="T1259" s="387">
        <v>69</v>
      </c>
      <c r="U1259" s="387" t="s">
        <v>2733</v>
      </c>
      <c r="V1259" s="387" t="s">
        <v>1845</v>
      </c>
      <c r="W1259" s="387" t="s">
        <v>4882</v>
      </c>
      <c r="X1259" s="387" t="s">
        <v>4831</v>
      </c>
      <c r="Y1259" s="387" t="s">
        <v>1748</v>
      </c>
      <c r="Z1259" s="387" t="s">
        <v>1734</v>
      </c>
      <c r="AA1259" s="387" t="s">
        <v>1733</v>
      </c>
      <c r="AB1259" s="387">
        <v>59.85</v>
      </c>
      <c r="AC1259" s="387">
        <v>0</v>
      </c>
      <c r="AD1259" s="387">
        <v>0</v>
      </c>
      <c r="AE1259" s="387">
        <v>59.85</v>
      </c>
      <c r="AF1259" s="387" t="s">
        <v>1729</v>
      </c>
      <c r="AG1259" s="387">
        <v>59.85</v>
      </c>
      <c r="AH1259" s="387">
        <v>0</v>
      </c>
      <c r="AI1259" s="387">
        <v>0</v>
      </c>
      <c r="AJ1259" s="387">
        <v>59.85</v>
      </c>
      <c r="AK1259" s="387">
        <v>5.99</v>
      </c>
      <c r="AM1259"/>
      <c r="AN1259"/>
      <c r="AO1259"/>
      <c r="AP1259"/>
    </row>
    <row r="1260" spans="1:42">
      <c r="A1260" s="387" t="s">
        <v>4987</v>
      </c>
      <c r="B1260" s="388">
        <v>43661.585428240738</v>
      </c>
      <c r="C1260" s="389">
        <v>43661</v>
      </c>
      <c r="D1260" s="387" t="s">
        <v>2103</v>
      </c>
      <c r="E1260" s="389">
        <v>43661</v>
      </c>
      <c r="F1260" s="387" t="s">
        <v>3972</v>
      </c>
      <c r="G1260" s="389">
        <v>43661</v>
      </c>
      <c r="H1260" s="387" t="s">
        <v>2995</v>
      </c>
      <c r="I1260" s="389">
        <v>43661</v>
      </c>
      <c r="J1260" s="387" t="s">
        <v>2466</v>
      </c>
      <c r="K1260" s="387" t="s">
        <v>1741</v>
      </c>
      <c r="L1260" s="390" t="s">
        <v>1732</v>
      </c>
      <c r="M1260" s="390" t="s">
        <v>1854</v>
      </c>
      <c r="N1260" s="390" t="str">
        <f t="shared" si="40"/>
        <v>Employee5@blyblade.com</v>
      </c>
      <c r="O1260" s="390" t="str">
        <f t="shared" si="41"/>
        <v>Torey_McNeil</v>
      </c>
      <c r="P1260" s="387" t="s">
        <v>1728</v>
      </c>
      <c r="Q1260" s="387" t="s">
        <v>1847</v>
      </c>
      <c r="R1260" s="387" t="s">
        <v>1738</v>
      </c>
      <c r="S1260" s="387">
        <v>9.41</v>
      </c>
      <c r="T1260" s="387">
        <v>39</v>
      </c>
      <c r="U1260" s="387" t="s">
        <v>1853</v>
      </c>
      <c r="V1260" s="387" t="s">
        <v>1737</v>
      </c>
      <c r="W1260" s="387" t="s">
        <v>1875</v>
      </c>
      <c r="X1260" s="387" t="s">
        <v>4831</v>
      </c>
      <c r="Y1260" s="387" t="s">
        <v>1748</v>
      </c>
      <c r="Z1260" s="387" t="s">
        <v>1734</v>
      </c>
      <c r="AA1260" s="387" t="s">
        <v>1733</v>
      </c>
      <c r="AB1260" s="387">
        <v>56.06</v>
      </c>
      <c r="AC1260" s="387">
        <v>0</v>
      </c>
      <c r="AD1260" s="387">
        <v>0</v>
      </c>
      <c r="AE1260" s="387">
        <v>56.06</v>
      </c>
      <c r="AF1260" s="387" t="s">
        <v>1729</v>
      </c>
      <c r="AG1260" s="387">
        <v>56.06</v>
      </c>
      <c r="AH1260" s="387">
        <v>0</v>
      </c>
      <c r="AI1260" s="387">
        <v>0</v>
      </c>
      <c r="AJ1260" s="387">
        <v>56.06</v>
      </c>
      <c r="AK1260" s="387">
        <v>5.61</v>
      </c>
      <c r="AM1260"/>
      <c r="AN1260"/>
      <c r="AO1260"/>
      <c r="AP1260"/>
    </row>
    <row r="1261" spans="1:42">
      <c r="A1261" s="387" t="s">
        <v>4986</v>
      </c>
      <c r="B1261" s="388">
        <v>43661.650868055556</v>
      </c>
      <c r="C1261" s="389">
        <v>43661</v>
      </c>
      <c r="D1261" s="387" t="s">
        <v>2537</v>
      </c>
      <c r="E1261" s="389">
        <v>43661</v>
      </c>
      <c r="F1261" s="387" t="s">
        <v>2770</v>
      </c>
      <c r="G1261" s="387" t="s">
        <v>1728</v>
      </c>
      <c r="H1261" s="387" t="s">
        <v>1728</v>
      </c>
      <c r="I1261" s="387" t="s">
        <v>1728</v>
      </c>
      <c r="J1261" s="387" t="s">
        <v>1728</v>
      </c>
      <c r="K1261" s="387" t="s">
        <v>1741</v>
      </c>
      <c r="L1261" s="390" t="s">
        <v>1732</v>
      </c>
      <c r="M1261" s="390" t="s">
        <v>1731</v>
      </c>
      <c r="N1261" s="390" t="str">
        <f t="shared" si="40"/>
        <v>Employee8@blyblade.com</v>
      </c>
      <c r="O1261" s="390" t="str">
        <f t="shared" si="41"/>
        <v>--_--</v>
      </c>
      <c r="P1261" s="387" t="s">
        <v>1728</v>
      </c>
      <c r="Q1261" s="387" t="s">
        <v>1847</v>
      </c>
      <c r="R1261" s="387" t="s">
        <v>1738</v>
      </c>
      <c r="S1261" s="387" t="s">
        <v>1728</v>
      </c>
      <c r="T1261" s="387" t="s">
        <v>1728</v>
      </c>
      <c r="U1261" s="387" t="s">
        <v>1883</v>
      </c>
      <c r="V1261" s="387" t="s">
        <v>1883</v>
      </c>
      <c r="W1261" s="387" t="s">
        <v>1965</v>
      </c>
      <c r="X1261" s="387" t="s">
        <v>4831</v>
      </c>
      <c r="Y1261" s="387" t="s">
        <v>1728</v>
      </c>
      <c r="Z1261" s="387" t="s">
        <v>1734</v>
      </c>
      <c r="AA1261" s="387" t="s">
        <v>1733</v>
      </c>
      <c r="AB1261" s="387">
        <v>5.44</v>
      </c>
      <c r="AC1261" s="387">
        <v>0</v>
      </c>
      <c r="AD1261" s="387">
        <v>0</v>
      </c>
      <c r="AE1261" s="387">
        <v>5.44</v>
      </c>
      <c r="AF1261" s="387" t="s">
        <v>1729</v>
      </c>
      <c r="AG1261" s="387">
        <v>5.44</v>
      </c>
      <c r="AH1261" s="387">
        <v>0</v>
      </c>
      <c r="AI1261" s="387">
        <v>0</v>
      </c>
      <c r="AJ1261" s="387">
        <v>5.44</v>
      </c>
      <c r="AK1261" s="387">
        <v>0.54</v>
      </c>
      <c r="AM1261"/>
      <c r="AN1261"/>
      <c r="AO1261"/>
      <c r="AP1261"/>
    </row>
    <row r="1262" spans="1:42">
      <c r="A1262" s="387" t="s">
        <v>4986</v>
      </c>
      <c r="B1262" s="388">
        <v>43661.660578703704</v>
      </c>
      <c r="C1262" s="389">
        <v>43661</v>
      </c>
      <c r="D1262" s="387" t="s">
        <v>2537</v>
      </c>
      <c r="E1262" s="389">
        <v>43661</v>
      </c>
      <c r="F1262" s="387" t="s">
        <v>2770</v>
      </c>
      <c r="G1262" s="387" t="s">
        <v>1728</v>
      </c>
      <c r="H1262" s="387" t="s">
        <v>1728</v>
      </c>
      <c r="I1262" s="387" t="s">
        <v>1728</v>
      </c>
      <c r="J1262" s="387" t="s">
        <v>1728</v>
      </c>
      <c r="K1262" s="387" t="s">
        <v>1741</v>
      </c>
      <c r="L1262" s="390" t="s">
        <v>1732</v>
      </c>
      <c r="M1262" s="390" t="s">
        <v>1731</v>
      </c>
      <c r="N1262" s="390" t="str">
        <f t="shared" si="40"/>
        <v>Employee8@blyblade.com</v>
      </c>
      <c r="O1262" s="390" t="str">
        <f t="shared" si="41"/>
        <v>--_--</v>
      </c>
      <c r="P1262" s="387" t="s">
        <v>1728</v>
      </c>
      <c r="Q1262" s="387" t="s">
        <v>1847</v>
      </c>
      <c r="R1262" s="387" t="s">
        <v>1738</v>
      </c>
      <c r="S1262" s="387" t="s">
        <v>1728</v>
      </c>
      <c r="T1262" s="387" t="s">
        <v>1728</v>
      </c>
      <c r="U1262" s="387" t="s">
        <v>1883</v>
      </c>
      <c r="V1262" s="387" t="s">
        <v>1883</v>
      </c>
      <c r="W1262" s="387" t="s">
        <v>1965</v>
      </c>
      <c r="X1262" s="387" t="s">
        <v>4831</v>
      </c>
      <c r="Y1262" s="387" t="s">
        <v>1728</v>
      </c>
      <c r="Z1262" s="387" t="s">
        <v>1734</v>
      </c>
      <c r="AA1262" s="387" t="s">
        <v>2138</v>
      </c>
      <c r="AB1262" s="387">
        <v>-5.44</v>
      </c>
      <c r="AC1262" s="387">
        <v>0</v>
      </c>
      <c r="AD1262" s="387">
        <v>0</v>
      </c>
      <c r="AE1262" s="387">
        <v>-5.44</v>
      </c>
      <c r="AF1262" s="387" t="s">
        <v>1729</v>
      </c>
      <c r="AG1262" s="387">
        <v>-5.44</v>
      </c>
      <c r="AH1262" s="387">
        <v>0</v>
      </c>
      <c r="AI1262" s="387">
        <v>0</v>
      </c>
      <c r="AJ1262" s="387">
        <v>-5.44</v>
      </c>
      <c r="AK1262" s="387">
        <v>-0.54</v>
      </c>
      <c r="AM1262"/>
      <c r="AN1262"/>
      <c r="AO1262"/>
      <c r="AP1262"/>
    </row>
    <row r="1263" spans="1:42">
      <c r="A1263" s="387" t="s">
        <v>4985</v>
      </c>
      <c r="B1263" s="388">
        <v>43661.672048611108</v>
      </c>
      <c r="C1263" s="389">
        <v>43661</v>
      </c>
      <c r="D1263" s="387" t="s">
        <v>3018</v>
      </c>
      <c r="E1263" s="389">
        <v>43661</v>
      </c>
      <c r="F1263" s="387" t="s">
        <v>3017</v>
      </c>
      <c r="G1263" s="389">
        <v>43661</v>
      </c>
      <c r="H1263" s="387" t="s">
        <v>2091</v>
      </c>
      <c r="I1263" s="389">
        <v>43661</v>
      </c>
      <c r="J1263" s="387" t="s">
        <v>3738</v>
      </c>
      <c r="K1263" s="387" t="s">
        <v>1741</v>
      </c>
      <c r="L1263" s="390" t="s">
        <v>1732</v>
      </c>
      <c r="M1263" s="390" t="s">
        <v>1884</v>
      </c>
      <c r="N1263" s="390" t="str">
        <f t="shared" si="40"/>
        <v>Employee25@blyblade.com</v>
      </c>
      <c r="O1263" s="390" t="str">
        <f t="shared" si="41"/>
        <v>Shyloh_Davonne Wilkinson</v>
      </c>
      <c r="P1263" s="387" t="s">
        <v>1728</v>
      </c>
      <c r="Q1263" s="387" t="s">
        <v>1847</v>
      </c>
      <c r="R1263" s="387" t="s">
        <v>1738</v>
      </c>
      <c r="S1263" s="387">
        <v>7.51</v>
      </c>
      <c r="T1263" s="387">
        <v>16</v>
      </c>
      <c r="U1263" s="387" t="s">
        <v>1883</v>
      </c>
      <c r="V1263" s="387" t="s">
        <v>2007</v>
      </c>
      <c r="W1263" s="387" t="s">
        <v>2025</v>
      </c>
      <c r="X1263" s="387" t="s">
        <v>4831</v>
      </c>
      <c r="Y1263" s="387" t="s">
        <v>1735</v>
      </c>
      <c r="Z1263" s="387" t="s">
        <v>1734</v>
      </c>
      <c r="AA1263" s="387" t="s">
        <v>1733</v>
      </c>
      <c r="AB1263" s="387">
        <v>21.92</v>
      </c>
      <c r="AC1263" s="387">
        <v>0</v>
      </c>
      <c r="AD1263" s="387">
        <v>0</v>
      </c>
      <c r="AE1263" s="387">
        <v>21.92</v>
      </c>
      <c r="AF1263" s="387" t="s">
        <v>1729</v>
      </c>
      <c r="AG1263" s="387">
        <v>21.92</v>
      </c>
      <c r="AH1263" s="387">
        <v>0</v>
      </c>
      <c r="AI1263" s="387">
        <v>0</v>
      </c>
      <c r="AJ1263" s="387">
        <v>21.92</v>
      </c>
      <c r="AK1263" s="387">
        <v>2.19</v>
      </c>
      <c r="AM1263"/>
      <c r="AN1263"/>
      <c r="AO1263"/>
      <c r="AP1263"/>
    </row>
    <row r="1264" spans="1:42">
      <c r="A1264" s="387" t="s">
        <v>4984</v>
      </c>
      <c r="B1264" s="388">
        <v>43661.693553240744</v>
      </c>
      <c r="C1264" s="389">
        <v>43661</v>
      </c>
      <c r="D1264" s="387" t="s">
        <v>2625</v>
      </c>
      <c r="E1264" s="389">
        <v>43661</v>
      </c>
      <c r="F1264" s="387" t="s">
        <v>2624</v>
      </c>
      <c r="G1264" s="389">
        <v>43661</v>
      </c>
      <c r="H1264" s="387" t="s">
        <v>2419</v>
      </c>
      <c r="I1264" s="389">
        <v>43661</v>
      </c>
      <c r="J1264" s="387" t="s">
        <v>2418</v>
      </c>
      <c r="K1264" s="387" t="s">
        <v>1741</v>
      </c>
      <c r="L1264" s="390" t="s">
        <v>1732</v>
      </c>
      <c r="M1264" s="390" t="s">
        <v>2255</v>
      </c>
      <c r="N1264" s="390" t="str">
        <f t="shared" si="40"/>
        <v>Employee7@blyblade.com</v>
      </c>
      <c r="O1264" s="390" t="str">
        <f t="shared" si="41"/>
        <v>Jack_Oneill</v>
      </c>
      <c r="P1264" s="387" t="s">
        <v>1728</v>
      </c>
      <c r="Q1264" s="387" t="s">
        <v>1754</v>
      </c>
      <c r="R1264" s="387" t="s">
        <v>1738</v>
      </c>
      <c r="S1264" s="387">
        <v>2.75</v>
      </c>
      <c r="T1264" s="387">
        <v>26</v>
      </c>
      <c r="U1264" s="387" t="s">
        <v>1772</v>
      </c>
      <c r="V1264" s="387" t="s">
        <v>1737</v>
      </c>
      <c r="W1264" s="387" t="s">
        <v>1875</v>
      </c>
      <c r="X1264" s="387" t="s">
        <v>4831</v>
      </c>
      <c r="Y1264" s="387" t="s">
        <v>1748</v>
      </c>
      <c r="Z1264" s="387" t="s">
        <v>1734</v>
      </c>
      <c r="AA1264" s="387" t="s">
        <v>1733</v>
      </c>
      <c r="AB1264" s="387">
        <v>28.89</v>
      </c>
      <c r="AC1264" s="387">
        <v>0</v>
      </c>
      <c r="AD1264" s="387">
        <v>0</v>
      </c>
      <c r="AE1264" s="387">
        <v>28.89</v>
      </c>
      <c r="AF1264" s="387" t="s">
        <v>1729</v>
      </c>
      <c r="AG1264" s="387">
        <v>28.89</v>
      </c>
      <c r="AH1264" s="387">
        <v>0</v>
      </c>
      <c r="AI1264" s="387">
        <v>0</v>
      </c>
      <c r="AJ1264" s="387">
        <v>28.89</v>
      </c>
      <c r="AK1264" s="387">
        <v>2.89</v>
      </c>
      <c r="AM1264"/>
      <c r="AN1264"/>
      <c r="AO1264"/>
      <c r="AP1264"/>
    </row>
    <row r="1265" spans="1:42">
      <c r="A1265" s="387" t="s">
        <v>4983</v>
      </c>
      <c r="B1265" s="388">
        <v>43661.86991898148</v>
      </c>
      <c r="C1265" s="389">
        <v>43661</v>
      </c>
      <c r="D1265" s="387" t="s">
        <v>1980</v>
      </c>
      <c r="E1265" s="389">
        <v>43661</v>
      </c>
      <c r="F1265" s="387" t="s">
        <v>3073</v>
      </c>
      <c r="G1265" s="389">
        <v>43661</v>
      </c>
      <c r="H1265" s="387" t="s">
        <v>2941</v>
      </c>
      <c r="I1265" s="389">
        <v>43661</v>
      </c>
      <c r="J1265" s="387" t="s">
        <v>3923</v>
      </c>
      <c r="K1265" s="387" t="s">
        <v>1741</v>
      </c>
      <c r="L1265" s="390" t="s">
        <v>1732</v>
      </c>
      <c r="M1265" s="390" t="s">
        <v>1936</v>
      </c>
      <c r="N1265" s="390" t="str">
        <f t="shared" si="40"/>
        <v>Employee17@blyblade.com</v>
      </c>
      <c r="O1265" s="390" t="str">
        <f t="shared" si="41"/>
        <v>Nate_Alexander</v>
      </c>
      <c r="P1265" s="387" t="s">
        <v>1728</v>
      </c>
      <c r="Q1265" s="387" t="s">
        <v>1847</v>
      </c>
      <c r="R1265" s="387" t="s">
        <v>4982</v>
      </c>
      <c r="S1265" s="387">
        <v>7.54</v>
      </c>
      <c r="T1265" s="387">
        <v>44</v>
      </c>
      <c r="U1265" s="387" t="s">
        <v>4981</v>
      </c>
      <c r="V1265" s="387" t="s">
        <v>4981</v>
      </c>
      <c r="W1265" s="387" t="s">
        <v>4832</v>
      </c>
      <c r="X1265" s="387" t="s">
        <v>4831</v>
      </c>
      <c r="Y1265" s="387" t="s">
        <v>1748</v>
      </c>
      <c r="Z1265" s="387" t="s">
        <v>1734</v>
      </c>
      <c r="AA1265" s="387" t="s">
        <v>1733</v>
      </c>
      <c r="AB1265" s="387">
        <v>16.21</v>
      </c>
      <c r="AC1265" s="387">
        <v>0</v>
      </c>
      <c r="AD1265" s="387">
        <v>0</v>
      </c>
      <c r="AE1265" s="387">
        <v>16.21</v>
      </c>
      <c r="AF1265" s="387" t="s">
        <v>1729</v>
      </c>
      <c r="AG1265" s="387">
        <v>16.21</v>
      </c>
      <c r="AH1265" s="387">
        <v>0</v>
      </c>
      <c r="AI1265" s="387">
        <v>0</v>
      </c>
      <c r="AJ1265" s="387">
        <v>16.21</v>
      </c>
      <c r="AK1265" s="387">
        <v>1.62</v>
      </c>
      <c r="AM1265"/>
      <c r="AN1265"/>
      <c r="AO1265"/>
      <c r="AP1265"/>
    </row>
    <row r="1266" spans="1:42">
      <c r="A1266" s="387" t="s">
        <v>4980</v>
      </c>
      <c r="B1266" s="388">
        <v>43661.880543981482</v>
      </c>
      <c r="C1266" s="389">
        <v>43661</v>
      </c>
      <c r="D1266" s="387" t="s">
        <v>2274</v>
      </c>
      <c r="E1266" s="389">
        <v>43661</v>
      </c>
      <c r="F1266" s="387" t="s">
        <v>2530</v>
      </c>
      <c r="G1266" s="389">
        <v>43661</v>
      </c>
      <c r="H1266" s="387" t="s">
        <v>2061</v>
      </c>
      <c r="I1266" s="389">
        <v>43661</v>
      </c>
      <c r="J1266" s="387" t="s">
        <v>2060</v>
      </c>
      <c r="K1266" s="387" t="s">
        <v>1741</v>
      </c>
      <c r="L1266" s="390" t="s">
        <v>1732</v>
      </c>
      <c r="M1266" s="390" t="s">
        <v>2051</v>
      </c>
      <c r="N1266" s="390" t="str">
        <f t="shared" si="40"/>
        <v>Employee26@blyblade.com</v>
      </c>
      <c r="O1266" s="390" t="str">
        <f t="shared" si="41"/>
        <v>Karoline_Lozier</v>
      </c>
      <c r="P1266" s="387" t="s">
        <v>1728</v>
      </c>
      <c r="Q1266" s="387" t="s">
        <v>1754</v>
      </c>
      <c r="R1266" s="387" t="s">
        <v>1753</v>
      </c>
      <c r="S1266" s="387">
        <v>40.770000000000003</v>
      </c>
      <c r="T1266" s="387">
        <v>93</v>
      </c>
      <c r="U1266" s="387" t="s">
        <v>4811</v>
      </c>
      <c r="V1266" s="387" t="s">
        <v>1772</v>
      </c>
      <c r="W1266" s="387" t="s">
        <v>1875</v>
      </c>
      <c r="X1266" s="387" t="s">
        <v>4831</v>
      </c>
      <c r="Y1266" s="387" t="s">
        <v>1748</v>
      </c>
      <c r="Z1266" s="387" t="s">
        <v>1734</v>
      </c>
      <c r="AA1266" s="387" t="s">
        <v>1733</v>
      </c>
      <c r="AB1266" s="387">
        <v>68.55</v>
      </c>
      <c r="AC1266" s="387">
        <v>0</v>
      </c>
      <c r="AD1266" s="387">
        <v>0</v>
      </c>
      <c r="AE1266" s="387">
        <v>68.55</v>
      </c>
      <c r="AF1266" s="387" t="s">
        <v>1729</v>
      </c>
      <c r="AG1266" s="387">
        <v>68.55</v>
      </c>
      <c r="AH1266" s="387">
        <v>0</v>
      </c>
      <c r="AI1266" s="387">
        <v>0</v>
      </c>
      <c r="AJ1266" s="387">
        <v>68.55</v>
      </c>
      <c r="AK1266" s="387">
        <v>6.86</v>
      </c>
      <c r="AM1266"/>
      <c r="AN1266"/>
      <c r="AO1266"/>
      <c r="AP1266"/>
    </row>
    <row r="1267" spans="1:42">
      <c r="A1267" s="387" t="s">
        <v>4979</v>
      </c>
      <c r="B1267" s="388">
        <v>43661.889560185184</v>
      </c>
      <c r="C1267" s="389">
        <v>43661</v>
      </c>
      <c r="D1267" s="387" t="s">
        <v>3439</v>
      </c>
      <c r="E1267" s="389">
        <v>43661</v>
      </c>
      <c r="F1267" s="387" t="s">
        <v>3438</v>
      </c>
      <c r="G1267" s="389">
        <v>43661</v>
      </c>
      <c r="H1267" s="387" t="s">
        <v>3431</v>
      </c>
      <c r="I1267" s="389">
        <v>43661</v>
      </c>
      <c r="J1267" s="387" t="s">
        <v>2874</v>
      </c>
      <c r="K1267" s="387" t="s">
        <v>1741</v>
      </c>
      <c r="L1267" s="390" t="s">
        <v>1732</v>
      </c>
      <c r="M1267" s="390" t="s">
        <v>2287</v>
      </c>
      <c r="N1267" s="390" t="str">
        <f t="shared" si="40"/>
        <v>Employee14@blyblade.com</v>
      </c>
      <c r="O1267" s="390" t="str">
        <f t="shared" si="41"/>
        <v>Bowie_Tam</v>
      </c>
      <c r="P1267" s="387" t="s">
        <v>1728</v>
      </c>
      <c r="Q1267" s="387" t="s">
        <v>1952</v>
      </c>
      <c r="R1267" s="387" t="s">
        <v>1738</v>
      </c>
      <c r="S1267" s="387">
        <v>1.76</v>
      </c>
      <c r="T1267" s="387">
        <v>5</v>
      </c>
      <c r="U1267" s="387" t="s">
        <v>2026</v>
      </c>
      <c r="V1267" s="387" t="s">
        <v>2026</v>
      </c>
      <c r="W1267" s="387" t="s">
        <v>2450</v>
      </c>
      <c r="X1267" s="387" t="s">
        <v>4831</v>
      </c>
      <c r="Y1267" s="387" t="s">
        <v>1748</v>
      </c>
      <c r="Z1267" s="387" t="s">
        <v>1734</v>
      </c>
      <c r="AA1267" s="387" t="s">
        <v>1733</v>
      </c>
      <c r="AB1267" s="387">
        <v>35.07</v>
      </c>
      <c r="AC1267" s="387">
        <v>0</v>
      </c>
      <c r="AD1267" s="387">
        <v>0</v>
      </c>
      <c r="AE1267" s="387">
        <v>35.07</v>
      </c>
      <c r="AF1267" s="387" t="s">
        <v>1729</v>
      </c>
      <c r="AG1267" s="387">
        <v>35.07</v>
      </c>
      <c r="AH1267" s="387">
        <v>0</v>
      </c>
      <c r="AI1267" s="387">
        <v>0</v>
      </c>
      <c r="AJ1267" s="387">
        <v>35.07</v>
      </c>
      <c r="AK1267" s="387">
        <v>3.51</v>
      </c>
      <c r="AM1267"/>
      <c r="AN1267"/>
      <c r="AO1267"/>
      <c r="AP1267"/>
    </row>
    <row r="1268" spans="1:42">
      <c r="A1268" s="387" t="s">
        <v>4978</v>
      </c>
      <c r="B1268" s="388">
        <v>43661.92864583333</v>
      </c>
      <c r="C1268" s="389">
        <v>43658</v>
      </c>
      <c r="D1268" s="387" t="s">
        <v>4977</v>
      </c>
      <c r="E1268" s="389">
        <v>43658</v>
      </c>
      <c r="F1268" s="387" t="s">
        <v>2252</v>
      </c>
      <c r="G1268" s="389">
        <v>43658</v>
      </c>
      <c r="H1268" s="387" t="s">
        <v>4976</v>
      </c>
      <c r="I1268" s="389">
        <v>43658</v>
      </c>
      <c r="J1268" s="387" t="s">
        <v>2257</v>
      </c>
      <c r="K1268" s="387" t="s">
        <v>1741</v>
      </c>
      <c r="L1268" s="390" t="s">
        <v>1732</v>
      </c>
      <c r="M1268" s="390" t="s">
        <v>2223</v>
      </c>
      <c r="N1268" s="390" t="str">
        <f t="shared" si="40"/>
        <v>Employee19@blyblade.com</v>
      </c>
      <c r="O1268" s="390" t="str">
        <f t="shared" si="41"/>
        <v>Gil_Adler</v>
      </c>
      <c r="P1268" s="387" t="s">
        <v>1728</v>
      </c>
      <c r="Q1268" s="387" t="s">
        <v>1754</v>
      </c>
      <c r="R1268" s="387" t="s">
        <v>1738</v>
      </c>
      <c r="S1268" s="387">
        <v>1.51</v>
      </c>
      <c r="T1268" s="387">
        <v>9</v>
      </c>
      <c r="U1268" s="387" t="s">
        <v>1737</v>
      </c>
      <c r="V1268" s="387" t="s">
        <v>1737</v>
      </c>
      <c r="W1268" s="387" t="s">
        <v>4876</v>
      </c>
      <c r="X1268" s="387" t="s">
        <v>4831</v>
      </c>
      <c r="Y1268" s="387" t="s">
        <v>1890</v>
      </c>
      <c r="Z1268" s="387" t="s">
        <v>1734</v>
      </c>
      <c r="AA1268" s="387" t="s">
        <v>1747</v>
      </c>
      <c r="AB1268" s="387">
        <v>0</v>
      </c>
      <c r="AC1268" s="387">
        <v>0</v>
      </c>
      <c r="AD1268" s="387">
        <v>1.03</v>
      </c>
      <c r="AE1268" s="387">
        <v>1.03</v>
      </c>
      <c r="AF1268" s="387" t="s">
        <v>1729</v>
      </c>
      <c r="AG1268" s="387">
        <v>0</v>
      </c>
      <c r="AH1268" s="387">
        <v>0</v>
      </c>
      <c r="AI1268" s="387">
        <v>1.03</v>
      </c>
      <c r="AJ1268" s="387">
        <v>1.03</v>
      </c>
      <c r="AK1268" s="387">
        <v>0</v>
      </c>
      <c r="AM1268"/>
      <c r="AN1268"/>
      <c r="AO1268"/>
      <c r="AP1268"/>
    </row>
    <row r="1269" spans="1:42">
      <c r="A1269" s="387" t="s">
        <v>4975</v>
      </c>
      <c r="B1269" s="388">
        <v>43661.988194444442</v>
      </c>
      <c r="C1269" s="389">
        <v>43661</v>
      </c>
      <c r="D1269" s="387" t="s">
        <v>1998</v>
      </c>
      <c r="E1269" s="389">
        <v>43661</v>
      </c>
      <c r="F1269" s="387" t="s">
        <v>1997</v>
      </c>
      <c r="G1269" s="389">
        <v>43661</v>
      </c>
      <c r="H1269" s="387" t="s">
        <v>3503</v>
      </c>
      <c r="I1269" s="389">
        <v>43661</v>
      </c>
      <c r="J1269" s="387" t="s">
        <v>3770</v>
      </c>
      <c r="K1269" s="387" t="s">
        <v>1741</v>
      </c>
      <c r="L1269" s="390" t="s">
        <v>1732</v>
      </c>
      <c r="M1269" s="390" t="s">
        <v>2255</v>
      </c>
      <c r="N1269" s="390" t="str">
        <f t="shared" si="40"/>
        <v>Employee7@blyblade.com</v>
      </c>
      <c r="O1269" s="390" t="str">
        <f t="shared" si="41"/>
        <v>Jack_Oneill</v>
      </c>
      <c r="P1269" s="387" t="s">
        <v>1728</v>
      </c>
      <c r="Q1269" s="387" t="s">
        <v>1787</v>
      </c>
      <c r="R1269" s="387" t="s">
        <v>1753</v>
      </c>
      <c r="S1269" s="387">
        <v>18.63</v>
      </c>
      <c r="T1269" s="387">
        <v>30</v>
      </c>
      <c r="U1269" s="387" t="s">
        <v>2019</v>
      </c>
      <c r="V1269" s="387" t="s">
        <v>1751</v>
      </c>
      <c r="W1269" s="387" t="s">
        <v>4832</v>
      </c>
      <c r="X1269" s="387" t="s">
        <v>4831</v>
      </c>
      <c r="Y1269" s="387" t="s">
        <v>1748</v>
      </c>
      <c r="Z1269" s="387" t="s">
        <v>1734</v>
      </c>
      <c r="AA1269" s="387" t="s">
        <v>1733</v>
      </c>
      <c r="AB1269" s="387">
        <v>124.1</v>
      </c>
      <c r="AC1269" s="387">
        <v>0</v>
      </c>
      <c r="AD1269" s="387">
        <v>0</v>
      </c>
      <c r="AE1269" s="387">
        <v>124.1</v>
      </c>
      <c r="AF1269" s="387" t="s">
        <v>1729</v>
      </c>
      <c r="AG1269" s="387">
        <v>124.1</v>
      </c>
      <c r="AH1269" s="387">
        <v>0</v>
      </c>
      <c r="AI1269" s="387">
        <v>0</v>
      </c>
      <c r="AJ1269" s="387">
        <v>124.1</v>
      </c>
      <c r="AK1269" s="387">
        <v>12.41</v>
      </c>
      <c r="AM1269"/>
      <c r="AN1269"/>
      <c r="AO1269"/>
      <c r="AP1269"/>
    </row>
    <row r="1270" spans="1:42">
      <c r="A1270" s="387" t="s">
        <v>4975</v>
      </c>
      <c r="B1270" s="388">
        <v>43661.994016203702</v>
      </c>
      <c r="C1270" s="389">
        <v>43661</v>
      </c>
      <c r="D1270" s="387" t="s">
        <v>1998</v>
      </c>
      <c r="E1270" s="389">
        <v>43661</v>
      </c>
      <c r="F1270" s="387" t="s">
        <v>1997</v>
      </c>
      <c r="G1270" s="389">
        <v>43661</v>
      </c>
      <c r="H1270" s="387" t="s">
        <v>3503</v>
      </c>
      <c r="I1270" s="389">
        <v>43661</v>
      </c>
      <c r="J1270" s="387" t="s">
        <v>3770</v>
      </c>
      <c r="K1270" s="387" t="s">
        <v>1741</v>
      </c>
      <c r="L1270" s="390" t="s">
        <v>1732</v>
      </c>
      <c r="M1270" s="390" t="s">
        <v>2255</v>
      </c>
      <c r="N1270" s="390" t="str">
        <f t="shared" si="40"/>
        <v>Employee7@blyblade.com</v>
      </c>
      <c r="O1270" s="390" t="str">
        <f t="shared" si="41"/>
        <v>Jack_Oneill</v>
      </c>
      <c r="P1270" s="387" t="s">
        <v>1728</v>
      </c>
      <c r="Q1270" s="387" t="s">
        <v>1787</v>
      </c>
      <c r="R1270" s="387" t="s">
        <v>1753</v>
      </c>
      <c r="S1270" s="387">
        <v>18.63</v>
      </c>
      <c r="T1270" s="387">
        <v>30</v>
      </c>
      <c r="U1270" s="387" t="s">
        <v>2019</v>
      </c>
      <c r="V1270" s="387" t="s">
        <v>1751</v>
      </c>
      <c r="W1270" s="387" t="s">
        <v>4832</v>
      </c>
      <c r="X1270" s="387" t="s">
        <v>4831</v>
      </c>
      <c r="Y1270" s="387" t="s">
        <v>1748</v>
      </c>
      <c r="Z1270" s="387" t="s">
        <v>1734</v>
      </c>
      <c r="AA1270" s="387" t="s">
        <v>1747</v>
      </c>
      <c r="AB1270" s="387">
        <v>0</v>
      </c>
      <c r="AC1270" s="387">
        <v>0</v>
      </c>
      <c r="AD1270" s="387">
        <v>17.3</v>
      </c>
      <c r="AE1270" s="387">
        <v>17.3</v>
      </c>
      <c r="AF1270" s="387" t="s">
        <v>1729</v>
      </c>
      <c r="AG1270" s="387">
        <v>0</v>
      </c>
      <c r="AH1270" s="387">
        <v>0</v>
      </c>
      <c r="AI1270" s="387">
        <v>17.3</v>
      </c>
      <c r="AJ1270" s="387">
        <v>17.3</v>
      </c>
      <c r="AK1270" s="387">
        <v>0</v>
      </c>
      <c r="AM1270"/>
      <c r="AN1270"/>
      <c r="AO1270"/>
      <c r="AP1270"/>
    </row>
    <row r="1271" spans="1:42">
      <c r="A1271" s="387" t="s">
        <v>4974</v>
      </c>
      <c r="B1271" s="388">
        <v>43661.995648148149</v>
      </c>
      <c r="C1271" s="389">
        <v>43661</v>
      </c>
      <c r="D1271" s="387" t="s">
        <v>2511</v>
      </c>
      <c r="E1271" s="389">
        <v>43661</v>
      </c>
      <c r="F1271" s="387" t="s">
        <v>2510</v>
      </c>
      <c r="G1271" s="389">
        <v>43661</v>
      </c>
      <c r="H1271" s="387" t="s">
        <v>2955</v>
      </c>
      <c r="I1271" s="389">
        <v>43661</v>
      </c>
      <c r="J1271" s="387" t="s">
        <v>2074</v>
      </c>
      <c r="K1271" s="387" t="s">
        <v>1741</v>
      </c>
      <c r="L1271" s="390" t="s">
        <v>1732</v>
      </c>
      <c r="M1271" s="390" t="s">
        <v>4897</v>
      </c>
      <c r="N1271" s="390" t="str">
        <f t="shared" si="40"/>
        <v>Employee35@blyblade.com</v>
      </c>
      <c r="O1271" s="390" t="str">
        <f t="shared" si="41"/>
        <v>Robert_Wiesenthal</v>
      </c>
      <c r="P1271" s="387" t="s">
        <v>1728</v>
      </c>
      <c r="Q1271" s="387" t="s">
        <v>2043</v>
      </c>
      <c r="R1271" s="387" t="s">
        <v>1738</v>
      </c>
      <c r="S1271" s="387">
        <v>0.83</v>
      </c>
      <c r="T1271" s="387">
        <v>6</v>
      </c>
      <c r="U1271" s="387" t="s">
        <v>1737</v>
      </c>
      <c r="V1271" s="387" t="s">
        <v>1737</v>
      </c>
      <c r="W1271" s="387" t="s">
        <v>1771</v>
      </c>
      <c r="X1271" s="387" t="s">
        <v>4831</v>
      </c>
      <c r="Y1271" s="387" t="s">
        <v>1890</v>
      </c>
      <c r="Z1271" s="387" t="s">
        <v>1734</v>
      </c>
      <c r="AA1271" s="387" t="s">
        <v>1733</v>
      </c>
      <c r="AB1271" s="387">
        <v>18.86</v>
      </c>
      <c r="AC1271" s="387">
        <v>0</v>
      </c>
      <c r="AD1271" s="387">
        <v>0</v>
      </c>
      <c r="AE1271" s="387">
        <v>18.86</v>
      </c>
      <c r="AF1271" s="387" t="s">
        <v>1729</v>
      </c>
      <c r="AG1271" s="387">
        <v>18.86</v>
      </c>
      <c r="AH1271" s="387">
        <v>0</v>
      </c>
      <c r="AI1271" s="387">
        <v>0</v>
      </c>
      <c r="AJ1271" s="387">
        <v>18.86</v>
      </c>
      <c r="AK1271" s="387">
        <v>1.89</v>
      </c>
      <c r="AM1271"/>
      <c r="AN1271"/>
      <c r="AO1271"/>
      <c r="AP1271"/>
    </row>
    <row r="1272" spans="1:42">
      <c r="A1272" s="387" t="s">
        <v>4973</v>
      </c>
      <c r="B1272" s="388">
        <v>43662.021944444445</v>
      </c>
      <c r="C1272" s="389">
        <v>43662</v>
      </c>
      <c r="D1272" s="387" t="s">
        <v>3411</v>
      </c>
      <c r="E1272" s="389">
        <v>43661</v>
      </c>
      <c r="F1272" s="387" t="s">
        <v>3410</v>
      </c>
      <c r="G1272" s="389">
        <v>43662</v>
      </c>
      <c r="H1272" s="387" t="s">
        <v>1857</v>
      </c>
      <c r="I1272" s="389">
        <v>43661</v>
      </c>
      <c r="J1272" s="387" t="s">
        <v>1932</v>
      </c>
      <c r="K1272" s="387" t="s">
        <v>1741</v>
      </c>
      <c r="L1272" s="390" t="s">
        <v>1732</v>
      </c>
      <c r="M1272" s="390" t="s">
        <v>4897</v>
      </c>
      <c r="N1272" s="390" t="str">
        <f t="shared" si="40"/>
        <v>Employee35@blyblade.com</v>
      </c>
      <c r="O1272" s="390" t="str">
        <f t="shared" si="41"/>
        <v>Robert_Wiesenthal</v>
      </c>
      <c r="P1272" s="387" t="s">
        <v>1728</v>
      </c>
      <c r="Q1272" s="387" t="s">
        <v>1847</v>
      </c>
      <c r="R1272" s="387" t="s">
        <v>1738</v>
      </c>
      <c r="S1272" s="387">
        <v>2.86</v>
      </c>
      <c r="T1272" s="387">
        <v>16</v>
      </c>
      <c r="U1272" s="387" t="s">
        <v>1737</v>
      </c>
      <c r="V1272" s="387" t="s">
        <v>2742</v>
      </c>
      <c r="W1272" s="387" t="s">
        <v>1771</v>
      </c>
      <c r="X1272" s="387" t="s">
        <v>4831</v>
      </c>
      <c r="Y1272" s="387" t="s">
        <v>1890</v>
      </c>
      <c r="Z1272" s="387" t="s">
        <v>1734</v>
      </c>
      <c r="AA1272" s="387" t="s">
        <v>1733</v>
      </c>
      <c r="AB1272" s="387">
        <v>20.83</v>
      </c>
      <c r="AC1272" s="387">
        <v>0</v>
      </c>
      <c r="AD1272" s="387">
        <v>0</v>
      </c>
      <c r="AE1272" s="387">
        <v>20.83</v>
      </c>
      <c r="AF1272" s="387" t="s">
        <v>1729</v>
      </c>
      <c r="AG1272" s="387">
        <v>20.83</v>
      </c>
      <c r="AH1272" s="387">
        <v>0</v>
      </c>
      <c r="AI1272" s="387">
        <v>0</v>
      </c>
      <c r="AJ1272" s="387">
        <v>20.83</v>
      </c>
      <c r="AK1272" s="387">
        <v>2.08</v>
      </c>
      <c r="AM1272"/>
      <c r="AN1272"/>
      <c r="AO1272"/>
      <c r="AP1272"/>
    </row>
    <row r="1273" spans="1:42">
      <c r="A1273" s="387" t="s">
        <v>4972</v>
      </c>
      <c r="B1273" s="388">
        <v>43662.025046296294</v>
      </c>
      <c r="C1273" s="389">
        <v>43662</v>
      </c>
      <c r="D1273" s="387" t="s">
        <v>4201</v>
      </c>
      <c r="E1273" s="389">
        <v>43661</v>
      </c>
      <c r="F1273" s="387" t="s">
        <v>2323</v>
      </c>
      <c r="G1273" s="389">
        <v>43662</v>
      </c>
      <c r="H1273" s="387" t="s">
        <v>1888</v>
      </c>
      <c r="I1273" s="389">
        <v>43661</v>
      </c>
      <c r="J1273" s="387" t="s">
        <v>1887</v>
      </c>
      <c r="K1273" s="387" t="s">
        <v>1741</v>
      </c>
      <c r="L1273" s="390" t="s">
        <v>1732</v>
      </c>
      <c r="M1273" s="390" t="s">
        <v>2223</v>
      </c>
      <c r="N1273" s="390" t="str">
        <f t="shared" si="40"/>
        <v>Employee19@blyblade.com</v>
      </c>
      <c r="O1273" s="390" t="str">
        <f t="shared" si="41"/>
        <v>Gil_Adler</v>
      </c>
      <c r="P1273" s="387" t="s">
        <v>1728</v>
      </c>
      <c r="Q1273" s="387" t="s">
        <v>1754</v>
      </c>
      <c r="R1273" s="387" t="s">
        <v>1738</v>
      </c>
      <c r="S1273" s="387">
        <v>0.97</v>
      </c>
      <c r="T1273" s="387">
        <v>4</v>
      </c>
      <c r="U1273" s="387" t="s">
        <v>1737</v>
      </c>
      <c r="V1273" s="387" t="s">
        <v>1737</v>
      </c>
      <c r="W1273" s="387" t="s">
        <v>4876</v>
      </c>
      <c r="X1273" s="387" t="s">
        <v>4831</v>
      </c>
      <c r="Y1273" s="387" t="s">
        <v>1890</v>
      </c>
      <c r="Z1273" s="387" t="s">
        <v>1734</v>
      </c>
      <c r="AA1273" s="387" t="s">
        <v>1733</v>
      </c>
      <c r="AB1273" s="387">
        <v>10.76</v>
      </c>
      <c r="AC1273" s="387">
        <v>0</v>
      </c>
      <c r="AD1273" s="387">
        <v>0</v>
      </c>
      <c r="AE1273" s="387">
        <v>10.76</v>
      </c>
      <c r="AF1273" s="387" t="s">
        <v>1729</v>
      </c>
      <c r="AG1273" s="387">
        <v>10.76</v>
      </c>
      <c r="AH1273" s="387">
        <v>0</v>
      </c>
      <c r="AI1273" s="387">
        <v>0</v>
      </c>
      <c r="AJ1273" s="387">
        <v>10.76</v>
      </c>
      <c r="AK1273" s="387">
        <v>1.08</v>
      </c>
      <c r="AM1273"/>
      <c r="AN1273"/>
      <c r="AO1273"/>
      <c r="AP1273"/>
    </row>
    <row r="1274" spans="1:42">
      <c r="A1274" s="387" t="s">
        <v>4972</v>
      </c>
      <c r="B1274" s="388">
        <v>43662.026250000003</v>
      </c>
      <c r="C1274" s="389">
        <v>43662</v>
      </c>
      <c r="D1274" s="387" t="s">
        <v>4201</v>
      </c>
      <c r="E1274" s="389">
        <v>43661</v>
      </c>
      <c r="F1274" s="387" t="s">
        <v>2323</v>
      </c>
      <c r="G1274" s="389">
        <v>43662</v>
      </c>
      <c r="H1274" s="387" t="s">
        <v>1888</v>
      </c>
      <c r="I1274" s="389">
        <v>43661</v>
      </c>
      <c r="J1274" s="387" t="s">
        <v>1887</v>
      </c>
      <c r="K1274" s="387" t="s">
        <v>1741</v>
      </c>
      <c r="L1274" s="390" t="s">
        <v>1732</v>
      </c>
      <c r="M1274" s="390" t="s">
        <v>2223</v>
      </c>
      <c r="N1274" s="390" t="str">
        <f t="shared" si="40"/>
        <v>Employee19@blyblade.com</v>
      </c>
      <c r="O1274" s="390" t="str">
        <f t="shared" si="41"/>
        <v>Gil_Adler</v>
      </c>
      <c r="P1274" s="387" t="s">
        <v>1728</v>
      </c>
      <c r="Q1274" s="387" t="s">
        <v>1754</v>
      </c>
      <c r="R1274" s="387" t="s">
        <v>1738</v>
      </c>
      <c r="S1274" s="387">
        <v>0.97</v>
      </c>
      <c r="T1274" s="387">
        <v>4</v>
      </c>
      <c r="U1274" s="387" t="s">
        <v>1737</v>
      </c>
      <c r="V1274" s="387" t="s">
        <v>1737</v>
      </c>
      <c r="W1274" s="387" t="s">
        <v>4876</v>
      </c>
      <c r="X1274" s="387" t="s">
        <v>4831</v>
      </c>
      <c r="Y1274" s="387" t="s">
        <v>1890</v>
      </c>
      <c r="Z1274" s="387" t="s">
        <v>1734</v>
      </c>
      <c r="AA1274" s="387" t="s">
        <v>1747</v>
      </c>
      <c r="AB1274" s="387">
        <v>0</v>
      </c>
      <c r="AC1274" s="387">
        <v>0</v>
      </c>
      <c r="AD1274" s="387">
        <v>1.03</v>
      </c>
      <c r="AE1274" s="387">
        <v>1.03</v>
      </c>
      <c r="AF1274" s="387" t="s">
        <v>1729</v>
      </c>
      <c r="AG1274" s="387">
        <v>0</v>
      </c>
      <c r="AH1274" s="387">
        <v>0</v>
      </c>
      <c r="AI1274" s="387">
        <v>1.03</v>
      </c>
      <c r="AJ1274" s="387">
        <v>1.03</v>
      </c>
      <c r="AK1274" s="387">
        <v>0</v>
      </c>
      <c r="AM1274"/>
      <c r="AN1274"/>
      <c r="AO1274"/>
      <c r="AP1274"/>
    </row>
    <row r="1275" spans="1:42">
      <c r="A1275" s="387" t="s">
        <v>4961</v>
      </c>
      <c r="B1275" s="388">
        <v>43662.031342592592</v>
      </c>
      <c r="C1275" s="389">
        <v>43662</v>
      </c>
      <c r="D1275" s="387" t="s">
        <v>2805</v>
      </c>
      <c r="E1275" s="389">
        <v>43661</v>
      </c>
      <c r="F1275" s="387" t="s">
        <v>2804</v>
      </c>
      <c r="G1275" s="389">
        <v>43662</v>
      </c>
      <c r="H1275" s="387" t="s">
        <v>3281</v>
      </c>
      <c r="I1275" s="389">
        <v>43661</v>
      </c>
      <c r="J1275" s="387" t="s">
        <v>3280</v>
      </c>
      <c r="K1275" s="387" t="s">
        <v>1741</v>
      </c>
      <c r="L1275" s="390" t="s">
        <v>1732</v>
      </c>
      <c r="M1275" s="390" t="s">
        <v>2223</v>
      </c>
      <c r="N1275" s="390" t="str">
        <f t="shared" si="40"/>
        <v>Employee19@blyblade.com</v>
      </c>
      <c r="O1275" s="390" t="str">
        <f t="shared" si="41"/>
        <v>Gil_Adler</v>
      </c>
      <c r="P1275" s="387" t="s">
        <v>1728</v>
      </c>
      <c r="Q1275" s="387" t="s">
        <v>1754</v>
      </c>
      <c r="R1275" s="387" t="s">
        <v>1738</v>
      </c>
      <c r="S1275" s="387">
        <v>0.6</v>
      </c>
      <c r="T1275" s="387">
        <v>6</v>
      </c>
      <c r="U1275" s="387" t="s">
        <v>1737</v>
      </c>
      <c r="V1275" s="387" t="s">
        <v>1737</v>
      </c>
      <c r="W1275" s="387" t="s">
        <v>4876</v>
      </c>
      <c r="X1275" s="387" t="s">
        <v>4831</v>
      </c>
      <c r="Y1275" s="387" t="s">
        <v>1890</v>
      </c>
      <c r="Z1275" s="387" t="s">
        <v>1734</v>
      </c>
      <c r="AA1275" s="387" t="s">
        <v>1733</v>
      </c>
      <c r="AB1275" s="387">
        <v>11.01</v>
      </c>
      <c r="AC1275" s="387">
        <v>0</v>
      </c>
      <c r="AD1275" s="387">
        <v>0</v>
      </c>
      <c r="AE1275" s="387">
        <v>11.01</v>
      </c>
      <c r="AF1275" s="387" t="s">
        <v>1729</v>
      </c>
      <c r="AG1275" s="387">
        <v>11.01</v>
      </c>
      <c r="AH1275" s="387">
        <v>0</v>
      </c>
      <c r="AI1275" s="387">
        <v>0</v>
      </c>
      <c r="AJ1275" s="387">
        <v>11.01</v>
      </c>
      <c r="AK1275" s="387">
        <v>1.1000000000000001</v>
      </c>
      <c r="AM1275"/>
      <c r="AN1275"/>
      <c r="AO1275"/>
      <c r="AP1275"/>
    </row>
    <row r="1276" spans="1:42">
      <c r="A1276" s="387" t="s">
        <v>4971</v>
      </c>
      <c r="B1276" s="388">
        <v>43662.035185185188</v>
      </c>
      <c r="C1276" s="389">
        <v>43662</v>
      </c>
      <c r="D1276" s="387" t="s">
        <v>4970</v>
      </c>
      <c r="E1276" s="389">
        <v>43661</v>
      </c>
      <c r="F1276" s="387" t="s">
        <v>3445</v>
      </c>
      <c r="G1276" s="389">
        <v>43662</v>
      </c>
      <c r="H1276" s="387" t="s">
        <v>2759</v>
      </c>
      <c r="I1276" s="389">
        <v>43661</v>
      </c>
      <c r="J1276" s="387" t="s">
        <v>2758</v>
      </c>
      <c r="K1276" s="387" t="s">
        <v>1741</v>
      </c>
      <c r="L1276" s="390" t="s">
        <v>1732</v>
      </c>
      <c r="M1276" s="390" t="s">
        <v>1936</v>
      </c>
      <c r="N1276" s="390" t="str">
        <f t="shared" si="40"/>
        <v>Employee17@blyblade.com</v>
      </c>
      <c r="O1276" s="390" t="str">
        <f t="shared" si="41"/>
        <v>Nate_Alexander</v>
      </c>
      <c r="P1276" s="387" t="s">
        <v>1728</v>
      </c>
      <c r="Q1276" s="387" t="s">
        <v>1847</v>
      </c>
      <c r="R1276" s="387" t="s">
        <v>1738</v>
      </c>
      <c r="S1276" s="387">
        <v>2.66</v>
      </c>
      <c r="T1276" s="387">
        <v>21</v>
      </c>
      <c r="U1276" s="387" t="s">
        <v>1737</v>
      </c>
      <c r="V1276" s="387" t="s">
        <v>2342</v>
      </c>
      <c r="W1276" s="387" t="s">
        <v>4876</v>
      </c>
      <c r="X1276" s="387" t="s">
        <v>4831</v>
      </c>
      <c r="Y1276" s="387" t="s">
        <v>1748</v>
      </c>
      <c r="Z1276" s="387" t="s">
        <v>1734</v>
      </c>
      <c r="AA1276" s="387" t="s">
        <v>1733</v>
      </c>
      <c r="AB1276" s="387">
        <v>19.37</v>
      </c>
      <c r="AC1276" s="387">
        <v>0</v>
      </c>
      <c r="AD1276" s="387">
        <v>0</v>
      </c>
      <c r="AE1276" s="387">
        <v>19.37</v>
      </c>
      <c r="AF1276" s="387" t="s">
        <v>1729</v>
      </c>
      <c r="AG1276" s="387">
        <v>19.37</v>
      </c>
      <c r="AH1276" s="387">
        <v>0</v>
      </c>
      <c r="AI1276" s="387">
        <v>0</v>
      </c>
      <c r="AJ1276" s="387">
        <v>19.37</v>
      </c>
      <c r="AK1276" s="387">
        <v>1.94</v>
      </c>
      <c r="AM1276"/>
      <c r="AN1276"/>
      <c r="AO1276"/>
      <c r="AP1276"/>
    </row>
    <row r="1277" spans="1:42">
      <c r="A1277" s="387" t="s">
        <v>4969</v>
      </c>
      <c r="B1277" s="388">
        <v>43662.037824074076</v>
      </c>
      <c r="C1277" s="389">
        <v>43662</v>
      </c>
      <c r="D1277" s="387" t="s">
        <v>2579</v>
      </c>
      <c r="E1277" s="389">
        <v>43661</v>
      </c>
      <c r="F1277" s="387" t="s">
        <v>2578</v>
      </c>
      <c r="G1277" s="389">
        <v>43662</v>
      </c>
      <c r="H1277" s="387" t="s">
        <v>3142</v>
      </c>
      <c r="I1277" s="389">
        <v>43661</v>
      </c>
      <c r="J1277" s="387" t="s">
        <v>3141</v>
      </c>
      <c r="K1277" s="387" t="s">
        <v>1741</v>
      </c>
      <c r="L1277" s="390" t="s">
        <v>1732</v>
      </c>
      <c r="M1277" s="390" t="s">
        <v>2594</v>
      </c>
      <c r="N1277" s="390" t="str">
        <f t="shared" si="40"/>
        <v>Employee9@blyblade.com</v>
      </c>
      <c r="O1277" s="390" t="str">
        <f t="shared" si="41"/>
        <v>Emily_Antner</v>
      </c>
      <c r="P1277" s="387" t="s">
        <v>1728</v>
      </c>
      <c r="Q1277" s="387" t="s">
        <v>1754</v>
      </c>
      <c r="R1277" s="387" t="s">
        <v>1738</v>
      </c>
      <c r="S1277" s="387">
        <v>3.69</v>
      </c>
      <c r="T1277" s="387">
        <v>18</v>
      </c>
      <c r="U1277" s="387" t="s">
        <v>1737</v>
      </c>
      <c r="V1277" s="387" t="s">
        <v>3484</v>
      </c>
      <c r="W1277" s="387" t="s">
        <v>4876</v>
      </c>
      <c r="X1277" s="387" t="s">
        <v>4831</v>
      </c>
      <c r="Y1277" s="387" t="s">
        <v>1896</v>
      </c>
      <c r="Z1277" s="387" t="s">
        <v>1734</v>
      </c>
      <c r="AA1277" s="387" t="s">
        <v>1733</v>
      </c>
      <c r="AB1277" s="387">
        <v>22.51</v>
      </c>
      <c r="AC1277" s="387">
        <v>0</v>
      </c>
      <c r="AD1277" s="387">
        <v>0</v>
      </c>
      <c r="AE1277" s="387">
        <v>22.51</v>
      </c>
      <c r="AF1277" s="387" t="s">
        <v>1729</v>
      </c>
      <c r="AG1277" s="387">
        <v>22.51</v>
      </c>
      <c r="AH1277" s="387">
        <v>0</v>
      </c>
      <c r="AI1277" s="387">
        <v>0</v>
      </c>
      <c r="AJ1277" s="387">
        <v>22.51</v>
      </c>
      <c r="AK1277" s="387">
        <v>2.25</v>
      </c>
      <c r="AM1277"/>
      <c r="AN1277"/>
      <c r="AO1277"/>
      <c r="AP1277"/>
    </row>
    <row r="1278" spans="1:42">
      <c r="A1278" s="387" t="s">
        <v>4968</v>
      </c>
      <c r="B1278" s="388">
        <v>43662.038599537038</v>
      </c>
      <c r="C1278" s="389">
        <v>43662</v>
      </c>
      <c r="D1278" s="387" t="s">
        <v>1926</v>
      </c>
      <c r="E1278" s="389">
        <v>43661</v>
      </c>
      <c r="F1278" s="387" t="s">
        <v>1925</v>
      </c>
      <c r="G1278" s="389">
        <v>43662</v>
      </c>
      <c r="H1278" s="387" t="s">
        <v>3895</v>
      </c>
      <c r="I1278" s="389">
        <v>43661</v>
      </c>
      <c r="J1278" s="387" t="s">
        <v>3894</v>
      </c>
      <c r="K1278" s="387" t="s">
        <v>1741</v>
      </c>
      <c r="L1278" s="390" t="s">
        <v>1732</v>
      </c>
      <c r="M1278" s="390" t="s">
        <v>1755</v>
      </c>
      <c r="N1278" s="390" t="str">
        <f t="shared" si="40"/>
        <v>Employee2@blyblade.com</v>
      </c>
      <c r="O1278" s="390" t="str">
        <f t="shared" si="41"/>
        <v>Cal_Thompson</v>
      </c>
      <c r="P1278" s="387" t="s">
        <v>1728</v>
      </c>
      <c r="Q1278" s="387" t="s">
        <v>1847</v>
      </c>
      <c r="R1278" s="387" t="s">
        <v>1738</v>
      </c>
      <c r="S1278" s="387">
        <v>5.61</v>
      </c>
      <c r="T1278" s="387">
        <v>14</v>
      </c>
      <c r="U1278" s="387" t="s">
        <v>1737</v>
      </c>
      <c r="V1278" s="387" t="s">
        <v>2489</v>
      </c>
      <c r="W1278" s="387" t="s">
        <v>4876</v>
      </c>
      <c r="X1278" s="387" t="s">
        <v>4831</v>
      </c>
      <c r="Y1278" s="387" t="s">
        <v>1748</v>
      </c>
      <c r="Z1278" s="387" t="s">
        <v>1734</v>
      </c>
      <c r="AA1278" s="387" t="s">
        <v>1733</v>
      </c>
      <c r="AB1278" s="387">
        <v>23.07</v>
      </c>
      <c r="AC1278" s="387">
        <v>0</v>
      </c>
      <c r="AD1278" s="387">
        <v>0</v>
      </c>
      <c r="AE1278" s="387">
        <v>23.07</v>
      </c>
      <c r="AF1278" s="387" t="s">
        <v>1729</v>
      </c>
      <c r="AG1278" s="387">
        <v>23.07</v>
      </c>
      <c r="AH1278" s="387">
        <v>0</v>
      </c>
      <c r="AI1278" s="387">
        <v>0</v>
      </c>
      <c r="AJ1278" s="387">
        <v>23.07</v>
      </c>
      <c r="AK1278" s="387">
        <v>2.31</v>
      </c>
      <c r="AM1278"/>
      <c r="AN1278"/>
      <c r="AO1278"/>
      <c r="AP1278"/>
    </row>
    <row r="1279" spans="1:42">
      <c r="A1279" s="387" t="s">
        <v>4967</v>
      </c>
      <c r="B1279" s="388">
        <v>43662.051134259258</v>
      </c>
      <c r="C1279" s="389">
        <v>43662</v>
      </c>
      <c r="D1279" s="387" t="s">
        <v>4661</v>
      </c>
      <c r="E1279" s="389">
        <v>43661</v>
      </c>
      <c r="F1279" s="387" t="s">
        <v>3210</v>
      </c>
      <c r="G1279" s="389">
        <v>43662</v>
      </c>
      <c r="H1279" s="387" t="s">
        <v>1900</v>
      </c>
      <c r="I1279" s="389">
        <v>43661</v>
      </c>
      <c r="J1279" s="387" t="s">
        <v>1899</v>
      </c>
      <c r="K1279" s="387" t="s">
        <v>1741</v>
      </c>
      <c r="L1279" s="390" t="s">
        <v>1732</v>
      </c>
      <c r="M1279" s="390" t="s">
        <v>1924</v>
      </c>
      <c r="N1279" s="390" t="str">
        <f t="shared" si="40"/>
        <v>Employee16@blyblade.com</v>
      </c>
      <c r="O1279" s="390" t="str">
        <f t="shared" si="41"/>
        <v>Hunter_Senning</v>
      </c>
      <c r="P1279" s="387" t="s">
        <v>1728</v>
      </c>
      <c r="Q1279" s="387" t="s">
        <v>1754</v>
      </c>
      <c r="R1279" s="387" t="s">
        <v>1753</v>
      </c>
      <c r="S1279" s="387">
        <v>6.27</v>
      </c>
      <c r="T1279" s="387">
        <v>15</v>
      </c>
      <c r="U1279" s="387" t="s">
        <v>1795</v>
      </c>
      <c r="V1279" s="387" t="s">
        <v>1781</v>
      </c>
      <c r="W1279" s="387" t="s">
        <v>4882</v>
      </c>
      <c r="X1279" s="387" t="s">
        <v>4831</v>
      </c>
      <c r="Y1279" s="387" t="s">
        <v>1748</v>
      </c>
      <c r="Z1279" s="387" t="s">
        <v>1734</v>
      </c>
      <c r="AA1279" s="387" t="s">
        <v>1733</v>
      </c>
      <c r="AB1279" s="387">
        <v>22.31</v>
      </c>
      <c r="AC1279" s="387">
        <v>0</v>
      </c>
      <c r="AD1279" s="387">
        <v>0</v>
      </c>
      <c r="AE1279" s="387">
        <v>22.31</v>
      </c>
      <c r="AF1279" s="387" t="s">
        <v>1729</v>
      </c>
      <c r="AG1279" s="387">
        <v>22.31</v>
      </c>
      <c r="AH1279" s="387">
        <v>0</v>
      </c>
      <c r="AI1279" s="387">
        <v>0</v>
      </c>
      <c r="AJ1279" s="387">
        <v>22.31</v>
      </c>
      <c r="AK1279" s="387">
        <v>2.23</v>
      </c>
      <c r="AM1279"/>
      <c r="AN1279"/>
      <c r="AO1279"/>
      <c r="AP1279"/>
    </row>
    <row r="1280" spans="1:42">
      <c r="A1280" s="387" t="s">
        <v>4966</v>
      </c>
      <c r="B1280" s="388">
        <v>43662.100231481483</v>
      </c>
      <c r="C1280" s="389">
        <v>43662</v>
      </c>
      <c r="D1280" s="387" t="s">
        <v>4630</v>
      </c>
      <c r="E1280" s="389">
        <v>43661</v>
      </c>
      <c r="F1280" s="387" t="s">
        <v>2839</v>
      </c>
      <c r="G1280" s="389">
        <v>43662</v>
      </c>
      <c r="H1280" s="387" t="s">
        <v>2927</v>
      </c>
      <c r="I1280" s="389">
        <v>43661</v>
      </c>
      <c r="J1280" s="387" t="s">
        <v>2926</v>
      </c>
      <c r="K1280" s="387" t="s">
        <v>1741</v>
      </c>
      <c r="L1280" s="390" t="s">
        <v>1732</v>
      </c>
      <c r="M1280" s="390" t="s">
        <v>4897</v>
      </c>
      <c r="N1280" s="390" t="str">
        <f t="shared" si="40"/>
        <v>Employee35@blyblade.com</v>
      </c>
      <c r="O1280" s="390" t="str">
        <f t="shared" si="41"/>
        <v>Robert_Wiesenthal</v>
      </c>
      <c r="P1280" s="387" t="s">
        <v>1728</v>
      </c>
      <c r="Q1280" s="387" t="s">
        <v>2043</v>
      </c>
      <c r="R1280" s="387" t="s">
        <v>1738</v>
      </c>
      <c r="S1280" s="387">
        <v>2.88</v>
      </c>
      <c r="T1280" s="387">
        <v>17</v>
      </c>
      <c r="U1280" s="387" t="s">
        <v>2742</v>
      </c>
      <c r="V1280" s="387" t="s">
        <v>1737</v>
      </c>
      <c r="W1280" s="387" t="s">
        <v>1771</v>
      </c>
      <c r="X1280" s="387" t="s">
        <v>4831</v>
      </c>
      <c r="Y1280" s="387" t="s">
        <v>1890</v>
      </c>
      <c r="Z1280" s="387" t="s">
        <v>1734</v>
      </c>
      <c r="AA1280" s="387" t="s">
        <v>1733</v>
      </c>
      <c r="AB1280" s="387">
        <v>34.54</v>
      </c>
      <c r="AC1280" s="387">
        <v>0</v>
      </c>
      <c r="AD1280" s="387">
        <v>0</v>
      </c>
      <c r="AE1280" s="387">
        <v>34.54</v>
      </c>
      <c r="AF1280" s="387" t="s">
        <v>1729</v>
      </c>
      <c r="AG1280" s="387">
        <v>34.54</v>
      </c>
      <c r="AH1280" s="387">
        <v>0</v>
      </c>
      <c r="AI1280" s="387">
        <v>0</v>
      </c>
      <c r="AJ1280" s="387">
        <v>34.54</v>
      </c>
      <c r="AK1280" s="387">
        <v>3.45</v>
      </c>
      <c r="AM1280"/>
      <c r="AN1280"/>
      <c r="AO1280"/>
      <c r="AP1280"/>
    </row>
    <row r="1281" spans="1:42">
      <c r="A1281" s="387" t="s">
        <v>4965</v>
      </c>
      <c r="B1281" s="388">
        <v>43662.114930555559</v>
      </c>
      <c r="C1281" s="389">
        <v>43662</v>
      </c>
      <c r="D1281" s="387" t="s">
        <v>2245</v>
      </c>
      <c r="E1281" s="389">
        <v>43661</v>
      </c>
      <c r="F1281" s="387" t="s">
        <v>2244</v>
      </c>
      <c r="G1281" s="389">
        <v>43662</v>
      </c>
      <c r="H1281" s="387" t="s">
        <v>2791</v>
      </c>
      <c r="I1281" s="389">
        <v>43661</v>
      </c>
      <c r="J1281" s="387" t="s">
        <v>2790</v>
      </c>
      <c r="K1281" s="387" t="s">
        <v>1741</v>
      </c>
      <c r="L1281" s="390" t="s">
        <v>1732</v>
      </c>
      <c r="M1281" s="390" t="s">
        <v>1854</v>
      </c>
      <c r="N1281" s="390" t="str">
        <f t="shared" si="40"/>
        <v>Employee5@blyblade.com</v>
      </c>
      <c r="O1281" s="390" t="str">
        <f t="shared" si="41"/>
        <v>Torey_McNeil</v>
      </c>
      <c r="P1281" s="387" t="s">
        <v>1728</v>
      </c>
      <c r="Q1281" s="387" t="s">
        <v>1847</v>
      </c>
      <c r="R1281" s="387" t="s">
        <v>1738</v>
      </c>
      <c r="S1281" s="387">
        <v>9.09</v>
      </c>
      <c r="T1281" s="387">
        <v>34</v>
      </c>
      <c r="U1281" s="387" t="s">
        <v>1737</v>
      </c>
      <c r="V1281" s="387" t="s">
        <v>1853</v>
      </c>
      <c r="W1281" s="387" t="s">
        <v>4876</v>
      </c>
      <c r="X1281" s="387" t="s">
        <v>4831</v>
      </c>
      <c r="Y1281" s="387" t="s">
        <v>1748</v>
      </c>
      <c r="Z1281" s="387" t="s">
        <v>1734</v>
      </c>
      <c r="AA1281" s="387" t="s">
        <v>1733</v>
      </c>
      <c r="AB1281" s="387">
        <v>41.41</v>
      </c>
      <c r="AC1281" s="387">
        <v>0</v>
      </c>
      <c r="AD1281" s="387">
        <v>0</v>
      </c>
      <c r="AE1281" s="387">
        <v>41.41</v>
      </c>
      <c r="AF1281" s="387" t="s">
        <v>1729</v>
      </c>
      <c r="AG1281" s="387">
        <v>41.41</v>
      </c>
      <c r="AH1281" s="387">
        <v>0</v>
      </c>
      <c r="AI1281" s="387">
        <v>0</v>
      </c>
      <c r="AJ1281" s="387">
        <v>41.41</v>
      </c>
      <c r="AK1281" s="387">
        <v>4.1399999999999997</v>
      </c>
      <c r="AM1281"/>
      <c r="AN1281"/>
      <c r="AO1281"/>
      <c r="AP1281"/>
    </row>
    <row r="1282" spans="1:42">
      <c r="A1282" s="387" t="s">
        <v>4964</v>
      </c>
      <c r="B1282" s="388">
        <v>43662.152106481481</v>
      </c>
      <c r="C1282" s="389">
        <v>43662</v>
      </c>
      <c r="D1282" s="387" t="s">
        <v>3819</v>
      </c>
      <c r="E1282" s="389">
        <v>43661</v>
      </c>
      <c r="F1282" s="387" t="s">
        <v>3818</v>
      </c>
      <c r="G1282" s="389">
        <v>43662</v>
      </c>
      <c r="H1282" s="387" t="s">
        <v>2221</v>
      </c>
      <c r="I1282" s="389">
        <v>43661</v>
      </c>
      <c r="J1282" s="387" t="s">
        <v>1959</v>
      </c>
      <c r="K1282" s="387" t="s">
        <v>1741</v>
      </c>
      <c r="L1282" s="390" t="s">
        <v>1732</v>
      </c>
      <c r="M1282" s="390" t="s">
        <v>1810</v>
      </c>
      <c r="N1282" s="390" t="str">
        <f t="shared" si="40"/>
        <v>Employee3@blyblade.com</v>
      </c>
      <c r="O1282" s="390" t="str">
        <f t="shared" si="41"/>
        <v>Esjona_Kadiu</v>
      </c>
      <c r="P1282" s="387" t="s">
        <v>1728</v>
      </c>
      <c r="Q1282" s="387" t="s">
        <v>1847</v>
      </c>
      <c r="R1282" s="387" t="s">
        <v>1738</v>
      </c>
      <c r="S1282" s="387">
        <v>12.01</v>
      </c>
      <c r="T1282" s="387">
        <v>29</v>
      </c>
      <c r="U1282" s="387" t="s">
        <v>1737</v>
      </c>
      <c r="V1282" s="387" t="s">
        <v>1846</v>
      </c>
      <c r="W1282" s="387" t="s">
        <v>4876</v>
      </c>
      <c r="X1282" s="387" t="s">
        <v>4899</v>
      </c>
      <c r="Y1282" s="387" t="s">
        <v>1735</v>
      </c>
      <c r="Z1282" s="387" t="s">
        <v>1734</v>
      </c>
      <c r="AA1282" s="387" t="s">
        <v>1733</v>
      </c>
      <c r="AB1282" s="387">
        <v>46.55</v>
      </c>
      <c r="AC1282" s="387">
        <v>0</v>
      </c>
      <c r="AD1282" s="387">
        <v>0</v>
      </c>
      <c r="AE1282" s="387">
        <v>46.55</v>
      </c>
      <c r="AF1282" s="387" t="s">
        <v>1729</v>
      </c>
      <c r="AG1282" s="387">
        <v>46.55</v>
      </c>
      <c r="AH1282" s="387">
        <v>0</v>
      </c>
      <c r="AI1282" s="387">
        <v>0</v>
      </c>
      <c r="AJ1282" s="387">
        <v>46.55</v>
      </c>
      <c r="AK1282" s="387">
        <v>4.66</v>
      </c>
      <c r="AM1282"/>
      <c r="AN1282"/>
      <c r="AO1282"/>
      <c r="AP1282"/>
    </row>
    <row r="1283" spans="1:42">
      <c r="A1283" s="387" t="s">
        <v>4963</v>
      </c>
      <c r="B1283" s="388">
        <v>43662.185671296298</v>
      </c>
      <c r="C1283" s="389">
        <v>43662</v>
      </c>
      <c r="D1283" s="387" t="s">
        <v>2570</v>
      </c>
      <c r="E1283" s="389">
        <v>43662</v>
      </c>
      <c r="F1283" s="387" t="s">
        <v>2569</v>
      </c>
      <c r="G1283" s="389">
        <v>43662</v>
      </c>
      <c r="H1283" s="387" t="s">
        <v>4962</v>
      </c>
      <c r="I1283" s="389">
        <v>43662</v>
      </c>
      <c r="J1283" s="387" t="s">
        <v>4201</v>
      </c>
      <c r="K1283" s="387" t="s">
        <v>1741</v>
      </c>
      <c r="L1283" s="390" t="s">
        <v>1732</v>
      </c>
      <c r="M1283" s="390" t="s">
        <v>4897</v>
      </c>
      <c r="N1283" s="390" t="str">
        <f t="shared" si="40"/>
        <v>Employee35@blyblade.com</v>
      </c>
      <c r="O1283" s="390" t="str">
        <f t="shared" si="41"/>
        <v>Robert_Wiesenthal</v>
      </c>
      <c r="P1283" s="387" t="s">
        <v>1728</v>
      </c>
      <c r="Q1283" s="387" t="s">
        <v>2043</v>
      </c>
      <c r="R1283" s="387" t="s">
        <v>1738</v>
      </c>
      <c r="S1283" s="387">
        <v>1.07</v>
      </c>
      <c r="T1283" s="387">
        <v>4</v>
      </c>
      <c r="U1283" s="387" t="s">
        <v>1737</v>
      </c>
      <c r="V1283" s="387" t="s">
        <v>1845</v>
      </c>
      <c r="W1283" s="387" t="s">
        <v>4882</v>
      </c>
      <c r="X1283" s="387" t="s">
        <v>4831</v>
      </c>
      <c r="Y1283" s="387" t="s">
        <v>1890</v>
      </c>
      <c r="Z1283" s="387" t="s">
        <v>1734</v>
      </c>
      <c r="AA1283" s="387" t="s">
        <v>1733</v>
      </c>
      <c r="AB1283" s="387">
        <v>18.510000000000002</v>
      </c>
      <c r="AC1283" s="387">
        <v>0</v>
      </c>
      <c r="AD1283" s="387">
        <v>0</v>
      </c>
      <c r="AE1283" s="387">
        <v>18.510000000000002</v>
      </c>
      <c r="AF1283" s="387" t="s">
        <v>1729</v>
      </c>
      <c r="AG1283" s="387">
        <v>18.510000000000002</v>
      </c>
      <c r="AH1283" s="387">
        <v>0</v>
      </c>
      <c r="AI1283" s="387">
        <v>0</v>
      </c>
      <c r="AJ1283" s="387">
        <v>18.510000000000002</v>
      </c>
      <c r="AK1283" s="387">
        <v>1.85</v>
      </c>
      <c r="AM1283"/>
      <c r="AN1283"/>
      <c r="AO1283"/>
      <c r="AP1283"/>
    </row>
    <row r="1284" spans="1:42">
      <c r="A1284" s="387" t="s">
        <v>4961</v>
      </c>
      <c r="B1284" s="388">
        <v>43662.436377314814</v>
      </c>
      <c r="C1284" s="389">
        <v>43662</v>
      </c>
      <c r="D1284" s="387" t="s">
        <v>2805</v>
      </c>
      <c r="E1284" s="389">
        <v>43661</v>
      </c>
      <c r="F1284" s="387" t="s">
        <v>2804</v>
      </c>
      <c r="G1284" s="389">
        <v>43662</v>
      </c>
      <c r="H1284" s="387" t="s">
        <v>3281</v>
      </c>
      <c r="I1284" s="389">
        <v>43661</v>
      </c>
      <c r="J1284" s="387" t="s">
        <v>3280</v>
      </c>
      <c r="K1284" s="387" t="s">
        <v>1741</v>
      </c>
      <c r="L1284" s="390" t="s">
        <v>1732</v>
      </c>
      <c r="M1284" s="390" t="s">
        <v>2223</v>
      </c>
      <c r="N1284" s="390" t="str">
        <f t="shared" si="40"/>
        <v>Employee19@blyblade.com</v>
      </c>
      <c r="O1284" s="390" t="str">
        <f t="shared" si="41"/>
        <v>Gil_Adler</v>
      </c>
      <c r="P1284" s="387" t="s">
        <v>1728</v>
      </c>
      <c r="Q1284" s="387" t="s">
        <v>1754</v>
      </c>
      <c r="R1284" s="387" t="s">
        <v>1738</v>
      </c>
      <c r="S1284" s="387">
        <v>0.6</v>
      </c>
      <c r="T1284" s="387">
        <v>6</v>
      </c>
      <c r="U1284" s="387" t="s">
        <v>1737</v>
      </c>
      <c r="V1284" s="387" t="s">
        <v>1737</v>
      </c>
      <c r="W1284" s="387" t="s">
        <v>4876</v>
      </c>
      <c r="X1284" s="387" t="s">
        <v>4831</v>
      </c>
      <c r="Y1284" s="387" t="s">
        <v>1890</v>
      </c>
      <c r="Z1284" s="387" t="s">
        <v>1734</v>
      </c>
      <c r="AA1284" s="387" t="s">
        <v>1747</v>
      </c>
      <c r="AB1284" s="387">
        <v>0</v>
      </c>
      <c r="AC1284" s="387">
        <v>0</v>
      </c>
      <c r="AD1284" s="387">
        <v>1.03</v>
      </c>
      <c r="AE1284" s="387">
        <v>1.03</v>
      </c>
      <c r="AF1284" s="387" t="s">
        <v>1729</v>
      </c>
      <c r="AG1284" s="387">
        <v>0</v>
      </c>
      <c r="AH1284" s="387">
        <v>0</v>
      </c>
      <c r="AI1284" s="387">
        <v>1.03</v>
      </c>
      <c r="AJ1284" s="387">
        <v>1.03</v>
      </c>
      <c r="AK1284" s="387">
        <v>0</v>
      </c>
      <c r="AM1284"/>
      <c r="AN1284"/>
      <c r="AO1284"/>
      <c r="AP1284"/>
    </row>
    <row r="1285" spans="1:42">
      <c r="A1285" s="387" t="s">
        <v>4960</v>
      </c>
      <c r="B1285" s="388">
        <v>43662.447962962964</v>
      </c>
      <c r="C1285" s="389">
        <v>43662</v>
      </c>
      <c r="D1285" s="387" t="s">
        <v>2560</v>
      </c>
      <c r="E1285" s="389">
        <v>43662</v>
      </c>
      <c r="F1285" s="387" t="s">
        <v>2785</v>
      </c>
      <c r="G1285" s="387" t="s">
        <v>1728</v>
      </c>
      <c r="H1285" s="387" t="s">
        <v>1728</v>
      </c>
      <c r="I1285" s="387" t="s">
        <v>1728</v>
      </c>
      <c r="J1285" s="387" t="s">
        <v>1728</v>
      </c>
      <c r="K1285" s="387" t="s">
        <v>1741</v>
      </c>
      <c r="L1285" s="390" t="s">
        <v>1732</v>
      </c>
      <c r="M1285" s="390" t="s">
        <v>2223</v>
      </c>
      <c r="N1285" s="390" t="str">
        <f t="shared" si="40"/>
        <v>Employee19@blyblade.com</v>
      </c>
      <c r="O1285" s="390" t="str">
        <f t="shared" si="41"/>
        <v>Gil_Adler</v>
      </c>
      <c r="P1285" s="387" t="s">
        <v>1728</v>
      </c>
      <c r="Q1285" s="387" t="s">
        <v>1754</v>
      </c>
      <c r="R1285" s="387" t="s">
        <v>1738</v>
      </c>
      <c r="S1285" s="387">
        <v>0.17</v>
      </c>
      <c r="T1285" s="387">
        <v>1</v>
      </c>
      <c r="U1285" s="387" t="s">
        <v>1772</v>
      </c>
      <c r="V1285" s="387" t="s">
        <v>1737</v>
      </c>
      <c r="W1285" s="387" t="s">
        <v>4876</v>
      </c>
      <c r="X1285" s="387" t="s">
        <v>4831</v>
      </c>
      <c r="Y1285" s="387" t="s">
        <v>1890</v>
      </c>
      <c r="Z1285" s="387" t="s">
        <v>1734</v>
      </c>
      <c r="AA1285" s="387" t="s">
        <v>1733</v>
      </c>
      <c r="AB1285" s="387">
        <v>5.44</v>
      </c>
      <c r="AC1285" s="387">
        <v>0</v>
      </c>
      <c r="AD1285" s="387">
        <v>0</v>
      </c>
      <c r="AE1285" s="387">
        <v>5.44</v>
      </c>
      <c r="AF1285" s="387" t="s">
        <v>1729</v>
      </c>
      <c r="AG1285" s="387">
        <v>5.44</v>
      </c>
      <c r="AH1285" s="387">
        <v>0</v>
      </c>
      <c r="AI1285" s="387">
        <v>0</v>
      </c>
      <c r="AJ1285" s="387">
        <v>5.44</v>
      </c>
      <c r="AK1285" s="387">
        <v>0.54</v>
      </c>
      <c r="AM1285"/>
      <c r="AN1285"/>
      <c r="AO1285"/>
      <c r="AP1285"/>
    </row>
    <row r="1286" spans="1:42">
      <c r="A1286" s="387" t="s">
        <v>4959</v>
      </c>
      <c r="B1286" s="388">
        <v>43662.453784722224</v>
      </c>
      <c r="C1286" s="389">
        <v>43662</v>
      </c>
      <c r="D1286" s="387" t="s">
        <v>3471</v>
      </c>
      <c r="E1286" s="389">
        <v>43662</v>
      </c>
      <c r="F1286" s="387" t="s">
        <v>4185</v>
      </c>
      <c r="G1286" s="389">
        <v>43662</v>
      </c>
      <c r="H1286" s="387" t="s">
        <v>2442</v>
      </c>
      <c r="I1286" s="389">
        <v>43662</v>
      </c>
      <c r="J1286" s="387" t="s">
        <v>2911</v>
      </c>
      <c r="K1286" s="387" t="s">
        <v>1741</v>
      </c>
      <c r="L1286" s="390" t="s">
        <v>1732</v>
      </c>
      <c r="M1286" s="390" t="s">
        <v>1854</v>
      </c>
      <c r="N1286" s="390" t="str">
        <f t="shared" si="40"/>
        <v>Employee5@blyblade.com</v>
      </c>
      <c r="O1286" s="390" t="str">
        <f t="shared" si="41"/>
        <v>Torey_McNeil</v>
      </c>
      <c r="P1286" s="387" t="s">
        <v>1728</v>
      </c>
      <c r="Q1286" s="387" t="s">
        <v>1847</v>
      </c>
      <c r="R1286" s="387" t="s">
        <v>1738</v>
      </c>
      <c r="S1286" s="387">
        <v>9.44</v>
      </c>
      <c r="T1286" s="387">
        <v>27</v>
      </c>
      <c r="U1286" s="387" t="s">
        <v>1853</v>
      </c>
      <c r="V1286" s="387" t="s">
        <v>1737</v>
      </c>
      <c r="W1286" s="387" t="s">
        <v>4876</v>
      </c>
      <c r="X1286" s="387" t="s">
        <v>4831</v>
      </c>
      <c r="Y1286" s="387" t="s">
        <v>1748</v>
      </c>
      <c r="Z1286" s="387" t="s">
        <v>1734</v>
      </c>
      <c r="AA1286" s="387" t="s">
        <v>1733</v>
      </c>
      <c r="AB1286" s="387">
        <v>41.07</v>
      </c>
      <c r="AC1286" s="387">
        <v>0</v>
      </c>
      <c r="AD1286" s="387">
        <v>0</v>
      </c>
      <c r="AE1286" s="387">
        <v>41.07</v>
      </c>
      <c r="AF1286" s="387" t="s">
        <v>1729</v>
      </c>
      <c r="AG1286" s="387">
        <v>41.07</v>
      </c>
      <c r="AH1286" s="387">
        <v>0</v>
      </c>
      <c r="AI1286" s="387">
        <v>0</v>
      </c>
      <c r="AJ1286" s="387">
        <v>41.07</v>
      </c>
      <c r="AK1286" s="387">
        <v>4.1100000000000003</v>
      </c>
      <c r="AM1286"/>
      <c r="AN1286"/>
      <c r="AO1286"/>
      <c r="AP1286"/>
    </row>
    <row r="1287" spans="1:42">
      <c r="A1287" s="387" t="s">
        <v>4958</v>
      </c>
      <c r="B1287" s="388">
        <v>43662.47078703704</v>
      </c>
      <c r="C1287" s="389">
        <v>43662</v>
      </c>
      <c r="D1287" s="387" t="s">
        <v>2553</v>
      </c>
      <c r="E1287" s="389">
        <v>43662</v>
      </c>
      <c r="F1287" s="387" t="s">
        <v>3169</v>
      </c>
      <c r="G1287" s="389">
        <v>43662</v>
      </c>
      <c r="H1287" s="387" t="s">
        <v>2629</v>
      </c>
      <c r="I1287" s="389">
        <v>43662</v>
      </c>
      <c r="J1287" s="387" t="s">
        <v>2673</v>
      </c>
      <c r="K1287" s="387" t="s">
        <v>1741</v>
      </c>
      <c r="L1287" s="390" t="s">
        <v>1732</v>
      </c>
      <c r="M1287" s="390" t="s">
        <v>2208</v>
      </c>
      <c r="N1287" s="390" t="str">
        <f t="shared" si="40"/>
        <v>Employee13@blyblade.com</v>
      </c>
      <c r="O1287" s="390" t="str">
        <f t="shared" si="41"/>
        <v>Evelyn_Pelczar</v>
      </c>
      <c r="P1287" s="387" t="s">
        <v>1728</v>
      </c>
      <c r="Q1287" s="387" t="s">
        <v>1847</v>
      </c>
      <c r="R1287" s="387" t="s">
        <v>1738</v>
      </c>
      <c r="S1287" s="387">
        <v>3.65</v>
      </c>
      <c r="T1287" s="387">
        <v>15</v>
      </c>
      <c r="U1287" s="387" t="s">
        <v>2207</v>
      </c>
      <c r="V1287" s="387" t="s">
        <v>1772</v>
      </c>
      <c r="W1287" s="387" t="s">
        <v>1965</v>
      </c>
      <c r="X1287" s="387" t="s">
        <v>4831</v>
      </c>
      <c r="Y1287" s="387" t="s">
        <v>1735</v>
      </c>
      <c r="Z1287" s="387" t="s">
        <v>1734</v>
      </c>
      <c r="AA1287" s="387" t="s">
        <v>1733</v>
      </c>
      <c r="AB1287" s="387">
        <v>21.06</v>
      </c>
      <c r="AC1287" s="387">
        <v>0</v>
      </c>
      <c r="AD1287" s="387">
        <v>0</v>
      </c>
      <c r="AE1287" s="387">
        <v>21.06</v>
      </c>
      <c r="AF1287" s="387" t="s">
        <v>1729</v>
      </c>
      <c r="AG1287" s="387">
        <v>21.06</v>
      </c>
      <c r="AH1287" s="387">
        <v>0</v>
      </c>
      <c r="AI1287" s="387">
        <v>0</v>
      </c>
      <c r="AJ1287" s="387">
        <v>21.06</v>
      </c>
      <c r="AK1287" s="387">
        <v>2.11</v>
      </c>
      <c r="AM1287"/>
      <c r="AN1287"/>
      <c r="AO1287"/>
      <c r="AP1287"/>
    </row>
    <row r="1288" spans="1:42">
      <c r="A1288" s="387" t="s">
        <v>4953</v>
      </c>
      <c r="B1288" s="388">
        <v>43662.492962962962</v>
      </c>
      <c r="C1288" s="389">
        <v>43662</v>
      </c>
      <c r="D1288" s="387" t="s">
        <v>2436</v>
      </c>
      <c r="E1288" s="389">
        <v>43662</v>
      </c>
      <c r="F1288" s="387" t="s">
        <v>3804</v>
      </c>
      <c r="G1288" s="389">
        <v>43662</v>
      </c>
      <c r="H1288" s="387" t="s">
        <v>2432</v>
      </c>
      <c r="I1288" s="389">
        <v>43662</v>
      </c>
      <c r="J1288" s="387" t="s">
        <v>2907</v>
      </c>
      <c r="K1288" s="387" t="s">
        <v>1741</v>
      </c>
      <c r="L1288" s="390" t="s">
        <v>1732</v>
      </c>
      <c r="M1288" s="390" t="s">
        <v>2223</v>
      </c>
      <c r="N1288" s="390" t="str">
        <f t="shared" si="40"/>
        <v>Employee19@blyblade.com</v>
      </c>
      <c r="O1288" s="390" t="str">
        <f t="shared" si="41"/>
        <v>Gil_Adler</v>
      </c>
      <c r="P1288" s="387" t="s">
        <v>1728</v>
      </c>
      <c r="Q1288" s="387" t="s">
        <v>1754</v>
      </c>
      <c r="R1288" s="387" t="s">
        <v>1738</v>
      </c>
      <c r="S1288" s="387">
        <v>1.77</v>
      </c>
      <c r="T1288" s="387">
        <v>11</v>
      </c>
      <c r="U1288" s="387" t="s">
        <v>1737</v>
      </c>
      <c r="V1288" s="387" t="s">
        <v>1737</v>
      </c>
      <c r="W1288" s="387" t="s">
        <v>2025</v>
      </c>
      <c r="X1288" s="387" t="s">
        <v>4831</v>
      </c>
      <c r="Y1288" s="387" t="s">
        <v>1890</v>
      </c>
      <c r="Z1288" s="387" t="s">
        <v>1734</v>
      </c>
      <c r="AA1288" s="387" t="s">
        <v>1733</v>
      </c>
      <c r="AB1288" s="387">
        <v>15.78</v>
      </c>
      <c r="AC1288" s="387">
        <v>0</v>
      </c>
      <c r="AD1288" s="387">
        <v>0</v>
      </c>
      <c r="AE1288" s="387">
        <v>15.78</v>
      </c>
      <c r="AF1288" s="387" t="s">
        <v>1729</v>
      </c>
      <c r="AG1288" s="387">
        <v>15.78</v>
      </c>
      <c r="AH1288" s="387">
        <v>0</v>
      </c>
      <c r="AI1288" s="387">
        <v>0</v>
      </c>
      <c r="AJ1288" s="387">
        <v>15.78</v>
      </c>
      <c r="AK1288" s="387">
        <v>1.58</v>
      </c>
      <c r="AM1288"/>
      <c r="AN1288"/>
      <c r="AO1288"/>
      <c r="AP1288"/>
    </row>
    <row r="1289" spans="1:42">
      <c r="A1289" s="387" t="s">
        <v>4957</v>
      </c>
      <c r="B1289" s="388">
        <v>43662.530509259261</v>
      </c>
      <c r="C1289" s="389">
        <v>43662</v>
      </c>
      <c r="D1289" s="387" t="s">
        <v>2621</v>
      </c>
      <c r="E1289" s="389">
        <v>43662</v>
      </c>
      <c r="F1289" s="387" t="s">
        <v>4956</v>
      </c>
      <c r="G1289" s="389">
        <v>43662</v>
      </c>
      <c r="H1289" s="387" t="s">
        <v>2647</v>
      </c>
      <c r="I1289" s="389">
        <v>43662</v>
      </c>
      <c r="J1289" s="387" t="s">
        <v>2646</v>
      </c>
      <c r="K1289" s="387" t="s">
        <v>1741</v>
      </c>
      <c r="L1289" s="390" t="s">
        <v>1732</v>
      </c>
      <c r="M1289" s="390" t="s">
        <v>1924</v>
      </c>
      <c r="N1289" s="390" t="str">
        <f t="shared" si="40"/>
        <v>Employee16@blyblade.com</v>
      </c>
      <c r="O1289" s="390" t="str">
        <f t="shared" si="41"/>
        <v>Hunter_Senning</v>
      </c>
      <c r="P1289" s="387" t="s">
        <v>1728</v>
      </c>
      <c r="Q1289" s="387" t="s">
        <v>1847</v>
      </c>
      <c r="R1289" s="387" t="s">
        <v>1738</v>
      </c>
      <c r="S1289" s="387">
        <v>2.61</v>
      </c>
      <c r="T1289" s="387">
        <v>23</v>
      </c>
      <c r="U1289" s="387" t="s">
        <v>1772</v>
      </c>
      <c r="V1289" s="387" t="s">
        <v>1845</v>
      </c>
      <c r="W1289" s="387" t="s">
        <v>1965</v>
      </c>
      <c r="X1289" s="387" t="s">
        <v>4831</v>
      </c>
      <c r="Y1289" s="387" t="s">
        <v>1748</v>
      </c>
      <c r="Z1289" s="387" t="s">
        <v>1734</v>
      </c>
      <c r="AA1289" s="387" t="s">
        <v>1733</v>
      </c>
      <c r="AB1289" s="387">
        <v>19.77</v>
      </c>
      <c r="AC1289" s="387">
        <v>0</v>
      </c>
      <c r="AD1289" s="387">
        <v>0</v>
      </c>
      <c r="AE1289" s="387">
        <v>19.77</v>
      </c>
      <c r="AF1289" s="387" t="s">
        <v>1729</v>
      </c>
      <c r="AG1289" s="387">
        <v>19.77</v>
      </c>
      <c r="AH1289" s="387">
        <v>0</v>
      </c>
      <c r="AI1289" s="387">
        <v>0</v>
      </c>
      <c r="AJ1289" s="387">
        <v>19.77</v>
      </c>
      <c r="AK1289" s="387">
        <v>1.98</v>
      </c>
      <c r="AM1289"/>
      <c r="AN1289"/>
      <c r="AO1289"/>
      <c r="AP1289"/>
    </row>
    <row r="1290" spans="1:42">
      <c r="A1290" s="387" t="s">
        <v>4955</v>
      </c>
      <c r="B1290" s="388">
        <v>43662.558576388888</v>
      </c>
      <c r="C1290" s="389">
        <v>43662</v>
      </c>
      <c r="D1290" s="387" t="s">
        <v>2352</v>
      </c>
      <c r="E1290" s="389">
        <v>43662</v>
      </c>
      <c r="F1290" s="387" t="s">
        <v>3965</v>
      </c>
      <c r="G1290" s="389">
        <v>43662</v>
      </c>
      <c r="H1290" s="387" t="s">
        <v>3377</v>
      </c>
      <c r="I1290" s="389">
        <v>43662</v>
      </c>
      <c r="J1290" s="387" t="s">
        <v>3376</v>
      </c>
      <c r="K1290" s="387" t="s">
        <v>1741</v>
      </c>
      <c r="L1290" s="390" t="s">
        <v>1732</v>
      </c>
      <c r="M1290" s="390" t="s">
        <v>2265</v>
      </c>
      <c r="N1290" s="390" t="str">
        <f t="shared" si="40"/>
        <v>Employee4@blyblade.com</v>
      </c>
      <c r="O1290" s="390" t="str">
        <f t="shared" si="41"/>
        <v>Oksana_Orlov</v>
      </c>
      <c r="P1290" s="387" t="s">
        <v>1728</v>
      </c>
      <c r="Q1290" s="387" t="s">
        <v>1754</v>
      </c>
      <c r="R1290" s="387" t="s">
        <v>1738</v>
      </c>
      <c r="S1290" s="387">
        <v>3.9</v>
      </c>
      <c r="T1290" s="387">
        <v>13</v>
      </c>
      <c r="U1290" s="387" t="s">
        <v>1773</v>
      </c>
      <c r="V1290" s="387" t="s">
        <v>1883</v>
      </c>
      <c r="W1290" s="387" t="s">
        <v>4876</v>
      </c>
      <c r="X1290" s="387" t="s">
        <v>4831</v>
      </c>
      <c r="Y1290" s="387" t="s">
        <v>1735</v>
      </c>
      <c r="Z1290" s="387" t="s">
        <v>1734</v>
      </c>
      <c r="AA1290" s="387" t="s">
        <v>1733</v>
      </c>
      <c r="AB1290" s="387">
        <v>16.829999999999998</v>
      </c>
      <c r="AC1290" s="387">
        <v>0</v>
      </c>
      <c r="AD1290" s="387">
        <v>0</v>
      </c>
      <c r="AE1290" s="387">
        <v>16.829999999999998</v>
      </c>
      <c r="AF1290" s="387" t="s">
        <v>1729</v>
      </c>
      <c r="AG1290" s="387">
        <v>16.829999999999998</v>
      </c>
      <c r="AH1290" s="387">
        <v>0</v>
      </c>
      <c r="AI1290" s="387">
        <v>0</v>
      </c>
      <c r="AJ1290" s="387">
        <v>16.829999999999998</v>
      </c>
      <c r="AK1290" s="387">
        <v>1.68</v>
      </c>
      <c r="AM1290"/>
      <c r="AN1290"/>
      <c r="AO1290"/>
      <c r="AP1290"/>
    </row>
    <row r="1291" spans="1:42">
      <c r="A1291" s="387" t="s">
        <v>4948</v>
      </c>
      <c r="B1291" s="388">
        <v>43662.632106481484</v>
      </c>
      <c r="C1291" s="389">
        <v>43662</v>
      </c>
      <c r="D1291" s="387" t="s">
        <v>2113</v>
      </c>
      <c r="E1291" s="389">
        <v>43662</v>
      </c>
      <c r="F1291" s="387" t="s">
        <v>3035</v>
      </c>
      <c r="G1291" s="389">
        <v>43662</v>
      </c>
      <c r="H1291" s="387" t="s">
        <v>2539</v>
      </c>
      <c r="I1291" s="389">
        <v>43662</v>
      </c>
      <c r="J1291" s="387" t="s">
        <v>2652</v>
      </c>
      <c r="K1291" s="387" t="s">
        <v>4931</v>
      </c>
      <c r="L1291" s="390" t="s">
        <v>1732</v>
      </c>
      <c r="M1291" s="390" t="s">
        <v>1775</v>
      </c>
      <c r="N1291" s="390" t="str">
        <f t="shared" si="40"/>
        <v>Employee10@blyblade.com</v>
      </c>
      <c r="O1291" s="390" t="str">
        <f t="shared" si="41"/>
        <v>Max_Schrage</v>
      </c>
      <c r="P1291" s="387" t="s">
        <v>1728</v>
      </c>
      <c r="Q1291" s="387" t="s">
        <v>1754</v>
      </c>
      <c r="R1291" s="387" t="s">
        <v>4947</v>
      </c>
      <c r="S1291" s="387">
        <v>16.96</v>
      </c>
      <c r="T1291" s="387">
        <v>35</v>
      </c>
      <c r="U1291" s="387" t="s">
        <v>4946</v>
      </c>
      <c r="V1291" s="387" t="s">
        <v>4945</v>
      </c>
      <c r="W1291" s="387" t="s">
        <v>2403</v>
      </c>
      <c r="X1291" s="387" t="s">
        <v>4831</v>
      </c>
      <c r="Y1291" s="387" t="s">
        <v>1769</v>
      </c>
      <c r="Z1291" s="387" t="s">
        <v>1734</v>
      </c>
      <c r="AA1291" s="387" t="s">
        <v>1733</v>
      </c>
      <c r="AB1291" s="387">
        <v>27.11</v>
      </c>
      <c r="AC1291" s="387">
        <v>0</v>
      </c>
      <c r="AD1291" s="387">
        <v>0</v>
      </c>
      <c r="AE1291" s="387">
        <v>27.11</v>
      </c>
      <c r="AF1291" s="387" t="s">
        <v>1729</v>
      </c>
      <c r="AG1291" s="387">
        <v>27.11</v>
      </c>
      <c r="AH1291" s="387">
        <v>0</v>
      </c>
      <c r="AI1291" s="387">
        <v>0</v>
      </c>
      <c r="AJ1291" s="387">
        <v>27.11</v>
      </c>
      <c r="AK1291" s="387">
        <v>2.71</v>
      </c>
      <c r="AM1291"/>
      <c r="AN1291"/>
      <c r="AO1291"/>
      <c r="AP1291"/>
    </row>
    <row r="1292" spans="1:42">
      <c r="A1292" s="387" t="s">
        <v>4954</v>
      </c>
      <c r="B1292" s="388">
        <v>43662.685555555552</v>
      </c>
      <c r="C1292" s="389">
        <v>43662</v>
      </c>
      <c r="D1292" s="387" t="s">
        <v>2319</v>
      </c>
      <c r="E1292" s="389">
        <v>43662</v>
      </c>
      <c r="F1292" s="387" t="s">
        <v>3068</v>
      </c>
      <c r="G1292" s="387" t="s">
        <v>1728</v>
      </c>
      <c r="H1292" s="387" t="s">
        <v>1728</v>
      </c>
      <c r="I1292" s="387" t="s">
        <v>1728</v>
      </c>
      <c r="J1292" s="387" t="s">
        <v>1728</v>
      </c>
      <c r="K1292" s="387" t="s">
        <v>1741</v>
      </c>
      <c r="L1292" s="390" t="s">
        <v>1732</v>
      </c>
      <c r="M1292" s="390" t="s">
        <v>1731</v>
      </c>
      <c r="N1292" s="390" t="str">
        <f t="shared" si="40"/>
        <v>Employee8@blyblade.com</v>
      </c>
      <c r="O1292" s="390" t="str">
        <f t="shared" si="41"/>
        <v>--_--</v>
      </c>
      <c r="P1292" s="387" t="s">
        <v>1728</v>
      </c>
      <c r="Q1292" s="387" t="s">
        <v>1754</v>
      </c>
      <c r="R1292" s="387" t="s">
        <v>1738</v>
      </c>
      <c r="S1292" s="387" t="s">
        <v>1728</v>
      </c>
      <c r="T1292" s="387" t="s">
        <v>1728</v>
      </c>
      <c r="U1292" s="387" t="s">
        <v>2742</v>
      </c>
      <c r="V1292" s="387" t="s">
        <v>1883</v>
      </c>
      <c r="W1292" s="387" t="s">
        <v>2025</v>
      </c>
      <c r="X1292" s="387" t="s">
        <v>4831</v>
      </c>
      <c r="Y1292" s="387" t="s">
        <v>1728</v>
      </c>
      <c r="Z1292" s="387" t="s">
        <v>1734</v>
      </c>
      <c r="AA1292" s="387" t="s">
        <v>1733</v>
      </c>
      <c r="AB1292" s="387">
        <v>5.44</v>
      </c>
      <c r="AC1292" s="387">
        <v>0</v>
      </c>
      <c r="AD1292" s="387">
        <v>0</v>
      </c>
      <c r="AE1292" s="387">
        <v>5.44</v>
      </c>
      <c r="AF1292" s="387" t="s">
        <v>1729</v>
      </c>
      <c r="AG1292" s="387">
        <v>5.44</v>
      </c>
      <c r="AH1292" s="387">
        <v>0</v>
      </c>
      <c r="AI1292" s="387">
        <v>0</v>
      </c>
      <c r="AJ1292" s="387">
        <v>5.44</v>
      </c>
      <c r="AK1292" s="387">
        <v>0.54</v>
      </c>
      <c r="AM1292"/>
      <c r="AN1292"/>
      <c r="AO1292"/>
      <c r="AP1292"/>
    </row>
    <row r="1293" spans="1:42">
      <c r="A1293" s="387" t="s">
        <v>4954</v>
      </c>
      <c r="B1293" s="388">
        <v>43662.687118055554</v>
      </c>
      <c r="C1293" s="389">
        <v>43662</v>
      </c>
      <c r="D1293" s="387" t="s">
        <v>2319</v>
      </c>
      <c r="E1293" s="389">
        <v>43662</v>
      </c>
      <c r="F1293" s="387" t="s">
        <v>3068</v>
      </c>
      <c r="G1293" s="387" t="s">
        <v>1728</v>
      </c>
      <c r="H1293" s="387" t="s">
        <v>1728</v>
      </c>
      <c r="I1293" s="387" t="s">
        <v>1728</v>
      </c>
      <c r="J1293" s="387" t="s">
        <v>1728</v>
      </c>
      <c r="K1293" s="387" t="s">
        <v>1741</v>
      </c>
      <c r="L1293" s="390" t="s">
        <v>1732</v>
      </c>
      <c r="M1293" s="390" t="s">
        <v>1731</v>
      </c>
      <c r="N1293" s="390" t="str">
        <f t="shared" si="40"/>
        <v>Employee8@blyblade.com</v>
      </c>
      <c r="O1293" s="390" t="str">
        <f t="shared" si="41"/>
        <v>--_--</v>
      </c>
      <c r="P1293" s="387" t="s">
        <v>1728</v>
      </c>
      <c r="Q1293" s="387" t="s">
        <v>1754</v>
      </c>
      <c r="R1293" s="387" t="s">
        <v>1738</v>
      </c>
      <c r="S1293" s="387" t="s">
        <v>1728</v>
      </c>
      <c r="T1293" s="387" t="s">
        <v>1728</v>
      </c>
      <c r="U1293" s="387" t="s">
        <v>2742</v>
      </c>
      <c r="V1293" s="387" t="s">
        <v>1883</v>
      </c>
      <c r="W1293" s="387" t="s">
        <v>2025</v>
      </c>
      <c r="X1293" s="387" t="s">
        <v>4831</v>
      </c>
      <c r="Y1293" s="387" t="s">
        <v>1728</v>
      </c>
      <c r="Z1293" s="387" t="s">
        <v>1734</v>
      </c>
      <c r="AA1293" s="387" t="s">
        <v>2138</v>
      </c>
      <c r="AB1293" s="387">
        <v>-5.44</v>
      </c>
      <c r="AC1293" s="387">
        <v>0</v>
      </c>
      <c r="AD1293" s="387">
        <v>0</v>
      </c>
      <c r="AE1293" s="387">
        <v>-5.44</v>
      </c>
      <c r="AF1293" s="387" t="s">
        <v>1729</v>
      </c>
      <c r="AG1293" s="387">
        <v>-5.44</v>
      </c>
      <c r="AH1293" s="387">
        <v>0</v>
      </c>
      <c r="AI1293" s="387">
        <v>0</v>
      </c>
      <c r="AJ1293" s="387">
        <v>-5.44</v>
      </c>
      <c r="AK1293" s="387">
        <v>-0.54</v>
      </c>
      <c r="AM1293"/>
      <c r="AN1293"/>
      <c r="AO1293"/>
      <c r="AP1293"/>
    </row>
    <row r="1294" spans="1:42">
      <c r="A1294" s="387" t="s">
        <v>4953</v>
      </c>
      <c r="B1294" s="388">
        <v>43662.712824074071</v>
      </c>
      <c r="C1294" s="389">
        <v>43662</v>
      </c>
      <c r="D1294" s="387" t="s">
        <v>2436</v>
      </c>
      <c r="E1294" s="389">
        <v>43662</v>
      </c>
      <c r="F1294" s="387" t="s">
        <v>3804</v>
      </c>
      <c r="G1294" s="389">
        <v>43662</v>
      </c>
      <c r="H1294" s="387" t="s">
        <v>2432</v>
      </c>
      <c r="I1294" s="389">
        <v>43662</v>
      </c>
      <c r="J1294" s="387" t="s">
        <v>2907</v>
      </c>
      <c r="K1294" s="387" t="s">
        <v>1741</v>
      </c>
      <c r="L1294" s="390" t="s">
        <v>1732</v>
      </c>
      <c r="M1294" s="390" t="s">
        <v>2223</v>
      </c>
      <c r="N1294" s="390" t="str">
        <f t="shared" ref="N1294:N1357" si="42">M1294&amp;"@blyblade.com"</f>
        <v>Employee19@blyblade.com</v>
      </c>
      <c r="O1294" s="390" t="str">
        <f t="shared" si="41"/>
        <v>Gil_Adler</v>
      </c>
      <c r="P1294" s="387" t="s">
        <v>1728</v>
      </c>
      <c r="Q1294" s="387" t="s">
        <v>1754</v>
      </c>
      <c r="R1294" s="387" t="s">
        <v>1738</v>
      </c>
      <c r="S1294" s="387">
        <v>1.77</v>
      </c>
      <c r="T1294" s="387">
        <v>11</v>
      </c>
      <c r="U1294" s="387" t="s">
        <v>1737</v>
      </c>
      <c r="V1294" s="387" t="s">
        <v>1737</v>
      </c>
      <c r="W1294" s="387" t="s">
        <v>2025</v>
      </c>
      <c r="X1294" s="387" t="s">
        <v>4831</v>
      </c>
      <c r="Y1294" s="387" t="s">
        <v>1890</v>
      </c>
      <c r="Z1294" s="387" t="s">
        <v>1734</v>
      </c>
      <c r="AA1294" s="387" t="s">
        <v>1747</v>
      </c>
      <c r="AB1294" s="387">
        <v>0</v>
      </c>
      <c r="AC1294" s="387">
        <v>0</v>
      </c>
      <c r="AD1294" s="387">
        <v>1.03</v>
      </c>
      <c r="AE1294" s="387">
        <v>1.03</v>
      </c>
      <c r="AF1294" s="387" t="s">
        <v>1729</v>
      </c>
      <c r="AG1294" s="387">
        <v>0</v>
      </c>
      <c r="AH1294" s="387">
        <v>0</v>
      </c>
      <c r="AI1294" s="387">
        <v>1.03</v>
      </c>
      <c r="AJ1294" s="387">
        <v>1.03</v>
      </c>
      <c r="AK1294" s="387">
        <v>0</v>
      </c>
      <c r="AM1294"/>
      <c r="AN1294"/>
      <c r="AO1294"/>
      <c r="AP1294"/>
    </row>
    <row r="1295" spans="1:42">
      <c r="A1295" s="387" t="s">
        <v>4949</v>
      </c>
      <c r="B1295" s="388">
        <v>43662.719201388885</v>
      </c>
      <c r="C1295" s="389">
        <v>43662</v>
      </c>
      <c r="D1295" s="387" t="s">
        <v>3006</v>
      </c>
      <c r="E1295" s="389">
        <v>43662</v>
      </c>
      <c r="F1295" s="387" t="s">
        <v>3005</v>
      </c>
      <c r="G1295" s="389">
        <v>43662</v>
      </c>
      <c r="H1295" s="387" t="s">
        <v>2022</v>
      </c>
      <c r="I1295" s="389">
        <v>43662</v>
      </c>
      <c r="J1295" s="387" t="s">
        <v>3001</v>
      </c>
      <c r="K1295" s="387" t="s">
        <v>1741</v>
      </c>
      <c r="L1295" s="390" t="s">
        <v>1732</v>
      </c>
      <c r="M1295" s="390" t="s">
        <v>2265</v>
      </c>
      <c r="N1295" s="390" t="str">
        <f t="shared" si="42"/>
        <v>Employee4@blyblade.com</v>
      </c>
      <c r="O1295" s="390" t="str">
        <f t="shared" ref="O1295:O1358" si="43">VLOOKUP(M1295,$A$10:$F$65,4,FALSE)</f>
        <v>Oksana_Orlov</v>
      </c>
      <c r="P1295" s="387" t="s">
        <v>1728</v>
      </c>
      <c r="Q1295" s="387" t="s">
        <v>1754</v>
      </c>
      <c r="R1295" s="387" t="s">
        <v>1738</v>
      </c>
      <c r="S1295" s="387">
        <v>2.2599999999999998</v>
      </c>
      <c r="T1295" s="387">
        <v>30</v>
      </c>
      <c r="U1295" s="387" t="s">
        <v>1883</v>
      </c>
      <c r="V1295" s="387" t="s">
        <v>1737</v>
      </c>
      <c r="W1295" s="387" t="s">
        <v>2025</v>
      </c>
      <c r="X1295" s="387" t="s">
        <v>4831</v>
      </c>
      <c r="Y1295" s="387" t="s">
        <v>1735</v>
      </c>
      <c r="Z1295" s="387" t="s">
        <v>1734</v>
      </c>
      <c r="AA1295" s="387" t="s">
        <v>1733</v>
      </c>
      <c r="AB1295" s="387">
        <v>23.27</v>
      </c>
      <c r="AC1295" s="387">
        <v>0</v>
      </c>
      <c r="AD1295" s="387">
        <v>0</v>
      </c>
      <c r="AE1295" s="387">
        <v>23.27</v>
      </c>
      <c r="AF1295" s="387" t="s">
        <v>1729</v>
      </c>
      <c r="AG1295" s="387">
        <v>23.27</v>
      </c>
      <c r="AH1295" s="387">
        <v>0</v>
      </c>
      <c r="AI1295" s="387">
        <v>0</v>
      </c>
      <c r="AJ1295" s="387">
        <v>23.27</v>
      </c>
      <c r="AK1295" s="387">
        <v>2.33</v>
      </c>
      <c r="AM1295"/>
      <c r="AN1295"/>
      <c r="AO1295"/>
      <c r="AP1295"/>
    </row>
    <row r="1296" spans="1:42">
      <c r="A1296" s="387" t="s">
        <v>4952</v>
      </c>
      <c r="B1296" s="388">
        <v>43662.72446759259</v>
      </c>
      <c r="C1296" s="389">
        <v>43662</v>
      </c>
      <c r="D1296" s="387" t="s">
        <v>3712</v>
      </c>
      <c r="E1296" s="389">
        <v>43662</v>
      </c>
      <c r="F1296" s="387" t="s">
        <v>3677</v>
      </c>
      <c r="G1296" s="389">
        <v>43662</v>
      </c>
      <c r="H1296" s="387" t="s">
        <v>2040</v>
      </c>
      <c r="I1296" s="389">
        <v>43662</v>
      </c>
      <c r="J1296" s="387" t="s">
        <v>3057</v>
      </c>
      <c r="K1296" s="387" t="s">
        <v>1741</v>
      </c>
      <c r="L1296" s="390" t="s">
        <v>1732</v>
      </c>
      <c r="M1296" s="390" t="s">
        <v>1854</v>
      </c>
      <c r="N1296" s="390" t="str">
        <f t="shared" si="42"/>
        <v>Employee5@blyblade.com</v>
      </c>
      <c r="O1296" s="390" t="str">
        <f t="shared" si="43"/>
        <v>Torey_McNeil</v>
      </c>
      <c r="P1296" s="387" t="s">
        <v>1728</v>
      </c>
      <c r="Q1296" s="387" t="s">
        <v>1847</v>
      </c>
      <c r="R1296" s="387" t="s">
        <v>1738</v>
      </c>
      <c r="S1296" s="387">
        <v>4.0599999999999996</v>
      </c>
      <c r="T1296" s="387">
        <v>16</v>
      </c>
      <c r="U1296" s="387" t="s">
        <v>1737</v>
      </c>
      <c r="V1296" s="387" t="s">
        <v>2007</v>
      </c>
      <c r="W1296" s="387" t="s">
        <v>2025</v>
      </c>
      <c r="X1296" s="387" t="s">
        <v>4831</v>
      </c>
      <c r="Y1296" s="387" t="s">
        <v>1748</v>
      </c>
      <c r="Z1296" s="387" t="s">
        <v>1734</v>
      </c>
      <c r="AA1296" s="387" t="s">
        <v>1733</v>
      </c>
      <c r="AB1296" s="387">
        <v>21.18</v>
      </c>
      <c r="AC1296" s="387">
        <v>0</v>
      </c>
      <c r="AD1296" s="387">
        <v>0</v>
      </c>
      <c r="AE1296" s="387">
        <v>21.18</v>
      </c>
      <c r="AF1296" s="387" t="s">
        <v>1729</v>
      </c>
      <c r="AG1296" s="387">
        <v>21.18</v>
      </c>
      <c r="AH1296" s="387">
        <v>0</v>
      </c>
      <c r="AI1296" s="387">
        <v>0</v>
      </c>
      <c r="AJ1296" s="387">
        <v>21.18</v>
      </c>
      <c r="AK1296" s="387">
        <v>2.12</v>
      </c>
      <c r="AM1296"/>
      <c r="AN1296"/>
      <c r="AO1296"/>
      <c r="AP1296"/>
    </row>
    <row r="1297" spans="1:42">
      <c r="A1297" s="387" t="s">
        <v>4951</v>
      </c>
      <c r="B1297" s="388">
        <v>43662.736851851849</v>
      </c>
      <c r="C1297" s="389">
        <v>43662</v>
      </c>
      <c r="D1297" s="387" t="s">
        <v>2608</v>
      </c>
      <c r="E1297" s="389">
        <v>43662</v>
      </c>
      <c r="F1297" s="387" t="s">
        <v>2607</v>
      </c>
      <c r="G1297" s="389">
        <v>43662</v>
      </c>
      <c r="H1297" s="387" t="s">
        <v>2030</v>
      </c>
      <c r="I1297" s="389">
        <v>43662</v>
      </c>
      <c r="J1297" s="387" t="s">
        <v>3469</v>
      </c>
      <c r="K1297" s="387" t="s">
        <v>1741</v>
      </c>
      <c r="L1297" s="390" t="s">
        <v>1732</v>
      </c>
      <c r="M1297" s="390" t="s">
        <v>3960</v>
      </c>
      <c r="N1297" s="390" t="str">
        <f t="shared" si="42"/>
        <v>Employee21@blyblade.com</v>
      </c>
      <c r="O1297" s="390" t="str">
        <f t="shared" si="43"/>
        <v>Wyndham_Williamson</v>
      </c>
      <c r="P1297" s="387" t="s">
        <v>1728</v>
      </c>
      <c r="Q1297" s="387" t="s">
        <v>1754</v>
      </c>
      <c r="R1297" s="387" t="s">
        <v>1738</v>
      </c>
      <c r="S1297" s="387">
        <v>2.5499999999999998</v>
      </c>
      <c r="T1297" s="387">
        <v>14</v>
      </c>
      <c r="U1297" s="387" t="s">
        <v>1737</v>
      </c>
      <c r="V1297" s="387" t="s">
        <v>1845</v>
      </c>
      <c r="W1297" s="387" t="s">
        <v>2025</v>
      </c>
      <c r="X1297" s="387" t="s">
        <v>4831</v>
      </c>
      <c r="Y1297" s="387" t="s">
        <v>1728</v>
      </c>
      <c r="Z1297" s="387" t="s">
        <v>1734</v>
      </c>
      <c r="AA1297" s="387" t="s">
        <v>1733</v>
      </c>
      <c r="AB1297" s="387">
        <v>9.5399999999999991</v>
      </c>
      <c r="AC1297" s="387">
        <v>0</v>
      </c>
      <c r="AD1297" s="387">
        <v>0</v>
      </c>
      <c r="AE1297" s="387">
        <v>9.5399999999999991</v>
      </c>
      <c r="AF1297" s="387" t="s">
        <v>1729</v>
      </c>
      <c r="AG1297" s="387">
        <v>9.5399999999999991</v>
      </c>
      <c r="AH1297" s="387">
        <v>0</v>
      </c>
      <c r="AI1297" s="387">
        <v>0</v>
      </c>
      <c r="AJ1297" s="387">
        <v>9.5399999999999991</v>
      </c>
      <c r="AK1297" s="387">
        <v>0.95</v>
      </c>
      <c r="AM1297"/>
      <c r="AN1297"/>
      <c r="AO1297"/>
      <c r="AP1297"/>
    </row>
    <row r="1298" spans="1:42">
      <c r="A1298" s="387" t="s">
        <v>4950</v>
      </c>
      <c r="B1298" s="388">
        <v>43662.751377314817</v>
      </c>
      <c r="C1298" s="389">
        <v>43662</v>
      </c>
      <c r="D1298" s="387" t="s">
        <v>2290</v>
      </c>
      <c r="E1298" s="389">
        <v>43662</v>
      </c>
      <c r="F1298" s="387" t="s">
        <v>2455</v>
      </c>
      <c r="G1298" s="389">
        <v>43662</v>
      </c>
      <c r="H1298" s="387" t="s">
        <v>3060</v>
      </c>
      <c r="I1298" s="389">
        <v>43662</v>
      </c>
      <c r="J1298" s="387" t="s">
        <v>3059</v>
      </c>
      <c r="K1298" s="387" t="s">
        <v>1741</v>
      </c>
      <c r="L1298" s="390" t="s">
        <v>1732</v>
      </c>
      <c r="M1298" s="390" t="s">
        <v>1854</v>
      </c>
      <c r="N1298" s="390" t="str">
        <f t="shared" si="42"/>
        <v>Employee5@blyblade.com</v>
      </c>
      <c r="O1298" s="390" t="str">
        <f t="shared" si="43"/>
        <v>Torey_McNeil</v>
      </c>
      <c r="P1298" s="387" t="s">
        <v>1728</v>
      </c>
      <c r="Q1298" s="387" t="s">
        <v>1847</v>
      </c>
      <c r="R1298" s="387" t="s">
        <v>1738</v>
      </c>
      <c r="S1298" s="387">
        <v>3.58</v>
      </c>
      <c r="T1298" s="387">
        <v>8</v>
      </c>
      <c r="U1298" s="387" t="s">
        <v>2007</v>
      </c>
      <c r="V1298" s="387" t="s">
        <v>1772</v>
      </c>
      <c r="W1298" s="387" t="s">
        <v>2025</v>
      </c>
      <c r="X1298" s="387" t="s">
        <v>4831</v>
      </c>
      <c r="Y1298" s="387" t="s">
        <v>1748</v>
      </c>
      <c r="Z1298" s="387" t="s">
        <v>1734</v>
      </c>
      <c r="AA1298" s="387" t="s">
        <v>1733</v>
      </c>
      <c r="AB1298" s="387">
        <v>15.91</v>
      </c>
      <c r="AC1298" s="387">
        <v>0</v>
      </c>
      <c r="AD1298" s="387">
        <v>0</v>
      </c>
      <c r="AE1298" s="387">
        <v>15.91</v>
      </c>
      <c r="AF1298" s="387" t="s">
        <v>1729</v>
      </c>
      <c r="AG1298" s="387">
        <v>15.91</v>
      </c>
      <c r="AH1298" s="387">
        <v>0</v>
      </c>
      <c r="AI1298" s="387">
        <v>0</v>
      </c>
      <c r="AJ1298" s="387">
        <v>15.91</v>
      </c>
      <c r="AK1298" s="387">
        <v>1.59</v>
      </c>
      <c r="AM1298"/>
      <c r="AN1298"/>
      <c r="AO1298"/>
      <c r="AP1298"/>
    </row>
    <row r="1299" spans="1:42">
      <c r="A1299" s="387" t="s">
        <v>4949</v>
      </c>
      <c r="B1299" s="388">
        <v>43662.763796296298</v>
      </c>
      <c r="C1299" s="389">
        <v>43662</v>
      </c>
      <c r="D1299" s="387" t="s">
        <v>3006</v>
      </c>
      <c r="E1299" s="389">
        <v>43662</v>
      </c>
      <c r="F1299" s="387" t="s">
        <v>3005</v>
      </c>
      <c r="G1299" s="389">
        <v>43662</v>
      </c>
      <c r="H1299" s="387" t="s">
        <v>2022</v>
      </c>
      <c r="I1299" s="389">
        <v>43662</v>
      </c>
      <c r="J1299" s="387" t="s">
        <v>3001</v>
      </c>
      <c r="K1299" s="387" t="s">
        <v>1741</v>
      </c>
      <c r="L1299" s="390" t="s">
        <v>1732</v>
      </c>
      <c r="M1299" s="390" t="s">
        <v>2265</v>
      </c>
      <c r="N1299" s="390" t="str">
        <f t="shared" si="42"/>
        <v>Employee4@blyblade.com</v>
      </c>
      <c r="O1299" s="390" t="str">
        <f t="shared" si="43"/>
        <v>Oksana_Orlov</v>
      </c>
      <c r="P1299" s="387" t="s">
        <v>1728</v>
      </c>
      <c r="Q1299" s="387" t="s">
        <v>1754</v>
      </c>
      <c r="R1299" s="387" t="s">
        <v>1738</v>
      </c>
      <c r="S1299" s="387">
        <v>2.2599999999999998</v>
      </c>
      <c r="T1299" s="387">
        <v>30</v>
      </c>
      <c r="U1299" s="387" t="s">
        <v>1883</v>
      </c>
      <c r="V1299" s="387" t="s">
        <v>1737</v>
      </c>
      <c r="W1299" s="387" t="s">
        <v>2025</v>
      </c>
      <c r="X1299" s="387" t="s">
        <v>4831</v>
      </c>
      <c r="Y1299" s="387" t="s">
        <v>1735</v>
      </c>
      <c r="Z1299" s="387" t="s">
        <v>1734</v>
      </c>
      <c r="AA1299" s="387" t="s">
        <v>1747</v>
      </c>
      <c r="AB1299" s="387">
        <v>0</v>
      </c>
      <c r="AC1299" s="387">
        <v>0</v>
      </c>
      <c r="AD1299" s="387">
        <v>3.58</v>
      </c>
      <c r="AE1299" s="387">
        <v>3.58</v>
      </c>
      <c r="AF1299" s="387" t="s">
        <v>1729</v>
      </c>
      <c r="AG1299" s="387">
        <v>0</v>
      </c>
      <c r="AH1299" s="387">
        <v>0</v>
      </c>
      <c r="AI1299" s="387">
        <v>3.58</v>
      </c>
      <c r="AJ1299" s="387">
        <v>3.58</v>
      </c>
      <c r="AK1299" s="387">
        <v>0</v>
      </c>
      <c r="AM1299"/>
      <c r="AN1299"/>
      <c r="AO1299"/>
      <c r="AP1299"/>
    </row>
    <row r="1300" spans="1:42">
      <c r="A1300" s="387" t="s">
        <v>4948</v>
      </c>
      <c r="B1300" s="388">
        <v>43662.771099537036</v>
      </c>
      <c r="C1300" s="389">
        <v>43662</v>
      </c>
      <c r="D1300" s="387" t="s">
        <v>2113</v>
      </c>
      <c r="E1300" s="389">
        <v>43662</v>
      </c>
      <c r="F1300" s="387" t="s">
        <v>3035</v>
      </c>
      <c r="G1300" s="389">
        <v>43662</v>
      </c>
      <c r="H1300" s="387" t="s">
        <v>2539</v>
      </c>
      <c r="I1300" s="389">
        <v>43662</v>
      </c>
      <c r="J1300" s="387" t="s">
        <v>2652</v>
      </c>
      <c r="K1300" s="387" t="s">
        <v>4931</v>
      </c>
      <c r="L1300" s="390" t="s">
        <v>1732</v>
      </c>
      <c r="M1300" s="390" t="s">
        <v>1775</v>
      </c>
      <c r="N1300" s="390" t="str">
        <f t="shared" si="42"/>
        <v>Employee10@blyblade.com</v>
      </c>
      <c r="O1300" s="390" t="str">
        <f t="shared" si="43"/>
        <v>Max_Schrage</v>
      </c>
      <c r="P1300" s="387" t="s">
        <v>1728</v>
      </c>
      <c r="Q1300" s="387" t="s">
        <v>1754</v>
      </c>
      <c r="R1300" s="387" t="s">
        <v>4947</v>
      </c>
      <c r="S1300" s="387">
        <v>16.96</v>
      </c>
      <c r="T1300" s="387">
        <v>35</v>
      </c>
      <c r="U1300" s="387" t="s">
        <v>4946</v>
      </c>
      <c r="V1300" s="387" t="s">
        <v>4945</v>
      </c>
      <c r="W1300" s="387" t="s">
        <v>2403</v>
      </c>
      <c r="X1300" s="387" t="s">
        <v>4831</v>
      </c>
      <c r="Y1300" s="387" t="s">
        <v>1769</v>
      </c>
      <c r="Z1300" s="387" t="s">
        <v>1734</v>
      </c>
      <c r="AA1300" s="387" t="s">
        <v>1747</v>
      </c>
      <c r="AB1300" s="387">
        <v>0</v>
      </c>
      <c r="AC1300" s="387">
        <v>0</v>
      </c>
      <c r="AD1300" s="387">
        <v>4.0599999999999996</v>
      </c>
      <c r="AE1300" s="387">
        <v>4.0599999999999996</v>
      </c>
      <c r="AF1300" s="387" t="s">
        <v>1729</v>
      </c>
      <c r="AG1300" s="387">
        <v>0</v>
      </c>
      <c r="AH1300" s="387">
        <v>0</v>
      </c>
      <c r="AI1300" s="387">
        <v>4.0599999999999996</v>
      </c>
      <c r="AJ1300" s="387">
        <v>4.0599999999999996</v>
      </c>
      <c r="AK1300" s="387">
        <v>0</v>
      </c>
      <c r="AM1300"/>
      <c r="AN1300"/>
      <c r="AO1300"/>
      <c r="AP1300"/>
    </row>
    <row r="1301" spans="1:42">
      <c r="A1301" s="387" t="s">
        <v>4944</v>
      </c>
      <c r="B1301" s="388">
        <v>43662.798796296294</v>
      </c>
      <c r="C1301" s="389">
        <v>43662</v>
      </c>
      <c r="D1301" s="387" t="s">
        <v>2008</v>
      </c>
      <c r="E1301" s="389">
        <v>43662</v>
      </c>
      <c r="F1301" s="387" t="s">
        <v>2109</v>
      </c>
      <c r="G1301" s="389">
        <v>43662</v>
      </c>
      <c r="H1301" s="387" t="s">
        <v>2540</v>
      </c>
      <c r="I1301" s="389">
        <v>43662</v>
      </c>
      <c r="J1301" s="387" t="s">
        <v>2539</v>
      </c>
      <c r="K1301" s="387" t="s">
        <v>1741</v>
      </c>
      <c r="L1301" s="390" t="s">
        <v>1732</v>
      </c>
      <c r="M1301" s="390" t="s">
        <v>1854</v>
      </c>
      <c r="N1301" s="390" t="str">
        <f t="shared" si="42"/>
        <v>Employee5@blyblade.com</v>
      </c>
      <c r="O1301" s="390" t="str">
        <f t="shared" si="43"/>
        <v>Torey_McNeil</v>
      </c>
      <c r="P1301" s="387" t="s">
        <v>1728</v>
      </c>
      <c r="Q1301" s="387" t="s">
        <v>1847</v>
      </c>
      <c r="R1301" s="387" t="s">
        <v>1738</v>
      </c>
      <c r="S1301" s="387">
        <v>3.04</v>
      </c>
      <c r="T1301" s="387">
        <v>31</v>
      </c>
      <c r="U1301" s="387" t="s">
        <v>1883</v>
      </c>
      <c r="V1301" s="387" t="s">
        <v>1737</v>
      </c>
      <c r="W1301" s="387" t="s">
        <v>2025</v>
      </c>
      <c r="X1301" s="387" t="s">
        <v>4831</v>
      </c>
      <c r="Y1301" s="387" t="s">
        <v>1748</v>
      </c>
      <c r="Z1301" s="387" t="s">
        <v>1734</v>
      </c>
      <c r="AA1301" s="387" t="s">
        <v>1733</v>
      </c>
      <c r="AB1301" s="387">
        <v>25.1</v>
      </c>
      <c r="AC1301" s="387">
        <v>0</v>
      </c>
      <c r="AD1301" s="387">
        <v>0</v>
      </c>
      <c r="AE1301" s="387">
        <v>25.1</v>
      </c>
      <c r="AF1301" s="387" t="s">
        <v>1729</v>
      </c>
      <c r="AG1301" s="387">
        <v>25.1</v>
      </c>
      <c r="AH1301" s="387">
        <v>0</v>
      </c>
      <c r="AI1301" s="387">
        <v>0</v>
      </c>
      <c r="AJ1301" s="387">
        <v>25.1</v>
      </c>
      <c r="AK1301" s="387">
        <v>2.5099999999999998</v>
      </c>
      <c r="AM1301"/>
      <c r="AN1301"/>
      <c r="AO1301"/>
      <c r="AP1301"/>
    </row>
    <row r="1302" spans="1:42">
      <c r="A1302" s="387" t="s">
        <v>4943</v>
      </c>
      <c r="B1302" s="388">
        <v>43662.802152777775</v>
      </c>
      <c r="C1302" s="389">
        <v>43662</v>
      </c>
      <c r="D1302" s="387" t="s">
        <v>2292</v>
      </c>
      <c r="E1302" s="389">
        <v>43662</v>
      </c>
      <c r="F1302" s="387" t="s">
        <v>2363</v>
      </c>
      <c r="G1302" s="389">
        <v>43662</v>
      </c>
      <c r="H1302" s="387" t="s">
        <v>3197</v>
      </c>
      <c r="I1302" s="389">
        <v>43662</v>
      </c>
      <c r="J1302" s="387" t="s">
        <v>4703</v>
      </c>
      <c r="K1302" s="387" t="s">
        <v>4931</v>
      </c>
      <c r="L1302" s="390" t="s">
        <v>1732</v>
      </c>
      <c r="M1302" s="390" t="s">
        <v>1775</v>
      </c>
      <c r="N1302" s="390" t="str">
        <f t="shared" si="42"/>
        <v>Employee10@blyblade.com</v>
      </c>
      <c r="O1302" s="390" t="str">
        <f t="shared" si="43"/>
        <v>Max_Schrage</v>
      </c>
      <c r="P1302" s="387" t="s">
        <v>1728</v>
      </c>
      <c r="Q1302" s="387" t="s">
        <v>1754</v>
      </c>
      <c r="R1302" s="387" t="s">
        <v>4930</v>
      </c>
      <c r="S1302" s="387">
        <v>35.380000000000003</v>
      </c>
      <c r="T1302" s="387">
        <v>39</v>
      </c>
      <c r="U1302" s="387" t="s">
        <v>4942</v>
      </c>
      <c r="V1302" s="387" t="s">
        <v>4928</v>
      </c>
      <c r="W1302" s="387" t="s">
        <v>2403</v>
      </c>
      <c r="X1302" s="387" t="s">
        <v>4831</v>
      </c>
      <c r="Y1302" s="387" t="s">
        <v>1769</v>
      </c>
      <c r="Z1302" s="387" t="s">
        <v>1734</v>
      </c>
      <c r="AA1302" s="387" t="s">
        <v>1733</v>
      </c>
      <c r="AB1302" s="387">
        <v>53.76</v>
      </c>
      <c r="AC1302" s="387">
        <v>0</v>
      </c>
      <c r="AD1302" s="387">
        <v>0</v>
      </c>
      <c r="AE1302" s="387">
        <v>53.76</v>
      </c>
      <c r="AF1302" s="387" t="s">
        <v>1729</v>
      </c>
      <c r="AG1302" s="387">
        <v>53.76</v>
      </c>
      <c r="AH1302" s="387">
        <v>0</v>
      </c>
      <c r="AI1302" s="387">
        <v>0</v>
      </c>
      <c r="AJ1302" s="387">
        <v>53.76</v>
      </c>
      <c r="AK1302" s="387">
        <v>5.38</v>
      </c>
      <c r="AM1302"/>
      <c r="AN1302"/>
      <c r="AO1302"/>
      <c r="AP1302"/>
    </row>
    <row r="1303" spans="1:42">
      <c r="A1303" s="387" t="s">
        <v>4941</v>
      </c>
      <c r="B1303" s="388">
        <v>43662.810717592591</v>
      </c>
      <c r="C1303" s="389">
        <v>43662</v>
      </c>
      <c r="D1303" s="387" t="s">
        <v>3332</v>
      </c>
      <c r="E1303" s="389">
        <v>43662</v>
      </c>
      <c r="F1303" s="387" t="s">
        <v>3021</v>
      </c>
      <c r="G1303" s="389">
        <v>43662</v>
      </c>
      <c r="H1303" s="387" t="s">
        <v>2096</v>
      </c>
      <c r="I1303" s="389">
        <v>43662</v>
      </c>
      <c r="J1303" s="387" t="s">
        <v>2095</v>
      </c>
      <c r="K1303" s="387" t="s">
        <v>1741</v>
      </c>
      <c r="L1303" s="390" t="s">
        <v>1732</v>
      </c>
      <c r="M1303" s="390" t="s">
        <v>2265</v>
      </c>
      <c r="N1303" s="390" t="str">
        <f t="shared" si="42"/>
        <v>Employee4@blyblade.com</v>
      </c>
      <c r="O1303" s="390" t="str">
        <f t="shared" si="43"/>
        <v>Oksana_Orlov</v>
      </c>
      <c r="P1303" s="387" t="s">
        <v>1728</v>
      </c>
      <c r="Q1303" s="387" t="s">
        <v>1754</v>
      </c>
      <c r="R1303" s="387" t="s">
        <v>1738</v>
      </c>
      <c r="S1303" s="387">
        <v>4.6500000000000004</v>
      </c>
      <c r="T1303" s="387">
        <v>15</v>
      </c>
      <c r="U1303" s="387" t="s">
        <v>1883</v>
      </c>
      <c r="V1303" s="387" t="s">
        <v>2007</v>
      </c>
      <c r="W1303" s="387" t="s">
        <v>2025</v>
      </c>
      <c r="X1303" s="387" t="s">
        <v>4831</v>
      </c>
      <c r="Y1303" s="387" t="s">
        <v>1735</v>
      </c>
      <c r="Z1303" s="387" t="s">
        <v>1734</v>
      </c>
      <c r="AA1303" s="387" t="s">
        <v>1733</v>
      </c>
      <c r="AB1303" s="387">
        <v>16.16</v>
      </c>
      <c r="AC1303" s="387">
        <v>0</v>
      </c>
      <c r="AD1303" s="387">
        <v>0</v>
      </c>
      <c r="AE1303" s="387">
        <v>16.16</v>
      </c>
      <c r="AF1303" s="387" t="s">
        <v>1729</v>
      </c>
      <c r="AG1303" s="387">
        <v>16.16</v>
      </c>
      <c r="AH1303" s="387">
        <v>0</v>
      </c>
      <c r="AI1303" s="387">
        <v>0</v>
      </c>
      <c r="AJ1303" s="387">
        <v>16.16</v>
      </c>
      <c r="AK1303" s="387">
        <v>1.62</v>
      </c>
      <c r="AM1303"/>
      <c r="AN1303"/>
      <c r="AO1303"/>
      <c r="AP1303"/>
    </row>
    <row r="1304" spans="1:42">
      <c r="A1304" s="387" t="s">
        <v>4941</v>
      </c>
      <c r="B1304" s="388">
        <v>43662.810729166667</v>
      </c>
      <c r="C1304" s="389">
        <v>43662</v>
      </c>
      <c r="D1304" s="387" t="s">
        <v>3332</v>
      </c>
      <c r="E1304" s="389">
        <v>43662</v>
      </c>
      <c r="F1304" s="387" t="s">
        <v>3021</v>
      </c>
      <c r="G1304" s="389">
        <v>43662</v>
      </c>
      <c r="H1304" s="387" t="s">
        <v>2096</v>
      </c>
      <c r="I1304" s="389">
        <v>43662</v>
      </c>
      <c r="J1304" s="387" t="s">
        <v>2095</v>
      </c>
      <c r="K1304" s="387" t="s">
        <v>1741</v>
      </c>
      <c r="L1304" s="390" t="s">
        <v>1732</v>
      </c>
      <c r="M1304" s="390" t="s">
        <v>2265</v>
      </c>
      <c r="N1304" s="390" t="str">
        <f t="shared" si="42"/>
        <v>Employee4@blyblade.com</v>
      </c>
      <c r="O1304" s="390" t="str">
        <f t="shared" si="43"/>
        <v>Oksana_Orlov</v>
      </c>
      <c r="P1304" s="387" t="s">
        <v>1728</v>
      </c>
      <c r="Q1304" s="387" t="s">
        <v>1754</v>
      </c>
      <c r="R1304" s="387" t="s">
        <v>1738</v>
      </c>
      <c r="S1304" s="387">
        <v>4.6500000000000004</v>
      </c>
      <c r="T1304" s="387">
        <v>15</v>
      </c>
      <c r="U1304" s="387" t="s">
        <v>1883</v>
      </c>
      <c r="V1304" s="387" t="s">
        <v>2007</v>
      </c>
      <c r="W1304" s="387" t="s">
        <v>2025</v>
      </c>
      <c r="X1304" s="387" t="s">
        <v>4831</v>
      </c>
      <c r="Y1304" s="387" t="s">
        <v>1735</v>
      </c>
      <c r="Z1304" s="387" t="s">
        <v>1734</v>
      </c>
      <c r="AA1304" s="387" t="s">
        <v>1747</v>
      </c>
      <c r="AB1304" s="387">
        <v>0</v>
      </c>
      <c r="AC1304" s="387">
        <v>0</v>
      </c>
      <c r="AD1304" s="387">
        <v>1.03</v>
      </c>
      <c r="AE1304" s="387">
        <v>1.03</v>
      </c>
      <c r="AF1304" s="387" t="s">
        <v>1729</v>
      </c>
      <c r="AG1304" s="387">
        <v>0</v>
      </c>
      <c r="AH1304" s="387">
        <v>0</v>
      </c>
      <c r="AI1304" s="387">
        <v>1.03</v>
      </c>
      <c r="AJ1304" s="387">
        <v>1.03</v>
      </c>
      <c r="AK1304" s="387">
        <v>0</v>
      </c>
      <c r="AM1304"/>
      <c r="AN1304"/>
      <c r="AO1304"/>
      <c r="AP1304"/>
    </row>
    <row r="1305" spans="1:42">
      <c r="A1305" s="387" t="s">
        <v>4940</v>
      </c>
      <c r="B1305" s="388">
        <v>43662.835300925923</v>
      </c>
      <c r="C1305" s="389">
        <v>43662</v>
      </c>
      <c r="D1305" s="387" t="s">
        <v>2968</v>
      </c>
      <c r="E1305" s="389">
        <v>43662</v>
      </c>
      <c r="F1305" s="387" t="s">
        <v>2967</v>
      </c>
      <c r="G1305" s="389">
        <v>43662</v>
      </c>
      <c r="H1305" s="387" t="s">
        <v>1968</v>
      </c>
      <c r="I1305" s="389">
        <v>43662</v>
      </c>
      <c r="J1305" s="387" t="s">
        <v>4045</v>
      </c>
      <c r="K1305" s="387" t="s">
        <v>1741</v>
      </c>
      <c r="L1305" s="390" t="s">
        <v>1732</v>
      </c>
      <c r="M1305" s="390" t="s">
        <v>1810</v>
      </c>
      <c r="N1305" s="390" t="str">
        <f t="shared" si="42"/>
        <v>Employee3@blyblade.com</v>
      </c>
      <c r="O1305" s="390" t="str">
        <f t="shared" si="43"/>
        <v>Esjona_Kadiu</v>
      </c>
      <c r="P1305" s="387" t="s">
        <v>1728</v>
      </c>
      <c r="Q1305" s="387" t="s">
        <v>1739</v>
      </c>
      <c r="R1305" s="387" t="s">
        <v>1738</v>
      </c>
      <c r="S1305" s="387">
        <v>1.03</v>
      </c>
      <c r="T1305" s="387">
        <v>37</v>
      </c>
      <c r="U1305" s="387" t="s">
        <v>1737</v>
      </c>
      <c r="V1305" s="387" t="s">
        <v>1737</v>
      </c>
      <c r="W1305" s="387" t="s">
        <v>1728</v>
      </c>
      <c r="X1305" s="387" t="s">
        <v>1794</v>
      </c>
      <c r="Y1305" s="387" t="s">
        <v>1735</v>
      </c>
      <c r="Z1305" s="387" t="s">
        <v>1734</v>
      </c>
      <c r="AA1305" s="387" t="s">
        <v>1733</v>
      </c>
      <c r="AB1305" s="387">
        <v>22.18</v>
      </c>
      <c r="AC1305" s="387">
        <v>0</v>
      </c>
      <c r="AD1305" s="387">
        <v>0</v>
      </c>
      <c r="AE1305" s="387">
        <v>20</v>
      </c>
      <c r="AF1305" s="387" t="s">
        <v>1729</v>
      </c>
      <c r="AG1305" s="387">
        <v>22.18</v>
      </c>
      <c r="AH1305" s="387">
        <v>0</v>
      </c>
      <c r="AI1305" s="387">
        <v>0</v>
      </c>
      <c r="AJ1305" s="387">
        <v>20</v>
      </c>
      <c r="AK1305" s="387">
        <v>2</v>
      </c>
      <c r="AM1305"/>
      <c r="AN1305"/>
      <c r="AO1305"/>
      <c r="AP1305"/>
    </row>
    <row r="1306" spans="1:42">
      <c r="A1306" s="391" t="s">
        <v>4939</v>
      </c>
      <c r="B1306" s="388">
        <v>43662.928090277775</v>
      </c>
      <c r="C1306" s="389">
        <v>43662</v>
      </c>
      <c r="D1306" s="387" t="s">
        <v>1870</v>
      </c>
      <c r="E1306" s="389">
        <v>43662</v>
      </c>
      <c r="F1306" s="387" t="s">
        <v>3351</v>
      </c>
      <c r="G1306" s="389">
        <v>43662</v>
      </c>
      <c r="H1306" s="387" t="s">
        <v>2584</v>
      </c>
      <c r="I1306" s="389">
        <v>43662</v>
      </c>
      <c r="J1306" s="387" t="s">
        <v>2129</v>
      </c>
      <c r="K1306" s="387" t="s">
        <v>1741</v>
      </c>
      <c r="L1306" s="390" t="s">
        <v>1732</v>
      </c>
      <c r="M1306" s="390" t="s">
        <v>2453</v>
      </c>
      <c r="N1306" s="390" t="str">
        <f t="shared" si="42"/>
        <v>Employee38@blyblade.com</v>
      </c>
      <c r="O1306" s="390" t="str">
        <f t="shared" si="43"/>
        <v>Evan_Licht</v>
      </c>
      <c r="P1306" s="387" t="s">
        <v>1728</v>
      </c>
      <c r="Q1306" s="387" t="s">
        <v>1847</v>
      </c>
      <c r="R1306" s="387" t="s">
        <v>1738</v>
      </c>
      <c r="S1306" s="387">
        <v>0.93</v>
      </c>
      <c r="T1306" s="387">
        <v>12</v>
      </c>
      <c r="U1306" s="387" t="s">
        <v>1737</v>
      </c>
      <c r="V1306" s="387" t="s">
        <v>1845</v>
      </c>
      <c r="W1306" s="387" t="s">
        <v>2403</v>
      </c>
      <c r="X1306" s="387" t="s">
        <v>4831</v>
      </c>
      <c r="Y1306" s="387" t="s">
        <v>2449</v>
      </c>
      <c r="Z1306" s="387" t="s">
        <v>1734</v>
      </c>
      <c r="AA1306" s="387" t="s">
        <v>1733</v>
      </c>
      <c r="AB1306" s="387">
        <v>15.25</v>
      </c>
      <c r="AC1306" s="387">
        <v>0</v>
      </c>
      <c r="AD1306" s="387">
        <v>0</v>
      </c>
      <c r="AE1306" s="387">
        <v>15.25</v>
      </c>
      <c r="AF1306" s="387" t="s">
        <v>1729</v>
      </c>
      <c r="AG1306" s="387">
        <v>15.25</v>
      </c>
      <c r="AH1306" s="387">
        <v>0</v>
      </c>
      <c r="AI1306" s="387">
        <v>0</v>
      </c>
      <c r="AJ1306" s="387">
        <v>15.25</v>
      </c>
      <c r="AK1306" s="387">
        <v>1.53</v>
      </c>
      <c r="AM1306"/>
      <c r="AN1306"/>
      <c r="AO1306"/>
      <c r="AP1306"/>
    </row>
    <row r="1307" spans="1:42">
      <c r="A1307" s="387" t="s">
        <v>4937</v>
      </c>
      <c r="B1307" s="388">
        <v>43662.942407407405</v>
      </c>
      <c r="C1307" s="389">
        <v>43662</v>
      </c>
      <c r="D1307" s="387" t="s">
        <v>2244</v>
      </c>
      <c r="E1307" s="389">
        <v>43662</v>
      </c>
      <c r="F1307" s="387" t="s">
        <v>1776</v>
      </c>
      <c r="G1307" s="389">
        <v>43662</v>
      </c>
      <c r="H1307" s="387" t="s">
        <v>2003</v>
      </c>
      <c r="I1307" s="389">
        <v>43662</v>
      </c>
      <c r="J1307" s="387" t="s">
        <v>3010</v>
      </c>
      <c r="K1307" s="387" t="s">
        <v>4931</v>
      </c>
      <c r="L1307" s="390" t="s">
        <v>1732</v>
      </c>
      <c r="M1307" s="390" t="s">
        <v>1775</v>
      </c>
      <c r="N1307" s="390" t="str">
        <f t="shared" si="42"/>
        <v>Employee10@blyblade.com</v>
      </c>
      <c r="O1307" s="390" t="str">
        <f t="shared" si="43"/>
        <v>Max_Schrage</v>
      </c>
      <c r="P1307" s="387" t="s">
        <v>1728</v>
      </c>
      <c r="Q1307" s="387" t="s">
        <v>1754</v>
      </c>
      <c r="R1307" s="387" t="s">
        <v>4930</v>
      </c>
      <c r="S1307" s="387">
        <v>8.83</v>
      </c>
      <c r="T1307" s="387">
        <v>21</v>
      </c>
      <c r="U1307" s="387" t="s">
        <v>4936</v>
      </c>
      <c r="V1307" s="387" t="s">
        <v>4929</v>
      </c>
      <c r="W1307" s="387" t="s">
        <v>2403</v>
      </c>
      <c r="X1307" s="387" t="s">
        <v>4831</v>
      </c>
      <c r="Y1307" s="387" t="s">
        <v>1769</v>
      </c>
      <c r="Z1307" s="387" t="s">
        <v>1734</v>
      </c>
      <c r="AA1307" s="387" t="s">
        <v>1733</v>
      </c>
      <c r="AB1307" s="387">
        <v>20.02</v>
      </c>
      <c r="AC1307" s="387">
        <v>0</v>
      </c>
      <c r="AD1307" s="387">
        <v>0</v>
      </c>
      <c r="AE1307" s="387">
        <v>20.02</v>
      </c>
      <c r="AF1307" s="387" t="s">
        <v>1729</v>
      </c>
      <c r="AG1307" s="387">
        <v>20.02</v>
      </c>
      <c r="AH1307" s="387">
        <v>0</v>
      </c>
      <c r="AI1307" s="387">
        <v>0</v>
      </c>
      <c r="AJ1307" s="387">
        <v>20.02</v>
      </c>
      <c r="AK1307" s="387">
        <v>2</v>
      </c>
      <c r="AM1307"/>
      <c r="AN1307"/>
      <c r="AO1307"/>
      <c r="AP1307"/>
    </row>
    <row r="1308" spans="1:42">
      <c r="A1308" s="387" t="s">
        <v>4938</v>
      </c>
      <c r="B1308" s="388">
        <v>43662.978796296295</v>
      </c>
      <c r="C1308" s="389">
        <v>43662</v>
      </c>
      <c r="D1308" s="387" t="s">
        <v>3203</v>
      </c>
      <c r="E1308" s="389">
        <v>43662</v>
      </c>
      <c r="F1308" s="387" t="s">
        <v>3202</v>
      </c>
      <c r="G1308" s="389">
        <v>43662</v>
      </c>
      <c r="H1308" s="387" t="s">
        <v>4597</v>
      </c>
      <c r="I1308" s="389">
        <v>43662</v>
      </c>
      <c r="J1308" s="387" t="s">
        <v>3718</v>
      </c>
      <c r="K1308" s="387" t="s">
        <v>1741</v>
      </c>
      <c r="L1308" s="390" t="s">
        <v>1732</v>
      </c>
      <c r="M1308" s="390" t="s">
        <v>2265</v>
      </c>
      <c r="N1308" s="390" t="str">
        <f t="shared" si="42"/>
        <v>Employee4@blyblade.com</v>
      </c>
      <c r="O1308" s="390" t="str">
        <f t="shared" si="43"/>
        <v>Oksana_Orlov</v>
      </c>
      <c r="P1308" s="387" t="s">
        <v>1728</v>
      </c>
      <c r="Q1308" s="387" t="s">
        <v>1754</v>
      </c>
      <c r="R1308" s="387" t="s">
        <v>1738</v>
      </c>
      <c r="S1308" s="387">
        <v>4.8899999999999997</v>
      </c>
      <c r="T1308" s="387">
        <v>15</v>
      </c>
      <c r="U1308" s="387" t="s">
        <v>1883</v>
      </c>
      <c r="V1308" s="387" t="s">
        <v>2007</v>
      </c>
      <c r="W1308" s="387" t="s">
        <v>2025</v>
      </c>
      <c r="X1308" s="387" t="s">
        <v>4831</v>
      </c>
      <c r="Y1308" s="387" t="s">
        <v>1735</v>
      </c>
      <c r="Z1308" s="387" t="s">
        <v>1734</v>
      </c>
      <c r="AA1308" s="387" t="s">
        <v>1733</v>
      </c>
      <c r="AB1308" s="387">
        <v>17.829999999999998</v>
      </c>
      <c r="AC1308" s="387">
        <v>0</v>
      </c>
      <c r="AD1308" s="387">
        <v>0</v>
      </c>
      <c r="AE1308" s="387">
        <v>17.829999999999998</v>
      </c>
      <c r="AF1308" s="387" t="s">
        <v>1729</v>
      </c>
      <c r="AG1308" s="387">
        <v>17.829999999999998</v>
      </c>
      <c r="AH1308" s="387">
        <v>0</v>
      </c>
      <c r="AI1308" s="387">
        <v>0</v>
      </c>
      <c r="AJ1308" s="387">
        <v>17.829999999999998</v>
      </c>
      <c r="AK1308" s="387">
        <v>1.78</v>
      </c>
      <c r="AM1308"/>
      <c r="AN1308"/>
      <c r="AO1308"/>
      <c r="AP1308"/>
    </row>
    <row r="1309" spans="1:42">
      <c r="A1309" s="387" t="s">
        <v>4932</v>
      </c>
      <c r="B1309" s="388">
        <v>43663.01116898148</v>
      </c>
      <c r="C1309" s="389">
        <v>43662</v>
      </c>
      <c r="D1309" s="387" t="s">
        <v>2956</v>
      </c>
      <c r="E1309" s="389">
        <v>43662</v>
      </c>
      <c r="F1309" s="387" t="s">
        <v>3355</v>
      </c>
      <c r="G1309" s="389">
        <v>43663</v>
      </c>
      <c r="H1309" s="387" t="s">
        <v>2815</v>
      </c>
      <c r="I1309" s="389">
        <v>43662</v>
      </c>
      <c r="J1309" s="387" t="s">
        <v>2022</v>
      </c>
      <c r="K1309" s="387" t="s">
        <v>4931</v>
      </c>
      <c r="L1309" s="390" t="s">
        <v>1732</v>
      </c>
      <c r="M1309" s="390" t="s">
        <v>1775</v>
      </c>
      <c r="N1309" s="390" t="str">
        <f t="shared" si="42"/>
        <v>Employee10@blyblade.com</v>
      </c>
      <c r="O1309" s="390" t="str">
        <f t="shared" si="43"/>
        <v>Max_Schrage</v>
      </c>
      <c r="P1309" s="387" t="s">
        <v>1728</v>
      </c>
      <c r="Q1309" s="387" t="s">
        <v>1754</v>
      </c>
      <c r="R1309" s="387" t="s">
        <v>4930</v>
      </c>
      <c r="S1309" s="387">
        <v>12.3</v>
      </c>
      <c r="T1309" s="387">
        <v>32</v>
      </c>
      <c r="U1309" s="387" t="s">
        <v>4929</v>
      </c>
      <c r="V1309" s="387" t="s">
        <v>4928</v>
      </c>
      <c r="W1309" s="387" t="s">
        <v>2403</v>
      </c>
      <c r="X1309" s="387" t="s">
        <v>4831</v>
      </c>
      <c r="Y1309" s="387" t="s">
        <v>1769</v>
      </c>
      <c r="Z1309" s="387" t="s">
        <v>1734</v>
      </c>
      <c r="AA1309" s="387" t="s">
        <v>1733</v>
      </c>
      <c r="AB1309" s="387">
        <v>25.99</v>
      </c>
      <c r="AC1309" s="387">
        <v>0</v>
      </c>
      <c r="AD1309" s="387">
        <v>0</v>
      </c>
      <c r="AE1309" s="387">
        <v>25.99</v>
      </c>
      <c r="AF1309" s="387" t="s">
        <v>1729</v>
      </c>
      <c r="AG1309" s="387">
        <v>25.99</v>
      </c>
      <c r="AH1309" s="387">
        <v>0</v>
      </c>
      <c r="AI1309" s="387">
        <v>0</v>
      </c>
      <c r="AJ1309" s="387">
        <v>25.99</v>
      </c>
      <c r="AK1309" s="387">
        <v>2.6</v>
      </c>
      <c r="AM1309"/>
      <c r="AN1309"/>
      <c r="AO1309"/>
      <c r="AP1309"/>
    </row>
    <row r="1310" spans="1:42">
      <c r="A1310" s="387" t="s">
        <v>4937</v>
      </c>
      <c r="B1310" s="388">
        <v>43663.014652777776</v>
      </c>
      <c r="C1310" s="389">
        <v>43662</v>
      </c>
      <c r="D1310" s="387" t="s">
        <v>2244</v>
      </c>
      <c r="E1310" s="389">
        <v>43662</v>
      </c>
      <c r="F1310" s="387" t="s">
        <v>1776</v>
      </c>
      <c r="G1310" s="389">
        <v>43662</v>
      </c>
      <c r="H1310" s="387" t="s">
        <v>2003</v>
      </c>
      <c r="I1310" s="389">
        <v>43662</v>
      </c>
      <c r="J1310" s="387" t="s">
        <v>3010</v>
      </c>
      <c r="K1310" s="387" t="s">
        <v>4931</v>
      </c>
      <c r="L1310" s="390" t="s">
        <v>1732</v>
      </c>
      <c r="M1310" s="390" t="s">
        <v>1775</v>
      </c>
      <c r="N1310" s="390" t="str">
        <f t="shared" si="42"/>
        <v>Employee10@blyblade.com</v>
      </c>
      <c r="O1310" s="390" t="str">
        <f t="shared" si="43"/>
        <v>Max_Schrage</v>
      </c>
      <c r="P1310" s="387" t="s">
        <v>1728</v>
      </c>
      <c r="Q1310" s="387" t="s">
        <v>1754</v>
      </c>
      <c r="R1310" s="387" t="s">
        <v>4930</v>
      </c>
      <c r="S1310" s="387">
        <v>8.83</v>
      </c>
      <c r="T1310" s="387">
        <v>21</v>
      </c>
      <c r="U1310" s="387" t="s">
        <v>4936</v>
      </c>
      <c r="V1310" s="387" t="s">
        <v>4929</v>
      </c>
      <c r="W1310" s="387" t="s">
        <v>2403</v>
      </c>
      <c r="X1310" s="387" t="s">
        <v>4831</v>
      </c>
      <c r="Y1310" s="387" t="s">
        <v>1769</v>
      </c>
      <c r="Z1310" s="387" t="s">
        <v>1734</v>
      </c>
      <c r="AA1310" s="387" t="s">
        <v>1733</v>
      </c>
      <c r="AB1310" s="387">
        <v>6</v>
      </c>
      <c r="AC1310" s="387">
        <v>0</v>
      </c>
      <c r="AD1310" s="387">
        <v>0</v>
      </c>
      <c r="AE1310" s="387">
        <v>6</v>
      </c>
      <c r="AF1310" s="387" t="s">
        <v>1729</v>
      </c>
      <c r="AG1310" s="387">
        <v>6</v>
      </c>
      <c r="AH1310" s="387">
        <v>0</v>
      </c>
      <c r="AI1310" s="387">
        <v>0</v>
      </c>
      <c r="AJ1310" s="387">
        <v>6</v>
      </c>
      <c r="AK1310" s="387">
        <v>0.6</v>
      </c>
      <c r="AM1310"/>
      <c r="AN1310"/>
      <c r="AO1310"/>
      <c r="AP1310"/>
    </row>
    <row r="1311" spans="1:42">
      <c r="A1311" s="387" t="s">
        <v>4935</v>
      </c>
      <c r="B1311" s="388">
        <v>43663.055335648147</v>
      </c>
      <c r="C1311" s="389">
        <v>43663</v>
      </c>
      <c r="D1311" s="387" t="s">
        <v>2267</v>
      </c>
      <c r="E1311" s="389">
        <v>43662</v>
      </c>
      <c r="F1311" s="387" t="s">
        <v>2266</v>
      </c>
      <c r="G1311" s="389">
        <v>43663</v>
      </c>
      <c r="H1311" s="387" t="s">
        <v>1886</v>
      </c>
      <c r="I1311" s="389">
        <v>43662</v>
      </c>
      <c r="J1311" s="387" t="s">
        <v>1885</v>
      </c>
      <c r="K1311" s="387" t="s">
        <v>1741</v>
      </c>
      <c r="L1311" s="390" t="s">
        <v>1732</v>
      </c>
      <c r="M1311" s="390" t="s">
        <v>1810</v>
      </c>
      <c r="N1311" s="390" t="str">
        <f t="shared" si="42"/>
        <v>Employee3@blyblade.com</v>
      </c>
      <c r="O1311" s="390" t="str">
        <f t="shared" si="43"/>
        <v>Esjona_Kadiu</v>
      </c>
      <c r="P1311" s="387" t="s">
        <v>1728</v>
      </c>
      <c r="Q1311" s="387" t="s">
        <v>1847</v>
      </c>
      <c r="R1311" s="387" t="s">
        <v>1738</v>
      </c>
      <c r="S1311" s="387">
        <v>3.95</v>
      </c>
      <c r="T1311" s="387">
        <v>17</v>
      </c>
      <c r="U1311" s="387" t="s">
        <v>1737</v>
      </c>
      <c r="V1311" s="387" t="s">
        <v>2007</v>
      </c>
      <c r="W1311" s="387" t="s">
        <v>4876</v>
      </c>
      <c r="X1311" s="387" t="s">
        <v>4899</v>
      </c>
      <c r="Y1311" s="387" t="s">
        <v>1735</v>
      </c>
      <c r="Z1311" s="387" t="s">
        <v>1734</v>
      </c>
      <c r="AA1311" s="387" t="s">
        <v>1733</v>
      </c>
      <c r="AB1311" s="387">
        <v>16.97</v>
      </c>
      <c r="AC1311" s="387">
        <v>0</v>
      </c>
      <c r="AD1311" s="387">
        <v>0</v>
      </c>
      <c r="AE1311" s="387">
        <v>16.97</v>
      </c>
      <c r="AF1311" s="387" t="s">
        <v>1729</v>
      </c>
      <c r="AG1311" s="387">
        <v>16.97</v>
      </c>
      <c r="AH1311" s="387">
        <v>0</v>
      </c>
      <c r="AI1311" s="387">
        <v>0</v>
      </c>
      <c r="AJ1311" s="387">
        <v>16.97</v>
      </c>
      <c r="AK1311" s="387">
        <v>1.7</v>
      </c>
      <c r="AM1311"/>
      <c r="AN1311"/>
      <c r="AO1311"/>
      <c r="AP1311"/>
    </row>
    <row r="1312" spans="1:42">
      <c r="A1312" s="387" t="s">
        <v>4934</v>
      </c>
      <c r="B1312" s="388">
        <v>43663.100185185183</v>
      </c>
      <c r="C1312" s="389">
        <v>43663</v>
      </c>
      <c r="D1312" s="387" t="s">
        <v>3397</v>
      </c>
      <c r="E1312" s="389">
        <v>43662</v>
      </c>
      <c r="F1312" s="387" t="s">
        <v>3396</v>
      </c>
      <c r="G1312" s="389">
        <v>43663</v>
      </c>
      <c r="H1312" s="387" t="s">
        <v>2927</v>
      </c>
      <c r="I1312" s="389">
        <v>43662</v>
      </c>
      <c r="J1312" s="387" t="s">
        <v>2926</v>
      </c>
      <c r="K1312" s="387" t="s">
        <v>1741</v>
      </c>
      <c r="L1312" s="390" t="s">
        <v>1732</v>
      </c>
      <c r="M1312" s="390" t="s">
        <v>1854</v>
      </c>
      <c r="N1312" s="390" t="str">
        <f t="shared" si="42"/>
        <v>Employee5@blyblade.com</v>
      </c>
      <c r="O1312" s="390" t="str">
        <f t="shared" si="43"/>
        <v>Torey_McNeil</v>
      </c>
      <c r="P1312" s="387" t="s">
        <v>1728</v>
      </c>
      <c r="Q1312" s="387" t="s">
        <v>1847</v>
      </c>
      <c r="R1312" s="387" t="s">
        <v>1738</v>
      </c>
      <c r="S1312" s="387">
        <v>9.56</v>
      </c>
      <c r="T1312" s="387">
        <v>33</v>
      </c>
      <c r="U1312" s="387" t="s">
        <v>1737</v>
      </c>
      <c r="V1312" s="387" t="s">
        <v>1853</v>
      </c>
      <c r="W1312" s="387" t="s">
        <v>4876</v>
      </c>
      <c r="X1312" s="387" t="s">
        <v>4831</v>
      </c>
      <c r="Y1312" s="387" t="s">
        <v>1748</v>
      </c>
      <c r="Z1312" s="387" t="s">
        <v>1734</v>
      </c>
      <c r="AA1312" s="387" t="s">
        <v>1733</v>
      </c>
      <c r="AB1312" s="387">
        <v>41.06</v>
      </c>
      <c r="AC1312" s="387">
        <v>0</v>
      </c>
      <c r="AD1312" s="387">
        <v>0</v>
      </c>
      <c r="AE1312" s="387">
        <v>41.06</v>
      </c>
      <c r="AF1312" s="387" t="s">
        <v>1729</v>
      </c>
      <c r="AG1312" s="387">
        <v>41.06</v>
      </c>
      <c r="AH1312" s="387">
        <v>0</v>
      </c>
      <c r="AI1312" s="387">
        <v>0</v>
      </c>
      <c r="AJ1312" s="387">
        <v>41.06</v>
      </c>
      <c r="AK1312" s="387">
        <v>4.1100000000000003</v>
      </c>
      <c r="AM1312"/>
      <c r="AN1312"/>
      <c r="AO1312"/>
      <c r="AP1312"/>
    </row>
    <row r="1313" spans="1:42">
      <c r="A1313" s="387" t="s">
        <v>4933</v>
      </c>
      <c r="B1313" s="388">
        <v>43663.118877314817</v>
      </c>
      <c r="C1313" s="389">
        <v>43663</v>
      </c>
      <c r="D1313" s="387" t="s">
        <v>4094</v>
      </c>
      <c r="E1313" s="389">
        <v>43662</v>
      </c>
      <c r="F1313" s="387" t="s">
        <v>2820</v>
      </c>
      <c r="G1313" s="389">
        <v>43663</v>
      </c>
      <c r="H1313" s="387" t="s">
        <v>3698</v>
      </c>
      <c r="I1313" s="389">
        <v>43662</v>
      </c>
      <c r="J1313" s="387" t="s">
        <v>3697</v>
      </c>
      <c r="K1313" s="387" t="s">
        <v>1741</v>
      </c>
      <c r="L1313" s="390" t="s">
        <v>1732</v>
      </c>
      <c r="M1313" s="390" t="s">
        <v>1911</v>
      </c>
      <c r="N1313" s="390" t="str">
        <f t="shared" si="42"/>
        <v>Employee18@blyblade.com</v>
      </c>
      <c r="O1313" s="390" t="str">
        <f t="shared" si="43"/>
        <v>Maryanne_Johnson</v>
      </c>
      <c r="P1313" s="387" t="s">
        <v>1728</v>
      </c>
      <c r="Q1313" s="387" t="s">
        <v>1847</v>
      </c>
      <c r="R1313" s="387" t="s">
        <v>1738</v>
      </c>
      <c r="S1313" s="387">
        <v>1.84</v>
      </c>
      <c r="T1313" s="387">
        <v>11</v>
      </c>
      <c r="U1313" s="387" t="s">
        <v>1845</v>
      </c>
      <c r="V1313" s="387" t="s">
        <v>1883</v>
      </c>
      <c r="W1313" s="387" t="s">
        <v>4876</v>
      </c>
      <c r="X1313" s="387" t="s">
        <v>4899</v>
      </c>
      <c r="Y1313" s="387" t="s">
        <v>1735</v>
      </c>
      <c r="Z1313" s="387" t="s">
        <v>1734</v>
      </c>
      <c r="AA1313" s="387" t="s">
        <v>1733</v>
      </c>
      <c r="AB1313" s="387">
        <v>11.69</v>
      </c>
      <c r="AC1313" s="387">
        <v>0</v>
      </c>
      <c r="AD1313" s="387">
        <v>0</v>
      </c>
      <c r="AE1313" s="387">
        <v>11.69</v>
      </c>
      <c r="AF1313" s="387" t="s">
        <v>1729</v>
      </c>
      <c r="AG1313" s="387">
        <v>11.69</v>
      </c>
      <c r="AH1313" s="387">
        <v>0</v>
      </c>
      <c r="AI1313" s="387">
        <v>0</v>
      </c>
      <c r="AJ1313" s="387">
        <v>11.69</v>
      </c>
      <c r="AK1313" s="387">
        <v>1.17</v>
      </c>
      <c r="AM1313"/>
      <c r="AN1313"/>
      <c r="AO1313"/>
      <c r="AP1313"/>
    </row>
    <row r="1314" spans="1:42">
      <c r="A1314" s="387" t="s">
        <v>4932</v>
      </c>
      <c r="B1314" s="388">
        <v>43663.203449074077</v>
      </c>
      <c r="C1314" s="389">
        <v>43662</v>
      </c>
      <c r="D1314" s="387" t="s">
        <v>2956</v>
      </c>
      <c r="E1314" s="389">
        <v>43662</v>
      </c>
      <c r="F1314" s="387" t="s">
        <v>3355</v>
      </c>
      <c r="G1314" s="389">
        <v>43663</v>
      </c>
      <c r="H1314" s="387" t="s">
        <v>2815</v>
      </c>
      <c r="I1314" s="389">
        <v>43662</v>
      </c>
      <c r="J1314" s="387" t="s">
        <v>2022</v>
      </c>
      <c r="K1314" s="387" t="s">
        <v>4931</v>
      </c>
      <c r="L1314" s="390" t="s">
        <v>1732</v>
      </c>
      <c r="M1314" s="390" t="s">
        <v>1775</v>
      </c>
      <c r="N1314" s="390" t="str">
        <f t="shared" si="42"/>
        <v>Employee10@blyblade.com</v>
      </c>
      <c r="O1314" s="390" t="str">
        <f t="shared" si="43"/>
        <v>Max_Schrage</v>
      </c>
      <c r="P1314" s="387" t="s">
        <v>1728</v>
      </c>
      <c r="Q1314" s="387" t="s">
        <v>1754</v>
      </c>
      <c r="R1314" s="387" t="s">
        <v>4930</v>
      </c>
      <c r="S1314" s="387">
        <v>12.3</v>
      </c>
      <c r="T1314" s="387">
        <v>32</v>
      </c>
      <c r="U1314" s="387" t="s">
        <v>4929</v>
      </c>
      <c r="V1314" s="387" t="s">
        <v>4928</v>
      </c>
      <c r="W1314" s="387" t="s">
        <v>2403</v>
      </c>
      <c r="X1314" s="387" t="s">
        <v>4831</v>
      </c>
      <c r="Y1314" s="387" t="s">
        <v>1769</v>
      </c>
      <c r="Z1314" s="387" t="s">
        <v>1734</v>
      </c>
      <c r="AA1314" s="387" t="s">
        <v>1747</v>
      </c>
      <c r="AB1314" s="387">
        <v>0</v>
      </c>
      <c r="AC1314" s="387">
        <v>0</v>
      </c>
      <c r="AD1314" s="387">
        <v>5.19</v>
      </c>
      <c r="AE1314" s="387">
        <v>5.19</v>
      </c>
      <c r="AF1314" s="387" t="s">
        <v>1729</v>
      </c>
      <c r="AG1314" s="387">
        <v>0</v>
      </c>
      <c r="AH1314" s="387">
        <v>0</v>
      </c>
      <c r="AI1314" s="387">
        <v>5.19</v>
      </c>
      <c r="AJ1314" s="387">
        <v>5.19</v>
      </c>
      <c r="AK1314" s="387">
        <v>0</v>
      </c>
      <c r="AM1314"/>
      <c r="AN1314"/>
      <c r="AO1314"/>
      <c r="AP1314"/>
    </row>
    <row r="1315" spans="1:42">
      <c r="A1315" s="387" t="s">
        <v>4927</v>
      </c>
      <c r="B1315" s="388">
        <v>43663.445138888892</v>
      </c>
      <c r="C1315" s="389">
        <v>43663</v>
      </c>
      <c r="D1315" s="387" t="s">
        <v>1851</v>
      </c>
      <c r="E1315" s="389">
        <v>43663</v>
      </c>
      <c r="F1315" s="387" t="s">
        <v>1850</v>
      </c>
      <c r="G1315" s="389">
        <v>43663</v>
      </c>
      <c r="H1315" s="387" t="s">
        <v>3148</v>
      </c>
      <c r="I1315" s="389">
        <v>43663</v>
      </c>
      <c r="J1315" s="387" t="s">
        <v>3984</v>
      </c>
      <c r="K1315" s="387" t="s">
        <v>1741</v>
      </c>
      <c r="L1315" s="390" t="s">
        <v>1732</v>
      </c>
      <c r="M1315" s="390" t="s">
        <v>1924</v>
      </c>
      <c r="N1315" s="390" t="str">
        <f t="shared" si="42"/>
        <v>Employee16@blyblade.com</v>
      </c>
      <c r="O1315" s="390" t="str">
        <f t="shared" si="43"/>
        <v>Hunter_Senning</v>
      </c>
      <c r="P1315" s="387" t="s">
        <v>1728</v>
      </c>
      <c r="Q1315" s="387" t="s">
        <v>1847</v>
      </c>
      <c r="R1315" s="387" t="s">
        <v>1803</v>
      </c>
      <c r="S1315" s="387">
        <v>4.01</v>
      </c>
      <c r="T1315" s="387">
        <v>19</v>
      </c>
      <c r="U1315" s="387" t="s">
        <v>2247</v>
      </c>
      <c r="V1315" s="387" t="s">
        <v>1737</v>
      </c>
      <c r="W1315" s="387" t="s">
        <v>4882</v>
      </c>
      <c r="X1315" s="387" t="s">
        <v>4831</v>
      </c>
      <c r="Y1315" s="387" t="s">
        <v>1748</v>
      </c>
      <c r="Z1315" s="387" t="s">
        <v>1734</v>
      </c>
      <c r="AA1315" s="387" t="s">
        <v>1733</v>
      </c>
      <c r="AB1315" s="387">
        <v>24.84</v>
      </c>
      <c r="AC1315" s="387">
        <v>0</v>
      </c>
      <c r="AD1315" s="387">
        <v>0</v>
      </c>
      <c r="AE1315" s="387">
        <v>24.84</v>
      </c>
      <c r="AF1315" s="387" t="s">
        <v>1729</v>
      </c>
      <c r="AG1315" s="387">
        <v>24.84</v>
      </c>
      <c r="AH1315" s="387">
        <v>0</v>
      </c>
      <c r="AI1315" s="387">
        <v>0</v>
      </c>
      <c r="AJ1315" s="387">
        <v>24.84</v>
      </c>
      <c r="AK1315" s="387">
        <v>2.48</v>
      </c>
      <c r="AM1315"/>
      <c r="AN1315"/>
      <c r="AO1315"/>
      <c r="AP1315"/>
    </row>
    <row r="1316" spans="1:42">
      <c r="A1316" s="387" t="s">
        <v>4926</v>
      </c>
      <c r="B1316" s="388">
        <v>43663.453344907408</v>
      </c>
      <c r="C1316" s="389">
        <v>43663</v>
      </c>
      <c r="D1316" s="387" t="s">
        <v>2556</v>
      </c>
      <c r="E1316" s="389">
        <v>43663</v>
      </c>
      <c r="F1316" s="387" t="s">
        <v>3927</v>
      </c>
      <c r="G1316" s="389">
        <v>43663</v>
      </c>
      <c r="H1316" s="387" t="s">
        <v>2428</v>
      </c>
      <c r="I1316" s="389">
        <v>43663</v>
      </c>
      <c r="J1316" s="387" t="s">
        <v>2459</v>
      </c>
      <c r="K1316" s="387" t="s">
        <v>1741</v>
      </c>
      <c r="L1316" s="390" t="s">
        <v>1732</v>
      </c>
      <c r="M1316" s="390" t="s">
        <v>2208</v>
      </c>
      <c r="N1316" s="390" t="str">
        <f t="shared" si="42"/>
        <v>Employee13@blyblade.com</v>
      </c>
      <c r="O1316" s="390" t="str">
        <f t="shared" si="43"/>
        <v>Evelyn_Pelczar</v>
      </c>
      <c r="P1316" s="387" t="s">
        <v>1728</v>
      </c>
      <c r="Q1316" s="387" t="s">
        <v>1847</v>
      </c>
      <c r="R1316" s="387" t="s">
        <v>1738</v>
      </c>
      <c r="S1316" s="387">
        <v>3.68</v>
      </c>
      <c r="T1316" s="387">
        <v>15</v>
      </c>
      <c r="U1316" s="387" t="s">
        <v>2207</v>
      </c>
      <c r="V1316" s="387" t="s">
        <v>1772</v>
      </c>
      <c r="W1316" s="387" t="s">
        <v>1965</v>
      </c>
      <c r="X1316" s="387" t="s">
        <v>4831</v>
      </c>
      <c r="Y1316" s="387" t="s">
        <v>1735</v>
      </c>
      <c r="Z1316" s="387" t="s">
        <v>1734</v>
      </c>
      <c r="AA1316" s="387" t="s">
        <v>1733</v>
      </c>
      <c r="AB1316" s="387">
        <v>20.28</v>
      </c>
      <c r="AC1316" s="387">
        <v>0</v>
      </c>
      <c r="AD1316" s="387">
        <v>0</v>
      </c>
      <c r="AE1316" s="387">
        <v>20.28</v>
      </c>
      <c r="AF1316" s="387" t="s">
        <v>1729</v>
      </c>
      <c r="AG1316" s="387">
        <v>20.28</v>
      </c>
      <c r="AH1316" s="387">
        <v>0</v>
      </c>
      <c r="AI1316" s="387">
        <v>0</v>
      </c>
      <c r="AJ1316" s="387">
        <v>20.28</v>
      </c>
      <c r="AK1316" s="387">
        <v>2.0299999999999998</v>
      </c>
      <c r="AM1316"/>
      <c r="AN1316"/>
      <c r="AO1316"/>
      <c r="AP1316"/>
    </row>
    <row r="1317" spans="1:42">
      <c r="A1317" s="387" t="s">
        <v>4925</v>
      </c>
      <c r="B1317" s="388">
        <v>43663.489872685182</v>
      </c>
      <c r="C1317" s="389">
        <v>43663</v>
      </c>
      <c r="D1317" s="387" t="s">
        <v>2893</v>
      </c>
      <c r="E1317" s="389">
        <v>43663</v>
      </c>
      <c r="F1317" s="387" t="s">
        <v>4924</v>
      </c>
      <c r="G1317" s="389">
        <v>43663</v>
      </c>
      <c r="H1317" s="387" t="s">
        <v>2618</v>
      </c>
      <c r="I1317" s="389">
        <v>43663</v>
      </c>
      <c r="J1317" s="387" t="s">
        <v>4449</v>
      </c>
      <c r="K1317" s="387" t="s">
        <v>1741</v>
      </c>
      <c r="L1317" s="390" t="s">
        <v>1732</v>
      </c>
      <c r="M1317" s="390" t="s">
        <v>1924</v>
      </c>
      <c r="N1317" s="390" t="str">
        <f t="shared" si="42"/>
        <v>Employee16@blyblade.com</v>
      </c>
      <c r="O1317" s="390" t="str">
        <f t="shared" si="43"/>
        <v>Hunter_Senning</v>
      </c>
      <c r="P1317" s="387" t="s">
        <v>1728</v>
      </c>
      <c r="Q1317" s="387" t="s">
        <v>1847</v>
      </c>
      <c r="R1317" s="387" t="s">
        <v>1738</v>
      </c>
      <c r="S1317" s="387">
        <v>31.16</v>
      </c>
      <c r="T1317" s="387">
        <v>49</v>
      </c>
      <c r="U1317" s="387" t="s">
        <v>1737</v>
      </c>
      <c r="V1317" s="387" t="s">
        <v>2050</v>
      </c>
      <c r="W1317" s="387" t="s">
        <v>4882</v>
      </c>
      <c r="X1317" s="387" t="s">
        <v>4831</v>
      </c>
      <c r="Y1317" s="387" t="s">
        <v>1748</v>
      </c>
      <c r="Z1317" s="387" t="s">
        <v>1734</v>
      </c>
      <c r="AA1317" s="387" t="s">
        <v>1733</v>
      </c>
      <c r="AB1317" s="387">
        <v>99.32</v>
      </c>
      <c r="AC1317" s="387">
        <v>0</v>
      </c>
      <c r="AD1317" s="387">
        <v>0</v>
      </c>
      <c r="AE1317" s="387">
        <v>99.32</v>
      </c>
      <c r="AF1317" s="387" t="s">
        <v>1729</v>
      </c>
      <c r="AG1317" s="387">
        <v>99.32</v>
      </c>
      <c r="AH1317" s="387">
        <v>0</v>
      </c>
      <c r="AI1317" s="387">
        <v>0</v>
      </c>
      <c r="AJ1317" s="387">
        <v>99.32</v>
      </c>
      <c r="AK1317" s="387">
        <v>9.93</v>
      </c>
      <c r="AM1317"/>
      <c r="AN1317"/>
      <c r="AO1317"/>
      <c r="AP1317"/>
    </row>
    <row r="1318" spans="1:42">
      <c r="A1318" s="387" t="s">
        <v>4923</v>
      </c>
      <c r="B1318" s="388">
        <v>43663.507407407407</v>
      </c>
      <c r="C1318" s="389">
        <v>43663</v>
      </c>
      <c r="D1318" s="387" t="s">
        <v>2626</v>
      </c>
      <c r="E1318" s="389">
        <v>43663</v>
      </c>
      <c r="F1318" s="387" t="s">
        <v>4176</v>
      </c>
      <c r="G1318" s="387" t="s">
        <v>1728</v>
      </c>
      <c r="H1318" s="387" t="s">
        <v>1728</v>
      </c>
      <c r="I1318" s="387" t="s">
        <v>1728</v>
      </c>
      <c r="J1318" s="387" t="s">
        <v>1728</v>
      </c>
      <c r="K1318" s="387" t="s">
        <v>1741</v>
      </c>
      <c r="L1318" s="390" t="s">
        <v>1732</v>
      </c>
      <c r="M1318" s="390" t="s">
        <v>1986</v>
      </c>
      <c r="N1318" s="390" t="str">
        <f t="shared" si="42"/>
        <v>Employee1@blyblade.com</v>
      </c>
      <c r="O1318" s="390" t="str">
        <f t="shared" si="43"/>
        <v>Jake_Mirto</v>
      </c>
      <c r="P1318" s="387" t="s">
        <v>1728</v>
      </c>
      <c r="Q1318" s="387" t="s">
        <v>1762</v>
      </c>
      <c r="R1318" s="387" t="s">
        <v>1753</v>
      </c>
      <c r="S1318" s="387">
        <v>0.01</v>
      </c>
      <c r="T1318" s="387">
        <v>4</v>
      </c>
      <c r="U1318" s="387" t="s">
        <v>3300</v>
      </c>
      <c r="V1318" s="387" t="s">
        <v>3300</v>
      </c>
      <c r="W1318" s="387" t="s">
        <v>4832</v>
      </c>
      <c r="X1318" s="387" t="s">
        <v>4831</v>
      </c>
      <c r="Y1318" s="387" t="s">
        <v>1735</v>
      </c>
      <c r="Z1318" s="387" t="s">
        <v>1734</v>
      </c>
      <c r="AA1318" s="387" t="s">
        <v>1733</v>
      </c>
      <c r="AB1318" s="387">
        <v>26.04</v>
      </c>
      <c r="AC1318" s="387">
        <v>0</v>
      </c>
      <c r="AD1318" s="387">
        <v>0</v>
      </c>
      <c r="AE1318" s="387">
        <v>26.04</v>
      </c>
      <c r="AF1318" s="387" t="s">
        <v>1729</v>
      </c>
      <c r="AG1318" s="387">
        <v>26.04</v>
      </c>
      <c r="AH1318" s="387">
        <v>0</v>
      </c>
      <c r="AI1318" s="387">
        <v>0</v>
      </c>
      <c r="AJ1318" s="387">
        <v>26.04</v>
      </c>
      <c r="AK1318" s="387">
        <v>2.6</v>
      </c>
      <c r="AM1318"/>
      <c r="AN1318"/>
      <c r="AO1318"/>
      <c r="AP1318"/>
    </row>
    <row r="1319" spans="1:42">
      <c r="A1319" s="387" t="s">
        <v>4922</v>
      </c>
      <c r="B1319" s="388">
        <v>43663.50953703704</v>
      </c>
      <c r="C1319" s="389">
        <v>43663</v>
      </c>
      <c r="D1319" s="387" t="s">
        <v>2173</v>
      </c>
      <c r="E1319" s="389">
        <v>43663</v>
      </c>
      <c r="F1319" s="387" t="s">
        <v>2481</v>
      </c>
      <c r="G1319" s="389">
        <v>43663</v>
      </c>
      <c r="H1319" s="387" t="s">
        <v>3476</v>
      </c>
      <c r="I1319" s="389">
        <v>43663</v>
      </c>
      <c r="J1319" s="387" t="s">
        <v>3475</v>
      </c>
      <c r="K1319" s="387" t="s">
        <v>1741</v>
      </c>
      <c r="L1319" s="390" t="s">
        <v>1732</v>
      </c>
      <c r="M1319" s="390" t="s">
        <v>1755</v>
      </c>
      <c r="N1319" s="390" t="str">
        <f t="shared" si="42"/>
        <v>Employee2@blyblade.com</v>
      </c>
      <c r="O1319" s="390" t="str">
        <f t="shared" si="43"/>
        <v>Cal_Thompson</v>
      </c>
      <c r="P1319" s="387" t="s">
        <v>1728</v>
      </c>
      <c r="Q1319" s="387" t="s">
        <v>1952</v>
      </c>
      <c r="R1319" s="387" t="s">
        <v>1738</v>
      </c>
      <c r="S1319" s="387">
        <v>1.01</v>
      </c>
      <c r="T1319" s="387">
        <v>9</v>
      </c>
      <c r="U1319" s="387" t="s">
        <v>1737</v>
      </c>
      <c r="V1319" s="387" t="s">
        <v>1737</v>
      </c>
      <c r="W1319" s="387" t="s">
        <v>4832</v>
      </c>
      <c r="X1319" s="387" t="s">
        <v>4831</v>
      </c>
      <c r="Y1319" s="387" t="s">
        <v>1748</v>
      </c>
      <c r="Z1319" s="387" t="s">
        <v>1734</v>
      </c>
      <c r="AA1319" s="387" t="s">
        <v>1733</v>
      </c>
      <c r="AB1319" s="387">
        <v>37.64</v>
      </c>
      <c r="AC1319" s="387">
        <v>0</v>
      </c>
      <c r="AD1319" s="387">
        <v>0</v>
      </c>
      <c r="AE1319" s="387">
        <v>37.64</v>
      </c>
      <c r="AF1319" s="387" t="s">
        <v>1729</v>
      </c>
      <c r="AG1319" s="387">
        <v>37.64</v>
      </c>
      <c r="AH1319" s="387">
        <v>0</v>
      </c>
      <c r="AI1319" s="387">
        <v>0</v>
      </c>
      <c r="AJ1319" s="387">
        <v>37.64</v>
      </c>
      <c r="AK1319" s="387">
        <v>3.76</v>
      </c>
      <c r="AM1319"/>
      <c r="AN1319"/>
      <c r="AO1319"/>
      <c r="AP1319"/>
    </row>
    <row r="1320" spans="1:42">
      <c r="A1320" s="387" t="s">
        <v>4922</v>
      </c>
      <c r="B1320" s="388">
        <v>43663.515810185185</v>
      </c>
      <c r="C1320" s="389">
        <v>43663</v>
      </c>
      <c r="D1320" s="387" t="s">
        <v>2173</v>
      </c>
      <c r="E1320" s="389">
        <v>43663</v>
      </c>
      <c r="F1320" s="387" t="s">
        <v>2481</v>
      </c>
      <c r="G1320" s="389">
        <v>43663</v>
      </c>
      <c r="H1320" s="387" t="s">
        <v>3476</v>
      </c>
      <c r="I1320" s="389">
        <v>43663</v>
      </c>
      <c r="J1320" s="387" t="s">
        <v>3475</v>
      </c>
      <c r="K1320" s="387" t="s">
        <v>1741</v>
      </c>
      <c r="L1320" s="390" t="s">
        <v>1732</v>
      </c>
      <c r="M1320" s="390" t="s">
        <v>1755</v>
      </c>
      <c r="N1320" s="390" t="str">
        <f t="shared" si="42"/>
        <v>Employee2@blyblade.com</v>
      </c>
      <c r="O1320" s="390" t="str">
        <f t="shared" si="43"/>
        <v>Cal_Thompson</v>
      </c>
      <c r="P1320" s="387" t="s">
        <v>1728</v>
      </c>
      <c r="Q1320" s="387" t="s">
        <v>1952</v>
      </c>
      <c r="R1320" s="387" t="s">
        <v>1738</v>
      </c>
      <c r="S1320" s="387">
        <v>1.01</v>
      </c>
      <c r="T1320" s="387">
        <v>9</v>
      </c>
      <c r="U1320" s="387" t="s">
        <v>1737</v>
      </c>
      <c r="V1320" s="387" t="s">
        <v>1737</v>
      </c>
      <c r="W1320" s="387" t="s">
        <v>4832</v>
      </c>
      <c r="X1320" s="387" t="s">
        <v>4831</v>
      </c>
      <c r="Y1320" s="387" t="s">
        <v>1748</v>
      </c>
      <c r="Z1320" s="387" t="s">
        <v>1734</v>
      </c>
      <c r="AA1320" s="387" t="s">
        <v>1747</v>
      </c>
      <c r="AB1320" s="387">
        <v>0</v>
      </c>
      <c r="AC1320" s="387">
        <v>0</v>
      </c>
      <c r="AD1320" s="387">
        <v>5.07</v>
      </c>
      <c r="AE1320" s="387">
        <v>5.07</v>
      </c>
      <c r="AF1320" s="387" t="s">
        <v>1729</v>
      </c>
      <c r="AG1320" s="387">
        <v>0</v>
      </c>
      <c r="AH1320" s="387">
        <v>0</v>
      </c>
      <c r="AI1320" s="387">
        <v>5.07</v>
      </c>
      <c r="AJ1320" s="387">
        <v>5.07</v>
      </c>
      <c r="AK1320" s="387">
        <v>0</v>
      </c>
      <c r="AM1320"/>
      <c r="AN1320"/>
      <c r="AO1320"/>
      <c r="AP1320"/>
    </row>
    <row r="1321" spans="1:42">
      <c r="A1321" s="387" t="s">
        <v>4921</v>
      </c>
      <c r="B1321" s="388">
        <v>43663.542951388888</v>
      </c>
      <c r="C1321" s="389">
        <v>43663</v>
      </c>
      <c r="D1321" s="387" t="s">
        <v>3228</v>
      </c>
      <c r="E1321" s="389">
        <v>43663</v>
      </c>
      <c r="F1321" s="387" t="s">
        <v>3227</v>
      </c>
      <c r="G1321" s="389">
        <v>43663</v>
      </c>
      <c r="H1321" s="387" t="s">
        <v>3654</v>
      </c>
      <c r="I1321" s="389">
        <v>43663</v>
      </c>
      <c r="J1321" s="387" t="s">
        <v>3789</v>
      </c>
      <c r="K1321" s="387" t="s">
        <v>1741</v>
      </c>
      <c r="L1321" s="390" t="s">
        <v>1732</v>
      </c>
      <c r="M1321" s="390" t="s">
        <v>2265</v>
      </c>
      <c r="N1321" s="390" t="str">
        <f t="shared" si="42"/>
        <v>Employee4@blyblade.com</v>
      </c>
      <c r="O1321" s="390" t="str">
        <f t="shared" si="43"/>
        <v>Oksana_Orlov</v>
      </c>
      <c r="P1321" s="387" t="s">
        <v>1728</v>
      </c>
      <c r="Q1321" s="387" t="s">
        <v>1754</v>
      </c>
      <c r="R1321" s="387" t="s">
        <v>1738</v>
      </c>
      <c r="S1321" s="387">
        <v>4.43</v>
      </c>
      <c r="T1321" s="387">
        <v>15</v>
      </c>
      <c r="U1321" s="387" t="s">
        <v>2007</v>
      </c>
      <c r="V1321" s="387" t="s">
        <v>1883</v>
      </c>
      <c r="W1321" s="387" t="s">
        <v>4876</v>
      </c>
      <c r="X1321" s="387" t="s">
        <v>4831</v>
      </c>
      <c r="Y1321" s="387" t="s">
        <v>1735</v>
      </c>
      <c r="Z1321" s="387" t="s">
        <v>1734</v>
      </c>
      <c r="AA1321" s="387" t="s">
        <v>1733</v>
      </c>
      <c r="AB1321" s="387">
        <v>16.91</v>
      </c>
      <c r="AC1321" s="387">
        <v>0</v>
      </c>
      <c r="AD1321" s="387">
        <v>0</v>
      </c>
      <c r="AE1321" s="387">
        <v>16.91</v>
      </c>
      <c r="AF1321" s="387" t="s">
        <v>1729</v>
      </c>
      <c r="AG1321" s="387">
        <v>16.91</v>
      </c>
      <c r="AH1321" s="387">
        <v>0</v>
      </c>
      <c r="AI1321" s="387">
        <v>0</v>
      </c>
      <c r="AJ1321" s="387">
        <v>16.91</v>
      </c>
      <c r="AK1321" s="387">
        <v>1.69</v>
      </c>
      <c r="AM1321"/>
      <c r="AN1321"/>
      <c r="AO1321"/>
      <c r="AP1321"/>
    </row>
    <row r="1322" spans="1:42">
      <c r="A1322" s="387" t="s">
        <v>4920</v>
      </c>
      <c r="B1322" s="388">
        <v>43663.563321759262</v>
      </c>
      <c r="C1322" s="389">
        <v>43663</v>
      </c>
      <c r="D1322" s="387" t="s">
        <v>2103</v>
      </c>
      <c r="E1322" s="389">
        <v>43663</v>
      </c>
      <c r="F1322" s="387" t="s">
        <v>3972</v>
      </c>
      <c r="G1322" s="389">
        <v>43663</v>
      </c>
      <c r="H1322" s="387" t="s">
        <v>3132</v>
      </c>
      <c r="I1322" s="389">
        <v>43663</v>
      </c>
      <c r="J1322" s="387" t="s">
        <v>4919</v>
      </c>
      <c r="K1322" s="387" t="s">
        <v>1741</v>
      </c>
      <c r="L1322" s="390" t="s">
        <v>1732</v>
      </c>
      <c r="M1322" s="390" t="s">
        <v>2812</v>
      </c>
      <c r="N1322" s="390" t="str">
        <f t="shared" si="42"/>
        <v>Employee6@blyblade.com</v>
      </c>
      <c r="O1322" s="390" t="str">
        <f t="shared" si="43"/>
        <v>Matthew_Brody</v>
      </c>
      <c r="P1322" s="387" t="s">
        <v>1728</v>
      </c>
      <c r="Q1322" s="387" t="s">
        <v>1847</v>
      </c>
      <c r="R1322" s="387" t="s">
        <v>1738</v>
      </c>
      <c r="S1322" s="387">
        <v>1.21</v>
      </c>
      <c r="T1322" s="387">
        <v>6</v>
      </c>
      <c r="U1322" s="387" t="s">
        <v>1833</v>
      </c>
      <c r="V1322" s="387" t="s">
        <v>1737</v>
      </c>
      <c r="W1322" s="387" t="s">
        <v>2025</v>
      </c>
      <c r="X1322" s="387" t="s">
        <v>4831</v>
      </c>
      <c r="Y1322" s="387" t="s">
        <v>1748</v>
      </c>
      <c r="Z1322" s="387" t="s">
        <v>1734</v>
      </c>
      <c r="AA1322" s="387" t="s">
        <v>1733</v>
      </c>
      <c r="AB1322" s="387">
        <v>10.76</v>
      </c>
      <c r="AC1322" s="387">
        <v>0</v>
      </c>
      <c r="AD1322" s="387">
        <v>0</v>
      </c>
      <c r="AE1322" s="387">
        <v>10.76</v>
      </c>
      <c r="AF1322" s="387" t="s">
        <v>1729</v>
      </c>
      <c r="AG1322" s="387">
        <v>10.76</v>
      </c>
      <c r="AH1322" s="387">
        <v>0</v>
      </c>
      <c r="AI1322" s="387">
        <v>0</v>
      </c>
      <c r="AJ1322" s="387">
        <v>10.76</v>
      </c>
      <c r="AK1322" s="387">
        <v>1.08</v>
      </c>
      <c r="AM1322"/>
      <c r="AN1322"/>
      <c r="AO1322"/>
      <c r="AP1322"/>
    </row>
    <row r="1323" spans="1:42">
      <c r="A1323" s="387" t="s">
        <v>4918</v>
      </c>
      <c r="B1323" s="388">
        <v>43663.602719907409</v>
      </c>
      <c r="C1323" s="389">
        <v>43663</v>
      </c>
      <c r="D1323" s="387" t="s">
        <v>2996</v>
      </c>
      <c r="E1323" s="389">
        <v>43663</v>
      </c>
      <c r="F1323" s="387" t="s">
        <v>3100</v>
      </c>
      <c r="G1323" s="389">
        <v>43663</v>
      </c>
      <c r="H1323" s="387" t="s">
        <v>1778</v>
      </c>
      <c r="I1323" s="389">
        <v>43663</v>
      </c>
      <c r="J1323" s="387" t="s">
        <v>3249</v>
      </c>
      <c r="K1323" s="387" t="s">
        <v>1741</v>
      </c>
      <c r="L1323" s="390" t="s">
        <v>1732</v>
      </c>
      <c r="M1323" s="390" t="s">
        <v>2223</v>
      </c>
      <c r="N1323" s="390" t="str">
        <f t="shared" si="42"/>
        <v>Employee19@blyblade.com</v>
      </c>
      <c r="O1323" s="390" t="str">
        <f t="shared" si="43"/>
        <v>Gil_Adler</v>
      </c>
      <c r="P1323" s="387" t="s">
        <v>1728</v>
      </c>
      <c r="Q1323" s="387" t="s">
        <v>1754</v>
      </c>
      <c r="R1323" s="387" t="s">
        <v>1738</v>
      </c>
      <c r="S1323" s="387">
        <v>2.66</v>
      </c>
      <c r="T1323" s="387">
        <v>39</v>
      </c>
      <c r="U1323" s="387" t="s">
        <v>1737</v>
      </c>
      <c r="V1323" s="387" t="s">
        <v>2342</v>
      </c>
      <c r="W1323" s="387" t="s">
        <v>2403</v>
      </c>
      <c r="X1323" s="387" t="s">
        <v>4831</v>
      </c>
      <c r="Y1323" s="387" t="s">
        <v>1890</v>
      </c>
      <c r="Z1323" s="387" t="s">
        <v>1734</v>
      </c>
      <c r="AA1323" s="387" t="s">
        <v>1733</v>
      </c>
      <c r="AB1323" s="387">
        <v>30.24</v>
      </c>
      <c r="AC1323" s="387">
        <v>0</v>
      </c>
      <c r="AD1323" s="387">
        <v>0</v>
      </c>
      <c r="AE1323" s="387">
        <v>30.24</v>
      </c>
      <c r="AF1323" s="387" t="s">
        <v>1729</v>
      </c>
      <c r="AG1323" s="387">
        <v>30.24</v>
      </c>
      <c r="AH1323" s="387">
        <v>0</v>
      </c>
      <c r="AI1323" s="387">
        <v>0</v>
      </c>
      <c r="AJ1323" s="387">
        <v>30.24</v>
      </c>
      <c r="AK1323" s="387">
        <v>3.02</v>
      </c>
      <c r="AM1323"/>
      <c r="AN1323"/>
      <c r="AO1323"/>
      <c r="AP1323"/>
    </row>
    <row r="1324" spans="1:42">
      <c r="A1324" s="387" t="s">
        <v>4917</v>
      </c>
      <c r="B1324" s="388">
        <v>43663.631782407407</v>
      </c>
      <c r="C1324" s="389">
        <v>43663</v>
      </c>
      <c r="D1324" s="387" t="s">
        <v>2977</v>
      </c>
      <c r="E1324" s="389">
        <v>43663</v>
      </c>
      <c r="F1324" s="387" t="s">
        <v>1851</v>
      </c>
      <c r="G1324" s="389">
        <v>43663</v>
      </c>
      <c r="H1324" s="387" t="s">
        <v>2075</v>
      </c>
      <c r="I1324" s="389">
        <v>43663</v>
      </c>
      <c r="J1324" s="387" t="s">
        <v>1831</v>
      </c>
      <c r="K1324" s="387" t="s">
        <v>1741</v>
      </c>
      <c r="L1324" s="390" t="s">
        <v>1732</v>
      </c>
      <c r="M1324" s="390" t="s">
        <v>1936</v>
      </c>
      <c r="N1324" s="390" t="str">
        <f t="shared" si="42"/>
        <v>Employee17@blyblade.com</v>
      </c>
      <c r="O1324" s="390" t="str">
        <f t="shared" si="43"/>
        <v>Nate_Alexander</v>
      </c>
      <c r="P1324" s="387" t="s">
        <v>1728</v>
      </c>
      <c r="Q1324" s="387" t="s">
        <v>1754</v>
      </c>
      <c r="R1324" s="387" t="s">
        <v>1803</v>
      </c>
      <c r="S1324" s="387">
        <v>24.61</v>
      </c>
      <c r="T1324" s="387">
        <v>45</v>
      </c>
      <c r="U1324" s="387" t="s">
        <v>4916</v>
      </c>
      <c r="V1324" s="387" t="s">
        <v>1737</v>
      </c>
      <c r="W1324" s="387" t="s">
        <v>4882</v>
      </c>
      <c r="X1324" s="387" t="s">
        <v>4831</v>
      </c>
      <c r="Y1324" s="387" t="s">
        <v>1748</v>
      </c>
      <c r="Z1324" s="387" t="s">
        <v>1734</v>
      </c>
      <c r="AA1324" s="387" t="s">
        <v>1733</v>
      </c>
      <c r="AB1324" s="387">
        <v>52.82</v>
      </c>
      <c r="AC1324" s="387">
        <v>0</v>
      </c>
      <c r="AD1324" s="387">
        <v>0</v>
      </c>
      <c r="AE1324" s="387">
        <v>52.82</v>
      </c>
      <c r="AF1324" s="387" t="s">
        <v>1729</v>
      </c>
      <c r="AG1324" s="387">
        <v>52.82</v>
      </c>
      <c r="AH1324" s="387">
        <v>0</v>
      </c>
      <c r="AI1324" s="387">
        <v>0</v>
      </c>
      <c r="AJ1324" s="387">
        <v>52.82</v>
      </c>
      <c r="AK1324" s="387">
        <v>5.28</v>
      </c>
      <c r="AM1324"/>
      <c r="AN1324"/>
      <c r="AO1324"/>
      <c r="AP1324"/>
    </row>
    <row r="1325" spans="1:42">
      <c r="A1325" s="387" t="s">
        <v>4915</v>
      </c>
      <c r="B1325" s="388">
        <v>43663.640266203707</v>
      </c>
      <c r="C1325" s="389">
        <v>43663</v>
      </c>
      <c r="D1325" s="387" t="s">
        <v>3021</v>
      </c>
      <c r="E1325" s="389">
        <v>43663</v>
      </c>
      <c r="F1325" s="387" t="s">
        <v>2678</v>
      </c>
      <c r="G1325" s="389">
        <v>43663</v>
      </c>
      <c r="H1325" s="387" t="s">
        <v>2324</v>
      </c>
      <c r="I1325" s="389">
        <v>43663</v>
      </c>
      <c r="J1325" s="387" t="s">
        <v>3150</v>
      </c>
      <c r="K1325" s="387" t="s">
        <v>1741</v>
      </c>
      <c r="L1325" s="390" t="s">
        <v>1732</v>
      </c>
      <c r="M1325" s="390" t="s">
        <v>2051</v>
      </c>
      <c r="N1325" s="390" t="str">
        <f t="shared" si="42"/>
        <v>Employee26@blyblade.com</v>
      </c>
      <c r="O1325" s="390" t="str">
        <f t="shared" si="43"/>
        <v>Karoline_Lozier</v>
      </c>
      <c r="P1325" s="387" t="s">
        <v>1728</v>
      </c>
      <c r="Q1325" s="387" t="s">
        <v>1754</v>
      </c>
      <c r="R1325" s="387" t="s">
        <v>1753</v>
      </c>
      <c r="S1325" s="387">
        <v>11.07</v>
      </c>
      <c r="T1325" s="387">
        <v>21</v>
      </c>
      <c r="U1325" s="387" t="s">
        <v>2050</v>
      </c>
      <c r="V1325" s="387" t="s">
        <v>4911</v>
      </c>
      <c r="W1325" s="387" t="s">
        <v>4882</v>
      </c>
      <c r="X1325" s="387" t="s">
        <v>4831</v>
      </c>
      <c r="Y1325" s="387" t="s">
        <v>1748</v>
      </c>
      <c r="Z1325" s="387" t="s">
        <v>1734</v>
      </c>
      <c r="AA1325" s="387" t="s">
        <v>1733</v>
      </c>
      <c r="AB1325" s="387">
        <v>14.13</v>
      </c>
      <c r="AC1325" s="387">
        <v>0</v>
      </c>
      <c r="AD1325" s="387">
        <v>0</v>
      </c>
      <c r="AE1325" s="387">
        <v>14.13</v>
      </c>
      <c r="AF1325" s="387" t="s">
        <v>1729</v>
      </c>
      <c r="AG1325" s="387">
        <v>14.13</v>
      </c>
      <c r="AH1325" s="387">
        <v>0</v>
      </c>
      <c r="AI1325" s="387">
        <v>0</v>
      </c>
      <c r="AJ1325" s="387">
        <v>14.13</v>
      </c>
      <c r="AK1325" s="387">
        <v>1.41</v>
      </c>
      <c r="AM1325"/>
      <c r="AN1325"/>
      <c r="AO1325"/>
      <c r="AP1325"/>
    </row>
    <row r="1326" spans="1:42">
      <c r="A1326" s="387" t="s">
        <v>4914</v>
      </c>
      <c r="B1326" s="388">
        <v>43663.663217592592</v>
      </c>
      <c r="C1326" s="389">
        <v>43663</v>
      </c>
      <c r="D1326" s="387" t="s">
        <v>2443</v>
      </c>
      <c r="E1326" s="389">
        <v>43663</v>
      </c>
      <c r="F1326" s="387" t="s">
        <v>2442</v>
      </c>
      <c r="G1326" s="389">
        <v>43663</v>
      </c>
      <c r="H1326" s="387" t="s">
        <v>2416</v>
      </c>
      <c r="I1326" s="389">
        <v>43663</v>
      </c>
      <c r="J1326" s="387" t="s">
        <v>2415</v>
      </c>
      <c r="K1326" s="387" t="s">
        <v>1741</v>
      </c>
      <c r="L1326" s="390" t="s">
        <v>1732</v>
      </c>
      <c r="M1326" s="390" t="s">
        <v>2084</v>
      </c>
      <c r="N1326" s="390" t="str">
        <f t="shared" si="42"/>
        <v>Employee40@blyblade.com</v>
      </c>
      <c r="O1326" s="390" t="str">
        <f t="shared" si="43"/>
        <v>Sergio_Khazerov</v>
      </c>
      <c r="P1326" s="387" t="s">
        <v>1728</v>
      </c>
      <c r="Q1326" s="387" t="s">
        <v>1952</v>
      </c>
      <c r="R1326" s="387" t="s">
        <v>1738</v>
      </c>
      <c r="S1326" s="387">
        <v>4.7</v>
      </c>
      <c r="T1326" s="387">
        <v>55</v>
      </c>
      <c r="U1326" s="387" t="s">
        <v>1991</v>
      </c>
      <c r="V1326" s="387" t="s">
        <v>1991</v>
      </c>
      <c r="W1326" s="387" t="s">
        <v>2450</v>
      </c>
      <c r="X1326" s="387" t="s">
        <v>4831</v>
      </c>
      <c r="Y1326" s="387" t="s">
        <v>1735</v>
      </c>
      <c r="Z1326" s="387" t="s">
        <v>1734</v>
      </c>
      <c r="AA1326" s="387" t="s">
        <v>1733</v>
      </c>
      <c r="AB1326" s="387">
        <v>108.87</v>
      </c>
      <c r="AC1326" s="387">
        <v>0</v>
      </c>
      <c r="AD1326" s="387">
        <v>0</v>
      </c>
      <c r="AE1326" s="387">
        <v>108.87</v>
      </c>
      <c r="AF1326" s="387" t="s">
        <v>1729</v>
      </c>
      <c r="AG1326" s="387">
        <v>108.87</v>
      </c>
      <c r="AH1326" s="387">
        <v>0</v>
      </c>
      <c r="AI1326" s="387">
        <v>0</v>
      </c>
      <c r="AJ1326" s="387">
        <v>108.87</v>
      </c>
      <c r="AK1326" s="387">
        <v>10.89</v>
      </c>
      <c r="AM1326"/>
      <c r="AN1326"/>
      <c r="AO1326"/>
      <c r="AP1326"/>
    </row>
    <row r="1327" spans="1:42">
      <c r="A1327" s="387" t="s">
        <v>4913</v>
      </c>
      <c r="B1327" s="388">
        <v>43663.667592592596</v>
      </c>
      <c r="C1327" s="389">
        <v>43663</v>
      </c>
      <c r="D1327" s="387" t="s">
        <v>1776</v>
      </c>
      <c r="E1327" s="389">
        <v>43663</v>
      </c>
      <c r="F1327" s="387" t="s">
        <v>1837</v>
      </c>
      <c r="G1327" s="389">
        <v>43663</v>
      </c>
      <c r="H1327" s="387" t="s">
        <v>3662</v>
      </c>
      <c r="I1327" s="389">
        <v>43663</v>
      </c>
      <c r="J1327" s="387" t="s">
        <v>3239</v>
      </c>
      <c r="K1327" s="387" t="s">
        <v>1741</v>
      </c>
      <c r="L1327" s="390" t="s">
        <v>1732</v>
      </c>
      <c r="M1327" s="390" t="s">
        <v>1884</v>
      </c>
      <c r="N1327" s="390" t="str">
        <f t="shared" si="42"/>
        <v>Employee25@blyblade.com</v>
      </c>
      <c r="O1327" s="390" t="str">
        <f t="shared" si="43"/>
        <v>Shyloh_Davonne Wilkinson</v>
      </c>
      <c r="P1327" s="387" t="s">
        <v>1728</v>
      </c>
      <c r="Q1327" s="387" t="s">
        <v>1847</v>
      </c>
      <c r="R1327" s="387" t="s">
        <v>1803</v>
      </c>
      <c r="S1327" s="387">
        <v>6.14</v>
      </c>
      <c r="T1327" s="387">
        <v>49</v>
      </c>
      <c r="U1327" s="387" t="s">
        <v>1882</v>
      </c>
      <c r="V1327" s="387" t="s">
        <v>1883</v>
      </c>
      <c r="W1327" s="387" t="s">
        <v>2025</v>
      </c>
      <c r="X1327" s="387" t="s">
        <v>4831</v>
      </c>
      <c r="Y1327" s="387" t="s">
        <v>1735</v>
      </c>
      <c r="Z1327" s="387" t="s">
        <v>1734</v>
      </c>
      <c r="AA1327" s="387" t="s">
        <v>1733</v>
      </c>
      <c r="AB1327" s="387">
        <v>40.32</v>
      </c>
      <c r="AC1327" s="387">
        <v>0</v>
      </c>
      <c r="AD1327" s="387">
        <v>0</v>
      </c>
      <c r="AE1327" s="387">
        <v>40.32</v>
      </c>
      <c r="AF1327" s="387" t="s">
        <v>1729</v>
      </c>
      <c r="AG1327" s="387">
        <v>40.32</v>
      </c>
      <c r="AH1327" s="387">
        <v>0</v>
      </c>
      <c r="AI1327" s="387">
        <v>0</v>
      </c>
      <c r="AJ1327" s="387">
        <v>40.32</v>
      </c>
      <c r="AK1327" s="387">
        <v>4.03</v>
      </c>
      <c r="AM1327"/>
      <c r="AN1327"/>
      <c r="AO1327"/>
      <c r="AP1327"/>
    </row>
    <row r="1328" spans="1:42">
      <c r="A1328" s="387" t="s">
        <v>4912</v>
      </c>
      <c r="B1328" s="388">
        <v>43663.706990740742</v>
      </c>
      <c r="C1328" s="389">
        <v>43663</v>
      </c>
      <c r="D1328" s="387" t="s">
        <v>2535</v>
      </c>
      <c r="E1328" s="389">
        <v>43663</v>
      </c>
      <c r="F1328" s="387" t="s">
        <v>2534</v>
      </c>
      <c r="G1328" s="389">
        <v>43663</v>
      </c>
      <c r="H1328" s="387" t="s">
        <v>3712</v>
      </c>
      <c r="I1328" s="389">
        <v>43663</v>
      </c>
      <c r="J1328" s="387" t="s">
        <v>3677</v>
      </c>
      <c r="K1328" s="387" t="s">
        <v>1741</v>
      </c>
      <c r="L1328" s="390" t="s">
        <v>1732</v>
      </c>
      <c r="M1328" s="390" t="s">
        <v>2255</v>
      </c>
      <c r="N1328" s="390" t="str">
        <f t="shared" si="42"/>
        <v>Employee7@blyblade.com</v>
      </c>
      <c r="O1328" s="390" t="str">
        <f t="shared" si="43"/>
        <v>Jack_Oneill</v>
      </c>
      <c r="P1328" s="387" t="s">
        <v>1728</v>
      </c>
      <c r="Q1328" s="387" t="s">
        <v>1754</v>
      </c>
      <c r="R1328" s="387" t="s">
        <v>3362</v>
      </c>
      <c r="S1328" s="387">
        <v>10.55</v>
      </c>
      <c r="T1328" s="387">
        <v>25</v>
      </c>
      <c r="U1328" s="387" t="s">
        <v>4911</v>
      </c>
      <c r="V1328" s="387" t="s">
        <v>2050</v>
      </c>
      <c r="W1328" s="387" t="s">
        <v>1875</v>
      </c>
      <c r="X1328" s="387" t="s">
        <v>4831</v>
      </c>
      <c r="Y1328" s="387" t="s">
        <v>1748</v>
      </c>
      <c r="Z1328" s="387" t="s">
        <v>1734</v>
      </c>
      <c r="AA1328" s="387" t="s">
        <v>1733</v>
      </c>
      <c r="AB1328" s="387">
        <v>19.010000000000002</v>
      </c>
      <c r="AC1328" s="387">
        <v>0</v>
      </c>
      <c r="AD1328" s="387">
        <v>0</v>
      </c>
      <c r="AE1328" s="387">
        <v>19.010000000000002</v>
      </c>
      <c r="AF1328" s="387" t="s">
        <v>1729</v>
      </c>
      <c r="AG1328" s="387">
        <v>19.010000000000002</v>
      </c>
      <c r="AH1328" s="387">
        <v>0</v>
      </c>
      <c r="AI1328" s="387">
        <v>0</v>
      </c>
      <c r="AJ1328" s="387">
        <v>19.010000000000002</v>
      </c>
      <c r="AK1328" s="387">
        <v>1.9</v>
      </c>
      <c r="AM1328"/>
      <c r="AN1328"/>
      <c r="AO1328"/>
      <c r="AP1328"/>
    </row>
    <row r="1329" spans="1:42">
      <c r="A1329" s="387" t="s">
        <v>4910</v>
      </c>
      <c r="B1329" s="388">
        <v>43663.734942129631</v>
      </c>
      <c r="C1329" s="389">
        <v>43663</v>
      </c>
      <c r="D1329" s="387" t="s">
        <v>2054</v>
      </c>
      <c r="E1329" s="389">
        <v>43663</v>
      </c>
      <c r="F1329" s="387" t="s">
        <v>3132</v>
      </c>
      <c r="G1329" s="387" t="s">
        <v>1728</v>
      </c>
      <c r="H1329" s="387" t="s">
        <v>1728</v>
      </c>
      <c r="I1329" s="387" t="s">
        <v>1728</v>
      </c>
      <c r="J1329" s="387" t="s">
        <v>1728</v>
      </c>
      <c r="K1329" s="387" t="s">
        <v>1741</v>
      </c>
      <c r="L1329" s="390" t="s">
        <v>1732</v>
      </c>
      <c r="M1329" s="390" t="s">
        <v>1731</v>
      </c>
      <c r="N1329" s="390" t="str">
        <f t="shared" si="42"/>
        <v>Employee8@blyblade.com</v>
      </c>
      <c r="O1329" s="390" t="str">
        <f t="shared" si="43"/>
        <v>--_--</v>
      </c>
      <c r="P1329" s="387" t="s">
        <v>1728</v>
      </c>
      <c r="Q1329" s="387" t="s">
        <v>1754</v>
      </c>
      <c r="R1329" s="387" t="s">
        <v>1738</v>
      </c>
      <c r="S1329" s="387" t="s">
        <v>1728</v>
      </c>
      <c r="T1329" s="387" t="s">
        <v>1728</v>
      </c>
      <c r="U1329" s="387" t="s">
        <v>2342</v>
      </c>
      <c r="V1329" s="387" t="s">
        <v>2342</v>
      </c>
      <c r="W1329" s="387" t="s">
        <v>2403</v>
      </c>
      <c r="X1329" s="387" t="s">
        <v>4831</v>
      </c>
      <c r="Y1329" s="387" t="s">
        <v>1728</v>
      </c>
      <c r="Z1329" s="387" t="s">
        <v>1734</v>
      </c>
      <c r="AA1329" s="387" t="s">
        <v>1733</v>
      </c>
      <c r="AB1329" s="387">
        <v>5.44</v>
      </c>
      <c r="AC1329" s="387">
        <v>0</v>
      </c>
      <c r="AD1329" s="387">
        <v>0</v>
      </c>
      <c r="AE1329" s="387">
        <v>5.44</v>
      </c>
      <c r="AF1329" s="387" t="s">
        <v>1729</v>
      </c>
      <c r="AG1329" s="387">
        <v>5.44</v>
      </c>
      <c r="AH1329" s="387">
        <v>0</v>
      </c>
      <c r="AI1329" s="387">
        <v>0</v>
      </c>
      <c r="AJ1329" s="387">
        <v>5.44</v>
      </c>
      <c r="AK1329" s="387">
        <v>0.54</v>
      </c>
      <c r="AM1329"/>
      <c r="AN1329"/>
      <c r="AO1329"/>
      <c r="AP1329"/>
    </row>
    <row r="1330" spans="1:42">
      <c r="A1330" s="387" t="s">
        <v>4910</v>
      </c>
      <c r="B1330" s="388">
        <v>43663.742534722223</v>
      </c>
      <c r="C1330" s="389">
        <v>43663</v>
      </c>
      <c r="D1330" s="387" t="s">
        <v>2054</v>
      </c>
      <c r="E1330" s="389">
        <v>43663</v>
      </c>
      <c r="F1330" s="387" t="s">
        <v>3132</v>
      </c>
      <c r="G1330" s="387" t="s">
        <v>1728</v>
      </c>
      <c r="H1330" s="387" t="s">
        <v>1728</v>
      </c>
      <c r="I1330" s="387" t="s">
        <v>1728</v>
      </c>
      <c r="J1330" s="387" t="s">
        <v>1728</v>
      </c>
      <c r="K1330" s="387" t="s">
        <v>1741</v>
      </c>
      <c r="L1330" s="390" t="s">
        <v>1732</v>
      </c>
      <c r="M1330" s="390" t="s">
        <v>1731</v>
      </c>
      <c r="N1330" s="390" t="str">
        <f t="shared" si="42"/>
        <v>Employee8@blyblade.com</v>
      </c>
      <c r="O1330" s="390" t="str">
        <f t="shared" si="43"/>
        <v>--_--</v>
      </c>
      <c r="P1330" s="387" t="s">
        <v>1728</v>
      </c>
      <c r="Q1330" s="387" t="s">
        <v>1754</v>
      </c>
      <c r="R1330" s="387" t="s">
        <v>1738</v>
      </c>
      <c r="S1330" s="387" t="s">
        <v>1728</v>
      </c>
      <c r="T1330" s="387" t="s">
        <v>1728</v>
      </c>
      <c r="U1330" s="387" t="s">
        <v>2342</v>
      </c>
      <c r="V1330" s="387" t="s">
        <v>2342</v>
      </c>
      <c r="W1330" s="387" t="s">
        <v>2403</v>
      </c>
      <c r="X1330" s="387" t="s">
        <v>4831</v>
      </c>
      <c r="Y1330" s="387" t="s">
        <v>1728</v>
      </c>
      <c r="Z1330" s="387" t="s">
        <v>1734</v>
      </c>
      <c r="AA1330" s="387" t="s">
        <v>2138</v>
      </c>
      <c r="AB1330" s="387">
        <v>-5.44</v>
      </c>
      <c r="AC1330" s="387">
        <v>0</v>
      </c>
      <c r="AD1330" s="387">
        <v>0</v>
      </c>
      <c r="AE1330" s="387">
        <v>-5.44</v>
      </c>
      <c r="AF1330" s="387" t="s">
        <v>1729</v>
      </c>
      <c r="AG1330" s="387">
        <v>-5.44</v>
      </c>
      <c r="AH1330" s="387">
        <v>0</v>
      </c>
      <c r="AI1330" s="387">
        <v>0</v>
      </c>
      <c r="AJ1330" s="387">
        <v>-5.44</v>
      </c>
      <c r="AK1330" s="387">
        <v>-0.54</v>
      </c>
      <c r="AM1330"/>
      <c r="AN1330"/>
      <c r="AO1330"/>
      <c r="AP1330"/>
    </row>
    <row r="1331" spans="1:42">
      <c r="A1331" s="387" t="s">
        <v>4896</v>
      </c>
      <c r="B1331" s="388">
        <v>43663.757534722223</v>
      </c>
      <c r="C1331" s="389">
        <v>43663</v>
      </c>
      <c r="D1331" s="387" t="s">
        <v>2600</v>
      </c>
      <c r="E1331" s="389">
        <v>43663</v>
      </c>
      <c r="F1331" s="387" t="s">
        <v>2599</v>
      </c>
      <c r="G1331" s="389">
        <v>43663</v>
      </c>
      <c r="H1331" s="387" t="s">
        <v>2033</v>
      </c>
      <c r="I1331" s="389">
        <v>43663</v>
      </c>
      <c r="J1331" s="387" t="s">
        <v>3568</v>
      </c>
      <c r="K1331" s="387" t="s">
        <v>1741</v>
      </c>
      <c r="L1331" s="390" t="s">
        <v>1732</v>
      </c>
      <c r="M1331" s="390" t="s">
        <v>2223</v>
      </c>
      <c r="N1331" s="390" t="str">
        <f t="shared" si="42"/>
        <v>Employee19@blyblade.com</v>
      </c>
      <c r="O1331" s="390" t="str">
        <f t="shared" si="43"/>
        <v>Gil_Adler</v>
      </c>
      <c r="P1331" s="387" t="s">
        <v>1728</v>
      </c>
      <c r="Q1331" s="387" t="s">
        <v>1754</v>
      </c>
      <c r="R1331" s="387" t="s">
        <v>1738</v>
      </c>
      <c r="S1331" s="387">
        <v>2.2400000000000002</v>
      </c>
      <c r="T1331" s="387">
        <v>21</v>
      </c>
      <c r="U1331" s="387" t="s">
        <v>2342</v>
      </c>
      <c r="V1331" s="387" t="s">
        <v>1737</v>
      </c>
      <c r="W1331" s="387" t="s">
        <v>2403</v>
      </c>
      <c r="X1331" s="387" t="s">
        <v>4831</v>
      </c>
      <c r="Y1331" s="387" t="s">
        <v>1890</v>
      </c>
      <c r="Z1331" s="387" t="s">
        <v>1734</v>
      </c>
      <c r="AA1331" s="387" t="s">
        <v>1733</v>
      </c>
      <c r="AB1331" s="387">
        <v>29.87</v>
      </c>
      <c r="AC1331" s="387">
        <v>0</v>
      </c>
      <c r="AD1331" s="387">
        <v>0</v>
      </c>
      <c r="AE1331" s="387">
        <v>29.87</v>
      </c>
      <c r="AF1331" s="387" t="s">
        <v>1729</v>
      </c>
      <c r="AG1331" s="387">
        <v>29.87</v>
      </c>
      <c r="AH1331" s="387">
        <v>0</v>
      </c>
      <c r="AI1331" s="387">
        <v>0</v>
      </c>
      <c r="AJ1331" s="387">
        <v>29.87</v>
      </c>
      <c r="AK1331" s="387">
        <v>2.99</v>
      </c>
      <c r="AM1331"/>
      <c r="AN1331"/>
      <c r="AO1331"/>
      <c r="AP1331"/>
    </row>
    <row r="1332" spans="1:42">
      <c r="A1332" s="387" t="s">
        <v>4909</v>
      </c>
      <c r="B1332" s="388">
        <v>43663.96837962963</v>
      </c>
      <c r="C1332" s="389">
        <v>43663</v>
      </c>
      <c r="D1332" s="387" t="s">
        <v>3179</v>
      </c>
      <c r="E1332" s="389">
        <v>43663</v>
      </c>
      <c r="F1332" s="387" t="s">
        <v>3332</v>
      </c>
      <c r="G1332" s="389">
        <v>43663</v>
      </c>
      <c r="H1332" s="387" t="s">
        <v>3198</v>
      </c>
      <c r="I1332" s="389">
        <v>43663</v>
      </c>
      <c r="J1332" s="387" t="s">
        <v>3197</v>
      </c>
      <c r="K1332" s="387" t="s">
        <v>1741</v>
      </c>
      <c r="L1332" s="390" t="s">
        <v>1732</v>
      </c>
      <c r="M1332" s="390" t="s">
        <v>1936</v>
      </c>
      <c r="N1332" s="390" t="str">
        <f t="shared" si="42"/>
        <v>Employee17@blyblade.com</v>
      </c>
      <c r="O1332" s="390" t="str">
        <f t="shared" si="43"/>
        <v>Nate_Alexander</v>
      </c>
      <c r="P1332" s="387" t="s">
        <v>1728</v>
      </c>
      <c r="Q1332" s="387" t="s">
        <v>1754</v>
      </c>
      <c r="R1332" s="387" t="s">
        <v>1738</v>
      </c>
      <c r="S1332" s="387">
        <v>2.4300000000000002</v>
      </c>
      <c r="T1332" s="387">
        <v>14</v>
      </c>
      <c r="U1332" s="387" t="s">
        <v>1737</v>
      </c>
      <c r="V1332" s="387" t="s">
        <v>1928</v>
      </c>
      <c r="W1332" s="387" t="s">
        <v>4882</v>
      </c>
      <c r="X1332" s="387" t="s">
        <v>4831</v>
      </c>
      <c r="Y1332" s="387" t="s">
        <v>1748</v>
      </c>
      <c r="Z1332" s="387" t="s">
        <v>1734</v>
      </c>
      <c r="AA1332" s="387" t="s">
        <v>1733</v>
      </c>
      <c r="AB1332" s="387">
        <v>15.31</v>
      </c>
      <c r="AC1332" s="387">
        <v>0</v>
      </c>
      <c r="AD1332" s="387">
        <v>0</v>
      </c>
      <c r="AE1332" s="387">
        <v>15.31</v>
      </c>
      <c r="AF1332" s="387" t="s">
        <v>1729</v>
      </c>
      <c r="AG1332" s="387">
        <v>15.31</v>
      </c>
      <c r="AH1332" s="387">
        <v>0</v>
      </c>
      <c r="AI1332" s="387">
        <v>0</v>
      </c>
      <c r="AJ1332" s="387">
        <v>15.31</v>
      </c>
      <c r="AK1332" s="387">
        <v>1.53</v>
      </c>
      <c r="AM1332"/>
      <c r="AN1332"/>
      <c r="AO1332"/>
      <c r="AP1332"/>
    </row>
    <row r="1333" spans="1:42">
      <c r="A1333" s="387" t="s">
        <v>4908</v>
      </c>
      <c r="B1333" s="388">
        <v>43663.989270833335</v>
      </c>
      <c r="C1333" s="389">
        <v>43663</v>
      </c>
      <c r="D1333" s="387" t="s">
        <v>3303</v>
      </c>
      <c r="E1333" s="389">
        <v>43663</v>
      </c>
      <c r="F1333" s="387" t="s">
        <v>2131</v>
      </c>
      <c r="G1333" s="389">
        <v>43663</v>
      </c>
      <c r="H1333" s="387" t="s">
        <v>2224</v>
      </c>
      <c r="I1333" s="389">
        <v>43663</v>
      </c>
      <c r="J1333" s="387" t="s">
        <v>3298</v>
      </c>
      <c r="K1333" s="387" t="s">
        <v>1741</v>
      </c>
      <c r="L1333" s="390" t="s">
        <v>1732</v>
      </c>
      <c r="M1333" s="390" t="s">
        <v>1929</v>
      </c>
      <c r="N1333" s="390" t="str">
        <f t="shared" si="42"/>
        <v>Employee29@blyblade.com</v>
      </c>
      <c r="O1333" s="390" t="str">
        <f t="shared" si="43"/>
        <v>Justin_Meltzer</v>
      </c>
      <c r="P1333" s="387" t="s">
        <v>1728</v>
      </c>
      <c r="Q1333" s="387" t="s">
        <v>1952</v>
      </c>
      <c r="R1333" s="387" t="s">
        <v>1738</v>
      </c>
      <c r="S1333" s="387">
        <v>30.97</v>
      </c>
      <c r="T1333" s="387">
        <v>101</v>
      </c>
      <c r="U1333" s="387" t="s">
        <v>1737</v>
      </c>
      <c r="V1333" s="387" t="s">
        <v>2026</v>
      </c>
      <c r="W1333" s="387" t="s">
        <v>1771</v>
      </c>
      <c r="X1333" s="387" t="s">
        <v>4831</v>
      </c>
      <c r="Y1333" s="387" t="s">
        <v>1748</v>
      </c>
      <c r="Z1333" s="387" t="s">
        <v>1734</v>
      </c>
      <c r="AA1333" s="387" t="s">
        <v>1733</v>
      </c>
      <c r="AB1333" s="387">
        <v>297.70999999999998</v>
      </c>
      <c r="AC1333" s="387">
        <v>0</v>
      </c>
      <c r="AD1333" s="387">
        <v>0</v>
      </c>
      <c r="AE1333" s="387">
        <v>297.70999999999998</v>
      </c>
      <c r="AF1333" s="387" t="s">
        <v>1729</v>
      </c>
      <c r="AG1333" s="387">
        <v>297.70999999999998</v>
      </c>
      <c r="AH1333" s="387">
        <v>0</v>
      </c>
      <c r="AI1333" s="387">
        <v>0</v>
      </c>
      <c r="AJ1333" s="387">
        <v>297.70999999999998</v>
      </c>
      <c r="AK1333" s="387">
        <v>29.77</v>
      </c>
      <c r="AM1333"/>
      <c r="AN1333"/>
      <c r="AO1333"/>
      <c r="AP1333"/>
    </row>
    <row r="1334" spans="1:42">
      <c r="A1334" s="387" t="s">
        <v>4908</v>
      </c>
      <c r="B1334" s="388">
        <v>43663.990069444444</v>
      </c>
      <c r="C1334" s="389">
        <v>43663</v>
      </c>
      <c r="D1334" s="387" t="s">
        <v>3303</v>
      </c>
      <c r="E1334" s="389">
        <v>43663</v>
      </c>
      <c r="F1334" s="387" t="s">
        <v>2131</v>
      </c>
      <c r="G1334" s="389">
        <v>43663</v>
      </c>
      <c r="H1334" s="387" t="s">
        <v>2224</v>
      </c>
      <c r="I1334" s="389">
        <v>43663</v>
      </c>
      <c r="J1334" s="387" t="s">
        <v>3298</v>
      </c>
      <c r="K1334" s="387" t="s">
        <v>1741</v>
      </c>
      <c r="L1334" s="390" t="s">
        <v>1732</v>
      </c>
      <c r="M1334" s="390" t="s">
        <v>1929</v>
      </c>
      <c r="N1334" s="390" t="str">
        <f t="shared" si="42"/>
        <v>Employee29@blyblade.com</v>
      </c>
      <c r="O1334" s="390" t="str">
        <f t="shared" si="43"/>
        <v>Justin_Meltzer</v>
      </c>
      <c r="P1334" s="387" t="s">
        <v>1728</v>
      </c>
      <c r="Q1334" s="387" t="s">
        <v>1952</v>
      </c>
      <c r="R1334" s="387" t="s">
        <v>1738</v>
      </c>
      <c r="S1334" s="387">
        <v>30.97</v>
      </c>
      <c r="T1334" s="387">
        <v>101</v>
      </c>
      <c r="U1334" s="387" t="s">
        <v>1737</v>
      </c>
      <c r="V1334" s="387" t="s">
        <v>2026</v>
      </c>
      <c r="W1334" s="387" t="s">
        <v>1771</v>
      </c>
      <c r="X1334" s="387" t="s">
        <v>4831</v>
      </c>
      <c r="Y1334" s="387" t="s">
        <v>1748</v>
      </c>
      <c r="Z1334" s="387" t="s">
        <v>1734</v>
      </c>
      <c r="AA1334" s="387" t="s">
        <v>1747</v>
      </c>
      <c r="AB1334" s="387">
        <v>0</v>
      </c>
      <c r="AC1334" s="387">
        <v>0</v>
      </c>
      <c r="AD1334" s="387">
        <v>31.78</v>
      </c>
      <c r="AE1334" s="387">
        <v>31.78</v>
      </c>
      <c r="AF1334" s="387" t="s">
        <v>1729</v>
      </c>
      <c r="AG1334" s="387">
        <v>0</v>
      </c>
      <c r="AH1334" s="387">
        <v>0</v>
      </c>
      <c r="AI1334" s="387">
        <v>31.78</v>
      </c>
      <c r="AJ1334" s="387">
        <v>31.78</v>
      </c>
      <c r="AK1334" s="387">
        <v>0</v>
      </c>
      <c r="AM1334"/>
      <c r="AN1334"/>
      <c r="AO1334"/>
      <c r="AP1334"/>
    </row>
    <row r="1335" spans="1:42">
      <c r="A1335" s="387" t="s">
        <v>4907</v>
      </c>
      <c r="B1335" s="388">
        <v>43663.999328703707</v>
      </c>
      <c r="C1335" s="389">
        <v>43663</v>
      </c>
      <c r="D1335" s="387" t="s">
        <v>2511</v>
      </c>
      <c r="E1335" s="389">
        <v>43663</v>
      </c>
      <c r="F1335" s="387" t="s">
        <v>2510</v>
      </c>
      <c r="G1335" s="389">
        <v>43663</v>
      </c>
      <c r="H1335" s="387" t="s">
        <v>3109</v>
      </c>
      <c r="I1335" s="389">
        <v>43663</v>
      </c>
      <c r="J1335" s="387" t="s">
        <v>2767</v>
      </c>
      <c r="K1335" s="387" t="s">
        <v>1741</v>
      </c>
      <c r="L1335" s="390" t="s">
        <v>1732</v>
      </c>
      <c r="M1335" s="390" t="s">
        <v>4897</v>
      </c>
      <c r="N1335" s="390" t="str">
        <f t="shared" si="42"/>
        <v>Employee35@blyblade.com</v>
      </c>
      <c r="O1335" s="390" t="str">
        <f t="shared" si="43"/>
        <v>Robert_Wiesenthal</v>
      </c>
      <c r="P1335" s="387" t="s">
        <v>1728</v>
      </c>
      <c r="Q1335" s="387" t="s">
        <v>2043</v>
      </c>
      <c r="R1335" s="387" t="s">
        <v>1738</v>
      </c>
      <c r="S1335" s="387">
        <v>1.88</v>
      </c>
      <c r="T1335" s="387">
        <v>12</v>
      </c>
      <c r="U1335" s="387" t="s">
        <v>1737</v>
      </c>
      <c r="V1335" s="387" t="s">
        <v>2524</v>
      </c>
      <c r="W1335" s="387" t="s">
        <v>1771</v>
      </c>
      <c r="X1335" s="387" t="s">
        <v>4831</v>
      </c>
      <c r="Y1335" s="387" t="s">
        <v>1890</v>
      </c>
      <c r="Z1335" s="387" t="s">
        <v>1734</v>
      </c>
      <c r="AA1335" s="387" t="s">
        <v>1733</v>
      </c>
      <c r="AB1335" s="387">
        <v>28.46</v>
      </c>
      <c r="AC1335" s="387">
        <v>0</v>
      </c>
      <c r="AD1335" s="387">
        <v>0</v>
      </c>
      <c r="AE1335" s="387">
        <v>28.46</v>
      </c>
      <c r="AF1335" s="387" t="s">
        <v>1729</v>
      </c>
      <c r="AG1335" s="387">
        <v>28.46</v>
      </c>
      <c r="AH1335" s="387">
        <v>0</v>
      </c>
      <c r="AI1335" s="387">
        <v>0</v>
      </c>
      <c r="AJ1335" s="387">
        <v>28.46</v>
      </c>
      <c r="AK1335" s="387">
        <v>2.85</v>
      </c>
      <c r="AM1335"/>
      <c r="AN1335"/>
      <c r="AO1335"/>
      <c r="AP1335"/>
    </row>
    <row r="1336" spans="1:42">
      <c r="A1336" s="387" t="s">
        <v>4906</v>
      </c>
      <c r="B1336" s="388">
        <v>43664.015752314815</v>
      </c>
      <c r="C1336" s="389">
        <v>43663</v>
      </c>
      <c r="D1336" s="387" t="s">
        <v>4905</v>
      </c>
      <c r="E1336" s="389">
        <v>43663</v>
      </c>
      <c r="F1336" s="387" t="s">
        <v>2076</v>
      </c>
      <c r="G1336" s="389">
        <v>43664</v>
      </c>
      <c r="H1336" s="387" t="s">
        <v>3902</v>
      </c>
      <c r="I1336" s="389">
        <v>43663</v>
      </c>
      <c r="J1336" s="387" t="s">
        <v>2316</v>
      </c>
      <c r="K1336" s="387" t="s">
        <v>1741</v>
      </c>
      <c r="L1336" s="390" t="s">
        <v>1732</v>
      </c>
      <c r="M1336" s="390" t="s">
        <v>2051</v>
      </c>
      <c r="N1336" s="390" t="str">
        <f t="shared" si="42"/>
        <v>Employee26@blyblade.com</v>
      </c>
      <c r="O1336" s="390" t="str">
        <f t="shared" si="43"/>
        <v>Karoline_Lozier</v>
      </c>
      <c r="P1336" s="387" t="s">
        <v>1728</v>
      </c>
      <c r="Q1336" s="387" t="s">
        <v>1754</v>
      </c>
      <c r="R1336" s="387" t="s">
        <v>1753</v>
      </c>
      <c r="S1336" s="387">
        <v>38.51</v>
      </c>
      <c r="T1336" s="387">
        <v>64</v>
      </c>
      <c r="U1336" s="387" t="s">
        <v>2050</v>
      </c>
      <c r="V1336" s="387" t="s">
        <v>1772</v>
      </c>
      <c r="W1336" s="387" t="s">
        <v>1875</v>
      </c>
      <c r="X1336" s="387" t="s">
        <v>4831</v>
      </c>
      <c r="Y1336" s="387" t="s">
        <v>1748</v>
      </c>
      <c r="Z1336" s="387" t="s">
        <v>1734</v>
      </c>
      <c r="AA1336" s="387" t="s">
        <v>1733</v>
      </c>
      <c r="AB1336" s="387">
        <v>47.71</v>
      </c>
      <c r="AC1336" s="387">
        <v>0</v>
      </c>
      <c r="AD1336" s="387">
        <v>0</v>
      </c>
      <c r="AE1336" s="387">
        <v>47.71</v>
      </c>
      <c r="AF1336" s="387" t="s">
        <v>1729</v>
      </c>
      <c r="AG1336" s="387">
        <v>47.71</v>
      </c>
      <c r="AH1336" s="387">
        <v>0</v>
      </c>
      <c r="AI1336" s="387">
        <v>0</v>
      </c>
      <c r="AJ1336" s="387">
        <v>47.71</v>
      </c>
      <c r="AK1336" s="387">
        <v>4.7699999999999996</v>
      </c>
      <c r="AM1336"/>
      <c r="AN1336"/>
      <c r="AO1336"/>
      <c r="AP1336"/>
    </row>
    <row r="1337" spans="1:42">
      <c r="A1337" s="387" t="s">
        <v>4904</v>
      </c>
      <c r="B1337" s="388">
        <v>43664.03806712963</v>
      </c>
      <c r="C1337" s="389">
        <v>43664</v>
      </c>
      <c r="D1337" s="387" t="s">
        <v>4661</v>
      </c>
      <c r="E1337" s="389">
        <v>43663</v>
      </c>
      <c r="F1337" s="387" t="s">
        <v>3210</v>
      </c>
      <c r="G1337" s="387" t="s">
        <v>1728</v>
      </c>
      <c r="H1337" s="387" t="s">
        <v>1728</v>
      </c>
      <c r="I1337" s="387" t="s">
        <v>1728</v>
      </c>
      <c r="J1337" s="387" t="s">
        <v>1728</v>
      </c>
      <c r="K1337" s="387" t="s">
        <v>1741</v>
      </c>
      <c r="L1337" s="390" t="s">
        <v>1732</v>
      </c>
      <c r="M1337" s="390" t="s">
        <v>1731</v>
      </c>
      <c r="N1337" s="390" t="str">
        <f t="shared" si="42"/>
        <v>Employee8@blyblade.com</v>
      </c>
      <c r="O1337" s="390" t="str">
        <f t="shared" si="43"/>
        <v>--_--</v>
      </c>
      <c r="P1337" s="387" t="s">
        <v>1728</v>
      </c>
      <c r="Q1337" s="387" t="s">
        <v>1754</v>
      </c>
      <c r="R1337" s="387" t="s">
        <v>1738</v>
      </c>
      <c r="S1337" s="387" t="s">
        <v>1728</v>
      </c>
      <c r="T1337" s="387" t="s">
        <v>1728</v>
      </c>
      <c r="U1337" s="387" t="s">
        <v>2411</v>
      </c>
      <c r="V1337" s="387" t="s">
        <v>1737</v>
      </c>
      <c r="W1337" s="387" t="s">
        <v>4876</v>
      </c>
      <c r="X1337" s="387" t="s">
        <v>4831</v>
      </c>
      <c r="Y1337" s="387" t="s">
        <v>1728</v>
      </c>
      <c r="Z1337" s="387" t="s">
        <v>1734</v>
      </c>
      <c r="AA1337" s="387" t="s">
        <v>1733</v>
      </c>
      <c r="AB1337" s="387">
        <v>7.1</v>
      </c>
      <c r="AC1337" s="387">
        <v>0</v>
      </c>
      <c r="AD1337" s="387">
        <v>0</v>
      </c>
      <c r="AE1337" s="387">
        <v>7.1</v>
      </c>
      <c r="AF1337" s="387" t="s">
        <v>1729</v>
      </c>
      <c r="AG1337" s="387">
        <v>7.1</v>
      </c>
      <c r="AH1337" s="387">
        <v>0</v>
      </c>
      <c r="AI1337" s="387">
        <v>0</v>
      </c>
      <c r="AJ1337" s="387">
        <v>7.1</v>
      </c>
      <c r="AK1337" s="387">
        <v>0.71</v>
      </c>
      <c r="AM1337"/>
      <c r="AN1337"/>
      <c r="AO1337"/>
      <c r="AP1337"/>
    </row>
    <row r="1338" spans="1:42">
      <c r="A1338" s="387" t="s">
        <v>4904</v>
      </c>
      <c r="B1338" s="388">
        <v>43664.042233796295</v>
      </c>
      <c r="C1338" s="389">
        <v>43664</v>
      </c>
      <c r="D1338" s="387" t="s">
        <v>4661</v>
      </c>
      <c r="E1338" s="389">
        <v>43663</v>
      </c>
      <c r="F1338" s="387" t="s">
        <v>3210</v>
      </c>
      <c r="G1338" s="387" t="s">
        <v>1728</v>
      </c>
      <c r="H1338" s="387" t="s">
        <v>1728</v>
      </c>
      <c r="I1338" s="387" t="s">
        <v>1728</v>
      </c>
      <c r="J1338" s="387" t="s">
        <v>1728</v>
      </c>
      <c r="K1338" s="387" t="s">
        <v>1741</v>
      </c>
      <c r="L1338" s="390" t="s">
        <v>1732</v>
      </c>
      <c r="M1338" s="390" t="s">
        <v>1731</v>
      </c>
      <c r="N1338" s="390" t="str">
        <f t="shared" si="42"/>
        <v>Employee8@blyblade.com</v>
      </c>
      <c r="O1338" s="390" t="str">
        <f t="shared" si="43"/>
        <v>--_--</v>
      </c>
      <c r="P1338" s="387" t="s">
        <v>1728</v>
      </c>
      <c r="Q1338" s="387" t="s">
        <v>1754</v>
      </c>
      <c r="R1338" s="387" t="s">
        <v>1738</v>
      </c>
      <c r="S1338" s="387" t="s">
        <v>1728</v>
      </c>
      <c r="T1338" s="387" t="s">
        <v>1728</v>
      </c>
      <c r="U1338" s="387" t="s">
        <v>2411</v>
      </c>
      <c r="V1338" s="387" t="s">
        <v>1737</v>
      </c>
      <c r="W1338" s="387" t="s">
        <v>4876</v>
      </c>
      <c r="X1338" s="387" t="s">
        <v>4831</v>
      </c>
      <c r="Y1338" s="387" t="s">
        <v>1728</v>
      </c>
      <c r="Z1338" s="387" t="s">
        <v>1734</v>
      </c>
      <c r="AA1338" s="387" t="s">
        <v>2138</v>
      </c>
      <c r="AB1338" s="387">
        <v>-7.1</v>
      </c>
      <c r="AC1338" s="387">
        <v>0</v>
      </c>
      <c r="AD1338" s="387">
        <v>0</v>
      </c>
      <c r="AE1338" s="387">
        <v>-7.1</v>
      </c>
      <c r="AF1338" s="387" t="s">
        <v>1729</v>
      </c>
      <c r="AG1338" s="387">
        <v>-7.1</v>
      </c>
      <c r="AH1338" s="387">
        <v>0</v>
      </c>
      <c r="AI1338" s="387">
        <v>0</v>
      </c>
      <c r="AJ1338" s="387">
        <v>-7.1</v>
      </c>
      <c r="AK1338" s="387">
        <v>-0.71</v>
      </c>
      <c r="AM1338"/>
      <c r="AN1338"/>
      <c r="AO1338"/>
      <c r="AP1338"/>
    </row>
    <row r="1339" spans="1:42">
      <c r="A1339" s="387" t="s">
        <v>4903</v>
      </c>
      <c r="B1339" s="388">
        <v>43664.047939814816</v>
      </c>
      <c r="C1339" s="389">
        <v>43664</v>
      </c>
      <c r="D1339" s="387" t="s">
        <v>3895</v>
      </c>
      <c r="E1339" s="389">
        <v>43663</v>
      </c>
      <c r="F1339" s="387" t="s">
        <v>3894</v>
      </c>
      <c r="G1339" s="389">
        <v>43664</v>
      </c>
      <c r="H1339" s="387" t="s">
        <v>3107</v>
      </c>
      <c r="I1339" s="389">
        <v>43663</v>
      </c>
      <c r="J1339" s="387" t="s">
        <v>3106</v>
      </c>
      <c r="K1339" s="387" t="s">
        <v>1741</v>
      </c>
      <c r="L1339" s="390" t="s">
        <v>1732</v>
      </c>
      <c r="M1339" s="390" t="s">
        <v>1929</v>
      </c>
      <c r="N1339" s="390" t="str">
        <f t="shared" si="42"/>
        <v>Employee29@blyblade.com</v>
      </c>
      <c r="O1339" s="390" t="str">
        <f t="shared" si="43"/>
        <v>Justin_Meltzer</v>
      </c>
      <c r="P1339" s="387" t="s">
        <v>1728</v>
      </c>
      <c r="Q1339" s="387" t="s">
        <v>1754</v>
      </c>
      <c r="R1339" s="387" t="s">
        <v>1738</v>
      </c>
      <c r="S1339" s="387">
        <v>1.29</v>
      </c>
      <c r="T1339" s="387">
        <v>8</v>
      </c>
      <c r="U1339" s="387" t="s">
        <v>1737</v>
      </c>
      <c r="V1339" s="387" t="s">
        <v>1928</v>
      </c>
      <c r="W1339" s="387" t="s">
        <v>4876</v>
      </c>
      <c r="X1339" s="387" t="s">
        <v>4831</v>
      </c>
      <c r="Y1339" s="387" t="s">
        <v>1748</v>
      </c>
      <c r="Z1339" s="387" t="s">
        <v>1734</v>
      </c>
      <c r="AA1339" s="387" t="s">
        <v>1733</v>
      </c>
      <c r="AB1339" s="387">
        <v>16.79</v>
      </c>
      <c r="AC1339" s="387">
        <v>0</v>
      </c>
      <c r="AD1339" s="387">
        <v>0</v>
      </c>
      <c r="AE1339" s="387">
        <v>16.79</v>
      </c>
      <c r="AF1339" s="387" t="s">
        <v>1729</v>
      </c>
      <c r="AG1339" s="387">
        <v>16.79</v>
      </c>
      <c r="AH1339" s="387">
        <v>0</v>
      </c>
      <c r="AI1339" s="387">
        <v>0</v>
      </c>
      <c r="AJ1339" s="387">
        <v>16.79</v>
      </c>
      <c r="AK1339" s="387">
        <v>1.68</v>
      </c>
      <c r="AM1339"/>
      <c r="AN1339"/>
      <c r="AO1339"/>
      <c r="AP1339"/>
    </row>
    <row r="1340" spans="1:42">
      <c r="A1340" s="387" t="s">
        <v>4902</v>
      </c>
      <c r="B1340" s="388">
        <v>43664.051099537035</v>
      </c>
      <c r="C1340" s="389">
        <v>43663</v>
      </c>
      <c r="D1340" s="387" t="s">
        <v>2357</v>
      </c>
      <c r="E1340" s="389">
        <v>43663</v>
      </c>
      <c r="F1340" s="387" t="s">
        <v>2356</v>
      </c>
      <c r="G1340" s="389">
        <v>43664</v>
      </c>
      <c r="H1340" s="387" t="s">
        <v>1900</v>
      </c>
      <c r="I1340" s="389">
        <v>43663</v>
      </c>
      <c r="J1340" s="387" t="s">
        <v>1899</v>
      </c>
      <c r="K1340" s="387" t="s">
        <v>1741</v>
      </c>
      <c r="L1340" s="390" t="s">
        <v>1732</v>
      </c>
      <c r="M1340" s="390" t="s">
        <v>1924</v>
      </c>
      <c r="N1340" s="390" t="str">
        <f t="shared" si="42"/>
        <v>Employee16@blyblade.com</v>
      </c>
      <c r="O1340" s="390" t="str">
        <f t="shared" si="43"/>
        <v>Hunter_Senning</v>
      </c>
      <c r="P1340" s="387" t="s">
        <v>1728</v>
      </c>
      <c r="Q1340" s="387" t="s">
        <v>1754</v>
      </c>
      <c r="R1340" s="387" t="s">
        <v>1753</v>
      </c>
      <c r="S1340" s="387">
        <v>34.36</v>
      </c>
      <c r="T1340" s="387">
        <v>75</v>
      </c>
      <c r="U1340" s="387" t="s">
        <v>2050</v>
      </c>
      <c r="V1340" s="387" t="s">
        <v>2247</v>
      </c>
      <c r="W1340" s="387" t="s">
        <v>4882</v>
      </c>
      <c r="X1340" s="387" t="s">
        <v>4831</v>
      </c>
      <c r="Y1340" s="387" t="s">
        <v>1748</v>
      </c>
      <c r="Z1340" s="387" t="s">
        <v>1734</v>
      </c>
      <c r="AA1340" s="387" t="s">
        <v>1733</v>
      </c>
      <c r="AB1340" s="387">
        <v>66.92</v>
      </c>
      <c r="AC1340" s="387">
        <v>0</v>
      </c>
      <c r="AD1340" s="387">
        <v>0</v>
      </c>
      <c r="AE1340" s="387">
        <v>66.92</v>
      </c>
      <c r="AF1340" s="387" t="s">
        <v>1729</v>
      </c>
      <c r="AG1340" s="387">
        <v>66.92</v>
      </c>
      <c r="AH1340" s="387">
        <v>0</v>
      </c>
      <c r="AI1340" s="387">
        <v>0</v>
      </c>
      <c r="AJ1340" s="387">
        <v>66.92</v>
      </c>
      <c r="AK1340" s="387">
        <v>6.69</v>
      </c>
      <c r="AM1340"/>
      <c r="AN1340"/>
      <c r="AO1340"/>
      <c r="AP1340"/>
    </row>
    <row r="1341" spans="1:42">
      <c r="A1341" s="387" t="s">
        <v>4901</v>
      </c>
      <c r="B1341" s="388">
        <v>43664.061064814814</v>
      </c>
      <c r="C1341" s="389">
        <v>43664</v>
      </c>
      <c r="D1341" s="387" t="s">
        <v>3045</v>
      </c>
      <c r="E1341" s="389">
        <v>43663</v>
      </c>
      <c r="F1341" s="387" t="s">
        <v>2847</v>
      </c>
      <c r="G1341" s="389">
        <v>43664</v>
      </c>
      <c r="H1341" s="387" t="s">
        <v>2803</v>
      </c>
      <c r="I1341" s="389">
        <v>43663</v>
      </c>
      <c r="J1341" s="387" t="s">
        <v>2802</v>
      </c>
      <c r="K1341" s="387" t="s">
        <v>1741</v>
      </c>
      <c r="L1341" s="390" t="s">
        <v>1732</v>
      </c>
      <c r="M1341" s="390" t="s">
        <v>1810</v>
      </c>
      <c r="N1341" s="390" t="str">
        <f t="shared" si="42"/>
        <v>Employee3@blyblade.com</v>
      </c>
      <c r="O1341" s="390" t="str">
        <f t="shared" si="43"/>
        <v>Esjona_Kadiu</v>
      </c>
      <c r="P1341" s="387" t="s">
        <v>1728</v>
      </c>
      <c r="Q1341" s="387" t="s">
        <v>1847</v>
      </c>
      <c r="R1341" s="387" t="s">
        <v>1738</v>
      </c>
      <c r="S1341" s="387">
        <v>16.28</v>
      </c>
      <c r="T1341" s="387">
        <v>43</v>
      </c>
      <c r="U1341" s="387" t="s">
        <v>1737</v>
      </c>
      <c r="V1341" s="387" t="s">
        <v>4900</v>
      </c>
      <c r="W1341" s="387" t="s">
        <v>4876</v>
      </c>
      <c r="X1341" s="387" t="s">
        <v>4899</v>
      </c>
      <c r="Y1341" s="387" t="s">
        <v>1735</v>
      </c>
      <c r="Z1341" s="387" t="s">
        <v>1734</v>
      </c>
      <c r="AA1341" s="387" t="s">
        <v>1733</v>
      </c>
      <c r="AB1341" s="387">
        <v>122.6</v>
      </c>
      <c r="AC1341" s="387">
        <v>0</v>
      </c>
      <c r="AD1341" s="387">
        <v>0</v>
      </c>
      <c r="AE1341" s="387">
        <v>122.6</v>
      </c>
      <c r="AF1341" s="387" t="s">
        <v>1729</v>
      </c>
      <c r="AG1341" s="387">
        <v>122.6</v>
      </c>
      <c r="AH1341" s="387">
        <v>0</v>
      </c>
      <c r="AI1341" s="387">
        <v>0</v>
      </c>
      <c r="AJ1341" s="387">
        <v>122.6</v>
      </c>
      <c r="AK1341" s="387">
        <v>12.26</v>
      </c>
      <c r="AM1341"/>
      <c r="AN1341"/>
      <c r="AO1341"/>
      <c r="AP1341"/>
    </row>
    <row r="1342" spans="1:42">
      <c r="A1342" s="387" t="s">
        <v>4898</v>
      </c>
      <c r="B1342" s="388">
        <v>43664.108055555553</v>
      </c>
      <c r="C1342" s="389">
        <v>43664</v>
      </c>
      <c r="D1342" s="387" t="s">
        <v>4682</v>
      </c>
      <c r="E1342" s="389">
        <v>43663</v>
      </c>
      <c r="F1342" s="387" t="s">
        <v>2289</v>
      </c>
      <c r="G1342" s="387" t="s">
        <v>1728</v>
      </c>
      <c r="H1342" s="387" t="s">
        <v>1728</v>
      </c>
      <c r="I1342" s="387" t="s">
        <v>1728</v>
      </c>
      <c r="J1342" s="387" t="s">
        <v>1728</v>
      </c>
      <c r="K1342" s="387" t="s">
        <v>1741</v>
      </c>
      <c r="L1342" s="390" t="s">
        <v>1732</v>
      </c>
      <c r="M1342" s="390" t="s">
        <v>4897</v>
      </c>
      <c r="N1342" s="390" t="str">
        <f t="shared" si="42"/>
        <v>Employee35@blyblade.com</v>
      </c>
      <c r="O1342" s="390" t="str">
        <f t="shared" si="43"/>
        <v>Robert_Wiesenthal</v>
      </c>
      <c r="P1342" s="387" t="s">
        <v>1728</v>
      </c>
      <c r="Q1342" s="387" t="s">
        <v>2043</v>
      </c>
      <c r="R1342" s="387" t="s">
        <v>1738</v>
      </c>
      <c r="S1342" s="387" t="s">
        <v>1728</v>
      </c>
      <c r="T1342" s="387" t="s">
        <v>1728</v>
      </c>
      <c r="U1342" s="387" t="s">
        <v>2524</v>
      </c>
      <c r="V1342" s="387" t="s">
        <v>1737</v>
      </c>
      <c r="W1342" s="387" t="s">
        <v>1771</v>
      </c>
      <c r="X1342" s="387" t="s">
        <v>4831</v>
      </c>
      <c r="Y1342" s="387" t="s">
        <v>1890</v>
      </c>
      <c r="Z1342" s="387" t="s">
        <v>1734</v>
      </c>
      <c r="AA1342" s="387" t="s">
        <v>1733</v>
      </c>
      <c r="AB1342" s="387">
        <v>10.89</v>
      </c>
      <c r="AC1342" s="387">
        <v>0</v>
      </c>
      <c r="AD1342" s="387">
        <v>0</v>
      </c>
      <c r="AE1342" s="387">
        <v>10.89</v>
      </c>
      <c r="AF1342" s="387" t="s">
        <v>1729</v>
      </c>
      <c r="AG1342" s="387">
        <v>10.89</v>
      </c>
      <c r="AH1342" s="387">
        <v>0</v>
      </c>
      <c r="AI1342" s="387">
        <v>0</v>
      </c>
      <c r="AJ1342" s="387">
        <v>10.89</v>
      </c>
      <c r="AK1342" s="387">
        <v>1.0900000000000001</v>
      </c>
      <c r="AM1342"/>
      <c r="AN1342"/>
      <c r="AO1342"/>
      <c r="AP1342"/>
    </row>
    <row r="1343" spans="1:42">
      <c r="A1343" s="387" t="s">
        <v>4896</v>
      </c>
      <c r="B1343" s="388">
        <v>43664.310613425929</v>
      </c>
      <c r="C1343" s="389">
        <v>43663</v>
      </c>
      <c r="D1343" s="387" t="s">
        <v>2600</v>
      </c>
      <c r="E1343" s="389">
        <v>43663</v>
      </c>
      <c r="F1343" s="387" t="s">
        <v>2599</v>
      </c>
      <c r="G1343" s="389">
        <v>43663</v>
      </c>
      <c r="H1343" s="387" t="s">
        <v>2033</v>
      </c>
      <c r="I1343" s="389">
        <v>43663</v>
      </c>
      <c r="J1343" s="387" t="s">
        <v>3568</v>
      </c>
      <c r="K1343" s="387" t="s">
        <v>1741</v>
      </c>
      <c r="L1343" s="390" t="s">
        <v>1732</v>
      </c>
      <c r="M1343" s="390" t="s">
        <v>2223</v>
      </c>
      <c r="N1343" s="390" t="str">
        <f t="shared" si="42"/>
        <v>Employee19@blyblade.com</v>
      </c>
      <c r="O1343" s="390" t="str">
        <f t="shared" si="43"/>
        <v>Gil_Adler</v>
      </c>
      <c r="P1343" s="387" t="s">
        <v>1728</v>
      </c>
      <c r="Q1343" s="387" t="s">
        <v>1754</v>
      </c>
      <c r="R1343" s="387" t="s">
        <v>1738</v>
      </c>
      <c r="S1343" s="387">
        <v>2.2400000000000002</v>
      </c>
      <c r="T1343" s="387">
        <v>21</v>
      </c>
      <c r="U1343" s="387" t="s">
        <v>2342</v>
      </c>
      <c r="V1343" s="387" t="s">
        <v>1737</v>
      </c>
      <c r="W1343" s="387" t="s">
        <v>2403</v>
      </c>
      <c r="X1343" s="387" t="s">
        <v>4831</v>
      </c>
      <c r="Y1343" s="387" t="s">
        <v>1890</v>
      </c>
      <c r="Z1343" s="387" t="s">
        <v>1734</v>
      </c>
      <c r="AA1343" s="387" t="s">
        <v>1747</v>
      </c>
      <c r="AB1343" s="387">
        <v>0</v>
      </c>
      <c r="AC1343" s="387">
        <v>0</v>
      </c>
      <c r="AD1343" s="387">
        <v>1.03</v>
      </c>
      <c r="AE1343" s="387">
        <v>1.03</v>
      </c>
      <c r="AF1343" s="387" t="s">
        <v>1729</v>
      </c>
      <c r="AG1343" s="387">
        <v>0</v>
      </c>
      <c r="AH1343" s="387">
        <v>0</v>
      </c>
      <c r="AI1343" s="387">
        <v>1.03</v>
      </c>
      <c r="AJ1343" s="387">
        <v>1.03</v>
      </c>
      <c r="AK1343" s="387">
        <v>0</v>
      </c>
      <c r="AM1343"/>
      <c r="AN1343"/>
      <c r="AO1343"/>
      <c r="AP1343"/>
    </row>
    <row r="1344" spans="1:42">
      <c r="A1344" s="387" t="s">
        <v>4895</v>
      </c>
      <c r="B1344" s="388">
        <v>43664.313125000001</v>
      </c>
      <c r="C1344" s="389">
        <v>43664</v>
      </c>
      <c r="D1344" s="387" t="s">
        <v>4890</v>
      </c>
      <c r="E1344" s="389">
        <v>43664</v>
      </c>
      <c r="F1344" s="387" t="s">
        <v>4894</v>
      </c>
      <c r="G1344" s="387" t="s">
        <v>1728</v>
      </c>
      <c r="H1344" s="387" t="s">
        <v>1728</v>
      </c>
      <c r="I1344" s="387" t="s">
        <v>1728</v>
      </c>
      <c r="J1344" s="387" t="s">
        <v>1728</v>
      </c>
      <c r="K1344" s="387" t="s">
        <v>1741</v>
      </c>
      <c r="L1344" s="390" t="s">
        <v>1732</v>
      </c>
      <c r="M1344" s="390" t="s">
        <v>1731</v>
      </c>
      <c r="N1344" s="390" t="str">
        <f t="shared" si="42"/>
        <v>Employee8@blyblade.com</v>
      </c>
      <c r="O1344" s="390" t="str">
        <f t="shared" si="43"/>
        <v>--_--</v>
      </c>
      <c r="P1344" s="387" t="s">
        <v>1728</v>
      </c>
      <c r="Q1344" s="387" t="s">
        <v>1754</v>
      </c>
      <c r="R1344" s="387" t="s">
        <v>1738</v>
      </c>
      <c r="S1344" s="387" t="s">
        <v>1728</v>
      </c>
      <c r="T1344" s="387" t="s">
        <v>1728</v>
      </c>
      <c r="U1344" s="387" t="s">
        <v>2411</v>
      </c>
      <c r="V1344" s="387" t="s">
        <v>2411</v>
      </c>
      <c r="W1344" s="387" t="s">
        <v>4876</v>
      </c>
      <c r="X1344" s="387" t="s">
        <v>4831</v>
      </c>
      <c r="Y1344" s="387" t="s">
        <v>1728</v>
      </c>
      <c r="Z1344" s="387" t="s">
        <v>1734</v>
      </c>
      <c r="AA1344" s="387" t="s">
        <v>1733</v>
      </c>
      <c r="AB1344" s="387">
        <v>5.44</v>
      </c>
      <c r="AC1344" s="387">
        <v>0</v>
      </c>
      <c r="AD1344" s="387">
        <v>0</v>
      </c>
      <c r="AE1344" s="387">
        <v>5.44</v>
      </c>
      <c r="AF1344" s="387" t="s">
        <v>1729</v>
      </c>
      <c r="AG1344" s="387">
        <v>5.44</v>
      </c>
      <c r="AH1344" s="387">
        <v>0</v>
      </c>
      <c r="AI1344" s="387">
        <v>0</v>
      </c>
      <c r="AJ1344" s="387">
        <v>5.44</v>
      </c>
      <c r="AK1344" s="387">
        <v>0.54</v>
      </c>
      <c r="AM1344"/>
      <c r="AN1344"/>
      <c r="AO1344"/>
      <c r="AP1344"/>
    </row>
    <row r="1345" spans="1:42">
      <c r="A1345" s="387" t="s">
        <v>4895</v>
      </c>
      <c r="B1345" s="388">
        <v>43664.319710648146</v>
      </c>
      <c r="C1345" s="389">
        <v>43664</v>
      </c>
      <c r="D1345" s="387" t="s">
        <v>4890</v>
      </c>
      <c r="E1345" s="389">
        <v>43664</v>
      </c>
      <c r="F1345" s="387" t="s">
        <v>4894</v>
      </c>
      <c r="G1345" s="387" t="s">
        <v>1728</v>
      </c>
      <c r="H1345" s="387" t="s">
        <v>1728</v>
      </c>
      <c r="I1345" s="387" t="s">
        <v>1728</v>
      </c>
      <c r="J1345" s="387" t="s">
        <v>1728</v>
      </c>
      <c r="K1345" s="387" t="s">
        <v>1741</v>
      </c>
      <c r="L1345" s="390" t="s">
        <v>1732</v>
      </c>
      <c r="M1345" s="390" t="s">
        <v>1731</v>
      </c>
      <c r="N1345" s="390" t="str">
        <f t="shared" si="42"/>
        <v>Employee8@blyblade.com</v>
      </c>
      <c r="O1345" s="390" t="str">
        <f t="shared" si="43"/>
        <v>--_--</v>
      </c>
      <c r="P1345" s="387" t="s">
        <v>1728</v>
      </c>
      <c r="Q1345" s="387" t="s">
        <v>1754</v>
      </c>
      <c r="R1345" s="387" t="s">
        <v>1738</v>
      </c>
      <c r="S1345" s="387" t="s">
        <v>1728</v>
      </c>
      <c r="T1345" s="387" t="s">
        <v>1728</v>
      </c>
      <c r="U1345" s="387" t="s">
        <v>2411</v>
      </c>
      <c r="V1345" s="387" t="s">
        <v>2411</v>
      </c>
      <c r="W1345" s="387" t="s">
        <v>4876</v>
      </c>
      <c r="X1345" s="387" t="s">
        <v>4831</v>
      </c>
      <c r="Y1345" s="387" t="s">
        <v>1728</v>
      </c>
      <c r="Z1345" s="387" t="s">
        <v>1734</v>
      </c>
      <c r="AA1345" s="387" t="s">
        <v>2138</v>
      </c>
      <c r="AB1345" s="387">
        <v>-5.44</v>
      </c>
      <c r="AC1345" s="387">
        <v>0</v>
      </c>
      <c r="AD1345" s="387">
        <v>0</v>
      </c>
      <c r="AE1345" s="387">
        <v>-5.44</v>
      </c>
      <c r="AF1345" s="387" t="s">
        <v>1729</v>
      </c>
      <c r="AG1345" s="387">
        <v>-5.44</v>
      </c>
      <c r="AH1345" s="387">
        <v>0</v>
      </c>
      <c r="AI1345" s="387">
        <v>0</v>
      </c>
      <c r="AJ1345" s="387">
        <v>-5.44</v>
      </c>
      <c r="AK1345" s="387">
        <v>-0.54</v>
      </c>
      <c r="AM1345"/>
      <c r="AN1345"/>
      <c r="AO1345"/>
      <c r="AP1345"/>
    </row>
    <row r="1346" spans="1:42">
      <c r="A1346" s="387" t="s">
        <v>4877</v>
      </c>
      <c r="B1346" s="388">
        <v>43664.326967592591</v>
      </c>
      <c r="C1346" s="389">
        <v>43664</v>
      </c>
      <c r="D1346" s="387" t="s">
        <v>3741</v>
      </c>
      <c r="E1346" s="389">
        <v>43664</v>
      </c>
      <c r="F1346" s="387" t="s">
        <v>4523</v>
      </c>
      <c r="G1346" s="389">
        <v>43664</v>
      </c>
      <c r="H1346" s="387" t="s">
        <v>4176</v>
      </c>
      <c r="I1346" s="389">
        <v>43664</v>
      </c>
      <c r="J1346" s="387" t="s">
        <v>3272</v>
      </c>
      <c r="K1346" s="387" t="s">
        <v>1741</v>
      </c>
      <c r="L1346" s="390" t="s">
        <v>1732</v>
      </c>
      <c r="M1346" s="390" t="s">
        <v>2223</v>
      </c>
      <c r="N1346" s="390" t="str">
        <f t="shared" si="42"/>
        <v>Employee19@blyblade.com</v>
      </c>
      <c r="O1346" s="390" t="str">
        <f t="shared" si="43"/>
        <v>Gil_Adler</v>
      </c>
      <c r="P1346" s="387" t="s">
        <v>1728</v>
      </c>
      <c r="Q1346" s="387" t="s">
        <v>1754</v>
      </c>
      <c r="R1346" s="387" t="s">
        <v>1738</v>
      </c>
      <c r="S1346" s="387">
        <v>2.16</v>
      </c>
      <c r="T1346" s="387">
        <v>10</v>
      </c>
      <c r="U1346" s="387" t="s">
        <v>1737</v>
      </c>
      <c r="V1346" s="387" t="s">
        <v>1737</v>
      </c>
      <c r="W1346" s="387" t="s">
        <v>4876</v>
      </c>
      <c r="X1346" s="387" t="s">
        <v>4831</v>
      </c>
      <c r="Y1346" s="387" t="s">
        <v>1890</v>
      </c>
      <c r="Z1346" s="387" t="s">
        <v>1734</v>
      </c>
      <c r="AA1346" s="387" t="s">
        <v>1733</v>
      </c>
      <c r="AB1346" s="387">
        <v>13</v>
      </c>
      <c r="AC1346" s="387">
        <v>0</v>
      </c>
      <c r="AD1346" s="387">
        <v>0</v>
      </c>
      <c r="AE1346" s="387">
        <v>13</v>
      </c>
      <c r="AF1346" s="387" t="s">
        <v>1729</v>
      </c>
      <c r="AG1346" s="387">
        <v>13</v>
      </c>
      <c r="AH1346" s="387">
        <v>0</v>
      </c>
      <c r="AI1346" s="387">
        <v>0</v>
      </c>
      <c r="AJ1346" s="387">
        <v>13</v>
      </c>
      <c r="AK1346" s="387">
        <v>1.3</v>
      </c>
      <c r="AM1346"/>
      <c r="AN1346"/>
      <c r="AO1346"/>
      <c r="AP1346"/>
    </row>
    <row r="1347" spans="1:42">
      <c r="A1347" s="387" t="s">
        <v>4893</v>
      </c>
      <c r="B1347" s="388">
        <v>43664.334178240744</v>
      </c>
      <c r="C1347" s="389">
        <v>43664</v>
      </c>
      <c r="D1347" s="387" t="s">
        <v>2665</v>
      </c>
      <c r="E1347" s="389">
        <v>43664</v>
      </c>
      <c r="F1347" s="387" t="s">
        <v>2739</v>
      </c>
      <c r="G1347" s="389">
        <v>43664</v>
      </c>
      <c r="H1347" s="387" t="s">
        <v>3238</v>
      </c>
      <c r="I1347" s="389">
        <v>43664</v>
      </c>
      <c r="J1347" s="387" t="s">
        <v>4892</v>
      </c>
      <c r="K1347" s="387" t="s">
        <v>1741</v>
      </c>
      <c r="L1347" s="390" t="s">
        <v>1732</v>
      </c>
      <c r="M1347" s="390" t="s">
        <v>1854</v>
      </c>
      <c r="N1347" s="390" t="str">
        <f t="shared" si="42"/>
        <v>Employee5@blyblade.com</v>
      </c>
      <c r="O1347" s="390" t="str">
        <f t="shared" si="43"/>
        <v>Torey_McNeil</v>
      </c>
      <c r="P1347" s="387" t="s">
        <v>1728</v>
      </c>
      <c r="Q1347" s="387" t="s">
        <v>1847</v>
      </c>
      <c r="R1347" s="387" t="s">
        <v>1738</v>
      </c>
      <c r="S1347" s="387">
        <v>11.52</v>
      </c>
      <c r="T1347" s="387">
        <v>28</v>
      </c>
      <c r="U1347" s="387" t="s">
        <v>1737</v>
      </c>
      <c r="V1347" s="387" t="s">
        <v>1853</v>
      </c>
      <c r="W1347" s="387" t="s">
        <v>4876</v>
      </c>
      <c r="X1347" s="387" t="s">
        <v>4831</v>
      </c>
      <c r="Y1347" s="387" t="s">
        <v>1748</v>
      </c>
      <c r="Z1347" s="387" t="s">
        <v>1734</v>
      </c>
      <c r="AA1347" s="387" t="s">
        <v>1733</v>
      </c>
      <c r="AB1347" s="387">
        <v>29.78</v>
      </c>
      <c r="AC1347" s="387">
        <v>0</v>
      </c>
      <c r="AD1347" s="387">
        <v>0</v>
      </c>
      <c r="AE1347" s="387">
        <v>29.78</v>
      </c>
      <c r="AF1347" s="387" t="s">
        <v>1729</v>
      </c>
      <c r="AG1347" s="387">
        <v>29.78</v>
      </c>
      <c r="AH1347" s="387">
        <v>0</v>
      </c>
      <c r="AI1347" s="387">
        <v>0</v>
      </c>
      <c r="AJ1347" s="387">
        <v>29.78</v>
      </c>
      <c r="AK1347" s="387">
        <v>2.98</v>
      </c>
      <c r="AM1347"/>
      <c r="AN1347"/>
      <c r="AO1347"/>
      <c r="AP1347"/>
    </row>
    <row r="1348" spans="1:42">
      <c r="A1348" s="387" t="s">
        <v>4891</v>
      </c>
      <c r="B1348" s="388">
        <v>43664.477453703701</v>
      </c>
      <c r="C1348" s="389">
        <v>43664</v>
      </c>
      <c r="D1348" s="387" t="s">
        <v>2440</v>
      </c>
      <c r="E1348" s="389">
        <v>43664</v>
      </c>
      <c r="F1348" s="387" t="s">
        <v>2483</v>
      </c>
      <c r="G1348" s="389">
        <v>43664</v>
      </c>
      <c r="H1348" s="387" t="s">
        <v>3461</v>
      </c>
      <c r="I1348" s="389">
        <v>43664</v>
      </c>
      <c r="J1348" s="387" t="s">
        <v>4890</v>
      </c>
      <c r="K1348" s="387" t="s">
        <v>1741</v>
      </c>
      <c r="L1348" s="390" t="s">
        <v>1732</v>
      </c>
      <c r="M1348" s="390" t="s">
        <v>1979</v>
      </c>
      <c r="N1348" s="390" t="str">
        <f t="shared" si="42"/>
        <v>Employee15@blyblade.com</v>
      </c>
      <c r="O1348" s="390" t="str">
        <f t="shared" si="43"/>
        <v>Jess_Rooney</v>
      </c>
      <c r="P1348" s="387" t="s">
        <v>1728</v>
      </c>
      <c r="Q1348" s="387" t="s">
        <v>1847</v>
      </c>
      <c r="R1348" s="387" t="s">
        <v>1738</v>
      </c>
      <c r="S1348" s="387">
        <v>3.96</v>
      </c>
      <c r="T1348" s="387">
        <v>13</v>
      </c>
      <c r="U1348" s="387" t="s">
        <v>2199</v>
      </c>
      <c r="V1348" s="387" t="s">
        <v>2742</v>
      </c>
      <c r="W1348" s="387" t="s">
        <v>1965</v>
      </c>
      <c r="X1348" s="387" t="s">
        <v>4831</v>
      </c>
      <c r="Y1348" s="387" t="s">
        <v>1735</v>
      </c>
      <c r="Z1348" s="387" t="s">
        <v>1734</v>
      </c>
      <c r="AA1348" s="387" t="s">
        <v>1733</v>
      </c>
      <c r="AB1348" s="387">
        <v>16.829999999999998</v>
      </c>
      <c r="AC1348" s="387">
        <v>0</v>
      </c>
      <c r="AD1348" s="387">
        <v>0</v>
      </c>
      <c r="AE1348" s="387">
        <v>16.829999999999998</v>
      </c>
      <c r="AF1348" s="387" t="s">
        <v>1729</v>
      </c>
      <c r="AG1348" s="387">
        <v>16.829999999999998</v>
      </c>
      <c r="AH1348" s="387">
        <v>0</v>
      </c>
      <c r="AI1348" s="387">
        <v>0</v>
      </c>
      <c r="AJ1348" s="387">
        <v>16.829999999999998</v>
      </c>
      <c r="AK1348" s="387">
        <v>1.68</v>
      </c>
      <c r="AM1348"/>
      <c r="AN1348"/>
      <c r="AO1348"/>
      <c r="AP1348"/>
    </row>
    <row r="1349" spans="1:42">
      <c r="A1349" s="387" t="s">
        <v>4889</v>
      </c>
      <c r="B1349" s="388">
        <v>43664.491805555554</v>
      </c>
      <c r="C1349" s="389">
        <v>43664</v>
      </c>
      <c r="D1349" s="387" t="s">
        <v>1835</v>
      </c>
      <c r="E1349" s="389">
        <v>43664</v>
      </c>
      <c r="F1349" s="387" t="s">
        <v>1834</v>
      </c>
      <c r="G1349" s="387" t="s">
        <v>1728</v>
      </c>
      <c r="H1349" s="387" t="s">
        <v>1728</v>
      </c>
      <c r="I1349" s="387" t="s">
        <v>1728</v>
      </c>
      <c r="J1349" s="387" t="s">
        <v>1728</v>
      </c>
      <c r="K1349" s="387" t="s">
        <v>1741</v>
      </c>
      <c r="L1349" s="390" t="s">
        <v>1732</v>
      </c>
      <c r="M1349" s="390" t="s">
        <v>2812</v>
      </c>
      <c r="N1349" s="390" t="str">
        <f t="shared" si="42"/>
        <v>Employee6@blyblade.com</v>
      </c>
      <c r="O1349" s="390" t="str">
        <f t="shared" si="43"/>
        <v>Matthew_Brody</v>
      </c>
      <c r="P1349" s="387" t="s">
        <v>1728</v>
      </c>
      <c r="Q1349" s="387" t="s">
        <v>1952</v>
      </c>
      <c r="R1349" s="387" t="s">
        <v>1738</v>
      </c>
      <c r="S1349" s="387" t="s">
        <v>1728</v>
      </c>
      <c r="T1349" s="387" t="s">
        <v>1728</v>
      </c>
      <c r="U1349" s="387" t="s">
        <v>2007</v>
      </c>
      <c r="V1349" s="387" t="s">
        <v>2007</v>
      </c>
      <c r="W1349" s="387" t="s">
        <v>1771</v>
      </c>
      <c r="X1349" s="387" t="s">
        <v>4831</v>
      </c>
      <c r="Y1349" s="387" t="s">
        <v>1748</v>
      </c>
      <c r="Z1349" s="387" t="s">
        <v>1734</v>
      </c>
      <c r="AA1349" s="387" t="s">
        <v>1733</v>
      </c>
      <c r="AB1349" s="387">
        <v>10.89</v>
      </c>
      <c r="AC1349" s="387">
        <v>0</v>
      </c>
      <c r="AD1349" s="387">
        <v>0</v>
      </c>
      <c r="AE1349" s="387">
        <v>10.89</v>
      </c>
      <c r="AF1349" s="387" t="s">
        <v>1729</v>
      </c>
      <c r="AG1349" s="387">
        <v>10.89</v>
      </c>
      <c r="AH1349" s="387">
        <v>0</v>
      </c>
      <c r="AI1349" s="387">
        <v>0</v>
      </c>
      <c r="AJ1349" s="387">
        <v>10.89</v>
      </c>
      <c r="AK1349" s="387">
        <v>1.0900000000000001</v>
      </c>
      <c r="AM1349"/>
      <c r="AN1349"/>
      <c r="AO1349"/>
      <c r="AP1349"/>
    </row>
    <row r="1350" spans="1:42">
      <c r="A1350" s="387" t="s">
        <v>4888</v>
      </c>
      <c r="B1350" s="388">
        <v>43664.493541666663</v>
      </c>
      <c r="C1350" s="389">
        <v>43664</v>
      </c>
      <c r="D1350" s="387" t="s">
        <v>3009</v>
      </c>
      <c r="E1350" s="389">
        <v>43664</v>
      </c>
      <c r="F1350" s="387" t="s">
        <v>4885</v>
      </c>
      <c r="G1350" s="387" t="s">
        <v>1728</v>
      </c>
      <c r="H1350" s="387" t="s">
        <v>1728</v>
      </c>
      <c r="I1350" s="387" t="s">
        <v>1728</v>
      </c>
      <c r="J1350" s="387" t="s">
        <v>1728</v>
      </c>
      <c r="K1350" s="387" t="s">
        <v>1741</v>
      </c>
      <c r="L1350" s="390" t="s">
        <v>1732</v>
      </c>
      <c r="M1350" s="390" t="s">
        <v>1936</v>
      </c>
      <c r="N1350" s="390" t="str">
        <f t="shared" si="42"/>
        <v>Employee17@blyblade.com</v>
      </c>
      <c r="O1350" s="390" t="str">
        <f t="shared" si="43"/>
        <v>Nate_Alexander</v>
      </c>
      <c r="P1350" s="387" t="s">
        <v>1728</v>
      </c>
      <c r="Q1350" s="387" t="s">
        <v>1952</v>
      </c>
      <c r="R1350" s="387" t="s">
        <v>1738</v>
      </c>
      <c r="S1350" s="387" t="s">
        <v>1728</v>
      </c>
      <c r="T1350" s="387" t="s">
        <v>1728</v>
      </c>
      <c r="U1350" s="387" t="s">
        <v>2199</v>
      </c>
      <c r="V1350" s="387" t="s">
        <v>2007</v>
      </c>
      <c r="W1350" s="387" t="s">
        <v>4887</v>
      </c>
      <c r="X1350" s="387" t="s">
        <v>4831</v>
      </c>
      <c r="Y1350" s="387" t="s">
        <v>1748</v>
      </c>
      <c r="Z1350" s="387" t="s">
        <v>1734</v>
      </c>
      <c r="AA1350" s="387" t="s">
        <v>1733</v>
      </c>
      <c r="AB1350" s="387">
        <v>10.89</v>
      </c>
      <c r="AC1350" s="387">
        <v>0</v>
      </c>
      <c r="AD1350" s="387">
        <v>0</v>
      </c>
      <c r="AE1350" s="387">
        <v>10.89</v>
      </c>
      <c r="AF1350" s="387" t="s">
        <v>1729</v>
      </c>
      <c r="AG1350" s="387">
        <v>10.89</v>
      </c>
      <c r="AH1350" s="387">
        <v>0</v>
      </c>
      <c r="AI1350" s="387">
        <v>0</v>
      </c>
      <c r="AJ1350" s="387">
        <v>10.89</v>
      </c>
      <c r="AK1350" s="387">
        <v>1.0900000000000001</v>
      </c>
      <c r="AM1350"/>
      <c r="AN1350"/>
      <c r="AO1350"/>
      <c r="AP1350"/>
    </row>
    <row r="1351" spans="1:42">
      <c r="A1351" s="391" t="s">
        <v>4886</v>
      </c>
      <c r="B1351" s="388">
        <v>43664.511932870373</v>
      </c>
      <c r="C1351" s="389">
        <v>43664</v>
      </c>
      <c r="D1351" s="387" t="s">
        <v>3009</v>
      </c>
      <c r="E1351" s="389">
        <v>43664</v>
      </c>
      <c r="F1351" s="387" t="s">
        <v>4885</v>
      </c>
      <c r="G1351" s="389">
        <v>43664</v>
      </c>
      <c r="H1351" s="387" t="s">
        <v>3092</v>
      </c>
      <c r="I1351" s="389">
        <v>43664</v>
      </c>
      <c r="J1351" s="387" t="s">
        <v>3091</v>
      </c>
      <c r="K1351" s="387" t="s">
        <v>1741</v>
      </c>
      <c r="L1351" s="390" t="s">
        <v>1732</v>
      </c>
      <c r="M1351" s="390" t="s">
        <v>2255</v>
      </c>
      <c r="N1351" s="390" t="str">
        <f t="shared" si="42"/>
        <v>Employee7@blyblade.com</v>
      </c>
      <c r="O1351" s="390" t="str">
        <f t="shared" si="43"/>
        <v>Jack_Oneill</v>
      </c>
      <c r="P1351" s="387" t="s">
        <v>1728</v>
      </c>
      <c r="Q1351" s="387" t="s">
        <v>1952</v>
      </c>
      <c r="R1351" s="387" t="s">
        <v>1738</v>
      </c>
      <c r="S1351" s="387">
        <v>12.64</v>
      </c>
      <c r="T1351" s="387">
        <v>28</v>
      </c>
      <c r="U1351" s="387" t="s">
        <v>2007</v>
      </c>
      <c r="V1351" s="387" t="s">
        <v>1991</v>
      </c>
      <c r="W1351" s="387" t="s">
        <v>1771</v>
      </c>
      <c r="X1351" s="387" t="s">
        <v>4831</v>
      </c>
      <c r="Y1351" s="387" t="s">
        <v>1748</v>
      </c>
      <c r="Z1351" s="387" t="s">
        <v>1734</v>
      </c>
      <c r="AA1351" s="387" t="s">
        <v>1733</v>
      </c>
      <c r="AB1351" s="387">
        <v>116.16</v>
      </c>
      <c r="AC1351" s="387">
        <v>0</v>
      </c>
      <c r="AD1351" s="387">
        <v>0</v>
      </c>
      <c r="AE1351" s="387">
        <v>116.16</v>
      </c>
      <c r="AF1351" s="387" t="s">
        <v>1729</v>
      </c>
      <c r="AG1351" s="387">
        <v>116.16</v>
      </c>
      <c r="AH1351" s="387">
        <v>0</v>
      </c>
      <c r="AI1351" s="387">
        <v>0</v>
      </c>
      <c r="AJ1351" s="387">
        <v>116.16</v>
      </c>
      <c r="AK1351" s="387">
        <v>11.62</v>
      </c>
      <c r="AM1351"/>
      <c r="AN1351"/>
      <c r="AO1351"/>
      <c r="AP1351"/>
    </row>
    <row r="1352" spans="1:42">
      <c r="A1352" s="391" t="s">
        <v>4886</v>
      </c>
      <c r="B1352" s="388">
        <v>43664.528310185182</v>
      </c>
      <c r="C1352" s="389">
        <v>43664</v>
      </c>
      <c r="D1352" s="387" t="s">
        <v>3009</v>
      </c>
      <c r="E1352" s="389">
        <v>43664</v>
      </c>
      <c r="F1352" s="387" t="s">
        <v>4885</v>
      </c>
      <c r="G1352" s="389">
        <v>43664</v>
      </c>
      <c r="H1352" s="387" t="s">
        <v>3092</v>
      </c>
      <c r="I1352" s="389">
        <v>43664</v>
      </c>
      <c r="J1352" s="387" t="s">
        <v>3091</v>
      </c>
      <c r="K1352" s="387" t="s">
        <v>1741</v>
      </c>
      <c r="L1352" s="390" t="s">
        <v>1732</v>
      </c>
      <c r="M1352" s="390" t="s">
        <v>2255</v>
      </c>
      <c r="N1352" s="390" t="str">
        <f t="shared" si="42"/>
        <v>Employee7@blyblade.com</v>
      </c>
      <c r="O1352" s="390" t="str">
        <f t="shared" si="43"/>
        <v>Jack_Oneill</v>
      </c>
      <c r="P1352" s="387" t="s">
        <v>1728</v>
      </c>
      <c r="Q1352" s="387" t="s">
        <v>1952</v>
      </c>
      <c r="R1352" s="387" t="s">
        <v>1738</v>
      </c>
      <c r="S1352" s="387">
        <v>12.64</v>
      </c>
      <c r="T1352" s="387">
        <v>28</v>
      </c>
      <c r="U1352" s="387" t="s">
        <v>2007</v>
      </c>
      <c r="V1352" s="387" t="s">
        <v>1991</v>
      </c>
      <c r="W1352" s="387" t="s">
        <v>1771</v>
      </c>
      <c r="X1352" s="387" t="s">
        <v>4831</v>
      </c>
      <c r="Y1352" s="387" t="s">
        <v>1748</v>
      </c>
      <c r="Z1352" s="387" t="s">
        <v>1734</v>
      </c>
      <c r="AA1352" s="387" t="s">
        <v>1747</v>
      </c>
      <c r="AB1352" s="387">
        <v>0</v>
      </c>
      <c r="AC1352" s="387">
        <v>0</v>
      </c>
      <c r="AD1352" s="387">
        <v>12.48</v>
      </c>
      <c r="AE1352" s="387">
        <v>12.48</v>
      </c>
      <c r="AF1352" s="387" t="s">
        <v>1729</v>
      </c>
      <c r="AG1352" s="387">
        <v>0</v>
      </c>
      <c r="AH1352" s="387">
        <v>0</v>
      </c>
      <c r="AI1352" s="387">
        <v>12.48</v>
      </c>
      <c r="AJ1352" s="387">
        <v>12.48</v>
      </c>
      <c r="AK1352" s="387">
        <v>0</v>
      </c>
      <c r="AM1352"/>
      <c r="AN1352"/>
      <c r="AO1352"/>
      <c r="AP1352"/>
    </row>
    <row r="1353" spans="1:42">
      <c r="A1353" s="387" t="s">
        <v>4884</v>
      </c>
      <c r="B1353" s="388">
        <v>43664.559189814812</v>
      </c>
      <c r="C1353" s="389">
        <v>43664</v>
      </c>
      <c r="D1353" s="387" t="s">
        <v>3953</v>
      </c>
      <c r="E1353" s="389">
        <v>43664</v>
      </c>
      <c r="F1353" s="387" t="s">
        <v>3952</v>
      </c>
      <c r="G1353" s="389">
        <v>43664</v>
      </c>
      <c r="H1353" s="387" t="s">
        <v>3134</v>
      </c>
      <c r="I1353" s="389">
        <v>43664</v>
      </c>
      <c r="J1353" s="387" t="s">
        <v>3969</v>
      </c>
      <c r="K1353" s="387" t="s">
        <v>1741</v>
      </c>
      <c r="L1353" s="390" t="s">
        <v>1732</v>
      </c>
      <c r="M1353" s="390" t="s">
        <v>2208</v>
      </c>
      <c r="N1353" s="390" t="str">
        <f t="shared" si="42"/>
        <v>Employee13@blyblade.com</v>
      </c>
      <c r="O1353" s="390" t="str">
        <f t="shared" si="43"/>
        <v>Evelyn_Pelczar</v>
      </c>
      <c r="P1353" s="387" t="s">
        <v>1728</v>
      </c>
      <c r="Q1353" s="387" t="s">
        <v>1847</v>
      </c>
      <c r="R1353" s="387" t="s">
        <v>1738</v>
      </c>
      <c r="S1353" s="387">
        <v>0.49</v>
      </c>
      <c r="T1353" s="387">
        <v>3</v>
      </c>
      <c r="U1353" s="387" t="s">
        <v>1772</v>
      </c>
      <c r="V1353" s="387" t="s">
        <v>1883</v>
      </c>
      <c r="W1353" s="387" t="s">
        <v>1965</v>
      </c>
      <c r="X1353" s="387" t="s">
        <v>4831</v>
      </c>
      <c r="Y1353" s="387" t="s">
        <v>1735</v>
      </c>
      <c r="Z1353" s="387" t="s">
        <v>1734</v>
      </c>
      <c r="AA1353" s="387" t="s">
        <v>1733</v>
      </c>
      <c r="AB1353" s="387">
        <v>19.57</v>
      </c>
      <c r="AC1353" s="387">
        <v>0</v>
      </c>
      <c r="AD1353" s="387">
        <v>0</v>
      </c>
      <c r="AE1353" s="387">
        <v>19.57</v>
      </c>
      <c r="AF1353" s="387" t="s">
        <v>1729</v>
      </c>
      <c r="AG1353" s="387">
        <v>19.57</v>
      </c>
      <c r="AH1353" s="387">
        <v>0</v>
      </c>
      <c r="AI1353" s="387">
        <v>0</v>
      </c>
      <c r="AJ1353" s="387">
        <v>19.57</v>
      </c>
      <c r="AK1353" s="387">
        <v>1.96</v>
      </c>
      <c r="AM1353"/>
      <c r="AN1353"/>
      <c r="AO1353"/>
      <c r="AP1353"/>
    </row>
    <row r="1354" spans="1:42">
      <c r="A1354" s="387" t="s">
        <v>4883</v>
      </c>
      <c r="B1354" s="388">
        <v>43664.589282407411</v>
      </c>
      <c r="C1354" s="389">
        <v>43664</v>
      </c>
      <c r="D1354" s="387" t="s">
        <v>3084</v>
      </c>
      <c r="E1354" s="389">
        <v>43664</v>
      </c>
      <c r="F1354" s="387" t="s">
        <v>3083</v>
      </c>
      <c r="G1354" s="389">
        <v>43664</v>
      </c>
      <c r="H1354" s="387" t="s">
        <v>2343</v>
      </c>
      <c r="I1354" s="389">
        <v>43664</v>
      </c>
      <c r="J1354" s="387" t="s">
        <v>2378</v>
      </c>
      <c r="K1354" s="387" t="s">
        <v>1741</v>
      </c>
      <c r="L1354" s="390" t="s">
        <v>1732</v>
      </c>
      <c r="M1354" s="390" t="s">
        <v>2812</v>
      </c>
      <c r="N1354" s="390" t="str">
        <f t="shared" si="42"/>
        <v>Employee6@blyblade.com</v>
      </c>
      <c r="O1354" s="390" t="str">
        <f t="shared" si="43"/>
        <v>Matthew_Brody</v>
      </c>
      <c r="P1354" s="387" t="s">
        <v>1728</v>
      </c>
      <c r="Q1354" s="387" t="s">
        <v>1847</v>
      </c>
      <c r="R1354" s="387" t="s">
        <v>1738</v>
      </c>
      <c r="S1354" s="387">
        <v>1.6</v>
      </c>
      <c r="T1354" s="387">
        <v>18</v>
      </c>
      <c r="U1354" s="387" t="s">
        <v>2063</v>
      </c>
      <c r="V1354" s="387" t="s">
        <v>1737</v>
      </c>
      <c r="W1354" s="387" t="s">
        <v>4882</v>
      </c>
      <c r="X1354" s="387" t="s">
        <v>4831</v>
      </c>
      <c r="Y1354" s="387" t="s">
        <v>1748</v>
      </c>
      <c r="Z1354" s="387" t="s">
        <v>1734</v>
      </c>
      <c r="AA1354" s="387" t="s">
        <v>1733</v>
      </c>
      <c r="AB1354" s="387">
        <v>16.16</v>
      </c>
      <c r="AC1354" s="387">
        <v>0</v>
      </c>
      <c r="AD1354" s="387">
        <v>0</v>
      </c>
      <c r="AE1354" s="387">
        <v>16.16</v>
      </c>
      <c r="AF1354" s="387" t="s">
        <v>1729</v>
      </c>
      <c r="AG1354" s="387">
        <v>16.16</v>
      </c>
      <c r="AH1354" s="387">
        <v>0</v>
      </c>
      <c r="AI1354" s="387">
        <v>0</v>
      </c>
      <c r="AJ1354" s="387">
        <v>16.16</v>
      </c>
      <c r="AK1354" s="387">
        <v>1.62</v>
      </c>
      <c r="AM1354"/>
      <c r="AN1354"/>
      <c r="AO1354"/>
      <c r="AP1354"/>
    </row>
    <row r="1355" spans="1:42">
      <c r="A1355" s="387" t="s">
        <v>4881</v>
      </c>
      <c r="B1355" s="388">
        <v>43664.593009259261</v>
      </c>
      <c r="C1355" s="389">
        <v>43664</v>
      </c>
      <c r="D1355" s="387" t="s">
        <v>2124</v>
      </c>
      <c r="E1355" s="389">
        <v>43664</v>
      </c>
      <c r="F1355" s="387" t="s">
        <v>3596</v>
      </c>
      <c r="G1355" s="389">
        <v>43664</v>
      </c>
      <c r="H1355" s="387" t="s">
        <v>2731</v>
      </c>
      <c r="I1355" s="389">
        <v>43664</v>
      </c>
      <c r="J1355" s="387" t="s">
        <v>4654</v>
      </c>
      <c r="K1355" s="387" t="s">
        <v>1741</v>
      </c>
      <c r="L1355" s="390" t="s">
        <v>1732</v>
      </c>
      <c r="M1355" s="390" t="s">
        <v>2594</v>
      </c>
      <c r="N1355" s="390" t="str">
        <f t="shared" si="42"/>
        <v>Employee9@blyblade.com</v>
      </c>
      <c r="O1355" s="390" t="str">
        <f t="shared" si="43"/>
        <v>Emily_Antner</v>
      </c>
      <c r="P1355" s="387" t="s">
        <v>1728</v>
      </c>
      <c r="Q1355" s="387" t="s">
        <v>1754</v>
      </c>
      <c r="R1355" s="387" t="s">
        <v>1738</v>
      </c>
      <c r="S1355" s="387">
        <v>2.12</v>
      </c>
      <c r="T1355" s="387">
        <v>31</v>
      </c>
      <c r="U1355" s="387" t="s">
        <v>1928</v>
      </c>
      <c r="V1355" s="387" t="s">
        <v>1845</v>
      </c>
      <c r="W1355" s="387" t="s">
        <v>1965</v>
      </c>
      <c r="X1355" s="387" t="s">
        <v>4831</v>
      </c>
      <c r="Y1355" s="387" t="s">
        <v>1896</v>
      </c>
      <c r="Z1355" s="387" t="s">
        <v>1734</v>
      </c>
      <c r="AA1355" s="387" t="s">
        <v>1733</v>
      </c>
      <c r="AB1355" s="387">
        <v>17.87</v>
      </c>
      <c r="AC1355" s="387">
        <v>0</v>
      </c>
      <c r="AD1355" s="387">
        <v>0</v>
      </c>
      <c r="AE1355" s="387">
        <v>17.87</v>
      </c>
      <c r="AF1355" s="387" t="s">
        <v>1729</v>
      </c>
      <c r="AG1355" s="387">
        <v>17.87</v>
      </c>
      <c r="AH1355" s="387">
        <v>0</v>
      </c>
      <c r="AI1355" s="387">
        <v>0</v>
      </c>
      <c r="AJ1355" s="387">
        <v>17.87</v>
      </c>
      <c r="AK1355" s="387">
        <v>1.79</v>
      </c>
      <c r="AM1355"/>
      <c r="AN1355"/>
      <c r="AO1355"/>
      <c r="AP1355"/>
    </row>
    <row r="1356" spans="1:42">
      <c r="A1356" s="387" t="s">
        <v>4880</v>
      </c>
      <c r="B1356" s="388">
        <v>43664.594918981478</v>
      </c>
      <c r="C1356" s="389">
        <v>43664</v>
      </c>
      <c r="D1356" s="387" t="s">
        <v>2987</v>
      </c>
      <c r="E1356" s="389">
        <v>43664</v>
      </c>
      <c r="F1356" s="387" t="s">
        <v>4127</v>
      </c>
      <c r="G1356" s="389">
        <v>43664</v>
      </c>
      <c r="H1356" s="387" t="s">
        <v>2128</v>
      </c>
      <c r="I1356" s="389">
        <v>43664</v>
      </c>
      <c r="J1356" s="387" t="s">
        <v>3787</v>
      </c>
      <c r="K1356" s="387" t="s">
        <v>1741</v>
      </c>
      <c r="L1356" s="390" t="s">
        <v>1732</v>
      </c>
      <c r="M1356" s="390" t="s">
        <v>3510</v>
      </c>
      <c r="N1356" s="390" t="str">
        <f t="shared" si="42"/>
        <v>Employee20@blyblade.com</v>
      </c>
      <c r="O1356" s="390" t="str">
        <f t="shared" si="43"/>
        <v>Conner_Clay</v>
      </c>
      <c r="P1356" s="387" t="s">
        <v>1728</v>
      </c>
      <c r="Q1356" s="387" t="s">
        <v>1754</v>
      </c>
      <c r="R1356" s="387" t="s">
        <v>1738</v>
      </c>
      <c r="S1356" s="387">
        <v>6.51</v>
      </c>
      <c r="T1356" s="387">
        <v>68</v>
      </c>
      <c r="U1356" s="387" t="s">
        <v>3509</v>
      </c>
      <c r="V1356" s="387" t="s">
        <v>1845</v>
      </c>
      <c r="W1356" s="387" t="s">
        <v>1875</v>
      </c>
      <c r="X1356" s="387" t="s">
        <v>4831</v>
      </c>
      <c r="Y1356" s="387" t="s">
        <v>2449</v>
      </c>
      <c r="Z1356" s="387" t="s">
        <v>1734</v>
      </c>
      <c r="AA1356" s="387" t="s">
        <v>1733</v>
      </c>
      <c r="AB1356" s="387">
        <v>100.22</v>
      </c>
      <c r="AC1356" s="387">
        <v>0</v>
      </c>
      <c r="AD1356" s="387">
        <v>0</v>
      </c>
      <c r="AE1356" s="387">
        <v>100.22</v>
      </c>
      <c r="AF1356" s="387" t="s">
        <v>1729</v>
      </c>
      <c r="AG1356" s="387">
        <v>100.22</v>
      </c>
      <c r="AH1356" s="387">
        <v>0</v>
      </c>
      <c r="AI1356" s="387">
        <v>0</v>
      </c>
      <c r="AJ1356" s="387">
        <v>100.22</v>
      </c>
      <c r="AK1356" s="387">
        <v>10.02</v>
      </c>
      <c r="AM1356"/>
      <c r="AN1356"/>
      <c r="AO1356"/>
      <c r="AP1356"/>
    </row>
    <row r="1357" spans="1:42">
      <c r="A1357" s="387" t="s">
        <v>4879</v>
      </c>
      <c r="B1357" s="388">
        <v>43664.620196759257</v>
      </c>
      <c r="C1357" s="389">
        <v>43664</v>
      </c>
      <c r="D1357" s="387" t="s">
        <v>2856</v>
      </c>
      <c r="E1357" s="389">
        <v>43664</v>
      </c>
      <c r="F1357" s="387" t="s">
        <v>3266</v>
      </c>
      <c r="G1357" s="389">
        <v>43664</v>
      </c>
      <c r="H1357" s="387" t="s">
        <v>2429</v>
      </c>
      <c r="I1357" s="389">
        <v>43664</v>
      </c>
      <c r="J1357" s="387" t="s">
        <v>2428</v>
      </c>
      <c r="K1357" s="387" t="s">
        <v>1741</v>
      </c>
      <c r="L1357" s="390" t="s">
        <v>1732</v>
      </c>
      <c r="M1357" s="390" t="s">
        <v>3510</v>
      </c>
      <c r="N1357" s="390" t="str">
        <f t="shared" si="42"/>
        <v>Employee20@blyblade.com</v>
      </c>
      <c r="O1357" s="390" t="str">
        <f t="shared" si="43"/>
        <v>Conner_Clay</v>
      </c>
      <c r="P1357" s="387" t="s">
        <v>1728</v>
      </c>
      <c r="Q1357" s="387" t="s">
        <v>1754</v>
      </c>
      <c r="R1357" s="387" t="s">
        <v>1738</v>
      </c>
      <c r="S1357" s="387">
        <v>0.81</v>
      </c>
      <c r="T1357" s="387">
        <v>20</v>
      </c>
      <c r="U1357" s="387" t="s">
        <v>1845</v>
      </c>
      <c r="V1357" s="387" t="s">
        <v>1845</v>
      </c>
      <c r="W1357" s="387" t="s">
        <v>1875</v>
      </c>
      <c r="X1357" s="387" t="s">
        <v>4831</v>
      </c>
      <c r="Y1357" s="387" t="s">
        <v>2449</v>
      </c>
      <c r="Z1357" s="387" t="s">
        <v>1734</v>
      </c>
      <c r="AA1357" s="387" t="s">
        <v>1733</v>
      </c>
      <c r="AB1357" s="387">
        <v>9.14</v>
      </c>
      <c r="AC1357" s="387">
        <v>0</v>
      </c>
      <c r="AD1357" s="387">
        <v>0</v>
      </c>
      <c r="AE1357" s="387">
        <v>9.14</v>
      </c>
      <c r="AF1357" s="387" t="s">
        <v>1729</v>
      </c>
      <c r="AG1357" s="387">
        <v>9.14</v>
      </c>
      <c r="AH1357" s="387">
        <v>0</v>
      </c>
      <c r="AI1357" s="387">
        <v>0</v>
      </c>
      <c r="AJ1357" s="387">
        <v>9.14</v>
      </c>
      <c r="AK1357" s="387">
        <v>0.91</v>
      </c>
      <c r="AM1357"/>
      <c r="AN1357"/>
      <c r="AO1357"/>
      <c r="AP1357"/>
    </row>
    <row r="1358" spans="1:42">
      <c r="A1358" s="387" t="s">
        <v>4878</v>
      </c>
      <c r="B1358" s="388">
        <v>43664.629826388889</v>
      </c>
      <c r="C1358" s="389">
        <v>43664</v>
      </c>
      <c r="D1358" s="387" t="s">
        <v>2636</v>
      </c>
      <c r="E1358" s="389">
        <v>43664</v>
      </c>
      <c r="F1358" s="387" t="s">
        <v>2635</v>
      </c>
      <c r="G1358" s="389">
        <v>43664</v>
      </c>
      <c r="H1358" s="387" t="s">
        <v>2441</v>
      </c>
      <c r="I1358" s="389">
        <v>43664</v>
      </c>
      <c r="J1358" s="387" t="s">
        <v>2440</v>
      </c>
      <c r="K1358" s="387" t="s">
        <v>1741</v>
      </c>
      <c r="L1358" s="390" t="s">
        <v>1732</v>
      </c>
      <c r="M1358" s="390" t="s">
        <v>2681</v>
      </c>
      <c r="N1358" s="390" t="str">
        <f t="shared" ref="N1358:N1421" si="44">M1358&amp;"@blyblade.com"</f>
        <v>Employee23@blyblade.com</v>
      </c>
      <c r="O1358" s="390" t="str">
        <f t="shared" si="43"/>
        <v>James_Whaley</v>
      </c>
      <c r="P1358" s="387" t="s">
        <v>1728</v>
      </c>
      <c r="Q1358" s="387" t="s">
        <v>1754</v>
      </c>
      <c r="R1358" s="387" t="s">
        <v>1738</v>
      </c>
      <c r="S1358" s="387">
        <v>3.19</v>
      </c>
      <c r="T1358" s="387">
        <v>18</v>
      </c>
      <c r="U1358" s="387" t="s">
        <v>1772</v>
      </c>
      <c r="V1358" s="387" t="s">
        <v>4209</v>
      </c>
      <c r="W1358" s="387" t="s">
        <v>1771</v>
      </c>
      <c r="X1358" s="387" t="s">
        <v>4831</v>
      </c>
      <c r="Y1358" s="387" t="s">
        <v>1896</v>
      </c>
      <c r="Z1358" s="387" t="s">
        <v>1734</v>
      </c>
      <c r="AA1358" s="387" t="s">
        <v>1733</v>
      </c>
      <c r="AB1358" s="387">
        <v>26.52</v>
      </c>
      <c r="AC1358" s="387">
        <v>0</v>
      </c>
      <c r="AD1358" s="387">
        <v>0</v>
      </c>
      <c r="AE1358" s="387">
        <v>26.52</v>
      </c>
      <c r="AF1358" s="387" t="s">
        <v>1729</v>
      </c>
      <c r="AG1358" s="387">
        <v>26.52</v>
      </c>
      <c r="AH1358" s="387">
        <v>0</v>
      </c>
      <c r="AI1358" s="387">
        <v>0</v>
      </c>
      <c r="AJ1358" s="387">
        <v>26.52</v>
      </c>
      <c r="AK1358" s="387">
        <v>2.65</v>
      </c>
      <c r="AM1358"/>
      <c r="AN1358"/>
      <c r="AO1358"/>
      <c r="AP1358"/>
    </row>
    <row r="1359" spans="1:42">
      <c r="A1359" s="387" t="s">
        <v>4877</v>
      </c>
      <c r="B1359" s="388">
        <v>43664.661979166667</v>
      </c>
      <c r="C1359" s="389">
        <v>43664</v>
      </c>
      <c r="D1359" s="387" t="s">
        <v>3741</v>
      </c>
      <c r="E1359" s="389">
        <v>43664</v>
      </c>
      <c r="F1359" s="387" t="s">
        <v>4523</v>
      </c>
      <c r="G1359" s="389">
        <v>43664</v>
      </c>
      <c r="H1359" s="387" t="s">
        <v>4176</v>
      </c>
      <c r="I1359" s="389">
        <v>43664</v>
      </c>
      <c r="J1359" s="387" t="s">
        <v>3272</v>
      </c>
      <c r="K1359" s="387" t="s">
        <v>1741</v>
      </c>
      <c r="L1359" s="390" t="s">
        <v>1732</v>
      </c>
      <c r="M1359" s="390" t="s">
        <v>2223</v>
      </c>
      <c r="N1359" s="390" t="str">
        <f t="shared" si="44"/>
        <v>Employee19@blyblade.com</v>
      </c>
      <c r="O1359" s="390" t="str">
        <f t="shared" ref="O1359:O1422" si="45">VLOOKUP(M1359,$A$10:$F$65,4,FALSE)</f>
        <v>Gil_Adler</v>
      </c>
      <c r="P1359" s="387" t="s">
        <v>1728</v>
      </c>
      <c r="Q1359" s="387" t="s">
        <v>1754</v>
      </c>
      <c r="R1359" s="387" t="s">
        <v>1738</v>
      </c>
      <c r="S1359" s="387">
        <v>2.16</v>
      </c>
      <c r="T1359" s="387">
        <v>10</v>
      </c>
      <c r="U1359" s="387" t="s">
        <v>1737</v>
      </c>
      <c r="V1359" s="387" t="s">
        <v>1737</v>
      </c>
      <c r="W1359" s="387" t="s">
        <v>4876</v>
      </c>
      <c r="X1359" s="387" t="s">
        <v>4831</v>
      </c>
      <c r="Y1359" s="387" t="s">
        <v>1890</v>
      </c>
      <c r="Z1359" s="387" t="s">
        <v>1734</v>
      </c>
      <c r="AA1359" s="387" t="s">
        <v>1747</v>
      </c>
      <c r="AB1359" s="387">
        <v>0</v>
      </c>
      <c r="AC1359" s="387">
        <v>0</v>
      </c>
      <c r="AD1359" s="387">
        <v>1.03</v>
      </c>
      <c r="AE1359" s="387">
        <v>1.03</v>
      </c>
      <c r="AF1359" s="387" t="s">
        <v>1729</v>
      </c>
      <c r="AG1359" s="387">
        <v>0</v>
      </c>
      <c r="AH1359" s="387">
        <v>0</v>
      </c>
      <c r="AI1359" s="387">
        <v>1.03</v>
      </c>
      <c r="AJ1359" s="387">
        <v>1.03</v>
      </c>
      <c r="AK1359" s="387">
        <v>0</v>
      </c>
      <c r="AM1359"/>
      <c r="AN1359"/>
      <c r="AO1359"/>
      <c r="AP1359"/>
    </row>
    <row r="1360" spans="1:42">
      <c r="A1360" s="387" t="s">
        <v>4875</v>
      </c>
      <c r="B1360" s="388">
        <v>43664.683344907404</v>
      </c>
      <c r="C1360" s="389">
        <v>43664</v>
      </c>
      <c r="D1360" s="387" t="s">
        <v>3374</v>
      </c>
      <c r="E1360" s="389">
        <v>43664</v>
      </c>
      <c r="F1360" s="387" t="s">
        <v>3373</v>
      </c>
      <c r="G1360" s="389">
        <v>43664</v>
      </c>
      <c r="H1360" s="387" t="s">
        <v>2078</v>
      </c>
      <c r="I1360" s="389">
        <v>43664</v>
      </c>
      <c r="J1360" s="387" t="s">
        <v>3576</v>
      </c>
      <c r="K1360" s="387" t="s">
        <v>1741</v>
      </c>
      <c r="L1360" s="390" t="s">
        <v>1732</v>
      </c>
      <c r="M1360" s="390" t="s">
        <v>1854</v>
      </c>
      <c r="N1360" s="390" t="str">
        <f t="shared" si="44"/>
        <v>Employee5@blyblade.com</v>
      </c>
      <c r="O1360" s="390" t="str">
        <f t="shared" si="45"/>
        <v>Torey_McNeil</v>
      </c>
      <c r="P1360" s="387" t="s">
        <v>1728</v>
      </c>
      <c r="Q1360" s="387" t="s">
        <v>1847</v>
      </c>
      <c r="R1360" s="387" t="s">
        <v>1738</v>
      </c>
      <c r="S1360" s="387">
        <v>9.3800000000000008</v>
      </c>
      <c r="T1360" s="387">
        <v>51</v>
      </c>
      <c r="U1360" s="387" t="s">
        <v>1853</v>
      </c>
      <c r="V1360" s="387" t="s">
        <v>1737</v>
      </c>
      <c r="W1360" s="387" t="s">
        <v>1875</v>
      </c>
      <c r="X1360" s="387" t="s">
        <v>4831</v>
      </c>
      <c r="Y1360" s="387" t="s">
        <v>1748</v>
      </c>
      <c r="Z1360" s="387" t="s">
        <v>1734</v>
      </c>
      <c r="AA1360" s="387" t="s">
        <v>1733</v>
      </c>
      <c r="AB1360" s="387">
        <v>63.43</v>
      </c>
      <c r="AC1360" s="387">
        <v>0</v>
      </c>
      <c r="AD1360" s="387">
        <v>0</v>
      </c>
      <c r="AE1360" s="387">
        <v>63.43</v>
      </c>
      <c r="AF1360" s="387" t="s">
        <v>1729</v>
      </c>
      <c r="AG1360" s="387">
        <v>63.43</v>
      </c>
      <c r="AH1360" s="387">
        <v>0</v>
      </c>
      <c r="AI1360" s="387">
        <v>0</v>
      </c>
      <c r="AJ1360" s="387">
        <v>63.43</v>
      </c>
      <c r="AK1360" s="387">
        <v>6.34</v>
      </c>
      <c r="AM1360"/>
      <c r="AN1360"/>
      <c r="AO1360"/>
      <c r="AP1360"/>
    </row>
    <row r="1361" spans="1:42">
      <c r="A1361" s="387" t="s">
        <v>4874</v>
      </c>
      <c r="B1361" s="388">
        <v>43664.693402777775</v>
      </c>
      <c r="C1361" s="389">
        <v>43664</v>
      </c>
      <c r="D1361" s="387" t="s">
        <v>3856</v>
      </c>
      <c r="E1361" s="389">
        <v>43664</v>
      </c>
      <c r="F1361" s="387" t="s">
        <v>3855</v>
      </c>
      <c r="G1361" s="389">
        <v>43664</v>
      </c>
      <c r="H1361" s="387" t="s">
        <v>2419</v>
      </c>
      <c r="I1361" s="389">
        <v>43664</v>
      </c>
      <c r="J1361" s="387" t="s">
        <v>2418</v>
      </c>
      <c r="K1361" s="387" t="s">
        <v>1741</v>
      </c>
      <c r="L1361" s="390" t="s">
        <v>1732</v>
      </c>
      <c r="M1361" s="390" t="s">
        <v>1979</v>
      </c>
      <c r="N1361" s="390" t="str">
        <f t="shared" si="44"/>
        <v>Employee15@blyblade.com</v>
      </c>
      <c r="O1361" s="390" t="str">
        <f t="shared" si="45"/>
        <v>Jess_Rooney</v>
      </c>
      <c r="P1361" s="387" t="s">
        <v>1728</v>
      </c>
      <c r="Q1361" s="387" t="s">
        <v>1847</v>
      </c>
      <c r="R1361" s="387" t="s">
        <v>1738</v>
      </c>
      <c r="S1361" s="387">
        <v>4.84</v>
      </c>
      <c r="T1361" s="387">
        <v>12</v>
      </c>
      <c r="U1361" s="387" t="s">
        <v>1883</v>
      </c>
      <c r="V1361" s="387" t="s">
        <v>2007</v>
      </c>
      <c r="W1361" s="387" t="s">
        <v>2025</v>
      </c>
      <c r="X1361" s="387" t="s">
        <v>4831</v>
      </c>
      <c r="Y1361" s="387" t="s">
        <v>1735</v>
      </c>
      <c r="Z1361" s="387" t="s">
        <v>1734</v>
      </c>
      <c r="AA1361" s="387" t="s">
        <v>1733</v>
      </c>
      <c r="AB1361" s="387">
        <v>19.95</v>
      </c>
      <c r="AC1361" s="387">
        <v>0</v>
      </c>
      <c r="AD1361" s="387">
        <v>0</v>
      </c>
      <c r="AE1361" s="387">
        <v>19.95</v>
      </c>
      <c r="AF1361" s="387" t="s">
        <v>1729</v>
      </c>
      <c r="AG1361" s="387">
        <v>19.95</v>
      </c>
      <c r="AH1361" s="387">
        <v>0</v>
      </c>
      <c r="AI1361" s="387">
        <v>0</v>
      </c>
      <c r="AJ1361" s="387">
        <v>19.95</v>
      </c>
      <c r="AK1361" s="387">
        <v>2</v>
      </c>
      <c r="AM1361"/>
      <c r="AN1361"/>
      <c r="AO1361"/>
      <c r="AP1361"/>
    </row>
    <row r="1362" spans="1:42">
      <c r="A1362" s="387" t="s">
        <v>4873</v>
      </c>
      <c r="B1362" s="388">
        <v>43664.736226851855</v>
      </c>
      <c r="C1362" s="389">
        <v>43664</v>
      </c>
      <c r="D1362" s="387" t="s">
        <v>2313</v>
      </c>
      <c r="E1362" s="389">
        <v>43664</v>
      </c>
      <c r="F1362" s="387" t="s">
        <v>2414</v>
      </c>
      <c r="G1362" s="389">
        <v>43664</v>
      </c>
      <c r="H1362" s="387" t="s">
        <v>2997</v>
      </c>
      <c r="I1362" s="389">
        <v>43664</v>
      </c>
      <c r="J1362" s="387" t="s">
        <v>2996</v>
      </c>
      <c r="K1362" s="387" t="s">
        <v>1741</v>
      </c>
      <c r="L1362" s="390" t="s">
        <v>1732</v>
      </c>
      <c r="M1362" s="390" t="s">
        <v>1911</v>
      </c>
      <c r="N1362" s="390" t="str">
        <f t="shared" si="44"/>
        <v>Employee18@blyblade.com</v>
      </c>
      <c r="O1362" s="390" t="str">
        <f t="shared" si="45"/>
        <v>Maryanne_Johnson</v>
      </c>
      <c r="P1362" s="387" t="s">
        <v>1728</v>
      </c>
      <c r="Q1362" s="387" t="s">
        <v>1847</v>
      </c>
      <c r="R1362" s="387" t="s">
        <v>1738</v>
      </c>
      <c r="S1362" s="387">
        <v>2.42</v>
      </c>
      <c r="T1362" s="387">
        <v>29</v>
      </c>
      <c r="U1362" s="387" t="s">
        <v>1883</v>
      </c>
      <c r="V1362" s="387" t="s">
        <v>1737</v>
      </c>
      <c r="W1362" s="387" t="s">
        <v>2025</v>
      </c>
      <c r="X1362" s="387" t="s">
        <v>4831</v>
      </c>
      <c r="Y1362" s="387" t="s">
        <v>1735</v>
      </c>
      <c r="Z1362" s="387" t="s">
        <v>1734</v>
      </c>
      <c r="AA1362" s="387" t="s">
        <v>1733</v>
      </c>
      <c r="AB1362" s="387">
        <v>19.59</v>
      </c>
      <c r="AC1362" s="387">
        <v>0</v>
      </c>
      <c r="AD1362" s="387">
        <v>0</v>
      </c>
      <c r="AE1362" s="387">
        <v>19.59</v>
      </c>
      <c r="AF1362" s="387" t="s">
        <v>1729</v>
      </c>
      <c r="AG1362" s="387">
        <v>19.59</v>
      </c>
      <c r="AH1362" s="387">
        <v>0</v>
      </c>
      <c r="AI1362" s="387">
        <v>0</v>
      </c>
      <c r="AJ1362" s="387">
        <v>19.59</v>
      </c>
      <c r="AK1362" s="387">
        <v>1.96</v>
      </c>
      <c r="AM1362"/>
      <c r="AN1362"/>
      <c r="AO1362"/>
      <c r="AP1362"/>
    </row>
    <row r="1363" spans="1:42">
      <c r="A1363" s="387" t="s">
        <v>4872</v>
      </c>
      <c r="B1363" s="388">
        <v>43664.73810185185</v>
      </c>
      <c r="C1363" s="389">
        <v>43664</v>
      </c>
      <c r="D1363" s="387" t="s">
        <v>3465</v>
      </c>
      <c r="E1363" s="389">
        <v>43664</v>
      </c>
      <c r="F1363" s="387" t="s">
        <v>3464</v>
      </c>
      <c r="G1363" s="389">
        <v>43664</v>
      </c>
      <c r="H1363" s="387" t="s">
        <v>3061</v>
      </c>
      <c r="I1363" s="389">
        <v>43664</v>
      </c>
      <c r="J1363" s="387" t="s">
        <v>1819</v>
      </c>
      <c r="K1363" s="387" t="s">
        <v>1741</v>
      </c>
      <c r="L1363" s="390" t="s">
        <v>1732</v>
      </c>
      <c r="M1363" s="390" t="s">
        <v>3981</v>
      </c>
      <c r="N1363" s="390" t="str">
        <f t="shared" si="44"/>
        <v>Employee27@blyblade.com</v>
      </c>
      <c r="O1363" s="390" t="str">
        <f t="shared" si="45"/>
        <v>Madison_Friedman</v>
      </c>
      <c r="P1363" s="387" t="s">
        <v>1728</v>
      </c>
      <c r="Q1363" s="387" t="s">
        <v>1952</v>
      </c>
      <c r="R1363" s="387" t="s">
        <v>1738</v>
      </c>
      <c r="S1363" s="387">
        <v>107.51</v>
      </c>
      <c r="T1363" s="387">
        <v>172</v>
      </c>
      <c r="U1363" s="387" t="s">
        <v>1772</v>
      </c>
      <c r="V1363" s="387" t="s">
        <v>1752</v>
      </c>
      <c r="W1363" s="387" t="s">
        <v>1771</v>
      </c>
      <c r="X1363" s="387" t="s">
        <v>4831</v>
      </c>
      <c r="Y1363" s="387" t="s">
        <v>1748</v>
      </c>
      <c r="Z1363" s="387" t="s">
        <v>1734</v>
      </c>
      <c r="AA1363" s="387" t="s">
        <v>1733</v>
      </c>
      <c r="AB1363" s="387">
        <v>736.41</v>
      </c>
      <c r="AC1363" s="387">
        <v>0</v>
      </c>
      <c r="AD1363" s="387">
        <v>0</v>
      </c>
      <c r="AE1363" s="387">
        <v>736.41</v>
      </c>
      <c r="AF1363" s="387" t="s">
        <v>1729</v>
      </c>
      <c r="AG1363" s="387">
        <v>736.41</v>
      </c>
      <c r="AH1363" s="387">
        <v>0</v>
      </c>
      <c r="AI1363" s="387">
        <v>0</v>
      </c>
      <c r="AJ1363" s="387">
        <v>736.41</v>
      </c>
      <c r="AK1363" s="387">
        <v>73.64</v>
      </c>
      <c r="AM1363"/>
      <c r="AN1363"/>
      <c r="AO1363"/>
      <c r="AP1363"/>
    </row>
    <row r="1364" spans="1:42">
      <c r="A1364" s="387" t="s">
        <v>4871</v>
      </c>
      <c r="B1364" s="388">
        <v>43664.753125000003</v>
      </c>
      <c r="C1364" s="389">
        <v>43664</v>
      </c>
      <c r="D1364" s="387" t="s">
        <v>3712</v>
      </c>
      <c r="E1364" s="389">
        <v>43664</v>
      </c>
      <c r="F1364" s="387" t="s">
        <v>3677</v>
      </c>
      <c r="G1364" s="389">
        <v>43664</v>
      </c>
      <c r="H1364" s="387" t="s">
        <v>3344</v>
      </c>
      <c r="I1364" s="389">
        <v>43664</v>
      </c>
      <c r="J1364" s="387" t="s">
        <v>4347</v>
      </c>
      <c r="K1364" s="387" t="s">
        <v>1741</v>
      </c>
      <c r="L1364" s="390" t="s">
        <v>1732</v>
      </c>
      <c r="M1364" s="390" t="s">
        <v>3510</v>
      </c>
      <c r="N1364" s="390" t="str">
        <f t="shared" si="44"/>
        <v>Employee20@blyblade.com</v>
      </c>
      <c r="O1364" s="390" t="str">
        <f t="shared" si="45"/>
        <v>Conner_Clay</v>
      </c>
      <c r="P1364" s="387" t="s">
        <v>1728</v>
      </c>
      <c r="Q1364" s="387" t="s">
        <v>1754</v>
      </c>
      <c r="R1364" s="387" t="s">
        <v>1738</v>
      </c>
      <c r="S1364" s="387">
        <v>31.11</v>
      </c>
      <c r="T1364" s="387">
        <v>63</v>
      </c>
      <c r="U1364" s="387" t="s">
        <v>1737</v>
      </c>
      <c r="V1364" s="387" t="s">
        <v>2026</v>
      </c>
      <c r="W1364" s="387" t="s">
        <v>1875</v>
      </c>
      <c r="X1364" s="387" t="s">
        <v>4831</v>
      </c>
      <c r="Y1364" s="387" t="s">
        <v>2449</v>
      </c>
      <c r="Z1364" s="387" t="s">
        <v>1734</v>
      </c>
      <c r="AA1364" s="387" t="s">
        <v>1733</v>
      </c>
      <c r="AB1364" s="387">
        <v>84.09</v>
      </c>
      <c r="AC1364" s="387">
        <v>0</v>
      </c>
      <c r="AD1364" s="387">
        <v>0</v>
      </c>
      <c r="AE1364" s="387">
        <v>84.09</v>
      </c>
      <c r="AF1364" s="387" t="s">
        <v>1729</v>
      </c>
      <c r="AG1364" s="387">
        <v>84.09</v>
      </c>
      <c r="AH1364" s="387">
        <v>0</v>
      </c>
      <c r="AI1364" s="387">
        <v>0</v>
      </c>
      <c r="AJ1364" s="387">
        <v>84.09</v>
      </c>
      <c r="AK1364" s="387">
        <v>8.41</v>
      </c>
      <c r="AM1364"/>
      <c r="AN1364"/>
      <c r="AO1364"/>
      <c r="AP1364"/>
    </row>
    <row r="1365" spans="1:42">
      <c r="A1365" s="387" t="s">
        <v>4870</v>
      </c>
      <c r="B1365" s="388">
        <v>43664.762824074074</v>
      </c>
      <c r="C1365" s="389">
        <v>43664</v>
      </c>
      <c r="D1365" s="387" t="s">
        <v>2295</v>
      </c>
      <c r="E1365" s="389">
        <v>43664</v>
      </c>
      <c r="F1365" s="387" t="s">
        <v>4145</v>
      </c>
      <c r="G1365" s="387" t="s">
        <v>1728</v>
      </c>
      <c r="H1365" s="387" t="s">
        <v>1728</v>
      </c>
      <c r="I1365" s="387" t="s">
        <v>1728</v>
      </c>
      <c r="J1365" s="387" t="s">
        <v>1728</v>
      </c>
      <c r="K1365" s="387" t="s">
        <v>1741</v>
      </c>
      <c r="L1365" s="390" t="s">
        <v>1732</v>
      </c>
      <c r="M1365" s="390" t="s">
        <v>2812</v>
      </c>
      <c r="N1365" s="390" t="str">
        <f t="shared" si="44"/>
        <v>Employee6@blyblade.com</v>
      </c>
      <c r="O1365" s="390" t="str">
        <f t="shared" si="45"/>
        <v>Matthew_Brody</v>
      </c>
      <c r="P1365" s="387" t="s">
        <v>1728</v>
      </c>
      <c r="Q1365" s="387" t="s">
        <v>1967</v>
      </c>
      <c r="R1365" s="387" t="s">
        <v>1738</v>
      </c>
      <c r="S1365" s="387" t="s">
        <v>1728</v>
      </c>
      <c r="T1365" s="387" t="s">
        <v>1728</v>
      </c>
      <c r="U1365" s="387" t="s">
        <v>1845</v>
      </c>
      <c r="V1365" s="387" t="s">
        <v>1845</v>
      </c>
      <c r="W1365" s="387" t="s">
        <v>1965</v>
      </c>
      <c r="X1365" s="387" t="s">
        <v>1770</v>
      </c>
      <c r="Y1365" s="387" t="s">
        <v>1748</v>
      </c>
      <c r="Z1365" s="387" t="s">
        <v>1734</v>
      </c>
      <c r="AA1365" s="387" t="s">
        <v>1733</v>
      </c>
      <c r="AB1365" s="387">
        <v>6.13</v>
      </c>
      <c r="AC1365" s="387">
        <v>0</v>
      </c>
      <c r="AD1365" s="387">
        <v>0</v>
      </c>
      <c r="AE1365" s="387">
        <v>6.13</v>
      </c>
      <c r="AF1365" s="387" t="s">
        <v>1729</v>
      </c>
      <c r="AG1365" s="387">
        <v>6.13</v>
      </c>
      <c r="AH1365" s="387">
        <v>0</v>
      </c>
      <c r="AI1365" s="387">
        <v>0</v>
      </c>
      <c r="AJ1365" s="387">
        <v>6.13</v>
      </c>
      <c r="AK1365" s="387">
        <v>0.61</v>
      </c>
      <c r="AM1365"/>
      <c r="AN1365"/>
      <c r="AO1365"/>
      <c r="AP1365"/>
    </row>
    <row r="1366" spans="1:42">
      <c r="A1366" s="387" t="s">
        <v>4869</v>
      </c>
      <c r="B1366" s="388">
        <v>43664.779918981483</v>
      </c>
      <c r="C1366" s="389">
        <v>43664</v>
      </c>
      <c r="D1366" s="387" t="s">
        <v>2429</v>
      </c>
      <c r="E1366" s="389">
        <v>43664</v>
      </c>
      <c r="F1366" s="387" t="s">
        <v>2428</v>
      </c>
      <c r="G1366" s="389">
        <v>43664</v>
      </c>
      <c r="H1366" s="387" t="s">
        <v>2106</v>
      </c>
      <c r="I1366" s="389">
        <v>43664</v>
      </c>
      <c r="J1366" s="387" t="s">
        <v>2105</v>
      </c>
      <c r="K1366" s="387" t="s">
        <v>1741</v>
      </c>
      <c r="L1366" s="390" t="s">
        <v>1732</v>
      </c>
      <c r="M1366" s="390" t="s">
        <v>2208</v>
      </c>
      <c r="N1366" s="390" t="str">
        <f t="shared" si="44"/>
        <v>Employee13@blyblade.com</v>
      </c>
      <c r="O1366" s="390" t="str">
        <f t="shared" si="45"/>
        <v>Evelyn_Pelczar</v>
      </c>
      <c r="P1366" s="387" t="s">
        <v>1728</v>
      </c>
      <c r="Q1366" s="387" t="s">
        <v>1952</v>
      </c>
      <c r="R1366" s="387" t="s">
        <v>1738</v>
      </c>
      <c r="S1366" s="387">
        <v>115.93</v>
      </c>
      <c r="T1366" s="387">
        <v>224</v>
      </c>
      <c r="U1366" s="387" t="s">
        <v>1772</v>
      </c>
      <c r="V1366" s="387" t="s">
        <v>1826</v>
      </c>
      <c r="W1366" s="387" t="s">
        <v>1771</v>
      </c>
      <c r="X1366" s="387" t="s">
        <v>4831</v>
      </c>
      <c r="Y1366" s="387" t="s">
        <v>1735</v>
      </c>
      <c r="Z1366" s="387" t="s">
        <v>1734</v>
      </c>
      <c r="AA1366" s="387" t="s">
        <v>1733</v>
      </c>
      <c r="AB1366" s="387">
        <v>644.54999999999995</v>
      </c>
      <c r="AC1366" s="387">
        <v>0</v>
      </c>
      <c r="AD1366" s="387">
        <v>0</v>
      </c>
      <c r="AE1366" s="387">
        <v>644.54999999999995</v>
      </c>
      <c r="AF1366" s="387" t="s">
        <v>1729</v>
      </c>
      <c r="AG1366" s="387">
        <v>644.54999999999995</v>
      </c>
      <c r="AH1366" s="387">
        <v>0</v>
      </c>
      <c r="AI1366" s="387">
        <v>0</v>
      </c>
      <c r="AJ1366" s="387">
        <v>644.54999999999995</v>
      </c>
      <c r="AK1366" s="387">
        <v>64.459999999999994</v>
      </c>
      <c r="AM1366"/>
      <c r="AN1366"/>
      <c r="AO1366"/>
      <c r="AP1366"/>
    </row>
    <row r="1367" spans="1:42">
      <c r="A1367" s="387" t="s">
        <v>4868</v>
      </c>
      <c r="B1367" s="388">
        <v>43664.783333333333</v>
      </c>
      <c r="C1367" s="389">
        <v>43664</v>
      </c>
      <c r="D1367" s="387" t="s">
        <v>4803</v>
      </c>
      <c r="E1367" s="389">
        <v>43664</v>
      </c>
      <c r="F1367" s="387" t="s">
        <v>4824</v>
      </c>
      <c r="G1367" s="389">
        <v>43664</v>
      </c>
      <c r="H1367" s="387" t="s">
        <v>3114</v>
      </c>
      <c r="I1367" s="389">
        <v>43664</v>
      </c>
      <c r="J1367" s="387" t="s">
        <v>3388</v>
      </c>
      <c r="K1367" s="387" t="s">
        <v>1741</v>
      </c>
      <c r="L1367" s="390" t="s">
        <v>1732</v>
      </c>
      <c r="M1367" s="390" t="s">
        <v>2812</v>
      </c>
      <c r="N1367" s="390" t="str">
        <f t="shared" si="44"/>
        <v>Employee6@blyblade.com</v>
      </c>
      <c r="O1367" s="390" t="str">
        <f t="shared" si="45"/>
        <v>Matthew_Brody</v>
      </c>
      <c r="P1367" s="387" t="s">
        <v>1728</v>
      </c>
      <c r="Q1367" s="387" t="s">
        <v>1754</v>
      </c>
      <c r="R1367" s="387" t="s">
        <v>1738</v>
      </c>
      <c r="S1367" s="387">
        <v>2.93</v>
      </c>
      <c r="T1367" s="387">
        <v>26</v>
      </c>
      <c r="U1367" s="387" t="s">
        <v>1737</v>
      </c>
      <c r="V1367" s="387" t="s">
        <v>1772</v>
      </c>
      <c r="W1367" s="387" t="s">
        <v>1965</v>
      </c>
      <c r="X1367" s="387" t="s">
        <v>1770</v>
      </c>
      <c r="Y1367" s="387" t="s">
        <v>1748</v>
      </c>
      <c r="Z1367" s="387" t="s">
        <v>1734</v>
      </c>
      <c r="AA1367" s="387" t="s">
        <v>1733</v>
      </c>
      <c r="AB1367" s="387">
        <v>28.05</v>
      </c>
      <c r="AC1367" s="387">
        <v>0</v>
      </c>
      <c r="AD1367" s="387">
        <v>0</v>
      </c>
      <c r="AE1367" s="387">
        <v>28.05</v>
      </c>
      <c r="AF1367" s="387" t="s">
        <v>1729</v>
      </c>
      <c r="AG1367" s="387">
        <v>28.05</v>
      </c>
      <c r="AH1367" s="387">
        <v>0</v>
      </c>
      <c r="AI1367" s="387">
        <v>0</v>
      </c>
      <c r="AJ1367" s="387">
        <v>28.05</v>
      </c>
      <c r="AK1367" s="387">
        <v>2.81</v>
      </c>
      <c r="AM1367"/>
      <c r="AN1367"/>
      <c r="AO1367"/>
      <c r="AP1367"/>
    </row>
    <row r="1368" spans="1:42">
      <c r="A1368" s="387" t="s">
        <v>4834</v>
      </c>
      <c r="B1368" s="388">
        <v>43664.788831018515</v>
      </c>
      <c r="C1368" s="389">
        <v>43664</v>
      </c>
      <c r="D1368" s="387" t="s">
        <v>3945</v>
      </c>
      <c r="E1368" s="389">
        <v>43664</v>
      </c>
      <c r="F1368" s="387" t="s">
        <v>3744</v>
      </c>
      <c r="G1368" s="389">
        <v>43664</v>
      </c>
      <c r="H1368" s="387" t="s">
        <v>3218</v>
      </c>
      <c r="I1368" s="389">
        <v>43664</v>
      </c>
      <c r="J1368" s="387" t="s">
        <v>3217</v>
      </c>
      <c r="K1368" s="387" t="s">
        <v>1741</v>
      </c>
      <c r="L1368" s="390" t="s">
        <v>1732</v>
      </c>
      <c r="M1368" s="390" t="s">
        <v>1731</v>
      </c>
      <c r="N1368" s="390" t="str">
        <f t="shared" si="44"/>
        <v>Employee8@blyblade.com</v>
      </c>
      <c r="O1368" s="390" t="str">
        <f t="shared" si="45"/>
        <v>--_--</v>
      </c>
      <c r="P1368" s="387" t="s">
        <v>1728</v>
      </c>
      <c r="Q1368" s="387" t="s">
        <v>2043</v>
      </c>
      <c r="R1368" s="387" t="s">
        <v>1738</v>
      </c>
      <c r="S1368" s="387">
        <v>178.35</v>
      </c>
      <c r="T1368" s="387">
        <v>255</v>
      </c>
      <c r="U1368" s="387" t="s">
        <v>1772</v>
      </c>
      <c r="V1368" s="387" t="s">
        <v>4833</v>
      </c>
      <c r="W1368" s="387" t="s">
        <v>4832</v>
      </c>
      <c r="X1368" s="387" t="s">
        <v>4831</v>
      </c>
      <c r="Y1368" s="387" t="s">
        <v>1728</v>
      </c>
      <c r="Z1368" s="387" t="s">
        <v>1734</v>
      </c>
      <c r="AA1368" s="387" t="s">
        <v>1733</v>
      </c>
      <c r="AB1368" s="387">
        <v>793.96</v>
      </c>
      <c r="AC1368" s="387">
        <v>0</v>
      </c>
      <c r="AD1368" s="387">
        <v>0</v>
      </c>
      <c r="AE1368" s="387">
        <v>793.96</v>
      </c>
      <c r="AF1368" s="387" t="s">
        <v>1729</v>
      </c>
      <c r="AG1368" s="387">
        <v>793.96</v>
      </c>
      <c r="AH1368" s="387">
        <v>0</v>
      </c>
      <c r="AI1368" s="387">
        <v>0</v>
      </c>
      <c r="AJ1368" s="387">
        <v>793.96</v>
      </c>
      <c r="AK1368" s="387">
        <v>79.400000000000006</v>
      </c>
      <c r="AM1368"/>
      <c r="AN1368"/>
      <c r="AO1368"/>
      <c r="AP1368"/>
    </row>
    <row r="1369" spans="1:42">
      <c r="A1369" s="387" t="s">
        <v>4867</v>
      </c>
      <c r="B1369" s="388">
        <v>43664.813287037039</v>
      </c>
      <c r="C1369" s="389">
        <v>43664</v>
      </c>
      <c r="D1369" s="387" t="s">
        <v>3128</v>
      </c>
      <c r="E1369" s="389">
        <v>43664</v>
      </c>
      <c r="F1369" s="387" t="s">
        <v>3127</v>
      </c>
      <c r="G1369" s="389">
        <v>43664</v>
      </c>
      <c r="H1369" s="387" t="s">
        <v>2538</v>
      </c>
      <c r="I1369" s="389">
        <v>43664</v>
      </c>
      <c r="J1369" s="387" t="s">
        <v>2537</v>
      </c>
      <c r="K1369" s="387" t="s">
        <v>1741</v>
      </c>
      <c r="L1369" s="390" t="s">
        <v>1732</v>
      </c>
      <c r="M1369" s="390" t="s">
        <v>2594</v>
      </c>
      <c r="N1369" s="390" t="str">
        <f t="shared" si="44"/>
        <v>Employee9@blyblade.com</v>
      </c>
      <c r="O1369" s="390" t="str">
        <f t="shared" si="45"/>
        <v>Emily_Antner</v>
      </c>
      <c r="P1369" s="387" t="s">
        <v>1728</v>
      </c>
      <c r="Q1369" s="387" t="s">
        <v>1754</v>
      </c>
      <c r="R1369" s="387" t="s">
        <v>1738</v>
      </c>
      <c r="S1369" s="387">
        <v>3.72</v>
      </c>
      <c r="T1369" s="387">
        <v>29</v>
      </c>
      <c r="U1369" s="387" t="s">
        <v>1737</v>
      </c>
      <c r="V1369" s="387" t="s">
        <v>3484</v>
      </c>
      <c r="W1369" s="387" t="s">
        <v>1750</v>
      </c>
      <c r="X1369" s="387" t="s">
        <v>1770</v>
      </c>
      <c r="Y1369" s="387" t="s">
        <v>1896</v>
      </c>
      <c r="Z1369" s="387" t="s">
        <v>1734</v>
      </c>
      <c r="AA1369" s="387" t="s">
        <v>1733</v>
      </c>
      <c r="AB1369" s="387">
        <v>27.04</v>
      </c>
      <c r="AC1369" s="387">
        <v>0</v>
      </c>
      <c r="AD1369" s="387">
        <v>0</v>
      </c>
      <c r="AE1369" s="387">
        <v>27.04</v>
      </c>
      <c r="AF1369" s="387" t="s">
        <v>1729</v>
      </c>
      <c r="AG1369" s="387">
        <v>27.04</v>
      </c>
      <c r="AH1369" s="387">
        <v>0</v>
      </c>
      <c r="AI1369" s="387">
        <v>0</v>
      </c>
      <c r="AJ1369" s="387">
        <v>27.04</v>
      </c>
      <c r="AK1369" s="387">
        <v>2.7</v>
      </c>
      <c r="AM1369"/>
      <c r="AN1369"/>
      <c r="AO1369"/>
      <c r="AP1369"/>
    </row>
    <row r="1370" spans="1:42">
      <c r="A1370" s="387" t="s">
        <v>4866</v>
      </c>
      <c r="B1370" s="388">
        <v>43664.846701388888</v>
      </c>
      <c r="C1370" s="389">
        <v>43664</v>
      </c>
      <c r="D1370" s="387" t="s">
        <v>2510</v>
      </c>
      <c r="E1370" s="389">
        <v>43664</v>
      </c>
      <c r="F1370" s="387" t="s">
        <v>2147</v>
      </c>
      <c r="G1370" s="389">
        <v>43664</v>
      </c>
      <c r="H1370" s="387" t="s">
        <v>2320</v>
      </c>
      <c r="I1370" s="389">
        <v>43664</v>
      </c>
      <c r="J1370" s="387" t="s">
        <v>2319</v>
      </c>
      <c r="K1370" s="387" t="s">
        <v>1741</v>
      </c>
      <c r="L1370" s="390" t="s">
        <v>1732</v>
      </c>
      <c r="M1370" s="390" t="s">
        <v>2594</v>
      </c>
      <c r="N1370" s="390" t="str">
        <f t="shared" si="44"/>
        <v>Employee9@blyblade.com</v>
      </c>
      <c r="O1370" s="390" t="str">
        <f t="shared" si="45"/>
        <v>Emily_Antner</v>
      </c>
      <c r="P1370" s="387" t="s">
        <v>1728</v>
      </c>
      <c r="Q1370" s="387" t="s">
        <v>1754</v>
      </c>
      <c r="R1370" s="387" t="s">
        <v>1738</v>
      </c>
      <c r="S1370" s="387">
        <v>4.54</v>
      </c>
      <c r="T1370" s="387">
        <v>38</v>
      </c>
      <c r="U1370" s="387" t="s">
        <v>3484</v>
      </c>
      <c r="V1370" s="387" t="s">
        <v>1845</v>
      </c>
      <c r="W1370" s="387" t="s">
        <v>1750</v>
      </c>
      <c r="X1370" s="387" t="s">
        <v>1770</v>
      </c>
      <c r="Y1370" s="387" t="s">
        <v>1896</v>
      </c>
      <c r="Z1370" s="387" t="s">
        <v>1734</v>
      </c>
      <c r="AA1370" s="387" t="s">
        <v>1733</v>
      </c>
      <c r="AB1370" s="387">
        <v>27.02</v>
      </c>
      <c r="AC1370" s="387">
        <v>0</v>
      </c>
      <c r="AD1370" s="387">
        <v>0</v>
      </c>
      <c r="AE1370" s="387">
        <v>27.02</v>
      </c>
      <c r="AF1370" s="387" t="s">
        <v>1729</v>
      </c>
      <c r="AG1370" s="387">
        <v>27.02</v>
      </c>
      <c r="AH1370" s="387">
        <v>0</v>
      </c>
      <c r="AI1370" s="387">
        <v>0</v>
      </c>
      <c r="AJ1370" s="387">
        <v>27.02</v>
      </c>
      <c r="AK1370" s="387">
        <v>2.7</v>
      </c>
      <c r="AM1370"/>
      <c r="AN1370"/>
      <c r="AO1370"/>
      <c r="AP1370"/>
    </row>
    <row r="1371" spans="1:42">
      <c r="A1371" s="387" t="s">
        <v>4865</v>
      </c>
      <c r="B1371" s="388">
        <v>43664.853564814817</v>
      </c>
      <c r="C1371" s="389">
        <v>43664</v>
      </c>
      <c r="D1371" s="387" t="s">
        <v>3195</v>
      </c>
      <c r="E1371" s="389">
        <v>43664</v>
      </c>
      <c r="F1371" s="387" t="s">
        <v>2772</v>
      </c>
      <c r="G1371" s="389">
        <v>43664</v>
      </c>
      <c r="H1371" s="387" t="s">
        <v>4540</v>
      </c>
      <c r="I1371" s="389">
        <v>43664</v>
      </c>
      <c r="J1371" s="387" t="s">
        <v>4864</v>
      </c>
      <c r="K1371" s="387" t="s">
        <v>1741</v>
      </c>
      <c r="L1371" s="390" t="s">
        <v>1732</v>
      </c>
      <c r="M1371" s="390" t="s">
        <v>3510</v>
      </c>
      <c r="N1371" s="390" t="str">
        <f t="shared" si="44"/>
        <v>Employee20@blyblade.com</v>
      </c>
      <c r="O1371" s="390" t="str">
        <f t="shared" si="45"/>
        <v>Conner_Clay</v>
      </c>
      <c r="P1371" s="387" t="s">
        <v>1728</v>
      </c>
      <c r="Q1371" s="387" t="s">
        <v>1754</v>
      </c>
      <c r="R1371" s="387" t="s">
        <v>1738</v>
      </c>
      <c r="S1371" s="387">
        <v>13.56</v>
      </c>
      <c r="T1371" s="387">
        <v>60</v>
      </c>
      <c r="U1371" s="387" t="s">
        <v>2026</v>
      </c>
      <c r="V1371" s="387" t="s">
        <v>3509</v>
      </c>
      <c r="W1371" s="387" t="s">
        <v>1750</v>
      </c>
      <c r="X1371" s="387" t="s">
        <v>1770</v>
      </c>
      <c r="Y1371" s="387" t="s">
        <v>2449</v>
      </c>
      <c r="Z1371" s="387" t="s">
        <v>1734</v>
      </c>
      <c r="AA1371" s="387" t="s">
        <v>1733</v>
      </c>
      <c r="AB1371" s="387">
        <v>73.33</v>
      </c>
      <c r="AC1371" s="387">
        <v>0</v>
      </c>
      <c r="AD1371" s="387">
        <v>0</v>
      </c>
      <c r="AE1371" s="387">
        <v>73.33</v>
      </c>
      <c r="AF1371" s="387" t="s">
        <v>1729</v>
      </c>
      <c r="AG1371" s="387">
        <v>73.33</v>
      </c>
      <c r="AH1371" s="387">
        <v>0</v>
      </c>
      <c r="AI1371" s="387">
        <v>0</v>
      </c>
      <c r="AJ1371" s="387">
        <v>73.33</v>
      </c>
      <c r="AK1371" s="387">
        <v>7.33</v>
      </c>
      <c r="AM1371"/>
      <c r="AN1371"/>
      <c r="AO1371"/>
      <c r="AP1371"/>
    </row>
    <row r="1372" spans="1:42">
      <c r="A1372" s="387" t="s">
        <v>4863</v>
      </c>
      <c r="B1372" s="388">
        <v>43664.883043981485</v>
      </c>
      <c r="C1372" s="389">
        <v>43664</v>
      </c>
      <c r="D1372" s="387" t="s">
        <v>2710</v>
      </c>
      <c r="E1372" s="389">
        <v>43664</v>
      </c>
      <c r="F1372" s="387" t="s">
        <v>1806</v>
      </c>
      <c r="G1372" s="389">
        <v>43664</v>
      </c>
      <c r="H1372" s="387" t="s">
        <v>1893</v>
      </c>
      <c r="I1372" s="389">
        <v>43664</v>
      </c>
      <c r="J1372" s="387" t="s">
        <v>2121</v>
      </c>
      <c r="K1372" s="387" t="s">
        <v>1741</v>
      </c>
      <c r="L1372" s="390" t="s">
        <v>1732</v>
      </c>
      <c r="M1372" s="390" t="s">
        <v>1884</v>
      </c>
      <c r="N1372" s="390" t="str">
        <f t="shared" si="44"/>
        <v>Employee25@blyblade.com</v>
      </c>
      <c r="O1372" s="390" t="str">
        <f t="shared" si="45"/>
        <v>Shyloh_Davonne Wilkinson</v>
      </c>
      <c r="P1372" s="387" t="s">
        <v>1728</v>
      </c>
      <c r="Q1372" s="387" t="s">
        <v>1847</v>
      </c>
      <c r="R1372" s="387" t="s">
        <v>1738</v>
      </c>
      <c r="S1372" s="387">
        <v>3.47</v>
      </c>
      <c r="T1372" s="387">
        <v>28</v>
      </c>
      <c r="U1372" s="387" t="s">
        <v>1801</v>
      </c>
      <c r="V1372" s="387" t="s">
        <v>1883</v>
      </c>
      <c r="W1372" s="387" t="s">
        <v>2025</v>
      </c>
      <c r="X1372" s="387" t="s">
        <v>1964</v>
      </c>
      <c r="Y1372" s="387" t="s">
        <v>1735</v>
      </c>
      <c r="Z1372" s="387" t="s">
        <v>1734</v>
      </c>
      <c r="AA1372" s="387" t="s">
        <v>1733</v>
      </c>
      <c r="AB1372" s="387">
        <v>30.15</v>
      </c>
      <c r="AC1372" s="387">
        <v>0</v>
      </c>
      <c r="AD1372" s="387">
        <v>0</v>
      </c>
      <c r="AE1372" s="387">
        <v>30.15</v>
      </c>
      <c r="AF1372" s="387" t="s">
        <v>1729</v>
      </c>
      <c r="AG1372" s="387">
        <v>30.15</v>
      </c>
      <c r="AH1372" s="387">
        <v>0</v>
      </c>
      <c r="AI1372" s="387">
        <v>0</v>
      </c>
      <c r="AJ1372" s="387">
        <v>30.15</v>
      </c>
      <c r="AK1372" s="387">
        <v>3.02</v>
      </c>
      <c r="AM1372"/>
      <c r="AN1372"/>
      <c r="AO1372"/>
      <c r="AP1372"/>
    </row>
    <row r="1373" spans="1:42">
      <c r="A1373" s="387" t="s">
        <v>4862</v>
      </c>
      <c r="B1373" s="388">
        <v>43664.923425925925</v>
      </c>
      <c r="C1373" s="389">
        <v>43664</v>
      </c>
      <c r="D1373" s="387" t="s">
        <v>3106</v>
      </c>
      <c r="E1373" s="389">
        <v>43664</v>
      </c>
      <c r="F1373" s="387" t="s">
        <v>1789</v>
      </c>
      <c r="G1373" s="389">
        <v>43664</v>
      </c>
      <c r="H1373" s="387" t="s">
        <v>2497</v>
      </c>
      <c r="I1373" s="389">
        <v>43664</v>
      </c>
      <c r="J1373" s="387" t="s">
        <v>2606</v>
      </c>
      <c r="K1373" s="387" t="s">
        <v>1741</v>
      </c>
      <c r="L1373" s="390" t="s">
        <v>1732</v>
      </c>
      <c r="M1373" s="390" t="s">
        <v>2265</v>
      </c>
      <c r="N1373" s="390" t="str">
        <f t="shared" si="44"/>
        <v>Employee4@blyblade.com</v>
      </c>
      <c r="O1373" s="390" t="str">
        <f t="shared" si="45"/>
        <v>Oksana_Orlov</v>
      </c>
      <c r="P1373" s="387" t="s">
        <v>1728</v>
      </c>
      <c r="Q1373" s="387" t="s">
        <v>1754</v>
      </c>
      <c r="R1373" s="387" t="s">
        <v>1738</v>
      </c>
      <c r="S1373" s="387">
        <v>12.67</v>
      </c>
      <c r="T1373" s="387">
        <v>56</v>
      </c>
      <c r="U1373" s="387" t="s">
        <v>1772</v>
      </c>
      <c r="V1373" s="387" t="s">
        <v>1802</v>
      </c>
      <c r="W1373" s="387" t="s">
        <v>1965</v>
      </c>
      <c r="X1373" s="387" t="s">
        <v>1770</v>
      </c>
      <c r="Y1373" s="387" t="s">
        <v>1735</v>
      </c>
      <c r="Z1373" s="387" t="s">
        <v>1734</v>
      </c>
      <c r="AA1373" s="387" t="s">
        <v>1733</v>
      </c>
      <c r="AB1373" s="387">
        <v>82.28</v>
      </c>
      <c r="AC1373" s="387">
        <v>0</v>
      </c>
      <c r="AD1373" s="387">
        <v>0</v>
      </c>
      <c r="AE1373" s="387">
        <v>82.28</v>
      </c>
      <c r="AF1373" s="387" t="s">
        <v>1729</v>
      </c>
      <c r="AG1373" s="387">
        <v>82.28</v>
      </c>
      <c r="AH1373" s="387">
        <v>0</v>
      </c>
      <c r="AI1373" s="387">
        <v>0</v>
      </c>
      <c r="AJ1373" s="387">
        <v>82.28</v>
      </c>
      <c r="AK1373" s="387">
        <v>8.23</v>
      </c>
      <c r="AM1373"/>
      <c r="AN1373"/>
      <c r="AO1373"/>
      <c r="AP1373"/>
    </row>
    <row r="1374" spans="1:42">
      <c r="A1374" s="387" t="s">
        <v>4861</v>
      </c>
      <c r="B1374" s="388">
        <v>43664.947094907409</v>
      </c>
      <c r="C1374" s="389">
        <v>43664</v>
      </c>
      <c r="D1374" s="387" t="s">
        <v>3120</v>
      </c>
      <c r="E1374" s="389">
        <v>43664</v>
      </c>
      <c r="F1374" s="387" t="s">
        <v>2980</v>
      </c>
      <c r="G1374" s="387" t="s">
        <v>1728</v>
      </c>
      <c r="H1374" s="387" t="s">
        <v>1728</v>
      </c>
      <c r="I1374" s="387" t="s">
        <v>1728</v>
      </c>
      <c r="J1374" s="387" t="s">
        <v>1728</v>
      </c>
      <c r="K1374" s="387" t="s">
        <v>1741</v>
      </c>
      <c r="L1374" s="390" t="s">
        <v>1732</v>
      </c>
      <c r="M1374" s="390" t="s">
        <v>2594</v>
      </c>
      <c r="N1374" s="390" t="str">
        <f t="shared" si="44"/>
        <v>Employee9@blyblade.com</v>
      </c>
      <c r="O1374" s="390" t="str">
        <f t="shared" si="45"/>
        <v>Emily_Antner</v>
      </c>
      <c r="P1374" s="387" t="s">
        <v>1728</v>
      </c>
      <c r="Q1374" s="387" t="s">
        <v>3418</v>
      </c>
      <c r="R1374" s="387" t="s">
        <v>1803</v>
      </c>
      <c r="S1374" s="387" t="s">
        <v>1728</v>
      </c>
      <c r="T1374" s="387" t="s">
        <v>1728</v>
      </c>
      <c r="U1374" s="387" t="s">
        <v>4860</v>
      </c>
      <c r="V1374" s="387" t="s">
        <v>4859</v>
      </c>
      <c r="W1374" s="387" t="s">
        <v>2025</v>
      </c>
      <c r="X1374" s="387" t="s">
        <v>1749</v>
      </c>
      <c r="Y1374" s="387" t="s">
        <v>1896</v>
      </c>
      <c r="Z1374" s="387" t="s">
        <v>1734</v>
      </c>
      <c r="AA1374" s="387" t="s">
        <v>1733</v>
      </c>
      <c r="AB1374" s="387">
        <v>5</v>
      </c>
      <c r="AC1374" s="387">
        <v>0</v>
      </c>
      <c r="AD1374" s="387">
        <v>0</v>
      </c>
      <c r="AE1374" s="387">
        <v>5</v>
      </c>
      <c r="AF1374" s="387" t="s">
        <v>1729</v>
      </c>
      <c r="AG1374" s="387">
        <v>5</v>
      </c>
      <c r="AH1374" s="387">
        <v>0</v>
      </c>
      <c r="AI1374" s="387">
        <v>0</v>
      </c>
      <c r="AJ1374" s="387">
        <v>5</v>
      </c>
      <c r="AK1374" s="387">
        <v>0.5</v>
      </c>
      <c r="AM1374"/>
      <c r="AN1374"/>
      <c r="AO1374"/>
      <c r="AP1374"/>
    </row>
    <row r="1375" spans="1:42">
      <c r="A1375" s="387" t="s">
        <v>4858</v>
      </c>
      <c r="B1375" s="388">
        <v>43664.94734953704</v>
      </c>
      <c r="C1375" s="389">
        <v>43664</v>
      </c>
      <c r="D1375" s="387" t="s">
        <v>1757</v>
      </c>
      <c r="E1375" s="389">
        <v>43664</v>
      </c>
      <c r="F1375" s="387" t="s">
        <v>1756</v>
      </c>
      <c r="G1375" s="387" t="s">
        <v>1728</v>
      </c>
      <c r="H1375" s="387" t="s">
        <v>1728</v>
      </c>
      <c r="I1375" s="387" t="s">
        <v>1728</v>
      </c>
      <c r="J1375" s="387" t="s">
        <v>1728</v>
      </c>
      <c r="K1375" s="387" t="s">
        <v>1741</v>
      </c>
      <c r="L1375" s="390" t="s">
        <v>1732</v>
      </c>
      <c r="M1375" s="390" t="s">
        <v>1854</v>
      </c>
      <c r="N1375" s="390" t="str">
        <f t="shared" si="44"/>
        <v>Employee5@blyblade.com</v>
      </c>
      <c r="O1375" s="390" t="str">
        <f t="shared" si="45"/>
        <v>Torey_McNeil</v>
      </c>
      <c r="P1375" s="387" t="s">
        <v>1728</v>
      </c>
      <c r="Q1375" s="387" t="s">
        <v>1952</v>
      </c>
      <c r="R1375" s="387" t="s">
        <v>1803</v>
      </c>
      <c r="S1375" s="387" t="s">
        <v>1728</v>
      </c>
      <c r="T1375" s="387" t="s">
        <v>1728</v>
      </c>
      <c r="U1375" s="387" t="s">
        <v>4857</v>
      </c>
      <c r="V1375" s="387" t="s">
        <v>1802</v>
      </c>
      <c r="W1375" s="387" t="s">
        <v>2025</v>
      </c>
      <c r="X1375" s="387" t="s">
        <v>1749</v>
      </c>
      <c r="Y1375" s="387" t="s">
        <v>1748</v>
      </c>
      <c r="Z1375" s="387" t="s">
        <v>1734</v>
      </c>
      <c r="AA1375" s="387" t="s">
        <v>1733</v>
      </c>
      <c r="AB1375" s="387">
        <v>10</v>
      </c>
      <c r="AC1375" s="387">
        <v>0</v>
      </c>
      <c r="AD1375" s="387">
        <v>0</v>
      </c>
      <c r="AE1375" s="387">
        <v>10</v>
      </c>
      <c r="AF1375" s="387" t="s">
        <v>1729</v>
      </c>
      <c r="AG1375" s="387">
        <v>10</v>
      </c>
      <c r="AH1375" s="387">
        <v>0</v>
      </c>
      <c r="AI1375" s="387">
        <v>0</v>
      </c>
      <c r="AJ1375" s="387">
        <v>10</v>
      </c>
      <c r="AK1375" s="387">
        <v>1</v>
      </c>
      <c r="AM1375"/>
      <c r="AN1375"/>
      <c r="AO1375"/>
      <c r="AP1375"/>
    </row>
    <row r="1376" spans="1:42">
      <c r="A1376" s="387" t="s">
        <v>4856</v>
      </c>
      <c r="B1376" s="388">
        <v>43664.955150462964</v>
      </c>
      <c r="C1376" s="389">
        <v>43664</v>
      </c>
      <c r="D1376" s="387" t="s">
        <v>3991</v>
      </c>
      <c r="E1376" s="389">
        <v>43664</v>
      </c>
      <c r="F1376" s="387" t="s">
        <v>3563</v>
      </c>
      <c r="G1376" s="387" t="s">
        <v>1728</v>
      </c>
      <c r="H1376" s="387" t="s">
        <v>1728</v>
      </c>
      <c r="I1376" s="387" t="s">
        <v>1728</v>
      </c>
      <c r="J1376" s="387" t="s">
        <v>1728</v>
      </c>
      <c r="K1376" s="387" t="s">
        <v>1741</v>
      </c>
      <c r="L1376" s="390" t="s">
        <v>1732</v>
      </c>
      <c r="M1376" s="390" t="s">
        <v>2255</v>
      </c>
      <c r="N1376" s="390" t="str">
        <f t="shared" si="44"/>
        <v>Employee7@blyblade.com</v>
      </c>
      <c r="O1376" s="390" t="str">
        <f t="shared" si="45"/>
        <v>Jack_Oneill</v>
      </c>
      <c r="P1376" s="387" t="s">
        <v>1728</v>
      </c>
      <c r="Q1376" s="387" t="s">
        <v>1754</v>
      </c>
      <c r="R1376" s="387" t="s">
        <v>1738</v>
      </c>
      <c r="S1376" s="387" t="s">
        <v>1728</v>
      </c>
      <c r="T1376" s="387" t="s">
        <v>1728</v>
      </c>
      <c r="U1376" s="387" t="s">
        <v>1772</v>
      </c>
      <c r="V1376" s="387" t="s">
        <v>1772</v>
      </c>
      <c r="W1376" s="387" t="s">
        <v>1750</v>
      </c>
      <c r="X1376" s="387" t="s">
        <v>1770</v>
      </c>
      <c r="Y1376" s="387" t="s">
        <v>1748</v>
      </c>
      <c r="Z1376" s="387" t="s">
        <v>1734</v>
      </c>
      <c r="AA1376" s="387" t="s">
        <v>1733</v>
      </c>
      <c r="AB1376" s="387">
        <v>5.44</v>
      </c>
      <c r="AC1376" s="387">
        <v>0</v>
      </c>
      <c r="AD1376" s="387">
        <v>0</v>
      </c>
      <c r="AE1376" s="387">
        <v>5.44</v>
      </c>
      <c r="AF1376" s="387" t="s">
        <v>1729</v>
      </c>
      <c r="AG1376" s="387">
        <v>5.44</v>
      </c>
      <c r="AH1376" s="387">
        <v>0</v>
      </c>
      <c r="AI1376" s="387">
        <v>0</v>
      </c>
      <c r="AJ1376" s="387">
        <v>5.44</v>
      </c>
      <c r="AK1376" s="387">
        <v>0.54</v>
      </c>
      <c r="AM1376"/>
      <c r="AN1376"/>
      <c r="AO1376"/>
      <c r="AP1376"/>
    </row>
    <row r="1377" spans="1:42">
      <c r="A1377" s="387" t="s">
        <v>4851</v>
      </c>
      <c r="B1377" s="388">
        <v>43664.981574074074</v>
      </c>
      <c r="C1377" s="389">
        <v>43664</v>
      </c>
      <c r="D1377" s="387" t="s">
        <v>2831</v>
      </c>
      <c r="E1377" s="389">
        <v>43664</v>
      </c>
      <c r="F1377" s="387" t="s">
        <v>2830</v>
      </c>
      <c r="G1377" s="389">
        <v>43664</v>
      </c>
      <c r="H1377" s="387" t="s">
        <v>3428</v>
      </c>
      <c r="I1377" s="389">
        <v>43664</v>
      </c>
      <c r="J1377" s="387" t="s">
        <v>2335</v>
      </c>
      <c r="K1377" s="387" t="s">
        <v>1741</v>
      </c>
      <c r="L1377" s="390" t="s">
        <v>1732</v>
      </c>
      <c r="M1377" s="390" t="s">
        <v>1755</v>
      </c>
      <c r="N1377" s="390" t="str">
        <f t="shared" si="44"/>
        <v>Employee2@blyblade.com</v>
      </c>
      <c r="O1377" s="390" t="str">
        <f t="shared" si="45"/>
        <v>Cal_Thompson</v>
      </c>
      <c r="P1377" s="387" t="s">
        <v>1728</v>
      </c>
      <c r="Q1377" s="387" t="s">
        <v>1952</v>
      </c>
      <c r="R1377" s="387" t="s">
        <v>1803</v>
      </c>
      <c r="S1377" s="387">
        <v>17.97</v>
      </c>
      <c r="T1377" s="387">
        <v>48</v>
      </c>
      <c r="U1377" s="387" t="s">
        <v>1802</v>
      </c>
      <c r="V1377" s="387" t="s">
        <v>1773</v>
      </c>
      <c r="W1377" s="387" t="s">
        <v>2025</v>
      </c>
      <c r="X1377" s="387" t="s">
        <v>1749</v>
      </c>
      <c r="Y1377" s="387" t="s">
        <v>1748</v>
      </c>
      <c r="Z1377" s="387" t="s">
        <v>1734</v>
      </c>
      <c r="AA1377" s="387" t="s">
        <v>1733</v>
      </c>
      <c r="AB1377" s="387">
        <v>165.18</v>
      </c>
      <c r="AC1377" s="387">
        <v>0</v>
      </c>
      <c r="AD1377" s="387">
        <v>0</v>
      </c>
      <c r="AE1377" s="387">
        <v>165.18</v>
      </c>
      <c r="AF1377" s="387" t="s">
        <v>1729</v>
      </c>
      <c r="AG1377" s="387">
        <v>165.18</v>
      </c>
      <c r="AH1377" s="387">
        <v>0</v>
      </c>
      <c r="AI1377" s="387">
        <v>0</v>
      </c>
      <c r="AJ1377" s="387">
        <v>165.18</v>
      </c>
      <c r="AK1377" s="387">
        <v>16.52</v>
      </c>
      <c r="AM1377"/>
      <c r="AN1377"/>
      <c r="AO1377"/>
      <c r="AP1377"/>
    </row>
    <row r="1378" spans="1:42">
      <c r="A1378" s="387" t="s">
        <v>4855</v>
      </c>
      <c r="B1378" s="388">
        <v>43664.98170138889</v>
      </c>
      <c r="C1378" s="389">
        <v>43664</v>
      </c>
      <c r="D1378" s="387" t="s">
        <v>3419</v>
      </c>
      <c r="E1378" s="389">
        <v>43664</v>
      </c>
      <c r="F1378" s="387" t="s">
        <v>2096</v>
      </c>
      <c r="G1378" s="387" t="s">
        <v>1728</v>
      </c>
      <c r="H1378" s="387" t="s">
        <v>1728</v>
      </c>
      <c r="I1378" s="387" t="s">
        <v>1728</v>
      </c>
      <c r="J1378" s="387" t="s">
        <v>1728</v>
      </c>
      <c r="K1378" s="387" t="s">
        <v>1741</v>
      </c>
      <c r="L1378" s="390" t="s">
        <v>1732</v>
      </c>
      <c r="M1378" s="390" t="s">
        <v>2223</v>
      </c>
      <c r="N1378" s="390" t="str">
        <f t="shared" si="44"/>
        <v>Employee19@blyblade.com</v>
      </c>
      <c r="O1378" s="390" t="str">
        <f t="shared" si="45"/>
        <v>Gil_Adler</v>
      </c>
      <c r="P1378" s="387" t="s">
        <v>1728</v>
      </c>
      <c r="Q1378" s="387" t="s">
        <v>1754</v>
      </c>
      <c r="R1378" s="387" t="s">
        <v>1738</v>
      </c>
      <c r="S1378" s="387" t="s">
        <v>1728</v>
      </c>
      <c r="T1378" s="387" t="s">
        <v>1728</v>
      </c>
      <c r="U1378" s="387" t="s">
        <v>1845</v>
      </c>
      <c r="V1378" s="387" t="s">
        <v>1737</v>
      </c>
      <c r="W1378" s="387" t="s">
        <v>1875</v>
      </c>
      <c r="X1378" s="387" t="s">
        <v>1770</v>
      </c>
      <c r="Y1378" s="387" t="s">
        <v>1890</v>
      </c>
      <c r="Z1378" s="387" t="s">
        <v>1734</v>
      </c>
      <c r="AA1378" s="387" t="s">
        <v>1733</v>
      </c>
      <c r="AB1378" s="387">
        <v>5.44</v>
      </c>
      <c r="AC1378" s="387">
        <v>0</v>
      </c>
      <c r="AD1378" s="387">
        <v>0</v>
      </c>
      <c r="AE1378" s="387">
        <v>5.44</v>
      </c>
      <c r="AF1378" s="387" t="s">
        <v>1729</v>
      </c>
      <c r="AG1378" s="387">
        <v>5.44</v>
      </c>
      <c r="AH1378" s="387">
        <v>0</v>
      </c>
      <c r="AI1378" s="387">
        <v>0</v>
      </c>
      <c r="AJ1378" s="387">
        <v>5.44</v>
      </c>
      <c r="AK1378" s="387">
        <v>0.54</v>
      </c>
      <c r="AM1378"/>
      <c r="AN1378"/>
      <c r="AO1378"/>
      <c r="AP1378"/>
    </row>
    <row r="1379" spans="1:42">
      <c r="A1379" s="387" t="s">
        <v>4854</v>
      </c>
      <c r="B1379" s="388">
        <v>43664.994479166664</v>
      </c>
      <c r="C1379" s="389">
        <v>43664</v>
      </c>
      <c r="D1379" s="387" t="s">
        <v>2573</v>
      </c>
      <c r="E1379" s="389">
        <v>43664</v>
      </c>
      <c r="F1379" s="387" t="s">
        <v>3720</v>
      </c>
      <c r="G1379" s="389">
        <v>43664</v>
      </c>
      <c r="H1379" s="387" t="s">
        <v>2708</v>
      </c>
      <c r="I1379" s="389">
        <v>43664</v>
      </c>
      <c r="J1379" s="387" t="s">
        <v>2707</v>
      </c>
      <c r="K1379" s="387" t="s">
        <v>1741</v>
      </c>
      <c r="L1379" s="390" t="s">
        <v>1732</v>
      </c>
      <c r="M1379" s="390" t="s">
        <v>2223</v>
      </c>
      <c r="N1379" s="390" t="str">
        <f t="shared" si="44"/>
        <v>Employee19@blyblade.com</v>
      </c>
      <c r="O1379" s="390" t="str">
        <f t="shared" si="45"/>
        <v>Gil_Adler</v>
      </c>
      <c r="P1379" s="387" t="s">
        <v>1728</v>
      </c>
      <c r="Q1379" s="387" t="s">
        <v>1754</v>
      </c>
      <c r="R1379" s="387" t="s">
        <v>1738</v>
      </c>
      <c r="S1379" s="387">
        <v>2.8</v>
      </c>
      <c r="T1379" s="387">
        <v>12</v>
      </c>
      <c r="U1379" s="387" t="s">
        <v>1845</v>
      </c>
      <c r="V1379" s="387" t="s">
        <v>2183</v>
      </c>
      <c r="W1379" s="387" t="s">
        <v>1875</v>
      </c>
      <c r="X1379" s="387" t="s">
        <v>1770</v>
      </c>
      <c r="Y1379" s="387" t="s">
        <v>1890</v>
      </c>
      <c r="Z1379" s="387" t="s">
        <v>1734</v>
      </c>
      <c r="AA1379" s="387" t="s">
        <v>1733</v>
      </c>
      <c r="AB1379" s="387">
        <v>16.510000000000002</v>
      </c>
      <c r="AC1379" s="387">
        <v>0</v>
      </c>
      <c r="AD1379" s="387">
        <v>0</v>
      </c>
      <c r="AE1379" s="387">
        <v>16.510000000000002</v>
      </c>
      <c r="AF1379" s="387" t="s">
        <v>1729</v>
      </c>
      <c r="AG1379" s="387">
        <v>16.510000000000002</v>
      </c>
      <c r="AH1379" s="387">
        <v>0</v>
      </c>
      <c r="AI1379" s="387">
        <v>0</v>
      </c>
      <c r="AJ1379" s="387">
        <v>16.510000000000002</v>
      </c>
      <c r="AK1379" s="387">
        <v>1.65</v>
      </c>
      <c r="AM1379"/>
      <c r="AN1379"/>
      <c r="AO1379"/>
      <c r="AP1379"/>
    </row>
    <row r="1380" spans="1:42">
      <c r="A1380" s="387" t="s">
        <v>4854</v>
      </c>
      <c r="B1380" s="388">
        <v>43664.997291666667</v>
      </c>
      <c r="C1380" s="389">
        <v>43664</v>
      </c>
      <c r="D1380" s="387" t="s">
        <v>2573</v>
      </c>
      <c r="E1380" s="389">
        <v>43664</v>
      </c>
      <c r="F1380" s="387" t="s">
        <v>3720</v>
      </c>
      <c r="G1380" s="389">
        <v>43664</v>
      </c>
      <c r="H1380" s="387" t="s">
        <v>2708</v>
      </c>
      <c r="I1380" s="389">
        <v>43664</v>
      </c>
      <c r="J1380" s="387" t="s">
        <v>2707</v>
      </c>
      <c r="K1380" s="387" t="s">
        <v>1741</v>
      </c>
      <c r="L1380" s="390" t="s">
        <v>1732</v>
      </c>
      <c r="M1380" s="390" t="s">
        <v>2223</v>
      </c>
      <c r="N1380" s="390" t="str">
        <f t="shared" si="44"/>
        <v>Employee19@blyblade.com</v>
      </c>
      <c r="O1380" s="390" t="str">
        <f t="shared" si="45"/>
        <v>Gil_Adler</v>
      </c>
      <c r="P1380" s="387" t="s">
        <v>1728</v>
      </c>
      <c r="Q1380" s="387" t="s">
        <v>1754</v>
      </c>
      <c r="R1380" s="387" t="s">
        <v>1738</v>
      </c>
      <c r="S1380" s="387">
        <v>2.8</v>
      </c>
      <c r="T1380" s="387">
        <v>12</v>
      </c>
      <c r="U1380" s="387" t="s">
        <v>1845</v>
      </c>
      <c r="V1380" s="387" t="s">
        <v>2183</v>
      </c>
      <c r="W1380" s="387" t="s">
        <v>1875</v>
      </c>
      <c r="X1380" s="387" t="s">
        <v>1770</v>
      </c>
      <c r="Y1380" s="387" t="s">
        <v>1890</v>
      </c>
      <c r="Z1380" s="387" t="s">
        <v>1734</v>
      </c>
      <c r="AA1380" s="387" t="s">
        <v>1747</v>
      </c>
      <c r="AB1380" s="387">
        <v>0</v>
      </c>
      <c r="AC1380" s="387">
        <v>0</v>
      </c>
      <c r="AD1380" s="387">
        <v>1.03</v>
      </c>
      <c r="AE1380" s="387">
        <v>1.03</v>
      </c>
      <c r="AF1380" s="387" t="s">
        <v>1729</v>
      </c>
      <c r="AG1380" s="387">
        <v>0</v>
      </c>
      <c r="AH1380" s="387">
        <v>0</v>
      </c>
      <c r="AI1380" s="387">
        <v>1.03</v>
      </c>
      <c r="AJ1380" s="387">
        <v>1.03</v>
      </c>
      <c r="AK1380" s="387">
        <v>0</v>
      </c>
      <c r="AM1380"/>
      <c r="AN1380"/>
      <c r="AO1380"/>
      <c r="AP1380"/>
    </row>
    <row r="1381" spans="1:42">
      <c r="A1381" s="387" t="s">
        <v>4853</v>
      </c>
      <c r="B1381" s="388">
        <v>43665.006354166668</v>
      </c>
      <c r="C1381" s="389">
        <v>43664</v>
      </c>
      <c r="D1381" s="387" t="s">
        <v>1879</v>
      </c>
      <c r="E1381" s="389">
        <v>43664</v>
      </c>
      <c r="F1381" s="387" t="s">
        <v>2301</v>
      </c>
      <c r="G1381" s="389">
        <v>43665</v>
      </c>
      <c r="H1381" s="387" t="s">
        <v>2399</v>
      </c>
      <c r="I1381" s="389">
        <v>43664</v>
      </c>
      <c r="J1381" s="387" t="s">
        <v>2398</v>
      </c>
      <c r="K1381" s="387" t="s">
        <v>1741</v>
      </c>
      <c r="L1381" s="390" t="s">
        <v>1732</v>
      </c>
      <c r="M1381" s="390" t="s">
        <v>1929</v>
      </c>
      <c r="N1381" s="390" t="str">
        <f t="shared" si="44"/>
        <v>Employee29@blyblade.com</v>
      </c>
      <c r="O1381" s="390" t="str">
        <f t="shared" si="45"/>
        <v>Justin_Meltzer</v>
      </c>
      <c r="P1381" s="387" t="s">
        <v>1728</v>
      </c>
      <c r="Q1381" s="387" t="s">
        <v>1952</v>
      </c>
      <c r="R1381" s="387" t="s">
        <v>1738</v>
      </c>
      <c r="S1381" s="387">
        <v>96.77</v>
      </c>
      <c r="T1381" s="387">
        <v>152</v>
      </c>
      <c r="U1381" s="387" t="s">
        <v>1883</v>
      </c>
      <c r="V1381" s="387" t="s">
        <v>1751</v>
      </c>
      <c r="W1381" s="387" t="s">
        <v>2025</v>
      </c>
      <c r="X1381" s="387" t="s">
        <v>1749</v>
      </c>
      <c r="Y1381" s="387" t="s">
        <v>1748</v>
      </c>
      <c r="Z1381" s="387" t="s">
        <v>1734</v>
      </c>
      <c r="AA1381" s="387" t="s">
        <v>1733</v>
      </c>
      <c r="AB1381" s="387">
        <v>661.43</v>
      </c>
      <c r="AC1381" s="387">
        <v>0</v>
      </c>
      <c r="AD1381" s="387">
        <v>0</v>
      </c>
      <c r="AE1381" s="387">
        <v>661.43</v>
      </c>
      <c r="AF1381" s="387" t="s">
        <v>1729</v>
      </c>
      <c r="AG1381" s="387">
        <v>661.43</v>
      </c>
      <c r="AH1381" s="387">
        <v>0</v>
      </c>
      <c r="AI1381" s="387">
        <v>0</v>
      </c>
      <c r="AJ1381" s="387">
        <v>661.43</v>
      </c>
      <c r="AK1381" s="387">
        <v>66.14</v>
      </c>
      <c r="AM1381"/>
      <c r="AN1381"/>
      <c r="AO1381"/>
      <c r="AP1381"/>
    </row>
    <row r="1382" spans="1:42">
      <c r="A1382" s="387" t="s">
        <v>4853</v>
      </c>
      <c r="B1382" s="388">
        <v>43665.007291666669</v>
      </c>
      <c r="C1382" s="389">
        <v>43664</v>
      </c>
      <c r="D1382" s="387" t="s">
        <v>1879</v>
      </c>
      <c r="E1382" s="389">
        <v>43664</v>
      </c>
      <c r="F1382" s="387" t="s">
        <v>2301</v>
      </c>
      <c r="G1382" s="389">
        <v>43665</v>
      </c>
      <c r="H1382" s="387" t="s">
        <v>2399</v>
      </c>
      <c r="I1382" s="389">
        <v>43664</v>
      </c>
      <c r="J1382" s="387" t="s">
        <v>2398</v>
      </c>
      <c r="K1382" s="387" t="s">
        <v>1741</v>
      </c>
      <c r="L1382" s="390" t="s">
        <v>1732</v>
      </c>
      <c r="M1382" s="390" t="s">
        <v>1929</v>
      </c>
      <c r="N1382" s="390" t="str">
        <f t="shared" si="44"/>
        <v>Employee29@blyblade.com</v>
      </c>
      <c r="O1382" s="390" t="str">
        <f t="shared" si="45"/>
        <v>Justin_Meltzer</v>
      </c>
      <c r="P1382" s="387" t="s">
        <v>1728</v>
      </c>
      <c r="Q1382" s="387" t="s">
        <v>1952</v>
      </c>
      <c r="R1382" s="387" t="s">
        <v>1738</v>
      </c>
      <c r="S1382" s="387">
        <v>96.77</v>
      </c>
      <c r="T1382" s="387">
        <v>152</v>
      </c>
      <c r="U1382" s="387" t="s">
        <v>1883</v>
      </c>
      <c r="V1382" s="387" t="s">
        <v>1751</v>
      </c>
      <c r="W1382" s="387" t="s">
        <v>2025</v>
      </c>
      <c r="X1382" s="387" t="s">
        <v>1749</v>
      </c>
      <c r="Y1382" s="387" t="s">
        <v>1748</v>
      </c>
      <c r="Z1382" s="387" t="s">
        <v>1734</v>
      </c>
      <c r="AA1382" s="387" t="s">
        <v>1747</v>
      </c>
      <c r="AB1382" s="387">
        <v>0</v>
      </c>
      <c r="AC1382" s="387">
        <v>0</v>
      </c>
      <c r="AD1382" s="387">
        <v>51.25</v>
      </c>
      <c r="AE1382" s="387">
        <v>51.25</v>
      </c>
      <c r="AF1382" s="387" t="s">
        <v>1729</v>
      </c>
      <c r="AG1382" s="387">
        <v>0</v>
      </c>
      <c r="AH1382" s="387">
        <v>0</v>
      </c>
      <c r="AI1382" s="387">
        <v>51.25</v>
      </c>
      <c r="AJ1382" s="387">
        <v>51.25</v>
      </c>
      <c r="AK1382" s="387">
        <v>0</v>
      </c>
      <c r="AM1382"/>
      <c r="AN1382"/>
      <c r="AO1382"/>
      <c r="AP1382"/>
    </row>
    <row r="1383" spans="1:42">
      <c r="A1383" s="387" t="s">
        <v>4852</v>
      </c>
      <c r="B1383" s="388">
        <v>43665.03125</v>
      </c>
      <c r="C1383" s="389">
        <v>43664</v>
      </c>
      <c r="D1383" s="387" t="s">
        <v>2029</v>
      </c>
      <c r="E1383" s="389">
        <v>43664</v>
      </c>
      <c r="F1383" s="387" t="s">
        <v>2028</v>
      </c>
      <c r="G1383" s="389">
        <v>43665</v>
      </c>
      <c r="H1383" s="387" t="s">
        <v>3528</v>
      </c>
      <c r="I1383" s="389">
        <v>43664</v>
      </c>
      <c r="J1383" s="387" t="s">
        <v>2721</v>
      </c>
      <c r="K1383" s="387" t="s">
        <v>1741</v>
      </c>
      <c r="L1383" s="390" t="s">
        <v>1732</v>
      </c>
      <c r="M1383" s="390" t="s">
        <v>2812</v>
      </c>
      <c r="N1383" s="390" t="str">
        <f t="shared" si="44"/>
        <v>Employee6@blyblade.com</v>
      </c>
      <c r="O1383" s="390" t="str">
        <f t="shared" si="45"/>
        <v>Matthew_Brody</v>
      </c>
      <c r="P1383" s="387" t="s">
        <v>1728</v>
      </c>
      <c r="Q1383" s="387" t="s">
        <v>1952</v>
      </c>
      <c r="R1383" s="387" t="s">
        <v>1738</v>
      </c>
      <c r="S1383" s="387">
        <v>94.89</v>
      </c>
      <c r="T1383" s="387">
        <v>141</v>
      </c>
      <c r="U1383" s="387" t="s">
        <v>1772</v>
      </c>
      <c r="V1383" s="387" t="s">
        <v>2100</v>
      </c>
      <c r="W1383" s="387" t="s">
        <v>1965</v>
      </c>
      <c r="X1383" s="387" t="s">
        <v>1770</v>
      </c>
      <c r="Y1383" s="387" t="s">
        <v>1748</v>
      </c>
      <c r="Z1383" s="387" t="s">
        <v>1734</v>
      </c>
      <c r="AA1383" s="387" t="s">
        <v>1733</v>
      </c>
      <c r="AB1383" s="387">
        <v>558.09</v>
      </c>
      <c r="AC1383" s="387">
        <v>0</v>
      </c>
      <c r="AD1383" s="387">
        <v>0</v>
      </c>
      <c r="AE1383" s="387">
        <v>558.09</v>
      </c>
      <c r="AF1383" s="387" t="s">
        <v>1729</v>
      </c>
      <c r="AG1383" s="387">
        <v>558.09</v>
      </c>
      <c r="AH1383" s="387">
        <v>0</v>
      </c>
      <c r="AI1383" s="387">
        <v>0</v>
      </c>
      <c r="AJ1383" s="387">
        <v>558.09</v>
      </c>
      <c r="AK1383" s="387">
        <v>55.81</v>
      </c>
      <c r="AM1383"/>
      <c r="AN1383"/>
      <c r="AO1383"/>
      <c r="AP1383"/>
    </row>
    <row r="1384" spans="1:42">
      <c r="A1384" s="387" t="s">
        <v>4852</v>
      </c>
      <c r="B1384" s="388">
        <v>43665.031307870369</v>
      </c>
      <c r="C1384" s="389">
        <v>43664</v>
      </c>
      <c r="D1384" s="387" t="s">
        <v>2029</v>
      </c>
      <c r="E1384" s="389">
        <v>43664</v>
      </c>
      <c r="F1384" s="387" t="s">
        <v>2028</v>
      </c>
      <c r="G1384" s="389">
        <v>43665</v>
      </c>
      <c r="H1384" s="387" t="s">
        <v>3528</v>
      </c>
      <c r="I1384" s="389">
        <v>43664</v>
      </c>
      <c r="J1384" s="387" t="s">
        <v>2721</v>
      </c>
      <c r="K1384" s="387" t="s">
        <v>1741</v>
      </c>
      <c r="L1384" s="390" t="s">
        <v>1732</v>
      </c>
      <c r="M1384" s="390" t="s">
        <v>2812</v>
      </c>
      <c r="N1384" s="390" t="str">
        <f t="shared" si="44"/>
        <v>Employee6@blyblade.com</v>
      </c>
      <c r="O1384" s="390" t="str">
        <f t="shared" si="45"/>
        <v>Matthew_Brody</v>
      </c>
      <c r="P1384" s="387" t="s">
        <v>1728</v>
      </c>
      <c r="Q1384" s="387" t="s">
        <v>1952</v>
      </c>
      <c r="R1384" s="387" t="s">
        <v>1738</v>
      </c>
      <c r="S1384" s="387">
        <v>94.89</v>
      </c>
      <c r="T1384" s="387">
        <v>141</v>
      </c>
      <c r="U1384" s="387" t="s">
        <v>1772</v>
      </c>
      <c r="V1384" s="387" t="s">
        <v>2100</v>
      </c>
      <c r="W1384" s="387" t="s">
        <v>1965</v>
      </c>
      <c r="X1384" s="387" t="s">
        <v>1770</v>
      </c>
      <c r="Y1384" s="387" t="s">
        <v>1748</v>
      </c>
      <c r="Z1384" s="387" t="s">
        <v>1734</v>
      </c>
      <c r="AA1384" s="387" t="s">
        <v>1747</v>
      </c>
      <c r="AB1384" s="387">
        <v>0</v>
      </c>
      <c r="AC1384" s="387">
        <v>0</v>
      </c>
      <c r="AD1384" s="387">
        <v>51.25</v>
      </c>
      <c r="AE1384" s="387">
        <v>51.25</v>
      </c>
      <c r="AF1384" s="387" t="s">
        <v>1729</v>
      </c>
      <c r="AG1384" s="387">
        <v>0</v>
      </c>
      <c r="AH1384" s="387">
        <v>0</v>
      </c>
      <c r="AI1384" s="387">
        <v>51.25</v>
      </c>
      <c r="AJ1384" s="387">
        <v>51.25</v>
      </c>
      <c r="AK1384" s="387">
        <v>0</v>
      </c>
      <c r="AM1384"/>
      <c r="AN1384"/>
      <c r="AO1384"/>
      <c r="AP1384"/>
    </row>
    <row r="1385" spans="1:42">
      <c r="A1385" s="387" t="s">
        <v>4851</v>
      </c>
      <c r="B1385" s="388">
        <v>43665.037905092591</v>
      </c>
      <c r="C1385" s="389">
        <v>43664</v>
      </c>
      <c r="D1385" s="387" t="s">
        <v>2831</v>
      </c>
      <c r="E1385" s="389">
        <v>43664</v>
      </c>
      <c r="F1385" s="387" t="s">
        <v>2830</v>
      </c>
      <c r="G1385" s="389">
        <v>43664</v>
      </c>
      <c r="H1385" s="387" t="s">
        <v>3428</v>
      </c>
      <c r="I1385" s="389">
        <v>43664</v>
      </c>
      <c r="J1385" s="387" t="s">
        <v>2335</v>
      </c>
      <c r="K1385" s="387" t="s">
        <v>1741</v>
      </c>
      <c r="L1385" s="390" t="s">
        <v>1732</v>
      </c>
      <c r="M1385" s="390" t="s">
        <v>1755</v>
      </c>
      <c r="N1385" s="390" t="str">
        <f t="shared" si="44"/>
        <v>Employee2@blyblade.com</v>
      </c>
      <c r="O1385" s="390" t="str">
        <f t="shared" si="45"/>
        <v>Cal_Thompson</v>
      </c>
      <c r="P1385" s="387" t="s">
        <v>1728</v>
      </c>
      <c r="Q1385" s="387" t="s">
        <v>1952</v>
      </c>
      <c r="R1385" s="387" t="s">
        <v>1803</v>
      </c>
      <c r="S1385" s="387">
        <v>17.97</v>
      </c>
      <c r="T1385" s="387">
        <v>48</v>
      </c>
      <c r="U1385" s="387" t="s">
        <v>1802</v>
      </c>
      <c r="V1385" s="387" t="s">
        <v>1773</v>
      </c>
      <c r="W1385" s="387" t="s">
        <v>2025</v>
      </c>
      <c r="X1385" s="387" t="s">
        <v>1749</v>
      </c>
      <c r="Y1385" s="387" t="s">
        <v>1748</v>
      </c>
      <c r="Z1385" s="387" t="s">
        <v>1734</v>
      </c>
      <c r="AA1385" s="387" t="s">
        <v>1747</v>
      </c>
      <c r="AB1385" s="387">
        <v>0</v>
      </c>
      <c r="AC1385" s="387">
        <v>0</v>
      </c>
      <c r="AD1385" s="387">
        <v>23.38</v>
      </c>
      <c r="AE1385" s="387">
        <v>23.38</v>
      </c>
      <c r="AF1385" s="387" t="s">
        <v>1729</v>
      </c>
      <c r="AG1385" s="387">
        <v>0</v>
      </c>
      <c r="AH1385" s="387">
        <v>0</v>
      </c>
      <c r="AI1385" s="387">
        <v>23.38</v>
      </c>
      <c r="AJ1385" s="387">
        <v>23.38</v>
      </c>
      <c r="AK1385" s="387">
        <v>0</v>
      </c>
      <c r="AM1385"/>
      <c r="AN1385"/>
      <c r="AO1385"/>
      <c r="AP1385"/>
    </row>
    <row r="1386" spans="1:42">
      <c r="A1386" s="387" t="s">
        <v>4850</v>
      </c>
      <c r="B1386" s="388">
        <v>43665.044259259259</v>
      </c>
      <c r="C1386" s="389">
        <v>43664</v>
      </c>
      <c r="D1386" s="387" t="s">
        <v>3818</v>
      </c>
      <c r="E1386" s="389">
        <v>43664</v>
      </c>
      <c r="F1386" s="387" t="s">
        <v>2098</v>
      </c>
      <c r="G1386" s="389">
        <v>43665</v>
      </c>
      <c r="H1386" s="387" t="s">
        <v>1855</v>
      </c>
      <c r="I1386" s="389">
        <v>43664</v>
      </c>
      <c r="J1386" s="387" t="s">
        <v>3439</v>
      </c>
      <c r="K1386" s="387" t="s">
        <v>1741</v>
      </c>
      <c r="L1386" s="390" t="s">
        <v>1732</v>
      </c>
      <c r="M1386" s="390" t="s">
        <v>1924</v>
      </c>
      <c r="N1386" s="390" t="str">
        <f t="shared" si="44"/>
        <v>Employee16@blyblade.com</v>
      </c>
      <c r="O1386" s="390" t="str">
        <f t="shared" si="45"/>
        <v>Hunter_Senning</v>
      </c>
      <c r="P1386" s="387" t="s">
        <v>1728</v>
      </c>
      <c r="Q1386" s="387" t="s">
        <v>1787</v>
      </c>
      <c r="R1386" s="387" t="s">
        <v>3362</v>
      </c>
      <c r="S1386" s="387">
        <v>69.98</v>
      </c>
      <c r="T1386" s="387">
        <v>105</v>
      </c>
      <c r="U1386" s="387" t="s">
        <v>4499</v>
      </c>
      <c r="V1386" s="387" t="s">
        <v>2524</v>
      </c>
      <c r="W1386" s="387" t="s">
        <v>1965</v>
      </c>
      <c r="X1386" s="387" t="s">
        <v>1749</v>
      </c>
      <c r="Y1386" s="387" t="s">
        <v>1748</v>
      </c>
      <c r="Z1386" s="387" t="s">
        <v>1734</v>
      </c>
      <c r="AA1386" s="387" t="s">
        <v>1733</v>
      </c>
      <c r="AB1386" s="387">
        <v>255.99</v>
      </c>
      <c r="AC1386" s="387">
        <v>0</v>
      </c>
      <c r="AD1386" s="387">
        <v>0</v>
      </c>
      <c r="AE1386" s="387">
        <v>255.99</v>
      </c>
      <c r="AF1386" s="387" t="s">
        <v>1729</v>
      </c>
      <c r="AG1386" s="387">
        <v>255.99</v>
      </c>
      <c r="AH1386" s="387">
        <v>0</v>
      </c>
      <c r="AI1386" s="387">
        <v>0</v>
      </c>
      <c r="AJ1386" s="387">
        <v>255.99</v>
      </c>
      <c r="AK1386" s="387">
        <v>25.6</v>
      </c>
      <c r="AM1386"/>
      <c r="AN1386"/>
      <c r="AO1386"/>
      <c r="AP1386"/>
    </row>
    <row r="1387" spans="1:42">
      <c r="A1387" s="387" t="s">
        <v>4849</v>
      </c>
      <c r="B1387" s="388">
        <v>43665.04488425926</v>
      </c>
      <c r="C1387" s="389">
        <v>43664</v>
      </c>
      <c r="D1387" s="387" t="s">
        <v>2029</v>
      </c>
      <c r="E1387" s="389">
        <v>43664</v>
      </c>
      <c r="F1387" s="387" t="s">
        <v>2028</v>
      </c>
      <c r="G1387" s="389">
        <v>43665</v>
      </c>
      <c r="H1387" s="387" t="s">
        <v>1913</v>
      </c>
      <c r="I1387" s="389">
        <v>43664</v>
      </c>
      <c r="J1387" s="387" t="s">
        <v>1912</v>
      </c>
      <c r="K1387" s="387" t="s">
        <v>1741</v>
      </c>
      <c r="L1387" s="390" t="s">
        <v>1732</v>
      </c>
      <c r="M1387" s="390" t="s">
        <v>3960</v>
      </c>
      <c r="N1387" s="390" t="str">
        <f t="shared" si="44"/>
        <v>Employee21@blyblade.com</v>
      </c>
      <c r="O1387" s="390" t="str">
        <f t="shared" si="45"/>
        <v>Wyndham_Williamson</v>
      </c>
      <c r="P1387" s="387" t="s">
        <v>1728</v>
      </c>
      <c r="Q1387" s="387" t="s">
        <v>1952</v>
      </c>
      <c r="R1387" s="387" t="s">
        <v>1738</v>
      </c>
      <c r="S1387" s="387">
        <v>104.71</v>
      </c>
      <c r="T1387" s="387">
        <v>162</v>
      </c>
      <c r="U1387" s="387" t="s">
        <v>1772</v>
      </c>
      <c r="V1387" s="387" t="s">
        <v>1752</v>
      </c>
      <c r="W1387" s="387" t="s">
        <v>2025</v>
      </c>
      <c r="X1387" s="387" t="s">
        <v>1770</v>
      </c>
      <c r="Y1387" s="387" t="s">
        <v>1728</v>
      </c>
      <c r="Z1387" s="387" t="s">
        <v>1734</v>
      </c>
      <c r="AA1387" s="387" t="s">
        <v>1733</v>
      </c>
      <c r="AB1387" s="387">
        <v>710.69</v>
      </c>
      <c r="AC1387" s="387">
        <v>0</v>
      </c>
      <c r="AD1387" s="387">
        <v>0</v>
      </c>
      <c r="AE1387" s="387">
        <v>710.69</v>
      </c>
      <c r="AF1387" s="387" t="s">
        <v>1729</v>
      </c>
      <c r="AG1387" s="387">
        <v>710.69</v>
      </c>
      <c r="AH1387" s="387">
        <v>0</v>
      </c>
      <c r="AI1387" s="387">
        <v>0</v>
      </c>
      <c r="AJ1387" s="387">
        <v>710.69</v>
      </c>
      <c r="AK1387" s="387">
        <v>71.069999999999993</v>
      </c>
      <c r="AM1387"/>
      <c r="AN1387"/>
      <c r="AO1387"/>
    </row>
    <row r="1388" spans="1:42">
      <c r="A1388" s="387" t="s">
        <v>4848</v>
      </c>
      <c r="B1388" s="388">
        <v>43665.046296296299</v>
      </c>
      <c r="C1388" s="389">
        <v>43665</v>
      </c>
      <c r="D1388" s="387" t="s">
        <v>2252</v>
      </c>
      <c r="E1388" s="389">
        <v>43664</v>
      </c>
      <c r="F1388" s="387" t="s">
        <v>2066</v>
      </c>
      <c r="G1388" s="389">
        <v>43665</v>
      </c>
      <c r="H1388" s="387" t="s">
        <v>1907</v>
      </c>
      <c r="I1388" s="389">
        <v>43664</v>
      </c>
      <c r="J1388" s="387" t="s">
        <v>1906</v>
      </c>
      <c r="K1388" s="387" t="s">
        <v>1741</v>
      </c>
      <c r="L1388" s="390" t="s">
        <v>1732</v>
      </c>
      <c r="M1388" s="390" t="s">
        <v>1929</v>
      </c>
      <c r="N1388" s="390" t="str">
        <f t="shared" si="44"/>
        <v>Employee29@blyblade.com</v>
      </c>
      <c r="O1388" s="390" t="str">
        <f t="shared" si="45"/>
        <v>Justin_Meltzer</v>
      </c>
      <c r="P1388" s="387" t="s">
        <v>1728</v>
      </c>
      <c r="Q1388" s="387" t="s">
        <v>1847</v>
      </c>
      <c r="R1388" s="387" t="s">
        <v>1738</v>
      </c>
      <c r="S1388" s="387">
        <v>1.76</v>
      </c>
      <c r="T1388" s="387">
        <v>12</v>
      </c>
      <c r="U1388" s="387" t="s">
        <v>1737</v>
      </c>
      <c r="V1388" s="387" t="s">
        <v>1928</v>
      </c>
      <c r="W1388" s="387" t="s">
        <v>4723</v>
      </c>
      <c r="X1388" s="387" t="s">
        <v>1844</v>
      </c>
      <c r="Y1388" s="387" t="s">
        <v>1748</v>
      </c>
      <c r="Z1388" s="387" t="s">
        <v>1734</v>
      </c>
      <c r="AA1388" s="387" t="s">
        <v>1733</v>
      </c>
      <c r="AB1388" s="387">
        <v>10.88</v>
      </c>
      <c r="AC1388" s="387">
        <v>0</v>
      </c>
      <c r="AD1388" s="387">
        <v>0</v>
      </c>
      <c r="AE1388" s="387">
        <v>10.88</v>
      </c>
      <c r="AF1388" s="387" t="s">
        <v>1729</v>
      </c>
      <c r="AG1388" s="387">
        <v>10.88</v>
      </c>
      <c r="AH1388" s="387">
        <v>0</v>
      </c>
      <c r="AI1388" s="387">
        <v>0</v>
      </c>
      <c r="AJ1388" s="387">
        <v>10.88</v>
      </c>
      <c r="AK1388" s="387">
        <v>1.0900000000000001</v>
      </c>
      <c r="AM1388"/>
      <c r="AN1388"/>
      <c r="AO1388"/>
    </row>
    <row r="1389" spans="1:42">
      <c r="A1389" s="387" t="s">
        <v>4848</v>
      </c>
      <c r="B1389" s="388">
        <v>43665.046689814815</v>
      </c>
      <c r="C1389" s="389">
        <v>43665</v>
      </c>
      <c r="D1389" s="387" t="s">
        <v>2252</v>
      </c>
      <c r="E1389" s="389">
        <v>43664</v>
      </c>
      <c r="F1389" s="387" t="s">
        <v>2066</v>
      </c>
      <c r="G1389" s="389">
        <v>43665</v>
      </c>
      <c r="H1389" s="387" t="s">
        <v>1907</v>
      </c>
      <c r="I1389" s="389">
        <v>43664</v>
      </c>
      <c r="J1389" s="387" t="s">
        <v>1906</v>
      </c>
      <c r="K1389" s="387" t="s">
        <v>1741</v>
      </c>
      <c r="L1389" s="390" t="s">
        <v>1732</v>
      </c>
      <c r="M1389" s="390" t="s">
        <v>1929</v>
      </c>
      <c r="N1389" s="390" t="str">
        <f t="shared" si="44"/>
        <v>Employee29@blyblade.com</v>
      </c>
      <c r="O1389" s="390" t="str">
        <f t="shared" si="45"/>
        <v>Justin_Meltzer</v>
      </c>
      <c r="P1389" s="387" t="s">
        <v>1728</v>
      </c>
      <c r="Q1389" s="387" t="s">
        <v>1847</v>
      </c>
      <c r="R1389" s="387" t="s">
        <v>1738</v>
      </c>
      <c r="S1389" s="387">
        <v>1.76</v>
      </c>
      <c r="T1389" s="387">
        <v>12</v>
      </c>
      <c r="U1389" s="387" t="s">
        <v>1737</v>
      </c>
      <c r="V1389" s="387" t="s">
        <v>1928</v>
      </c>
      <c r="W1389" s="387" t="s">
        <v>4723</v>
      </c>
      <c r="X1389" s="387" t="s">
        <v>1844</v>
      </c>
      <c r="Y1389" s="387" t="s">
        <v>1748</v>
      </c>
      <c r="Z1389" s="387" t="s">
        <v>1734</v>
      </c>
      <c r="AA1389" s="387" t="s">
        <v>1747</v>
      </c>
      <c r="AB1389" s="387">
        <v>0</v>
      </c>
      <c r="AC1389" s="387">
        <v>0</v>
      </c>
      <c r="AD1389" s="387">
        <v>3.08</v>
      </c>
      <c r="AE1389" s="387">
        <v>3.08</v>
      </c>
      <c r="AF1389" s="387" t="s">
        <v>1729</v>
      </c>
      <c r="AG1389" s="387">
        <v>0</v>
      </c>
      <c r="AH1389" s="387">
        <v>0</v>
      </c>
      <c r="AI1389" s="387">
        <v>3.08</v>
      </c>
      <c r="AJ1389" s="387">
        <v>3.08</v>
      </c>
      <c r="AK1389" s="387">
        <v>0</v>
      </c>
      <c r="AM1389"/>
      <c r="AN1389"/>
      <c r="AO1389"/>
    </row>
    <row r="1390" spans="1:42">
      <c r="A1390" s="387" t="s">
        <v>4847</v>
      </c>
      <c r="B1390" s="388">
        <v>43665.05804398148</v>
      </c>
      <c r="C1390" s="389">
        <v>43665</v>
      </c>
      <c r="D1390" s="387" t="s">
        <v>1948</v>
      </c>
      <c r="E1390" s="389">
        <v>43664</v>
      </c>
      <c r="F1390" s="387" t="s">
        <v>1947</v>
      </c>
      <c r="G1390" s="389">
        <v>43665</v>
      </c>
      <c r="H1390" s="387" t="s">
        <v>3619</v>
      </c>
      <c r="I1390" s="389">
        <v>43664</v>
      </c>
      <c r="J1390" s="387" t="s">
        <v>2041</v>
      </c>
      <c r="K1390" s="387" t="s">
        <v>1741</v>
      </c>
      <c r="L1390" s="390" t="s">
        <v>1732</v>
      </c>
      <c r="M1390" s="390" t="s">
        <v>1911</v>
      </c>
      <c r="N1390" s="390" t="str">
        <f t="shared" si="44"/>
        <v>Employee18@blyblade.com</v>
      </c>
      <c r="O1390" s="390" t="str">
        <f t="shared" si="45"/>
        <v>Maryanne_Johnson</v>
      </c>
      <c r="P1390" s="387" t="s">
        <v>1728</v>
      </c>
      <c r="Q1390" s="387" t="s">
        <v>1847</v>
      </c>
      <c r="R1390" s="387" t="s">
        <v>1738</v>
      </c>
      <c r="S1390" s="387">
        <v>1.94</v>
      </c>
      <c r="T1390" s="387">
        <v>11</v>
      </c>
      <c r="U1390" s="387" t="s">
        <v>1737</v>
      </c>
      <c r="V1390" s="387" t="s">
        <v>1772</v>
      </c>
      <c r="W1390" s="387" t="s">
        <v>2025</v>
      </c>
      <c r="X1390" s="387" t="s">
        <v>1844</v>
      </c>
      <c r="Y1390" s="387" t="s">
        <v>1735</v>
      </c>
      <c r="Z1390" s="387" t="s">
        <v>1734</v>
      </c>
      <c r="AA1390" s="387" t="s">
        <v>1733</v>
      </c>
      <c r="AB1390" s="387">
        <v>14.59</v>
      </c>
      <c r="AC1390" s="387">
        <v>0</v>
      </c>
      <c r="AD1390" s="387">
        <v>0</v>
      </c>
      <c r="AE1390" s="387">
        <v>14.59</v>
      </c>
      <c r="AF1390" s="387" t="s">
        <v>1729</v>
      </c>
      <c r="AG1390" s="387">
        <v>14.59</v>
      </c>
      <c r="AH1390" s="387">
        <v>0</v>
      </c>
      <c r="AI1390" s="387">
        <v>0</v>
      </c>
      <c r="AJ1390" s="387">
        <v>14.59</v>
      </c>
      <c r="AK1390" s="387">
        <v>1.46</v>
      </c>
      <c r="AM1390"/>
      <c r="AN1390"/>
      <c r="AO1390"/>
    </row>
    <row r="1391" spans="1:42">
      <c r="A1391" s="387" t="s">
        <v>4846</v>
      </c>
      <c r="B1391" s="388">
        <v>43665.059513888889</v>
      </c>
      <c r="C1391" s="389">
        <v>43665</v>
      </c>
      <c r="D1391" s="387" t="s">
        <v>3693</v>
      </c>
      <c r="E1391" s="389">
        <v>43664</v>
      </c>
      <c r="F1391" s="387" t="s">
        <v>1767</v>
      </c>
      <c r="G1391" s="389">
        <v>43665</v>
      </c>
      <c r="H1391" s="387" t="s">
        <v>1880</v>
      </c>
      <c r="I1391" s="389">
        <v>43664</v>
      </c>
      <c r="J1391" s="387" t="s">
        <v>1879</v>
      </c>
      <c r="K1391" s="387" t="s">
        <v>1741</v>
      </c>
      <c r="L1391" s="390" t="s">
        <v>1732</v>
      </c>
      <c r="M1391" s="390" t="s">
        <v>1854</v>
      </c>
      <c r="N1391" s="390" t="str">
        <f t="shared" si="44"/>
        <v>Employee5@blyblade.com</v>
      </c>
      <c r="O1391" s="390" t="str">
        <f t="shared" si="45"/>
        <v>Torey_McNeil</v>
      </c>
      <c r="P1391" s="387" t="s">
        <v>1728</v>
      </c>
      <c r="Q1391" s="387" t="s">
        <v>1847</v>
      </c>
      <c r="R1391" s="387" t="s">
        <v>1738</v>
      </c>
      <c r="S1391" s="387">
        <v>8.9</v>
      </c>
      <c r="T1391" s="387">
        <v>33</v>
      </c>
      <c r="U1391" s="387" t="s">
        <v>1737</v>
      </c>
      <c r="V1391" s="387" t="s">
        <v>1853</v>
      </c>
      <c r="W1391" s="387" t="s">
        <v>1875</v>
      </c>
      <c r="X1391" s="387" t="s">
        <v>1844</v>
      </c>
      <c r="Y1391" s="387" t="s">
        <v>1748</v>
      </c>
      <c r="Z1391" s="387" t="s">
        <v>1734</v>
      </c>
      <c r="AA1391" s="387" t="s">
        <v>1733</v>
      </c>
      <c r="AB1391" s="387">
        <v>52.47</v>
      </c>
      <c r="AC1391" s="387">
        <v>0</v>
      </c>
      <c r="AD1391" s="387">
        <v>0</v>
      </c>
      <c r="AE1391" s="387">
        <v>52.47</v>
      </c>
      <c r="AF1391" s="387" t="s">
        <v>1729</v>
      </c>
      <c r="AG1391" s="387">
        <v>52.47</v>
      </c>
      <c r="AH1391" s="387">
        <v>0</v>
      </c>
      <c r="AI1391" s="387">
        <v>0</v>
      </c>
      <c r="AJ1391" s="387">
        <v>52.47</v>
      </c>
      <c r="AK1391" s="387">
        <v>5.25</v>
      </c>
      <c r="AM1391"/>
      <c r="AN1391"/>
      <c r="AO1391"/>
    </row>
    <row r="1392" spans="1:42">
      <c r="A1392" s="387" t="s">
        <v>4845</v>
      </c>
      <c r="B1392" s="388">
        <v>43665.062893518516</v>
      </c>
      <c r="C1392" s="389">
        <v>43665</v>
      </c>
      <c r="D1392" s="387" t="s">
        <v>1913</v>
      </c>
      <c r="E1392" s="389">
        <v>43664</v>
      </c>
      <c r="F1392" s="387" t="s">
        <v>1912</v>
      </c>
      <c r="G1392" s="389">
        <v>43665</v>
      </c>
      <c r="H1392" s="387" t="s">
        <v>4008</v>
      </c>
      <c r="I1392" s="389">
        <v>43664</v>
      </c>
      <c r="J1392" s="387" t="s">
        <v>1759</v>
      </c>
      <c r="K1392" s="387" t="s">
        <v>1741</v>
      </c>
      <c r="L1392" s="390" t="s">
        <v>1732</v>
      </c>
      <c r="M1392" s="390" t="s">
        <v>2594</v>
      </c>
      <c r="N1392" s="390" t="str">
        <f t="shared" si="44"/>
        <v>Employee9@blyblade.com</v>
      </c>
      <c r="O1392" s="390" t="str">
        <f t="shared" si="45"/>
        <v>Emily_Antner</v>
      </c>
      <c r="P1392" s="387" t="s">
        <v>1728</v>
      </c>
      <c r="Q1392" s="387" t="s">
        <v>1754</v>
      </c>
      <c r="R1392" s="387" t="s">
        <v>1738</v>
      </c>
      <c r="S1392" s="387">
        <v>3.71</v>
      </c>
      <c r="T1392" s="387">
        <v>22</v>
      </c>
      <c r="U1392" s="387" t="s">
        <v>1737</v>
      </c>
      <c r="V1392" s="387" t="s">
        <v>3484</v>
      </c>
      <c r="W1392" s="387" t="s">
        <v>4723</v>
      </c>
      <c r="X1392" s="387" t="s">
        <v>1844</v>
      </c>
      <c r="Y1392" s="387" t="s">
        <v>1896</v>
      </c>
      <c r="Z1392" s="387" t="s">
        <v>1734</v>
      </c>
      <c r="AA1392" s="387" t="s">
        <v>1733</v>
      </c>
      <c r="AB1392" s="387">
        <v>26.97</v>
      </c>
      <c r="AC1392" s="387">
        <v>0</v>
      </c>
      <c r="AD1392" s="387">
        <v>0</v>
      </c>
      <c r="AE1392" s="387">
        <v>26.97</v>
      </c>
      <c r="AF1392" s="387" t="s">
        <v>1729</v>
      </c>
      <c r="AG1392" s="387">
        <v>26.97</v>
      </c>
      <c r="AH1392" s="387">
        <v>0</v>
      </c>
      <c r="AI1392" s="387">
        <v>0</v>
      </c>
      <c r="AJ1392" s="387">
        <v>26.97</v>
      </c>
      <c r="AK1392" s="387">
        <v>2.7</v>
      </c>
      <c r="AM1392"/>
      <c r="AN1392"/>
      <c r="AO1392"/>
    </row>
    <row r="1393" spans="1:41">
      <c r="A1393" s="387" t="s">
        <v>4844</v>
      </c>
      <c r="B1393" s="388">
        <v>43665.064699074072</v>
      </c>
      <c r="C1393" s="389">
        <v>43665</v>
      </c>
      <c r="D1393" s="387" t="s">
        <v>1907</v>
      </c>
      <c r="E1393" s="389">
        <v>43664</v>
      </c>
      <c r="F1393" s="387" t="s">
        <v>1906</v>
      </c>
      <c r="G1393" s="389">
        <v>43665</v>
      </c>
      <c r="H1393" s="387" t="s">
        <v>3885</v>
      </c>
      <c r="I1393" s="389">
        <v>43664</v>
      </c>
      <c r="J1393" s="387" t="s">
        <v>2834</v>
      </c>
      <c r="K1393" s="387" t="s">
        <v>1741</v>
      </c>
      <c r="L1393" s="390" t="s">
        <v>1732</v>
      </c>
      <c r="M1393" s="390" t="s">
        <v>2255</v>
      </c>
      <c r="N1393" s="390" t="str">
        <f t="shared" si="44"/>
        <v>Employee7@blyblade.com</v>
      </c>
      <c r="O1393" s="390" t="str">
        <f t="shared" si="45"/>
        <v>Jack_Oneill</v>
      </c>
      <c r="P1393" s="387" t="s">
        <v>1728</v>
      </c>
      <c r="Q1393" s="387" t="s">
        <v>1754</v>
      </c>
      <c r="R1393" s="387" t="s">
        <v>1738</v>
      </c>
      <c r="S1393" s="387">
        <v>1.98</v>
      </c>
      <c r="T1393" s="387">
        <v>22</v>
      </c>
      <c r="U1393" s="387" t="s">
        <v>1737</v>
      </c>
      <c r="V1393" s="387" t="s">
        <v>2342</v>
      </c>
      <c r="W1393" s="387" t="s">
        <v>1750</v>
      </c>
      <c r="X1393" s="387" t="s">
        <v>1844</v>
      </c>
      <c r="Y1393" s="387" t="s">
        <v>1748</v>
      </c>
      <c r="Z1393" s="387" t="s">
        <v>1734</v>
      </c>
      <c r="AA1393" s="387" t="s">
        <v>1733</v>
      </c>
      <c r="AB1393" s="387">
        <v>22.41</v>
      </c>
      <c r="AC1393" s="387">
        <v>0</v>
      </c>
      <c r="AD1393" s="387">
        <v>0</v>
      </c>
      <c r="AE1393" s="387">
        <v>22.41</v>
      </c>
      <c r="AF1393" s="387" t="s">
        <v>1729</v>
      </c>
      <c r="AG1393" s="387">
        <v>22.41</v>
      </c>
      <c r="AH1393" s="387">
        <v>0</v>
      </c>
      <c r="AI1393" s="387">
        <v>0</v>
      </c>
      <c r="AJ1393" s="387">
        <v>22.41</v>
      </c>
      <c r="AK1393" s="387">
        <v>2.2400000000000002</v>
      </c>
      <c r="AM1393"/>
      <c r="AN1393"/>
      <c r="AO1393"/>
    </row>
    <row r="1394" spans="1:41">
      <c r="A1394" s="387" t="s">
        <v>4843</v>
      </c>
      <c r="B1394" s="388">
        <v>43665.089768518519</v>
      </c>
      <c r="C1394" s="389">
        <v>43665</v>
      </c>
      <c r="D1394" s="387" t="s">
        <v>3891</v>
      </c>
      <c r="E1394" s="389">
        <v>43664</v>
      </c>
      <c r="F1394" s="387" t="s">
        <v>3340</v>
      </c>
      <c r="G1394" s="389">
        <v>43665</v>
      </c>
      <c r="H1394" s="387" t="s">
        <v>2498</v>
      </c>
      <c r="I1394" s="389">
        <v>43664</v>
      </c>
      <c r="J1394" s="387" t="s">
        <v>2497</v>
      </c>
      <c r="K1394" s="387" t="s">
        <v>1741</v>
      </c>
      <c r="L1394" s="390" t="s">
        <v>1732</v>
      </c>
      <c r="M1394" s="390" t="s">
        <v>1810</v>
      </c>
      <c r="N1394" s="390" t="str">
        <f t="shared" si="44"/>
        <v>Employee3@blyblade.com</v>
      </c>
      <c r="O1394" s="390" t="str">
        <f t="shared" si="45"/>
        <v>Esjona_Kadiu</v>
      </c>
      <c r="P1394" s="387" t="s">
        <v>1728</v>
      </c>
      <c r="Q1394" s="387" t="s">
        <v>1847</v>
      </c>
      <c r="R1394" s="387" t="s">
        <v>1738</v>
      </c>
      <c r="S1394" s="387">
        <v>14.21</v>
      </c>
      <c r="T1394" s="387">
        <v>50</v>
      </c>
      <c r="U1394" s="387" t="s">
        <v>1737</v>
      </c>
      <c r="V1394" s="387" t="s">
        <v>1846</v>
      </c>
      <c r="W1394" s="387" t="s">
        <v>1965</v>
      </c>
      <c r="X1394" s="387" t="s">
        <v>1844</v>
      </c>
      <c r="Y1394" s="387" t="s">
        <v>1735</v>
      </c>
      <c r="Z1394" s="387" t="s">
        <v>1734</v>
      </c>
      <c r="AA1394" s="387" t="s">
        <v>1733</v>
      </c>
      <c r="AB1394" s="387">
        <v>56.81</v>
      </c>
      <c r="AC1394" s="387">
        <v>0</v>
      </c>
      <c r="AD1394" s="387">
        <v>0</v>
      </c>
      <c r="AE1394" s="387">
        <v>56.81</v>
      </c>
      <c r="AF1394" s="387" t="s">
        <v>1729</v>
      </c>
      <c r="AG1394" s="387">
        <v>56.81</v>
      </c>
      <c r="AH1394" s="387">
        <v>0</v>
      </c>
      <c r="AI1394" s="387">
        <v>0</v>
      </c>
      <c r="AJ1394" s="387">
        <v>56.81</v>
      </c>
      <c r="AK1394" s="387">
        <v>5.68</v>
      </c>
      <c r="AM1394"/>
      <c r="AN1394"/>
      <c r="AO1394"/>
    </row>
    <row r="1395" spans="1:41">
      <c r="A1395" s="387" t="s">
        <v>4842</v>
      </c>
      <c r="B1395" s="388">
        <v>43665.126446759263</v>
      </c>
      <c r="C1395" s="389">
        <v>43665</v>
      </c>
      <c r="D1395" s="387" t="s">
        <v>4841</v>
      </c>
      <c r="E1395" s="389">
        <v>43664</v>
      </c>
      <c r="F1395" s="387" t="s">
        <v>1757</v>
      </c>
      <c r="G1395" s="389">
        <v>43665</v>
      </c>
      <c r="H1395" s="387" t="s">
        <v>3103</v>
      </c>
      <c r="I1395" s="389">
        <v>43664</v>
      </c>
      <c r="J1395" s="387" t="s">
        <v>3102</v>
      </c>
      <c r="K1395" s="387" t="s">
        <v>1741</v>
      </c>
      <c r="L1395" s="390" t="s">
        <v>1732</v>
      </c>
      <c r="M1395" s="390" t="s">
        <v>1924</v>
      </c>
      <c r="N1395" s="390" t="str">
        <f t="shared" si="44"/>
        <v>Employee16@blyblade.com</v>
      </c>
      <c r="O1395" s="390" t="str">
        <f t="shared" si="45"/>
        <v>Hunter_Senning</v>
      </c>
      <c r="P1395" s="387" t="s">
        <v>1728</v>
      </c>
      <c r="Q1395" s="387" t="s">
        <v>1847</v>
      </c>
      <c r="R1395" s="387" t="s">
        <v>1738</v>
      </c>
      <c r="S1395" s="387">
        <v>3.79</v>
      </c>
      <c r="T1395" s="387">
        <v>19</v>
      </c>
      <c r="U1395" s="387" t="s">
        <v>1737</v>
      </c>
      <c r="V1395" s="387" t="s">
        <v>2247</v>
      </c>
      <c r="W1395" s="387" t="s">
        <v>1965</v>
      </c>
      <c r="X1395" s="387" t="s">
        <v>1844</v>
      </c>
      <c r="Y1395" s="387" t="s">
        <v>1748</v>
      </c>
      <c r="Z1395" s="387" t="s">
        <v>1734</v>
      </c>
      <c r="AA1395" s="387" t="s">
        <v>1733</v>
      </c>
      <c r="AB1395" s="387">
        <v>41.15</v>
      </c>
      <c r="AC1395" s="387">
        <v>0</v>
      </c>
      <c r="AD1395" s="387">
        <v>0</v>
      </c>
      <c r="AE1395" s="387">
        <v>41.15</v>
      </c>
      <c r="AF1395" s="387" t="s">
        <v>1729</v>
      </c>
      <c r="AG1395" s="387">
        <v>41.15</v>
      </c>
      <c r="AH1395" s="387">
        <v>0</v>
      </c>
      <c r="AI1395" s="387">
        <v>0</v>
      </c>
      <c r="AJ1395" s="387">
        <v>41.15</v>
      </c>
      <c r="AK1395" s="387">
        <v>4.12</v>
      </c>
      <c r="AM1395"/>
      <c r="AN1395"/>
      <c r="AO1395"/>
    </row>
    <row r="1396" spans="1:41">
      <c r="A1396" s="387" t="s">
        <v>4840</v>
      </c>
      <c r="B1396" s="388">
        <v>43665.427870370368</v>
      </c>
      <c r="C1396" s="389">
        <v>43665</v>
      </c>
      <c r="D1396" s="387" t="s">
        <v>2558</v>
      </c>
      <c r="E1396" s="389">
        <v>43665</v>
      </c>
      <c r="F1396" s="387" t="s">
        <v>4839</v>
      </c>
      <c r="G1396" s="389">
        <v>43665</v>
      </c>
      <c r="H1396" s="387" t="s">
        <v>3787</v>
      </c>
      <c r="I1396" s="389">
        <v>43665</v>
      </c>
      <c r="J1396" s="387" t="s">
        <v>4838</v>
      </c>
      <c r="K1396" s="387" t="s">
        <v>1741</v>
      </c>
      <c r="L1396" s="390" t="s">
        <v>1732</v>
      </c>
      <c r="M1396" s="390" t="s">
        <v>2208</v>
      </c>
      <c r="N1396" s="390" t="str">
        <f t="shared" si="44"/>
        <v>Employee13@blyblade.com</v>
      </c>
      <c r="O1396" s="390" t="str">
        <f t="shared" si="45"/>
        <v>Evelyn_Pelczar</v>
      </c>
      <c r="P1396" s="387" t="s">
        <v>1728</v>
      </c>
      <c r="Q1396" s="387" t="s">
        <v>1847</v>
      </c>
      <c r="R1396" s="387" t="s">
        <v>1738</v>
      </c>
      <c r="S1396" s="387">
        <v>3.65</v>
      </c>
      <c r="T1396" s="387">
        <v>12</v>
      </c>
      <c r="U1396" s="387" t="s">
        <v>2207</v>
      </c>
      <c r="V1396" s="387" t="s">
        <v>1772</v>
      </c>
      <c r="W1396" s="387" t="s">
        <v>1965</v>
      </c>
      <c r="X1396" s="387" t="s">
        <v>1770</v>
      </c>
      <c r="Y1396" s="387" t="s">
        <v>1735</v>
      </c>
      <c r="Z1396" s="387" t="s">
        <v>1734</v>
      </c>
      <c r="AA1396" s="387" t="s">
        <v>1733</v>
      </c>
      <c r="AB1396" s="387">
        <v>18.489999999999998</v>
      </c>
      <c r="AC1396" s="387">
        <v>0</v>
      </c>
      <c r="AD1396" s="387">
        <v>0</v>
      </c>
      <c r="AE1396" s="387">
        <v>18.489999999999998</v>
      </c>
      <c r="AF1396" s="387" t="s">
        <v>1729</v>
      </c>
      <c r="AG1396" s="387">
        <v>18.489999999999998</v>
      </c>
      <c r="AH1396" s="387">
        <v>0</v>
      </c>
      <c r="AI1396" s="387">
        <v>0</v>
      </c>
      <c r="AJ1396" s="387">
        <v>18.489999999999998</v>
      </c>
      <c r="AK1396" s="387">
        <v>1.85</v>
      </c>
      <c r="AM1396"/>
      <c r="AN1396"/>
      <c r="AO1396"/>
    </row>
    <row r="1397" spans="1:41">
      <c r="A1397" s="387" t="s">
        <v>4837</v>
      </c>
      <c r="B1397" s="388">
        <v>43665.455451388887</v>
      </c>
      <c r="C1397" s="389">
        <v>43665</v>
      </c>
      <c r="D1397" s="387" t="s">
        <v>1849</v>
      </c>
      <c r="E1397" s="389">
        <v>43665</v>
      </c>
      <c r="F1397" s="387" t="s">
        <v>1848</v>
      </c>
      <c r="G1397" s="389">
        <v>43665</v>
      </c>
      <c r="H1397" s="387" t="s">
        <v>2365</v>
      </c>
      <c r="I1397" s="389">
        <v>43665</v>
      </c>
      <c r="J1397" s="387" t="s">
        <v>2364</v>
      </c>
      <c r="K1397" s="387" t="s">
        <v>1741</v>
      </c>
      <c r="L1397" s="390" t="s">
        <v>1732</v>
      </c>
      <c r="M1397" s="390" t="s">
        <v>1979</v>
      </c>
      <c r="N1397" s="390" t="str">
        <f t="shared" si="44"/>
        <v>Employee15@blyblade.com</v>
      </c>
      <c r="O1397" s="390" t="str">
        <f t="shared" si="45"/>
        <v>Jess_Rooney</v>
      </c>
      <c r="P1397" s="387" t="s">
        <v>1728</v>
      </c>
      <c r="Q1397" s="387" t="s">
        <v>1847</v>
      </c>
      <c r="R1397" s="387" t="s">
        <v>1738</v>
      </c>
      <c r="S1397" s="387">
        <v>1.1499999999999999</v>
      </c>
      <c r="T1397" s="387">
        <v>4</v>
      </c>
      <c r="U1397" s="387" t="s">
        <v>2435</v>
      </c>
      <c r="V1397" s="387" t="s">
        <v>2007</v>
      </c>
      <c r="W1397" s="387" t="s">
        <v>1965</v>
      </c>
      <c r="X1397" s="387" t="s">
        <v>1844</v>
      </c>
      <c r="Y1397" s="387" t="s">
        <v>1735</v>
      </c>
      <c r="Z1397" s="387" t="s">
        <v>1734</v>
      </c>
      <c r="AA1397" s="387" t="s">
        <v>1733</v>
      </c>
      <c r="AB1397" s="387">
        <v>8.6</v>
      </c>
      <c r="AC1397" s="387">
        <v>0</v>
      </c>
      <c r="AD1397" s="387">
        <v>0</v>
      </c>
      <c r="AE1397" s="387">
        <v>8.6</v>
      </c>
      <c r="AF1397" s="387" t="s">
        <v>1729</v>
      </c>
      <c r="AG1397" s="387">
        <v>8.6</v>
      </c>
      <c r="AH1397" s="387">
        <v>0</v>
      </c>
      <c r="AI1397" s="387">
        <v>0</v>
      </c>
      <c r="AJ1397" s="387">
        <v>8.6</v>
      </c>
      <c r="AK1397" s="387">
        <v>0.86</v>
      </c>
      <c r="AM1397"/>
      <c r="AN1397"/>
      <c r="AO1397"/>
    </row>
    <row r="1398" spans="1:41">
      <c r="A1398" s="387" t="s">
        <v>4836</v>
      </c>
      <c r="B1398" s="388">
        <v>43665.467094907406</v>
      </c>
      <c r="C1398" s="389">
        <v>43665</v>
      </c>
      <c r="D1398" s="387" t="s">
        <v>2370</v>
      </c>
      <c r="E1398" s="389">
        <v>43665</v>
      </c>
      <c r="F1398" s="387" t="s">
        <v>2369</v>
      </c>
      <c r="G1398" s="389">
        <v>43665</v>
      </c>
      <c r="H1398" s="387" t="s">
        <v>3859</v>
      </c>
      <c r="I1398" s="389">
        <v>43665</v>
      </c>
      <c r="J1398" s="387" t="s">
        <v>4835</v>
      </c>
      <c r="K1398" s="387" t="s">
        <v>1741</v>
      </c>
      <c r="L1398" s="390" t="s">
        <v>1732</v>
      </c>
      <c r="M1398" s="390" t="s">
        <v>2743</v>
      </c>
      <c r="N1398" s="390" t="str">
        <f t="shared" si="44"/>
        <v>Employee42@blyblade.com</v>
      </c>
      <c r="O1398" s="390" t="str">
        <f t="shared" si="45"/>
        <v>Nathaniel_Guenther</v>
      </c>
      <c r="P1398" s="387" t="s">
        <v>1728</v>
      </c>
      <c r="Q1398" s="387" t="s">
        <v>1754</v>
      </c>
      <c r="R1398" s="387" t="s">
        <v>1738</v>
      </c>
      <c r="S1398" s="387">
        <v>12.22</v>
      </c>
      <c r="T1398" s="387">
        <v>22</v>
      </c>
      <c r="U1398" s="387" t="s">
        <v>1737</v>
      </c>
      <c r="V1398" s="387" t="s">
        <v>1802</v>
      </c>
      <c r="W1398" s="387" t="s">
        <v>4723</v>
      </c>
      <c r="X1398" s="387" t="s">
        <v>1770</v>
      </c>
      <c r="Y1398" s="387" t="s">
        <v>1728</v>
      </c>
      <c r="Z1398" s="387" t="s">
        <v>1734</v>
      </c>
      <c r="AA1398" s="387" t="s">
        <v>1733</v>
      </c>
      <c r="AB1398" s="387">
        <v>64.400000000000006</v>
      </c>
      <c r="AC1398" s="387">
        <v>0</v>
      </c>
      <c r="AD1398" s="387">
        <v>0</v>
      </c>
      <c r="AE1398" s="387">
        <v>64.400000000000006</v>
      </c>
      <c r="AF1398" s="387" t="s">
        <v>1729</v>
      </c>
      <c r="AG1398" s="387">
        <v>64.400000000000006</v>
      </c>
      <c r="AH1398" s="387">
        <v>0</v>
      </c>
      <c r="AI1398" s="387">
        <v>0</v>
      </c>
      <c r="AJ1398" s="387">
        <v>64.400000000000006</v>
      </c>
      <c r="AK1398" s="387">
        <v>6.44</v>
      </c>
      <c r="AM1398"/>
      <c r="AN1398"/>
      <c r="AO1398"/>
    </row>
    <row r="1399" spans="1:41">
      <c r="A1399" s="387" t="s">
        <v>4834</v>
      </c>
      <c r="B1399" s="388">
        <v>43665.557002314818</v>
      </c>
      <c r="C1399" s="389">
        <v>43664</v>
      </c>
      <c r="D1399" s="387" t="s">
        <v>3945</v>
      </c>
      <c r="E1399" s="389">
        <v>43664</v>
      </c>
      <c r="F1399" s="387" t="s">
        <v>3744</v>
      </c>
      <c r="G1399" s="389">
        <v>43664</v>
      </c>
      <c r="H1399" s="387" t="s">
        <v>3218</v>
      </c>
      <c r="I1399" s="389">
        <v>43664</v>
      </c>
      <c r="J1399" s="387" t="s">
        <v>3217</v>
      </c>
      <c r="K1399" s="387" t="s">
        <v>1741</v>
      </c>
      <c r="L1399" s="390" t="s">
        <v>1732</v>
      </c>
      <c r="M1399" s="390" t="s">
        <v>1731</v>
      </c>
      <c r="N1399" s="390" t="str">
        <f t="shared" si="44"/>
        <v>Employee8@blyblade.com</v>
      </c>
      <c r="O1399" s="390" t="str">
        <f t="shared" si="45"/>
        <v>--_--</v>
      </c>
      <c r="P1399" s="387" t="s">
        <v>1728</v>
      </c>
      <c r="Q1399" s="387" t="s">
        <v>2043</v>
      </c>
      <c r="R1399" s="387" t="s">
        <v>1738</v>
      </c>
      <c r="S1399" s="387">
        <v>178.35</v>
      </c>
      <c r="T1399" s="387">
        <v>255</v>
      </c>
      <c r="U1399" s="387" t="s">
        <v>1772</v>
      </c>
      <c r="V1399" s="387" t="s">
        <v>4833</v>
      </c>
      <c r="W1399" s="387" t="s">
        <v>4832</v>
      </c>
      <c r="X1399" s="387" t="s">
        <v>4831</v>
      </c>
      <c r="Y1399" s="387" t="s">
        <v>1728</v>
      </c>
      <c r="Z1399" s="387" t="s">
        <v>1734</v>
      </c>
      <c r="AA1399" s="387" t="s">
        <v>2138</v>
      </c>
      <c r="AB1399" s="387">
        <v>-383.21</v>
      </c>
      <c r="AC1399" s="387">
        <v>0</v>
      </c>
      <c r="AD1399" s="387">
        <v>0</v>
      </c>
      <c r="AE1399" s="387">
        <v>-383.21</v>
      </c>
      <c r="AF1399" s="387" t="s">
        <v>1729</v>
      </c>
      <c r="AG1399" s="387">
        <v>-383.21</v>
      </c>
      <c r="AH1399" s="387">
        <v>0</v>
      </c>
      <c r="AI1399" s="387">
        <v>0</v>
      </c>
      <c r="AJ1399" s="387">
        <v>-383.21</v>
      </c>
      <c r="AK1399" s="387">
        <v>-38.32</v>
      </c>
      <c r="AM1399"/>
      <c r="AN1399"/>
      <c r="AO1399"/>
    </row>
    <row r="1400" spans="1:41">
      <c r="A1400" s="387" t="s">
        <v>4830</v>
      </c>
      <c r="B1400" s="388">
        <v>43665.567199074074</v>
      </c>
      <c r="C1400" s="389">
        <v>43665</v>
      </c>
      <c r="D1400" s="387" t="s">
        <v>2349</v>
      </c>
      <c r="E1400" s="389">
        <v>43665</v>
      </c>
      <c r="F1400" s="387" t="s">
        <v>4411</v>
      </c>
      <c r="G1400" s="389">
        <v>43665</v>
      </c>
      <c r="H1400" s="387" t="s">
        <v>1819</v>
      </c>
      <c r="I1400" s="389">
        <v>43665</v>
      </c>
      <c r="J1400" s="387" t="s">
        <v>1818</v>
      </c>
      <c r="K1400" s="387" t="s">
        <v>1741</v>
      </c>
      <c r="L1400" s="390" t="s">
        <v>1732</v>
      </c>
      <c r="M1400" s="390" t="s">
        <v>1924</v>
      </c>
      <c r="N1400" s="390" t="str">
        <f t="shared" si="44"/>
        <v>Employee16@blyblade.com</v>
      </c>
      <c r="O1400" s="390" t="str">
        <f t="shared" si="45"/>
        <v>Hunter_Senning</v>
      </c>
      <c r="P1400" s="387" t="s">
        <v>1728</v>
      </c>
      <c r="Q1400" s="387" t="s">
        <v>1847</v>
      </c>
      <c r="R1400" s="387" t="s">
        <v>1738</v>
      </c>
      <c r="S1400" s="387">
        <v>3.07</v>
      </c>
      <c r="T1400" s="387">
        <v>31</v>
      </c>
      <c r="U1400" s="387" t="s">
        <v>2411</v>
      </c>
      <c r="V1400" s="387" t="s">
        <v>1772</v>
      </c>
      <c r="W1400" s="387" t="s">
        <v>1965</v>
      </c>
      <c r="X1400" s="387" t="s">
        <v>1770</v>
      </c>
      <c r="Y1400" s="387" t="s">
        <v>1748</v>
      </c>
      <c r="Z1400" s="387" t="s">
        <v>1734</v>
      </c>
      <c r="AA1400" s="387" t="s">
        <v>1733</v>
      </c>
      <c r="AB1400" s="387">
        <v>26.97</v>
      </c>
      <c r="AC1400" s="387">
        <v>0</v>
      </c>
      <c r="AD1400" s="387">
        <v>0</v>
      </c>
      <c r="AE1400" s="387">
        <v>26.97</v>
      </c>
      <c r="AF1400" s="387" t="s">
        <v>1729</v>
      </c>
      <c r="AG1400" s="387">
        <v>26.97</v>
      </c>
      <c r="AH1400" s="387">
        <v>0</v>
      </c>
      <c r="AI1400" s="387">
        <v>0</v>
      </c>
      <c r="AJ1400" s="387">
        <v>26.97</v>
      </c>
      <c r="AK1400" s="387">
        <v>2.7</v>
      </c>
      <c r="AM1400"/>
      <c r="AN1400"/>
      <c r="AO1400"/>
    </row>
    <row r="1401" spans="1:41">
      <c r="A1401" s="387" t="s">
        <v>4829</v>
      </c>
      <c r="B1401" s="388">
        <v>43665.585902777777</v>
      </c>
      <c r="C1401" s="389">
        <v>43665</v>
      </c>
      <c r="D1401" s="387" t="s">
        <v>3001</v>
      </c>
      <c r="E1401" s="389">
        <v>43665</v>
      </c>
      <c r="F1401" s="387" t="s">
        <v>3734</v>
      </c>
      <c r="G1401" s="389">
        <v>43665</v>
      </c>
      <c r="H1401" s="387" t="s">
        <v>2990</v>
      </c>
      <c r="I1401" s="389">
        <v>43665</v>
      </c>
      <c r="J1401" s="387" t="s">
        <v>3857</v>
      </c>
      <c r="K1401" s="387" t="s">
        <v>1741</v>
      </c>
      <c r="L1401" s="390" t="s">
        <v>1732</v>
      </c>
      <c r="M1401" s="390" t="s">
        <v>2812</v>
      </c>
      <c r="N1401" s="390" t="str">
        <f t="shared" si="44"/>
        <v>Employee6@blyblade.com</v>
      </c>
      <c r="O1401" s="390" t="str">
        <f t="shared" si="45"/>
        <v>Matthew_Brody</v>
      </c>
      <c r="P1401" s="387" t="s">
        <v>1728</v>
      </c>
      <c r="Q1401" s="387" t="s">
        <v>1847</v>
      </c>
      <c r="R1401" s="387" t="s">
        <v>1738</v>
      </c>
      <c r="S1401" s="387">
        <v>3.37</v>
      </c>
      <c r="T1401" s="387">
        <v>44</v>
      </c>
      <c r="U1401" s="387" t="s">
        <v>2063</v>
      </c>
      <c r="V1401" s="387" t="s">
        <v>1772</v>
      </c>
      <c r="W1401" s="387" t="s">
        <v>2025</v>
      </c>
      <c r="X1401" s="387" t="s">
        <v>1770</v>
      </c>
      <c r="Y1401" s="387" t="s">
        <v>1748</v>
      </c>
      <c r="Z1401" s="387" t="s">
        <v>1734</v>
      </c>
      <c r="AA1401" s="387" t="s">
        <v>1733</v>
      </c>
      <c r="AB1401" s="387">
        <v>30.71</v>
      </c>
      <c r="AC1401" s="387">
        <v>0</v>
      </c>
      <c r="AD1401" s="387">
        <v>0</v>
      </c>
      <c r="AE1401" s="387">
        <v>30.71</v>
      </c>
      <c r="AF1401" s="387" t="s">
        <v>1729</v>
      </c>
      <c r="AG1401" s="387">
        <v>30.71</v>
      </c>
      <c r="AH1401" s="387">
        <v>0</v>
      </c>
      <c r="AI1401" s="387">
        <v>0</v>
      </c>
      <c r="AJ1401" s="387">
        <v>30.71</v>
      </c>
      <c r="AK1401" s="387">
        <v>3.07</v>
      </c>
      <c r="AM1401"/>
      <c r="AN1401"/>
      <c r="AO1401"/>
    </row>
    <row r="1402" spans="1:41">
      <c r="A1402" s="387" t="s">
        <v>4828</v>
      </c>
      <c r="B1402" s="388">
        <v>43665.604525462964</v>
      </c>
      <c r="C1402" s="389">
        <v>43665</v>
      </c>
      <c r="D1402" s="387" t="s">
        <v>2130</v>
      </c>
      <c r="E1402" s="389">
        <v>43665</v>
      </c>
      <c r="F1402" s="387" t="s">
        <v>4108</v>
      </c>
      <c r="G1402" s="389">
        <v>43665</v>
      </c>
      <c r="H1402" s="387" t="s">
        <v>3567</v>
      </c>
      <c r="I1402" s="389">
        <v>43665</v>
      </c>
      <c r="J1402" s="387" t="s">
        <v>3253</v>
      </c>
      <c r="K1402" s="387" t="s">
        <v>1741</v>
      </c>
      <c r="L1402" s="390" t="s">
        <v>1732</v>
      </c>
      <c r="M1402" s="390" t="s">
        <v>1755</v>
      </c>
      <c r="N1402" s="390" t="str">
        <f t="shared" si="44"/>
        <v>Employee2@blyblade.com</v>
      </c>
      <c r="O1402" s="390" t="str">
        <f t="shared" si="45"/>
        <v>Cal_Thompson</v>
      </c>
      <c r="P1402" s="387" t="s">
        <v>1728</v>
      </c>
      <c r="Q1402" s="387" t="s">
        <v>1952</v>
      </c>
      <c r="R1402" s="387" t="s">
        <v>1738</v>
      </c>
      <c r="S1402" s="387">
        <v>2.98</v>
      </c>
      <c r="T1402" s="387">
        <v>15</v>
      </c>
      <c r="U1402" s="387" t="s">
        <v>2742</v>
      </c>
      <c r="V1402" s="387" t="s">
        <v>3075</v>
      </c>
      <c r="W1402" s="387" t="s">
        <v>1965</v>
      </c>
      <c r="X1402" s="387" t="s">
        <v>1749</v>
      </c>
      <c r="Y1402" s="387" t="s">
        <v>1748</v>
      </c>
      <c r="Z1402" s="387" t="s">
        <v>1734</v>
      </c>
      <c r="AA1402" s="387" t="s">
        <v>1733</v>
      </c>
      <c r="AB1402" s="387">
        <v>59.43</v>
      </c>
      <c r="AC1402" s="387">
        <v>0</v>
      </c>
      <c r="AD1402" s="387">
        <v>0</v>
      </c>
      <c r="AE1402" s="387">
        <v>59.43</v>
      </c>
      <c r="AF1402" s="387" t="s">
        <v>1729</v>
      </c>
      <c r="AG1402" s="387">
        <v>59.43</v>
      </c>
      <c r="AH1402" s="387">
        <v>0</v>
      </c>
      <c r="AI1402" s="387">
        <v>0</v>
      </c>
      <c r="AJ1402" s="387">
        <v>59.43</v>
      </c>
      <c r="AK1402" s="387">
        <v>5.94</v>
      </c>
      <c r="AM1402"/>
      <c r="AN1402"/>
      <c r="AO1402"/>
    </row>
    <row r="1403" spans="1:41">
      <c r="A1403" s="387" t="s">
        <v>4827</v>
      </c>
      <c r="B1403" s="388">
        <v>43665.621168981481</v>
      </c>
      <c r="C1403" s="389">
        <v>43665</v>
      </c>
      <c r="D1403" s="387" t="s">
        <v>1778</v>
      </c>
      <c r="E1403" s="389">
        <v>43665</v>
      </c>
      <c r="F1403" s="387" t="s">
        <v>3249</v>
      </c>
      <c r="G1403" s="389">
        <v>43665</v>
      </c>
      <c r="H1403" s="387" t="s">
        <v>3152</v>
      </c>
      <c r="I1403" s="389">
        <v>43665</v>
      </c>
      <c r="J1403" s="387" t="s">
        <v>3151</v>
      </c>
      <c r="K1403" s="387" t="s">
        <v>1741</v>
      </c>
      <c r="L1403" s="390" t="s">
        <v>1732</v>
      </c>
      <c r="M1403" s="390" t="s">
        <v>2013</v>
      </c>
      <c r="N1403" s="390" t="str">
        <f t="shared" si="44"/>
        <v>Employee22@blyblade.com</v>
      </c>
      <c r="O1403" s="390" t="str">
        <f t="shared" si="45"/>
        <v>Lee_Gold</v>
      </c>
      <c r="P1403" s="387" t="s">
        <v>1728</v>
      </c>
      <c r="Q1403" s="387" t="s">
        <v>1754</v>
      </c>
      <c r="R1403" s="387" t="s">
        <v>1738</v>
      </c>
      <c r="S1403" s="387">
        <v>2.2400000000000002</v>
      </c>
      <c r="T1403" s="387">
        <v>17</v>
      </c>
      <c r="U1403" s="387" t="s">
        <v>1883</v>
      </c>
      <c r="V1403" s="387" t="s">
        <v>3484</v>
      </c>
      <c r="W1403" s="387" t="s">
        <v>1750</v>
      </c>
      <c r="X1403" s="387" t="s">
        <v>1770</v>
      </c>
      <c r="Y1403" s="387" t="s">
        <v>1748</v>
      </c>
      <c r="Z1403" s="387" t="s">
        <v>1734</v>
      </c>
      <c r="AA1403" s="387" t="s">
        <v>1733</v>
      </c>
      <c r="AB1403" s="387">
        <v>17.559999999999999</v>
      </c>
      <c r="AC1403" s="387">
        <v>0</v>
      </c>
      <c r="AD1403" s="387">
        <v>0</v>
      </c>
      <c r="AE1403" s="387">
        <v>17.559999999999999</v>
      </c>
      <c r="AF1403" s="387" t="s">
        <v>1729</v>
      </c>
      <c r="AG1403" s="387">
        <v>17.559999999999999</v>
      </c>
      <c r="AH1403" s="387">
        <v>0</v>
      </c>
      <c r="AI1403" s="387">
        <v>0</v>
      </c>
      <c r="AJ1403" s="387">
        <v>17.559999999999999</v>
      </c>
      <c r="AK1403" s="387">
        <v>1.76</v>
      </c>
      <c r="AM1403"/>
      <c r="AN1403"/>
      <c r="AO1403"/>
    </row>
    <row r="1404" spans="1:41">
      <c r="A1404" s="387" t="s">
        <v>4826</v>
      </c>
      <c r="B1404" s="388">
        <v>43665.623622685183</v>
      </c>
      <c r="C1404" s="389">
        <v>43665</v>
      </c>
      <c r="D1404" s="387" t="s">
        <v>3076</v>
      </c>
      <c r="E1404" s="389">
        <v>43665</v>
      </c>
      <c r="F1404" s="387" t="s">
        <v>2464</v>
      </c>
      <c r="G1404" s="389">
        <v>43665</v>
      </c>
      <c r="H1404" s="387" t="s">
        <v>3127</v>
      </c>
      <c r="I1404" s="389">
        <v>43665</v>
      </c>
      <c r="J1404" s="387" t="s">
        <v>2670</v>
      </c>
      <c r="K1404" s="387" t="s">
        <v>1741</v>
      </c>
      <c r="L1404" s="390" t="s">
        <v>1732</v>
      </c>
      <c r="M1404" s="390" t="s">
        <v>3960</v>
      </c>
      <c r="N1404" s="390" t="str">
        <f t="shared" si="44"/>
        <v>Employee21@blyblade.com</v>
      </c>
      <c r="O1404" s="390" t="str">
        <f t="shared" si="45"/>
        <v>Wyndham_Williamson</v>
      </c>
      <c r="P1404" s="387" t="s">
        <v>1728</v>
      </c>
      <c r="Q1404" s="387" t="s">
        <v>1754</v>
      </c>
      <c r="R1404" s="387" t="s">
        <v>1738</v>
      </c>
      <c r="S1404" s="387">
        <v>3.93</v>
      </c>
      <c r="T1404" s="387">
        <v>17</v>
      </c>
      <c r="U1404" s="387" t="s">
        <v>3157</v>
      </c>
      <c r="V1404" s="387" t="s">
        <v>1883</v>
      </c>
      <c r="W1404" s="387" t="s">
        <v>1965</v>
      </c>
      <c r="X1404" s="387" t="s">
        <v>1770</v>
      </c>
      <c r="Y1404" s="387" t="s">
        <v>1728</v>
      </c>
      <c r="Z1404" s="387" t="s">
        <v>1734</v>
      </c>
      <c r="AA1404" s="387" t="s">
        <v>1733</v>
      </c>
      <c r="AB1404" s="387">
        <v>17.61</v>
      </c>
      <c r="AC1404" s="387">
        <v>0</v>
      </c>
      <c r="AD1404" s="387">
        <v>0</v>
      </c>
      <c r="AE1404" s="387">
        <v>17.61</v>
      </c>
      <c r="AF1404" s="387" t="s">
        <v>1729</v>
      </c>
      <c r="AG1404" s="387">
        <v>17.61</v>
      </c>
      <c r="AH1404" s="387">
        <v>0</v>
      </c>
      <c r="AI1404" s="387">
        <v>0</v>
      </c>
      <c r="AJ1404" s="387">
        <v>17.61</v>
      </c>
      <c r="AK1404" s="387">
        <v>1.76</v>
      </c>
      <c r="AM1404"/>
      <c r="AN1404"/>
      <c r="AO1404"/>
    </row>
    <row r="1405" spans="1:41">
      <c r="A1405" s="387" t="s">
        <v>4825</v>
      </c>
      <c r="B1405" s="388">
        <v>43665.635289351849</v>
      </c>
      <c r="C1405" s="389">
        <v>43665</v>
      </c>
      <c r="D1405" s="387" t="s">
        <v>4824</v>
      </c>
      <c r="E1405" s="389">
        <v>43665</v>
      </c>
      <c r="F1405" s="387" t="s">
        <v>4823</v>
      </c>
      <c r="G1405" s="389">
        <v>43665</v>
      </c>
      <c r="H1405" s="387" t="s">
        <v>3666</v>
      </c>
      <c r="I1405" s="389">
        <v>43665</v>
      </c>
      <c r="J1405" s="387" t="s">
        <v>3665</v>
      </c>
      <c r="K1405" s="387" t="s">
        <v>1741</v>
      </c>
      <c r="L1405" s="390" t="s">
        <v>1732</v>
      </c>
      <c r="M1405" s="390" t="s">
        <v>1940</v>
      </c>
      <c r="N1405" s="390" t="str">
        <f t="shared" si="44"/>
        <v>Employee11@blyblade.com</v>
      </c>
      <c r="O1405" s="390" t="str">
        <f t="shared" si="45"/>
        <v>Mimi_Grassi</v>
      </c>
      <c r="P1405" s="387" t="s">
        <v>1728</v>
      </c>
      <c r="Q1405" s="387" t="s">
        <v>1762</v>
      </c>
      <c r="R1405" s="387" t="s">
        <v>1753</v>
      </c>
      <c r="S1405" s="387">
        <v>5.63</v>
      </c>
      <c r="T1405" s="387">
        <v>41</v>
      </c>
      <c r="U1405" s="387" t="s">
        <v>1752</v>
      </c>
      <c r="V1405" s="387" t="s">
        <v>2953</v>
      </c>
      <c r="W1405" s="387" t="s">
        <v>1965</v>
      </c>
      <c r="X1405" s="387" t="s">
        <v>1749</v>
      </c>
      <c r="Y1405" s="387" t="s">
        <v>1735</v>
      </c>
      <c r="Z1405" s="387" t="s">
        <v>1734</v>
      </c>
      <c r="AA1405" s="387" t="s">
        <v>1733</v>
      </c>
      <c r="AB1405" s="387">
        <v>56.48</v>
      </c>
      <c r="AC1405" s="387">
        <v>0</v>
      </c>
      <c r="AD1405" s="387">
        <v>0</v>
      </c>
      <c r="AE1405" s="387">
        <v>56.48</v>
      </c>
      <c r="AF1405" s="387" t="s">
        <v>1729</v>
      </c>
      <c r="AG1405" s="387">
        <v>56.48</v>
      </c>
      <c r="AH1405" s="387">
        <v>0</v>
      </c>
      <c r="AI1405" s="387">
        <v>0</v>
      </c>
      <c r="AJ1405" s="387">
        <v>56.48</v>
      </c>
      <c r="AK1405" s="387">
        <v>5.65</v>
      </c>
      <c r="AM1405"/>
      <c r="AN1405"/>
      <c r="AO1405"/>
    </row>
    <row r="1406" spans="1:41">
      <c r="A1406" s="387" t="s">
        <v>4822</v>
      </c>
      <c r="B1406" s="388">
        <v>43665.699340277781</v>
      </c>
      <c r="C1406" s="389">
        <v>43665</v>
      </c>
      <c r="D1406" s="387" t="s">
        <v>2070</v>
      </c>
      <c r="E1406" s="389">
        <v>43665</v>
      </c>
      <c r="F1406" s="387" t="s">
        <v>4089</v>
      </c>
      <c r="G1406" s="389">
        <v>43665</v>
      </c>
      <c r="H1406" s="387" t="s">
        <v>3065</v>
      </c>
      <c r="I1406" s="389">
        <v>43665</v>
      </c>
      <c r="J1406" s="387" t="s">
        <v>3064</v>
      </c>
      <c r="K1406" s="387" t="s">
        <v>1741</v>
      </c>
      <c r="L1406" s="390" t="s">
        <v>1732</v>
      </c>
      <c r="M1406" s="390" t="s">
        <v>1755</v>
      </c>
      <c r="N1406" s="390" t="str">
        <f t="shared" si="44"/>
        <v>Employee2@blyblade.com</v>
      </c>
      <c r="O1406" s="390" t="str">
        <f t="shared" si="45"/>
        <v>Cal_Thompson</v>
      </c>
      <c r="P1406" s="387" t="s">
        <v>1728</v>
      </c>
      <c r="Q1406" s="387" t="s">
        <v>1754</v>
      </c>
      <c r="R1406" s="387" t="s">
        <v>1738</v>
      </c>
      <c r="S1406" s="387">
        <v>11.98</v>
      </c>
      <c r="T1406" s="387">
        <v>30</v>
      </c>
      <c r="U1406" s="387" t="s">
        <v>1737</v>
      </c>
      <c r="V1406" s="387" t="s">
        <v>1802</v>
      </c>
      <c r="W1406" s="387" t="s">
        <v>1771</v>
      </c>
      <c r="X1406" s="387" t="s">
        <v>1964</v>
      </c>
      <c r="Y1406" s="387" t="s">
        <v>1748</v>
      </c>
      <c r="Z1406" s="387" t="s">
        <v>1734</v>
      </c>
      <c r="AA1406" s="387" t="s">
        <v>1733</v>
      </c>
      <c r="AB1406" s="387">
        <v>68.84</v>
      </c>
      <c r="AC1406" s="387">
        <v>0</v>
      </c>
      <c r="AD1406" s="387">
        <v>0</v>
      </c>
      <c r="AE1406" s="387">
        <v>68.84</v>
      </c>
      <c r="AF1406" s="387" t="s">
        <v>1729</v>
      </c>
      <c r="AG1406" s="387">
        <v>68.84</v>
      </c>
      <c r="AH1406" s="387">
        <v>0</v>
      </c>
      <c r="AI1406" s="387">
        <v>0</v>
      </c>
      <c r="AJ1406" s="387">
        <v>68.84</v>
      </c>
      <c r="AK1406" s="387">
        <v>6.88</v>
      </c>
      <c r="AM1406"/>
      <c r="AN1406"/>
      <c r="AO1406"/>
    </row>
    <row r="1407" spans="1:41">
      <c r="A1407" s="387" t="s">
        <v>4822</v>
      </c>
      <c r="B1407" s="388">
        <v>43665.703206018516</v>
      </c>
      <c r="C1407" s="389">
        <v>43665</v>
      </c>
      <c r="D1407" s="387" t="s">
        <v>2070</v>
      </c>
      <c r="E1407" s="389">
        <v>43665</v>
      </c>
      <c r="F1407" s="387" t="s">
        <v>4089</v>
      </c>
      <c r="G1407" s="389">
        <v>43665</v>
      </c>
      <c r="H1407" s="387" t="s">
        <v>3065</v>
      </c>
      <c r="I1407" s="389">
        <v>43665</v>
      </c>
      <c r="J1407" s="387" t="s">
        <v>3064</v>
      </c>
      <c r="K1407" s="387" t="s">
        <v>1741</v>
      </c>
      <c r="L1407" s="390" t="s">
        <v>1732</v>
      </c>
      <c r="M1407" s="390" t="s">
        <v>1755</v>
      </c>
      <c r="N1407" s="390" t="str">
        <f t="shared" si="44"/>
        <v>Employee2@blyblade.com</v>
      </c>
      <c r="O1407" s="390" t="str">
        <f t="shared" si="45"/>
        <v>Cal_Thompson</v>
      </c>
      <c r="P1407" s="387" t="s">
        <v>1728</v>
      </c>
      <c r="Q1407" s="387" t="s">
        <v>1754</v>
      </c>
      <c r="R1407" s="387" t="s">
        <v>1738</v>
      </c>
      <c r="S1407" s="387">
        <v>11.98</v>
      </c>
      <c r="T1407" s="387">
        <v>30</v>
      </c>
      <c r="U1407" s="387" t="s">
        <v>1737</v>
      </c>
      <c r="V1407" s="387" t="s">
        <v>1802</v>
      </c>
      <c r="W1407" s="387" t="s">
        <v>1771</v>
      </c>
      <c r="X1407" s="387" t="s">
        <v>1964</v>
      </c>
      <c r="Y1407" s="387" t="s">
        <v>1748</v>
      </c>
      <c r="Z1407" s="387" t="s">
        <v>1734</v>
      </c>
      <c r="AA1407" s="387" t="s">
        <v>1747</v>
      </c>
      <c r="AB1407" s="387">
        <v>0</v>
      </c>
      <c r="AC1407" s="387">
        <v>0</v>
      </c>
      <c r="AD1407" s="387">
        <v>5.13</v>
      </c>
      <c r="AE1407" s="387">
        <v>5.13</v>
      </c>
      <c r="AF1407" s="387" t="s">
        <v>1729</v>
      </c>
      <c r="AG1407" s="387">
        <v>0</v>
      </c>
      <c r="AH1407" s="387">
        <v>0</v>
      </c>
      <c r="AI1407" s="387">
        <v>5.13</v>
      </c>
      <c r="AJ1407" s="387">
        <v>5.13</v>
      </c>
      <c r="AK1407" s="387">
        <v>0</v>
      </c>
      <c r="AM1407"/>
      <c r="AN1407"/>
      <c r="AO1407"/>
    </row>
    <row r="1408" spans="1:41">
      <c r="A1408" s="387" t="s">
        <v>4821</v>
      </c>
      <c r="B1408" s="388">
        <v>43665.736307870371</v>
      </c>
      <c r="C1408" s="389">
        <v>43665</v>
      </c>
      <c r="D1408" s="387" t="s">
        <v>3572</v>
      </c>
      <c r="E1408" s="389">
        <v>43665</v>
      </c>
      <c r="F1408" s="387" t="s">
        <v>3571</v>
      </c>
      <c r="G1408" s="387" t="s">
        <v>1728</v>
      </c>
      <c r="H1408" s="387" t="s">
        <v>1728</v>
      </c>
      <c r="I1408" s="387" t="s">
        <v>1728</v>
      </c>
      <c r="J1408" s="387" t="s">
        <v>1728</v>
      </c>
      <c r="K1408" s="387" t="s">
        <v>1741</v>
      </c>
      <c r="L1408" s="390" t="s">
        <v>1732</v>
      </c>
      <c r="M1408" s="390" t="s">
        <v>1940</v>
      </c>
      <c r="N1408" s="390" t="str">
        <f t="shared" si="44"/>
        <v>Employee11@blyblade.com</v>
      </c>
      <c r="O1408" s="390" t="str">
        <f t="shared" si="45"/>
        <v>Mimi_Grassi</v>
      </c>
      <c r="P1408" s="387" t="s">
        <v>1728</v>
      </c>
      <c r="Q1408" s="387" t="s">
        <v>1762</v>
      </c>
      <c r="R1408" s="387" t="s">
        <v>1753</v>
      </c>
      <c r="S1408" s="387" t="s">
        <v>1728</v>
      </c>
      <c r="T1408" s="387" t="s">
        <v>1728</v>
      </c>
      <c r="U1408" s="387" t="s">
        <v>1752</v>
      </c>
      <c r="V1408" s="387" t="s">
        <v>1752</v>
      </c>
      <c r="W1408" s="387" t="s">
        <v>1965</v>
      </c>
      <c r="X1408" s="387" t="s">
        <v>1749</v>
      </c>
      <c r="Y1408" s="387" t="s">
        <v>1735</v>
      </c>
      <c r="Z1408" s="387" t="s">
        <v>1734</v>
      </c>
      <c r="AA1408" s="387" t="s">
        <v>1733</v>
      </c>
      <c r="AB1408" s="387">
        <v>10</v>
      </c>
      <c r="AC1408" s="387">
        <v>0</v>
      </c>
      <c r="AD1408" s="387">
        <v>0</v>
      </c>
      <c r="AE1408" s="387">
        <v>10</v>
      </c>
      <c r="AF1408" s="387" t="s">
        <v>1729</v>
      </c>
      <c r="AG1408" s="387">
        <v>10</v>
      </c>
      <c r="AH1408" s="387">
        <v>0</v>
      </c>
      <c r="AI1408" s="387">
        <v>0</v>
      </c>
      <c r="AJ1408" s="387">
        <v>10</v>
      </c>
      <c r="AK1408" s="387">
        <v>1</v>
      </c>
      <c r="AM1408"/>
      <c r="AN1408"/>
      <c r="AO1408"/>
    </row>
    <row r="1409" spans="1:41">
      <c r="A1409" s="387" t="s">
        <v>4820</v>
      </c>
      <c r="B1409" s="388">
        <v>43665.745196759257</v>
      </c>
      <c r="C1409" s="389">
        <v>43665</v>
      </c>
      <c r="D1409" s="387" t="s">
        <v>2600</v>
      </c>
      <c r="E1409" s="389">
        <v>43665</v>
      </c>
      <c r="F1409" s="387" t="s">
        <v>2599</v>
      </c>
      <c r="G1409" s="387" t="s">
        <v>1728</v>
      </c>
      <c r="H1409" s="387" t="s">
        <v>1728</v>
      </c>
      <c r="I1409" s="387" t="s">
        <v>1728</v>
      </c>
      <c r="J1409" s="387" t="s">
        <v>1728</v>
      </c>
      <c r="K1409" s="387" t="s">
        <v>1741</v>
      </c>
      <c r="L1409" s="390" t="s">
        <v>1732</v>
      </c>
      <c r="M1409" s="390" t="s">
        <v>1992</v>
      </c>
      <c r="N1409" s="390" t="str">
        <f t="shared" si="44"/>
        <v>Employee12@blyblade.com</v>
      </c>
      <c r="O1409" s="390" t="str">
        <f t="shared" si="45"/>
        <v>Lysane_Sanchez</v>
      </c>
      <c r="P1409" s="387" t="s">
        <v>1728</v>
      </c>
      <c r="Q1409" s="387" t="s">
        <v>1762</v>
      </c>
      <c r="R1409" s="387" t="s">
        <v>1753</v>
      </c>
      <c r="S1409" s="387" t="s">
        <v>1728</v>
      </c>
      <c r="T1409" s="387" t="s">
        <v>1728</v>
      </c>
      <c r="U1409" s="387" t="s">
        <v>1751</v>
      </c>
      <c r="V1409" s="387" t="s">
        <v>1751</v>
      </c>
      <c r="W1409" s="387" t="s">
        <v>1761</v>
      </c>
      <c r="X1409" s="387" t="s">
        <v>1749</v>
      </c>
      <c r="Y1409" s="387" t="s">
        <v>1748</v>
      </c>
      <c r="Z1409" s="387" t="s">
        <v>1734</v>
      </c>
      <c r="AA1409" s="387" t="s">
        <v>1733</v>
      </c>
      <c r="AB1409" s="387">
        <v>20</v>
      </c>
      <c r="AC1409" s="387">
        <v>0</v>
      </c>
      <c r="AD1409" s="387">
        <v>0</v>
      </c>
      <c r="AE1409" s="387">
        <v>20</v>
      </c>
      <c r="AF1409" s="387" t="s">
        <v>1729</v>
      </c>
      <c r="AG1409" s="387">
        <v>20</v>
      </c>
      <c r="AH1409" s="387">
        <v>0</v>
      </c>
      <c r="AI1409" s="387">
        <v>0</v>
      </c>
      <c r="AJ1409" s="387">
        <v>20</v>
      </c>
      <c r="AK1409" s="387">
        <v>2</v>
      </c>
      <c r="AM1409"/>
      <c r="AN1409"/>
      <c r="AO1409"/>
    </row>
    <row r="1410" spans="1:41">
      <c r="A1410" s="387" t="s">
        <v>4819</v>
      </c>
      <c r="B1410" s="388">
        <v>43665.748773148145</v>
      </c>
      <c r="C1410" s="389">
        <v>43665</v>
      </c>
      <c r="D1410" s="387" t="s">
        <v>2600</v>
      </c>
      <c r="E1410" s="389">
        <v>43665</v>
      </c>
      <c r="F1410" s="387" t="s">
        <v>2599</v>
      </c>
      <c r="G1410" s="387" t="s">
        <v>1728</v>
      </c>
      <c r="H1410" s="387" t="s">
        <v>1728</v>
      </c>
      <c r="I1410" s="387" t="s">
        <v>1728</v>
      </c>
      <c r="J1410" s="387" t="s">
        <v>1728</v>
      </c>
      <c r="K1410" s="387" t="s">
        <v>1741</v>
      </c>
      <c r="L1410" s="390" t="s">
        <v>1732</v>
      </c>
      <c r="M1410" s="390" t="s">
        <v>1940</v>
      </c>
      <c r="N1410" s="390" t="str">
        <f t="shared" si="44"/>
        <v>Employee11@blyblade.com</v>
      </c>
      <c r="O1410" s="390" t="str">
        <f t="shared" si="45"/>
        <v>Mimi_Grassi</v>
      </c>
      <c r="P1410" s="387" t="s">
        <v>1728</v>
      </c>
      <c r="Q1410" s="387" t="s">
        <v>1762</v>
      </c>
      <c r="R1410" s="387" t="s">
        <v>1753</v>
      </c>
      <c r="S1410" s="387" t="s">
        <v>1728</v>
      </c>
      <c r="T1410" s="387" t="s">
        <v>1728</v>
      </c>
      <c r="U1410" s="387" t="s">
        <v>1752</v>
      </c>
      <c r="V1410" s="387" t="s">
        <v>1752</v>
      </c>
      <c r="W1410" s="387" t="s">
        <v>1965</v>
      </c>
      <c r="X1410" s="387" t="s">
        <v>1749</v>
      </c>
      <c r="Y1410" s="387" t="s">
        <v>1735</v>
      </c>
      <c r="Z1410" s="387" t="s">
        <v>1734</v>
      </c>
      <c r="AA1410" s="387" t="s">
        <v>1733</v>
      </c>
      <c r="AB1410" s="387">
        <v>10</v>
      </c>
      <c r="AC1410" s="387">
        <v>0</v>
      </c>
      <c r="AD1410" s="387">
        <v>0</v>
      </c>
      <c r="AE1410" s="387">
        <v>10</v>
      </c>
      <c r="AF1410" s="387" t="s">
        <v>1729</v>
      </c>
      <c r="AG1410" s="387">
        <v>10</v>
      </c>
      <c r="AH1410" s="387">
        <v>0</v>
      </c>
      <c r="AI1410" s="387">
        <v>0</v>
      </c>
      <c r="AJ1410" s="387">
        <v>10</v>
      </c>
      <c r="AK1410" s="387">
        <v>1</v>
      </c>
      <c r="AM1410"/>
      <c r="AN1410"/>
      <c r="AO1410"/>
    </row>
    <row r="1411" spans="1:41">
      <c r="A1411" s="387" t="s">
        <v>4818</v>
      </c>
      <c r="B1411" s="388">
        <v>43665.780150462961</v>
      </c>
      <c r="C1411" s="389">
        <v>43665</v>
      </c>
      <c r="D1411" s="387" t="s">
        <v>2986</v>
      </c>
      <c r="E1411" s="389">
        <v>43665</v>
      </c>
      <c r="F1411" s="387" t="s">
        <v>2643</v>
      </c>
      <c r="G1411" s="389">
        <v>43665</v>
      </c>
      <c r="H1411" s="387" t="s">
        <v>1997</v>
      </c>
      <c r="I1411" s="389">
        <v>43665</v>
      </c>
      <c r="J1411" s="387" t="s">
        <v>3130</v>
      </c>
      <c r="K1411" s="387" t="s">
        <v>1741</v>
      </c>
      <c r="L1411" s="390" t="s">
        <v>1732</v>
      </c>
      <c r="M1411" s="390" t="s">
        <v>1979</v>
      </c>
      <c r="N1411" s="390" t="str">
        <f t="shared" si="44"/>
        <v>Employee15@blyblade.com</v>
      </c>
      <c r="O1411" s="390" t="str">
        <f t="shared" si="45"/>
        <v>Jess_Rooney</v>
      </c>
      <c r="P1411" s="387" t="s">
        <v>1728</v>
      </c>
      <c r="Q1411" s="387" t="s">
        <v>1847</v>
      </c>
      <c r="R1411" s="387" t="s">
        <v>1738</v>
      </c>
      <c r="S1411" s="387">
        <v>4.16</v>
      </c>
      <c r="T1411" s="387">
        <v>20</v>
      </c>
      <c r="U1411" s="387" t="s">
        <v>2007</v>
      </c>
      <c r="V1411" s="387" t="s">
        <v>1883</v>
      </c>
      <c r="W1411" s="387" t="s">
        <v>1965</v>
      </c>
      <c r="X1411" s="387" t="s">
        <v>1964</v>
      </c>
      <c r="Y1411" s="387" t="s">
        <v>1735</v>
      </c>
      <c r="Z1411" s="387" t="s">
        <v>1734</v>
      </c>
      <c r="AA1411" s="387" t="s">
        <v>1733</v>
      </c>
      <c r="AB1411" s="387">
        <v>28.24</v>
      </c>
      <c r="AC1411" s="387">
        <v>0</v>
      </c>
      <c r="AD1411" s="387">
        <v>0</v>
      </c>
      <c r="AE1411" s="387">
        <v>28.24</v>
      </c>
      <c r="AF1411" s="387" t="s">
        <v>1729</v>
      </c>
      <c r="AG1411" s="387">
        <v>28.24</v>
      </c>
      <c r="AH1411" s="387">
        <v>0</v>
      </c>
      <c r="AI1411" s="387">
        <v>0</v>
      </c>
      <c r="AJ1411" s="387">
        <v>28.24</v>
      </c>
      <c r="AK1411" s="387">
        <v>2.82</v>
      </c>
      <c r="AM1411"/>
      <c r="AN1411"/>
      <c r="AO1411"/>
    </row>
    <row r="1412" spans="1:41">
      <c r="A1412" s="387" t="s">
        <v>4817</v>
      </c>
      <c r="B1412" s="388">
        <v>43665.784050925926</v>
      </c>
      <c r="C1412" s="389">
        <v>43665</v>
      </c>
      <c r="D1412" s="387" t="s">
        <v>2838</v>
      </c>
      <c r="E1412" s="389">
        <v>43665</v>
      </c>
      <c r="F1412" s="387" t="s">
        <v>2995</v>
      </c>
      <c r="G1412" s="389">
        <v>43665</v>
      </c>
      <c r="H1412" s="387" t="s">
        <v>3563</v>
      </c>
      <c r="I1412" s="389">
        <v>43665</v>
      </c>
      <c r="J1412" s="387" t="s">
        <v>2181</v>
      </c>
      <c r="K1412" s="387" t="s">
        <v>1741</v>
      </c>
      <c r="L1412" s="390" t="s">
        <v>1732</v>
      </c>
      <c r="M1412" s="390" t="s">
        <v>1986</v>
      </c>
      <c r="N1412" s="390" t="str">
        <f t="shared" si="44"/>
        <v>Employee1@blyblade.com</v>
      </c>
      <c r="O1412" s="390" t="str">
        <f t="shared" si="45"/>
        <v>Jake_Mirto</v>
      </c>
      <c r="P1412" s="387" t="s">
        <v>1728</v>
      </c>
      <c r="Q1412" s="387" t="s">
        <v>1762</v>
      </c>
      <c r="R1412" s="387" t="s">
        <v>1753</v>
      </c>
      <c r="S1412" s="387">
        <v>14.33</v>
      </c>
      <c r="T1412" s="387">
        <v>45</v>
      </c>
      <c r="U1412" s="387" t="s">
        <v>1752</v>
      </c>
      <c r="V1412" s="387" t="s">
        <v>1996</v>
      </c>
      <c r="W1412" s="387" t="s">
        <v>1965</v>
      </c>
      <c r="X1412" s="387" t="s">
        <v>1749</v>
      </c>
      <c r="Y1412" s="387" t="s">
        <v>1735</v>
      </c>
      <c r="Z1412" s="387" t="s">
        <v>1734</v>
      </c>
      <c r="AA1412" s="387" t="s">
        <v>1733</v>
      </c>
      <c r="AB1412" s="387">
        <v>134.12</v>
      </c>
      <c r="AC1412" s="387">
        <v>0</v>
      </c>
      <c r="AD1412" s="387">
        <v>0</v>
      </c>
      <c r="AE1412" s="387">
        <v>134.12</v>
      </c>
      <c r="AF1412" s="387" t="s">
        <v>1729</v>
      </c>
      <c r="AG1412" s="387">
        <v>134.12</v>
      </c>
      <c r="AH1412" s="387">
        <v>0</v>
      </c>
      <c r="AI1412" s="387">
        <v>0</v>
      </c>
      <c r="AJ1412" s="387">
        <v>134.12</v>
      </c>
      <c r="AK1412" s="387">
        <v>13.41</v>
      </c>
      <c r="AM1412"/>
      <c r="AN1412"/>
      <c r="AO1412"/>
    </row>
    <row r="1413" spans="1:41">
      <c r="A1413" s="387" t="s">
        <v>4816</v>
      </c>
      <c r="B1413" s="388">
        <v>43665.833692129629</v>
      </c>
      <c r="C1413" s="389">
        <v>43665</v>
      </c>
      <c r="D1413" s="387" t="s">
        <v>1987</v>
      </c>
      <c r="E1413" s="389">
        <v>43665</v>
      </c>
      <c r="F1413" s="387" t="s">
        <v>1812</v>
      </c>
      <c r="G1413" s="389">
        <v>43665</v>
      </c>
      <c r="H1413" s="387" t="s">
        <v>3997</v>
      </c>
      <c r="I1413" s="389">
        <v>43665</v>
      </c>
      <c r="J1413" s="387" t="s">
        <v>4114</v>
      </c>
      <c r="K1413" s="387" t="s">
        <v>1741</v>
      </c>
      <c r="L1413" s="390" t="s">
        <v>1732</v>
      </c>
      <c r="M1413" s="390" t="s">
        <v>1940</v>
      </c>
      <c r="N1413" s="390" t="str">
        <f t="shared" si="44"/>
        <v>Employee11@blyblade.com</v>
      </c>
      <c r="O1413" s="390" t="str">
        <f t="shared" si="45"/>
        <v>Mimi_Grassi</v>
      </c>
      <c r="P1413" s="387" t="s">
        <v>1728</v>
      </c>
      <c r="Q1413" s="387" t="s">
        <v>1762</v>
      </c>
      <c r="R1413" s="387" t="s">
        <v>1753</v>
      </c>
      <c r="S1413" s="387">
        <v>8.6300000000000008</v>
      </c>
      <c r="T1413" s="387">
        <v>20</v>
      </c>
      <c r="U1413" s="387" t="s">
        <v>1752</v>
      </c>
      <c r="V1413" s="387" t="s">
        <v>1996</v>
      </c>
      <c r="W1413" s="387" t="s">
        <v>1965</v>
      </c>
      <c r="X1413" s="387" t="s">
        <v>1749</v>
      </c>
      <c r="Y1413" s="387" t="s">
        <v>1735</v>
      </c>
      <c r="Z1413" s="387" t="s">
        <v>1734</v>
      </c>
      <c r="AA1413" s="387" t="s">
        <v>1733</v>
      </c>
      <c r="AB1413" s="387">
        <v>88.84</v>
      </c>
      <c r="AC1413" s="387">
        <v>0</v>
      </c>
      <c r="AD1413" s="387">
        <v>0</v>
      </c>
      <c r="AE1413" s="387">
        <v>88.84</v>
      </c>
      <c r="AF1413" s="387" t="s">
        <v>1729</v>
      </c>
      <c r="AG1413" s="387">
        <v>88.84</v>
      </c>
      <c r="AH1413" s="387">
        <v>0</v>
      </c>
      <c r="AI1413" s="387">
        <v>0</v>
      </c>
      <c r="AJ1413" s="387">
        <v>88.84</v>
      </c>
      <c r="AK1413" s="387">
        <v>8.8800000000000008</v>
      </c>
      <c r="AM1413"/>
      <c r="AN1413"/>
      <c r="AO1413"/>
    </row>
    <row r="1414" spans="1:41">
      <c r="A1414" s="387" t="s">
        <v>4759</v>
      </c>
      <c r="B1414" s="388">
        <v>43665.849432870367</v>
      </c>
      <c r="C1414" s="389">
        <v>43665</v>
      </c>
      <c r="D1414" s="387" t="s">
        <v>2970</v>
      </c>
      <c r="E1414" s="389">
        <v>43665</v>
      </c>
      <c r="F1414" s="387" t="s">
        <v>2166</v>
      </c>
      <c r="G1414" s="387" t="s">
        <v>1728</v>
      </c>
      <c r="H1414" s="387" t="s">
        <v>1728</v>
      </c>
      <c r="I1414" s="387" t="s">
        <v>1728</v>
      </c>
      <c r="J1414" s="387" t="s">
        <v>1728</v>
      </c>
      <c r="K1414" s="387" t="s">
        <v>1741</v>
      </c>
      <c r="L1414" s="390" t="s">
        <v>1732</v>
      </c>
      <c r="M1414" s="390" t="s">
        <v>2743</v>
      </c>
      <c r="N1414" s="390" t="str">
        <f t="shared" si="44"/>
        <v>Employee42@blyblade.com</v>
      </c>
      <c r="O1414" s="390" t="str">
        <f t="shared" si="45"/>
        <v>Nathaniel_Guenther</v>
      </c>
      <c r="P1414" s="387" t="s">
        <v>1728</v>
      </c>
      <c r="Q1414" s="387" t="s">
        <v>1754</v>
      </c>
      <c r="R1414" s="387" t="s">
        <v>1803</v>
      </c>
      <c r="S1414" s="387">
        <v>1.82</v>
      </c>
      <c r="T1414" s="387">
        <v>7</v>
      </c>
      <c r="U1414" s="387" t="s">
        <v>1802</v>
      </c>
      <c r="V1414" s="387" t="s">
        <v>1802</v>
      </c>
      <c r="W1414" s="387" t="s">
        <v>4723</v>
      </c>
      <c r="X1414" s="387" t="s">
        <v>1770</v>
      </c>
      <c r="Y1414" s="387" t="s">
        <v>1728</v>
      </c>
      <c r="Z1414" s="387" t="s">
        <v>1734</v>
      </c>
      <c r="AA1414" s="387" t="s">
        <v>1733</v>
      </c>
      <c r="AB1414" s="387">
        <v>7.48</v>
      </c>
      <c r="AC1414" s="387">
        <v>0</v>
      </c>
      <c r="AD1414" s="387">
        <v>0</v>
      </c>
      <c r="AE1414" s="387">
        <v>7.48</v>
      </c>
      <c r="AF1414" s="387" t="s">
        <v>1729</v>
      </c>
      <c r="AG1414" s="387">
        <v>7.48</v>
      </c>
      <c r="AH1414" s="387">
        <v>0</v>
      </c>
      <c r="AI1414" s="387">
        <v>0</v>
      </c>
      <c r="AJ1414" s="387">
        <v>7.48</v>
      </c>
      <c r="AK1414" s="387">
        <v>0.75</v>
      </c>
      <c r="AM1414"/>
      <c r="AN1414"/>
      <c r="AO1414"/>
    </row>
    <row r="1415" spans="1:41">
      <c r="A1415" s="387" t="s">
        <v>4815</v>
      </c>
      <c r="B1415" s="388">
        <v>43665.864479166667</v>
      </c>
      <c r="C1415" s="389">
        <v>43665</v>
      </c>
      <c r="D1415" s="387" t="s">
        <v>2710</v>
      </c>
      <c r="E1415" s="389">
        <v>43665</v>
      </c>
      <c r="F1415" s="387" t="s">
        <v>1806</v>
      </c>
      <c r="G1415" s="387" t="s">
        <v>1728</v>
      </c>
      <c r="H1415" s="387" t="s">
        <v>1728</v>
      </c>
      <c r="I1415" s="387" t="s">
        <v>1728</v>
      </c>
      <c r="J1415" s="387" t="s">
        <v>1728</v>
      </c>
      <c r="K1415" s="387" t="s">
        <v>1741</v>
      </c>
      <c r="L1415" s="390" t="s">
        <v>1732</v>
      </c>
      <c r="M1415" s="390" t="s">
        <v>1755</v>
      </c>
      <c r="N1415" s="390" t="str">
        <f t="shared" si="44"/>
        <v>Employee2@blyblade.com</v>
      </c>
      <c r="O1415" s="390" t="str">
        <f t="shared" si="45"/>
        <v>Cal_Thompson</v>
      </c>
      <c r="P1415" s="387" t="s">
        <v>1728</v>
      </c>
      <c r="Q1415" s="387" t="s">
        <v>1967</v>
      </c>
      <c r="R1415" s="387" t="s">
        <v>1753</v>
      </c>
      <c r="S1415" s="387" t="s">
        <v>1728</v>
      </c>
      <c r="T1415" s="387" t="s">
        <v>1728</v>
      </c>
      <c r="U1415" s="387" t="s">
        <v>4811</v>
      </c>
      <c r="V1415" s="387" t="s">
        <v>4811</v>
      </c>
      <c r="W1415" s="387" t="s">
        <v>2025</v>
      </c>
      <c r="X1415" s="387" t="s">
        <v>1749</v>
      </c>
      <c r="Y1415" s="387" t="s">
        <v>1748</v>
      </c>
      <c r="Z1415" s="387" t="s">
        <v>1734</v>
      </c>
      <c r="AA1415" s="387" t="s">
        <v>1733</v>
      </c>
      <c r="AB1415" s="387">
        <v>5</v>
      </c>
      <c r="AC1415" s="387">
        <v>0</v>
      </c>
      <c r="AD1415" s="387">
        <v>0</v>
      </c>
      <c r="AE1415" s="387">
        <v>5</v>
      </c>
      <c r="AF1415" s="387" t="s">
        <v>1729</v>
      </c>
      <c r="AG1415" s="387">
        <v>5</v>
      </c>
      <c r="AH1415" s="387">
        <v>0</v>
      </c>
      <c r="AI1415" s="387">
        <v>0</v>
      </c>
      <c r="AJ1415" s="387">
        <v>5</v>
      </c>
      <c r="AK1415" s="387">
        <v>0.5</v>
      </c>
      <c r="AM1415"/>
      <c r="AN1415"/>
      <c r="AO1415"/>
    </row>
    <row r="1416" spans="1:41">
      <c r="A1416" s="387" t="s">
        <v>4814</v>
      </c>
      <c r="B1416" s="388">
        <v>43665.865624999999</v>
      </c>
      <c r="C1416" s="389">
        <v>43665</v>
      </c>
      <c r="D1416" s="387" t="s">
        <v>2082</v>
      </c>
      <c r="E1416" s="389">
        <v>43665</v>
      </c>
      <c r="F1416" s="387" t="s">
        <v>2081</v>
      </c>
      <c r="G1416" s="389">
        <v>43665</v>
      </c>
      <c r="H1416" s="387" t="s">
        <v>1914</v>
      </c>
      <c r="I1416" s="389">
        <v>43665</v>
      </c>
      <c r="J1416" s="387" t="s">
        <v>3065</v>
      </c>
      <c r="K1416" s="387" t="s">
        <v>1741</v>
      </c>
      <c r="L1416" s="390" t="s">
        <v>1732</v>
      </c>
      <c r="M1416" s="390" t="s">
        <v>1827</v>
      </c>
      <c r="N1416" s="390" t="str">
        <f t="shared" si="44"/>
        <v>Employee30@blyblade.com</v>
      </c>
      <c r="O1416" s="390" t="str">
        <f t="shared" si="45"/>
        <v>Sabrina_Kogut</v>
      </c>
      <c r="P1416" s="387" t="s">
        <v>1728</v>
      </c>
      <c r="Q1416" s="387" t="s">
        <v>1754</v>
      </c>
      <c r="R1416" s="387" t="s">
        <v>1738</v>
      </c>
      <c r="S1416" s="387">
        <v>5.54</v>
      </c>
      <c r="T1416" s="387">
        <v>15</v>
      </c>
      <c r="U1416" s="387" t="s">
        <v>2183</v>
      </c>
      <c r="V1416" s="387" t="s">
        <v>1772</v>
      </c>
      <c r="W1416" s="387" t="s">
        <v>1965</v>
      </c>
      <c r="X1416" s="387" t="s">
        <v>1770</v>
      </c>
      <c r="Y1416" s="387" t="s">
        <v>1825</v>
      </c>
      <c r="Z1416" s="387" t="s">
        <v>1734</v>
      </c>
      <c r="AA1416" s="387" t="s">
        <v>1733</v>
      </c>
      <c r="AB1416" s="387">
        <v>24.31</v>
      </c>
      <c r="AC1416" s="387">
        <v>0</v>
      </c>
      <c r="AD1416" s="387">
        <v>0</v>
      </c>
      <c r="AE1416" s="387">
        <v>24.31</v>
      </c>
      <c r="AF1416" s="387" t="s">
        <v>1729</v>
      </c>
      <c r="AG1416" s="387">
        <v>24.31</v>
      </c>
      <c r="AH1416" s="387">
        <v>0</v>
      </c>
      <c r="AI1416" s="387">
        <v>0</v>
      </c>
      <c r="AJ1416" s="387">
        <v>24.31</v>
      </c>
      <c r="AK1416" s="387">
        <v>2.4300000000000002</v>
      </c>
      <c r="AM1416"/>
      <c r="AN1416"/>
      <c r="AO1416"/>
    </row>
    <row r="1417" spans="1:41">
      <c r="A1417" s="387" t="s">
        <v>4813</v>
      </c>
      <c r="B1417" s="388">
        <v>43665.867847222224</v>
      </c>
      <c r="C1417" s="389">
        <v>43665</v>
      </c>
      <c r="D1417" s="387" t="s">
        <v>2268</v>
      </c>
      <c r="E1417" s="389">
        <v>43665</v>
      </c>
      <c r="F1417" s="387" t="s">
        <v>1785</v>
      </c>
      <c r="G1417" s="387" t="s">
        <v>1728</v>
      </c>
      <c r="H1417" s="387" t="s">
        <v>1728</v>
      </c>
      <c r="I1417" s="387" t="s">
        <v>1728</v>
      </c>
      <c r="J1417" s="387" t="s">
        <v>1728</v>
      </c>
      <c r="K1417" s="387" t="s">
        <v>1741</v>
      </c>
      <c r="L1417" s="390" t="s">
        <v>1732</v>
      </c>
      <c r="M1417" s="390" t="s">
        <v>1986</v>
      </c>
      <c r="N1417" s="390" t="str">
        <f t="shared" si="44"/>
        <v>Employee1@blyblade.com</v>
      </c>
      <c r="O1417" s="390" t="str">
        <f t="shared" si="45"/>
        <v>Jake_Mirto</v>
      </c>
      <c r="P1417" s="387" t="s">
        <v>1728</v>
      </c>
      <c r="Q1417" s="387" t="s">
        <v>1967</v>
      </c>
      <c r="R1417" s="387" t="s">
        <v>1753</v>
      </c>
      <c r="S1417" s="387" t="s">
        <v>1728</v>
      </c>
      <c r="T1417" s="387" t="s">
        <v>1728</v>
      </c>
      <c r="U1417" s="387" t="s">
        <v>4812</v>
      </c>
      <c r="V1417" s="387" t="s">
        <v>4811</v>
      </c>
      <c r="W1417" s="387" t="s">
        <v>1965</v>
      </c>
      <c r="X1417" s="387" t="s">
        <v>1749</v>
      </c>
      <c r="Y1417" s="387" t="s">
        <v>1735</v>
      </c>
      <c r="Z1417" s="387" t="s">
        <v>1734</v>
      </c>
      <c r="AA1417" s="387" t="s">
        <v>1733</v>
      </c>
      <c r="AB1417" s="387">
        <v>16.53</v>
      </c>
      <c r="AC1417" s="387">
        <v>0</v>
      </c>
      <c r="AD1417" s="387">
        <v>0</v>
      </c>
      <c r="AE1417" s="387">
        <v>16.53</v>
      </c>
      <c r="AF1417" s="387" t="s">
        <v>1729</v>
      </c>
      <c r="AG1417" s="387">
        <v>16.53</v>
      </c>
      <c r="AH1417" s="387">
        <v>0</v>
      </c>
      <c r="AI1417" s="387">
        <v>0</v>
      </c>
      <c r="AJ1417" s="387">
        <v>16.53</v>
      </c>
      <c r="AK1417" s="387">
        <v>1.65</v>
      </c>
      <c r="AM1417"/>
      <c r="AN1417"/>
      <c r="AO1417"/>
    </row>
    <row r="1418" spans="1:41">
      <c r="A1418" s="387" t="s">
        <v>4810</v>
      </c>
      <c r="B1418" s="388">
        <v>43665.891979166663</v>
      </c>
      <c r="C1418" s="389">
        <v>43665</v>
      </c>
      <c r="D1418" s="387" t="s">
        <v>2250</v>
      </c>
      <c r="E1418" s="389">
        <v>43665</v>
      </c>
      <c r="F1418" s="387" t="s">
        <v>2533</v>
      </c>
      <c r="G1418" s="389">
        <v>43665</v>
      </c>
      <c r="H1418" s="387" t="s">
        <v>2059</v>
      </c>
      <c r="I1418" s="389">
        <v>43665</v>
      </c>
      <c r="J1418" s="387" t="s">
        <v>2058</v>
      </c>
      <c r="K1418" s="387" t="s">
        <v>1741</v>
      </c>
      <c r="L1418" s="390" t="s">
        <v>1732</v>
      </c>
      <c r="M1418" s="390" t="s">
        <v>2027</v>
      </c>
      <c r="N1418" s="390" t="str">
        <f t="shared" si="44"/>
        <v>Employee28@blyblade.com</v>
      </c>
      <c r="O1418" s="390" t="str">
        <f t="shared" si="45"/>
        <v>Tony_Conte</v>
      </c>
      <c r="P1418" s="387" t="s">
        <v>1728</v>
      </c>
      <c r="Q1418" s="387" t="s">
        <v>1952</v>
      </c>
      <c r="R1418" s="387" t="s">
        <v>1738</v>
      </c>
      <c r="S1418" s="387">
        <v>1.49</v>
      </c>
      <c r="T1418" s="387">
        <v>6</v>
      </c>
      <c r="U1418" s="387" t="s">
        <v>2026</v>
      </c>
      <c r="V1418" s="387" t="s">
        <v>2026</v>
      </c>
      <c r="W1418" s="387" t="s">
        <v>1965</v>
      </c>
      <c r="X1418" s="387" t="s">
        <v>1749</v>
      </c>
      <c r="Y1418" s="387" t="s">
        <v>1748</v>
      </c>
      <c r="Z1418" s="387" t="s">
        <v>1734</v>
      </c>
      <c r="AA1418" s="387" t="s">
        <v>1733</v>
      </c>
      <c r="AB1418" s="387">
        <v>31.96</v>
      </c>
      <c r="AC1418" s="387">
        <v>0</v>
      </c>
      <c r="AD1418" s="387">
        <v>0</v>
      </c>
      <c r="AE1418" s="387">
        <v>31.96</v>
      </c>
      <c r="AF1418" s="387" t="s">
        <v>1729</v>
      </c>
      <c r="AG1418" s="387">
        <v>31.96</v>
      </c>
      <c r="AH1418" s="387">
        <v>0</v>
      </c>
      <c r="AI1418" s="387">
        <v>0</v>
      </c>
      <c r="AJ1418" s="387">
        <v>31.96</v>
      </c>
      <c r="AK1418" s="387">
        <v>3.2</v>
      </c>
      <c r="AM1418"/>
      <c r="AN1418"/>
      <c r="AO1418"/>
    </row>
    <row r="1419" spans="1:41">
      <c r="A1419" s="387" t="s">
        <v>4809</v>
      </c>
      <c r="B1419" s="388">
        <v>43665.906354166669</v>
      </c>
      <c r="C1419" s="389">
        <v>43665</v>
      </c>
      <c r="D1419" s="387" t="s">
        <v>2826</v>
      </c>
      <c r="E1419" s="389">
        <v>43665</v>
      </c>
      <c r="F1419" s="387" t="s">
        <v>2869</v>
      </c>
      <c r="G1419" s="389">
        <v>43665</v>
      </c>
      <c r="H1419" s="387" t="s">
        <v>2098</v>
      </c>
      <c r="I1419" s="389">
        <v>43665</v>
      </c>
      <c r="J1419" s="387" t="s">
        <v>2097</v>
      </c>
      <c r="K1419" s="387" t="s">
        <v>1741</v>
      </c>
      <c r="L1419" s="390" t="s">
        <v>1732</v>
      </c>
      <c r="M1419" s="390" t="s">
        <v>1979</v>
      </c>
      <c r="N1419" s="390" t="str">
        <f t="shared" si="44"/>
        <v>Employee15@blyblade.com</v>
      </c>
      <c r="O1419" s="390" t="str">
        <f t="shared" si="45"/>
        <v>Jess_Rooney</v>
      </c>
      <c r="P1419" s="387" t="s">
        <v>1728</v>
      </c>
      <c r="Q1419" s="387" t="s">
        <v>1739</v>
      </c>
      <c r="R1419" s="387" t="s">
        <v>1738</v>
      </c>
      <c r="S1419" s="387">
        <v>0.43</v>
      </c>
      <c r="T1419" s="387">
        <v>24</v>
      </c>
      <c r="U1419" s="387" t="s">
        <v>1772</v>
      </c>
      <c r="V1419" s="387" t="s">
        <v>1772</v>
      </c>
      <c r="W1419" s="387" t="s">
        <v>1728</v>
      </c>
      <c r="X1419" s="387" t="s">
        <v>1794</v>
      </c>
      <c r="Y1419" s="387" t="s">
        <v>1735</v>
      </c>
      <c r="Z1419" s="387" t="s">
        <v>1734</v>
      </c>
      <c r="AA1419" s="387" t="s">
        <v>1733</v>
      </c>
      <c r="AB1419" s="387">
        <v>18.420000000000002</v>
      </c>
      <c r="AC1419" s="387">
        <v>0</v>
      </c>
      <c r="AD1419" s="387">
        <v>0</v>
      </c>
      <c r="AE1419" s="387">
        <v>18.420000000000002</v>
      </c>
      <c r="AF1419" s="387" t="s">
        <v>1729</v>
      </c>
      <c r="AG1419" s="387">
        <v>18.420000000000002</v>
      </c>
      <c r="AH1419" s="387">
        <v>0</v>
      </c>
      <c r="AI1419" s="387">
        <v>0</v>
      </c>
      <c r="AJ1419" s="387">
        <v>18.420000000000002</v>
      </c>
      <c r="AK1419" s="387">
        <v>1.84</v>
      </c>
      <c r="AM1419"/>
      <c r="AN1419"/>
      <c r="AO1419"/>
    </row>
    <row r="1420" spans="1:41">
      <c r="A1420" s="387" t="s">
        <v>4808</v>
      </c>
      <c r="B1420" s="388">
        <v>43665.908807870372</v>
      </c>
      <c r="C1420" s="389">
        <v>43665</v>
      </c>
      <c r="D1420" s="387" t="s">
        <v>2388</v>
      </c>
      <c r="E1420" s="389">
        <v>43665</v>
      </c>
      <c r="F1420" s="387" t="s">
        <v>2600</v>
      </c>
      <c r="G1420" s="387" t="s">
        <v>1728</v>
      </c>
      <c r="H1420" s="387" t="s">
        <v>1728</v>
      </c>
      <c r="I1420" s="387" t="s">
        <v>1728</v>
      </c>
      <c r="J1420" s="387" t="s">
        <v>1728</v>
      </c>
      <c r="K1420" s="387" t="s">
        <v>1741</v>
      </c>
      <c r="L1420" s="390" t="s">
        <v>1732</v>
      </c>
      <c r="M1420" s="390" t="s">
        <v>1946</v>
      </c>
      <c r="N1420" s="390" t="str">
        <f t="shared" si="44"/>
        <v>Employee37@blyblade.com</v>
      </c>
      <c r="O1420" s="390" t="str">
        <f t="shared" si="45"/>
        <v>Simon_Levesque</v>
      </c>
      <c r="P1420" s="387" t="s">
        <v>1728</v>
      </c>
      <c r="Q1420" s="387" t="s">
        <v>2043</v>
      </c>
      <c r="R1420" s="387" t="s">
        <v>1738</v>
      </c>
      <c r="S1420" s="387" t="s">
        <v>1728</v>
      </c>
      <c r="T1420" s="387" t="s">
        <v>1728</v>
      </c>
      <c r="U1420" s="387" t="s">
        <v>1883</v>
      </c>
      <c r="V1420" s="387" t="s">
        <v>1883</v>
      </c>
      <c r="W1420" s="387" t="s">
        <v>1965</v>
      </c>
      <c r="X1420" s="387" t="s">
        <v>1749</v>
      </c>
      <c r="Y1420" s="387" t="s">
        <v>1728</v>
      </c>
      <c r="Z1420" s="387" t="s">
        <v>1734</v>
      </c>
      <c r="AA1420" s="387" t="s">
        <v>1733</v>
      </c>
      <c r="AB1420" s="387">
        <v>10.89</v>
      </c>
      <c r="AC1420" s="387">
        <v>0</v>
      </c>
      <c r="AD1420" s="387">
        <v>0</v>
      </c>
      <c r="AE1420" s="387">
        <v>10.89</v>
      </c>
      <c r="AF1420" s="387" t="s">
        <v>1729</v>
      </c>
      <c r="AG1420" s="387">
        <v>10.89</v>
      </c>
      <c r="AH1420" s="387">
        <v>0</v>
      </c>
      <c r="AI1420" s="387">
        <v>0</v>
      </c>
      <c r="AJ1420" s="387">
        <v>10.89</v>
      </c>
      <c r="AK1420" s="387">
        <v>1.0900000000000001</v>
      </c>
      <c r="AM1420"/>
      <c r="AN1420"/>
      <c r="AO1420"/>
    </row>
    <row r="1421" spans="1:41">
      <c r="A1421" s="387" t="s">
        <v>4807</v>
      </c>
      <c r="B1421" s="388">
        <v>43665.915960648148</v>
      </c>
      <c r="C1421" s="389">
        <v>43665</v>
      </c>
      <c r="D1421" s="387" t="s">
        <v>4010</v>
      </c>
      <c r="E1421" s="389">
        <v>43665</v>
      </c>
      <c r="F1421" s="387" t="s">
        <v>3572</v>
      </c>
      <c r="G1421" s="387" t="s">
        <v>1728</v>
      </c>
      <c r="H1421" s="387" t="s">
        <v>1728</v>
      </c>
      <c r="I1421" s="387" t="s">
        <v>1728</v>
      </c>
      <c r="J1421" s="387" t="s">
        <v>1728</v>
      </c>
      <c r="K1421" s="387" t="s">
        <v>1741</v>
      </c>
      <c r="L1421" s="390" t="s">
        <v>1732</v>
      </c>
      <c r="M1421" s="390" t="s">
        <v>1986</v>
      </c>
      <c r="N1421" s="390" t="str">
        <f t="shared" si="44"/>
        <v>Employee1@blyblade.com</v>
      </c>
      <c r="O1421" s="390" t="str">
        <f t="shared" si="45"/>
        <v>Jake_Mirto</v>
      </c>
      <c r="P1421" s="387" t="s">
        <v>1728</v>
      </c>
      <c r="Q1421" s="387" t="s">
        <v>1787</v>
      </c>
      <c r="R1421" s="387" t="s">
        <v>1753</v>
      </c>
      <c r="S1421" s="387">
        <v>0</v>
      </c>
      <c r="T1421" s="387">
        <v>4</v>
      </c>
      <c r="U1421" s="387" t="s">
        <v>4800</v>
      </c>
      <c r="V1421" s="387" t="s">
        <v>2019</v>
      </c>
      <c r="W1421" s="387" t="s">
        <v>1965</v>
      </c>
      <c r="X1421" s="387" t="s">
        <v>1749</v>
      </c>
      <c r="Y1421" s="387" t="s">
        <v>1735</v>
      </c>
      <c r="Z1421" s="387" t="s">
        <v>1734</v>
      </c>
      <c r="AA1421" s="387" t="s">
        <v>1733</v>
      </c>
      <c r="AB1421" s="387">
        <v>19.13</v>
      </c>
      <c r="AC1421" s="387">
        <v>0</v>
      </c>
      <c r="AD1421" s="387">
        <v>0</v>
      </c>
      <c r="AE1421" s="387">
        <v>19.13</v>
      </c>
      <c r="AF1421" s="387" t="s">
        <v>1729</v>
      </c>
      <c r="AG1421" s="387">
        <v>19.13</v>
      </c>
      <c r="AH1421" s="387">
        <v>0</v>
      </c>
      <c r="AI1421" s="387">
        <v>0</v>
      </c>
      <c r="AJ1421" s="387">
        <v>19.13</v>
      </c>
      <c r="AK1421" s="387">
        <v>1.91</v>
      </c>
      <c r="AM1421"/>
      <c r="AN1421"/>
      <c r="AO1421"/>
    </row>
    <row r="1422" spans="1:41">
      <c r="A1422" s="387" t="s">
        <v>4806</v>
      </c>
      <c r="B1422" s="388">
        <v>43665.918321759258</v>
      </c>
      <c r="C1422" s="389">
        <v>43665</v>
      </c>
      <c r="D1422" s="387" t="s">
        <v>1765</v>
      </c>
      <c r="E1422" s="389">
        <v>43665</v>
      </c>
      <c r="F1422" s="387" t="s">
        <v>1764</v>
      </c>
      <c r="G1422" s="387" t="s">
        <v>1728</v>
      </c>
      <c r="H1422" s="387" t="s">
        <v>1728</v>
      </c>
      <c r="I1422" s="387" t="s">
        <v>1728</v>
      </c>
      <c r="J1422" s="387" t="s">
        <v>1728</v>
      </c>
      <c r="K1422" s="387" t="s">
        <v>1741</v>
      </c>
      <c r="L1422" s="390" t="s">
        <v>1732</v>
      </c>
      <c r="M1422" s="390" t="s">
        <v>1936</v>
      </c>
      <c r="N1422" s="390" t="str">
        <f t="shared" ref="N1422:N1485" si="46">M1422&amp;"@blyblade.com"</f>
        <v>Employee17@blyblade.com</v>
      </c>
      <c r="O1422" s="390" t="str">
        <f t="shared" si="45"/>
        <v>Nate_Alexander</v>
      </c>
      <c r="P1422" s="387" t="s">
        <v>1728</v>
      </c>
      <c r="Q1422" s="387" t="s">
        <v>1952</v>
      </c>
      <c r="R1422" s="387" t="s">
        <v>1738</v>
      </c>
      <c r="S1422" s="387">
        <v>0.01</v>
      </c>
      <c r="T1422" s="387">
        <v>9</v>
      </c>
      <c r="U1422" s="387" t="s">
        <v>1883</v>
      </c>
      <c r="V1422" s="387" t="s">
        <v>1883</v>
      </c>
      <c r="W1422" s="387" t="s">
        <v>2025</v>
      </c>
      <c r="X1422" s="387" t="s">
        <v>1749</v>
      </c>
      <c r="Y1422" s="387" t="s">
        <v>1748</v>
      </c>
      <c r="Z1422" s="387" t="s">
        <v>1734</v>
      </c>
      <c r="AA1422" s="387" t="s">
        <v>1733</v>
      </c>
      <c r="AB1422" s="387">
        <v>27.72</v>
      </c>
      <c r="AC1422" s="387">
        <v>0</v>
      </c>
      <c r="AD1422" s="387">
        <v>0</v>
      </c>
      <c r="AE1422" s="387">
        <v>27.72</v>
      </c>
      <c r="AF1422" s="387" t="s">
        <v>1729</v>
      </c>
      <c r="AG1422" s="387">
        <v>27.72</v>
      </c>
      <c r="AH1422" s="387">
        <v>0</v>
      </c>
      <c r="AI1422" s="387">
        <v>0</v>
      </c>
      <c r="AJ1422" s="387">
        <v>27.72</v>
      </c>
      <c r="AK1422" s="387">
        <v>2.77</v>
      </c>
      <c r="AM1422"/>
      <c r="AN1422"/>
      <c r="AO1422"/>
    </row>
    <row r="1423" spans="1:41">
      <c r="A1423" s="387" t="s">
        <v>4805</v>
      </c>
      <c r="B1423" s="388">
        <v>43665.949120370373</v>
      </c>
      <c r="C1423" s="389">
        <v>43665</v>
      </c>
      <c r="D1423" s="387" t="s">
        <v>3345</v>
      </c>
      <c r="E1423" s="389">
        <v>43665</v>
      </c>
      <c r="F1423" s="387" t="s">
        <v>3344</v>
      </c>
      <c r="G1423" s="389">
        <v>43665</v>
      </c>
      <c r="H1423" s="387" t="s">
        <v>1971</v>
      </c>
      <c r="I1423" s="389">
        <v>43665</v>
      </c>
      <c r="J1423" s="387" t="s">
        <v>1970</v>
      </c>
      <c r="K1423" s="387" t="s">
        <v>1741</v>
      </c>
      <c r="L1423" s="390" t="s">
        <v>1732</v>
      </c>
      <c r="M1423" s="390" t="s">
        <v>1924</v>
      </c>
      <c r="N1423" s="390" t="str">
        <f t="shared" si="46"/>
        <v>Employee16@blyblade.com</v>
      </c>
      <c r="O1423" s="390" t="str">
        <f t="shared" ref="O1423:O1486" si="47">VLOOKUP(M1423,$A$10:$F$65,4,FALSE)</f>
        <v>Hunter_Senning</v>
      </c>
      <c r="P1423" s="387" t="s">
        <v>1728</v>
      </c>
      <c r="Q1423" s="387" t="s">
        <v>1952</v>
      </c>
      <c r="R1423" s="387" t="s">
        <v>1738</v>
      </c>
      <c r="S1423" s="387">
        <v>2.77</v>
      </c>
      <c r="T1423" s="387">
        <v>25</v>
      </c>
      <c r="U1423" s="387" t="s">
        <v>1883</v>
      </c>
      <c r="V1423" s="387" t="s">
        <v>1845</v>
      </c>
      <c r="W1423" s="387" t="s">
        <v>2025</v>
      </c>
      <c r="X1423" s="387" t="s">
        <v>1749</v>
      </c>
      <c r="Y1423" s="387" t="s">
        <v>1748</v>
      </c>
      <c r="Z1423" s="387" t="s">
        <v>1734</v>
      </c>
      <c r="AA1423" s="387" t="s">
        <v>1733</v>
      </c>
      <c r="AB1423" s="387">
        <v>63.24</v>
      </c>
      <c r="AC1423" s="387">
        <v>0</v>
      </c>
      <c r="AD1423" s="387">
        <v>0</v>
      </c>
      <c r="AE1423" s="387">
        <v>63.24</v>
      </c>
      <c r="AF1423" s="387" t="s">
        <v>1729</v>
      </c>
      <c r="AG1423" s="387">
        <v>63.24</v>
      </c>
      <c r="AH1423" s="387">
        <v>0</v>
      </c>
      <c r="AI1423" s="387">
        <v>0</v>
      </c>
      <c r="AJ1423" s="387">
        <v>63.24</v>
      </c>
      <c r="AK1423" s="387">
        <v>6.32</v>
      </c>
      <c r="AM1423"/>
      <c r="AN1423"/>
      <c r="AO1423"/>
    </row>
    <row r="1424" spans="1:41">
      <c r="A1424" s="387" t="s">
        <v>4804</v>
      </c>
      <c r="B1424" s="388">
        <v>43665.952418981484</v>
      </c>
      <c r="C1424" s="389">
        <v>43665</v>
      </c>
      <c r="D1424" s="387" t="s">
        <v>2242</v>
      </c>
      <c r="E1424" s="389">
        <v>43665</v>
      </c>
      <c r="F1424" s="387" t="s">
        <v>4803</v>
      </c>
      <c r="G1424" s="389">
        <v>43665</v>
      </c>
      <c r="H1424" s="387" t="s">
        <v>3697</v>
      </c>
      <c r="I1424" s="389">
        <v>43665</v>
      </c>
      <c r="J1424" s="387" t="s">
        <v>2860</v>
      </c>
      <c r="K1424" s="387" t="s">
        <v>1741</v>
      </c>
      <c r="L1424" s="390" t="s">
        <v>1732</v>
      </c>
      <c r="M1424" s="390" t="s">
        <v>1986</v>
      </c>
      <c r="N1424" s="390" t="str">
        <f t="shared" si="46"/>
        <v>Employee1@blyblade.com</v>
      </c>
      <c r="O1424" s="390" t="str">
        <f t="shared" si="47"/>
        <v>Jake_Mirto</v>
      </c>
      <c r="P1424" s="387" t="s">
        <v>1728</v>
      </c>
      <c r="Q1424" s="387" t="s">
        <v>1762</v>
      </c>
      <c r="R1424" s="387" t="s">
        <v>1753</v>
      </c>
      <c r="S1424" s="387">
        <v>5.18</v>
      </c>
      <c r="T1424" s="387">
        <v>15</v>
      </c>
      <c r="U1424" s="387" t="s">
        <v>1752</v>
      </c>
      <c r="V1424" s="387" t="s">
        <v>2953</v>
      </c>
      <c r="W1424" s="387" t="s">
        <v>1965</v>
      </c>
      <c r="X1424" s="387" t="s">
        <v>1749</v>
      </c>
      <c r="Y1424" s="387" t="s">
        <v>1735</v>
      </c>
      <c r="Z1424" s="387" t="s">
        <v>1734</v>
      </c>
      <c r="AA1424" s="387" t="s">
        <v>1733</v>
      </c>
      <c r="AB1424" s="387">
        <v>53.71</v>
      </c>
      <c r="AC1424" s="387">
        <v>0</v>
      </c>
      <c r="AD1424" s="387">
        <v>0</v>
      </c>
      <c r="AE1424" s="387">
        <v>53.71</v>
      </c>
      <c r="AF1424" s="387" t="s">
        <v>1729</v>
      </c>
      <c r="AG1424" s="387">
        <v>53.71</v>
      </c>
      <c r="AH1424" s="387">
        <v>0</v>
      </c>
      <c r="AI1424" s="387">
        <v>0</v>
      </c>
      <c r="AJ1424" s="387">
        <v>53.71</v>
      </c>
      <c r="AK1424" s="387">
        <v>5.37</v>
      </c>
      <c r="AM1424"/>
      <c r="AN1424"/>
      <c r="AO1424"/>
    </row>
    <row r="1425" spans="1:41">
      <c r="A1425" s="387" t="s">
        <v>4802</v>
      </c>
      <c r="B1425" s="388">
        <v>43665.957719907405</v>
      </c>
      <c r="C1425" s="389">
        <v>43665</v>
      </c>
      <c r="D1425" s="387" t="s">
        <v>2485</v>
      </c>
      <c r="E1425" s="389">
        <v>43665</v>
      </c>
      <c r="F1425" s="387" t="s">
        <v>2515</v>
      </c>
      <c r="G1425" s="387" t="s">
        <v>1728</v>
      </c>
      <c r="H1425" s="387" t="s">
        <v>1728</v>
      </c>
      <c r="I1425" s="387" t="s">
        <v>1728</v>
      </c>
      <c r="J1425" s="387" t="s">
        <v>1728</v>
      </c>
      <c r="K1425" s="387" t="s">
        <v>1741</v>
      </c>
      <c r="L1425" s="390" t="s">
        <v>1732</v>
      </c>
      <c r="M1425" s="390" t="s">
        <v>2583</v>
      </c>
      <c r="N1425" s="390" t="str">
        <f t="shared" si="46"/>
        <v>Employee43@blyblade.com</v>
      </c>
      <c r="O1425" s="390" t="str">
        <f t="shared" si="47"/>
        <v>Brendan_Kelly</v>
      </c>
      <c r="P1425" s="387" t="s">
        <v>1728</v>
      </c>
      <c r="Q1425" s="387" t="s">
        <v>1762</v>
      </c>
      <c r="R1425" s="387" t="s">
        <v>1753</v>
      </c>
      <c r="S1425" s="387" t="s">
        <v>1728</v>
      </c>
      <c r="T1425" s="387" t="s">
        <v>1728</v>
      </c>
      <c r="U1425" s="387" t="s">
        <v>2019</v>
      </c>
      <c r="V1425" s="387" t="s">
        <v>2019</v>
      </c>
      <c r="W1425" s="387" t="s">
        <v>2025</v>
      </c>
      <c r="X1425" s="387" t="s">
        <v>1749</v>
      </c>
      <c r="Y1425" s="387" t="s">
        <v>1896</v>
      </c>
      <c r="Z1425" s="387" t="s">
        <v>1734</v>
      </c>
      <c r="AA1425" s="387" t="s">
        <v>1733</v>
      </c>
      <c r="AB1425" s="387">
        <v>20</v>
      </c>
      <c r="AC1425" s="387">
        <v>0</v>
      </c>
      <c r="AD1425" s="387">
        <v>0</v>
      </c>
      <c r="AE1425" s="387">
        <v>20</v>
      </c>
      <c r="AF1425" s="387" t="s">
        <v>1729</v>
      </c>
      <c r="AG1425" s="387">
        <v>20</v>
      </c>
      <c r="AH1425" s="387">
        <v>0</v>
      </c>
      <c r="AI1425" s="387">
        <v>0</v>
      </c>
      <c r="AJ1425" s="387">
        <v>20</v>
      </c>
      <c r="AK1425" s="387">
        <v>2</v>
      </c>
      <c r="AM1425"/>
      <c r="AN1425"/>
      <c r="AO1425"/>
    </row>
    <row r="1426" spans="1:41">
      <c r="A1426" s="387" t="s">
        <v>4801</v>
      </c>
      <c r="B1426" s="388">
        <v>43665.958564814813</v>
      </c>
      <c r="C1426" s="389">
        <v>43665</v>
      </c>
      <c r="D1426" s="387" t="s">
        <v>1865</v>
      </c>
      <c r="E1426" s="389">
        <v>43665</v>
      </c>
      <c r="F1426" s="387" t="s">
        <v>2114</v>
      </c>
      <c r="G1426" s="387" t="s">
        <v>1728</v>
      </c>
      <c r="H1426" s="387" t="s">
        <v>1728</v>
      </c>
      <c r="I1426" s="387" t="s">
        <v>1728</v>
      </c>
      <c r="J1426" s="387" t="s">
        <v>1728</v>
      </c>
      <c r="K1426" s="387" t="s">
        <v>1741</v>
      </c>
      <c r="L1426" s="390" t="s">
        <v>1732</v>
      </c>
      <c r="M1426" s="390" t="s">
        <v>1929</v>
      </c>
      <c r="N1426" s="390" t="str">
        <f t="shared" si="46"/>
        <v>Employee29@blyblade.com</v>
      </c>
      <c r="O1426" s="390" t="str">
        <f t="shared" si="47"/>
        <v>Justin_Meltzer</v>
      </c>
      <c r="P1426" s="387" t="s">
        <v>1728</v>
      </c>
      <c r="Q1426" s="387" t="s">
        <v>1762</v>
      </c>
      <c r="R1426" s="387" t="s">
        <v>1753</v>
      </c>
      <c r="S1426" s="387">
        <v>0</v>
      </c>
      <c r="T1426" s="387">
        <v>17</v>
      </c>
      <c r="U1426" s="387" t="s">
        <v>4800</v>
      </c>
      <c r="V1426" s="387" t="s">
        <v>2019</v>
      </c>
      <c r="W1426" s="387" t="s">
        <v>2025</v>
      </c>
      <c r="X1426" s="387" t="s">
        <v>1749</v>
      </c>
      <c r="Y1426" s="387" t="s">
        <v>1748</v>
      </c>
      <c r="Z1426" s="387" t="s">
        <v>1734</v>
      </c>
      <c r="AA1426" s="387" t="s">
        <v>1733</v>
      </c>
      <c r="AB1426" s="387">
        <v>26.6</v>
      </c>
      <c r="AC1426" s="387">
        <v>0</v>
      </c>
      <c r="AD1426" s="387">
        <v>0</v>
      </c>
      <c r="AE1426" s="387">
        <v>26.6</v>
      </c>
      <c r="AF1426" s="387" t="s">
        <v>1729</v>
      </c>
      <c r="AG1426" s="387">
        <v>26.6</v>
      </c>
      <c r="AH1426" s="387">
        <v>0</v>
      </c>
      <c r="AI1426" s="387">
        <v>0</v>
      </c>
      <c r="AJ1426" s="387">
        <v>26.6</v>
      </c>
      <c r="AK1426" s="387">
        <v>2.66</v>
      </c>
      <c r="AM1426"/>
      <c r="AN1426"/>
      <c r="AO1426"/>
    </row>
    <row r="1427" spans="1:41">
      <c r="A1427" s="387" t="s">
        <v>4799</v>
      </c>
      <c r="B1427" s="388">
        <v>43665.960347222222</v>
      </c>
      <c r="C1427" s="389">
        <v>43665</v>
      </c>
      <c r="D1427" s="387" t="s">
        <v>2714</v>
      </c>
      <c r="E1427" s="389">
        <v>43665</v>
      </c>
      <c r="F1427" s="387" t="s">
        <v>2408</v>
      </c>
      <c r="G1427" s="389">
        <v>43665</v>
      </c>
      <c r="H1427" s="387" t="s">
        <v>2948</v>
      </c>
      <c r="I1427" s="389">
        <v>43665</v>
      </c>
      <c r="J1427" s="387" t="s">
        <v>2728</v>
      </c>
      <c r="K1427" s="387" t="s">
        <v>1741</v>
      </c>
      <c r="L1427" s="390" t="s">
        <v>1732</v>
      </c>
      <c r="M1427" s="390" t="s">
        <v>2027</v>
      </c>
      <c r="N1427" s="390" t="str">
        <f t="shared" si="46"/>
        <v>Employee28@blyblade.com</v>
      </c>
      <c r="O1427" s="390" t="str">
        <f t="shared" si="47"/>
        <v>Tony_Conte</v>
      </c>
      <c r="P1427" s="387" t="s">
        <v>1728</v>
      </c>
      <c r="Q1427" s="387" t="s">
        <v>1952</v>
      </c>
      <c r="R1427" s="387" t="s">
        <v>1738</v>
      </c>
      <c r="S1427" s="387">
        <v>1.71</v>
      </c>
      <c r="T1427" s="387">
        <v>9</v>
      </c>
      <c r="U1427" s="387" t="s">
        <v>2026</v>
      </c>
      <c r="V1427" s="387" t="s">
        <v>2026</v>
      </c>
      <c r="W1427" s="387" t="s">
        <v>1965</v>
      </c>
      <c r="X1427" s="387" t="s">
        <v>1749</v>
      </c>
      <c r="Y1427" s="387" t="s">
        <v>1748</v>
      </c>
      <c r="Z1427" s="387" t="s">
        <v>1734</v>
      </c>
      <c r="AA1427" s="387" t="s">
        <v>1733</v>
      </c>
      <c r="AB1427" s="387">
        <v>30.9</v>
      </c>
      <c r="AC1427" s="387">
        <v>0</v>
      </c>
      <c r="AD1427" s="387">
        <v>0</v>
      </c>
      <c r="AE1427" s="387">
        <v>30.9</v>
      </c>
      <c r="AF1427" s="387" t="s">
        <v>1729</v>
      </c>
      <c r="AG1427" s="387">
        <v>30.9</v>
      </c>
      <c r="AH1427" s="387">
        <v>0</v>
      </c>
      <c r="AI1427" s="387">
        <v>0</v>
      </c>
      <c r="AJ1427" s="387">
        <v>30.9</v>
      </c>
      <c r="AK1427" s="387">
        <v>3.09</v>
      </c>
      <c r="AM1427"/>
      <c r="AN1427"/>
      <c r="AO1427"/>
    </row>
    <row r="1428" spans="1:41">
      <c r="A1428" s="387" t="s">
        <v>4798</v>
      </c>
      <c r="B1428" s="388">
        <v>43665.961840277778</v>
      </c>
      <c r="C1428" s="389">
        <v>43665</v>
      </c>
      <c r="D1428" s="387" t="s">
        <v>2795</v>
      </c>
      <c r="E1428" s="389">
        <v>43665</v>
      </c>
      <c r="F1428" s="387" t="s">
        <v>1779</v>
      </c>
      <c r="G1428" s="387" t="s">
        <v>1728</v>
      </c>
      <c r="H1428" s="387" t="s">
        <v>1728</v>
      </c>
      <c r="I1428" s="387" t="s">
        <v>1728</v>
      </c>
      <c r="J1428" s="387" t="s">
        <v>1728</v>
      </c>
      <c r="K1428" s="387" t="s">
        <v>1741</v>
      </c>
      <c r="L1428" s="390" t="s">
        <v>1732</v>
      </c>
      <c r="M1428" s="390" t="s">
        <v>1755</v>
      </c>
      <c r="N1428" s="390" t="str">
        <f t="shared" si="46"/>
        <v>Employee2@blyblade.com</v>
      </c>
      <c r="O1428" s="390" t="str">
        <f t="shared" si="47"/>
        <v>Cal_Thompson</v>
      </c>
      <c r="P1428" s="387" t="s">
        <v>1728</v>
      </c>
      <c r="Q1428" s="387" t="s">
        <v>1762</v>
      </c>
      <c r="R1428" s="387" t="s">
        <v>1753</v>
      </c>
      <c r="S1428" s="387">
        <v>0</v>
      </c>
      <c r="T1428" s="387">
        <v>16</v>
      </c>
      <c r="U1428" s="387" t="s">
        <v>4797</v>
      </c>
      <c r="V1428" s="387" t="s">
        <v>2019</v>
      </c>
      <c r="W1428" s="387" t="s">
        <v>2025</v>
      </c>
      <c r="X1428" s="387" t="s">
        <v>1749</v>
      </c>
      <c r="Y1428" s="387" t="s">
        <v>1748</v>
      </c>
      <c r="Z1428" s="387" t="s">
        <v>1734</v>
      </c>
      <c r="AA1428" s="387" t="s">
        <v>1733</v>
      </c>
      <c r="AB1428" s="387">
        <v>40.89</v>
      </c>
      <c r="AC1428" s="387">
        <v>0</v>
      </c>
      <c r="AD1428" s="387">
        <v>0</v>
      </c>
      <c r="AE1428" s="387">
        <v>40.89</v>
      </c>
      <c r="AF1428" s="387" t="s">
        <v>1729</v>
      </c>
      <c r="AG1428" s="387">
        <v>40.89</v>
      </c>
      <c r="AH1428" s="387">
        <v>0</v>
      </c>
      <c r="AI1428" s="387">
        <v>0</v>
      </c>
      <c r="AJ1428" s="387">
        <v>40.89</v>
      </c>
      <c r="AK1428" s="387">
        <v>4.09</v>
      </c>
      <c r="AM1428"/>
      <c r="AN1428"/>
      <c r="AO1428"/>
    </row>
    <row r="1429" spans="1:41">
      <c r="A1429" s="387" t="s">
        <v>4796</v>
      </c>
      <c r="B1429" s="388">
        <v>43665.963321759256</v>
      </c>
      <c r="C1429" s="389">
        <v>43665</v>
      </c>
      <c r="D1429" s="387" t="s">
        <v>1865</v>
      </c>
      <c r="E1429" s="389">
        <v>43665</v>
      </c>
      <c r="F1429" s="387" t="s">
        <v>2114</v>
      </c>
      <c r="G1429" s="387" t="s">
        <v>1728</v>
      </c>
      <c r="H1429" s="387" t="s">
        <v>1728</v>
      </c>
      <c r="I1429" s="387" t="s">
        <v>1728</v>
      </c>
      <c r="J1429" s="387" t="s">
        <v>1728</v>
      </c>
      <c r="K1429" s="387" t="s">
        <v>1741</v>
      </c>
      <c r="L1429" s="390" t="s">
        <v>1732</v>
      </c>
      <c r="M1429" s="390" t="s">
        <v>2229</v>
      </c>
      <c r="N1429" s="390" t="str">
        <f t="shared" si="46"/>
        <v>Employee44@blyblade.com</v>
      </c>
      <c r="O1429" s="390" t="str">
        <f t="shared" si="47"/>
        <v>Mikaela_Riley</v>
      </c>
      <c r="P1429" s="387" t="s">
        <v>1728</v>
      </c>
      <c r="Q1429" s="387" t="s">
        <v>1967</v>
      </c>
      <c r="R1429" s="387" t="s">
        <v>1753</v>
      </c>
      <c r="S1429" s="387">
        <v>0.06</v>
      </c>
      <c r="T1429" s="387">
        <v>31</v>
      </c>
      <c r="U1429" s="387" t="s">
        <v>2019</v>
      </c>
      <c r="V1429" s="387" t="s">
        <v>2019</v>
      </c>
      <c r="W1429" s="387" t="s">
        <v>2025</v>
      </c>
      <c r="X1429" s="387" t="s">
        <v>1749</v>
      </c>
      <c r="Y1429" s="387" t="s">
        <v>1896</v>
      </c>
      <c r="Z1429" s="387" t="s">
        <v>1734</v>
      </c>
      <c r="AA1429" s="387" t="s">
        <v>1733</v>
      </c>
      <c r="AB1429" s="387">
        <v>30.13</v>
      </c>
      <c r="AC1429" s="387">
        <v>0</v>
      </c>
      <c r="AD1429" s="387">
        <v>0</v>
      </c>
      <c r="AE1429" s="387">
        <v>30.13</v>
      </c>
      <c r="AF1429" s="387" t="s">
        <v>1729</v>
      </c>
      <c r="AG1429" s="387">
        <v>30.13</v>
      </c>
      <c r="AH1429" s="387">
        <v>0</v>
      </c>
      <c r="AI1429" s="387">
        <v>0</v>
      </c>
      <c r="AJ1429" s="387">
        <v>30.13</v>
      </c>
      <c r="AK1429" s="387">
        <v>3.01</v>
      </c>
      <c r="AM1429"/>
      <c r="AN1429"/>
      <c r="AO1429"/>
    </row>
    <row r="1430" spans="1:41">
      <c r="A1430" s="387" t="s">
        <v>4795</v>
      </c>
      <c r="B1430" s="388">
        <v>43665.969074074077</v>
      </c>
      <c r="C1430" s="389">
        <v>43665</v>
      </c>
      <c r="D1430" s="387" t="s">
        <v>2021</v>
      </c>
      <c r="E1430" s="389">
        <v>43665</v>
      </c>
      <c r="F1430" s="387" t="s">
        <v>2020</v>
      </c>
      <c r="G1430" s="389">
        <v>43665</v>
      </c>
      <c r="H1430" s="387" t="s">
        <v>2919</v>
      </c>
      <c r="I1430" s="389">
        <v>43665</v>
      </c>
      <c r="J1430" s="387" t="s">
        <v>4028</v>
      </c>
      <c r="K1430" s="387" t="s">
        <v>1741</v>
      </c>
      <c r="L1430" s="390" t="s">
        <v>1732</v>
      </c>
      <c r="M1430" s="390" t="s">
        <v>1940</v>
      </c>
      <c r="N1430" s="390" t="str">
        <f t="shared" si="46"/>
        <v>Employee11@blyblade.com</v>
      </c>
      <c r="O1430" s="390" t="str">
        <f t="shared" si="47"/>
        <v>Mimi_Grassi</v>
      </c>
      <c r="P1430" s="387" t="s">
        <v>1728</v>
      </c>
      <c r="Q1430" s="387" t="s">
        <v>1762</v>
      </c>
      <c r="R1430" s="387" t="s">
        <v>1753</v>
      </c>
      <c r="S1430" s="387">
        <v>20.57</v>
      </c>
      <c r="T1430" s="387">
        <v>39</v>
      </c>
      <c r="U1430" s="387" t="s">
        <v>1752</v>
      </c>
      <c r="V1430" s="387" t="s">
        <v>1826</v>
      </c>
      <c r="W1430" s="387" t="s">
        <v>1965</v>
      </c>
      <c r="X1430" s="387" t="s">
        <v>1749</v>
      </c>
      <c r="Y1430" s="387" t="s">
        <v>1735</v>
      </c>
      <c r="Z1430" s="387" t="s">
        <v>1734</v>
      </c>
      <c r="AA1430" s="387" t="s">
        <v>1733</v>
      </c>
      <c r="AB1430" s="387">
        <v>169.74</v>
      </c>
      <c r="AC1430" s="387">
        <v>0</v>
      </c>
      <c r="AD1430" s="387">
        <v>0</v>
      </c>
      <c r="AE1430" s="387">
        <v>169.74</v>
      </c>
      <c r="AF1430" s="387" t="s">
        <v>1729</v>
      </c>
      <c r="AG1430" s="387">
        <v>169.74</v>
      </c>
      <c r="AH1430" s="387">
        <v>0</v>
      </c>
      <c r="AI1430" s="387">
        <v>0</v>
      </c>
      <c r="AJ1430" s="387">
        <v>169.74</v>
      </c>
      <c r="AK1430" s="387">
        <v>16.97</v>
      </c>
      <c r="AM1430"/>
      <c r="AN1430"/>
      <c r="AO1430"/>
    </row>
    <row r="1431" spans="1:41">
      <c r="A1431" s="387" t="s">
        <v>4794</v>
      </c>
      <c r="B1431" s="388">
        <v>43665.973645833335</v>
      </c>
      <c r="C1431" s="389">
        <v>43665</v>
      </c>
      <c r="D1431" s="387" t="s">
        <v>3552</v>
      </c>
      <c r="E1431" s="389">
        <v>43665</v>
      </c>
      <c r="F1431" s="387" t="s">
        <v>2102</v>
      </c>
      <c r="G1431" s="387" t="s">
        <v>1728</v>
      </c>
      <c r="H1431" s="387" t="s">
        <v>1728</v>
      </c>
      <c r="I1431" s="387" t="s">
        <v>1728</v>
      </c>
      <c r="J1431" s="387" t="s">
        <v>1728</v>
      </c>
      <c r="K1431" s="387" t="s">
        <v>1741</v>
      </c>
      <c r="L1431" s="390" t="s">
        <v>1732</v>
      </c>
      <c r="M1431" s="390" t="s">
        <v>1936</v>
      </c>
      <c r="N1431" s="390" t="str">
        <f t="shared" si="46"/>
        <v>Employee17@blyblade.com</v>
      </c>
      <c r="O1431" s="390" t="str">
        <f t="shared" si="47"/>
        <v>Nate_Alexander</v>
      </c>
      <c r="P1431" s="387" t="s">
        <v>1728</v>
      </c>
      <c r="Q1431" s="387" t="s">
        <v>1952</v>
      </c>
      <c r="R1431" s="387" t="s">
        <v>1738</v>
      </c>
      <c r="S1431" s="387">
        <v>0.03</v>
      </c>
      <c r="T1431" s="387">
        <v>1</v>
      </c>
      <c r="U1431" s="387" t="s">
        <v>1883</v>
      </c>
      <c r="V1431" s="387" t="s">
        <v>1883</v>
      </c>
      <c r="W1431" s="387" t="s">
        <v>2025</v>
      </c>
      <c r="X1431" s="387" t="s">
        <v>1749</v>
      </c>
      <c r="Y1431" s="387" t="s">
        <v>1748</v>
      </c>
      <c r="Z1431" s="387" t="s">
        <v>1734</v>
      </c>
      <c r="AA1431" s="387" t="s">
        <v>1733</v>
      </c>
      <c r="AB1431" s="387">
        <v>27.22</v>
      </c>
      <c r="AC1431" s="387">
        <v>0</v>
      </c>
      <c r="AD1431" s="387">
        <v>0</v>
      </c>
      <c r="AE1431" s="387">
        <v>27.22</v>
      </c>
      <c r="AF1431" s="387" t="s">
        <v>1729</v>
      </c>
      <c r="AG1431" s="387">
        <v>27.22</v>
      </c>
      <c r="AH1431" s="387">
        <v>0</v>
      </c>
      <c r="AI1431" s="387">
        <v>0</v>
      </c>
      <c r="AJ1431" s="387">
        <v>27.22</v>
      </c>
      <c r="AK1431" s="387">
        <v>2.72</v>
      </c>
      <c r="AM1431"/>
      <c r="AN1431"/>
      <c r="AO1431"/>
    </row>
    <row r="1432" spans="1:41">
      <c r="A1432" s="387" t="s">
        <v>4793</v>
      </c>
      <c r="B1432" s="388">
        <v>43665.976736111108</v>
      </c>
      <c r="C1432" s="389">
        <v>43665</v>
      </c>
      <c r="D1432" s="387" t="s">
        <v>2749</v>
      </c>
      <c r="E1432" s="389">
        <v>43665</v>
      </c>
      <c r="F1432" s="387" t="s">
        <v>2696</v>
      </c>
      <c r="G1432" s="389">
        <v>43665</v>
      </c>
      <c r="H1432" s="387" t="s">
        <v>2226</v>
      </c>
      <c r="I1432" s="389">
        <v>43665</v>
      </c>
      <c r="J1432" s="387" t="s">
        <v>2274</v>
      </c>
      <c r="K1432" s="387" t="s">
        <v>1741</v>
      </c>
      <c r="L1432" s="390" t="s">
        <v>1732</v>
      </c>
      <c r="M1432" s="390" t="s">
        <v>1986</v>
      </c>
      <c r="N1432" s="390" t="str">
        <f t="shared" si="46"/>
        <v>Employee1@blyblade.com</v>
      </c>
      <c r="O1432" s="390" t="str">
        <f t="shared" si="47"/>
        <v>Jake_Mirto</v>
      </c>
      <c r="P1432" s="387" t="s">
        <v>1728</v>
      </c>
      <c r="Q1432" s="387" t="s">
        <v>1762</v>
      </c>
      <c r="R1432" s="387" t="s">
        <v>1753</v>
      </c>
      <c r="S1432" s="387">
        <v>3.86</v>
      </c>
      <c r="T1432" s="387">
        <v>12</v>
      </c>
      <c r="U1432" s="387" t="s">
        <v>1752</v>
      </c>
      <c r="V1432" s="387" t="s">
        <v>1917</v>
      </c>
      <c r="W1432" s="387" t="s">
        <v>1965</v>
      </c>
      <c r="X1432" s="387" t="s">
        <v>1749</v>
      </c>
      <c r="Y1432" s="387" t="s">
        <v>1735</v>
      </c>
      <c r="Z1432" s="387" t="s">
        <v>1734</v>
      </c>
      <c r="AA1432" s="387" t="s">
        <v>1733</v>
      </c>
      <c r="AB1432" s="387">
        <v>45.54</v>
      </c>
      <c r="AC1432" s="387">
        <v>0</v>
      </c>
      <c r="AD1432" s="387">
        <v>0</v>
      </c>
      <c r="AE1432" s="387">
        <v>45.54</v>
      </c>
      <c r="AF1432" s="387" t="s">
        <v>1729</v>
      </c>
      <c r="AG1432" s="387">
        <v>45.54</v>
      </c>
      <c r="AH1432" s="387">
        <v>0</v>
      </c>
      <c r="AI1432" s="387">
        <v>0</v>
      </c>
      <c r="AJ1432" s="387">
        <v>45.54</v>
      </c>
      <c r="AK1432" s="387">
        <v>4.55</v>
      </c>
      <c r="AM1432"/>
      <c r="AN1432"/>
      <c r="AO1432"/>
    </row>
    <row r="1433" spans="1:41">
      <c r="A1433" s="387" t="s">
        <v>4792</v>
      </c>
      <c r="B1433" s="388">
        <v>43665.982094907406</v>
      </c>
      <c r="C1433" s="389">
        <v>43665</v>
      </c>
      <c r="D1433" s="387" t="s">
        <v>3200</v>
      </c>
      <c r="E1433" s="389">
        <v>43665</v>
      </c>
      <c r="F1433" s="387" t="s">
        <v>2855</v>
      </c>
      <c r="G1433" s="389">
        <v>43665</v>
      </c>
      <c r="H1433" s="387" t="s">
        <v>1862</v>
      </c>
      <c r="I1433" s="389">
        <v>43665</v>
      </c>
      <c r="J1433" s="387" t="s">
        <v>3051</v>
      </c>
      <c r="K1433" s="387" t="s">
        <v>1741</v>
      </c>
      <c r="L1433" s="390" t="s">
        <v>1732</v>
      </c>
      <c r="M1433" s="390" t="s">
        <v>1810</v>
      </c>
      <c r="N1433" s="390" t="str">
        <f t="shared" si="46"/>
        <v>Employee3@blyblade.com</v>
      </c>
      <c r="O1433" s="390" t="str">
        <f t="shared" si="47"/>
        <v>Esjona_Kadiu</v>
      </c>
      <c r="P1433" s="387" t="s">
        <v>1728</v>
      </c>
      <c r="Q1433" s="387" t="s">
        <v>1739</v>
      </c>
      <c r="R1433" s="387" t="s">
        <v>1738</v>
      </c>
      <c r="S1433" s="387">
        <v>0.78</v>
      </c>
      <c r="T1433" s="387">
        <v>21</v>
      </c>
      <c r="U1433" s="387" t="s">
        <v>1737</v>
      </c>
      <c r="V1433" s="387" t="s">
        <v>1737</v>
      </c>
      <c r="W1433" s="387" t="s">
        <v>1728</v>
      </c>
      <c r="X1433" s="387" t="s">
        <v>1736</v>
      </c>
      <c r="Y1433" s="387" t="s">
        <v>1735</v>
      </c>
      <c r="Z1433" s="387" t="s">
        <v>1734</v>
      </c>
      <c r="AA1433" s="387" t="s">
        <v>1733</v>
      </c>
      <c r="AB1433" s="387">
        <v>33.33</v>
      </c>
      <c r="AC1433" s="387">
        <v>0</v>
      </c>
      <c r="AD1433" s="387">
        <v>0</v>
      </c>
      <c r="AE1433" s="387">
        <v>30</v>
      </c>
      <c r="AF1433" s="387" t="s">
        <v>1729</v>
      </c>
      <c r="AG1433" s="387">
        <v>33.33</v>
      </c>
      <c r="AH1433" s="387">
        <v>0</v>
      </c>
      <c r="AI1433" s="387">
        <v>0</v>
      </c>
      <c r="AJ1433" s="387">
        <v>30</v>
      </c>
      <c r="AK1433" s="387">
        <v>3</v>
      </c>
      <c r="AM1433"/>
      <c r="AN1433"/>
      <c r="AO1433"/>
    </row>
    <row r="1434" spans="1:41">
      <c r="A1434" s="387" t="s">
        <v>4791</v>
      </c>
      <c r="B1434" s="388">
        <v>43665.997719907406</v>
      </c>
      <c r="C1434" s="389">
        <v>43665</v>
      </c>
      <c r="D1434" s="387" t="s">
        <v>2511</v>
      </c>
      <c r="E1434" s="389">
        <v>43665</v>
      </c>
      <c r="F1434" s="387" t="s">
        <v>2510</v>
      </c>
      <c r="G1434" s="387" t="s">
        <v>1728</v>
      </c>
      <c r="H1434" s="387" t="s">
        <v>1728</v>
      </c>
      <c r="I1434" s="387" t="s">
        <v>1728</v>
      </c>
      <c r="J1434" s="387" t="s">
        <v>1728</v>
      </c>
      <c r="K1434" s="387" t="s">
        <v>1741</v>
      </c>
      <c r="L1434" s="390" t="s">
        <v>1732</v>
      </c>
      <c r="M1434" s="390" t="s">
        <v>1940</v>
      </c>
      <c r="N1434" s="390" t="str">
        <f t="shared" si="46"/>
        <v>Employee11@blyblade.com</v>
      </c>
      <c r="O1434" s="390" t="str">
        <f t="shared" si="47"/>
        <v>Mimi_Grassi</v>
      </c>
      <c r="P1434" s="387" t="s">
        <v>1728</v>
      </c>
      <c r="Q1434" s="387" t="s">
        <v>1762</v>
      </c>
      <c r="R1434" s="387" t="s">
        <v>1753</v>
      </c>
      <c r="S1434" s="387" t="s">
        <v>1728</v>
      </c>
      <c r="T1434" s="387" t="s">
        <v>1728</v>
      </c>
      <c r="U1434" s="387" t="s">
        <v>1781</v>
      </c>
      <c r="V1434" s="387" t="s">
        <v>1781</v>
      </c>
      <c r="W1434" s="387" t="s">
        <v>1965</v>
      </c>
      <c r="X1434" s="387" t="s">
        <v>1749</v>
      </c>
      <c r="Y1434" s="387" t="s">
        <v>1735</v>
      </c>
      <c r="Z1434" s="387" t="s">
        <v>1734</v>
      </c>
      <c r="AA1434" s="387" t="s">
        <v>1733</v>
      </c>
      <c r="AB1434" s="387">
        <v>10</v>
      </c>
      <c r="AC1434" s="387">
        <v>0</v>
      </c>
      <c r="AD1434" s="387">
        <v>0</v>
      </c>
      <c r="AE1434" s="387">
        <v>10</v>
      </c>
      <c r="AF1434" s="387" t="s">
        <v>1729</v>
      </c>
      <c r="AG1434" s="387">
        <v>10</v>
      </c>
      <c r="AH1434" s="387">
        <v>0</v>
      </c>
      <c r="AI1434" s="387">
        <v>0</v>
      </c>
      <c r="AJ1434" s="387">
        <v>10</v>
      </c>
      <c r="AK1434" s="387">
        <v>1</v>
      </c>
      <c r="AM1434"/>
      <c r="AN1434"/>
      <c r="AO1434"/>
    </row>
    <row r="1435" spans="1:41">
      <c r="A1435" s="387" t="s">
        <v>4790</v>
      </c>
      <c r="B1435" s="388">
        <v>43665.998391203706</v>
      </c>
      <c r="C1435" s="389">
        <v>43665</v>
      </c>
      <c r="D1435" s="387" t="s">
        <v>2829</v>
      </c>
      <c r="E1435" s="389">
        <v>43665</v>
      </c>
      <c r="F1435" s="387" t="s">
        <v>2540</v>
      </c>
      <c r="G1435" s="389">
        <v>43665</v>
      </c>
      <c r="H1435" s="387" t="s">
        <v>1974</v>
      </c>
      <c r="I1435" s="389">
        <v>43665</v>
      </c>
      <c r="J1435" s="387" t="s">
        <v>1973</v>
      </c>
      <c r="K1435" s="387" t="s">
        <v>1741</v>
      </c>
      <c r="L1435" s="390" t="s">
        <v>1732</v>
      </c>
      <c r="M1435" s="390" t="s">
        <v>2051</v>
      </c>
      <c r="N1435" s="390" t="str">
        <f t="shared" si="46"/>
        <v>Employee26@blyblade.com</v>
      </c>
      <c r="O1435" s="390" t="str">
        <f t="shared" si="47"/>
        <v>Karoline_Lozier</v>
      </c>
      <c r="P1435" s="387" t="s">
        <v>1728</v>
      </c>
      <c r="Q1435" s="387" t="s">
        <v>1762</v>
      </c>
      <c r="R1435" s="387" t="s">
        <v>1753</v>
      </c>
      <c r="S1435" s="387">
        <v>8.06</v>
      </c>
      <c r="T1435" s="387">
        <v>41</v>
      </c>
      <c r="U1435" s="387" t="s">
        <v>1781</v>
      </c>
      <c r="V1435" s="387" t="s">
        <v>2100</v>
      </c>
      <c r="W1435" s="387" t="s">
        <v>2025</v>
      </c>
      <c r="X1435" s="387" t="s">
        <v>1749</v>
      </c>
      <c r="Y1435" s="387" t="s">
        <v>1748</v>
      </c>
      <c r="Z1435" s="387" t="s">
        <v>1734</v>
      </c>
      <c r="AA1435" s="387" t="s">
        <v>1733</v>
      </c>
      <c r="AB1435" s="387">
        <v>90.89</v>
      </c>
      <c r="AC1435" s="387">
        <v>0</v>
      </c>
      <c r="AD1435" s="387">
        <v>0</v>
      </c>
      <c r="AE1435" s="387">
        <v>90.89</v>
      </c>
      <c r="AF1435" s="387" t="s">
        <v>1729</v>
      </c>
      <c r="AG1435" s="387">
        <v>90.89</v>
      </c>
      <c r="AH1435" s="387">
        <v>0</v>
      </c>
      <c r="AI1435" s="387">
        <v>0</v>
      </c>
      <c r="AJ1435" s="387">
        <v>90.89</v>
      </c>
      <c r="AK1435" s="387">
        <v>9.09</v>
      </c>
      <c r="AM1435"/>
      <c r="AN1435"/>
      <c r="AO1435"/>
    </row>
    <row r="1436" spans="1:41">
      <c r="A1436" s="387" t="s">
        <v>4789</v>
      </c>
      <c r="B1436" s="388">
        <v>43666.00277777778</v>
      </c>
      <c r="C1436" s="389">
        <v>43665</v>
      </c>
      <c r="D1436" s="387" t="s">
        <v>2956</v>
      </c>
      <c r="E1436" s="389">
        <v>43665</v>
      </c>
      <c r="F1436" s="387" t="s">
        <v>2529</v>
      </c>
      <c r="G1436" s="389">
        <v>43666</v>
      </c>
      <c r="H1436" s="387" t="s">
        <v>2944</v>
      </c>
      <c r="I1436" s="389">
        <v>43665</v>
      </c>
      <c r="J1436" s="387" t="s">
        <v>2082</v>
      </c>
      <c r="K1436" s="387" t="s">
        <v>1741</v>
      </c>
      <c r="L1436" s="390" t="s">
        <v>1732</v>
      </c>
      <c r="M1436" s="390" t="s">
        <v>1911</v>
      </c>
      <c r="N1436" s="390" t="str">
        <f t="shared" si="46"/>
        <v>Employee18@blyblade.com</v>
      </c>
      <c r="O1436" s="390" t="str">
        <f t="shared" si="47"/>
        <v>Maryanne_Johnson</v>
      </c>
      <c r="P1436" s="387" t="s">
        <v>1728</v>
      </c>
      <c r="Q1436" s="387" t="s">
        <v>1739</v>
      </c>
      <c r="R1436" s="387" t="s">
        <v>1738</v>
      </c>
      <c r="S1436" s="387">
        <v>1.22</v>
      </c>
      <c r="T1436" s="387">
        <v>23</v>
      </c>
      <c r="U1436" s="387" t="s">
        <v>1737</v>
      </c>
      <c r="V1436" s="387" t="s">
        <v>1737</v>
      </c>
      <c r="W1436" s="387" t="s">
        <v>1728</v>
      </c>
      <c r="X1436" s="387" t="s">
        <v>1736</v>
      </c>
      <c r="Y1436" s="387" t="s">
        <v>1735</v>
      </c>
      <c r="Z1436" s="387" t="s">
        <v>1734</v>
      </c>
      <c r="AA1436" s="387" t="s">
        <v>1733</v>
      </c>
      <c r="AB1436" s="387">
        <v>24.42</v>
      </c>
      <c r="AC1436" s="387">
        <v>0</v>
      </c>
      <c r="AD1436" s="387">
        <v>0</v>
      </c>
      <c r="AE1436" s="387">
        <v>24.42</v>
      </c>
      <c r="AF1436" s="387" t="s">
        <v>1729</v>
      </c>
      <c r="AG1436" s="387">
        <v>24.42</v>
      </c>
      <c r="AH1436" s="387">
        <v>0</v>
      </c>
      <c r="AI1436" s="387">
        <v>0</v>
      </c>
      <c r="AJ1436" s="387">
        <v>24.42</v>
      </c>
      <c r="AK1436" s="387">
        <v>2.44</v>
      </c>
      <c r="AM1436"/>
      <c r="AN1436"/>
      <c r="AO1436"/>
    </row>
    <row r="1437" spans="1:41">
      <c r="A1437" s="387" t="s">
        <v>4788</v>
      </c>
      <c r="B1437" s="388">
        <v>43666.011400462965</v>
      </c>
      <c r="C1437" s="389">
        <v>43665</v>
      </c>
      <c r="D1437" s="387" t="s">
        <v>2388</v>
      </c>
      <c r="E1437" s="389">
        <v>43665</v>
      </c>
      <c r="F1437" s="387" t="s">
        <v>2600</v>
      </c>
      <c r="G1437" s="389">
        <v>43666</v>
      </c>
      <c r="H1437" s="387" t="s">
        <v>4536</v>
      </c>
      <c r="I1437" s="389">
        <v>43665</v>
      </c>
      <c r="J1437" s="387" t="s">
        <v>4207</v>
      </c>
      <c r="K1437" s="387" t="s">
        <v>1741</v>
      </c>
      <c r="L1437" s="390" t="s">
        <v>1732</v>
      </c>
      <c r="M1437" s="390" t="s">
        <v>2013</v>
      </c>
      <c r="N1437" s="390" t="str">
        <f t="shared" si="46"/>
        <v>Employee22@blyblade.com</v>
      </c>
      <c r="O1437" s="390" t="str">
        <f t="shared" si="47"/>
        <v>Lee_Gold</v>
      </c>
      <c r="P1437" s="387" t="s">
        <v>1728</v>
      </c>
      <c r="Q1437" s="387" t="s">
        <v>1952</v>
      </c>
      <c r="R1437" s="387" t="s">
        <v>1738</v>
      </c>
      <c r="S1437" s="387">
        <v>92.03</v>
      </c>
      <c r="T1437" s="387">
        <v>144</v>
      </c>
      <c r="U1437" s="387" t="s">
        <v>1883</v>
      </c>
      <c r="V1437" s="387" t="s">
        <v>1751</v>
      </c>
      <c r="W1437" s="387" t="s">
        <v>1965</v>
      </c>
      <c r="X1437" s="387" t="s">
        <v>1770</v>
      </c>
      <c r="Y1437" s="387" t="s">
        <v>1748</v>
      </c>
      <c r="Z1437" s="387" t="s">
        <v>1734</v>
      </c>
      <c r="AA1437" s="387" t="s">
        <v>1733</v>
      </c>
      <c r="AB1437" s="387">
        <v>563.57000000000005</v>
      </c>
      <c r="AC1437" s="387">
        <v>0</v>
      </c>
      <c r="AD1437" s="387">
        <v>0</v>
      </c>
      <c r="AE1437" s="387">
        <v>563.57000000000005</v>
      </c>
      <c r="AF1437" s="387" t="s">
        <v>1729</v>
      </c>
      <c r="AG1437" s="387">
        <v>563.57000000000005</v>
      </c>
      <c r="AH1437" s="387">
        <v>0</v>
      </c>
      <c r="AI1437" s="387">
        <v>0</v>
      </c>
      <c r="AJ1437" s="387">
        <v>563.57000000000005</v>
      </c>
      <c r="AK1437" s="387">
        <v>56.36</v>
      </c>
      <c r="AM1437"/>
      <c r="AN1437"/>
      <c r="AO1437"/>
    </row>
    <row r="1438" spans="1:41">
      <c r="A1438" s="387" t="s">
        <v>4787</v>
      </c>
      <c r="B1438" s="388">
        <v>43666.011608796296</v>
      </c>
      <c r="C1438" s="389">
        <v>43665</v>
      </c>
      <c r="D1438" s="387" t="s">
        <v>1974</v>
      </c>
      <c r="E1438" s="389">
        <v>43665</v>
      </c>
      <c r="F1438" s="387" t="s">
        <v>1973</v>
      </c>
      <c r="G1438" s="389">
        <v>43666</v>
      </c>
      <c r="H1438" s="387" t="s">
        <v>4536</v>
      </c>
      <c r="I1438" s="389">
        <v>43665</v>
      </c>
      <c r="J1438" s="387" t="s">
        <v>4207</v>
      </c>
      <c r="K1438" s="387" t="s">
        <v>1741</v>
      </c>
      <c r="L1438" s="390" t="s">
        <v>1732</v>
      </c>
      <c r="M1438" s="390" t="s">
        <v>1940</v>
      </c>
      <c r="N1438" s="390" t="str">
        <f t="shared" si="46"/>
        <v>Employee11@blyblade.com</v>
      </c>
      <c r="O1438" s="390" t="str">
        <f t="shared" si="47"/>
        <v>Mimi_Grassi</v>
      </c>
      <c r="P1438" s="387" t="s">
        <v>1728</v>
      </c>
      <c r="Q1438" s="387" t="s">
        <v>1762</v>
      </c>
      <c r="R1438" s="387" t="s">
        <v>1753</v>
      </c>
      <c r="S1438" s="387">
        <v>2.97</v>
      </c>
      <c r="T1438" s="387">
        <v>10</v>
      </c>
      <c r="U1438" s="387" t="s">
        <v>1752</v>
      </c>
      <c r="V1438" s="387" t="s">
        <v>1752</v>
      </c>
      <c r="W1438" s="387" t="s">
        <v>1965</v>
      </c>
      <c r="X1438" s="387" t="s">
        <v>1749</v>
      </c>
      <c r="Y1438" s="387" t="s">
        <v>1735</v>
      </c>
      <c r="Z1438" s="387" t="s">
        <v>1734</v>
      </c>
      <c r="AA1438" s="387" t="s">
        <v>1733</v>
      </c>
      <c r="AB1438" s="387">
        <v>40.590000000000003</v>
      </c>
      <c r="AC1438" s="387">
        <v>0</v>
      </c>
      <c r="AD1438" s="387">
        <v>0</v>
      </c>
      <c r="AE1438" s="387">
        <v>40.590000000000003</v>
      </c>
      <c r="AF1438" s="387" t="s">
        <v>1729</v>
      </c>
      <c r="AG1438" s="387">
        <v>40.590000000000003</v>
      </c>
      <c r="AH1438" s="387">
        <v>0</v>
      </c>
      <c r="AI1438" s="387">
        <v>0</v>
      </c>
      <c r="AJ1438" s="387">
        <v>40.590000000000003</v>
      </c>
      <c r="AK1438" s="387">
        <v>4.0599999999999996</v>
      </c>
      <c r="AM1438"/>
      <c r="AN1438"/>
      <c r="AO1438"/>
    </row>
    <row r="1439" spans="1:41">
      <c r="A1439" s="387" t="s">
        <v>4786</v>
      </c>
      <c r="B1439" s="388">
        <v>43666.013726851852</v>
      </c>
      <c r="C1439" s="389">
        <v>43665</v>
      </c>
      <c r="D1439" s="387" t="s">
        <v>2497</v>
      </c>
      <c r="E1439" s="389">
        <v>43665</v>
      </c>
      <c r="F1439" s="387" t="s">
        <v>2606</v>
      </c>
      <c r="G1439" s="389">
        <v>43666</v>
      </c>
      <c r="H1439" s="387" t="s">
        <v>2569</v>
      </c>
      <c r="I1439" s="389">
        <v>43665</v>
      </c>
      <c r="J1439" s="387" t="s">
        <v>2320</v>
      </c>
      <c r="K1439" s="387" t="s">
        <v>1741</v>
      </c>
      <c r="L1439" s="390" t="s">
        <v>1732</v>
      </c>
      <c r="M1439" s="390" t="s">
        <v>1946</v>
      </c>
      <c r="N1439" s="390" t="str">
        <f t="shared" si="46"/>
        <v>Employee37@blyblade.com</v>
      </c>
      <c r="O1439" s="390" t="str">
        <f t="shared" si="47"/>
        <v>Simon_Levesque</v>
      </c>
      <c r="P1439" s="387" t="s">
        <v>1728</v>
      </c>
      <c r="Q1439" s="387" t="s">
        <v>2043</v>
      </c>
      <c r="R1439" s="387" t="s">
        <v>1738</v>
      </c>
      <c r="S1439" s="387">
        <v>89.86</v>
      </c>
      <c r="T1439" s="387">
        <v>117</v>
      </c>
      <c r="U1439" s="387" t="s">
        <v>1883</v>
      </c>
      <c r="V1439" s="387" t="s">
        <v>1751</v>
      </c>
      <c r="W1439" s="387" t="s">
        <v>1965</v>
      </c>
      <c r="X1439" s="387" t="s">
        <v>1749</v>
      </c>
      <c r="Y1439" s="387" t="s">
        <v>1728</v>
      </c>
      <c r="Z1439" s="387" t="s">
        <v>1734</v>
      </c>
      <c r="AA1439" s="387" t="s">
        <v>1733</v>
      </c>
      <c r="AB1439" s="387">
        <v>401.87</v>
      </c>
      <c r="AC1439" s="387">
        <v>0</v>
      </c>
      <c r="AD1439" s="387">
        <v>0</v>
      </c>
      <c r="AE1439" s="387">
        <v>401.87</v>
      </c>
      <c r="AF1439" s="387" t="s">
        <v>1729</v>
      </c>
      <c r="AG1439" s="387">
        <v>401.87</v>
      </c>
      <c r="AH1439" s="387">
        <v>0</v>
      </c>
      <c r="AI1439" s="387">
        <v>0</v>
      </c>
      <c r="AJ1439" s="387">
        <v>401.87</v>
      </c>
      <c r="AK1439" s="387">
        <v>40.19</v>
      </c>
      <c r="AM1439"/>
      <c r="AN1439"/>
      <c r="AO1439"/>
    </row>
    <row r="1440" spans="1:41">
      <c r="A1440" s="387" t="s">
        <v>4786</v>
      </c>
      <c r="B1440" s="388">
        <v>43666.014560185184</v>
      </c>
      <c r="C1440" s="389">
        <v>43665</v>
      </c>
      <c r="D1440" s="387" t="s">
        <v>2497</v>
      </c>
      <c r="E1440" s="389">
        <v>43665</v>
      </c>
      <c r="F1440" s="387" t="s">
        <v>2606</v>
      </c>
      <c r="G1440" s="389">
        <v>43666</v>
      </c>
      <c r="H1440" s="387" t="s">
        <v>2569</v>
      </c>
      <c r="I1440" s="389">
        <v>43665</v>
      </c>
      <c r="J1440" s="387" t="s">
        <v>2320</v>
      </c>
      <c r="K1440" s="387" t="s">
        <v>1741</v>
      </c>
      <c r="L1440" s="390" t="s">
        <v>1732</v>
      </c>
      <c r="M1440" s="390" t="s">
        <v>1946</v>
      </c>
      <c r="N1440" s="390" t="str">
        <f t="shared" si="46"/>
        <v>Employee37@blyblade.com</v>
      </c>
      <c r="O1440" s="390" t="str">
        <f t="shared" si="47"/>
        <v>Simon_Levesque</v>
      </c>
      <c r="P1440" s="387" t="s">
        <v>1728</v>
      </c>
      <c r="Q1440" s="387" t="s">
        <v>2043</v>
      </c>
      <c r="R1440" s="387" t="s">
        <v>1738</v>
      </c>
      <c r="S1440" s="387">
        <v>89.86</v>
      </c>
      <c r="T1440" s="387">
        <v>117</v>
      </c>
      <c r="U1440" s="387" t="s">
        <v>1883</v>
      </c>
      <c r="V1440" s="387" t="s">
        <v>1751</v>
      </c>
      <c r="W1440" s="387" t="s">
        <v>1965</v>
      </c>
      <c r="X1440" s="387" t="s">
        <v>1749</v>
      </c>
      <c r="Y1440" s="387" t="s">
        <v>1728</v>
      </c>
      <c r="Z1440" s="387" t="s">
        <v>1734</v>
      </c>
      <c r="AA1440" s="387" t="s">
        <v>1747</v>
      </c>
      <c r="AB1440" s="387">
        <v>0</v>
      </c>
      <c r="AC1440" s="387">
        <v>0</v>
      </c>
      <c r="AD1440" s="387">
        <v>59.8</v>
      </c>
      <c r="AE1440" s="387">
        <v>59.8</v>
      </c>
      <c r="AF1440" s="387" t="s">
        <v>1729</v>
      </c>
      <c r="AG1440" s="387">
        <v>0</v>
      </c>
      <c r="AH1440" s="387">
        <v>0</v>
      </c>
      <c r="AI1440" s="387">
        <v>59.8</v>
      </c>
      <c r="AJ1440" s="387">
        <v>59.8</v>
      </c>
      <c r="AK1440" s="387">
        <v>0</v>
      </c>
      <c r="AM1440"/>
      <c r="AN1440"/>
      <c r="AO1440"/>
    </row>
    <row r="1441" spans="1:41">
      <c r="A1441" s="387" t="s">
        <v>4785</v>
      </c>
      <c r="B1441" s="388">
        <v>43666.018634259257</v>
      </c>
      <c r="C1441" s="389">
        <v>43665</v>
      </c>
      <c r="D1441" s="387" t="s">
        <v>1944</v>
      </c>
      <c r="E1441" s="389">
        <v>43665</v>
      </c>
      <c r="F1441" s="387" t="s">
        <v>1943</v>
      </c>
      <c r="G1441" s="389">
        <v>43666</v>
      </c>
      <c r="H1441" s="387" t="s">
        <v>2273</v>
      </c>
      <c r="I1441" s="389">
        <v>43665</v>
      </c>
      <c r="J1441" s="387" t="s">
        <v>2272</v>
      </c>
      <c r="K1441" s="387" t="s">
        <v>1741</v>
      </c>
      <c r="L1441" s="390" t="s">
        <v>1732</v>
      </c>
      <c r="M1441" s="390" t="s">
        <v>1986</v>
      </c>
      <c r="N1441" s="390" t="str">
        <f t="shared" si="46"/>
        <v>Employee1@blyblade.com</v>
      </c>
      <c r="O1441" s="390" t="str">
        <f t="shared" si="47"/>
        <v>Jake_Mirto</v>
      </c>
      <c r="P1441" s="387" t="s">
        <v>1728</v>
      </c>
      <c r="Q1441" s="387" t="s">
        <v>1762</v>
      </c>
      <c r="R1441" s="387" t="s">
        <v>1753</v>
      </c>
      <c r="S1441" s="387">
        <v>7.15</v>
      </c>
      <c r="T1441" s="387">
        <v>35</v>
      </c>
      <c r="U1441" s="387" t="s">
        <v>1752</v>
      </c>
      <c r="V1441" s="387" t="s">
        <v>2100</v>
      </c>
      <c r="W1441" s="387" t="s">
        <v>1965</v>
      </c>
      <c r="X1441" s="387" t="s">
        <v>1749</v>
      </c>
      <c r="Y1441" s="387" t="s">
        <v>1735</v>
      </c>
      <c r="Z1441" s="387" t="s">
        <v>1734</v>
      </c>
      <c r="AA1441" s="387" t="s">
        <v>1733</v>
      </c>
      <c r="AB1441" s="387">
        <v>86.21</v>
      </c>
      <c r="AC1441" s="387">
        <v>0</v>
      </c>
      <c r="AD1441" s="387">
        <v>0</v>
      </c>
      <c r="AE1441" s="387">
        <v>86.21</v>
      </c>
      <c r="AF1441" s="387" t="s">
        <v>1729</v>
      </c>
      <c r="AG1441" s="387">
        <v>86.21</v>
      </c>
      <c r="AH1441" s="387">
        <v>0</v>
      </c>
      <c r="AI1441" s="387">
        <v>0</v>
      </c>
      <c r="AJ1441" s="387">
        <v>86.21</v>
      </c>
      <c r="AK1441" s="387">
        <v>8.6199999999999992</v>
      </c>
      <c r="AM1441"/>
      <c r="AN1441"/>
      <c r="AO1441"/>
    </row>
    <row r="1442" spans="1:41">
      <c r="A1442" s="387" t="s">
        <v>4784</v>
      </c>
      <c r="B1442" s="388">
        <v>43666.024224537039</v>
      </c>
      <c r="C1442" s="389">
        <v>43665</v>
      </c>
      <c r="D1442" s="387" t="s">
        <v>2047</v>
      </c>
      <c r="E1442" s="389">
        <v>43665</v>
      </c>
      <c r="F1442" s="387" t="s">
        <v>2046</v>
      </c>
      <c r="G1442" s="389">
        <v>43666</v>
      </c>
      <c r="H1442" s="387" t="s">
        <v>2269</v>
      </c>
      <c r="I1442" s="389">
        <v>43665</v>
      </c>
      <c r="J1442" s="387" t="s">
        <v>2268</v>
      </c>
      <c r="K1442" s="387" t="s">
        <v>1741</v>
      </c>
      <c r="L1442" s="390" t="s">
        <v>1732</v>
      </c>
      <c r="M1442" s="390" t="s">
        <v>2594</v>
      </c>
      <c r="N1442" s="390" t="str">
        <f t="shared" si="46"/>
        <v>Employee9@blyblade.com</v>
      </c>
      <c r="O1442" s="390" t="str">
        <f t="shared" si="47"/>
        <v>Emily_Antner</v>
      </c>
      <c r="P1442" s="387" t="s">
        <v>1728</v>
      </c>
      <c r="Q1442" s="387" t="s">
        <v>1952</v>
      </c>
      <c r="R1442" s="387" t="s">
        <v>1738</v>
      </c>
      <c r="S1442" s="387">
        <v>97.08</v>
      </c>
      <c r="T1442" s="387">
        <v>159</v>
      </c>
      <c r="U1442" s="387" t="s">
        <v>1883</v>
      </c>
      <c r="V1442" s="387" t="s">
        <v>1781</v>
      </c>
      <c r="W1442" s="387" t="s">
        <v>2025</v>
      </c>
      <c r="X1442" s="387" t="s">
        <v>1749</v>
      </c>
      <c r="Y1442" s="387" t="s">
        <v>1896</v>
      </c>
      <c r="Z1442" s="387" t="s">
        <v>1734</v>
      </c>
      <c r="AA1442" s="387" t="s">
        <v>1733</v>
      </c>
      <c r="AB1442" s="387">
        <v>596.98</v>
      </c>
      <c r="AC1442" s="387">
        <v>0</v>
      </c>
      <c r="AD1442" s="387">
        <v>0</v>
      </c>
      <c r="AE1442" s="387">
        <v>596.98</v>
      </c>
      <c r="AF1442" s="387" t="s">
        <v>1729</v>
      </c>
      <c r="AG1442" s="387">
        <v>596.98</v>
      </c>
      <c r="AH1442" s="387">
        <v>0</v>
      </c>
      <c r="AI1442" s="387">
        <v>0</v>
      </c>
      <c r="AJ1442" s="387">
        <v>596.98</v>
      </c>
      <c r="AK1442" s="387">
        <v>59.7</v>
      </c>
      <c r="AM1442"/>
      <c r="AN1442"/>
      <c r="AO1442"/>
    </row>
    <row r="1443" spans="1:41">
      <c r="A1443" s="387" t="s">
        <v>4782</v>
      </c>
      <c r="B1443" s="388">
        <v>43666.024756944447</v>
      </c>
      <c r="C1443" s="389">
        <v>43665</v>
      </c>
      <c r="D1443" s="387" t="s">
        <v>2935</v>
      </c>
      <c r="E1443" s="389">
        <v>43665</v>
      </c>
      <c r="F1443" s="387" t="s">
        <v>3547</v>
      </c>
      <c r="G1443" s="389">
        <v>43666</v>
      </c>
      <c r="H1443" s="387" t="s">
        <v>1888</v>
      </c>
      <c r="I1443" s="389">
        <v>43665</v>
      </c>
      <c r="J1443" s="387" t="s">
        <v>1887</v>
      </c>
      <c r="K1443" s="387" t="s">
        <v>1741</v>
      </c>
      <c r="L1443" s="390" t="s">
        <v>1732</v>
      </c>
      <c r="M1443" s="390" t="s">
        <v>2265</v>
      </c>
      <c r="N1443" s="390" t="str">
        <f t="shared" si="46"/>
        <v>Employee4@blyblade.com</v>
      </c>
      <c r="O1443" s="390" t="str">
        <f t="shared" si="47"/>
        <v>Oksana_Orlov</v>
      </c>
      <c r="P1443" s="387" t="s">
        <v>1728</v>
      </c>
      <c r="Q1443" s="387" t="s">
        <v>2043</v>
      </c>
      <c r="R1443" s="387" t="s">
        <v>1738</v>
      </c>
      <c r="S1443" s="387">
        <v>94.26</v>
      </c>
      <c r="T1443" s="387">
        <v>135</v>
      </c>
      <c r="U1443" s="387" t="s">
        <v>1883</v>
      </c>
      <c r="V1443" s="387" t="s">
        <v>1751</v>
      </c>
      <c r="W1443" s="387" t="s">
        <v>1965</v>
      </c>
      <c r="X1443" s="387" t="s">
        <v>1749</v>
      </c>
      <c r="Y1443" s="387" t="s">
        <v>1735</v>
      </c>
      <c r="Z1443" s="387" t="s">
        <v>1734</v>
      </c>
      <c r="AA1443" s="387" t="s">
        <v>1733</v>
      </c>
      <c r="AB1443" s="387">
        <v>372.06</v>
      </c>
      <c r="AC1443" s="387">
        <v>0</v>
      </c>
      <c r="AD1443" s="387">
        <v>0</v>
      </c>
      <c r="AE1443" s="387">
        <v>372.06</v>
      </c>
      <c r="AF1443" s="387" t="s">
        <v>1729</v>
      </c>
      <c r="AG1443" s="387">
        <v>372.06</v>
      </c>
      <c r="AH1443" s="387">
        <v>0</v>
      </c>
      <c r="AI1443" s="387">
        <v>0</v>
      </c>
      <c r="AJ1443" s="387">
        <v>372.06</v>
      </c>
      <c r="AK1443" s="387">
        <v>37.21</v>
      </c>
      <c r="AM1443"/>
      <c r="AN1443"/>
      <c r="AO1443"/>
    </row>
    <row r="1444" spans="1:41">
      <c r="A1444" s="387" t="s">
        <v>4783</v>
      </c>
      <c r="B1444" s="388">
        <v>43666.024872685186</v>
      </c>
      <c r="C1444" s="389">
        <v>43666</v>
      </c>
      <c r="D1444" s="387" t="s">
        <v>2569</v>
      </c>
      <c r="E1444" s="389">
        <v>43665</v>
      </c>
      <c r="F1444" s="387" t="s">
        <v>2320</v>
      </c>
      <c r="G1444" s="389">
        <v>43666</v>
      </c>
      <c r="H1444" s="387" t="s">
        <v>1888</v>
      </c>
      <c r="I1444" s="389">
        <v>43665</v>
      </c>
      <c r="J1444" s="387" t="s">
        <v>1887</v>
      </c>
      <c r="K1444" s="387" t="s">
        <v>1741</v>
      </c>
      <c r="L1444" s="390" t="s">
        <v>1732</v>
      </c>
      <c r="M1444" s="390" t="s">
        <v>1827</v>
      </c>
      <c r="N1444" s="390" t="str">
        <f t="shared" si="46"/>
        <v>Employee30@blyblade.com</v>
      </c>
      <c r="O1444" s="390" t="str">
        <f t="shared" si="47"/>
        <v>Sabrina_Kogut</v>
      </c>
      <c r="P1444" s="387" t="s">
        <v>1728</v>
      </c>
      <c r="Q1444" s="387" t="s">
        <v>1754</v>
      </c>
      <c r="R1444" s="387" t="s">
        <v>1738</v>
      </c>
      <c r="S1444" s="387">
        <v>3.7</v>
      </c>
      <c r="T1444" s="387">
        <v>13</v>
      </c>
      <c r="U1444" s="387" t="s">
        <v>1772</v>
      </c>
      <c r="V1444" s="387" t="s">
        <v>1773</v>
      </c>
      <c r="W1444" s="387" t="s">
        <v>1965</v>
      </c>
      <c r="X1444" s="387" t="s">
        <v>1770</v>
      </c>
      <c r="Y1444" s="387" t="s">
        <v>1825</v>
      </c>
      <c r="Z1444" s="387" t="s">
        <v>1734</v>
      </c>
      <c r="AA1444" s="387" t="s">
        <v>1733</v>
      </c>
      <c r="AB1444" s="387">
        <v>23.45</v>
      </c>
      <c r="AC1444" s="387">
        <v>0</v>
      </c>
      <c r="AD1444" s="387">
        <v>0</v>
      </c>
      <c r="AE1444" s="387">
        <v>23.45</v>
      </c>
      <c r="AF1444" s="387" t="s">
        <v>1729</v>
      </c>
      <c r="AG1444" s="387">
        <v>23.45</v>
      </c>
      <c r="AH1444" s="387">
        <v>0</v>
      </c>
      <c r="AI1444" s="387">
        <v>0</v>
      </c>
      <c r="AJ1444" s="387">
        <v>23.45</v>
      </c>
      <c r="AK1444" s="387">
        <v>2.35</v>
      </c>
      <c r="AM1444"/>
      <c r="AN1444"/>
      <c r="AO1444"/>
    </row>
    <row r="1445" spans="1:41">
      <c r="A1445" s="387" t="s">
        <v>4782</v>
      </c>
      <c r="B1445" s="388">
        <v>43666.025196759256</v>
      </c>
      <c r="C1445" s="389">
        <v>43665</v>
      </c>
      <c r="D1445" s="387" t="s">
        <v>2935</v>
      </c>
      <c r="E1445" s="389">
        <v>43665</v>
      </c>
      <c r="F1445" s="387" t="s">
        <v>3547</v>
      </c>
      <c r="G1445" s="389">
        <v>43666</v>
      </c>
      <c r="H1445" s="387" t="s">
        <v>1888</v>
      </c>
      <c r="I1445" s="389">
        <v>43665</v>
      </c>
      <c r="J1445" s="387" t="s">
        <v>1887</v>
      </c>
      <c r="K1445" s="387" t="s">
        <v>1741</v>
      </c>
      <c r="L1445" s="390" t="s">
        <v>1732</v>
      </c>
      <c r="M1445" s="390" t="s">
        <v>2265</v>
      </c>
      <c r="N1445" s="390" t="str">
        <f t="shared" si="46"/>
        <v>Employee4@blyblade.com</v>
      </c>
      <c r="O1445" s="390" t="str">
        <f t="shared" si="47"/>
        <v>Oksana_Orlov</v>
      </c>
      <c r="P1445" s="387" t="s">
        <v>1728</v>
      </c>
      <c r="Q1445" s="387" t="s">
        <v>2043</v>
      </c>
      <c r="R1445" s="387" t="s">
        <v>1738</v>
      </c>
      <c r="S1445" s="387">
        <v>94.26</v>
      </c>
      <c r="T1445" s="387">
        <v>135</v>
      </c>
      <c r="U1445" s="387" t="s">
        <v>1883</v>
      </c>
      <c r="V1445" s="387" t="s">
        <v>1751</v>
      </c>
      <c r="W1445" s="387" t="s">
        <v>1965</v>
      </c>
      <c r="X1445" s="387" t="s">
        <v>1749</v>
      </c>
      <c r="Y1445" s="387" t="s">
        <v>1735</v>
      </c>
      <c r="Z1445" s="387" t="s">
        <v>1734</v>
      </c>
      <c r="AA1445" s="387" t="s">
        <v>1747</v>
      </c>
      <c r="AB1445" s="387">
        <v>0</v>
      </c>
      <c r="AC1445" s="387">
        <v>0</v>
      </c>
      <c r="AD1445" s="387">
        <v>58.25</v>
      </c>
      <c r="AE1445" s="387">
        <v>58.25</v>
      </c>
      <c r="AF1445" s="387" t="s">
        <v>1729</v>
      </c>
      <c r="AG1445" s="387">
        <v>0</v>
      </c>
      <c r="AH1445" s="387">
        <v>0</v>
      </c>
      <c r="AI1445" s="387">
        <v>58.25</v>
      </c>
      <c r="AJ1445" s="387">
        <v>58.25</v>
      </c>
      <c r="AK1445" s="387">
        <v>0</v>
      </c>
      <c r="AM1445"/>
      <c r="AN1445"/>
      <c r="AO1445"/>
    </row>
    <row r="1446" spans="1:41">
      <c r="A1446" s="387" t="s">
        <v>4781</v>
      </c>
      <c r="B1446" s="388">
        <v>43666.035231481481</v>
      </c>
      <c r="C1446" s="389">
        <v>43666</v>
      </c>
      <c r="D1446" s="387" t="s">
        <v>2219</v>
      </c>
      <c r="E1446" s="389">
        <v>43665</v>
      </c>
      <c r="F1446" s="387" t="s">
        <v>2071</v>
      </c>
      <c r="G1446" s="389">
        <v>43666</v>
      </c>
      <c r="H1446" s="387" t="s">
        <v>2759</v>
      </c>
      <c r="I1446" s="389">
        <v>43665</v>
      </c>
      <c r="J1446" s="387" t="s">
        <v>2758</v>
      </c>
      <c r="K1446" s="387" t="s">
        <v>1741</v>
      </c>
      <c r="L1446" s="390" t="s">
        <v>1732</v>
      </c>
      <c r="M1446" s="390" t="s">
        <v>1924</v>
      </c>
      <c r="N1446" s="390" t="str">
        <f t="shared" si="46"/>
        <v>Employee16@blyblade.com</v>
      </c>
      <c r="O1446" s="390" t="str">
        <f t="shared" si="47"/>
        <v>Hunter_Senning</v>
      </c>
      <c r="P1446" s="387" t="s">
        <v>1728</v>
      </c>
      <c r="Q1446" s="387" t="s">
        <v>1847</v>
      </c>
      <c r="R1446" s="387" t="s">
        <v>1738</v>
      </c>
      <c r="S1446" s="387">
        <v>5.51</v>
      </c>
      <c r="T1446" s="387">
        <v>32</v>
      </c>
      <c r="U1446" s="387" t="s">
        <v>1772</v>
      </c>
      <c r="V1446" s="387" t="s">
        <v>2247</v>
      </c>
      <c r="W1446" s="387" t="s">
        <v>1965</v>
      </c>
      <c r="X1446" s="387" t="s">
        <v>1770</v>
      </c>
      <c r="Y1446" s="387" t="s">
        <v>1748</v>
      </c>
      <c r="Z1446" s="387" t="s">
        <v>1734</v>
      </c>
      <c r="AA1446" s="387" t="s">
        <v>1733</v>
      </c>
      <c r="AB1446" s="387">
        <v>53.78</v>
      </c>
      <c r="AC1446" s="387">
        <v>0</v>
      </c>
      <c r="AD1446" s="387">
        <v>0</v>
      </c>
      <c r="AE1446" s="387">
        <v>53.78</v>
      </c>
      <c r="AF1446" s="387" t="s">
        <v>1729</v>
      </c>
      <c r="AG1446" s="387">
        <v>53.78</v>
      </c>
      <c r="AH1446" s="387">
        <v>0</v>
      </c>
      <c r="AI1446" s="387">
        <v>0</v>
      </c>
      <c r="AJ1446" s="387">
        <v>53.78</v>
      </c>
      <c r="AK1446" s="387">
        <v>5.38</v>
      </c>
      <c r="AM1446"/>
      <c r="AN1446"/>
      <c r="AO1446"/>
    </row>
    <row r="1447" spans="1:41">
      <c r="A1447" s="387" t="s">
        <v>4778</v>
      </c>
      <c r="B1447" s="388">
        <v>43666.040601851855</v>
      </c>
      <c r="C1447" s="389">
        <v>43666</v>
      </c>
      <c r="D1447" s="387" t="s">
        <v>1909</v>
      </c>
      <c r="E1447" s="389">
        <v>43665</v>
      </c>
      <c r="F1447" s="387" t="s">
        <v>1908</v>
      </c>
      <c r="G1447" s="389">
        <v>43666</v>
      </c>
      <c r="H1447" s="387" t="s">
        <v>2755</v>
      </c>
      <c r="I1447" s="389">
        <v>43665</v>
      </c>
      <c r="J1447" s="387" t="s">
        <v>2754</v>
      </c>
      <c r="K1447" s="387" t="s">
        <v>1741</v>
      </c>
      <c r="L1447" s="390" t="s">
        <v>1732</v>
      </c>
      <c r="M1447" s="390" t="s">
        <v>1929</v>
      </c>
      <c r="N1447" s="390" t="str">
        <f t="shared" si="46"/>
        <v>Employee29@blyblade.com</v>
      </c>
      <c r="O1447" s="390" t="str">
        <f t="shared" si="47"/>
        <v>Justin_Meltzer</v>
      </c>
      <c r="P1447" s="387" t="s">
        <v>1728</v>
      </c>
      <c r="Q1447" s="387" t="s">
        <v>1754</v>
      </c>
      <c r="R1447" s="387" t="s">
        <v>1738</v>
      </c>
      <c r="S1447" s="387">
        <v>2.0099999999999998</v>
      </c>
      <c r="T1447" s="387">
        <v>14</v>
      </c>
      <c r="U1447" s="387" t="s">
        <v>1737</v>
      </c>
      <c r="V1447" s="387" t="s">
        <v>4777</v>
      </c>
      <c r="W1447" s="387" t="s">
        <v>1750</v>
      </c>
      <c r="X1447" s="387" t="s">
        <v>1770</v>
      </c>
      <c r="Y1447" s="387" t="s">
        <v>1748</v>
      </c>
      <c r="Z1447" s="387" t="s">
        <v>1734</v>
      </c>
      <c r="AA1447" s="387" t="s">
        <v>1733</v>
      </c>
      <c r="AB1447" s="387">
        <v>15.09</v>
      </c>
      <c r="AC1447" s="387">
        <v>0</v>
      </c>
      <c r="AD1447" s="387">
        <v>0</v>
      </c>
      <c r="AE1447" s="387">
        <v>15.09</v>
      </c>
      <c r="AF1447" s="387" t="s">
        <v>1729</v>
      </c>
      <c r="AG1447" s="387">
        <v>15.09</v>
      </c>
      <c r="AH1447" s="387">
        <v>0</v>
      </c>
      <c r="AI1447" s="387">
        <v>0</v>
      </c>
      <c r="AJ1447" s="387">
        <v>15.09</v>
      </c>
      <c r="AK1447" s="387">
        <v>1.51</v>
      </c>
      <c r="AM1447"/>
      <c r="AN1447"/>
      <c r="AO1447"/>
    </row>
    <row r="1448" spans="1:41">
      <c r="A1448" s="387" t="s">
        <v>4780</v>
      </c>
      <c r="B1448" s="388">
        <v>43666.050069444442</v>
      </c>
      <c r="C1448" s="389">
        <v>43666</v>
      </c>
      <c r="D1448" s="387" t="s">
        <v>3142</v>
      </c>
      <c r="E1448" s="389">
        <v>43665</v>
      </c>
      <c r="F1448" s="387" t="s">
        <v>3141</v>
      </c>
      <c r="G1448" s="389">
        <v>43666</v>
      </c>
      <c r="H1448" s="387" t="s">
        <v>1894</v>
      </c>
      <c r="I1448" s="389">
        <v>43665</v>
      </c>
      <c r="J1448" s="387" t="s">
        <v>1893</v>
      </c>
      <c r="K1448" s="387" t="s">
        <v>1741</v>
      </c>
      <c r="L1448" s="390" t="s">
        <v>1732</v>
      </c>
      <c r="M1448" s="390" t="s">
        <v>2208</v>
      </c>
      <c r="N1448" s="390" t="str">
        <f t="shared" si="46"/>
        <v>Employee13@blyblade.com</v>
      </c>
      <c r="O1448" s="390" t="str">
        <f t="shared" si="47"/>
        <v>Evelyn_Pelczar</v>
      </c>
      <c r="P1448" s="387" t="s">
        <v>1728</v>
      </c>
      <c r="Q1448" s="387" t="s">
        <v>1847</v>
      </c>
      <c r="R1448" s="387" t="s">
        <v>1738</v>
      </c>
      <c r="S1448" s="387">
        <v>4.97</v>
      </c>
      <c r="T1448" s="387">
        <v>16</v>
      </c>
      <c r="U1448" s="387" t="s">
        <v>1883</v>
      </c>
      <c r="V1448" s="387" t="s">
        <v>2207</v>
      </c>
      <c r="W1448" s="387" t="s">
        <v>1965</v>
      </c>
      <c r="X1448" s="387" t="s">
        <v>1770</v>
      </c>
      <c r="Y1448" s="387" t="s">
        <v>1735</v>
      </c>
      <c r="Z1448" s="387" t="s">
        <v>1734</v>
      </c>
      <c r="AA1448" s="387" t="s">
        <v>1733</v>
      </c>
      <c r="AB1448" s="387">
        <v>20.34</v>
      </c>
      <c r="AC1448" s="387">
        <v>0</v>
      </c>
      <c r="AD1448" s="387">
        <v>0</v>
      </c>
      <c r="AE1448" s="387">
        <v>20.34</v>
      </c>
      <c r="AF1448" s="387" t="s">
        <v>1729</v>
      </c>
      <c r="AG1448" s="387">
        <v>20.34</v>
      </c>
      <c r="AH1448" s="387">
        <v>0</v>
      </c>
      <c r="AI1448" s="387">
        <v>0</v>
      </c>
      <c r="AJ1448" s="387">
        <v>20.34</v>
      </c>
      <c r="AK1448" s="387">
        <v>2.0299999999999998</v>
      </c>
      <c r="AM1448"/>
      <c r="AN1448"/>
      <c r="AO1448"/>
    </row>
    <row r="1449" spans="1:41">
      <c r="A1449" s="387" t="s">
        <v>4779</v>
      </c>
      <c r="B1449" s="388">
        <v>43666.052685185183</v>
      </c>
      <c r="C1449" s="389">
        <v>43666</v>
      </c>
      <c r="D1449" s="387" t="s">
        <v>3188</v>
      </c>
      <c r="E1449" s="389">
        <v>43665</v>
      </c>
      <c r="F1449" s="387" t="s">
        <v>3187</v>
      </c>
      <c r="G1449" s="389">
        <v>43666</v>
      </c>
      <c r="H1449" s="387" t="s">
        <v>2508</v>
      </c>
      <c r="I1449" s="389">
        <v>43665</v>
      </c>
      <c r="J1449" s="387" t="s">
        <v>2023</v>
      </c>
      <c r="K1449" s="387" t="s">
        <v>1741</v>
      </c>
      <c r="L1449" s="390" t="s">
        <v>1732</v>
      </c>
      <c r="M1449" s="390" t="s">
        <v>1755</v>
      </c>
      <c r="N1449" s="390" t="str">
        <f t="shared" si="46"/>
        <v>Employee2@blyblade.com</v>
      </c>
      <c r="O1449" s="390" t="str">
        <f t="shared" si="47"/>
        <v>Cal_Thompson</v>
      </c>
      <c r="P1449" s="387" t="s">
        <v>1728</v>
      </c>
      <c r="Q1449" s="387" t="s">
        <v>1847</v>
      </c>
      <c r="R1449" s="387" t="s">
        <v>1738</v>
      </c>
      <c r="S1449" s="387">
        <v>2</v>
      </c>
      <c r="T1449" s="387">
        <v>13</v>
      </c>
      <c r="U1449" s="387" t="s">
        <v>1737</v>
      </c>
      <c r="V1449" s="387" t="s">
        <v>1772</v>
      </c>
      <c r="W1449" s="387" t="s">
        <v>1750</v>
      </c>
      <c r="X1449" s="387" t="s">
        <v>1770</v>
      </c>
      <c r="Y1449" s="387" t="s">
        <v>1748</v>
      </c>
      <c r="Z1449" s="387" t="s">
        <v>1734</v>
      </c>
      <c r="AA1449" s="387" t="s">
        <v>1733</v>
      </c>
      <c r="AB1449" s="387">
        <v>15.82</v>
      </c>
      <c r="AC1449" s="387">
        <v>0</v>
      </c>
      <c r="AD1449" s="387">
        <v>0</v>
      </c>
      <c r="AE1449" s="387">
        <v>15.82</v>
      </c>
      <c r="AF1449" s="387" t="s">
        <v>1729</v>
      </c>
      <c r="AG1449" s="387">
        <v>15.82</v>
      </c>
      <c r="AH1449" s="387">
        <v>0</v>
      </c>
      <c r="AI1449" s="387">
        <v>0</v>
      </c>
      <c r="AJ1449" s="387">
        <v>15.82</v>
      </c>
      <c r="AK1449" s="387">
        <v>1.58</v>
      </c>
      <c r="AM1449"/>
      <c r="AN1449"/>
      <c r="AO1449"/>
    </row>
    <row r="1450" spans="1:41">
      <c r="A1450" s="387" t="s">
        <v>4778</v>
      </c>
      <c r="B1450" s="388">
        <v>43666.060798611114</v>
      </c>
      <c r="C1450" s="389">
        <v>43666</v>
      </c>
      <c r="D1450" s="387" t="s">
        <v>1909</v>
      </c>
      <c r="E1450" s="389">
        <v>43665</v>
      </c>
      <c r="F1450" s="387" t="s">
        <v>1908</v>
      </c>
      <c r="G1450" s="389">
        <v>43666</v>
      </c>
      <c r="H1450" s="387" t="s">
        <v>2755</v>
      </c>
      <c r="I1450" s="389">
        <v>43665</v>
      </c>
      <c r="J1450" s="387" t="s">
        <v>2754</v>
      </c>
      <c r="K1450" s="387" t="s">
        <v>1741</v>
      </c>
      <c r="L1450" s="390" t="s">
        <v>1732</v>
      </c>
      <c r="M1450" s="390" t="s">
        <v>1929</v>
      </c>
      <c r="N1450" s="390" t="str">
        <f t="shared" si="46"/>
        <v>Employee29@blyblade.com</v>
      </c>
      <c r="O1450" s="390" t="str">
        <f t="shared" si="47"/>
        <v>Justin_Meltzer</v>
      </c>
      <c r="P1450" s="387" t="s">
        <v>1728</v>
      </c>
      <c r="Q1450" s="387" t="s">
        <v>1754</v>
      </c>
      <c r="R1450" s="387" t="s">
        <v>1738</v>
      </c>
      <c r="S1450" s="387">
        <v>2.0099999999999998</v>
      </c>
      <c r="T1450" s="387">
        <v>14</v>
      </c>
      <c r="U1450" s="387" t="s">
        <v>1737</v>
      </c>
      <c r="V1450" s="387" t="s">
        <v>4777</v>
      </c>
      <c r="W1450" s="387" t="s">
        <v>1750</v>
      </c>
      <c r="X1450" s="387" t="s">
        <v>1770</v>
      </c>
      <c r="Y1450" s="387" t="s">
        <v>1748</v>
      </c>
      <c r="Z1450" s="387" t="s">
        <v>1734</v>
      </c>
      <c r="AA1450" s="387" t="s">
        <v>1747</v>
      </c>
      <c r="AB1450" s="387">
        <v>0</v>
      </c>
      <c r="AC1450" s="387">
        <v>0</v>
      </c>
      <c r="AD1450" s="387">
        <v>3.08</v>
      </c>
      <c r="AE1450" s="387">
        <v>3.08</v>
      </c>
      <c r="AF1450" s="387" t="s">
        <v>1729</v>
      </c>
      <c r="AG1450" s="387">
        <v>0</v>
      </c>
      <c r="AH1450" s="387">
        <v>0</v>
      </c>
      <c r="AI1450" s="387">
        <v>3.08</v>
      </c>
      <c r="AJ1450" s="387">
        <v>3.08</v>
      </c>
      <c r="AK1450" s="387">
        <v>0</v>
      </c>
      <c r="AM1450"/>
      <c r="AN1450"/>
      <c r="AO1450"/>
    </row>
    <row r="1451" spans="1:41">
      <c r="A1451" s="387" t="s">
        <v>4765</v>
      </c>
      <c r="B1451" s="388">
        <v>43666.06349537037</v>
      </c>
      <c r="C1451" s="389">
        <v>43666</v>
      </c>
      <c r="D1451" s="387" t="s">
        <v>1857</v>
      </c>
      <c r="E1451" s="389">
        <v>43665</v>
      </c>
      <c r="F1451" s="387" t="s">
        <v>1932</v>
      </c>
      <c r="G1451" s="389">
        <v>43666</v>
      </c>
      <c r="H1451" s="387" t="s">
        <v>3617</v>
      </c>
      <c r="I1451" s="389">
        <v>43665</v>
      </c>
      <c r="J1451" s="387" t="s">
        <v>2055</v>
      </c>
      <c r="K1451" s="387" t="s">
        <v>1741</v>
      </c>
      <c r="L1451" s="390" t="s">
        <v>1732</v>
      </c>
      <c r="M1451" s="390" t="s">
        <v>2229</v>
      </c>
      <c r="N1451" s="390" t="str">
        <f t="shared" si="46"/>
        <v>Employee44@blyblade.com</v>
      </c>
      <c r="O1451" s="390" t="str">
        <f t="shared" si="47"/>
        <v>Mikaela_Riley</v>
      </c>
      <c r="P1451" s="387" t="s">
        <v>1728</v>
      </c>
      <c r="Q1451" s="387" t="s">
        <v>1754</v>
      </c>
      <c r="R1451" s="387" t="s">
        <v>1738</v>
      </c>
      <c r="S1451" s="387">
        <v>8.4600000000000009</v>
      </c>
      <c r="T1451" s="387">
        <v>54</v>
      </c>
      <c r="U1451" s="387" t="s">
        <v>1737</v>
      </c>
      <c r="V1451" s="387" t="s">
        <v>2742</v>
      </c>
      <c r="W1451" s="387" t="s">
        <v>4723</v>
      </c>
      <c r="X1451" s="387" t="s">
        <v>1844</v>
      </c>
      <c r="Y1451" s="387" t="s">
        <v>1896</v>
      </c>
      <c r="Z1451" s="387" t="s">
        <v>1734</v>
      </c>
      <c r="AA1451" s="387" t="s">
        <v>1733</v>
      </c>
      <c r="AB1451" s="387">
        <v>50.68</v>
      </c>
      <c r="AC1451" s="387">
        <v>0</v>
      </c>
      <c r="AD1451" s="387">
        <v>0</v>
      </c>
      <c r="AE1451" s="387">
        <v>50.68</v>
      </c>
      <c r="AF1451" s="387" t="s">
        <v>1729</v>
      </c>
      <c r="AG1451" s="387">
        <v>50.68</v>
      </c>
      <c r="AH1451" s="387">
        <v>0</v>
      </c>
      <c r="AI1451" s="387">
        <v>0</v>
      </c>
      <c r="AJ1451" s="387">
        <v>50.68</v>
      </c>
      <c r="AK1451" s="387">
        <v>5.07</v>
      </c>
      <c r="AM1451"/>
      <c r="AN1451"/>
      <c r="AO1451"/>
    </row>
    <row r="1452" spans="1:41">
      <c r="A1452" s="387" t="s">
        <v>4776</v>
      </c>
      <c r="B1452" s="388">
        <v>43666.065023148149</v>
      </c>
      <c r="C1452" s="389">
        <v>43666</v>
      </c>
      <c r="D1452" s="387" t="s">
        <v>3297</v>
      </c>
      <c r="E1452" s="389">
        <v>43665</v>
      </c>
      <c r="F1452" s="387" t="s">
        <v>2061</v>
      </c>
      <c r="G1452" s="389">
        <v>43666</v>
      </c>
      <c r="H1452" s="387" t="s">
        <v>3885</v>
      </c>
      <c r="I1452" s="389">
        <v>43665</v>
      </c>
      <c r="J1452" s="387" t="s">
        <v>2834</v>
      </c>
      <c r="K1452" s="387" t="s">
        <v>1741</v>
      </c>
      <c r="L1452" s="390" t="s">
        <v>1732</v>
      </c>
      <c r="M1452" s="390" t="s">
        <v>2812</v>
      </c>
      <c r="N1452" s="390" t="str">
        <f t="shared" si="46"/>
        <v>Employee6@blyblade.com</v>
      </c>
      <c r="O1452" s="390" t="str">
        <f t="shared" si="47"/>
        <v>Matthew_Brody</v>
      </c>
      <c r="P1452" s="387" t="s">
        <v>1728</v>
      </c>
      <c r="Q1452" s="387" t="s">
        <v>1847</v>
      </c>
      <c r="R1452" s="387" t="s">
        <v>1738</v>
      </c>
      <c r="S1452" s="387">
        <v>2.65</v>
      </c>
      <c r="T1452" s="387">
        <v>22</v>
      </c>
      <c r="U1452" s="387" t="s">
        <v>1883</v>
      </c>
      <c r="V1452" s="387" t="s">
        <v>2063</v>
      </c>
      <c r="W1452" s="387" t="s">
        <v>1750</v>
      </c>
      <c r="X1452" s="387" t="s">
        <v>1844</v>
      </c>
      <c r="Y1452" s="387" t="s">
        <v>1748</v>
      </c>
      <c r="Z1452" s="387" t="s">
        <v>1734</v>
      </c>
      <c r="AA1452" s="387" t="s">
        <v>1733</v>
      </c>
      <c r="AB1452" s="387">
        <v>21.65</v>
      </c>
      <c r="AC1452" s="387">
        <v>0</v>
      </c>
      <c r="AD1452" s="387">
        <v>0</v>
      </c>
      <c r="AE1452" s="387">
        <v>21.65</v>
      </c>
      <c r="AF1452" s="387" t="s">
        <v>1729</v>
      </c>
      <c r="AG1452" s="387">
        <v>21.65</v>
      </c>
      <c r="AH1452" s="387">
        <v>0</v>
      </c>
      <c r="AI1452" s="387">
        <v>0</v>
      </c>
      <c r="AJ1452" s="387">
        <v>21.65</v>
      </c>
      <c r="AK1452" s="387">
        <v>2.17</v>
      </c>
      <c r="AM1452"/>
      <c r="AN1452"/>
      <c r="AO1452"/>
    </row>
    <row r="1453" spans="1:41">
      <c r="A1453" s="387" t="s">
        <v>4775</v>
      </c>
      <c r="B1453" s="388">
        <v>43666.070787037039</v>
      </c>
      <c r="C1453" s="389">
        <v>43665</v>
      </c>
      <c r="D1453" s="387" t="s">
        <v>2170</v>
      </c>
      <c r="E1453" s="389">
        <v>43665</v>
      </c>
      <c r="F1453" s="387" t="s">
        <v>2519</v>
      </c>
      <c r="G1453" s="389">
        <v>43666</v>
      </c>
      <c r="H1453" s="387" t="s">
        <v>2389</v>
      </c>
      <c r="I1453" s="389">
        <v>43665</v>
      </c>
      <c r="J1453" s="387" t="s">
        <v>2388</v>
      </c>
      <c r="K1453" s="387" t="s">
        <v>1741</v>
      </c>
      <c r="L1453" s="390" t="s">
        <v>1732</v>
      </c>
      <c r="M1453" s="390" t="s">
        <v>1854</v>
      </c>
      <c r="N1453" s="390" t="str">
        <f t="shared" si="46"/>
        <v>Employee5@blyblade.com</v>
      </c>
      <c r="O1453" s="390" t="str">
        <f t="shared" si="47"/>
        <v>Torey_McNeil</v>
      </c>
      <c r="P1453" s="387" t="s">
        <v>1728</v>
      </c>
      <c r="Q1453" s="387" t="s">
        <v>1952</v>
      </c>
      <c r="R1453" s="387" t="s">
        <v>1738</v>
      </c>
      <c r="S1453" s="387">
        <v>118.91</v>
      </c>
      <c r="T1453" s="387">
        <v>181</v>
      </c>
      <c r="U1453" s="387" t="s">
        <v>3157</v>
      </c>
      <c r="V1453" s="387" t="s">
        <v>1826</v>
      </c>
      <c r="W1453" s="387" t="s">
        <v>2025</v>
      </c>
      <c r="X1453" s="387" t="s">
        <v>1749</v>
      </c>
      <c r="Y1453" s="387" t="s">
        <v>1748</v>
      </c>
      <c r="Z1453" s="387" t="s">
        <v>1734</v>
      </c>
      <c r="AA1453" s="387" t="s">
        <v>1733</v>
      </c>
      <c r="AB1453" s="387">
        <v>799.26</v>
      </c>
      <c r="AC1453" s="387">
        <v>0</v>
      </c>
      <c r="AD1453" s="387">
        <v>0</v>
      </c>
      <c r="AE1453" s="387">
        <v>799.26</v>
      </c>
      <c r="AF1453" s="387" t="s">
        <v>1729</v>
      </c>
      <c r="AG1453" s="387">
        <v>799.26</v>
      </c>
      <c r="AH1453" s="387">
        <v>0</v>
      </c>
      <c r="AI1453" s="387">
        <v>0</v>
      </c>
      <c r="AJ1453" s="387">
        <v>799.26</v>
      </c>
      <c r="AK1453" s="387">
        <v>79.930000000000007</v>
      </c>
      <c r="AM1453"/>
      <c r="AN1453"/>
      <c r="AO1453"/>
    </row>
    <row r="1454" spans="1:41">
      <c r="A1454" s="387" t="s">
        <v>4775</v>
      </c>
      <c r="B1454" s="388">
        <v>43666.071238425924</v>
      </c>
      <c r="C1454" s="389">
        <v>43665</v>
      </c>
      <c r="D1454" s="387" t="s">
        <v>2170</v>
      </c>
      <c r="E1454" s="389">
        <v>43665</v>
      </c>
      <c r="F1454" s="387" t="s">
        <v>2519</v>
      </c>
      <c r="G1454" s="389">
        <v>43666</v>
      </c>
      <c r="H1454" s="387" t="s">
        <v>2389</v>
      </c>
      <c r="I1454" s="389">
        <v>43665</v>
      </c>
      <c r="J1454" s="387" t="s">
        <v>2388</v>
      </c>
      <c r="K1454" s="387" t="s">
        <v>1741</v>
      </c>
      <c r="L1454" s="390" t="s">
        <v>1732</v>
      </c>
      <c r="M1454" s="390" t="s">
        <v>1854</v>
      </c>
      <c r="N1454" s="390" t="str">
        <f t="shared" si="46"/>
        <v>Employee5@blyblade.com</v>
      </c>
      <c r="O1454" s="390" t="str">
        <f t="shared" si="47"/>
        <v>Torey_McNeil</v>
      </c>
      <c r="P1454" s="387" t="s">
        <v>1728</v>
      </c>
      <c r="Q1454" s="387" t="s">
        <v>1952</v>
      </c>
      <c r="R1454" s="387" t="s">
        <v>1738</v>
      </c>
      <c r="S1454" s="387">
        <v>118.91</v>
      </c>
      <c r="T1454" s="387">
        <v>181</v>
      </c>
      <c r="U1454" s="387" t="s">
        <v>3157</v>
      </c>
      <c r="V1454" s="387" t="s">
        <v>1826</v>
      </c>
      <c r="W1454" s="387" t="s">
        <v>2025</v>
      </c>
      <c r="X1454" s="387" t="s">
        <v>1749</v>
      </c>
      <c r="Y1454" s="387" t="s">
        <v>1748</v>
      </c>
      <c r="Z1454" s="387" t="s">
        <v>1734</v>
      </c>
      <c r="AA1454" s="387" t="s">
        <v>1747</v>
      </c>
      <c r="AB1454" s="387">
        <v>0</v>
      </c>
      <c r="AC1454" s="387">
        <v>0</v>
      </c>
      <c r="AD1454" s="387">
        <v>15.38</v>
      </c>
      <c r="AE1454" s="387">
        <v>15.38</v>
      </c>
      <c r="AF1454" s="387" t="s">
        <v>1729</v>
      </c>
      <c r="AG1454" s="387">
        <v>0</v>
      </c>
      <c r="AH1454" s="387">
        <v>0</v>
      </c>
      <c r="AI1454" s="387">
        <v>15.38</v>
      </c>
      <c r="AJ1454" s="387">
        <v>15.38</v>
      </c>
      <c r="AK1454" s="387">
        <v>0</v>
      </c>
      <c r="AM1454"/>
      <c r="AN1454"/>
      <c r="AO1454"/>
    </row>
    <row r="1455" spans="1:41">
      <c r="A1455" s="387" t="s">
        <v>4774</v>
      </c>
      <c r="B1455" s="388">
        <v>43666.071481481478</v>
      </c>
      <c r="C1455" s="389">
        <v>43666</v>
      </c>
      <c r="D1455" s="387" t="s">
        <v>2693</v>
      </c>
      <c r="E1455" s="389">
        <v>43665</v>
      </c>
      <c r="F1455" s="387" t="s">
        <v>2717</v>
      </c>
      <c r="G1455" s="389">
        <v>43666</v>
      </c>
      <c r="H1455" s="387" t="s">
        <v>4773</v>
      </c>
      <c r="I1455" s="389">
        <v>43665</v>
      </c>
      <c r="J1455" s="387" t="s">
        <v>2588</v>
      </c>
      <c r="K1455" s="387" t="s">
        <v>1741</v>
      </c>
      <c r="L1455" s="390" t="s">
        <v>1732</v>
      </c>
      <c r="M1455" s="390" t="s">
        <v>1892</v>
      </c>
      <c r="N1455" s="390" t="str">
        <f t="shared" si="46"/>
        <v>Employee45@blyblade.com</v>
      </c>
      <c r="O1455" s="390" t="str">
        <f t="shared" si="47"/>
        <v>Joseph_Meyer</v>
      </c>
      <c r="P1455" s="387" t="s">
        <v>1728</v>
      </c>
      <c r="Q1455" s="387" t="s">
        <v>1754</v>
      </c>
      <c r="R1455" s="387" t="s">
        <v>1738</v>
      </c>
      <c r="S1455" s="387">
        <v>2.83</v>
      </c>
      <c r="T1455" s="387">
        <v>19</v>
      </c>
      <c r="U1455" s="387" t="s">
        <v>1737</v>
      </c>
      <c r="V1455" s="387" t="s">
        <v>2254</v>
      </c>
      <c r="W1455" s="387" t="s">
        <v>1965</v>
      </c>
      <c r="X1455" s="387" t="s">
        <v>1749</v>
      </c>
      <c r="Y1455" s="387" t="s">
        <v>1890</v>
      </c>
      <c r="Z1455" s="387" t="s">
        <v>1734</v>
      </c>
      <c r="AA1455" s="387" t="s">
        <v>1733</v>
      </c>
      <c r="AB1455" s="387">
        <v>22.63</v>
      </c>
      <c r="AC1455" s="387">
        <v>0</v>
      </c>
      <c r="AD1455" s="387">
        <v>0</v>
      </c>
      <c r="AE1455" s="387">
        <v>22.63</v>
      </c>
      <c r="AF1455" s="387" t="s">
        <v>1729</v>
      </c>
      <c r="AG1455" s="387">
        <v>22.63</v>
      </c>
      <c r="AH1455" s="387">
        <v>0</v>
      </c>
      <c r="AI1455" s="387">
        <v>0</v>
      </c>
      <c r="AJ1455" s="387">
        <v>22.63</v>
      </c>
      <c r="AK1455" s="387">
        <v>2.2599999999999998</v>
      </c>
      <c r="AM1455"/>
      <c r="AN1455"/>
      <c r="AO1455"/>
    </row>
    <row r="1456" spans="1:41">
      <c r="A1456" s="387" t="s">
        <v>4772</v>
      </c>
      <c r="B1456" s="388">
        <v>43666.085578703707</v>
      </c>
      <c r="C1456" s="389">
        <v>43666</v>
      </c>
      <c r="D1456" s="387" t="s">
        <v>3891</v>
      </c>
      <c r="E1456" s="389">
        <v>43665</v>
      </c>
      <c r="F1456" s="387" t="s">
        <v>3340</v>
      </c>
      <c r="G1456" s="389">
        <v>43666</v>
      </c>
      <c r="H1456" s="387" t="s">
        <v>4770</v>
      </c>
      <c r="I1456" s="389">
        <v>43665</v>
      </c>
      <c r="J1456" s="387" t="s">
        <v>2011</v>
      </c>
      <c r="K1456" s="387" t="s">
        <v>1741</v>
      </c>
      <c r="L1456" s="390" t="s">
        <v>1732</v>
      </c>
      <c r="M1456" s="390" t="s">
        <v>1986</v>
      </c>
      <c r="N1456" s="390" t="str">
        <f t="shared" si="46"/>
        <v>Employee1@blyblade.com</v>
      </c>
      <c r="O1456" s="390" t="str">
        <f t="shared" si="47"/>
        <v>Jake_Mirto</v>
      </c>
      <c r="P1456" s="387" t="s">
        <v>1728</v>
      </c>
      <c r="Q1456" s="387" t="s">
        <v>1754</v>
      </c>
      <c r="R1456" s="387" t="s">
        <v>1753</v>
      </c>
      <c r="S1456" s="387">
        <v>20.96</v>
      </c>
      <c r="T1456" s="387">
        <v>44</v>
      </c>
      <c r="U1456" s="387" t="s">
        <v>1752</v>
      </c>
      <c r="V1456" s="387" t="s">
        <v>1826</v>
      </c>
      <c r="W1456" s="387" t="s">
        <v>1965</v>
      </c>
      <c r="X1456" s="387" t="s">
        <v>1749</v>
      </c>
      <c r="Y1456" s="387" t="s">
        <v>1735</v>
      </c>
      <c r="Z1456" s="387" t="s">
        <v>1734</v>
      </c>
      <c r="AA1456" s="387" t="s">
        <v>1733</v>
      </c>
      <c r="AB1456" s="387">
        <v>52.93</v>
      </c>
      <c r="AC1456" s="387">
        <v>0</v>
      </c>
      <c r="AD1456" s="387">
        <v>0</v>
      </c>
      <c r="AE1456" s="387">
        <v>52.93</v>
      </c>
      <c r="AF1456" s="387" t="s">
        <v>1729</v>
      </c>
      <c r="AG1456" s="387">
        <v>52.93</v>
      </c>
      <c r="AH1456" s="387">
        <v>0</v>
      </c>
      <c r="AI1456" s="387">
        <v>0</v>
      </c>
      <c r="AJ1456" s="387">
        <v>52.93</v>
      </c>
      <c r="AK1456" s="387">
        <v>5.29</v>
      </c>
      <c r="AM1456"/>
      <c r="AN1456"/>
      <c r="AO1456"/>
    </row>
    <row r="1457" spans="1:41">
      <c r="A1457" s="387" t="s">
        <v>4771</v>
      </c>
      <c r="B1457" s="388">
        <v>43666.085601851853</v>
      </c>
      <c r="C1457" s="389">
        <v>43666</v>
      </c>
      <c r="D1457" s="387" t="s">
        <v>1878</v>
      </c>
      <c r="E1457" s="389">
        <v>43665</v>
      </c>
      <c r="F1457" s="387" t="s">
        <v>1877</v>
      </c>
      <c r="G1457" s="389">
        <v>43666</v>
      </c>
      <c r="H1457" s="387" t="s">
        <v>4770</v>
      </c>
      <c r="I1457" s="389">
        <v>43665</v>
      </c>
      <c r="J1457" s="387" t="s">
        <v>2011</v>
      </c>
      <c r="K1457" s="387" t="s">
        <v>1741</v>
      </c>
      <c r="L1457" s="390" t="s">
        <v>1732</v>
      </c>
      <c r="M1457" s="390" t="s">
        <v>1911</v>
      </c>
      <c r="N1457" s="390" t="str">
        <f t="shared" si="46"/>
        <v>Employee18@blyblade.com</v>
      </c>
      <c r="O1457" s="390" t="str">
        <f t="shared" si="47"/>
        <v>Maryanne_Johnson</v>
      </c>
      <c r="P1457" s="387" t="s">
        <v>1728</v>
      </c>
      <c r="Q1457" s="387" t="s">
        <v>1847</v>
      </c>
      <c r="R1457" s="387" t="s">
        <v>1738</v>
      </c>
      <c r="S1457" s="387">
        <v>1.89</v>
      </c>
      <c r="T1457" s="387">
        <v>15</v>
      </c>
      <c r="U1457" s="387" t="s">
        <v>1737</v>
      </c>
      <c r="V1457" s="387" t="s">
        <v>1883</v>
      </c>
      <c r="W1457" s="387" t="s">
        <v>2025</v>
      </c>
      <c r="X1457" s="387" t="s">
        <v>1844</v>
      </c>
      <c r="Y1457" s="387" t="s">
        <v>1735</v>
      </c>
      <c r="Z1457" s="387" t="s">
        <v>1734</v>
      </c>
      <c r="AA1457" s="387" t="s">
        <v>1733</v>
      </c>
      <c r="AB1457" s="387">
        <v>14.45</v>
      </c>
      <c r="AC1457" s="387">
        <v>0</v>
      </c>
      <c r="AD1457" s="387">
        <v>0</v>
      </c>
      <c r="AE1457" s="387">
        <v>14.45</v>
      </c>
      <c r="AF1457" s="387" t="s">
        <v>1729</v>
      </c>
      <c r="AG1457" s="387">
        <v>14.45</v>
      </c>
      <c r="AH1457" s="387">
        <v>0</v>
      </c>
      <c r="AI1457" s="387">
        <v>0</v>
      </c>
      <c r="AJ1457" s="387">
        <v>14.45</v>
      </c>
      <c r="AK1457" s="387">
        <v>1.45</v>
      </c>
      <c r="AM1457"/>
      <c r="AN1457"/>
      <c r="AO1457"/>
    </row>
    <row r="1458" spans="1:41">
      <c r="A1458" s="387" t="s">
        <v>4769</v>
      </c>
      <c r="B1458" s="388">
        <v>43666.090138888889</v>
      </c>
      <c r="C1458" s="389">
        <v>43666</v>
      </c>
      <c r="D1458" s="387" t="s">
        <v>1886</v>
      </c>
      <c r="E1458" s="389">
        <v>43665</v>
      </c>
      <c r="F1458" s="387" t="s">
        <v>1885</v>
      </c>
      <c r="G1458" s="389">
        <v>43666</v>
      </c>
      <c r="H1458" s="387" t="s">
        <v>2498</v>
      </c>
      <c r="I1458" s="389">
        <v>43665</v>
      </c>
      <c r="J1458" s="387" t="s">
        <v>2497</v>
      </c>
      <c r="K1458" s="387" t="s">
        <v>1741</v>
      </c>
      <c r="L1458" s="390" t="s">
        <v>1732</v>
      </c>
      <c r="M1458" s="390" t="s">
        <v>1940</v>
      </c>
      <c r="N1458" s="390" t="str">
        <f t="shared" si="46"/>
        <v>Employee11@blyblade.com</v>
      </c>
      <c r="O1458" s="390" t="str">
        <f t="shared" si="47"/>
        <v>Mimi_Grassi</v>
      </c>
      <c r="P1458" s="387" t="s">
        <v>1728</v>
      </c>
      <c r="Q1458" s="387" t="s">
        <v>1967</v>
      </c>
      <c r="R1458" s="387" t="s">
        <v>1753</v>
      </c>
      <c r="S1458" s="387">
        <v>14.09</v>
      </c>
      <c r="T1458" s="387">
        <v>44</v>
      </c>
      <c r="U1458" s="387" t="s">
        <v>1795</v>
      </c>
      <c r="V1458" s="387" t="s">
        <v>4768</v>
      </c>
      <c r="W1458" s="387" t="s">
        <v>1965</v>
      </c>
      <c r="X1458" s="387" t="s">
        <v>1749</v>
      </c>
      <c r="Y1458" s="387" t="s">
        <v>1735</v>
      </c>
      <c r="Z1458" s="387" t="s">
        <v>1734</v>
      </c>
      <c r="AA1458" s="387" t="s">
        <v>1733</v>
      </c>
      <c r="AB1458" s="387">
        <v>96.07</v>
      </c>
      <c r="AC1458" s="387">
        <v>0</v>
      </c>
      <c r="AD1458" s="387">
        <v>0</v>
      </c>
      <c r="AE1458" s="387">
        <v>96.07</v>
      </c>
      <c r="AF1458" s="387" t="s">
        <v>1729</v>
      </c>
      <c r="AG1458" s="387">
        <v>96.07</v>
      </c>
      <c r="AH1458" s="387">
        <v>0</v>
      </c>
      <c r="AI1458" s="387">
        <v>0</v>
      </c>
      <c r="AJ1458" s="387">
        <v>96.07</v>
      </c>
      <c r="AK1458" s="387">
        <v>9.61</v>
      </c>
      <c r="AM1458"/>
      <c r="AN1458"/>
      <c r="AO1458"/>
    </row>
    <row r="1459" spans="1:41">
      <c r="A1459" s="387" t="s">
        <v>4767</v>
      </c>
      <c r="B1459" s="388">
        <v>43666.094548611109</v>
      </c>
      <c r="C1459" s="389">
        <v>43666</v>
      </c>
      <c r="D1459" s="387" t="s">
        <v>2394</v>
      </c>
      <c r="E1459" s="389">
        <v>43665</v>
      </c>
      <c r="F1459" s="387" t="s">
        <v>2031</v>
      </c>
      <c r="G1459" s="389">
        <v>43666</v>
      </c>
      <c r="H1459" s="387" t="s">
        <v>2752</v>
      </c>
      <c r="I1459" s="389">
        <v>43665</v>
      </c>
      <c r="J1459" s="387" t="s">
        <v>2584</v>
      </c>
      <c r="K1459" s="387" t="s">
        <v>1741</v>
      </c>
      <c r="L1459" s="390" t="s">
        <v>1732</v>
      </c>
      <c r="M1459" s="390" t="s">
        <v>1810</v>
      </c>
      <c r="N1459" s="390" t="str">
        <f t="shared" si="46"/>
        <v>Employee3@blyblade.com</v>
      </c>
      <c r="O1459" s="390" t="str">
        <f t="shared" si="47"/>
        <v>Esjona_Kadiu</v>
      </c>
      <c r="P1459" s="387" t="s">
        <v>1728</v>
      </c>
      <c r="Q1459" s="387" t="s">
        <v>1847</v>
      </c>
      <c r="R1459" s="387" t="s">
        <v>1738</v>
      </c>
      <c r="S1459" s="387">
        <v>11.86</v>
      </c>
      <c r="T1459" s="387">
        <v>29</v>
      </c>
      <c r="U1459" s="387" t="s">
        <v>1737</v>
      </c>
      <c r="V1459" s="387" t="s">
        <v>1846</v>
      </c>
      <c r="W1459" s="387" t="s">
        <v>1750</v>
      </c>
      <c r="X1459" s="387" t="s">
        <v>1844</v>
      </c>
      <c r="Y1459" s="387" t="s">
        <v>1735</v>
      </c>
      <c r="Z1459" s="387" t="s">
        <v>1734</v>
      </c>
      <c r="AA1459" s="387" t="s">
        <v>1733</v>
      </c>
      <c r="AB1459" s="387">
        <v>48.64</v>
      </c>
      <c r="AC1459" s="387">
        <v>0</v>
      </c>
      <c r="AD1459" s="387">
        <v>0</v>
      </c>
      <c r="AE1459" s="387">
        <v>48.64</v>
      </c>
      <c r="AF1459" s="387" t="s">
        <v>1729</v>
      </c>
      <c r="AG1459" s="387">
        <v>48.64</v>
      </c>
      <c r="AH1459" s="387">
        <v>0</v>
      </c>
      <c r="AI1459" s="387">
        <v>0</v>
      </c>
      <c r="AJ1459" s="387">
        <v>48.64</v>
      </c>
      <c r="AK1459" s="387">
        <v>4.8600000000000003</v>
      </c>
      <c r="AM1459"/>
      <c r="AN1459"/>
      <c r="AO1459"/>
    </row>
    <row r="1460" spans="1:41">
      <c r="A1460" s="387" t="s">
        <v>4766</v>
      </c>
      <c r="B1460" s="388">
        <v>43666.118576388886</v>
      </c>
      <c r="C1460" s="389">
        <v>43666</v>
      </c>
      <c r="D1460" s="387" t="s">
        <v>4630</v>
      </c>
      <c r="E1460" s="389">
        <v>43665</v>
      </c>
      <c r="F1460" s="387" t="s">
        <v>2839</v>
      </c>
      <c r="G1460" s="389">
        <v>43666</v>
      </c>
      <c r="H1460" s="387" t="s">
        <v>2700</v>
      </c>
      <c r="I1460" s="389">
        <v>43665</v>
      </c>
      <c r="J1460" s="387" t="s">
        <v>2699</v>
      </c>
      <c r="K1460" s="387" t="s">
        <v>1741</v>
      </c>
      <c r="L1460" s="390" t="s">
        <v>1732</v>
      </c>
      <c r="M1460" s="390" t="s">
        <v>2583</v>
      </c>
      <c r="N1460" s="390" t="str">
        <f t="shared" si="46"/>
        <v>Employee43@blyblade.com</v>
      </c>
      <c r="O1460" s="390" t="str">
        <f t="shared" si="47"/>
        <v>Brendan_Kelly</v>
      </c>
      <c r="P1460" s="387" t="s">
        <v>1728</v>
      </c>
      <c r="Q1460" s="387" t="s">
        <v>1754</v>
      </c>
      <c r="R1460" s="387" t="s">
        <v>1738</v>
      </c>
      <c r="S1460" s="387">
        <v>29.92</v>
      </c>
      <c r="T1460" s="387">
        <v>45</v>
      </c>
      <c r="U1460" s="387" t="s">
        <v>1737</v>
      </c>
      <c r="V1460" s="387" t="s">
        <v>3331</v>
      </c>
      <c r="W1460" s="387" t="s">
        <v>1771</v>
      </c>
      <c r="X1460" s="387" t="s">
        <v>1844</v>
      </c>
      <c r="Y1460" s="387" t="s">
        <v>1896</v>
      </c>
      <c r="Z1460" s="387" t="s">
        <v>1734</v>
      </c>
      <c r="AA1460" s="387" t="s">
        <v>1733</v>
      </c>
      <c r="AB1460" s="387">
        <v>104.69</v>
      </c>
      <c r="AC1460" s="387">
        <v>0</v>
      </c>
      <c r="AD1460" s="387">
        <v>0</v>
      </c>
      <c r="AE1460" s="387">
        <v>104.69</v>
      </c>
      <c r="AF1460" s="387" t="s">
        <v>1729</v>
      </c>
      <c r="AG1460" s="387">
        <v>104.69</v>
      </c>
      <c r="AH1460" s="387">
        <v>0</v>
      </c>
      <c r="AI1460" s="387">
        <v>0</v>
      </c>
      <c r="AJ1460" s="387">
        <v>104.69</v>
      </c>
      <c r="AK1460" s="387">
        <v>10.47</v>
      </c>
      <c r="AM1460"/>
      <c r="AN1460"/>
      <c r="AO1460"/>
    </row>
    <row r="1461" spans="1:41">
      <c r="A1461" s="387" t="s">
        <v>4765</v>
      </c>
      <c r="B1461" s="388">
        <v>43666.142129629632</v>
      </c>
      <c r="C1461" s="389">
        <v>43666</v>
      </c>
      <c r="D1461" s="387" t="s">
        <v>1857</v>
      </c>
      <c r="E1461" s="389">
        <v>43665</v>
      </c>
      <c r="F1461" s="387" t="s">
        <v>1932</v>
      </c>
      <c r="G1461" s="389">
        <v>43666</v>
      </c>
      <c r="H1461" s="387" t="s">
        <v>3617</v>
      </c>
      <c r="I1461" s="389">
        <v>43665</v>
      </c>
      <c r="J1461" s="387" t="s">
        <v>2055</v>
      </c>
      <c r="K1461" s="387" t="s">
        <v>1741</v>
      </c>
      <c r="L1461" s="390" t="s">
        <v>1732</v>
      </c>
      <c r="M1461" s="390" t="s">
        <v>2229</v>
      </c>
      <c r="N1461" s="390" t="str">
        <f t="shared" si="46"/>
        <v>Employee44@blyblade.com</v>
      </c>
      <c r="O1461" s="390" t="str">
        <f t="shared" si="47"/>
        <v>Mikaela_Riley</v>
      </c>
      <c r="P1461" s="387" t="s">
        <v>1728</v>
      </c>
      <c r="Q1461" s="387" t="s">
        <v>1754</v>
      </c>
      <c r="R1461" s="387" t="s">
        <v>1738</v>
      </c>
      <c r="S1461" s="387">
        <v>8.4600000000000009</v>
      </c>
      <c r="T1461" s="387">
        <v>54</v>
      </c>
      <c r="U1461" s="387" t="s">
        <v>1737</v>
      </c>
      <c r="V1461" s="387" t="s">
        <v>2742</v>
      </c>
      <c r="W1461" s="387" t="s">
        <v>4723</v>
      </c>
      <c r="X1461" s="387" t="s">
        <v>1844</v>
      </c>
      <c r="Y1461" s="387" t="s">
        <v>1896</v>
      </c>
      <c r="Z1461" s="387" t="s">
        <v>1734</v>
      </c>
      <c r="AA1461" s="387" t="s">
        <v>1747</v>
      </c>
      <c r="AB1461" s="387">
        <v>0</v>
      </c>
      <c r="AC1461" s="387">
        <v>0</v>
      </c>
      <c r="AD1461" s="387">
        <v>5.13</v>
      </c>
      <c r="AE1461" s="387">
        <v>5.13</v>
      </c>
      <c r="AF1461" s="387" t="s">
        <v>1729</v>
      </c>
      <c r="AG1461" s="387">
        <v>0</v>
      </c>
      <c r="AH1461" s="387">
        <v>0</v>
      </c>
      <c r="AI1461" s="387">
        <v>5.13</v>
      </c>
      <c r="AJ1461" s="387">
        <v>5.13</v>
      </c>
      <c r="AK1461" s="387">
        <v>0</v>
      </c>
      <c r="AM1461"/>
      <c r="AN1461"/>
      <c r="AO1461"/>
    </row>
    <row r="1462" spans="1:41">
      <c r="A1462" s="387" t="s">
        <v>4764</v>
      </c>
      <c r="B1462" s="388">
        <v>43666.173078703701</v>
      </c>
      <c r="C1462" s="389">
        <v>43666</v>
      </c>
      <c r="D1462" s="387" t="s">
        <v>3613</v>
      </c>
      <c r="E1462" s="389">
        <v>43665</v>
      </c>
      <c r="F1462" s="387" t="s">
        <v>3537</v>
      </c>
      <c r="G1462" s="389">
        <v>43666</v>
      </c>
      <c r="H1462" s="387" t="s">
        <v>2590</v>
      </c>
      <c r="I1462" s="389">
        <v>43666</v>
      </c>
      <c r="J1462" s="387" t="s">
        <v>1938</v>
      </c>
      <c r="K1462" s="387" t="s">
        <v>1741</v>
      </c>
      <c r="L1462" s="390" t="s">
        <v>1732</v>
      </c>
      <c r="M1462" s="390" t="s">
        <v>2013</v>
      </c>
      <c r="N1462" s="390" t="str">
        <f t="shared" si="46"/>
        <v>Employee22@blyblade.com</v>
      </c>
      <c r="O1462" s="390" t="str">
        <f t="shared" si="47"/>
        <v>Lee_Gold</v>
      </c>
      <c r="P1462" s="387" t="s">
        <v>1728</v>
      </c>
      <c r="Q1462" s="387" t="s">
        <v>1754</v>
      </c>
      <c r="R1462" s="387" t="s">
        <v>1738</v>
      </c>
      <c r="S1462" s="387">
        <v>1.25</v>
      </c>
      <c r="T1462" s="387">
        <v>7</v>
      </c>
      <c r="U1462" s="387" t="s">
        <v>2063</v>
      </c>
      <c r="V1462" s="387" t="s">
        <v>3075</v>
      </c>
      <c r="W1462" s="387" t="s">
        <v>1750</v>
      </c>
      <c r="X1462" s="387" t="s">
        <v>1770</v>
      </c>
      <c r="Y1462" s="387" t="s">
        <v>1748</v>
      </c>
      <c r="Z1462" s="387" t="s">
        <v>1734</v>
      </c>
      <c r="AA1462" s="387" t="s">
        <v>1733</v>
      </c>
      <c r="AB1462" s="387">
        <v>10.15</v>
      </c>
      <c r="AC1462" s="387">
        <v>0</v>
      </c>
      <c r="AD1462" s="387">
        <v>0</v>
      </c>
      <c r="AE1462" s="387">
        <v>10.15</v>
      </c>
      <c r="AF1462" s="387" t="s">
        <v>1729</v>
      </c>
      <c r="AG1462" s="387">
        <v>10.15</v>
      </c>
      <c r="AH1462" s="387">
        <v>0</v>
      </c>
      <c r="AI1462" s="387">
        <v>0</v>
      </c>
      <c r="AJ1462" s="387">
        <v>10.15</v>
      </c>
      <c r="AK1462" s="387">
        <v>1.02</v>
      </c>
      <c r="AM1462"/>
      <c r="AN1462"/>
      <c r="AO1462"/>
    </row>
    <row r="1463" spans="1:41">
      <c r="A1463" s="387" t="s">
        <v>4763</v>
      </c>
      <c r="B1463" s="388">
        <v>43666.209837962961</v>
      </c>
      <c r="C1463" s="389">
        <v>43666</v>
      </c>
      <c r="D1463" s="387" t="s">
        <v>2480</v>
      </c>
      <c r="E1463" s="389">
        <v>43665</v>
      </c>
      <c r="F1463" s="387" t="s">
        <v>2708</v>
      </c>
      <c r="G1463" s="389">
        <v>43666</v>
      </c>
      <c r="H1463" s="387" t="s">
        <v>4762</v>
      </c>
      <c r="I1463" s="389">
        <v>43666</v>
      </c>
      <c r="J1463" s="387" t="s">
        <v>1873</v>
      </c>
      <c r="K1463" s="387" t="s">
        <v>1741</v>
      </c>
      <c r="L1463" s="390" t="s">
        <v>1732</v>
      </c>
      <c r="M1463" s="390" t="s">
        <v>1936</v>
      </c>
      <c r="N1463" s="390" t="str">
        <f t="shared" si="46"/>
        <v>Employee17@blyblade.com</v>
      </c>
      <c r="O1463" s="390" t="str">
        <f t="shared" si="47"/>
        <v>Nate_Alexander</v>
      </c>
      <c r="P1463" s="387" t="s">
        <v>1728</v>
      </c>
      <c r="Q1463" s="387" t="s">
        <v>1754</v>
      </c>
      <c r="R1463" s="387" t="s">
        <v>1738</v>
      </c>
      <c r="S1463" s="387">
        <v>32.159999999999997</v>
      </c>
      <c r="T1463" s="387">
        <v>65</v>
      </c>
      <c r="U1463" s="387" t="s">
        <v>2063</v>
      </c>
      <c r="V1463" s="387" t="s">
        <v>2733</v>
      </c>
      <c r="W1463" s="387" t="s">
        <v>1875</v>
      </c>
      <c r="X1463" s="387" t="s">
        <v>1770</v>
      </c>
      <c r="Y1463" s="387" t="s">
        <v>1748</v>
      </c>
      <c r="Z1463" s="387" t="s">
        <v>1734</v>
      </c>
      <c r="AA1463" s="387" t="s">
        <v>1733</v>
      </c>
      <c r="AB1463" s="387">
        <v>122.23</v>
      </c>
      <c r="AC1463" s="387">
        <v>0</v>
      </c>
      <c r="AD1463" s="387">
        <v>0</v>
      </c>
      <c r="AE1463" s="387">
        <v>122.23</v>
      </c>
      <c r="AF1463" s="387" t="s">
        <v>1729</v>
      </c>
      <c r="AG1463" s="387">
        <v>122.23</v>
      </c>
      <c r="AH1463" s="387">
        <v>0</v>
      </c>
      <c r="AI1463" s="387">
        <v>0</v>
      </c>
      <c r="AJ1463" s="387">
        <v>122.23</v>
      </c>
      <c r="AK1463" s="387">
        <v>12.22</v>
      </c>
      <c r="AM1463"/>
      <c r="AN1463"/>
      <c r="AO1463"/>
    </row>
    <row r="1464" spans="1:41">
      <c r="A1464" s="387" t="s">
        <v>4761</v>
      </c>
      <c r="B1464" s="388">
        <v>43666.24355324074</v>
      </c>
      <c r="C1464" s="389">
        <v>43666</v>
      </c>
      <c r="D1464" s="387" t="s">
        <v>4760</v>
      </c>
      <c r="E1464" s="389">
        <v>43666</v>
      </c>
      <c r="F1464" s="387" t="s">
        <v>2706</v>
      </c>
      <c r="G1464" s="389">
        <v>43666</v>
      </c>
      <c r="H1464" s="387" t="s">
        <v>2660</v>
      </c>
      <c r="I1464" s="389">
        <v>43666</v>
      </c>
      <c r="J1464" s="387" t="s">
        <v>2659</v>
      </c>
      <c r="K1464" s="387" t="s">
        <v>1741</v>
      </c>
      <c r="L1464" s="390" t="s">
        <v>1732</v>
      </c>
      <c r="M1464" s="390" t="s">
        <v>1854</v>
      </c>
      <c r="N1464" s="390" t="str">
        <f t="shared" si="46"/>
        <v>Employee5@blyblade.com</v>
      </c>
      <c r="O1464" s="390" t="str">
        <f t="shared" si="47"/>
        <v>Torey_McNeil</v>
      </c>
      <c r="P1464" s="387" t="s">
        <v>1728</v>
      </c>
      <c r="Q1464" s="387" t="s">
        <v>1754</v>
      </c>
      <c r="R1464" s="387" t="s">
        <v>1738</v>
      </c>
      <c r="S1464" s="387">
        <v>8.91</v>
      </c>
      <c r="T1464" s="387">
        <v>23</v>
      </c>
      <c r="U1464" s="387" t="s">
        <v>1737</v>
      </c>
      <c r="V1464" s="387" t="s">
        <v>1853</v>
      </c>
      <c r="W1464" s="387" t="s">
        <v>1875</v>
      </c>
      <c r="X1464" s="387" t="s">
        <v>1770</v>
      </c>
      <c r="Y1464" s="387" t="s">
        <v>1748</v>
      </c>
      <c r="Z1464" s="387" t="s">
        <v>1734</v>
      </c>
      <c r="AA1464" s="387" t="s">
        <v>1733</v>
      </c>
      <c r="AB1464" s="387">
        <v>44.99</v>
      </c>
      <c r="AC1464" s="387">
        <v>0</v>
      </c>
      <c r="AD1464" s="387">
        <v>0</v>
      </c>
      <c r="AE1464" s="387">
        <v>44.99</v>
      </c>
      <c r="AF1464" s="387" t="s">
        <v>1729</v>
      </c>
      <c r="AG1464" s="387">
        <v>44.99</v>
      </c>
      <c r="AH1464" s="387">
        <v>0</v>
      </c>
      <c r="AI1464" s="387">
        <v>0</v>
      </c>
      <c r="AJ1464" s="387">
        <v>44.99</v>
      </c>
      <c r="AK1464" s="387">
        <v>4.5</v>
      </c>
      <c r="AM1464"/>
      <c r="AN1464"/>
      <c r="AO1464"/>
    </row>
    <row r="1465" spans="1:41">
      <c r="A1465" s="387" t="s">
        <v>4759</v>
      </c>
      <c r="B1465" s="388">
        <v>43666.313217592593</v>
      </c>
      <c r="C1465" s="389">
        <v>43665</v>
      </c>
      <c r="D1465" s="387" t="s">
        <v>2970</v>
      </c>
      <c r="E1465" s="389">
        <v>43665</v>
      </c>
      <c r="F1465" s="387" t="s">
        <v>2166</v>
      </c>
      <c r="G1465" s="387" t="s">
        <v>1728</v>
      </c>
      <c r="H1465" s="387" t="s">
        <v>1728</v>
      </c>
      <c r="I1465" s="387" t="s">
        <v>1728</v>
      </c>
      <c r="J1465" s="387" t="s">
        <v>1728</v>
      </c>
      <c r="K1465" s="387" t="s">
        <v>1741</v>
      </c>
      <c r="L1465" s="390" t="s">
        <v>1732</v>
      </c>
      <c r="M1465" s="390" t="s">
        <v>2743</v>
      </c>
      <c r="N1465" s="390" t="str">
        <f t="shared" si="46"/>
        <v>Employee42@blyblade.com</v>
      </c>
      <c r="O1465" s="390" t="str">
        <f t="shared" si="47"/>
        <v>Nathaniel_Guenther</v>
      </c>
      <c r="P1465" s="387" t="s">
        <v>1728</v>
      </c>
      <c r="Q1465" s="387" t="s">
        <v>1754</v>
      </c>
      <c r="R1465" s="387" t="s">
        <v>1803</v>
      </c>
      <c r="S1465" s="387">
        <v>1.82</v>
      </c>
      <c r="T1465" s="387">
        <v>7</v>
      </c>
      <c r="U1465" s="387" t="s">
        <v>1802</v>
      </c>
      <c r="V1465" s="387" t="s">
        <v>1802</v>
      </c>
      <c r="W1465" s="387" t="s">
        <v>4723</v>
      </c>
      <c r="X1465" s="387" t="s">
        <v>1770</v>
      </c>
      <c r="Y1465" s="387" t="s">
        <v>1728</v>
      </c>
      <c r="Z1465" s="387" t="s">
        <v>1734</v>
      </c>
      <c r="AA1465" s="387" t="s">
        <v>1733</v>
      </c>
      <c r="AB1465" s="387">
        <v>59.04</v>
      </c>
      <c r="AC1465" s="387">
        <v>0</v>
      </c>
      <c r="AD1465" s="387">
        <v>0</v>
      </c>
      <c r="AE1465" s="387">
        <v>59.04</v>
      </c>
      <c r="AF1465" s="387" t="s">
        <v>1729</v>
      </c>
      <c r="AG1465" s="387">
        <v>59.04</v>
      </c>
      <c r="AH1465" s="387">
        <v>0</v>
      </c>
      <c r="AI1465" s="387">
        <v>0</v>
      </c>
      <c r="AJ1465" s="387">
        <v>59.04</v>
      </c>
      <c r="AK1465" s="387">
        <v>5.9</v>
      </c>
      <c r="AM1465"/>
      <c r="AN1465"/>
      <c r="AO1465"/>
    </row>
    <row r="1466" spans="1:41">
      <c r="A1466" s="387" t="s">
        <v>4758</v>
      </c>
      <c r="B1466" s="388">
        <v>43666.421516203707</v>
      </c>
      <c r="C1466" s="389">
        <v>43666</v>
      </c>
      <c r="D1466" s="387" t="s">
        <v>3963</v>
      </c>
      <c r="E1466" s="389">
        <v>43666</v>
      </c>
      <c r="F1466" s="387" t="s">
        <v>2660</v>
      </c>
      <c r="G1466" s="389">
        <v>43666</v>
      </c>
      <c r="H1466" s="387" t="s">
        <v>2472</v>
      </c>
      <c r="I1466" s="389">
        <v>43666</v>
      </c>
      <c r="J1466" s="387" t="s">
        <v>2471</v>
      </c>
      <c r="K1466" s="387" t="s">
        <v>1741</v>
      </c>
      <c r="L1466" s="390" t="s">
        <v>1732</v>
      </c>
      <c r="M1466" s="390" t="s">
        <v>1979</v>
      </c>
      <c r="N1466" s="390" t="str">
        <f t="shared" si="46"/>
        <v>Employee15@blyblade.com</v>
      </c>
      <c r="O1466" s="390" t="str">
        <f t="shared" si="47"/>
        <v>Jess_Rooney</v>
      </c>
      <c r="P1466" s="387" t="s">
        <v>1728</v>
      </c>
      <c r="Q1466" s="387" t="s">
        <v>1847</v>
      </c>
      <c r="R1466" s="387" t="s">
        <v>1738</v>
      </c>
      <c r="S1466" s="387">
        <v>3.28</v>
      </c>
      <c r="T1466" s="387">
        <v>11</v>
      </c>
      <c r="U1466" s="387" t="s">
        <v>2435</v>
      </c>
      <c r="V1466" s="387" t="s">
        <v>1737</v>
      </c>
      <c r="W1466" s="387" t="s">
        <v>1965</v>
      </c>
      <c r="X1466" s="387" t="s">
        <v>1770</v>
      </c>
      <c r="Y1466" s="387" t="s">
        <v>1735</v>
      </c>
      <c r="Z1466" s="387" t="s">
        <v>1734</v>
      </c>
      <c r="AA1466" s="387" t="s">
        <v>1733</v>
      </c>
      <c r="AB1466" s="387">
        <v>17.34</v>
      </c>
      <c r="AC1466" s="387">
        <v>0</v>
      </c>
      <c r="AD1466" s="387">
        <v>0</v>
      </c>
      <c r="AE1466" s="387">
        <v>17.34</v>
      </c>
      <c r="AF1466" s="387" t="s">
        <v>1729</v>
      </c>
      <c r="AG1466" s="387">
        <v>17.34</v>
      </c>
      <c r="AH1466" s="387">
        <v>0</v>
      </c>
      <c r="AI1466" s="387">
        <v>0</v>
      </c>
      <c r="AJ1466" s="387">
        <v>17.34</v>
      </c>
      <c r="AK1466" s="387">
        <v>1.73</v>
      </c>
      <c r="AM1466"/>
      <c r="AN1466"/>
      <c r="AO1466"/>
    </row>
    <row r="1467" spans="1:41">
      <c r="A1467" s="387" t="s">
        <v>4757</v>
      </c>
      <c r="B1467" s="388">
        <v>43666.600729166668</v>
      </c>
      <c r="C1467" s="389">
        <v>43666</v>
      </c>
      <c r="D1467" s="387" t="s">
        <v>1782</v>
      </c>
      <c r="E1467" s="389">
        <v>43666</v>
      </c>
      <c r="F1467" s="387" t="s">
        <v>3967</v>
      </c>
      <c r="G1467" s="389">
        <v>43666</v>
      </c>
      <c r="H1467" s="387" t="s">
        <v>2778</v>
      </c>
      <c r="I1467" s="389">
        <v>43666</v>
      </c>
      <c r="J1467" s="387" t="s">
        <v>2777</v>
      </c>
      <c r="K1467" s="387" t="s">
        <v>1741</v>
      </c>
      <c r="L1467" s="390" t="s">
        <v>1732</v>
      </c>
      <c r="M1467" s="390" t="s">
        <v>1940</v>
      </c>
      <c r="N1467" s="390" t="str">
        <f t="shared" si="46"/>
        <v>Employee11@blyblade.com</v>
      </c>
      <c r="O1467" s="390" t="str">
        <f t="shared" si="47"/>
        <v>Mimi_Grassi</v>
      </c>
      <c r="P1467" s="387" t="s">
        <v>1728</v>
      </c>
      <c r="Q1467" s="387" t="s">
        <v>1762</v>
      </c>
      <c r="R1467" s="387" t="s">
        <v>1753</v>
      </c>
      <c r="S1467" s="387">
        <v>10.57</v>
      </c>
      <c r="T1467" s="387">
        <v>37</v>
      </c>
      <c r="U1467" s="387" t="s">
        <v>1752</v>
      </c>
      <c r="V1467" s="387" t="s">
        <v>1752</v>
      </c>
      <c r="W1467" s="387" t="s">
        <v>1965</v>
      </c>
      <c r="X1467" s="387" t="s">
        <v>1749</v>
      </c>
      <c r="Y1467" s="387" t="s">
        <v>1735</v>
      </c>
      <c r="Z1467" s="387" t="s">
        <v>1734</v>
      </c>
      <c r="AA1467" s="387" t="s">
        <v>1733</v>
      </c>
      <c r="AB1467" s="387">
        <v>92.11</v>
      </c>
      <c r="AC1467" s="387">
        <v>0</v>
      </c>
      <c r="AD1467" s="387">
        <v>0</v>
      </c>
      <c r="AE1467" s="387">
        <v>92.11</v>
      </c>
      <c r="AF1467" s="387" t="s">
        <v>1729</v>
      </c>
      <c r="AG1467" s="387">
        <v>92.11</v>
      </c>
      <c r="AH1467" s="387">
        <v>0</v>
      </c>
      <c r="AI1467" s="387">
        <v>0</v>
      </c>
      <c r="AJ1467" s="387">
        <v>92.11</v>
      </c>
      <c r="AK1467" s="387">
        <v>9.2100000000000009</v>
      </c>
      <c r="AM1467"/>
      <c r="AN1467"/>
      <c r="AO1467"/>
    </row>
    <row r="1468" spans="1:41">
      <c r="A1468" s="387" t="s">
        <v>4756</v>
      </c>
      <c r="B1468" s="388">
        <v>43666.603495370371</v>
      </c>
      <c r="C1468" s="389">
        <v>43666</v>
      </c>
      <c r="D1468" s="387" t="s">
        <v>1782</v>
      </c>
      <c r="E1468" s="389">
        <v>43666</v>
      </c>
      <c r="F1468" s="387" t="s">
        <v>3967</v>
      </c>
      <c r="G1468" s="389">
        <v>43666</v>
      </c>
      <c r="H1468" s="387" t="s">
        <v>2113</v>
      </c>
      <c r="I1468" s="389">
        <v>43666</v>
      </c>
      <c r="J1468" s="387" t="s">
        <v>2560</v>
      </c>
      <c r="K1468" s="387" t="s">
        <v>1741</v>
      </c>
      <c r="L1468" s="390" t="s">
        <v>1732</v>
      </c>
      <c r="M1468" s="390" t="s">
        <v>1986</v>
      </c>
      <c r="N1468" s="390" t="str">
        <f t="shared" si="46"/>
        <v>Employee1@blyblade.com</v>
      </c>
      <c r="O1468" s="390" t="str">
        <f t="shared" si="47"/>
        <v>Jake_Mirto</v>
      </c>
      <c r="P1468" s="387" t="s">
        <v>1728</v>
      </c>
      <c r="Q1468" s="387" t="s">
        <v>1762</v>
      </c>
      <c r="R1468" s="387" t="s">
        <v>1753</v>
      </c>
      <c r="S1468" s="387">
        <v>11.12</v>
      </c>
      <c r="T1468" s="387">
        <v>28</v>
      </c>
      <c r="U1468" s="387" t="s">
        <v>1752</v>
      </c>
      <c r="V1468" s="387" t="s">
        <v>1752</v>
      </c>
      <c r="W1468" s="387" t="s">
        <v>1965</v>
      </c>
      <c r="X1468" s="387" t="s">
        <v>1749</v>
      </c>
      <c r="Y1468" s="387" t="s">
        <v>1735</v>
      </c>
      <c r="Z1468" s="387" t="s">
        <v>1734</v>
      </c>
      <c r="AA1468" s="387" t="s">
        <v>1733</v>
      </c>
      <c r="AB1468" s="387">
        <v>100.93</v>
      </c>
      <c r="AC1468" s="387">
        <v>0</v>
      </c>
      <c r="AD1468" s="387">
        <v>0</v>
      </c>
      <c r="AE1468" s="387">
        <v>100.93</v>
      </c>
      <c r="AF1468" s="387" t="s">
        <v>1729</v>
      </c>
      <c r="AG1468" s="387">
        <v>100.93</v>
      </c>
      <c r="AH1468" s="387">
        <v>0</v>
      </c>
      <c r="AI1468" s="387">
        <v>0</v>
      </c>
      <c r="AJ1468" s="387">
        <v>100.93</v>
      </c>
      <c r="AK1468" s="387">
        <v>10.09</v>
      </c>
      <c r="AM1468"/>
      <c r="AN1468"/>
      <c r="AO1468"/>
    </row>
    <row r="1469" spans="1:41">
      <c r="A1469" s="387" t="s">
        <v>4755</v>
      </c>
      <c r="B1469" s="388">
        <v>43666.664548611108</v>
      </c>
      <c r="C1469" s="389">
        <v>43666</v>
      </c>
      <c r="D1469" s="387" t="s">
        <v>3374</v>
      </c>
      <c r="E1469" s="389">
        <v>43666</v>
      </c>
      <c r="F1469" s="387" t="s">
        <v>3373</v>
      </c>
      <c r="G1469" s="389">
        <v>43666</v>
      </c>
      <c r="H1469" s="387" t="s">
        <v>3358</v>
      </c>
      <c r="I1469" s="389">
        <v>43666</v>
      </c>
      <c r="J1469" s="387" t="s">
        <v>1829</v>
      </c>
      <c r="K1469" s="387" t="s">
        <v>1741</v>
      </c>
      <c r="L1469" s="390" t="s">
        <v>1732</v>
      </c>
      <c r="M1469" s="390" t="s">
        <v>1979</v>
      </c>
      <c r="N1469" s="390" t="str">
        <f t="shared" si="46"/>
        <v>Employee15@blyblade.com</v>
      </c>
      <c r="O1469" s="390" t="str">
        <f t="shared" si="47"/>
        <v>Jess_Rooney</v>
      </c>
      <c r="P1469" s="387" t="s">
        <v>1728</v>
      </c>
      <c r="Q1469" s="387" t="s">
        <v>1739</v>
      </c>
      <c r="R1469" s="387" t="s">
        <v>1738</v>
      </c>
      <c r="S1469" s="387">
        <v>1.41</v>
      </c>
      <c r="T1469" s="387">
        <v>27</v>
      </c>
      <c r="U1469" s="387" t="s">
        <v>1845</v>
      </c>
      <c r="V1469" s="387" t="s">
        <v>1845</v>
      </c>
      <c r="W1469" s="387" t="s">
        <v>1728</v>
      </c>
      <c r="X1469" s="387" t="s">
        <v>1794</v>
      </c>
      <c r="Y1469" s="387" t="s">
        <v>1735</v>
      </c>
      <c r="Z1469" s="387" t="s">
        <v>1734</v>
      </c>
      <c r="AA1469" s="387" t="s">
        <v>1733</v>
      </c>
      <c r="AB1469" s="387">
        <v>19</v>
      </c>
      <c r="AC1469" s="387">
        <v>0</v>
      </c>
      <c r="AD1469" s="387">
        <v>0</v>
      </c>
      <c r="AE1469" s="387">
        <v>19</v>
      </c>
      <c r="AF1469" s="387" t="s">
        <v>1729</v>
      </c>
      <c r="AG1469" s="387">
        <v>19</v>
      </c>
      <c r="AH1469" s="387">
        <v>0</v>
      </c>
      <c r="AI1469" s="387">
        <v>0</v>
      </c>
      <c r="AJ1469" s="387">
        <v>19</v>
      </c>
      <c r="AK1469" s="387">
        <v>1.9</v>
      </c>
      <c r="AM1469"/>
      <c r="AN1469"/>
      <c r="AO1469"/>
    </row>
    <row r="1470" spans="1:41">
      <c r="A1470" s="387" t="s">
        <v>4754</v>
      </c>
      <c r="B1470" s="388">
        <v>43666.671041666668</v>
      </c>
      <c r="C1470" s="389">
        <v>43666</v>
      </c>
      <c r="D1470" s="387" t="s">
        <v>3152</v>
      </c>
      <c r="E1470" s="389">
        <v>43666</v>
      </c>
      <c r="F1470" s="387" t="s">
        <v>3151</v>
      </c>
      <c r="G1470" s="389">
        <v>43666</v>
      </c>
      <c r="H1470" s="387" t="s">
        <v>2329</v>
      </c>
      <c r="I1470" s="389">
        <v>43666</v>
      </c>
      <c r="J1470" s="387" t="s">
        <v>2781</v>
      </c>
      <c r="K1470" s="387" t="s">
        <v>1741</v>
      </c>
      <c r="L1470" s="390" t="s">
        <v>1732</v>
      </c>
      <c r="M1470" s="390" t="s">
        <v>1986</v>
      </c>
      <c r="N1470" s="390" t="str">
        <f t="shared" si="46"/>
        <v>Employee1@blyblade.com</v>
      </c>
      <c r="O1470" s="390" t="str">
        <f t="shared" si="47"/>
        <v>Jake_Mirto</v>
      </c>
      <c r="P1470" s="387" t="s">
        <v>1728</v>
      </c>
      <c r="Q1470" s="387" t="s">
        <v>1762</v>
      </c>
      <c r="R1470" s="387" t="s">
        <v>1753</v>
      </c>
      <c r="S1470" s="387">
        <v>22.75</v>
      </c>
      <c r="T1470" s="387">
        <v>55</v>
      </c>
      <c r="U1470" s="387" t="s">
        <v>1752</v>
      </c>
      <c r="V1470" s="387" t="s">
        <v>1826</v>
      </c>
      <c r="W1470" s="387" t="s">
        <v>1965</v>
      </c>
      <c r="X1470" s="387" t="s">
        <v>1749</v>
      </c>
      <c r="Y1470" s="387" t="s">
        <v>1735</v>
      </c>
      <c r="Z1470" s="387" t="s">
        <v>1734</v>
      </c>
      <c r="AA1470" s="387" t="s">
        <v>1733</v>
      </c>
      <c r="AB1470" s="387">
        <v>197.17</v>
      </c>
      <c r="AC1470" s="387">
        <v>0</v>
      </c>
      <c r="AD1470" s="387">
        <v>0</v>
      </c>
      <c r="AE1470" s="387">
        <v>197.17</v>
      </c>
      <c r="AF1470" s="387" t="s">
        <v>1729</v>
      </c>
      <c r="AG1470" s="387">
        <v>197.17</v>
      </c>
      <c r="AH1470" s="387">
        <v>0</v>
      </c>
      <c r="AI1470" s="387">
        <v>0</v>
      </c>
      <c r="AJ1470" s="387">
        <v>197.17</v>
      </c>
      <c r="AK1470" s="387">
        <v>19.72</v>
      </c>
      <c r="AM1470"/>
      <c r="AN1470"/>
      <c r="AO1470"/>
    </row>
    <row r="1471" spans="1:41">
      <c r="A1471" s="387" t="s">
        <v>4753</v>
      </c>
      <c r="B1471" s="388">
        <v>43666.875532407408</v>
      </c>
      <c r="C1471" s="389">
        <v>43666</v>
      </c>
      <c r="D1471" s="387" t="s">
        <v>3191</v>
      </c>
      <c r="E1471" s="389">
        <v>43666</v>
      </c>
      <c r="F1471" s="387" t="s">
        <v>3558</v>
      </c>
      <c r="G1471" s="389">
        <v>43666</v>
      </c>
      <c r="H1471" s="387" t="s">
        <v>2261</v>
      </c>
      <c r="I1471" s="389">
        <v>43666</v>
      </c>
      <c r="J1471" s="387" t="s">
        <v>2350</v>
      </c>
      <c r="K1471" s="387" t="s">
        <v>1741</v>
      </c>
      <c r="L1471" s="390" t="s">
        <v>1732</v>
      </c>
      <c r="M1471" s="390" t="s">
        <v>1992</v>
      </c>
      <c r="N1471" s="390" t="str">
        <f t="shared" si="46"/>
        <v>Employee12@blyblade.com</v>
      </c>
      <c r="O1471" s="390" t="str">
        <f t="shared" si="47"/>
        <v>Lysane_Sanchez</v>
      </c>
      <c r="P1471" s="387" t="s">
        <v>1728</v>
      </c>
      <c r="Q1471" s="387" t="s">
        <v>1762</v>
      </c>
      <c r="R1471" s="387" t="s">
        <v>1753</v>
      </c>
      <c r="S1471" s="387">
        <v>18.41</v>
      </c>
      <c r="T1471" s="387">
        <v>42</v>
      </c>
      <c r="U1471" s="387" t="s">
        <v>1752</v>
      </c>
      <c r="V1471" s="387" t="s">
        <v>1826</v>
      </c>
      <c r="W1471" s="387" t="s">
        <v>1761</v>
      </c>
      <c r="X1471" s="387" t="s">
        <v>1749</v>
      </c>
      <c r="Y1471" s="387" t="s">
        <v>1748</v>
      </c>
      <c r="Z1471" s="387" t="s">
        <v>1734</v>
      </c>
      <c r="AA1471" s="387" t="s">
        <v>1733</v>
      </c>
      <c r="AB1471" s="387">
        <v>150.41999999999999</v>
      </c>
      <c r="AC1471" s="387">
        <v>0</v>
      </c>
      <c r="AD1471" s="387">
        <v>0</v>
      </c>
      <c r="AE1471" s="387">
        <v>150.41999999999999</v>
      </c>
      <c r="AF1471" s="387" t="s">
        <v>1729</v>
      </c>
      <c r="AG1471" s="387">
        <v>150.41999999999999</v>
      </c>
      <c r="AH1471" s="387">
        <v>0</v>
      </c>
      <c r="AI1471" s="387">
        <v>0</v>
      </c>
      <c r="AJ1471" s="387">
        <v>150.41999999999999</v>
      </c>
      <c r="AK1471" s="387">
        <v>15.04</v>
      </c>
      <c r="AM1471"/>
      <c r="AN1471"/>
      <c r="AO1471"/>
    </row>
    <row r="1472" spans="1:41">
      <c r="A1472" s="387" t="s">
        <v>4752</v>
      </c>
      <c r="B1472" s="388">
        <v>43666.878078703703</v>
      </c>
      <c r="C1472" s="389">
        <v>43666</v>
      </c>
      <c r="D1472" s="387" t="s">
        <v>1887</v>
      </c>
      <c r="E1472" s="389">
        <v>43666</v>
      </c>
      <c r="F1472" s="387" t="s">
        <v>2881</v>
      </c>
      <c r="G1472" s="389">
        <v>43666</v>
      </c>
      <c r="H1472" s="387" t="s">
        <v>1912</v>
      </c>
      <c r="I1472" s="389">
        <v>43666</v>
      </c>
      <c r="J1472" s="387" t="s">
        <v>2305</v>
      </c>
      <c r="K1472" s="387" t="s">
        <v>1741</v>
      </c>
      <c r="L1472" s="390" t="s">
        <v>1732</v>
      </c>
      <c r="M1472" s="390" t="s">
        <v>2127</v>
      </c>
      <c r="N1472" s="390" t="str">
        <f t="shared" si="46"/>
        <v>Employee46@blyblade.com</v>
      </c>
      <c r="O1472" s="390" t="str">
        <f t="shared" si="47"/>
        <v>Ngozi_Kemjika</v>
      </c>
      <c r="P1472" s="387" t="s">
        <v>1728</v>
      </c>
      <c r="Q1472" s="387" t="s">
        <v>1754</v>
      </c>
      <c r="R1472" s="387" t="s">
        <v>1738</v>
      </c>
      <c r="S1472" s="387">
        <v>6.61</v>
      </c>
      <c r="T1472" s="387">
        <v>24</v>
      </c>
      <c r="U1472" s="387" t="s">
        <v>2279</v>
      </c>
      <c r="V1472" s="387" t="s">
        <v>1737</v>
      </c>
      <c r="W1472" s="387" t="s">
        <v>1750</v>
      </c>
      <c r="X1472" s="387" t="s">
        <v>1770</v>
      </c>
      <c r="Y1472" s="387" t="s">
        <v>1825</v>
      </c>
      <c r="Z1472" s="387" t="s">
        <v>1734</v>
      </c>
      <c r="AA1472" s="387" t="s">
        <v>1733</v>
      </c>
      <c r="AB1472" s="387">
        <v>25.52</v>
      </c>
      <c r="AC1472" s="387">
        <v>0</v>
      </c>
      <c r="AD1472" s="387">
        <v>0</v>
      </c>
      <c r="AE1472" s="387">
        <v>25.52</v>
      </c>
      <c r="AF1472" s="387" t="s">
        <v>1729</v>
      </c>
      <c r="AG1472" s="387">
        <v>25.52</v>
      </c>
      <c r="AH1472" s="387">
        <v>0</v>
      </c>
      <c r="AI1472" s="387">
        <v>0</v>
      </c>
      <c r="AJ1472" s="387">
        <v>25.52</v>
      </c>
      <c r="AK1472" s="387">
        <v>2.5499999999999998</v>
      </c>
      <c r="AM1472"/>
      <c r="AN1472"/>
      <c r="AO1472"/>
    </row>
    <row r="1473" spans="1:41">
      <c r="A1473" s="387" t="s">
        <v>4751</v>
      </c>
      <c r="B1473" s="388">
        <v>43666.902175925927</v>
      </c>
      <c r="C1473" s="389">
        <v>43666</v>
      </c>
      <c r="D1473" s="387" t="s">
        <v>2036</v>
      </c>
      <c r="E1473" s="389">
        <v>43666</v>
      </c>
      <c r="F1473" s="387" t="s">
        <v>2035</v>
      </c>
      <c r="G1473" s="389">
        <v>43666</v>
      </c>
      <c r="H1473" s="387" t="s">
        <v>1765</v>
      </c>
      <c r="I1473" s="389">
        <v>43666</v>
      </c>
      <c r="J1473" s="387" t="s">
        <v>1764</v>
      </c>
      <c r="K1473" s="387" t="s">
        <v>1741</v>
      </c>
      <c r="L1473" s="390" t="s">
        <v>1732</v>
      </c>
      <c r="M1473" s="390" t="s">
        <v>1979</v>
      </c>
      <c r="N1473" s="390" t="str">
        <f t="shared" si="46"/>
        <v>Employee15@blyblade.com</v>
      </c>
      <c r="O1473" s="390" t="str">
        <f t="shared" si="47"/>
        <v>Jess_Rooney</v>
      </c>
      <c r="P1473" s="387" t="s">
        <v>1728</v>
      </c>
      <c r="Q1473" s="387" t="s">
        <v>1847</v>
      </c>
      <c r="R1473" s="387" t="s">
        <v>1738</v>
      </c>
      <c r="S1473" s="387">
        <v>4.08</v>
      </c>
      <c r="T1473" s="387">
        <v>12</v>
      </c>
      <c r="U1473" s="387" t="s">
        <v>1737</v>
      </c>
      <c r="V1473" s="387" t="s">
        <v>2063</v>
      </c>
      <c r="W1473" s="387" t="s">
        <v>1965</v>
      </c>
      <c r="X1473" s="387" t="s">
        <v>1770</v>
      </c>
      <c r="Y1473" s="387" t="s">
        <v>1735</v>
      </c>
      <c r="Z1473" s="387" t="s">
        <v>1734</v>
      </c>
      <c r="AA1473" s="387" t="s">
        <v>1733</v>
      </c>
      <c r="AB1473" s="387">
        <v>17.73</v>
      </c>
      <c r="AC1473" s="387">
        <v>0</v>
      </c>
      <c r="AD1473" s="387">
        <v>0</v>
      </c>
      <c r="AE1473" s="387">
        <v>17.73</v>
      </c>
      <c r="AF1473" s="387" t="s">
        <v>1729</v>
      </c>
      <c r="AG1473" s="387">
        <v>17.73</v>
      </c>
      <c r="AH1473" s="387">
        <v>0</v>
      </c>
      <c r="AI1473" s="387">
        <v>0</v>
      </c>
      <c r="AJ1473" s="387">
        <v>17.73</v>
      </c>
      <c r="AK1473" s="387">
        <v>1.77</v>
      </c>
      <c r="AM1473"/>
      <c r="AN1473"/>
      <c r="AO1473"/>
    </row>
    <row r="1474" spans="1:41">
      <c r="A1474" s="387" t="s">
        <v>4750</v>
      </c>
      <c r="B1474" s="388">
        <v>43666.96298611111</v>
      </c>
      <c r="C1474" s="389">
        <v>43666</v>
      </c>
      <c r="D1474" s="387" t="s">
        <v>2787</v>
      </c>
      <c r="E1474" s="389">
        <v>43666</v>
      </c>
      <c r="F1474" s="387" t="s">
        <v>3218</v>
      </c>
      <c r="G1474" s="389">
        <v>43666</v>
      </c>
      <c r="H1474" s="387" t="s">
        <v>3486</v>
      </c>
      <c r="I1474" s="389">
        <v>43666</v>
      </c>
      <c r="J1474" s="387" t="s">
        <v>3707</v>
      </c>
      <c r="K1474" s="387" t="s">
        <v>1741</v>
      </c>
      <c r="L1474" s="390" t="s">
        <v>1732</v>
      </c>
      <c r="M1474" s="390" t="s">
        <v>1979</v>
      </c>
      <c r="N1474" s="390" t="str">
        <f t="shared" si="46"/>
        <v>Employee15@blyblade.com</v>
      </c>
      <c r="O1474" s="390" t="str">
        <f t="shared" si="47"/>
        <v>Jess_Rooney</v>
      </c>
      <c r="P1474" s="387" t="s">
        <v>1728</v>
      </c>
      <c r="Q1474" s="387" t="s">
        <v>1847</v>
      </c>
      <c r="R1474" s="387" t="s">
        <v>1738</v>
      </c>
      <c r="S1474" s="387">
        <v>1.47</v>
      </c>
      <c r="T1474" s="387">
        <v>7</v>
      </c>
      <c r="U1474" s="387" t="s">
        <v>2007</v>
      </c>
      <c r="V1474" s="387" t="s">
        <v>2435</v>
      </c>
      <c r="W1474" s="387" t="s">
        <v>1771</v>
      </c>
      <c r="X1474" s="387" t="s">
        <v>1770</v>
      </c>
      <c r="Y1474" s="387" t="s">
        <v>1735</v>
      </c>
      <c r="Z1474" s="387" t="s">
        <v>1734</v>
      </c>
      <c r="AA1474" s="387" t="s">
        <v>1733</v>
      </c>
      <c r="AB1474" s="387">
        <v>9.42</v>
      </c>
      <c r="AC1474" s="387">
        <v>0</v>
      </c>
      <c r="AD1474" s="387">
        <v>0</v>
      </c>
      <c r="AE1474" s="387">
        <v>9.42</v>
      </c>
      <c r="AF1474" s="387" t="s">
        <v>1729</v>
      </c>
      <c r="AG1474" s="387">
        <v>9.42</v>
      </c>
      <c r="AH1474" s="387">
        <v>0</v>
      </c>
      <c r="AI1474" s="387">
        <v>0</v>
      </c>
      <c r="AJ1474" s="387">
        <v>9.42</v>
      </c>
      <c r="AK1474" s="387">
        <v>0.94</v>
      </c>
      <c r="AM1474"/>
      <c r="AN1474"/>
      <c r="AO1474"/>
    </row>
    <row r="1475" spans="1:41">
      <c r="A1475" s="387" t="s">
        <v>4749</v>
      </c>
      <c r="B1475" s="388">
        <v>43667.011655092596</v>
      </c>
      <c r="C1475" s="389">
        <v>43666</v>
      </c>
      <c r="D1475" s="387" t="s">
        <v>3320</v>
      </c>
      <c r="E1475" s="389">
        <v>43666</v>
      </c>
      <c r="F1475" s="387" t="s">
        <v>3319</v>
      </c>
      <c r="G1475" s="389">
        <v>43667</v>
      </c>
      <c r="H1475" s="387" t="s">
        <v>4536</v>
      </c>
      <c r="I1475" s="389">
        <v>43666</v>
      </c>
      <c r="J1475" s="387" t="s">
        <v>4207</v>
      </c>
      <c r="K1475" s="387" t="s">
        <v>1741</v>
      </c>
      <c r="L1475" s="390" t="s">
        <v>1732</v>
      </c>
      <c r="M1475" s="390" t="s">
        <v>2127</v>
      </c>
      <c r="N1475" s="390" t="str">
        <f t="shared" si="46"/>
        <v>Employee46@blyblade.com</v>
      </c>
      <c r="O1475" s="390" t="str">
        <f t="shared" si="47"/>
        <v>Ngozi_Kemjika</v>
      </c>
      <c r="P1475" s="387" t="s">
        <v>1728</v>
      </c>
      <c r="Q1475" s="387" t="s">
        <v>1739</v>
      </c>
      <c r="R1475" s="387" t="s">
        <v>1738</v>
      </c>
      <c r="S1475" s="387">
        <v>1.1599999999999999</v>
      </c>
      <c r="T1475" s="387">
        <v>27</v>
      </c>
      <c r="U1475" s="387" t="s">
        <v>1737</v>
      </c>
      <c r="V1475" s="387" t="s">
        <v>1737</v>
      </c>
      <c r="W1475" s="387" t="s">
        <v>1728</v>
      </c>
      <c r="X1475" s="387" t="s">
        <v>1736</v>
      </c>
      <c r="Y1475" s="387" t="s">
        <v>1825</v>
      </c>
      <c r="Z1475" s="387" t="s">
        <v>1734</v>
      </c>
      <c r="AA1475" s="387" t="s">
        <v>1793</v>
      </c>
      <c r="AB1475" s="387">
        <v>21.32</v>
      </c>
      <c r="AC1475" s="387">
        <v>0</v>
      </c>
      <c r="AD1475" s="387">
        <v>3</v>
      </c>
      <c r="AE1475" s="387">
        <v>21.32</v>
      </c>
      <c r="AF1475" s="387" t="s">
        <v>1729</v>
      </c>
      <c r="AG1475" s="387">
        <v>21.32</v>
      </c>
      <c r="AH1475" s="387">
        <v>0</v>
      </c>
      <c r="AI1475" s="387">
        <v>3</v>
      </c>
      <c r="AJ1475" s="387">
        <v>21.32</v>
      </c>
      <c r="AK1475" s="387">
        <v>2.13</v>
      </c>
      <c r="AM1475"/>
      <c r="AN1475"/>
      <c r="AO1475"/>
    </row>
    <row r="1476" spans="1:41">
      <c r="A1476" s="387" t="s">
        <v>4748</v>
      </c>
      <c r="B1476" s="388">
        <v>43667.524444444447</v>
      </c>
      <c r="C1476" s="389">
        <v>43667</v>
      </c>
      <c r="D1476" s="387" t="s">
        <v>2616</v>
      </c>
      <c r="E1476" s="389">
        <v>43667</v>
      </c>
      <c r="F1476" s="387" t="s">
        <v>2655</v>
      </c>
      <c r="G1476" s="389">
        <v>43667</v>
      </c>
      <c r="H1476" s="387" t="s">
        <v>2880</v>
      </c>
      <c r="I1476" s="389">
        <v>43667</v>
      </c>
      <c r="J1476" s="387" t="s">
        <v>3682</v>
      </c>
      <c r="K1476" s="387" t="s">
        <v>1741</v>
      </c>
      <c r="L1476" s="390" t="s">
        <v>1732</v>
      </c>
      <c r="M1476" s="390" t="s">
        <v>1804</v>
      </c>
      <c r="N1476" s="390" t="str">
        <f t="shared" si="46"/>
        <v>Employee47@blyblade.com</v>
      </c>
      <c r="O1476" s="390" t="str">
        <f t="shared" si="47"/>
        <v>Amanda_Soucy</v>
      </c>
      <c r="P1476" s="387" t="s">
        <v>1728</v>
      </c>
      <c r="Q1476" s="387" t="s">
        <v>1754</v>
      </c>
      <c r="R1476" s="387" t="s">
        <v>1738</v>
      </c>
      <c r="S1476" s="387">
        <v>1.56</v>
      </c>
      <c r="T1476" s="387">
        <v>7</v>
      </c>
      <c r="U1476" s="387" t="s">
        <v>1833</v>
      </c>
      <c r="V1476" s="387" t="s">
        <v>1737</v>
      </c>
      <c r="W1476" s="387" t="s">
        <v>1771</v>
      </c>
      <c r="X1476" s="387" t="s">
        <v>1770</v>
      </c>
      <c r="Y1476" s="387" t="s">
        <v>1735</v>
      </c>
      <c r="Z1476" s="387" t="s">
        <v>1734</v>
      </c>
      <c r="AA1476" s="387" t="s">
        <v>1733</v>
      </c>
      <c r="AB1476" s="387">
        <v>8.7100000000000009</v>
      </c>
      <c r="AC1476" s="387">
        <v>0</v>
      </c>
      <c r="AD1476" s="387">
        <v>0</v>
      </c>
      <c r="AE1476" s="387">
        <v>8.7100000000000009</v>
      </c>
      <c r="AF1476" s="387" t="s">
        <v>1729</v>
      </c>
      <c r="AG1476" s="387">
        <v>8.7100000000000009</v>
      </c>
      <c r="AH1476" s="387">
        <v>0</v>
      </c>
      <c r="AI1476" s="387">
        <v>0</v>
      </c>
      <c r="AJ1476" s="387">
        <v>8.7100000000000009</v>
      </c>
      <c r="AK1476" s="387">
        <v>0.87</v>
      </c>
      <c r="AM1476"/>
      <c r="AN1476"/>
      <c r="AO1476"/>
    </row>
    <row r="1477" spans="1:41">
      <c r="A1477" s="387" t="s">
        <v>4747</v>
      </c>
      <c r="B1477" s="388">
        <v>43667.673159722224</v>
      </c>
      <c r="C1477" s="389">
        <v>43667</v>
      </c>
      <c r="D1477" s="387" t="s">
        <v>2174</v>
      </c>
      <c r="E1477" s="389">
        <v>43667</v>
      </c>
      <c r="F1477" s="387" t="s">
        <v>2173</v>
      </c>
      <c r="G1477" s="389">
        <v>43667</v>
      </c>
      <c r="H1477" s="387" t="s">
        <v>2089</v>
      </c>
      <c r="I1477" s="389">
        <v>43667</v>
      </c>
      <c r="J1477" s="387" t="s">
        <v>2621</v>
      </c>
      <c r="K1477" s="387" t="s">
        <v>1741</v>
      </c>
      <c r="L1477" s="390" t="s">
        <v>1732</v>
      </c>
      <c r="M1477" s="390" t="s">
        <v>2812</v>
      </c>
      <c r="N1477" s="390" t="str">
        <f t="shared" si="46"/>
        <v>Employee6@blyblade.com</v>
      </c>
      <c r="O1477" s="390" t="str">
        <f t="shared" si="47"/>
        <v>Matthew_Brody</v>
      </c>
      <c r="P1477" s="387" t="s">
        <v>1728</v>
      </c>
      <c r="Q1477" s="387" t="s">
        <v>1847</v>
      </c>
      <c r="R1477" s="387" t="s">
        <v>1738</v>
      </c>
      <c r="S1477" s="387">
        <v>1.82</v>
      </c>
      <c r="T1477" s="387">
        <v>11</v>
      </c>
      <c r="U1477" s="387" t="s">
        <v>2342</v>
      </c>
      <c r="V1477" s="387" t="s">
        <v>1737</v>
      </c>
      <c r="W1477" s="387" t="s">
        <v>1750</v>
      </c>
      <c r="X1477" s="387" t="s">
        <v>1770</v>
      </c>
      <c r="Y1477" s="387" t="s">
        <v>1748</v>
      </c>
      <c r="Z1477" s="387" t="s">
        <v>1734</v>
      </c>
      <c r="AA1477" s="387" t="s">
        <v>1733</v>
      </c>
      <c r="AB1477" s="387">
        <v>14.39</v>
      </c>
      <c r="AC1477" s="387">
        <v>0</v>
      </c>
      <c r="AD1477" s="387">
        <v>0</v>
      </c>
      <c r="AE1477" s="387">
        <v>14.39</v>
      </c>
      <c r="AF1477" s="387" t="s">
        <v>1729</v>
      </c>
      <c r="AG1477" s="387">
        <v>14.39</v>
      </c>
      <c r="AH1477" s="387">
        <v>0</v>
      </c>
      <c r="AI1477" s="387">
        <v>0</v>
      </c>
      <c r="AJ1477" s="387">
        <v>14.39</v>
      </c>
      <c r="AK1477" s="387">
        <v>1.44</v>
      </c>
      <c r="AM1477"/>
      <c r="AN1477"/>
      <c r="AO1477"/>
    </row>
    <row r="1478" spans="1:41">
      <c r="A1478" s="387" t="s">
        <v>4746</v>
      </c>
      <c r="B1478" s="388">
        <v>43667.702048611114</v>
      </c>
      <c r="C1478" s="389">
        <v>43667</v>
      </c>
      <c r="D1478" s="387" t="s">
        <v>4270</v>
      </c>
      <c r="E1478" s="389">
        <v>43667</v>
      </c>
      <c r="F1478" s="387" t="s">
        <v>3380</v>
      </c>
      <c r="G1478" s="387" t="s">
        <v>1728</v>
      </c>
      <c r="H1478" s="387" t="s">
        <v>1728</v>
      </c>
      <c r="I1478" s="387" t="s">
        <v>1728</v>
      </c>
      <c r="J1478" s="387" t="s">
        <v>1728</v>
      </c>
      <c r="K1478" s="387" t="s">
        <v>1741</v>
      </c>
      <c r="L1478" s="390" t="s">
        <v>1732</v>
      </c>
      <c r="M1478" s="390" t="s">
        <v>1731</v>
      </c>
      <c r="N1478" s="390" t="str">
        <f t="shared" si="46"/>
        <v>Employee8@blyblade.com</v>
      </c>
      <c r="O1478" s="390" t="str">
        <f t="shared" si="47"/>
        <v>--_--</v>
      </c>
      <c r="P1478" s="387" t="s">
        <v>1728</v>
      </c>
      <c r="Q1478" s="387" t="s">
        <v>1847</v>
      </c>
      <c r="R1478" s="387" t="s">
        <v>1803</v>
      </c>
      <c r="S1478" s="387" t="s">
        <v>1728</v>
      </c>
      <c r="T1478" s="387" t="s">
        <v>1728</v>
      </c>
      <c r="U1478" s="387" t="s">
        <v>4745</v>
      </c>
      <c r="V1478" s="387" t="s">
        <v>4744</v>
      </c>
      <c r="W1478" s="387" t="s">
        <v>4723</v>
      </c>
      <c r="X1478" s="387" t="s">
        <v>1770</v>
      </c>
      <c r="Y1478" s="387" t="s">
        <v>1728</v>
      </c>
      <c r="Z1478" s="387" t="s">
        <v>1734</v>
      </c>
      <c r="AA1478" s="387" t="s">
        <v>1733</v>
      </c>
      <c r="AB1478" s="387">
        <v>5</v>
      </c>
      <c r="AC1478" s="387">
        <v>0</v>
      </c>
      <c r="AD1478" s="387">
        <v>0</v>
      </c>
      <c r="AE1478" s="387">
        <v>5</v>
      </c>
      <c r="AF1478" s="387" t="s">
        <v>1729</v>
      </c>
      <c r="AG1478" s="387">
        <v>5</v>
      </c>
      <c r="AH1478" s="387">
        <v>0</v>
      </c>
      <c r="AI1478" s="387">
        <v>0</v>
      </c>
      <c r="AJ1478" s="387">
        <v>5</v>
      </c>
      <c r="AK1478" s="387">
        <v>0.5</v>
      </c>
      <c r="AM1478"/>
      <c r="AN1478"/>
      <c r="AO1478"/>
    </row>
    <row r="1479" spans="1:41">
      <c r="A1479" s="387" t="s">
        <v>4746</v>
      </c>
      <c r="B1479" s="388">
        <v>43667.709814814814</v>
      </c>
      <c r="C1479" s="389">
        <v>43667</v>
      </c>
      <c r="D1479" s="387" t="s">
        <v>4270</v>
      </c>
      <c r="E1479" s="389">
        <v>43667</v>
      </c>
      <c r="F1479" s="387" t="s">
        <v>3380</v>
      </c>
      <c r="G1479" s="387" t="s">
        <v>1728</v>
      </c>
      <c r="H1479" s="387" t="s">
        <v>1728</v>
      </c>
      <c r="I1479" s="387" t="s">
        <v>1728</v>
      </c>
      <c r="J1479" s="387" t="s">
        <v>1728</v>
      </c>
      <c r="K1479" s="387" t="s">
        <v>1741</v>
      </c>
      <c r="L1479" s="390" t="s">
        <v>1732</v>
      </c>
      <c r="M1479" s="390" t="s">
        <v>1731</v>
      </c>
      <c r="N1479" s="390" t="str">
        <f t="shared" si="46"/>
        <v>Employee8@blyblade.com</v>
      </c>
      <c r="O1479" s="390" t="str">
        <f t="shared" si="47"/>
        <v>--_--</v>
      </c>
      <c r="P1479" s="387" t="s">
        <v>1728</v>
      </c>
      <c r="Q1479" s="387" t="s">
        <v>1847</v>
      </c>
      <c r="R1479" s="387" t="s">
        <v>1803</v>
      </c>
      <c r="S1479" s="387" t="s">
        <v>1728</v>
      </c>
      <c r="T1479" s="387" t="s">
        <v>1728</v>
      </c>
      <c r="U1479" s="387" t="s">
        <v>4745</v>
      </c>
      <c r="V1479" s="387" t="s">
        <v>4744</v>
      </c>
      <c r="W1479" s="387" t="s">
        <v>4723</v>
      </c>
      <c r="X1479" s="387" t="s">
        <v>1770</v>
      </c>
      <c r="Y1479" s="387" t="s">
        <v>1728</v>
      </c>
      <c r="Z1479" s="387" t="s">
        <v>1734</v>
      </c>
      <c r="AA1479" s="387" t="s">
        <v>2138</v>
      </c>
      <c r="AB1479" s="387">
        <v>-5</v>
      </c>
      <c r="AC1479" s="387">
        <v>0</v>
      </c>
      <c r="AD1479" s="387">
        <v>0</v>
      </c>
      <c r="AE1479" s="387">
        <v>-5</v>
      </c>
      <c r="AF1479" s="387" t="s">
        <v>1729</v>
      </c>
      <c r="AG1479" s="387">
        <v>-5</v>
      </c>
      <c r="AH1479" s="387">
        <v>0</v>
      </c>
      <c r="AI1479" s="387">
        <v>0</v>
      </c>
      <c r="AJ1479" s="387">
        <v>-5</v>
      </c>
      <c r="AK1479" s="387">
        <v>-0.5</v>
      </c>
      <c r="AM1479"/>
      <c r="AN1479"/>
      <c r="AO1479"/>
    </row>
    <row r="1480" spans="1:41">
      <c r="A1480" s="387" t="s">
        <v>4743</v>
      </c>
      <c r="B1480" s="388">
        <v>43667.721701388888</v>
      </c>
      <c r="C1480" s="389">
        <v>43667</v>
      </c>
      <c r="D1480" s="387" t="s">
        <v>2419</v>
      </c>
      <c r="E1480" s="389">
        <v>43667</v>
      </c>
      <c r="F1480" s="387" t="s">
        <v>2418</v>
      </c>
      <c r="G1480" s="389">
        <v>43667</v>
      </c>
      <c r="H1480" s="387" t="s">
        <v>3765</v>
      </c>
      <c r="I1480" s="389">
        <v>43667</v>
      </c>
      <c r="J1480" s="387" t="s">
        <v>3764</v>
      </c>
      <c r="K1480" s="387" t="s">
        <v>1741</v>
      </c>
      <c r="L1480" s="390" t="s">
        <v>1732</v>
      </c>
      <c r="M1480" s="390" t="s">
        <v>1940</v>
      </c>
      <c r="N1480" s="390" t="str">
        <f t="shared" si="46"/>
        <v>Employee11@blyblade.com</v>
      </c>
      <c r="O1480" s="390" t="str">
        <f t="shared" si="47"/>
        <v>Mimi_Grassi</v>
      </c>
      <c r="P1480" s="387" t="s">
        <v>1728</v>
      </c>
      <c r="Q1480" s="387" t="s">
        <v>1762</v>
      </c>
      <c r="R1480" s="387" t="s">
        <v>1753</v>
      </c>
      <c r="S1480" s="387">
        <v>15.56</v>
      </c>
      <c r="T1480" s="387">
        <v>30</v>
      </c>
      <c r="U1480" s="387" t="s">
        <v>1752</v>
      </c>
      <c r="V1480" s="387" t="s">
        <v>1826</v>
      </c>
      <c r="W1480" s="387" t="s">
        <v>1965</v>
      </c>
      <c r="X1480" s="387" t="s">
        <v>1749</v>
      </c>
      <c r="Y1480" s="387" t="s">
        <v>1735</v>
      </c>
      <c r="Z1480" s="387" t="s">
        <v>1734</v>
      </c>
      <c r="AA1480" s="387" t="s">
        <v>1733</v>
      </c>
      <c r="AB1480" s="387">
        <v>130.49</v>
      </c>
      <c r="AC1480" s="387">
        <v>0</v>
      </c>
      <c r="AD1480" s="387">
        <v>0</v>
      </c>
      <c r="AE1480" s="387">
        <v>130.49</v>
      </c>
      <c r="AF1480" s="387" t="s">
        <v>1729</v>
      </c>
      <c r="AG1480" s="387">
        <v>130.49</v>
      </c>
      <c r="AH1480" s="387">
        <v>0</v>
      </c>
      <c r="AI1480" s="387">
        <v>0</v>
      </c>
      <c r="AJ1480" s="387">
        <v>130.49</v>
      </c>
      <c r="AK1480" s="387">
        <v>13.05</v>
      </c>
      <c r="AM1480"/>
      <c r="AN1480"/>
      <c r="AO1480"/>
    </row>
    <row r="1481" spans="1:41">
      <c r="A1481" s="387" t="s">
        <v>4742</v>
      </c>
      <c r="B1481" s="388">
        <v>43667.728622685187</v>
      </c>
      <c r="C1481" s="389">
        <v>43667</v>
      </c>
      <c r="D1481" s="387" t="s">
        <v>3022</v>
      </c>
      <c r="E1481" s="389">
        <v>43667</v>
      </c>
      <c r="F1481" s="387" t="s">
        <v>2212</v>
      </c>
      <c r="G1481" s="389">
        <v>43667</v>
      </c>
      <c r="H1481" s="387" t="s">
        <v>4040</v>
      </c>
      <c r="I1481" s="389">
        <v>43667</v>
      </c>
      <c r="J1481" s="387" t="s">
        <v>3087</v>
      </c>
      <c r="K1481" s="387" t="s">
        <v>1741</v>
      </c>
      <c r="L1481" s="390" t="s">
        <v>1732</v>
      </c>
      <c r="M1481" s="390" t="s">
        <v>1804</v>
      </c>
      <c r="N1481" s="390" t="str">
        <f t="shared" si="46"/>
        <v>Employee47@blyblade.com</v>
      </c>
      <c r="O1481" s="390" t="str">
        <f t="shared" si="47"/>
        <v>Amanda_Soucy</v>
      </c>
      <c r="P1481" s="387" t="s">
        <v>1728</v>
      </c>
      <c r="Q1481" s="387" t="s">
        <v>1739</v>
      </c>
      <c r="R1481" s="387" t="s">
        <v>1738</v>
      </c>
      <c r="S1481" s="387">
        <v>0.93</v>
      </c>
      <c r="T1481" s="387">
        <v>41</v>
      </c>
      <c r="U1481" s="387" t="s">
        <v>1737</v>
      </c>
      <c r="V1481" s="387" t="s">
        <v>1737</v>
      </c>
      <c r="W1481" s="387" t="s">
        <v>1728</v>
      </c>
      <c r="X1481" s="387" t="s">
        <v>1794</v>
      </c>
      <c r="Y1481" s="387" t="s">
        <v>1735</v>
      </c>
      <c r="Z1481" s="387" t="s">
        <v>1734</v>
      </c>
      <c r="AA1481" s="387" t="s">
        <v>1793</v>
      </c>
      <c r="AB1481" s="387">
        <v>24.3</v>
      </c>
      <c r="AC1481" s="387">
        <v>0</v>
      </c>
      <c r="AD1481" s="387">
        <v>2</v>
      </c>
      <c r="AE1481" s="387">
        <v>20</v>
      </c>
      <c r="AF1481" s="387" t="s">
        <v>1729</v>
      </c>
      <c r="AG1481" s="387">
        <v>24.3</v>
      </c>
      <c r="AH1481" s="387">
        <v>0</v>
      </c>
      <c r="AI1481" s="387">
        <v>2</v>
      </c>
      <c r="AJ1481" s="387">
        <v>20</v>
      </c>
      <c r="AK1481" s="387">
        <v>2</v>
      </c>
      <c r="AM1481"/>
      <c r="AN1481"/>
      <c r="AO1481"/>
    </row>
    <row r="1482" spans="1:41">
      <c r="A1482" s="387" t="s">
        <v>4741</v>
      </c>
      <c r="B1482" s="388">
        <v>43667.739594907405</v>
      </c>
      <c r="C1482" s="389">
        <v>43667</v>
      </c>
      <c r="D1482" s="387" t="s">
        <v>3923</v>
      </c>
      <c r="E1482" s="389">
        <v>43667</v>
      </c>
      <c r="F1482" s="387" t="s">
        <v>2902</v>
      </c>
      <c r="G1482" s="389">
        <v>43667</v>
      </c>
      <c r="H1482" s="387" t="s">
        <v>4500</v>
      </c>
      <c r="I1482" s="389">
        <v>43667</v>
      </c>
      <c r="J1482" s="387" t="s">
        <v>4506</v>
      </c>
      <c r="K1482" s="387" t="s">
        <v>1741</v>
      </c>
      <c r="L1482" s="390" t="s">
        <v>1732</v>
      </c>
      <c r="M1482" s="390" t="s">
        <v>1936</v>
      </c>
      <c r="N1482" s="390" t="str">
        <f t="shared" si="46"/>
        <v>Employee17@blyblade.com</v>
      </c>
      <c r="O1482" s="390" t="str">
        <f t="shared" si="47"/>
        <v>Nate_Alexander</v>
      </c>
      <c r="P1482" s="387" t="s">
        <v>1728</v>
      </c>
      <c r="Q1482" s="387" t="s">
        <v>2043</v>
      </c>
      <c r="R1482" s="387" t="s">
        <v>1803</v>
      </c>
      <c r="S1482" s="387">
        <v>29.41</v>
      </c>
      <c r="T1482" s="387">
        <v>42</v>
      </c>
      <c r="U1482" s="387" t="s">
        <v>2733</v>
      </c>
      <c r="V1482" s="387" t="s">
        <v>1737</v>
      </c>
      <c r="W1482" s="387" t="s">
        <v>4723</v>
      </c>
      <c r="X1482" s="387" t="s">
        <v>1770</v>
      </c>
      <c r="Y1482" s="387" t="s">
        <v>1748</v>
      </c>
      <c r="Z1482" s="387" t="s">
        <v>1734</v>
      </c>
      <c r="AA1482" s="387" t="s">
        <v>1733</v>
      </c>
      <c r="AB1482" s="387">
        <v>163.69</v>
      </c>
      <c r="AC1482" s="387">
        <v>0</v>
      </c>
      <c r="AD1482" s="387">
        <v>0</v>
      </c>
      <c r="AE1482" s="387">
        <v>163.69</v>
      </c>
      <c r="AF1482" s="387" t="s">
        <v>1729</v>
      </c>
      <c r="AG1482" s="387">
        <v>163.69</v>
      </c>
      <c r="AH1482" s="387">
        <v>0</v>
      </c>
      <c r="AI1482" s="387">
        <v>0</v>
      </c>
      <c r="AJ1482" s="387">
        <v>163.69</v>
      </c>
      <c r="AK1482" s="387">
        <v>16.37</v>
      </c>
      <c r="AM1482"/>
      <c r="AN1482"/>
      <c r="AO1482"/>
    </row>
    <row r="1483" spans="1:41">
      <c r="A1483" s="387" t="s">
        <v>4740</v>
      </c>
      <c r="B1483" s="388">
        <v>43667.754571759258</v>
      </c>
      <c r="C1483" s="389">
        <v>43667</v>
      </c>
      <c r="D1483" s="387" t="s">
        <v>2874</v>
      </c>
      <c r="E1483" s="389">
        <v>43667</v>
      </c>
      <c r="F1483" s="387" t="s">
        <v>2873</v>
      </c>
      <c r="G1483" s="389">
        <v>43667</v>
      </c>
      <c r="H1483" s="387" t="s">
        <v>2295</v>
      </c>
      <c r="I1483" s="389">
        <v>43667</v>
      </c>
      <c r="J1483" s="387" t="s">
        <v>4145</v>
      </c>
      <c r="K1483" s="387" t="s">
        <v>1741</v>
      </c>
      <c r="L1483" s="390" t="s">
        <v>1732</v>
      </c>
      <c r="M1483" s="390" t="s">
        <v>2812</v>
      </c>
      <c r="N1483" s="390" t="str">
        <f t="shared" si="46"/>
        <v>Employee6@blyblade.com</v>
      </c>
      <c r="O1483" s="390" t="str">
        <f t="shared" si="47"/>
        <v>Matthew_Brody</v>
      </c>
      <c r="P1483" s="387" t="s">
        <v>1728</v>
      </c>
      <c r="Q1483" s="387" t="s">
        <v>1952</v>
      </c>
      <c r="R1483" s="387" t="s">
        <v>1738</v>
      </c>
      <c r="S1483" s="387">
        <v>3.08</v>
      </c>
      <c r="T1483" s="387">
        <v>16</v>
      </c>
      <c r="U1483" s="387" t="s">
        <v>1737</v>
      </c>
      <c r="V1483" s="387" t="s">
        <v>3075</v>
      </c>
      <c r="W1483" s="387" t="s">
        <v>1965</v>
      </c>
      <c r="X1483" s="387" t="s">
        <v>1749</v>
      </c>
      <c r="Y1483" s="387" t="s">
        <v>1748</v>
      </c>
      <c r="Z1483" s="387" t="s">
        <v>1734</v>
      </c>
      <c r="AA1483" s="387" t="s">
        <v>1733</v>
      </c>
      <c r="AB1483" s="387">
        <v>89.76</v>
      </c>
      <c r="AC1483" s="387">
        <v>0</v>
      </c>
      <c r="AD1483" s="387">
        <v>0</v>
      </c>
      <c r="AE1483" s="387">
        <v>89.76</v>
      </c>
      <c r="AF1483" s="387" t="s">
        <v>1729</v>
      </c>
      <c r="AG1483" s="387">
        <v>89.76</v>
      </c>
      <c r="AH1483" s="387">
        <v>0</v>
      </c>
      <c r="AI1483" s="387">
        <v>0</v>
      </c>
      <c r="AJ1483" s="387">
        <v>89.76</v>
      </c>
      <c r="AK1483" s="387">
        <v>8.98</v>
      </c>
      <c r="AM1483"/>
      <c r="AN1483"/>
      <c r="AO1483"/>
    </row>
    <row r="1484" spans="1:41">
      <c r="A1484" s="387" t="s">
        <v>4740</v>
      </c>
      <c r="B1484" s="388">
        <v>43667.755127314813</v>
      </c>
      <c r="C1484" s="389">
        <v>43667</v>
      </c>
      <c r="D1484" s="387" t="s">
        <v>2874</v>
      </c>
      <c r="E1484" s="389">
        <v>43667</v>
      </c>
      <c r="F1484" s="387" t="s">
        <v>2873</v>
      </c>
      <c r="G1484" s="389">
        <v>43667</v>
      </c>
      <c r="H1484" s="387" t="s">
        <v>2295</v>
      </c>
      <c r="I1484" s="389">
        <v>43667</v>
      </c>
      <c r="J1484" s="387" t="s">
        <v>4145</v>
      </c>
      <c r="K1484" s="387" t="s">
        <v>1741</v>
      </c>
      <c r="L1484" s="390" t="s">
        <v>1732</v>
      </c>
      <c r="M1484" s="390" t="s">
        <v>2812</v>
      </c>
      <c r="N1484" s="390" t="str">
        <f t="shared" si="46"/>
        <v>Employee6@blyblade.com</v>
      </c>
      <c r="O1484" s="390" t="str">
        <f t="shared" si="47"/>
        <v>Matthew_Brody</v>
      </c>
      <c r="P1484" s="387" t="s">
        <v>1728</v>
      </c>
      <c r="Q1484" s="387" t="s">
        <v>1952</v>
      </c>
      <c r="R1484" s="387" t="s">
        <v>1738</v>
      </c>
      <c r="S1484" s="387">
        <v>3.08</v>
      </c>
      <c r="T1484" s="387">
        <v>16</v>
      </c>
      <c r="U1484" s="387" t="s">
        <v>1737</v>
      </c>
      <c r="V1484" s="387" t="s">
        <v>3075</v>
      </c>
      <c r="W1484" s="387" t="s">
        <v>1965</v>
      </c>
      <c r="X1484" s="387" t="s">
        <v>1749</v>
      </c>
      <c r="Y1484" s="387" t="s">
        <v>1748</v>
      </c>
      <c r="Z1484" s="387" t="s">
        <v>1734</v>
      </c>
      <c r="AA1484" s="387" t="s">
        <v>1747</v>
      </c>
      <c r="AB1484" s="387">
        <v>0</v>
      </c>
      <c r="AC1484" s="387">
        <v>0</v>
      </c>
      <c r="AD1484" s="387">
        <v>15.38</v>
      </c>
      <c r="AE1484" s="387">
        <v>15.38</v>
      </c>
      <c r="AF1484" s="387" t="s">
        <v>1729</v>
      </c>
      <c r="AG1484" s="387">
        <v>0</v>
      </c>
      <c r="AH1484" s="387">
        <v>0</v>
      </c>
      <c r="AI1484" s="387">
        <v>15.38</v>
      </c>
      <c r="AJ1484" s="387">
        <v>15.38</v>
      </c>
      <c r="AK1484" s="387">
        <v>0</v>
      </c>
      <c r="AM1484"/>
      <c r="AN1484"/>
      <c r="AO1484"/>
    </row>
    <row r="1485" spans="1:41">
      <c r="A1485" s="387" t="s">
        <v>4732</v>
      </c>
      <c r="B1485" s="388">
        <v>43667.863287037035</v>
      </c>
      <c r="C1485" s="389">
        <v>43667</v>
      </c>
      <c r="D1485" s="387" t="s">
        <v>2965</v>
      </c>
      <c r="E1485" s="389">
        <v>43667</v>
      </c>
      <c r="F1485" s="387" t="s">
        <v>1791</v>
      </c>
      <c r="G1485" s="389">
        <v>43667</v>
      </c>
      <c r="H1485" s="387" t="s">
        <v>3210</v>
      </c>
      <c r="I1485" s="389">
        <v>43667</v>
      </c>
      <c r="J1485" s="387" t="s">
        <v>3209</v>
      </c>
      <c r="K1485" s="387" t="s">
        <v>1741</v>
      </c>
      <c r="L1485" s="390" t="s">
        <v>1732</v>
      </c>
      <c r="M1485" s="390" t="s">
        <v>1929</v>
      </c>
      <c r="N1485" s="390" t="str">
        <f t="shared" si="46"/>
        <v>Employee29@blyblade.com</v>
      </c>
      <c r="O1485" s="390" t="str">
        <f t="shared" si="47"/>
        <v>Justin_Meltzer</v>
      </c>
      <c r="P1485" s="387" t="s">
        <v>1728</v>
      </c>
      <c r="Q1485" s="387" t="s">
        <v>1952</v>
      </c>
      <c r="R1485" s="387" t="s">
        <v>1738</v>
      </c>
      <c r="S1485" s="387">
        <v>2.12</v>
      </c>
      <c r="T1485" s="387">
        <v>4</v>
      </c>
      <c r="U1485" s="387" t="s">
        <v>2026</v>
      </c>
      <c r="V1485" s="387" t="s">
        <v>2026</v>
      </c>
      <c r="W1485" s="387" t="s">
        <v>1965</v>
      </c>
      <c r="X1485" s="387" t="s">
        <v>1749</v>
      </c>
      <c r="Y1485" s="387" t="s">
        <v>1748</v>
      </c>
      <c r="Z1485" s="387" t="s">
        <v>1734</v>
      </c>
      <c r="AA1485" s="387" t="s">
        <v>1733</v>
      </c>
      <c r="AB1485" s="387">
        <v>31.89</v>
      </c>
      <c r="AC1485" s="387">
        <v>0</v>
      </c>
      <c r="AD1485" s="387">
        <v>0</v>
      </c>
      <c r="AE1485" s="387">
        <v>31.89</v>
      </c>
      <c r="AF1485" s="387" t="s">
        <v>1729</v>
      </c>
      <c r="AG1485" s="387">
        <v>31.89</v>
      </c>
      <c r="AH1485" s="387">
        <v>0</v>
      </c>
      <c r="AI1485" s="387">
        <v>0</v>
      </c>
      <c r="AJ1485" s="387">
        <v>31.89</v>
      </c>
      <c r="AK1485" s="387">
        <v>3.19</v>
      </c>
      <c r="AM1485"/>
      <c r="AN1485"/>
      <c r="AO1485"/>
    </row>
    <row r="1486" spans="1:41">
      <c r="A1486" s="387" t="s">
        <v>4739</v>
      </c>
      <c r="B1486" s="388">
        <v>43667.863564814812</v>
      </c>
      <c r="C1486" s="389">
        <v>43667</v>
      </c>
      <c r="D1486" s="387" t="s">
        <v>2079</v>
      </c>
      <c r="E1486" s="389">
        <v>43667</v>
      </c>
      <c r="F1486" s="387" t="s">
        <v>2078</v>
      </c>
      <c r="G1486" s="387" t="s">
        <v>1728</v>
      </c>
      <c r="H1486" s="387" t="s">
        <v>1728</v>
      </c>
      <c r="I1486" s="387" t="s">
        <v>1728</v>
      </c>
      <c r="J1486" s="387" t="s">
        <v>1728</v>
      </c>
      <c r="K1486" s="387" t="s">
        <v>1741</v>
      </c>
      <c r="L1486" s="390" t="s">
        <v>1732</v>
      </c>
      <c r="M1486" s="390" t="s">
        <v>1992</v>
      </c>
      <c r="N1486" s="390" t="str">
        <f t="shared" ref="N1486:N1549" si="48">M1486&amp;"@blyblade.com"</f>
        <v>Employee12@blyblade.com</v>
      </c>
      <c r="O1486" s="390" t="str">
        <f t="shared" si="47"/>
        <v>Lysane_Sanchez</v>
      </c>
      <c r="P1486" s="387" t="s">
        <v>1728</v>
      </c>
      <c r="Q1486" s="387" t="s">
        <v>1952</v>
      </c>
      <c r="R1486" s="387" t="s">
        <v>1738</v>
      </c>
      <c r="S1486" s="387" t="s">
        <v>1728</v>
      </c>
      <c r="T1486" s="387" t="s">
        <v>1728</v>
      </c>
      <c r="U1486" s="387" t="s">
        <v>2026</v>
      </c>
      <c r="V1486" s="387" t="s">
        <v>2026</v>
      </c>
      <c r="W1486" s="387" t="s">
        <v>1965</v>
      </c>
      <c r="X1486" s="387" t="s">
        <v>1749</v>
      </c>
      <c r="Y1486" s="387" t="s">
        <v>1748</v>
      </c>
      <c r="Z1486" s="387" t="s">
        <v>1734</v>
      </c>
      <c r="AA1486" s="387" t="s">
        <v>1733</v>
      </c>
      <c r="AB1486" s="387">
        <v>10.89</v>
      </c>
      <c r="AC1486" s="387">
        <v>0</v>
      </c>
      <c r="AD1486" s="387">
        <v>0</v>
      </c>
      <c r="AE1486" s="387">
        <v>10.89</v>
      </c>
      <c r="AF1486" s="387" t="s">
        <v>1729</v>
      </c>
      <c r="AG1486" s="387">
        <v>10.89</v>
      </c>
      <c r="AH1486" s="387">
        <v>0</v>
      </c>
      <c r="AI1486" s="387">
        <v>0</v>
      </c>
      <c r="AJ1486" s="387">
        <v>10.89</v>
      </c>
      <c r="AK1486" s="387">
        <v>1.0900000000000001</v>
      </c>
      <c r="AM1486"/>
      <c r="AN1486"/>
      <c r="AO1486"/>
    </row>
    <row r="1487" spans="1:41">
      <c r="A1487" s="387" t="s">
        <v>4738</v>
      </c>
      <c r="B1487" s="388">
        <v>43667.86513888889</v>
      </c>
      <c r="C1487" s="389">
        <v>43667</v>
      </c>
      <c r="D1487" s="387" t="s">
        <v>3445</v>
      </c>
      <c r="E1487" s="389">
        <v>43667</v>
      </c>
      <c r="F1487" s="387" t="s">
        <v>3444</v>
      </c>
      <c r="G1487" s="389">
        <v>43667</v>
      </c>
      <c r="H1487" s="387" t="s">
        <v>3280</v>
      </c>
      <c r="I1487" s="389">
        <v>43667</v>
      </c>
      <c r="J1487" s="387" t="s">
        <v>1797</v>
      </c>
      <c r="K1487" s="387" t="s">
        <v>1741</v>
      </c>
      <c r="L1487" s="390" t="s">
        <v>1732</v>
      </c>
      <c r="M1487" s="390" t="s">
        <v>2287</v>
      </c>
      <c r="N1487" s="390" t="str">
        <f t="shared" si="48"/>
        <v>Employee14@blyblade.com</v>
      </c>
      <c r="O1487" s="390" t="str">
        <f t="shared" ref="O1487:O1550" si="49">VLOOKUP(M1487,$A$10:$F$65,4,FALSE)</f>
        <v>Bowie_Tam</v>
      </c>
      <c r="P1487" s="387" t="s">
        <v>1728</v>
      </c>
      <c r="Q1487" s="387" t="s">
        <v>1952</v>
      </c>
      <c r="R1487" s="387" t="s">
        <v>1738</v>
      </c>
      <c r="S1487" s="387">
        <v>3.43</v>
      </c>
      <c r="T1487" s="387">
        <v>12</v>
      </c>
      <c r="U1487" s="387" t="s">
        <v>2026</v>
      </c>
      <c r="V1487" s="387" t="s">
        <v>2026</v>
      </c>
      <c r="W1487" s="387" t="s">
        <v>1761</v>
      </c>
      <c r="X1487" s="387" t="s">
        <v>1749</v>
      </c>
      <c r="Y1487" s="387" t="s">
        <v>1748</v>
      </c>
      <c r="Z1487" s="387" t="s">
        <v>1734</v>
      </c>
      <c r="AA1487" s="387" t="s">
        <v>1733</v>
      </c>
      <c r="AB1487" s="387">
        <v>50.41</v>
      </c>
      <c r="AC1487" s="387">
        <v>0</v>
      </c>
      <c r="AD1487" s="387">
        <v>0</v>
      </c>
      <c r="AE1487" s="387">
        <v>50.41</v>
      </c>
      <c r="AF1487" s="387" t="s">
        <v>1729</v>
      </c>
      <c r="AG1487" s="387">
        <v>50.41</v>
      </c>
      <c r="AH1487" s="387">
        <v>0</v>
      </c>
      <c r="AI1487" s="387">
        <v>0</v>
      </c>
      <c r="AJ1487" s="387">
        <v>50.41</v>
      </c>
      <c r="AK1487" s="387">
        <v>5.04</v>
      </c>
      <c r="AM1487"/>
      <c r="AN1487"/>
      <c r="AO1487"/>
    </row>
    <row r="1488" spans="1:41">
      <c r="A1488" s="387" t="s">
        <v>4737</v>
      </c>
      <c r="B1488" s="388">
        <v>43667.868321759262</v>
      </c>
      <c r="C1488" s="389">
        <v>43667</v>
      </c>
      <c r="D1488" s="387" t="s">
        <v>2323</v>
      </c>
      <c r="E1488" s="389">
        <v>43667</v>
      </c>
      <c r="F1488" s="387" t="s">
        <v>2322</v>
      </c>
      <c r="G1488" s="389">
        <v>43667</v>
      </c>
      <c r="H1488" s="387" t="s">
        <v>2758</v>
      </c>
      <c r="I1488" s="389">
        <v>43667</v>
      </c>
      <c r="J1488" s="387" t="s">
        <v>3222</v>
      </c>
      <c r="K1488" s="387" t="s">
        <v>1741</v>
      </c>
      <c r="L1488" s="390" t="s">
        <v>1732</v>
      </c>
      <c r="M1488" s="390" t="s">
        <v>1854</v>
      </c>
      <c r="N1488" s="390" t="str">
        <f t="shared" si="48"/>
        <v>Employee5@blyblade.com</v>
      </c>
      <c r="O1488" s="390" t="str">
        <f t="shared" si="49"/>
        <v>Torey_McNeil</v>
      </c>
      <c r="P1488" s="387" t="s">
        <v>1728</v>
      </c>
      <c r="Q1488" s="387" t="s">
        <v>1952</v>
      </c>
      <c r="R1488" s="387" t="s">
        <v>1738</v>
      </c>
      <c r="S1488" s="387">
        <v>1.8</v>
      </c>
      <c r="T1488" s="387">
        <v>4</v>
      </c>
      <c r="U1488" s="387" t="s">
        <v>2026</v>
      </c>
      <c r="V1488" s="387" t="s">
        <v>2026</v>
      </c>
      <c r="W1488" s="387" t="s">
        <v>1965</v>
      </c>
      <c r="X1488" s="387" t="s">
        <v>1749</v>
      </c>
      <c r="Y1488" s="387" t="s">
        <v>1748</v>
      </c>
      <c r="Z1488" s="387" t="s">
        <v>1734</v>
      </c>
      <c r="AA1488" s="387" t="s">
        <v>1733</v>
      </c>
      <c r="AB1488" s="387">
        <v>37.380000000000003</v>
      </c>
      <c r="AC1488" s="387">
        <v>0</v>
      </c>
      <c r="AD1488" s="387">
        <v>0</v>
      </c>
      <c r="AE1488" s="387">
        <v>37.380000000000003</v>
      </c>
      <c r="AF1488" s="387" t="s">
        <v>1729</v>
      </c>
      <c r="AG1488" s="387">
        <v>37.380000000000003</v>
      </c>
      <c r="AH1488" s="387">
        <v>0</v>
      </c>
      <c r="AI1488" s="387">
        <v>0</v>
      </c>
      <c r="AJ1488" s="387">
        <v>37.380000000000003</v>
      </c>
      <c r="AK1488" s="387">
        <v>3.74</v>
      </c>
      <c r="AM1488"/>
      <c r="AN1488"/>
      <c r="AO1488"/>
    </row>
    <row r="1489" spans="1:41">
      <c r="A1489" s="387" t="s">
        <v>4736</v>
      </c>
      <c r="B1489" s="388">
        <v>43667.878761574073</v>
      </c>
      <c r="C1489" s="389">
        <v>43667</v>
      </c>
      <c r="D1489" s="387" t="s">
        <v>2941</v>
      </c>
      <c r="E1489" s="389">
        <v>43667</v>
      </c>
      <c r="F1489" s="387" t="s">
        <v>3923</v>
      </c>
      <c r="G1489" s="389">
        <v>43667</v>
      </c>
      <c r="H1489" s="387" t="s">
        <v>1947</v>
      </c>
      <c r="I1489" s="389">
        <v>43667</v>
      </c>
      <c r="J1489" s="387" t="s">
        <v>2313</v>
      </c>
      <c r="K1489" s="387" t="s">
        <v>1741</v>
      </c>
      <c r="L1489" s="390" t="s">
        <v>1732</v>
      </c>
      <c r="M1489" s="390" t="s">
        <v>1992</v>
      </c>
      <c r="N1489" s="390" t="str">
        <f t="shared" si="48"/>
        <v>Employee12@blyblade.com</v>
      </c>
      <c r="O1489" s="390" t="str">
        <f t="shared" si="49"/>
        <v>Lysane_Sanchez</v>
      </c>
      <c r="P1489" s="387" t="s">
        <v>1728</v>
      </c>
      <c r="Q1489" s="387" t="s">
        <v>1952</v>
      </c>
      <c r="R1489" s="387" t="s">
        <v>1803</v>
      </c>
      <c r="S1489" s="387">
        <v>2.09</v>
      </c>
      <c r="T1489" s="387">
        <v>5</v>
      </c>
      <c r="U1489" s="387" t="s">
        <v>2326</v>
      </c>
      <c r="V1489" s="387" t="s">
        <v>2326</v>
      </c>
      <c r="W1489" s="387" t="s">
        <v>1965</v>
      </c>
      <c r="X1489" s="387" t="s">
        <v>1749</v>
      </c>
      <c r="Y1489" s="387" t="s">
        <v>1748</v>
      </c>
      <c r="Z1489" s="387" t="s">
        <v>1734</v>
      </c>
      <c r="AA1489" s="387" t="s">
        <v>1733</v>
      </c>
      <c r="AB1489" s="387">
        <v>28.54</v>
      </c>
      <c r="AC1489" s="387">
        <v>0</v>
      </c>
      <c r="AD1489" s="387">
        <v>0</v>
      </c>
      <c r="AE1489" s="387">
        <v>28.54</v>
      </c>
      <c r="AF1489" s="387" t="s">
        <v>1729</v>
      </c>
      <c r="AG1489" s="387">
        <v>28.54</v>
      </c>
      <c r="AH1489" s="387">
        <v>0</v>
      </c>
      <c r="AI1489" s="387">
        <v>0</v>
      </c>
      <c r="AJ1489" s="387">
        <v>28.54</v>
      </c>
      <c r="AK1489" s="387">
        <v>2.85</v>
      </c>
      <c r="AM1489"/>
      <c r="AN1489"/>
      <c r="AO1489"/>
    </row>
    <row r="1490" spans="1:41">
      <c r="A1490" s="387" t="s">
        <v>4736</v>
      </c>
      <c r="B1490" s="388">
        <v>43667.88008101852</v>
      </c>
      <c r="C1490" s="389">
        <v>43667</v>
      </c>
      <c r="D1490" s="387" t="s">
        <v>2941</v>
      </c>
      <c r="E1490" s="389">
        <v>43667</v>
      </c>
      <c r="F1490" s="387" t="s">
        <v>3923</v>
      </c>
      <c r="G1490" s="389">
        <v>43667</v>
      </c>
      <c r="H1490" s="387" t="s">
        <v>1947</v>
      </c>
      <c r="I1490" s="389">
        <v>43667</v>
      </c>
      <c r="J1490" s="387" t="s">
        <v>2313</v>
      </c>
      <c r="K1490" s="387" t="s">
        <v>1741</v>
      </c>
      <c r="L1490" s="390" t="s">
        <v>1732</v>
      </c>
      <c r="M1490" s="390" t="s">
        <v>1992</v>
      </c>
      <c r="N1490" s="390" t="str">
        <f t="shared" si="48"/>
        <v>Employee12@blyblade.com</v>
      </c>
      <c r="O1490" s="390" t="str">
        <f t="shared" si="49"/>
        <v>Lysane_Sanchez</v>
      </c>
      <c r="P1490" s="387" t="s">
        <v>1728</v>
      </c>
      <c r="Q1490" s="387" t="s">
        <v>1952</v>
      </c>
      <c r="R1490" s="387" t="s">
        <v>1803</v>
      </c>
      <c r="S1490" s="387">
        <v>2.09</v>
      </c>
      <c r="T1490" s="387">
        <v>5</v>
      </c>
      <c r="U1490" s="387" t="s">
        <v>2326</v>
      </c>
      <c r="V1490" s="387" t="s">
        <v>2326</v>
      </c>
      <c r="W1490" s="387" t="s">
        <v>1965</v>
      </c>
      <c r="X1490" s="387" t="s">
        <v>1749</v>
      </c>
      <c r="Y1490" s="387" t="s">
        <v>1748</v>
      </c>
      <c r="Z1490" s="387" t="s">
        <v>1734</v>
      </c>
      <c r="AA1490" s="387" t="s">
        <v>1747</v>
      </c>
      <c r="AB1490" s="387">
        <v>0</v>
      </c>
      <c r="AC1490" s="387">
        <v>0</v>
      </c>
      <c r="AD1490" s="387">
        <v>15</v>
      </c>
      <c r="AE1490" s="387">
        <v>15</v>
      </c>
      <c r="AF1490" s="387" t="s">
        <v>1729</v>
      </c>
      <c r="AG1490" s="387">
        <v>0</v>
      </c>
      <c r="AH1490" s="387">
        <v>0</v>
      </c>
      <c r="AI1490" s="387">
        <v>15</v>
      </c>
      <c r="AJ1490" s="387">
        <v>15</v>
      </c>
      <c r="AK1490" s="387">
        <v>0</v>
      </c>
      <c r="AM1490"/>
      <c r="AN1490"/>
      <c r="AO1490"/>
    </row>
    <row r="1491" spans="1:41">
      <c r="A1491" s="387" t="s">
        <v>4735</v>
      </c>
      <c r="B1491" s="388">
        <v>43667.923946759256</v>
      </c>
      <c r="C1491" s="389">
        <v>43667</v>
      </c>
      <c r="D1491" s="387" t="s">
        <v>2031</v>
      </c>
      <c r="E1491" s="389">
        <v>43667</v>
      </c>
      <c r="F1491" s="387" t="s">
        <v>2030</v>
      </c>
      <c r="G1491" s="389">
        <v>43667</v>
      </c>
      <c r="H1491" s="387" t="s">
        <v>2034</v>
      </c>
      <c r="I1491" s="389">
        <v>43667</v>
      </c>
      <c r="J1491" s="387" t="s">
        <v>2033</v>
      </c>
      <c r="K1491" s="387" t="s">
        <v>1741</v>
      </c>
      <c r="L1491" s="390" t="s">
        <v>1732</v>
      </c>
      <c r="M1491" s="390" t="s">
        <v>2027</v>
      </c>
      <c r="N1491" s="390" t="str">
        <f t="shared" si="48"/>
        <v>Employee28@blyblade.com</v>
      </c>
      <c r="O1491" s="390" t="str">
        <f t="shared" si="49"/>
        <v>Tony_Conte</v>
      </c>
      <c r="P1491" s="387" t="s">
        <v>1728</v>
      </c>
      <c r="Q1491" s="387" t="s">
        <v>1952</v>
      </c>
      <c r="R1491" s="387" t="s">
        <v>1738</v>
      </c>
      <c r="S1491" s="387">
        <v>5.67</v>
      </c>
      <c r="T1491" s="387">
        <v>23</v>
      </c>
      <c r="U1491" s="387" t="s">
        <v>2026</v>
      </c>
      <c r="V1491" s="387" t="s">
        <v>2026</v>
      </c>
      <c r="W1491" s="387" t="s">
        <v>1965</v>
      </c>
      <c r="X1491" s="387" t="s">
        <v>1749</v>
      </c>
      <c r="Y1491" s="387" t="s">
        <v>1748</v>
      </c>
      <c r="Z1491" s="387" t="s">
        <v>1734</v>
      </c>
      <c r="AA1491" s="387" t="s">
        <v>1733</v>
      </c>
      <c r="AB1491" s="387">
        <v>71.95</v>
      </c>
      <c r="AC1491" s="387">
        <v>0</v>
      </c>
      <c r="AD1491" s="387">
        <v>0</v>
      </c>
      <c r="AE1491" s="387">
        <v>71.95</v>
      </c>
      <c r="AF1491" s="387" t="s">
        <v>1729</v>
      </c>
      <c r="AG1491" s="387">
        <v>71.95</v>
      </c>
      <c r="AH1491" s="387">
        <v>0</v>
      </c>
      <c r="AI1491" s="387">
        <v>0</v>
      </c>
      <c r="AJ1491" s="387">
        <v>71.95</v>
      </c>
      <c r="AK1491" s="387">
        <v>7.2</v>
      </c>
      <c r="AM1491"/>
      <c r="AN1491"/>
      <c r="AO1491"/>
    </row>
    <row r="1492" spans="1:41">
      <c r="A1492" s="387" t="s">
        <v>4735</v>
      </c>
      <c r="B1492" s="388">
        <v>43667.924004629633</v>
      </c>
      <c r="C1492" s="389">
        <v>43667</v>
      </c>
      <c r="D1492" s="387" t="s">
        <v>2031</v>
      </c>
      <c r="E1492" s="389">
        <v>43667</v>
      </c>
      <c r="F1492" s="387" t="s">
        <v>2030</v>
      </c>
      <c r="G1492" s="389">
        <v>43667</v>
      </c>
      <c r="H1492" s="387" t="s">
        <v>2034</v>
      </c>
      <c r="I1492" s="389">
        <v>43667</v>
      </c>
      <c r="J1492" s="387" t="s">
        <v>2033</v>
      </c>
      <c r="K1492" s="387" t="s">
        <v>1741</v>
      </c>
      <c r="L1492" s="390" t="s">
        <v>1732</v>
      </c>
      <c r="M1492" s="390" t="s">
        <v>2027</v>
      </c>
      <c r="N1492" s="390" t="str">
        <f t="shared" si="48"/>
        <v>Employee28@blyblade.com</v>
      </c>
      <c r="O1492" s="390" t="str">
        <f t="shared" si="49"/>
        <v>Tony_Conte</v>
      </c>
      <c r="P1492" s="387" t="s">
        <v>1728</v>
      </c>
      <c r="Q1492" s="387" t="s">
        <v>1952</v>
      </c>
      <c r="R1492" s="387" t="s">
        <v>1738</v>
      </c>
      <c r="S1492" s="387">
        <v>5.67</v>
      </c>
      <c r="T1492" s="387">
        <v>23</v>
      </c>
      <c r="U1492" s="387" t="s">
        <v>2026</v>
      </c>
      <c r="V1492" s="387" t="s">
        <v>2026</v>
      </c>
      <c r="W1492" s="387" t="s">
        <v>1965</v>
      </c>
      <c r="X1492" s="387" t="s">
        <v>1749</v>
      </c>
      <c r="Y1492" s="387" t="s">
        <v>1748</v>
      </c>
      <c r="Z1492" s="387" t="s">
        <v>1734</v>
      </c>
      <c r="AA1492" s="387" t="s">
        <v>1747</v>
      </c>
      <c r="AB1492" s="387">
        <v>0</v>
      </c>
      <c r="AC1492" s="387">
        <v>0</v>
      </c>
      <c r="AD1492" s="387">
        <v>4.95</v>
      </c>
      <c r="AE1492" s="387">
        <v>4.95</v>
      </c>
      <c r="AF1492" s="387" t="s">
        <v>1729</v>
      </c>
      <c r="AG1492" s="387">
        <v>0</v>
      </c>
      <c r="AH1492" s="387">
        <v>0</v>
      </c>
      <c r="AI1492" s="387">
        <v>4.95</v>
      </c>
      <c r="AJ1492" s="387">
        <v>4.95</v>
      </c>
      <c r="AK1492" s="387">
        <v>0</v>
      </c>
      <c r="AM1492"/>
      <c r="AN1492"/>
      <c r="AO1492"/>
    </row>
    <row r="1493" spans="1:41">
      <c r="A1493" s="387" t="s">
        <v>4734</v>
      </c>
      <c r="B1493" s="388">
        <v>43667.935277777775</v>
      </c>
      <c r="C1493" s="389">
        <v>43667</v>
      </c>
      <c r="D1493" s="387" t="s">
        <v>2039</v>
      </c>
      <c r="E1493" s="389">
        <v>43667</v>
      </c>
      <c r="F1493" s="387" t="s">
        <v>2038</v>
      </c>
      <c r="G1493" s="389">
        <v>43667</v>
      </c>
      <c r="H1493" s="387" t="s">
        <v>2289</v>
      </c>
      <c r="I1493" s="389">
        <v>43667</v>
      </c>
      <c r="J1493" s="387" t="s">
        <v>2288</v>
      </c>
      <c r="K1493" s="387" t="s">
        <v>1741</v>
      </c>
      <c r="L1493" s="390" t="s">
        <v>1732</v>
      </c>
      <c r="M1493" s="390" t="s">
        <v>2287</v>
      </c>
      <c r="N1493" s="390" t="str">
        <f t="shared" si="48"/>
        <v>Employee14@blyblade.com</v>
      </c>
      <c r="O1493" s="390" t="str">
        <f t="shared" si="49"/>
        <v>Bowie_Tam</v>
      </c>
      <c r="P1493" s="387" t="s">
        <v>1728</v>
      </c>
      <c r="Q1493" s="387" t="s">
        <v>1952</v>
      </c>
      <c r="R1493" s="387" t="s">
        <v>1738</v>
      </c>
      <c r="S1493" s="387">
        <v>3.81</v>
      </c>
      <c r="T1493" s="387">
        <v>14</v>
      </c>
      <c r="U1493" s="387" t="s">
        <v>2026</v>
      </c>
      <c r="V1493" s="387" t="s">
        <v>2026</v>
      </c>
      <c r="W1493" s="387" t="s">
        <v>1761</v>
      </c>
      <c r="X1493" s="387" t="s">
        <v>1749</v>
      </c>
      <c r="Y1493" s="387" t="s">
        <v>1748</v>
      </c>
      <c r="Z1493" s="387" t="s">
        <v>1734</v>
      </c>
      <c r="AA1493" s="387" t="s">
        <v>1733</v>
      </c>
      <c r="AB1493" s="387">
        <v>50.83</v>
      </c>
      <c r="AC1493" s="387">
        <v>0</v>
      </c>
      <c r="AD1493" s="387">
        <v>0</v>
      </c>
      <c r="AE1493" s="387">
        <v>50.83</v>
      </c>
      <c r="AF1493" s="387" t="s">
        <v>1729</v>
      </c>
      <c r="AG1493" s="387">
        <v>50.83</v>
      </c>
      <c r="AH1493" s="387">
        <v>0</v>
      </c>
      <c r="AI1493" s="387">
        <v>0</v>
      </c>
      <c r="AJ1493" s="387">
        <v>50.83</v>
      </c>
      <c r="AK1493" s="387">
        <v>5.08</v>
      </c>
      <c r="AM1493"/>
      <c r="AN1493"/>
      <c r="AO1493"/>
    </row>
    <row r="1494" spans="1:41">
      <c r="A1494" s="387" t="s">
        <v>4733</v>
      </c>
      <c r="B1494" s="388">
        <v>43667.940787037034</v>
      </c>
      <c r="C1494" s="389">
        <v>43667</v>
      </c>
      <c r="D1494" s="387" t="s">
        <v>2034</v>
      </c>
      <c r="E1494" s="389">
        <v>43667</v>
      </c>
      <c r="F1494" s="387" t="s">
        <v>2033</v>
      </c>
      <c r="G1494" s="389">
        <v>43667</v>
      </c>
      <c r="H1494" s="387" t="s">
        <v>2820</v>
      </c>
      <c r="I1494" s="389">
        <v>43667</v>
      </c>
      <c r="J1494" s="387" t="s">
        <v>2819</v>
      </c>
      <c r="K1494" s="387" t="s">
        <v>1741</v>
      </c>
      <c r="L1494" s="390" t="s">
        <v>1732</v>
      </c>
      <c r="M1494" s="390" t="s">
        <v>2027</v>
      </c>
      <c r="N1494" s="390" t="str">
        <f t="shared" si="48"/>
        <v>Employee28@blyblade.com</v>
      </c>
      <c r="O1494" s="390" t="str">
        <f t="shared" si="49"/>
        <v>Tony_Conte</v>
      </c>
      <c r="P1494" s="387" t="s">
        <v>1728</v>
      </c>
      <c r="Q1494" s="387" t="s">
        <v>1952</v>
      </c>
      <c r="R1494" s="387" t="s">
        <v>1738</v>
      </c>
      <c r="S1494" s="387">
        <v>2.0699999999999998</v>
      </c>
      <c r="T1494" s="387">
        <v>16</v>
      </c>
      <c r="U1494" s="387" t="s">
        <v>2026</v>
      </c>
      <c r="V1494" s="387" t="s">
        <v>2026</v>
      </c>
      <c r="W1494" s="387" t="s">
        <v>1965</v>
      </c>
      <c r="X1494" s="387" t="s">
        <v>1749</v>
      </c>
      <c r="Y1494" s="387" t="s">
        <v>1748</v>
      </c>
      <c r="Z1494" s="387" t="s">
        <v>1734</v>
      </c>
      <c r="AA1494" s="387" t="s">
        <v>1733</v>
      </c>
      <c r="AB1494" s="387">
        <v>31.62</v>
      </c>
      <c r="AC1494" s="387">
        <v>0</v>
      </c>
      <c r="AD1494" s="387">
        <v>0</v>
      </c>
      <c r="AE1494" s="387">
        <v>31.62</v>
      </c>
      <c r="AF1494" s="387" t="s">
        <v>1729</v>
      </c>
      <c r="AG1494" s="387">
        <v>31.62</v>
      </c>
      <c r="AH1494" s="387">
        <v>0</v>
      </c>
      <c r="AI1494" s="387">
        <v>0</v>
      </c>
      <c r="AJ1494" s="387">
        <v>31.62</v>
      </c>
      <c r="AK1494" s="387">
        <v>3.16</v>
      </c>
      <c r="AM1494"/>
      <c r="AN1494"/>
      <c r="AO1494"/>
    </row>
    <row r="1495" spans="1:41">
      <c r="A1495" s="387" t="s">
        <v>4733</v>
      </c>
      <c r="B1495" s="388">
        <v>43667.941145833334</v>
      </c>
      <c r="C1495" s="389">
        <v>43667</v>
      </c>
      <c r="D1495" s="387" t="s">
        <v>2034</v>
      </c>
      <c r="E1495" s="389">
        <v>43667</v>
      </c>
      <c r="F1495" s="387" t="s">
        <v>2033</v>
      </c>
      <c r="G1495" s="389">
        <v>43667</v>
      </c>
      <c r="H1495" s="387" t="s">
        <v>2820</v>
      </c>
      <c r="I1495" s="389">
        <v>43667</v>
      </c>
      <c r="J1495" s="387" t="s">
        <v>2819</v>
      </c>
      <c r="K1495" s="387" t="s">
        <v>1741</v>
      </c>
      <c r="L1495" s="390" t="s">
        <v>1732</v>
      </c>
      <c r="M1495" s="390" t="s">
        <v>2027</v>
      </c>
      <c r="N1495" s="390" t="str">
        <f t="shared" si="48"/>
        <v>Employee28@blyblade.com</v>
      </c>
      <c r="O1495" s="390" t="str">
        <f t="shared" si="49"/>
        <v>Tony_Conte</v>
      </c>
      <c r="P1495" s="387" t="s">
        <v>1728</v>
      </c>
      <c r="Q1495" s="387" t="s">
        <v>1952</v>
      </c>
      <c r="R1495" s="387" t="s">
        <v>1738</v>
      </c>
      <c r="S1495" s="387">
        <v>2.0699999999999998</v>
      </c>
      <c r="T1495" s="387">
        <v>16</v>
      </c>
      <c r="U1495" s="387" t="s">
        <v>2026</v>
      </c>
      <c r="V1495" s="387" t="s">
        <v>2026</v>
      </c>
      <c r="W1495" s="387" t="s">
        <v>1965</v>
      </c>
      <c r="X1495" s="387" t="s">
        <v>1749</v>
      </c>
      <c r="Y1495" s="387" t="s">
        <v>1748</v>
      </c>
      <c r="Z1495" s="387" t="s">
        <v>1734</v>
      </c>
      <c r="AA1495" s="387" t="s">
        <v>1747</v>
      </c>
      <c r="AB1495" s="387">
        <v>0</v>
      </c>
      <c r="AC1495" s="387">
        <v>0</v>
      </c>
      <c r="AD1495" s="387">
        <v>4.8600000000000003</v>
      </c>
      <c r="AE1495" s="387">
        <v>4.8600000000000003</v>
      </c>
      <c r="AF1495" s="387" t="s">
        <v>1729</v>
      </c>
      <c r="AG1495" s="387">
        <v>0</v>
      </c>
      <c r="AH1495" s="387">
        <v>0</v>
      </c>
      <c r="AI1495" s="387">
        <v>4.8600000000000003</v>
      </c>
      <c r="AJ1495" s="387">
        <v>4.8600000000000003</v>
      </c>
      <c r="AK1495" s="387">
        <v>0</v>
      </c>
      <c r="AM1495"/>
      <c r="AN1495"/>
      <c r="AO1495"/>
    </row>
    <row r="1496" spans="1:41">
      <c r="A1496" s="387" t="s">
        <v>4732</v>
      </c>
      <c r="B1496" s="388">
        <v>43667.967731481483</v>
      </c>
      <c r="C1496" s="389">
        <v>43667</v>
      </c>
      <c r="D1496" s="387" t="s">
        <v>2965</v>
      </c>
      <c r="E1496" s="389">
        <v>43667</v>
      </c>
      <c r="F1496" s="387" t="s">
        <v>1791</v>
      </c>
      <c r="G1496" s="389">
        <v>43667</v>
      </c>
      <c r="H1496" s="387" t="s">
        <v>3210</v>
      </c>
      <c r="I1496" s="389">
        <v>43667</v>
      </c>
      <c r="J1496" s="387" t="s">
        <v>3209</v>
      </c>
      <c r="K1496" s="387" t="s">
        <v>1741</v>
      </c>
      <c r="L1496" s="390" t="s">
        <v>1732</v>
      </c>
      <c r="M1496" s="390" t="s">
        <v>1929</v>
      </c>
      <c r="N1496" s="390" t="str">
        <f t="shared" si="48"/>
        <v>Employee29@blyblade.com</v>
      </c>
      <c r="O1496" s="390" t="str">
        <f t="shared" si="49"/>
        <v>Justin_Meltzer</v>
      </c>
      <c r="P1496" s="387" t="s">
        <v>1728</v>
      </c>
      <c r="Q1496" s="387" t="s">
        <v>1952</v>
      </c>
      <c r="R1496" s="387" t="s">
        <v>1738</v>
      </c>
      <c r="S1496" s="387">
        <v>2.12</v>
      </c>
      <c r="T1496" s="387">
        <v>4</v>
      </c>
      <c r="U1496" s="387" t="s">
        <v>2026</v>
      </c>
      <c r="V1496" s="387" t="s">
        <v>2026</v>
      </c>
      <c r="W1496" s="387" t="s">
        <v>1965</v>
      </c>
      <c r="X1496" s="387" t="s">
        <v>1749</v>
      </c>
      <c r="Y1496" s="387" t="s">
        <v>1748</v>
      </c>
      <c r="Z1496" s="387" t="s">
        <v>1734</v>
      </c>
      <c r="AA1496" s="387" t="s">
        <v>1747</v>
      </c>
      <c r="AB1496" s="387">
        <v>0</v>
      </c>
      <c r="AC1496" s="387">
        <v>0</v>
      </c>
      <c r="AD1496" s="387">
        <v>7.75</v>
      </c>
      <c r="AE1496" s="387">
        <v>7.75</v>
      </c>
      <c r="AF1496" s="387" t="s">
        <v>1729</v>
      </c>
      <c r="AG1496" s="387">
        <v>0</v>
      </c>
      <c r="AH1496" s="387">
        <v>0</v>
      </c>
      <c r="AI1496" s="387">
        <v>7.75</v>
      </c>
      <c r="AJ1496" s="387">
        <v>7.75</v>
      </c>
      <c r="AK1496" s="387">
        <v>0</v>
      </c>
      <c r="AM1496"/>
      <c r="AN1496"/>
      <c r="AO1496"/>
    </row>
    <row r="1497" spans="1:41">
      <c r="A1497" s="387" t="s">
        <v>4731</v>
      </c>
      <c r="B1497" s="388">
        <v>43667.976053240738</v>
      </c>
      <c r="C1497" s="389">
        <v>43667</v>
      </c>
      <c r="D1497" s="387" t="s">
        <v>3205</v>
      </c>
      <c r="E1497" s="389">
        <v>43667</v>
      </c>
      <c r="F1497" s="387" t="s">
        <v>2545</v>
      </c>
      <c r="G1497" s="389">
        <v>43667</v>
      </c>
      <c r="H1497" s="387" t="s">
        <v>2738</v>
      </c>
      <c r="I1497" s="389">
        <v>43667</v>
      </c>
      <c r="J1497" s="387" t="s">
        <v>3195</v>
      </c>
      <c r="K1497" s="387" t="s">
        <v>1741</v>
      </c>
      <c r="L1497" s="390" t="s">
        <v>1732</v>
      </c>
      <c r="M1497" s="390" t="s">
        <v>1810</v>
      </c>
      <c r="N1497" s="390" t="str">
        <f t="shared" si="48"/>
        <v>Employee3@blyblade.com</v>
      </c>
      <c r="O1497" s="390" t="str">
        <f t="shared" si="49"/>
        <v>Esjona_Kadiu</v>
      </c>
      <c r="P1497" s="387" t="s">
        <v>1728</v>
      </c>
      <c r="Q1497" s="387" t="s">
        <v>1739</v>
      </c>
      <c r="R1497" s="387" t="s">
        <v>1738</v>
      </c>
      <c r="S1497" s="387">
        <v>0.78</v>
      </c>
      <c r="T1497" s="387">
        <v>25</v>
      </c>
      <c r="U1497" s="387" t="s">
        <v>1737</v>
      </c>
      <c r="V1497" s="387" t="s">
        <v>1737</v>
      </c>
      <c r="W1497" s="387" t="s">
        <v>1728</v>
      </c>
      <c r="X1497" s="387" t="s">
        <v>1736</v>
      </c>
      <c r="Y1497" s="387" t="s">
        <v>1735</v>
      </c>
      <c r="Z1497" s="387" t="s">
        <v>1734</v>
      </c>
      <c r="AA1497" s="387" t="s">
        <v>1733</v>
      </c>
      <c r="AB1497" s="387">
        <v>32.700000000000003</v>
      </c>
      <c r="AC1497" s="387">
        <v>0</v>
      </c>
      <c r="AD1497" s="387">
        <v>0</v>
      </c>
      <c r="AE1497" s="387">
        <v>30</v>
      </c>
      <c r="AF1497" s="387" t="s">
        <v>1729</v>
      </c>
      <c r="AG1497" s="387">
        <v>32.700000000000003</v>
      </c>
      <c r="AH1497" s="387">
        <v>0</v>
      </c>
      <c r="AI1497" s="387">
        <v>0</v>
      </c>
      <c r="AJ1497" s="387">
        <v>30</v>
      </c>
      <c r="AK1497" s="387">
        <v>3</v>
      </c>
      <c r="AM1497"/>
      <c r="AN1497"/>
      <c r="AO1497"/>
    </row>
    <row r="1498" spans="1:41">
      <c r="A1498" s="387" t="s">
        <v>4730</v>
      </c>
      <c r="B1498" s="388">
        <v>43668.04005787037</v>
      </c>
      <c r="C1498" s="389">
        <v>43668</v>
      </c>
      <c r="D1498" s="387" t="s">
        <v>3281</v>
      </c>
      <c r="E1498" s="389">
        <v>43667</v>
      </c>
      <c r="F1498" s="387" t="s">
        <v>3280</v>
      </c>
      <c r="G1498" s="389">
        <v>43668</v>
      </c>
      <c r="H1498" s="387" t="s">
        <v>4077</v>
      </c>
      <c r="I1498" s="389">
        <v>43667</v>
      </c>
      <c r="J1498" s="387" t="s">
        <v>3713</v>
      </c>
      <c r="K1498" s="387" t="s">
        <v>1741</v>
      </c>
      <c r="L1498" s="390" t="s">
        <v>1732</v>
      </c>
      <c r="M1498" s="390" t="s">
        <v>2812</v>
      </c>
      <c r="N1498" s="390" t="str">
        <f t="shared" si="48"/>
        <v>Employee6@blyblade.com</v>
      </c>
      <c r="O1498" s="390" t="str">
        <f t="shared" si="49"/>
        <v>Matthew_Brody</v>
      </c>
      <c r="P1498" s="387" t="s">
        <v>1728</v>
      </c>
      <c r="Q1498" s="387" t="s">
        <v>1754</v>
      </c>
      <c r="R1498" s="387" t="s">
        <v>1753</v>
      </c>
      <c r="S1498" s="387">
        <v>4.8</v>
      </c>
      <c r="T1498" s="387">
        <v>10</v>
      </c>
      <c r="U1498" s="387" t="s">
        <v>1752</v>
      </c>
      <c r="V1498" s="387" t="s">
        <v>1781</v>
      </c>
      <c r="W1498" s="387" t="s">
        <v>1750</v>
      </c>
      <c r="X1498" s="387" t="s">
        <v>1770</v>
      </c>
      <c r="Y1498" s="387" t="s">
        <v>1748</v>
      </c>
      <c r="Z1498" s="387" t="s">
        <v>1734</v>
      </c>
      <c r="AA1498" s="387" t="s">
        <v>1733</v>
      </c>
      <c r="AB1498" s="387">
        <v>23.06</v>
      </c>
      <c r="AC1498" s="387">
        <v>0</v>
      </c>
      <c r="AD1498" s="387">
        <v>0</v>
      </c>
      <c r="AE1498" s="387">
        <v>23.06</v>
      </c>
      <c r="AF1498" s="387" t="s">
        <v>1729</v>
      </c>
      <c r="AG1498" s="387">
        <v>23.06</v>
      </c>
      <c r="AH1498" s="387">
        <v>0</v>
      </c>
      <c r="AI1498" s="387">
        <v>0</v>
      </c>
      <c r="AJ1498" s="387">
        <v>23.06</v>
      </c>
      <c r="AK1498" s="387">
        <v>2.31</v>
      </c>
      <c r="AM1498"/>
      <c r="AN1498"/>
      <c r="AO1498"/>
    </row>
    <row r="1499" spans="1:41">
      <c r="A1499" s="387" t="s">
        <v>4729</v>
      </c>
      <c r="B1499" s="388">
        <v>43668.111689814818</v>
      </c>
      <c r="C1499" s="389">
        <v>43668</v>
      </c>
      <c r="D1499" s="387" t="s">
        <v>2487</v>
      </c>
      <c r="E1499" s="389">
        <v>43667</v>
      </c>
      <c r="F1499" s="387" t="s">
        <v>2021</v>
      </c>
      <c r="G1499" s="389">
        <v>43668</v>
      </c>
      <c r="H1499" s="387" t="s">
        <v>4582</v>
      </c>
      <c r="I1499" s="389">
        <v>43667</v>
      </c>
      <c r="J1499" s="387" t="s">
        <v>2827</v>
      </c>
      <c r="K1499" s="387" t="s">
        <v>1741</v>
      </c>
      <c r="L1499" s="390" t="s">
        <v>1732</v>
      </c>
      <c r="M1499" s="390" t="s">
        <v>2812</v>
      </c>
      <c r="N1499" s="390" t="str">
        <f t="shared" si="48"/>
        <v>Employee6@blyblade.com</v>
      </c>
      <c r="O1499" s="390" t="str">
        <f t="shared" si="49"/>
        <v>Matthew_Brody</v>
      </c>
      <c r="P1499" s="387" t="s">
        <v>1728</v>
      </c>
      <c r="Q1499" s="387" t="s">
        <v>1754</v>
      </c>
      <c r="R1499" s="387" t="s">
        <v>1753</v>
      </c>
      <c r="S1499" s="387">
        <v>6.38</v>
      </c>
      <c r="T1499" s="387">
        <v>13</v>
      </c>
      <c r="U1499" s="387" t="s">
        <v>1781</v>
      </c>
      <c r="V1499" s="387" t="s">
        <v>1795</v>
      </c>
      <c r="W1499" s="387" t="s">
        <v>1750</v>
      </c>
      <c r="X1499" s="387" t="s">
        <v>1770</v>
      </c>
      <c r="Y1499" s="387" t="s">
        <v>1748</v>
      </c>
      <c r="Z1499" s="387" t="s">
        <v>1734</v>
      </c>
      <c r="AA1499" s="387" t="s">
        <v>1733</v>
      </c>
      <c r="AB1499" s="387">
        <v>28.1</v>
      </c>
      <c r="AC1499" s="387">
        <v>0</v>
      </c>
      <c r="AD1499" s="387">
        <v>0</v>
      </c>
      <c r="AE1499" s="387">
        <v>28.1</v>
      </c>
      <c r="AF1499" s="387" t="s">
        <v>1729</v>
      </c>
      <c r="AG1499" s="387">
        <v>28.1</v>
      </c>
      <c r="AH1499" s="387">
        <v>0</v>
      </c>
      <c r="AI1499" s="387">
        <v>0</v>
      </c>
      <c r="AJ1499" s="387">
        <v>28.1</v>
      </c>
      <c r="AK1499" s="387">
        <v>2.81</v>
      </c>
      <c r="AM1499"/>
      <c r="AN1499"/>
      <c r="AO1499"/>
    </row>
    <row r="1500" spans="1:41">
      <c r="A1500" s="387" t="s">
        <v>4728</v>
      </c>
      <c r="B1500" s="388">
        <v>43668.445057870369</v>
      </c>
      <c r="C1500" s="389">
        <v>43668</v>
      </c>
      <c r="D1500" s="387" t="s">
        <v>2461</v>
      </c>
      <c r="E1500" s="389">
        <v>43668</v>
      </c>
      <c r="F1500" s="387" t="s">
        <v>2460</v>
      </c>
      <c r="G1500" s="389">
        <v>43668</v>
      </c>
      <c r="H1500" s="387" t="s">
        <v>3148</v>
      </c>
      <c r="I1500" s="389">
        <v>43668</v>
      </c>
      <c r="J1500" s="387" t="s">
        <v>3984</v>
      </c>
      <c r="K1500" s="387" t="s">
        <v>1741</v>
      </c>
      <c r="L1500" s="390" t="s">
        <v>1732</v>
      </c>
      <c r="M1500" s="390" t="s">
        <v>1936</v>
      </c>
      <c r="N1500" s="390" t="str">
        <f t="shared" si="48"/>
        <v>Employee17@blyblade.com</v>
      </c>
      <c r="O1500" s="390" t="str">
        <f t="shared" si="49"/>
        <v>Nate_Alexander</v>
      </c>
      <c r="P1500" s="387" t="s">
        <v>1728</v>
      </c>
      <c r="Q1500" s="387" t="s">
        <v>1754</v>
      </c>
      <c r="R1500" s="387" t="s">
        <v>1753</v>
      </c>
      <c r="S1500" s="387">
        <v>1.71</v>
      </c>
      <c r="T1500" s="387">
        <v>4</v>
      </c>
      <c r="U1500" s="387" t="s">
        <v>1795</v>
      </c>
      <c r="V1500" s="387" t="s">
        <v>1752</v>
      </c>
      <c r="W1500" s="387" t="s">
        <v>4723</v>
      </c>
      <c r="X1500" s="387" t="s">
        <v>1770</v>
      </c>
      <c r="Y1500" s="387" t="s">
        <v>1748</v>
      </c>
      <c r="Z1500" s="387" t="s">
        <v>1734</v>
      </c>
      <c r="AA1500" s="387" t="s">
        <v>1733</v>
      </c>
      <c r="AB1500" s="387">
        <v>15.51</v>
      </c>
      <c r="AC1500" s="387">
        <v>0</v>
      </c>
      <c r="AD1500" s="387">
        <v>0</v>
      </c>
      <c r="AE1500" s="387">
        <v>15.51</v>
      </c>
      <c r="AF1500" s="387" t="s">
        <v>1729</v>
      </c>
      <c r="AG1500" s="387">
        <v>15.51</v>
      </c>
      <c r="AH1500" s="387">
        <v>0</v>
      </c>
      <c r="AI1500" s="387">
        <v>0</v>
      </c>
      <c r="AJ1500" s="387">
        <v>15.51</v>
      </c>
      <c r="AK1500" s="387">
        <v>1.55</v>
      </c>
      <c r="AM1500"/>
      <c r="AN1500"/>
      <c r="AO1500"/>
    </row>
    <row r="1501" spans="1:41">
      <c r="A1501" s="387" t="s">
        <v>4727</v>
      </c>
      <c r="B1501" s="388">
        <v>43668.460196759261</v>
      </c>
      <c r="C1501" s="389">
        <v>43668</v>
      </c>
      <c r="D1501" s="387" t="s">
        <v>2212</v>
      </c>
      <c r="E1501" s="389">
        <v>43668</v>
      </c>
      <c r="F1501" s="387" t="s">
        <v>2211</v>
      </c>
      <c r="G1501" s="389">
        <v>43668</v>
      </c>
      <c r="H1501" s="387" t="s">
        <v>3261</v>
      </c>
      <c r="I1501" s="389">
        <v>43668</v>
      </c>
      <c r="J1501" s="387" t="s">
        <v>3260</v>
      </c>
      <c r="K1501" s="387" t="s">
        <v>1741</v>
      </c>
      <c r="L1501" s="390" t="s">
        <v>1732</v>
      </c>
      <c r="M1501" s="390" t="s">
        <v>1854</v>
      </c>
      <c r="N1501" s="390" t="str">
        <f t="shared" si="48"/>
        <v>Employee5@blyblade.com</v>
      </c>
      <c r="O1501" s="390" t="str">
        <f t="shared" si="49"/>
        <v>Torey_McNeil</v>
      </c>
      <c r="P1501" s="387" t="s">
        <v>1728</v>
      </c>
      <c r="Q1501" s="387" t="s">
        <v>1754</v>
      </c>
      <c r="R1501" s="387" t="s">
        <v>1738</v>
      </c>
      <c r="S1501" s="387">
        <v>10.85</v>
      </c>
      <c r="T1501" s="387">
        <v>28</v>
      </c>
      <c r="U1501" s="387" t="s">
        <v>1853</v>
      </c>
      <c r="V1501" s="387" t="s">
        <v>1737</v>
      </c>
      <c r="W1501" s="387" t="s">
        <v>1750</v>
      </c>
      <c r="X1501" s="387" t="s">
        <v>1770</v>
      </c>
      <c r="Y1501" s="387" t="s">
        <v>1748</v>
      </c>
      <c r="Z1501" s="387" t="s">
        <v>1734</v>
      </c>
      <c r="AA1501" s="387" t="s">
        <v>1733</v>
      </c>
      <c r="AB1501" s="387">
        <v>49.09</v>
      </c>
      <c r="AC1501" s="387">
        <v>0</v>
      </c>
      <c r="AD1501" s="387">
        <v>0</v>
      </c>
      <c r="AE1501" s="387">
        <v>49.09</v>
      </c>
      <c r="AF1501" s="387" t="s">
        <v>1729</v>
      </c>
      <c r="AG1501" s="387">
        <v>49.09</v>
      </c>
      <c r="AH1501" s="387">
        <v>0</v>
      </c>
      <c r="AI1501" s="387">
        <v>0</v>
      </c>
      <c r="AJ1501" s="387">
        <v>49.09</v>
      </c>
      <c r="AK1501" s="387">
        <v>4.91</v>
      </c>
      <c r="AM1501"/>
      <c r="AN1501"/>
      <c r="AO1501"/>
    </row>
    <row r="1502" spans="1:41">
      <c r="A1502" s="387" t="s">
        <v>4726</v>
      </c>
      <c r="B1502" s="388">
        <v>43668.462962962964</v>
      </c>
      <c r="C1502" s="389">
        <v>43668</v>
      </c>
      <c r="D1502" s="387" t="s">
        <v>1849</v>
      </c>
      <c r="E1502" s="389">
        <v>43668</v>
      </c>
      <c r="F1502" s="387" t="s">
        <v>1848</v>
      </c>
      <c r="G1502" s="389">
        <v>43668</v>
      </c>
      <c r="H1502" s="387" t="s">
        <v>2440</v>
      </c>
      <c r="I1502" s="389">
        <v>43668</v>
      </c>
      <c r="J1502" s="387" t="s">
        <v>2483</v>
      </c>
      <c r="K1502" s="387" t="s">
        <v>1741</v>
      </c>
      <c r="L1502" s="390" t="s">
        <v>1732</v>
      </c>
      <c r="M1502" s="390" t="s">
        <v>2208</v>
      </c>
      <c r="N1502" s="390" t="str">
        <f t="shared" si="48"/>
        <v>Employee13@blyblade.com</v>
      </c>
      <c r="O1502" s="390" t="str">
        <f t="shared" si="49"/>
        <v>Evelyn_Pelczar</v>
      </c>
      <c r="P1502" s="387" t="s">
        <v>1728</v>
      </c>
      <c r="Q1502" s="387" t="s">
        <v>1847</v>
      </c>
      <c r="R1502" s="387" t="s">
        <v>1738</v>
      </c>
      <c r="S1502" s="387">
        <v>3.65</v>
      </c>
      <c r="T1502" s="387">
        <v>15</v>
      </c>
      <c r="U1502" s="387" t="s">
        <v>2207</v>
      </c>
      <c r="V1502" s="387" t="s">
        <v>1772</v>
      </c>
      <c r="W1502" s="387" t="s">
        <v>1965</v>
      </c>
      <c r="X1502" s="387" t="s">
        <v>1770</v>
      </c>
      <c r="Y1502" s="387" t="s">
        <v>1735</v>
      </c>
      <c r="Z1502" s="387" t="s">
        <v>1734</v>
      </c>
      <c r="AA1502" s="387" t="s">
        <v>1733</v>
      </c>
      <c r="AB1502" s="387">
        <v>20.74</v>
      </c>
      <c r="AC1502" s="387">
        <v>0</v>
      </c>
      <c r="AD1502" s="387">
        <v>0</v>
      </c>
      <c r="AE1502" s="387">
        <v>20.74</v>
      </c>
      <c r="AF1502" s="387" t="s">
        <v>1729</v>
      </c>
      <c r="AG1502" s="387">
        <v>20.74</v>
      </c>
      <c r="AH1502" s="387">
        <v>0</v>
      </c>
      <c r="AI1502" s="387">
        <v>0</v>
      </c>
      <c r="AJ1502" s="387">
        <v>20.74</v>
      </c>
      <c r="AK1502" s="387">
        <v>2.0699999999999998</v>
      </c>
      <c r="AM1502"/>
      <c r="AN1502"/>
      <c r="AO1502"/>
    </row>
    <row r="1503" spans="1:41">
      <c r="A1503" s="387" t="s">
        <v>4725</v>
      </c>
      <c r="B1503" s="388">
        <v>43668.490787037037</v>
      </c>
      <c r="C1503" s="389">
        <v>43668</v>
      </c>
      <c r="D1503" s="387" t="s">
        <v>2436</v>
      </c>
      <c r="E1503" s="389">
        <v>43668</v>
      </c>
      <c r="F1503" s="387" t="s">
        <v>3804</v>
      </c>
      <c r="G1503" s="389">
        <v>43668</v>
      </c>
      <c r="H1503" s="387" t="s">
        <v>2622</v>
      </c>
      <c r="I1503" s="389">
        <v>43668</v>
      </c>
      <c r="J1503" s="387" t="s">
        <v>4724</v>
      </c>
      <c r="K1503" s="387" t="s">
        <v>1741</v>
      </c>
      <c r="L1503" s="390" t="s">
        <v>1732</v>
      </c>
      <c r="M1503" s="390" t="s">
        <v>2265</v>
      </c>
      <c r="N1503" s="390" t="str">
        <f t="shared" si="48"/>
        <v>Employee4@blyblade.com</v>
      </c>
      <c r="O1503" s="390" t="str">
        <f t="shared" si="49"/>
        <v>Oksana_Orlov</v>
      </c>
      <c r="P1503" s="387" t="s">
        <v>1728</v>
      </c>
      <c r="Q1503" s="387" t="s">
        <v>1754</v>
      </c>
      <c r="R1503" s="387" t="s">
        <v>1738</v>
      </c>
      <c r="S1503" s="387">
        <v>1.25</v>
      </c>
      <c r="T1503" s="387">
        <v>8</v>
      </c>
      <c r="U1503" s="387" t="s">
        <v>1773</v>
      </c>
      <c r="V1503" s="387" t="s">
        <v>2007</v>
      </c>
      <c r="W1503" s="387" t="s">
        <v>4723</v>
      </c>
      <c r="X1503" s="387" t="s">
        <v>1770</v>
      </c>
      <c r="Y1503" s="387" t="s">
        <v>1735</v>
      </c>
      <c r="Z1503" s="387" t="s">
        <v>1734</v>
      </c>
      <c r="AA1503" s="387" t="s">
        <v>1733</v>
      </c>
      <c r="AB1503" s="387">
        <v>11.17</v>
      </c>
      <c r="AC1503" s="387">
        <v>0</v>
      </c>
      <c r="AD1503" s="387">
        <v>0</v>
      </c>
      <c r="AE1503" s="387">
        <v>11.17</v>
      </c>
      <c r="AF1503" s="387" t="s">
        <v>1729</v>
      </c>
      <c r="AG1503" s="387">
        <v>11.17</v>
      </c>
      <c r="AH1503" s="387">
        <v>0</v>
      </c>
      <c r="AI1503" s="387">
        <v>0</v>
      </c>
      <c r="AJ1503" s="387">
        <v>11.17</v>
      </c>
      <c r="AK1503" s="387">
        <v>1.1200000000000001</v>
      </c>
      <c r="AM1503"/>
      <c r="AN1503"/>
      <c r="AO1503"/>
    </row>
    <row r="1504" spans="1:41">
      <c r="A1504" s="387" t="s">
        <v>4725</v>
      </c>
      <c r="B1504" s="388">
        <v>43668.490844907406</v>
      </c>
      <c r="C1504" s="389">
        <v>43668</v>
      </c>
      <c r="D1504" s="387" t="s">
        <v>2436</v>
      </c>
      <c r="E1504" s="389">
        <v>43668</v>
      </c>
      <c r="F1504" s="387" t="s">
        <v>3804</v>
      </c>
      <c r="G1504" s="389">
        <v>43668</v>
      </c>
      <c r="H1504" s="387" t="s">
        <v>2622</v>
      </c>
      <c r="I1504" s="389">
        <v>43668</v>
      </c>
      <c r="J1504" s="387" t="s">
        <v>4724</v>
      </c>
      <c r="K1504" s="387" t="s">
        <v>1741</v>
      </c>
      <c r="L1504" s="390" t="s">
        <v>1732</v>
      </c>
      <c r="M1504" s="390" t="s">
        <v>2265</v>
      </c>
      <c r="N1504" s="390" t="str">
        <f t="shared" si="48"/>
        <v>Employee4@blyblade.com</v>
      </c>
      <c r="O1504" s="390" t="str">
        <f t="shared" si="49"/>
        <v>Oksana_Orlov</v>
      </c>
      <c r="P1504" s="387" t="s">
        <v>1728</v>
      </c>
      <c r="Q1504" s="387" t="s">
        <v>1754</v>
      </c>
      <c r="R1504" s="387" t="s">
        <v>1738</v>
      </c>
      <c r="S1504" s="387">
        <v>1.25</v>
      </c>
      <c r="T1504" s="387">
        <v>8</v>
      </c>
      <c r="U1504" s="387" t="s">
        <v>1773</v>
      </c>
      <c r="V1504" s="387" t="s">
        <v>2007</v>
      </c>
      <c r="W1504" s="387" t="s">
        <v>4723</v>
      </c>
      <c r="X1504" s="387" t="s">
        <v>1770</v>
      </c>
      <c r="Y1504" s="387" t="s">
        <v>1735</v>
      </c>
      <c r="Z1504" s="387" t="s">
        <v>1734</v>
      </c>
      <c r="AA1504" s="387" t="s">
        <v>1747</v>
      </c>
      <c r="AB1504" s="387">
        <v>0</v>
      </c>
      <c r="AC1504" s="387">
        <v>0</v>
      </c>
      <c r="AD1504" s="387">
        <v>1.03</v>
      </c>
      <c r="AE1504" s="387">
        <v>1.03</v>
      </c>
      <c r="AF1504" s="387" t="s">
        <v>1729</v>
      </c>
      <c r="AG1504" s="387">
        <v>0</v>
      </c>
      <c r="AH1504" s="387">
        <v>0</v>
      </c>
      <c r="AI1504" s="387">
        <v>1.03</v>
      </c>
      <c r="AJ1504" s="387">
        <v>1.03</v>
      </c>
      <c r="AK1504" s="387">
        <v>0</v>
      </c>
      <c r="AM1504"/>
      <c r="AN1504"/>
      <c r="AO1504"/>
    </row>
    <row r="1505" spans="1:41">
      <c r="A1505" s="387" t="s">
        <v>4722</v>
      </c>
      <c r="B1505" s="388">
        <v>43668.498865740738</v>
      </c>
      <c r="C1505" s="389">
        <v>43668</v>
      </c>
      <c r="D1505" s="387" t="s">
        <v>1831</v>
      </c>
      <c r="E1505" s="389">
        <v>43668</v>
      </c>
      <c r="F1505" s="387" t="s">
        <v>1830</v>
      </c>
      <c r="G1505" s="389">
        <v>43668</v>
      </c>
      <c r="H1505" s="387" t="s">
        <v>4298</v>
      </c>
      <c r="I1505" s="389">
        <v>43668</v>
      </c>
      <c r="J1505" s="387" t="s">
        <v>2217</v>
      </c>
      <c r="K1505" s="387" t="s">
        <v>1741</v>
      </c>
      <c r="L1505" s="390" t="s">
        <v>1732</v>
      </c>
      <c r="M1505" s="390" t="s">
        <v>2812</v>
      </c>
      <c r="N1505" s="390" t="str">
        <f t="shared" si="48"/>
        <v>Employee6@blyblade.com</v>
      </c>
      <c r="O1505" s="390" t="str">
        <f t="shared" si="49"/>
        <v>Matthew_Brody</v>
      </c>
      <c r="P1505" s="387" t="s">
        <v>1728</v>
      </c>
      <c r="Q1505" s="387" t="s">
        <v>1762</v>
      </c>
      <c r="R1505" s="387" t="s">
        <v>1753</v>
      </c>
      <c r="S1505" s="387">
        <v>31.6</v>
      </c>
      <c r="T1505" s="387">
        <v>37</v>
      </c>
      <c r="U1505" s="387" t="s">
        <v>2050</v>
      </c>
      <c r="V1505" s="387" t="s">
        <v>4721</v>
      </c>
      <c r="W1505" s="387" t="s">
        <v>1965</v>
      </c>
      <c r="X1505" s="387" t="s">
        <v>1749</v>
      </c>
      <c r="Y1505" s="387" t="s">
        <v>1748</v>
      </c>
      <c r="Z1505" s="387" t="s">
        <v>1734</v>
      </c>
      <c r="AA1505" s="387" t="s">
        <v>1733</v>
      </c>
      <c r="AB1505" s="387">
        <v>94.07</v>
      </c>
      <c r="AC1505" s="387">
        <v>0</v>
      </c>
      <c r="AD1505" s="387">
        <v>0</v>
      </c>
      <c r="AE1505" s="387">
        <v>94.07</v>
      </c>
      <c r="AF1505" s="387" t="s">
        <v>1729</v>
      </c>
      <c r="AG1505" s="387">
        <v>94.07</v>
      </c>
      <c r="AH1505" s="387">
        <v>0</v>
      </c>
      <c r="AI1505" s="387">
        <v>0</v>
      </c>
      <c r="AJ1505" s="387">
        <v>94.07</v>
      </c>
      <c r="AK1505" s="387">
        <v>9.41</v>
      </c>
      <c r="AM1505"/>
      <c r="AN1505"/>
      <c r="AO1505"/>
    </row>
    <row r="1506" spans="1:41">
      <c r="A1506" s="387" t="s">
        <v>4720</v>
      </c>
      <c r="B1506" s="388">
        <v>43668.652106481481</v>
      </c>
      <c r="C1506" s="389">
        <v>43668</v>
      </c>
      <c r="D1506" s="387" t="s">
        <v>2093</v>
      </c>
      <c r="E1506" s="389">
        <v>43668</v>
      </c>
      <c r="F1506" s="387" t="s">
        <v>2176</v>
      </c>
      <c r="G1506" s="389">
        <v>43668</v>
      </c>
      <c r="H1506" s="387" t="s">
        <v>2093</v>
      </c>
      <c r="I1506" s="389">
        <v>43668</v>
      </c>
      <c r="J1506" s="387" t="s">
        <v>2176</v>
      </c>
      <c r="K1506" s="387" t="s">
        <v>1741</v>
      </c>
      <c r="L1506" s="390" t="s">
        <v>1732</v>
      </c>
      <c r="M1506" s="390" t="s">
        <v>1731</v>
      </c>
      <c r="N1506" s="390" t="str">
        <f t="shared" si="48"/>
        <v>Employee8@blyblade.com</v>
      </c>
      <c r="O1506" s="390" t="str">
        <f t="shared" si="49"/>
        <v>--_--</v>
      </c>
      <c r="P1506" s="387" t="s">
        <v>1728</v>
      </c>
      <c r="Q1506" s="387" t="s">
        <v>1739</v>
      </c>
      <c r="R1506" s="387" t="s">
        <v>1738</v>
      </c>
      <c r="S1506" s="387">
        <v>2.25</v>
      </c>
      <c r="T1506" s="387">
        <v>0</v>
      </c>
      <c r="U1506" s="387" t="s">
        <v>2254</v>
      </c>
      <c r="V1506" s="387" t="s">
        <v>2254</v>
      </c>
      <c r="W1506" s="387" t="s">
        <v>1728</v>
      </c>
      <c r="X1506" s="387" t="s">
        <v>1728</v>
      </c>
      <c r="Y1506" s="387" t="s">
        <v>1728</v>
      </c>
      <c r="Z1506" s="387" t="s">
        <v>1734</v>
      </c>
      <c r="AA1506" s="387" t="s">
        <v>2138</v>
      </c>
      <c r="AB1506" s="387">
        <v>0</v>
      </c>
      <c r="AC1506" s="387">
        <v>0</v>
      </c>
      <c r="AD1506" s="387">
        <v>0</v>
      </c>
      <c r="AE1506" s="387">
        <v>14.15</v>
      </c>
      <c r="AF1506" s="387" t="s">
        <v>1729</v>
      </c>
      <c r="AG1506" s="387">
        <v>0</v>
      </c>
      <c r="AH1506" s="387">
        <v>0</v>
      </c>
      <c r="AI1506" s="387">
        <v>0</v>
      </c>
      <c r="AJ1506" s="387">
        <v>14.15</v>
      </c>
      <c r="AK1506" s="387">
        <v>1.42</v>
      </c>
      <c r="AM1506"/>
      <c r="AN1506"/>
      <c r="AO1506"/>
    </row>
    <row r="1507" spans="1:41">
      <c r="A1507" s="387" t="s">
        <v>4720</v>
      </c>
      <c r="B1507" s="388">
        <v>43668.656921296293</v>
      </c>
      <c r="C1507" s="389">
        <v>43668</v>
      </c>
      <c r="D1507" s="387" t="s">
        <v>2093</v>
      </c>
      <c r="E1507" s="389">
        <v>43668</v>
      </c>
      <c r="F1507" s="387" t="s">
        <v>2176</v>
      </c>
      <c r="G1507" s="389">
        <v>43668</v>
      </c>
      <c r="H1507" s="387" t="s">
        <v>2093</v>
      </c>
      <c r="I1507" s="389">
        <v>43668</v>
      </c>
      <c r="J1507" s="387" t="s">
        <v>2176</v>
      </c>
      <c r="K1507" s="387" t="s">
        <v>1741</v>
      </c>
      <c r="L1507" s="390" t="s">
        <v>1732</v>
      </c>
      <c r="M1507" s="390" t="s">
        <v>1731</v>
      </c>
      <c r="N1507" s="390" t="str">
        <f t="shared" si="48"/>
        <v>Employee8@blyblade.com</v>
      </c>
      <c r="O1507" s="390" t="str">
        <f t="shared" si="49"/>
        <v>--_--</v>
      </c>
      <c r="P1507" s="387" t="s">
        <v>1728</v>
      </c>
      <c r="Q1507" s="387" t="s">
        <v>1739</v>
      </c>
      <c r="R1507" s="387" t="s">
        <v>1738</v>
      </c>
      <c r="S1507" s="387">
        <v>2.25</v>
      </c>
      <c r="T1507" s="387">
        <v>0</v>
      </c>
      <c r="U1507" s="387" t="s">
        <v>2254</v>
      </c>
      <c r="V1507" s="387" t="s">
        <v>2254</v>
      </c>
      <c r="W1507" s="387" t="s">
        <v>1728</v>
      </c>
      <c r="X1507" s="387" t="s">
        <v>1728</v>
      </c>
      <c r="Y1507" s="387" t="s">
        <v>1728</v>
      </c>
      <c r="Z1507" s="387" t="s">
        <v>1734</v>
      </c>
      <c r="AA1507" s="387" t="s">
        <v>2138</v>
      </c>
      <c r="AB1507" s="387">
        <v>0</v>
      </c>
      <c r="AC1507" s="387">
        <v>0</v>
      </c>
      <c r="AD1507" s="387">
        <v>0</v>
      </c>
      <c r="AE1507" s="387">
        <v>-14.15</v>
      </c>
      <c r="AF1507" s="387" t="s">
        <v>1729</v>
      </c>
      <c r="AG1507" s="387">
        <v>0</v>
      </c>
      <c r="AH1507" s="387">
        <v>0</v>
      </c>
      <c r="AI1507" s="387">
        <v>0</v>
      </c>
      <c r="AJ1507" s="387">
        <v>-14.15</v>
      </c>
      <c r="AK1507" s="387">
        <v>-1.42</v>
      </c>
      <c r="AM1507"/>
      <c r="AN1507"/>
      <c r="AO1507"/>
    </row>
    <row r="1508" spans="1:41">
      <c r="A1508" s="387" t="s">
        <v>4719</v>
      </c>
      <c r="B1508" s="388">
        <v>43668.695081018515</v>
      </c>
      <c r="C1508" s="389">
        <v>43668</v>
      </c>
      <c r="D1508" s="387" t="s">
        <v>2166</v>
      </c>
      <c r="E1508" s="389">
        <v>43668</v>
      </c>
      <c r="F1508" s="387" t="s">
        <v>2165</v>
      </c>
      <c r="G1508" s="389">
        <v>43668</v>
      </c>
      <c r="H1508" s="387" t="s">
        <v>3355</v>
      </c>
      <c r="I1508" s="389">
        <v>43668</v>
      </c>
      <c r="J1508" s="387" t="s">
        <v>3798</v>
      </c>
      <c r="K1508" s="387" t="s">
        <v>1741</v>
      </c>
      <c r="L1508" s="390" t="s">
        <v>1732</v>
      </c>
      <c r="M1508" s="390" t="s">
        <v>1936</v>
      </c>
      <c r="N1508" s="390" t="str">
        <f t="shared" si="48"/>
        <v>Employee17@blyblade.com</v>
      </c>
      <c r="O1508" s="390" t="str">
        <f t="shared" si="49"/>
        <v>Nate_Alexander</v>
      </c>
      <c r="P1508" s="387" t="s">
        <v>1728</v>
      </c>
      <c r="Q1508" s="387" t="s">
        <v>1967</v>
      </c>
      <c r="R1508" s="387" t="s">
        <v>1738</v>
      </c>
      <c r="S1508" s="387">
        <v>2.44</v>
      </c>
      <c r="T1508" s="387">
        <v>22</v>
      </c>
      <c r="U1508" s="387" t="s">
        <v>1772</v>
      </c>
      <c r="V1508" s="387" t="s">
        <v>1737</v>
      </c>
      <c r="W1508" s="387" t="s">
        <v>1771</v>
      </c>
      <c r="X1508" s="387" t="s">
        <v>1770</v>
      </c>
      <c r="Y1508" s="387" t="s">
        <v>1748</v>
      </c>
      <c r="Z1508" s="387" t="s">
        <v>1734</v>
      </c>
      <c r="AA1508" s="387" t="s">
        <v>1733</v>
      </c>
      <c r="AB1508" s="387">
        <v>37.11</v>
      </c>
      <c r="AC1508" s="387">
        <v>0</v>
      </c>
      <c r="AD1508" s="387">
        <v>0</v>
      </c>
      <c r="AE1508" s="387">
        <v>37.11</v>
      </c>
      <c r="AF1508" s="387" t="s">
        <v>1729</v>
      </c>
      <c r="AG1508" s="387">
        <v>37.11</v>
      </c>
      <c r="AH1508" s="387">
        <v>0</v>
      </c>
      <c r="AI1508" s="387">
        <v>0</v>
      </c>
      <c r="AJ1508" s="387">
        <v>37.11</v>
      </c>
      <c r="AK1508" s="387">
        <v>3.71</v>
      </c>
      <c r="AM1508"/>
      <c r="AN1508"/>
      <c r="AO1508"/>
    </row>
    <row r="1509" spans="1:41">
      <c r="A1509" s="387" t="s">
        <v>4718</v>
      </c>
      <c r="B1509" s="388">
        <v>43668.743171296293</v>
      </c>
      <c r="C1509" s="389">
        <v>43668</v>
      </c>
      <c r="D1509" s="387" t="s">
        <v>2121</v>
      </c>
      <c r="E1509" s="389">
        <v>43668</v>
      </c>
      <c r="F1509" s="387" t="s">
        <v>2120</v>
      </c>
      <c r="G1509" s="389">
        <v>43668</v>
      </c>
      <c r="H1509" s="387" t="s">
        <v>2993</v>
      </c>
      <c r="I1509" s="389">
        <v>43668</v>
      </c>
      <c r="J1509" s="387" t="s">
        <v>2992</v>
      </c>
      <c r="K1509" s="387" t="s">
        <v>1741</v>
      </c>
      <c r="L1509" s="390" t="s">
        <v>1732</v>
      </c>
      <c r="M1509" s="390" t="s">
        <v>2013</v>
      </c>
      <c r="N1509" s="390" t="str">
        <f t="shared" si="48"/>
        <v>Employee22@blyblade.com</v>
      </c>
      <c r="O1509" s="390" t="str">
        <f t="shared" si="49"/>
        <v>Lee_Gold</v>
      </c>
      <c r="P1509" s="387" t="s">
        <v>1728</v>
      </c>
      <c r="Q1509" s="387" t="s">
        <v>2043</v>
      </c>
      <c r="R1509" s="387" t="s">
        <v>1738</v>
      </c>
      <c r="S1509" s="387">
        <v>4.1900000000000004</v>
      </c>
      <c r="T1509" s="387">
        <v>29</v>
      </c>
      <c r="U1509" s="387" t="s">
        <v>1737</v>
      </c>
      <c r="V1509" s="387" t="s">
        <v>3118</v>
      </c>
      <c r="W1509" s="387" t="s">
        <v>1750</v>
      </c>
      <c r="X1509" s="387" t="s">
        <v>1770</v>
      </c>
      <c r="Y1509" s="387" t="s">
        <v>1748</v>
      </c>
      <c r="Z1509" s="387" t="s">
        <v>1734</v>
      </c>
      <c r="AA1509" s="387" t="s">
        <v>1733</v>
      </c>
      <c r="AB1509" s="387">
        <v>57.49</v>
      </c>
      <c r="AC1509" s="387">
        <v>0</v>
      </c>
      <c r="AD1509" s="387">
        <v>0</v>
      </c>
      <c r="AE1509" s="387">
        <v>57.49</v>
      </c>
      <c r="AF1509" s="387" t="s">
        <v>1729</v>
      </c>
      <c r="AG1509" s="387">
        <v>57.49</v>
      </c>
      <c r="AH1509" s="387">
        <v>0</v>
      </c>
      <c r="AI1509" s="387">
        <v>0</v>
      </c>
      <c r="AJ1509" s="387">
        <v>57.49</v>
      </c>
      <c r="AK1509" s="387">
        <v>5.75</v>
      </c>
      <c r="AM1509"/>
      <c r="AN1509"/>
      <c r="AO1509"/>
    </row>
    <row r="1510" spans="1:41">
      <c r="A1510" s="387" t="s">
        <v>4717</v>
      </c>
      <c r="B1510" s="388">
        <v>43668.785162037035</v>
      </c>
      <c r="C1510" s="389">
        <v>43668</v>
      </c>
      <c r="D1510" s="387" t="s">
        <v>2826</v>
      </c>
      <c r="E1510" s="389">
        <v>43668</v>
      </c>
      <c r="F1510" s="387" t="s">
        <v>2869</v>
      </c>
      <c r="G1510" s="389">
        <v>43668</v>
      </c>
      <c r="H1510" s="387" t="s">
        <v>2866</v>
      </c>
      <c r="I1510" s="389">
        <v>43668</v>
      </c>
      <c r="J1510" s="387" t="s">
        <v>2865</v>
      </c>
      <c r="K1510" s="387" t="s">
        <v>1741</v>
      </c>
      <c r="L1510" s="390" t="s">
        <v>1732</v>
      </c>
      <c r="M1510" s="390" t="s">
        <v>1979</v>
      </c>
      <c r="N1510" s="390" t="str">
        <f t="shared" si="48"/>
        <v>Employee15@blyblade.com</v>
      </c>
      <c r="O1510" s="390" t="str">
        <f t="shared" si="49"/>
        <v>Jess_Rooney</v>
      </c>
      <c r="P1510" s="387" t="s">
        <v>1728</v>
      </c>
      <c r="Q1510" s="387" t="s">
        <v>1847</v>
      </c>
      <c r="R1510" s="387" t="s">
        <v>1738</v>
      </c>
      <c r="S1510" s="387">
        <v>1.1599999999999999</v>
      </c>
      <c r="T1510" s="387">
        <v>4</v>
      </c>
      <c r="U1510" s="387" t="s">
        <v>2435</v>
      </c>
      <c r="V1510" s="387" t="s">
        <v>2007</v>
      </c>
      <c r="W1510" s="387" t="s">
        <v>2025</v>
      </c>
      <c r="X1510" s="387" t="s">
        <v>1770</v>
      </c>
      <c r="Y1510" s="387" t="s">
        <v>1735</v>
      </c>
      <c r="Z1510" s="387" t="s">
        <v>1734</v>
      </c>
      <c r="AA1510" s="387" t="s">
        <v>1733</v>
      </c>
      <c r="AB1510" s="387">
        <v>10.76</v>
      </c>
      <c r="AC1510" s="387">
        <v>0</v>
      </c>
      <c r="AD1510" s="387">
        <v>0</v>
      </c>
      <c r="AE1510" s="387">
        <v>10.76</v>
      </c>
      <c r="AF1510" s="387" t="s">
        <v>1729</v>
      </c>
      <c r="AG1510" s="387">
        <v>10.76</v>
      </c>
      <c r="AH1510" s="387">
        <v>0</v>
      </c>
      <c r="AI1510" s="387">
        <v>0</v>
      </c>
      <c r="AJ1510" s="387">
        <v>10.76</v>
      </c>
      <c r="AK1510" s="387">
        <v>1.08</v>
      </c>
      <c r="AM1510"/>
      <c r="AN1510"/>
      <c r="AO1510"/>
    </row>
    <row r="1511" spans="1:41">
      <c r="A1511" s="387" t="s">
        <v>4716</v>
      </c>
      <c r="B1511" s="388">
        <v>43668.84270833333</v>
      </c>
      <c r="C1511" s="389">
        <v>43668</v>
      </c>
      <c r="D1511" s="387" t="s">
        <v>2580</v>
      </c>
      <c r="E1511" s="389">
        <v>43668</v>
      </c>
      <c r="F1511" s="387" t="s">
        <v>2416</v>
      </c>
      <c r="G1511" s="389">
        <v>43668</v>
      </c>
      <c r="H1511" s="387" t="s">
        <v>3191</v>
      </c>
      <c r="I1511" s="389">
        <v>43668</v>
      </c>
      <c r="J1511" s="387" t="s">
        <v>3558</v>
      </c>
      <c r="K1511" s="387" t="s">
        <v>1741</v>
      </c>
      <c r="L1511" s="390" t="s">
        <v>1732</v>
      </c>
      <c r="M1511" s="390" t="s">
        <v>1979</v>
      </c>
      <c r="N1511" s="390" t="str">
        <f t="shared" si="48"/>
        <v>Employee15@blyblade.com</v>
      </c>
      <c r="O1511" s="390" t="str">
        <f t="shared" si="49"/>
        <v>Jess_Rooney</v>
      </c>
      <c r="P1511" s="387" t="s">
        <v>1728</v>
      </c>
      <c r="Q1511" s="387" t="s">
        <v>1847</v>
      </c>
      <c r="R1511" s="387" t="s">
        <v>1738</v>
      </c>
      <c r="S1511" s="387">
        <v>4.0599999999999996</v>
      </c>
      <c r="T1511" s="387">
        <v>10</v>
      </c>
      <c r="U1511" s="387" t="s">
        <v>2007</v>
      </c>
      <c r="V1511" s="387" t="s">
        <v>1883</v>
      </c>
      <c r="W1511" s="387" t="s">
        <v>2025</v>
      </c>
      <c r="X1511" s="387" t="s">
        <v>1770</v>
      </c>
      <c r="Y1511" s="387" t="s">
        <v>1735</v>
      </c>
      <c r="Z1511" s="387" t="s">
        <v>1734</v>
      </c>
      <c r="AA1511" s="387" t="s">
        <v>1733</v>
      </c>
      <c r="AB1511" s="387">
        <v>27.33</v>
      </c>
      <c r="AC1511" s="387">
        <v>0</v>
      </c>
      <c r="AD1511" s="387">
        <v>0</v>
      </c>
      <c r="AE1511" s="387">
        <v>27.33</v>
      </c>
      <c r="AF1511" s="387" t="s">
        <v>1729</v>
      </c>
      <c r="AG1511" s="387">
        <v>27.33</v>
      </c>
      <c r="AH1511" s="387">
        <v>0</v>
      </c>
      <c r="AI1511" s="387">
        <v>0</v>
      </c>
      <c r="AJ1511" s="387">
        <v>27.33</v>
      </c>
      <c r="AK1511" s="387">
        <v>2.73</v>
      </c>
      <c r="AM1511"/>
      <c r="AN1511"/>
      <c r="AO1511"/>
    </row>
    <row r="1512" spans="1:41">
      <c r="A1512" s="387" t="s">
        <v>4715</v>
      </c>
      <c r="B1512" s="388">
        <v>43668.926655092589</v>
      </c>
      <c r="C1512" s="389">
        <v>43668</v>
      </c>
      <c r="D1512" s="387" t="s">
        <v>3396</v>
      </c>
      <c r="E1512" s="389">
        <v>43668</v>
      </c>
      <c r="F1512" s="387" t="s">
        <v>2879</v>
      </c>
      <c r="G1512" s="389">
        <v>43668</v>
      </c>
      <c r="H1512" s="387" t="s">
        <v>2935</v>
      </c>
      <c r="I1512" s="389">
        <v>43668</v>
      </c>
      <c r="J1512" s="387" t="s">
        <v>3547</v>
      </c>
      <c r="K1512" s="387" t="s">
        <v>1741</v>
      </c>
      <c r="L1512" s="390" t="s">
        <v>1732</v>
      </c>
      <c r="M1512" s="390" t="s">
        <v>1979</v>
      </c>
      <c r="N1512" s="390" t="str">
        <f t="shared" si="48"/>
        <v>Employee15@blyblade.com</v>
      </c>
      <c r="O1512" s="390" t="str">
        <f t="shared" si="49"/>
        <v>Jess_Rooney</v>
      </c>
      <c r="P1512" s="387" t="s">
        <v>1728</v>
      </c>
      <c r="Q1512" s="387" t="s">
        <v>1847</v>
      </c>
      <c r="R1512" s="387" t="s">
        <v>1738</v>
      </c>
      <c r="S1512" s="387">
        <v>5.78</v>
      </c>
      <c r="T1512" s="387">
        <v>23</v>
      </c>
      <c r="U1512" s="387" t="s">
        <v>1883</v>
      </c>
      <c r="V1512" s="387" t="s">
        <v>2435</v>
      </c>
      <c r="W1512" s="387" t="s">
        <v>1965</v>
      </c>
      <c r="X1512" s="387" t="s">
        <v>1770</v>
      </c>
      <c r="Y1512" s="387" t="s">
        <v>1735</v>
      </c>
      <c r="Z1512" s="387" t="s">
        <v>1734</v>
      </c>
      <c r="AA1512" s="387" t="s">
        <v>1733</v>
      </c>
      <c r="AB1512" s="387">
        <v>30.31</v>
      </c>
      <c r="AC1512" s="387">
        <v>0</v>
      </c>
      <c r="AD1512" s="387">
        <v>0</v>
      </c>
      <c r="AE1512" s="387">
        <v>30.31</v>
      </c>
      <c r="AF1512" s="387" t="s">
        <v>1729</v>
      </c>
      <c r="AG1512" s="387">
        <v>30.31</v>
      </c>
      <c r="AH1512" s="387">
        <v>0</v>
      </c>
      <c r="AI1512" s="387">
        <v>0</v>
      </c>
      <c r="AJ1512" s="387">
        <v>30.31</v>
      </c>
      <c r="AK1512" s="387">
        <v>3.03</v>
      </c>
      <c r="AM1512"/>
      <c r="AN1512"/>
      <c r="AO1512"/>
    </row>
    <row r="1513" spans="1:41">
      <c r="A1513" s="387" t="s">
        <v>4714</v>
      </c>
      <c r="B1513" s="388">
        <v>43668.942430555559</v>
      </c>
      <c r="C1513" s="389">
        <v>43668</v>
      </c>
      <c r="D1513" s="387" t="s">
        <v>2584</v>
      </c>
      <c r="E1513" s="389">
        <v>43668</v>
      </c>
      <c r="F1513" s="387" t="s">
        <v>2129</v>
      </c>
      <c r="G1513" s="389">
        <v>43668</v>
      </c>
      <c r="H1513" s="387" t="s">
        <v>2003</v>
      </c>
      <c r="I1513" s="389">
        <v>43668</v>
      </c>
      <c r="J1513" s="387" t="s">
        <v>2002</v>
      </c>
      <c r="K1513" s="387" t="s">
        <v>1741</v>
      </c>
      <c r="L1513" s="390" t="s">
        <v>1732</v>
      </c>
      <c r="M1513" s="390" t="s">
        <v>2453</v>
      </c>
      <c r="N1513" s="390" t="str">
        <f t="shared" si="48"/>
        <v>Employee38@blyblade.com</v>
      </c>
      <c r="O1513" s="390" t="str">
        <f t="shared" si="49"/>
        <v>Evan_Licht</v>
      </c>
      <c r="P1513" s="387" t="s">
        <v>1728</v>
      </c>
      <c r="Q1513" s="387" t="s">
        <v>1847</v>
      </c>
      <c r="R1513" s="387" t="s">
        <v>1738</v>
      </c>
      <c r="S1513" s="387">
        <v>0.02</v>
      </c>
      <c r="T1513" s="387">
        <v>16</v>
      </c>
      <c r="U1513" s="387" t="s">
        <v>1737</v>
      </c>
      <c r="V1513" s="387" t="s">
        <v>1737</v>
      </c>
      <c r="W1513" s="387" t="s">
        <v>2403</v>
      </c>
      <c r="X1513" s="387" t="s">
        <v>1770</v>
      </c>
      <c r="Y1513" s="387" t="s">
        <v>2449</v>
      </c>
      <c r="Z1513" s="387" t="s">
        <v>1734</v>
      </c>
      <c r="AA1513" s="387" t="s">
        <v>1733</v>
      </c>
      <c r="AB1513" s="387">
        <v>23.61</v>
      </c>
      <c r="AC1513" s="387">
        <v>0</v>
      </c>
      <c r="AD1513" s="387">
        <v>0</v>
      </c>
      <c r="AE1513" s="387">
        <v>23.61</v>
      </c>
      <c r="AF1513" s="387" t="s">
        <v>1729</v>
      </c>
      <c r="AG1513" s="387">
        <v>23.61</v>
      </c>
      <c r="AH1513" s="387">
        <v>0</v>
      </c>
      <c r="AI1513" s="387">
        <v>0</v>
      </c>
      <c r="AJ1513" s="387">
        <v>23.61</v>
      </c>
      <c r="AK1513" s="387">
        <v>2.36</v>
      </c>
      <c r="AM1513"/>
      <c r="AN1513"/>
      <c r="AO1513"/>
    </row>
    <row r="1514" spans="1:41">
      <c r="A1514" s="387" t="s">
        <v>4713</v>
      </c>
      <c r="B1514" s="388">
        <v>43668.951273148145</v>
      </c>
      <c r="C1514" s="389">
        <v>43668</v>
      </c>
      <c r="D1514" s="387" t="s">
        <v>1757</v>
      </c>
      <c r="E1514" s="389">
        <v>43668</v>
      </c>
      <c r="F1514" s="387" t="s">
        <v>1756</v>
      </c>
      <c r="G1514" s="387" t="s">
        <v>1728</v>
      </c>
      <c r="H1514" s="387" t="s">
        <v>1728</v>
      </c>
      <c r="I1514" s="387" t="s">
        <v>1728</v>
      </c>
      <c r="J1514" s="387" t="s">
        <v>1728</v>
      </c>
      <c r="K1514" s="387" t="s">
        <v>1741</v>
      </c>
      <c r="L1514" s="390" t="s">
        <v>1732</v>
      </c>
      <c r="M1514" s="390" t="s">
        <v>2453</v>
      </c>
      <c r="N1514" s="390" t="str">
        <f t="shared" si="48"/>
        <v>Employee38@blyblade.com</v>
      </c>
      <c r="O1514" s="390" t="str">
        <f t="shared" si="49"/>
        <v>Evan_Licht</v>
      </c>
      <c r="P1514" s="387" t="s">
        <v>1728</v>
      </c>
      <c r="Q1514" s="387" t="s">
        <v>1847</v>
      </c>
      <c r="R1514" s="387" t="s">
        <v>1738</v>
      </c>
      <c r="S1514" s="387" t="s">
        <v>1728</v>
      </c>
      <c r="T1514" s="387" t="s">
        <v>1728</v>
      </c>
      <c r="U1514" s="387" t="s">
        <v>1833</v>
      </c>
      <c r="V1514" s="387" t="s">
        <v>1737</v>
      </c>
      <c r="W1514" s="387" t="s">
        <v>2403</v>
      </c>
      <c r="X1514" s="387" t="s">
        <v>1770</v>
      </c>
      <c r="Y1514" s="387" t="s">
        <v>2449</v>
      </c>
      <c r="Z1514" s="387" t="s">
        <v>1734</v>
      </c>
      <c r="AA1514" s="387" t="s">
        <v>1733</v>
      </c>
      <c r="AB1514" s="387">
        <v>5.51</v>
      </c>
      <c r="AC1514" s="387">
        <v>0</v>
      </c>
      <c r="AD1514" s="387">
        <v>0</v>
      </c>
      <c r="AE1514" s="387">
        <v>5.51</v>
      </c>
      <c r="AF1514" s="387" t="s">
        <v>1729</v>
      </c>
      <c r="AG1514" s="387">
        <v>5.51</v>
      </c>
      <c r="AH1514" s="387">
        <v>0</v>
      </c>
      <c r="AI1514" s="387">
        <v>0</v>
      </c>
      <c r="AJ1514" s="387">
        <v>5.51</v>
      </c>
      <c r="AK1514" s="387">
        <v>0.55000000000000004</v>
      </c>
      <c r="AM1514"/>
      <c r="AN1514"/>
      <c r="AO1514"/>
    </row>
    <row r="1515" spans="1:41">
      <c r="A1515" s="387" t="s">
        <v>4712</v>
      </c>
      <c r="B1515" s="388">
        <v>43668.962534722225</v>
      </c>
      <c r="C1515" s="389">
        <v>43668</v>
      </c>
      <c r="D1515" s="387" t="s">
        <v>3697</v>
      </c>
      <c r="E1515" s="389">
        <v>43668</v>
      </c>
      <c r="F1515" s="387" t="s">
        <v>2860</v>
      </c>
      <c r="G1515" s="389">
        <v>43668</v>
      </c>
      <c r="H1515" s="387" t="s">
        <v>2960</v>
      </c>
      <c r="I1515" s="389">
        <v>43668</v>
      </c>
      <c r="J1515" s="387" t="s">
        <v>2959</v>
      </c>
      <c r="K1515" s="387" t="s">
        <v>1741</v>
      </c>
      <c r="L1515" s="390" t="s">
        <v>1732</v>
      </c>
      <c r="M1515" s="390" t="s">
        <v>2453</v>
      </c>
      <c r="N1515" s="390" t="str">
        <f t="shared" si="48"/>
        <v>Employee38@blyblade.com</v>
      </c>
      <c r="O1515" s="390" t="str">
        <f t="shared" si="49"/>
        <v>Evan_Licht</v>
      </c>
      <c r="P1515" s="387" t="s">
        <v>1728</v>
      </c>
      <c r="Q1515" s="387" t="s">
        <v>1847</v>
      </c>
      <c r="R1515" s="387" t="s">
        <v>1738</v>
      </c>
      <c r="S1515" s="387">
        <v>2.13</v>
      </c>
      <c r="T1515" s="387">
        <v>13</v>
      </c>
      <c r="U1515" s="387" t="s">
        <v>1845</v>
      </c>
      <c r="V1515" s="387" t="s">
        <v>2063</v>
      </c>
      <c r="W1515" s="387" t="s">
        <v>2403</v>
      </c>
      <c r="X1515" s="387" t="s">
        <v>1770</v>
      </c>
      <c r="Y1515" s="387" t="s">
        <v>2449</v>
      </c>
      <c r="Z1515" s="387" t="s">
        <v>1734</v>
      </c>
      <c r="AA1515" s="387" t="s">
        <v>1733</v>
      </c>
      <c r="AB1515" s="387">
        <v>26.78</v>
      </c>
      <c r="AC1515" s="387">
        <v>0</v>
      </c>
      <c r="AD1515" s="387">
        <v>0</v>
      </c>
      <c r="AE1515" s="387">
        <v>26.78</v>
      </c>
      <c r="AF1515" s="387" t="s">
        <v>1729</v>
      </c>
      <c r="AG1515" s="387">
        <v>26.78</v>
      </c>
      <c r="AH1515" s="387">
        <v>0</v>
      </c>
      <c r="AI1515" s="387">
        <v>0</v>
      </c>
      <c r="AJ1515" s="387">
        <v>26.78</v>
      </c>
      <c r="AK1515" s="387">
        <v>2.68</v>
      </c>
      <c r="AM1515"/>
      <c r="AN1515"/>
      <c r="AO1515"/>
    </row>
    <row r="1516" spans="1:41">
      <c r="A1516" s="387" t="s">
        <v>4711</v>
      </c>
      <c r="B1516" s="388">
        <v>43668.980196759258</v>
      </c>
      <c r="C1516" s="389">
        <v>43668</v>
      </c>
      <c r="D1516" s="387" t="s">
        <v>2924</v>
      </c>
      <c r="E1516" s="389">
        <v>43668</v>
      </c>
      <c r="F1516" s="387" t="s">
        <v>2852</v>
      </c>
      <c r="G1516" s="389">
        <v>43668</v>
      </c>
      <c r="H1516" s="387" t="s">
        <v>3542</v>
      </c>
      <c r="I1516" s="389">
        <v>43668</v>
      </c>
      <c r="J1516" s="387" t="s">
        <v>2538</v>
      </c>
      <c r="K1516" s="387" t="s">
        <v>1741</v>
      </c>
      <c r="L1516" s="390" t="s">
        <v>1732</v>
      </c>
      <c r="M1516" s="390" t="s">
        <v>2812</v>
      </c>
      <c r="N1516" s="390" t="str">
        <f t="shared" si="48"/>
        <v>Employee6@blyblade.com</v>
      </c>
      <c r="O1516" s="390" t="str">
        <f t="shared" si="49"/>
        <v>Matthew_Brody</v>
      </c>
      <c r="P1516" s="387" t="s">
        <v>1728</v>
      </c>
      <c r="Q1516" s="387" t="s">
        <v>1847</v>
      </c>
      <c r="R1516" s="387" t="s">
        <v>1738</v>
      </c>
      <c r="S1516" s="387">
        <v>1.17</v>
      </c>
      <c r="T1516" s="387">
        <v>5</v>
      </c>
      <c r="U1516" s="387" t="s">
        <v>1737</v>
      </c>
      <c r="V1516" s="387" t="s">
        <v>2063</v>
      </c>
      <c r="W1516" s="387" t="s">
        <v>1750</v>
      </c>
      <c r="X1516" s="387" t="s">
        <v>1770</v>
      </c>
      <c r="Y1516" s="387" t="s">
        <v>1748</v>
      </c>
      <c r="Z1516" s="387" t="s">
        <v>1734</v>
      </c>
      <c r="AA1516" s="387" t="s">
        <v>1733</v>
      </c>
      <c r="AB1516" s="387">
        <v>21.97</v>
      </c>
      <c r="AC1516" s="387">
        <v>0</v>
      </c>
      <c r="AD1516" s="387">
        <v>0</v>
      </c>
      <c r="AE1516" s="387">
        <v>21.97</v>
      </c>
      <c r="AF1516" s="387" t="s">
        <v>1729</v>
      </c>
      <c r="AG1516" s="387">
        <v>21.97</v>
      </c>
      <c r="AH1516" s="387">
        <v>0</v>
      </c>
      <c r="AI1516" s="387">
        <v>0</v>
      </c>
      <c r="AJ1516" s="387">
        <v>21.97</v>
      </c>
      <c r="AK1516" s="387">
        <v>2.2000000000000002</v>
      </c>
      <c r="AM1516"/>
      <c r="AN1516"/>
      <c r="AO1516"/>
    </row>
    <row r="1517" spans="1:41">
      <c r="A1517" s="387" t="s">
        <v>4710</v>
      </c>
      <c r="B1517" s="388">
        <v>43669.080567129633</v>
      </c>
      <c r="C1517" s="389">
        <v>43669</v>
      </c>
      <c r="D1517" s="387" t="s">
        <v>2657</v>
      </c>
      <c r="E1517" s="389">
        <v>43668</v>
      </c>
      <c r="F1517" s="387" t="s">
        <v>3909</v>
      </c>
      <c r="G1517" s="389">
        <v>43669</v>
      </c>
      <c r="H1517" s="387" t="s">
        <v>2232</v>
      </c>
      <c r="I1517" s="389">
        <v>43668</v>
      </c>
      <c r="J1517" s="387" t="s">
        <v>2231</v>
      </c>
      <c r="K1517" s="387" t="s">
        <v>1741</v>
      </c>
      <c r="L1517" s="390" t="s">
        <v>1732</v>
      </c>
      <c r="M1517" s="390" t="s">
        <v>2223</v>
      </c>
      <c r="N1517" s="390" t="str">
        <f t="shared" si="48"/>
        <v>Employee19@blyblade.com</v>
      </c>
      <c r="O1517" s="390" t="str">
        <f t="shared" si="49"/>
        <v>Gil_Adler</v>
      </c>
      <c r="P1517" s="387" t="s">
        <v>1728</v>
      </c>
      <c r="Q1517" s="387" t="s">
        <v>1952</v>
      </c>
      <c r="R1517" s="387" t="s">
        <v>1738</v>
      </c>
      <c r="S1517" s="387">
        <v>1.96</v>
      </c>
      <c r="T1517" s="387">
        <v>9</v>
      </c>
      <c r="U1517" s="387" t="s">
        <v>1737</v>
      </c>
      <c r="V1517" s="387" t="s">
        <v>1737</v>
      </c>
      <c r="W1517" s="387" t="s">
        <v>1771</v>
      </c>
      <c r="X1517" s="387" t="s">
        <v>1770</v>
      </c>
      <c r="Y1517" s="387" t="s">
        <v>1890</v>
      </c>
      <c r="Z1517" s="387" t="s">
        <v>1734</v>
      </c>
      <c r="AA1517" s="387" t="s">
        <v>1733</v>
      </c>
      <c r="AB1517" s="387">
        <v>40.909999999999997</v>
      </c>
      <c r="AC1517" s="387">
        <v>0</v>
      </c>
      <c r="AD1517" s="387">
        <v>0</v>
      </c>
      <c r="AE1517" s="387">
        <v>40.909999999999997</v>
      </c>
      <c r="AF1517" s="387" t="s">
        <v>1729</v>
      </c>
      <c r="AG1517" s="387">
        <v>40.909999999999997</v>
      </c>
      <c r="AH1517" s="387">
        <v>0</v>
      </c>
      <c r="AI1517" s="387">
        <v>0</v>
      </c>
      <c r="AJ1517" s="387">
        <v>40.909999999999997</v>
      </c>
      <c r="AK1517" s="387">
        <v>4.09</v>
      </c>
      <c r="AM1517"/>
      <c r="AN1517"/>
      <c r="AO1517"/>
    </row>
    <row r="1518" spans="1:41">
      <c r="A1518" s="387" t="s">
        <v>4710</v>
      </c>
      <c r="B1518" s="388">
        <v>43669.081226851849</v>
      </c>
      <c r="C1518" s="389">
        <v>43669</v>
      </c>
      <c r="D1518" s="387" t="s">
        <v>2657</v>
      </c>
      <c r="E1518" s="389">
        <v>43668</v>
      </c>
      <c r="F1518" s="387" t="s">
        <v>3909</v>
      </c>
      <c r="G1518" s="389">
        <v>43669</v>
      </c>
      <c r="H1518" s="387" t="s">
        <v>2232</v>
      </c>
      <c r="I1518" s="389">
        <v>43668</v>
      </c>
      <c r="J1518" s="387" t="s">
        <v>2231</v>
      </c>
      <c r="K1518" s="387" t="s">
        <v>1741</v>
      </c>
      <c r="L1518" s="390" t="s">
        <v>1732</v>
      </c>
      <c r="M1518" s="390" t="s">
        <v>2223</v>
      </c>
      <c r="N1518" s="390" t="str">
        <f t="shared" si="48"/>
        <v>Employee19@blyblade.com</v>
      </c>
      <c r="O1518" s="390" t="str">
        <f t="shared" si="49"/>
        <v>Gil_Adler</v>
      </c>
      <c r="P1518" s="387" t="s">
        <v>1728</v>
      </c>
      <c r="Q1518" s="387" t="s">
        <v>1952</v>
      </c>
      <c r="R1518" s="387" t="s">
        <v>1738</v>
      </c>
      <c r="S1518" s="387">
        <v>1.96</v>
      </c>
      <c r="T1518" s="387">
        <v>9</v>
      </c>
      <c r="U1518" s="387" t="s">
        <v>1737</v>
      </c>
      <c r="V1518" s="387" t="s">
        <v>1737</v>
      </c>
      <c r="W1518" s="387" t="s">
        <v>1771</v>
      </c>
      <c r="X1518" s="387" t="s">
        <v>1770</v>
      </c>
      <c r="Y1518" s="387" t="s">
        <v>1890</v>
      </c>
      <c r="Z1518" s="387" t="s">
        <v>1734</v>
      </c>
      <c r="AA1518" s="387" t="s">
        <v>1747</v>
      </c>
      <c r="AB1518" s="387">
        <v>0</v>
      </c>
      <c r="AC1518" s="387">
        <v>0</v>
      </c>
      <c r="AD1518" s="387">
        <v>3.08</v>
      </c>
      <c r="AE1518" s="387">
        <v>3.08</v>
      </c>
      <c r="AF1518" s="387" t="s">
        <v>1729</v>
      </c>
      <c r="AG1518" s="387">
        <v>0</v>
      </c>
      <c r="AH1518" s="387">
        <v>0</v>
      </c>
      <c r="AI1518" s="387">
        <v>3.08</v>
      </c>
      <c r="AJ1518" s="387">
        <v>3.08</v>
      </c>
      <c r="AK1518" s="387">
        <v>0</v>
      </c>
      <c r="AM1518"/>
      <c r="AN1518"/>
      <c r="AO1518"/>
    </row>
    <row r="1519" spans="1:41">
      <c r="A1519" s="387" t="s">
        <v>4709</v>
      </c>
      <c r="B1519" s="388">
        <v>43669.472557870373</v>
      </c>
      <c r="C1519" s="389">
        <v>43669</v>
      </c>
      <c r="D1519" s="387" t="s">
        <v>2776</v>
      </c>
      <c r="E1519" s="389">
        <v>43669</v>
      </c>
      <c r="F1519" s="387" t="s">
        <v>4178</v>
      </c>
      <c r="G1519" s="389">
        <v>43669</v>
      </c>
      <c r="H1519" s="387" t="s">
        <v>3038</v>
      </c>
      <c r="I1519" s="389">
        <v>43669</v>
      </c>
      <c r="J1519" s="387" t="s">
        <v>3037</v>
      </c>
      <c r="K1519" s="387" t="s">
        <v>1741</v>
      </c>
      <c r="L1519" s="390" t="s">
        <v>1732</v>
      </c>
      <c r="M1519" s="390" t="s">
        <v>2208</v>
      </c>
      <c r="N1519" s="390" t="str">
        <f t="shared" si="48"/>
        <v>Employee13@blyblade.com</v>
      </c>
      <c r="O1519" s="390" t="str">
        <f t="shared" si="49"/>
        <v>Evelyn_Pelczar</v>
      </c>
      <c r="P1519" s="387" t="s">
        <v>1728</v>
      </c>
      <c r="Q1519" s="387" t="s">
        <v>1847</v>
      </c>
      <c r="R1519" s="387" t="s">
        <v>1738</v>
      </c>
      <c r="S1519" s="387">
        <v>3.64</v>
      </c>
      <c r="T1519" s="387">
        <v>14</v>
      </c>
      <c r="U1519" s="387" t="s">
        <v>2207</v>
      </c>
      <c r="V1519" s="387" t="s">
        <v>1772</v>
      </c>
      <c r="W1519" s="387" t="s">
        <v>1965</v>
      </c>
      <c r="X1519" s="387" t="s">
        <v>1844</v>
      </c>
      <c r="Y1519" s="387" t="s">
        <v>1735</v>
      </c>
      <c r="Z1519" s="387" t="s">
        <v>1734</v>
      </c>
      <c r="AA1519" s="387" t="s">
        <v>1733</v>
      </c>
      <c r="AB1519" s="387">
        <v>21.43</v>
      </c>
      <c r="AC1519" s="387">
        <v>0</v>
      </c>
      <c r="AD1519" s="387">
        <v>0</v>
      </c>
      <c r="AE1519" s="387">
        <v>21.43</v>
      </c>
      <c r="AF1519" s="387" t="s">
        <v>1729</v>
      </c>
      <c r="AG1519" s="387">
        <v>21.43</v>
      </c>
      <c r="AH1519" s="387">
        <v>0</v>
      </c>
      <c r="AI1519" s="387">
        <v>0</v>
      </c>
      <c r="AJ1519" s="387">
        <v>21.43</v>
      </c>
      <c r="AK1519" s="387">
        <v>2.14</v>
      </c>
      <c r="AM1519"/>
      <c r="AN1519"/>
      <c r="AO1519"/>
    </row>
    <row r="1520" spans="1:41">
      <c r="A1520" s="387" t="s">
        <v>4708</v>
      </c>
      <c r="B1520" s="388">
        <v>43669.625243055554</v>
      </c>
      <c r="C1520" s="389">
        <v>43669</v>
      </c>
      <c r="D1520" s="387" t="s">
        <v>2105</v>
      </c>
      <c r="E1520" s="389">
        <v>43669</v>
      </c>
      <c r="F1520" s="387" t="s">
        <v>2641</v>
      </c>
      <c r="G1520" s="389">
        <v>43669</v>
      </c>
      <c r="H1520" s="387" t="s">
        <v>2446</v>
      </c>
      <c r="I1520" s="389">
        <v>43669</v>
      </c>
      <c r="J1520" s="387" t="s">
        <v>2445</v>
      </c>
      <c r="K1520" s="387" t="s">
        <v>1741</v>
      </c>
      <c r="L1520" s="390" t="s">
        <v>1732</v>
      </c>
      <c r="M1520" s="390" t="s">
        <v>3030</v>
      </c>
      <c r="N1520" s="390" t="str">
        <f t="shared" si="48"/>
        <v>Employee48@blyblade.com</v>
      </c>
      <c r="O1520" s="390" t="str">
        <f t="shared" si="49"/>
        <v>Callen_Morris</v>
      </c>
      <c r="P1520" s="387" t="s">
        <v>1728</v>
      </c>
      <c r="Q1520" s="387" t="s">
        <v>1754</v>
      </c>
      <c r="R1520" s="387" t="s">
        <v>1738</v>
      </c>
      <c r="S1520" s="387">
        <v>1.68</v>
      </c>
      <c r="T1520" s="387">
        <v>14</v>
      </c>
      <c r="U1520" s="387" t="s">
        <v>1737</v>
      </c>
      <c r="V1520" s="387" t="s">
        <v>1928</v>
      </c>
      <c r="W1520" s="387" t="s">
        <v>1875</v>
      </c>
      <c r="X1520" s="387" t="s">
        <v>1770</v>
      </c>
      <c r="Y1520" s="387" t="s">
        <v>1728</v>
      </c>
      <c r="Z1520" s="387" t="s">
        <v>1734</v>
      </c>
      <c r="AA1520" s="387" t="s">
        <v>1733</v>
      </c>
      <c r="AB1520" s="387">
        <v>10.34</v>
      </c>
      <c r="AC1520" s="387">
        <v>0</v>
      </c>
      <c r="AD1520" s="387">
        <v>0</v>
      </c>
      <c r="AE1520" s="387">
        <v>10.34</v>
      </c>
      <c r="AF1520" s="387" t="s">
        <v>1729</v>
      </c>
      <c r="AG1520" s="387">
        <v>10.34</v>
      </c>
      <c r="AH1520" s="387">
        <v>0</v>
      </c>
      <c r="AI1520" s="387">
        <v>0</v>
      </c>
      <c r="AJ1520" s="387">
        <v>10.34</v>
      </c>
      <c r="AK1520" s="387">
        <v>1.03</v>
      </c>
      <c r="AM1520"/>
      <c r="AN1520"/>
      <c r="AO1520"/>
    </row>
    <row r="1521" spans="1:41">
      <c r="A1521" s="387" t="s">
        <v>4707</v>
      </c>
      <c r="B1521" s="388">
        <v>43669.653356481482</v>
      </c>
      <c r="C1521" s="389">
        <v>43669</v>
      </c>
      <c r="D1521" s="387" t="s">
        <v>4027</v>
      </c>
      <c r="E1521" s="389">
        <v>43669</v>
      </c>
      <c r="F1521" s="387" t="s">
        <v>2676</v>
      </c>
      <c r="G1521" s="389">
        <v>43669</v>
      </c>
      <c r="H1521" s="387" t="s">
        <v>2528</v>
      </c>
      <c r="I1521" s="389">
        <v>43669</v>
      </c>
      <c r="J1521" s="387" t="s">
        <v>2550</v>
      </c>
      <c r="K1521" s="387" t="s">
        <v>1741</v>
      </c>
      <c r="L1521" s="390" t="s">
        <v>1732</v>
      </c>
      <c r="M1521" s="390" t="s">
        <v>3030</v>
      </c>
      <c r="N1521" s="390" t="str">
        <f t="shared" si="48"/>
        <v>Employee48@blyblade.com</v>
      </c>
      <c r="O1521" s="390" t="str">
        <f t="shared" si="49"/>
        <v>Callen_Morris</v>
      </c>
      <c r="P1521" s="387" t="s">
        <v>1728</v>
      </c>
      <c r="Q1521" s="387" t="s">
        <v>1754</v>
      </c>
      <c r="R1521" s="387" t="s">
        <v>1738</v>
      </c>
      <c r="S1521" s="387">
        <v>2.1800000000000002</v>
      </c>
      <c r="T1521" s="387">
        <v>14</v>
      </c>
      <c r="U1521" s="387" t="s">
        <v>1928</v>
      </c>
      <c r="V1521" s="387" t="s">
        <v>1845</v>
      </c>
      <c r="W1521" s="387" t="s">
        <v>1875</v>
      </c>
      <c r="X1521" s="387" t="s">
        <v>1770</v>
      </c>
      <c r="Y1521" s="387" t="s">
        <v>1728</v>
      </c>
      <c r="Z1521" s="387" t="s">
        <v>1734</v>
      </c>
      <c r="AA1521" s="387" t="s">
        <v>1733</v>
      </c>
      <c r="AB1521" s="387">
        <v>12.73</v>
      </c>
      <c r="AC1521" s="387">
        <v>0</v>
      </c>
      <c r="AD1521" s="387">
        <v>0</v>
      </c>
      <c r="AE1521" s="387">
        <v>12.73</v>
      </c>
      <c r="AF1521" s="387" t="s">
        <v>1729</v>
      </c>
      <c r="AG1521" s="387">
        <v>12.73</v>
      </c>
      <c r="AH1521" s="387">
        <v>0</v>
      </c>
      <c r="AI1521" s="387">
        <v>0</v>
      </c>
      <c r="AJ1521" s="387">
        <v>12.73</v>
      </c>
      <c r="AK1521" s="387">
        <v>1.27</v>
      </c>
      <c r="AM1521"/>
      <c r="AN1521"/>
      <c r="AO1521"/>
    </row>
    <row r="1522" spans="1:41">
      <c r="A1522" s="387" t="s">
        <v>4706</v>
      </c>
      <c r="B1522" s="388">
        <v>43669.65960648148</v>
      </c>
      <c r="C1522" s="389">
        <v>43669</v>
      </c>
      <c r="D1522" s="387" t="s">
        <v>2339</v>
      </c>
      <c r="E1522" s="389">
        <v>43669</v>
      </c>
      <c r="F1522" s="387" t="s">
        <v>3038</v>
      </c>
      <c r="G1522" s="389">
        <v>43669</v>
      </c>
      <c r="H1522" s="387" t="s">
        <v>2433</v>
      </c>
      <c r="I1522" s="389">
        <v>43669</v>
      </c>
      <c r="J1522" s="387" t="s">
        <v>2432</v>
      </c>
      <c r="K1522" s="387" t="s">
        <v>1741</v>
      </c>
      <c r="L1522" s="390" t="s">
        <v>1732</v>
      </c>
      <c r="M1522" s="390" t="s">
        <v>1979</v>
      </c>
      <c r="N1522" s="390" t="str">
        <f t="shared" si="48"/>
        <v>Employee15@blyblade.com</v>
      </c>
      <c r="O1522" s="390" t="str">
        <f t="shared" si="49"/>
        <v>Jess_Rooney</v>
      </c>
      <c r="P1522" s="387" t="s">
        <v>1728</v>
      </c>
      <c r="Q1522" s="387" t="s">
        <v>1739</v>
      </c>
      <c r="R1522" s="387" t="s">
        <v>1738</v>
      </c>
      <c r="S1522" s="387">
        <v>0.53</v>
      </c>
      <c r="T1522" s="387">
        <v>29</v>
      </c>
      <c r="U1522" s="387" t="s">
        <v>1772</v>
      </c>
      <c r="V1522" s="387" t="s">
        <v>1772</v>
      </c>
      <c r="W1522" s="387" t="s">
        <v>1728</v>
      </c>
      <c r="X1522" s="387" t="s">
        <v>1794</v>
      </c>
      <c r="Y1522" s="387" t="s">
        <v>1735</v>
      </c>
      <c r="Z1522" s="387" t="s">
        <v>1734</v>
      </c>
      <c r="AA1522" s="387" t="s">
        <v>1733</v>
      </c>
      <c r="AB1522" s="387">
        <v>19.46</v>
      </c>
      <c r="AC1522" s="387">
        <v>0</v>
      </c>
      <c r="AD1522" s="387">
        <v>0</v>
      </c>
      <c r="AE1522" s="387">
        <v>19.46</v>
      </c>
      <c r="AF1522" s="387" t="s">
        <v>1729</v>
      </c>
      <c r="AG1522" s="387">
        <v>19.46</v>
      </c>
      <c r="AH1522" s="387">
        <v>0</v>
      </c>
      <c r="AI1522" s="387">
        <v>0</v>
      </c>
      <c r="AJ1522" s="387">
        <v>19.46</v>
      </c>
      <c r="AK1522" s="387">
        <v>1.95</v>
      </c>
      <c r="AM1522"/>
      <c r="AN1522"/>
      <c r="AO1522"/>
    </row>
    <row r="1523" spans="1:41">
      <c r="A1523" s="387" t="s">
        <v>4705</v>
      </c>
      <c r="B1523" s="388">
        <v>43669.676435185182</v>
      </c>
      <c r="C1523" s="389">
        <v>43669</v>
      </c>
      <c r="D1523" s="387" t="s">
        <v>2548</v>
      </c>
      <c r="E1523" s="389">
        <v>43669</v>
      </c>
      <c r="F1523" s="387" t="s">
        <v>2547</v>
      </c>
      <c r="G1523" s="389">
        <v>43669</v>
      </c>
      <c r="H1523" s="387" t="s">
        <v>3558</v>
      </c>
      <c r="I1523" s="389">
        <v>43669</v>
      </c>
      <c r="J1523" s="387" t="s">
        <v>3476</v>
      </c>
      <c r="K1523" s="387" t="s">
        <v>1741</v>
      </c>
      <c r="L1523" s="390" t="s">
        <v>1732</v>
      </c>
      <c r="M1523" s="390" t="s">
        <v>3510</v>
      </c>
      <c r="N1523" s="390" t="str">
        <f t="shared" si="48"/>
        <v>Employee20@blyblade.com</v>
      </c>
      <c r="O1523" s="390" t="str">
        <f t="shared" si="49"/>
        <v>Conner_Clay</v>
      </c>
      <c r="P1523" s="387" t="s">
        <v>1728</v>
      </c>
      <c r="Q1523" s="387" t="s">
        <v>1754</v>
      </c>
      <c r="R1523" s="387" t="s">
        <v>1738</v>
      </c>
      <c r="S1523" s="387">
        <v>2.14</v>
      </c>
      <c r="T1523" s="387">
        <v>21</v>
      </c>
      <c r="U1523" s="387" t="s">
        <v>1883</v>
      </c>
      <c r="V1523" s="387" t="s">
        <v>1737</v>
      </c>
      <c r="W1523" s="387" t="s">
        <v>1875</v>
      </c>
      <c r="X1523" s="387" t="s">
        <v>1770</v>
      </c>
      <c r="Y1523" s="387" t="s">
        <v>2449</v>
      </c>
      <c r="Z1523" s="387" t="s">
        <v>1734</v>
      </c>
      <c r="AA1523" s="387" t="s">
        <v>1733</v>
      </c>
      <c r="AB1523" s="387">
        <v>24.72</v>
      </c>
      <c r="AC1523" s="387">
        <v>0</v>
      </c>
      <c r="AD1523" s="387">
        <v>0</v>
      </c>
      <c r="AE1523" s="387">
        <v>24.72</v>
      </c>
      <c r="AF1523" s="387" t="s">
        <v>1729</v>
      </c>
      <c r="AG1523" s="387">
        <v>24.72</v>
      </c>
      <c r="AH1523" s="387">
        <v>0</v>
      </c>
      <c r="AI1523" s="387">
        <v>0</v>
      </c>
      <c r="AJ1523" s="387">
        <v>24.72</v>
      </c>
      <c r="AK1523" s="387">
        <v>2.4700000000000002</v>
      </c>
      <c r="AM1523"/>
      <c r="AN1523"/>
      <c r="AO1523"/>
    </row>
    <row r="1524" spans="1:41">
      <c r="A1524" s="387" t="s">
        <v>4704</v>
      </c>
      <c r="B1524" s="388">
        <v>43669.693368055552</v>
      </c>
      <c r="C1524" s="389">
        <v>43669</v>
      </c>
      <c r="D1524" s="387" t="s">
        <v>2723</v>
      </c>
      <c r="E1524" s="389">
        <v>43669</v>
      </c>
      <c r="F1524" s="387" t="s">
        <v>4703</v>
      </c>
      <c r="G1524" s="389">
        <v>43669</v>
      </c>
      <c r="H1524" s="387" t="s">
        <v>2419</v>
      </c>
      <c r="I1524" s="389">
        <v>43669</v>
      </c>
      <c r="J1524" s="387" t="s">
        <v>2418</v>
      </c>
      <c r="K1524" s="387" t="s">
        <v>1741</v>
      </c>
      <c r="L1524" s="390" t="s">
        <v>1732</v>
      </c>
      <c r="M1524" s="390" t="s">
        <v>3960</v>
      </c>
      <c r="N1524" s="390" t="str">
        <f t="shared" si="48"/>
        <v>Employee21@blyblade.com</v>
      </c>
      <c r="O1524" s="390" t="str">
        <f t="shared" si="49"/>
        <v>Wyndham_Williamson</v>
      </c>
      <c r="P1524" s="387" t="s">
        <v>1728</v>
      </c>
      <c r="Q1524" s="387" t="s">
        <v>1754</v>
      </c>
      <c r="R1524" s="387" t="s">
        <v>1738</v>
      </c>
      <c r="S1524" s="387">
        <v>2.71</v>
      </c>
      <c r="T1524" s="387">
        <v>20</v>
      </c>
      <c r="U1524" s="387" t="s">
        <v>1845</v>
      </c>
      <c r="V1524" s="387" t="s">
        <v>1845</v>
      </c>
      <c r="W1524" s="387" t="s">
        <v>1875</v>
      </c>
      <c r="X1524" s="387" t="s">
        <v>1770</v>
      </c>
      <c r="Y1524" s="387" t="s">
        <v>1728</v>
      </c>
      <c r="Z1524" s="387" t="s">
        <v>1734</v>
      </c>
      <c r="AA1524" s="387" t="s">
        <v>1733</v>
      </c>
      <c r="AB1524" s="387">
        <v>13.62</v>
      </c>
      <c r="AC1524" s="387">
        <v>0</v>
      </c>
      <c r="AD1524" s="387">
        <v>0</v>
      </c>
      <c r="AE1524" s="387">
        <v>13.62</v>
      </c>
      <c r="AF1524" s="387" t="s">
        <v>1729</v>
      </c>
      <c r="AG1524" s="387">
        <v>13.62</v>
      </c>
      <c r="AH1524" s="387">
        <v>0</v>
      </c>
      <c r="AI1524" s="387">
        <v>0</v>
      </c>
      <c r="AJ1524" s="387">
        <v>13.62</v>
      </c>
      <c r="AK1524" s="387">
        <v>1.36</v>
      </c>
      <c r="AM1524"/>
      <c r="AN1524"/>
      <c r="AO1524"/>
    </row>
    <row r="1525" spans="1:41">
      <c r="A1525" s="387" t="s">
        <v>4700</v>
      </c>
      <c r="B1525" s="388">
        <v>43669.709849537037</v>
      </c>
      <c r="C1525" s="389">
        <v>43669</v>
      </c>
      <c r="D1525" s="387" t="s">
        <v>2315</v>
      </c>
      <c r="E1525" s="389">
        <v>43669</v>
      </c>
      <c r="F1525" s="387" t="s">
        <v>3977</v>
      </c>
      <c r="G1525" s="389">
        <v>43669</v>
      </c>
      <c r="H1525" s="387" t="s">
        <v>3657</v>
      </c>
      <c r="I1525" s="389">
        <v>43669</v>
      </c>
      <c r="J1525" s="387" t="s">
        <v>3656</v>
      </c>
      <c r="K1525" s="387" t="s">
        <v>1741</v>
      </c>
      <c r="L1525" s="390" t="s">
        <v>1732</v>
      </c>
      <c r="M1525" s="390" t="s">
        <v>1929</v>
      </c>
      <c r="N1525" s="390" t="str">
        <f t="shared" si="48"/>
        <v>Employee29@blyblade.com</v>
      </c>
      <c r="O1525" s="390" t="str">
        <f t="shared" si="49"/>
        <v>Justin_Meltzer</v>
      </c>
      <c r="P1525" s="387" t="s">
        <v>1728</v>
      </c>
      <c r="Q1525" s="387" t="s">
        <v>1847</v>
      </c>
      <c r="R1525" s="387" t="s">
        <v>1738</v>
      </c>
      <c r="S1525" s="387">
        <v>3.55</v>
      </c>
      <c r="T1525" s="387">
        <v>33</v>
      </c>
      <c r="U1525" s="387" t="s">
        <v>1737</v>
      </c>
      <c r="V1525" s="387" t="s">
        <v>3484</v>
      </c>
      <c r="W1525" s="387" t="s">
        <v>2450</v>
      </c>
      <c r="X1525" s="387" t="s">
        <v>1770</v>
      </c>
      <c r="Y1525" s="387" t="s">
        <v>1748</v>
      </c>
      <c r="Z1525" s="387" t="s">
        <v>1734</v>
      </c>
      <c r="AA1525" s="387" t="s">
        <v>1733</v>
      </c>
      <c r="AB1525" s="387">
        <v>34.909999999999997</v>
      </c>
      <c r="AC1525" s="387">
        <v>0</v>
      </c>
      <c r="AD1525" s="387">
        <v>0</v>
      </c>
      <c r="AE1525" s="387">
        <v>34.909999999999997</v>
      </c>
      <c r="AF1525" s="387" t="s">
        <v>1729</v>
      </c>
      <c r="AG1525" s="387">
        <v>34.909999999999997</v>
      </c>
      <c r="AH1525" s="387">
        <v>0</v>
      </c>
      <c r="AI1525" s="387">
        <v>0</v>
      </c>
      <c r="AJ1525" s="387">
        <v>34.909999999999997</v>
      </c>
      <c r="AK1525" s="387">
        <v>3.49</v>
      </c>
      <c r="AM1525"/>
      <c r="AN1525"/>
      <c r="AO1525"/>
    </row>
    <row r="1526" spans="1:41">
      <c r="A1526" s="387" t="s">
        <v>4702</v>
      </c>
      <c r="B1526" s="388">
        <v>43669.741701388892</v>
      </c>
      <c r="C1526" s="389">
        <v>43669</v>
      </c>
      <c r="D1526" s="387" t="s">
        <v>2143</v>
      </c>
      <c r="E1526" s="389">
        <v>43669</v>
      </c>
      <c r="F1526" s="387" t="s">
        <v>2142</v>
      </c>
      <c r="G1526" s="389">
        <v>43669</v>
      </c>
      <c r="H1526" s="387" t="s">
        <v>3633</v>
      </c>
      <c r="I1526" s="389">
        <v>43669</v>
      </c>
      <c r="J1526" s="387" t="s">
        <v>3079</v>
      </c>
      <c r="K1526" s="387" t="s">
        <v>1741</v>
      </c>
      <c r="L1526" s="390" t="s">
        <v>1732</v>
      </c>
      <c r="M1526" s="390" t="s">
        <v>3510</v>
      </c>
      <c r="N1526" s="390" t="str">
        <f t="shared" si="48"/>
        <v>Employee20@blyblade.com</v>
      </c>
      <c r="O1526" s="390" t="str">
        <f t="shared" si="49"/>
        <v>Conner_Clay</v>
      </c>
      <c r="P1526" s="387" t="s">
        <v>1728</v>
      </c>
      <c r="Q1526" s="387" t="s">
        <v>1754</v>
      </c>
      <c r="R1526" s="387" t="s">
        <v>1738</v>
      </c>
      <c r="S1526" s="387">
        <v>3.59</v>
      </c>
      <c r="T1526" s="387">
        <v>18</v>
      </c>
      <c r="U1526" s="387" t="s">
        <v>1737</v>
      </c>
      <c r="V1526" s="387" t="s">
        <v>2742</v>
      </c>
      <c r="W1526" s="387" t="s">
        <v>1750</v>
      </c>
      <c r="X1526" s="387" t="s">
        <v>1770</v>
      </c>
      <c r="Y1526" s="387" t="s">
        <v>2449</v>
      </c>
      <c r="Z1526" s="387" t="s">
        <v>1734</v>
      </c>
      <c r="AA1526" s="387" t="s">
        <v>1733</v>
      </c>
      <c r="AB1526" s="387">
        <v>27.11</v>
      </c>
      <c r="AC1526" s="387">
        <v>0</v>
      </c>
      <c r="AD1526" s="387">
        <v>0</v>
      </c>
      <c r="AE1526" s="387">
        <v>27.11</v>
      </c>
      <c r="AF1526" s="387" t="s">
        <v>1729</v>
      </c>
      <c r="AG1526" s="387">
        <v>27.11</v>
      </c>
      <c r="AH1526" s="387">
        <v>0</v>
      </c>
      <c r="AI1526" s="387">
        <v>0</v>
      </c>
      <c r="AJ1526" s="387">
        <v>27.11</v>
      </c>
      <c r="AK1526" s="387">
        <v>2.71</v>
      </c>
      <c r="AM1526"/>
      <c r="AN1526"/>
      <c r="AO1526"/>
    </row>
    <row r="1527" spans="1:41">
      <c r="A1527" s="387" t="s">
        <v>4701</v>
      </c>
      <c r="B1527" s="388">
        <v>43669.753888888888</v>
      </c>
      <c r="C1527" s="389">
        <v>43669</v>
      </c>
      <c r="D1527" s="387" t="s">
        <v>2046</v>
      </c>
      <c r="E1527" s="389">
        <v>43669</v>
      </c>
      <c r="F1527" s="387" t="s">
        <v>3084</v>
      </c>
      <c r="G1527" s="389">
        <v>43669</v>
      </c>
      <c r="H1527" s="387" t="s">
        <v>2038</v>
      </c>
      <c r="I1527" s="389">
        <v>43669</v>
      </c>
      <c r="J1527" s="387" t="s">
        <v>2190</v>
      </c>
      <c r="K1527" s="387" t="s">
        <v>1741</v>
      </c>
      <c r="L1527" s="390" t="s">
        <v>1732</v>
      </c>
      <c r="M1527" s="390" t="s">
        <v>2287</v>
      </c>
      <c r="N1527" s="390" t="str">
        <f t="shared" si="48"/>
        <v>Employee14@blyblade.com</v>
      </c>
      <c r="O1527" s="390" t="str">
        <f t="shared" si="49"/>
        <v>Bowie_Tam</v>
      </c>
      <c r="P1527" s="387" t="s">
        <v>1728</v>
      </c>
      <c r="Q1527" s="387" t="s">
        <v>1952</v>
      </c>
      <c r="R1527" s="387" t="s">
        <v>1738</v>
      </c>
      <c r="S1527" s="387">
        <v>4.54</v>
      </c>
      <c r="T1527" s="387">
        <v>15</v>
      </c>
      <c r="U1527" s="387" t="s">
        <v>2026</v>
      </c>
      <c r="V1527" s="387" t="s">
        <v>2026</v>
      </c>
      <c r="W1527" s="387" t="s">
        <v>1761</v>
      </c>
      <c r="X1527" s="387" t="s">
        <v>1749</v>
      </c>
      <c r="Y1527" s="387" t="s">
        <v>1748</v>
      </c>
      <c r="Z1527" s="387" t="s">
        <v>1734</v>
      </c>
      <c r="AA1527" s="387" t="s">
        <v>1733</v>
      </c>
      <c r="AB1527" s="387">
        <v>55.95</v>
      </c>
      <c r="AC1527" s="387">
        <v>0</v>
      </c>
      <c r="AD1527" s="387">
        <v>0</v>
      </c>
      <c r="AE1527" s="387">
        <v>55.95</v>
      </c>
      <c r="AF1527" s="387" t="s">
        <v>1729</v>
      </c>
      <c r="AG1527" s="387">
        <v>55.95</v>
      </c>
      <c r="AH1527" s="387">
        <v>0</v>
      </c>
      <c r="AI1527" s="387">
        <v>0</v>
      </c>
      <c r="AJ1527" s="387">
        <v>55.95</v>
      </c>
      <c r="AK1527" s="387">
        <v>5.6</v>
      </c>
      <c r="AM1527"/>
      <c r="AN1527"/>
      <c r="AO1527"/>
    </row>
    <row r="1528" spans="1:41">
      <c r="A1528" s="387" t="s">
        <v>4700</v>
      </c>
      <c r="B1528" s="388">
        <v>43669.77853009259</v>
      </c>
      <c r="C1528" s="389">
        <v>43669</v>
      </c>
      <c r="D1528" s="387" t="s">
        <v>2315</v>
      </c>
      <c r="E1528" s="389">
        <v>43669</v>
      </c>
      <c r="F1528" s="387" t="s">
        <v>3977</v>
      </c>
      <c r="G1528" s="389">
        <v>43669</v>
      </c>
      <c r="H1528" s="387" t="s">
        <v>3657</v>
      </c>
      <c r="I1528" s="389">
        <v>43669</v>
      </c>
      <c r="J1528" s="387" t="s">
        <v>3656</v>
      </c>
      <c r="K1528" s="387" t="s">
        <v>1741</v>
      </c>
      <c r="L1528" s="390" t="s">
        <v>1732</v>
      </c>
      <c r="M1528" s="390" t="s">
        <v>1929</v>
      </c>
      <c r="N1528" s="390" t="str">
        <f t="shared" si="48"/>
        <v>Employee29@blyblade.com</v>
      </c>
      <c r="O1528" s="390" t="str">
        <f t="shared" si="49"/>
        <v>Justin_Meltzer</v>
      </c>
      <c r="P1528" s="387" t="s">
        <v>1728</v>
      </c>
      <c r="Q1528" s="387" t="s">
        <v>1847</v>
      </c>
      <c r="R1528" s="387" t="s">
        <v>1738</v>
      </c>
      <c r="S1528" s="387">
        <v>3.55</v>
      </c>
      <c r="T1528" s="387">
        <v>33</v>
      </c>
      <c r="U1528" s="387" t="s">
        <v>1737</v>
      </c>
      <c r="V1528" s="387" t="s">
        <v>3484</v>
      </c>
      <c r="W1528" s="387" t="s">
        <v>2450</v>
      </c>
      <c r="X1528" s="387" t="s">
        <v>1770</v>
      </c>
      <c r="Y1528" s="387" t="s">
        <v>1748</v>
      </c>
      <c r="Z1528" s="387" t="s">
        <v>1734</v>
      </c>
      <c r="AA1528" s="387" t="s">
        <v>1747</v>
      </c>
      <c r="AB1528" s="387">
        <v>0</v>
      </c>
      <c r="AC1528" s="387">
        <v>0</v>
      </c>
      <c r="AD1528" s="387">
        <v>5.18</v>
      </c>
      <c r="AE1528" s="387">
        <v>5.18</v>
      </c>
      <c r="AF1528" s="387" t="s">
        <v>1729</v>
      </c>
      <c r="AG1528" s="387">
        <v>0</v>
      </c>
      <c r="AH1528" s="387">
        <v>0</v>
      </c>
      <c r="AI1528" s="387">
        <v>5.18</v>
      </c>
      <c r="AJ1528" s="387">
        <v>5.18</v>
      </c>
      <c r="AK1528" s="387">
        <v>0</v>
      </c>
      <c r="AM1528"/>
      <c r="AN1528"/>
      <c r="AO1528"/>
    </row>
    <row r="1529" spans="1:41">
      <c r="A1529" s="387" t="s">
        <v>4694</v>
      </c>
      <c r="B1529" s="388">
        <v>43669.789189814815</v>
      </c>
      <c r="C1529" s="389">
        <v>43669</v>
      </c>
      <c r="D1529" s="387" t="s">
        <v>2982</v>
      </c>
      <c r="E1529" s="389">
        <v>43669</v>
      </c>
      <c r="F1529" s="387" t="s">
        <v>2981</v>
      </c>
      <c r="G1529" s="389">
        <v>43669</v>
      </c>
      <c r="H1529" s="387" t="s">
        <v>3332</v>
      </c>
      <c r="I1529" s="389">
        <v>43669</v>
      </c>
      <c r="J1529" s="387" t="s">
        <v>3021</v>
      </c>
      <c r="K1529" s="387" t="s">
        <v>1741</v>
      </c>
      <c r="L1529" s="390" t="s">
        <v>1732</v>
      </c>
      <c r="M1529" s="390" t="s">
        <v>2265</v>
      </c>
      <c r="N1529" s="390" t="str">
        <f t="shared" si="48"/>
        <v>Employee4@blyblade.com</v>
      </c>
      <c r="O1529" s="390" t="str">
        <f t="shared" si="49"/>
        <v>Oksana_Orlov</v>
      </c>
      <c r="P1529" s="387" t="s">
        <v>1728</v>
      </c>
      <c r="Q1529" s="387" t="s">
        <v>1847</v>
      </c>
      <c r="R1529" s="387" t="s">
        <v>1738</v>
      </c>
      <c r="S1529" s="387">
        <v>7.55</v>
      </c>
      <c r="T1529" s="387">
        <v>21</v>
      </c>
      <c r="U1529" s="387" t="s">
        <v>1883</v>
      </c>
      <c r="V1529" s="387" t="s">
        <v>2007</v>
      </c>
      <c r="W1529" s="387" t="s">
        <v>1965</v>
      </c>
      <c r="X1529" s="387" t="s">
        <v>1770</v>
      </c>
      <c r="Y1529" s="387" t="s">
        <v>1735</v>
      </c>
      <c r="Z1529" s="387" t="s">
        <v>1734</v>
      </c>
      <c r="AA1529" s="387" t="s">
        <v>1733</v>
      </c>
      <c r="AB1529" s="387">
        <v>30.91</v>
      </c>
      <c r="AC1529" s="387">
        <v>0</v>
      </c>
      <c r="AD1529" s="387">
        <v>0</v>
      </c>
      <c r="AE1529" s="387">
        <v>30.91</v>
      </c>
      <c r="AF1529" s="387" t="s">
        <v>1729</v>
      </c>
      <c r="AG1529" s="387">
        <v>30.91</v>
      </c>
      <c r="AH1529" s="387">
        <v>0</v>
      </c>
      <c r="AI1529" s="387">
        <v>0</v>
      </c>
      <c r="AJ1529" s="387">
        <v>30.91</v>
      </c>
      <c r="AK1529" s="387">
        <v>3.09</v>
      </c>
      <c r="AM1529"/>
      <c r="AN1529"/>
      <c r="AO1529"/>
    </row>
    <row r="1530" spans="1:41">
      <c r="A1530" s="387" t="s">
        <v>4699</v>
      </c>
      <c r="B1530" s="388">
        <v>43669.794942129629</v>
      </c>
      <c r="C1530" s="389">
        <v>43669</v>
      </c>
      <c r="D1530" s="387" t="s">
        <v>2408</v>
      </c>
      <c r="E1530" s="389">
        <v>43669</v>
      </c>
      <c r="F1530" s="387" t="s">
        <v>2407</v>
      </c>
      <c r="G1530" s="389">
        <v>43669</v>
      </c>
      <c r="H1530" s="387" t="s">
        <v>2098</v>
      </c>
      <c r="I1530" s="389">
        <v>43669</v>
      </c>
      <c r="J1530" s="387" t="s">
        <v>2097</v>
      </c>
      <c r="K1530" s="387" t="s">
        <v>1741</v>
      </c>
      <c r="L1530" s="390" t="s">
        <v>1732</v>
      </c>
      <c r="M1530" s="390" t="s">
        <v>2594</v>
      </c>
      <c r="N1530" s="390" t="str">
        <f t="shared" si="48"/>
        <v>Employee9@blyblade.com</v>
      </c>
      <c r="O1530" s="390" t="str">
        <f t="shared" si="49"/>
        <v>Emily_Antner</v>
      </c>
      <c r="P1530" s="387" t="s">
        <v>1728</v>
      </c>
      <c r="Q1530" s="387" t="s">
        <v>1754</v>
      </c>
      <c r="R1530" s="387" t="s">
        <v>1738</v>
      </c>
      <c r="S1530" s="387">
        <v>1.29</v>
      </c>
      <c r="T1530" s="387">
        <v>15</v>
      </c>
      <c r="U1530" s="387" t="s">
        <v>3484</v>
      </c>
      <c r="V1530" s="387" t="s">
        <v>1883</v>
      </c>
      <c r="W1530" s="387" t="s">
        <v>2450</v>
      </c>
      <c r="X1530" s="387" t="s">
        <v>1770</v>
      </c>
      <c r="Y1530" s="387" t="s">
        <v>1896</v>
      </c>
      <c r="Z1530" s="387" t="s">
        <v>1734</v>
      </c>
      <c r="AA1530" s="387" t="s">
        <v>1733</v>
      </c>
      <c r="AB1530" s="387">
        <v>17.600000000000001</v>
      </c>
      <c r="AC1530" s="387">
        <v>0</v>
      </c>
      <c r="AD1530" s="387">
        <v>0</v>
      </c>
      <c r="AE1530" s="387">
        <v>17.600000000000001</v>
      </c>
      <c r="AF1530" s="387" t="s">
        <v>1729</v>
      </c>
      <c r="AG1530" s="387">
        <v>17.600000000000001</v>
      </c>
      <c r="AH1530" s="387">
        <v>0</v>
      </c>
      <c r="AI1530" s="387">
        <v>0</v>
      </c>
      <c r="AJ1530" s="387">
        <v>17.600000000000001</v>
      </c>
      <c r="AK1530" s="387">
        <v>1.76</v>
      </c>
      <c r="AM1530"/>
      <c r="AN1530"/>
      <c r="AO1530"/>
    </row>
    <row r="1531" spans="1:41">
      <c r="A1531" s="387" t="s">
        <v>4698</v>
      </c>
      <c r="B1531" s="388">
        <v>43669.79824074074</v>
      </c>
      <c r="C1531" s="389">
        <v>43669</v>
      </c>
      <c r="D1531" s="387" t="s">
        <v>2975</v>
      </c>
      <c r="E1531" s="389">
        <v>43669</v>
      </c>
      <c r="F1531" s="387" t="s">
        <v>2974</v>
      </c>
      <c r="G1531" s="389">
        <v>43669</v>
      </c>
      <c r="H1531" s="387" t="s">
        <v>2076</v>
      </c>
      <c r="I1531" s="389">
        <v>43669</v>
      </c>
      <c r="J1531" s="387" t="s">
        <v>2075</v>
      </c>
      <c r="K1531" s="387" t="s">
        <v>1741</v>
      </c>
      <c r="L1531" s="390" t="s">
        <v>1732</v>
      </c>
      <c r="M1531" s="390" t="s">
        <v>1929</v>
      </c>
      <c r="N1531" s="390" t="str">
        <f t="shared" si="48"/>
        <v>Employee29@blyblade.com</v>
      </c>
      <c r="O1531" s="390" t="str">
        <f t="shared" si="49"/>
        <v>Justin_Meltzer</v>
      </c>
      <c r="P1531" s="387" t="s">
        <v>1728</v>
      </c>
      <c r="Q1531" s="387" t="s">
        <v>1847</v>
      </c>
      <c r="R1531" s="387" t="s">
        <v>1738</v>
      </c>
      <c r="S1531" s="387">
        <v>3.15</v>
      </c>
      <c r="T1531" s="387">
        <v>26</v>
      </c>
      <c r="U1531" s="387" t="s">
        <v>3484</v>
      </c>
      <c r="V1531" s="387" t="s">
        <v>1737</v>
      </c>
      <c r="W1531" s="387" t="s">
        <v>2450</v>
      </c>
      <c r="X1531" s="387" t="s">
        <v>1770</v>
      </c>
      <c r="Y1531" s="387" t="s">
        <v>1748</v>
      </c>
      <c r="Z1531" s="387" t="s">
        <v>1734</v>
      </c>
      <c r="AA1531" s="387" t="s">
        <v>1733</v>
      </c>
      <c r="AB1531" s="387">
        <v>28.97</v>
      </c>
      <c r="AC1531" s="387">
        <v>0</v>
      </c>
      <c r="AD1531" s="387">
        <v>0</v>
      </c>
      <c r="AE1531" s="387">
        <v>28.97</v>
      </c>
      <c r="AF1531" s="387" t="s">
        <v>1729</v>
      </c>
      <c r="AG1531" s="387">
        <v>28.97</v>
      </c>
      <c r="AH1531" s="387">
        <v>0</v>
      </c>
      <c r="AI1531" s="387">
        <v>0</v>
      </c>
      <c r="AJ1531" s="387">
        <v>28.97</v>
      </c>
      <c r="AK1531" s="387">
        <v>2.9</v>
      </c>
      <c r="AM1531"/>
      <c r="AN1531"/>
      <c r="AO1531"/>
    </row>
    <row r="1532" spans="1:41">
      <c r="A1532" s="387" t="s">
        <v>4698</v>
      </c>
      <c r="B1532" s="388">
        <v>43669.798391203702</v>
      </c>
      <c r="C1532" s="389">
        <v>43669</v>
      </c>
      <c r="D1532" s="387" t="s">
        <v>2975</v>
      </c>
      <c r="E1532" s="389">
        <v>43669</v>
      </c>
      <c r="F1532" s="387" t="s">
        <v>2974</v>
      </c>
      <c r="G1532" s="389">
        <v>43669</v>
      </c>
      <c r="H1532" s="387" t="s">
        <v>2076</v>
      </c>
      <c r="I1532" s="389">
        <v>43669</v>
      </c>
      <c r="J1532" s="387" t="s">
        <v>2075</v>
      </c>
      <c r="K1532" s="387" t="s">
        <v>1741</v>
      </c>
      <c r="L1532" s="390" t="s">
        <v>1732</v>
      </c>
      <c r="M1532" s="390" t="s">
        <v>1929</v>
      </c>
      <c r="N1532" s="390" t="str">
        <f t="shared" si="48"/>
        <v>Employee29@blyblade.com</v>
      </c>
      <c r="O1532" s="390" t="str">
        <f t="shared" si="49"/>
        <v>Justin_Meltzer</v>
      </c>
      <c r="P1532" s="387" t="s">
        <v>1728</v>
      </c>
      <c r="Q1532" s="387" t="s">
        <v>1847</v>
      </c>
      <c r="R1532" s="387" t="s">
        <v>1738</v>
      </c>
      <c r="S1532" s="387">
        <v>3.15</v>
      </c>
      <c r="T1532" s="387">
        <v>26</v>
      </c>
      <c r="U1532" s="387" t="s">
        <v>3484</v>
      </c>
      <c r="V1532" s="387" t="s">
        <v>1737</v>
      </c>
      <c r="W1532" s="387" t="s">
        <v>2450</v>
      </c>
      <c r="X1532" s="387" t="s">
        <v>1770</v>
      </c>
      <c r="Y1532" s="387" t="s">
        <v>1748</v>
      </c>
      <c r="Z1532" s="387" t="s">
        <v>1734</v>
      </c>
      <c r="AA1532" s="387" t="s">
        <v>1747</v>
      </c>
      <c r="AB1532" s="387">
        <v>0</v>
      </c>
      <c r="AC1532" s="387">
        <v>0</v>
      </c>
      <c r="AD1532" s="387">
        <v>4.45</v>
      </c>
      <c r="AE1532" s="387">
        <v>4.45</v>
      </c>
      <c r="AF1532" s="387" t="s">
        <v>1729</v>
      </c>
      <c r="AG1532" s="387">
        <v>0</v>
      </c>
      <c r="AH1532" s="387">
        <v>0</v>
      </c>
      <c r="AI1532" s="387">
        <v>4.45</v>
      </c>
      <c r="AJ1532" s="387">
        <v>4.45</v>
      </c>
      <c r="AK1532" s="387">
        <v>0</v>
      </c>
      <c r="AM1532"/>
      <c r="AN1532"/>
      <c r="AO1532"/>
    </row>
    <row r="1533" spans="1:41">
      <c r="A1533" s="387" t="s">
        <v>4697</v>
      </c>
      <c r="B1533" s="388">
        <v>43669.803368055553</v>
      </c>
      <c r="C1533" s="389">
        <v>43669</v>
      </c>
      <c r="D1533" s="387" t="s">
        <v>4019</v>
      </c>
      <c r="E1533" s="389">
        <v>43669</v>
      </c>
      <c r="F1533" s="387" t="s">
        <v>2443</v>
      </c>
      <c r="G1533" s="389">
        <v>43669</v>
      </c>
      <c r="H1533" s="387" t="s">
        <v>3311</v>
      </c>
      <c r="I1533" s="389">
        <v>43669</v>
      </c>
      <c r="J1533" s="387" t="s">
        <v>2179</v>
      </c>
      <c r="K1533" s="387" t="s">
        <v>1741</v>
      </c>
      <c r="L1533" s="390" t="s">
        <v>1732</v>
      </c>
      <c r="M1533" s="390" t="s">
        <v>3510</v>
      </c>
      <c r="N1533" s="390" t="str">
        <f t="shared" si="48"/>
        <v>Employee20@blyblade.com</v>
      </c>
      <c r="O1533" s="390" t="str">
        <f t="shared" si="49"/>
        <v>Conner_Clay</v>
      </c>
      <c r="P1533" s="387" t="s">
        <v>1728</v>
      </c>
      <c r="Q1533" s="387" t="s">
        <v>1754</v>
      </c>
      <c r="R1533" s="387" t="s">
        <v>1738</v>
      </c>
      <c r="S1533" s="387">
        <v>2.8</v>
      </c>
      <c r="T1533" s="387">
        <v>20</v>
      </c>
      <c r="U1533" s="387" t="s">
        <v>2742</v>
      </c>
      <c r="V1533" s="387" t="s">
        <v>1772</v>
      </c>
      <c r="W1533" s="387" t="s">
        <v>1750</v>
      </c>
      <c r="X1533" s="387" t="s">
        <v>1770</v>
      </c>
      <c r="Y1533" s="387" t="s">
        <v>2449</v>
      </c>
      <c r="Z1533" s="387" t="s">
        <v>1734</v>
      </c>
      <c r="AA1533" s="387" t="s">
        <v>1733</v>
      </c>
      <c r="AB1533" s="387">
        <v>23.25</v>
      </c>
      <c r="AC1533" s="387">
        <v>0</v>
      </c>
      <c r="AD1533" s="387">
        <v>0</v>
      </c>
      <c r="AE1533" s="387">
        <v>23.25</v>
      </c>
      <c r="AF1533" s="387" t="s">
        <v>1729</v>
      </c>
      <c r="AG1533" s="387">
        <v>23.25</v>
      </c>
      <c r="AH1533" s="387">
        <v>0</v>
      </c>
      <c r="AI1533" s="387">
        <v>0</v>
      </c>
      <c r="AJ1533" s="387">
        <v>23.25</v>
      </c>
      <c r="AK1533" s="387">
        <v>2.33</v>
      </c>
      <c r="AM1533"/>
      <c r="AN1533"/>
      <c r="AO1533"/>
    </row>
    <row r="1534" spans="1:41">
      <c r="A1534" s="387" t="s">
        <v>4696</v>
      </c>
      <c r="B1534" s="388">
        <v>43669.823877314811</v>
      </c>
      <c r="C1534" s="389">
        <v>43669</v>
      </c>
      <c r="D1534" s="387" t="s">
        <v>1920</v>
      </c>
      <c r="E1534" s="389">
        <v>43669</v>
      </c>
      <c r="F1534" s="387" t="s">
        <v>2324</v>
      </c>
      <c r="G1534" s="389">
        <v>43669</v>
      </c>
      <c r="H1534" s="387" t="s">
        <v>2331</v>
      </c>
      <c r="I1534" s="389">
        <v>43669</v>
      </c>
      <c r="J1534" s="387" t="s">
        <v>2330</v>
      </c>
      <c r="K1534" s="387" t="s">
        <v>1741</v>
      </c>
      <c r="L1534" s="390" t="s">
        <v>1732</v>
      </c>
      <c r="M1534" s="390" t="s">
        <v>1810</v>
      </c>
      <c r="N1534" s="390" t="str">
        <f t="shared" si="48"/>
        <v>Employee3@blyblade.com</v>
      </c>
      <c r="O1534" s="390" t="str">
        <f t="shared" si="49"/>
        <v>Esjona_Kadiu</v>
      </c>
      <c r="P1534" s="387" t="s">
        <v>1728</v>
      </c>
      <c r="Q1534" s="387" t="s">
        <v>1739</v>
      </c>
      <c r="R1534" s="387" t="s">
        <v>1738</v>
      </c>
      <c r="S1534" s="387">
        <v>1.07</v>
      </c>
      <c r="T1534" s="387">
        <v>25</v>
      </c>
      <c r="U1534" s="387" t="s">
        <v>1737</v>
      </c>
      <c r="V1534" s="387" t="s">
        <v>1737</v>
      </c>
      <c r="W1534" s="387" t="s">
        <v>1728</v>
      </c>
      <c r="X1534" s="387" t="s">
        <v>1794</v>
      </c>
      <c r="Y1534" s="387" t="s">
        <v>1735</v>
      </c>
      <c r="Z1534" s="387" t="s">
        <v>1734</v>
      </c>
      <c r="AA1534" s="387" t="s">
        <v>1733</v>
      </c>
      <c r="AB1534" s="387">
        <v>19.7</v>
      </c>
      <c r="AC1534" s="387">
        <v>0</v>
      </c>
      <c r="AD1534" s="387">
        <v>0</v>
      </c>
      <c r="AE1534" s="387">
        <v>19.7</v>
      </c>
      <c r="AF1534" s="387" t="s">
        <v>1729</v>
      </c>
      <c r="AG1534" s="387">
        <v>19.7</v>
      </c>
      <c r="AH1534" s="387">
        <v>0</v>
      </c>
      <c r="AI1534" s="387">
        <v>0</v>
      </c>
      <c r="AJ1534" s="387">
        <v>19.7</v>
      </c>
      <c r="AK1534" s="387">
        <v>1.97</v>
      </c>
      <c r="AM1534"/>
      <c r="AN1534"/>
      <c r="AO1534"/>
    </row>
    <row r="1535" spans="1:41">
      <c r="A1535" s="387" t="s">
        <v>4695</v>
      </c>
      <c r="B1535" s="388">
        <v>43669.836585648147</v>
      </c>
      <c r="C1535" s="389">
        <v>43669</v>
      </c>
      <c r="D1535" s="387" t="s">
        <v>2510</v>
      </c>
      <c r="E1535" s="389">
        <v>43669</v>
      </c>
      <c r="F1535" s="387" t="s">
        <v>2147</v>
      </c>
      <c r="G1535" s="389">
        <v>43669</v>
      </c>
      <c r="H1535" s="387" t="s">
        <v>3316</v>
      </c>
      <c r="I1535" s="389">
        <v>43669</v>
      </c>
      <c r="J1535" s="387" t="s">
        <v>3007</v>
      </c>
      <c r="K1535" s="387" t="s">
        <v>1741</v>
      </c>
      <c r="L1535" s="390" t="s">
        <v>1732</v>
      </c>
      <c r="M1535" s="390" t="s">
        <v>2265</v>
      </c>
      <c r="N1535" s="390" t="str">
        <f t="shared" si="48"/>
        <v>Employee4@blyblade.com</v>
      </c>
      <c r="O1535" s="390" t="str">
        <f t="shared" si="49"/>
        <v>Oksana_Orlov</v>
      </c>
      <c r="P1535" s="387" t="s">
        <v>1728</v>
      </c>
      <c r="Q1535" s="387" t="s">
        <v>1847</v>
      </c>
      <c r="R1535" s="387" t="s">
        <v>1738</v>
      </c>
      <c r="S1535" s="387">
        <v>2.31</v>
      </c>
      <c r="T1535" s="387">
        <v>21</v>
      </c>
      <c r="U1535" s="387" t="s">
        <v>1883</v>
      </c>
      <c r="V1535" s="387" t="s">
        <v>1737</v>
      </c>
      <c r="W1535" s="387" t="s">
        <v>1965</v>
      </c>
      <c r="X1535" s="387" t="s">
        <v>1964</v>
      </c>
      <c r="Y1535" s="387" t="s">
        <v>1735</v>
      </c>
      <c r="Z1535" s="387" t="s">
        <v>1734</v>
      </c>
      <c r="AA1535" s="387" t="s">
        <v>1733</v>
      </c>
      <c r="AB1535" s="387">
        <v>24.69</v>
      </c>
      <c r="AC1535" s="387">
        <v>0</v>
      </c>
      <c r="AD1535" s="387">
        <v>0</v>
      </c>
      <c r="AE1535" s="387">
        <v>24.69</v>
      </c>
      <c r="AF1535" s="387" t="s">
        <v>1729</v>
      </c>
      <c r="AG1535" s="387">
        <v>24.69</v>
      </c>
      <c r="AH1535" s="387">
        <v>0</v>
      </c>
      <c r="AI1535" s="387">
        <v>0</v>
      </c>
      <c r="AJ1535" s="387">
        <v>24.69</v>
      </c>
      <c r="AK1535" s="387">
        <v>2.4700000000000002</v>
      </c>
      <c r="AM1535"/>
      <c r="AN1535"/>
      <c r="AO1535"/>
    </row>
    <row r="1536" spans="1:41">
      <c r="A1536" s="387" t="s">
        <v>4694</v>
      </c>
      <c r="B1536" s="388">
        <v>43669.879675925928</v>
      </c>
      <c r="C1536" s="389">
        <v>43669</v>
      </c>
      <c r="D1536" s="387" t="s">
        <v>2982</v>
      </c>
      <c r="E1536" s="389">
        <v>43669</v>
      </c>
      <c r="F1536" s="387" t="s">
        <v>2981</v>
      </c>
      <c r="G1536" s="389">
        <v>43669</v>
      </c>
      <c r="H1536" s="387" t="s">
        <v>3332</v>
      </c>
      <c r="I1536" s="389">
        <v>43669</v>
      </c>
      <c r="J1536" s="387" t="s">
        <v>3021</v>
      </c>
      <c r="K1536" s="387" t="s">
        <v>1741</v>
      </c>
      <c r="L1536" s="390" t="s">
        <v>1732</v>
      </c>
      <c r="M1536" s="390" t="s">
        <v>2265</v>
      </c>
      <c r="N1536" s="390" t="str">
        <f t="shared" si="48"/>
        <v>Employee4@blyblade.com</v>
      </c>
      <c r="O1536" s="390" t="str">
        <f t="shared" si="49"/>
        <v>Oksana_Orlov</v>
      </c>
      <c r="P1536" s="387" t="s">
        <v>1728</v>
      </c>
      <c r="Q1536" s="387" t="s">
        <v>1847</v>
      </c>
      <c r="R1536" s="387" t="s">
        <v>1738</v>
      </c>
      <c r="S1536" s="387">
        <v>7.55</v>
      </c>
      <c r="T1536" s="387">
        <v>21</v>
      </c>
      <c r="U1536" s="387" t="s">
        <v>1883</v>
      </c>
      <c r="V1536" s="387" t="s">
        <v>2007</v>
      </c>
      <c r="W1536" s="387" t="s">
        <v>1965</v>
      </c>
      <c r="X1536" s="387" t="s">
        <v>1770</v>
      </c>
      <c r="Y1536" s="387" t="s">
        <v>1735</v>
      </c>
      <c r="Z1536" s="387" t="s">
        <v>1734</v>
      </c>
      <c r="AA1536" s="387" t="s">
        <v>2138</v>
      </c>
      <c r="AB1536" s="387">
        <v>-9.93</v>
      </c>
      <c r="AC1536" s="387">
        <v>0</v>
      </c>
      <c r="AD1536" s="387">
        <v>0</v>
      </c>
      <c r="AE1536" s="387">
        <v>-9.93</v>
      </c>
      <c r="AF1536" s="387" t="s">
        <v>1729</v>
      </c>
      <c r="AG1536" s="387">
        <v>-9.93</v>
      </c>
      <c r="AH1536" s="387">
        <v>0</v>
      </c>
      <c r="AI1536" s="387">
        <v>0</v>
      </c>
      <c r="AJ1536" s="387">
        <v>-9.93</v>
      </c>
      <c r="AK1536" s="387">
        <v>-0.99</v>
      </c>
      <c r="AM1536"/>
      <c r="AN1536"/>
      <c r="AO1536"/>
    </row>
    <row r="1537" spans="1:41">
      <c r="A1537" s="387" t="s">
        <v>4693</v>
      </c>
      <c r="B1537" s="388">
        <v>43669.911979166667</v>
      </c>
      <c r="C1537" s="389">
        <v>43669</v>
      </c>
      <c r="D1537" s="387" t="s">
        <v>1879</v>
      </c>
      <c r="E1537" s="389">
        <v>43669</v>
      </c>
      <c r="F1537" s="387" t="s">
        <v>2301</v>
      </c>
      <c r="G1537" s="389">
        <v>43669</v>
      </c>
      <c r="H1537" s="387" t="s">
        <v>2045</v>
      </c>
      <c r="I1537" s="389">
        <v>43669</v>
      </c>
      <c r="J1537" s="387" t="s">
        <v>2044</v>
      </c>
      <c r="K1537" s="387" t="s">
        <v>1741</v>
      </c>
      <c r="L1537" s="390" t="s">
        <v>1732</v>
      </c>
      <c r="M1537" s="390" t="s">
        <v>2594</v>
      </c>
      <c r="N1537" s="390" t="str">
        <f t="shared" si="48"/>
        <v>Employee9@blyblade.com</v>
      </c>
      <c r="O1537" s="390" t="str">
        <f t="shared" si="49"/>
        <v>Emily_Antner</v>
      </c>
      <c r="P1537" s="387" t="s">
        <v>1728</v>
      </c>
      <c r="Q1537" s="387" t="s">
        <v>1754</v>
      </c>
      <c r="R1537" s="387" t="s">
        <v>1738</v>
      </c>
      <c r="S1537" s="387">
        <v>2.79</v>
      </c>
      <c r="T1537" s="387">
        <v>24</v>
      </c>
      <c r="U1537" s="387" t="s">
        <v>1737</v>
      </c>
      <c r="V1537" s="387" t="s">
        <v>1883</v>
      </c>
      <c r="W1537" s="387" t="s">
        <v>1875</v>
      </c>
      <c r="X1537" s="387" t="s">
        <v>1770</v>
      </c>
      <c r="Y1537" s="387" t="s">
        <v>1896</v>
      </c>
      <c r="Z1537" s="387" t="s">
        <v>1734</v>
      </c>
      <c r="AA1537" s="387" t="s">
        <v>1733</v>
      </c>
      <c r="AB1537" s="387">
        <v>25.3</v>
      </c>
      <c r="AC1537" s="387">
        <v>0</v>
      </c>
      <c r="AD1537" s="387">
        <v>0</v>
      </c>
      <c r="AE1537" s="387">
        <v>25.3</v>
      </c>
      <c r="AF1537" s="387" t="s">
        <v>1729</v>
      </c>
      <c r="AG1537" s="387">
        <v>25.3</v>
      </c>
      <c r="AH1537" s="387">
        <v>0</v>
      </c>
      <c r="AI1537" s="387">
        <v>0</v>
      </c>
      <c r="AJ1537" s="387">
        <v>25.3</v>
      </c>
      <c r="AK1537" s="387">
        <v>2.5299999999999998</v>
      </c>
      <c r="AM1537"/>
      <c r="AN1537"/>
      <c r="AO1537"/>
    </row>
    <row r="1538" spans="1:41">
      <c r="A1538" s="391" t="s">
        <v>4692</v>
      </c>
      <c r="B1538" s="388">
        <v>43669.948310185187</v>
      </c>
      <c r="C1538" s="389">
        <v>43669</v>
      </c>
      <c r="D1538" s="387" t="s">
        <v>2518</v>
      </c>
      <c r="E1538" s="389">
        <v>43669</v>
      </c>
      <c r="F1538" s="387" t="s">
        <v>2517</v>
      </c>
      <c r="G1538" s="389">
        <v>43669</v>
      </c>
      <c r="H1538" s="387" t="s">
        <v>2790</v>
      </c>
      <c r="I1538" s="389">
        <v>43669</v>
      </c>
      <c r="J1538" s="387" t="s">
        <v>3721</v>
      </c>
      <c r="K1538" s="387" t="s">
        <v>1741</v>
      </c>
      <c r="L1538" s="390" t="s">
        <v>1732</v>
      </c>
      <c r="M1538" s="390" t="s">
        <v>3510</v>
      </c>
      <c r="N1538" s="390" t="str">
        <f t="shared" si="48"/>
        <v>Employee20@blyblade.com</v>
      </c>
      <c r="O1538" s="390" t="str">
        <f t="shared" si="49"/>
        <v>Conner_Clay</v>
      </c>
      <c r="P1538" s="387" t="s">
        <v>1728</v>
      </c>
      <c r="Q1538" s="387" t="s">
        <v>1754</v>
      </c>
      <c r="R1538" s="387" t="s">
        <v>1738</v>
      </c>
      <c r="S1538" s="387">
        <v>1.6</v>
      </c>
      <c r="T1538" s="387">
        <v>11</v>
      </c>
      <c r="U1538" s="387" t="s">
        <v>1772</v>
      </c>
      <c r="V1538" s="387" t="s">
        <v>1845</v>
      </c>
      <c r="W1538" s="387" t="s">
        <v>1875</v>
      </c>
      <c r="X1538" s="387" t="s">
        <v>1770</v>
      </c>
      <c r="Y1538" s="387" t="s">
        <v>2449</v>
      </c>
      <c r="Z1538" s="387" t="s">
        <v>1734</v>
      </c>
      <c r="AA1538" s="387" t="s">
        <v>1733</v>
      </c>
      <c r="AB1538" s="387">
        <v>18.05</v>
      </c>
      <c r="AC1538" s="387">
        <v>0</v>
      </c>
      <c r="AD1538" s="387">
        <v>0</v>
      </c>
      <c r="AE1538" s="387">
        <v>18.05</v>
      </c>
      <c r="AF1538" s="387" t="s">
        <v>1729</v>
      </c>
      <c r="AG1538" s="387">
        <v>18.05</v>
      </c>
      <c r="AH1538" s="387">
        <v>0</v>
      </c>
      <c r="AI1538" s="387">
        <v>0</v>
      </c>
      <c r="AJ1538" s="387">
        <v>18.05</v>
      </c>
      <c r="AK1538" s="387">
        <v>1.81</v>
      </c>
      <c r="AM1538"/>
      <c r="AN1538"/>
      <c r="AO1538"/>
    </row>
    <row r="1539" spans="1:41">
      <c r="A1539" s="387" t="s">
        <v>4691</v>
      </c>
      <c r="B1539" s="388">
        <v>43669.990659722222</v>
      </c>
      <c r="C1539" s="389">
        <v>43669</v>
      </c>
      <c r="D1539" s="387" t="s">
        <v>1944</v>
      </c>
      <c r="E1539" s="389">
        <v>43669</v>
      </c>
      <c r="F1539" s="387" t="s">
        <v>1943</v>
      </c>
      <c r="G1539" s="387" t="s">
        <v>1728</v>
      </c>
      <c r="H1539" s="387" t="s">
        <v>1728</v>
      </c>
      <c r="I1539" s="387" t="s">
        <v>1728</v>
      </c>
      <c r="J1539" s="387" t="s">
        <v>1728</v>
      </c>
      <c r="K1539" s="387" t="s">
        <v>1741</v>
      </c>
      <c r="L1539" s="390" t="s">
        <v>1732</v>
      </c>
      <c r="M1539" s="390" t="s">
        <v>2812</v>
      </c>
      <c r="N1539" s="390" t="str">
        <f t="shared" si="48"/>
        <v>Employee6@blyblade.com</v>
      </c>
      <c r="O1539" s="390" t="str">
        <f t="shared" si="49"/>
        <v>Matthew_Brody</v>
      </c>
      <c r="P1539" s="387" t="s">
        <v>1728</v>
      </c>
      <c r="Q1539" s="387" t="s">
        <v>1847</v>
      </c>
      <c r="R1539" s="387" t="s">
        <v>1738</v>
      </c>
      <c r="S1539" s="387" t="s">
        <v>1728</v>
      </c>
      <c r="T1539" s="387" t="s">
        <v>1728</v>
      </c>
      <c r="U1539" s="387" t="s">
        <v>1845</v>
      </c>
      <c r="V1539" s="387" t="s">
        <v>1737</v>
      </c>
      <c r="W1539" s="387" t="s">
        <v>1750</v>
      </c>
      <c r="X1539" s="387" t="s">
        <v>1770</v>
      </c>
      <c r="Y1539" s="387" t="s">
        <v>1748</v>
      </c>
      <c r="Z1539" s="387" t="s">
        <v>1734</v>
      </c>
      <c r="AA1539" s="387" t="s">
        <v>1733</v>
      </c>
      <c r="AB1539" s="387">
        <v>5.44</v>
      </c>
      <c r="AC1539" s="387">
        <v>0</v>
      </c>
      <c r="AD1539" s="387">
        <v>0</v>
      </c>
      <c r="AE1539" s="387">
        <v>5.44</v>
      </c>
      <c r="AF1539" s="387" t="s">
        <v>1729</v>
      </c>
      <c r="AG1539" s="387">
        <v>5.44</v>
      </c>
      <c r="AH1539" s="387">
        <v>0</v>
      </c>
      <c r="AI1539" s="387">
        <v>0</v>
      </c>
      <c r="AJ1539" s="387">
        <v>5.44</v>
      </c>
      <c r="AK1539" s="387">
        <v>0.54</v>
      </c>
      <c r="AM1539"/>
      <c r="AN1539"/>
      <c r="AO1539"/>
    </row>
    <row r="1540" spans="1:41">
      <c r="A1540" s="387" t="s">
        <v>4690</v>
      </c>
      <c r="B1540" s="388">
        <v>43669.992442129631</v>
      </c>
      <c r="C1540" s="389">
        <v>43669</v>
      </c>
      <c r="D1540" s="387" t="s">
        <v>2744</v>
      </c>
      <c r="E1540" s="389">
        <v>43669</v>
      </c>
      <c r="F1540" s="387" t="s">
        <v>2331</v>
      </c>
      <c r="G1540" s="387" t="s">
        <v>1728</v>
      </c>
      <c r="H1540" s="387" t="s">
        <v>1728</v>
      </c>
      <c r="I1540" s="387" t="s">
        <v>1728</v>
      </c>
      <c r="J1540" s="387" t="s">
        <v>1728</v>
      </c>
      <c r="K1540" s="387" t="s">
        <v>1741</v>
      </c>
      <c r="L1540" s="390" t="s">
        <v>1732</v>
      </c>
      <c r="M1540" s="390" t="s">
        <v>2812</v>
      </c>
      <c r="N1540" s="390" t="str">
        <f t="shared" si="48"/>
        <v>Employee6@blyblade.com</v>
      </c>
      <c r="O1540" s="390" t="str">
        <f t="shared" si="49"/>
        <v>Matthew_Brody</v>
      </c>
      <c r="P1540" s="387" t="s">
        <v>1728</v>
      </c>
      <c r="Q1540" s="387" t="s">
        <v>1847</v>
      </c>
      <c r="R1540" s="387" t="s">
        <v>1738</v>
      </c>
      <c r="S1540" s="387" t="s">
        <v>1728</v>
      </c>
      <c r="T1540" s="387" t="s">
        <v>1728</v>
      </c>
      <c r="U1540" s="387" t="s">
        <v>1845</v>
      </c>
      <c r="V1540" s="387" t="s">
        <v>1845</v>
      </c>
      <c r="W1540" s="387" t="s">
        <v>1771</v>
      </c>
      <c r="X1540" s="387" t="s">
        <v>1770</v>
      </c>
      <c r="Y1540" s="387" t="s">
        <v>1748</v>
      </c>
      <c r="Z1540" s="387" t="s">
        <v>1734</v>
      </c>
      <c r="AA1540" s="387" t="s">
        <v>1733</v>
      </c>
      <c r="AB1540" s="387">
        <v>5.44</v>
      </c>
      <c r="AC1540" s="387">
        <v>0</v>
      </c>
      <c r="AD1540" s="387">
        <v>0</v>
      </c>
      <c r="AE1540" s="387">
        <v>5.44</v>
      </c>
      <c r="AF1540" s="387" t="s">
        <v>1729</v>
      </c>
      <c r="AG1540" s="387">
        <v>5.44</v>
      </c>
      <c r="AH1540" s="387">
        <v>0</v>
      </c>
      <c r="AI1540" s="387">
        <v>0</v>
      </c>
      <c r="AJ1540" s="387">
        <v>5.44</v>
      </c>
      <c r="AK1540" s="387">
        <v>0.54</v>
      </c>
      <c r="AM1540"/>
      <c r="AN1540"/>
      <c r="AO1540"/>
    </row>
    <row r="1541" spans="1:41">
      <c r="A1541" s="387" t="s">
        <v>4689</v>
      </c>
      <c r="B1541" s="388">
        <v>43669.997858796298</v>
      </c>
      <c r="C1541" s="389">
        <v>43669</v>
      </c>
      <c r="D1541" s="387" t="s">
        <v>2573</v>
      </c>
      <c r="E1541" s="389">
        <v>43669</v>
      </c>
      <c r="F1541" s="387" t="s">
        <v>3720</v>
      </c>
      <c r="G1541" s="389">
        <v>43669</v>
      </c>
      <c r="H1541" s="387" t="s">
        <v>2514</v>
      </c>
      <c r="I1541" s="389">
        <v>43669</v>
      </c>
      <c r="J1541" s="387" t="s">
        <v>2513</v>
      </c>
      <c r="K1541" s="387" t="s">
        <v>1741</v>
      </c>
      <c r="L1541" s="390" t="s">
        <v>1732</v>
      </c>
      <c r="M1541" s="390" t="s">
        <v>2493</v>
      </c>
      <c r="N1541" s="390" t="str">
        <f t="shared" si="48"/>
        <v>Employee34@blyblade.com</v>
      </c>
      <c r="O1541" s="390" t="str">
        <f t="shared" si="49"/>
        <v>Jose_Ramon-Batista</v>
      </c>
      <c r="P1541" s="387" t="s">
        <v>1728</v>
      </c>
      <c r="Q1541" s="387" t="s">
        <v>1754</v>
      </c>
      <c r="R1541" s="387" t="s">
        <v>1738</v>
      </c>
      <c r="S1541" s="387">
        <v>2.15</v>
      </c>
      <c r="T1541" s="387">
        <v>16</v>
      </c>
      <c r="U1541" s="387" t="s">
        <v>1737</v>
      </c>
      <c r="V1541" s="387" t="s">
        <v>1883</v>
      </c>
      <c r="W1541" s="387" t="s">
        <v>1750</v>
      </c>
      <c r="X1541" s="387" t="s">
        <v>1770</v>
      </c>
      <c r="Y1541" s="387" t="s">
        <v>1890</v>
      </c>
      <c r="Z1541" s="387" t="s">
        <v>1734</v>
      </c>
      <c r="AA1541" s="387" t="s">
        <v>1733</v>
      </c>
      <c r="AB1541" s="387">
        <v>32.61</v>
      </c>
      <c r="AC1541" s="387">
        <v>0</v>
      </c>
      <c r="AD1541" s="387">
        <v>0</v>
      </c>
      <c r="AE1541" s="387">
        <v>32.61</v>
      </c>
      <c r="AF1541" s="387" t="s">
        <v>1729</v>
      </c>
      <c r="AG1541" s="387">
        <v>32.61</v>
      </c>
      <c r="AH1541" s="387">
        <v>0</v>
      </c>
      <c r="AI1541" s="387">
        <v>0</v>
      </c>
      <c r="AJ1541" s="387">
        <v>32.61</v>
      </c>
      <c r="AK1541" s="387">
        <v>3.26</v>
      </c>
      <c r="AM1541"/>
      <c r="AN1541"/>
      <c r="AO1541"/>
    </row>
    <row r="1542" spans="1:41">
      <c r="A1542" s="387" t="s">
        <v>4687</v>
      </c>
      <c r="B1542" s="388">
        <v>43670.004374999997</v>
      </c>
      <c r="C1542" s="389">
        <v>43670</v>
      </c>
      <c r="D1542" s="387" t="s">
        <v>1969</v>
      </c>
      <c r="E1542" s="389">
        <v>43669</v>
      </c>
      <c r="F1542" s="387" t="s">
        <v>1968</v>
      </c>
      <c r="G1542" s="387" t="s">
        <v>1728</v>
      </c>
      <c r="H1542" s="387" t="s">
        <v>1728</v>
      </c>
      <c r="I1542" s="387" t="s">
        <v>1728</v>
      </c>
      <c r="J1542" s="387" t="s">
        <v>1728</v>
      </c>
      <c r="K1542" s="387" t="s">
        <v>1741</v>
      </c>
      <c r="L1542" s="390" t="s">
        <v>1732</v>
      </c>
      <c r="M1542" s="390" t="s">
        <v>1731</v>
      </c>
      <c r="N1542" s="390" t="str">
        <f t="shared" si="48"/>
        <v>Employee8@blyblade.com</v>
      </c>
      <c r="O1542" s="390" t="str">
        <f t="shared" si="49"/>
        <v>--_--</v>
      </c>
      <c r="P1542" s="387" t="s">
        <v>1728</v>
      </c>
      <c r="Q1542" s="387" t="s">
        <v>1967</v>
      </c>
      <c r="R1542" s="387" t="s">
        <v>1738</v>
      </c>
      <c r="S1542" s="387" t="s">
        <v>1728</v>
      </c>
      <c r="T1542" s="387" t="s">
        <v>1728</v>
      </c>
      <c r="U1542" s="387" t="s">
        <v>1883</v>
      </c>
      <c r="V1542" s="387" t="s">
        <v>1883</v>
      </c>
      <c r="W1542" s="387" t="s">
        <v>1875</v>
      </c>
      <c r="X1542" s="387" t="s">
        <v>1770</v>
      </c>
      <c r="Y1542" s="387" t="s">
        <v>1728</v>
      </c>
      <c r="Z1542" s="387" t="s">
        <v>1734</v>
      </c>
      <c r="AA1542" s="387" t="s">
        <v>1733</v>
      </c>
      <c r="AB1542" s="387">
        <v>5.44</v>
      </c>
      <c r="AC1542" s="387">
        <v>0</v>
      </c>
      <c r="AD1542" s="387">
        <v>0</v>
      </c>
      <c r="AE1542" s="387">
        <v>5.44</v>
      </c>
      <c r="AF1542" s="387" t="s">
        <v>1729</v>
      </c>
      <c r="AG1542" s="387">
        <v>5.44</v>
      </c>
      <c r="AH1542" s="387">
        <v>0</v>
      </c>
      <c r="AI1542" s="387">
        <v>0</v>
      </c>
      <c r="AJ1542" s="387">
        <v>5.44</v>
      </c>
      <c r="AK1542" s="387">
        <v>0.54</v>
      </c>
      <c r="AM1542"/>
      <c r="AN1542"/>
      <c r="AO1542"/>
    </row>
    <row r="1543" spans="1:41">
      <c r="A1543" s="387" t="s">
        <v>4688</v>
      </c>
      <c r="B1543" s="388">
        <v>43670.006435185183</v>
      </c>
      <c r="C1543" s="389">
        <v>43669</v>
      </c>
      <c r="D1543" s="387" t="s">
        <v>3320</v>
      </c>
      <c r="E1543" s="389">
        <v>43669</v>
      </c>
      <c r="F1543" s="387" t="s">
        <v>3319</v>
      </c>
      <c r="G1543" s="389">
        <v>43670</v>
      </c>
      <c r="H1543" s="387" t="s">
        <v>1938</v>
      </c>
      <c r="I1543" s="389">
        <v>43669</v>
      </c>
      <c r="J1543" s="387" t="s">
        <v>1937</v>
      </c>
      <c r="K1543" s="387" t="s">
        <v>1741</v>
      </c>
      <c r="L1543" s="390" t="s">
        <v>1732</v>
      </c>
      <c r="M1543" s="390" t="s">
        <v>2812</v>
      </c>
      <c r="N1543" s="390" t="str">
        <f t="shared" si="48"/>
        <v>Employee6@blyblade.com</v>
      </c>
      <c r="O1543" s="390" t="str">
        <f t="shared" si="49"/>
        <v>Matthew_Brody</v>
      </c>
      <c r="P1543" s="387" t="s">
        <v>1728</v>
      </c>
      <c r="Q1543" s="387" t="s">
        <v>1847</v>
      </c>
      <c r="R1543" s="387" t="s">
        <v>1738</v>
      </c>
      <c r="S1543" s="387">
        <v>8.18</v>
      </c>
      <c r="T1543" s="387">
        <v>17</v>
      </c>
      <c r="U1543" s="387" t="s">
        <v>1737</v>
      </c>
      <c r="V1543" s="387" t="s">
        <v>1883</v>
      </c>
      <c r="W1543" s="387" t="s">
        <v>1771</v>
      </c>
      <c r="X1543" s="387" t="s">
        <v>1770</v>
      </c>
      <c r="Y1543" s="387" t="s">
        <v>1748</v>
      </c>
      <c r="Z1543" s="387" t="s">
        <v>1734</v>
      </c>
      <c r="AA1543" s="387" t="s">
        <v>1733</v>
      </c>
      <c r="AB1543" s="387">
        <v>31.81</v>
      </c>
      <c r="AC1543" s="387">
        <v>0</v>
      </c>
      <c r="AD1543" s="387">
        <v>0</v>
      </c>
      <c r="AE1543" s="387">
        <v>31.81</v>
      </c>
      <c r="AF1543" s="387" t="s">
        <v>1729</v>
      </c>
      <c r="AG1543" s="387">
        <v>31.81</v>
      </c>
      <c r="AH1543" s="387">
        <v>0</v>
      </c>
      <c r="AI1543" s="387">
        <v>0</v>
      </c>
      <c r="AJ1543" s="387">
        <v>31.81</v>
      </c>
      <c r="AK1543" s="387">
        <v>3.18</v>
      </c>
      <c r="AM1543"/>
      <c r="AN1543"/>
      <c r="AO1543"/>
    </row>
    <row r="1544" spans="1:41">
      <c r="A1544" s="387" t="s">
        <v>4687</v>
      </c>
      <c r="B1544" s="388">
        <v>43670.006828703707</v>
      </c>
      <c r="C1544" s="389">
        <v>43670</v>
      </c>
      <c r="D1544" s="387" t="s">
        <v>1969</v>
      </c>
      <c r="E1544" s="389">
        <v>43669</v>
      </c>
      <c r="F1544" s="387" t="s">
        <v>1968</v>
      </c>
      <c r="G1544" s="387" t="s">
        <v>1728</v>
      </c>
      <c r="H1544" s="387" t="s">
        <v>1728</v>
      </c>
      <c r="I1544" s="387" t="s">
        <v>1728</v>
      </c>
      <c r="J1544" s="387" t="s">
        <v>1728</v>
      </c>
      <c r="K1544" s="387" t="s">
        <v>1741</v>
      </c>
      <c r="L1544" s="390" t="s">
        <v>1732</v>
      </c>
      <c r="M1544" s="390" t="s">
        <v>1731</v>
      </c>
      <c r="N1544" s="390" t="str">
        <f t="shared" si="48"/>
        <v>Employee8@blyblade.com</v>
      </c>
      <c r="O1544" s="390" t="str">
        <f t="shared" si="49"/>
        <v>--_--</v>
      </c>
      <c r="P1544" s="387" t="s">
        <v>1728</v>
      </c>
      <c r="Q1544" s="387" t="s">
        <v>1967</v>
      </c>
      <c r="R1544" s="387" t="s">
        <v>1738</v>
      </c>
      <c r="S1544" s="387" t="s">
        <v>1728</v>
      </c>
      <c r="T1544" s="387" t="s">
        <v>1728</v>
      </c>
      <c r="U1544" s="387" t="s">
        <v>1883</v>
      </c>
      <c r="V1544" s="387" t="s">
        <v>1883</v>
      </c>
      <c r="W1544" s="387" t="s">
        <v>1875</v>
      </c>
      <c r="X1544" s="387" t="s">
        <v>1770</v>
      </c>
      <c r="Y1544" s="387" t="s">
        <v>1728</v>
      </c>
      <c r="Z1544" s="387" t="s">
        <v>1734</v>
      </c>
      <c r="AA1544" s="387" t="s">
        <v>2138</v>
      </c>
      <c r="AB1544" s="387">
        <v>-5.44</v>
      </c>
      <c r="AC1544" s="387">
        <v>0</v>
      </c>
      <c r="AD1544" s="387">
        <v>0</v>
      </c>
      <c r="AE1544" s="387">
        <v>-5.44</v>
      </c>
      <c r="AF1544" s="387" t="s">
        <v>1729</v>
      </c>
      <c r="AG1544" s="387">
        <v>-5.44</v>
      </c>
      <c r="AH1544" s="387">
        <v>0</v>
      </c>
      <c r="AI1544" s="387">
        <v>0</v>
      </c>
      <c r="AJ1544" s="387">
        <v>-5.44</v>
      </c>
      <c r="AK1544" s="387">
        <v>-0.54</v>
      </c>
      <c r="AM1544"/>
      <c r="AN1544"/>
      <c r="AO1544"/>
    </row>
    <row r="1545" spans="1:41">
      <c r="A1545" s="387" t="s">
        <v>4686</v>
      </c>
      <c r="B1545" s="388">
        <v>43670.007187499999</v>
      </c>
      <c r="C1545" s="389">
        <v>43669</v>
      </c>
      <c r="D1545" s="387" t="s">
        <v>2712</v>
      </c>
      <c r="E1545" s="389">
        <v>43669</v>
      </c>
      <c r="F1545" s="387" t="s">
        <v>2711</v>
      </c>
      <c r="G1545" s="389">
        <v>43670</v>
      </c>
      <c r="H1545" s="387" t="s">
        <v>3411</v>
      </c>
      <c r="I1545" s="389">
        <v>43669</v>
      </c>
      <c r="J1545" s="387" t="s">
        <v>3410</v>
      </c>
      <c r="K1545" s="387" t="s">
        <v>1741</v>
      </c>
      <c r="L1545" s="390" t="s">
        <v>1732</v>
      </c>
      <c r="M1545" s="390" t="s">
        <v>2013</v>
      </c>
      <c r="N1545" s="390" t="str">
        <f t="shared" si="48"/>
        <v>Employee22@blyblade.com</v>
      </c>
      <c r="O1545" s="390" t="str">
        <f t="shared" si="49"/>
        <v>Lee_Gold</v>
      </c>
      <c r="P1545" s="387" t="s">
        <v>1728</v>
      </c>
      <c r="Q1545" s="387" t="s">
        <v>1754</v>
      </c>
      <c r="R1545" s="387" t="s">
        <v>1738</v>
      </c>
      <c r="S1545" s="387">
        <v>2.1800000000000002</v>
      </c>
      <c r="T1545" s="387">
        <v>15</v>
      </c>
      <c r="U1545" s="387" t="s">
        <v>1737</v>
      </c>
      <c r="V1545" s="387" t="s">
        <v>1883</v>
      </c>
      <c r="W1545" s="387" t="s">
        <v>1875</v>
      </c>
      <c r="X1545" s="387" t="s">
        <v>1770</v>
      </c>
      <c r="Y1545" s="387" t="s">
        <v>1748</v>
      </c>
      <c r="Z1545" s="387" t="s">
        <v>1734</v>
      </c>
      <c r="AA1545" s="387" t="s">
        <v>1733</v>
      </c>
      <c r="AB1545" s="387">
        <v>21.92</v>
      </c>
      <c r="AC1545" s="387">
        <v>0</v>
      </c>
      <c r="AD1545" s="387">
        <v>0</v>
      </c>
      <c r="AE1545" s="387">
        <v>21.92</v>
      </c>
      <c r="AF1545" s="387" t="s">
        <v>1729</v>
      </c>
      <c r="AG1545" s="387">
        <v>21.92</v>
      </c>
      <c r="AH1545" s="387">
        <v>0</v>
      </c>
      <c r="AI1545" s="387">
        <v>0</v>
      </c>
      <c r="AJ1545" s="387">
        <v>21.92</v>
      </c>
      <c r="AK1545" s="387">
        <v>2.19</v>
      </c>
      <c r="AM1545"/>
      <c r="AN1545"/>
      <c r="AO1545"/>
    </row>
    <row r="1546" spans="1:41">
      <c r="A1546" s="387" t="s">
        <v>4679</v>
      </c>
      <c r="B1546" s="388">
        <v>43670.013935185183</v>
      </c>
      <c r="C1546" s="389">
        <v>43670</v>
      </c>
      <c r="D1546" s="387" t="s">
        <v>2283</v>
      </c>
      <c r="E1546" s="389">
        <v>43669</v>
      </c>
      <c r="F1546" s="387" t="s">
        <v>2282</v>
      </c>
      <c r="G1546" s="389">
        <v>43670</v>
      </c>
      <c r="H1546" s="387" t="s">
        <v>2569</v>
      </c>
      <c r="I1546" s="389">
        <v>43669</v>
      </c>
      <c r="J1546" s="387" t="s">
        <v>2320</v>
      </c>
      <c r="K1546" s="387" t="s">
        <v>1741</v>
      </c>
      <c r="L1546" s="390" t="s">
        <v>1732</v>
      </c>
      <c r="M1546" s="390" t="s">
        <v>1946</v>
      </c>
      <c r="N1546" s="390" t="str">
        <f t="shared" si="48"/>
        <v>Employee37@blyblade.com</v>
      </c>
      <c r="O1546" s="390" t="str">
        <f t="shared" si="49"/>
        <v>Simon_Levesque</v>
      </c>
      <c r="P1546" s="387" t="s">
        <v>1728</v>
      </c>
      <c r="Q1546" s="387" t="s">
        <v>1967</v>
      </c>
      <c r="R1546" s="387" t="s">
        <v>1738</v>
      </c>
      <c r="S1546" s="387">
        <v>0.89</v>
      </c>
      <c r="T1546" s="387">
        <v>10</v>
      </c>
      <c r="U1546" s="387" t="s">
        <v>1883</v>
      </c>
      <c r="V1546" s="387" t="s">
        <v>1883</v>
      </c>
      <c r="W1546" s="387" t="s">
        <v>1875</v>
      </c>
      <c r="X1546" s="387" t="s">
        <v>1770</v>
      </c>
      <c r="Y1546" s="387" t="s">
        <v>1728</v>
      </c>
      <c r="Z1546" s="387" t="s">
        <v>1734</v>
      </c>
      <c r="AA1546" s="387" t="s">
        <v>1733</v>
      </c>
      <c r="AB1546" s="387">
        <v>10.71</v>
      </c>
      <c r="AC1546" s="387">
        <v>0</v>
      </c>
      <c r="AD1546" s="387">
        <v>0</v>
      </c>
      <c r="AE1546" s="387">
        <v>10.71</v>
      </c>
      <c r="AF1546" s="387" t="s">
        <v>1729</v>
      </c>
      <c r="AG1546" s="387">
        <v>10.71</v>
      </c>
      <c r="AH1546" s="387">
        <v>0</v>
      </c>
      <c r="AI1546" s="387">
        <v>0</v>
      </c>
      <c r="AJ1546" s="387">
        <v>10.71</v>
      </c>
      <c r="AK1546" s="387">
        <v>1.07</v>
      </c>
      <c r="AM1546"/>
      <c r="AN1546"/>
      <c r="AO1546"/>
    </row>
    <row r="1547" spans="1:41">
      <c r="A1547" s="387" t="s">
        <v>4685</v>
      </c>
      <c r="B1547" s="388">
        <v>43670.055243055554</v>
      </c>
      <c r="C1547" s="389">
        <v>43670</v>
      </c>
      <c r="D1547" s="387" t="s">
        <v>3528</v>
      </c>
      <c r="E1547" s="389">
        <v>43669</v>
      </c>
      <c r="F1547" s="387" t="s">
        <v>2721</v>
      </c>
      <c r="G1547" s="389">
        <v>43670</v>
      </c>
      <c r="H1547" s="387" t="s">
        <v>1886</v>
      </c>
      <c r="I1547" s="389">
        <v>43669</v>
      </c>
      <c r="J1547" s="387" t="s">
        <v>1885</v>
      </c>
      <c r="K1547" s="387" t="s">
        <v>1741</v>
      </c>
      <c r="L1547" s="390" t="s">
        <v>1732</v>
      </c>
      <c r="M1547" s="390" t="s">
        <v>1810</v>
      </c>
      <c r="N1547" s="390" t="str">
        <f t="shared" si="48"/>
        <v>Employee3@blyblade.com</v>
      </c>
      <c r="O1547" s="390" t="str">
        <f t="shared" si="49"/>
        <v>Esjona_Kadiu</v>
      </c>
      <c r="P1547" s="387" t="s">
        <v>1728</v>
      </c>
      <c r="Q1547" s="387" t="s">
        <v>1847</v>
      </c>
      <c r="R1547" s="387" t="s">
        <v>1738</v>
      </c>
      <c r="S1547" s="387">
        <v>11.52</v>
      </c>
      <c r="T1547" s="387">
        <v>29</v>
      </c>
      <c r="U1547" s="387" t="s">
        <v>1737</v>
      </c>
      <c r="V1547" s="387" t="s">
        <v>1846</v>
      </c>
      <c r="W1547" s="387" t="s">
        <v>1750</v>
      </c>
      <c r="X1547" s="387" t="s">
        <v>1844</v>
      </c>
      <c r="Y1547" s="387" t="s">
        <v>1735</v>
      </c>
      <c r="Z1547" s="387" t="s">
        <v>1734</v>
      </c>
      <c r="AA1547" s="387" t="s">
        <v>1733</v>
      </c>
      <c r="AB1547" s="387">
        <v>53.69</v>
      </c>
      <c r="AC1547" s="387">
        <v>0</v>
      </c>
      <c r="AD1547" s="387">
        <v>0</v>
      </c>
      <c r="AE1547" s="387">
        <v>53.69</v>
      </c>
      <c r="AF1547" s="387" t="s">
        <v>1729</v>
      </c>
      <c r="AG1547" s="387">
        <v>53.69</v>
      </c>
      <c r="AH1547" s="387">
        <v>0</v>
      </c>
      <c r="AI1547" s="387">
        <v>0</v>
      </c>
      <c r="AJ1547" s="387">
        <v>53.69</v>
      </c>
      <c r="AK1547" s="387">
        <v>5.37</v>
      </c>
      <c r="AM1547"/>
      <c r="AN1547"/>
      <c r="AO1547"/>
    </row>
    <row r="1548" spans="1:41">
      <c r="A1548" s="387" t="s">
        <v>4684</v>
      </c>
      <c r="B1548" s="388">
        <v>43670.063252314816</v>
      </c>
      <c r="C1548" s="389">
        <v>43670</v>
      </c>
      <c r="D1548" s="387" t="s">
        <v>3619</v>
      </c>
      <c r="E1548" s="389">
        <v>43669</v>
      </c>
      <c r="F1548" s="387" t="s">
        <v>2041</v>
      </c>
      <c r="G1548" s="387" t="s">
        <v>1728</v>
      </c>
      <c r="H1548" s="387" t="s">
        <v>1728</v>
      </c>
      <c r="I1548" s="387" t="s">
        <v>1728</v>
      </c>
      <c r="J1548" s="387" t="s">
        <v>1728</v>
      </c>
      <c r="K1548" s="387" t="s">
        <v>1741</v>
      </c>
      <c r="L1548" s="390" t="s">
        <v>1732</v>
      </c>
      <c r="M1548" s="390" t="s">
        <v>1936</v>
      </c>
      <c r="N1548" s="390" t="str">
        <f t="shared" si="48"/>
        <v>Employee17@blyblade.com</v>
      </c>
      <c r="O1548" s="390" t="str">
        <f t="shared" si="49"/>
        <v>Nate_Alexander</v>
      </c>
      <c r="P1548" s="387" t="s">
        <v>1728</v>
      </c>
      <c r="Q1548" s="387" t="s">
        <v>1754</v>
      </c>
      <c r="R1548" s="387" t="s">
        <v>1738</v>
      </c>
      <c r="S1548" s="387" t="s">
        <v>1728</v>
      </c>
      <c r="T1548" s="387" t="s">
        <v>1728</v>
      </c>
      <c r="U1548" s="387" t="s">
        <v>1883</v>
      </c>
      <c r="V1548" s="387" t="s">
        <v>1883</v>
      </c>
      <c r="W1548" s="387" t="s">
        <v>1771</v>
      </c>
      <c r="X1548" s="387" t="s">
        <v>1770</v>
      </c>
      <c r="Y1548" s="387" t="s">
        <v>1748</v>
      </c>
      <c r="Z1548" s="387" t="s">
        <v>1734</v>
      </c>
      <c r="AA1548" s="387" t="s">
        <v>1733</v>
      </c>
      <c r="AB1548" s="387">
        <v>5.44</v>
      </c>
      <c r="AC1548" s="387">
        <v>0</v>
      </c>
      <c r="AD1548" s="387">
        <v>0</v>
      </c>
      <c r="AE1548" s="387">
        <v>5.44</v>
      </c>
      <c r="AF1548" s="387" t="s">
        <v>1729</v>
      </c>
      <c r="AG1548" s="387">
        <v>5.44</v>
      </c>
      <c r="AH1548" s="387">
        <v>0</v>
      </c>
      <c r="AI1548" s="387">
        <v>0</v>
      </c>
      <c r="AJ1548" s="387">
        <v>5.44</v>
      </c>
      <c r="AK1548" s="387">
        <v>0.54</v>
      </c>
      <c r="AM1548"/>
      <c r="AN1548"/>
      <c r="AO1548"/>
    </row>
    <row r="1549" spans="1:41">
      <c r="A1549" s="387" t="s">
        <v>4683</v>
      </c>
      <c r="B1549" s="388">
        <v>43670.101886574077</v>
      </c>
      <c r="C1549" s="389">
        <v>43670</v>
      </c>
      <c r="D1549" s="387" t="s">
        <v>3755</v>
      </c>
      <c r="E1549" s="389">
        <v>43669</v>
      </c>
      <c r="F1549" s="387" t="s">
        <v>3552</v>
      </c>
      <c r="G1549" s="389">
        <v>43670</v>
      </c>
      <c r="H1549" s="387" t="s">
        <v>4682</v>
      </c>
      <c r="I1549" s="389">
        <v>43669</v>
      </c>
      <c r="J1549" s="387" t="s">
        <v>2289</v>
      </c>
      <c r="K1549" s="387" t="s">
        <v>1741</v>
      </c>
      <c r="L1549" s="390" t="s">
        <v>1732</v>
      </c>
      <c r="M1549" s="390" t="s">
        <v>1755</v>
      </c>
      <c r="N1549" s="390" t="str">
        <f t="shared" si="48"/>
        <v>Employee2@blyblade.com</v>
      </c>
      <c r="O1549" s="390" t="str">
        <f t="shared" si="49"/>
        <v>Cal_Thompson</v>
      </c>
      <c r="P1549" s="387" t="s">
        <v>1728</v>
      </c>
      <c r="Q1549" s="387" t="s">
        <v>1847</v>
      </c>
      <c r="R1549" s="387" t="s">
        <v>1738</v>
      </c>
      <c r="S1549" s="387">
        <v>3.12</v>
      </c>
      <c r="T1549" s="387">
        <v>10</v>
      </c>
      <c r="U1549" s="387" t="s">
        <v>1883</v>
      </c>
      <c r="V1549" s="387" t="s">
        <v>2452</v>
      </c>
      <c r="W1549" s="387" t="s">
        <v>1771</v>
      </c>
      <c r="X1549" s="387" t="s">
        <v>1844</v>
      </c>
      <c r="Y1549" s="387" t="s">
        <v>1748</v>
      </c>
      <c r="Z1549" s="387" t="s">
        <v>1734</v>
      </c>
      <c r="AA1549" s="387" t="s">
        <v>1733</v>
      </c>
      <c r="AB1549" s="387">
        <v>15.91</v>
      </c>
      <c r="AC1549" s="387">
        <v>0</v>
      </c>
      <c r="AD1549" s="387">
        <v>0</v>
      </c>
      <c r="AE1549" s="387">
        <v>15.91</v>
      </c>
      <c r="AF1549" s="387" t="s">
        <v>1729</v>
      </c>
      <c r="AG1549" s="387">
        <v>15.91</v>
      </c>
      <c r="AH1549" s="387">
        <v>0</v>
      </c>
      <c r="AI1549" s="387">
        <v>0</v>
      </c>
      <c r="AJ1549" s="387">
        <v>15.91</v>
      </c>
      <c r="AK1549" s="387">
        <v>1.59</v>
      </c>
      <c r="AM1549"/>
      <c r="AN1549"/>
      <c r="AO1549"/>
    </row>
    <row r="1550" spans="1:41">
      <c r="A1550" s="387" t="s">
        <v>4681</v>
      </c>
      <c r="B1550" s="388">
        <v>43670.107314814813</v>
      </c>
      <c r="C1550" s="389">
        <v>43670</v>
      </c>
      <c r="D1550" s="387" t="s">
        <v>2243</v>
      </c>
      <c r="E1550" s="389">
        <v>43669</v>
      </c>
      <c r="F1550" s="387" t="s">
        <v>2242</v>
      </c>
      <c r="G1550" s="389">
        <v>43670</v>
      </c>
      <c r="H1550" s="387" t="s">
        <v>4094</v>
      </c>
      <c r="I1550" s="389">
        <v>43669</v>
      </c>
      <c r="J1550" s="387" t="s">
        <v>2820</v>
      </c>
      <c r="K1550" s="387" t="s">
        <v>1741</v>
      </c>
      <c r="L1550" s="390" t="s">
        <v>1732</v>
      </c>
      <c r="M1550" s="390" t="s">
        <v>2223</v>
      </c>
      <c r="N1550" s="390" t="str">
        <f t="shared" ref="N1550:N1613" si="50">M1550&amp;"@blyblade.com"</f>
        <v>Employee19@blyblade.com</v>
      </c>
      <c r="O1550" s="390" t="str">
        <f t="shared" si="49"/>
        <v>Gil_Adler</v>
      </c>
      <c r="P1550" s="387" t="s">
        <v>1728</v>
      </c>
      <c r="Q1550" s="387" t="s">
        <v>1754</v>
      </c>
      <c r="R1550" s="387" t="s">
        <v>1738</v>
      </c>
      <c r="S1550" s="387">
        <v>2.04</v>
      </c>
      <c r="T1550" s="387">
        <v>9</v>
      </c>
      <c r="U1550" s="387" t="s">
        <v>1883</v>
      </c>
      <c r="V1550" s="387" t="s">
        <v>1737</v>
      </c>
      <c r="W1550" s="387" t="s">
        <v>1771</v>
      </c>
      <c r="X1550" s="387" t="s">
        <v>1844</v>
      </c>
      <c r="Y1550" s="387" t="s">
        <v>1890</v>
      </c>
      <c r="Z1550" s="387" t="s">
        <v>1734</v>
      </c>
      <c r="AA1550" s="387" t="s">
        <v>1733</v>
      </c>
      <c r="AB1550" s="387">
        <v>13.84</v>
      </c>
      <c r="AC1550" s="387">
        <v>0</v>
      </c>
      <c r="AD1550" s="387">
        <v>0</v>
      </c>
      <c r="AE1550" s="387">
        <v>13.84</v>
      </c>
      <c r="AF1550" s="387" t="s">
        <v>1729</v>
      </c>
      <c r="AG1550" s="387">
        <v>13.84</v>
      </c>
      <c r="AH1550" s="387">
        <v>0</v>
      </c>
      <c r="AI1550" s="387">
        <v>0</v>
      </c>
      <c r="AJ1550" s="387">
        <v>13.84</v>
      </c>
      <c r="AK1550" s="387">
        <v>1.38</v>
      </c>
      <c r="AM1550"/>
      <c r="AN1550"/>
      <c r="AO1550"/>
    </row>
    <row r="1551" spans="1:41">
      <c r="A1551" s="387" t="s">
        <v>4681</v>
      </c>
      <c r="B1551" s="388">
        <v>43670.115439814814</v>
      </c>
      <c r="C1551" s="389">
        <v>43670</v>
      </c>
      <c r="D1551" s="387" t="s">
        <v>2243</v>
      </c>
      <c r="E1551" s="389">
        <v>43669</v>
      </c>
      <c r="F1551" s="387" t="s">
        <v>2242</v>
      </c>
      <c r="G1551" s="389">
        <v>43670</v>
      </c>
      <c r="H1551" s="387" t="s">
        <v>4094</v>
      </c>
      <c r="I1551" s="389">
        <v>43669</v>
      </c>
      <c r="J1551" s="387" t="s">
        <v>2820</v>
      </c>
      <c r="K1551" s="387" t="s">
        <v>1741</v>
      </c>
      <c r="L1551" s="390" t="s">
        <v>1732</v>
      </c>
      <c r="M1551" s="390" t="s">
        <v>2223</v>
      </c>
      <c r="N1551" s="390" t="str">
        <f t="shared" si="50"/>
        <v>Employee19@blyblade.com</v>
      </c>
      <c r="O1551" s="390" t="str">
        <f t="shared" ref="O1551:O1614" si="51">VLOOKUP(M1551,$A$10:$F$65,4,FALSE)</f>
        <v>Gil_Adler</v>
      </c>
      <c r="P1551" s="387" t="s">
        <v>1728</v>
      </c>
      <c r="Q1551" s="387" t="s">
        <v>1754</v>
      </c>
      <c r="R1551" s="387" t="s">
        <v>1738</v>
      </c>
      <c r="S1551" s="387">
        <v>2.04</v>
      </c>
      <c r="T1551" s="387">
        <v>9</v>
      </c>
      <c r="U1551" s="387" t="s">
        <v>1883</v>
      </c>
      <c r="V1551" s="387" t="s">
        <v>1737</v>
      </c>
      <c r="W1551" s="387" t="s">
        <v>1771</v>
      </c>
      <c r="X1551" s="387" t="s">
        <v>1844</v>
      </c>
      <c r="Y1551" s="387" t="s">
        <v>1890</v>
      </c>
      <c r="Z1551" s="387" t="s">
        <v>1734</v>
      </c>
      <c r="AA1551" s="387" t="s">
        <v>1747</v>
      </c>
      <c r="AB1551" s="387">
        <v>0</v>
      </c>
      <c r="AC1551" s="387">
        <v>0</v>
      </c>
      <c r="AD1551" s="387">
        <v>1.03</v>
      </c>
      <c r="AE1551" s="387">
        <v>1.03</v>
      </c>
      <c r="AF1551" s="387" t="s">
        <v>1729</v>
      </c>
      <c r="AG1551" s="387">
        <v>0</v>
      </c>
      <c r="AH1551" s="387">
        <v>0</v>
      </c>
      <c r="AI1551" s="387">
        <v>1.03</v>
      </c>
      <c r="AJ1551" s="387">
        <v>1.03</v>
      </c>
      <c r="AK1551" s="387">
        <v>0</v>
      </c>
      <c r="AM1551"/>
      <c r="AN1551"/>
      <c r="AO1551"/>
    </row>
    <row r="1552" spans="1:41">
      <c r="A1552" s="387" t="s">
        <v>4680</v>
      </c>
      <c r="B1552" s="388">
        <v>43670.146608796298</v>
      </c>
      <c r="C1552" s="389">
        <v>43670</v>
      </c>
      <c r="D1552" s="387" t="s">
        <v>3276</v>
      </c>
      <c r="E1552" s="389">
        <v>43669</v>
      </c>
      <c r="F1552" s="387" t="s">
        <v>3275</v>
      </c>
      <c r="G1552" s="389">
        <v>43670</v>
      </c>
      <c r="H1552" s="387" t="s">
        <v>4523</v>
      </c>
      <c r="I1552" s="389">
        <v>43669</v>
      </c>
      <c r="J1552" s="387" t="s">
        <v>3542</v>
      </c>
      <c r="K1552" s="387" t="s">
        <v>1741</v>
      </c>
      <c r="L1552" s="390" t="s">
        <v>1732</v>
      </c>
      <c r="M1552" s="390" t="s">
        <v>2493</v>
      </c>
      <c r="N1552" s="390" t="str">
        <f t="shared" si="50"/>
        <v>Employee34@blyblade.com</v>
      </c>
      <c r="O1552" s="390" t="str">
        <f t="shared" si="51"/>
        <v>Jose_Ramon-Batista</v>
      </c>
      <c r="P1552" s="387" t="s">
        <v>1728</v>
      </c>
      <c r="Q1552" s="387" t="s">
        <v>1754</v>
      </c>
      <c r="R1552" s="387" t="s">
        <v>1738</v>
      </c>
      <c r="S1552" s="387">
        <v>1.1499999999999999</v>
      </c>
      <c r="T1552" s="387">
        <v>10</v>
      </c>
      <c r="U1552" s="387" t="s">
        <v>1883</v>
      </c>
      <c r="V1552" s="387" t="s">
        <v>1845</v>
      </c>
      <c r="W1552" s="387" t="s">
        <v>1875</v>
      </c>
      <c r="X1552" s="387" t="s">
        <v>1770</v>
      </c>
      <c r="Y1552" s="387" t="s">
        <v>1890</v>
      </c>
      <c r="Z1552" s="387" t="s">
        <v>1734</v>
      </c>
      <c r="AA1552" s="387" t="s">
        <v>1733</v>
      </c>
      <c r="AB1552" s="387">
        <v>16.64</v>
      </c>
      <c r="AC1552" s="387">
        <v>0</v>
      </c>
      <c r="AD1552" s="387">
        <v>0</v>
      </c>
      <c r="AE1552" s="387">
        <v>16.64</v>
      </c>
      <c r="AF1552" s="387" t="s">
        <v>1729</v>
      </c>
      <c r="AG1552" s="387">
        <v>16.64</v>
      </c>
      <c r="AH1552" s="387">
        <v>0</v>
      </c>
      <c r="AI1552" s="387">
        <v>0</v>
      </c>
      <c r="AJ1552" s="387">
        <v>16.64</v>
      </c>
      <c r="AK1552" s="387">
        <v>1.66</v>
      </c>
      <c r="AM1552"/>
      <c r="AN1552"/>
      <c r="AO1552"/>
    </row>
    <row r="1553" spans="1:41">
      <c r="A1553" s="387" t="s">
        <v>4679</v>
      </c>
      <c r="B1553" s="388">
        <v>43670.152499999997</v>
      </c>
      <c r="C1553" s="389">
        <v>43670</v>
      </c>
      <c r="D1553" s="387" t="s">
        <v>2283</v>
      </c>
      <c r="E1553" s="389">
        <v>43669</v>
      </c>
      <c r="F1553" s="387" t="s">
        <v>2282</v>
      </c>
      <c r="G1553" s="389">
        <v>43670</v>
      </c>
      <c r="H1553" s="387" t="s">
        <v>2569</v>
      </c>
      <c r="I1553" s="389">
        <v>43669</v>
      </c>
      <c r="J1553" s="387" t="s">
        <v>2320</v>
      </c>
      <c r="K1553" s="387" t="s">
        <v>1741</v>
      </c>
      <c r="L1553" s="390" t="s">
        <v>1732</v>
      </c>
      <c r="M1553" s="390" t="s">
        <v>1946</v>
      </c>
      <c r="N1553" s="390" t="str">
        <f t="shared" si="50"/>
        <v>Employee37@blyblade.com</v>
      </c>
      <c r="O1553" s="390" t="str">
        <f t="shared" si="51"/>
        <v>Simon_Levesque</v>
      </c>
      <c r="P1553" s="387" t="s">
        <v>1728</v>
      </c>
      <c r="Q1553" s="387" t="s">
        <v>1967</v>
      </c>
      <c r="R1553" s="387" t="s">
        <v>1738</v>
      </c>
      <c r="S1553" s="387">
        <v>0.89</v>
      </c>
      <c r="T1553" s="387">
        <v>10</v>
      </c>
      <c r="U1553" s="387" t="s">
        <v>1883</v>
      </c>
      <c r="V1553" s="387" t="s">
        <v>1883</v>
      </c>
      <c r="W1553" s="387" t="s">
        <v>1875</v>
      </c>
      <c r="X1553" s="387" t="s">
        <v>1770</v>
      </c>
      <c r="Y1553" s="387" t="s">
        <v>1728</v>
      </c>
      <c r="Z1553" s="387" t="s">
        <v>1734</v>
      </c>
      <c r="AA1553" s="387" t="s">
        <v>1747</v>
      </c>
      <c r="AB1553" s="387">
        <v>0</v>
      </c>
      <c r="AC1553" s="387">
        <v>0</v>
      </c>
      <c r="AD1553" s="387">
        <v>3.08</v>
      </c>
      <c r="AE1553" s="387">
        <v>3.08</v>
      </c>
      <c r="AF1553" s="387" t="s">
        <v>1729</v>
      </c>
      <c r="AG1553" s="387">
        <v>0</v>
      </c>
      <c r="AH1553" s="387">
        <v>0</v>
      </c>
      <c r="AI1553" s="387">
        <v>3.08</v>
      </c>
      <c r="AJ1553" s="387">
        <v>3.08</v>
      </c>
      <c r="AK1553" s="387">
        <v>0</v>
      </c>
      <c r="AM1553"/>
      <c r="AN1553"/>
      <c r="AO1553"/>
    </row>
    <row r="1554" spans="1:41">
      <c r="A1554" s="387" t="s">
        <v>4678</v>
      </c>
      <c r="B1554" s="388">
        <v>43670.156226851854</v>
      </c>
      <c r="C1554" s="389">
        <v>43670</v>
      </c>
      <c r="D1554" s="387" t="s">
        <v>3485</v>
      </c>
      <c r="E1554" s="389">
        <v>43669</v>
      </c>
      <c r="F1554" s="387" t="s">
        <v>3423</v>
      </c>
      <c r="G1554" s="389">
        <v>43670</v>
      </c>
      <c r="H1554" s="387" t="s">
        <v>2225</v>
      </c>
      <c r="I1554" s="389">
        <v>43669</v>
      </c>
      <c r="J1554" s="387" t="s">
        <v>2224</v>
      </c>
      <c r="K1554" s="387" t="s">
        <v>1741</v>
      </c>
      <c r="L1554" s="390" t="s">
        <v>1732</v>
      </c>
      <c r="M1554" s="390" t="s">
        <v>3960</v>
      </c>
      <c r="N1554" s="390" t="str">
        <f t="shared" si="50"/>
        <v>Employee21@blyblade.com</v>
      </c>
      <c r="O1554" s="390" t="str">
        <f t="shared" si="51"/>
        <v>Wyndham_Williamson</v>
      </c>
      <c r="P1554" s="387" t="s">
        <v>1728</v>
      </c>
      <c r="Q1554" s="387" t="s">
        <v>1754</v>
      </c>
      <c r="R1554" s="387" t="s">
        <v>1738</v>
      </c>
      <c r="S1554" s="387">
        <v>4.07</v>
      </c>
      <c r="T1554" s="387">
        <v>11</v>
      </c>
      <c r="U1554" s="387" t="s">
        <v>1883</v>
      </c>
      <c r="V1554" s="387" t="s">
        <v>3157</v>
      </c>
      <c r="W1554" s="387" t="s">
        <v>1965</v>
      </c>
      <c r="X1554" s="387" t="s">
        <v>1770</v>
      </c>
      <c r="Y1554" s="387" t="s">
        <v>1728</v>
      </c>
      <c r="Z1554" s="387" t="s">
        <v>1734</v>
      </c>
      <c r="AA1554" s="387" t="s">
        <v>1733</v>
      </c>
      <c r="AB1554" s="387">
        <v>19.309999999999999</v>
      </c>
      <c r="AC1554" s="387">
        <v>0</v>
      </c>
      <c r="AD1554" s="387">
        <v>0</v>
      </c>
      <c r="AE1554" s="387">
        <v>19.309999999999999</v>
      </c>
      <c r="AF1554" s="387" t="s">
        <v>1729</v>
      </c>
      <c r="AG1554" s="387">
        <v>19.309999999999999</v>
      </c>
      <c r="AH1554" s="387">
        <v>0</v>
      </c>
      <c r="AI1554" s="387">
        <v>0</v>
      </c>
      <c r="AJ1554" s="387">
        <v>19.309999999999999</v>
      </c>
      <c r="AK1554" s="387">
        <v>1.93</v>
      </c>
      <c r="AM1554"/>
      <c r="AN1554"/>
      <c r="AO1554"/>
    </row>
    <row r="1555" spans="1:41">
      <c r="A1555" s="387" t="s">
        <v>4673</v>
      </c>
      <c r="B1555" s="388">
        <v>43670.162118055552</v>
      </c>
      <c r="C1555" s="389">
        <v>43670</v>
      </c>
      <c r="D1555" s="387" t="s">
        <v>3272</v>
      </c>
      <c r="E1555" s="389">
        <v>43669</v>
      </c>
      <c r="F1555" s="387" t="s">
        <v>2357</v>
      </c>
      <c r="G1555" s="387" t="s">
        <v>1728</v>
      </c>
      <c r="H1555" s="387" t="s">
        <v>1728</v>
      </c>
      <c r="I1555" s="387" t="s">
        <v>1728</v>
      </c>
      <c r="J1555" s="387" t="s">
        <v>1728</v>
      </c>
      <c r="K1555" s="387" t="s">
        <v>1741</v>
      </c>
      <c r="L1555" s="390" t="s">
        <v>1732</v>
      </c>
      <c r="M1555" s="390" t="s">
        <v>1731</v>
      </c>
      <c r="N1555" s="390" t="str">
        <f t="shared" si="50"/>
        <v>Employee8@blyblade.com</v>
      </c>
      <c r="O1555" s="390" t="str">
        <f t="shared" si="51"/>
        <v>--_--</v>
      </c>
      <c r="P1555" s="387" t="s">
        <v>1728</v>
      </c>
      <c r="Q1555" s="387" t="s">
        <v>1754</v>
      </c>
      <c r="R1555" s="387" t="s">
        <v>1738</v>
      </c>
      <c r="S1555" s="387" t="s">
        <v>1728</v>
      </c>
      <c r="T1555" s="387" t="s">
        <v>1728</v>
      </c>
      <c r="U1555" s="387" t="s">
        <v>2742</v>
      </c>
      <c r="V1555" s="387" t="s">
        <v>1883</v>
      </c>
      <c r="W1555" s="387" t="s">
        <v>1771</v>
      </c>
      <c r="X1555" s="387" t="s">
        <v>1844</v>
      </c>
      <c r="Y1555" s="387" t="s">
        <v>1728</v>
      </c>
      <c r="Z1555" s="387" t="s">
        <v>1734</v>
      </c>
      <c r="AA1555" s="387" t="s">
        <v>1733</v>
      </c>
      <c r="AB1555" s="387">
        <v>5.44</v>
      </c>
      <c r="AC1555" s="387">
        <v>0</v>
      </c>
      <c r="AD1555" s="387">
        <v>0</v>
      </c>
      <c r="AE1555" s="387">
        <v>5.44</v>
      </c>
      <c r="AF1555" s="387" t="s">
        <v>1729</v>
      </c>
      <c r="AG1555" s="387">
        <v>5.44</v>
      </c>
      <c r="AH1555" s="387">
        <v>0</v>
      </c>
      <c r="AI1555" s="387">
        <v>0</v>
      </c>
      <c r="AJ1555" s="387">
        <v>5.44</v>
      </c>
      <c r="AK1555" s="387">
        <v>0.54</v>
      </c>
      <c r="AM1555"/>
      <c r="AN1555"/>
      <c r="AO1555"/>
    </row>
    <row r="1556" spans="1:41">
      <c r="A1556" s="387" t="s">
        <v>4677</v>
      </c>
      <c r="B1556" s="388">
        <v>43670.166145833333</v>
      </c>
      <c r="C1556" s="389">
        <v>43670</v>
      </c>
      <c r="D1556" s="387" t="s">
        <v>4366</v>
      </c>
      <c r="E1556" s="389">
        <v>43669</v>
      </c>
      <c r="F1556" s="387" t="s">
        <v>2712</v>
      </c>
      <c r="G1556" s="387" t="s">
        <v>1728</v>
      </c>
      <c r="H1556" s="387" t="s">
        <v>1728</v>
      </c>
      <c r="I1556" s="387" t="s">
        <v>1728</v>
      </c>
      <c r="J1556" s="387" t="s">
        <v>1728</v>
      </c>
      <c r="K1556" s="387" t="s">
        <v>1741</v>
      </c>
      <c r="L1556" s="390" t="s">
        <v>1732</v>
      </c>
      <c r="M1556" s="390" t="s">
        <v>1731</v>
      </c>
      <c r="N1556" s="390" t="str">
        <f t="shared" si="50"/>
        <v>Employee8@blyblade.com</v>
      </c>
      <c r="O1556" s="390" t="str">
        <f t="shared" si="51"/>
        <v>--_--</v>
      </c>
      <c r="P1556" s="387" t="s">
        <v>1728</v>
      </c>
      <c r="Q1556" s="387" t="s">
        <v>1847</v>
      </c>
      <c r="R1556" s="387" t="s">
        <v>1738</v>
      </c>
      <c r="S1556" s="387" t="s">
        <v>1728</v>
      </c>
      <c r="T1556" s="387" t="s">
        <v>1728</v>
      </c>
      <c r="U1556" s="387" t="s">
        <v>1883</v>
      </c>
      <c r="V1556" s="387" t="s">
        <v>1883</v>
      </c>
      <c r="W1556" s="387" t="s">
        <v>1771</v>
      </c>
      <c r="X1556" s="387" t="s">
        <v>1770</v>
      </c>
      <c r="Y1556" s="387" t="s">
        <v>1728</v>
      </c>
      <c r="Z1556" s="387" t="s">
        <v>1734</v>
      </c>
      <c r="AA1556" s="387" t="s">
        <v>1733</v>
      </c>
      <c r="AB1556" s="387">
        <v>5.44</v>
      </c>
      <c r="AC1556" s="387">
        <v>0</v>
      </c>
      <c r="AD1556" s="387">
        <v>0</v>
      </c>
      <c r="AE1556" s="387">
        <v>5.44</v>
      </c>
      <c r="AF1556" s="387" t="s">
        <v>1729</v>
      </c>
      <c r="AG1556" s="387">
        <v>5.44</v>
      </c>
      <c r="AH1556" s="387">
        <v>0</v>
      </c>
      <c r="AI1556" s="387">
        <v>0</v>
      </c>
      <c r="AJ1556" s="387">
        <v>5.44</v>
      </c>
      <c r="AK1556" s="387">
        <v>0.54</v>
      </c>
      <c r="AM1556"/>
      <c r="AN1556"/>
      <c r="AO1556"/>
    </row>
    <row r="1557" spans="1:41">
      <c r="A1557" s="387" t="s">
        <v>4677</v>
      </c>
      <c r="B1557" s="388">
        <v>43670.167268518519</v>
      </c>
      <c r="C1557" s="389">
        <v>43670</v>
      </c>
      <c r="D1557" s="387" t="s">
        <v>4366</v>
      </c>
      <c r="E1557" s="389">
        <v>43669</v>
      </c>
      <c r="F1557" s="387" t="s">
        <v>2712</v>
      </c>
      <c r="G1557" s="387" t="s">
        <v>1728</v>
      </c>
      <c r="H1557" s="387" t="s">
        <v>1728</v>
      </c>
      <c r="I1557" s="387" t="s">
        <v>1728</v>
      </c>
      <c r="J1557" s="387" t="s">
        <v>1728</v>
      </c>
      <c r="K1557" s="387" t="s">
        <v>1741</v>
      </c>
      <c r="L1557" s="390" t="s">
        <v>1732</v>
      </c>
      <c r="M1557" s="390" t="s">
        <v>1731</v>
      </c>
      <c r="N1557" s="390" t="str">
        <f t="shared" si="50"/>
        <v>Employee8@blyblade.com</v>
      </c>
      <c r="O1557" s="390" t="str">
        <f t="shared" si="51"/>
        <v>--_--</v>
      </c>
      <c r="P1557" s="387" t="s">
        <v>1728</v>
      </c>
      <c r="Q1557" s="387" t="s">
        <v>1847</v>
      </c>
      <c r="R1557" s="387" t="s">
        <v>1738</v>
      </c>
      <c r="S1557" s="387" t="s">
        <v>1728</v>
      </c>
      <c r="T1557" s="387" t="s">
        <v>1728</v>
      </c>
      <c r="U1557" s="387" t="s">
        <v>1883</v>
      </c>
      <c r="V1557" s="387" t="s">
        <v>1883</v>
      </c>
      <c r="W1557" s="387" t="s">
        <v>1771</v>
      </c>
      <c r="X1557" s="387" t="s">
        <v>1770</v>
      </c>
      <c r="Y1557" s="387" t="s">
        <v>1728</v>
      </c>
      <c r="Z1557" s="387" t="s">
        <v>1734</v>
      </c>
      <c r="AA1557" s="387" t="s">
        <v>2138</v>
      </c>
      <c r="AB1557" s="387">
        <v>-5.44</v>
      </c>
      <c r="AC1557" s="387">
        <v>0</v>
      </c>
      <c r="AD1557" s="387">
        <v>0</v>
      </c>
      <c r="AE1557" s="387">
        <v>-5.44</v>
      </c>
      <c r="AF1557" s="387" t="s">
        <v>1729</v>
      </c>
      <c r="AG1557" s="387">
        <v>-5.44</v>
      </c>
      <c r="AH1557" s="387">
        <v>0</v>
      </c>
      <c r="AI1557" s="387">
        <v>0</v>
      </c>
      <c r="AJ1557" s="387">
        <v>-5.44</v>
      </c>
      <c r="AK1557" s="387">
        <v>-0.54</v>
      </c>
      <c r="AM1557"/>
      <c r="AN1557"/>
      <c r="AO1557"/>
    </row>
    <row r="1558" spans="1:41">
      <c r="A1558" s="387" t="s">
        <v>4676</v>
      </c>
      <c r="B1558" s="388">
        <v>43670.169745370367</v>
      </c>
      <c r="C1558" s="389">
        <v>43670</v>
      </c>
      <c r="D1558" s="387" t="s">
        <v>3272</v>
      </c>
      <c r="E1558" s="389">
        <v>43669</v>
      </c>
      <c r="F1558" s="387" t="s">
        <v>2357</v>
      </c>
      <c r="G1558" s="389">
        <v>43670</v>
      </c>
      <c r="H1558" s="387" t="s">
        <v>4675</v>
      </c>
      <c r="I1558" s="389">
        <v>43670</v>
      </c>
      <c r="J1558" s="387" t="s">
        <v>3317</v>
      </c>
      <c r="K1558" s="387" t="s">
        <v>1741</v>
      </c>
      <c r="L1558" s="390" t="s">
        <v>1732</v>
      </c>
      <c r="M1558" s="390" t="s">
        <v>1946</v>
      </c>
      <c r="N1558" s="390" t="str">
        <f t="shared" si="50"/>
        <v>Employee37@blyblade.com</v>
      </c>
      <c r="O1558" s="390" t="str">
        <f t="shared" si="51"/>
        <v>Simon_Levesque</v>
      </c>
      <c r="P1558" s="387" t="s">
        <v>1728</v>
      </c>
      <c r="Q1558" s="387" t="s">
        <v>1754</v>
      </c>
      <c r="R1558" s="387" t="s">
        <v>1738</v>
      </c>
      <c r="S1558" s="387">
        <v>4.7699999999999996</v>
      </c>
      <c r="T1558" s="387">
        <v>12</v>
      </c>
      <c r="U1558" s="387" t="s">
        <v>1883</v>
      </c>
      <c r="V1558" s="387" t="s">
        <v>1876</v>
      </c>
      <c r="W1558" s="387" t="s">
        <v>1875</v>
      </c>
      <c r="X1558" s="387" t="s">
        <v>1770</v>
      </c>
      <c r="Y1558" s="387" t="s">
        <v>1728</v>
      </c>
      <c r="Z1558" s="387" t="s">
        <v>1734</v>
      </c>
      <c r="AA1558" s="387" t="s">
        <v>1733</v>
      </c>
      <c r="AB1558" s="387">
        <v>16.82</v>
      </c>
      <c r="AC1558" s="387">
        <v>0</v>
      </c>
      <c r="AD1558" s="387">
        <v>0</v>
      </c>
      <c r="AE1558" s="387">
        <v>16.82</v>
      </c>
      <c r="AF1558" s="387" t="s">
        <v>1729</v>
      </c>
      <c r="AG1558" s="387">
        <v>16.82</v>
      </c>
      <c r="AH1558" s="387">
        <v>0</v>
      </c>
      <c r="AI1558" s="387">
        <v>0</v>
      </c>
      <c r="AJ1558" s="387">
        <v>16.82</v>
      </c>
      <c r="AK1558" s="387">
        <v>1.68</v>
      </c>
      <c r="AM1558"/>
      <c r="AN1558"/>
      <c r="AO1558"/>
    </row>
    <row r="1559" spans="1:41">
      <c r="A1559" s="387" t="s">
        <v>4674</v>
      </c>
      <c r="B1559" s="388">
        <v>43670.170729166668</v>
      </c>
      <c r="C1559" s="389">
        <v>43670</v>
      </c>
      <c r="D1559" s="387" t="s">
        <v>2225</v>
      </c>
      <c r="E1559" s="389">
        <v>43669</v>
      </c>
      <c r="F1559" s="387" t="s">
        <v>2224</v>
      </c>
      <c r="G1559" s="389">
        <v>43670</v>
      </c>
      <c r="H1559" s="387" t="s">
        <v>4668</v>
      </c>
      <c r="I1559" s="389">
        <v>43670</v>
      </c>
      <c r="J1559" s="387" t="s">
        <v>2951</v>
      </c>
      <c r="K1559" s="387" t="s">
        <v>1741</v>
      </c>
      <c r="L1559" s="390" t="s">
        <v>1732</v>
      </c>
      <c r="M1559" s="390" t="s">
        <v>3510</v>
      </c>
      <c r="N1559" s="390" t="str">
        <f t="shared" si="50"/>
        <v>Employee20@blyblade.com</v>
      </c>
      <c r="O1559" s="390" t="str">
        <f t="shared" si="51"/>
        <v>Conner_Clay</v>
      </c>
      <c r="P1559" s="387" t="s">
        <v>1728</v>
      </c>
      <c r="Q1559" s="387" t="s">
        <v>1754</v>
      </c>
      <c r="R1559" s="387" t="s">
        <v>1738</v>
      </c>
      <c r="S1559" s="387">
        <v>6.12</v>
      </c>
      <c r="T1559" s="387">
        <v>16</v>
      </c>
      <c r="U1559" s="387" t="s">
        <v>1883</v>
      </c>
      <c r="V1559" s="387" t="s">
        <v>3509</v>
      </c>
      <c r="W1559" s="387" t="s">
        <v>1875</v>
      </c>
      <c r="X1559" s="387" t="s">
        <v>1770</v>
      </c>
      <c r="Y1559" s="387" t="s">
        <v>2449</v>
      </c>
      <c r="Z1559" s="387" t="s">
        <v>1734</v>
      </c>
      <c r="AA1559" s="387" t="s">
        <v>1733</v>
      </c>
      <c r="AB1559" s="387">
        <v>27.84</v>
      </c>
      <c r="AC1559" s="387">
        <v>0</v>
      </c>
      <c r="AD1559" s="387">
        <v>0</v>
      </c>
      <c r="AE1559" s="387">
        <v>27.84</v>
      </c>
      <c r="AF1559" s="387" t="s">
        <v>1729</v>
      </c>
      <c r="AG1559" s="387">
        <v>27.84</v>
      </c>
      <c r="AH1559" s="387">
        <v>0</v>
      </c>
      <c r="AI1559" s="387">
        <v>0</v>
      </c>
      <c r="AJ1559" s="387">
        <v>27.84</v>
      </c>
      <c r="AK1559" s="387">
        <v>2.78</v>
      </c>
      <c r="AM1559"/>
      <c r="AN1559"/>
      <c r="AO1559"/>
    </row>
    <row r="1560" spans="1:41">
      <c r="A1560" s="387" t="s">
        <v>4673</v>
      </c>
      <c r="B1560" s="388">
        <v>43670.172256944446</v>
      </c>
      <c r="C1560" s="389">
        <v>43670</v>
      </c>
      <c r="D1560" s="387" t="s">
        <v>3272</v>
      </c>
      <c r="E1560" s="389">
        <v>43669</v>
      </c>
      <c r="F1560" s="387" t="s">
        <v>2357</v>
      </c>
      <c r="G1560" s="387" t="s">
        <v>1728</v>
      </c>
      <c r="H1560" s="387" t="s">
        <v>1728</v>
      </c>
      <c r="I1560" s="387" t="s">
        <v>1728</v>
      </c>
      <c r="J1560" s="387" t="s">
        <v>1728</v>
      </c>
      <c r="K1560" s="387" t="s">
        <v>1741</v>
      </c>
      <c r="L1560" s="390" t="s">
        <v>1732</v>
      </c>
      <c r="M1560" s="390" t="s">
        <v>1731</v>
      </c>
      <c r="N1560" s="390" t="str">
        <f t="shared" si="50"/>
        <v>Employee8@blyblade.com</v>
      </c>
      <c r="O1560" s="390" t="str">
        <f t="shared" si="51"/>
        <v>--_--</v>
      </c>
      <c r="P1560" s="387" t="s">
        <v>1728</v>
      </c>
      <c r="Q1560" s="387" t="s">
        <v>1754</v>
      </c>
      <c r="R1560" s="387" t="s">
        <v>1738</v>
      </c>
      <c r="S1560" s="387" t="s">
        <v>1728</v>
      </c>
      <c r="T1560" s="387" t="s">
        <v>1728</v>
      </c>
      <c r="U1560" s="387" t="s">
        <v>2742</v>
      </c>
      <c r="V1560" s="387" t="s">
        <v>1883</v>
      </c>
      <c r="W1560" s="387" t="s">
        <v>1771</v>
      </c>
      <c r="X1560" s="387" t="s">
        <v>1844</v>
      </c>
      <c r="Y1560" s="387" t="s">
        <v>1728</v>
      </c>
      <c r="Z1560" s="387" t="s">
        <v>1734</v>
      </c>
      <c r="AA1560" s="387" t="s">
        <v>2138</v>
      </c>
      <c r="AB1560" s="387">
        <v>-5.44</v>
      </c>
      <c r="AC1560" s="387">
        <v>0</v>
      </c>
      <c r="AD1560" s="387">
        <v>0</v>
      </c>
      <c r="AE1560" s="387">
        <v>-5.44</v>
      </c>
      <c r="AF1560" s="387" t="s">
        <v>1729</v>
      </c>
      <c r="AG1560" s="387">
        <v>-5.44</v>
      </c>
      <c r="AH1560" s="387">
        <v>0</v>
      </c>
      <c r="AI1560" s="387">
        <v>0</v>
      </c>
      <c r="AJ1560" s="387">
        <v>-5.44</v>
      </c>
      <c r="AK1560" s="387">
        <v>-0.54</v>
      </c>
      <c r="AM1560"/>
      <c r="AN1560"/>
      <c r="AO1560"/>
    </row>
    <row r="1561" spans="1:41">
      <c r="A1561" s="387" t="s">
        <v>4672</v>
      </c>
      <c r="B1561" s="388">
        <v>43670.176030092596</v>
      </c>
      <c r="C1561" s="389">
        <v>43670</v>
      </c>
      <c r="D1561" s="387" t="s">
        <v>4671</v>
      </c>
      <c r="E1561" s="389">
        <v>43669</v>
      </c>
      <c r="F1561" s="387" t="s">
        <v>3049</v>
      </c>
      <c r="G1561" s="389">
        <v>43670</v>
      </c>
      <c r="H1561" s="387" t="s">
        <v>4670</v>
      </c>
      <c r="I1561" s="389">
        <v>43670</v>
      </c>
      <c r="J1561" s="387" t="s">
        <v>3192</v>
      </c>
      <c r="K1561" s="387" t="s">
        <v>1741</v>
      </c>
      <c r="L1561" s="390" t="s">
        <v>1732</v>
      </c>
      <c r="M1561" s="390" t="s">
        <v>1929</v>
      </c>
      <c r="N1561" s="390" t="str">
        <f t="shared" si="50"/>
        <v>Employee29@blyblade.com</v>
      </c>
      <c r="O1561" s="390" t="str">
        <f t="shared" si="51"/>
        <v>Justin_Meltzer</v>
      </c>
      <c r="P1561" s="387" t="s">
        <v>1728</v>
      </c>
      <c r="Q1561" s="387" t="s">
        <v>1847</v>
      </c>
      <c r="R1561" s="387" t="s">
        <v>1738</v>
      </c>
      <c r="S1561" s="387">
        <v>2.5499999999999998</v>
      </c>
      <c r="T1561" s="387">
        <v>12</v>
      </c>
      <c r="U1561" s="387" t="s">
        <v>1883</v>
      </c>
      <c r="V1561" s="387" t="s">
        <v>1928</v>
      </c>
      <c r="W1561" s="387" t="s">
        <v>1771</v>
      </c>
      <c r="X1561" s="387" t="s">
        <v>1770</v>
      </c>
      <c r="Y1561" s="387" t="s">
        <v>1748</v>
      </c>
      <c r="Z1561" s="387" t="s">
        <v>1734</v>
      </c>
      <c r="AA1561" s="387" t="s">
        <v>1733</v>
      </c>
      <c r="AB1561" s="387">
        <v>17.829999999999998</v>
      </c>
      <c r="AC1561" s="387">
        <v>0</v>
      </c>
      <c r="AD1561" s="387">
        <v>0</v>
      </c>
      <c r="AE1561" s="387">
        <v>17.829999999999998</v>
      </c>
      <c r="AF1561" s="387" t="s">
        <v>1729</v>
      </c>
      <c r="AG1561" s="387">
        <v>17.829999999999998</v>
      </c>
      <c r="AH1561" s="387">
        <v>0</v>
      </c>
      <c r="AI1561" s="387">
        <v>0</v>
      </c>
      <c r="AJ1561" s="387">
        <v>17.829999999999998</v>
      </c>
      <c r="AK1561" s="387">
        <v>1.78</v>
      </c>
      <c r="AM1561"/>
      <c r="AN1561"/>
      <c r="AO1561"/>
    </row>
    <row r="1562" spans="1:41">
      <c r="A1562" s="387" t="s">
        <v>4669</v>
      </c>
      <c r="B1562" s="388">
        <v>43670.176770833335</v>
      </c>
      <c r="C1562" s="389">
        <v>43670</v>
      </c>
      <c r="D1562" s="387" t="s">
        <v>4668</v>
      </c>
      <c r="E1562" s="389">
        <v>43670</v>
      </c>
      <c r="F1562" s="387" t="s">
        <v>2951</v>
      </c>
      <c r="G1562" s="389">
        <v>43670</v>
      </c>
      <c r="H1562" s="387" t="s">
        <v>4667</v>
      </c>
      <c r="I1562" s="389">
        <v>43670</v>
      </c>
      <c r="J1562" s="387" t="s">
        <v>1957</v>
      </c>
      <c r="K1562" s="387" t="s">
        <v>1741</v>
      </c>
      <c r="L1562" s="390" t="s">
        <v>1732</v>
      </c>
      <c r="M1562" s="390" t="s">
        <v>2594</v>
      </c>
      <c r="N1562" s="390" t="str">
        <f t="shared" si="50"/>
        <v>Employee9@blyblade.com</v>
      </c>
      <c r="O1562" s="390" t="str">
        <f t="shared" si="51"/>
        <v>Emily_Antner</v>
      </c>
      <c r="P1562" s="387" t="s">
        <v>1728</v>
      </c>
      <c r="Q1562" s="387" t="s">
        <v>1754</v>
      </c>
      <c r="R1562" s="387" t="s">
        <v>1738</v>
      </c>
      <c r="S1562" s="387">
        <v>1.79</v>
      </c>
      <c r="T1562" s="387">
        <v>6</v>
      </c>
      <c r="U1562" s="387" t="s">
        <v>1883</v>
      </c>
      <c r="V1562" s="387" t="s">
        <v>3484</v>
      </c>
      <c r="W1562" s="387" t="s">
        <v>1771</v>
      </c>
      <c r="X1562" s="387" t="s">
        <v>1844</v>
      </c>
      <c r="Y1562" s="387" t="s">
        <v>1896</v>
      </c>
      <c r="Z1562" s="387" t="s">
        <v>1734</v>
      </c>
      <c r="AA1562" s="387" t="s">
        <v>1733</v>
      </c>
      <c r="AB1562" s="387">
        <v>11.35</v>
      </c>
      <c r="AC1562" s="387">
        <v>0</v>
      </c>
      <c r="AD1562" s="387">
        <v>0</v>
      </c>
      <c r="AE1562" s="387">
        <v>11.35</v>
      </c>
      <c r="AF1562" s="387" t="s">
        <v>1729</v>
      </c>
      <c r="AG1562" s="387">
        <v>11.35</v>
      </c>
      <c r="AH1562" s="387">
        <v>0</v>
      </c>
      <c r="AI1562" s="387">
        <v>0</v>
      </c>
      <c r="AJ1562" s="387">
        <v>11.35</v>
      </c>
      <c r="AK1562" s="387">
        <v>1.1399999999999999</v>
      </c>
      <c r="AM1562"/>
      <c r="AN1562"/>
      <c r="AO1562"/>
    </row>
    <row r="1563" spans="1:41">
      <c r="A1563" s="387" t="s">
        <v>4666</v>
      </c>
      <c r="B1563" s="388">
        <v>43670.180138888885</v>
      </c>
      <c r="C1563" s="389">
        <v>43670</v>
      </c>
      <c r="D1563" s="387" t="s">
        <v>1863</v>
      </c>
      <c r="E1563" s="389">
        <v>43669</v>
      </c>
      <c r="F1563" s="387" t="s">
        <v>1862</v>
      </c>
      <c r="G1563" s="389">
        <v>43670</v>
      </c>
      <c r="H1563" s="387" t="s">
        <v>2570</v>
      </c>
      <c r="I1563" s="389">
        <v>43670</v>
      </c>
      <c r="J1563" s="387" t="s">
        <v>2569</v>
      </c>
      <c r="K1563" s="387" t="s">
        <v>1741</v>
      </c>
      <c r="L1563" s="390" t="s">
        <v>1732</v>
      </c>
      <c r="M1563" s="390" t="s">
        <v>2287</v>
      </c>
      <c r="N1563" s="390" t="str">
        <f t="shared" si="50"/>
        <v>Employee14@blyblade.com</v>
      </c>
      <c r="O1563" s="390" t="str">
        <f t="shared" si="51"/>
        <v>Bowie_Tam</v>
      </c>
      <c r="P1563" s="387" t="s">
        <v>1728</v>
      </c>
      <c r="Q1563" s="387" t="s">
        <v>1952</v>
      </c>
      <c r="R1563" s="387" t="s">
        <v>1738</v>
      </c>
      <c r="S1563" s="387">
        <v>4.8099999999999996</v>
      </c>
      <c r="T1563" s="387">
        <v>39</v>
      </c>
      <c r="U1563" s="387" t="s">
        <v>2026</v>
      </c>
      <c r="V1563" s="387" t="s">
        <v>2026</v>
      </c>
      <c r="W1563" s="387" t="s">
        <v>1761</v>
      </c>
      <c r="X1563" s="387" t="s">
        <v>1749</v>
      </c>
      <c r="Y1563" s="387" t="s">
        <v>1748</v>
      </c>
      <c r="Z1563" s="387" t="s">
        <v>1734</v>
      </c>
      <c r="AA1563" s="387" t="s">
        <v>1733</v>
      </c>
      <c r="AB1563" s="387">
        <v>88.76</v>
      </c>
      <c r="AC1563" s="387">
        <v>0</v>
      </c>
      <c r="AD1563" s="387">
        <v>0</v>
      </c>
      <c r="AE1563" s="387">
        <v>88.76</v>
      </c>
      <c r="AF1563" s="387" t="s">
        <v>1729</v>
      </c>
      <c r="AG1563" s="387">
        <v>88.76</v>
      </c>
      <c r="AH1563" s="387">
        <v>0</v>
      </c>
      <c r="AI1563" s="387">
        <v>0</v>
      </c>
      <c r="AJ1563" s="387">
        <v>88.76</v>
      </c>
      <c r="AK1563" s="387">
        <v>8.8800000000000008</v>
      </c>
      <c r="AM1563"/>
      <c r="AN1563"/>
      <c r="AO1563"/>
    </row>
    <row r="1564" spans="1:41">
      <c r="A1564" s="387" t="s">
        <v>4666</v>
      </c>
      <c r="B1564" s="388">
        <v>43670.18041666667</v>
      </c>
      <c r="C1564" s="389">
        <v>43670</v>
      </c>
      <c r="D1564" s="387" t="s">
        <v>1863</v>
      </c>
      <c r="E1564" s="389">
        <v>43669</v>
      </c>
      <c r="F1564" s="387" t="s">
        <v>1862</v>
      </c>
      <c r="G1564" s="389">
        <v>43670</v>
      </c>
      <c r="H1564" s="387" t="s">
        <v>2570</v>
      </c>
      <c r="I1564" s="389">
        <v>43670</v>
      </c>
      <c r="J1564" s="387" t="s">
        <v>2569</v>
      </c>
      <c r="K1564" s="387" t="s">
        <v>1741</v>
      </c>
      <c r="L1564" s="390" t="s">
        <v>1732</v>
      </c>
      <c r="M1564" s="390" t="s">
        <v>2287</v>
      </c>
      <c r="N1564" s="390" t="str">
        <f t="shared" si="50"/>
        <v>Employee14@blyblade.com</v>
      </c>
      <c r="O1564" s="390" t="str">
        <f t="shared" si="51"/>
        <v>Bowie_Tam</v>
      </c>
      <c r="P1564" s="387" t="s">
        <v>1728</v>
      </c>
      <c r="Q1564" s="387" t="s">
        <v>1952</v>
      </c>
      <c r="R1564" s="387" t="s">
        <v>1738</v>
      </c>
      <c r="S1564" s="387">
        <v>4.8099999999999996</v>
      </c>
      <c r="T1564" s="387">
        <v>39</v>
      </c>
      <c r="U1564" s="387" t="s">
        <v>2026</v>
      </c>
      <c r="V1564" s="387" t="s">
        <v>2026</v>
      </c>
      <c r="W1564" s="387" t="s">
        <v>1761</v>
      </c>
      <c r="X1564" s="387" t="s">
        <v>1749</v>
      </c>
      <c r="Y1564" s="387" t="s">
        <v>1748</v>
      </c>
      <c r="Z1564" s="387" t="s">
        <v>1734</v>
      </c>
      <c r="AA1564" s="387" t="s">
        <v>1747</v>
      </c>
      <c r="AB1564" s="387">
        <v>0</v>
      </c>
      <c r="AC1564" s="387">
        <v>0</v>
      </c>
      <c r="AD1564" s="387">
        <v>25.63</v>
      </c>
      <c r="AE1564" s="387">
        <v>25.63</v>
      </c>
      <c r="AF1564" s="387" t="s">
        <v>1729</v>
      </c>
      <c r="AG1564" s="387">
        <v>0</v>
      </c>
      <c r="AH1564" s="387">
        <v>0</v>
      </c>
      <c r="AI1564" s="387">
        <v>25.63</v>
      </c>
      <c r="AJ1564" s="387">
        <v>25.63</v>
      </c>
      <c r="AK1564" s="387">
        <v>0</v>
      </c>
      <c r="AM1564"/>
      <c r="AN1564"/>
      <c r="AO1564"/>
    </row>
    <row r="1565" spans="1:41">
      <c r="A1565" s="387" t="s">
        <v>4665</v>
      </c>
      <c r="B1565" s="388">
        <v>43670.1950462963</v>
      </c>
      <c r="C1565" s="389">
        <v>43670</v>
      </c>
      <c r="D1565" s="387" t="s">
        <v>2571</v>
      </c>
      <c r="E1565" s="389">
        <v>43669</v>
      </c>
      <c r="F1565" s="387" t="s">
        <v>2514</v>
      </c>
      <c r="G1565" s="389">
        <v>43670</v>
      </c>
      <c r="H1565" s="387" t="s">
        <v>4664</v>
      </c>
      <c r="I1565" s="389">
        <v>43670</v>
      </c>
      <c r="J1565" s="387" t="s">
        <v>1909</v>
      </c>
      <c r="K1565" s="387" t="s">
        <v>1741</v>
      </c>
      <c r="L1565" s="390" t="s">
        <v>1732</v>
      </c>
      <c r="M1565" s="390" t="s">
        <v>1854</v>
      </c>
      <c r="N1565" s="390" t="str">
        <f t="shared" si="50"/>
        <v>Employee5@blyblade.com</v>
      </c>
      <c r="O1565" s="390" t="str">
        <f t="shared" si="51"/>
        <v>Torey_McNeil</v>
      </c>
      <c r="P1565" s="387" t="s">
        <v>1728</v>
      </c>
      <c r="Q1565" s="387" t="s">
        <v>1754</v>
      </c>
      <c r="R1565" s="387" t="s">
        <v>1738</v>
      </c>
      <c r="S1565" s="387">
        <v>20.079999999999998</v>
      </c>
      <c r="T1565" s="387">
        <v>38</v>
      </c>
      <c r="U1565" s="387" t="s">
        <v>1883</v>
      </c>
      <c r="V1565" s="387" t="s">
        <v>1853</v>
      </c>
      <c r="W1565" s="387" t="s">
        <v>1771</v>
      </c>
      <c r="X1565" s="387" t="s">
        <v>1749</v>
      </c>
      <c r="Y1565" s="387" t="s">
        <v>1748</v>
      </c>
      <c r="Z1565" s="387" t="s">
        <v>1734</v>
      </c>
      <c r="AA1565" s="387" t="s">
        <v>1733</v>
      </c>
      <c r="AB1565" s="387">
        <v>71</v>
      </c>
      <c r="AC1565" s="387">
        <v>0</v>
      </c>
      <c r="AD1565" s="387">
        <v>0</v>
      </c>
      <c r="AE1565" s="387">
        <v>71</v>
      </c>
      <c r="AF1565" s="387" t="s">
        <v>1729</v>
      </c>
      <c r="AG1565" s="387">
        <v>71</v>
      </c>
      <c r="AH1565" s="387">
        <v>0</v>
      </c>
      <c r="AI1565" s="387">
        <v>0</v>
      </c>
      <c r="AJ1565" s="387">
        <v>71</v>
      </c>
      <c r="AK1565" s="387">
        <v>7.1</v>
      </c>
      <c r="AM1565"/>
      <c r="AN1565"/>
      <c r="AO1565"/>
    </row>
    <row r="1566" spans="1:41">
      <c r="A1566" s="387" t="s">
        <v>4663</v>
      </c>
      <c r="B1566" s="388">
        <v>43670.196759259263</v>
      </c>
      <c r="C1566" s="389">
        <v>43670</v>
      </c>
      <c r="D1566" s="387" t="s">
        <v>1863</v>
      </c>
      <c r="E1566" s="389">
        <v>43669</v>
      </c>
      <c r="F1566" s="387" t="s">
        <v>1862</v>
      </c>
      <c r="G1566" s="389">
        <v>43670</v>
      </c>
      <c r="H1566" s="387" t="s">
        <v>4662</v>
      </c>
      <c r="I1566" s="389">
        <v>43670</v>
      </c>
      <c r="J1566" s="387" t="s">
        <v>4661</v>
      </c>
      <c r="K1566" s="387" t="s">
        <v>1741</v>
      </c>
      <c r="L1566" s="390" t="s">
        <v>1732</v>
      </c>
      <c r="M1566" s="390" t="s">
        <v>2743</v>
      </c>
      <c r="N1566" s="390" t="str">
        <f t="shared" si="50"/>
        <v>Employee42@blyblade.com</v>
      </c>
      <c r="O1566" s="390" t="str">
        <f t="shared" si="51"/>
        <v>Nathaniel_Guenther</v>
      </c>
      <c r="P1566" s="387" t="s">
        <v>1728</v>
      </c>
      <c r="Q1566" s="387" t="s">
        <v>1754</v>
      </c>
      <c r="R1566" s="387" t="s">
        <v>1738</v>
      </c>
      <c r="S1566" s="387">
        <v>10.93</v>
      </c>
      <c r="T1566" s="387">
        <v>51</v>
      </c>
      <c r="U1566" s="387" t="s">
        <v>1883</v>
      </c>
      <c r="V1566" s="387" t="s">
        <v>2741</v>
      </c>
      <c r="W1566" s="387" t="s">
        <v>1875</v>
      </c>
      <c r="X1566" s="387" t="s">
        <v>1770</v>
      </c>
      <c r="Y1566" s="387" t="s">
        <v>1728</v>
      </c>
      <c r="Z1566" s="387" t="s">
        <v>1734</v>
      </c>
      <c r="AA1566" s="387" t="s">
        <v>1733</v>
      </c>
      <c r="AB1566" s="387">
        <v>47.04</v>
      </c>
      <c r="AC1566" s="387">
        <v>0</v>
      </c>
      <c r="AD1566" s="387">
        <v>0</v>
      </c>
      <c r="AE1566" s="387">
        <v>47.04</v>
      </c>
      <c r="AF1566" s="387" t="s">
        <v>1729</v>
      </c>
      <c r="AG1566" s="387">
        <v>47.04</v>
      </c>
      <c r="AH1566" s="387">
        <v>0</v>
      </c>
      <c r="AI1566" s="387">
        <v>0</v>
      </c>
      <c r="AJ1566" s="387">
        <v>47.04</v>
      </c>
      <c r="AK1566" s="387">
        <v>4.7</v>
      </c>
      <c r="AM1566"/>
      <c r="AN1566"/>
      <c r="AO1566"/>
    </row>
    <row r="1567" spans="1:41">
      <c r="A1567" s="387" t="s">
        <v>4660</v>
      </c>
      <c r="B1567" s="388">
        <v>43670.200636574074</v>
      </c>
      <c r="C1567" s="389">
        <v>43670</v>
      </c>
      <c r="D1567" s="387" t="s">
        <v>3493</v>
      </c>
      <c r="E1567" s="389">
        <v>43670</v>
      </c>
      <c r="F1567" s="387" t="s">
        <v>2259</v>
      </c>
      <c r="G1567" s="389">
        <v>43670</v>
      </c>
      <c r="H1567" s="387" t="s">
        <v>4392</v>
      </c>
      <c r="I1567" s="389">
        <v>43670</v>
      </c>
      <c r="J1567" s="387" t="s">
        <v>1931</v>
      </c>
      <c r="K1567" s="387" t="s">
        <v>1741</v>
      </c>
      <c r="L1567" s="390" t="s">
        <v>1732</v>
      </c>
      <c r="M1567" s="390" t="s">
        <v>2493</v>
      </c>
      <c r="N1567" s="390" t="str">
        <f t="shared" si="50"/>
        <v>Employee34@blyblade.com</v>
      </c>
      <c r="O1567" s="390" t="str">
        <f t="shared" si="51"/>
        <v>Jose_Ramon-Batista</v>
      </c>
      <c r="P1567" s="387" t="s">
        <v>1728</v>
      </c>
      <c r="Q1567" s="387" t="s">
        <v>1754</v>
      </c>
      <c r="R1567" s="387" t="s">
        <v>1803</v>
      </c>
      <c r="S1567" s="387">
        <v>0.63</v>
      </c>
      <c r="T1567" s="387">
        <v>2</v>
      </c>
      <c r="U1567" s="387" t="s">
        <v>2491</v>
      </c>
      <c r="V1567" s="387" t="s">
        <v>2491</v>
      </c>
      <c r="W1567" s="387" t="s">
        <v>1875</v>
      </c>
      <c r="X1567" s="387" t="s">
        <v>1770</v>
      </c>
      <c r="Y1567" s="387" t="s">
        <v>1890</v>
      </c>
      <c r="Z1567" s="387" t="s">
        <v>1734</v>
      </c>
      <c r="AA1567" s="387" t="s">
        <v>1733</v>
      </c>
      <c r="AB1567" s="387">
        <v>8.3000000000000007</v>
      </c>
      <c r="AC1567" s="387">
        <v>0</v>
      </c>
      <c r="AD1567" s="387">
        <v>0</v>
      </c>
      <c r="AE1567" s="387">
        <v>8.3000000000000007</v>
      </c>
      <c r="AF1567" s="387" t="s">
        <v>1729</v>
      </c>
      <c r="AG1567" s="387">
        <v>8.3000000000000007</v>
      </c>
      <c r="AH1567" s="387">
        <v>0</v>
      </c>
      <c r="AI1567" s="387">
        <v>0</v>
      </c>
      <c r="AJ1567" s="387">
        <v>8.3000000000000007</v>
      </c>
      <c r="AK1567" s="387">
        <v>0.83</v>
      </c>
      <c r="AM1567"/>
      <c r="AN1567"/>
      <c r="AO1567"/>
    </row>
    <row r="1568" spans="1:41">
      <c r="A1568" s="387" t="s">
        <v>4659</v>
      </c>
      <c r="B1568" s="388">
        <v>43670.437685185185</v>
      </c>
      <c r="C1568" s="389">
        <v>43670</v>
      </c>
      <c r="D1568" s="387" t="s">
        <v>2447</v>
      </c>
      <c r="E1568" s="389">
        <v>43670</v>
      </c>
      <c r="F1568" s="387" t="s">
        <v>3606</v>
      </c>
      <c r="G1568" s="389">
        <v>43670</v>
      </c>
      <c r="H1568" s="387" t="s">
        <v>3253</v>
      </c>
      <c r="I1568" s="389">
        <v>43670</v>
      </c>
      <c r="J1568" s="387" t="s">
        <v>3252</v>
      </c>
      <c r="K1568" s="387" t="s">
        <v>1741</v>
      </c>
      <c r="L1568" s="390" t="s">
        <v>1732</v>
      </c>
      <c r="M1568" s="390" t="s">
        <v>1979</v>
      </c>
      <c r="N1568" s="390" t="str">
        <f t="shared" si="50"/>
        <v>Employee15@blyblade.com</v>
      </c>
      <c r="O1568" s="390" t="str">
        <f t="shared" si="51"/>
        <v>Jess_Rooney</v>
      </c>
      <c r="P1568" s="387" t="s">
        <v>1728</v>
      </c>
      <c r="Q1568" s="387" t="s">
        <v>1847</v>
      </c>
      <c r="R1568" s="387" t="s">
        <v>1738</v>
      </c>
      <c r="S1568" s="387">
        <v>1.1100000000000001</v>
      </c>
      <c r="T1568" s="387">
        <v>5</v>
      </c>
      <c r="U1568" s="387" t="s">
        <v>2199</v>
      </c>
      <c r="V1568" s="387" t="s">
        <v>2007</v>
      </c>
      <c r="W1568" s="387" t="s">
        <v>1771</v>
      </c>
      <c r="X1568" s="387" t="s">
        <v>1770</v>
      </c>
      <c r="Y1568" s="387" t="s">
        <v>1735</v>
      </c>
      <c r="Z1568" s="387" t="s">
        <v>1734</v>
      </c>
      <c r="AA1568" s="387" t="s">
        <v>1733</v>
      </c>
      <c r="AB1568" s="387">
        <v>10.76</v>
      </c>
      <c r="AC1568" s="387">
        <v>0</v>
      </c>
      <c r="AD1568" s="387">
        <v>0</v>
      </c>
      <c r="AE1568" s="387">
        <v>10.76</v>
      </c>
      <c r="AF1568" s="387" t="s">
        <v>1729</v>
      </c>
      <c r="AG1568" s="387">
        <v>10.76</v>
      </c>
      <c r="AH1568" s="387">
        <v>0</v>
      </c>
      <c r="AI1568" s="387">
        <v>0</v>
      </c>
      <c r="AJ1568" s="387">
        <v>10.76</v>
      </c>
      <c r="AK1568" s="387">
        <v>1.08</v>
      </c>
      <c r="AM1568"/>
      <c r="AN1568"/>
      <c r="AO1568"/>
    </row>
    <row r="1569" spans="1:41">
      <c r="A1569" s="387" t="s">
        <v>4658</v>
      </c>
      <c r="B1569" s="388">
        <v>43670.452800925923</v>
      </c>
      <c r="C1569" s="389">
        <v>43670</v>
      </c>
      <c r="D1569" s="387" t="s">
        <v>3266</v>
      </c>
      <c r="E1569" s="389">
        <v>43670</v>
      </c>
      <c r="F1569" s="387" t="s">
        <v>3265</v>
      </c>
      <c r="G1569" s="389">
        <v>43670</v>
      </c>
      <c r="H1569" s="387" t="s">
        <v>2210</v>
      </c>
      <c r="I1569" s="389">
        <v>43670</v>
      </c>
      <c r="J1569" s="387" t="s">
        <v>2209</v>
      </c>
      <c r="K1569" s="387" t="s">
        <v>1741</v>
      </c>
      <c r="L1569" s="390" t="s">
        <v>1732</v>
      </c>
      <c r="M1569" s="390" t="s">
        <v>2208</v>
      </c>
      <c r="N1569" s="390" t="str">
        <f t="shared" si="50"/>
        <v>Employee13@blyblade.com</v>
      </c>
      <c r="O1569" s="390" t="str">
        <f t="shared" si="51"/>
        <v>Evelyn_Pelczar</v>
      </c>
      <c r="P1569" s="387" t="s">
        <v>1728</v>
      </c>
      <c r="Q1569" s="387" t="s">
        <v>1847</v>
      </c>
      <c r="R1569" s="387" t="s">
        <v>1738</v>
      </c>
      <c r="S1569" s="387">
        <v>3.65</v>
      </c>
      <c r="T1569" s="387">
        <v>19</v>
      </c>
      <c r="U1569" s="387" t="s">
        <v>2207</v>
      </c>
      <c r="V1569" s="387" t="s">
        <v>1772</v>
      </c>
      <c r="W1569" s="387" t="s">
        <v>1965</v>
      </c>
      <c r="X1569" s="387" t="s">
        <v>1844</v>
      </c>
      <c r="Y1569" s="387" t="s">
        <v>1735</v>
      </c>
      <c r="Z1569" s="387" t="s">
        <v>1734</v>
      </c>
      <c r="AA1569" s="387" t="s">
        <v>1733</v>
      </c>
      <c r="AB1569" s="387">
        <v>20.02</v>
      </c>
      <c r="AC1569" s="387">
        <v>0</v>
      </c>
      <c r="AD1569" s="387">
        <v>0</v>
      </c>
      <c r="AE1569" s="387">
        <v>20.02</v>
      </c>
      <c r="AF1569" s="387" t="s">
        <v>1729</v>
      </c>
      <c r="AG1569" s="387">
        <v>20.02</v>
      </c>
      <c r="AH1569" s="387">
        <v>0</v>
      </c>
      <c r="AI1569" s="387">
        <v>0</v>
      </c>
      <c r="AJ1569" s="387">
        <v>20.02</v>
      </c>
      <c r="AK1569" s="387">
        <v>2</v>
      </c>
      <c r="AM1569"/>
      <c r="AN1569"/>
      <c r="AO1569"/>
    </row>
    <row r="1570" spans="1:41">
      <c r="A1570" s="387" t="s">
        <v>4657</v>
      </c>
      <c r="B1570" s="388">
        <v>43670.480011574073</v>
      </c>
      <c r="C1570" s="389">
        <v>43670</v>
      </c>
      <c r="D1570" s="387" t="s">
        <v>2670</v>
      </c>
      <c r="E1570" s="389">
        <v>43670</v>
      </c>
      <c r="F1570" s="387" t="s">
        <v>2669</v>
      </c>
      <c r="G1570" s="389">
        <v>43670</v>
      </c>
      <c r="H1570" s="387" t="s">
        <v>2770</v>
      </c>
      <c r="I1570" s="389">
        <v>43670</v>
      </c>
      <c r="J1570" s="387" t="s">
        <v>3741</v>
      </c>
      <c r="K1570" s="387" t="s">
        <v>1741</v>
      </c>
      <c r="L1570" s="390" t="s">
        <v>1732</v>
      </c>
      <c r="M1570" s="390" t="s">
        <v>2084</v>
      </c>
      <c r="N1570" s="390" t="str">
        <f t="shared" si="50"/>
        <v>Employee40@blyblade.com</v>
      </c>
      <c r="O1570" s="390" t="str">
        <f t="shared" si="51"/>
        <v>Sergio_Khazerov</v>
      </c>
      <c r="P1570" s="387" t="s">
        <v>1728</v>
      </c>
      <c r="Q1570" s="387" t="s">
        <v>1952</v>
      </c>
      <c r="R1570" s="387" t="s">
        <v>1738</v>
      </c>
      <c r="S1570" s="387">
        <v>3.35</v>
      </c>
      <c r="T1570" s="387">
        <v>27</v>
      </c>
      <c r="U1570" s="387" t="s">
        <v>1991</v>
      </c>
      <c r="V1570" s="387" t="s">
        <v>1991</v>
      </c>
      <c r="W1570" s="387" t="s">
        <v>2450</v>
      </c>
      <c r="X1570" s="387" t="s">
        <v>1749</v>
      </c>
      <c r="Y1570" s="387" t="s">
        <v>1735</v>
      </c>
      <c r="Z1570" s="387" t="s">
        <v>1734</v>
      </c>
      <c r="AA1570" s="387" t="s">
        <v>1733</v>
      </c>
      <c r="AB1570" s="387">
        <v>65.84</v>
      </c>
      <c r="AC1570" s="387">
        <v>0</v>
      </c>
      <c r="AD1570" s="387">
        <v>0</v>
      </c>
      <c r="AE1570" s="387">
        <v>65.84</v>
      </c>
      <c r="AF1570" s="387" t="s">
        <v>1729</v>
      </c>
      <c r="AG1570" s="387">
        <v>65.84</v>
      </c>
      <c r="AH1570" s="387">
        <v>0</v>
      </c>
      <c r="AI1570" s="387">
        <v>0</v>
      </c>
      <c r="AJ1570" s="387">
        <v>65.84</v>
      </c>
      <c r="AK1570" s="387">
        <v>6.58</v>
      </c>
      <c r="AM1570"/>
      <c r="AN1570"/>
      <c r="AO1570"/>
    </row>
    <row r="1571" spans="1:41">
      <c r="A1571" s="387" t="s">
        <v>4656</v>
      </c>
      <c r="B1571" s="388">
        <v>43670.526863425926</v>
      </c>
      <c r="C1571" s="389">
        <v>43670</v>
      </c>
      <c r="D1571" s="387" t="s">
        <v>1807</v>
      </c>
      <c r="E1571" s="389">
        <v>43670</v>
      </c>
      <c r="F1571" s="387" t="s">
        <v>4133</v>
      </c>
      <c r="G1571" s="389">
        <v>43670</v>
      </c>
      <c r="H1571" s="387" t="s">
        <v>2418</v>
      </c>
      <c r="I1571" s="389">
        <v>43670</v>
      </c>
      <c r="J1571" s="387" t="s">
        <v>3795</v>
      </c>
      <c r="K1571" s="387" t="s">
        <v>1741</v>
      </c>
      <c r="L1571" s="390" t="s">
        <v>1732</v>
      </c>
      <c r="M1571" s="390" t="s">
        <v>1854</v>
      </c>
      <c r="N1571" s="390" t="str">
        <f t="shared" si="50"/>
        <v>Employee5@blyblade.com</v>
      </c>
      <c r="O1571" s="390" t="str">
        <f t="shared" si="51"/>
        <v>Torey_McNeil</v>
      </c>
      <c r="P1571" s="387" t="s">
        <v>1728</v>
      </c>
      <c r="Q1571" s="387" t="s">
        <v>1754</v>
      </c>
      <c r="R1571" s="387" t="s">
        <v>1738</v>
      </c>
      <c r="S1571" s="387">
        <v>10.39</v>
      </c>
      <c r="T1571" s="387">
        <v>37</v>
      </c>
      <c r="U1571" s="387" t="s">
        <v>1853</v>
      </c>
      <c r="V1571" s="387" t="s">
        <v>1845</v>
      </c>
      <c r="W1571" s="387" t="s">
        <v>2450</v>
      </c>
      <c r="X1571" s="387" t="s">
        <v>1770</v>
      </c>
      <c r="Y1571" s="387" t="s">
        <v>1748</v>
      </c>
      <c r="Z1571" s="387" t="s">
        <v>1734</v>
      </c>
      <c r="AA1571" s="387" t="s">
        <v>1733</v>
      </c>
      <c r="AB1571" s="387">
        <v>59.9</v>
      </c>
      <c r="AC1571" s="387">
        <v>0</v>
      </c>
      <c r="AD1571" s="387">
        <v>0</v>
      </c>
      <c r="AE1571" s="387">
        <v>59.9</v>
      </c>
      <c r="AF1571" s="387" t="s">
        <v>1729</v>
      </c>
      <c r="AG1571" s="387">
        <v>59.9</v>
      </c>
      <c r="AH1571" s="387">
        <v>0</v>
      </c>
      <c r="AI1571" s="387">
        <v>0</v>
      </c>
      <c r="AJ1571" s="387">
        <v>59.9</v>
      </c>
      <c r="AK1571" s="387">
        <v>5.99</v>
      </c>
      <c r="AM1571"/>
      <c r="AN1571"/>
      <c r="AO1571"/>
    </row>
    <row r="1572" spans="1:41">
      <c r="A1572" s="387" t="s">
        <v>4655</v>
      </c>
      <c r="B1572" s="388">
        <v>43670.609386574077</v>
      </c>
      <c r="C1572" s="389">
        <v>43670</v>
      </c>
      <c r="D1572" s="387" t="s">
        <v>2731</v>
      </c>
      <c r="E1572" s="389">
        <v>43670</v>
      </c>
      <c r="F1572" s="387" t="s">
        <v>4654</v>
      </c>
      <c r="G1572" s="389">
        <v>43670</v>
      </c>
      <c r="H1572" s="387" t="s">
        <v>3076</v>
      </c>
      <c r="I1572" s="389">
        <v>43670</v>
      </c>
      <c r="J1572" s="387" t="s">
        <v>2464</v>
      </c>
      <c r="K1572" s="387" t="s">
        <v>1741</v>
      </c>
      <c r="L1572" s="390" t="s">
        <v>1732</v>
      </c>
      <c r="M1572" s="390" t="s">
        <v>1924</v>
      </c>
      <c r="N1572" s="390" t="str">
        <f t="shared" si="50"/>
        <v>Employee16@blyblade.com</v>
      </c>
      <c r="O1572" s="390" t="str">
        <f t="shared" si="51"/>
        <v>Hunter_Senning</v>
      </c>
      <c r="P1572" s="387" t="s">
        <v>1728</v>
      </c>
      <c r="Q1572" s="387" t="s">
        <v>1847</v>
      </c>
      <c r="R1572" s="387" t="s">
        <v>1738</v>
      </c>
      <c r="S1572" s="387">
        <v>2.74</v>
      </c>
      <c r="T1572" s="387">
        <v>19</v>
      </c>
      <c r="U1572" s="387" t="s">
        <v>1772</v>
      </c>
      <c r="V1572" s="387" t="s">
        <v>1737</v>
      </c>
      <c r="W1572" s="387" t="s">
        <v>1965</v>
      </c>
      <c r="X1572" s="387" t="s">
        <v>1770</v>
      </c>
      <c r="Y1572" s="387" t="s">
        <v>1748</v>
      </c>
      <c r="Z1572" s="387" t="s">
        <v>1734</v>
      </c>
      <c r="AA1572" s="387" t="s">
        <v>1733</v>
      </c>
      <c r="AB1572" s="387">
        <v>28.13</v>
      </c>
      <c r="AC1572" s="387">
        <v>0</v>
      </c>
      <c r="AD1572" s="387">
        <v>0</v>
      </c>
      <c r="AE1572" s="387">
        <v>28.13</v>
      </c>
      <c r="AF1572" s="387" t="s">
        <v>1729</v>
      </c>
      <c r="AG1572" s="387">
        <v>28.13</v>
      </c>
      <c r="AH1572" s="387">
        <v>0</v>
      </c>
      <c r="AI1572" s="387">
        <v>0</v>
      </c>
      <c r="AJ1572" s="387">
        <v>28.13</v>
      </c>
      <c r="AK1572" s="387">
        <v>2.81</v>
      </c>
      <c r="AM1572"/>
      <c r="AN1572"/>
      <c r="AO1572"/>
    </row>
    <row r="1573" spans="1:41">
      <c r="A1573" s="387" t="s">
        <v>4648</v>
      </c>
      <c r="B1573" s="388">
        <v>43670.650254629632</v>
      </c>
      <c r="C1573" s="389">
        <v>43670</v>
      </c>
      <c r="D1573" s="387" t="s">
        <v>3127</v>
      </c>
      <c r="E1573" s="389">
        <v>43670</v>
      </c>
      <c r="F1573" s="387" t="s">
        <v>2670</v>
      </c>
      <c r="G1573" s="389">
        <v>43670</v>
      </c>
      <c r="H1573" s="387" t="s">
        <v>3010</v>
      </c>
      <c r="I1573" s="389">
        <v>43670</v>
      </c>
      <c r="J1573" s="387" t="s">
        <v>3009</v>
      </c>
      <c r="K1573" s="387" t="s">
        <v>1741</v>
      </c>
      <c r="L1573" s="390" t="s">
        <v>1732</v>
      </c>
      <c r="M1573" s="390" t="s">
        <v>1755</v>
      </c>
      <c r="N1573" s="390" t="str">
        <f t="shared" si="50"/>
        <v>Employee2@blyblade.com</v>
      </c>
      <c r="O1573" s="390" t="str">
        <f t="shared" si="51"/>
        <v>Cal_Thompson</v>
      </c>
      <c r="P1573" s="387" t="s">
        <v>1728</v>
      </c>
      <c r="Q1573" s="387" t="s">
        <v>1952</v>
      </c>
      <c r="R1573" s="387" t="s">
        <v>1738</v>
      </c>
      <c r="S1573" s="387">
        <v>2.87</v>
      </c>
      <c r="T1573" s="387">
        <v>28</v>
      </c>
      <c r="U1573" s="387" t="s">
        <v>1883</v>
      </c>
      <c r="V1573" s="387" t="s">
        <v>3118</v>
      </c>
      <c r="W1573" s="387" t="s">
        <v>1761</v>
      </c>
      <c r="X1573" s="387" t="s">
        <v>1749</v>
      </c>
      <c r="Y1573" s="387" t="s">
        <v>1748</v>
      </c>
      <c r="Z1573" s="387" t="s">
        <v>1734</v>
      </c>
      <c r="AA1573" s="387" t="s">
        <v>1733</v>
      </c>
      <c r="AB1573" s="387">
        <v>67.75</v>
      </c>
      <c r="AC1573" s="387">
        <v>0</v>
      </c>
      <c r="AD1573" s="387">
        <v>0</v>
      </c>
      <c r="AE1573" s="387">
        <v>67.75</v>
      </c>
      <c r="AF1573" s="387" t="s">
        <v>1729</v>
      </c>
      <c r="AG1573" s="387">
        <v>67.75</v>
      </c>
      <c r="AH1573" s="387">
        <v>0</v>
      </c>
      <c r="AI1573" s="387">
        <v>0</v>
      </c>
      <c r="AJ1573" s="387">
        <v>67.75</v>
      </c>
      <c r="AK1573" s="387">
        <v>6.78</v>
      </c>
      <c r="AM1573"/>
      <c r="AN1573"/>
      <c r="AO1573"/>
    </row>
    <row r="1574" spans="1:41">
      <c r="A1574" s="387" t="s">
        <v>4653</v>
      </c>
      <c r="B1574" s="388">
        <v>43670.729884259257</v>
      </c>
      <c r="C1574" s="389">
        <v>43670</v>
      </c>
      <c r="D1574" s="387" t="s">
        <v>2309</v>
      </c>
      <c r="E1574" s="389">
        <v>43670</v>
      </c>
      <c r="F1574" s="387" t="s">
        <v>3776</v>
      </c>
      <c r="G1574" s="389">
        <v>43670</v>
      </c>
      <c r="H1574" s="387" t="s">
        <v>1758</v>
      </c>
      <c r="I1574" s="389">
        <v>43670</v>
      </c>
      <c r="J1574" s="387" t="s">
        <v>2697</v>
      </c>
      <c r="K1574" s="387" t="s">
        <v>1741</v>
      </c>
      <c r="L1574" s="390" t="s">
        <v>1732</v>
      </c>
      <c r="M1574" s="390" t="s">
        <v>1979</v>
      </c>
      <c r="N1574" s="390" t="str">
        <f t="shared" si="50"/>
        <v>Employee15@blyblade.com</v>
      </c>
      <c r="O1574" s="390" t="str">
        <f t="shared" si="51"/>
        <v>Jess_Rooney</v>
      </c>
      <c r="P1574" s="387" t="s">
        <v>1728</v>
      </c>
      <c r="Q1574" s="387" t="s">
        <v>1739</v>
      </c>
      <c r="R1574" s="387" t="s">
        <v>1738</v>
      </c>
      <c r="S1574" s="387">
        <v>0.28000000000000003</v>
      </c>
      <c r="T1574" s="387">
        <v>18</v>
      </c>
      <c r="U1574" s="387" t="s">
        <v>1772</v>
      </c>
      <c r="V1574" s="387" t="s">
        <v>1772</v>
      </c>
      <c r="W1574" s="387" t="s">
        <v>1728</v>
      </c>
      <c r="X1574" s="387" t="s">
        <v>1794</v>
      </c>
      <c r="Y1574" s="387" t="s">
        <v>1735</v>
      </c>
      <c r="Z1574" s="387" t="s">
        <v>1734</v>
      </c>
      <c r="AA1574" s="387" t="s">
        <v>1733</v>
      </c>
      <c r="AB1574" s="387">
        <v>10.32</v>
      </c>
      <c r="AC1574" s="387">
        <v>0</v>
      </c>
      <c r="AD1574" s="387">
        <v>0</v>
      </c>
      <c r="AE1574" s="387">
        <v>10.32</v>
      </c>
      <c r="AF1574" s="387" t="s">
        <v>1729</v>
      </c>
      <c r="AG1574" s="387">
        <v>10.32</v>
      </c>
      <c r="AH1574" s="387">
        <v>0</v>
      </c>
      <c r="AI1574" s="387">
        <v>0</v>
      </c>
      <c r="AJ1574" s="387">
        <v>10.32</v>
      </c>
      <c r="AK1574" s="387">
        <v>1.03</v>
      </c>
      <c r="AM1574"/>
      <c r="AN1574"/>
      <c r="AO1574"/>
    </row>
    <row r="1575" spans="1:41">
      <c r="A1575" s="387" t="s">
        <v>4652</v>
      </c>
      <c r="B1575" s="388">
        <v>43670.731608796297</v>
      </c>
      <c r="C1575" s="389">
        <v>43670</v>
      </c>
      <c r="D1575" s="387" t="s">
        <v>2309</v>
      </c>
      <c r="E1575" s="389">
        <v>43670</v>
      </c>
      <c r="F1575" s="387" t="s">
        <v>3776</v>
      </c>
      <c r="G1575" s="389">
        <v>43670</v>
      </c>
      <c r="H1575" s="387" t="s">
        <v>2833</v>
      </c>
      <c r="I1575" s="389">
        <v>43670</v>
      </c>
      <c r="J1575" s="387" t="s">
        <v>2457</v>
      </c>
      <c r="K1575" s="387" t="s">
        <v>1741</v>
      </c>
      <c r="L1575" s="390" t="s">
        <v>1732</v>
      </c>
      <c r="M1575" s="390" t="s">
        <v>1979</v>
      </c>
      <c r="N1575" s="390" t="str">
        <f t="shared" si="50"/>
        <v>Employee15@blyblade.com</v>
      </c>
      <c r="O1575" s="390" t="str">
        <f t="shared" si="51"/>
        <v>Jess_Rooney</v>
      </c>
      <c r="P1575" s="387" t="s">
        <v>1728</v>
      </c>
      <c r="Q1575" s="387" t="s">
        <v>1739</v>
      </c>
      <c r="R1575" s="387" t="s">
        <v>1738</v>
      </c>
      <c r="S1575" s="387">
        <v>0.4</v>
      </c>
      <c r="T1575" s="387">
        <v>20</v>
      </c>
      <c r="U1575" s="387" t="s">
        <v>1772</v>
      </c>
      <c r="V1575" s="387" t="s">
        <v>1772</v>
      </c>
      <c r="W1575" s="387" t="s">
        <v>1728</v>
      </c>
      <c r="X1575" s="387" t="s">
        <v>1794</v>
      </c>
      <c r="Y1575" s="387" t="s">
        <v>1735</v>
      </c>
      <c r="Z1575" s="387" t="s">
        <v>1734</v>
      </c>
      <c r="AA1575" s="387" t="s">
        <v>1733</v>
      </c>
      <c r="AB1575" s="387">
        <v>9.69</v>
      </c>
      <c r="AC1575" s="387">
        <v>0</v>
      </c>
      <c r="AD1575" s="387">
        <v>0</v>
      </c>
      <c r="AE1575" s="387">
        <v>9.68</v>
      </c>
      <c r="AF1575" s="387" t="s">
        <v>1729</v>
      </c>
      <c r="AG1575" s="387">
        <v>9.69</v>
      </c>
      <c r="AH1575" s="387">
        <v>0</v>
      </c>
      <c r="AI1575" s="387">
        <v>0</v>
      </c>
      <c r="AJ1575" s="387">
        <v>9.68</v>
      </c>
      <c r="AK1575" s="387">
        <v>0.97</v>
      </c>
      <c r="AM1575"/>
      <c r="AN1575"/>
      <c r="AO1575"/>
    </row>
    <row r="1576" spans="1:41">
      <c r="A1576" s="387" t="s">
        <v>4651</v>
      </c>
      <c r="B1576" s="388">
        <v>43670.749074074076</v>
      </c>
      <c r="C1576" s="389">
        <v>43670</v>
      </c>
      <c r="D1576" s="387" t="s">
        <v>2035</v>
      </c>
      <c r="E1576" s="389">
        <v>43670</v>
      </c>
      <c r="F1576" s="387" t="s">
        <v>2103</v>
      </c>
      <c r="G1576" s="389">
        <v>43670</v>
      </c>
      <c r="H1576" s="387" t="s">
        <v>3351</v>
      </c>
      <c r="I1576" s="389">
        <v>43670</v>
      </c>
      <c r="J1576" s="387" t="s">
        <v>2438</v>
      </c>
      <c r="K1576" s="387" t="s">
        <v>1741</v>
      </c>
      <c r="L1576" s="390" t="s">
        <v>1732</v>
      </c>
      <c r="M1576" s="390" t="s">
        <v>1911</v>
      </c>
      <c r="N1576" s="390" t="str">
        <f t="shared" si="50"/>
        <v>Employee18@blyblade.com</v>
      </c>
      <c r="O1576" s="390" t="str">
        <f t="shared" si="51"/>
        <v>Maryanne_Johnson</v>
      </c>
      <c r="P1576" s="387" t="s">
        <v>1728</v>
      </c>
      <c r="Q1576" s="387" t="s">
        <v>1847</v>
      </c>
      <c r="R1576" s="387" t="s">
        <v>1738</v>
      </c>
      <c r="S1576" s="387">
        <v>2.4900000000000002</v>
      </c>
      <c r="T1576" s="387">
        <v>34</v>
      </c>
      <c r="U1576" s="387" t="s">
        <v>1883</v>
      </c>
      <c r="V1576" s="387" t="s">
        <v>1737</v>
      </c>
      <c r="W1576" s="387" t="s">
        <v>2025</v>
      </c>
      <c r="X1576" s="387" t="s">
        <v>1964</v>
      </c>
      <c r="Y1576" s="387" t="s">
        <v>1735</v>
      </c>
      <c r="Z1576" s="387" t="s">
        <v>1734</v>
      </c>
      <c r="AA1576" s="387" t="s">
        <v>1733</v>
      </c>
      <c r="AB1576" s="387">
        <v>24.09</v>
      </c>
      <c r="AC1576" s="387">
        <v>0</v>
      </c>
      <c r="AD1576" s="387">
        <v>0</v>
      </c>
      <c r="AE1576" s="387">
        <v>24.09</v>
      </c>
      <c r="AF1576" s="387" t="s">
        <v>1729</v>
      </c>
      <c r="AG1576" s="387">
        <v>24.09</v>
      </c>
      <c r="AH1576" s="387">
        <v>0</v>
      </c>
      <c r="AI1576" s="387">
        <v>0</v>
      </c>
      <c r="AJ1576" s="387">
        <v>24.09</v>
      </c>
      <c r="AK1576" s="387">
        <v>2.41</v>
      </c>
      <c r="AM1576"/>
      <c r="AN1576"/>
      <c r="AO1576"/>
    </row>
    <row r="1577" spans="1:41">
      <c r="A1577" s="387" t="s">
        <v>4650</v>
      </c>
      <c r="B1577" s="388">
        <v>43670.7809837963</v>
      </c>
      <c r="C1577" s="389">
        <v>43670</v>
      </c>
      <c r="D1577" s="387" t="s">
        <v>2010</v>
      </c>
      <c r="E1577" s="389">
        <v>43670</v>
      </c>
      <c r="F1577" s="387" t="s">
        <v>2990</v>
      </c>
      <c r="G1577" s="389">
        <v>43670</v>
      </c>
      <c r="H1577" s="387" t="s">
        <v>2408</v>
      </c>
      <c r="I1577" s="389">
        <v>43670</v>
      </c>
      <c r="J1577" s="387" t="s">
        <v>2407</v>
      </c>
      <c r="K1577" s="387" t="s">
        <v>1741</v>
      </c>
      <c r="L1577" s="390" t="s">
        <v>1732</v>
      </c>
      <c r="M1577" s="390" t="s">
        <v>3510</v>
      </c>
      <c r="N1577" s="390" t="str">
        <f t="shared" si="50"/>
        <v>Employee20@blyblade.com</v>
      </c>
      <c r="O1577" s="390" t="str">
        <f t="shared" si="51"/>
        <v>Conner_Clay</v>
      </c>
      <c r="P1577" s="387" t="s">
        <v>1728</v>
      </c>
      <c r="Q1577" s="387" t="s">
        <v>1754</v>
      </c>
      <c r="R1577" s="387" t="s">
        <v>1738</v>
      </c>
      <c r="S1577" s="387">
        <v>4.8899999999999997</v>
      </c>
      <c r="T1577" s="387">
        <v>34</v>
      </c>
      <c r="U1577" s="387" t="s">
        <v>1737</v>
      </c>
      <c r="V1577" s="387" t="s">
        <v>2742</v>
      </c>
      <c r="W1577" s="387" t="s">
        <v>1875</v>
      </c>
      <c r="X1577" s="387" t="s">
        <v>1770</v>
      </c>
      <c r="Y1577" s="387" t="s">
        <v>2449</v>
      </c>
      <c r="Z1577" s="387" t="s">
        <v>1734</v>
      </c>
      <c r="AA1577" s="387" t="s">
        <v>1733</v>
      </c>
      <c r="AB1577" s="387">
        <v>36.369999999999997</v>
      </c>
      <c r="AC1577" s="387">
        <v>0</v>
      </c>
      <c r="AD1577" s="387">
        <v>0</v>
      </c>
      <c r="AE1577" s="387">
        <v>36.369999999999997</v>
      </c>
      <c r="AF1577" s="387" t="s">
        <v>1729</v>
      </c>
      <c r="AG1577" s="387">
        <v>36.369999999999997</v>
      </c>
      <c r="AH1577" s="387">
        <v>0</v>
      </c>
      <c r="AI1577" s="387">
        <v>0</v>
      </c>
      <c r="AJ1577" s="387">
        <v>36.369999999999997</v>
      </c>
      <c r="AK1577" s="387">
        <v>3.64</v>
      </c>
      <c r="AM1577"/>
      <c r="AN1577"/>
      <c r="AO1577"/>
    </row>
    <row r="1578" spans="1:41">
      <c r="A1578" s="387" t="s">
        <v>4649</v>
      </c>
      <c r="B1578" s="388">
        <v>43670.787928240738</v>
      </c>
      <c r="C1578" s="389">
        <v>43670</v>
      </c>
      <c r="D1578" s="387" t="s">
        <v>4372</v>
      </c>
      <c r="E1578" s="389">
        <v>43670</v>
      </c>
      <c r="F1578" s="387" t="s">
        <v>2639</v>
      </c>
      <c r="G1578" s="389">
        <v>43670</v>
      </c>
      <c r="H1578" s="387" t="s">
        <v>3643</v>
      </c>
      <c r="I1578" s="389">
        <v>43670</v>
      </c>
      <c r="J1578" s="387" t="s">
        <v>3152</v>
      </c>
      <c r="K1578" s="387" t="s">
        <v>1741</v>
      </c>
      <c r="L1578" s="390" t="s">
        <v>1732</v>
      </c>
      <c r="M1578" s="390" t="s">
        <v>1911</v>
      </c>
      <c r="N1578" s="390" t="str">
        <f t="shared" si="50"/>
        <v>Employee18@blyblade.com</v>
      </c>
      <c r="O1578" s="390" t="str">
        <f t="shared" si="51"/>
        <v>Maryanne_Johnson</v>
      </c>
      <c r="P1578" s="387" t="s">
        <v>1728</v>
      </c>
      <c r="Q1578" s="387" t="s">
        <v>1739</v>
      </c>
      <c r="R1578" s="387" t="s">
        <v>1738</v>
      </c>
      <c r="S1578" s="387">
        <v>1.03</v>
      </c>
      <c r="T1578" s="387">
        <v>20</v>
      </c>
      <c r="U1578" s="387" t="s">
        <v>1737</v>
      </c>
      <c r="V1578" s="387" t="s">
        <v>1737</v>
      </c>
      <c r="W1578" s="387" t="s">
        <v>1728</v>
      </c>
      <c r="X1578" s="387" t="s">
        <v>1794</v>
      </c>
      <c r="Y1578" s="387" t="s">
        <v>1735</v>
      </c>
      <c r="Z1578" s="387" t="s">
        <v>1734</v>
      </c>
      <c r="AA1578" s="387" t="s">
        <v>1793</v>
      </c>
      <c r="AB1578" s="387">
        <v>16.809999999999999</v>
      </c>
      <c r="AC1578" s="387">
        <v>0</v>
      </c>
      <c r="AD1578" s="387">
        <v>3</v>
      </c>
      <c r="AE1578" s="387">
        <v>16.809999999999999</v>
      </c>
      <c r="AF1578" s="387" t="s">
        <v>1729</v>
      </c>
      <c r="AG1578" s="387">
        <v>16.809999999999999</v>
      </c>
      <c r="AH1578" s="387">
        <v>0</v>
      </c>
      <c r="AI1578" s="387">
        <v>3</v>
      </c>
      <c r="AJ1578" s="387">
        <v>16.809999999999999</v>
      </c>
      <c r="AK1578" s="387">
        <v>1.68</v>
      </c>
      <c r="AM1578"/>
      <c r="AN1578"/>
      <c r="AO1578"/>
    </row>
    <row r="1579" spans="1:41">
      <c r="A1579" s="387" t="s">
        <v>4646</v>
      </c>
      <c r="B1579" s="388">
        <v>43670.826249999998</v>
      </c>
      <c r="C1579" s="389">
        <v>43670</v>
      </c>
      <c r="D1579" s="387" t="s">
        <v>2545</v>
      </c>
      <c r="E1579" s="389">
        <v>43670</v>
      </c>
      <c r="F1579" s="387" t="s">
        <v>2446</v>
      </c>
      <c r="G1579" s="389">
        <v>43670</v>
      </c>
      <c r="H1579" s="387" t="s">
        <v>3319</v>
      </c>
      <c r="I1579" s="389">
        <v>43670</v>
      </c>
      <c r="J1579" s="387" t="s">
        <v>2433</v>
      </c>
      <c r="K1579" s="387" t="s">
        <v>1741</v>
      </c>
      <c r="L1579" s="390" t="s">
        <v>1732</v>
      </c>
      <c r="M1579" s="390" t="s">
        <v>3510</v>
      </c>
      <c r="N1579" s="390" t="str">
        <f t="shared" si="50"/>
        <v>Employee20@blyblade.com</v>
      </c>
      <c r="O1579" s="390" t="str">
        <f t="shared" si="51"/>
        <v>Conner_Clay</v>
      </c>
      <c r="P1579" s="387" t="s">
        <v>1728</v>
      </c>
      <c r="Q1579" s="387" t="s">
        <v>1967</v>
      </c>
      <c r="R1579" s="387" t="s">
        <v>1738</v>
      </c>
      <c r="S1579" s="387">
        <v>10.47</v>
      </c>
      <c r="T1579" s="387">
        <v>45</v>
      </c>
      <c r="U1579" s="387" t="s">
        <v>2742</v>
      </c>
      <c r="V1579" s="387" t="s">
        <v>4645</v>
      </c>
      <c r="W1579" s="387" t="s">
        <v>1875</v>
      </c>
      <c r="X1579" s="387" t="s">
        <v>1770</v>
      </c>
      <c r="Y1579" s="387" t="s">
        <v>2449</v>
      </c>
      <c r="Z1579" s="387" t="s">
        <v>1734</v>
      </c>
      <c r="AA1579" s="387" t="s">
        <v>1733</v>
      </c>
      <c r="AB1579" s="387">
        <v>62.41</v>
      </c>
      <c r="AC1579" s="387">
        <v>0</v>
      </c>
      <c r="AD1579" s="387">
        <v>0</v>
      </c>
      <c r="AE1579" s="387">
        <v>62.41</v>
      </c>
      <c r="AF1579" s="387" t="s">
        <v>1729</v>
      </c>
      <c r="AG1579" s="387">
        <v>62.41</v>
      </c>
      <c r="AH1579" s="387">
        <v>0</v>
      </c>
      <c r="AI1579" s="387">
        <v>0</v>
      </c>
      <c r="AJ1579" s="387">
        <v>62.41</v>
      </c>
      <c r="AK1579" s="387">
        <v>6.24</v>
      </c>
      <c r="AM1579"/>
      <c r="AN1579"/>
      <c r="AO1579"/>
    </row>
    <row r="1580" spans="1:41">
      <c r="A1580" s="387" t="s">
        <v>4648</v>
      </c>
      <c r="B1580" s="388">
        <v>43670.851215277777</v>
      </c>
      <c r="C1580" s="389">
        <v>43670</v>
      </c>
      <c r="D1580" s="387" t="s">
        <v>3127</v>
      </c>
      <c r="E1580" s="389">
        <v>43670</v>
      </c>
      <c r="F1580" s="387" t="s">
        <v>2670</v>
      </c>
      <c r="G1580" s="389">
        <v>43670</v>
      </c>
      <c r="H1580" s="387" t="s">
        <v>3010</v>
      </c>
      <c r="I1580" s="389">
        <v>43670</v>
      </c>
      <c r="J1580" s="387" t="s">
        <v>3009</v>
      </c>
      <c r="K1580" s="387" t="s">
        <v>1741</v>
      </c>
      <c r="L1580" s="390" t="s">
        <v>1732</v>
      </c>
      <c r="M1580" s="390" t="s">
        <v>1755</v>
      </c>
      <c r="N1580" s="390" t="str">
        <f t="shared" si="50"/>
        <v>Employee2@blyblade.com</v>
      </c>
      <c r="O1580" s="390" t="str">
        <f t="shared" si="51"/>
        <v>Cal_Thompson</v>
      </c>
      <c r="P1580" s="387" t="s">
        <v>1728</v>
      </c>
      <c r="Q1580" s="387" t="s">
        <v>1952</v>
      </c>
      <c r="R1580" s="387" t="s">
        <v>1738</v>
      </c>
      <c r="S1580" s="387">
        <v>2.87</v>
      </c>
      <c r="T1580" s="387">
        <v>28</v>
      </c>
      <c r="U1580" s="387" t="s">
        <v>1883</v>
      </c>
      <c r="V1580" s="387" t="s">
        <v>3118</v>
      </c>
      <c r="W1580" s="387" t="s">
        <v>1761</v>
      </c>
      <c r="X1580" s="387" t="s">
        <v>1749</v>
      </c>
      <c r="Y1580" s="387" t="s">
        <v>1748</v>
      </c>
      <c r="Z1580" s="387" t="s">
        <v>1734</v>
      </c>
      <c r="AA1580" s="387" t="s">
        <v>1747</v>
      </c>
      <c r="AB1580" s="387">
        <v>0</v>
      </c>
      <c r="AC1580" s="387">
        <v>0</v>
      </c>
      <c r="AD1580" s="387">
        <v>10.92</v>
      </c>
      <c r="AE1580" s="387">
        <v>10.92</v>
      </c>
      <c r="AF1580" s="387" t="s">
        <v>1729</v>
      </c>
      <c r="AG1580" s="387">
        <v>0</v>
      </c>
      <c r="AH1580" s="387">
        <v>0</v>
      </c>
      <c r="AI1580" s="387">
        <v>10.92</v>
      </c>
      <c r="AJ1580" s="387">
        <v>10.92</v>
      </c>
      <c r="AK1580" s="387">
        <v>0</v>
      </c>
      <c r="AM1580"/>
      <c r="AN1580"/>
      <c r="AO1580"/>
    </row>
    <row r="1581" spans="1:41">
      <c r="A1581" s="387" t="s">
        <v>4647</v>
      </c>
      <c r="B1581" s="388">
        <v>43670.873726851853</v>
      </c>
      <c r="C1581" s="389">
        <v>43670</v>
      </c>
      <c r="D1581" s="387" t="s">
        <v>1949</v>
      </c>
      <c r="E1581" s="389">
        <v>43670</v>
      </c>
      <c r="F1581" s="387" t="s">
        <v>4160</v>
      </c>
      <c r="G1581" s="389">
        <v>43670</v>
      </c>
      <c r="H1581" s="387" t="s">
        <v>2754</v>
      </c>
      <c r="I1581" s="389">
        <v>43670</v>
      </c>
      <c r="J1581" s="387" t="s">
        <v>2988</v>
      </c>
      <c r="K1581" s="387" t="s">
        <v>1741</v>
      </c>
      <c r="L1581" s="390" t="s">
        <v>1732</v>
      </c>
      <c r="M1581" s="390" t="s">
        <v>2265</v>
      </c>
      <c r="N1581" s="390" t="str">
        <f t="shared" si="50"/>
        <v>Employee4@blyblade.com</v>
      </c>
      <c r="O1581" s="390" t="str">
        <f t="shared" si="51"/>
        <v>Oksana_Orlov</v>
      </c>
      <c r="P1581" s="387" t="s">
        <v>1728</v>
      </c>
      <c r="Q1581" s="387" t="s">
        <v>1847</v>
      </c>
      <c r="R1581" s="387" t="s">
        <v>1738</v>
      </c>
      <c r="S1581" s="387">
        <v>0.76</v>
      </c>
      <c r="T1581" s="387">
        <v>10</v>
      </c>
      <c r="U1581" s="387" t="s">
        <v>1883</v>
      </c>
      <c r="V1581" s="387" t="s">
        <v>1883</v>
      </c>
      <c r="W1581" s="387" t="s">
        <v>1965</v>
      </c>
      <c r="X1581" s="387" t="s">
        <v>1964</v>
      </c>
      <c r="Y1581" s="387" t="s">
        <v>1735</v>
      </c>
      <c r="Z1581" s="387" t="s">
        <v>1734</v>
      </c>
      <c r="AA1581" s="387" t="s">
        <v>1733</v>
      </c>
      <c r="AB1581" s="387">
        <v>12.14</v>
      </c>
      <c r="AC1581" s="387">
        <v>0</v>
      </c>
      <c r="AD1581" s="387">
        <v>0</v>
      </c>
      <c r="AE1581" s="387">
        <v>12.14</v>
      </c>
      <c r="AF1581" s="387" t="s">
        <v>1729</v>
      </c>
      <c r="AG1581" s="387">
        <v>12.14</v>
      </c>
      <c r="AH1581" s="387">
        <v>0</v>
      </c>
      <c r="AI1581" s="387">
        <v>0</v>
      </c>
      <c r="AJ1581" s="387">
        <v>12.14</v>
      </c>
      <c r="AK1581" s="387">
        <v>1.21</v>
      </c>
      <c r="AM1581"/>
      <c r="AN1581"/>
      <c r="AO1581"/>
    </row>
    <row r="1582" spans="1:41">
      <c r="A1582" s="387" t="s">
        <v>4646</v>
      </c>
      <c r="B1582" s="388">
        <v>43670.883240740739</v>
      </c>
      <c r="C1582" s="389">
        <v>43670</v>
      </c>
      <c r="D1582" s="387" t="s">
        <v>2545</v>
      </c>
      <c r="E1582" s="389">
        <v>43670</v>
      </c>
      <c r="F1582" s="387" t="s">
        <v>2446</v>
      </c>
      <c r="G1582" s="389">
        <v>43670</v>
      </c>
      <c r="H1582" s="387" t="s">
        <v>3319</v>
      </c>
      <c r="I1582" s="389">
        <v>43670</v>
      </c>
      <c r="J1582" s="387" t="s">
        <v>2433</v>
      </c>
      <c r="K1582" s="387" t="s">
        <v>1741</v>
      </c>
      <c r="L1582" s="390" t="s">
        <v>1732</v>
      </c>
      <c r="M1582" s="390" t="s">
        <v>3510</v>
      </c>
      <c r="N1582" s="390" t="str">
        <f t="shared" si="50"/>
        <v>Employee20@blyblade.com</v>
      </c>
      <c r="O1582" s="390" t="str">
        <f t="shared" si="51"/>
        <v>Conner_Clay</v>
      </c>
      <c r="P1582" s="387" t="s">
        <v>1728</v>
      </c>
      <c r="Q1582" s="387" t="s">
        <v>1967</v>
      </c>
      <c r="R1582" s="387" t="s">
        <v>1738</v>
      </c>
      <c r="S1582" s="387">
        <v>10.47</v>
      </c>
      <c r="T1582" s="387">
        <v>45</v>
      </c>
      <c r="U1582" s="387" t="s">
        <v>2742</v>
      </c>
      <c r="V1582" s="387" t="s">
        <v>4645</v>
      </c>
      <c r="W1582" s="387" t="s">
        <v>1875</v>
      </c>
      <c r="X1582" s="387" t="s">
        <v>1770</v>
      </c>
      <c r="Y1582" s="387" t="s">
        <v>2449</v>
      </c>
      <c r="Z1582" s="387" t="s">
        <v>1734</v>
      </c>
      <c r="AA1582" s="387" t="s">
        <v>1747</v>
      </c>
      <c r="AB1582" s="387">
        <v>0</v>
      </c>
      <c r="AC1582" s="387">
        <v>0</v>
      </c>
      <c r="AD1582" s="387">
        <v>9.4499999999999993</v>
      </c>
      <c r="AE1582" s="387">
        <v>9.4499999999999993</v>
      </c>
      <c r="AF1582" s="387" t="s">
        <v>1729</v>
      </c>
      <c r="AG1582" s="387">
        <v>0</v>
      </c>
      <c r="AH1582" s="387">
        <v>0</v>
      </c>
      <c r="AI1582" s="387">
        <v>9.4499999999999993</v>
      </c>
      <c r="AJ1582" s="387">
        <v>9.4499999999999993</v>
      </c>
      <c r="AK1582" s="387">
        <v>0</v>
      </c>
      <c r="AM1582"/>
      <c r="AN1582"/>
      <c r="AO1582"/>
    </row>
    <row r="1583" spans="1:41">
      <c r="A1583" s="387" t="s">
        <v>4644</v>
      </c>
      <c r="B1583" s="388">
        <v>43670.893958333334</v>
      </c>
      <c r="C1583" s="389">
        <v>43670</v>
      </c>
      <c r="D1583" s="387" t="s">
        <v>2266</v>
      </c>
      <c r="E1583" s="389">
        <v>43670</v>
      </c>
      <c r="F1583" s="387" t="s">
        <v>2522</v>
      </c>
      <c r="G1583" s="389">
        <v>43670</v>
      </c>
      <c r="H1583" s="387" t="s">
        <v>2802</v>
      </c>
      <c r="I1583" s="389">
        <v>43670</v>
      </c>
      <c r="J1583" s="387" t="s">
        <v>3352</v>
      </c>
      <c r="K1583" s="387" t="s">
        <v>1741</v>
      </c>
      <c r="L1583" s="390" t="s">
        <v>1732</v>
      </c>
      <c r="M1583" s="390" t="s">
        <v>1986</v>
      </c>
      <c r="N1583" s="390" t="str">
        <f t="shared" si="50"/>
        <v>Employee1@blyblade.com</v>
      </c>
      <c r="O1583" s="390" t="str">
        <f t="shared" si="51"/>
        <v>Jake_Mirto</v>
      </c>
      <c r="P1583" s="387" t="s">
        <v>1728</v>
      </c>
      <c r="Q1583" s="387" t="s">
        <v>1762</v>
      </c>
      <c r="R1583" s="387" t="s">
        <v>1753</v>
      </c>
      <c r="S1583" s="387">
        <v>5.25</v>
      </c>
      <c r="T1583" s="387">
        <v>23</v>
      </c>
      <c r="U1583" s="387" t="s">
        <v>1752</v>
      </c>
      <c r="V1583" s="387" t="s">
        <v>2100</v>
      </c>
      <c r="W1583" s="387" t="s">
        <v>1761</v>
      </c>
      <c r="X1583" s="387" t="s">
        <v>1749</v>
      </c>
      <c r="Y1583" s="387" t="s">
        <v>1735</v>
      </c>
      <c r="Z1583" s="387" t="s">
        <v>1734</v>
      </c>
      <c r="AA1583" s="387" t="s">
        <v>1733</v>
      </c>
      <c r="AB1583" s="387">
        <v>58.6</v>
      </c>
      <c r="AC1583" s="387">
        <v>0</v>
      </c>
      <c r="AD1583" s="387">
        <v>0</v>
      </c>
      <c r="AE1583" s="387">
        <v>58.6</v>
      </c>
      <c r="AF1583" s="387" t="s">
        <v>1729</v>
      </c>
      <c r="AG1583" s="387">
        <v>58.6</v>
      </c>
      <c r="AH1583" s="387">
        <v>0</v>
      </c>
      <c r="AI1583" s="387">
        <v>0</v>
      </c>
      <c r="AJ1583" s="387">
        <v>58.6</v>
      </c>
      <c r="AK1583" s="387">
        <v>5.86</v>
      </c>
      <c r="AM1583"/>
      <c r="AN1583"/>
      <c r="AO1583"/>
    </row>
    <row r="1584" spans="1:41">
      <c r="A1584" s="387" t="s">
        <v>4643</v>
      </c>
      <c r="B1584" s="388">
        <v>43670.926354166666</v>
      </c>
      <c r="C1584" s="389">
        <v>43670</v>
      </c>
      <c r="D1584" s="387" t="s">
        <v>1870</v>
      </c>
      <c r="E1584" s="389">
        <v>43670</v>
      </c>
      <c r="F1584" s="387" t="s">
        <v>3351</v>
      </c>
      <c r="G1584" s="389">
        <v>43670</v>
      </c>
      <c r="H1584" s="387" t="s">
        <v>2017</v>
      </c>
      <c r="I1584" s="389">
        <v>43670</v>
      </c>
      <c r="J1584" s="387" t="s">
        <v>2016</v>
      </c>
      <c r="K1584" s="387" t="s">
        <v>1741</v>
      </c>
      <c r="L1584" s="390" t="s">
        <v>1732</v>
      </c>
      <c r="M1584" s="390" t="s">
        <v>2287</v>
      </c>
      <c r="N1584" s="390" t="str">
        <f t="shared" si="50"/>
        <v>Employee14@blyblade.com</v>
      </c>
      <c r="O1584" s="390" t="str">
        <f t="shared" si="51"/>
        <v>Bowie_Tam</v>
      </c>
      <c r="P1584" s="387" t="s">
        <v>1728</v>
      </c>
      <c r="Q1584" s="387" t="s">
        <v>1952</v>
      </c>
      <c r="R1584" s="387" t="s">
        <v>1738</v>
      </c>
      <c r="S1584" s="387">
        <v>3.88</v>
      </c>
      <c r="T1584" s="387">
        <v>12</v>
      </c>
      <c r="U1584" s="387" t="s">
        <v>2026</v>
      </c>
      <c r="V1584" s="387" t="s">
        <v>2026</v>
      </c>
      <c r="W1584" s="387" t="s">
        <v>1761</v>
      </c>
      <c r="X1584" s="387" t="s">
        <v>1749</v>
      </c>
      <c r="Y1584" s="387" t="s">
        <v>1748</v>
      </c>
      <c r="Z1584" s="387" t="s">
        <v>1734</v>
      </c>
      <c r="AA1584" s="387" t="s">
        <v>1733</v>
      </c>
      <c r="AB1584" s="387">
        <v>48.57</v>
      </c>
      <c r="AC1584" s="387">
        <v>0</v>
      </c>
      <c r="AD1584" s="387">
        <v>0</v>
      </c>
      <c r="AE1584" s="387">
        <v>48.57</v>
      </c>
      <c r="AF1584" s="387" t="s">
        <v>1729</v>
      </c>
      <c r="AG1584" s="387">
        <v>48.57</v>
      </c>
      <c r="AH1584" s="387">
        <v>0</v>
      </c>
      <c r="AI1584" s="387">
        <v>0</v>
      </c>
      <c r="AJ1584" s="387">
        <v>48.57</v>
      </c>
      <c r="AK1584" s="387">
        <v>4.8600000000000003</v>
      </c>
      <c r="AM1584"/>
      <c r="AN1584"/>
      <c r="AO1584"/>
    </row>
    <row r="1585" spans="1:41">
      <c r="A1585" s="387" t="s">
        <v>4642</v>
      </c>
      <c r="B1585" s="388">
        <v>43670.930405092593</v>
      </c>
      <c r="C1585" s="389">
        <v>43670</v>
      </c>
      <c r="D1585" s="387" t="s">
        <v>2503</v>
      </c>
      <c r="E1585" s="389">
        <v>43670</v>
      </c>
      <c r="F1585" s="387" t="s">
        <v>4500</v>
      </c>
      <c r="G1585" s="389">
        <v>43670</v>
      </c>
      <c r="H1585" s="387" t="s">
        <v>2021</v>
      </c>
      <c r="I1585" s="389">
        <v>43670</v>
      </c>
      <c r="J1585" s="387" t="s">
        <v>2020</v>
      </c>
      <c r="K1585" s="387" t="s">
        <v>1741</v>
      </c>
      <c r="L1585" s="390" t="s">
        <v>1732</v>
      </c>
      <c r="M1585" s="390" t="s">
        <v>1986</v>
      </c>
      <c r="N1585" s="390" t="str">
        <f t="shared" si="50"/>
        <v>Employee1@blyblade.com</v>
      </c>
      <c r="O1585" s="390" t="str">
        <f t="shared" si="51"/>
        <v>Jake_Mirto</v>
      </c>
      <c r="P1585" s="387" t="s">
        <v>1728</v>
      </c>
      <c r="Q1585" s="387" t="s">
        <v>1762</v>
      </c>
      <c r="R1585" s="387" t="s">
        <v>1753</v>
      </c>
      <c r="S1585" s="387">
        <v>7.51</v>
      </c>
      <c r="T1585" s="387">
        <v>16</v>
      </c>
      <c r="U1585" s="387" t="s">
        <v>1752</v>
      </c>
      <c r="V1585" s="387" t="s">
        <v>1781</v>
      </c>
      <c r="W1585" s="387" t="s">
        <v>1761</v>
      </c>
      <c r="X1585" s="387" t="s">
        <v>1749</v>
      </c>
      <c r="Y1585" s="387" t="s">
        <v>1735</v>
      </c>
      <c r="Z1585" s="387" t="s">
        <v>1734</v>
      </c>
      <c r="AA1585" s="387" t="s">
        <v>1733</v>
      </c>
      <c r="AB1585" s="387">
        <v>83.22</v>
      </c>
      <c r="AC1585" s="387">
        <v>0</v>
      </c>
      <c r="AD1585" s="387">
        <v>0</v>
      </c>
      <c r="AE1585" s="387">
        <v>83.22</v>
      </c>
      <c r="AF1585" s="387" t="s">
        <v>1729</v>
      </c>
      <c r="AG1585" s="387">
        <v>83.22</v>
      </c>
      <c r="AH1585" s="387">
        <v>0</v>
      </c>
      <c r="AI1585" s="387">
        <v>0</v>
      </c>
      <c r="AJ1585" s="387">
        <v>83.22</v>
      </c>
      <c r="AK1585" s="387">
        <v>8.32</v>
      </c>
      <c r="AM1585"/>
      <c r="AN1585"/>
      <c r="AO1585"/>
    </row>
    <row r="1586" spans="1:41">
      <c r="A1586" s="387" t="s">
        <v>4641</v>
      </c>
      <c r="B1586" s="388">
        <v>43670.935289351852</v>
      </c>
      <c r="C1586" s="389">
        <v>43670</v>
      </c>
      <c r="D1586" s="387" t="s">
        <v>2231</v>
      </c>
      <c r="E1586" s="389">
        <v>43670</v>
      </c>
      <c r="F1586" s="387" t="s">
        <v>3913</v>
      </c>
      <c r="G1586" s="389">
        <v>43670</v>
      </c>
      <c r="H1586" s="387" t="s">
        <v>2289</v>
      </c>
      <c r="I1586" s="389">
        <v>43670</v>
      </c>
      <c r="J1586" s="387" t="s">
        <v>2288</v>
      </c>
      <c r="K1586" s="387" t="s">
        <v>1741</v>
      </c>
      <c r="L1586" s="390" t="s">
        <v>1732</v>
      </c>
      <c r="M1586" s="390" t="s">
        <v>2084</v>
      </c>
      <c r="N1586" s="390" t="str">
        <f t="shared" si="50"/>
        <v>Employee40@blyblade.com</v>
      </c>
      <c r="O1586" s="390" t="str">
        <f t="shared" si="51"/>
        <v>Sergio_Khazerov</v>
      </c>
      <c r="P1586" s="387" t="s">
        <v>1728</v>
      </c>
      <c r="Q1586" s="387" t="s">
        <v>1952</v>
      </c>
      <c r="R1586" s="387" t="s">
        <v>1738</v>
      </c>
      <c r="S1586" s="387">
        <v>2.15</v>
      </c>
      <c r="T1586" s="387">
        <v>9</v>
      </c>
      <c r="U1586" s="387" t="s">
        <v>1991</v>
      </c>
      <c r="V1586" s="387" t="s">
        <v>1991</v>
      </c>
      <c r="W1586" s="387" t="s">
        <v>2450</v>
      </c>
      <c r="X1586" s="387" t="s">
        <v>1749</v>
      </c>
      <c r="Y1586" s="387" t="s">
        <v>1735</v>
      </c>
      <c r="Z1586" s="387" t="s">
        <v>1734</v>
      </c>
      <c r="AA1586" s="387" t="s">
        <v>1733</v>
      </c>
      <c r="AB1586" s="387">
        <v>34.1</v>
      </c>
      <c r="AC1586" s="387">
        <v>0</v>
      </c>
      <c r="AD1586" s="387">
        <v>0</v>
      </c>
      <c r="AE1586" s="387">
        <v>34.1</v>
      </c>
      <c r="AF1586" s="387" t="s">
        <v>1729</v>
      </c>
      <c r="AG1586" s="387">
        <v>34.1</v>
      </c>
      <c r="AH1586" s="387">
        <v>0</v>
      </c>
      <c r="AI1586" s="387">
        <v>0</v>
      </c>
      <c r="AJ1586" s="387">
        <v>34.1</v>
      </c>
      <c r="AK1586" s="387">
        <v>3.41</v>
      </c>
      <c r="AM1586"/>
      <c r="AN1586"/>
      <c r="AO1586"/>
    </row>
    <row r="1587" spans="1:41">
      <c r="A1587" s="387" t="s">
        <v>4640</v>
      </c>
      <c r="B1587" s="388">
        <v>43670.941122685188</v>
      </c>
      <c r="C1587" s="389">
        <v>43670</v>
      </c>
      <c r="D1587" s="387" t="s">
        <v>2382</v>
      </c>
      <c r="E1587" s="389">
        <v>43670</v>
      </c>
      <c r="F1587" s="387" t="s">
        <v>2119</v>
      </c>
      <c r="G1587" s="387" t="s">
        <v>1728</v>
      </c>
      <c r="H1587" s="387" t="s">
        <v>1728</v>
      </c>
      <c r="I1587" s="387" t="s">
        <v>1728</v>
      </c>
      <c r="J1587" s="387" t="s">
        <v>1728</v>
      </c>
      <c r="K1587" s="387" t="s">
        <v>1741</v>
      </c>
      <c r="L1587" s="390" t="s">
        <v>1732</v>
      </c>
      <c r="M1587" s="390" t="s">
        <v>2223</v>
      </c>
      <c r="N1587" s="390" t="str">
        <f t="shared" si="50"/>
        <v>Employee19@blyblade.com</v>
      </c>
      <c r="O1587" s="390" t="str">
        <f t="shared" si="51"/>
        <v>Gil_Adler</v>
      </c>
      <c r="P1587" s="387" t="s">
        <v>1728</v>
      </c>
      <c r="Q1587" s="387" t="s">
        <v>1754</v>
      </c>
      <c r="R1587" s="387" t="s">
        <v>1738</v>
      </c>
      <c r="S1587" s="387" t="s">
        <v>1728</v>
      </c>
      <c r="T1587" s="387" t="s">
        <v>1728</v>
      </c>
      <c r="U1587" s="387" t="s">
        <v>2411</v>
      </c>
      <c r="V1587" s="387" t="s">
        <v>1845</v>
      </c>
      <c r="W1587" s="387" t="s">
        <v>2450</v>
      </c>
      <c r="X1587" s="387" t="s">
        <v>1770</v>
      </c>
      <c r="Y1587" s="387" t="s">
        <v>1890</v>
      </c>
      <c r="Z1587" s="387" t="s">
        <v>1734</v>
      </c>
      <c r="AA1587" s="387" t="s">
        <v>1733</v>
      </c>
      <c r="AB1587" s="387">
        <v>5.44</v>
      </c>
      <c r="AC1587" s="387">
        <v>0</v>
      </c>
      <c r="AD1587" s="387">
        <v>0</v>
      </c>
      <c r="AE1587" s="387">
        <v>5.44</v>
      </c>
      <c r="AF1587" s="387" t="s">
        <v>1729</v>
      </c>
      <c r="AG1587" s="387">
        <v>5.44</v>
      </c>
      <c r="AH1587" s="387">
        <v>0</v>
      </c>
      <c r="AI1587" s="387">
        <v>0</v>
      </c>
      <c r="AJ1587" s="387">
        <v>5.44</v>
      </c>
      <c r="AK1587" s="387">
        <v>0.54</v>
      </c>
      <c r="AM1587"/>
      <c r="AN1587"/>
      <c r="AO1587"/>
    </row>
    <row r="1588" spans="1:41">
      <c r="A1588" s="387" t="s">
        <v>4639</v>
      </c>
      <c r="B1588" s="388">
        <v>43670.954571759263</v>
      </c>
      <c r="C1588" s="389">
        <v>43670</v>
      </c>
      <c r="D1588" s="387" t="s">
        <v>2831</v>
      </c>
      <c r="E1588" s="389">
        <v>43670</v>
      </c>
      <c r="F1588" s="387" t="s">
        <v>2830</v>
      </c>
      <c r="G1588" s="389">
        <v>43670</v>
      </c>
      <c r="H1588" s="387" t="s">
        <v>3505</v>
      </c>
      <c r="I1588" s="389">
        <v>43670</v>
      </c>
      <c r="J1588" s="387" t="s">
        <v>3643</v>
      </c>
      <c r="K1588" s="387" t="s">
        <v>1741</v>
      </c>
      <c r="L1588" s="390" t="s">
        <v>1732</v>
      </c>
      <c r="M1588" s="390" t="s">
        <v>2027</v>
      </c>
      <c r="N1588" s="390" t="str">
        <f t="shared" si="50"/>
        <v>Employee28@blyblade.com</v>
      </c>
      <c r="O1588" s="390" t="str">
        <f t="shared" si="51"/>
        <v>Tony_Conte</v>
      </c>
      <c r="P1588" s="387" t="s">
        <v>1728</v>
      </c>
      <c r="Q1588" s="387" t="s">
        <v>1952</v>
      </c>
      <c r="R1588" s="387" t="s">
        <v>1738</v>
      </c>
      <c r="S1588" s="387">
        <v>1.76</v>
      </c>
      <c r="T1588" s="387">
        <v>6</v>
      </c>
      <c r="U1588" s="387" t="s">
        <v>2026</v>
      </c>
      <c r="V1588" s="387" t="s">
        <v>2026</v>
      </c>
      <c r="W1588" s="387" t="s">
        <v>1965</v>
      </c>
      <c r="X1588" s="387" t="s">
        <v>1749</v>
      </c>
      <c r="Y1588" s="387" t="s">
        <v>1748</v>
      </c>
      <c r="Z1588" s="387" t="s">
        <v>1734</v>
      </c>
      <c r="AA1588" s="387" t="s">
        <v>1733</v>
      </c>
      <c r="AB1588" s="387">
        <v>34.96</v>
      </c>
      <c r="AC1588" s="387">
        <v>0</v>
      </c>
      <c r="AD1588" s="387">
        <v>0</v>
      </c>
      <c r="AE1588" s="387">
        <v>34.96</v>
      </c>
      <c r="AF1588" s="387" t="s">
        <v>1729</v>
      </c>
      <c r="AG1588" s="387">
        <v>34.96</v>
      </c>
      <c r="AH1588" s="387">
        <v>0</v>
      </c>
      <c r="AI1588" s="387">
        <v>0</v>
      </c>
      <c r="AJ1588" s="387">
        <v>34.96</v>
      </c>
      <c r="AK1588" s="387">
        <v>3.5</v>
      </c>
      <c r="AM1588"/>
      <c r="AN1588"/>
      <c r="AO1588"/>
    </row>
    <row r="1589" spans="1:41">
      <c r="A1589" s="387" t="s">
        <v>4638</v>
      </c>
      <c r="B1589" s="388">
        <v>43670.955555555556</v>
      </c>
      <c r="C1589" s="389">
        <v>43670</v>
      </c>
      <c r="D1589" s="387" t="s">
        <v>2003</v>
      </c>
      <c r="E1589" s="389">
        <v>43670</v>
      </c>
      <c r="F1589" s="387" t="s">
        <v>2002</v>
      </c>
      <c r="G1589" s="389">
        <v>43670</v>
      </c>
      <c r="H1589" s="387" t="s">
        <v>2787</v>
      </c>
      <c r="I1589" s="389">
        <v>43670</v>
      </c>
      <c r="J1589" s="387" t="s">
        <v>3218</v>
      </c>
      <c r="K1589" s="387" t="s">
        <v>1741</v>
      </c>
      <c r="L1589" s="390" t="s">
        <v>1732</v>
      </c>
      <c r="M1589" s="390" t="s">
        <v>2223</v>
      </c>
      <c r="N1589" s="390" t="str">
        <f t="shared" si="50"/>
        <v>Employee19@blyblade.com</v>
      </c>
      <c r="O1589" s="390" t="str">
        <f t="shared" si="51"/>
        <v>Gil_Adler</v>
      </c>
      <c r="P1589" s="387" t="s">
        <v>1728</v>
      </c>
      <c r="Q1589" s="387" t="s">
        <v>1754</v>
      </c>
      <c r="R1589" s="387" t="s">
        <v>1738</v>
      </c>
      <c r="S1589" s="387">
        <v>3.17</v>
      </c>
      <c r="T1589" s="387">
        <v>13</v>
      </c>
      <c r="U1589" s="387" t="s">
        <v>1845</v>
      </c>
      <c r="V1589" s="387" t="s">
        <v>1904</v>
      </c>
      <c r="W1589" s="387" t="s">
        <v>2450</v>
      </c>
      <c r="X1589" s="387" t="s">
        <v>1770</v>
      </c>
      <c r="Y1589" s="387" t="s">
        <v>1890</v>
      </c>
      <c r="Z1589" s="387" t="s">
        <v>1734</v>
      </c>
      <c r="AA1589" s="387" t="s">
        <v>1733</v>
      </c>
      <c r="AB1589" s="387">
        <v>18.97</v>
      </c>
      <c r="AC1589" s="387">
        <v>0</v>
      </c>
      <c r="AD1589" s="387">
        <v>0</v>
      </c>
      <c r="AE1589" s="387">
        <v>18.97</v>
      </c>
      <c r="AF1589" s="387" t="s">
        <v>1729</v>
      </c>
      <c r="AG1589" s="387">
        <v>18.97</v>
      </c>
      <c r="AH1589" s="387">
        <v>0</v>
      </c>
      <c r="AI1589" s="387">
        <v>0</v>
      </c>
      <c r="AJ1589" s="387">
        <v>18.97</v>
      </c>
      <c r="AK1589" s="387">
        <v>1.9</v>
      </c>
      <c r="AM1589"/>
      <c r="AN1589"/>
      <c r="AO1589"/>
    </row>
    <row r="1590" spans="1:41">
      <c r="A1590" s="387" t="s">
        <v>4638</v>
      </c>
      <c r="B1590" s="388">
        <v>43670.955949074072</v>
      </c>
      <c r="C1590" s="389">
        <v>43670</v>
      </c>
      <c r="D1590" s="387" t="s">
        <v>2003</v>
      </c>
      <c r="E1590" s="389">
        <v>43670</v>
      </c>
      <c r="F1590" s="387" t="s">
        <v>2002</v>
      </c>
      <c r="G1590" s="389">
        <v>43670</v>
      </c>
      <c r="H1590" s="387" t="s">
        <v>2787</v>
      </c>
      <c r="I1590" s="389">
        <v>43670</v>
      </c>
      <c r="J1590" s="387" t="s">
        <v>3218</v>
      </c>
      <c r="K1590" s="387" t="s">
        <v>1741</v>
      </c>
      <c r="L1590" s="390" t="s">
        <v>1732</v>
      </c>
      <c r="M1590" s="390" t="s">
        <v>2223</v>
      </c>
      <c r="N1590" s="390" t="str">
        <f t="shared" si="50"/>
        <v>Employee19@blyblade.com</v>
      </c>
      <c r="O1590" s="390" t="str">
        <f t="shared" si="51"/>
        <v>Gil_Adler</v>
      </c>
      <c r="P1590" s="387" t="s">
        <v>1728</v>
      </c>
      <c r="Q1590" s="387" t="s">
        <v>1754</v>
      </c>
      <c r="R1590" s="387" t="s">
        <v>1738</v>
      </c>
      <c r="S1590" s="387">
        <v>3.17</v>
      </c>
      <c r="T1590" s="387">
        <v>13</v>
      </c>
      <c r="U1590" s="387" t="s">
        <v>1845</v>
      </c>
      <c r="V1590" s="387" t="s">
        <v>1904</v>
      </c>
      <c r="W1590" s="387" t="s">
        <v>2450</v>
      </c>
      <c r="X1590" s="387" t="s">
        <v>1770</v>
      </c>
      <c r="Y1590" s="387" t="s">
        <v>1890</v>
      </c>
      <c r="Z1590" s="387" t="s">
        <v>1734</v>
      </c>
      <c r="AA1590" s="387" t="s">
        <v>1747</v>
      </c>
      <c r="AB1590" s="387">
        <v>0</v>
      </c>
      <c r="AC1590" s="387">
        <v>0</v>
      </c>
      <c r="AD1590" s="387">
        <v>1.03</v>
      </c>
      <c r="AE1590" s="387">
        <v>1.03</v>
      </c>
      <c r="AF1590" s="387" t="s">
        <v>1729</v>
      </c>
      <c r="AG1590" s="387">
        <v>0</v>
      </c>
      <c r="AH1590" s="387">
        <v>0</v>
      </c>
      <c r="AI1590" s="387">
        <v>1.03</v>
      </c>
      <c r="AJ1590" s="387">
        <v>1.03</v>
      </c>
      <c r="AK1590" s="387">
        <v>0</v>
      </c>
      <c r="AM1590"/>
      <c r="AN1590"/>
      <c r="AO1590"/>
    </row>
    <row r="1591" spans="1:41">
      <c r="A1591" s="387" t="s">
        <v>4637</v>
      </c>
      <c r="B1591" s="388">
        <v>43670.961851851855</v>
      </c>
      <c r="C1591" s="389">
        <v>43670</v>
      </c>
      <c r="D1591" s="387" t="s">
        <v>2790</v>
      </c>
      <c r="E1591" s="389">
        <v>43670</v>
      </c>
      <c r="F1591" s="387" t="s">
        <v>3721</v>
      </c>
      <c r="G1591" s="389">
        <v>43670</v>
      </c>
      <c r="H1591" s="387" t="s">
        <v>3818</v>
      </c>
      <c r="I1591" s="389">
        <v>43670</v>
      </c>
      <c r="J1591" s="387" t="s">
        <v>2098</v>
      </c>
      <c r="K1591" s="387" t="s">
        <v>1741</v>
      </c>
      <c r="L1591" s="390" t="s">
        <v>1732</v>
      </c>
      <c r="M1591" s="390" t="s">
        <v>2594</v>
      </c>
      <c r="N1591" s="390" t="str">
        <f t="shared" si="50"/>
        <v>Employee9@blyblade.com</v>
      </c>
      <c r="O1591" s="390" t="str">
        <f t="shared" si="51"/>
        <v>Emily_Antner</v>
      </c>
      <c r="P1591" s="387" t="s">
        <v>1728</v>
      </c>
      <c r="Q1591" s="387" t="s">
        <v>1952</v>
      </c>
      <c r="R1591" s="387" t="s">
        <v>1738</v>
      </c>
      <c r="S1591" s="387">
        <v>2.17</v>
      </c>
      <c r="T1591" s="387">
        <v>17</v>
      </c>
      <c r="U1591" s="387" t="s">
        <v>1737</v>
      </c>
      <c r="V1591" s="387" t="s">
        <v>2411</v>
      </c>
      <c r="W1591" s="387" t="s">
        <v>1875</v>
      </c>
      <c r="X1591" s="387" t="s">
        <v>1749</v>
      </c>
      <c r="Y1591" s="387" t="s">
        <v>1896</v>
      </c>
      <c r="Z1591" s="387" t="s">
        <v>1734</v>
      </c>
      <c r="AA1591" s="387" t="s">
        <v>1733</v>
      </c>
      <c r="AB1591" s="387">
        <v>41</v>
      </c>
      <c r="AC1591" s="387">
        <v>0</v>
      </c>
      <c r="AD1591" s="387">
        <v>0</v>
      </c>
      <c r="AE1591" s="387">
        <v>41</v>
      </c>
      <c r="AF1591" s="387" t="s">
        <v>1729</v>
      </c>
      <c r="AG1591" s="387">
        <v>41</v>
      </c>
      <c r="AH1591" s="387">
        <v>0</v>
      </c>
      <c r="AI1591" s="387">
        <v>0</v>
      </c>
      <c r="AJ1591" s="387">
        <v>41</v>
      </c>
      <c r="AK1591" s="387">
        <v>4.0999999999999996</v>
      </c>
      <c r="AM1591"/>
      <c r="AN1591"/>
      <c r="AO1591"/>
    </row>
    <row r="1592" spans="1:41">
      <c r="A1592" s="387" t="s">
        <v>4636</v>
      </c>
      <c r="B1592" s="388">
        <v>43671.073946759258</v>
      </c>
      <c r="C1592" s="389">
        <v>43671</v>
      </c>
      <c r="D1592" s="387" t="s">
        <v>3865</v>
      </c>
      <c r="E1592" s="389">
        <v>43670</v>
      </c>
      <c r="F1592" s="387" t="s">
        <v>3999</v>
      </c>
      <c r="G1592" s="389">
        <v>43671</v>
      </c>
      <c r="H1592" s="387" t="s">
        <v>4635</v>
      </c>
      <c r="I1592" s="389">
        <v>43670</v>
      </c>
      <c r="J1592" s="387" t="s">
        <v>3887</v>
      </c>
      <c r="K1592" s="387" t="s">
        <v>1741</v>
      </c>
      <c r="L1592" s="390" t="s">
        <v>1732</v>
      </c>
      <c r="M1592" s="390" t="s">
        <v>1911</v>
      </c>
      <c r="N1592" s="390" t="str">
        <f t="shared" si="50"/>
        <v>Employee18@blyblade.com</v>
      </c>
      <c r="O1592" s="390" t="str">
        <f t="shared" si="51"/>
        <v>Maryanne_Johnson</v>
      </c>
      <c r="P1592" s="387" t="s">
        <v>1728</v>
      </c>
      <c r="Q1592" s="387" t="s">
        <v>1847</v>
      </c>
      <c r="R1592" s="387" t="s">
        <v>1738</v>
      </c>
      <c r="S1592" s="387">
        <v>1.87</v>
      </c>
      <c r="T1592" s="387">
        <v>12</v>
      </c>
      <c r="U1592" s="387" t="s">
        <v>1737</v>
      </c>
      <c r="V1592" s="387" t="s">
        <v>1883</v>
      </c>
      <c r="W1592" s="387" t="s">
        <v>2025</v>
      </c>
      <c r="X1592" s="387" t="s">
        <v>1844</v>
      </c>
      <c r="Y1592" s="387" t="s">
        <v>1735</v>
      </c>
      <c r="Z1592" s="387" t="s">
        <v>1734</v>
      </c>
      <c r="AA1592" s="387" t="s">
        <v>1733</v>
      </c>
      <c r="AB1592" s="387">
        <v>16.14</v>
      </c>
      <c r="AC1592" s="387">
        <v>0</v>
      </c>
      <c r="AD1592" s="387">
        <v>0</v>
      </c>
      <c r="AE1592" s="387">
        <v>16.14</v>
      </c>
      <c r="AF1592" s="387" t="s">
        <v>1729</v>
      </c>
      <c r="AG1592" s="387">
        <v>16.14</v>
      </c>
      <c r="AH1592" s="387">
        <v>0</v>
      </c>
      <c r="AI1592" s="387">
        <v>0</v>
      </c>
      <c r="AJ1592" s="387">
        <v>16.14</v>
      </c>
      <c r="AK1592" s="387">
        <v>1.61</v>
      </c>
      <c r="AM1592"/>
      <c r="AN1592"/>
      <c r="AO1592"/>
    </row>
    <row r="1593" spans="1:41">
      <c r="A1593" s="387" t="s">
        <v>4634</v>
      </c>
      <c r="B1593" s="388">
        <v>43671.078506944446</v>
      </c>
      <c r="C1593" s="389">
        <v>43671</v>
      </c>
      <c r="D1593" s="387" t="s">
        <v>3397</v>
      </c>
      <c r="E1593" s="389">
        <v>43670</v>
      </c>
      <c r="F1593" s="387" t="s">
        <v>3396</v>
      </c>
      <c r="G1593" s="387" t="s">
        <v>1728</v>
      </c>
      <c r="H1593" s="387" t="s">
        <v>1728</v>
      </c>
      <c r="I1593" s="387" t="s">
        <v>1728</v>
      </c>
      <c r="J1593" s="387" t="s">
        <v>1728</v>
      </c>
      <c r="K1593" s="387" t="s">
        <v>1741</v>
      </c>
      <c r="L1593" s="390" t="s">
        <v>1732</v>
      </c>
      <c r="M1593" s="390" t="s">
        <v>1924</v>
      </c>
      <c r="N1593" s="390" t="str">
        <f t="shared" si="50"/>
        <v>Employee16@blyblade.com</v>
      </c>
      <c r="O1593" s="390" t="str">
        <f t="shared" si="51"/>
        <v>Hunter_Senning</v>
      </c>
      <c r="P1593" s="387" t="s">
        <v>1728</v>
      </c>
      <c r="Q1593" s="387" t="s">
        <v>1847</v>
      </c>
      <c r="R1593" s="387" t="s">
        <v>1738</v>
      </c>
      <c r="S1593" s="387">
        <v>0</v>
      </c>
      <c r="T1593" s="387">
        <v>0</v>
      </c>
      <c r="U1593" s="387" t="s">
        <v>2411</v>
      </c>
      <c r="V1593" s="387" t="s">
        <v>1845</v>
      </c>
      <c r="W1593" s="387" t="s">
        <v>1875</v>
      </c>
      <c r="X1593" s="387" t="s">
        <v>1844</v>
      </c>
      <c r="Y1593" s="387" t="s">
        <v>1748</v>
      </c>
      <c r="Z1593" s="387" t="s">
        <v>1734</v>
      </c>
      <c r="AA1593" s="387" t="s">
        <v>1733</v>
      </c>
      <c r="AB1593" s="387">
        <v>5.44</v>
      </c>
      <c r="AC1593" s="387">
        <v>0</v>
      </c>
      <c r="AD1593" s="387">
        <v>0</v>
      </c>
      <c r="AE1593" s="387">
        <v>5.44</v>
      </c>
      <c r="AF1593" s="387" t="s">
        <v>1729</v>
      </c>
      <c r="AG1593" s="387">
        <v>5.44</v>
      </c>
      <c r="AH1593" s="387">
        <v>0</v>
      </c>
      <c r="AI1593" s="387">
        <v>0</v>
      </c>
      <c r="AJ1593" s="387">
        <v>5.44</v>
      </c>
      <c r="AK1593" s="387">
        <v>0.54</v>
      </c>
      <c r="AM1593"/>
      <c r="AN1593"/>
      <c r="AO1593"/>
    </row>
    <row r="1594" spans="1:41">
      <c r="A1594" s="387" t="s">
        <v>4634</v>
      </c>
      <c r="B1594" s="388">
        <v>43671.082199074073</v>
      </c>
      <c r="C1594" s="389">
        <v>43671</v>
      </c>
      <c r="D1594" s="387" t="s">
        <v>3397</v>
      </c>
      <c r="E1594" s="389">
        <v>43670</v>
      </c>
      <c r="F1594" s="387" t="s">
        <v>3396</v>
      </c>
      <c r="G1594" s="387" t="s">
        <v>1728</v>
      </c>
      <c r="H1594" s="387" t="s">
        <v>1728</v>
      </c>
      <c r="I1594" s="387" t="s">
        <v>1728</v>
      </c>
      <c r="J1594" s="387" t="s">
        <v>1728</v>
      </c>
      <c r="K1594" s="387" t="s">
        <v>1741</v>
      </c>
      <c r="L1594" s="390" t="s">
        <v>1732</v>
      </c>
      <c r="M1594" s="390" t="s">
        <v>1924</v>
      </c>
      <c r="N1594" s="390" t="str">
        <f t="shared" si="50"/>
        <v>Employee16@blyblade.com</v>
      </c>
      <c r="O1594" s="390" t="str">
        <f t="shared" si="51"/>
        <v>Hunter_Senning</v>
      </c>
      <c r="P1594" s="387" t="s">
        <v>1728</v>
      </c>
      <c r="Q1594" s="387" t="s">
        <v>1847</v>
      </c>
      <c r="R1594" s="387" t="s">
        <v>1738</v>
      </c>
      <c r="S1594" s="387">
        <v>0</v>
      </c>
      <c r="T1594" s="387">
        <v>0</v>
      </c>
      <c r="U1594" s="387" t="s">
        <v>2411</v>
      </c>
      <c r="V1594" s="387" t="s">
        <v>1845</v>
      </c>
      <c r="W1594" s="387" t="s">
        <v>1875</v>
      </c>
      <c r="X1594" s="387" t="s">
        <v>1844</v>
      </c>
      <c r="Y1594" s="387" t="s">
        <v>1748</v>
      </c>
      <c r="Z1594" s="387" t="s">
        <v>1734</v>
      </c>
      <c r="AA1594" s="387" t="s">
        <v>2138</v>
      </c>
      <c r="AB1594" s="387">
        <v>-5.44</v>
      </c>
      <c r="AC1594" s="387">
        <v>0</v>
      </c>
      <c r="AD1594" s="387">
        <v>0</v>
      </c>
      <c r="AE1594" s="387">
        <v>-5.44</v>
      </c>
      <c r="AF1594" s="387" t="s">
        <v>1729</v>
      </c>
      <c r="AG1594" s="387">
        <v>-5.44</v>
      </c>
      <c r="AH1594" s="387">
        <v>0</v>
      </c>
      <c r="AI1594" s="387">
        <v>0</v>
      </c>
      <c r="AJ1594" s="387">
        <v>-5.44</v>
      </c>
      <c r="AK1594" s="387">
        <v>-0.54</v>
      </c>
      <c r="AM1594"/>
      <c r="AN1594"/>
      <c r="AO1594"/>
    </row>
    <row r="1595" spans="1:41">
      <c r="A1595" s="387" t="s">
        <v>4633</v>
      </c>
      <c r="B1595" s="388">
        <v>43671.084791666668</v>
      </c>
      <c r="C1595" s="389">
        <v>43671</v>
      </c>
      <c r="D1595" s="387" t="s">
        <v>3704</v>
      </c>
      <c r="E1595" s="389">
        <v>43670</v>
      </c>
      <c r="F1595" s="387" t="s">
        <v>3634</v>
      </c>
      <c r="G1595" s="387" t="s">
        <v>1728</v>
      </c>
      <c r="H1595" s="387" t="s">
        <v>1728</v>
      </c>
      <c r="I1595" s="387" t="s">
        <v>1728</v>
      </c>
      <c r="J1595" s="387" t="s">
        <v>1728</v>
      </c>
      <c r="K1595" s="387" t="s">
        <v>1741</v>
      </c>
      <c r="L1595" s="390" t="s">
        <v>1732</v>
      </c>
      <c r="M1595" s="390" t="s">
        <v>1731</v>
      </c>
      <c r="N1595" s="390" t="str">
        <f t="shared" si="50"/>
        <v>Employee8@blyblade.com</v>
      </c>
      <c r="O1595" s="390" t="str">
        <f t="shared" si="51"/>
        <v>--_--</v>
      </c>
      <c r="P1595" s="387" t="s">
        <v>1728</v>
      </c>
      <c r="Q1595" s="387" t="s">
        <v>1754</v>
      </c>
      <c r="R1595" s="387" t="s">
        <v>1738</v>
      </c>
      <c r="S1595" s="387" t="s">
        <v>1728</v>
      </c>
      <c r="T1595" s="387" t="s">
        <v>1728</v>
      </c>
      <c r="U1595" s="387" t="s">
        <v>1833</v>
      </c>
      <c r="V1595" s="387" t="s">
        <v>1845</v>
      </c>
      <c r="W1595" s="387" t="s">
        <v>1875</v>
      </c>
      <c r="X1595" s="387" t="s">
        <v>1844</v>
      </c>
      <c r="Y1595" s="387" t="s">
        <v>1728</v>
      </c>
      <c r="Z1595" s="387" t="s">
        <v>1734</v>
      </c>
      <c r="AA1595" s="387" t="s">
        <v>1733</v>
      </c>
      <c r="AB1595" s="387">
        <v>5.51</v>
      </c>
      <c r="AC1595" s="387">
        <v>0</v>
      </c>
      <c r="AD1595" s="387">
        <v>0</v>
      </c>
      <c r="AE1595" s="387">
        <v>5.51</v>
      </c>
      <c r="AF1595" s="387" t="s">
        <v>1729</v>
      </c>
      <c r="AG1595" s="387">
        <v>5.51</v>
      </c>
      <c r="AH1595" s="387">
        <v>0</v>
      </c>
      <c r="AI1595" s="387">
        <v>0</v>
      </c>
      <c r="AJ1595" s="387">
        <v>5.51</v>
      </c>
      <c r="AK1595" s="387">
        <v>0.55000000000000004</v>
      </c>
      <c r="AM1595"/>
      <c r="AN1595"/>
      <c r="AO1595"/>
    </row>
    <row r="1596" spans="1:41">
      <c r="A1596" s="387" t="s">
        <v>4633</v>
      </c>
      <c r="B1596" s="388">
        <v>43671.087708333333</v>
      </c>
      <c r="C1596" s="389">
        <v>43671</v>
      </c>
      <c r="D1596" s="387" t="s">
        <v>3704</v>
      </c>
      <c r="E1596" s="389">
        <v>43670</v>
      </c>
      <c r="F1596" s="387" t="s">
        <v>3634</v>
      </c>
      <c r="G1596" s="387" t="s">
        <v>1728</v>
      </c>
      <c r="H1596" s="387" t="s">
        <v>1728</v>
      </c>
      <c r="I1596" s="387" t="s">
        <v>1728</v>
      </c>
      <c r="J1596" s="387" t="s">
        <v>1728</v>
      </c>
      <c r="K1596" s="387" t="s">
        <v>1741</v>
      </c>
      <c r="L1596" s="390" t="s">
        <v>1732</v>
      </c>
      <c r="M1596" s="390" t="s">
        <v>1731</v>
      </c>
      <c r="N1596" s="390" t="str">
        <f t="shared" si="50"/>
        <v>Employee8@blyblade.com</v>
      </c>
      <c r="O1596" s="390" t="str">
        <f t="shared" si="51"/>
        <v>--_--</v>
      </c>
      <c r="P1596" s="387" t="s">
        <v>1728</v>
      </c>
      <c r="Q1596" s="387" t="s">
        <v>1754</v>
      </c>
      <c r="R1596" s="387" t="s">
        <v>1738</v>
      </c>
      <c r="S1596" s="387" t="s">
        <v>1728</v>
      </c>
      <c r="T1596" s="387" t="s">
        <v>1728</v>
      </c>
      <c r="U1596" s="387" t="s">
        <v>1833</v>
      </c>
      <c r="V1596" s="387" t="s">
        <v>1845</v>
      </c>
      <c r="W1596" s="387" t="s">
        <v>1875</v>
      </c>
      <c r="X1596" s="387" t="s">
        <v>1844</v>
      </c>
      <c r="Y1596" s="387" t="s">
        <v>1728</v>
      </c>
      <c r="Z1596" s="387" t="s">
        <v>1734</v>
      </c>
      <c r="AA1596" s="387" t="s">
        <v>2138</v>
      </c>
      <c r="AB1596" s="387">
        <v>-5.51</v>
      </c>
      <c r="AC1596" s="387">
        <v>0</v>
      </c>
      <c r="AD1596" s="387">
        <v>0</v>
      </c>
      <c r="AE1596" s="387">
        <v>-5.51</v>
      </c>
      <c r="AF1596" s="387" t="s">
        <v>1729</v>
      </c>
      <c r="AG1596" s="387">
        <v>-5.51</v>
      </c>
      <c r="AH1596" s="387">
        <v>0</v>
      </c>
      <c r="AI1596" s="387">
        <v>0</v>
      </c>
      <c r="AJ1596" s="387">
        <v>-5.51</v>
      </c>
      <c r="AK1596" s="387">
        <v>-0.55000000000000004</v>
      </c>
      <c r="AM1596"/>
      <c r="AN1596"/>
      <c r="AO1596"/>
    </row>
    <row r="1597" spans="1:41">
      <c r="A1597" s="387" t="s">
        <v>4632</v>
      </c>
      <c r="B1597" s="388">
        <v>43671.09270833333</v>
      </c>
      <c r="C1597" s="389">
        <v>43671</v>
      </c>
      <c r="D1597" s="387" t="s">
        <v>3885</v>
      </c>
      <c r="E1597" s="389">
        <v>43670</v>
      </c>
      <c r="F1597" s="387" t="s">
        <v>2834</v>
      </c>
      <c r="G1597" s="389">
        <v>43671</v>
      </c>
      <c r="H1597" s="387" t="s">
        <v>3824</v>
      </c>
      <c r="I1597" s="389">
        <v>43670</v>
      </c>
      <c r="J1597" s="387" t="s">
        <v>2017</v>
      </c>
      <c r="K1597" s="387" t="s">
        <v>1741</v>
      </c>
      <c r="L1597" s="390" t="s">
        <v>1732</v>
      </c>
      <c r="M1597" s="390" t="s">
        <v>1854</v>
      </c>
      <c r="N1597" s="390" t="str">
        <f t="shared" si="50"/>
        <v>Employee5@blyblade.com</v>
      </c>
      <c r="O1597" s="390" t="str">
        <f t="shared" si="51"/>
        <v>Torey_McNeil</v>
      </c>
      <c r="P1597" s="387" t="s">
        <v>1728</v>
      </c>
      <c r="Q1597" s="387" t="s">
        <v>1754</v>
      </c>
      <c r="R1597" s="387" t="s">
        <v>1738</v>
      </c>
      <c r="S1597" s="387">
        <v>9.26</v>
      </c>
      <c r="T1597" s="387">
        <v>36</v>
      </c>
      <c r="U1597" s="387" t="s">
        <v>1737</v>
      </c>
      <c r="V1597" s="387" t="s">
        <v>1853</v>
      </c>
      <c r="W1597" s="387" t="s">
        <v>1771</v>
      </c>
      <c r="X1597" s="387" t="s">
        <v>1844</v>
      </c>
      <c r="Y1597" s="387" t="s">
        <v>1748</v>
      </c>
      <c r="Z1597" s="387" t="s">
        <v>1734</v>
      </c>
      <c r="AA1597" s="387" t="s">
        <v>1733</v>
      </c>
      <c r="AB1597" s="387">
        <v>49.25</v>
      </c>
      <c r="AC1597" s="387">
        <v>0</v>
      </c>
      <c r="AD1597" s="387">
        <v>0</v>
      </c>
      <c r="AE1597" s="387">
        <v>49.25</v>
      </c>
      <c r="AF1597" s="387" t="s">
        <v>1729</v>
      </c>
      <c r="AG1597" s="387">
        <v>49.25</v>
      </c>
      <c r="AH1597" s="387">
        <v>0</v>
      </c>
      <c r="AI1597" s="387">
        <v>0</v>
      </c>
      <c r="AJ1597" s="387">
        <v>49.25</v>
      </c>
      <c r="AK1597" s="387">
        <v>4.93</v>
      </c>
      <c r="AM1597"/>
      <c r="AN1597"/>
      <c r="AO1597"/>
    </row>
    <row r="1598" spans="1:41">
      <c r="A1598" s="387" t="s">
        <v>4631</v>
      </c>
      <c r="B1598" s="388">
        <v>43671.094814814816</v>
      </c>
      <c r="C1598" s="389">
        <v>43671</v>
      </c>
      <c r="D1598" s="387" t="s">
        <v>4630</v>
      </c>
      <c r="E1598" s="389">
        <v>43670</v>
      </c>
      <c r="F1598" s="387" t="s">
        <v>2839</v>
      </c>
      <c r="G1598" s="389">
        <v>43671</v>
      </c>
      <c r="H1598" s="387" t="s">
        <v>2752</v>
      </c>
      <c r="I1598" s="389">
        <v>43670</v>
      </c>
      <c r="J1598" s="387" t="s">
        <v>2584</v>
      </c>
      <c r="K1598" s="387" t="s">
        <v>1741</v>
      </c>
      <c r="L1598" s="390" t="s">
        <v>1732</v>
      </c>
      <c r="M1598" s="390" t="s">
        <v>2013</v>
      </c>
      <c r="N1598" s="390" t="str">
        <f t="shared" si="50"/>
        <v>Employee22@blyblade.com</v>
      </c>
      <c r="O1598" s="390" t="str">
        <f t="shared" si="51"/>
        <v>Lee_Gold</v>
      </c>
      <c r="P1598" s="387" t="s">
        <v>1728</v>
      </c>
      <c r="Q1598" s="387" t="s">
        <v>1754</v>
      </c>
      <c r="R1598" s="387" t="s">
        <v>1738</v>
      </c>
      <c r="S1598" s="387">
        <v>1.58</v>
      </c>
      <c r="T1598" s="387">
        <v>10</v>
      </c>
      <c r="U1598" s="387" t="s">
        <v>1845</v>
      </c>
      <c r="V1598" s="387" t="s">
        <v>1883</v>
      </c>
      <c r="W1598" s="387" t="s">
        <v>1875</v>
      </c>
      <c r="X1598" s="387" t="s">
        <v>1844</v>
      </c>
      <c r="Y1598" s="387" t="s">
        <v>1748</v>
      </c>
      <c r="Z1598" s="387" t="s">
        <v>1734</v>
      </c>
      <c r="AA1598" s="387" t="s">
        <v>1733</v>
      </c>
      <c r="AB1598" s="387">
        <v>17.03</v>
      </c>
      <c r="AC1598" s="387">
        <v>0</v>
      </c>
      <c r="AD1598" s="387">
        <v>0</v>
      </c>
      <c r="AE1598" s="387">
        <v>17.03</v>
      </c>
      <c r="AF1598" s="387" t="s">
        <v>1729</v>
      </c>
      <c r="AG1598" s="387">
        <v>17.03</v>
      </c>
      <c r="AH1598" s="387">
        <v>0</v>
      </c>
      <c r="AI1598" s="387">
        <v>0</v>
      </c>
      <c r="AJ1598" s="387">
        <v>17.03</v>
      </c>
      <c r="AK1598" s="387">
        <v>1.7</v>
      </c>
      <c r="AM1598"/>
      <c r="AN1598"/>
      <c r="AO1598"/>
    </row>
    <row r="1599" spans="1:41">
      <c r="A1599" s="387" t="s">
        <v>4629</v>
      </c>
      <c r="B1599" s="388">
        <v>43671.095763888887</v>
      </c>
      <c r="C1599" s="389">
        <v>43671</v>
      </c>
      <c r="D1599" s="387" t="s">
        <v>2506</v>
      </c>
      <c r="E1599" s="389">
        <v>43670</v>
      </c>
      <c r="F1599" s="387" t="s">
        <v>2045</v>
      </c>
      <c r="G1599" s="389">
        <v>43671</v>
      </c>
      <c r="H1599" s="387" t="s">
        <v>4311</v>
      </c>
      <c r="I1599" s="389">
        <v>43670</v>
      </c>
      <c r="J1599" s="387" t="s">
        <v>2029</v>
      </c>
      <c r="K1599" s="387" t="s">
        <v>1741</v>
      </c>
      <c r="L1599" s="390" t="s">
        <v>1732</v>
      </c>
      <c r="M1599" s="390" t="s">
        <v>1924</v>
      </c>
      <c r="N1599" s="390" t="str">
        <f t="shared" si="50"/>
        <v>Employee16@blyblade.com</v>
      </c>
      <c r="O1599" s="390" t="str">
        <f t="shared" si="51"/>
        <v>Hunter_Senning</v>
      </c>
      <c r="P1599" s="387" t="s">
        <v>1728</v>
      </c>
      <c r="Q1599" s="387" t="s">
        <v>1847</v>
      </c>
      <c r="R1599" s="387" t="s">
        <v>1738</v>
      </c>
      <c r="S1599" s="387">
        <v>4.2</v>
      </c>
      <c r="T1599" s="387">
        <v>15</v>
      </c>
      <c r="U1599" s="387" t="s">
        <v>1737</v>
      </c>
      <c r="V1599" s="387" t="s">
        <v>2247</v>
      </c>
      <c r="W1599" s="387" t="s">
        <v>1875</v>
      </c>
      <c r="X1599" s="387" t="s">
        <v>1844</v>
      </c>
      <c r="Y1599" s="387" t="s">
        <v>1748</v>
      </c>
      <c r="Z1599" s="387" t="s">
        <v>1734</v>
      </c>
      <c r="AA1599" s="387" t="s">
        <v>1733</v>
      </c>
      <c r="AB1599" s="387">
        <v>43.4</v>
      </c>
      <c r="AC1599" s="387">
        <v>0</v>
      </c>
      <c r="AD1599" s="387">
        <v>0</v>
      </c>
      <c r="AE1599" s="387">
        <v>43.4</v>
      </c>
      <c r="AF1599" s="387" t="s">
        <v>1729</v>
      </c>
      <c r="AG1599" s="387">
        <v>43.4</v>
      </c>
      <c r="AH1599" s="387">
        <v>0</v>
      </c>
      <c r="AI1599" s="387">
        <v>0</v>
      </c>
      <c r="AJ1599" s="387">
        <v>43.4</v>
      </c>
      <c r="AK1599" s="387">
        <v>4.34</v>
      </c>
      <c r="AM1599"/>
      <c r="AN1599"/>
      <c r="AO1599"/>
    </row>
    <row r="1600" spans="1:41">
      <c r="A1600" s="391" t="s">
        <v>4628</v>
      </c>
      <c r="B1600" s="388">
        <v>43671.458321759259</v>
      </c>
      <c r="C1600" s="389">
        <v>43671</v>
      </c>
      <c r="D1600" s="387" t="s">
        <v>2447</v>
      </c>
      <c r="E1600" s="389">
        <v>43671</v>
      </c>
      <c r="F1600" s="387" t="s">
        <v>3606</v>
      </c>
      <c r="G1600" s="389">
        <v>43671</v>
      </c>
      <c r="H1600" s="387" t="s">
        <v>2553</v>
      </c>
      <c r="I1600" s="389">
        <v>43671</v>
      </c>
      <c r="J1600" s="387" t="s">
        <v>3169</v>
      </c>
      <c r="K1600" s="387" t="s">
        <v>1741</v>
      </c>
      <c r="L1600" s="390" t="s">
        <v>1732</v>
      </c>
      <c r="M1600" s="390" t="s">
        <v>2027</v>
      </c>
      <c r="N1600" s="390" t="str">
        <f t="shared" si="50"/>
        <v>Employee28@blyblade.com</v>
      </c>
      <c r="O1600" s="390" t="str">
        <f t="shared" si="51"/>
        <v>Tony_Conte</v>
      </c>
      <c r="P1600" s="387" t="s">
        <v>1728</v>
      </c>
      <c r="Q1600" s="387" t="s">
        <v>1952</v>
      </c>
      <c r="R1600" s="387" t="s">
        <v>1738</v>
      </c>
      <c r="S1600" s="387">
        <v>4.82</v>
      </c>
      <c r="T1600" s="387">
        <v>26</v>
      </c>
      <c r="U1600" s="387" t="s">
        <v>2026</v>
      </c>
      <c r="V1600" s="387" t="s">
        <v>2026</v>
      </c>
      <c r="W1600" s="387" t="s">
        <v>1761</v>
      </c>
      <c r="X1600" s="387" t="s">
        <v>1749</v>
      </c>
      <c r="Y1600" s="387" t="s">
        <v>1748</v>
      </c>
      <c r="Z1600" s="387" t="s">
        <v>1734</v>
      </c>
      <c r="AA1600" s="387" t="s">
        <v>1733</v>
      </c>
      <c r="AB1600" s="387">
        <v>68.08</v>
      </c>
      <c r="AC1600" s="387">
        <v>0</v>
      </c>
      <c r="AD1600" s="387">
        <v>0</v>
      </c>
      <c r="AE1600" s="387">
        <v>68.08</v>
      </c>
      <c r="AF1600" s="387" t="s">
        <v>1729</v>
      </c>
      <c r="AG1600" s="387">
        <v>68.08</v>
      </c>
      <c r="AH1600" s="387">
        <v>0</v>
      </c>
      <c r="AI1600" s="387">
        <v>0</v>
      </c>
      <c r="AJ1600" s="387">
        <v>68.08</v>
      </c>
      <c r="AK1600" s="387">
        <v>6.81</v>
      </c>
      <c r="AM1600"/>
      <c r="AN1600"/>
      <c r="AO1600"/>
    </row>
    <row r="1601" spans="1:41">
      <c r="A1601" s="391" t="s">
        <v>4628</v>
      </c>
      <c r="B1601" s="388">
        <v>43671.458460648151</v>
      </c>
      <c r="C1601" s="389">
        <v>43671</v>
      </c>
      <c r="D1601" s="387" t="s">
        <v>2447</v>
      </c>
      <c r="E1601" s="389">
        <v>43671</v>
      </c>
      <c r="F1601" s="387" t="s">
        <v>3606</v>
      </c>
      <c r="G1601" s="389">
        <v>43671</v>
      </c>
      <c r="H1601" s="387" t="s">
        <v>2553</v>
      </c>
      <c r="I1601" s="389">
        <v>43671</v>
      </c>
      <c r="J1601" s="387" t="s">
        <v>3169</v>
      </c>
      <c r="K1601" s="387" t="s">
        <v>1741</v>
      </c>
      <c r="L1601" s="390" t="s">
        <v>1732</v>
      </c>
      <c r="M1601" s="390" t="s">
        <v>2027</v>
      </c>
      <c r="N1601" s="390" t="str">
        <f t="shared" si="50"/>
        <v>Employee28@blyblade.com</v>
      </c>
      <c r="O1601" s="390" t="str">
        <f t="shared" si="51"/>
        <v>Tony_Conte</v>
      </c>
      <c r="P1601" s="387" t="s">
        <v>1728</v>
      </c>
      <c r="Q1601" s="387" t="s">
        <v>1952</v>
      </c>
      <c r="R1601" s="387" t="s">
        <v>1738</v>
      </c>
      <c r="S1601" s="387">
        <v>4.82</v>
      </c>
      <c r="T1601" s="387">
        <v>26</v>
      </c>
      <c r="U1601" s="387" t="s">
        <v>2026</v>
      </c>
      <c r="V1601" s="387" t="s">
        <v>2026</v>
      </c>
      <c r="W1601" s="387" t="s">
        <v>1761</v>
      </c>
      <c r="X1601" s="387" t="s">
        <v>1749</v>
      </c>
      <c r="Y1601" s="387" t="s">
        <v>1748</v>
      </c>
      <c r="Z1601" s="387" t="s">
        <v>1734</v>
      </c>
      <c r="AA1601" s="387" t="s">
        <v>1747</v>
      </c>
      <c r="AB1601" s="387">
        <v>0</v>
      </c>
      <c r="AC1601" s="387">
        <v>0</v>
      </c>
      <c r="AD1601" s="387">
        <v>10.47</v>
      </c>
      <c r="AE1601" s="387">
        <v>10.47</v>
      </c>
      <c r="AF1601" s="387" t="s">
        <v>1729</v>
      </c>
      <c r="AG1601" s="387">
        <v>0</v>
      </c>
      <c r="AH1601" s="387">
        <v>0</v>
      </c>
      <c r="AI1601" s="387">
        <v>10.47</v>
      </c>
      <c r="AJ1601" s="387">
        <v>10.47</v>
      </c>
      <c r="AK1601" s="387">
        <v>0</v>
      </c>
      <c r="AM1601"/>
      <c r="AN1601"/>
      <c r="AO1601"/>
    </row>
    <row r="1602" spans="1:41">
      <c r="A1602" s="387" t="s">
        <v>4627</v>
      </c>
      <c r="B1602" s="388">
        <v>43671.459004629629</v>
      </c>
      <c r="C1602" s="389">
        <v>43671</v>
      </c>
      <c r="D1602" s="387" t="s">
        <v>2632</v>
      </c>
      <c r="E1602" s="389">
        <v>43671</v>
      </c>
      <c r="F1602" s="387" t="s">
        <v>4063</v>
      </c>
      <c r="G1602" s="389">
        <v>43671</v>
      </c>
      <c r="H1602" s="387" t="s">
        <v>2445</v>
      </c>
      <c r="I1602" s="389">
        <v>43671</v>
      </c>
      <c r="J1602" s="387" t="s">
        <v>3863</v>
      </c>
      <c r="K1602" s="387" t="s">
        <v>1741</v>
      </c>
      <c r="L1602" s="390" t="s">
        <v>1732</v>
      </c>
      <c r="M1602" s="390" t="s">
        <v>2985</v>
      </c>
      <c r="N1602" s="390" t="str">
        <f t="shared" si="50"/>
        <v>Employee49@blyblade.com</v>
      </c>
      <c r="O1602" s="390" t="str">
        <f t="shared" si="51"/>
        <v>Emi_Suzuki</v>
      </c>
      <c r="P1602" s="387" t="s">
        <v>1728</v>
      </c>
      <c r="Q1602" s="387" t="s">
        <v>1754</v>
      </c>
      <c r="R1602" s="387" t="s">
        <v>1738</v>
      </c>
      <c r="S1602" s="387">
        <v>6.43</v>
      </c>
      <c r="T1602" s="387">
        <v>23</v>
      </c>
      <c r="U1602" s="387" t="s">
        <v>2489</v>
      </c>
      <c r="V1602" s="387" t="s">
        <v>1883</v>
      </c>
      <c r="W1602" s="387" t="s">
        <v>1771</v>
      </c>
      <c r="X1602" s="387" t="s">
        <v>1844</v>
      </c>
      <c r="Y1602" s="387" t="s">
        <v>1825</v>
      </c>
      <c r="Z1602" s="387" t="s">
        <v>1734</v>
      </c>
      <c r="AA1602" s="387" t="s">
        <v>1733</v>
      </c>
      <c r="AB1602" s="387">
        <v>30.08</v>
      </c>
      <c r="AC1602" s="387">
        <v>0</v>
      </c>
      <c r="AD1602" s="387">
        <v>0</v>
      </c>
      <c r="AE1602" s="387">
        <v>30.08</v>
      </c>
      <c r="AF1602" s="387" t="s">
        <v>1729</v>
      </c>
      <c r="AG1602" s="387">
        <v>30.08</v>
      </c>
      <c r="AH1602" s="387">
        <v>0</v>
      </c>
      <c r="AI1602" s="387">
        <v>0</v>
      </c>
      <c r="AJ1602" s="387">
        <v>30.08</v>
      </c>
      <c r="AK1602" s="387">
        <v>3.01</v>
      </c>
      <c r="AM1602"/>
      <c r="AN1602"/>
      <c r="AO1602"/>
    </row>
    <row r="1603" spans="1:41">
      <c r="A1603" s="387" t="s">
        <v>4626</v>
      </c>
      <c r="B1603" s="388">
        <v>43671.467523148145</v>
      </c>
      <c r="C1603" s="389">
        <v>43671</v>
      </c>
      <c r="D1603" s="387" t="s">
        <v>2784</v>
      </c>
      <c r="E1603" s="389">
        <v>43671</v>
      </c>
      <c r="F1603" s="387" t="s">
        <v>2783</v>
      </c>
      <c r="G1603" s="389">
        <v>43671</v>
      </c>
      <c r="H1603" s="387" t="s">
        <v>2368</v>
      </c>
      <c r="I1603" s="389">
        <v>43671</v>
      </c>
      <c r="J1603" s="387" t="s">
        <v>2367</v>
      </c>
      <c r="K1603" s="387" t="s">
        <v>1741</v>
      </c>
      <c r="L1603" s="390" t="s">
        <v>1732</v>
      </c>
      <c r="M1603" s="390" t="s">
        <v>2208</v>
      </c>
      <c r="N1603" s="390" t="str">
        <f t="shared" si="50"/>
        <v>Employee13@blyblade.com</v>
      </c>
      <c r="O1603" s="390" t="str">
        <f t="shared" si="51"/>
        <v>Evelyn_Pelczar</v>
      </c>
      <c r="P1603" s="387" t="s">
        <v>1728</v>
      </c>
      <c r="Q1603" s="387" t="s">
        <v>1847</v>
      </c>
      <c r="R1603" s="387" t="s">
        <v>1738</v>
      </c>
      <c r="S1603" s="387">
        <v>3.65</v>
      </c>
      <c r="T1603" s="387">
        <v>18</v>
      </c>
      <c r="U1603" s="387" t="s">
        <v>2207</v>
      </c>
      <c r="V1603" s="387" t="s">
        <v>1772</v>
      </c>
      <c r="W1603" s="387" t="s">
        <v>1771</v>
      </c>
      <c r="X1603" s="387" t="s">
        <v>1844</v>
      </c>
      <c r="Y1603" s="387" t="s">
        <v>1735</v>
      </c>
      <c r="Z1603" s="387" t="s">
        <v>1734</v>
      </c>
      <c r="AA1603" s="387" t="s">
        <v>1733</v>
      </c>
      <c r="AB1603" s="387">
        <v>20.69</v>
      </c>
      <c r="AC1603" s="387">
        <v>0</v>
      </c>
      <c r="AD1603" s="387">
        <v>0</v>
      </c>
      <c r="AE1603" s="387">
        <v>20.69</v>
      </c>
      <c r="AF1603" s="387" t="s">
        <v>1729</v>
      </c>
      <c r="AG1603" s="387">
        <v>20.69</v>
      </c>
      <c r="AH1603" s="387">
        <v>0</v>
      </c>
      <c r="AI1603" s="387">
        <v>0</v>
      </c>
      <c r="AJ1603" s="387">
        <v>20.69</v>
      </c>
      <c r="AK1603" s="387">
        <v>2.0699999999999998</v>
      </c>
      <c r="AM1603"/>
      <c r="AN1603"/>
      <c r="AO1603"/>
    </row>
    <row r="1604" spans="1:41">
      <c r="A1604" s="387" t="s">
        <v>4625</v>
      </c>
      <c r="B1604" s="388">
        <v>43671.471122685187</v>
      </c>
      <c r="C1604" s="389">
        <v>43671</v>
      </c>
      <c r="D1604" s="387" t="s">
        <v>1813</v>
      </c>
      <c r="E1604" s="389">
        <v>43671</v>
      </c>
      <c r="F1604" s="387" t="s">
        <v>4181</v>
      </c>
      <c r="G1604" s="389">
        <v>43671</v>
      </c>
      <c r="H1604" s="387" t="s">
        <v>2168</v>
      </c>
      <c r="I1604" s="389">
        <v>43671</v>
      </c>
      <c r="J1604" s="387" t="s">
        <v>2167</v>
      </c>
      <c r="K1604" s="387" t="s">
        <v>1741</v>
      </c>
      <c r="L1604" s="390" t="s">
        <v>1732</v>
      </c>
      <c r="M1604" s="390" t="s">
        <v>2027</v>
      </c>
      <c r="N1604" s="390" t="str">
        <f t="shared" si="50"/>
        <v>Employee28@blyblade.com</v>
      </c>
      <c r="O1604" s="390" t="str">
        <f t="shared" si="51"/>
        <v>Tony_Conte</v>
      </c>
      <c r="P1604" s="387" t="s">
        <v>1728</v>
      </c>
      <c r="Q1604" s="387" t="s">
        <v>1952</v>
      </c>
      <c r="R1604" s="387" t="s">
        <v>1738</v>
      </c>
      <c r="S1604" s="387">
        <v>1.51</v>
      </c>
      <c r="T1604" s="387">
        <v>12</v>
      </c>
      <c r="U1604" s="387" t="s">
        <v>2026</v>
      </c>
      <c r="V1604" s="387" t="s">
        <v>2026</v>
      </c>
      <c r="W1604" s="387" t="s">
        <v>1965</v>
      </c>
      <c r="X1604" s="387" t="s">
        <v>1749</v>
      </c>
      <c r="Y1604" s="387" t="s">
        <v>1748</v>
      </c>
      <c r="Z1604" s="387" t="s">
        <v>1734</v>
      </c>
      <c r="AA1604" s="387" t="s">
        <v>1733</v>
      </c>
      <c r="AB1604" s="387">
        <v>32.29</v>
      </c>
      <c r="AC1604" s="387">
        <v>0</v>
      </c>
      <c r="AD1604" s="387">
        <v>0</v>
      </c>
      <c r="AE1604" s="387">
        <v>32.29</v>
      </c>
      <c r="AF1604" s="387" t="s">
        <v>1729</v>
      </c>
      <c r="AG1604" s="387">
        <v>32.29</v>
      </c>
      <c r="AH1604" s="387">
        <v>0</v>
      </c>
      <c r="AI1604" s="387">
        <v>0</v>
      </c>
      <c r="AJ1604" s="387">
        <v>32.29</v>
      </c>
      <c r="AK1604" s="387">
        <v>3.23</v>
      </c>
      <c r="AM1604"/>
      <c r="AN1604"/>
      <c r="AO1604"/>
    </row>
    <row r="1605" spans="1:41">
      <c r="A1605" s="387" t="s">
        <v>4624</v>
      </c>
      <c r="B1605" s="388">
        <v>43671.54078703704</v>
      </c>
      <c r="C1605" s="389">
        <v>43671</v>
      </c>
      <c r="D1605" s="387" t="s">
        <v>3855</v>
      </c>
      <c r="E1605" s="389">
        <v>43671</v>
      </c>
      <c r="F1605" s="387" t="s">
        <v>4235</v>
      </c>
      <c r="G1605" s="389">
        <v>43671</v>
      </c>
      <c r="H1605" s="387" t="s">
        <v>2987</v>
      </c>
      <c r="I1605" s="389">
        <v>43671</v>
      </c>
      <c r="J1605" s="387" t="s">
        <v>4127</v>
      </c>
      <c r="K1605" s="387" t="s">
        <v>1741</v>
      </c>
      <c r="L1605" s="390" t="s">
        <v>1732</v>
      </c>
      <c r="M1605" s="390" t="s">
        <v>2453</v>
      </c>
      <c r="N1605" s="390" t="str">
        <f t="shared" si="50"/>
        <v>Employee38@blyblade.com</v>
      </c>
      <c r="O1605" s="390" t="str">
        <f t="shared" si="51"/>
        <v>Evan_Licht</v>
      </c>
      <c r="P1605" s="387" t="s">
        <v>1728</v>
      </c>
      <c r="Q1605" s="387" t="s">
        <v>1847</v>
      </c>
      <c r="R1605" s="387" t="s">
        <v>1738</v>
      </c>
      <c r="S1605" s="387">
        <v>5.19</v>
      </c>
      <c r="T1605" s="387">
        <v>30</v>
      </c>
      <c r="U1605" s="387" t="s">
        <v>3157</v>
      </c>
      <c r="V1605" s="387" t="s">
        <v>3119</v>
      </c>
      <c r="W1605" s="387" t="s">
        <v>2403</v>
      </c>
      <c r="X1605" s="387" t="s">
        <v>1770</v>
      </c>
      <c r="Y1605" s="387" t="s">
        <v>2449</v>
      </c>
      <c r="Z1605" s="387" t="s">
        <v>1734</v>
      </c>
      <c r="AA1605" s="387" t="s">
        <v>1733</v>
      </c>
      <c r="AB1605" s="387">
        <v>24.42</v>
      </c>
      <c r="AC1605" s="387">
        <v>0</v>
      </c>
      <c r="AD1605" s="387">
        <v>0</v>
      </c>
      <c r="AE1605" s="387">
        <v>24.42</v>
      </c>
      <c r="AF1605" s="387" t="s">
        <v>1729</v>
      </c>
      <c r="AG1605" s="387">
        <v>24.42</v>
      </c>
      <c r="AH1605" s="387">
        <v>0</v>
      </c>
      <c r="AI1605" s="387">
        <v>0</v>
      </c>
      <c r="AJ1605" s="387">
        <v>24.42</v>
      </c>
      <c r="AK1605" s="387">
        <v>2.44</v>
      </c>
      <c r="AM1605"/>
      <c r="AN1605"/>
      <c r="AO1605"/>
    </row>
    <row r="1606" spans="1:41">
      <c r="A1606" s="387" t="s">
        <v>4623</v>
      </c>
      <c r="B1606" s="388">
        <v>43671.558865740742</v>
      </c>
      <c r="C1606" s="389">
        <v>43671</v>
      </c>
      <c r="D1606" s="387" t="s">
        <v>1788</v>
      </c>
      <c r="E1606" s="389">
        <v>43671</v>
      </c>
      <c r="F1606" s="387" t="s">
        <v>4440</v>
      </c>
      <c r="G1606" s="389">
        <v>43671</v>
      </c>
      <c r="H1606" s="387" t="s">
        <v>3377</v>
      </c>
      <c r="I1606" s="389">
        <v>43671</v>
      </c>
      <c r="J1606" s="387" t="s">
        <v>3376</v>
      </c>
      <c r="K1606" s="387" t="s">
        <v>1741</v>
      </c>
      <c r="L1606" s="390" t="s">
        <v>1732</v>
      </c>
      <c r="M1606" s="390" t="s">
        <v>2027</v>
      </c>
      <c r="N1606" s="390" t="str">
        <f t="shared" si="50"/>
        <v>Employee28@blyblade.com</v>
      </c>
      <c r="O1606" s="390" t="str">
        <f t="shared" si="51"/>
        <v>Tony_Conte</v>
      </c>
      <c r="P1606" s="387" t="s">
        <v>1728</v>
      </c>
      <c r="Q1606" s="387" t="s">
        <v>1952</v>
      </c>
      <c r="R1606" s="387" t="s">
        <v>1738</v>
      </c>
      <c r="S1606" s="387">
        <v>2.06</v>
      </c>
      <c r="T1606" s="387">
        <v>12</v>
      </c>
      <c r="U1606" s="387" t="s">
        <v>2026</v>
      </c>
      <c r="V1606" s="387" t="s">
        <v>2026</v>
      </c>
      <c r="W1606" s="387" t="s">
        <v>1965</v>
      </c>
      <c r="X1606" s="387" t="s">
        <v>1749</v>
      </c>
      <c r="Y1606" s="387" t="s">
        <v>1748</v>
      </c>
      <c r="Z1606" s="387" t="s">
        <v>1734</v>
      </c>
      <c r="AA1606" s="387" t="s">
        <v>1733</v>
      </c>
      <c r="AB1606" s="387">
        <v>29.48</v>
      </c>
      <c r="AC1606" s="387">
        <v>0</v>
      </c>
      <c r="AD1606" s="387">
        <v>0</v>
      </c>
      <c r="AE1606" s="387">
        <v>29.48</v>
      </c>
      <c r="AF1606" s="387" t="s">
        <v>1729</v>
      </c>
      <c r="AG1606" s="387">
        <v>29.48</v>
      </c>
      <c r="AH1606" s="387">
        <v>0</v>
      </c>
      <c r="AI1606" s="387">
        <v>0</v>
      </c>
      <c r="AJ1606" s="387">
        <v>29.48</v>
      </c>
      <c r="AK1606" s="387">
        <v>2.95</v>
      </c>
      <c r="AM1606"/>
      <c r="AN1606"/>
      <c r="AO1606"/>
    </row>
    <row r="1607" spans="1:41">
      <c r="A1607" s="387" t="s">
        <v>4622</v>
      </c>
      <c r="B1607" s="388">
        <v>43671.561111111114</v>
      </c>
      <c r="C1607" s="389">
        <v>43671</v>
      </c>
      <c r="D1607" s="387" t="s">
        <v>2346</v>
      </c>
      <c r="E1607" s="389">
        <v>43671</v>
      </c>
      <c r="F1607" s="387" t="s">
        <v>3970</v>
      </c>
      <c r="G1607" s="389">
        <v>43671</v>
      </c>
      <c r="H1607" s="387" t="s">
        <v>2197</v>
      </c>
      <c r="I1607" s="389">
        <v>43671</v>
      </c>
      <c r="J1607" s="387" t="s">
        <v>2196</v>
      </c>
      <c r="K1607" s="387" t="s">
        <v>1741</v>
      </c>
      <c r="L1607" s="390" t="s">
        <v>1732</v>
      </c>
      <c r="M1607" s="390" t="s">
        <v>1755</v>
      </c>
      <c r="N1607" s="390" t="str">
        <f t="shared" si="50"/>
        <v>Employee2@blyblade.com</v>
      </c>
      <c r="O1607" s="390" t="str">
        <f t="shared" si="51"/>
        <v>Cal_Thompson</v>
      </c>
      <c r="P1607" s="387" t="s">
        <v>1728</v>
      </c>
      <c r="Q1607" s="387" t="s">
        <v>1952</v>
      </c>
      <c r="R1607" s="387" t="s">
        <v>1738</v>
      </c>
      <c r="S1607" s="387">
        <v>1.52</v>
      </c>
      <c r="T1607" s="387">
        <v>29</v>
      </c>
      <c r="U1607" s="387" t="s">
        <v>1737</v>
      </c>
      <c r="V1607" s="387" t="s">
        <v>1833</v>
      </c>
      <c r="W1607" s="387" t="s">
        <v>1761</v>
      </c>
      <c r="X1607" s="387" t="s">
        <v>1749</v>
      </c>
      <c r="Y1607" s="387" t="s">
        <v>1748</v>
      </c>
      <c r="Z1607" s="387" t="s">
        <v>1734</v>
      </c>
      <c r="AA1607" s="387" t="s">
        <v>1733</v>
      </c>
      <c r="AB1607" s="387">
        <v>49.74</v>
      </c>
      <c r="AC1607" s="387">
        <v>0</v>
      </c>
      <c r="AD1607" s="387">
        <v>0</v>
      </c>
      <c r="AE1607" s="387">
        <v>49.74</v>
      </c>
      <c r="AF1607" s="387" t="s">
        <v>1729</v>
      </c>
      <c r="AG1607" s="387">
        <v>49.74</v>
      </c>
      <c r="AH1607" s="387">
        <v>0</v>
      </c>
      <c r="AI1607" s="387">
        <v>0</v>
      </c>
      <c r="AJ1607" s="387">
        <v>49.74</v>
      </c>
      <c r="AK1607" s="387">
        <v>4.97</v>
      </c>
      <c r="AM1607"/>
      <c r="AN1607"/>
      <c r="AO1607"/>
    </row>
    <row r="1608" spans="1:41">
      <c r="A1608" s="387" t="s">
        <v>4621</v>
      </c>
      <c r="B1608" s="388">
        <v>43671.599976851852</v>
      </c>
      <c r="C1608" s="389">
        <v>43671</v>
      </c>
      <c r="D1608" s="387" t="s">
        <v>2990</v>
      </c>
      <c r="E1608" s="389">
        <v>43671</v>
      </c>
      <c r="F1608" s="387" t="s">
        <v>3857</v>
      </c>
      <c r="G1608" s="389">
        <v>43671</v>
      </c>
      <c r="H1608" s="387" t="s">
        <v>2862</v>
      </c>
      <c r="I1608" s="389">
        <v>43671</v>
      </c>
      <c r="J1608" s="387" t="s">
        <v>3225</v>
      </c>
      <c r="K1608" s="387" t="s">
        <v>1741</v>
      </c>
      <c r="L1608" s="390" t="s">
        <v>1732</v>
      </c>
      <c r="M1608" s="390" t="s">
        <v>3510</v>
      </c>
      <c r="N1608" s="390" t="str">
        <f t="shared" si="50"/>
        <v>Employee20@blyblade.com</v>
      </c>
      <c r="O1608" s="390" t="str">
        <f t="shared" si="51"/>
        <v>Conner_Clay</v>
      </c>
      <c r="P1608" s="387" t="s">
        <v>1728</v>
      </c>
      <c r="Q1608" s="387" t="s">
        <v>1967</v>
      </c>
      <c r="R1608" s="387" t="s">
        <v>1738</v>
      </c>
      <c r="S1608" s="387">
        <v>1.07</v>
      </c>
      <c r="T1608" s="387">
        <v>17</v>
      </c>
      <c r="U1608" s="387" t="s">
        <v>1845</v>
      </c>
      <c r="V1608" s="387" t="s">
        <v>1833</v>
      </c>
      <c r="W1608" s="387" t="s">
        <v>1875</v>
      </c>
      <c r="X1608" s="387" t="s">
        <v>1770</v>
      </c>
      <c r="Y1608" s="387" t="s">
        <v>2449</v>
      </c>
      <c r="Z1608" s="387" t="s">
        <v>1734</v>
      </c>
      <c r="AA1608" s="387" t="s">
        <v>1733</v>
      </c>
      <c r="AB1608" s="387">
        <v>23.39</v>
      </c>
      <c r="AC1608" s="387">
        <v>0</v>
      </c>
      <c r="AD1608" s="387">
        <v>0</v>
      </c>
      <c r="AE1608" s="387">
        <v>23.39</v>
      </c>
      <c r="AF1608" s="387" t="s">
        <v>1729</v>
      </c>
      <c r="AG1608" s="387">
        <v>23.39</v>
      </c>
      <c r="AH1608" s="387">
        <v>0</v>
      </c>
      <c r="AI1608" s="387">
        <v>0</v>
      </c>
      <c r="AJ1608" s="387">
        <v>23.39</v>
      </c>
      <c r="AK1608" s="387">
        <v>2.34</v>
      </c>
      <c r="AM1608"/>
      <c r="AN1608"/>
      <c r="AO1608"/>
    </row>
    <row r="1609" spans="1:41">
      <c r="A1609" s="387" t="s">
        <v>4620</v>
      </c>
      <c r="B1609" s="388">
        <v>43671.651041666664</v>
      </c>
      <c r="C1609" s="389">
        <v>43671</v>
      </c>
      <c r="D1609" s="387" t="s">
        <v>2967</v>
      </c>
      <c r="E1609" s="389">
        <v>43671</v>
      </c>
      <c r="F1609" s="387" t="s">
        <v>1840</v>
      </c>
      <c r="G1609" s="389">
        <v>43671</v>
      </c>
      <c r="H1609" s="387" t="s">
        <v>2147</v>
      </c>
      <c r="I1609" s="389">
        <v>43671</v>
      </c>
      <c r="J1609" s="387" t="s">
        <v>2146</v>
      </c>
      <c r="K1609" s="387" t="s">
        <v>1741</v>
      </c>
      <c r="L1609" s="390" t="s">
        <v>1732</v>
      </c>
      <c r="M1609" s="390" t="s">
        <v>3510</v>
      </c>
      <c r="N1609" s="390" t="str">
        <f t="shared" si="50"/>
        <v>Employee20@blyblade.com</v>
      </c>
      <c r="O1609" s="390" t="str">
        <f t="shared" si="51"/>
        <v>Conner_Clay</v>
      </c>
      <c r="P1609" s="387" t="s">
        <v>1728</v>
      </c>
      <c r="Q1609" s="387" t="s">
        <v>1754</v>
      </c>
      <c r="R1609" s="387" t="s">
        <v>1738</v>
      </c>
      <c r="S1609" s="387">
        <v>1.56</v>
      </c>
      <c r="T1609" s="387">
        <v>10</v>
      </c>
      <c r="U1609" s="387" t="s">
        <v>1833</v>
      </c>
      <c r="V1609" s="387" t="s">
        <v>1737</v>
      </c>
      <c r="W1609" s="387" t="s">
        <v>1771</v>
      </c>
      <c r="X1609" s="387" t="s">
        <v>1770</v>
      </c>
      <c r="Y1609" s="387" t="s">
        <v>2449</v>
      </c>
      <c r="Z1609" s="387" t="s">
        <v>1734</v>
      </c>
      <c r="AA1609" s="387" t="s">
        <v>1733</v>
      </c>
      <c r="AB1609" s="387">
        <v>16.25</v>
      </c>
      <c r="AC1609" s="387">
        <v>0</v>
      </c>
      <c r="AD1609" s="387">
        <v>0</v>
      </c>
      <c r="AE1609" s="387">
        <v>16.25</v>
      </c>
      <c r="AF1609" s="387" t="s">
        <v>1729</v>
      </c>
      <c r="AG1609" s="387">
        <v>16.25</v>
      </c>
      <c r="AH1609" s="387">
        <v>0</v>
      </c>
      <c r="AI1609" s="387">
        <v>0</v>
      </c>
      <c r="AJ1609" s="387">
        <v>16.25</v>
      </c>
      <c r="AK1609" s="387">
        <v>1.63</v>
      </c>
      <c r="AM1609"/>
      <c r="AN1609"/>
      <c r="AO1609"/>
    </row>
    <row r="1610" spans="1:41">
      <c r="A1610" s="387" t="s">
        <v>4619</v>
      </c>
      <c r="B1610" s="388">
        <v>43671.655682870369</v>
      </c>
      <c r="C1610" s="389">
        <v>43671</v>
      </c>
      <c r="D1610" s="387" t="s">
        <v>2554</v>
      </c>
      <c r="E1610" s="389">
        <v>43671</v>
      </c>
      <c r="F1610" s="387" t="s">
        <v>2553</v>
      </c>
      <c r="G1610" s="389">
        <v>43671</v>
      </c>
      <c r="H1610" s="387" t="s">
        <v>3013</v>
      </c>
      <c r="I1610" s="389">
        <v>43671</v>
      </c>
      <c r="J1610" s="387" t="s">
        <v>3012</v>
      </c>
      <c r="K1610" s="387" t="s">
        <v>1741</v>
      </c>
      <c r="L1610" s="390" t="s">
        <v>1732</v>
      </c>
      <c r="M1610" s="390" t="s">
        <v>1854</v>
      </c>
      <c r="N1610" s="390" t="str">
        <f t="shared" si="50"/>
        <v>Employee5@blyblade.com</v>
      </c>
      <c r="O1610" s="390" t="str">
        <f t="shared" si="51"/>
        <v>Torey_McNeil</v>
      </c>
      <c r="P1610" s="387" t="s">
        <v>1728</v>
      </c>
      <c r="Q1610" s="387" t="s">
        <v>1754</v>
      </c>
      <c r="R1610" s="387" t="s">
        <v>1738</v>
      </c>
      <c r="S1610" s="387">
        <v>9.57</v>
      </c>
      <c r="T1610" s="387">
        <v>42</v>
      </c>
      <c r="U1610" s="387" t="s">
        <v>1853</v>
      </c>
      <c r="V1610" s="387" t="s">
        <v>1737</v>
      </c>
      <c r="W1610" s="387" t="s">
        <v>1771</v>
      </c>
      <c r="X1610" s="387" t="s">
        <v>1770</v>
      </c>
      <c r="Y1610" s="387" t="s">
        <v>1748</v>
      </c>
      <c r="Z1610" s="387" t="s">
        <v>1734</v>
      </c>
      <c r="AA1610" s="387" t="s">
        <v>1733</v>
      </c>
      <c r="AB1610" s="387">
        <v>63.53</v>
      </c>
      <c r="AC1610" s="387">
        <v>0</v>
      </c>
      <c r="AD1610" s="387">
        <v>0</v>
      </c>
      <c r="AE1610" s="387">
        <v>63.53</v>
      </c>
      <c r="AF1610" s="387" t="s">
        <v>1729</v>
      </c>
      <c r="AG1610" s="387">
        <v>63.53</v>
      </c>
      <c r="AH1610" s="387">
        <v>0</v>
      </c>
      <c r="AI1610" s="387">
        <v>0</v>
      </c>
      <c r="AJ1610" s="387">
        <v>63.53</v>
      </c>
      <c r="AK1610" s="387">
        <v>6.35</v>
      </c>
      <c r="AM1610"/>
      <c r="AN1610"/>
      <c r="AO1610"/>
    </row>
    <row r="1611" spans="1:41">
      <c r="A1611" s="387" t="s">
        <v>4618</v>
      </c>
      <c r="B1611" s="388">
        <v>43671.660844907405</v>
      </c>
      <c r="C1611" s="389">
        <v>43671</v>
      </c>
      <c r="D1611" s="387" t="s">
        <v>2324</v>
      </c>
      <c r="E1611" s="389">
        <v>43671</v>
      </c>
      <c r="F1611" s="387" t="s">
        <v>3150</v>
      </c>
      <c r="G1611" s="389">
        <v>43671</v>
      </c>
      <c r="H1611" s="387" t="s">
        <v>2174</v>
      </c>
      <c r="I1611" s="389">
        <v>43671</v>
      </c>
      <c r="J1611" s="387" t="s">
        <v>2173</v>
      </c>
      <c r="K1611" s="387" t="s">
        <v>1741</v>
      </c>
      <c r="L1611" s="390" t="s">
        <v>1732</v>
      </c>
      <c r="M1611" s="390" t="s">
        <v>2013</v>
      </c>
      <c r="N1611" s="390" t="str">
        <f t="shared" si="50"/>
        <v>Employee22@blyblade.com</v>
      </c>
      <c r="O1611" s="390" t="str">
        <f t="shared" si="51"/>
        <v>Lee_Gold</v>
      </c>
      <c r="P1611" s="387" t="s">
        <v>1728</v>
      </c>
      <c r="Q1611" s="387" t="s">
        <v>1754</v>
      </c>
      <c r="R1611" s="387" t="s">
        <v>1738</v>
      </c>
      <c r="S1611" s="387">
        <v>2.0699999999999998</v>
      </c>
      <c r="T1611" s="387">
        <v>22</v>
      </c>
      <c r="U1611" s="387" t="s">
        <v>1737</v>
      </c>
      <c r="V1611" s="387" t="s">
        <v>4614</v>
      </c>
      <c r="W1611" s="387" t="s">
        <v>1875</v>
      </c>
      <c r="X1611" s="387" t="s">
        <v>1770</v>
      </c>
      <c r="Y1611" s="387" t="s">
        <v>1748</v>
      </c>
      <c r="Z1611" s="387" t="s">
        <v>1734</v>
      </c>
      <c r="AA1611" s="387" t="s">
        <v>1733</v>
      </c>
      <c r="AB1611" s="387">
        <v>24.65</v>
      </c>
      <c r="AC1611" s="387">
        <v>0</v>
      </c>
      <c r="AD1611" s="387">
        <v>0</v>
      </c>
      <c r="AE1611" s="387">
        <v>24.65</v>
      </c>
      <c r="AF1611" s="387" t="s">
        <v>1729</v>
      </c>
      <c r="AG1611" s="387">
        <v>24.65</v>
      </c>
      <c r="AH1611" s="387">
        <v>0</v>
      </c>
      <c r="AI1611" s="387">
        <v>0</v>
      </c>
      <c r="AJ1611" s="387">
        <v>24.65</v>
      </c>
      <c r="AK1611" s="387">
        <v>2.4700000000000002</v>
      </c>
      <c r="AM1611"/>
      <c r="AN1611"/>
      <c r="AO1611"/>
    </row>
    <row r="1612" spans="1:41">
      <c r="A1612" s="387" t="s">
        <v>4617</v>
      </c>
      <c r="B1612" s="388">
        <v>43671.66202546296</v>
      </c>
      <c r="C1612" s="389">
        <v>43671</v>
      </c>
      <c r="D1612" s="387" t="s">
        <v>2525</v>
      </c>
      <c r="E1612" s="389">
        <v>43671</v>
      </c>
      <c r="F1612" s="387" t="s">
        <v>3583</v>
      </c>
      <c r="G1612" s="389">
        <v>43671</v>
      </c>
      <c r="H1612" s="387" t="s">
        <v>2073</v>
      </c>
      <c r="I1612" s="389">
        <v>43671</v>
      </c>
      <c r="J1612" s="387" t="s">
        <v>4091</v>
      </c>
      <c r="K1612" s="387" t="s">
        <v>1741</v>
      </c>
      <c r="L1612" s="390" t="s">
        <v>1732</v>
      </c>
      <c r="M1612" s="390" t="s">
        <v>2985</v>
      </c>
      <c r="N1612" s="390" t="str">
        <f t="shared" si="50"/>
        <v>Employee49@blyblade.com</v>
      </c>
      <c r="O1612" s="390" t="str">
        <f t="shared" si="51"/>
        <v>Emi_Suzuki</v>
      </c>
      <c r="P1612" s="387" t="s">
        <v>1728</v>
      </c>
      <c r="Q1612" s="387" t="s">
        <v>1754</v>
      </c>
      <c r="R1612" s="387" t="s">
        <v>1738</v>
      </c>
      <c r="S1612" s="387">
        <v>4.5199999999999996</v>
      </c>
      <c r="T1612" s="387">
        <v>10</v>
      </c>
      <c r="U1612" s="387" t="s">
        <v>1883</v>
      </c>
      <c r="V1612" s="387" t="s">
        <v>2063</v>
      </c>
      <c r="W1612" s="387" t="s">
        <v>1771</v>
      </c>
      <c r="X1612" s="387" t="s">
        <v>1770</v>
      </c>
      <c r="Y1612" s="387" t="s">
        <v>1825</v>
      </c>
      <c r="Z1612" s="387" t="s">
        <v>1734</v>
      </c>
      <c r="AA1612" s="387" t="s">
        <v>1733</v>
      </c>
      <c r="AB1612" s="387">
        <v>20.79</v>
      </c>
      <c r="AC1612" s="387">
        <v>0</v>
      </c>
      <c r="AD1612" s="387">
        <v>0</v>
      </c>
      <c r="AE1612" s="387">
        <v>20.79</v>
      </c>
      <c r="AF1612" s="387" t="s">
        <v>1729</v>
      </c>
      <c r="AG1612" s="387">
        <v>20.79</v>
      </c>
      <c r="AH1612" s="387">
        <v>0</v>
      </c>
      <c r="AI1612" s="387">
        <v>0</v>
      </c>
      <c r="AJ1612" s="387">
        <v>20.79</v>
      </c>
      <c r="AK1612" s="387">
        <v>2.08</v>
      </c>
      <c r="AM1612"/>
      <c r="AN1612"/>
      <c r="AO1612"/>
    </row>
    <row r="1613" spans="1:41">
      <c r="A1613" s="387" t="s">
        <v>4616</v>
      </c>
      <c r="B1613" s="388">
        <v>43671.689837962964</v>
      </c>
      <c r="C1613" s="389">
        <v>43671</v>
      </c>
      <c r="D1613" s="387" t="s">
        <v>3856</v>
      </c>
      <c r="E1613" s="389">
        <v>43671</v>
      </c>
      <c r="F1613" s="387" t="s">
        <v>3855</v>
      </c>
      <c r="G1613" s="389">
        <v>43671</v>
      </c>
      <c r="H1613" s="387" t="s">
        <v>3006</v>
      </c>
      <c r="I1613" s="389">
        <v>43671</v>
      </c>
      <c r="J1613" s="387" t="s">
        <v>3005</v>
      </c>
      <c r="K1613" s="387" t="s">
        <v>1741</v>
      </c>
      <c r="L1613" s="390" t="s">
        <v>1732</v>
      </c>
      <c r="M1613" s="390" t="s">
        <v>2453</v>
      </c>
      <c r="N1613" s="390" t="str">
        <f t="shared" si="50"/>
        <v>Employee38@blyblade.com</v>
      </c>
      <c r="O1613" s="390" t="str">
        <f t="shared" si="51"/>
        <v>Evan_Licht</v>
      </c>
      <c r="P1613" s="387" t="s">
        <v>1728</v>
      </c>
      <c r="Q1613" s="387" t="s">
        <v>1847</v>
      </c>
      <c r="R1613" s="387" t="s">
        <v>1738</v>
      </c>
      <c r="S1613" s="387">
        <v>1.4</v>
      </c>
      <c r="T1613" s="387">
        <v>11</v>
      </c>
      <c r="U1613" s="387" t="s">
        <v>3119</v>
      </c>
      <c r="V1613" s="387" t="s">
        <v>1883</v>
      </c>
      <c r="W1613" s="387" t="s">
        <v>1771</v>
      </c>
      <c r="X1613" s="387" t="s">
        <v>1964</v>
      </c>
      <c r="Y1613" s="387" t="s">
        <v>2449</v>
      </c>
      <c r="Z1613" s="387" t="s">
        <v>1734</v>
      </c>
      <c r="AA1613" s="387" t="s">
        <v>1733</v>
      </c>
      <c r="AB1613" s="387">
        <v>12.93</v>
      </c>
      <c r="AC1613" s="387">
        <v>0</v>
      </c>
      <c r="AD1613" s="387">
        <v>0</v>
      </c>
      <c r="AE1613" s="387">
        <v>12.93</v>
      </c>
      <c r="AF1613" s="387" t="s">
        <v>1729</v>
      </c>
      <c r="AG1613" s="387">
        <v>12.93</v>
      </c>
      <c r="AH1613" s="387">
        <v>0</v>
      </c>
      <c r="AI1613" s="387">
        <v>0</v>
      </c>
      <c r="AJ1613" s="387">
        <v>12.93</v>
      </c>
      <c r="AK1613" s="387">
        <v>1.29</v>
      </c>
      <c r="AM1613"/>
      <c r="AN1613"/>
      <c r="AO1613"/>
    </row>
    <row r="1614" spans="1:41">
      <c r="A1614" s="387" t="s">
        <v>4615</v>
      </c>
      <c r="B1614" s="388">
        <v>43671.692708333336</v>
      </c>
      <c r="C1614" s="389">
        <v>43671</v>
      </c>
      <c r="D1614" s="387" t="s">
        <v>3580</v>
      </c>
      <c r="E1614" s="389">
        <v>43671</v>
      </c>
      <c r="F1614" s="387" t="s">
        <v>3579</v>
      </c>
      <c r="G1614" s="389">
        <v>43671</v>
      </c>
      <c r="H1614" s="387" t="s">
        <v>2846</v>
      </c>
      <c r="I1614" s="389">
        <v>43671</v>
      </c>
      <c r="J1614" s="387" t="s">
        <v>3136</v>
      </c>
      <c r="K1614" s="387" t="s">
        <v>1741</v>
      </c>
      <c r="L1614" s="390" t="s">
        <v>1732</v>
      </c>
      <c r="M1614" s="390" t="s">
        <v>2013</v>
      </c>
      <c r="N1614" s="390" t="str">
        <f t="shared" ref="N1614:N1677" si="52">M1614&amp;"@blyblade.com"</f>
        <v>Employee22@blyblade.com</v>
      </c>
      <c r="O1614" s="390" t="str">
        <f t="shared" si="51"/>
        <v>Lee_Gold</v>
      </c>
      <c r="P1614" s="387" t="s">
        <v>1728</v>
      </c>
      <c r="Q1614" s="387" t="s">
        <v>1754</v>
      </c>
      <c r="R1614" s="387" t="s">
        <v>1738</v>
      </c>
      <c r="S1614" s="387">
        <v>1.97</v>
      </c>
      <c r="T1614" s="387">
        <v>14</v>
      </c>
      <c r="U1614" s="387" t="s">
        <v>4614</v>
      </c>
      <c r="V1614" s="387" t="s">
        <v>1737</v>
      </c>
      <c r="W1614" s="387" t="s">
        <v>1875</v>
      </c>
      <c r="X1614" s="387" t="s">
        <v>1770</v>
      </c>
      <c r="Y1614" s="387" t="s">
        <v>1748</v>
      </c>
      <c r="Z1614" s="387" t="s">
        <v>1734</v>
      </c>
      <c r="AA1614" s="387" t="s">
        <v>1733</v>
      </c>
      <c r="AB1614" s="387">
        <v>17.36</v>
      </c>
      <c r="AC1614" s="387">
        <v>0</v>
      </c>
      <c r="AD1614" s="387">
        <v>0</v>
      </c>
      <c r="AE1614" s="387">
        <v>17.36</v>
      </c>
      <c r="AF1614" s="387" t="s">
        <v>1729</v>
      </c>
      <c r="AG1614" s="387">
        <v>17.36</v>
      </c>
      <c r="AH1614" s="387">
        <v>0</v>
      </c>
      <c r="AI1614" s="387">
        <v>0</v>
      </c>
      <c r="AJ1614" s="387">
        <v>17.36</v>
      </c>
      <c r="AK1614" s="387">
        <v>1.74</v>
      </c>
      <c r="AM1614"/>
      <c r="AN1614"/>
      <c r="AO1614"/>
    </row>
    <row r="1615" spans="1:41">
      <c r="A1615" s="387" t="s">
        <v>4613</v>
      </c>
      <c r="B1615" s="388">
        <v>43671.702118055553</v>
      </c>
      <c r="C1615" s="389">
        <v>43671</v>
      </c>
      <c r="D1615" s="387" t="s">
        <v>1785</v>
      </c>
      <c r="E1615" s="389">
        <v>43671</v>
      </c>
      <c r="F1615" s="387" t="s">
        <v>1784</v>
      </c>
      <c r="G1615" s="389">
        <v>43671</v>
      </c>
      <c r="H1615" s="387" t="s">
        <v>3222</v>
      </c>
      <c r="I1615" s="389">
        <v>43671</v>
      </c>
      <c r="J1615" s="387" t="s">
        <v>3221</v>
      </c>
      <c r="K1615" s="387" t="s">
        <v>1741</v>
      </c>
      <c r="L1615" s="390" t="s">
        <v>1732</v>
      </c>
      <c r="M1615" s="390" t="s">
        <v>2208</v>
      </c>
      <c r="N1615" s="390" t="str">
        <f t="shared" si="52"/>
        <v>Employee13@blyblade.com</v>
      </c>
      <c r="O1615" s="390" t="str">
        <f t="shared" ref="O1615:O1678" si="53">VLOOKUP(M1615,$A$10:$F$65,4,FALSE)</f>
        <v>Evelyn_Pelczar</v>
      </c>
      <c r="P1615" s="387" t="s">
        <v>1728</v>
      </c>
      <c r="Q1615" s="387" t="s">
        <v>1952</v>
      </c>
      <c r="R1615" s="387" t="s">
        <v>1738</v>
      </c>
      <c r="S1615" s="387">
        <v>1.19</v>
      </c>
      <c r="T1615" s="387">
        <v>9</v>
      </c>
      <c r="U1615" s="387" t="s">
        <v>1772</v>
      </c>
      <c r="V1615" s="387" t="s">
        <v>2254</v>
      </c>
      <c r="W1615" s="387" t="s">
        <v>1761</v>
      </c>
      <c r="X1615" s="387" t="s">
        <v>1749</v>
      </c>
      <c r="Y1615" s="387" t="s">
        <v>1735</v>
      </c>
      <c r="Z1615" s="387" t="s">
        <v>1734</v>
      </c>
      <c r="AA1615" s="387" t="s">
        <v>1733</v>
      </c>
      <c r="AB1615" s="387">
        <v>35.369999999999997</v>
      </c>
      <c r="AC1615" s="387">
        <v>0</v>
      </c>
      <c r="AD1615" s="387">
        <v>0</v>
      </c>
      <c r="AE1615" s="387">
        <v>35.369999999999997</v>
      </c>
      <c r="AF1615" s="387" t="s">
        <v>1729</v>
      </c>
      <c r="AG1615" s="387">
        <v>35.369999999999997</v>
      </c>
      <c r="AH1615" s="387">
        <v>0</v>
      </c>
      <c r="AI1615" s="387">
        <v>0</v>
      </c>
      <c r="AJ1615" s="387">
        <v>35.369999999999997</v>
      </c>
      <c r="AK1615" s="387">
        <v>3.54</v>
      </c>
      <c r="AM1615"/>
      <c r="AN1615"/>
      <c r="AO1615"/>
    </row>
    <row r="1616" spans="1:41">
      <c r="A1616" s="387" t="s">
        <v>4612</v>
      </c>
      <c r="B1616" s="388">
        <v>43671.710439814815</v>
      </c>
      <c r="C1616" s="389">
        <v>43671</v>
      </c>
      <c r="D1616" s="387" t="s">
        <v>3013</v>
      </c>
      <c r="E1616" s="389">
        <v>43671</v>
      </c>
      <c r="F1616" s="387" t="s">
        <v>3012</v>
      </c>
      <c r="G1616" s="389">
        <v>43671</v>
      </c>
      <c r="H1616" s="387" t="s">
        <v>3657</v>
      </c>
      <c r="I1616" s="389">
        <v>43671</v>
      </c>
      <c r="J1616" s="387" t="s">
        <v>3656</v>
      </c>
      <c r="K1616" s="387" t="s">
        <v>1741</v>
      </c>
      <c r="L1616" s="390" t="s">
        <v>1732</v>
      </c>
      <c r="M1616" s="390" t="s">
        <v>1979</v>
      </c>
      <c r="N1616" s="390" t="str">
        <f t="shared" si="52"/>
        <v>Employee15@blyblade.com</v>
      </c>
      <c r="O1616" s="390" t="str">
        <f t="shared" si="53"/>
        <v>Jess_Rooney</v>
      </c>
      <c r="P1616" s="387" t="s">
        <v>1728</v>
      </c>
      <c r="Q1616" s="387" t="s">
        <v>1847</v>
      </c>
      <c r="R1616" s="387" t="s">
        <v>1738</v>
      </c>
      <c r="S1616" s="387">
        <v>35.82</v>
      </c>
      <c r="T1616" s="387">
        <v>72</v>
      </c>
      <c r="U1616" s="387" t="s">
        <v>2435</v>
      </c>
      <c r="V1616" s="387" t="s">
        <v>2050</v>
      </c>
      <c r="W1616" s="387" t="s">
        <v>1771</v>
      </c>
      <c r="X1616" s="387" t="s">
        <v>1770</v>
      </c>
      <c r="Y1616" s="387" t="s">
        <v>1735</v>
      </c>
      <c r="Z1616" s="387" t="s">
        <v>1734</v>
      </c>
      <c r="AA1616" s="387" t="s">
        <v>1733</v>
      </c>
      <c r="AB1616" s="387">
        <v>131.04</v>
      </c>
      <c r="AC1616" s="387">
        <v>0</v>
      </c>
      <c r="AD1616" s="387">
        <v>0</v>
      </c>
      <c r="AE1616" s="387">
        <v>131.04</v>
      </c>
      <c r="AF1616" s="387" t="s">
        <v>1729</v>
      </c>
      <c r="AG1616" s="387">
        <v>131.04</v>
      </c>
      <c r="AH1616" s="387">
        <v>0</v>
      </c>
      <c r="AI1616" s="387">
        <v>0</v>
      </c>
      <c r="AJ1616" s="387">
        <v>131.04</v>
      </c>
      <c r="AK1616" s="387">
        <v>13.1</v>
      </c>
      <c r="AM1616"/>
      <c r="AN1616"/>
      <c r="AO1616"/>
    </row>
    <row r="1617" spans="1:41">
      <c r="A1617" s="387" t="s">
        <v>4611</v>
      </c>
      <c r="B1617" s="388">
        <v>43671.712488425925</v>
      </c>
      <c r="C1617" s="389">
        <v>43671</v>
      </c>
      <c r="D1617" s="387" t="s">
        <v>3712</v>
      </c>
      <c r="E1617" s="389">
        <v>43671</v>
      </c>
      <c r="F1617" s="387" t="s">
        <v>3677</v>
      </c>
      <c r="G1617" s="387" t="s">
        <v>1728</v>
      </c>
      <c r="H1617" s="387" t="s">
        <v>1728</v>
      </c>
      <c r="I1617" s="387" t="s">
        <v>1728</v>
      </c>
      <c r="J1617" s="387" t="s">
        <v>1728</v>
      </c>
      <c r="K1617" s="387" t="s">
        <v>1741</v>
      </c>
      <c r="L1617" s="390" t="s">
        <v>1732</v>
      </c>
      <c r="M1617" s="390" t="s">
        <v>2013</v>
      </c>
      <c r="N1617" s="390" t="str">
        <f t="shared" si="52"/>
        <v>Employee22@blyblade.com</v>
      </c>
      <c r="O1617" s="390" t="str">
        <f t="shared" si="53"/>
        <v>Lee_Gold</v>
      </c>
      <c r="P1617" s="387" t="s">
        <v>1728</v>
      </c>
      <c r="Q1617" s="387" t="s">
        <v>1754</v>
      </c>
      <c r="R1617" s="387" t="s">
        <v>1738</v>
      </c>
      <c r="S1617" s="387" t="s">
        <v>1728</v>
      </c>
      <c r="T1617" s="387" t="s">
        <v>1728</v>
      </c>
      <c r="U1617" s="387" t="s">
        <v>1845</v>
      </c>
      <c r="V1617" s="387" t="s">
        <v>1737</v>
      </c>
      <c r="W1617" s="387" t="s">
        <v>1875</v>
      </c>
      <c r="X1617" s="387" t="s">
        <v>1770</v>
      </c>
      <c r="Y1617" s="387" t="s">
        <v>1748</v>
      </c>
      <c r="Z1617" s="387" t="s">
        <v>1734</v>
      </c>
      <c r="AA1617" s="387" t="s">
        <v>1733</v>
      </c>
      <c r="AB1617" s="387">
        <v>5.44</v>
      </c>
      <c r="AC1617" s="387">
        <v>0</v>
      </c>
      <c r="AD1617" s="387">
        <v>0</v>
      </c>
      <c r="AE1617" s="387">
        <v>5.44</v>
      </c>
      <c r="AF1617" s="387" t="s">
        <v>1729</v>
      </c>
      <c r="AG1617" s="387">
        <v>5.44</v>
      </c>
      <c r="AH1617" s="387">
        <v>0</v>
      </c>
      <c r="AI1617" s="387">
        <v>0</v>
      </c>
      <c r="AJ1617" s="387">
        <v>5.44</v>
      </c>
      <c r="AK1617" s="387">
        <v>0.54</v>
      </c>
      <c r="AM1617"/>
      <c r="AN1617"/>
      <c r="AO1617"/>
    </row>
    <row r="1618" spans="1:41">
      <c r="A1618" s="387" t="s">
        <v>4610</v>
      </c>
      <c r="B1618" s="388">
        <v>43671.71837962963</v>
      </c>
      <c r="C1618" s="389">
        <v>43671</v>
      </c>
      <c r="D1618" s="387" t="s">
        <v>1797</v>
      </c>
      <c r="E1618" s="389">
        <v>43671</v>
      </c>
      <c r="F1618" s="387" t="s">
        <v>1796</v>
      </c>
      <c r="G1618" s="389">
        <v>43671</v>
      </c>
      <c r="H1618" s="387" t="s">
        <v>3339</v>
      </c>
      <c r="I1618" s="389">
        <v>43671</v>
      </c>
      <c r="J1618" s="387" t="s">
        <v>3953</v>
      </c>
      <c r="K1618" s="387" t="s">
        <v>1741</v>
      </c>
      <c r="L1618" s="390" t="s">
        <v>1732</v>
      </c>
      <c r="M1618" s="390" t="s">
        <v>1946</v>
      </c>
      <c r="N1618" s="390" t="str">
        <f t="shared" si="52"/>
        <v>Employee37@blyblade.com</v>
      </c>
      <c r="O1618" s="390" t="str">
        <f t="shared" si="53"/>
        <v>Simon_Levesque</v>
      </c>
      <c r="P1618" s="387" t="s">
        <v>1728</v>
      </c>
      <c r="Q1618" s="387" t="s">
        <v>1754</v>
      </c>
      <c r="R1618" s="387" t="s">
        <v>1738</v>
      </c>
      <c r="S1618" s="387">
        <v>4.54</v>
      </c>
      <c r="T1618" s="387">
        <v>22</v>
      </c>
      <c r="U1618" s="387" t="s">
        <v>1876</v>
      </c>
      <c r="V1618" s="387" t="s">
        <v>1883</v>
      </c>
      <c r="W1618" s="387" t="s">
        <v>1771</v>
      </c>
      <c r="X1618" s="387" t="s">
        <v>1770</v>
      </c>
      <c r="Y1618" s="387" t="s">
        <v>1728</v>
      </c>
      <c r="Z1618" s="387" t="s">
        <v>1734</v>
      </c>
      <c r="AA1618" s="387" t="s">
        <v>1733</v>
      </c>
      <c r="AB1618" s="387">
        <v>22.42</v>
      </c>
      <c r="AC1618" s="387">
        <v>0</v>
      </c>
      <c r="AD1618" s="387">
        <v>0</v>
      </c>
      <c r="AE1618" s="387">
        <v>22.42</v>
      </c>
      <c r="AF1618" s="387" t="s">
        <v>1729</v>
      </c>
      <c r="AG1618" s="387">
        <v>22.42</v>
      </c>
      <c r="AH1618" s="387">
        <v>0</v>
      </c>
      <c r="AI1618" s="387">
        <v>0</v>
      </c>
      <c r="AJ1618" s="387">
        <v>22.42</v>
      </c>
      <c r="AK1618" s="387">
        <v>2.2400000000000002</v>
      </c>
      <c r="AM1618"/>
      <c r="AN1618"/>
      <c r="AO1618"/>
    </row>
    <row r="1619" spans="1:41">
      <c r="A1619" s="387" t="s">
        <v>4610</v>
      </c>
      <c r="B1619" s="388">
        <v>43671.724583333336</v>
      </c>
      <c r="C1619" s="389">
        <v>43671</v>
      </c>
      <c r="D1619" s="387" t="s">
        <v>1797</v>
      </c>
      <c r="E1619" s="389">
        <v>43671</v>
      </c>
      <c r="F1619" s="387" t="s">
        <v>1796</v>
      </c>
      <c r="G1619" s="389">
        <v>43671</v>
      </c>
      <c r="H1619" s="387" t="s">
        <v>3339</v>
      </c>
      <c r="I1619" s="389">
        <v>43671</v>
      </c>
      <c r="J1619" s="387" t="s">
        <v>3953</v>
      </c>
      <c r="K1619" s="387" t="s">
        <v>1741</v>
      </c>
      <c r="L1619" s="390" t="s">
        <v>1732</v>
      </c>
      <c r="M1619" s="390" t="s">
        <v>1946</v>
      </c>
      <c r="N1619" s="390" t="str">
        <f t="shared" si="52"/>
        <v>Employee37@blyblade.com</v>
      </c>
      <c r="O1619" s="390" t="str">
        <f t="shared" si="53"/>
        <v>Simon_Levesque</v>
      </c>
      <c r="P1619" s="387" t="s">
        <v>1728</v>
      </c>
      <c r="Q1619" s="387" t="s">
        <v>1754</v>
      </c>
      <c r="R1619" s="387" t="s">
        <v>1738</v>
      </c>
      <c r="S1619" s="387">
        <v>4.54</v>
      </c>
      <c r="T1619" s="387">
        <v>22</v>
      </c>
      <c r="U1619" s="387" t="s">
        <v>1876</v>
      </c>
      <c r="V1619" s="387" t="s">
        <v>1883</v>
      </c>
      <c r="W1619" s="387" t="s">
        <v>1771</v>
      </c>
      <c r="X1619" s="387" t="s">
        <v>1770</v>
      </c>
      <c r="Y1619" s="387" t="s">
        <v>1728</v>
      </c>
      <c r="Z1619" s="387" t="s">
        <v>1734</v>
      </c>
      <c r="AA1619" s="387" t="s">
        <v>1747</v>
      </c>
      <c r="AB1619" s="387">
        <v>0</v>
      </c>
      <c r="AC1619" s="387">
        <v>0</v>
      </c>
      <c r="AD1619" s="387">
        <v>3.08</v>
      </c>
      <c r="AE1619" s="387">
        <v>3.08</v>
      </c>
      <c r="AF1619" s="387" t="s">
        <v>1729</v>
      </c>
      <c r="AG1619" s="387">
        <v>0</v>
      </c>
      <c r="AH1619" s="387">
        <v>0</v>
      </c>
      <c r="AI1619" s="387">
        <v>3.08</v>
      </c>
      <c r="AJ1619" s="387">
        <v>3.08</v>
      </c>
      <c r="AK1619" s="387">
        <v>0</v>
      </c>
      <c r="AM1619"/>
      <c r="AN1619"/>
      <c r="AO1619"/>
    </row>
    <row r="1620" spans="1:41">
      <c r="A1620" s="387" t="s">
        <v>4609</v>
      </c>
      <c r="B1620" s="388">
        <v>43671.735243055555</v>
      </c>
      <c r="C1620" s="389">
        <v>43671</v>
      </c>
      <c r="D1620" s="387" t="s">
        <v>2533</v>
      </c>
      <c r="E1620" s="389">
        <v>43671</v>
      </c>
      <c r="F1620" s="387" t="s">
        <v>2532</v>
      </c>
      <c r="G1620" s="389">
        <v>43671</v>
      </c>
      <c r="H1620" s="387" t="s">
        <v>1764</v>
      </c>
      <c r="I1620" s="389">
        <v>43671</v>
      </c>
      <c r="J1620" s="387" t="s">
        <v>2107</v>
      </c>
      <c r="K1620" s="387" t="s">
        <v>1741</v>
      </c>
      <c r="L1620" s="390" t="s">
        <v>1732</v>
      </c>
      <c r="M1620" s="390" t="s">
        <v>1936</v>
      </c>
      <c r="N1620" s="390" t="str">
        <f t="shared" si="52"/>
        <v>Employee17@blyblade.com</v>
      </c>
      <c r="O1620" s="390" t="str">
        <f t="shared" si="53"/>
        <v>Nate_Alexander</v>
      </c>
      <c r="P1620" s="387" t="s">
        <v>1728</v>
      </c>
      <c r="Q1620" s="387" t="s">
        <v>1754</v>
      </c>
      <c r="R1620" s="387" t="s">
        <v>1738</v>
      </c>
      <c r="S1620" s="387">
        <v>2.2400000000000002</v>
      </c>
      <c r="T1620" s="387">
        <v>26</v>
      </c>
      <c r="U1620" s="387" t="s">
        <v>1737</v>
      </c>
      <c r="V1620" s="387" t="s">
        <v>1883</v>
      </c>
      <c r="W1620" s="387" t="s">
        <v>1771</v>
      </c>
      <c r="X1620" s="387" t="s">
        <v>1770</v>
      </c>
      <c r="Y1620" s="387" t="s">
        <v>1748</v>
      </c>
      <c r="Z1620" s="387" t="s">
        <v>1734</v>
      </c>
      <c r="AA1620" s="387" t="s">
        <v>1733</v>
      </c>
      <c r="AB1620" s="387">
        <v>26.96</v>
      </c>
      <c r="AC1620" s="387">
        <v>0</v>
      </c>
      <c r="AD1620" s="387">
        <v>0</v>
      </c>
      <c r="AE1620" s="387">
        <v>26.96</v>
      </c>
      <c r="AF1620" s="387" t="s">
        <v>1729</v>
      </c>
      <c r="AG1620" s="387">
        <v>26.96</v>
      </c>
      <c r="AH1620" s="387">
        <v>0</v>
      </c>
      <c r="AI1620" s="387">
        <v>0</v>
      </c>
      <c r="AJ1620" s="387">
        <v>26.96</v>
      </c>
      <c r="AK1620" s="387">
        <v>2.7</v>
      </c>
      <c r="AM1620"/>
      <c r="AN1620"/>
      <c r="AO1620"/>
    </row>
    <row r="1621" spans="1:41">
      <c r="A1621" s="387" t="s">
        <v>4608</v>
      </c>
      <c r="B1621" s="388">
        <v>43671.79415509259</v>
      </c>
      <c r="C1621" s="389">
        <v>43671</v>
      </c>
      <c r="D1621" s="387" t="s">
        <v>4372</v>
      </c>
      <c r="E1621" s="389">
        <v>43671</v>
      </c>
      <c r="F1621" s="387" t="s">
        <v>2639</v>
      </c>
      <c r="G1621" s="389">
        <v>43671</v>
      </c>
      <c r="H1621" s="387" t="s">
        <v>2400</v>
      </c>
      <c r="I1621" s="389">
        <v>43671</v>
      </c>
      <c r="J1621" s="387" t="s">
        <v>2973</v>
      </c>
      <c r="K1621" s="387" t="s">
        <v>1741</v>
      </c>
      <c r="L1621" s="390" t="s">
        <v>1732</v>
      </c>
      <c r="M1621" s="390" t="s">
        <v>2985</v>
      </c>
      <c r="N1621" s="390" t="str">
        <f t="shared" si="52"/>
        <v>Employee49@blyblade.com</v>
      </c>
      <c r="O1621" s="390" t="str">
        <f t="shared" si="53"/>
        <v>Emi_Suzuki</v>
      </c>
      <c r="P1621" s="387" t="s">
        <v>1728</v>
      </c>
      <c r="Q1621" s="387" t="s">
        <v>1754</v>
      </c>
      <c r="R1621" s="387" t="s">
        <v>1738</v>
      </c>
      <c r="S1621" s="387">
        <v>3.91</v>
      </c>
      <c r="T1621" s="387">
        <v>28</v>
      </c>
      <c r="U1621" s="387" t="s">
        <v>2007</v>
      </c>
      <c r="V1621" s="387" t="s">
        <v>1883</v>
      </c>
      <c r="W1621" s="387" t="s">
        <v>1771</v>
      </c>
      <c r="X1621" s="387" t="s">
        <v>1770</v>
      </c>
      <c r="Y1621" s="387" t="s">
        <v>1825</v>
      </c>
      <c r="Z1621" s="387" t="s">
        <v>1734</v>
      </c>
      <c r="AA1621" s="387" t="s">
        <v>1733</v>
      </c>
      <c r="AB1621" s="387">
        <v>30.25</v>
      </c>
      <c r="AC1621" s="387">
        <v>0</v>
      </c>
      <c r="AD1621" s="387">
        <v>0</v>
      </c>
      <c r="AE1621" s="387">
        <v>30.25</v>
      </c>
      <c r="AF1621" s="387" t="s">
        <v>1729</v>
      </c>
      <c r="AG1621" s="387">
        <v>30.25</v>
      </c>
      <c r="AH1621" s="387">
        <v>0</v>
      </c>
      <c r="AI1621" s="387">
        <v>0</v>
      </c>
      <c r="AJ1621" s="387">
        <v>30.25</v>
      </c>
      <c r="AK1621" s="387">
        <v>3.03</v>
      </c>
      <c r="AM1621"/>
      <c r="AN1621"/>
      <c r="AO1621"/>
    </row>
    <row r="1622" spans="1:41">
      <c r="A1622" s="387" t="s">
        <v>4607</v>
      </c>
      <c r="B1622" s="388">
        <v>43671.824097222219</v>
      </c>
      <c r="C1622" s="389">
        <v>43671</v>
      </c>
      <c r="D1622" s="387" t="s">
        <v>3195</v>
      </c>
      <c r="E1622" s="389">
        <v>43671</v>
      </c>
      <c r="F1622" s="387" t="s">
        <v>2772</v>
      </c>
      <c r="G1622" s="389">
        <v>43671</v>
      </c>
      <c r="H1622" s="387" t="s">
        <v>2331</v>
      </c>
      <c r="I1622" s="389">
        <v>43671</v>
      </c>
      <c r="J1622" s="387" t="s">
        <v>2330</v>
      </c>
      <c r="K1622" s="387" t="s">
        <v>1741</v>
      </c>
      <c r="L1622" s="390" t="s">
        <v>1732</v>
      </c>
      <c r="M1622" s="390" t="s">
        <v>1804</v>
      </c>
      <c r="N1622" s="390" t="str">
        <f t="shared" si="52"/>
        <v>Employee47@blyblade.com</v>
      </c>
      <c r="O1622" s="390" t="str">
        <f t="shared" si="53"/>
        <v>Amanda_Soucy</v>
      </c>
      <c r="P1622" s="387" t="s">
        <v>1728</v>
      </c>
      <c r="Q1622" s="387" t="s">
        <v>1739</v>
      </c>
      <c r="R1622" s="387" t="s">
        <v>1738</v>
      </c>
      <c r="S1622" s="387">
        <v>0.97</v>
      </c>
      <c r="T1622" s="387">
        <v>20</v>
      </c>
      <c r="U1622" s="387" t="s">
        <v>1737</v>
      </c>
      <c r="V1622" s="387" t="s">
        <v>1737</v>
      </c>
      <c r="W1622" s="387" t="s">
        <v>1728</v>
      </c>
      <c r="X1622" s="387" t="s">
        <v>1794</v>
      </c>
      <c r="Y1622" s="387" t="s">
        <v>1735</v>
      </c>
      <c r="Z1622" s="387" t="s">
        <v>1734</v>
      </c>
      <c r="AA1622" s="387" t="s">
        <v>1793</v>
      </c>
      <c r="AB1622" s="387">
        <v>21.83</v>
      </c>
      <c r="AC1622" s="387">
        <v>0</v>
      </c>
      <c r="AD1622" s="387">
        <v>3.06</v>
      </c>
      <c r="AE1622" s="387">
        <v>20</v>
      </c>
      <c r="AF1622" s="387" t="s">
        <v>1729</v>
      </c>
      <c r="AG1622" s="387">
        <v>21.83</v>
      </c>
      <c r="AH1622" s="387">
        <v>0</v>
      </c>
      <c r="AI1622" s="387">
        <v>3.06</v>
      </c>
      <c r="AJ1622" s="387">
        <v>20</v>
      </c>
      <c r="AK1622" s="387">
        <v>2</v>
      </c>
      <c r="AM1622"/>
      <c r="AN1622"/>
      <c r="AO1622"/>
    </row>
    <row r="1623" spans="1:41">
      <c r="A1623" s="387" t="s">
        <v>4606</v>
      </c>
      <c r="B1623" s="388">
        <v>43671.844965277778</v>
      </c>
      <c r="C1623" s="389">
        <v>43671</v>
      </c>
      <c r="D1623" s="387" t="s">
        <v>2028</v>
      </c>
      <c r="E1623" s="389">
        <v>43671</v>
      </c>
      <c r="F1623" s="387" t="s">
        <v>2123</v>
      </c>
      <c r="G1623" s="389">
        <v>43671</v>
      </c>
      <c r="H1623" s="387" t="s">
        <v>2970</v>
      </c>
      <c r="I1623" s="389">
        <v>43671</v>
      </c>
      <c r="J1623" s="387" t="s">
        <v>2166</v>
      </c>
      <c r="K1623" s="387" t="s">
        <v>1741</v>
      </c>
      <c r="L1623" s="390" t="s">
        <v>1732</v>
      </c>
      <c r="M1623" s="390" t="s">
        <v>1979</v>
      </c>
      <c r="N1623" s="390" t="str">
        <f t="shared" si="52"/>
        <v>Employee15@blyblade.com</v>
      </c>
      <c r="O1623" s="390" t="str">
        <f t="shared" si="53"/>
        <v>Jess_Rooney</v>
      </c>
      <c r="P1623" s="387" t="s">
        <v>1728</v>
      </c>
      <c r="Q1623" s="387" t="s">
        <v>1754</v>
      </c>
      <c r="R1623" s="387" t="s">
        <v>1753</v>
      </c>
      <c r="S1623" s="387">
        <v>41.49</v>
      </c>
      <c r="T1623" s="387">
        <v>104</v>
      </c>
      <c r="U1623" s="387" t="s">
        <v>2050</v>
      </c>
      <c r="V1623" s="387" t="s">
        <v>2007</v>
      </c>
      <c r="W1623" s="387" t="s">
        <v>1771</v>
      </c>
      <c r="X1623" s="387" t="s">
        <v>1770</v>
      </c>
      <c r="Y1623" s="387" t="s">
        <v>1735</v>
      </c>
      <c r="Z1623" s="387" t="s">
        <v>1734</v>
      </c>
      <c r="AA1623" s="387" t="s">
        <v>1733</v>
      </c>
      <c r="AB1623" s="387">
        <v>78.040000000000006</v>
      </c>
      <c r="AC1623" s="387">
        <v>0</v>
      </c>
      <c r="AD1623" s="387">
        <v>0</v>
      </c>
      <c r="AE1623" s="387">
        <v>78.040000000000006</v>
      </c>
      <c r="AF1623" s="387" t="s">
        <v>1729</v>
      </c>
      <c r="AG1623" s="387">
        <v>78.040000000000006</v>
      </c>
      <c r="AH1623" s="387">
        <v>0</v>
      </c>
      <c r="AI1623" s="387">
        <v>0</v>
      </c>
      <c r="AJ1623" s="387">
        <v>78.040000000000006</v>
      </c>
      <c r="AK1623" s="387">
        <v>7.8</v>
      </c>
      <c r="AM1623"/>
      <c r="AN1623"/>
      <c r="AO1623"/>
    </row>
    <row r="1624" spans="1:41">
      <c r="A1624" s="387" t="s">
        <v>4605</v>
      </c>
      <c r="B1624" s="388">
        <v>43671.864432870374</v>
      </c>
      <c r="C1624" s="389">
        <v>43671</v>
      </c>
      <c r="D1624" s="387" t="s">
        <v>3533</v>
      </c>
      <c r="E1624" s="389">
        <v>43671</v>
      </c>
      <c r="F1624" s="387" t="s">
        <v>3580</v>
      </c>
      <c r="G1624" s="387" t="s">
        <v>1728</v>
      </c>
      <c r="H1624" s="387" t="s">
        <v>1728</v>
      </c>
      <c r="I1624" s="387" t="s">
        <v>1728</v>
      </c>
      <c r="J1624" s="387" t="s">
        <v>1728</v>
      </c>
      <c r="K1624" s="387" t="s">
        <v>1741</v>
      </c>
      <c r="L1624" s="390" t="s">
        <v>1732</v>
      </c>
      <c r="M1624" s="390" t="s">
        <v>2027</v>
      </c>
      <c r="N1624" s="390" t="str">
        <f t="shared" si="52"/>
        <v>Employee28@blyblade.com</v>
      </c>
      <c r="O1624" s="390" t="str">
        <f t="shared" si="53"/>
        <v>Tony_Conte</v>
      </c>
      <c r="P1624" s="387" t="s">
        <v>1728</v>
      </c>
      <c r="Q1624" s="387" t="s">
        <v>1952</v>
      </c>
      <c r="R1624" s="387" t="s">
        <v>1738</v>
      </c>
      <c r="S1624" s="387">
        <v>0</v>
      </c>
      <c r="T1624" s="387">
        <v>12</v>
      </c>
      <c r="U1624" s="387" t="s">
        <v>2026</v>
      </c>
      <c r="V1624" s="387" t="s">
        <v>2026</v>
      </c>
      <c r="W1624" s="387" t="s">
        <v>1965</v>
      </c>
      <c r="X1624" s="387" t="s">
        <v>1749</v>
      </c>
      <c r="Y1624" s="387" t="s">
        <v>1748</v>
      </c>
      <c r="Z1624" s="387" t="s">
        <v>1734</v>
      </c>
      <c r="AA1624" s="387" t="s">
        <v>1733</v>
      </c>
      <c r="AB1624" s="387">
        <v>30.75</v>
      </c>
      <c r="AC1624" s="387">
        <v>0</v>
      </c>
      <c r="AD1624" s="387">
        <v>0</v>
      </c>
      <c r="AE1624" s="387">
        <v>30.75</v>
      </c>
      <c r="AF1624" s="387" t="s">
        <v>1729</v>
      </c>
      <c r="AG1624" s="387">
        <v>30.75</v>
      </c>
      <c r="AH1624" s="387">
        <v>0</v>
      </c>
      <c r="AI1624" s="387">
        <v>0</v>
      </c>
      <c r="AJ1624" s="387">
        <v>30.75</v>
      </c>
      <c r="AK1624" s="387">
        <v>3.08</v>
      </c>
      <c r="AM1624"/>
      <c r="AN1624"/>
      <c r="AO1624"/>
    </row>
    <row r="1625" spans="1:41">
      <c r="A1625" s="387" t="s">
        <v>4604</v>
      </c>
      <c r="B1625" s="388">
        <v>43671.865370370368</v>
      </c>
      <c r="C1625" s="389">
        <v>43671</v>
      </c>
      <c r="D1625" s="387" t="s">
        <v>2316</v>
      </c>
      <c r="E1625" s="389">
        <v>43671</v>
      </c>
      <c r="F1625" s="387" t="s">
        <v>2315</v>
      </c>
      <c r="G1625" s="387" t="s">
        <v>1728</v>
      </c>
      <c r="H1625" s="387" t="s">
        <v>1728</v>
      </c>
      <c r="I1625" s="387" t="s">
        <v>1728</v>
      </c>
      <c r="J1625" s="387" t="s">
        <v>1728</v>
      </c>
      <c r="K1625" s="387" t="s">
        <v>1741</v>
      </c>
      <c r="L1625" s="390" t="s">
        <v>1732</v>
      </c>
      <c r="M1625" s="390" t="s">
        <v>2287</v>
      </c>
      <c r="N1625" s="390" t="str">
        <f t="shared" si="52"/>
        <v>Employee14@blyblade.com</v>
      </c>
      <c r="O1625" s="390" t="str">
        <f t="shared" si="53"/>
        <v>Bowie_Tam</v>
      </c>
      <c r="P1625" s="387" t="s">
        <v>1728</v>
      </c>
      <c r="Q1625" s="387" t="s">
        <v>1952</v>
      </c>
      <c r="R1625" s="387" t="s">
        <v>1738</v>
      </c>
      <c r="S1625" s="387">
        <v>0.01</v>
      </c>
      <c r="T1625" s="387">
        <v>15</v>
      </c>
      <c r="U1625" s="387" t="s">
        <v>2026</v>
      </c>
      <c r="V1625" s="387" t="s">
        <v>2026</v>
      </c>
      <c r="W1625" s="387" t="s">
        <v>1761</v>
      </c>
      <c r="X1625" s="387" t="s">
        <v>1749</v>
      </c>
      <c r="Y1625" s="387" t="s">
        <v>1748</v>
      </c>
      <c r="Z1625" s="387" t="s">
        <v>1734</v>
      </c>
      <c r="AA1625" s="387" t="s">
        <v>1733</v>
      </c>
      <c r="AB1625" s="387">
        <v>35.17</v>
      </c>
      <c r="AC1625" s="387">
        <v>0</v>
      </c>
      <c r="AD1625" s="387">
        <v>0</v>
      </c>
      <c r="AE1625" s="387">
        <v>35.17</v>
      </c>
      <c r="AF1625" s="387" t="s">
        <v>1729</v>
      </c>
      <c r="AG1625" s="387">
        <v>35.17</v>
      </c>
      <c r="AH1625" s="387">
        <v>0</v>
      </c>
      <c r="AI1625" s="387">
        <v>0</v>
      </c>
      <c r="AJ1625" s="387">
        <v>35.17</v>
      </c>
      <c r="AK1625" s="387">
        <v>3.52</v>
      </c>
      <c r="AM1625"/>
      <c r="AN1625"/>
      <c r="AO1625"/>
    </row>
    <row r="1626" spans="1:41">
      <c r="A1626" s="387" t="s">
        <v>4603</v>
      </c>
      <c r="B1626" s="388">
        <v>43671.888333333336</v>
      </c>
      <c r="C1626" s="389">
        <v>43671</v>
      </c>
      <c r="D1626" s="387" t="s">
        <v>2965</v>
      </c>
      <c r="E1626" s="389">
        <v>43671</v>
      </c>
      <c r="F1626" s="387" t="s">
        <v>1791</v>
      </c>
      <c r="G1626" s="389">
        <v>43671</v>
      </c>
      <c r="H1626" s="387" t="s">
        <v>1885</v>
      </c>
      <c r="I1626" s="389">
        <v>43671</v>
      </c>
      <c r="J1626" s="387" t="s">
        <v>3765</v>
      </c>
      <c r="K1626" s="387" t="s">
        <v>1741</v>
      </c>
      <c r="L1626" s="390" t="s">
        <v>1732</v>
      </c>
      <c r="M1626" s="390" t="s">
        <v>1755</v>
      </c>
      <c r="N1626" s="390" t="str">
        <f t="shared" si="52"/>
        <v>Employee2@blyblade.com</v>
      </c>
      <c r="O1626" s="390" t="str">
        <f t="shared" si="53"/>
        <v>Cal_Thompson</v>
      </c>
      <c r="P1626" s="387" t="s">
        <v>1728</v>
      </c>
      <c r="Q1626" s="387" t="s">
        <v>1762</v>
      </c>
      <c r="R1626" s="387" t="s">
        <v>1753</v>
      </c>
      <c r="S1626" s="387">
        <v>12.81</v>
      </c>
      <c r="T1626" s="387">
        <v>34</v>
      </c>
      <c r="U1626" s="387" t="s">
        <v>1751</v>
      </c>
      <c r="V1626" s="387" t="s">
        <v>2100</v>
      </c>
      <c r="W1626" s="387" t="s">
        <v>1761</v>
      </c>
      <c r="X1626" s="387" t="s">
        <v>1749</v>
      </c>
      <c r="Y1626" s="387" t="s">
        <v>1748</v>
      </c>
      <c r="Z1626" s="387" t="s">
        <v>1734</v>
      </c>
      <c r="AA1626" s="387" t="s">
        <v>1733</v>
      </c>
      <c r="AB1626" s="387">
        <v>115.51</v>
      </c>
      <c r="AC1626" s="387">
        <v>0</v>
      </c>
      <c r="AD1626" s="387">
        <v>0</v>
      </c>
      <c r="AE1626" s="387">
        <v>115.51</v>
      </c>
      <c r="AF1626" s="387" t="s">
        <v>1729</v>
      </c>
      <c r="AG1626" s="387">
        <v>115.51</v>
      </c>
      <c r="AH1626" s="387">
        <v>0</v>
      </c>
      <c r="AI1626" s="387">
        <v>0</v>
      </c>
      <c r="AJ1626" s="387">
        <v>115.51</v>
      </c>
      <c r="AK1626" s="387">
        <v>11.55</v>
      </c>
      <c r="AM1626"/>
      <c r="AN1626"/>
      <c r="AO1626"/>
    </row>
    <row r="1627" spans="1:41">
      <c r="A1627" s="387" t="s">
        <v>4603</v>
      </c>
      <c r="B1627" s="388">
        <v>43671.891053240739</v>
      </c>
      <c r="C1627" s="389">
        <v>43671</v>
      </c>
      <c r="D1627" s="387" t="s">
        <v>2965</v>
      </c>
      <c r="E1627" s="389">
        <v>43671</v>
      </c>
      <c r="F1627" s="387" t="s">
        <v>1791</v>
      </c>
      <c r="G1627" s="389">
        <v>43671</v>
      </c>
      <c r="H1627" s="387" t="s">
        <v>1885</v>
      </c>
      <c r="I1627" s="389">
        <v>43671</v>
      </c>
      <c r="J1627" s="387" t="s">
        <v>3765</v>
      </c>
      <c r="K1627" s="387" t="s">
        <v>1741</v>
      </c>
      <c r="L1627" s="390" t="s">
        <v>1732</v>
      </c>
      <c r="M1627" s="390" t="s">
        <v>1755</v>
      </c>
      <c r="N1627" s="390" t="str">
        <f t="shared" si="52"/>
        <v>Employee2@blyblade.com</v>
      </c>
      <c r="O1627" s="390" t="str">
        <f t="shared" si="53"/>
        <v>Cal_Thompson</v>
      </c>
      <c r="P1627" s="387" t="s">
        <v>1728</v>
      </c>
      <c r="Q1627" s="387" t="s">
        <v>1762</v>
      </c>
      <c r="R1627" s="387" t="s">
        <v>1753</v>
      </c>
      <c r="S1627" s="387">
        <v>12.81</v>
      </c>
      <c r="T1627" s="387">
        <v>34</v>
      </c>
      <c r="U1627" s="387" t="s">
        <v>1751</v>
      </c>
      <c r="V1627" s="387" t="s">
        <v>2100</v>
      </c>
      <c r="W1627" s="387" t="s">
        <v>1761</v>
      </c>
      <c r="X1627" s="387" t="s">
        <v>1749</v>
      </c>
      <c r="Y1627" s="387" t="s">
        <v>1748</v>
      </c>
      <c r="Z1627" s="387" t="s">
        <v>1734</v>
      </c>
      <c r="AA1627" s="387" t="s">
        <v>1747</v>
      </c>
      <c r="AB1627" s="387">
        <v>0</v>
      </c>
      <c r="AC1627" s="387">
        <v>0</v>
      </c>
      <c r="AD1627" s="387">
        <v>29.03</v>
      </c>
      <c r="AE1627" s="387">
        <v>29.03</v>
      </c>
      <c r="AF1627" s="387" t="s">
        <v>1729</v>
      </c>
      <c r="AG1627" s="387">
        <v>0</v>
      </c>
      <c r="AH1627" s="387">
        <v>0</v>
      </c>
      <c r="AI1627" s="387">
        <v>29.03</v>
      </c>
      <c r="AJ1627" s="387">
        <v>29.03</v>
      </c>
      <c r="AK1627" s="387">
        <v>0</v>
      </c>
      <c r="AM1627"/>
      <c r="AN1627"/>
      <c r="AO1627"/>
    </row>
    <row r="1628" spans="1:41">
      <c r="A1628" s="387" t="s">
        <v>4602</v>
      </c>
      <c r="B1628" s="388">
        <v>43671.924502314818</v>
      </c>
      <c r="C1628" s="389">
        <v>43671</v>
      </c>
      <c r="D1628" s="387" t="s">
        <v>2047</v>
      </c>
      <c r="E1628" s="389">
        <v>43671</v>
      </c>
      <c r="F1628" s="387" t="s">
        <v>2046</v>
      </c>
      <c r="G1628" s="389">
        <v>43671</v>
      </c>
      <c r="H1628" s="387" t="s">
        <v>3552</v>
      </c>
      <c r="I1628" s="389">
        <v>43671</v>
      </c>
      <c r="J1628" s="387" t="s">
        <v>2102</v>
      </c>
      <c r="K1628" s="387" t="s">
        <v>1741</v>
      </c>
      <c r="L1628" s="390" t="s">
        <v>1732</v>
      </c>
      <c r="M1628" s="390" t="s">
        <v>1986</v>
      </c>
      <c r="N1628" s="390" t="str">
        <f t="shared" si="52"/>
        <v>Employee1@blyblade.com</v>
      </c>
      <c r="O1628" s="390" t="str">
        <f t="shared" si="53"/>
        <v>Jake_Mirto</v>
      </c>
      <c r="P1628" s="387" t="s">
        <v>1728</v>
      </c>
      <c r="Q1628" s="387" t="s">
        <v>1762</v>
      </c>
      <c r="R1628" s="387" t="s">
        <v>1753</v>
      </c>
      <c r="S1628" s="387">
        <v>4.8099999999999996</v>
      </c>
      <c r="T1628" s="387">
        <v>14</v>
      </c>
      <c r="U1628" s="387" t="s">
        <v>1752</v>
      </c>
      <c r="V1628" s="387" t="s">
        <v>2953</v>
      </c>
      <c r="W1628" s="387" t="s">
        <v>1761</v>
      </c>
      <c r="X1628" s="387" t="s">
        <v>1749</v>
      </c>
      <c r="Y1628" s="387" t="s">
        <v>1735</v>
      </c>
      <c r="Z1628" s="387" t="s">
        <v>1734</v>
      </c>
      <c r="AA1628" s="387" t="s">
        <v>1733</v>
      </c>
      <c r="AB1628" s="387">
        <v>62.79</v>
      </c>
      <c r="AC1628" s="387">
        <v>0</v>
      </c>
      <c r="AD1628" s="387">
        <v>0</v>
      </c>
      <c r="AE1628" s="387">
        <v>62.79</v>
      </c>
      <c r="AF1628" s="387" t="s">
        <v>1729</v>
      </c>
      <c r="AG1628" s="387">
        <v>62.79</v>
      </c>
      <c r="AH1628" s="387">
        <v>0</v>
      </c>
      <c r="AI1628" s="387">
        <v>0</v>
      </c>
      <c r="AJ1628" s="387">
        <v>62.79</v>
      </c>
      <c r="AK1628" s="387">
        <v>6.28</v>
      </c>
      <c r="AM1628"/>
      <c r="AN1628"/>
      <c r="AO1628"/>
    </row>
    <row r="1629" spans="1:41">
      <c r="A1629" s="387" t="s">
        <v>4601</v>
      </c>
      <c r="B1629" s="388">
        <v>43671.935127314813</v>
      </c>
      <c r="C1629" s="389">
        <v>43671</v>
      </c>
      <c r="D1629" s="387" t="s">
        <v>3106</v>
      </c>
      <c r="E1629" s="389">
        <v>43671</v>
      </c>
      <c r="F1629" s="387" t="s">
        <v>1789</v>
      </c>
      <c r="G1629" s="389">
        <v>43671</v>
      </c>
      <c r="H1629" s="387" t="s">
        <v>2289</v>
      </c>
      <c r="I1629" s="389">
        <v>43671</v>
      </c>
      <c r="J1629" s="387" t="s">
        <v>2288</v>
      </c>
      <c r="K1629" s="387" t="s">
        <v>1741</v>
      </c>
      <c r="L1629" s="390" t="s">
        <v>1732</v>
      </c>
      <c r="M1629" s="390" t="s">
        <v>2985</v>
      </c>
      <c r="N1629" s="390" t="str">
        <f t="shared" si="52"/>
        <v>Employee49@blyblade.com</v>
      </c>
      <c r="O1629" s="390" t="str">
        <f t="shared" si="53"/>
        <v>Emi_Suzuki</v>
      </c>
      <c r="P1629" s="387" t="s">
        <v>1728</v>
      </c>
      <c r="Q1629" s="387" t="s">
        <v>1754</v>
      </c>
      <c r="R1629" s="387" t="s">
        <v>1738</v>
      </c>
      <c r="S1629" s="387">
        <v>12.99</v>
      </c>
      <c r="T1629" s="387">
        <v>72</v>
      </c>
      <c r="U1629" s="387" t="s">
        <v>1883</v>
      </c>
      <c r="V1629" s="387" t="s">
        <v>1802</v>
      </c>
      <c r="W1629" s="387" t="s">
        <v>1771</v>
      </c>
      <c r="X1629" s="387" t="s">
        <v>1770</v>
      </c>
      <c r="Y1629" s="387" t="s">
        <v>1825</v>
      </c>
      <c r="Z1629" s="387" t="s">
        <v>1734</v>
      </c>
      <c r="AA1629" s="387" t="s">
        <v>1733</v>
      </c>
      <c r="AB1629" s="387">
        <v>98.41</v>
      </c>
      <c r="AC1629" s="387">
        <v>0</v>
      </c>
      <c r="AD1629" s="387">
        <v>0</v>
      </c>
      <c r="AE1629" s="387">
        <v>98.41</v>
      </c>
      <c r="AF1629" s="387" t="s">
        <v>1729</v>
      </c>
      <c r="AG1629" s="387">
        <v>98.41</v>
      </c>
      <c r="AH1629" s="387">
        <v>0</v>
      </c>
      <c r="AI1629" s="387">
        <v>0</v>
      </c>
      <c r="AJ1629" s="387">
        <v>98.41</v>
      </c>
      <c r="AK1629" s="387">
        <v>9.84</v>
      </c>
      <c r="AM1629"/>
      <c r="AN1629"/>
      <c r="AO1629"/>
    </row>
    <row r="1630" spans="1:41">
      <c r="A1630" s="387" t="s">
        <v>4600</v>
      </c>
      <c r="B1630" s="388">
        <v>43671.9455787037</v>
      </c>
      <c r="C1630" s="389">
        <v>43671</v>
      </c>
      <c r="D1630" s="387" t="s">
        <v>2017</v>
      </c>
      <c r="E1630" s="389">
        <v>43671</v>
      </c>
      <c r="F1630" s="387" t="s">
        <v>2016</v>
      </c>
      <c r="G1630" s="389">
        <v>43671</v>
      </c>
      <c r="H1630" s="387" t="s">
        <v>4262</v>
      </c>
      <c r="I1630" s="389">
        <v>43671</v>
      </c>
      <c r="J1630" s="387" t="s">
        <v>2975</v>
      </c>
      <c r="K1630" s="387" t="s">
        <v>1741</v>
      </c>
      <c r="L1630" s="390" t="s">
        <v>1732</v>
      </c>
      <c r="M1630" s="390" t="s">
        <v>1986</v>
      </c>
      <c r="N1630" s="390" t="str">
        <f t="shared" si="52"/>
        <v>Employee1@blyblade.com</v>
      </c>
      <c r="O1630" s="390" t="str">
        <f t="shared" si="53"/>
        <v>Jake_Mirto</v>
      </c>
      <c r="P1630" s="387" t="s">
        <v>1728</v>
      </c>
      <c r="Q1630" s="387" t="s">
        <v>1762</v>
      </c>
      <c r="R1630" s="387" t="s">
        <v>1753</v>
      </c>
      <c r="S1630" s="387">
        <v>5.08</v>
      </c>
      <c r="T1630" s="387">
        <v>11</v>
      </c>
      <c r="U1630" s="387" t="s">
        <v>1752</v>
      </c>
      <c r="V1630" s="387" t="s">
        <v>1752</v>
      </c>
      <c r="W1630" s="387" t="s">
        <v>1761</v>
      </c>
      <c r="X1630" s="387" t="s">
        <v>1749</v>
      </c>
      <c r="Y1630" s="387" t="s">
        <v>1735</v>
      </c>
      <c r="Z1630" s="387" t="s">
        <v>1734</v>
      </c>
      <c r="AA1630" s="387" t="s">
        <v>1733</v>
      </c>
      <c r="AB1630" s="387">
        <v>58.61</v>
      </c>
      <c r="AC1630" s="387">
        <v>0</v>
      </c>
      <c r="AD1630" s="387">
        <v>0</v>
      </c>
      <c r="AE1630" s="387">
        <v>58.61</v>
      </c>
      <c r="AF1630" s="387" t="s">
        <v>1729</v>
      </c>
      <c r="AG1630" s="387">
        <v>58.61</v>
      </c>
      <c r="AH1630" s="387">
        <v>0</v>
      </c>
      <c r="AI1630" s="387">
        <v>0</v>
      </c>
      <c r="AJ1630" s="387">
        <v>58.61</v>
      </c>
      <c r="AK1630" s="387">
        <v>5.86</v>
      </c>
      <c r="AM1630"/>
      <c r="AN1630"/>
      <c r="AO1630"/>
    </row>
    <row r="1631" spans="1:41">
      <c r="A1631" s="387" t="s">
        <v>4599</v>
      </c>
      <c r="B1631" s="388">
        <v>43671.948773148149</v>
      </c>
      <c r="C1631" s="389">
        <v>43671</v>
      </c>
      <c r="D1631" s="387" t="s">
        <v>2005</v>
      </c>
      <c r="E1631" s="389">
        <v>43671</v>
      </c>
      <c r="F1631" s="387" t="s">
        <v>2004</v>
      </c>
      <c r="G1631" s="389">
        <v>43671</v>
      </c>
      <c r="H1631" s="387" t="s">
        <v>1971</v>
      </c>
      <c r="I1631" s="389">
        <v>43671</v>
      </c>
      <c r="J1631" s="387" t="s">
        <v>1970</v>
      </c>
      <c r="K1631" s="387" t="s">
        <v>1741</v>
      </c>
      <c r="L1631" s="390" t="s">
        <v>1732</v>
      </c>
      <c r="M1631" s="390" t="s">
        <v>1940</v>
      </c>
      <c r="N1631" s="390" t="str">
        <f t="shared" si="52"/>
        <v>Employee11@blyblade.com</v>
      </c>
      <c r="O1631" s="390" t="str">
        <f t="shared" si="53"/>
        <v>Mimi_Grassi</v>
      </c>
      <c r="P1631" s="387" t="s">
        <v>1728</v>
      </c>
      <c r="Q1631" s="387" t="s">
        <v>1762</v>
      </c>
      <c r="R1631" s="387" t="s">
        <v>1753</v>
      </c>
      <c r="S1631" s="387">
        <v>7.84</v>
      </c>
      <c r="T1631" s="387">
        <v>28</v>
      </c>
      <c r="U1631" s="387" t="s">
        <v>1752</v>
      </c>
      <c r="V1631" s="387" t="s">
        <v>1781</v>
      </c>
      <c r="W1631" s="387" t="s">
        <v>1965</v>
      </c>
      <c r="X1631" s="387" t="s">
        <v>1749</v>
      </c>
      <c r="Y1631" s="387" t="s">
        <v>1735</v>
      </c>
      <c r="Z1631" s="387" t="s">
        <v>1734</v>
      </c>
      <c r="AA1631" s="387" t="s">
        <v>1733</v>
      </c>
      <c r="AB1631" s="387">
        <v>83.28</v>
      </c>
      <c r="AC1631" s="387">
        <v>0</v>
      </c>
      <c r="AD1631" s="387">
        <v>0</v>
      </c>
      <c r="AE1631" s="387">
        <v>83.28</v>
      </c>
      <c r="AF1631" s="387" t="s">
        <v>1729</v>
      </c>
      <c r="AG1631" s="387">
        <v>83.28</v>
      </c>
      <c r="AH1631" s="387">
        <v>0</v>
      </c>
      <c r="AI1631" s="387">
        <v>0</v>
      </c>
      <c r="AJ1631" s="387">
        <v>83.28</v>
      </c>
      <c r="AK1631" s="387">
        <v>8.33</v>
      </c>
      <c r="AM1631"/>
      <c r="AN1631"/>
      <c r="AO1631"/>
    </row>
    <row r="1632" spans="1:41">
      <c r="A1632" s="387" t="s">
        <v>4598</v>
      </c>
      <c r="B1632" s="388">
        <v>43671.978819444441</v>
      </c>
      <c r="C1632" s="389">
        <v>43671</v>
      </c>
      <c r="D1632" s="387" t="s">
        <v>2790</v>
      </c>
      <c r="E1632" s="389">
        <v>43671</v>
      </c>
      <c r="F1632" s="387" t="s">
        <v>3721</v>
      </c>
      <c r="G1632" s="389">
        <v>43671</v>
      </c>
      <c r="H1632" s="387" t="s">
        <v>4597</v>
      </c>
      <c r="I1632" s="389">
        <v>43671</v>
      </c>
      <c r="J1632" s="387" t="s">
        <v>3718</v>
      </c>
      <c r="K1632" s="387" t="s">
        <v>1741</v>
      </c>
      <c r="L1632" s="390" t="s">
        <v>1732</v>
      </c>
      <c r="M1632" s="390" t="s">
        <v>1986</v>
      </c>
      <c r="N1632" s="390" t="str">
        <f t="shared" si="52"/>
        <v>Employee1@blyblade.com</v>
      </c>
      <c r="O1632" s="390" t="str">
        <f t="shared" si="53"/>
        <v>Jake_Mirto</v>
      </c>
      <c r="P1632" s="387" t="s">
        <v>1728</v>
      </c>
      <c r="Q1632" s="387" t="s">
        <v>1762</v>
      </c>
      <c r="R1632" s="387" t="s">
        <v>1753</v>
      </c>
      <c r="S1632" s="387">
        <v>19.54</v>
      </c>
      <c r="T1632" s="387">
        <v>34</v>
      </c>
      <c r="U1632" s="387" t="s">
        <v>1752</v>
      </c>
      <c r="V1632" s="387" t="s">
        <v>1826</v>
      </c>
      <c r="W1632" s="387" t="s">
        <v>1761</v>
      </c>
      <c r="X1632" s="387" t="s">
        <v>1749</v>
      </c>
      <c r="Y1632" s="387" t="s">
        <v>1735</v>
      </c>
      <c r="Z1632" s="387" t="s">
        <v>1734</v>
      </c>
      <c r="AA1632" s="387" t="s">
        <v>1733</v>
      </c>
      <c r="AB1632" s="387">
        <v>159.13999999999999</v>
      </c>
      <c r="AC1632" s="387">
        <v>0</v>
      </c>
      <c r="AD1632" s="387">
        <v>0</v>
      </c>
      <c r="AE1632" s="387">
        <v>159.13999999999999</v>
      </c>
      <c r="AF1632" s="387" t="s">
        <v>1729</v>
      </c>
      <c r="AG1632" s="387">
        <v>159.13999999999999</v>
      </c>
      <c r="AH1632" s="387">
        <v>0</v>
      </c>
      <c r="AI1632" s="387">
        <v>0</v>
      </c>
      <c r="AJ1632" s="387">
        <v>159.13999999999999</v>
      </c>
      <c r="AK1632" s="387">
        <v>15.91</v>
      </c>
      <c r="AM1632"/>
      <c r="AN1632"/>
      <c r="AO1632"/>
    </row>
    <row r="1633" spans="1:41">
      <c r="A1633" s="387" t="s">
        <v>4596</v>
      </c>
      <c r="B1633" s="388">
        <v>43671.989131944443</v>
      </c>
      <c r="C1633" s="389">
        <v>43671</v>
      </c>
      <c r="D1633" s="387" t="s">
        <v>3285</v>
      </c>
      <c r="E1633" s="389">
        <v>43671</v>
      </c>
      <c r="F1633" s="387" t="s">
        <v>3311</v>
      </c>
      <c r="G1633" s="389">
        <v>43671</v>
      </c>
      <c r="H1633" s="387" t="s">
        <v>2224</v>
      </c>
      <c r="I1633" s="389">
        <v>43671</v>
      </c>
      <c r="J1633" s="387" t="s">
        <v>3298</v>
      </c>
      <c r="K1633" s="387" t="s">
        <v>1741</v>
      </c>
      <c r="L1633" s="390" t="s">
        <v>1732</v>
      </c>
      <c r="M1633" s="390" t="s">
        <v>2985</v>
      </c>
      <c r="N1633" s="390" t="str">
        <f t="shared" si="52"/>
        <v>Employee49@blyblade.com</v>
      </c>
      <c r="O1633" s="390" t="str">
        <f t="shared" si="53"/>
        <v>Emi_Suzuki</v>
      </c>
      <c r="P1633" s="387" t="s">
        <v>1728</v>
      </c>
      <c r="Q1633" s="387" t="s">
        <v>1754</v>
      </c>
      <c r="R1633" s="387" t="s">
        <v>1803</v>
      </c>
      <c r="S1633" s="387">
        <v>13.94</v>
      </c>
      <c r="T1633" s="387">
        <v>25</v>
      </c>
      <c r="U1633" s="387" t="s">
        <v>1802</v>
      </c>
      <c r="V1633" s="387" t="s">
        <v>2489</v>
      </c>
      <c r="W1633" s="387" t="s">
        <v>1771</v>
      </c>
      <c r="X1633" s="387" t="s">
        <v>1770</v>
      </c>
      <c r="Y1633" s="387" t="s">
        <v>1825</v>
      </c>
      <c r="Z1633" s="387" t="s">
        <v>1734</v>
      </c>
      <c r="AA1633" s="387" t="s">
        <v>1733</v>
      </c>
      <c r="AB1633" s="387">
        <v>40.299999999999997</v>
      </c>
      <c r="AC1633" s="387">
        <v>0</v>
      </c>
      <c r="AD1633" s="387">
        <v>0</v>
      </c>
      <c r="AE1633" s="387">
        <v>40.299999999999997</v>
      </c>
      <c r="AF1633" s="387" t="s">
        <v>1729</v>
      </c>
      <c r="AG1633" s="387">
        <v>40.299999999999997</v>
      </c>
      <c r="AH1633" s="387">
        <v>0</v>
      </c>
      <c r="AI1633" s="387">
        <v>0</v>
      </c>
      <c r="AJ1633" s="387">
        <v>40.299999999999997</v>
      </c>
      <c r="AK1633" s="387">
        <v>4.03</v>
      </c>
      <c r="AM1633"/>
      <c r="AN1633"/>
      <c r="AO1633"/>
    </row>
    <row r="1634" spans="1:41">
      <c r="A1634" s="387" t="s">
        <v>4595</v>
      </c>
      <c r="B1634" s="388">
        <v>43671.99077546296</v>
      </c>
      <c r="C1634" s="389">
        <v>43671</v>
      </c>
      <c r="D1634" s="387" t="s">
        <v>2825</v>
      </c>
      <c r="E1634" s="389">
        <v>43671</v>
      </c>
      <c r="F1634" s="387" t="s">
        <v>2340</v>
      </c>
      <c r="G1634" s="389">
        <v>43671</v>
      </c>
      <c r="H1634" s="387" t="s">
        <v>2744</v>
      </c>
      <c r="I1634" s="389">
        <v>43671</v>
      </c>
      <c r="J1634" s="387" t="s">
        <v>2331</v>
      </c>
      <c r="K1634" s="387" t="s">
        <v>1741</v>
      </c>
      <c r="L1634" s="390" t="s">
        <v>1732</v>
      </c>
      <c r="M1634" s="390" t="s">
        <v>1810</v>
      </c>
      <c r="N1634" s="390" t="str">
        <f t="shared" si="52"/>
        <v>Employee3@blyblade.com</v>
      </c>
      <c r="O1634" s="390" t="str">
        <f t="shared" si="53"/>
        <v>Esjona_Kadiu</v>
      </c>
      <c r="P1634" s="387" t="s">
        <v>1728</v>
      </c>
      <c r="Q1634" s="387" t="s">
        <v>1739</v>
      </c>
      <c r="R1634" s="387" t="s">
        <v>1738</v>
      </c>
      <c r="S1634" s="387">
        <v>0.78</v>
      </c>
      <c r="T1634" s="387">
        <v>26</v>
      </c>
      <c r="U1634" s="387" t="s">
        <v>1737</v>
      </c>
      <c r="V1634" s="387" t="s">
        <v>1737</v>
      </c>
      <c r="W1634" s="387" t="s">
        <v>1728</v>
      </c>
      <c r="X1634" s="387" t="s">
        <v>1736</v>
      </c>
      <c r="Y1634" s="387" t="s">
        <v>1735</v>
      </c>
      <c r="Z1634" s="387" t="s">
        <v>1734</v>
      </c>
      <c r="AA1634" s="387" t="s">
        <v>1733</v>
      </c>
      <c r="AB1634" s="387">
        <v>35.18</v>
      </c>
      <c r="AC1634" s="387">
        <v>0</v>
      </c>
      <c r="AD1634" s="387">
        <v>0</v>
      </c>
      <c r="AE1634" s="387">
        <v>30</v>
      </c>
      <c r="AF1634" s="387" t="s">
        <v>1729</v>
      </c>
      <c r="AG1634" s="387">
        <v>35.18</v>
      </c>
      <c r="AH1634" s="387">
        <v>0</v>
      </c>
      <c r="AI1634" s="387">
        <v>0</v>
      </c>
      <c r="AJ1634" s="387">
        <v>30</v>
      </c>
      <c r="AK1634" s="387">
        <v>3</v>
      </c>
      <c r="AM1634"/>
      <c r="AN1634"/>
      <c r="AO1634"/>
    </row>
    <row r="1635" spans="1:41">
      <c r="A1635" s="387" t="s">
        <v>4594</v>
      </c>
      <c r="B1635" s="388">
        <v>43672.010289351849</v>
      </c>
      <c r="C1635" s="389">
        <v>43671</v>
      </c>
      <c r="D1635" s="387" t="s">
        <v>2708</v>
      </c>
      <c r="E1635" s="389">
        <v>43671</v>
      </c>
      <c r="F1635" s="387" t="s">
        <v>2707</v>
      </c>
      <c r="G1635" s="389">
        <v>43672</v>
      </c>
      <c r="H1635" s="387" t="s">
        <v>1957</v>
      </c>
      <c r="I1635" s="389">
        <v>43671</v>
      </c>
      <c r="J1635" s="387" t="s">
        <v>1956</v>
      </c>
      <c r="K1635" s="387" t="s">
        <v>1741</v>
      </c>
      <c r="L1635" s="390" t="s">
        <v>1732</v>
      </c>
      <c r="M1635" s="390" t="s">
        <v>2013</v>
      </c>
      <c r="N1635" s="390" t="str">
        <f t="shared" si="52"/>
        <v>Employee22@blyblade.com</v>
      </c>
      <c r="O1635" s="390" t="str">
        <f t="shared" si="53"/>
        <v>Lee_Gold</v>
      </c>
      <c r="P1635" s="387" t="s">
        <v>1728</v>
      </c>
      <c r="Q1635" s="387" t="s">
        <v>1754</v>
      </c>
      <c r="R1635" s="387" t="s">
        <v>1738</v>
      </c>
      <c r="S1635" s="387">
        <v>1.74</v>
      </c>
      <c r="T1635" s="387">
        <v>12</v>
      </c>
      <c r="U1635" s="387" t="s">
        <v>1737</v>
      </c>
      <c r="V1635" s="387" t="s">
        <v>3119</v>
      </c>
      <c r="W1635" s="387" t="s">
        <v>1875</v>
      </c>
      <c r="X1635" s="387" t="s">
        <v>1770</v>
      </c>
      <c r="Y1635" s="387" t="s">
        <v>1748</v>
      </c>
      <c r="Z1635" s="387" t="s">
        <v>1734</v>
      </c>
      <c r="AA1635" s="387" t="s">
        <v>1733</v>
      </c>
      <c r="AB1635" s="387">
        <v>15.93</v>
      </c>
      <c r="AC1635" s="387">
        <v>0</v>
      </c>
      <c r="AD1635" s="387">
        <v>0</v>
      </c>
      <c r="AE1635" s="387">
        <v>15.93</v>
      </c>
      <c r="AF1635" s="387" t="s">
        <v>1729</v>
      </c>
      <c r="AG1635" s="387">
        <v>15.93</v>
      </c>
      <c r="AH1635" s="387">
        <v>0</v>
      </c>
      <c r="AI1635" s="387">
        <v>0</v>
      </c>
      <c r="AJ1635" s="387">
        <v>15.93</v>
      </c>
      <c r="AK1635" s="387">
        <v>1.59</v>
      </c>
      <c r="AM1635"/>
      <c r="AN1635"/>
      <c r="AO1635"/>
    </row>
    <row r="1636" spans="1:41">
      <c r="A1636" s="387" t="s">
        <v>4593</v>
      </c>
      <c r="B1636" s="388">
        <v>43672.01090277778</v>
      </c>
      <c r="C1636" s="389">
        <v>43671</v>
      </c>
      <c r="D1636" s="387" t="s">
        <v>1944</v>
      </c>
      <c r="E1636" s="389">
        <v>43671</v>
      </c>
      <c r="F1636" s="387" t="s">
        <v>1943</v>
      </c>
      <c r="G1636" s="389">
        <v>43672</v>
      </c>
      <c r="H1636" s="387" t="s">
        <v>2815</v>
      </c>
      <c r="I1636" s="389">
        <v>43671</v>
      </c>
      <c r="J1636" s="387" t="s">
        <v>2814</v>
      </c>
      <c r="K1636" s="387" t="s">
        <v>1741</v>
      </c>
      <c r="L1636" s="390" t="s">
        <v>1732</v>
      </c>
      <c r="M1636" s="390" t="s">
        <v>2681</v>
      </c>
      <c r="N1636" s="390" t="str">
        <f t="shared" si="52"/>
        <v>Employee23@blyblade.com</v>
      </c>
      <c r="O1636" s="390" t="str">
        <f t="shared" si="53"/>
        <v>James_Whaley</v>
      </c>
      <c r="P1636" s="387" t="s">
        <v>1728</v>
      </c>
      <c r="Q1636" s="387" t="s">
        <v>1754</v>
      </c>
      <c r="R1636" s="387" t="s">
        <v>1738</v>
      </c>
      <c r="S1636" s="387">
        <v>3.55</v>
      </c>
      <c r="T1636" s="387">
        <v>22</v>
      </c>
      <c r="U1636" s="387" t="s">
        <v>1772</v>
      </c>
      <c r="V1636" s="387" t="s">
        <v>1737</v>
      </c>
      <c r="W1636" s="387" t="s">
        <v>1750</v>
      </c>
      <c r="X1636" s="387" t="s">
        <v>1770</v>
      </c>
      <c r="Y1636" s="387" t="s">
        <v>1896</v>
      </c>
      <c r="Z1636" s="387" t="s">
        <v>1734</v>
      </c>
      <c r="AA1636" s="387" t="s">
        <v>1733</v>
      </c>
      <c r="AB1636" s="387">
        <v>25.9</v>
      </c>
      <c r="AC1636" s="387">
        <v>0</v>
      </c>
      <c r="AD1636" s="387">
        <v>0</v>
      </c>
      <c r="AE1636" s="387">
        <v>25.9</v>
      </c>
      <c r="AF1636" s="387" t="s">
        <v>1729</v>
      </c>
      <c r="AG1636" s="387">
        <v>25.9</v>
      </c>
      <c r="AH1636" s="387">
        <v>0</v>
      </c>
      <c r="AI1636" s="387">
        <v>0</v>
      </c>
      <c r="AJ1636" s="387">
        <v>25.9</v>
      </c>
      <c r="AK1636" s="387">
        <v>2.59</v>
      </c>
      <c r="AM1636"/>
      <c r="AN1636"/>
      <c r="AO1636"/>
    </row>
    <row r="1637" spans="1:41">
      <c r="A1637" s="387" t="s">
        <v>4592</v>
      </c>
      <c r="B1637" s="388">
        <v>43672.011886574073</v>
      </c>
      <c r="C1637" s="389">
        <v>43671</v>
      </c>
      <c r="D1637" s="387" t="s">
        <v>3542</v>
      </c>
      <c r="E1637" s="389">
        <v>43671</v>
      </c>
      <c r="F1637" s="387" t="s">
        <v>2538</v>
      </c>
      <c r="G1637" s="389">
        <v>43672</v>
      </c>
      <c r="H1637" s="387" t="s">
        <v>4536</v>
      </c>
      <c r="I1637" s="389">
        <v>43671</v>
      </c>
      <c r="J1637" s="387" t="s">
        <v>4207</v>
      </c>
      <c r="K1637" s="387" t="s">
        <v>1741</v>
      </c>
      <c r="L1637" s="390" t="s">
        <v>1732</v>
      </c>
      <c r="M1637" s="390" t="s">
        <v>1986</v>
      </c>
      <c r="N1637" s="390" t="str">
        <f t="shared" si="52"/>
        <v>Employee1@blyblade.com</v>
      </c>
      <c r="O1637" s="390" t="str">
        <f t="shared" si="53"/>
        <v>Jake_Mirto</v>
      </c>
      <c r="P1637" s="387" t="s">
        <v>1728</v>
      </c>
      <c r="Q1637" s="387" t="s">
        <v>1762</v>
      </c>
      <c r="R1637" s="387" t="s">
        <v>1753</v>
      </c>
      <c r="S1637" s="387">
        <v>10.52</v>
      </c>
      <c r="T1637" s="387">
        <v>44</v>
      </c>
      <c r="U1637" s="387" t="s">
        <v>1752</v>
      </c>
      <c r="V1637" s="387" t="s">
        <v>1996</v>
      </c>
      <c r="W1637" s="387" t="s">
        <v>1761</v>
      </c>
      <c r="X1637" s="387" t="s">
        <v>1749</v>
      </c>
      <c r="Y1637" s="387" t="s">
        <v>1735</v>
      </c>
      <c r="Z1637" s="387" t="s">
        <v>1734</v>
      </c>
      <c r="AA1637" s="387" t="s">
        <v>1733</v>
      </c>
      <c r="AB1637" s="387">
        <v>89.22</v>
      </c>
      <c r="AC1637" s="387">
        <v>0</v>
      </c>
      <c r="AD1637" s="387">
        <v>0</v>
      </c>
      <c r="AE1637" s="387">
        <v>89.22</v>
      </c>
      <c r="AF1637" s="387" t="s">
        <v>1729</v>
      </c>
      <c r="AG1637" s="387">
        <v>89.22</v>
      </c>
      <c r="AH1637" s="387">
        <v>0</v>
      </c>
      <c r="AI1637" s="387">
        <v>0</v>
      </c>
      <c r="AJ1637" s="387">
        <v>89.22</v>
      </c>
      <c r="AK1637" s="387">
        <v>8.92</v>
      </c>
      <c r="AM1637"/>
      <c r="AN1637"/>
      <c r="AO1637"/>
    </row>
    <row r="1638" spans="1:41">
      <c r="A1638" s="387" t="s">
        <v>4591</v>
      </c>
      <c r="B1638" s="388">
        <v>43672.021111111113</v>
      </c>
      <c r="C1638" s="389">
        <v>43672</v>
      </c>
      <c r="D1638" s="387" t="s">
        <v>1969</v>
      </c>
      <c r="E1638" s="389">
        <v>43671</v>
      </c>
      <c r="F1638" s="387" t="s">
        <v>1968</v>
      </c>
      <c r="G1638" s="389">
        <v>43672</v>
      </c>
      <c r="H1638" s="387" t="s">
        <v>2761</v>
      </c>
      <c r="I1638" s="389">
        <v>43671</v>
      </c>
      <c r="J1638" s="387" t="s">
        <v>2760</v>
      </c>
      <c r="K1638" s="387" t="s">
        <v>1741</v>
      </c>
      <c r="L1638" s="390" t="s">
        <v>1732</v>
      </c>
      <c r="M1638" s="390" t="s">
        <v>1979</v>
      </c>
      <c r="N1638" s="390" t="str">
        <f t="shared" si="52"/>
        <v>Employee15@blyblade.com</v>
      </c>
      <c r="O1638" s="390" t="str">
        <f t="shared" si="53"/>
        <v>Jess_Rooney</v>
      </c>
      <c r="P1638" s="387" t="s">
        <v>1728</v>
      </c>
      <c r="Q1638" s="387" t="s">
        <v>1847</v>
      </c>
      <c r="R1638" s="387" t="s">
        <v>1738</v>
      </c>
      <c r="S1638" s="387">
        <v>5.78</v>
      </c>
      <c r="T1638" s="387">
        <v>17</v>
      </c>
      <c r="U1638" s="387" t="s">
        <v>1883</v>
      </c>
      <c r="V1638" s="387" t="s">
        <v>2199</v>
      </c>
      <c r="W1638" s="387" t="s">
        <v>1965</v>
      </c>
      <c r="X1638" s="387" t="s">
        <v>1964</v>
      </c>
      <c r="Y1638" s="387" t="s">
        <v>1735</v>
      </c>
      <c r="Z1638" s="387" t="s">
        <v>1734</v>
      </c>
      <c r="AA1638" s="387" t="s">
        <v>1733</v>
      </c>
      <c r="AB1638" s="387">
        <v>29.34</v>
      </c>
      <c r="AC1638" s="387">
        <v>0</v>
      </c>
      <c r="AD1638" s="387">
        <v>0</v>
      </c>
      <c r="AE1638" s="387">
        <v>29.34</v>
      </c>
      <c r="AF1638" s="387" t="s">
        <v>1729</v>
      </c>
      <c r="AG1638" s="387">
        <v>29.34</v>
      </c>
      <c r="AH1638" s="387">
        <v>0</v>
      </c>
      <c r="AI1638" s="387">
        <v>0</v>
      </c>
      <c r="AJ1638" s="387">
        <v>29.34</v>
      </c>
      <c r="AK1638" s="387">
        <v>2.93</v>
      </c>
      <c r="AM1638"/>
      <c r="AN1638"/>
      <c r="AO1638"/>
    </row>
    <row r="1639" spans="1:41">
      <c r="A1639" s="387" t="s">
        <v>4590</v>
      </c>
      <c r="B1639" s="388">
        <v>43672.02853009259</v>
      </c>
      <c r="C1639" s="389">
        <v>43672</v>
      </c>
      <c r="D1639" s="387" t="s">
        <v>2805</v>
      </c>
      <c r="E1639" s="389">
        <v>43671</v>
      </c>
      <c r="F1639" s="387" t="s">
        <v>2804</v>
      </c>
      <c r="G1639" s="387" t="s">
        <v>1728</v>
      </c>
      <c r="H1639" s="387" t="s">
        <v>1728</v>
      </c>
      <c r="I1639" s="387" t="s">
        <v>1728</v>
      </c>
      <c r="J1639" s="387" t="s">
        <v>1728</v>
      </c>
      <c r="K1639" s="387" t="s">
        <v>1741</v>
      </c>
      <c r="L1639" s="390" t="s">
        <v>1732</v>
      </c>
      <c r="M1639" s="390" t="s">
        <v>1731</v>
      </c>
      <c r="N1639" s="390" t="str">
        <f t="shared" si="52"/>
        <v>Employee8@blyblade.com</v>
      </c>
      <c r="O1639" s="390" t="str">
        <f t="shared" si="53"/>
        <v>--_--</v>
      </c>
      <c r="P1639" s="387" t="s">
        <v>1728</v>
      </c>
      <c r="Q1639" s="387" t="s">
        <v>1847</v>
      </c>
      <c r="R1639" s="387" t="s">
        <v>1738</v>
      </c>
      <c r="S1639" s="387" t="s">
        <v>1728</v>
      </c>
      <c r="T1639" s="387" t="s">
        <v>1728</v>
      </c>
      <c r="U1639" s="387" t="s">
        <v>1883</v>
      </c>
      <c r="V1639" s="387" t="s">
        <v>1883</v>
      </c>
      <c r="W1639" s="387" t="s">
        <v>1771</v>
      </c>
      <c r="X1639" s="387" t="s">
        <v>1844</v>
      </c>
      <c r="Y1639" s="387" t="s">
        <v>1728</v>
      </c>
      <c r="Z1639" s="387" t="s">
        <v>1734</v>
      </c>
      <c r="AA1639" s="387" t="s">
        <v>1733</v>
      </c>
      <c r="AB1639" s="387">
        <v>5.44</v>
      </c>
      <c r="AC1639" s="387">
        <v>0</v>
      </c>
      <c r="AD1639" s="387">
        <v>0</v>
      </c>
      <c r="AE1639" s="387">
        <v>5.44</v>
      </c>
      <c r="AF1639" s="387" t="s">
        <v>1729</v>
      </c>
      <c r="AG1639" s="387">
        <v>5.44</v>
      </c>
      <c r="AH1639" s="387">
        <v>0</v>
      </c>
      <c r="AI1639" s="387">
        <v>0</v>
      </c>
      <c r="AJ1639" s="387">
        <v>5.44</v>
      </c>
      <c r="AK1639" s="387">
        <v>0.54</v>
      </c>
      <c r="AM1639"/>
      <c r="AN1639"/>
      <c r="AO1639"/>
    </row>
    <row r="1640" spans="1:41">
      <c r="A1640" s="387" t="s">
        <v>4590</v>
      </c>
      <c r="B1640" s="388">
        <v>43672.032557870371</v>
      </c>
      <c r="C1640" s="389">
        <v>43672</v>
      </c>
      <c r="D1640" s="387" t="s">
        <v>2805</v>
      </c>
      <c r="E1640" s="389">
        <v>43671</v>
      </c>
      <c r="F1640" s="387" t="s">
        <v>2804</v>
      </c>
      <c r="G1640" s="387" t="s">
        <v>1728</v>
      </c>
      <c r="H1640" s="387" t="s">
        <v>1728</v>
      </c>
      <c r="I1640" s="387" t="s">
        <v>1728</v>
      </c>
      <c r="J1640" s="387" t="s">
        <v>1728</v>
      </c>
      <c r="K1640" s="387" t="s">
        <v>1741</v>
      </c>
      <c r="L1640" s="390" t="s">
        <v>1732</v>
      </c>
      <c r="M1640" s="390" t="s">
        <v>1731</v>
      </c>
      <c r="N1640" s="390" t="str">
        <f t="shared" si="52"/>
        <v>Employee8@blyblade.com</v>
      </c>
      <c r="O1640" s="390" t="str">
        <f t="shared" si="53"/>
        <v>--_--</v>
      </c>
      <c r="P1640" s="387" t="s">
        <v>1728</v>
      </c>
      <c r="Q1640" s="387" t="s">
        <v>1847</v>
      </c>
      <c r="R1640" s="387" t="s">
        <v>1738</v>
      </c>
      <c r="S1640" s="387" t="s">
        <v>1728</v>
      </c>
      <c r="T1640" s="387" t="s">
        <v>1728</v>
      </c>
      <c r="U1640" s="387" t="s">
        <v>1883</v>
      </c>
      <c r="V1640" s="387" t="s">
        <v>1883</v>
      </c>
      <c r="W1640" s="387" t="s">
        <v>1771</v>
      </c>
      <c r="X1640" s="387" t="s">
        <v>1844</v>
      </c>
      <c r="Y1640" s="387" t="s">
        <v>1728</v>
      </c>
      <c r="Z1640" s="387" t="s">
        <v>1734</v>
      </c>
      <c r="AA1640" s="387" t="s">
        <v>2138</v>
      </c>
      <c r="AB1640" s="387">
        <v>-5.44</v>
      </c>
      <c r="AC1640" s="387">
        <v>0</v>
      </c>
      <c r="AD1640" s="387">
        <v>0</v>
      </c>
      <c r="AE1640" s="387">
        <v>-5.44</v>
      </c>
      <c r="AF1640" s="387" t="s">
        <v>1729</v>
      </c>
      <c r="AG1640" s="387">
        <v>-5.44</v>
      </c>
      <c r="AH1640" s="387">
        <v>0</v>
      </c>
      <c r="AI1640" s="387">
        <v>0</v>
      </c>
      <c r="AJ1640" s="387">
        <v>-5.44</v>
      </c>
      <c r="AK1640" s="387">
        <v>-0.54</v>
      </c>
      <c r="AM1640"/>
      <c r="AN1640"/>
      <c r="AO1640"/>
    </row>
    <row r="1641" spans="1:41">
      <c r="A1641" s="387" t="s">
        <v>4584</v>
      </c>
      <c r="B1641" s="388">
        <v>43672.045277777775</v>
      </c>
      <c r="C1641" s="389">
        <v>43671</v>
      </c>
      <c r="D1641" s="387" t="s">
        <v>1862</v>
      </c>
      <c r="E1641" s="389">
        <v>43671</v>
      </c>
      <c r="F1641" s="387" t="s">
        <v>3051</v>
      </c>
      <c r="G1641" s="389">
        <v>43672</v>
      </c>
      <c r="H1641" s="387" t="s">
        <v>1913</v>
      </c>
      <c r="I1641" s="389">
        <v>43671</v>
      </c>
      <c r="J1641" s="387" t="s">
        <v>1912</v>
      </c>
      <c r="K1641" s="387" t="s">
        <v>1741</v>
      </c>
      <c r="L1641" s="390" t="s">
        <v>1732</v>
      </c>
      <c r="M1641" s="390" t="s">
        <v>1755</v>
      </c>
      <c r="N1641" s="390" t="str">
        <f t="shared" si="52"/>
        <v>Employee2@blyblade.com</v>
      </c>
      <c r="O1641" s="390" t="str">
        <f t="shared" si="53"/>
        <v>Cal_Thompson</v>
      </c>
      <c r="P1641" s="387" t="s">
        <v>1728</v>
      </c>
      <c r="Q1641" s="387" t="s">
        <v>1762</v>
      </c>
      <c r="R1641" s="387" t="s">
        <v>1753</v>
      </c>
      <c r="S1641" s="387">
        <v>19.14</v>
      </c>
      <c r="T1641" s="387">
        <v>53</v>
      </c>
      <c r="U1641" s="387" t="s">
        <v>1826</v>
      </c>
      <c r="V1641" s="387" t="s">
        <v>1826</v>
      </c>
      <c r="W1641" s="387" t="s">
        <v>1761</v>
      </c>
      <c r="X1641" s="387" t="s">
        <v>1770</v>
      </c>
      <c r="Y1641" s="387" t="s">
        <v>1748</v>
      </c>
      <c r="Z1641" s="387" t="s">
        <v>1734</v>
      </c>
      <c r="AA1641" s="387" t="s">
        <v>1733</v>
      </c>
      <c r="AB1641" s="387">
        <v>193.63</v>
      </c>
      <c r="AC1641" s="387">
        <v>0</v>
      </c>
      <c r="AD1641" s="387">
        <v>0</v>
      </c>
      <c r="AE1641" s="387">
        <v>193.63</v>
      </c>
      <c r="AF1641" s="387" t="s">
        <v>1729</v>
      </c>
      <c r="AG1641" s="387">
        <v>193.63</v>
      </c>
      <c r="AH1641" s="387">
        <v>0</v>
      </c>
      <c r="AI1641" s="387">
        <v>0</v>
      </c>
      <c r="AJ1641" s="387">
        <v>193.63</v>
      </c>
      <c r="AK1641" s="387">
        <v>19.36</v>
      </c>
      <c r="AM1641"/>
      <c r="AN1641"/>
      <c r="AO1641"/>
    </row>
    <row r="1642" spans="1:41">
      <c r="A1642" s="387" t="s">
        <v>4589</v>
      </c>
      <c r="B1642" s="388">
        <v>43672.048993055556</v>
      </c>
      <c r="C1642" s="389">
        <v>43672</v>
      </c>
      <c r="D1642" s="387" t="s">
        <v>3528</v>
      </c>
      <c r="E1642" s="389">
        <v>43671</v>
      </c>
      <c r="F1642" s="387" t="s">
        <v>2721</v>
      </c>
      <c r="G1642" s="389">
        <v>43672</v>
      </c>
      <c r="H1642" s="387" t="s">
        <v>3527</v>
      </c>
      <c r="I1642" s="389">
        <v>43671</v>
      </c>
      <c r="J1642" s="387" t="s">
        <v>3526</v>
      </c>
      <c r="K1642" s="387" t="s">
        <v>1741</v>
      </c>
      <c r="L1642" s="390" t="s">
        <v>1732</v>
      </c>
      <c r="M1642" s="390" t="s">
        <v>1924</v>
      </c>
      <c r="N1642" s="390" t="str">
        <f t="shared" si="52"/>
        <v>Employee16@blyblade.com</v>
      </c>
      <c r="O1642" s="390" t="str">
        <f t="shared" si="53"/>
        <v>Hunter_Senning</v>
      </c>
      <c r="P1642" s="387" t="s">
        <v>1728</v>
      </c>
      <c r="Q1642" s="387" t="s">
        <v>1847</v>
      </c>
      <c r="R1642" s="387" t="s">
        <v>1738</v>
      </c>
      <c r="S1642" s="387">
        <v>4.71</v>
      </c>
      <c r="T1642" s="387">
        <v>23</v>
      </c>
      <c r="U1642" s="387" t="s">
        <v>1883</v>
      </c>
      <c r="V1642" s="387" t="s">
        <v>2247</v>
      </c>
      <c r="W1642" s="387" t="s">
        <v>1771</v>
      </c>
      <c r="X1642" s="387" t="s">
        <v>1844</v>
      </c>
      <c r="Y1642" s="387" t="s">
        <v>1748</v>
      </c>
      <c r="Z1642" s="387" t="s">
        <v>1734</v>
      </c>
      <c r="AA1642" s="387" t="s">
        <v>1733</v>
      </c>
      <c r="AB1642" s="387">
        <v>56.82</v>
      </c>
      <c r="AC1642" s="387">
        <v>0</v>
      </c>
      <c r="AD1642" s="387">
        <v>0</v>
      </c>
      <c r="AE1642" s="387">
        <v>56.82</v>
      </c>
      <c r="AF1642" s="387" t="s">
        <v>1729</v>
      </c>
      <c r="AG1642" s="387">
        <v>56.82</v>
      </c>
      <c r="AH1642" s="387">
        <v>0</v>
      </c>
      <c r="AI1642" s="387">
        <v>0</v>
      </c>
      <c r="AJ1642" s="387">
        <v>56.82</v>
      </c>
      <c r="AK1642" s="387">
        <v>5.68</v>
      </c>
      <c r="AM1642"/>
      <c r="AN1642"/>
      <c r="AO1642"/>
    </row>
    <row r="1643" spans="1:41">
      <c r="A1643" s="387" t="s">
        <v>4588</v>
      </c>
      <c r="B1643" s="388">
        <v>43672.050370370373</v>
      </c>
      <c r="C1643" s="389">
        <v>43672</v>
      </c>
      <c r="D1643" s="387" t="s">
        <v>3107</v>
      </c>
      <c r="E1643" s="389">
        <v>43671</v>
      </c>
      <c r="F1643" s="387" t="s">
        <v>3106</v>
      </c>
      <c r="G1643" s="387" t="s">
        <v>1728</v>
      </c>
      <c r="H1643" s="387" t="s">
        <v>1728</v>
      </c>
      <c r="I1643" s="387" t="s">
        <v>1728</v>
      </c>
      <c r="J1643" s="387" t="s">
        <v>1728</v>
      </c>
      <c r="K1643" s="387" t="s">
        <v>1741</v>
      </c>
      <c r="L1643" s="390" t="s">
        <v>1732</v>
      </c>
      <c r="M1643" s="390" t="s">
        <v>1731</v>
      </c>
      <c r="N1643" s="390" t="str">
        <f t="shared" si="52"/>
        <v>Employee8@blyblade.com</v>
      </c>
      <c r="O1643" s="390" t="str">
        <f t="shared" si="53"/>
        <v>--_--</v>
      </c>
      <c r="P1643" s="387" t="s">
        <v>1728</v>
      </c>
      <c r="Q1643" s="387" t="s">
        <v>1754</v>
      </c>
      <c r="R1643" s="387" t="s">
        <v>1738</v>
      </c>
      <c r="S1643" s="387" t="s">
        <v>1728</v>
      </c>
      <c r="T1643" s="387" t="s">
        <v>1728</v>
      </c>
      <c r="U1643" s="387" t="s">
        <v>1833</v>
      </c>
      <c r="V1643" s="387" t="s">
        <v>1737</v>
      </c>
      <c r="W1643" s="387" t="s">
        <v>2450</v>
      </c>
      <c r="X1643" s="387" t="s">
        <v>1770</v>
      </c>
      <c r="Y1643" s="387" t="s">
        <v>1728</v>
      </c>
      <c r="Z1643" s="387" t="s">
        <v>1734</v>
      </c>
      <c r="AA1643" s="387" t="s">
        <v>1733</v>
      </c>
      <c r="AB1643" s="387">
        <v>5.44</v>
      </c>
      <c r="AC1643" s="387">
        <v>0</v>
      </c>
      <c r="AD1643" s="387">
        <v>0</v>
      </c>
      <c r="AE1643" s="387">
        <v>5.44</v>
      </c>
      <c r="AF1643" s="387" t="s">
        <v>1729</v>
      </c>
      <c r="AG1643" s="387">
        <v>5.44</v>
      </c>
      <c r="AH1643" s="387">
        <v>0</v>
      </c>
      <c r="AI1643" s="387">
        <v>0</v>
      </c>
      <c r="AJ1643" s="387">
        <v>5.44</v>
      </c>
      <c r="AK1643" s="387">
        <v>0.54</v>
      </c>
      <c r="AM1643"/>
      <c r="AN1643"/>
      <c r="AO1643"/>
    </row>
    <row r="1644" spans="1:41">
      <c r="A1644" s="387" t="s">
        <v>4588</v>
      </c>
      <c r="B1644" s="388">
        <v>43672.050671296296</v>
      </c>
      <c r="C1644" s="389">
        <v>43672</v>
      </c>
      <c r="D1644" s="387" t="s">
        <v>3107</v>
      </c>
      <c r="E1644" s="389">
        <v>43671</v>
      </c>
      <c r="F1644" s="387" t="s">
        <v>3106</v>
      </c>
      <c r="G1644" s="387" t="s">
        <v>1728</v>
      </c>
      <c r="H1644" s="387" t="s">
        <v>1728</v>
      </c>
      <c r="I1644" s="387" t="s">
        <v>1728</v>
      </c>
      <c r="J1644" s="387" t="s">
        <v>1728</v>
      </c>
      <c r="K1644" s="387" t="s">
        <v>1741</v>
      </c>
      <c r="L1644" s="390" t="s">
        <v>1732</v>
      </c>
      <c r="M1644" s="390" t="s">
        <v>1731</v>
      </c>
      <c r="N1644" s="390" t="str">
        <f t="shared" si="52"/>
        <v>Employee8@blyblade.com</v>
      </c>
      <c r="O1644" s="390" t="str">
        <f t="shared" si="53"/>
        <v>--_--</v>
      </c>
      <c r="P1644" s="387" t="s">
        <v>1728</v>
      </c>
      <c r="Q1644" s="387" t="s">
        <v>1754</v>
      </c>
      <c r="R1644" s="387" t="s">
        <v>1738</v>
      </c>
      <c r="S1644" s="387" t="s">
        <v>1728</v>
      </c>
      <c r="T1644" s="387" t="s">
        <v>1728</v>
      </c>
      <c r="U1644" s="387" t="s">
        <v>1833</v>
      </c>
      <c r="V1644" s="387" t="s">
        <v>1737</v>
      </c>
      <c r="W1644" s="387" t="s">
        <v>2450</v>
      </c>
      <c r="X1644" s="387" t="s">
        <v>1770</v>
      </c>
      <c r="Y1644" s="387" t="s">
        <v>1728</v>
      </c>
      <c r="Z1644" s="387" t="s">
        <v>1734</v>
      </c>
      <c r="AA1644" s="387" t="s">
        <v>2138</v>
      </c>
      <c r="AB1644" s="387">
        <v>-5.44</v>
      </c>
      <c r="AC1644" s="387">
        <v>0</v>
      </c>
      <c r="AD1644" s="387">
        <v>0</v>
      </c>
      <c r="AE1644" s="387">
        <v>-5.44</v>
      </c>
      <c r="AF1644" s="387" t="s">
        <v>1729</v>
      </c>
      <c r="AG1644" s="387">
        <v>-5.44</v>
      </c>
      <c r="AH1644" s="387">
        <v>0</v>
      </c>
      <c r="AI1644" s="387">
        <v>0</v>
      </c>
      <c r="AJ1644" s="387">
        <v>-5.44</v>
      </c>
      <c r="AK1644" s="387">
        <v>-0.54</v>
      </c>
      <c r="AM1644"/>
      <c r="AN1644"/>
      <c r="AO1644"/>
    </row>
    <row r="1645" spans="1:41">
      <c r="A1645" s="387" t="s">
        <v>4587</v>
      </c>
      <c r="B1645" s="388">
        <v>43672.052499999998</v>
      </c>
      <c r="C1645" s="389">
        <v>43672</v>
      </c>
      <c r="D1645" s="387" t="s">
        <v>3297</v>
      </c>
      <c r="E1645" s="389">
        <v>43671</v>
      </c>
      <c r="F1645" s="387" t="s">
        <v>2061</v>
      </c>
      <c r="G1645" s="387" t="s">
        <v>1728</v>
      </c>
      <c r="H1645" s="387" t="s">
        <v>1728</v>
      </c>
      <c r="I1645" s="387" t="s">
        <v>1728</v>
      </c>
      <c r="J1645" s="387" t="s">
        <v>1728</v>
      </c>
      <c r="K1645" s="387" t="s">
        <v>1741</v>
      </c>
      <c r="L1645" s="390" t="s">
        <v>1732</v>
      </c>
      <c r="M1645" s="390" t="s">
        <v>1854</v>
      </c>
      <c r="N1645" s="390" t="str">
        <f t="shared" si="52"/>
        <v>Employee5@blyblade.com</v>
      </c>
      <c r="O1645" s="390" t="str">
        <f t="shared" si="53"/>
        <v>Torey_McNeil</v>
      </c>
      <c r="P1645" s="387" t="s">
        <v>1728</v>
      </c>
      <c r="Q1645" s="387" t="s">
        <v>1754</v>
      </c>
      <c r="R1645" s="387" t="s">
        <v>1738</v>
      </c>
      <c r="S1645" s="387" t="s">
        <v>1728</v>
      </c>
      <c r="T1645" s="387" t="s">
        <v>1728</v>
      </c>
      <c r="U1645" s="387" t="s">
        <v>1845</v>
      </c>
      <c r="V1645" s="387" t="s">
        <v>1845</v>
      </c>
      <c r="W1645" s="387" t="s">
        <v>1771</v>
      </c>
      <c r="X1645" s="387" t="s">
        <v>1844</v>
      </c>
      <c r="Y1645" s="387" t="s">
        <v>1748</v>
      </c>
      <c r="Z1645" s="387" t="s">
        <v>1734</v>
      </c>
      <c r="AA1645" s="387" t="s">
        <v>1733</v>
      </c>
      <c r="AB1645" s="387">
        <v>5.44</v>
      </c>
      <c r="AC1645" s="387">
        <v>0</v>
      </c>
      <c r="AD1645" s="387">
        <v>0</v>
      </c>
      <c r="AE1645" s="387">
        <v>5.44</v>
      </c>
      <c r="AF1645" s="387" t="s">
        <v>1729</v>
      </c>
      <c r="AG1645" s="387">
        <v>5.44</v>
      </c>
      <c r="AH1645" s="387">
        <v>0</v>
      </c>
      <c r="AI1645" s="387">
        <v>0</v>
      </c>
      <c r="AJ1645" s="387">
        <v>5.44</v>
      </c>
      <c r="AK1645" s="387">
        <v>0.54</v>
      </c>
      <c r="AM1645"/>
      <c r="AN1645"/>
      <c r="AO1645"/>
    </row>
    <row r="1646" spans="1:41">
      <c r="A1646" s="387" t="s">
        <v>4586</v>
      </c>
      <c r="B1646" s="388">
        <v>43672.053391203706</v>
      </c>
      <c r="C1646" s="389">
        <v>43672</v>
      </c>
      <c r="D1646" s="387" t="s">
        <v>3281</v>
      </c>
      <c r="E1646" s="389">
        <v>43671</v>
      </c>
      <c r="F1646" s="387" t="s">
        <v>3280</v>
      </c>
      <c r="G1646" s="389">
        <v>43672</v>
      </c>
      <c r="H1646" s="387" t="s">
        <v>2396</v>
      </c>
      <c r="I1646" s="389">
        <v>43671</v>
      </c>
      <c r="J1646" s="387" t="s">
        <v>2395</v>
      </c>
      <c r="K1646" s="387" t="s">
        <v>1741</v>
      </c>
      <c r="L1646" s="390" t="s">
        <v>1732</v>
      </c>
      <c r="M1646" s="390" t="s">
        <v>2812</v>
      </c>
      <c r="N1646" s="390" t="str">
        <f t="shared" si="52"/>
        <v>Employee6@blyblade.com</v>
      </c>
      <c r="O1646" s="390" t="str">
        <f t="shared" si="53"/>
        <v>Matthew_Brody</v>
      </c>
      <c r="P1646" s="387" t="s">
        <v>1728</v>
      </c>
      <c r="Q1646" s="387" t="s">
        <v>1847</v>
      </c>
      <c r="R1646" s="387" t="s">
        <v>1738</v>
      </c>
      <c r="S1646" s="387">
        <v>2.94</v>
      </c>
      <c r="T1646" s="387">
        <v>28</v>
      </c>
      <c r="U1646" s="387" t="s">
        <v>1883</v>
      </c>
      <c r="V1646" s="387" t="s">
        <v>2063</v>
      </c>
      <c r="W1646" s="387" t="s">
        <v>1771</v>
      </c>
      <c r="X1646" s="387" t="s">
        <v>1844</v>
      </c>
      <c r="Y1646" s="387" t="s">
        <v>1748</v>
      </c>
      <c r="Z1646" s="387" t="s">
        <v>1734</v>
      </c>
      <c r="AA1646" s="387" t="s">
        <v>1733</v>
      </c>
      <c r="AB1646" s="387">
        <v>23.13</v>
      </c>
      <c r="AC1646" s="387">
        <v>0</v>
      </c>
      <c r="AD1646" s="387">
        <v>0</v>
      </c>
      <c r="AE1646" s="387">
        <v>23.13</v>
      </c>
      <c r="AF1646" s="387" t="s">
        <v>1729</v>
      </c>
      <c r="AG1646" s="387">
        <v>23.13</v>
      </c>
      <c r="AH1646" s="387">
        <v>0</v>
      </c>
      <c r="AI1646" s="387">
        <v>0</v>
      </c>
      <c r="AJ1646" s="387">
        <v>23.13</v>
      </c>
      <c r="AK1646" s="387">
        <v>2.31</v>
      </c>
      <c r="AM1646"/>
      <c r="AN1646"/>
      <c r="AO1646"/>
    </row>
    <row r="1647" spans="1:41">
      <c r="A1647" s="387" t="s">
        <v>4585</v>
      </c>
      <c r="B1647" s="388">
        <v>43672.081817129627</v>
      </c>
      <c r="C1647" s="389">
        <v>43672</v>
      </c>
      <c r="D1647" s="387" t="s">
        <v>3891</v>
      </c>
      <c r="E1647" s="389">
        <v>43671</v>
      </c>
      <c r="F1647" s="387" t="s">
        <v>3340</v>
      </c>
      <c r="G1647" s="389">
        <v>43672</v>
      </c>
      <c r="H1647" s="387" t="s">
        <v>3821</v>
      </c>
      <c r="I1647" s="389">
        <v>43671</v>
      </c>
      <c r="J1647" s="387" t="s">
        <v>3303</v>
      </c>
      <c r="K1647" s="387" t="s">
        <v>1741</v>
      </c>
      <c r="L1647" s="390" t="s">
        <v>1732</v>
      </c>
      <c r="M1647" s="390" t="s">
        <v>2255</v>
      </c>
      <c r="N1647" s="390" t="str">
        <f t="shared" si="52"/>
        <v>Employee7@blyblade.com</v>
      </c>
      <c r="O1647" s="390" t="str">
        <f t="shared" si="53"/>
        <v>Jack_Oneill</v>
      </c>
      <c r="P1647" s="387" t="s">
        <v>1728</v>
      </c>
      <c r="Q1647" s="387" t="s">
        <v>1754</v>
      </c>
      <c r="R1647" s="387" t="s">
        <v>1738</v>
      </c>
      <c r="S1647" s="387">
        <v>9.82</v>
      </c>
      <c r="T1647" s="387">
        <v>37</v>
      </c>
      <c r="U1647" s="387" t="s">
        <v>1845</v>
      </c>
      <c r="V1647" s="387" t="s">
        <v>1853</v>
      </c>
      <c r="W1647" s="387" t="s">
        <v>1771</v>
      </c>
      <c r="X1647" s="387" t="s">
        <v>1770</v>
      </c>
      <c r="Y1647" s="387" t="s">
        <v>1748</v>
      </c>
      <c r="Z1647" s="387" t="s">
        <v>1734</v>
      </c>
      <c r="AA1647" s="387" t="s">
        <v>1733</v>
      </c>
      <c r="AB1647" s="387">
        <v>53.23</v>
      </c>
      <c r="AC1647" s="387">
        <v>0</v>
      </c>
      <c r="AD1647" s="387">
        <v>0</v>
      </c>
      <c r="AE1647" s="387">
        <v>53.23</v>
      </c>
      <c r="AF1647" s="387" t="s">
        <v>1729</v>
      </c>
      <c r="AG1647" s="387">
        <v>53.23</v>
      </c>
      <c r="AH1647" s="387">
        <v>0</v>
      </c>
      <c r="AI1647" s="387">
        <v>0</v>
      </c>
      <c r="AJ1647" s="387">
        <v>53.23</v>
      </c>
      <c r="AK1647" s="387">
        <v>5.32</v>
      </c>
      <c r="AM1647"/>
      <c r="AN1647"/>
      <c r="AO1647"/>
    </row>
    <row r="1648" spans="1:41">
      <c r="A1648" s="387" t="s">
        <v>4584</v>
      </c>
      <c r="B1648" s="388">
        <v>43672.135798611111</v>
      </c>
      <c r="C1648" s="389">
        <v>43671</v>
      </c>
      <c r="D1648" s="387" t="s">
        <v>1862</v>
      </c>
      <c r="E1648" s="389">
        <v>43671</v>
      </c>
      <c r="F1648" s="387" t="s">
        <v>3051</v>
      </c>
      <c r="G1648" s="389">
        <v>43672</v>
      </c>
      <c r="H1648" s="387" t="s">
        <v>1913</v>
      </c>
      <c r="I1648" s="389">
        <v>43671</v>
      </c>
      <c r="J1648" s="387" t="s">
        <v>1912</v>
      </c>
      <c r="K1648" s="387" t="s">
        <v>1741</v>
      </c>
      <c r="L1648" s="390" t="s">
        <v>1732</v>
      </c>
      <c r="M1648" s="390" t="s">
        <v>1755</v>
      </c>
      <c r="N1648" s="390" t="str">
        <f t="shared" si="52"/>
        <v>Employee2@blyblade.com</v>
      </c>
      <c r="O1648" s="390" t="str">
        <f t="shared" si="53"/>
        <v>Cal_Thompson</v>
      </c>
      <c r="P1648" s="387" t="s">
        <v>1728</v>
      </c>
      <c r="Q1648" s="387" t="s">
        <v>1762</v>
      </c>
      <c r="R1648" s="387" t="s">
        <v>1753</v>
      </c>
      <c r="S1648" s="387">
        <v>19.14</v>
      </c>
      <c r="T1648" s="387">
        <v>53</v>
      </c>
      <c r="U1648" s="387" t="s">
        <v>1826</v>
      </c>
      <c r="V1648" s="387" t="s">
        <v>1826</v>
      </c>
      <c r="W1648" s="387" t="s">
        <v>1761</v>
      </c>
      <c r="X1648" s="387" t="s">
        <v>1770</v>
      </c>
      <c r="Y1648" s="387" t="s">
        <v>1748</v>
      </c>
      <c r="Z1648" s="387" t="s">
        <v>1734</v>
      </c>
      <c r="AA1648" s="387" t="s">
        <v>1747</v>
      </c>
      <c r="AB1648" s="387">
        <v>0</v>
      </c>
      <c r="AC1648" s="387">
        <v>0</v>
      </c>
      <c r="AD1648" s="387">
        <v>17.850000000000001</v>
      </c>
      <c r="AE1648" s="387">
        <v>17.850000000000001</v>
      </c>
      <c r="AF1648" s="387" t="s">
        <v>1729</v>
      </c>
      <c r="AG1648" s="387">
        <v>0</v>
      </c>
      <c r="AH1648" s="387">
        <v>0</v>
      </c>
      <c r="AI1648" s="387">
        <v>17.850000000000001</v>
      </c>
      <c r="AJ1648" s="387">
        <v>17.850000000000001</v>
      </c>
      <c r="AK1648" s="387">
        <v>0</v>
      </c>
      <c r="AM1648"/>
      <c r="AN1648"/>
      <c r="AO1648"/>
    </row>
    <row r="1649" spans="1:41">
      <c r="A1649" s="387" t="s">
        <v>4583</v>
      </c>
      <c r="B1649" s="388">
        <v>43672.142141203702</v>
      </c>
      <c r="C1649" s="389">
        <v>43672</v>
      </c>
      <c r="D1649" s="387" t="s">
        <v>4582</v>
      </c>
      <c r="E1649" s="389">
        <v>43671</v>
      </c>
      <c r="F1649" s="387" t="s">
        <v>2827</v>
      </c>
      <c r="G1649" s="389">
        <v>43672</v>
      </c>
      <c r="H1649" s="387" t="s">
        <v>3485</v>
      </c>
      <c r="I1649" s="389">
        <v>43671</v>
      </c>
      <c r="J1649" s="387" t="s">
        <v>3423</v>
      </c>
      <c r="K1649" s="387" t="s">
        <v>1741</v>
      </c>
      <c r="L1649" s="390" t="s">
        <v>1732</v>
      </c>
      <c r="M1649" s="390" t="s">
        <v>1810</v>
      </c>
      <c r="N1649" s="390" t="str">
        <f t="shared" si="52"/>
        <v>Employee3@blyblade.com</v>
      </c>
      <c r="O1649" s="390" t="str">
        <f t="shared" si="53"/>
        <v>Esjona_Kadiu</v>
      </c>
      <c r="P1649" s="387" t="s">
        <v>1728</v>
      </c>
      <c r="Q1649" s="387" t="s">
        <v>1847</v>
      </c>
      <c r="R1649" s="387" t="s">
        <v>1738</v>
      </c>
      <c r="S1649" s="387">
        <v>11.86</v>
      </c>
      <c r="T1649" s="387">
        <v>38</v>
      </c>
      <c r="U1649" s="387" t="s">
        <v>1737</v>
      </c>
      <c r="V1649" s="387" t="s">
        <v>1846</v>
      </c>
      <c r="W1649" s="387" t="s">
        <v>1750</v>
      </c>
      <c r="X1649" s="387" t="s">
        <v>1844</v>
      </c>
      <c r="Y1649" s="387" t="s">
        <v>1735</v>
      </c>
      <c r="Z1649" s="387" t="s">
        <v>1734</v>
      </c>
      <c r="AA1649" s="387" t="s">
        <v>1733</v>
      </c>
      <c r="AB1649" s="387">
        <v>54.81</v>
      </c>
      <c r="AC1649" s="387">
        <v>0</v>
      </c>
      <c r="AD1649" s="387">
        <v>0</v>
      </c>
      <c r="AE1649" s="387">
        <v>54.81</v>
      </c>
      <c r="AF1649" s="387" t="s">
        <v>1729</v>
      </c>
      <c r="AG1649" s="387">
        <v>54.81</v>
      </c>
      <c r="AH1649" s="387">
        <v>0</v>
      </c>
      <c r="AI1649" s="387">
        <v>0</v>
      </c>
      <c r="AJ1649" s="387">
        <v>54.81</v>
      </c>
      <c r="AK1649" s="387">
        <v>5.48</v>
      </c>
      <c r="AM1649"/>
      <c r="AN1649"/>
      <c r="AO1649"/>
    </row>
    <row r="1650" spans="1:41">
      <c r="A1650" s="387" t="s">
        <v>4581</v>
      </c>
      <c r="B1650" s="388">
        <v>43672.4690625</v>
      </c>
      <c r="C1650" s="389">
        <v>43672</v>
      </c>
      <c r="D1650" s="387" t="s">
        <v>2180</v>
      </c>
      <c r="E1650" s="389">
        <v>43672</v>
      </c>
      <c r="F1650" s="387" t="s">
        <v>2567</v>
      </c>
      <c r="G1650" s="389">
        <v>43672</v>
      </c>
      <c r="H1650" s="387" t="s">
        <v>2676</v>
      </c>
      <c r="I1650" s="389">
        <v>43672</v>
      </c>
      <c r="J1650" s="387" t="s">
        <v>2675</v>
      </c>
      <c r="K1650" s="387" t="s">
        <v>1741</v>
      </c>
      <c r="L1650" s="390" t="s">
        <v>1732</v>
      </c>
      <c r="M1650" s="390" t="s">
        <v>2985</v>
      </c>
      <c r="N1650" s="390" t="str">
        <f t="shared" si="52"/>
        <v>Employee49@blyblade.com</v>
      </c>
      <c r="O1650" s="390" t="str">
        <f t="shared" si="53"/>
        <v>Emi_Suzuki</v>
      </c>
      <c r="P1650" s="387" t="s">
        <v>1728</v>
      </c>
      <c r="Q1650" s="387" t="s">
        <v>1754</v>
      </c>
      <c r="R1650" s="387" t="s">
        <v>1738</v>
      </c>
      <c r="S1650" s="387">
        <v>7.13</v>
      </c>
      <c r="T1650" s="387">
        <v>21</v>
      </c>
      <c r="U1650" s="387" t="s">
        <v>2489</v>
      </c>
      <c r="V1650" s="387" t="s">
        <v>1772</v>
      </c>
      <c r="W1650" s="387" t="s">
        <v>1771</v>
      </c>
      <c r="X1650" s="387" t="s">
        <v>1770</v>
      </c>
      <c r="Y1650" s="387" t="s">
        <v>1825</v>
      </c>
      <c r="Z1650" s="387" t="s">
        <v>1734</v>
      </c>
      <c r="AA1650" s="387" t="s">
        <v>1733</v>
      </c>
      <c r="AB1650" s="387">
        <v>35.58</v>
      </c>
      <c r="AC1650" s="387">
        <v>0</v>
      </c>
      <c r="AD1650" s="387">
        <v>0</v>
      </c>
      <c r="AE1650" s="387">
        <v>35.58</v>
      </c>
      <c r="AF1650" s="387" t="s">
        <v>1729</v>
      </c>
      <c r="AG1650" s="387">
        <v>35.58</v>
      </c>
      <c r="AH1650" s="387">
        <v>0</v>
      </c>
      <c r="AI1650" s="387">
        <v>0</v>
      </c>
      <c r="AJ1650" s="387">
        <v>35.58</v>
      </c>
      <c r="AK1650" s="387">
        <v>3.56</v>
      </c>
      <c r="AM1650"/>
      <c r="AN1650"/>
      <c r="AO1650"/>
    </row>
    <row r="1651" spans="1:41">
      <c r="A1651" s="387" t="s">
        <v>4580</v>
      </c>
      <c r="B1651" s="388">
        <v>43672.502951388888</v>
      </c>
      <c r="C1651" s="389">
        <v>43672</v>
      </c>
      <c r="D1651" s="387" t="s">
        <v>2146</v>
      </c>
      <c r="E1651" s="389">
        <v>43672</v>
      </c>
      <c r="F1651" s="387" t="s">
        <v>2664</v>
      </c>
      <c r="G1651" s="389">
        <v>43672</v>
      </c>
      <c r="H1651" s="387" t="s">
        <v>2424</v>
      </c>
      <c r="I1651" s="389">
        <v>43672</v>
      </c>
      <c r="J1651" s="387" t="s">
        <v>2423</v>
      </c>
      <c r="K1651" s="387" t="s">
        <v>1741</v>
      </c>
      <c r="L1651" s="390" t="s">
        <v>1732</v>
      </c>
      <c r="M1651" s="390" t="s">
        <v>2812</v>
      </c>
      <c r="N1651" s="390" t="str">
        <f t="shared" si="52"/>
        <v>Employee6@blyblade.com</v>
      </c>
      <c r="O1651" s="390" t="str">
        <f t="shared" si="53"/>
        <v>Matthew_Brody</v>
      </c>
      <c r="P1651" s="387" t="s">
        <v>1728</v>
      </c>
      <c r="Q1651" s="387" t="s">
        <v>1847</v>
      </c>
      <c r="R1651" s="387" t="s">
        <v>1738</v>
      </c>
      <c r="S1651" s="387">
        <v>2.6</v>
      </c>
      <c r="T1651" s="387">
        <v>24</v>
      </c>
      <c r="U1651" s="387" t="s">
        <v>2063</v>
      </c>
      <c r="V1651" s="387" t="s">
        <v>1883</v>
      </c>
      <c r="W1651" s="387" t="s">
        <v>1771</v>
      </c>
      <c r="X1651" s="387" t="s">
        <v>1770</v>
      </c>
      <c r="Y1651" s="387" t="s">
        <v>1748</v>
      </c>
      <c r="Z1651" s="387" t="s">
        <v>1734</v>
      </c>
      <c r="AA1651" s="387" t="s">
        <v>1733</v>
      </c>
      <c r="AB1651" s="387">
        <v>21.58</v>
      </c>
      <c r="AC1651" s="387">
        <v>0</v>
      </c>
      <c r="AD1651" s="387">
        <v>0</v>
      </c>
      <c r="AE1651" s="387">
        <v>21.58</v>
      </c>
      <c r="AF1651" s="387" t="s">
        <v>1729</v>
      </c>
      <c r="AG1651" s="387">
        <v>21.58</v>
      </c>
      <c r="AH1651" s="387">
        <v>0</v>
      </c>
      <c r="AI1651" s="387">
        <v>0</v>
      </c>
      <c r="AJ1651" s="387">
        <v>21.58</v>
      </c>
      <c r="AK1651" s="387">
        <v>2.16</v>
      </c>
      <c r="AM1651"/>
      <c r="AN1651"/>
      <c r="AO1651"/>
    </row>
    <row r="1652" spans="1:41">
      <c r="A1652" s="387" t="s">
        <v>4580</v>
      </c>
      <c r="B1652" s="388">
        <v>43672.504212962966</v>
      </c>
      <c r="C1652" s="389">
        <v>43672</v>
      </c>
      <c r="D1652" s="387" t="s">
        <v>2146</v>
      </c>
      <c r="E1652" s="389">
        <v>43672</v>
      </c>
      <c r="F1652" s="387" t="s">
        <v>2664</v>
      </c>
      <c r="G1652" s="389">
        <v>43672</v>
      </c>
      <c r="H1652" s="387" t="s">
        <v>2424</v>
      </c>
      <c r="I1652" s="389">
        <v>43672</v>
      </c>
      <c r="J1652" s="387" t="s">
        <v>2423</v>
      </c>
      <c r="K1652" s="387" t="s">
        <v>1741</v>
      </c>
      <c r="L1652" s="390" t="s">
        <v>1732</v>
      </c>
      <c r="M1652" s="390" t="s">
        <v>2812</v>
      </c>
      <c r="N1652" s="390" t="str">
        <f t="shared" si="52"/>
        <v>Employee6@blyblade.com</v>
      </c>
      <c r="O1652" s="390" t="str">
        <f t="shared" si="53"/>
        <v>Matthew_Brody</v>
      </c>
      <c r="P1652" s="387" t="s">
        <v>1728</v>
      </c>
      <c r="Q1652" s="387" t="s">
        <v>1847</v>
      </c>
      <c r="R1652" s="387" t="s">
        <v>1738</v>
      </c>
      <c r="S1652" s="387">
        <v>2.6</v>
      </c>
      <c r="T1652" s="387">
        <v>24</v>
      </c>
      <c r="U1652" s="387" t="s">
        <v>2063</v>
      </c>
      <c r="V1652" s="387" t="s">
        <v>1883</v>
      </c>
      <c r="W1652" s="387" t="s">
        <v>1771</v>
      </c>
      <c r="X1652" s="387" t="s">
        <v>1770</v>
      </c>
      <c r="Y1652" s="387" t="s">
        <v>1748</v>
      </c>
      <c r="Z1652" s="387" t="s">
        <v>1734</v>
      </c>
      <c r="AA1652" s="387" t="s">
        <v>1747</v>
      </c>
      <c r="AB1652" s="387">
        <v>0</v>
      </c>
      <c r="AC1652" s="387">
        <v>0</v>
      </c>
      <c r="AD1652" s="387">
        <v>3.31</v>
      </c>
      <c r="AE1652" s="387">
        <v>3.31</v>
      </c>
      <c r="AF1652" s="387" t="s">
        <v>1729</v>
      </c>
      <c r="AG1652" s="387">
        <v>0</v>
      </c>
      <c r="AH1652" s="387">
        <v>0</v>
      </c>
      <c r="AI1652" s="387">
        <v>3.31</v>
      </c>
      <c r="AJ1652" s="387">
        <v>3.31</v>
      </c>
      <c r="AK1652" s="387">
        <v>0</v>
      </c>
      <c r="AM1652"/>
      <c r="AN1652"/>
      <c r="AO1652"/>
    </row>
    <row r="1653" spans="1:41">
      <c r="A1653" s="387" t="s">
        <v>4579</v>
      </c>
      <c r="B1653" s="388">
        <v>43672.505798611113</v>
      </c>
      <c r="C1653" s="389">
        <v>43672</v>
      </c>
      <c r="D1653" s="387" t="s">
        <v>2551</v>
      </c>
      <c r="E1653" s="389">
        <v>43672</v>
      </c>
      <c r="F1653" s="387" t="s">
        <v>2672</v>
      </c>
      <c r="G1653" s="389">
        <v>43672</v>
      </c>
      <c r="H1653" s="387" t="s">
        <v>2624</v>
      </c>
      <c r="I1653" s="389">
        <v>43672</v>
      </c>
      <c r="J1653" s="387" t="s">
        <v>2215</v>
      </c>
      <c r="K1653" s="387" t="s">
        <v>1741</v>
      </c>
      <c r="L1653" s="390" t="s">
        <v>1732</v>
      </c>
      <c r="M1653" s="390" t="s">
        <v>1854</v>
      </c>
      <c r="N1653" s="390" t="str">
        <f t="shared" si="52"/>
        <v>Employee5@blyblade.com</v>
      </c>
      <c r="O1653" s="390" t="str">
        <f t="shared" si="53"/>
        <v>Torey_McNeil</v>
      </c>
      <c r="P1653" s="387" t="s">
        <v>1728</v>
      </c>
      <c r="Q1653" s="387" t="s">
        <v>1754</v>
      </c>
      <c r="R1653" s="387" t="s">
        <v>1738</v>
      </c>
      <c r="S1653" s="387">
        <v>9.3800000000000008</v>
      </c>
      <c r="T1653" s="387">
        <v>37</v>
      </c>
      <c r="U1653" s="387" t="s">
        <v>1853</v>
      </c>
      <c r="V1653" s="387" t="s">
        <v>1737</v>
      </c>
      <c r="W1653" s="387" t="s">
        <v>1771</v>
      </c>
      <c r="X1653" s="387" t="s">
        <v>1770</v>
      </c>
      <c r="Y1653" s="387" t="s">
        <v>1748</v>
      </c>
      <c r="Z1653" s="387" t="s">
        <v>1734</v>
      </c>
      <c r="AA1653" s="387" t="s">
        <v>1733</v>
      </c>
      <c r="AB1653" s="387">
        <v>48.6</v>
      </c>
      <c r="AC1653" s="387">
        <v>0</v>
      </c>
      <c r="AD1653" s="387">
        <v>0</v>
      </c>
      <c r="AE1653" s="387">
        <v>48.6</v>
      </c>
      <c r="AF1653" s="387" t="s">
        <v>1729</v>
      </c>
      <c r="AG1653" s="387">
        <v>48.6</v>
      </c>
      <c r="AH1653" s="387">
        <v>0</v>
      </c>
      <c r="AI1653" s="387">
        <v>0</v>
      </c>
      <c r="AJ1653" s="387">
        <v>48.6</v>
      </c>
      <c r="AK1653" s="387">
        <v>4.8600000000000003</v>
      </c>
      <c r="AM1653"/>
      <c r="AN1653"/>
      <c r="AO1653"/>
    </row>
    <row r="1654" spans="1:41">
      <c r="A1654" s="387" t="s">
        <v>4578</v>
      </c>
      <c r="B1654" s="388">
        <v>43672.515104166669</v>
      </c>
      <c r="C1654" s="389">
        <v>43672</v>
      </c>
      <c r="D1654" s="387" t="s">
        <v>4091</v>
      </c>
      <c r="E1654" s="389">
        <v>43672</v>
      </c>
      <c r="F1654" s="387" t="s">
        <v>4090</v>
      </c>
      <c r="G1654" s="389">
        <v>43672</v>
      </c>
      <c r="H1654" s="387" t="s">
        <v>3579</v>
      </c>
      <c r="I1654" s="389">
        <v>43672</v>
      </c>
      <c r="J1654" s="387" t="s">
        <v>3736</v>
      </c>
      <c r="K1654" s="387" t="s">
        <v>1741</v>
      </c>
      <c r="L1654" s="390" t="s">
        <v>1732</v>
      </c>
      <c r="M1654" s="390" t="s">
        <v>1936</v>
      </c>
      <c r="N1654" s="390" t="str">
        <f t="shared" si="52"/>
        <v>Employee17@blyblade.com</v>
      </c>
      <c r="O1654" s="390" t="str">
        <f t="shared" si="53"/>
        <v>Nate_Alexander</v>
      </c>
      <c r="P1654" s="387" t="s">
        <v>1728</v>
      </c>
      <c r="Q1654" s="387" t="s">
        <v>1754</v>
      </c>
      <c r="R1654" s="387" t="s">
        <v>1738</v>
      </c>
      <c r="S1654" s="387">
        <v>2.84</v>
      </c>
      <c r="T1654" s="387">
        <v>24</v>
      </c>
      <c r="U1654" s="387" t="s">
        <v>2342</v>
      </c>
      <c r="V1654" s="387" t="s">
        <v>1737</v>
      </c>
      <c r="W1654" s="387" t="s">
        <v>2450</v>
      </c>
      <c r="X1654" s="387" t="s">
        <v>1770</v>
      </c>
      <c r="Y1654" s="387" t="s">
        <v>1748</v>
      </c>
      <c r="Z1654" s="387" t="s">
        <v>1734</v>
      </c>
      <c r="AA1654" s="387" t="s">
        <v>1733</v>
      </c>
      <c r="AB1654" s="387">
        <v>24.03</v>
      </c>
      <c r="AC1654" s="387">
        <v>0</v>
      </c>
      <c r="AD1654" s="387">
        <v>0</v>
      </c>
      <c r="AE1654" s="387">
        <v>24.03</v>
      </c>
      <c r="AF1654" s="387" t="s">
        <v>1729</v>
      </c>
      <c r="AG1654" s="387">
        <v>24.03</v>
      </c>
      <c r="AH1654" s="387">
        <v>0</v>
      </c>
      <c r="AI1654" s="387">
        <v>0</v>
      </c>
      <c r="AJ1654" s="387">
        <v>24.03</v>
      </c>
      <c r="AK1654" s="387">
        <v>2.4</v>
      </c>
      <c r="AM1654"/>
      <c r="AN1654"/>
      <c r="AO1654"/>
    </row>
    <row r="1655" spans="1:41">
      <c r="A1655" s="387" t="s">
        <v>4577</v>
      </c>
      <c r="B1655" s="388">
        <v>43672.559548611112</v>
      </c>
      <c r="C1655" s="389">
        <v>43672</v>
      </c>
      <c r="D1655" s="387" t="s">
        <v>3380</v>
      </c>
      <c r="E1655" s="389">
        <v>43672</v>
      </c>
      <c r="F1655" s="387" t="s">
        <v>3379</v>
      </c>
      <c r="G1655" s="389">
        <v>43672</v>
      </c>
      <c r="H1655" s="387" t="s">
        <v>3134</v>
      </c>
      <c r="I1655" s="389">
        <v>43672</v>
      </c>
      <c r="J1655" s="387" t="s">
        <v>3969</v>
      </c>
      <c r="K1655" s="387" t="s">
        <v>1741</v>
      </c>
      <c r="L1655" s="390" t="s">
        <v>1732</v>
      </c>
      <c r="M1655" s="390" t="s">
        <v>1924</v>
      </c>
      <c r="N1655" s="390" t="str">
        <f t="shared" si="52"/>
        <v>Employee16@blyblade.com</v>
      </c>
      <c r="O1655" s="390" t="str">
        <f t="shared" si="53"/>
        <v>Hunter_Senning</v>
      </c>
      <c r="P1655" s="387" t="s">
        <v>1728</v>
      </c>
      <c r="Q1655" s="387" t="s">
        <v>1847</v>
      </c>
      <c r="R1655" s="387" t="s">
        <v>1738</v>
      </c>
      <c r="S1655" s="387">
        <v>3.02</v>
      </c>
      <c r="T1655" s="387">
        <v>30</v>
      </c>
      <c r="U1655" s="387" t="s">
        <v>2411</v>
      </c>
      <c r="V1655" s="387" t="s">
        <v>1883</v>
      </c>
      <c r="W1655" s="387" t="s">
        <v>1771</v>
      </c>
      <c r="X1655" s="387" t="s">
        <v>1770</v>
      </c>
      <c r="Y1655" s="387" t="s">
        <v>1748</v>
      </c>
      <c r="Z1655" s="387" t="s">
        <v>1734</v>
      </c>
      <c r="AA1655" s="387" t="s">
        <v>1733</v>
      </c>
      <c r="AB1655" s="387">
        <v>16.55</v>
      </c>
      <c r="AC1655" s="387">
        <v>0</v>
      </c>
      <c r="AD1655" s="387">
        <v>0</v>
      </c>
      <c r="AE1655" s="387">
        <v>16.55</v>
      </c>
      <c r="AF1655" s="387" t="s">
        <v>1729</v>
      </c>
      <c r="AG1655" s="387">
        <v>16.55</v>
      </c>
      <c r="AH1655" s="387">
        <v>0</v>
      </c>
      <c r="AI1655" s="387">
        <v>0</v>
      </c>
      <c r="AJ1655" s="387">
        <v>16.55</v>
      </c>
      <c r="AK1655" s="387">
        <v>1.66</v>
      </c>
      <c r="AM1655"/>
      <c r="AN1655"/>
      <c r="AO1655"/>
    </row>
    <row r="1656" spans="1:41">
      <c r="A1656" s="387" t="s">
        <v>4576</v>
      </c>
      <c r="B1656" s="388">
        <v>43672.583472222221</v>
      </c>
      <c r="C1656" s="389">
        <v>43672</v>
      </c>
      <c r="D1656" s="387" t="s">
        <v>2139</v>
      </c>
      <c r="E1656" s="389">
        <v>43672</v>
      </c>
      <c r="F1656" s="387" t="s">
        <v>4575</v>
      </c>
      <c r="G1656" s="389">
        <v>43672</v>
      </c>
      <c r="H1656" s="387" t="s">
        <v>2133</v>
      </c>
      <c r="I1656" s="389">
        <v>43672</v>
      </c>
      <c r="J1656" s="387" t="s">
        <v>2558</v>
      </c>
      <c r="K1656" s="387" t="s">
        <v>1741</v>
      </c>
      <c r="L1656" s="390" t="s">
        <v>1732</v>
      </c>
      <c r="M1656" s="390" t="s">
        <v>1940</v>
      </c>
      <c r="N1656" s="390" t="str">
        <f t="shared" si="52"/>
        <v>Employee11@blyblade.com</v>
      </c>
      <c r="O1656" s="390" t="str">
        <f t="shared" si="53"/>
        <v>Mimi_Grassi</v>
      </c>
      <c r="P1656" s="387" t="s">
        <v>1728</v>
      </c>
      <c r="Q1656" s="387" t="s">
        <v>1762</v>
      </c>
      <c r="R1656" s="387" t="s">
        <v>1753</v>
      </c>
      <c r="S1656" s="387">
        <v>10.92</v>
      </c>
      <c r="T1656" s="387">
        <v>22</v>
      </c>
      <c r="U1656" s="387" t="s">
        <v>1752</v>
      </c>
      <c r="V1656" s="387" t="s">
        <v>1996</v>
      </c>
      <c r="W1656" s="387" t="s">
        <v>1965</v>
      </c>
      <c r="X1656" s="387" t="s">
        <v>1749</v>
      </c>
      <c r="Y1656" s="387" t="s">
        <v>1735</v>
      </c>
      <c r="Z1656" s="387" t="s">
        <v>1734</v>
      </c>
      <c r="AA1656" s="387" t="s">
        <v>1733</v>
      </c>
      <c r="AB1656" s="387">
        <v>84.01</v>
      </c>
      <c r="AC1656" s="387">
        <v>0</v>
      </c>
      <c r="AD1656" s="387">
        <v>0</v>
      </c>
      <c r="AE1656" s="387">
        <v>84.01</v>
      </c>
      <c r="AF1656" s="387" t="s">
        <v>1729</v>
      </c>
      <c r="AG1656" s="387">
        <v>84.01</v>
      </c>
      <c r="AH1656" s="387">
        <v>0</v>
      </c>
      <c r="AI1656" s="387">
        <v>0</v>
      </c>
      <c r="AJ1656" s="387">
        <v>84.01</v>
      </c>
      <c r="AK1656" s="387">
        <v>8.4</v>
      </c>
      <c r="AM1656"/>
      <c r="AN1656"/>
      <c r="AO1656"/>
    </row>
    <row r="1657" spans="1:41">
      <c r="A1657" s="387" t="s">
        <v>4574</v>
      </c>
      <c r="B1657" s="388">
        <v>43672.635358796295</v>
      </c>
      <c r="C1657" s="389">
        <v>43672</v>
      </c>
      <c r="D1657" s="387" t="s">
        <v>2727</v>
      </c>
      <c r="E1657" s="389">
        <v>43672</v>
      </c>
      <c r="F1657" s="387" t="s">
        <v>3261</v>
      </c>
      <c r="G1657" s="389">
        <v>43672</v>
      </c>
      <c r="H1657" s="387" t="s">
        <v>3666</v>
      </c>
      <c r="I1657" s="389">
        <v>43672</v>
      </c>
      <c r="J1657" s="387" t="s">
        <v>3665</v>
      </c>
      <c r="K1657" s="387" t="s">
        <v>1741</v>
      </c>
      <c r="L1657" s="390" t="s">
        <v>1732</v>
      </c>
      <c r="M1657" s="390" t="s">
        <v>1804</v>
      </c>
      <c r="N1657" s="390" t="str">
        <f t="shared" si="52"/>
        <v>Employee47@blyblade.com</v>
      </c>
      <c r="O1657" s="390" t="str">
        <f t="shared" si="53"/>
        <v>Amanda_Soucy</v>
      </c>
      <c r="P1657" s="387" t="s">
        <v>1728</v>
      </c>
      <c r="Q1657" s="387" t="s">
        <v>1754</v>
      </c>
      <c r="R1657" s="387" t="s">
        <v>1738</v>
      </c>
      <c r="S1657" s="387">
        <v>1.07</v>
      </c>
      <c r="T1657" s="387">
        <v>10</v>
      </c>
      <c r="U1657" s="387" t="s">
        <v>1833</v>
      </c>
      <c r="V1657" s="387" t="s">
        <v>2411</v>
      </c>
      <c r="W1657" s="387" t="s">
        <v>1875</v>
      </c>
      <c r="X1657" s="387" t="s">
        <v>1770</v>
      </c>
      <c r="Y1657" s="387" t="s">
        <v>1735</v>
      </c>
      <c r="Z1657" s="387" t="s">
        <v>1734</v>
      </c>
      <c r="AA1657" s="387" t="s">
        <v>1733</v>
      </c>
      <c r="AB1657" s="387">
        <v>8.1199999999999992</v>
      </c>
      <c r="AC1657" s="387">
        <v>0</v>
      </c>
      <c r="AD1657" s="387">
        <v>0</v>
      </c>
      <c r="AE1657" s="387">
        <v>8.1199999999999992</v>
      </c>
      <c r="AF1657" s="387" t="s">
        <v>1729</v>
      </c>
      <c r="AG1657" s="387">
        <v>8.1199999999999992</v>
      </c>
      <c r="AH1657" s="387">
        <v>0</v>
      </c>
      <c r="AI1657" s="387">
        <v>0</v>
      </c>
      <c r="AJ1657" s="387">
        <v>8.1199999999999992</v>
      </c>
      <c r="AK1657" s="387">
        <v>0.81</v>
      </c>
      <c r="AM1657"/>
      <c r="AN1657"/>
      <c r="AO1657"/>
    </row>
    <row r="1658" spans="1:41">
      <c r="A1658" s="387" t="s">
        <v>4572</v>
      </c>
      <c r="B1658" s="388">
        <v>43672.647858796299</v>
      </c>
      <c r="C1658" s="389">
        <v>43672</v>
      </c>
      <c r="D1658" s="387" t="s">
        <v>2530</v>
      </c>
      <c r="E1658" s="389">
        <v>43672</v>
      </c>
      <c r="F1658" s="387" t="s">
        <v>2551</v>
      </c>
      <c r="G1658" s="387" t="s">
        <v>1728</v>
      </c>
      <c r="H1658" s="387" t="s">
        <v>1728</v>
      </c>
      <c r="I1658" s="387" t="s">
        <v>1728</v>
      </c>
      <c r="J1658" s="387" t="s">
        <v>1728</v>
      </c>
      <c r="K1658" s="387" t="s">
        <v>1741</v>
      </c>
      <c r="L1658" s="390" t="s">
        <v>1732</v>
      </c>
      <c r="M1658" s="390" t="s">
        <v>1731</v>
      </c>
      <c r="N1658" s="390" t="str">
        <f t="shared" si="52"/>
        <v>Employee8@blyblade.com</v>
      </c>
      <c r="O1658" s="390" t="str">
        <f t="shared" si="53"/>
        <v>--_--</v>
      </c>
      <c r="P1658" s="387" t="s">
        <v>1728</v>
      </c>
      <c r="Q1658" s="387" t="s">
        <v>1754</v>
      </c>
      <c r="R1658" s="387" t="s">
        <v>1738</v>
      </c>
      <c r="S1658" s="387" t="s">
        <v>1728</v>
      </c>
      <c r="T1658" s="387" t="s">
        <v>1728</v>
      </c>
      <c r="U1658" s="387" t="s">
        <v>2411</v>
      </c>
      <c r="V1658" s="387" t="s">
        <v>1833</v>
      </c>
      <c r="W1658" s="387" t="s">
        <v>1771</v>
      </c>
      <c r="X1658" s="387" t="s">
        <v>1770</v>
      </c>
      <c r="Y1658" s="387" t="s">
        <v>1728</v>
      </c>
      <c r="Z1658" s="387" t="s">
        <v>1734</v>
      </c>
      <c r="AA1658" s="387" t="s">
        <v>1733</v>
      </c>
      <c r="AB1658" s="387">
        <v>5.44</v>
      </c>
      <c r="AC1658" s="387">
        <v>0</v>
      </c>
      <c r="AD1658" s="387">
        <v>0</v>
      </c>
      <c r="AE1658" s="387">
        <v>5.44</v>
      </c>
      <c r="AF1658" s="387" t="s">
        <v>1729</v>
      </c>
      <c r="AG1658" s="387">
        <v>5.44</v>
      </c>
      <c r="AH1658" s="387">
        <v>0</v>
      </c>
      <c r="AI1658" s="387">
        <v>0</v>
      </c>
      <c r="AJ1658" s="387">
        <v>5.44</v>
      </c>
      <c r="AK1658" s="387">
        <v>0.54</v>
      </c>
      <c r="AM1658"/>
      <c r="AN1658"/>
      <c r="AO1658"/>
    </row>
    <row r="1659" spans="1:41">
      <c r="A1659" s="387" t="s">
        <v>4573</v>
      </c>
      <c r="B1659" s="388">
        <v>43672.651400462964</v>
      </c>
      <c r="C1659" s="389">
        <v>43672</v>
      </c>
      <c r="D1659" s="387" t="s">
        <v>3567</v>
      </c>
      <c r="E1659" s="389">
        <v>43672</v>
      </c>
      <c r="F1659" s="387" t="s">
        <v>3253</v>
      </c>
      <c r="G1659" s="389">
        <v>43672</v>
      </c>
      <c r="H1659" s="387" t="s">
        <v>2147</v>
      </c>
      <c r="I1659" s="389">
        <v>43672</v>
      </c>
      <c r="J1659" s="387" t="s">
        <v>2146</v>
      </c>
      <c r="K1659" s="387" t="s">
        <v>1741</v>
      </c>
      <c r="L1659" s="390" t="s">
        <v>1732</v>
      </c>
      <c r="M1659" s="390" t="s">
        <v>2051</v>
      </c>
      <c r="N1659" s="390" t="str">
        <f t="shared" si="52"/>
        <v>Employee26@blyblade.com</v>
      </c>
      <c r="O1659" s="390" t="str">
        <f t="shared" si="53"/>
        <v>Karoline_Lozier</v>
      </c>
      <c r="P1659" s="387" t="s">
        <v>1728</v>
      </c>
      <c r="Q1659" s="387" t="s">
        <v>1754</v>
      </c>
      <c r="R1659" s="387" t="s">
        <v>1738</v>
      </c>
      <c r="S1659" s="387">
        <v>31.48</v>
      </c>
      <c r="T1659" s="387">
        <v>65</v>
      </c>
      <c r="U1659" s="387" t="s">
        <v>1845</v>
      </c>
      <c r="V1659" s="387" t="s">
        <v>2050</v>
      </c>
      <c r="W1659" s="387" t="s">
        <v>1771</v>
      </c>
      <c r="X1659" s="387" t="s">
        <v>1770</v>
      </c>
      <c r="Y1659" s="387" t="s">
        <v>1748</v>
      </c>
      <c r="Z1659" s="387" t="s">
        <v>1734</v>
      </c>
      <c r="AA1659" s="387" t="s">
        <v>1733</v>
      </c>
      <c r="AB1659" s="387">
        <v>125.46</v>
      </c>
      <c r="AC1659" s="387">
        <v>0</v>
      </c>
      <c r="AD1659" s="387">
        <v>0</v>
      </c>
      <c r="AE1659" s="387">
        <v>125.46</v>
      </c>
      <c r="AF1659" s="387" t="s">
        <v>1729</v>
      </c>
      <c r="AG1659" s="387">
        <v>125.46</v>
      </c>
      <c r="AH1659" s="387">
        <v>0</v>
      </c>
      <c r="AI1659" s="387">
        <v>0</v>
      </c>
      <c r="AJ1659" s="387">
        <v>125.46</v>
      </c>
      <c r="AK1659" s="387">
        <v>12.55</v>
      </c>
      <c r="AM1659"/>
      <c r="AN1659"/>
      <c r="AO1659"/>
    </row>
    <row r="1660" spans="1:41">
      <c r="A1660" s="387" t="s">
        <v>4572</v>
      </c>
      <c r="B1660" s="388">
        <v>43672.652256944442</v>
      </c>
      <c r="C1660" s="389">
        <v>43672</v>
      </c>
      <c r="D1660" s="387" t="s">
        <v>2530</v>
      </c>
      <c r="E1660" s="389">
        <v>43672</v>
      </c>
      <c r="F1660" s="387" t="s">
        <v>2551</v>
      </c>
      <c r="G1660" s="387" t="s">
        <v>1728</v>
      </c>
      <c r="H1660" s="387" t="s">
        <v>1728</v>
      </c>
      <c r="I1660" s="387" t="s">
        <v>1728</v>
      </c>
      <c r="J1660" s="387" t="s">
        <v>1728</v>
      </c>
      <c r="K1660" s="387" t="s">
        <v>1741</v>
      </c>
      <c r="L1660" s="390" t="s">
        <v>1732</v>
      </c>
      <c r="M1660" s="390" t="s">
        <v>1731</v>
      </c>
      <c r="N1660" s="390" t="str">
        <f t="shared" si="52"/>
        <v>Employee8@blyblade.com</v>
      </c>
      <c r="O1660" s="390" t="str">
        <f t="shared" si="53"/>
        <v>--_--</v>
      </c>
      <c r="P1660" s="387" t="s">
        <v>1728</v>
      </c>
      <c r="Q1660" s="387" t="s">
        <v>1754</v>
      </c>
      <c r="R1660" s="387" t="s">
        <v>1738</v>
      </c>
      <c r="S1660" s="387" t="s">
        <v>1728</v>
      </c>
      <c r="T1660" s="387" t="s">
        <v>1728</v>
      </c>
      <c r="U1660" s="387" t="s">
        <v>2411</v>
      </c>
      <c r="V1660" s="387" t="s">
        <v>1833</v>
      </c>
      <c r="W1660" s="387" t="s">
        <v>1771</v>
      </c>
      <c r="X1660" s="387" t="s">
        <v>1770</v>
      </c>
      <c r="Y1660" s="387" t="s">
        <v>1728</v>
      </c>
      <c r="Z1660" s="387" t="s">
        <v>1734</v>
      </c>
      <c r="AA1660" s="387" t="s">
        <v>2138</v>
      </c>
      <c r="AB1660" s="387">
        <v>-5.44</v>
      </c>
      <c r="AC1660" s="387">
        <v>0</v>
      </c>
      <c r="AD1660" s="387">
        <v>0</v>
      </c>
      <c r="AE1660" s="387">
        <v>-5.44</v>
      </c>
      <c r="AF1660" s="387" t="s">
        <v>1729</v>
      </c>
      <c r="AG1660" s="387">
        <v>-5.44</v>
      </c>
      <c r="AH1660" s="387">
        <v>0</v>
      </c>
      <c r="AI1660" s="387">
        <v>0</v>
      </c>
      <c r="AJ1660" s="387">
        <v>-5.44</v>
      </c>
      <c r="AK1660" s="387">
        <v>-0.54</v>
      </c>
      <c r="AM1660"/>
      <c r="AN1660"/>
      <c r="AO1660"/>
    </row>
    <row r="1661" spans="1:41">
      <c r="A1661" s="387" t="s">
        <v>4571</v>
      </c>
      <c r="B1661" s="388">
        <v>43672.684004629627</v>
      </c>
      <c r="C1661" s="389">
        <v>43672</v>
      </c>
      <c r="D1661" s="387" t="s">
        <v>3941</v>
      </c>
      <c r="E1661" s="389">
        <v>43672</v>
      </c>
      <c r="F1661" s="387" t="s">
        <v>3435</v>
      </c>
      <c r="G1661" s="389">
        <v>43672</v>
      </c>
      <c r="H1661" s="387" t="s">
        <v>3444</v>
      </c>
      <c r="I1661" s="389">
        <v>43672</v>
      </c>
      <c r="J1661" s="387" t="s">
        <v>4445</v>
      </c>
      <c r="K1661" s="387" t="s">
        <v>1741</v>
      </c>
      <c r="L1661" s="390" t="s">
        <v>1732</v>
      </c>
      <c r="M1661" s="390" t="s">
        <v>1804</v>
      </c>
      <c r="N1661" s="390" t="str">
        <f t="shared" si="52"/>
        <v>Employee47@blyblade.com</v>
      </c>
      <c r="O1661" s="390" t="str">
        <f t="shared" si="53"/>
        <v>Amanda_Soucy</v>
      </c>
      <c r="P1661" s="387" t="s">
        <v>1728</v>
      </c>
      <c r="Q1661" s="387" t="s">
        <v>1754</v>
      </c>
      <c r="R1661" s="387" t="s">
        <v>1738</v>
      </c>
      <c r="S1661" s="387">
        <v>13.79</v>
      </c>
      <c r="T1661" s="387">
        <v>45</v>
      </c>
      <c r="U1661" s="387" t="s">
        <v>2435</v>
      </c>
      <c r="V1661" s="387" t="s">
        <v>1802</v>
      </c>
      <c r="W1661" s="387" t="s">
        <v>1771</v>
      </c>
      <c r="X1661" s="387" t="s">
        <v>1770</v>
      </c>
      <c r="Y1661" s="387" t="s">
        <v>1735</v>
      </c>
      <c r="Z1661" s="387" t="s">
        <v>1734</v>
      </c>
      <c r="AA1661" s="387" t="s">
        <v>1733</v>
      </c>
      <c r="AB1661" s="387">
        <v>72.13</v>
      </c>
      <c r="AC1661" s="387">
        <v>0</v>
      </c>
      <c r="AD1661" s="387">
        <v>0</v>
      </c>
      <c r="AE1661" s="387">
        <v>72.13</v>
      </c>
      <c r="AF1661" s="387" t="s">
        <v>1729</v>
      </c>
      <c r="AG1661" s="387">
        <v>72.13</v>
      </c>
      <c r="AH1661" s="387">
        <v>0</v>
      </c>
      <c r="AI1661" s="387">
        <v>0</v>
      </c>
      <c r="AJ1661" s="387">
        <v>72.13</v>
      </c>
      <c r="AK1661" s="387">
        <v>7.21</v>
      </c>
      <c r="AM1661"/>
      <c r="AN1661"/>
      <c r="AO1661"/>
    </row>
    <row r="1662" spans="1:41">
      <c r="A1662" s="387" t="s">
        <v>4571</v>
      </c>
      <c r="B1662" s="388">
        <v>43672.731030092589</v>
      </c>
      <c r="C1662" s="389">
        <v>43672</v>
      </c>
      <c r="D1662" s="387" t="s">
        <v>3941</v>
      </c>
      <c r="E1662" s="389">
        <v>43672</v>
      </c>
      <c r="F1662" s="387" t="s">
        <v>3435</v>
      </c>
      <c r="G1662" s="389">
        <v>43672</v>
      </c>
      <c r="H1662" s="387" t="s">
        <v>3444</v>
      </c>
      <c r="I1662" s="389">
        <v>43672</v>
      </c>
      <c r="J1662" s="387" t="s">
        <v>4445</v>
      </c>
      <c r="K1662" s="387" t="s">
        <v>1741</v>
      </c>
      <c r="L1662" s="390" t="s">
        <v>1732</v>
      </c>
      <c r="M1662" s="390" t="s">
        <v>1804</v>
      </c>
      <c r="N1662" s="390" t="str">
        <f t="shared" si="52"/>
        <v>Employee47@blyblade.com</v>
      </c>
      <c r="O1662" s="390" t="str">
        <f t="shared" si="53"/>
        <v>Amanda_Soucy</v>
      </c>
      <c r="P1662" s="387" t="s">
        <v>1728</v>
      </c>
      <c r="Q1662" s="387" t="s">
        <v>1754</v>
      </c>
      <c r="R1662" s="387" t="s">
        <v>1738</v>
      </c>
      <c r="S1662" s="387">
        <v>13.79</v>
      </c>
      <c r="T1662" s="387">
        <v>45</v>
      </c>
      <c r="U1662" s="387" t="s">
        <v>2435</v>
      </c>
      <c r="V1662" s="387" t="s">
        <v>1802</v>
      </c>
      <c r="W1662" s="387" t="s">
        <v>1771</v>
      </c>
      <c r="X1662" s="387" t="s">
        <v>1770</v>
      </c>
      <c r="Y1662" s="387" t="s">
        <v>1735</v>
      </c>
      <c r="Z1662" s="387" t="s">
        <v>1734</v>
      </c>
      <c r="AA1662" s="387" t="s">
        <v>1747</v>
      </c>
      <c r="AB1662" s="387">
        <v>0</v>
      </c>
      <c r="AC1662" s="387">
        <v>0</v>
      </c>
      <c r="AD1662" s="387">
        <v>11.08</v>
      </c>
      <c r="AE1662" s="387">
        <v>11.08</v>
      </c>
      <c r="AF1662" s="387" t="s">
        <v>1729</v>
      </c>
      <c r="AG1662" s="387">
        <v>0</v>
      </c>
      <c r="AH1662" s="387">
        <v>0</v>
      </c>
      <c r="AI1662" s="387">
        <v>11.08</v>
      </c>
      <c r="AJ1662" s="387">
        <v>11.08</v>
      </c>
      <c r="AK1662" s="387">
        <v>0</v>
      </c>
      <c r="AM1662"/>
      <c r="AN1662"/>
      <c r="AO1662"/>
    </row>
    <row r="1663" spans="1:41">
      <c r="A1663" s="387" t="s">
        <v>4570</v>
      </c>
      <c r="B1663" s="388">
        <v>43672.755671296298</v>
      </c>
      <c r="C1663" s="389">
        <v>43672</v>
      </c>
      <c r="D1663" s="387" t="s">
        <v>2313</v>
      </c>
      <c r="E1663" s="389">
        <v>43672</v>
      </c>
      <c r="F1663" s="387" t="s">
        <v>2414</v>
      </c>
      <c r="G1663" s="389">
        <v>43672</v>
      </c>
      <c r="H1663" s="387" t="s">
        <v>2344</v>
      </c>
      <c r="I1663" s="389">
        <v>43672</v>
      </c>
      <c r="J1663" s="387" t="s">
        <v>2343</v>
      </c>
      <c r="K1663" s="387" t="s">
        <v>1741</v>
      </c>
      <c r="L1663" s="390" t="s">
        <v>1732</v>
      </c>
      <c r="M1663" s="390" t="s">
        <v>1804</v>
      </c>
      <c r="N1663" s="390" t="str">
        <f t="shared" si="52"/>
        <v>Employee47@blyblade.com</v>
      </c>
      <c r="O1663" s="390" t="str">
        <f t="shared" si="53"/>
        <v>Amanda_Soucy</v>
      </c>
      <c r="P1663" s="387" t="s">
        <v>1728</v>
      </c>
      <c r="Q1663" s="387" t="s">
        <v>1739</v>
      </c>
      <c r="R1663" s="387" t="s">
        <v>1803</v>
      </c>
      <c r="S1663" s="387">
        <v>2.5299999999999998</v>
      </c>
      <c r="T1663" s="387">
        <v>22</v>
      </c>
      <c r="U1663" s="387" t="s">
        <v>1802</v>
      </c>
      <c r="V1663" s="387" t="s">
        <v>1802</v>
      </c>
      <c r="W1663" s="387" t="s">
        <v>1728</v>
      </c>
      <c r="X1663" s="387" t="s">
        <v>1794</v>
      </c>
      <c r="Y1663" s="387" t="s">
        <v>1735</v>
      </c>
      <c r="Z1663" s="387" t="s">
        <v>1734</v>
      </c>
      <c r="AA1663" s="387" t="s">
        <v>1793</v>
      </c>
      <c r="AB1663" s="387">
        <v>22.02</v>
      </c>
      <c r="AC1663" s="387">
        <v>0</v>
      </c>
      <c r="AD1663" s="387">
        <v>3.14</v>
      </c>
      <c r="AE1663" s="387">
        <v>20</v>
      </c>
      <c r="AF1663" s="387" t="s">
        <v>1729</v>
      </c>
      <c r="AG1663" s="387">
        <v>22.02</v>
      </c>
      <c r="AH1663" s="387">
        <v>0</v>
      </c>
      <c r="AI1663" s="387">
        <v>3.14</v>
      </c>
      <c r="AJ1663" s="387">
        <v>20</v>
      </c>
      <c r="AK1663" s="387">
        <v>2</v>
      </c>
      <c r="AM1663"/>
      <c r="AN1663"/>
      <c r="AO1663"/>
    </row>
    <row r="1664" spans="1:41">
      <c r="A1664" s="387" t="s">
        <v>4569</v>
      </c>
      <c r="B1664" s="388">
        <v>43672.756990740738</v>
      </c>
      <c r="C1664" s="389">
        <v>43672</v>
      </c>
      <c r="D1664" s="387" t="s">
        <v>2849</v>
      </c>
      <c r="E1664" s="389">
        <v>43672</v>
      </c>
      <c r="F1664" s="387" t="s">
        <v>3092</v>
      </c>
      <c r="G1664" s="389">
        <v>43672</v>
      </c>
      <c r="H1664" s="387" t="s">
        <v>2606</v>
      </c>
      <c r="I1664" s="389">
        <v>43672</v>
      </c>
      <c r="J1664" s="387" t="s">
        <v>2605</v>
      </c>
      <c r="K1664" s="387" t="s">
        <v>1741</v>
      </c>
      <c r="L1664" s="390" t="s">
        <v>1732</v>
      </c>
      <c r="M1664" s="390" t="s">
        <v>1979</v>
      </c>
      <c r="N1664" s="390" t="str">
        <f t="shared" si="52"/>
        <v>Employee15@blyblade.com</v>
      </c>
      <c r="O1664" s="390" t="str">
        <f t="shared" si="53"/>
        <v>Jess_Rooney</v>
      </c>
      <c r="P1664" s="387" t="s">
        <v>1728</v>
      </c>
      <c r="Q1664" s="387" t="s">
        <v>1847</v>
      </c>
      <c r="R1664" s="387" t="s">
        <v>1738</v>
      </c>
      <c r="S1664" s="387">
        <v>39.31</v>
      </c>
      <c r="T1664" s="387">
        <v>105</v>
      </c>
      <c r="U1664" s="387" t="s">
        <v>2199</v>
      </c>
      <c r="V1664" s="387" t="s">
        <v>2050</v>
      </c>
      <c r="W1664" s="387" t="s">
        <v>1771</v>
      </c>
      <c r="X1664" s="387" t="s">
        <v>1770</v>
      </c>
      <c r="Y1664" s="387" t="s">
        <v>1735</v>
      </c>
      <c r="Z1664" s="387" t="s">
        <v>1734</v>
      </c>
      <c r="AA1664" s="387" t="s">
        <v>1733</v>
      </c>
      <c r="AB1664" s="387">
        <v>142.93</v>
      </c>
      <c r="AC1664" s="387">
        <v>0</v>
      </c>
      <c r="AD1664" s="387">
        <v>0</v>
      </c>
      <c r="AE1664" s="387">
        <v>142.93</v>
      </c>
      <c r="AF1664" s="387" t="s">
        <v>1729</v>
      </c>
      <c r="AG1664" s="387">
        <v>142.93</v>
      </c>
      <c r="AH1664" s="387">
        <v>0</v>
      </c>
      <c r="AI1664" s="387">
        <v>0</v>
      </c>
      <c r="AJ1664" s="387">
        <v>142.93</v>
      </c>
      <c r="AK1664" s="387">
        <v>14.29</v>
      </c>
      <c r="AM1664"/>
      <c r="AN1664"/>
      <c r="AO1664"/>
    </row>
    <row r="1665" spans="1:41">
      <c r="A1665" s="387" t="s">
        <v>4568</v>
      </c>
      <c r="B1665" s="388">
        <v>43672.768807870372</v>
      </c>
      <c r="C1665" s="389">
        <v>43672</v>
      </c>
      <c r="D1665" s="387" t="s">
        <v>2046</v>
      </c>
      <c r="E1665" s="389">
        <v>43672</v>
      </c>
      <c r="F1665" s="387" t="s">
        <v>3084</v>
      </c>
      <c r="G1665" s="389">
        <v>43672</v>
      </c>
      <c r="H1665" s="387" t="s">
        <v>2288</v>
      </c>
      <c r="I1665" s="389">
        <v>43672</v>
      </c>
      <c r="J1665" s="387" t="s">
        <v>2774</v>
      </c>
      <c r="K1665" s="387" t="s">
        <v>1741</v>
      </c>
      <c r="L1665" s="390" t="s">
        <v>1732</v>
      </c>
      <c r="M1665" s="390" t="s">
        <v>1986</v>
      </c>
      <c r="N1665" s="390" t="str">
        <f t="shared" si="52"/>
        <v>Employee1@blyblade.com</v>
      </c>
      <c r="O1665" s="390" t="str">
        <f t="shared" si="53"/>
        <v>Jake_Mirto</v>
      </c>
      <c r="P1665" s="387" t="s">
        <v>1728</v>
      </c>
      <c r="Q1665" s="387" t="s">
        <v>1762</v>
      </c>
      <c r="R1665" s="387" t="s">
        <v>1753</v>
      </c>
      <c r="S1665" s="387">
        <v>12.06</v>
      </c>
      <c r="T1665" s="387">
        <v>40</v>
      </c>
      <c r="U1665" s="387" t="s">
        <v>1752</v>
      </c>
      <c r="V1665" s="387" t="s">
        <v>1751</v>
      </c>
      <c r="W1665" s="387" t="s">
        <v>1761</v>
      </c>
      <c r="X1665" s="387" t="s">
        <v>1749</v>
      </c>
      <c r="Y1665" s="387" t="s">
        <v>1735</v>
      </c>
      <c r="Z1665" s="387" t="s">
        <v>1734</v>
      </c>
      <c r="AA1665" s="387" t="s">
        <v>1733</v>
      </c>
      <c r="AB1665" s="387">
        <v>103.28</v>
      </c>
      <c r="AC1665" s="387">
        <v>0</v>
      </c>
      <c r="AD1665" s="387">
        <v>0</v>
      </c>
      <c r="AE1665" s="387">
        <v>103.28</v>
      </c>
      <c r="AF1665" s="387" t="s">
        <v>1729</v>
      </c>
      <c r="AG1665" s="387">
        <v>103.28</v>
      </c>
      <c r="AH1665" s="387">
        <v>0</v>
      </c>
      <c r="AI1665" s="387">
        <v>0</v>
      </c>
      <c r="AJ1665" s="387">
        <v>103.28</v>
      </c>
      <c r="AK1665" s="387">
        <v>10.33</v>
      </c>
      <c r="AM1665"/>
      <c r="AN1665"/>
      <c r="AO1665"/>
    </row>
    <row r="1666" spans="1:41">
      <c r="A1666" s="391" t="s">
        <v>4567</v>
      </c>
      <c r="B1666" s="388">
        <v>43672.797569444447</v>
      </c>
      <c r="C1666" s="389">
        <v>43672</v>
      </c>
      <c r="D1666" s="387" t="s">
        <v>2288</v>
      </c>
      <c r="E1666" s="389">
        <v>43672</v>
      </c>
      <c r="F1666" s="387" t="s">
        <v>2774</v>
      </c>
      <c r="G1666" s="389">
        <v>43672</v>
      </c>
      <c r="H1666" s="387" t="s">
        <v>2337</v>
      </c>
      <c r="I1666" s="389">
        <v>43672</v>
      </c>
      <c r="J1666" s="387" t="s">
        <v>2336</v>
      </c>
      <c r="K1666" s="387" t="s">
        <v>1741</v>
      </c>
      <c r="L1666" s="390" t="s">
        <v>1732</v>
      </c>
      <c r="M1666" s="390" t="s">
        <v>1884</v>
      </c>
      <c r="N1666" s="390" t="str">
        <f t="shared" si="52"/>
        <v>Employee25@blyblade.com</v>
      </c>
      <c r="O1666" s="390" t="str">
        <f t="shared" si="53"/>
        <v>Shyloh_Davonne Wilkinson</v>
      </c>
      <c r="P1666" s="387" t="s">
        <v>1728</v>
      </c>
      <c r="Q1666" s="387" t="s">
        <v>1847</v>
      </c>
      <c r="R1666" s="387" t="s">
        <v>1738</v>
      </c>
      <c r="S1666" s="387">
        <v>2.37</v>
      </c>
      <c r="T1666" s="387">
        <v>29</v>
      </c>
      <c r="U1666" s="387" t="s">
        <v>1883</v>
      </c>
      <c r="V1666" s="387" t="s">
        <v>1737</v>
      </c>
      <c r="W1666" s="387" t="s">
        <v>1965</v>
      </c>
      <c r="X1666" s="387" t="s">
        <v>1964</v>
      </c>
      <c r="Y1666" s="387" t="s">
        <v>1735</v>
      </c>
      <c r="Z1666" s="387" t="s">
        <v>1734</v>
      </c>
      <c r="AA1666" s="387" t="s">
        <v>1733</v>
      </c>
      <c r="AB1666" s="387">
        <v>28.09</v>
      </c>
      <c r="AC1666" s="387">
        <v>0</v>
      </c>
      <c r="AD1666" s="387">
        <v>0</v>
      </c>
      <c r="AE1666" s="387">
        <v>28.09</v>
      </c>
      <c r="AF1666" s="387" t="s">
        <v>1729</v>
      </c>
      <c r="AG1666" s="387">
        <v>28.09</v>
      </c>
      <c r="AH1666" s="387">
        <v>0</v>
      </c>
      <c r="AI1666" s="387">
        <v>0</v>
      </c>
      <c r="AJ1666" s="387">
        <v>28.09</v>
      </c>
      <c r="AK1666" s="387">
        <v>2.81</v>
      </c>
      <c r="AM1666"/>
      <c r="AN1666"/>
      <c r="AO1666"/>
    </row>
    <row r="1667" spans="1:41">
      <c r="A1667" s="387" t="s">
        <v>4566</v>
      </c>
      <c r="B1667" s="388">
        <v>43672.801307870373</v>
      </c>
      <c r="C1667" s="389">
        <v>43672</v>
      </c>
      <c r="D1667" s="387" t="s">
        <v>3116</v>
      </c>
      <c r="E1667" s="389">
        <v>43672</v>
      </c>
      <c r="F1667" s="387" t="s">
        <v>2778</v>
      </c>
      <c r="G1667" s="389">
        <v>43672</v>
      </c>
      <c r="H1667" s="387" t="s">
        <v>2469</v>
      </c>
      <c r="I1667" s="389">
        <v>43672</v>
      </c>
      <c r="J1667" s="387" t="s">
        <v>2468</v>
      </c>
      <c r="K1667" s="387" t="s">
        <v>1741</v>
      </c>
      <c r="L1667" s="390" t="s">
        <v>1732</v>
      </c>
      <c r="M1667" s="390" t="s">
        <v>1911</v>
      </c>
      <c r="N1667" s="390" t="str">
        <f t="shared" si="52"/>
        <v>Employee18@blyblade.com</v>
      </c>
      <c r="O1667" s="390" t="str">
        <f t="shared" si="53"/>
        <v>Maryanne_Johnson</v>
      </c>
      <c r="P1667" s="387" t="s">
        <v>1728</v>
      </c>
      <c r="Q1667" s="387" t="s">
        <v>1739</v>
      </c>
      <c r="R1667" s="387" t="s">
        <v>1738</v>
      </c>
      <c r="S1667" s="387">
        <v>1.2</v>
      </c>
      <c r="T1667" s="387">
        <v>49</v>
      </c>
      <c r="U1667" s="387" t="s">
        <v>1737</v>
      </c>
      <c r="V1667" s="387" t="s">
        <v>1737</v>
      </c>
      <c r="W1667" s="387" t="s">
        <v>1728</v>
      </c>
      <c r="X1667" s="387" t="s">
        <v>1794</v>
      </c>
      <c r="Y1667" s="387" t="s">
        <v>1735</v>
      </c>
      <c r="Z1667" s="387" t="s">
        <v>1734</v>
      </c>
      <c r="AA1667" s="387" t="s">
        <v>1793</v>
      </c>
      <c r="AB1667" s="387">
        <v>20.46</v>
      </c>
      <c r="AC1667" s="387">
        <v>0</v>
      </c>
      <c r="AD1667" s="387">
        <v>1</v>
      </c>
      <c r="AE1667" s="387">
        <v>20</v>
      </c>
      <c r="AF1667" s="387" t="s">
        <v>1729</v>
      </c>
      <c r="AG1667" s="387">
        <v>20.46</v>
      </c>
      <c r="AH1667" s="387">
        <v>0</v>
      </c>
      <c r="AI1667" s="387">
        <v>1</v>
      </c>
      <c r="AJ1667" s="387">
        <v>20</v>
      </c>
      <c r="AK1667" s="387">
        <v>2</v>
      </c>
      <c r="AM1667"/>
      <c r="AN1667"/>
      <c r="AO1667"/>
    </row>
    <row r="1668" spans="1:41">
      <c r="A1668" s="387" t="s">
        <v>4565</v>
      </c>
      <c r="B1668" s="388">
        <v>43672.822418981479</v>
      </c>
      <c r="C1668" s="389">
        <v>43672</v>
      </c>
      <c r="D1668" s="387" t="s">
        <v>1958</v>
      </c>
      <c r="E1668" s="389">
        <v>43672</v>
      </c>
      <c r="F1668" s="387" t="s">
        <v>2093</v>
      </c>
      <c r="G1668" s="387" t="s">
        <v>1728</v>
      </c>
      <c r="H1668" s="387" t="s">
        <v>1728</v>
      </c>
      <c r="I1668" s="387" t="s">
        <v>1728</v>
      </c>
      <c r="J1668" s="387" t="s">
        <v>1728</v>
      </c>
      <c r="K1668" s="387" t="s">
        <v>1741</v>
      </c>
      <c r="L1668" s="390" t="s">
        <v>1732</v>
      </c>
      <c r="M1668" s="390" t="s">
        <v>1979</v>
      </c>
      <c r="N1668" s="390" t="str">
        <f t="shared" si="52"/>
        <v>Employee15@blyblade.com</v>
      </c>
      <c r="O1668" s="390" t="str">
        <f t="shared" si="53"/>
        <v>Jess_Rooney</v>
      </c>
      <c r="P1668" s="387" t="s">
        <v>1728</v>
      </c>
      <c r="Q1668" s="387" t="s">
        <v>1754</v>
      </c>
      <c r="R1668" s="387" t="s">
        <v>1753</v>
      </c>
      <c r="S1668" s="387" t="s">
        <v>1728</v>
      </c>
      <c r="T1668" s="387" t="s">
        <v>1728</v>
      </c>
      <c r="U1668" s="387" t="s">
        <v>3330</v>
      </c>
      <c r="V1668" s="387" t="s">
        <v>2050</v>
      </c>
      <c r="W1668" s="387" t="s">
        <v>1771</v>
      </c>
      <c r="X1668" s="387" t="s">
        <v>1770</v>
      </c>
      <c r="Y1668" s="387" t="s">
        <v>1735</v>
      </c>
      <c r="Z1668" s="387" t="s">
        <v>1734</v>
      </c>
      <c r="AA1668" s="387" t="s">
        <v>1733</v>
      </c>
      <c r="AB1668" s="387">
        <v>5</v>
      </c>
      <c r="AC1668" s="387">
        <v>0</v>
      </c>
      <c r="AD1668" s="387">
        <v>0</v>
      </c>
      <c r="AE1668" s="387">
        <v>5</v>
      </c>
      <c r="AF1668" s="387" t="s">
        <v>1729</v>
      </c>
      <c r="AG1668" s="387">
        <v>5</v>
      </c>
      <c r="AH1668" s="387">
        <v>0</v>
      </c>
      <c r="AI1668" s="387">
        <v>0</v>
      </c>
      <c r="AJ1668" s="387">
        <v>5</v>
      </c>
      <c r="AK1668" s="387">
        <v>0.5</v>
      </c>
      <c r="AM1668"/>
      <c r="AN1668"/>
      <c r="AO1668"/>
    </row>
    <row r="1669" spans="1:41">
      <c r="A1669" s="387" t="s">
        <v>4564</v>
      </c>
      <c r="B1669" s="388">
        <v>43672.824050925927</v>
      </c>
      <c r="C1669" s="389">
        <v>43672</v>
      </c>
      <c r="D1669" s="387" t="s">
        <v>2855</v>
      </c>
      <c r="E1669" s="389">
        <v>43672</v>
      </c>
      <c r="F1669" s="387" t="s">
        <v>2854</v>
      </c>
      <c r="G1669" s="389">
        <v>43672</v>
      </c>
      <c r="H1669" s="387" t="s">
        <v>2331</v>
      </c>
      <c r="I1669" s="389">
        <v>43672</v>
      </c>
      <c r="J1669" s="387" t="s">
        <v>2330</v>
      </c>
      <c r="K1669" s="387" t="s">
        <v>1741</v>
      </c>
      <c r="L1669" s="390" t="s">
        <v>1732</v>
      </c>
      <c r="M1669" s="390" t="s">
        <v>1854</v>
      </c>
      <c r="N1669" s="390" t="str">
        <f t="shared" si="52"/>
        <v>Employee5@blyblade.com</v>
      </c>
      <c r="O1669" s="390" t="str">
        <f t="shared" si="53"/>
        <v>Torey_McNeil</v>
      </c>
      <c r="P1669" s="387" t="s">
        <v>1728</v>
      </c>
      <c r="Q1669" s="387" t="s">
        <v>1754</v>
      </c>
      <c r="R1669" s="387" t="s">
        <v>1738</v>
      </c>
      <c r="S1669" s="387">
        <v>1.7</v>
      </c>
      <c r="T1669" s="387">
        <v>24</v>
      </c>
      <c r="U1669" s="387" t="s">
        <v>1737</v>
      </c>
      <c r="V1669" s="387" t="s">
        <v>1737</v>
      </c>
      <c r="W1669" s="387" t="s">
        <v>1875</v>
      </c>
      <c r="X1669" s="387" t="s">
        <v>1770</v>
      </c>
      <c r="Y1669" s="387" t="s">
        <v>1748</v>
      </c>
      <c r="Z1669" s="387" t="s">
        <v>1734</v>
      </c>
      <c r="AA1669" s="387" t="s">
        <v>1733</v>
      </c>
      <c r="AB1669" s="387">
        <v>23.61</v>
      </c>
      <c r="AC1669" s="387">
        <v>0</v>
      </c>
      <c r="AD1669" s="387">
        <v>0</v>
      </c>
      <c r="AE1669" s="387">
        <v>23.61</v>
      </c>
      <c r="AF1669" s="387" t="s">
        <v>1729</v>
      </c>
      <c r="AG1669" s="387">
        <v>23.61</v>
      </c>
      <c r="AH1669" s="387">
        <v>0</v>
      </c>
      <c r="AI1669" s="387">
        <v>0</v>
      </c>
      <c r="AJ1669" s="387">
        <v>23.61</v>
      </c>
      <c r="AK1669" s="387">
        <v>2.36</v>
      </c>
      <c r="AM1669"/>
      <c r="AN1669"/>
      <c r="AO1669"/>
    </row>
    <row r="1670" spans="1:41">
      <c r="A1670" s="387" t="s">
        <v>4563</v>
      </c>
      <c r="B1670" s="388">
        <v>43672.832974537036</v>
      </c>
      <c r="C1670" s="389">
        <v>43672</v>
      </c>
      <c r="D1670" s="387" t="s">
        <v>2404</v>
      </c>
      <c r="E1670" s="389">
        <v>43672</v>
      </c>
      <c r="F1670" s="387" t="s">
        <v>1799</v>
      </c>
      <c r="G1670" s="387" t="s">
        <v>1728</v>
      </c>
      <c r="H1670" s="387" t="s">
        <v>1728</v>
      </c>
      <c r="I1670" s="387" t="s">
        <v>1728</v>
      </c>
      <c r="J1670" s="387" t="s">
        <v>1728</v>
      </c>
      <c r="K1670" s="387" t="s">
        <v>1741</v>
      </c>
      <c r="L1670" s="390" t="s">
        <v>1732</v>
      </c>
      <c r="M1670" s="390" t="s">
        <v>1940</v>
      </c>
      <c r="N1670" s="390" t="str">
        <f t="shared" si="52"/>
        <v>Employee11@blyblade.com</v>
      </c>
      <c r="O1670" s="390" t="str">
        <f t="shared" si="53"/>
        <v>Mimi_Grassi</v>
      </c>
      <c r="P1670" s="387" t="s">
        <v>1728</v>
      </c>
      <c r="Q1670" s="387" t="s">
        <v>1787</v>
      </c>
      <c r="R1670" s="387" t="s">
        <v>1753</v>
      </c>
      <c r="S1670" s="387">
        <v>0</v>
      </c>
      <c r="T1670" s="387">
        <v>0</v>
      </c>
      <c r="U1670" s="387" t="s">
        <v>1752</v>
      </c>
      <c r="V1670" s="387" t="s">
        <v>1752</v>
      </c>
      <c r="W1670" s="387" t="s">
        <v>1965</v>
      </c>
      <c r="X1670" s="387" t="s">
        <v>1749</v>
      </c>
      <c r="Y1670" s="387" t="s">
        <v>1735</v>
      </c>
      <c r="Z1670" s="387" t="s">
        <v>1734</v>
      </c>
      <c r="AA1670" s="387" t="s">
        <v>1733</v>
      </c>
      <c r="AB1670" s="387">
        <v>15.24</v>
      </c>
      <c r="AC1670" s="387">
        <v>0</v>
      </c>
      <c r="AD1670" s="387">
        <v>0</v>
      </c>
      <c r="AE1670" s="387">
        <v>15.24</v>
      </c>
      <c r="AF1670" s="387" t="s">
        <v>1729</v>
      </c>
      <c r="AG1670" s="387">
        <v>15.24</v>
      </c>
      <c r="AH1670" s="387">
        <v>0</v>
      </c>
      <c r="AI1670" s="387">
        <v>0</v>
      </c>
      <c r="AJ1670" s="387">
        <v>15.24</v>
      </c>
      <c r="AK1670" s="387">
        <v>1.52</v>
      </c>
      <c r="AM1670"/>
      <c r="AN1670"/>
      <c r="AO1670"/>
    </row>
    <row r="1671" spans="1:41">
      <c r="A1671" s="387" t="s">
        <v>4562</v>
      </c>
      <c r="B1671" s="388">
        <v>43672.869675925926</v>
      </c>
      <c r="C1671" s="389">
        <v>43672</v>
      </c>
      <c r="D1671" s="387" t="s">
        <v>1742</v>
      </c>
      <c r="E1671" s="389">
        <v>43672</v>
      </c>
      <c r="F1671" s="387" t="s">
        <v>3662</v>
      </c>
      <c r="G1671" s="389">
        <v>43672</v>
      </c>
      <c r="H1671" s="387" t="s">
        <v>2941</v>
      </c>
      <c r="I1671" s="389">
        <v>43672</v>
      </c>
      <c r="J1671" s="387" t="s">
        <v>3923</v>
      </c>
      <c r="K1671" s="387" t="s">
        <v>1741</v>
      </c>
      <c r="L1671" s="390" t="s">
        <v>1732</v>
      </c>
      <c r="M1671" s="390" t="s">
        <v>1940</v>
      </c>
      <c r="N1671" s="390" t="str">
        <f t="shared" si="52"/>
        <v>Employee11@blyblade.com</v>
      </c>
      <c r="O1671" s="390" t="str">
        <f t="shared" si="53"/>
        <v>Mimi_Grassi</v>
      </c>
      <c r="P1671" s="387" t="s">
        <v>1728</v>
      </c>
      <c r="Q1671" s="387" t="s">
        <v>1762</v>
      </c>
      <c r="R1671" s="387" t="s">
        <v>1753</v>
      </c>
      <c r="S1671" s="387">
        <v>6.81</v>
      </c>
      <c r="T1671" s="387">
        <v>48</v>
      </c>
      <c r="U1671" s="387" t="s">
        <v>1752</v>
      </c>
      <c r="V1671" s="387" t="s">
        <v>1752</v>
      </c>
      <c r="W1671" s="387" t="s">
        <v>1965</v>
      </c>
      <c r="X1671" s="387" t="s">
        <v>1749</v>
      </c>
      <c r="Y1671" s="387" t="s">
        <v>1735</v>
      </c>
      <c r="Z1671" s="387" t="s">
        <v>1734</v>
      </c>
      <c r="AA1671" s="387" t="s">
        <v>1733</v>
      </c>
      <c r="AB1671" s="387">
        <v>95.84</v>
      </c>
      <c r="AC1671" s="387">
        <v>0</v>
      </c>
      <c r="AD1671" s="387">
        <v>0</v>
      </c>
      <c r="AE1671" s="387">
        <v>95.84</v>
      </c>
      <c r="AF1671" s="387" t="s">
        <v>1729</v>
      </c>
      <c r="AG1671" s="387">
        <v>95.84</v>
      </c>
      <c r="AH1671" s="387">
        <v>0</v>
      </c>
      <c r="AI1671" s="387">
        <v>0</v>
      </c>
      <c r="AJ1671" s="387">
        <v>95.84</v>
      </c>
      <c r="AK1671" s="387">
        <v>9.58</v>
      </c>
      <c r="AM1671"/>
      <c r="AN1671"/>
      <c r="AO1671"/>
    </row>
    <row r="1672" spans="1:41">
      <c r="A1672" s="387" t="s">
        <v>4561</v>
      </c>
      <c r="B1672" s="388">
        <v>43672.874421296299</v>
      </c>
      <c r="C1672" s="389">
        <v>43672</v>
      </c>
      <c r="D1672" s="387" t="s">
        <v>1973</v>
      </c>
      <c r="E1672" s="389">
        <v>43672</v>
      </c>
      <c r="F1672" s="387" t="s">
        <v>2087</v>
      </c>
      <c r="G1672" s="389">
        <v>43672</v>
      </c>
      <c r="H1672" s="387" t="s">
        <v>2754</v>
      </c>
      <c r="I1672" s="389">
        <v>43672</v>
      </c>
      <c r="J1672" s="387" t="s">
        <v>2988</v>
      </c>
      <c r="K1672" s="387" t="s">
        <v>1741</v>
      </c>
      <c r="L1672" s="390" t="s">
        <v>1732</v>
      </c>
      <c r="M1672" s="390" t="s">
        <v>1986</v>
      </c>
      <c r="N1672" s="390" t="str">
        <f t="shared" si="52"/>
        <v>Employee1@blyblade.com</v>
      </c>
      <c r="O1672" s="390" t="str">
        <f t="shared" si="53"/>
        <v>Jake_Mirto</v>
      </c>
      <c r="P1672" s="387" t="s">
        <v>1728</v>
      </c>
      <c r="Q1672" s="387" t="s">
        <v>1762</v>
      </c>
      <c r="R1672" s="387" t="s">
        <v>1753</v>
      </c>
      <c r="S1672" s="387">
        <v>20.14</v>
      </c>
      <c r="T1672" s="387">
        <v>45</v>
      </c>
      <c r="U1672" s="387" t="s">
        <v>1752</v>
      </c>
      <c r="V1672" s="387" t="s">
        <v>1826</v>
      </c>
      <c r="W1672" s="387" t="s">
        <v>1761</v>
      </c>
      <c r="X1672" s="387" t="s">
        <v>1749</v>
      </c>
      <c r="Y1672" s="387" t="s">
        <v>1735</v>
      </c>
      <c r="Z1672" s="387" t="s">
        <v>1734</v>
      </c>
      <c r="AA1672" s="387" t="s">
        <v>1733</v>
      </c>
      <c r="AB1672" s="387">
        <v>179.18</v>
      </c>
      <c r="AC1672" s="387">
        <v>0</v>
      </c>
      <c r="AD1672" s="387">
        <v>0</v>
      </c>
      <c r="AE1672" s="387">
        <v>179.18</v>
      </c>
      <c r="AF1672" s="387" t="s">
        <v>1729</v>
      </c>
      <c r="AG1672" s="387">
        <v>179.18</v>
      </c>
      <c r="AH1672" s="387">
        <v>0</v>
      </c>
      <c r="AI1672" s="387">
        <v>0</v>
      </c>
      <c r="AJ1672" s="387">
        <v>179.18</v>
      </c>
      <c r="AK1672" s="387">
        <v>17.920000000000002</v>
      </c>
      <c r="AM1672"/>
      <c r="AN1672"/>
      <c r="AO1672"/>
    </row>
    <row r="1673" spans="1:41">
      <c r="A1673" s="387" t="s">
        <v>4560</v>
      </c>
      <c r="B1673" s="388">
        <v>43672.90079861111</v>
      </c>
      <c r="C1673" s="389">
        <v>43672</v>
      </c>
      <c r="D1673" s="387" t="s">
        <v>2356</v>
      </c>
      <c r="E1673" s="389">
        <v>43672</v>
      </c>
      <c r="F1673" s="387" t="s">
        <v>2627</v>
      </c>
      <c r="G1673" s="389">
        <v>43672</v>
      </c>
      <c r="H1673" s="387" t="s">
        <v>3909</v>
      </c>
      <c r="I1673" s="389">
        <v>43672</v>
      </c>
      <c r="J1673" s="387" t="s">
        <v>3061</v>
      </c>
      <c r="K1673" s="387" t="s">
        <v>1741</v>
      </c>
      <c r="L1673" s="390" t="s">
        <v>1732</v>
      </c>
      <c r="M1673" s="390" t="s">
        <v>1979</v>
      </c>
      <c r="N1673" s="390" t="str">
        <f t="shared" si="52"/>
        <v>Employee15@blyblade.com</v>
      </c>
      <c r="O1673" s="390" t="str">
        <f t="shared" si="53"/>
        <v>Jess_Rooney</v>
      </c>
      <c r="P1673" s="387" t="s">
        <v>1728</v>
      </c>
      <c r="Q1673" s="387" t="s">
        <v>1754</v>
      </c>
      <c r="R1673" s="387" t="s">
        <v>1753</v>
      </c>
      <c r="S1673" s="387">
        <v>29.77</v>
      </c>
      <c r="T1673" s="387">
        <v>97</v>
      </c>
      <c r="U1673" s="387" t="s">
        <v>2050</v>
      </c>
      <c r="V1673" s="387" t="s">
        <v>1737</v>
      </c>
      <c r="W1673" s="387" t="s">
        <v>1771</v>
      </c>
      <c r="X1673" s="387" t="s">
        <v>1770</v>
      </c>
      <c r="Y1673" s="387" t="s">
        <v>1735</v>
      </c>
      <c r="Z1673" s="387" t="s">
        <v>1734</v>
      </c>
      <c r="AA1673" s="387" t="s">
        <v>1733</v>
      </c>
      <c r="AB1673" s="387">
        <v>63.11</v>
      </c>
      <c r="AC1673" s="387">
        <v>0</v>
      </c>
      <c r="AD1673" s="387">
        <v>0</v>
      </c>
      <c r="AE1673" s="387">
        <v>63.11</v>
      </c>
      <c r="AF1673" s="387" t="s">
        <v>1729</v>
      </c>
      <c r="AG1673" s="387">
        <v>63.11</v>
      </c>
      <c r="AH1673" s="387">
        <v>0</v>
      </c>
      <c r="AI1673" s="387">
        <v>0</v>
      </c>
      <c r="AJ1673" s="387">
        <v>63.11</v>
      </c>
      <c r="AK1673" s="387">
        <v>6.31</v>
      </c>
      <c r="AM1673"/>
      <c r="AN1673"/>
      <c r="AO1673"/>
    </row>
    <row r="1674" spans="1:41">
      <c r="A1674" s="387" t="s">
        <v>4559</v>
      </c>
      <c r="B1674" s="388">
        <v>43672.904814814814</v>
      </c>
      <c r="C1674" s="389">
        <v>43672</v>
      </c>
      <c r="D1674" s="387" t="s">
        <v>1947</v>
      </c>
      <c r="E1674" s="389">
        <v>43672</v>
      </c>
      <c r="F1674" s="387" t="s">
        <v>2313</v>
      </c>
      <c r="G1674" s="389">
        <v>43672</v>
      </c>
      <c r="H1674" s="387" t="s">
        <v>2588</v>
      </c>
      <c r="I1674" s="389">
        <v>43672</v>
      </c>
      <c r="J1674" s="387" t="s">
        <v>2587</v>
      </c>
      <c r="K1674" s="387" t="s">
        <v>1741</v>
      </c>
      <c r="L1674" s="390" t="s">
        <v>1732</v>
      </c>
      <c r="M1674" s="390" t="s">
        <v>1940</v>
      </c>
      <c r="N1674" s="390" t="str">
        <f t="shared" si="52"/>
        <v>Employee11@blyblade.com</v>
      </c>
      <c r="O1674" s="390" t="str">
        <f t="shared" si="53"/>
        <v>Mimi_Grassi</v>
      </c>
      <c r="P1674" s="387" t="s">
        <v>1728</v>
      </c>
      <c r="Q1674" s="387" t="s">
        <v>1762</v>
      </c>
      <c r="R1674" s="387" t="s">
        <v>1753</v>
      </c>
      <c r="S1674" s="387">
        <v>8.3800000000000008</v>
      </c>
      <c r="T1674" s="387">
        <v>20</v>
      </c>
      <c r="U1674" s="387" t="s">
        <v>1826</v>
      </c>
      <c r="V1674" s="387" t="s">
        <v>1826</v>
      </c>
      <c r="W1674" s="387" t="s">
        <v>1965</v>
      </c>
      <c r="X1674" s="387" t="s">
        <v>1749</v>
      </c>
      <c r="Y1674" s="387" t="s">
        <v>1735</v>
      </c>
      <c r="Z1674" s="387" t="s">
        <v>1734</v>
      </c>
      <c r="AA1674" s="387" t="s">
        <v>1733</v>
      </c>
      <c r="AB1674" s="387">
        <v>76.98</v>
      </c>
      <c r="AC1674" s="387">
        <v>0</v>
      </c>
      <c r="AD1674" s="387">
        <v>0</v>
      </c>
      <c r="AE1674" s="387">
        <v>76.98</v>
      </c>
      <c r="AF1674" s="387" t="s">
        <v>1729</v>
      </c>
      <c r="AG1674" s="387">
        <v>76.98</v>
      </c>
      <c r="AH1674" s="387">
        <v>0</v>
      </c>
      <c r="AI1674" s="387">
        <v>0</v>
      </c>
      <c r="AJ1674" s="387">
        <v>76.98</v>
      </c>
      <c r="AK1674" s="387">
        <v>7.7</v>
      </c>
      <c r="AM1674"/>
      <c r="AN1674"/>
      <c r="AO1674"/>
    </row>
    <row r="1675" spans="1:41">
      <c r="A1675" s="387" t="s">
        <v>4558</v>
      </c>
      <c r="B1675" s="388">
        <v>43672.906469907408</v>
      </c>
      <c r="C1675" s="389">
        <v>43672</v>
      </c>
      <c r="D1675" s="387" t="s">
        <v>3909</v>
      </c>
      <c r="E1675" s="389">
        <v>43672</v>
      </c>
      <c r="F1675" s="387" t="s">
        <v>3061</v>
      </c>
      <c r="G1675" s="387" t="s">
        <v>1728</v>
      </c>
      <c r="H1675" s="387" t="s">
        <v>1728</v>
      </c>
      <c r="I1675" s="387" t="s">
        <v>1728</v>
      </c>
      <c r="J1675" s="387" t="s">
        <v>1728</v>
      </c>
      <c r="K1675" s="387" t="s">
        <v>1741</v>
      </c>
      <c r="L1675" s="390" t="s">
        <v>1732</v>
      </c>
      <c r="M1675" s="390" t="s">
        <v>1986</v>
      </c>
      <c r="N1675" s="390" t="str">
        <f t="shared" si="52"/>
        <v>Employee1@blyblade.com</v>
      </c>
      <c r="O1675" s="390" t="str">
        <f t="shared" si="53"/>
        <v>Jake_Mirto</v>
      </c>
      <c r="P1675" s="387" t="s">
        <v>1728</v>
      </c>
      <c r="Q1675" s="387" t="s">
        <v>1762</v>
      </c>
      <c r="R1675" s="387" t="s">
        <v>1753</v>
      </c>
      <c r="S1675" s="387">
        <v>0</v>
      </c>
      <c r="T1675" s="387">
        <v>1</v>
      </c>
      <c r="U1675" s="387" t="s">
        <v>1752</v>
      </c>
      <c r="V1675" s="387" t="s">
        <v>1752</v>
      </c>
      <c r="W1675" s="387" t="s">
        <v>1761</v>
      </c>
      <c r="X1675" s="387" t="s">
        <v>1749</v>
      </c>
      <c r="Y1675" s="387" t="s">
        <v>1735</v>
      </c>
      <c r="Z1675" s="387" t="s">
        <v>1734</v>
      </c>
      <c r="AA1675" s="387" t="s">
        <v>1733</v>
      </c>
      <c r="AB1675" s="387">
        <v>24.7</v>
      </c>
      <c r="AC1675" s="387">
        <v>0</v>
      </c>
      <c r="AD1675" s="387">
        <v>0</v>
      </c>
      <c r="AE1675" s="387">
        <v>24.7</v>
      </c>
      <c r="AF1675" s="387" t="s">
        <v>1729</v>
      </c>
      <c r="AG1675" s="387">
        <v>24.7</v>
      </c>
      <c r="AH1675" s="387">
        <v>0</v>
      </c>
      <c r="AI1675" s="387">
        <v>0</v>
      </c>
      <c r="AJ1675" s="387">
        <v>24.7</v>
      </c>
      <c r="AK1675" s="387">
        <v>2.4700000000000002</v>
      </c>
      <c r="AM1675"/>
      <c r="AN1675"/>
      <c r="AO1675"/>
    </row>
    <row r="1676" spans="1:41">
      <c r="A1676" s="387" t="s">
        <v>4557</v>
      </c>
      <c r="B1676" s="388">
        <v>43672.911192129628</v>
      </c>
      <c r="C1676" s="389">
        <v>43672</v>
      </c>
      <c r="D1676" s="387" t="s">
        <v>3909</v>
      </c>
      <c r="E1676" s="389">
        <v>43672</v>
      </c>
      <c r="F1676" s="387" t="s">
        <v>3061</v>
      </c>
      <c r="G1676" s="387" t="s">
        <v>1728</v>
      </c>
      <c r="H1676" s="387" t="s">
        <v>1728</v>
      </c>
      <c r="I1676" s="387" t="s">
        <v>1728</v>
      </c>
      <c r="J1676" s="387" t="s">
        <v>1728</v>
      </c>
      <c r="K1676" s="387" t="s">
        <v>1741</v>
      </c>
      <c r="L1676" s="390" t="s">
        <v>1732</v>
      </c>
      <c r="M1676" s="390" t="s">
        <v>1755</v>
      </c>
      <c r="N1676" s="390" t="str">
        <f t="shared" si="52"/>
        <v>Employee2@blyblade.com</v>
      </c>
      <c r="O1676" s="390" t="str">
        <f t="shared" si="53"/>
        <v>Cal_Thompson</v>
      </c>
      <c r="P1676" s="387" t="s">
        <v>1728</v>
      </c>
      <c r="Q1676" s="387" t="s">
        <v>1762</v>
      </c>
      <c r="R1676" s="387" t="s">
        <v>1753</v>
      </c>
      <c r="S1676" s="387" t="s">
        <v>1728</v>
      </c>
      <c r="T1676" s="387" t="s">
        <v>1728</v>
      </c>
      <c r="U1676" s="387" t="s">
        <v>2019</v>
      </c>
      <c r="V1676" s="387" t="s">
        <v>2019</v>
      </c>
      <c r="W1676" s="387" t="s">
        <v>1761</v>
      </c>
      <c r="X1676" s="387" t="s">
        <v>1749</v>
      </c>
      <c r="Y1676" s="387" t="s">
        <v>1748</v>
      </c>
      <c r="Z1676" s="387" t="s">
        <v>1734</v>
      </c>
      <c r="AA1676" s="387" t="s">
        <v>1733</v>
      </c>
      <c r="AB1676" s="387">
        <v>20</v>
      </c>
      <c r="AC1676" s="387">
        <v>0</v>
      </c>
      <c r="AD1676" s="387">
        <v>0</v>
      </c>
      <c r="AE1676" s="387">
        <v>20</v>
      </c>
      <c r="AF1676" s="387" t="s">
        <v>1729</v>
      </c>
      <c r="AG1676" s="387">
        <v>20</v>
      </c>
      <c r="AH1676" s="387">
        <v>0</v>
      </c>
      <c r="AI1676" s="387">
        <v>0</v>
      </c>
      <c r="AJ1676" s="387">
        <v>20</v>
      </c>
      <c r="AK1676" s="387">
        <v>2</v>
      </c>
      <c r="AM1676"/>
      <c r="AN1676"/>
      <c r="AO1676"/>
    </row>
    <row r="1677" spans="1:41">
      <c r="A1677" s="387" t="s">
        <v>4556</v>
      </c>
      <c r="B1677" s="388">
        <v>43672.916990740741</v>
      </c>
      <c r="C1677" s="389">
        <v>43672</v>
      </c>
      <c r="D1677" s="387" t="s">
        <v>3289</v>
      </c>
      <c r="E1677" s="389">
        <v>43672</v>
      </c>
      <c r="F1677" s="387" t="s">
        <v>3920</v>
      </c>
      <c r="G1677" s="389">
        <v>43672</v>
      </c>
      <c r="H1677" s="387" t="s">
        <v>3879</v>
      </c>
      <c r="I1677" s="389">
        <v>43672</v>
      </c>
      <c r="J1677" s="387" t="s">
        <v>2134</v>
      </c>
      <c r="K1677" s="387" t="s">
        <v>1741</v>
      </c>
      <c r="L1677" s="390" t="s">
        <v>1732</v>
      </c>
      <c r="M1677" s="390" t="s">
        <v>2287</v>
      </c>
      <c r="N1677" s="390" t="str">
        <f t="shared" si="52"/>
        <v>Employee14@blyblade.com</v>
      </c>
      <c r="O1677" s="390" t="str">
        <f t="shared" si="53"/>
        <v>Bowie_Tam</v>
      </c>
      <c r="P1677" s="387" t="s">
        <v>1728</v>
      </c>
      <c r="Q1677" s="387" t="s">
        <v>1952</v>
      </c>
      <c r="R1677" s="387" t="s">
        <v>1738</v>
      </c>
      <c r="S1677" s="387">
        <v>1.96</v>
      </c>
      <c r="T1677" s="387">
        <v>16</v>
      </c>
      <c r="U1677" s="387" t="s">
        <v>2026</v>
      </c>
      <c r="V1677" s="387" t="s">
        <v>2026</v>
      </c>
      <c r="W1677" s="387" t="s">
        <v>2025</v>
      </c>
      <c r="X1677" s="387" t="s">
        <v>1749</v>
      </c>
      <c r="Y1677" s="387" t="s">
        <v>1748</v>
      </c>
      <c r="Z1677" s="387" t="s">
        <v>1734</v>
      </c>
      <c r="AA1677" s="387" t="s">
        <v>1733</v>
      </c>
      <c r="AB1677" s="387">
        <v>31</v>
      </c>
      <c r="AC1677" s="387">
        <v>0</v>
      </c>
      <c r="AD1677" s="387">
        <v>0</v>
      </c>
      <c r="AE1677" s="387">
        <v>31</v>
      </c>
      <c r="AF1677" s="387" t="s">
        <v>1729</v>
      </c>
      <c r="AG1677" s="387">
        <v>31</v>
      </c>
      <c r="AH1677" s="387">
        <v>0</v>
      </c>
      <c r="AI1677" s="387">
        <v>0</v>
      </c>
      <c r="AJ1677" s="387">
        <v>31</v>
      </c>
      <c r="AK1677" s="387">
        <v>3.1</v>
      </c>
      <c r="AM1677"/>
      <c r="AN1677"/>
      <c r="AO1677"/>
    </row>
    <row r="1678" spans="1:41">
      <c r="A1678" s="387" t="s">
        <v>4555</v>
      </c>
      <c r="B1678" s="388">
        <v>43672.921574074076</v>
      </c>
      <c r="C1678" s="389">
        <v>43672</v>
      </c>
      <c r="D1678" s="387" t="s">
        <v>2053</v>
      </c>
      <c r="E1678" s="389">
        <v>43672</v>
      </c>
      <c r="F1678" s="387" t="s">
        <v>2052</v>
      </c>
      <c r="G1678" s="389">
        <v>43672</v>
      </c>
      <c r="H1678" s="387" t="s">
        <v>2296</v>
      </c>
      <c r="I1678" s="389">
        <v>43672</v>
      </c>
      <c r="J1678" s="387" t="s">
        <v>2295</v>
      </c>
      <c r="K1678" s="387" t="s">
        <v>1741</v>
      </c>
      <c r="L1678" s="390" t="s">
        <v>1732</v>
      </c>
      <c r="M1678" s="390" t="s">
        <v>2229</v>
      </c>
      <c r="N1678" s="390" t="str">
        <f t="shared" ref="N1678:N1741" si="54">M1678&amp;"@blyblade.com"</f>
        <v>Employee44@blyblade.com</v>
      </c>
      <c r="O1678" s="390" t="str">
        <f t="shared" si="53"/>
        <v>Mikaela_Riley</v>
      </c>
      <c r="P1678" s="387" t="s">
        <v>1728</v>
      </c>
      <c r="Q1678" s="387" t="s">
        <v>1754</v>
      </c>
      <c r="R1678" s="387" t="s">
        <v>1738</v>
      </c>
      <c r="S1678" s="387">
        <v>1.66</v>
      </c>
      <c r="T1678" s="387">
        <v>16</v>
      </c>
      <c r="U1678" s="387" t="s">
        <v>1737</v>
      </c>
      <c r="V1678" s="387" t="s">
        <v>1883</v>
      </c>
      <c r="W1678" s="387" t="s">
        <v>1771</v>
      </c>
      <c r="X1678" s="387" t="s">
        <v>1770</v>
      </c>
      <c r="Y1678" s="387" t="s">
        <v>1896</v>
      </c>
      <c r="Z1678" s="387" t="s">
        <v>1734</v>
      </c>
      <c r="AA1678" s="387" t="s">
        <v>1733</v>
      </c>
      <c r="AB1678" s="387">
        <v>29.92</v>
      </c>
      <c r="AC1678" s="387">
        <v>0</v>
      </c>
      <c r="AD1678" s="387">
        <v>0</v>
      </c>
      <c r="AE1678" s="387">
        <v>29.92</v>
      </c>
      <c r="AF1678" s="387" t="s">
        <v>1729</v>
      </c>
      <c r="AG1678" s="387">
        <v>29.92</v>
      </c>
      <c r="AH1678" s="387">
        <v>0</v>
      </c>
      <c r="AI1678" s="387">
        <v>0</v>
      </c>
      <c r="AJ1678" s="387">
        <v>29.92</v>
      </c>
      <c r="AK1678" s="387">
        <v>2.99</v>
      </c>
      <c r="AM1678"/>
      <c r="AN1678"/>
      <c r="AO1678"/>
    </row>
    <row r="1679" spans="1:41">
      <c r="A1679" s="387" t="s">
        <v>4554</v>
      </c>
      <c r="B1679" s="388">
        <v>43672.922326388885</v>
      </c>
      <c r="C1679" s="389">
        <v>43672</v>
      </c>
      <c r="D1679" s="387" t="s">
        <v>2388</v>
      </c>
      <c r="E1679" s="389">
        <v>43672</v>
      </c>
      <c r="F1679" s="387" t="s">
        <v>2600</v>
      </c>
      <c r="G1679" s="389">
        <v>43672</v>
      </c>
      <c r="H1679" s="387" t="s">
        <v>2244</v>
      </c>
      <c r="I1679" s="389">
        <v>43672</v>
      </c>
      <c r="J1679" s="387" t="s">
        <v>3625</v>
      </c>
      <c r="K1679" s="387" t="s">
        <v>1741</v>
      </c>
      <c r="L1679" s="390" t="s">
        <v>1732</v>
      </c>
      <c r="M1679" s="390" t="s">
        <v>3030</v>
      </c>
      <c r="N1679" s="390" t="str">
        <f t="shared" si="54"/>
        <v>Employee48@blyblade.com</v>
      </c>
      <c r="O1679" s="390" t="str">
        <f t="shared" ref="O1679:O1742" si="55">VLOOKUP(M1679,$A$10:$F$65,4,FALSE)</f>
        <v>Callen_Morris</v>
      </c>
      <c r="P1679" s="387" t="s">
        <v>1728</v>
      </c>
      <c r="Q1679" s="387" t="s">
        <v>1787</v>
      </c>
      <c r="R1679" s="387" t="s">
        <v>1753</v>
      </c>
      <c r="S1679" s="387">
        <v>6.25</v>
      </c>
      <c r="T1679" s="387">
        <v>14</v>
      </c>
      <c r="U1679" s="387" t="s">
        <v>2019</v>
      </c>
      <c r="V1679" s="387" t="s">
        <v>2117</v>
      </c>
      <c r="W1679" s="387" t="s">
        <v>1761</v>
      </c>
      <c r="X1679" s="387" t="s">
        <v>1749</v>
      </c>
      <c r="Y1679" s="387" t="s">
        <v>1728</v>
      </c>
      <c r="Z1679" s="387" t="s">
        <v>1734</v>
      </c>
      <c r="AA1679" s="387" t="s">
        <v>1733</v>
      </c>
      <c r="AB1679" s="387">
        <v>38.979999999999997</v>
      </c>
      <c r="AC1679" s="387">
        <v>0</v>
      </c>
      <c r="AD1679" s="387">
        <v>0</v>
      </c>
      <c r="AE1679" s="387">
        <v>38.979999999999997</v>
      </c>
      <c r="AF1679" s="387" t="s">
        <v>1729</v>
      </c>
      <c r="AG1679" s="387">
        <v>38.979999999999997</v>
      </c>
      <c r="AH1679" s="387">
        <v>0</v>
      </c>
      <c r="AI1679" s="387">
        <v>0</v>
      </c>
      <c r="AJ1679" s="387">
        <v>38.979999999999997</v>
      </c>
      <c r="AK1679" s="387">
        <v>3.9</v>
      </c>
      <c r="AM1679"/>
      <c r="AN1679"/>
      <c r="AO1679"/>
    </row>
    <row r="1680" spans="1:41">
      <c r="A1680" s="387" t="s">
        <v>4553</v>
      </c>
      <c r="B1680" s="388">
        <v>43672.940972222219</v>
      </c>
      <c r="C1680" s="389">
        <v>43672</v>
      </c>
      <c r="D1680" s="387" t="s">
        <v>2503</v>
      </c>
      <c r="E1680" s="389">
        <v>43672</v>
      </c>
      <c r="F1680" s="387" t="s">
        <v>4500</v>
      </c>
      <c r="G1680" s="389">
        <v>43672</v>
      </c>
      <c r="H1680" s="387" t="s">
        <v>2820</v>
      </c>
      <c r="I1680" s="389">
        <v>43672</v>
      </c>
      <c r="J1680" s="387" t="s">
        <v>2819</v>
      </c>
      <c r="K1680" s="387" t="s">
        <v>1741</v>
      </c>
      <c r="L1680" s="390" t="s">
        <v>1732</v>
      </c>
      <c r="M1680" s="390" t="s">
        <v>1940</v>
      </c>
      <c r="N1680" s="390" t="str">
        <f t="shared" si="54"/>
        <v>Employee11@blyblade.com</v>
      </c>
      <c r="O1680" s="390" t="str">
        <f t="shared" si="55"/>
        <v>Mimi_Grassi</v>
      </c>
      <c r="P1680" s="387" t="s">
        <v>1728</v>
      </c>
      <c r="Q1680" s="387" t="s">
        <v>1762</v>
      </c>
      <c r="R1680" s="387" t="s">
        <v>1753</v>
      </c>
      <c r="S1680" s="387">
        <v>18.39</v>
      </c>
      <c r="T1680" s="387">
        <v>48</v>
      </c>
      <c r="U1680" s="387" t="s">
        <v>1752</v>
      </c>
      <c r="V1680" s="387" t="s">
        <v>1826</v>
      </c>
      <c r="W1680" s="387" t="s">
        <v>1965</v>
      </c>
      <c r="X1680" s="387" t="s">
        <v>1749</v>
      </c>
      <c r="Y1680" s="387" t="s">
        <v>1735</v>
      </c>
      <c r="Z1680" s="387" t="s">
        <v>1734</v>
      </c>
      <c r="AA1680" s="387" t="s">
        <v>1733</v>
      </c>
      <c r="AB1680" s="387">
        <v>145.26</v>
      </c>
      <c r="AC1680" s="387">
        <v>0</v>
      </c>
      <c r="AD1680" s="387">
        <v>0</v>
      </c>
      <c r="AE1680" s="387">
        <v>145.26</v>
      </c>
      <c r="AF1680" s="387" t="s">
        <v>1729</v>
      </c>
      <c r="AG1680" s="387">
        <v>145.26</v>
      </c>
      <c r="AH1680" s="387">
        <v>0</v>
      </c>
      <c r="AI1680" s="387">
        <v>0</v>
      </c>
      <c r="AJ1680" s="387">
        <v>145.26</v>
      </c>
      <c r="AK1680" s="387">
        <v>14.53</v>
      </c>
      <c r="AM1680"/>
      <c r="AN1680"/>
      <c r="AO1680"/>
    </row>
    <row r="1681" spans="1:41">
      <c r="A1681" s="387" t="s">
        <v>4552</v>
      </c>
      <c r="B1681" s="388">
        <v>43672.972280092596</v>
      </c>
      <c r="C1681" s="389">
        <v>43672</v>
      </c>
      <c r="D1681" s="387" t="s">
        <v>2564</v>
      </c>
      <c r="E1681" s="389">
        <v>43672</v>
      </c>
      <c r="F1681" s="387" t="s">
        <v>2603</v>
      </c>
      <c r="G1681" s="389">
        <v>43672</v>
      </c>
      <c r="H1681" s="387" t="s">
        <v>1745</v>
      </c>
      <c r="I1681" s="389">
        <v>43672</v>
      </c>
      <c r="J1681" s="387" t="s">
        <v>1744</v>
      </c>
      <c r="K1681" s="387" t="s">
        <v>1741</v>
      </c>
      <c r="L1681" s="390" t="s">
        <v>1732</v>
      </c>
      <c r="M1681" s="390" t="s">
        <v>1827</v>
      </c>
      <c r="N1681" s="390" t="str">
        <f t="shared" si="54"/>
        <v>Employee30@blyblade.com</v>
      </c>
      <c r="O1681" s="390" t="str">
        <f t="shared" si="55"/>
        <v>Sabrina_Kogut</v>
      </c>
      <c r="P1681" s="387" t="s">
        <v>1728</v>
      </c>
      <c r="Q1681" s="387" t="s">
        <v>1739</v>
      </c>
      <c r="R1681" s="387" t="s">
        <v>1738</v>
      </c>
      <c r="S1681" s="387">
        <v>1.21</v>
      </c>
      <c r="T1681" s="387">
        <v>21</v>
      </c>
      <c r="U1681" s="387" t="s">
        <v>1845</v>
      </c>
      <c r="V1681" s="387" t="s">
        <v>1845</v>
      </c>
      <c r="W1681" s="387" t="s">
        <v>1728</v>
      </c>
      <c r="X1681" s="387" t="s">
        <v>1736</v>
      </c>
      <c r="Y1681" s="387" t="s">
        <v>1825</v>
      </c>
      <c r="Z1681" s="387" t="s">
        <v>1734</v>
      </c>
      <c r="AA1681" s="387" t="s">
        <v>1793</v>
      </c>
      <c r="AB1681" s="387">
        <v>27.13</v>
      </c>
      <c r="AC1681" s="387">
        <v>0</v>
      </c>
      <c r="AD1681" s="387">
        <v>2.15</v>
      </c>
      <c r="AE1681" s="387">
        <v>27.13</v>
      </c>
      <c r="AF1681" s="387" t="s">
        <v>1729</v>
      </c>
      <c r="AG1681" s="387">
        <v>27.13</v>
      </c>
      <c r="AH1681" s="387">
        <v>0</v>
      </c>
      <c r="AI1681" s="387">
        <v>2.15</v>
      </c>
      <c r="AJ1681" s="387">
        <v>27.13</v>
      </c>
      <c r="AK1681" s="387">
        <v>2.71</v>
      </c>
      <c r="AM1681"/>
      <c r="AN1681"/>
      <c r="AO1681"/>
    </row>
    <row r="1682" spans="1:41">
      <c r="A1682" s="387" t="s">
        <v>4551</v>
      </c>
      <c r="B1682" s="388">
        <v>43672.984606481485</v>
      </c>
      <c r="C1682" s="389">
        <v>43672</v>
      </c>
      <c r="D1682" s="387" t="s">
        <v>3543</v>
      </c>
      <c r="E1682" s="389">
        <v>43672</v>
      </c>
      <c r="F1682" s="387" t="s">
        <v>3128</v>
      </c>
      <c r="G1682" s="389">
        <v>43672</v>
      </c>
      <c r="H1682" s="387" t="s">
        <v>2511</v>
      </c>
      <c r="I1682" s="389">
        <v>43672</v>
      </c>
      <c r="J1682" s="387" t="s">
        <v>2510</v>
      </c>
      <c r="K1682" s="387" t="s">
        <v>1741</v>
      </c>
      <c r="L1682" s="390" t="s">
        <v>1732</v>
      </c>
      <c r="M1682" s="390" t="s">
        <v>1979</v>
      </c>
      <c r="N1682" s="390" t="str">
        <f t="shared" si="54"/>
        <v>Employee15@blyblade.com</v>
      </c>
      <c r="O1682" s="390" t="str">
        <f t="shared" si="55"/>
        <v>Jess_Rooney</v>
      </c>
      <c r="P1682" s="387" t="s">
        <v>1728</v>
      </c>
      <c r="Q1682" s="387" t="s">
        <v>1739</v>
      </c>
      <c r="R1682" s="387" t="s">
        <v>1738</v>
      </c>
      <c r="S1682" s="387">
        <v>0.78</v>
      </c>
      <c r="T1682" s="387">
        <v>39</v>
      </c>
      <c r="U1682" s="387" t="s">
        <v>1845</v>
      </c>
      <c r="V1682" s="387" t="s">
        <v>1845</v>
      </c>
      <c r="W1682" s="387" t="s">
        <v>1728</v>
      </c>
      <c r="X1682" s="387" t="s">
        <v>1736</v>
      </c>
      <c r="Y1682" s="387" t="s">
        <v>1735</v>
      </c>
      <c r="Z1682" s="387" t="s">
        <v>1734</v>
      </c>
      <c r="AA1682" s="387" t="s">
        <v>1733</v>
      </c>
      <c r="AB1682" s="387">
        <v>32.21</v>
      </c>
      <c r="AC1682" s="387">
        <v>0</v>
      </c>
      <c r="AD1682" s="387">
        <v>0</v>
      </c>
      <c r="AE1682" s="387">
        <v>30</v>
      </c>
      <c r="AF1682" s="387" t="s">
        <v>1729</v>
      </c>
      <c r="AG1682" s="387">
        <v>32.21</v>
      </c>
      <c r="AH1682" s="387">
        <v>0</v>
      </c>
      <c r="AI1682" s="387">
        <v>0</v>
      </c>
      <c r="AJ1682" s="387">
        <v>30</v>
      </c>
      <c r="AK1682" s="387">
        <v>3</v>
      </c>
      <c r="AM1682"/>
      <c r="AN1682"/>
      <c r="AO1682"/>
    </row>
    <row r="1683" spans="1:41">
      <c r="A1683" s="387" t="s">
        <v>4550</v>
      </c>
      <c r="B1683" s="388">
        <v>43672.988923611112</v>
      </c>
      <c r="C1683" s="389">
        <v>43672</v>
      </c>
      <c r="D1683" s="387" t="s">
        <v>3543</v>
      </c>
      <c r="E1683" s="389">
        <v>43672</v>
      </c>
      <c r="F1683" s="387" t="s">
        <v>3128</v>
      </c>
      <c r="G1683" s="389">
        <v>43672</v>
      </c>
      <c r="H1683" s="387" t="s">
        <v>1944</v>
      </c>
      <c r="I1683" s="389">
        <v>43672</v>
      </c>
      <c r="J1683" s="387" t="s">
        <v>1943</v>
      </c>
      <c r="K1683" s="387" t="s">
        <v>1741</v>
      </c>
      <c r="L1683" s="390" t="s">
        <v>1732</v>
      </c>
      <c r="M1683" s="390" t="s">
        <v>2051</v>
      </c>
      <c r="N1683" s="390" t="str">
        <f t="shared" si="54"/>
        <v>Employee26@blyblade.com</v>
      </c>
      <c r="O1683" s="390" t="str">
        <f t="shared" si="55"/>
        <v>Karoline_Lozier</v>
      </c>
      <c r="P1683" s="387" t="s">
        <v>1728</v>
      </c>
      <c r="Q1683" s="387" t="s">
        <v>1754</v>
      </c>
      <c r="R1683" s="387" t="s">
        <v>1753</v>
      </c>
      <c r="S1683" s="387">
        <v>22.63</v>
      </c>
      <c r="T1683" s="387">
        <v>31</v>
      </c>
      <c r="U1683" s="387" t="s">
        <v>2050</v>
      </c>
      <c r="V1683" s="387" t="s">
        <v>2824</v>
      </c>
      <c r="W1683" s="387" t="s">
        <v>1771</v>
      </c>
      <c r="X1683" s="387" t="s">
        <v>1770</v>
      </c>
      <c r="Y1683" s="387" t="s">
        <v>1748</v>
      </c>
      <c r="Z1683" s="387" t="s">
        <v>1734</v>
      </c>
      <c r="AA1683" s="387" t="s">
        <v>1733</v>
      </c>
      <c r="AB1683" s="387">
        <v>35.14</v>
      </c>
      <c r="AC1683" s="387">
        <v>0</v>
      </c>
      <c r="AD1683" s="387">
        <v>0</v>
      </c>
      <c r="AE1683" s="387">
        <v>35.14</v>
      </c>
      <c r="AF1683" s="387" t="s">
        <v>1729</v>
      </c>
      <c r="AG1683" s="387">
        <v>35.14</v>
      </c>
      <c r="AH1683" s="387">
        <v>0</v>
      </c>
      <c r="AI1683" s="387">
        <v>0</v>
      </c>
      <c r="AJ1683" s="387">
        <v>35.14</v>
      </c>
      <c r="AK1683" s="387">
        <v>3.51</v>
      </c>
      <c r="AM1683"/>
      <c r="AN1683"/>
      <c r="AO1683"/>
    </row>
    <row r="1684" spans="1:41">
      <c r="A1684" s="387" t="s">
        <v>4549</v>
      </c>
      <c r="B1684" s="388">
        <v>43672.991226851853</v>
      </c>
      <c r="C1684" s="389">
        <v>43672</v>
      </c>
      <c r="D1684" s="387" t="s">
        <v>2226</v>
      </c>
      <c r="E1684" s="389">
        <v>43672</v>
      </c>
      <c r="F1684" s="387" t="s">
        <v>2274</v>
      </c>
      <c r="G1684" s="389">
        <v>43672</v>
      </c>
      <c r="H1684" s="387" t="s">
        <v>1981</v>
      </c>
      <c r="I1684" s="389">
        <v>43672</v>
      </c>
      <c r="J1684" s="387" t="s">
        <v>1980</v>
      </c>
      <c r="K1684" s="387" t="s">
        <v>1741</v>
      </c>
      <c r="L1684" s="390" t="s">
        <v>1732</v>
      </c>
      <c r="M1684" s="390" t="s">
        <v>3030</v>
      </c>
      <c r="N1684" s="390" t="str">
        <f t="shared" si="54"/>
        <v>Employee48@blyblade.com</v>
      </c>
      <c r="O1684" s="390" t="str">
        <f t="shared" si="55"/>
        <v>Callen_Morris</v>
      </c>
      <c r="P1684" s="387" t="s">
        <v>1728</v>
      </c>
      <c r="Q1684" s="387" t="s">
        <v>1754</v>
      </c>
      <c r="R1684" s="387" t="s">
        <v>1738</v>
      </c>
      <c r="S1684" s="387">
        <v>2.98</v>
      </c>
      <c r="T1684" s="387">
        <v>16</v>
      </c>
      <c r="U1684" s="387" t="s">
        <v>1737</v>
      </c>
      <c r="V1684" s="387" t="s">
        <v>4548</v>
      </c>
      <c r="W1684" s="387" t="s">
        <v>1875</v>
      </c>
      <c r="X1684" s="387" t="s">
        <v>1770</v>
      </c>
      <c r="Y1684" s="387" t="s">
        <v>1728</v>
      </c>
      <c r="Z1684" s="387" t="s">
        <v>1734</v>
      </c>
      <c r="AA1684" s="387" t="s">
        <v>1733</v>
      </c>
      <c r="AB1684" s="387">
        <v>22.31</v>
      </c>
      <c r="AC1684" s="387">
        <v>0</v>
      </c>
      <c r="AD1684" s="387">
        <v>0</v>
      </c>
      <c r="AE1684" s="387">
        <v>22.31</v>
      </c>
      <c r="AF1684" s="387" t="s">
        <v>1729</v>
      </c>
      <c r="AG1684" s="387">
        <v>22.31</v>
      </c>
      <c r="AH1684" s="387">
        <v>0</v>
      </c>
      <c r="AI1684" s="387">
        <v>0</v>
      </c>
      <c r="AJ1684" s="387">
        <v>22.31</v>
      </c>
      <c r="AK1684" s="387">
        <v>2.23</v>
      </c>
      <c r="AM1684"/>
      <c r="AN1684"/>
      <c r="AO1684"/>
    </row>
    <row r="1685" spans="1:41">
      <c r="A1685" s="387" t="s">
        <v>4547</v>
      </c>
      <c r="B1685" s="388">
        <v>43672.994988425926</v>
      </c>
      <c r="C1685" s="389">
        <v>43672</v>
      </c>
      <c r="D1685" s="387" t="s">
        <v>1988</v>
      </c>
      <c r="E1685" s="389">
        <v>43672</v>
      </c>
      <c r="F1685" s="387" t="s">
        <v>1987</v>
      </c>
      <c r="G1685" s="389">
        <v>43672</v>
      </c>
      <c r="H1685" s="387" t="s">
        <v>2712</v>
      </c>
      <c r="I1685" s="389">
        <v>43672</v>
      </c>
      <c r="J1685" s="387" t="s">
        <v>2711</v>
      </c>
      <c r="K1685" s="387" t="s">
        <v>1741</v>
      </c>
      <c r="L1685" s="390" t="s">
        <v>1732</v>
      </c>
      <c r="M1685" s="390" t="s">
        <v>1810</v>
      </c>
      <c r="N1685" s="390" t="str">
        <f t="shared" si="54"/>
        <v>Employee3@blyblade.com</v>
      </c>
      <c r="O1685" s="390" t="str">
        <f t="shared" si="55"/>
        <v>Esjona_Kadiu</v>
      </c>
      <c r="P1685" s="387" t="s">
        <v>1728</v>
      </c>
      <c r="Q1685" s="387" t="s">
        <v>1739</v>
      </c>
      <c r="R1685" s="387" t="s">
        <v>1738</v>
      </c>
      <c r="S1685" s="387">
        <v>1.03</v>
      </c>
      <c r="T1685" s="387">
        <v>30</v>
      </c>
      <c r="U1685" s="387" t="s">
        <v>1737</v>
      </c>
      <c r="V1685" s="387" t="s">
        <v>1737</v>
      </c>
      <c r="W1685" s="387" t="s">
        <v>1728</v>
      </c>
      <c r="X1685" s="387" t="s">
        <v>1736</v>
      </c>
      <c r="Y1685" s="387" t="s">
        <v>1735</v>
      </c>
      <c r="Z1685" s="387" t="s">
        <v>1734</v>
      </c>
      <c r="AA1685" s="387" t="s">
        <v>1733</v>
      </c>
      <c r="AB1685" s="387">
        <v>32.72</v>
      </c>
      <c r="AC1685" s="387">
        <v>0</v>
      </c>
      <c r="AD1685" s="387">
        <v>0</v>
      </c>
      <c r="AE1685" s="387">
        <v>30</v>
      </c>
      <c r="AF1685" s="387" t="s">
        <v>1729</v>
      </c>
      <c r="AG1685" s="387">
        <v>32.72</v>
      </c>
      <c r="AH1685" s="387">
        <v>0</v>
      </c>
      <c r="AI1685" s="387">
        <v>0</v>
      </c>
      <c r="AJ1685" s="387">
        <v>30</v>
      </c>
      <c r="AK1685" s="387">
        <v>3</v>
      </c>
      <c r="AM1685"/>
      <c r="AN1685"/>
      <c r="AO1685"/>
    </row>
    <row r="1686" spans="1:41">
      <c r="A1686" s="387" t="s">
        <v>4546</v>
      </c>
      <c r="B1686" s="388">
        <v>43673.000914351855</v>
      </c>
      <c r="C1686" s="389">
        <v>43672</v>
      </c>
      <c r="D1686" s="387" t="s">
        <v>2738</v>
      </c>
      <c r="E1686" s="389">
        <v>43672</v>
      </c>
      <c r="F1686" s="387" t="s">
        <v>3195</v>
      </c>
      <c r="G1686" s="389">
        <v>43673</v>
      </c>
      <c r="H1686" s="387" t="s">
        <v>1743</v>
      </c>
      <c r="I1686" s="389">
        <v>43672</v>
      </c>
      <c r="J1686" s="387" t="s">
        <v>1742</v>
      </c>
      <c r="K1686" s="387" t="s">
        <v>1741</v>
      </c>
      <c r="L1686" s="390" t="s">
        <v>1732</v>
      </c>
      <c r="M1686" s="390" t="s">
        <v>1986</v>
      </c>
      <c r="N1686" s="390" t="str">
        <f t="shared" si="54"/>
        <v>Employee1@blyblade.com</v>
      </c>
      <c r="O1686" s="390" t="str">
        <f t="shared" si="55"/>
        <v>Jake_Mirto</v>
      </c>
      <c r="P1686" s="387" t="s">
        <v>1728</v>
      </c>
      <c r="Q1686" s="387" t="s">
        <v>1762</v>
      </c>
      <c r="R1686" s="387" t="s">
        <v>1753</v>
      </c>
      <c r="S1686" s="387">
        <v>7.86</v>
      </c>
      <c r="T1686" s="387">
        <v>18</v>
      </c>
      <c r="U1686" s="387" t="s">
        <v>1752</v>
      </c>
      <c r="V1686" s="387" t="s">
        <v>1917</v>
      </c>
      <c r="W1686" s="387" t="s">
        <v>1761</v>
      </c>
      <c r="X1686" s="387" t="s">
        <v>1749</v>
      </c>
      <c r="Y1686" s="387" t="s">
        <v>1735</v>
      </c>
      <c r="Z1686" s="387" t="s">
        <v>1734</v>
      </c>
      <c r="AA1686" s="387" t="s">
        <v>1733</v>
      </c>
      <c r="AB1686" s="387">
        <v>87.68</v>
      </c>
      <c r="AC1686" s="387">
        <v>0</v>
      </c>
      <c r="AD1686" s="387">
        <v>0</v>
      </c>
      <c r="AE1686" s="387">
        <v>87.68</v>
      </c>
      <c r="AF1686" s="387" t="s">
        <v>1729</v>
      </c>
      <c r="AG1686" s="387">
        <v>87.68</v>
      </c>
      <c r="AH1686" s="387">
        <v>0</v>
      </c>
      <c r="AI1686" s="387">
        <v>0</v>
      </c>
      <c r="AJ1686" s="387">
        <v>87.68</v>
      </c>
      <c r="AK1686" s="387">
        <v>8.77</v>
      </c>
      <c r="AM1686"/>
      <c r="AN1686"/>
      <c r="AO1686"/>
    </row>
    <row r="1687" spans="1:41">
      <c r="A1687" s="387" t="s">
        <v>4545</v>
      </c>
      <c r="B1687" s="388">
        <v>43673.008819444447</v>
      </c>
      <c r="C1687" s="389">
        <v>43672</v>
      </c>
      <c r="D1687" s="387" t="s">
        <v>2226</v>
      </c>
      <c r="E1687" s="389">
        <v>43672</v>
      </c>
      <c r="F1687" s="387" t="s">
        <v>2274</v>
      </c>
      <c r="G1687" s="389">
        <v>43673</v>
      </c>
      <c r="H1687" s="387" t="s">
        <v>3194</v>
      </c>
      <c r="I1687" s="389">
        <v>43672</v>
      </c>
      <c r="J1687" s="387" t="s">
        <v>2970</v>
      </c>
      <c r="K1687" s="387" t="s">
        <v>1741</v>
      </c>
      <c r="L1687" s="390" t="s">
        <v>1732</v>
      </c>
      <c r="M1687" s="390" t="s">
        <v>1940</v>
      </c>
      <c r="N1687" s="390" t="str">
        <f t="shared" si="54"/>
        <v>Employee11@blyblade.com</v>
      </c>
      <c r="O1687" s="390" t="str">
        <f t="shared" si="55"/>
        <v>Mimi_Grassi</v>
      </c>
      <c r="P1687" s="387" t="s">
        <v>1728</v>
      </c>
      <c r="Q1687" s="387" t="s">
        <v>1762</v>
      </c>
      <c r="R1687" s="387" t="s">
        <v>1753</v>
      </c>
      <c r="S1687" s="387">
        <v>13.34</v>
      </c>
      <c r="T1687" s="387">
        <v>24</v>
      </c>
      <c r="U1687" s="387" t="s">
        <v>1752</v>
      </c>
      <c r="V1687" s="387" t="s">
        <v>1826</v>
      </c>
      <c r="W1687" s="387" t="s">
        <v>1965</v>
      </c>
      <c r="X1687" s="387" t="s">
        <v>1749</v>
      </c>
      <c r="Y1687" s="387" t="s">
        <v>1735</v>
      </c>
      <c r="Z1687" s="387" t="s">
        <v>1734</v>
      </c>
      <c r="AA1687" s="387" t="s">
        <v>1733</v>
      </c>
      <c r="AB1687" s="387">
        <v>109.34</v>
      </c>
      <c r="AC1687" s="387">
        <v>0</v>
      </c>
      <c r="AD1687" s="387">
        <v>0</v>
      </c>
      <c r="AE1687" s="387">
        <v>109.34</v>
      </c>
      <c r="AF1687" s="387" t="s">
        <v>1729</v>
      </c>
      <c r="AG1687" s="387">
        <v>109.34</v>
      </c>
      <c r="AH1687" s="387">
        <v>0</v>
      </c>
      <c r="AI1687" s="387">
        <v>0</v>
      </c>
      <c r="AJ1687" s="387">
        <v>109.34</v>
      </c>
      <c r="AK1687" s="387">
        <v>10.93</v>
      </c>
      <c r="AM1687"/>
      <c r="AN1687"/>
      <c r="AO1687"/>
    </row>
    <row r="1688" spans="1:41">
      <c r="A1688" s="387" t="s">
        <v>4537</v>
      </c>
      <c r="B1688" s="388">
        <v>43673.011261574073</v>
      </c>
      <c r="C1688" s="389">
        <v>43672</v>
      </c>
      <c r="D1688" s="387" t="s">
        <v>1976</v>
      </c>
      <c r="E1688" s="389">
        <v>43672</v>
      </c>
      <c r="F1688" s="387" t="s">
        <v>1975</v>
      </c>
      <c r="G1688" s="389">
        <v>43673</v>
      </c>
      <c r="H1688" s="387" t="s">
        <v>4536</v>
      </c>
      <c r="I1688" s="389">
        <v>43672</v>
      </c>
      <c r="J1688" s="387" t="s">
        <v>4207</v>
      </c>
      <c r="K1688" s="387" t="s">
        <v>1741</v>
      </c>
      <c r="L1688" s="390" t="s">
        <v>1732</v>
      </c>
      <c r="M1688" s="390" t="s">
        <v>1804</v>
      </c>
      <c r="N1688" s="390" t="str">
        <f t="shared" si="54"/>
        <v>Employee47@blyblade.com</v>
      </c>
      <c r="O1688" s="390" t="str">
        <f t="shared" si="55"/>
        <v>Amanda_Soucy</v>
      </c>
      <c r="P1688" s="387" t="s">
        <v>1728</v>
      </c>
      <c r="Q1688" s="387" t="s">
        <v>1754</v>
      </c>
      <c r="R1688" s="387" t="s">
        <v>1803</v>
      </c>
      <c r="S1688" s="387">
        <v>18.61</v>
      </c>
      <c r="T1688" s="387">
        <v>33</v>
      </c>
      <c r="U1688" s="387" t="s">
        <v>1802</v>
      </c>
      <c r="V1688" s="387" t="s">
        <v>1737</v>
      </c>
      <c r="W1688" s="387" t="s">
        <v>1771</v>
      </c>
      <c r="X1688" s="387" t="s">
        <v>1770</v>
      </c>
      <c r="Y1688" s="387" t="s">
        <v>1735</v>
      </c>
      <c r="Z1688" s="387" t="s">
        <v>1734</v>
      </c>
      <c r="AA1688" s="387" t="s">
        <v>1733</v>
      </c>
      <c r="AB1688" s="387">
        <v>36.700000000000003</v>
      </c>
      <c r="AC1688" s="387">
        <v>0</v>
      </c>
      <c r="AD1688" s="387">
        <v>0</v>
      </c>
      <c r="AE1688" s="387">
        <v>36.700000000000003</v>
      </c>
      <c r="AF1688" s="387" t="s">
        <v>1729</v>
      </c>
      <c r="AG1688" s="387">
        <v>36.700000000000003</v>
      </c>
      <c r="AH1688" s="387">
        <v>0</v>
      </c>
      <c r="AI1688" s="387">
        <v>0</v>
      </c>
      <c r="AJ1688" s="387">
        <v>36.700000000000003</v>
      </c>
      <c r="AK1688" s="387">
        <v>3.67</v>
      </c>
      <c r="AM1688"/>
      <c r="AN1688"/>
      <c r="AO1688"/>
    </row>
    <row r="1689" spans="1:41">
      <c r="A1689" s="387" t="s">
        <v>4544</v>
      </c>
      <c r="B1689" s="388">
        <v>43673.011689814812</v>
      </c>
      <c r="C1689" s="389">
        <v>43672</v>
      </c>
      <c r="D1689" s="387" t="s">
        <v>3542</v>
      </c>
      <c r="E1689" s="389">
        <v>43672</v>
      </c>
      <c r="F1689" s="387" t="s">
        <v>2538</v>
      </c>
      <c r="G1689" s="389">
        <v>43673</v>
      </c>
      <c r="H1689" s="387" t="s">
        <v>4536</v>
      </c>
      <c r="I1689" s="389">
        <v>43672</v>
      </c>
      <c r="J1689" s="387" t="s">
        <v>4207</v>
      </c>
      <c r="K1689" s="387" t="s">
        <v>1741</v>
      </c>
      <c r="L1689" s="390" t="s">
        <v>1732</v>
      </c>
      <c r="M1689" s="390" t="s">
        <v>1755</v>
      </c>
      <c r="N1689" s="390" t="str">
        <f t="shared" si="54"/>
        <v>Employee2@blyblade.com</v>
      </c>
      <c r="O1689" s="390" t="str">
        <f t="shared" si="55"/>
        <v>Cal_Thompson</v>
      </c>
      <c r="P1689" s="387" t="s">
        <v>1728</v>
      </c>
      <c r="Q1689" s="387" t="s">
        <v>1762</v>
      </c>
      <c r="R1689" s="387" t="s">
        <v>1753</v>
      </c>
      <c r="S1689" s="387">
        <v>5.43</v>
      </c>
      <c r="T1689" s="387">
        <v>34</v>
      </c>
      <c r="U1689" s="387" t="s">
        <v>1752</v>
      </c>
      <c r="V1689" s="387" t="s">
        <v>2100</v>
      </c>
      <c r="W1689" s="387" t="s">
        <v>1761</v>
      </c>
      <c r="X1689" s="387" t="s">
        <v>1749</v>
      </c>
      <c r="Y1689" s="387" t="s">
        <v>1748</v>
      </c>
      <c r="Z1689" s="387" t="s">
        <v>1734</v>
      </c>
      <c r="AA1689" s="387" t="s">
        <v>1733</v>
      </c>
      <c r="AB1689" s="387">
        <v>50.47</v>
      </c>
      <c r="AC1689" s="387">
        <v>0</v>
      </c>
      <c r="AD1689" s="387">
        <v>0</v>
      </c>
      <c r="AE1689" s="387">
        <v>50.47</v>
      </c>
      <c r="AF1689" s="387" t="s">
        <v>1729</v>
      </c>
      <c r="AG1689" s="387">
        <v>50.47</v>
      </c>
      <c r="AH1689" s="387">
        <v>0</v>
      </c>
      <c r="AI1689" s="387">
        <v>0</v>
      </c>
      <c r="AJ1689" s="387">
        <v>50.47</v>
      </c>
      <c r="AK1689" s="387">
        <v>5.05</v>
      </c>
      <c r="AM1689"/>
      <c r="AN1689"/>
      <c r="AO1689"/>
    </row>
    <row r="1690" spans="1:41">
      <c r="A1690" s="387" t="s">
        <v>4544</v>
      </c>
      <c r="B1690" s="388">
        <v>43673.012106481481</v>
      </c>
      <c r="C1690" s="389">
        <v>43672</v>
      </c>
      <c r="D1690" s="387" t="s">
        <v>3542</v>
      </c>
      <c r="E1690" s="389">
        <v>43672</v>
      </c>
      <c r="F1690" s="387" t="s">
        <v>2538</v>
      </c>
      <c r="G1690" s="389">
        <v>43673</v>
      </c>
      <c r="H1690" s="387" t="s">
        <v>4536</v>
      </c>
      <c r="I1690" s="389">
        <v>43672</v>
      </c>
      <c r="J1690" s="387" t="s">
        <v>4207</v>
      </c>
      <c r="K1690" s="387" t="s">
        <v>1741</v>
      </c>
      <c r="L1690" s="390" t="s">
        <v>1732</v>
      </c>
      <c r="M1690" s="390" t="s">
        <v>1755</v>
      </c>
      <c r="N1690" s="390" t="str">
        <f t="shared" si="54"/>
        <v>Employee2@blyblade.com</v>
      </c>
      <c r="O1690" s="390" t="str">
        <f t="shared" si="55"/>
        <v>Cal_Thompson</v>
      </c>
      <c r="P1690" s="387" t="s">
        <v>1728</v>
      </c>
      <c r="Q1690" s="387" t="s">
        <v>1762</v>
      </c>
      <c r="R1690" s="387" t="s">
        <v>1753</v>
      </c>
      <c r="S1690" s="387">
        <v>5.43</v>
      </c>
      <c r="T1690" s="387">
        <v>34</v>
      </c>
      <c r="U1690" s="387" t="s">
        <v>1752</v>
      </c>
      <c r="V1690" s="387" t="s">
        <v>2100</v>
      </c>
      <c r="W1690" s="387" t="s">
        <v>1761</v>
      </c>
      <c r="X1690" s="387" t="s">
        <v>1749</v>
      </c>
      <c r="Y1690" s="387" t="s">
        <v>1748</v>
      </c>
      <c r="Z1690" s="387" t="s">
        <v>1734</v>
      </c>
      <c r="AA1690" s="387" t="s">
        <v>1747</v>
      </c>
      <c r="AB1690" s="387">
        <v>0</v>
      </c>
      <c r="AC1690" s="387">
        <v>0</v>
      </c>
      <c r="AD1690" s="387">
        <v>7.76</v>
      </c>
      <c r="AE1690" s="387">
        <v>7.76</v>
      </c>
      <c r="AF1690" s="387" t="s">
        <v>1729</v>
      </c>
      <c r="AG1690" s="387">
        <v>0</v>
      </c>
      <c r="AH1690" s="387">
        <v>0</v>
      </c>
      <c r="AI1690" s="387">
        <v>7.76</v>
      </c>
      <c r="AJ1690" s="387">
        <v>7.76</v>
      </c>
      <c r="AK1690" s="387">
        <v>0</v>
      </c>
      <c r="AM1690"/>
      <c r="AN1690"/>
      <c r="AO1690"/>
    </row>
    <row r="1691" spans="1:41">
      <c r="A1691" s="387" t="s">
        <v>4543</v>
      </c>
      <c r="B1691" s="388">
        <v>43673.022893518515</v>
      </c>
      <c r="C1691" s="389">
        <v>43673</v>
      </c>
      <c r="D1691" s="387" t="s">
        <v>3194</v>
      </c>
      <c r="E1691" s="389">
        <v>43672</v>
      </c>
      <c r="F1691" s="387" t="s">
        <v>2970</v>
      </c>
      <c r="G1691" s="389">
        <v>43673</v>
      </c>
      <c r="H1691" s="387" t="s">
        <v>2579</v>
      </c>
      <c r="I1691" s="389">
        <v>43672</v>
      </c>
      <c r="J1691" s="387" t="s">
        <v>2578</v>
      </c>
      <c r="K1691" s="387" t="s">
        <v>1741</v>
      </c>
      <c r="L1691" s="390" t="s">
        <v>1732</v>
      </c>
      <c r="M1691" s="390" t="s">
        <v>1924</v>
      </c>
      <c r="N1691" s="390" t="str">
        <f t="shared" si="54"/>
        <v>Employee16@blyblade.com</v>
      </c>
      <c r="O1691" s="390" t="str">
        <f t="shared" si="55"/>
        <v>Hunter_Senning</v>
      </c>
      <c r="P1691" s="387" t="s">
        <v>1728</v>
      </c>
      <c r="Q1691" s="387" t="s">
        <v>1847</v>
      </c>
      <c r="R1691" s="387" t="s">
        <v>1738</v>
      </c>
      <c r="S1691" s="387">
        <v>4.32</v>
      </c>
      <c r="T1691" s="387">
        <v>13</v>
      </c>
      <c r="U1691" s="387" t="s">
        <v>1883</v>
      </c>
      <c r="V1691" s="387" t="s">
        <v>1773</v>
      </c>
      <c r="W1691" s="387" t="s">
        <v>1771</v>
      </c>
      <c r="X1691" s="387" t="s">
        <v>1770</v>
      </c>
      <c r="Y1691" s="387" t="s">
        <v>1748</v>
      </c>
      <c r="Z1691" s="387" t="s">
        <v>1734</v>
      </c>
      <c r="AA1691" s="387" t="s">
        <v>1733</v>
      </c>
      <c r="AB1691" s="387">
        <v>22.25</v>
      </c>
      <c r="AC1691" s="387">
        <v>0</v>
      </c>
      <c r="AD1691" s="387">
        <v>0</v>
      </c>
      <c r="AE1691" s="387">
        <v>22.25</v>
      </c>
      <c r="AF1691" s="387" t="s">
        <v>1729</v>
      </c>
      <c r="AG1691" s="387">
        <v>22.25</v>
      </c>
      <c r="AH1691" s="387">
        <v>0</v>
      </c>
      <c r="AI1691" s="387">
        <v>0</v>
      </c>
      <c r="AJ1691" s="387">
        <v>22.25</v>
      </c>
      <c r="AK1691" s="387">
        <v>2.23</v>
      </c>
      <c r="AM1691"/>
      <c r="AN1691"/>
      <c r="AO1691"/>
    </row>
    <row r="1692" spans="1:41">
      <c r="A1692" s="387" t="s">
        <v>4542</v>
      </c>
      <c r="B1692" s="388">
        <v>43673.025347222225</v>
      </c>
      <c r="C1692" s="389">
        <v>43673</v>
      </c>
      <c r="D1692" s="387" t="s">
        <v>4541</v>
      </c>
      <c r="E1692" s="389">
        <v>43672</v>
      </c>
      <c r="F1692" s="387" t="s">
        <v>4540</v>
      </c>
      <c r="G1692" s="387" t="s">
        <v>1728</v>
      </c>
      <c r="H1692" s="387" t="s">
        <v>1728</v>
      </c>
      <c r="I1692" s="387" t="s">
        <v>1728</v>
      </c>
      <c r="J1692" s="387" t="s">
        <v>1728</v>
      </c>
      <c r="K1692" s="387" t="s">
        <v>1741</v>
      </c>
      <c r="L1692" s="390" t="s">
        <v>1732</v>
      </c>
      <c r="M1692" s="390" t="s">
        <v>4482</v>
      </c>
      <c r="N1692" s="390" t="str">
        <f t="shared" si="54"/>
        <v>Employee31@blyblade.com</v>
      </c>
      <c r="O1692" s="390" t="str">
        <f t="shared" si="55"/>
        <v>Tori_Maisey</v>
      </c>
      <c r="P1692" s="387" t="s">
        <v>1728</v>
      </c>
      <c r="Q1692" s="387" t="s">
        <v>1754</v>
      </c>
      <c r="R1692" s="387" t="s">
        <v>1753</v>
      </c>
      <c r="S1692" s="387">
        <v>2.4500000000000002</v>
      </c>
      <c r="T1692" s="387">
        <v>6</v>
      </c>
      <c r="U1692" s="387" t="s">
        <v>1826</v>
      </c>
      <c r="V1692" s="387" t="s">
        <v>1826</v>
      </c>
      <c r="W1692" s="387" t="s">
        <v>2025</v>
      </c>
      <c r="X1692" s="387" t="s">
        <v>1770</v>
      </c>
      <c r="Y1692" s="387" t="s">
        <v>1825</v>
      </c>
      <c r="Z1692" s="387" t="s">
        <v>1734</v>
      </c>
      <c r="AA1692" s="387" t="s">
        <v>1733</v>
      </c>
      <c r="AB1692" s="387">
        <v>15.56</v>
      </c>
      <c r="AC1692" s="387">
        <v>0</v>
      </c>
      <c r="AD1692" s="387">
        <v>0</v>
      </c>
      <c r="AE1692" s="387">
        <v>15.56</v>
      </c>
      <c r="AF1692" s="387" t="s">
        <v>1729</v>
      </c>
      <c r="AG1692" s="387">
        <v>15.56</v>
      </c>
      <c r="AH1692" s="387">
        <v>0</v>
      </c>
      <c r="AI1692" s="387">
        <v>0</v>
      </c>
      <c r="AJ1692" s="387">
        <v>15.56</v>
      </c>
      <c r="AK1692" s="387">
        <v>1.56</v>
      </c>
      <c r="AM1692"/>
      <c r="AN1692"/>
      <c r="AO1692"/>
    </row>
    <row r="1693" spans="1:41">
      <c r="A1693" s="387" t="s">
        <v>4527</v>
      </c>
      <c r="B1693" s="388">
        <v>43673.038425925923</v>
      </c>
      <c r="C1693" s="389">
        <v>43673</v>
      </c>
      <c r="D1693" s="387" t="s">
        <v>1888</v>
      </c>
      <c r="E1693" s="389">
        <v>43672</v>
      </c>
      <c r="F1693" s="387" t="s">
        <v>1887</v>
      </c>
      <c r="G1693" s="389">
        <v>43673</v>
      </c>
      <c r="H1693" s="387" t="s">
        <v>3895</v>
      </c>
      <c r="I1693" s="389">
        <v>43672</v>
      </c>
      <c r="J1693" s="387" t="s">
        <v>3894</v>
      </c>
      <c r="K1693" s="387" t="s">
        <v>1741</v>
      </c>
      <c r="L1693" s="390" t="s">
        <v>1732</v>
      </c>
      <c r="M1693" s="390" t="s">
        <v>1946</v>
      </c>
      <c r="N1693" s="390" t="str">
        <f t="shared" si="54"/>
        <v>Employee37@blyblade.com</v>
      </c>
      <c r="O1693" s="390" t="str">
        <f t="shared" si="55"/>
        <v>Simon_Levesque</v>
      </c>
      <c r="P1693" s="387" t="s">
        <v>1728</v>
      </c>
      <c r="Q1693" s="387" t="s">
        <v>1754</v>
      </c>
      <c r="R1693" s="387" t="s">
        <v>1738</v>
      </c>
      <c r="S1693" s="387">
        <v>4.71</v>
      </c>
      <c r="T1693" s="387">
        <v>14</v>
      </c>
      <c r="U1693" s="387" t="s">
        <v>1883</v>
      </c>
      <c r="V1693" s="387" t="s">
        <v>1876</v>
      </c>
      <c r="W1693" s="387" t="s">
        <v>1965</v>
      </c>
      <c r="X1693" s="387" t="s">
        <v>1770</v>
      </c>
      <c r="Y1693" s="387" t="s">
        <v>1728</v>
      </c>
      <c r="Z1693" s="387" t="s">
        <v>1734</v>
      </c>
      <c r="AA1693" s="387" t="s">
        <v>1733</v>
      </c>
      <c r="AB1693" s="387">
        <v>22.92</v>
      </c>
      <c r="AC1693" s="387">
        <v>0</v>
      </c>
      <c r="AD1693" s="387">
        <v>0</v>
      </c>
      <c r="AE1693" s="387">
        <v>22.92</v>
      </c>
      <c r="AF1693" s="387" t="s">
        <v>1729</v>
      </c>
      <c r="AG1693" s="387">
        <v>22.92</v>
      </c>
      <c r="AH1693" s="387">
        <v>0</v>
      </c>
      <c r="AI1693" s="387">
        <v>0</v>
      </c>
      <c r="AJ1693" s="387">
        <v>22.92</v>
      </c>
      <c r="AK1693" s="387">
        <v>2.29</v>
      </c>
      <c r="AM1693"/>
      <c r="AN1693"/>
      <c r="AO1693"/>
    </row>
    <row r="1694" spans="1:41">
      <c r="A1694" s="387" t="s">
        <v>4539</v>
      </c>
      <c r="B1694" s="388">
        <v>43673.038703703707</v>
      </c>
      <c r="C1694" s="389">
        <v>43673</v>
      </c>
      <c r="D1694" s="387" t="s">
        <v>3902</v>
      </c>
      <c r="E1694" s="389">
        <v>43672</v>
      </c>
      <c r="F1694" s="387" t="s">
        <v>2316</v>
      </c>
      <c r="G1694" s="389">
        <v>43673</v>
      </c>
      <c r="H1694" s="387" t="s">
        <v>3895</v>
      </c>
      <c r="I1694" s="389">
        <v>43672</v>
      </c>
      <c r="J1694" s="387" t="s">
        <v>3894</v>
      </c>
      <c r="K1694" s="387" t="s">
        <v>1741</v>
      </c>
      <c r="L1694" s="390" t="s">
        <v>1732</v>
      </c>
      <c r="M1694" s="390" t="s">
        <v>2208</v>
      </c>
      <c r="N1694" s="390" t="str">
        <f t="shared" si="54"/>
        <v>Employee13@blyblade.com</v>
      </c>
      <c r="O1694" s="390" t="str">
        <f t="shared" si="55"/>
        <v>Evelyn_Pelczar</v>
      </c>
      <c r="P1694" s="387" t="s">
        <v>1728</v>
      </c>
      <c r="Q1694" s="387" t="s">
        <v>1847</v>
      </c>
      <c r="R1694" s="387" t="s">
        <v>1738</v>
      </c>
      <c r="S1694" s="387">
        <v>5.27</v>
      </c>
      <c r="T1694" s="387">
        <v>23</v>
      </c>
      <c r="U1694" s="387" t="s">
        <v>1772</v>
      </c>
      <c r="V1694" s="387" t="s">
        <v>2207</v>
      </c>
      <c r="W1694" s="387" t="s">
        <v>1771</v>
      </c>
      <c r="X1694" s="387" t="s">
        <v>1770</v>
      </c>
      <c r="Y1694" s="387" t="s">
        <v>1735</v>
      </c>
      <c r="Z1694" s="387" t="s">
        <v>1734</v>
      </c>
      <c r="AA1694" s="387" t="s">
        <v>1733</v>
      </c>
      <c r="AB1694" s="387">
        <v>36.659999999999997</v>
      </c>
      <c r="AC1694" s="387">
        <v>0</v>
      </c>
      <c r="AD1694" s="387">
        <v>0</v>
      </c>
      <c r="AE1694" s="387">
        <v>36.659999999999997</v>
      </c>
      <c r="AF1694" s="387" t="s">
        <v>1729</v>
      </c>
      <c r="AG1694" s="387">
        <v>36.659999999999997</v>
      </c>
      <c r="AH1694" s="387">
        <v>0</v>
      </c>
      <c r="AI1694" s="387">
        <v>0</v>
      </c>
      <c r="AJ1694" s="387">
        <v>36.659999999999997</v>
      </c>
      <c r="AK1694" s="387">
        <v>3.67</v>
      </c>
      <c r="AM1694"/>
      <c r="AN1694"/>
      <c r="AO1694"/>
    </row>
    <row r="1695" spans="1:41">
      <c r="A1695" s="387" t="s">
        <v>4538</v>
      </c>
      <c r="B1695" s="388">
        <v>43673.038842592592</v>
      </c>
      <c r="C1695" s="389">
        <v>43673</v>
      </c>
      <c r="D1695" s="387" t="s">
        <v>1931</v>
      </c>
      <c r="E1695" s="389">
        <v>43672</v>
      </c>
      <c r="F1695" s="387" t="s">
        <v>1930</v>
      </c>
      <c r="G1695" s="387" t="s">
        <v>1728</v>
      </c>
      <c r="H1695" s="387" t="s">
        <v>1728</v>
      </c>
      <c r="I1695" s="387" t="s">
        <v>1728</v>
      </c>
      <c r="J1695" s="387" t="s">
        <v>1728</v>
      </c>
      <c r="K1695" s="387" t="s">
        <v>1741</v>
      </c>
      <c r="L1695" s="390" t="s">
        <v>1732</v>
      </c>
      <c r="M1695" s="390" t="s">
        <v>1936</v>
      </c>
      <c r="N1695" s="390" t="str">
        <f t="shared" si="54"/>
        <v>Employee17@blyblade.com</v>
      </c>
      <c r="O1695" s="390" t="str">
        <f t="shared" si="55"/>
        <v>Nate_Alexander</v>
      </c>
      <c r="P1695" s="387" t="s">
        <v>1728</v>
      </c>
      <c r="Q1695" s="387" t="s">
        <v>1754</v>
      </c>
      <c r="R1695" s="387" t="s">
        <v>1738</v>
      </c>
      <c r="S1695" s="387" t="s">
        <v>1728</v>
      </c>
      <c r="T1695" s="387" t="s">
        <v>1728</v>
      </c>
      <c r="U1695" s="387" t="s">
        <v>1772</v>
      </c>
      <c r="V1695" s="387" t="s">
        <v>1883</v>
      </c>
      <c r="W1695" s="387" t="s">
        <v>1875</v>
      </c>
      <c r="X1695" s="387" t="s">
        <v>1770</v>
      </c>
      <c r="Y1695" s="387" t="s">
        <v>1748</v>
      </c>
      <c r="Z1695" s="387" t="s">
        <v>1734</v>
      </c>
      <c r="AA1695" s="387" t="s">
        <v>1733</v>
      </c>
      <c r="AB1695" s="387">
        <v>5.44</v>
      </c>
      <c r="AC1695" s="387">
        <v>0</v>
      </c>
      <c r="AD1695" s="387">
        <v>0</v>
      </c>
      <c r="AE1695" s="387">
        <v>5.44</v>
      </c>
      <c r="AF1695" s="387" t="s">
        <v>1729</v>
      </c>
      <c r="AG1695" s="387">
        <v>5.44</v>
      </c>
      <c r="AH1695" s="387">
        <v>0</v>
      </c>
      <c r="AI1695" s="387">
        <v>0</v>
      </c>
      <c r="AJ1695" s="387">
        <v>5.44</v>
      </c>
      <c r="AK1695" s="387">
        <v>0.54</v>
      </c>
      <c r="AM1695"/>
      <c r="AN1695"/>
      <c r="AO1695"/>
    </row>
    <row r="1696" spans="1:41">
      <c r="A1696" s="387" t="s">
        <v>4537</v>
      </c>
      <c r="B1696" s="388">
        <v>43673.04</v>
      </c>
      <c r="C1696" s="389">
        <v>43672</v>
      </c>
      <c r="D1696" s="387" t="s">
        <v>1976</v>
      </c>
      <c r="E1696" s="389">
        <v>43672</v>
      </c>
      <c r="F1696" s="387" t="s">
        <v>1975</v>
      </c>
      <c r="G1696" s="389">
        <v>43673</v>
      </c>
      <c r="H1696" s="387" t="s">
        <v>4536</v>
      </c>
      <c r="I1696" s="389">
        <v>43672</v>
      </c>
      <c r="J1696" s="387" t="s">
        <v>4207</v>
      </c>
      <c r="K1696" s="387" t="s">
        <v>1741</v>
      </c>
      <c r="L1696" s="390" t="s">
        <v>1732</v>
      </c>
      <c r="M1696" s="390" t="s">
        <v>1804</v>
      </c>
      <c r="N1696" s="390" t="str">
        <f t="shared" si="54"/>
        <v>Employee47@blyblade.com</v>
      </c>
      <c r="O1696" s="390" t="str">
        <f t="shared" si="55"/>
        <v>Amanda_Soucy</v>
      </c>
      <c r="P1696" s="387" t="s">
        <v>1728</v>
      </c>
      <c r="Q1696" s="387" t="s">
        <v>1754</v>
      </c>
      <c r="R1696" s="387" t="s">
        <v>1803</v>
      </c>
      <c r="S1696" s="387">
        <v>18.61</v>
      </c>
      <c r="T1696" s="387">
        <v>33</v>
      </c>
      <c r="U1696" s="387" t="s">
        <v>1802</v>
      </c>
      <c r="V1696" s="387" t="s">
        <v>1737</v>
      </c>
      <c r="W1696" s="387" t="s">
        <v>1771</v>
      </c>
      <c r="X1696" s="387" t="s">
        <v>1770</v>
      </c>
      <c r="Y1696" s="387" t="s">
        <v>1735</v>
      </c>
      <c r="Z1696" s="387" t="s">
        <v>1734</v>
      </c>
      <c r="AA1696" s="387" t="s">
        <v>1747</v>
      </c>
      <c r="AB1696" s="387">
        <v>0</v>
      </c>
      <c r="AC1696" s="387">
        <v>0</v>
      </c>
      <c r="AD1696" s="387">
        <v>5.5</v>
      </c>
      <c r="AE1696" s="387">
        <v>5.5</v>
      </c>
      <c r="AF1696" s="387" t="s">
        <v>1729</v>
      </c>
      <c r="AG1696" s="387">
        <v>0</v>
      </c>
      <c r="AH1696" s="387">
        <v>0</v>
      </c>
      <c r="AI1696" s="387">
        <v>5.5</v>
      </c>
      <c r="AJ1696" s="387">
        <v>5.5</v>
      </c>
      <c r="AK1696" s="387">
        <v>0</v>
      </c>
      <c r="AM1696"/>
      <c r="AN1696"/>
      <c r="AO1696"/>
    </row>
    <row r="1697" spans="1:41">
      <c r="A1697" s="387" t="s">
        <v>4534</v>
      </c>
      <c r="B1697" s="388">
        <v>43673.046446759261</v>
      </c>
      <c r="C1697" s="389">
        <v>43673</v>
      </c>
      <c r="D1697" s="387" t="s">
        <v>4077</v>
      </c>
      <c r="E1697" s="389">
        <v>43672</v>
      </c>
      <c r="F1697" s="387" t="s">
        <v>3713</v>
      </c>
      <c r="G1697" s="389">
        <v>43673</v>
      </c>
      <c r="H1697" s="387" t="s">
        <v>1907</v>
      </c>
      <c r="I1697" s="389">
        <v>43672</v>
      </c>
      <c r="J1697" s="387" t="s">
        <v>1906</v>
      </c>
      <c r="K1697" s="387" t="s">
        <v>1741</v>
      </c>
      <c r="L1697" s="390" t="s">
        <v>1732</v>
      </c>
      <c r="M1697" s="390" t="s">
        <v>2812</v>
      </c>
      <c r="N1697" s="390" t="str">
        <f t="shared" si="54"/>
        <v>Employee6@blyblade.com</v>
      </c>
      <c r="O1697" s="390" t="str">
        <f t="shared" si="55"/>
        <v>Matthew_Brody</v>
      </c>
      <c r="P1697" s="387" t="s">
        <v>1728</v>
      </c>
      <c r="Q1697" s="387" t="s">
        <v>1847</v>
      </c>
      <c r="R1697" s="387" t="s">
        <v>1738</v>
      </c>
      <c r="S1697" s="387">
        <v>0.9</v>
      </c>
      <c r="T1697" s="387">
        <v>7</v>
      </c>
      <c r="U1697" s="387" t="s">
        <v>1883</v>
      </c>
      <c r="V1697" s="387" t="s">
        <v>2915</v>
      </c>
      <c r="W1697" s="387" t="s">
        <v>1771</v>
      </c>
      <c r="X1697" s="387" t="s">
        <v>1844</v>
      </c>
      <c r="Y1697" s="387" t="s">
        <v>1748</v>
      </c>
      <c r="Z1697" s="387" t="s">
        <v>1734</v>
      </c>
      <c r="AA1697" s="387" t="s">
        <v>1733</v>
      </c>
      <c r="AB1697" s="387">
        <v>10.8</v>
      </c>
      <c r="AC1697" s="387">
        <v>0</v>
      </c>
      <c r="AD1697" s="387">
        <v>0</v>
      </c>
      <c r="AE1697" s="387">
        <v>10.8</v>
      </c>
      <c r="AF1697" s="387" t="s">
        <v>1729</v>
      </c>
      <c r="AG1697" s="387">
        <v>10.8</v>
      </c>
      <c r="AH1697" s="387">
        <v>0</v>
      </c>
      <c r="AI1697" s="387">
        <v>0</v>
      </c>
      <c r="AJ1697" s="387">
        <v>10.8</v>
      </c>
      <c r="AK1697" s="387">
        <v>1.08</v>
      </c>
      <c r="AM1697"/>
      <c r="AN1697"/>
      <c r="AO1697"/>
    </row>
    <row r="1698" spans="1:41">
      <c r="A1698" s="387" t="s">
        <v>4535</v>
      </c>
      <c r="B1698" s="388">
        <v>43673.047060185185</v>
      </c>
      <c r="C1698" s="389">
        <v>43673</v>
      </c>
      <c r="D1698" s="387" t="s">
        <v>1926</v>
      </c>
      <c r="E1698" s="389">
        <v>43672</v>
      </c>
      <c r="F1698" s="387" t="s">
        <v>1925</v>
      </c>
      <c r="G1698" s="389">
        <v>43673</v>
      </c>
      <c r="H1698" s="387" t="s">
        <v>3297</v>
      </c>
      <c r="I1698" s="389">
        <v>43672</v>
      </c>
      <c r="J1698" s="387" t="s">
        <v>2061</v>
      </c>
      <c r="K1698" s="387" t="s">
        <v>1741</v>
      </c>
      <c r="L1698" s="390" t="s">
        <v>1732</v>
      </c>
      <c r="M1698" s="390" t="s">
        <v>1986</v>
      </c>
      <c r="N1698" s="390" t="str">
        <f t="shared" si="54"/>
        <v>Employee1@blyblade.com</v>
      </c>
      <c r="O1698" s="390" t="str">
        <f t="shared" si="55"/>
        <v>Jake_Mirto</v>
      </c>
      <c r="P1698" s="387" t="s">
        <v>1728</v>
      </c>
      <c r="Q1698" s="387" t="s">
        <v>1762</v>
      </c>
      <c r="R1698" s="387" t="s">
        <v>1753</v>
      </c>
      <c r="S1698" s="387">
        <v>4.7</v>
      </c>
      <c r="T1698" s="387">
        <v>15</v>
      </c>
      <c r="U1698" s="387" t="s">
        <v>1752</v>
      </c>
      <c r="V1698" s="387" t="s">
        <v>2953</v>
      </c>
      <c r="W1698" s="387" t="s">
        <v>1761</v>
      </c>
      <c r="X1698" s="387" t="s">
        <v>1749</v>
      </c>
      <c r="Y1698" s="387" t="s">
        <v>1735</v>
      </c>
      <c r="Z1698" s="387" t="s">
        <v>1734</v>
      </c>
      <c r="AA1698" s="387" t="s">
        <v>1733</v>
      </c>
      <c r="AB1698" s="387">
        <v>63.07</v>
      </c>
      <c r="AC1698" s="387">
        <v>0</v>
      </c>
      <c r="AD1698" s="387">
        <v>0</v>
      </c>
      <c r="AE1698" s="387">
        <v>63.07</v>
      </c>
      <c r="AF1698" s="387" t="s">
        <v>1729</v>
      </c>
      <c r="AG1698" s="387">
        <v>63.07</v>
      </c>
      <c r="AH1698" s="387">
        <v>0</v>
      </c>
      <c r="AI1698" s="387">
        <v>0</v>
      </c>
      <c r="AJ1698" s="387">
        <v>63.07</v>
      </c>
      <c r="AK1698" s="387">
        <v>6.31</v>
      </c>
      <c r="AM1698"/>
      <c r="AN1698"/>
      <c r="AO1698"/>
    </row>
    <row r="1699" spans="1:41">
      <c r="A1699" s="387" t="s">
        <v>4534</v>
      </c>
      <c r="B1699" s="388">
        <v>43673.050428240742</v>
      </c>
      <c r="C1699" s="389">
        <v>43673</v>
      </c>
      <c r="D1699" s="387" t="s">
        <v>4077</v>
      </c>
      <c r="E1699" s="389">
        <v>43672</v>
      </c>
      <c r="F1699" s="387" t="s">
        <v>3713</v>
      </c>
      <c r="G1699" s="389">
        <v>43673</v>
      </c>
      <c r="H1699" s="387" t="s">
        <v>1907</v>
      </c>
      <c r="I1699" s="389">
        <v>43672</v>
      </c>
      <c r="J1699" s="387" t="s">
        <v>1906</v>
      </c>
      <c r="K1699" s="387" t="s">
        <v>1741</v>
      </c>
      <c r="L1699" s="390" t="s">
        <v>1732</v>
      </c>
      <c r="M1699" s="390" t="s">
        <v>2812</v>
      </c>
      <c r="N1699" s="390" t="str">
        <f t="shared" si="54"/>
        <v>Employee6@blyblade.com</v>
      </c>
      <c r="O1699" s="390" t="str">
        <f t="shared" si="55"/>
        <v>Matthew_Brody</v>
      </c>
      <c r="P1699" s="387" t="s">
        <v>1728</v>
      </c>
      <c r="Q1699" s="387" t="s">
        <v>1847</v>
      </c>
      <c r="R1699" s="387" t="s">
        <v>1738</v>
      </c>
      <c r="S1699" s="387">
        <v>0.9</v>
      </c>
      <c r="T1699" s="387">
        <v>7</v>
      </c>
      <c r="U1699" s="387" t="s">
        <v>1883</v>
      </c>
      <c r="V1699" s="387" t="s">
        <v>2915</v>
      </c>
      <c r="W1699" s="387" t="s">
        <v>1771</v>
      </c>
      <c r="X1699" s="387" t="s">
        <v>1844</v>
      </c>
      <c r="Y1699" s="387" t="s">
        <v>1748</v>
      </c>
      <c r="Z1699" s="387" t="s">
        <v>1734</v>
      </c>
      <c r="AA1699" s="387" t="s">
        <v>1747</v>
      </c>
      <c r="AB1699" s="387">
        <v>0</v>
      </c>
      <c r="AC1699" s="387">
        <v>0</v>
      </c>
      <c r="AD1699" s="387">
        <v>1.03</v>
      </c>
      <c r="AE1699" s="387">
        <v>1.03</v>
      </c>
      <c r="AF1699" s="387" t="s">
        <v>1729</v>
      </c>
      <c r="AG1699" s="387">
        <v>0</v>
      </c>
      <c r="AH1699" s="387">
        <v>0</v>
      </c>
      <c r="AI1699" s="387">
        <v>1.03</v>
      </c>
      <c r="AJ1699" s="387">
        <v>1.03</v>
      </c>
      <c r="AK1699" s="387">
        <v>0</v>
      </c>
      <c r="AM1699"/>
      <c r="AN1699"/>
      <c r="AO1699"/>
    </row>
    <row r="1700" spans="1:41">
      <c r="A1700" s="387" t="s">
        <v>4533</v>
      </c>
      <c r="B1700" s="388">
        <v>43673.058472222219</v>
      </c>
      <c r="C1700" s="389">
        <v>43673</v>
      </c>
      <c r="D1700" s="387" t="s">
        <v>3045</v>
      </c>
      <c r="E1700" s="389">
        <v>43672</v>
      </c>
      <c r="F1700" s="387" t="s">
        <v>2847</v>
      </c>
      <c r="G1700" s="389">
        <v>43673</v>
      </c>
      <c r="H1700" s="387" t="s">
        <v>3619</v>
      </c>
      <c r="I1700" s="389">
        <v>43672</v>
      </c>
      <c r="J1700" s="387" t="s">
        <v>2041</v>
      </c>
      <c r="K1700" s="387" t="s">
        <v>1741</v>
      </c>
      <c r="L1700" s="390" t="s">
        <v>1732</v>
      </c>
      <c r="M1700" s="390" t="s">
        <v>1884</v>
      </c>
      <c r="N1700" s="390" t="str">
        <f t="shared" si="54"/>
        <v>Employee25@blyblade.com</v>
      </c>
      <c r="O1700" s="390" t="str">
        <f t="shared" si="55"/>
        <v>Shyloh_Davonne Wilkinson</v>
      </c>
      <c r="P1700" s="387" t="s">
        <v>1728</v>
      </c>
      <c r="Q1700" s="387" t="s">
        <v>1847</v>
      </c>
      <c r="R1700" s="387" t="s">
        <v>1738</v>
      </c>
      <c r="S1700" s="387">
        <v>6.17</v>
      </c>
      <c r="T1700" s="387">
        <v>35</v>
      </c>
      <c r="U1700" s="387" t="s">
        <v>1883</v>
      </c>
      <c r="V1700" s="387" t="s">
        <v>1882</v>
      </c>
      <c r="W1700" s="387" t="s">
        <v>1771</v>
      </c>
      <c r="X1700" s="387" t="s">
        <v>1844</v>
      </c>
      <c r="Y1700" s="387" t="s">
        <v>1735</v>
      </c>
      <c r="Z1700" s="387" t="s">
        <v>1734</v>
      </c>
      <c r="AA1700" s="387" t="s">
        <v>1733</v>
      </c>
      <c r="AB1700" s="387">
        <v>60.64</v>
      </c>
      <c r="AC1700" s="387">
        <v>0</v>
      </c>
      <c r="AD1700" s="387">
        <v>0</v>
      </c>
      <c r="AE1700" s="387">
        <v>60.64</v>
      </c>
      <c r="AF1700" s="387" t="s">
        <v>1729</v>
      </c>
      <c r="AG1700" s="387">
        <v>60.64</v>
      </c>
      <c r="AH1700" s="387">
        <v>0</v>
      </c>
      <c r="AI1700" s="387">
        <v>0</v>
      </c>
      <c r="AJ1700" s="387">
        <v>60.64</v>
      </c>
      <c r="AK1700" s="387">
        <v>6.06</v>
      </c>
      <c r="AM1700"/>
      <c r="AN1700"/>
      <c r="AO1700"/>
    </row>
    <row r="1701" spans="1:41">
      <c r="A1701" s="387" t="s">
        <v>4532</v>
      </c>
      <c r="B1701" s="388">
        <v>43673.063344907408</v>
      </c>
      <c r="C1701" s="389">
        <v>43673</v>
      </c>
      <c r="D1701" s="387" t="s">
        <v>1926</v>
      </c>
      <c r="E1701" s="389">
        <v>43672</v>
      </c>
      <c r="F1701" s="387" t="s">
        <v>1925</v>
      </c>
      <c r="G1701" s="389">
        <v>43673</v>
      </c>
      <c r="H1701" s="387" t="s">
        <v>4008</v>
      </c>
      <c r="I1701" s="389">
        <v>43672</v>
      </c>
      <c r="J1701" s="387" t="s">
        <v>1759</v>
      </c>
      <c r="K1701" s="387" t="s">
        <v>1741</v>
      </c>
      <c r="L1701" s="390" t="s">
        <v>1732</v>
      </c>
      <c r="M1701" s="390" t="s">
        <v>4482</v>
      </c>
      <c r="N1701" s="390" t="str">
        <f t="shared" si="54"/>
        <v>Employee31@blyblade.com</v>
      </c>
      <c r="O1701" s="390" t="str">
        <f t="shared" si="55"/>
        <v>Tori_Maisey</v>
      </c>
      <c r="P1701" s="387" t="s">
        <v>1728</v>
      </c>
      <c r="Q1701" s="387" t="s">
        <v>1754</v>
      </c>
      <c r="R1701" s="387" t="s">
        <v>1753</v>
      </c>
      <c r="S1701" s="387">
        <v>25.75</v>
      </c>
      <c r="T1701" s="387">
        <v>51</v>
      </c>
      <c r="U1701" s="387" t="s">
        <v>1826</v>
      </c>
      <c r="V1701" s="387" t="s">
        <v>1781</v>
      </c>
      <c r="W1701" s="387" t="s">
        <v>2025</v>
      </c>
      <c r="X1701" s="387" t="s">
        <v>1770</v>
      </c>
      <c r="Y1701" s="387" t="s">
        <v>1825</v>
      </c>
      <c r="Z1701" s="387" t="s">
        <v>1734</v>
      </c>
      <c r="AA1701" s="387" t="s">
        <v>1733</v>
      </c>
      <c r="AB1701" s="387">
        <v>65.62</v>
      </c>
      <c r="AC1701" s="387">
        <v>0</v>
      </c>
      <c r="AD1701" s="387">
        <v>0</v>
      </c>
      <c r="AE1701" s="387">
        <v>65.62</v>
      </c>
      <c r="AF1701" s="387" t="s">
        <v>1729</v>
      </c>
      <c r="AG1701" s="387">
        <v>65.62</v>
      </c>
      <c r="AH1701" s="387">
        <v>0</v>
      </c>
      <c r="AI1701" s="387">
        <v>0</v>
      </c>
      <c r="AJ1701" s="387">
        <v>65.62</v>
      </c>
      <c r="AK1701" s="387">
        <v>6.56</v>
      </c>
      <c r="AM1701"/>
      <c r="AN1701"/>
      <c r="AO1701"/>
    </row>
    <row r="1702" spans="1:41">
      <c r="A1702" s="387" t="s">
        <v>4531</v>
      </c>
      <c r="B1702" s="388">
        <v>43673.065717592595</v>
      </c>
      <c r="C1702" s="389">
        <v>43673</v>
      </c>
      <c r="D1702" s="387" t="s">
        <v>1894</v>
      </c>
      <c r="E1702" s="389">
        <v>43672</v>
      </c>
      <c r="F1702" s="387" t="s">
        <v>1893</v>
      </c>
      <c r="G1702" s="389">
        <v>43673</v>
      </c>
      <c r="H1702" s="387" t="s">
        <v>4242</v>
      </c>
      <c r="I1702" s="389">
        <v>43672</v>
      </c>
      <c r="J1702" s="387" t="s">
        <v>2963</v>
      </c>
      <c r="K1702" s="387" t="s">
        <v>1741</v>
      </c>
      <c r="L1702" s="390" t="s">
        <v>1732</v>
      </c>
      <c r="M1702" s="390" t="s">
        <v>2255</v>
      </c>
      <c r="N1702" s="390" t="str">
        <f t="shared" si="54"/>
        <v>Employee7@blyblade.com</v>
      </c>
      <c r="O1702" s="390" t="str">
        <f t="shared" si="55"/>
        <v>Jack_Oneill</v>
      </c>
      <c r="P1702" s="387" t="s">
        <v>1728</v>
      </c>
      <c r="Q1702" s="387" t="s">
        <v>1754</v>
      </c>
      <c r="R1702" s="387" t="s">
        <v>1738</v>
      </c>
      <c r="S1702" s="387">
        <v>1.98</v>
      </c>
      <c r="T1702" s="387">
        <v>17</v>
      </c>
      <c r="U1702" s="387" t="s">
        <v>1737</v>
      </c>
      <c r="V1702" s="387" t="s">
        <v>2342</v>
      </c>
      <c r="W1702" s="387" t="s">
        <v>1771</v>
      </c>
      <c r="X1702" s="387" t="s">
        <v>1770</v>
      </c>
      <c r="Y1702" s="387" t="s">
        <v>1748</v>
      </c>
      <c r="Z1702" s="387" t="s">
        <v>1734</v>
      </c>
      <c r="AA1702" s="387" t="s">
        <v>1733</v>
      </c>
      <c r="AB1702" s="387">
        <v>18.48</v>
      </c>
      <c r="AC1702" s="387">
        <v>0</v>
      </c>
      <c r="AD1702" s="387">
        <v>0</v>
      </c>
      <c r="AE1702" s="387">
        <v>18.48</v>
      </c>
      <c r="AF1702" s="387" t="s">
        <v>1729</v>
      </c>
      <c r="AG1702" s="387">
        <v>18.48</v>
      </c>
      <c r="AH1702" s="387">
        <v>0</v>
      </c>
      <c r="AI1702" s="387">
        <v>0</v>
      </c>
      <c r="AJ1702" s="387">
        <v>18.48</v>
      </c>
      <c r="AK1702" s="387">
        <v>1.85</v>
      </c>
      <c r="AM1702"/>
      <c r="AN1702"/>
      <c r="AO1702"/>
    </row>
    <row r="1703" spans="1:41">
      <c r="A1703" s="387" t="s">
        <v>4530</v>
      </c>
      <c r="B1703" s="388">
        <v>43673.078148148146</v>
      </c>
      <c r="C1703" s="389">
        <v>43673</v>
      </c>
      <c r="D1703" s="387" t="s">
        <v>3186</v>
      </c>
      <c r="E1703" s="389">
        <v>43672</v>
      </c>
      <c r="F1703" s="387" t="s">
        <v>2310</v>
      </c>
      <c r="G1703" s="389">
        <v>43673</v>
      </c>
      <c r="H1703" s="387" t="s">
        <v>2384</v>
      </c>
      <c r="I1703" s="389">
        <v>43672</v>
      </c>
      <c r="J1703" s="387" t="s">
        <v>2000</v>
      </c>
      <c r="K1703" s="387" t="s">
        <v>1741</v>
      </c>
      <c r="L1703" s="390" t="s">
        <v>1732</v>
      </c>
      <c r="M1703" s="390" t="s">
        <v>1854</v>
      </c>
      <c r="N1703" s="390" t="str">
        <f t="shared" si="54"/>
        <v>Employee5@blyblade.com</v>
      </c>
      <c r="O1703" s="390" t="str">
        <f t="shared" si="55"/>
        <v>Torey_McNeil</v>
      </c>
      <c r="P1703" s="387" t="s">
        <v>1728</v>
      </c>
      <c r="Q1703" s="387" t="s">
        <v>1754</v>
      </c>
      <c r="R1703" s="387" t="s">
        <v>1738</v>
      </c>
      <c r="S1703" s="387">
        <v>8.85</v>
      </c>
      <c r="T1703" s="387">
        <v>34</v>
      </c>
      <c r="U1703" s="387" t="s">
        <v>1845</v>
      </c>
      <c r="V1703" s="387" t="s">
        <v>1853</v>
      </c>
      <c r="W1703" s="387" t="s">
        <v>1771</v>
      </c>
      <c r="X1703" s="387" t="s">
        <v>1770</v>
      </c>
      <c r="Y1703" s="387" t="s">
        <v>1748</v>
      </c>
      <c r="Z1703" s="387" t="s">
        <v>1734</v>
      </c>
      <c r="AA1703" s="387" t="s">
        <v>1733</v>
      </c>
      <c r="AB1703" s="387">
        <v>49.49</v>
      </c>
      <c r="AC1703" s="387">
        <v>0</v>
      </c>
      <c r="AD1703" s="387">
        <v>0</v>
      </c>
      <c r="AE1703" s="387">
        <v>49.49</v>
      </c>
      <c r="AF1703" s="387" t="s">
        <v>1729</v>
      </c>
      <c r="AG1703" s="387">
        <v>49.49</v>
      </c>
      <c r="AH1703" s="387">
        <v>0</v>
      </c>
      <c r="AI1703" s="387">
        <v>0</v>
      </c>
      <c r="AJ1703" s="387">
        <v>49.49</v>
      </c>
      <c r="AK1703" s="387">
        <v>4.95</v>
      </c>
      <c r="AM1703"/>
      <c r="AN1703"/>
      <c r="AO1703"/>
    </row>
    <row r="1704" spans="1:41">
      <c r="A1704" s="387" t="s">
        <v>4529</v>
      </c>
      <c r="B1704" s="388">
        <v>43673.082361111112</v>
      </c>
      <c r="C1704" s="389">
        <v>43673</v>
      </c>
      <c r="D1704" s="387" t="s">
        <v>3885</v>
      </c>
      <c r="E1704" s="389">
        <v>43672</v>
      </c>
      <c r="F1704" s="387" t="s">
        <v>2834</v>
      </c>
      <c r="G1704" s="389">
        <v>43673</v>
      </c>
      <c r="H1704" s="387" t="s">
        <v>1871</v>
      </c>
      <c r="I1704" s="389">
        <v>43672</v>
      </c>
      <c r="J1704" s="387" t="s">
        <v>1870</v>
      </c>
      <c r="K1704" s="387" t="s">
        <v>1741</v>
      </c>
      <c r="L1704" s="390" t="s">
        <v>1732</v>
      </c>
      <c r="M1704" s="390" t="s">
        <v>2287</v>
      </c>
      <c r="N1704" s="390" t="str">
        <f t="shared" si="54"/>
        <v>Employee14@blyblade.com</v>
      </c>
      <c r="O1704" s="390" t="str">
        <f t="shared" si="55"/>
        <v>Bowie_Tam</v>
      </c>
      <c r="P1704" s="387" t="s">
        <v>1728</v>
      </c>
      <c r="Q1704" s="387" t="s">
        <v>1847</v>
      </c>
      <c r="R1704" s="387" t="s">
        <v>1738</v>
      </c>
      <c r="S1704" s="387">
        <v>9.33</v>
      </c>
      <c r="T1704" s="387">
        <v>20</v>
      </c>
      <c r="U1704" s="387" t="s">
        <v>4528</v>
      </c>
      <c r="V1704" s="387" t="s">
        <v>2026</v>
      </c>
      <c r="W1704" s="387" t="s">
        <v>1771</v>
      </c>
      <c r="X1704" s="387" t="s">
        <v>1844</v>
      </c>
      <c r="Y1704" s="387" t="s">
        <v>1748</v>
      </c>
      <c r="Z1704" s="387" t="s">
        <v>1734</v>
      </c>
      <c r="AA1704" s="387" t="s">
        <v>1733</v>
      </c>
      <c r="AB1704" s="387">
        <v>22.77</v>
      </c>
      <c r="AC1704" s="387">
        <v>0</v>
      </c>
      <c r="AD1704" s="387">
        <v>0</v>
      </c>
      <c r="AE1704" s="387">
        <v>22.77</v>
      </c>
      <c r="AF1704" s="387" t="s">
        <v>1729</v>
      </c>
      <c r="AG1704" s="387">
        <v>22.77</v>
      </c>
      <c r="AH1704" s="387">
        <v>0</v>
      </c>
      <c r="AI1704" s="387">
        <v>0</v>
      </c>
      <c r="AJ1704" s="387">
        <v>22.77</v>
      </c>
      <c r="AK1704" s="387">
        <v>2.2799999999999998</v>
      </c>
      <c r="AM1704"/>
      <c r="AN1704"/>
      <c r="AO1704"/>
    </row>
    <row r="1705" spans="1:41">
      <c r="A1705" s="387" t="s">
        <v>4527</v>
      </c>
      <c r="B1705" s="388">
        <v>43673.103935185187</v>
      </c>
      <c r="C1705" s="389">
        <v>43673</v>
      </c>
      <c r="D1705" s="387" t="s">
        <v>1888</v>
      </c>
      <c r="E1705" s="389">
        <v>43672</v>
      </c>
      <c r="F1705" s="387" t="s">
        <v>1887</v>
      </c>
      <c r="G1705" s="389">
        <v>43673</v>
      </c>
      <c r="H1705" s="387" t="s">
        <v>3895</v>
      </c>
      <c r="I1705" s="389">
        <v>43672</v>
      </c>
      <c r="J1705" s="387" t="s">
        <v>3894</v>
      </c>
      <c r="K1705" s="387" t="s">
        <v>1741</v>
      </c>
      <c r="L1705" s="390" t="s">
        <v>1732</v>
      </c>
      <c r="M1705" s="390" t="s">
        <v>1946</v>
      </c>
      <c r="N1705" s="390" t="str">
        <f t="shared" si="54"/>
        <v>Employee37@blyblade.com</v>
      </c>
      <c r="O1705" s="390" t="str">
        <f t="shared" si="55"/>
        <v>Simon_Levesque</v>
      </c>
      <c r="P1705" s="387" t="s">
        <v>1728</v>
      </c>
      <c r="Q1705" s="387" t="s">
        <v>1754</v>
      </c>
      <c r="R1705" s="387" t="s">
        <v>1738</v>
      </c>
      <c r="S1705" s="387">
        <v>4.71</v>
      </c>
      <c r="T1705" s="387">
        <v>14</v>
      </c>
      <c r="U1705" s="387" t="s">
        <v>1883</v>
      </c>
      <c r="V1705" s="387" t="s">
        <v>1876</v>
      </c>
      <c r="W1705" s="387" t="s">
        <v>1965</v>
      </c>
      <c r="X1705" s="387" t="s">
        <v>1770</v>
      </c>
      <c r="Y1705" s="387" t="s">
        <v>1728</v>
      </c>
      <c r="Z1705" s="387" t="s">
        <v>1734</v>
      </c>
      <c r="AA1705" s="387" t="s">
        <v>1747</v>
      </c>
      <c r="AB1705" s="387">
        <v>0</v>
      </c>
      <c r="AC1705" s="387">
        <v>0</v>
      </c>
      <c r="AD1705" s="387">
        <v>3.08</v>
      </c>
      <c r="AE1705" s="387">
        <v>3.08</v>
      </c>
      <c r="AF1705" s="387" t="s">
        <v>1729</v>
      </c>
      <c r="AG1705" s="387">
        <v>0</v>
      </c>
      <c r="AH1705" s="387">
        <v>0</v>
      </c>
      <c r="AI1705" s="387">
        <v>3.08</v>
      </c>
      <c r="AJ1705" s="387">
        <v>3.08</v>
      </c>
      <c r="AK1705" s="387">
        <v>0</v>
      </c>
      <c r="AM1705"/>
      <c r="AN1705"/>
      <c r="AO1705"/>
    </row>
    <row r="1706" spans="1:41">
      <c r="A1706" s="391" t="s">
        <v>4526</v>
      </c>
      <c r="B1706" s="388">
        <v>43673.15425925926</v>
      </c>
      <c r="C1706" s="389">
        <v>43673</v>
      </c>
      <c r="D1706" s="387" t="s">
        <v>3614</v>
      </c>
      <c r="E1706" s="389">
        <v>43672</v>
      </c>
      <c r="F1706" s="387" t="s">
        <v>2359</v>
      </c>
      <c r="G1706" s="387" t="s">
        <v>1728</v>
      </c>
      <c r="H1706" s="387" t="s">
        <v>1728</v>
      </c>
      <c r="I1706" s="387" t="s">
        <v>1728</v>
      </c>
      <c r="J1706" s="387" t="s">
        <v>1728</v>
      </c>
      <c r="K1706" s="387" t="s">
        <v>1741</v>
      </c>
      <c r="L1706" s="390" t="s">
        <v>1732</v>
      </c>
      <c r="M1706" s="390" t="s">
        <v>1940</v>
      </c>
      <c r="N1706" s="390" t="str">
        <f t="shared" si="54"/>
        <v>Employee11@blyblade.com</v>
      </c>
      <c r="O1706" s="390" t="str">
        <f t="shared" si="55"/>
        <v>Mimi_Grassi</v>
      </c>
      <c r="P1706" s="387" t="s">
        <v>1728</v>
      </c>
      <c r="Q1706" s="387" t="s">
        <v>1762</v>
      </c>
      <c r="R1706" s="387" t="s">
        <v>1753</v>
      </c>
      <c r="S1706" s="387" t="s">
        <v>1728</v>
      </c>
      <c r="T1706" s="387" t="s">
        <v>1728</v>
      </c>
      <c r="U1706" s="387" t="s">
        <v>4525</v>
      </c>
      <c r="V1706" s="387" t="s">
        <v>2019</v>
      </c>
      <c r="W1706" s="387" t="s">
        <v>1965</v>
      </c>
      <c r="X1706" s="387" t="s">
        <v>1749</v>
      </c>
      <c r="Y1706" s="387" t="s">
        <v>1735</v>
      </c>
      <c r="Z1706" s="387" t="s">
        <v>1734</v>
      </c>
      <c r="AA1706" s="387" t="s">
        <v>1733</v>
      </c>
      <c r="AB1706" s="387">
        <v>20</v>
      </c>
      <c r="AC1706" s="387">
        <v>0</v>
      </c>
      <c r="AD1706" s="387">
        <v>0</v>
      </c>
      <c r="AE1706" s="387">
        <v>20</v>
      </c>
      <c r="AF1706" s="387" t="s">
        <v>1729</v>
      </c>
      <c r="AG1706" s="387">
        <v>20</v>
      </c>
      <c r="AH1706" s="387">
        <v>0</v>
      </c>
      <c r="AI1706" s="387">
        <v>0</v>
      </c>
      <c r="AJ1706" s="387">
        <v>20</v>
      </c>
      <c r="AK1706" s="387">
        <v>2</v>
      </c>
      <c r="AM1706"/>
      <c r="AN1706"/>
      <c r="AO1706"/>
    </row>
    <row r="1707" spans="1:41">
      <c r="A1707" s="387" t="s">
        <v>4524</v>
      </c>
      <c r="B1707" s="388">
        <v>43673.159363425926</v>
      </c>
      <c r="C1707" s="389">
        <v>43673</v>
      </c>
      <c r="D1707" s="387" t="s">
        <v>4523</v>
      </c>
      <c r="E1707" s="389">
        <v>43672</v>
      </c>
      <c r="F1707" s="387" t="s">
        <v>3542</v>
      </c>
      <c r="G1707" s="389">
        <v>43673</v>
      </c>
      <c r="H1707" s="387" t="s">
        <v>3494</v>
      </c>
      <c r="I1707" s="389">
        <v>43672</v>
      </c>
      <c r="J1707" s="387" t="s">
        <v>3320</v>
      </c>
      <c r="K1707" s="387" t="s">
        <v>1741</v>
      </c>
      <c r="L1707" s="390" t="s">
        <v>1732</v>
      </c>
      <c r="M1707" s="390" t="s">
        <v>1827</v>
      </c>
      <c r="N1707" s="390" t="str">
        <f t="shared" si="54"/>
        <v>Employee30@blyblade.com</v>
      </c>
      <c r="O1707" s="390" t="str">
        <f t="shared" si="55"/>
        <v>Sabrina_Kogut</v>
      </c>
      <c r="P1707" s="387" t="s">
        <v>1728</v>
      </c>
      <c r="Q1707" s="387" t="s">
        <v>1754</v>
      </c>
      <c r="R1707" s="387" t="s">
        <v>1738</v>
      </c>
      <c r="S1707" s="387">
        <v>2.48</v>
      </c>
      <c r="T1707" s="387">
        <v>12</v>
      </c>
      <c r="U1707" s="387" t="s">
        <v>1737</v>
      </c>
      <c r="V1707" s="387" t="s">
        <v>2183</v>
      </c>
      <c r="W1707" s="387" t="s">
        <v>1965</v>
      </c>
      <c r="X1707" s="387" t="s">
        <v>1844</v>
      </c>
      <c r="Y1707" s="387" t="s">
        <v>1825</v>
      </c>
      <c r="Z1707" s="387" t="s">
        <v>1734</v>
      </c>
      <c r="AA1707" s="387" t="s">
        <v>1733</v>
      </c>
      <c r="AB1707" s="387">
        <v>25.13</v>
      </c>
      <c r="AC1707" s="387">
        <v>0</v>
      </c>
      <c r="AD1707" s="387">
        <v>0</v>
      </c>
      <c r="AE1707" s="387">
        <v>25.13</v>
      </c>
      <c r="AF1707" s="387" t="s">
        <v>1729</v>
      </c>
      <c r="AG1707" s="387">
        <v>25.13</v>
      </c>
      <c r="AH1707" s="387">
        <v>0</v>
      </c>
      <c r="AI1707" s="387">
        <v>0</v>
      </c>
      <c r="AJ1707" s="387">
        <v>25.13</v>
      </c>
      <c r="AK1707" s="387">
        <v>2.5099999999999998</v>
      </c>
      <c r="AM1707"/>
      <c r="AN1707"/>
      <c r="AO1707"/>
    </row>
    <row r="1708" spans="1:41">
      <c r="A1708" s="387" t="s">
        <v>4522</v>
      </c>
      <c r="B1708" s="388">
        <v>43673.16196759259</v>
      </c>
      <c r="C1708" s="389">
        <v>43673</v>
      </c>
      <c r="D1708" s="387" t="s">
        <v>2563</v>
      </c>
      <c r="E1708" s="389">
        <v>43672</v>
      </c>
      <c r="F1708" s="387" t="s">
        <v>2562</v>
      </c>
      <c r="G1708" s="389">
        <v>43673</v>
      </c>
      <c r="H1708" s="387" t="s">
        <v>4366</v>
      </c>
      <c r="I1708" s="389">
        <v>43672</v>
      </c>
      <c r="J1708" s="387" t="s">
        <v>2712</v>
      </c>
      <c r="K1708" s="387" t="s">
        <v>1741</v>
      </c>
      <c r="L1708" s="390" t="s">
        <v>1732</v>
      </c>
      <c r="M1708" s="390" t="s">
        <v>2287</v>
      </c>
      <c r="N1708" s="390" t="str">
        <f t="shared" si="54"/>
        <v>Employee14@blyblade.com</v>
      </c>
      <c r="O1708" s="390" t="str">
        <f t="shared" si="55"/>
        <v>Bowie_Tam</v>
      </c>
      <c r="P1708" s="387" t="s">
        <v>1728</v>
      </c>
      <c r="Q1708" s="387" t="s">
        <v>1754</v>
      </c>
      <c r="R1708" s="387" t="s">
        <v>1738</v>
      </c>
      <c r="S1708" s="387">
        <v>15.46</v>
      </c>
      <c r="T1708" s="387">
        <v>28</v>
      </c>
      <c r="U1708" s="387" t="s">
        <v>2026</v>
      </c>
      <c r="V1708" s="387" t="s">
        <v>4491</v>
      </c>
      <c r="W1708" s="387" t="s">
        <v>1771</v>
      </c>
      <c r="X1708" s="387" t="s">
        <v>1844</v>
      </c>
      <c r="Y1708" s="387" t="s">
        <v>1748</v>
      </c>
      <c r="Z1708" s="387" t="s">
        <v>1734</v>
      </c>
      <c r="AA1708" s="387" t="s">
        <v>1733</v>
      </c>
      <c r="AB1708" s="387">
        <v>35.26</v>
      </c>
      <c r="AC1708" s="387">
        <v>0</v>
      </c>
      <c r="AD1708" s="387">
        <v>0</v>
      </c>
      <c r="AE1708" s="387">
        <v>35.26</v>
      </c>
      <c r="AF1708" s="387" t="s">
        <v>1729</v>
      </c>
      <c r="AG1708" s="387">
        <v>35.26</v>
      </c>
      <c r="AH1708" s="387">
        <v>0</v>
      </c>
      <c r="AI1708" s="387">
        <v>0</v>
      </c>
      <c r="AJ1708" s="387">
        <v>35.26</v>
      </c>
      <c r="AK1708" s="387">
        <v>3.53</v>
      </c>
      <c r="AM1708"/>
      <c r="AN1708"/>
      <c r="AO1708"/>
    </row>
    <row r="1709" spans="1:41">
      <c r="A1709" s="387" t="s">
        <v>4522</v>
      </c>
      <c r="B1709" s="388">
        <v>43673.174664351849</v>
      </c>
      <c r="C1709" s="389">
        <v>43673</v>
      </c>
      <c r="D1709" s="387" t="s">
        <v>2563</v>
      </c>
      <c r="E1709" s="389">
        <v>43672</v>
      </c>
      <c r="F1709" s="387" t="s">
        <v>2562</v>
      </c>
      <c r="G1709" s="389">
        <v>43673</v>
      </c>
      <c r="H1709" s="387" t="s">
        <v>4366</v>
      </c>
      <c r="I1709" s="389">
        <v>43672</v>
      </c>
      <c r="J1709" s="387" t="s">
        <v>2712</v>
      </c>
      <c r="K1709" s="387" t="s">
        <v>1741</v>
      </c>
      <c r="L1709" s="390" t="s">
        <v>1732</v>
      </c>
      <c r="M1709" s="390" t="s">
        <v>2287</v>
      </c>
      <c r="N1709" s="390" t="str">
        <f t="shared" si="54"/>
        <v>Employee14@blyblade.com</v>
      </c>
      <c r="O1709" s="390" t="str">
        <f t="shared" si="55"/>
        <v>Bowie_Tam</v>
      </c>
      <c r="P1709" s="387" t="s">
        <v>1728</v>
      </c>
      <c r="Q1709" s="387" t="s">
        <v>1754</v>
      </c>
      <c r="R1709" s="387" t="s">
        <v>1738</v>
      </c>
      <c r="S1709" s="387">
        <v>15.46</v>
      </c>
      <c r="T1709" s="387">
        <v>28</v>
      </c>
      <c r="U1709" s="387" t="s">
        <v>2026</v>
      </c>
      <c r="V1709" s="387" t="s">
        <v>4491</v>
      </c>
      <c r="W1709" s="387" t="s">
        <v>1771</v>
      </c>
      <c r="X1709" s="387" t="s">
        <v>1844</v>
      </c>
      <c r="Y1709" s="387" t="s">
        <v>1748</v>
      </c>
      <c r="Z1709" s="387" t="s">
        <v>1734</v>
      </c>
      <c r="AA1709" s="387" t="s">
        <v>1747</v>
      </c>
      <c r="AB1709" s="387">
        <v>0</v>
      </c>
      <c r="AC1709" s="387">
        <v>0</v>
      </c>
      <c r="AD1709" s="387">
        <v>3.96</v>
      </c>
      <c r="AE1709" s="387">
        <v>3.96</v>
      </c>
      <c r="AF1709" s="387" t="s">
        <v>1729</v>
      </c>
      <c r="AG1709" s="387">
        <v>0</v>
      </c>
      <c r="AH1709" s="387">
        <v>0</v>
      </c>
      <c r="AI1709" s="387">
        <v>3.96</v>
      </c>
      <c r="AJ1709" s="387">
        <v>3.96</v>
      </c>
      <c r="AK1709" s="387">
        <v>0</v>
      </c>
      <c r="AM1709"/>
      <c r="AN1709"/>
      <c r="AO1709"/>
    </row>
    <row r="1710" spans="1:41">
      <c r="A1710" s="387" t="s">
        <v>4521</v>
      </c>
      <c r="B1710" s="388">
        <v>43673.187118055554</v>
      </c>
      <c r="C1710" s="389">
        <v>43673</v>
      </c>
      <c r="D1710" s="387" t="s">
        <v>4520</v>
      </c>
      <c r="E1710" s="389">
        <v>43672</v>
      </c>
      <c r="F1710" s="387" t="s">
        <v>2825</v>
      </c>
      <c r="G1710" s="389">
        <v>43673</v>
      </c>
      <c r="H1710" s="387" t="s">
        <v>3868</v>
      </c>
      <c r="I1710" s="389">
        <v>43673</v>
      </c>
      <c r="J1710" s="387" t="s">
        <v>2761</v>
      </c>
      <c r="K1710" s="387" t="s">
        <v>1741</v>
      </c>
      <c r="L1710" s="390" t="s">
        <v>1732</v>
      </c>
      <c r="M1710" s="390" t="s">
        <v>1986</v>
      </c>
      <c r="N1710" s="390" t="str">
        <f t="shared" si="54"/>
        <v>Employee1@blyblade.com</v>
      </c>
      <c r="O1710" s="390" t="str">
        <f t="shared" si="55"/>
        <v>Jake_Mirto</v>
      </c>
      <c r="P1710" s="387" t="s">
        <v>1728</v>
      </c>
      <c r="Q1710" s="387" t="s">
        <v>1762</v>
      </c>
      <c r="R1710" s="387" t="s">
        <v>1753</v>
      </c>
      <c r="S1710" s="387">
        <v>30.81</v>
      </c>
      <c r="T1710" s="387">
        <v>48</v>
      </c>
      <c r="U1710" s="387" t="s">
        <v>2019</v>
      </c>
      <c r="V1710" s="387" t="s">
        <v>1752</v>
      </c>
      <c r="W1710" s="387" t="s">
        <v>1761</v>
      </c>
      <c r="X1710" s="387" t="s">
        <v>1749</v>
      </c>
      <c r="Y1710" s="387" t="s">
        <v>1735</v>
      </c>
      <c r="Z1710" s="387" t="s">
        <v>1734</v>
      </c>
      <c r="AA1710" s="387" t="s">
        <v>1733</v>
      </c>
      <c r="AB1710" s="387">
        <v>230.37</v>
      </c>
      <c r="AC1710" s="387">
        <v>0</v>
      </c>
      <c r="AD1710" s="387">
        <v>0</v>
      </c>
      <c r="AE1710" s="387">
        <v>230.37</v>
      </c>
      <c r="AF1710" s="387" t="s">
        <v>1729</v>
      </c>
      <c r="AG1710" s="387">
        <v>230.37</v>
      </c>
      <c r="AH1710" s="387">
        <v>0</v>
      </c>
      <c r="AI1710" s="387">
        <v>0</v>
      </c>
      <c r="AJ1710" s="387">
        <v>230.37</v>
      </c>
      <c r="AK1710" s="387">
        <v>23.04</v>
      </c>
      <c r="AM1710"/>
      <c r="AN1710"/>
      <c r="AO1710"/>
    </row>
    <row r="1711" spans="1:41">
      <c r="A1711" s="387" t="s">
        <v>4519</v>
      </c>
      <c r="B1711" s="388">
        <v>43673.452314814815</v>
      </c>
      <c r="C1711" s="389">
        <v>43673</v>
      </c>
      <c r="D1711" s="387" t="s">
        <v>3744</v>
      </c>
      <c r="E1711" s="389">
        <v>43673</v>
      </c>
      <c r="F1711" s="387" t="s">
        <v>3743</v>
      </c>
      <c r="G1711" s="389">
        <v>43673</v>
      </c>
      <c r="H1711" s="387" t="s">
        <v>2210</v>
      </c>
      <c r="I1711" s="389">
        <v>43673</v>
      </c>
      <c r="J1711" s="387" t="s">
        <v>2209</v>
      </c>
      <c r="K1711" s="387" t="s">
        <v>1741</v>
      </c>
      <c r="L1711" s="390" t="s">
        <v>1732</v>
      </c>
      <c r="M1711" s="390" t="s">
        <v>1755</v>
      </c>
      <c r="N1711" s="390" t="str">
        <f t="shared" si="54"/>
        <v>Employee2@blyblade.com</v>
      </c>
      <c r="O1711" s="390" t="str">
        <f t="shared" si="55"/>
        <v>Cal_Thompson</v>
      </c>
      <c r="P1711" s="387" t="s">
        <v>1728</v>
      </c>
      <c r="Q1711" s="387" t="s">
        <v>1847</v>
      </c>
      <c r="R1711" s="387" t="s">
        <v>1738</v>
      </c>
      <c r="S1711" s="387">
        <v>5.92</v>
      </c>
      <c r="T1711" s="387">
        <v>14</v>
      </c>
      <c r="U1711" s="387" t="s">
        <v>2489</v>
      </c>
      <c r="V1711" s="387" t="s">
        <v>1737</v>
      </c>
      <c r="W1711" s="387" t="s">
        <v>1771</v>
      </c>
      <c r="X1711" s="387" t="s">
        <v>1844</v>
      </c>
      <c r="Y1711" s="387" t="s">
        <v>1748</v>
      </c>
      <c r="Z1711" s="387" t="s">
        <v>1734</v>
      </c>
      <c r="AA1711" s="387" t="s">
        <v>1733</v>
      </c>
      <c r="AB1711" s="387">
        <v>22.51</v>
      </c>
      <c r="AC1711" s="387">
        <v>0</v>
      </c>
      <c r="AD1711" s="387">
        <v>0</v>
      </c>
      <c r="AE1711" s="387">
        <v>22.51</v>
      </c>
      <c r="AF1711" s="387" t="s">
        <v>1729</v>
      </c>
      <c r="AG1711" s="387">
        <v>22.51</v>
      </c>
      <c r="AH1711" s="387">
        <v>0</v>
      </c>
      <c r="AI1711" s="387">
        <v>0</v>
      </c>
      <c r="AJ1711" s="387">
        <v>22.51</v>
      </c>
      <c r="AK1711" s="387">
        <v>2.25</v>
      </c>
      <c r="AM1711"/>
      <c r="AN1711"/>
      <c r="AO1711"/>
    </row>
    <row r="1712" spans="1:41">
      <c r="A1712" s="387" t="s">
        <v>4518</v>
      </c>
      <c r="B1712" s="388">
        <v>43673.487546296295</v>
      </c>
      <c r="C1712" s="389">
        <v>43673</v>
      </c>
      <c r="D1712" s="387" t="s">
        <v>3604</v>
      </c>
      <c r="E1712" s="389">
        <v>43673</v>
      </c>
      <c r="F1712" s="387" t="s">
        <v>3603</v>
      </c>
      <c r="G1712" s="389">
        <v>43673</v>
      </c>
      <c r="H1712" s="387" t="s">
        <v>2547</v>
      </c>
      <c r="I1712" s="389">
        <v>43673</v>
      </c>
      <c r="J1712" s="387" t="s">
        <v>4451</v>
      </c>
      <c r="K1712" s="387" t="s">
        <v>1741</v>
      </c>
      <c r="L1712" s="390" t="s">
        <v>1732</v>
      </c>
      <c r="M1712" s="390" t="s">
        <v>1979</v>
      </c>
      <c r="N1712" s="390" t="str">
        <f t="shared" si="54"/>
        <v>Employee15@blyblade.com</v>
      </c>
      <c r="O1712" s="390" t="str">
        <f t="shared" si="55"/>
        <v>Jess_Rooney</v>
      </c>
      <c r="P1712" s="387" t="s">
        <v>1728</v>
      </c>
      <c r="Q1712" s="387" t="s">
        <v>1847</v>
      </c>
      <c r="R1712" s="387" t="s">
        <v>1738</v>
      </c>
      <c r="S1712" s="387">
        <v>15.36</v>
      </c>
      <c r="T1712" s="387">
        <v>35</v>
      </c>
      <c r="U1712" s="387" t="s">
        <v>2435</v>
      </c>
      <c r="V1712" s="387" t="s">
        <v>1802</v>
      </c>
      <c r="W1712" s="387" t="s">
        <v>1771</v>
      </c>
      <c r="X1712" s="387" t="s">
        <v>1770</v>
      </c>
      <c r="Y1712" s="387" t="s">
        <v>1735</v>
      </c>
      <c r="Z1712" s="387" t="s">
        <v>1734</v>
      </c>
      <c r="AA1712" s="387" t="s">
        <v>1733</v>
      </c>
      <c r="AB1712" s="387">
        <v>76.36</v>
      </c>
      <c r="AC1712" s="387">
        <v>0</v>
      </c>
      <c r="AD1712" s="387">
        <v>0</v>
      </c>
      <c r="AE1712" s="387">
        <v>76.36</v>
      </c>
      <c r="AF1712" s="387" t="s">
        <v>1729</v>
      </c>
      <c r="AG1712" s="387">
        <v>76.36</v>
      </c>
      <c r="AH1712" s="387">
        <v>0</v>
      </c>
      <c r="AI1712" s="387">
        <v>0</v>
      </c>
      <c r="AJ1712" s="387">
        <v>76.36</v>
      </c>
      <c r="AK1712" s="387">
        <v>7.64</v>
      </c>
      <c r="AM1712"/>
      <c r="AN1712"/>
      <c r="AO1712"/>
    </row>
    <row r="1713" spans="1:41">
      <c r="A1713" s="387" t="s">
        <v>4517</v>
      </c>
      <c r="B1713" s="388">
        <v>43673.508009259262</v>
      </c>
      <c r="C1713" s="389">
        <v>43673</v>
      </c>
      <c r="D1713" s="387" t="s">
        <v>2176</v>
      </c>
      <c r="E1713" s="389">
        <v>43673</v>
      </c>
      <c r="F1713" s="387" t="s">
        <v>2668</v>
      </c>
      <c r="G1713" s="389">
        <v>43673</v>
      </c>
      <c r="H1713" s="387" t="s">
        <v>4089</v>
      </c>
      <c r="I1713" s="389">
        <v>43673</v>
      </c>
      <c r="J1713" s="387" t="s">
        <v>4088</v>
      </c>
      <c r="K1713" s="387" t="s">
        <v>1741</v>
      </c>
      <c r="L1713" s="390" t="s">
        <v>1732</v>
      </c>
      <c r="M1713" s="390" t="s">
        <v>1755</v>
      </c>
      <c r="N1713" s="390" t="str">
        <f t="shared" si="54"/>
        <v>Employee2@blyblade.com</v>
      </c>
      <c r="O1713" s="390" t="str">
        <f t="shared" si="55"/>
        <v>Cal_Thompson</v>
      </c>
      <c r="P1713" s="387" t="s">
        <v>1728</v>
      </c>
      <c r="Q1713" s="387" t="s">
        <v>1952</v>
      </c>
      <c r="R1713" s="387" t="s">
        <v>1738</v>
      </c>
      <c r="S1713" s="387">
        <v>12.88</v>
      </c>
      <c r="T1713" s="387">
        <v>21</v>
      </c>
      <c r="U1713" s="387" t="s">
        <v>1737</v>
      </c>
      <c r="V1713" s="387" t="s">
        <v>1802</v>
      </c>
      <c r="W1713" s="387" t="s">
        <v>1761</v>
      </c>
      <c r="X1713" s="387" t="s">
        <v>1749</v>
      </c>
      <c r="Y1713" s="387" t="s">
        <v>1748</v>
      </c>
      <c r="Z1713" s="387" t="s">
        <v>1734</v>
      </c>
      <c r="AA1713" s="387" t="s">
        <v>1733</v>
      </c>
      <c r="AB1713" s="387">
        <v>113.11</v>
      </c>
      <c r="AC1713" s="387">
        <v>0</v>
      </c>
      <c r="AD1713" s="387">
        <v>0</v>
      </c>
      <c r="AE1713" s="387">
        <v>113.11</v>
      </c>
      <c r="AF1713" s="387" t="s">
        <v>1729</v>
      </c>
      <c r="AG1713" s="387">
        <v>113.11</v>
      </c>
      <c r="AH1713" s="387">
        <v>0</v>
      </c>
      <c r="AI1713" s="387">
        <v>0</v>
      </c>
      <c r="AJ1713" s="387">
        <v>113.11</v>
      </c>
      <c r="AK1713" s="387">
        <v>11.31</v>
      </c>
      <c r="AM1713"/>
      <c r="AN1713"/>
      <c r="AO1713"/>
    </row>
    <row r="1714" spans="1:41">
      <c r="A1714" s="387" t="s">
        <v>4517</v>
      </c>
      <c r="B1714" s="388">
        <v>43673.50980324074</v>
      </c>
      <c r="C1714" s="389">
        <v>43673</v>
      </c>
      <c r="D1714" s="387" t="s">
        <v>2176</v>
      </c>
      <c r="E1714" s="389">
        <v>43673</v>
      </c>
      <c r="F1714" s="387" t="s">
        <v>2668</v>
      </c>
      <c r="G1714" s="389">
        <v>43673</v>
      </c>
      <c r="H1714" s="387" t="s">
        <v>4089</v>
      </c>
      <c r="I1714" s="389">
        <v>43673</v>
      </c>
      <c r="J1714" s="387" t="s">
        <v>4088</v>
      </c>
      <c r="K1714" s="387" t="s">
        <v>1741</v>
      </c>
      <c r="L1714" s="390" t="s">
        <v>1732</v>
      </c>
      <c r="M1714" s="390" t="s">
        <v>1755</v>
      </c>
      <c r="N1714" s="390" t="str">
        <f t="shared" si="54"/>
        <v>Employee2@blyblade.com</v>
      </c>
      <c r="O1714" s="390" t="str">
        <f t="shared" si="55"/>
        <v>Cal_Thompson</v>
      </c>
      <c r="P1714" s="387" t="s">
        <v>1728</v>
      </c>
      <c r="Q1714" s="387" t="s">
        <v>1952</v>
      </c>
      <c r="R1714" s="387" t="s">
        <v>1738</v>
      </c>
      <c r="S1714" s="387">
        <v>12.88</v>
      </c>
      <c r="T1714" s="387">
        <v>21</v>
      </c>
      <c r="U1714" s="387" t="s">
        <v>1737</v>
      </c>
      <c r="V1714" s="387" t="s">
        <v>1802</v>
      </c>
      <c r="W1714" s="387" t="s">
        <v>1761</v>
      </c>
      <c r="X1714" s="387" t="s">
        <v>1749</v>
      </c>
      <c r="Y1714" s="387" t="s">
        <v>1748</v>
      </c>
      <c r="Z1714" s="387" t="s">
        <v>1734</v>
      </c>
      <c r="AA1714" s="387" t="s">
        <v>1747</v>
      </c>
      <c r="AB1714" s="387">
        <v>0</v>
      </c>
      <c r="AC1714" s="387">
        <v>0</v>
      </c>
      <c r="AD1714" s="387">
        <v>11.48</v>
      </c>
      <c r="AE1714" s="387">
        <v>11.48</v>
      </c>
      <c r="AF1714" s="387" t="s">
        <v>1729</v>
      </c>
      <c r="AG1714" s="387">
        <v>0</v>
      </c>
      <c r="AH1714" s="387">
        <v>0</v>
      </c>
      <c r="AI1714" s="387">
        <v>11.48</v>
      </c>
      <c r="AJ1714" s="387">
        <v>11.48</v>
      </c>
      <c r="AK1714" s="387">
        <v>0</v>
      </c>
      <c r="AM1714"/>
      <c r="AN1714"/>
      <c r="AO1714"/>
    </row>
    <row r="1715" spans="1:41">
      <c r="A1715" s="387" t="s">
        <v>4516</v>
      </c>
      <c r="B1715" s="388">
        <v>43673.524004629631</v>
      </c>
      <c r="C1715" s="389">
        <v>43673</v>
      </c>
      <c r="D1715" s="387" t="s">
        <v>3660</v>
      </c>
      <c r="E1715" s="389">
        <v>43673</v>
      </c>
      <c r="F1715" s="387" t="s">
        <v>3842</v>
      </c>
      <c r="G1715" s="389">
        <v>43673</v>
      </c>
      <c r="H1715" s="387" t="s">
        <v>1784</v>
      </c>
      <c r="I1715" s="389">
        <v>43673</v>
      </c>
      <c r="J1715" s="387" t="s">
        <v>3024</v>
      </c>
      <c r="K1715" s="387" t="s">
        <v>1741</v>
      </c>
      <c r="L1715" s="390" t="s">
        <v>1732</v>
      </c>
      <c r="M1715" s="390" t="s">
        <v>1755</v>
      </c>
      <c r="N1715" s="390" t="str">
        <f t="shared" si="54"/>
        <v>Employee2@blyblade.com</v>
      </c>
      <c r="O1715" s="390" t="str">
        <f t="shared" si="55"/>
        <v>Cal_Thompson</v>
      </c>
      <c r="P1715" s="387" t="s">
        <v>1728</v>
      </c>
      <c r="Q1715" s="387" t="s">
        <v>1847</v>
      </c>
      <c r="R1715" s="387" t="s">
        <v>1738</v>
      </c>
      <c r="S1715" s="387">
        <v>5.63</v>
      </c>
      <c r="T1715" s="387">
        <v>13</v>
      </c>
      <c r="U1715" s="387" t="s">
        <v>1737</v>
      </c>
      <c r="V1715" s="387" t="s">
        <v>2435</v>
      </c>
      <c r="W1715" s="387" t="s">
        <v>1771</v>
      </c>
      <c r="X1715" s="387" t="s">
        <v>1770</v>
      </c>
      <c r="Y1715" s="387" t="s">
        <v>1748</v>
      </c>
      <c r="Z1715" s="387" t="s">
        <v>1734</v>
      </c>
      <c r="AA1715" s="387" t="s">
        <v>1733</v>
      </c>
      <c r="AB1715" s="387">
        <v>22.51</v>
      </c>
      <c r="AC1715" s="387">
        <v>0</v>
      </c>
      <c r="AD1715" s="387">
        <v>0</v>
      </c>
      <c r="AE1715" s="387">
        <v>22.51</v>
      </c>
      <c r="AF1715" s="387" t="s">
        <v>1729</v>
      </c>
      <c r="AG1715" s="387">
        <v>22.51</v>
      </c>
      <c r="AH1715" s="387">
        <v>0</v>
      </c>
      <c r="AI1715" s="387">
        <v>0</v>
      </c>
      <c r="AJ1715" s="387">
        <v>22.51</v>
      </c>
      <c r="AK1715" s="387">
        <v>2.25</v>
      </c>
      <c r="AM1715"/>
      <c r="AN1715"/>
      <c r="AO1715"/>
    </row>
    <row r="1716" spans="1:41">
      <c r="A1716" s="387" t="s">
        <v>4515</v>
      </c>
      <c r="B1716" s="388">
        <v>43673.577685185184</v>
      </c>
      <c r="C1716" s="389">
        <v>43673</v>
      </c>
      <c r="D1716" s="387" t="s">
        <v>1788</v>
      </c>
      <c r="E1716" s="389">
        <v>43673</v>
      </c>
      <c r="F1716" s="387" t="s">
        <v>4440</v>
      </c>
      <c r="G1716" s="389">
        <v>43673</v>
      </c>
      <c r="H1716" s="387" t="s">
        <v>2455</v>
      </c>
      <c r="I1716" s="389">
        <v>43673</v>
      </c>
      <c r="J1716" s="387" t="s">
        <v>2454</v>
      </c>
      <c r="K1716" s="387" t="s">
        <v>1741</v>
      </c>
      <c r="L1716" s="390" t="s">
        <v>1732</v>
      </c>
      <c r="M1716" s="390" t="s">
        <v>1979</v>
      </c>
      <c r="N1716" s="390" t="str">
        <f t="shared" si="54"/>
        <v>Employee15@blyblade.com</v>
      </c>
      <c r="O1716" s="390" t="str">
        <f t="shared" si="55"/>
        <v>Jess_Rooney</v>
      </c>
      <c r="P1716" s="387" t="s">
        <v>1728</v>
      </c>
      <c r="Q1716" s="387" t="s">
        <v>1754</v>
      </c>
      <c r="R1716" s="387" t="s">
        <v>1803</v>
      </c>
      <c r="S1716" s="387">
        <v>15.27</v>
      </c>
      <c r="T1716" s="387">
        <v>38</v>
      </c>
      <c r="U1716" s="387" t="s">
        <v>1802</v>
      </c>
      <c r="V1716" s="387" t="s">
        <v>2435</v>
      </c>
      <c r="W1716" s="387" t="s">
        <v>1771</v>
      </c>
      <c r="X1716" s="387" t="s">
        <v>1770</v>
      </c>
      <c r="Y1716" s="387" t="s">
        <v>1735</v>
      </c>
      <c r="Z1716" s="387" t="s">
        <v>1734</v>
      </c>
      <c r="AA1716" s="387" t="s">
        <v>1733</v>
      </c>
      <c r="AB1716" s="387">
        <v>47.04</v>
      </c>
      <c r="AC1716" s="387">
        <v>0</v>
      </c>
      <c r="AD1716" s="387">
        <v>0</v>
      </c>
      <c r="AE1716" s="387">
        <v>47.04</v>
      </c>
      <c r="AF1716" s="387" t="s">
        <v>1729</v>
      </c>
      <c r="AG1716" s="387">
        <v>47.04</v>
      </c>
      <c r="AH1716" s="387">
        <v>0</v>
      </c>
      <c r="AI1716" s="387">
        <v>0</v>
      </c>
      <c r="AJ1716" s="387">
        <v>47.04</v>
      </c>
      <c r="AK1716" s="387">
        <v>4.7</v>
      </c>
      <c r="AM1716"/>
      <c r="AN1716"/>
      <c r="AO1716"/>
    </row>
    <row r="1717" spans="1:41">
      <c r="A1717" s="387" t="s">
        <v>4514</v>
      </c>
      <c r="B1717" s="388">
        <v>43673.646886574075</v>
      </c>
      <c r="C1717" s="389">
        <v>43673</v>
      </c>
      <c r="D1717" s="387" t="s">
        <v>2865</v>
      </c>
      <c r="E1717" s="389">
        <v>43673</v>
      </c>
      <c r="F1717" s="387" t="s">
        <v>2784</v>
      </c>
      <c r="G1717" s="389">
        <v>43673</v>
      </c>
      <c r="H1717" s="387" t="s">
        <v>2537</v>
      </c>
      <c r="I1717" s="389">
        <v>43673</v>
      </c>
      <c r="J1717" s="387" t="s">
        <v>2770</v>
      </c>
      <c r="K1717" s="387" t="s">
        <v>1741</v>
      </c>
      <c r="L1717" s="390" t="s">
        <v>1732</v>
      </c>
      <c r="M1717" s="390" t="s">
        <v>1854</v>
      </c>
      <c r="N1717" s="390" t="str">
        <f t="shared" si="54"/>
        <v>Employee5@blyblade.com</v>
      </c>
      <c r="O1717" s="390" t="str">
        <f t="shared" si="55"/>
        <v>Torey_McNeil</v>
      </c>
      <c r="P1717" s="387" t="s">
        <v>1728</v>
      </c>
      <c r="Q1717" s="387" t="s">
        <v>1754</v>
      </c>
      <c r="R1717" s="387" t="s">
        <v>1738</v>
      </c>
      <c r="S1717" s="387">
        <v>8.69</v>
      </c>
      <c r="T1717" s="387">
        <v>36</v>
      </c>
      <c r="U1717" s="387" t="s">
        <v>1853</v>
      </c>
      <c r="V1717" s="387" t="s">
        <v>1845</v>
      </c>
      <c r="W1717" s="387" t="s">
        <v>1771</v>
      </c>
      <c r="X1717" s="387" t="s">
        <v>1770</v>
      </c>
      <c r="Y1717" s="387" t="s">
        <v>1748</v>
      </c>
      <c r="Z1717" s="387" t="s">
        <v>1734</v>
      </c>
      <c r="AA1717" s="387" t="s">
        <v>1733</v>
      </c>
      <c r="AB1717" s="387">
        <v>46.13</v>
      </c>
      <c r="AC1717" s="387">
        <v>0</v>
      </c>
      <c r="AD1717" s="387">
        <v>0</v>
      </c>
      <c r="AE1717" s="387">
        <v>46.13</v>
      </c>
      <c r="AF1717" s="387" t="s">
        <v>1729</v>
      </c>
      <c r="AG1717" s="387">
        <v>46.13</v>
      </c>
      <c r="AH1717" s="387">
        <v>0</v>
      </c>
      <c r="AI1717" s="387">
        <v>0</v>
      </c>
      <c r="AJ1717" s="387">
        <v>46.13</v>
      </c>
      <c r="AK1717" s="387">
        <v>4.6100000000000003</v>
      </c>
      <c r="AM1717"/>
      <c r="AN1717"/>
      <c r="AO1717"/>
    </row>
    <row r="1718" spans="1:41">
      <c r="A1718" s="387" t="s">
        <v>4513</v>
      </c>
      <c r="B1718" s="388">
        <v>43673.653761574074</v>
      </c>
      <c r="C1718" s="389">
        <v>43673</v>
      </c>
      <c r="D1718" s="387" t="s">
        <v>2334</v>
      </c>
      <c r="E1718" s="389">
        <v>43673</v>
      </c>
      <c r="F1718" s="387" t="s">
        <v>2436</v>
      </c>
      <c r="G1718" s="389">
        <v>43673</v>
      </c>
      <c r="H1718" s="387" t="s">
        <v>2548</v>
      </c>
      <c r="I1718" s="389">
        <v>43673</v>
      </c>
      <c r="J1718" s="387" t="s">
        <v>2547</v>
      </c>
      <c r="K1718" s="387" t="s">
        <v>1741</v>
      </c>
      <c r="L1718" s="390" t="s">
        <v>1732</v>
      </c>
      <c r="M1718" s="390" t="s">
        <v>1854</v>
      </c>
      <c r="N1718" s="390" t="str">
        <f t="shared" si="54"/>
        <v>Employee5@blyblade.com</v>
      </c>
      <c r="O1718" s="390" t="str">
        <f t="shared" si="55"/>
        <v>Torey_McNeil</v>
      </c>
      <c r="P1718" s="387" t="s">
        <v>1728</v>
      </c>
      <c r="Q1718" s="387" t="s">
        <v>1754</v>
      </c>
      <c r="R1718" s="387" t="s">
        <v>1738</v>
      </c>
      <c r="S1718" s="387">
        <v>0.85</v>
      </c>
      <c r="T1718" s="387">
        <v>7</v>
      </c>
      <c r="U1718" s="387" t="s">
        <v>1845</v>
      </c>
      <c r="V1718" s="387" t="s">
        <v>2411</v>
      </c>
      <c r="W1718" s="387" t="s">
        <v>1875</v>
      </c>
      <c r="X1718" s="387" t="s">
        <v>1964</v>
      </c>
      <c r="Y1718" s="387" t="s">
        <v>1748</v>
      </c>
      <c r="Z1718" s="387" t="s">
        <v>1734</v>
      </c>
      <c r="AA1718" s="387" t="s">
        <v>1733</v>
      </c>
      <c r="AB1718" s="387">
        <v>10.76</v>
      </c>
      <c r="AC1718" s="387">
        <v>0</v>
      </c>
      <c r="AD1718" s="387">
        <v>0</v>
      </c>
      <c r="AE1718" s="387">
        <v>10.76</v>
      </c>
      <c r="AF1718" s="387" t="s">
        <v>1729</v>
      </c>
      <c r="AG1718" s="387">
        <v>10.76</v>
      </c>
      <c r="AH1718" s="387">
        <v>0</v>
      </c>
      <c r="AI1718" s="387">
        <v>0</v>
      </c>
      <c r="AJ1718" s="387">
        <v>10.76</v>
      </c>
      <c r="AK1718" s="387">
        <v>1.08</v>
      </c>
      <c r="AM1718"/>
      <c r="AN1718"/>
      <c r="AO1718"/>
    </row>
    <row r="1719" spans="1:41">
      <c r="A1719" s="387" t="s">
        <v>4512</v>
      </c>
      <c r="B1719" s="388">
        <v>43673.656192129631</v>
      </c>
      <c r="C1719" s="389">
        <v>43673</v>
      </c>
      <c r="D1719" s="387" t="s">
        <v>2075</v>
      </c>
      <c r="E1719" s="389">
        <v>43673</v>
      </c>
      <c r="F1719" s="387" t="s">
        <v>1831</v>
      </c>
      <c r="G1719" s="389">
        <v>43673</v>
      </c>
      <c r="H1719" s="387" t="s">
        <v>3013</v>
      </c>
      <c r="I1719" s="389">
        <v>43673</v>
      </c>
      <c r="J1719" s="387" t="s">
        <v>3012</v>
      </c>
      <c r="K1719" s="387" t="s">
        <v>1741</v>
      </c>
      <c r="L1719" s="390" t="s">
        <v>1732</v>
      </c>
      <c r="M1719" s="390" t="s">
        <v>4482</v>
      </c>
      <c r="N1719" s="390" t="str">
        <f t="shared" si="54"/>
        <v>Employee31@blyblade.com</v>
      </c>
      <c r="O1719" s="390" t="str">
        <f t="shared" si="55"/>
        <v>Tori_Maisey</v>
      </c>
      <c r="P1719" s="387" t="s">
        <v>1728</v>
      </c>
      <c r="Q1719" s="387" t="s">
        <v>1754</v>
      </c>
      <c r="R1719" s="387" t="s">
        <v>1753</v>
      </c>
      <c r="S1719" s="387">
        <v>11.71</v>
      </c>
      <c r="T1719" s="387">
        <v>29</v>
      </c>
      <c r="U1719" s="387" t="s">
        <v>1752</v>
      </c>
      <c r="V1719" s="387" t="s">
        <v>1751</v>
      </c>
      <c r="W1719" s="387" t="s">
        <v>1761</v>
      </c>
      <c r="X1719" s="387" t="s">
        <v>1770</v>
      </c>
      <c r="Y1719" s="387" t="s">
        <v>1825</v>
      </c>
      <c r="Z1719" s="387" t="s">
        <v>1734</v>
      </c>
      <c r="AA1719" s="387" t="s">
        <v>1733</v>
      </c>
      <c r="AB1719" s="387">
        <v>35.92</v>
      </c>
      <c r="AC1719" s="387">
        <v>0</v>
      </c>
      <c r="AD1719" s="387">
        <v>0</v>
      </c>
      <c r="AE1719" s="387">
        <v>35.92</v>
      </c>
      <c r="AF1719" s="387" t="s">
        <v>1729</v>
      </c>
      <c r="AG1719" s="387">
        <v>35.92</v>
      </c>
      <c r="AH1719" s="387">
        <v>0</v>
      </c>
      <c r="AI1719" s="387">
        <v>0</v>
      </c>
      <c r="AJ1719" s="387">
        <v>35.92</v>
      </c>
      <c r="AK1719" s="387">
        <v>3.59</v>
      </c>
      <c r="AM1719"/>
      <c r="AN1719"/>
      <c r="AO1719"/>
    </row>
    <row r="1720" spans="1:41">
      <c r="A1720" s="387" t="s">
        <v>4511</v>
      </c>
      <c r="B1720" s="388">
        <v>43673.656944444447</v>
      </c>
      <c r="C1720" s="389">
        <v>43673</v>
      </c>
      <c r="D1720" s="387" t="s">
        <v>2406</v>
      </c>
      <c r="E1720" s="389">
        <v>43673</v>
      </c>
      <c r="F1720" s="387" t="s">
        <v>3147</v>
      </c>
      <c r="G1720" s="389">
        <v>43673</v>
      </c>
      <c r="H1720" s="387" t="s">
        <v>2619</v>
      </c>
      <c r="I1720" s="389">
        <v>43673</v>
      </c>
      <c r="J1720" s="387" t="s">
        <v>2618</v>
      </c>
      <c r="K1720" s="387" t="s">
        <v>1741</v>
      </c>
      <c r="L1720" s="390" t="s">
        <v>1732</v>
      </c>
      <c r="M1720" s="390" t="s">
        <v>2985</v>
      </c>
      <c r="N1720" s="390" t="str">
        <f t="shared" si="54"/>
        <v>Employee49@blyblade.com</v>
      </c>
      <c r="O1720" s="390" t="str">
        <f t="shared" si="55"/>
        <v>Emi_Suzuki</v>
      </c>
      <c r="P1720" s="387" t="s">
        <v>1728</v>
      </c>
      <c r="Q1720" s="387" t="s">
        <v>1754</v>
      </c>
      <c r="R1720" s="387" t="s">
        <v>1738</v>
      </c>
      <c r="S1720" s="387">
        <v>3.86</v>
      </c>
      <c r="T1720" s="387">
        <v>19</v>
      </c>
      <c r="U1720" s="387" t="s">
        <v>1801</v>
      </c>
      <c r="V1720" s="387" t="s">
        <v>1883</v>
      </c>
      <c r="W1720" s="387" t="s">
        <v>1771</v>
      </c>
      <c r="X1720" s="387" t="s">
        <v>1770</v>
      </c>
      <c r="Y1720" s="387" t="s">
        <v>1825</v>
      </c>
      <c r="Z1720" s="387" t="s">
        <v>1734</v>
      </c>
      <c r="AA1720" s="387" t="s">
        <v>1733</v>
      </c>
      <c r="AB1720" s="387">
        <v>25.06</v>
      </c>
      <c r="AC1720" s="387">
        <v>0</v>
      </c>
      <c r="AD1720" s="387">
        <v>0</v>
      </c>
      <c r="AE1720" s="387">
        <v>25.06</v>
      </c>
      <c r="AF1720" s="387" t="s">
        <v>1729</v>
      </c>
      <c r="AG1720" s="387">
        <v>25.06</v>
      </c>
      <c r="AH1720" s="387">
        <v>0</v>
      </c>
      <c r="AI1720" s="387">
        <v>0</v>
      </c>
      <c r="AJ1720" s="387">
        <v>25.06</v>
      </c>
      <c r="AK1720" s="387">
        <v>2.5099999999999998</v>
      </c>
      <c r="AM1720"/>
      <c r="AN1720"/>
      <c r="AO1720"/>
    </row>
    <row r="1721" spans="1:41">
      <c r="A1721" s="387" t="s">
        <v>4510</v>
      </c>
      <c r="B1721" s="388">
        <v>43673.665983796294</v>
      </c>
      <c r="C1721" s="389">
        <v>43673</v>
      </c>
      <c r="D1721" s="387" t="s">
        <v>2330</v>
      </c>
      <c r="E1721" s="389">
        <v>43673</v>
      </c>
      <c r="F1721" s="387" t="s">
        <v>2622</v>
      </c>
      <c r="G1721" s="389">
        <v>43673</v>
      </c>
      <c r="H1721" s="387" t="s">
        <v>2766</v>
      </c>
      <c r="I1721" s="389">
        <v>43673</v>
      </c>
      <c r="J1721" s="387" t="s">
        <v>4298</v>
      </c>
      <c r="K1721" s="387" t="s">
        <v>1741</v>
      </c>
      <c r="L1721" s="390" t="s">
        <v>1732</v>
      </c>
      <c r="M1721" s="390" t="s">
        <v>1854</v>
      </c>
      <c r="N1721" s="390" t="str">
        <f t="shared" si="54"/>
        <v>Employee5@blyblade.com</v>
      </c>
      <c r="O1721" s="390" t="str">
        <f t="shared" si="55"/>
        <v>Torey_McNeil</v>
      </c>
      <c r="P1721" s="387" t="s">
        <v>1728</v>
      </c>
      <c r="Q1721" s="387" t="s">
        <v>1754</v>
      </c>
      <c r="R1721" s="387" t="s">
        <v>1738</v>
      </c>
      <c r="S1721" s="387">
        <v>1.48</v>
      </c>
      <c r="T1721" s="387">
        <v>10</v>
      </c>
      <c r="U1721" s="387" t="s">
        <v>2411</v>
      </c>
      <c r="V1721" s="387" t="s">
        <v>1845</v>
      </c>
      <c r="W1721" s="387" t="s">
        <v>1875</v>
      </c>
      <c r="X1721" s="387" t="s">
        <v>1770</v>
      </c>
      <c r="Y1721" s="387" t="s">
        <v>1748</v>
      </c>
      <c r="Z1721" s="387" t="s">
        <v>1734</v>
      </c>
      <c r="AA1721" s="387" t="s">
        <v>1733</v>
      </c>
      <c r="AB1721" s="387">
        <v>14.54</v>
      </c>
      <c r="AC1721" s="387">
        <v>0</v>
      </c>
      <c r="AD1721" s="387">
        <v>0</v>
      </c>
      <c r="AE1721" s="387">
        <v>14.54</v>
      </c>
      <c r="AF1721" s="387" t="s">
        <v>1729</v>
      </c>
      <c r="AG1721" s="387">
        <v>14.54</v>
      </c>
      <c r="AH1721" s="387">
        <v>0</v>
      </c>
      <c r="AI1721" s="387">
        <v>0</v>
      </c>
      <c r="AJ1721" s="387">
        <v>14.54</v>
      </c>
      <c r="AK1721" s="387">
        <v>1.45</v>
      </c>
      <c r="AM1721"/>
      <c r="AN1721"/>
      <c r="AO1721"/>
    </row>
    <row r="1722" spans="1:41">
      <c r="A1722" s="387" t="s">
        <v>4509</v>
      </c>
      <c r="B1722" s="388">
        <v>43673.703472222223</v>
      </c>
      <c r="C1722" s="389">
        <v>43673</v>
      </c>
      <c r="D1722" s="387" t="s">
        <v>2155</v>
      </c>
      <c r="E1722" s="389">
        <v>43673</v>
      </c>
      <c r="F1722" s="387" t="s">
        <v>2154</v>
      </c>
      <c r="G1722" s="389">
        <v>43673</v>
      </c>
      <c r="H1722" s="387" t="s">
        <v>3923</v>
      </c>
      <c r="I1722" s="389">
        <v>43673</v>
      </c>
      <c r="J1722" s="387" t="s">
        <v>2902</v>
      </c>
      <c r="K1722" s="387" t="s">
        <v>1741</v>
      </c>
      <c r="L1722" s="390" t="s">
        <v>1732</v>
      </c>
      <c r="M1722" s="390" t="s">
        <v>2985</v>
      </c>
      <c r="N1722" s="390" t="str">
        <f t="shared" si="54"/>
        <v>Employee49@blyblade.com</v>
      </c>
      <c r="O1722" s="390" t="str">
        <f t="shared" si="55"/>
        <v>Emi_Suzuki</v>
      </c>
      <c r="P1722" s="387" t="s">
        <v>1728</v>
      </c>
      <c r="Q1722" s="387" t="s">
        <v>1754</v>
      </c>
      <c r="R1722" s="387" t="s">
        <v>1738</v>
      </c>
      <c r="S1722" s="387">
        <v>6.56</v>
      </c>
      <c r="T1722" s="387">
        <v>17</v>
      </c>
      <c r="U1722" s="387" t="s">
        <v>1883</v>
      </c>
      <c r="V1722" s="387" t="s">
        <v>2183</v>
      </c>
      <c r="W1722" s="387" t="s">
        <v>1965</v>
      </c>
      <c r="X1722" s="387" t="s">
        <v>1770</v>
      </c>
      <c r="Y1722" s="387" t="s">
        <v>1825</v>
      </c>
      <c r="Z1722" s="387" t="s">
        <v>1734</v>
      </c>
      <c r="AA1722" s="387" t="s">
        <v>1733</v>
      </c>
      <c r="AB1722" s="387">
        <v>27.42</v>
      </c>
      <c r="AC1722" s="387">
        <v>0</v>
      </c>
      <c r="AD1722" s="387">
        <v>0</v>
      </c>
      <c r="AE1722" s="387">
        <v>27.42</v>
      </c>
      <c r="AF1722" s="387" t="s">
        <v>1729</v>
      </c>
      <c r="AG1722" s="387">
        <v>27.42</v>
      </c>
      <c r="AH1722" s="387">
        <v>0</v>
      </c>
      <c r="AI1722" s="387">
        <v>0</v>
      </c>
      <c r="AJ1722" s="387">
        <v>27.42</v>
      </c>
      <c r="AK1722" s="387">
        <v>2.74</v>
      </c>
      <c r="AM1722"/>
      <c r="AN1722"/>
      <c r="AO1722"/>
    </row>
    <row r="1723" spans="1:41">
      <c r="A1723" s="387" t="s">
        <v>4508</v>
      </c>
      <c r="B1723" s="388">
        <v>43673.716689814813</v>
      </c>
      <c r="C1723" s="389">
        <v>43673</v>
      </c>
      <c r="D1723" s="387" t="s">
        <v>3222</v>
      </c>
      <c r="E1723" s="389">
        <v>43673</v>
      </c>
      <c r="F1723" s="387" t="s">
        <v>3221</v>
      </c>
      <c r="G1723" s="389">
        <v>43673</v>
      </c>
      <c r="H1723" s="387" t="s">
        <v>2121</v>
      </c>
      <c r="I1723" s="389">
        <v>43673</v>
      </c>
      <c r="J1723" s="387" t="s">
        <v>2120</v>
      </c>
      <c r="K1723" s="387" t="s">
        <v>1741</v>
      </c>
      <c r="L1723" s="390" t="s">
        <v>1732</v>
      </c>
      <c r="M1723" s="390" t="s">
        <v>1827</v>
      </c>
      <c r="N1723" s="390" t="str">
        <f t="shared" si="54"/>
        <v>Employee30@blyblade.com</v>
      </c>
      <c r="O1723" s="390" t="str">
        <f t="shared" si="55"/>
        <v>Sabrina_Kogut</v>
      </c>
      <c r="P1723" s="387" t="s">
        <v>1728</v>
      </c>
      <c r="Q1723" s="387" t="s">
        <v>1739</v>
      </c>
      <c r="R1723" s="387" t="s">
        <v>1738</v>
      </c>
      <c r="S1723" s="387">
        <v>1.21</v>
      </c>
      <c r="T1723" s="387">
        <v>21</v>
      </c>
      <c r="U1723" s="387" t="s">
        <v>1845</v>
      </c>
      <c r="V1723" s="387" t="s">
        <v>1845</v>
      </c>
      <c r="W1723" s="387" t="s">
        <v>1728</v>
      </c>
      <c r="X1723" s="387" t="s">
        <v>1794</v>
      </c>
      <c r="Y1723" s="387" t="s">
        <v>1825</v>
      </c>
      <c r="Z1723" s="387" t="s">
        <v>1734</v>
      </c>
      <c r="AA1723" s="387" t="s">
        <v>1733</v>
      </c>
      <c r="AB1723" s="387">
        <v>21.7</v>
      </c>
      <c r="AC1723" s="387">
        <v>0</v>
      </c>
      <c r="AD1723" s="387">
        <v>0</v>
      </c>
      <c r="AE1723" s="387">
        <v>20</v>
      </c>
      <c r="AF1723" s="387" t="s">
        <v>1729</v>
      </c>
      <c r="AG1723" s="387">
        <v>21.7</v>
      </c>
      <c r="AH1723" s="387">
        <v>0</v>
      </c>
      <c r="AI1723" s="387">
        <v>0</v>
      </c>
      <c r="AJ1723" s="387">
        <v>20</v>
      </c>
      <c r="AK1723" s="387">
        <v>2</v>
      </c>
      <c r="AM1723"/>
      <c r="AN1723"/>
      <c r="AO1723"/>
    </row>
    <row r="1724" spans="1:41">
      <c r="A1724" s="387" t="s">
        <v>4507</v>
      </c>
      <c r="B1724" s="388">
        <v>43673.739236111112</v>
      </c>
      <c r="C1724" s="389">
        <v>43673</v>
      </c>
      <c r="D1724" s="387" t="s">
        <v>2309</v>
      </c>
      <c r="E1724" s="389">
        <v>43673</v>
      </c>
      <c r="F1724" s="387" t="s">
        <v>3776</v>
      </c>
      <c r="G1724" s="389">
        <v>43673</v>
      </c>
      <c r="H1724" s="387" t="s">
        <v>4500</v>
      </c>
      <c r="I1724" s="389">
        <v>43673</v>
      </c>
      <c r="J1724" s="387" t="s">
        <v>4506</v>
      </c>
      <c r="K1724" s="387" t="s">
        <v>1741</v>
      </c>
      <c r="L1724" s="390" t="s">
        <v>1732</v>
      </c>
      <c r="M1724" s="390" t="s">
        <v>2985</v>
      </c>
      <c r="N1724" s="390" t="str">
        <f t="shared" si="54"/>
        <v>Employee49@blyblade.com</v>
      </c>
      <c r="O1724" s="390" t="str">
        <f t="shared" si="55"/>
        <v>Emi_Suzuki</v>
      </c>
      <c r="P1724" s="387" t="s">
        <v>1728</v>
      </c>
      <c r="Q1724" s="387" t="s">
        <v>1754</v>
      </c>
      <c r="R1724" s="387" t="s">
        <v>1738</v>
      </c>
      <c r="S1724" s="387">
        <v>6.21</v>
      </c>
      <c r="T1724" s="387">
        <v>29</v>
      </c>
      <c r="U1724" s="387" t="s">
        <v>2183</v>
      </c>
      <c r="V1724" s="387" t="s">
        <v>1876</v>
      </c>
      <c r="W1724" s="387" t="s">
        <v>1965</v>
      </c>
      <c r="X1724" s="387" t="s">
        <v>1770</v>
      </c>
      <c r="Y1724" s="387" t="s">
        <v>1825</v>
      </c>
      <c r="Z1724" s="387" t="s">
        <v>1734</v>
      </c>
      <c r="AA1724" s="387" t="s">
        <v>1733</v>
      </c>
      <c r="AB1724" s="387">
        <v>31.59</v>
      </c>
      <c r="AC1724" s="387">
        <v>0</v>
      </c>
      <c r="AD1724" s="387">
        <v>0</v>
      </c>
      <c r="AE1724" s="387">
        <v>31.59</v>
      </c>
      <c r="AF1724" s="387" t="s">
        <v>1729</v>
      </c>
      <c r="AG1724" s="387">
        <v>31.59</v>
      </c>
      <c r="AH1724" s="387">
        <v>0</v>
      </c>
      <c r="AI1724" s="387">
        <v>0</v>
      </c>
      <c r="AJ1724" s="387">
        <v>31.59</v>
      </c>
      <c r="AK1724" s="387">
        <v>3.16</v>
      </c>
      <c r="AM1724"/>
      <c r="AN1724"/>
      <c r="AO1724"/>
    </row>
    <row r="1725" spans="1:41">
      <c r="A1725" s="387" t="s">
        <v>4505</v>
      </c>
      <c r="B1725" s="388">
        <v>43673.828136574077</v>
      </c>
      <c r="C1725" s="389">
        <v>43673</v>
      </c>
      <c r="D1725" s="387" t="s">
        <v>2538</v>
      </c>
      <c r="E1725" s="389">
        <v>43673</v>
      </c>
      <c r="F1725" s="387" t="s">
        <v>2537</v>
      </c>
      <c r="G1725" s="389">
        <v>43673</v>
      </c>
      <c r="H1725" s="387" t="s">
        <v>2711</v>
      </c>
      <c r="I1725" s="389">
        <v>43673</v>
      </c>
      <c r="J1725" s="387" t="s">
        <v>3071</v>
      </c>
      <c r="K1725" s="387" t="s">
        <v>1741</v>
      </c>
      <c r="L1725" s="390" t="s">
        <v>1732</v>
      </c>
      <c r="M1725" s="390" t="s">
        <v>4482</v>
      </c>
      <c r="N1725" s="390" t="str">
        <f t="shared" si="54"/>
        <v>Employee31@blyblade.com</v>
      </c>
      <c r="O1725" s="390" t="str">
        <f t="shared" si="55"/>
        <v>Tori_Maisey</v>
      </c>
      <c r="P1725" s="387" t="s">
        <v>1728</v>
      </c>
      <c r="Q1725" s="387" t="s">
        <v>1754</v>
      </c>
      <c r="R1725" s="387" t="s">
        <v>1753</v>
      </c>
      <c r="S1725" s="387">
        <v>4.3</v>
      </c>
      <c r="T1725" s="387">
        <v>11</v>
      </c>
      <c r="U1725" s="387" t="s">
        <v>1752</v>
      </c>
      <c r="V1725" s="387" t="s">
        <v>1752</v>
      </c>
      <c r="W1725" s="387" t="s">
        <v>1965</v>
      </c>
      <c r="X1725" s="387" t="s">
        <v>1770</v>
      </c>
      <c r="Y1725" s="387" t="s">
        <v>1825</v>
      </c>
      <c r="Z1725" s="387" t="s">
        <v>1734</v>
      </c>
      <c r="AA1725" s="387" t="s">
        <v>1733</v>
      </c>
      <c r="AB1725" s="387">
        <v>17.72</v>
      </c>
      <c r="AC1725" s="387">
        <v>0</v>
      </c>
      <c r="AD1725" s="387">
        <v>0</v>
      </c>
      <c r="AE1725" s="387">
        <v>17.72</v>
      </c>
      <c r="AF1725" s="387" t="s">
        <v>1729</v>
      </c>
      <c r="AG1725" s="387">
        <v>17.72</v>
      </c>
      <c r="AH1725" s="387">
        <v>0</v>
      </c>
      <c r="AI1725" s="387">
        <v>0</v>
      </c>
      <c r="AJ1725" s="387">
        <v>17.72</v>
      </c>
      <c r="AK1725" s="387">
        <v>1.77</v>
      </c>
      <c r="AM1725"/>
      <c r="AN1725"/>
      <c r="AO1725"/>
    </row>
    <row r="1726" spans="1:41">
      <c r="A1726" s="387" t="s">
        <v>4504</v>
      </c>
      <c r="B1726" s="388">
        <v>43673.877488425926</v>
      </c>
      <c r="C1726" s="389">
        <v>43673</v>
      </c>
      <c r="D1726" s="387" t="s">
        <v>2847</v>
      </c>
      <c r="E1726" s="389">
        <v>43673</v>
      </c>
      <c r="F1726" s="387" t="s">
        <v>2846</v>
      </c>
      <c r="G1726" s="389">
        <v>43673</v>
      </c>
      <c r="H1726" s="387" t="s">
        <v>3439</v>
      </c>
      <c r="I1726" s="389">
        <v>43673</v>
      </c>
      <c r="J1726" s="387" t="s">
        <v>3438</v>
      </c>
      <c r="K1726" s="387" t="s">
        <v>1741</v>
      </c>
      <c r="L1726" s="390" t="s">
        <v>1732</v>
      </c>
      <c r="M1726" s="390" t="s">
        <v>1936</v>
      </c>
      <c r="N1726" s="390" t="str">
        <f t="shared" si="54"/>
        <v>Employee17@blyblade.com</v>
      </c>
      <c r="O1726" s="390" t="str">
        <f t="shared" si="55"/>
        <v>Nate_Alexander</v>
      </c>
      <c r="P1726" s="387" t="s">
        <v>1728</v>
      </c>
      <c r="Q1726" s="387" t="s">
        <v>1754</v>
      </c>
      <c r="R1726" s="387" t="s">
        <v>1738</v>
      </c>
      <c r="S1726" s="387">
        <v>5.41</v>
      </c>
      <c r="T1726" s="387">
        <v>15</v>
      </c>
      <c r="U1726" s="387" t="s">
        <v>2342</v>
      </c>
      <c r="V1726" s="387" t="s">
        <v>2007</v>
      </c>
      <c r="W1726" s="387" t="s">
        <v>1771</v>
      </c>
      <c r="X1726" s="387" t="s">
        <v>1770</v>
      </c>
      <c r="Y1726" s="387" t="s">
        <v>1748</v>
      </c>
      <c r="Z1726" s="387" t="s">
        <v>1734</v>
      </c>
      <c r="AA1726" s="387" t="s">
        <v>1733</v>
      </c>
      <c r="AB1726" s="387">
        <v>23.43</v>
      </c>
      <c r="AC1726" s="387">
        <v>0</v>
      </c>
      <c r="AD1726" s="387">
        <v>0</v>
      </c>
      <c r="AE1726" s="387">
        <v>23.43</v>
      </c>
      <c r="AF1726" s="387" t="s">
        <v>1729</v>
      </c>
      <c r="AG1726" s="387">
        <v>23.43</v>
      </c>
      <c r="AH1726" s="387">
        <v>0</v>
      </c>
      <c r="AI1726" s="387">
        <v>0</v>
      </c>
      <c r="AJ1726" s="387">
        <v>23.43</v>
      </c>
      <c r="AK1726" s="387">
        <v>2.34</v>
      </c>
      <c r="AM1726"/>
      <c r="AN1726"/>
      <c r="AO1726"/>
    </row>
    <row r="1727" spans="1:41">
      <c r="A1727" s="391" t="s">
        <v>4503</v>
      </c>
      <c r="B1727" s="388">
        <v>43673.880462962959</v>
      </c>
      <c r="C1727" s="389">
        <v>43673</v>
      </c>
      <c r="D1727" s="387" t="s">
        <v>1767</v>
      </c>
      <c r="E1727" s="389">
        <v>43673</v>
      </c>
      <c r="F1727" s="387" t="s">
        <v>1766</v>
      </c>
      <c r="G1727" s="389">
        <v>43673</v>
      </c>
      <c r="H1727" s="387" t="s">
        <v>2061</v>
      </c>
      <c r="I1727" s="389">
        <v>43673</v>
      </c>
      <c r="J1727" s="387" t="s">
        <v>2060</v>
      </c>
      <c r="K1727" s="387" t="s">
        <v>1741</v>
      </c>
      <c r="L1727" s="390" t="s">
        <v>1732</v>
      </c>
      <c r="M1727" s="390" t="s">
        <v>4482</v>
      </c>
      <c r="N1727" s="390" t="str">
        <f t="shared" si="54"/>
        <v>Employee31@blyblade.com</v>
      </c>
      <c r="O1727" s="390" t="str">
        <f t="shared" si="55"/>
        <v>Tori_Maisey</v>
      </c>
      <c r="P1727" s="387" t="s">
        <v>1728</v>
      </c>
      <c r="Q1727" s="387" t="s">
        <v>1754</v>
      </c>
      <c r="R1727" s="387" t="s">
        <v>1753</v>
      </c>
      <c r="S1727" s="387">
        <v>5.79</v>
      </c>
      <c r="T1727" s="387">
        <v>15</v>
      </c>
      <c r="U1727" s="387" t="s">
        <v>1752</v>
      </c>
      <c r="V1727" s="387" t="s">
        <v>1752</v>
      </c>
      <c r="W1727" s="387" t="s">
        <v>1965</v>
      </c>
      <c r="X1727" s="387" t="s">
        <v>1770</v>
      </c>
      <c r="Y1727" s="387" t="s">
        <v>1825</v>
      </c>
      <c r="Z1727" s="387" t="s">
        <v>1734</v>
      </c>
      <c r="AA1727" s="387" t="s">
        <v>1733</v>
      </c>
      <c r="AB1727" s="387">
        <v>25.85</v>
      </c>
      <c r="AC1727" s="387">
        <v>0</v>
      </c>
      <c r="AD1727" s="387">
        <v>0</v>
      </c>
      <c r="AE1727" s="387">
        <v>25.85</v>
      </c>
      <c r="AF1727" s="387" t="s">
        <v>1729</v>
      </c>
      <c r="AG1727" s="387">
        <v>25.85</v>
      </c>
      <c r="AH1727" s="387">
        <v>0</v>
      </c>
      <c r="AI1727" s="387">
        <v>0</v>
      </c>
      <c r="AJ1727" s="387">
        <v>25.85</v>
      </c>
      <c r="AK1727" s="387">
        <v>2.59</v>
      </c>
      <c r="AM1727"/>
      <c r="AN1727"/>
      <c r="AO1727"/>
    </row>
    <row r="1728" spans="1:41">
      <c r="A1728" s="387" t="s">
        <v>4502</v>
      </c>
      <c r="B1728" s="388">
        <v>43673.90965277778</v>
      </c>
      <c r="C1728" s="389">
        <v>43673</v>
      </c>
      <c r="D1728" s="387" t="s">
        <v>2036</v>
      </c>
      <c r="E1728" s="389">
        <v>43673</v>
      </c>
      <c r="F1728" s="387" t="s">
        <v>2035</v>
      </c>
      <c r="G1728" s="389">
        <v>43673</v>
      </c>
      <c r="H1728" s="387" t="s">
        <v>3393</v>
      </c>
      <c r="I1728" s="389">
        <v>43673</v>
      </c>
      <c r="J1728" s="387" t="s">
        <v>2993</v>
      </c>
      <c r="K1728" s="387" t="s">
        <v>1741</v>
      </c>
      <c r="L1728" s="390" t="s">
        <v>1732</v>
      </c>
      <c r="M1728" s="390" t="s">
        <v>1986</v>
      </c>
      <c r="N1728" s="390" t="str">
        <f t="shared" si="54"/>
        <v>Employee1@blyblade.com</v>
      </c>
      <c r="O1728" s="390" t="str">
        <f t="shared" si="55"/>
        <v>Jake_Mirto</v>
      </c>
      <c r="P1728" s="387" t="s">
        <v>1728</v>
      </c>
      <c r="Q1728" s="387" t="s">
        <v>1762</v>
      </c>
      <c r="R1728" s="387" t="s">
        <v>1753</v>
      </c>
      <c r="S1728" s="387">
        <v>5</v>
      </c>
      <c r="T1728" s="387">
        <v>22</v>
      </c>
      <c r="U1728" s="387" t="s">
        <v>1826</v>
      </c>
      <c r="V1728" s="387" t="s">
        <v>1826</v>
      </c>
      <c r="W1728" s="387" t="s">
        <v>1761</v>
      </c>
      <c r="X1728" s="387" t="s">
        <v>1749</v>
      </c>
      <c r="Y1728" s="387" t="s">
        <v>1735</v>
      </c>
      <c r="Z1728" s="387" t="s">
        <v>1734</v>
      </c>
      <c r="AA1728" s="387" t="s">
        <v>1733</v>
      </c>
      <c r="AB1728" s="387">
        <v>48.82</v>
      </c>
      <c r="AC1728" s="387">
        <v>0</v>
      </c>
      <c r="AD1728" s="387">
        <v>0</v>
      </c>
      <c r="AE1728" s="387">
        <v>48.82</v>
      </c>
      <c r="AF1728" s="387" t="s">
        <v>1729</v>
      </c>
      <c r="AG1728" s="387">
        <v>48.82</v>
      </c>
      <c r="AH1728" s="387">
        <v>0</v>
      </c>
      <c r="AI1728" s="387">
        <v>0</v>
      </c>
      <c r="AJ1728" s="387">
        <v>48.82</v>
      </c>
      <c r="AK1728" s="387">
        <v>4.88</v>
      </c>
      <c r="AM1728"/>
      <c r="AN1728"/>
      <c r="AO1728"/>
    </row>
    <row r="1729" spans="1:41">
      <c r="A1729" s="387" t="s">
        <v>4501</v>
      </c>
      <c r="B1729" s="388">
        <v>43673.936898148146</v>
      </c>
      <c r="C1729" s="389">
        <v>43673</v>
      </c>
      <c r="D1729" s="387" t="s">
        <v>2503</v>
      </c>
      <c r="E1729" s="389">
        <v>43673</v>
      </c>
      <c r="F1729" s="387" t="s">
        <v>4500</v>
      </c>
      <c r="G1729" s="389">
        <v>43673</v>
      </c>
      <c r="H1729" s="387" t="s">
        <v>1865</v>
      </c>
      <c r="I1729" s="389">
        <v>43673</v>
      </c>
      <c r="J1729" s="387" t="s">
        <v>2114</v>
      </c>
      <c r="K1729" s="387" t="s">
        <v>1741</v>
      </c>
      <c r="L1729" s="390" t="s">
        <v>1732</v>
      </c>
      <c r="M1729" s="390" t="s">
        <v>3030</v>
      </c>
      <c r="N1729" s="390" t="str">
        <f t="shared" si="54"/>
        <v>Employee48@blyblade.com</v>
      </c>
      <c r="O1729" s="390" t="str">
        <f t="shared" si="55"/>
        <v>Callen_Morris</v>
      </c>
      <c r="P1729" s="387" t="s">
        <v>1728</v>
      </c>
      <c r="Q1729" s="387" t="s">
        <v>1762</v>
      </c>
      <c r="R1729" s="387" t="s">
        <v>3362</v>
      </c>
      <c r="S1729" s="387">
        <v>10.51</v>
      </c>
      <c r="T1729" s="387">
        <v>28</v>
      </c>
      <c r="U1729" s="387" t="s">
        <v>4499</v>
      </c>
      <c r="V1729" s="387" t="s">
        <v>4498</v>
      </c>
      <c r="W1729" s="387" t="s">
        <v>1761</v>
      </c>
      <c r="X1729" s="387" t="s">
        <v>1749</v>
      </c>
      <c r="Y1729" s="387" t="s">
        <v>1728</v>
      </c>
      <c r="Z1729" s="387" t="s">
        <v>1734</v>
      </c>
      <c r="AA1729" s="387" t="s">
        <v>1733</v>
      </c>
      <c r="AB1729" s="387">
        <v>59</v>
      </c>
      <c r="AC1729" s="387">
        <v>0</v>
      </c>
      <c r="AD1729" s="387">
        <v>0</v>
      </c>
      <c r="AE1729" s="387">
        <v>59</v>
      </c>
      <c r="AF1729" s="387" t="s">
        <v>1729</v>
      </c>
      <c r="AG1729" s="387">
        <v>59</v>
      </c>
      <c r="AH1729" s="387">
        <v>0</v>
      </c>
      <c r="AI1729" s="387">
        <v>0</v>
      </c>
      <c r="AJ1729" s="387">
        <v>59</v>
      </c>
      <c r="AK1729" s="387">
        <v>5.9</v>
      </c>
      <c r="AM1729"/>
      <c r="AN1729"/>
      <c r="AO1729"/>
    </row>
    <row r="1730" spans="1:41">
      <c r="A1730" s="387" t="s">
        <v>4497</v>
      </c>
      <c r="B1730" s="388">
        <v>43673.954421296294</v>
      </c>
      <c r="C1730" s="389">
        <v>43673</v>
      </c>
      <c r="D1730" s="387" t="s">
        <v>2831</v>
      </c>
      <c r="E1730" s="389">
        <v>43673</v>
      </c>
      <c r="F1730" s="387" t="s">
        <v>2830</v>
      </c>
      <c r="G1730" s="389">
        <v>43673</v>
      </c>
      <c r="H1730" s="387" t="s">
        <v>3505</v>
      </c>
      <c r="I1730" s="389">
        <v>43673</v>
      </c>
      <c r="J1730" s="387" t="s">
        <v>3643</v>
      </c>
      <c r="K1730" s="387" t="s">
        <v>1741</v>
      </c>
      <c r="L1730" s="390" t="s">
        <v>1732</v>
      </c>
      <c r="M1730" s="390" t="s">
        <v>4482</v>
      </c>
      <c r="N1730" s="390" t="str">
        <f t="shared" si="54"/>
        <v>Employee31@blyblade.com</v>
      </c>
      <c r="O1730" s="390" t="str">
        <f t="shared" si="55"/>
        <v>Tori_Maisey</v>
      </c>
      <c r="P1730" s="387" t="s">
        <v>1728</v>
      </c>
      <c r="Q1730" s="387" t="s">
        <v>1754</v>
      </c>
      <c r="R1730" s="387" t="s">
        <v>1753</v>
      </c>
      <c r="S1730" s="387">
        <v>4.8</v>
      </c>
      <c r="T1730" s="387">
        <v>14</v>
      </c>
      <c r="U1730" s="387" t="s">
        <v>1752</v>
      </c>
      <c r="V1730" s="387" t="s">
        <v>1781</v>
      </c>
      <c r="W1730" s="387" t="s">
        <v>1761</v>
      </c>
      <c r="X1730" s="387" t="s">
        <v>1770</v>
      </c>
      <c r="Y1730" s="387" t="s">
        <v>1825</v>
      </c>
      <c r="Z1730" s="387" t="s">
        <v>1734</v>
      </c>
      <c r="AA1730" s="387" t="s">
        <v>1733</v>
      </c>
      <c r="AB1730" s="387">
        <v>23.41</v>
      </c>
      <c r="AC1730" s="387">
        <v>0</v>
      </c>
      <c r="AD1730" s="387">
        <v>0</v>
      </c>
      <c r="AE1730" s="387">
        <v>23.41</v>
      </c>
      <c r="AF1730" s="387" t="s">
        <v>1729</v>
      </c>
      <c r="AG1730" s="387">
        <v>23.41</v>
      </c>
      <c r="AH1730" s="387">
        <v>0</v>
      </c>
      <c r="AI1730" s="387">
        <v>0</v>
      </c>
      <c r="AJ1730" s="387">
        <v>23.41</v>
      </c>
      <c r="AK1730" s="387">
        <v>2.34</v>
      </c>
      <c r="AM1730"/>
      <c r="AN1730"/>
      <c r="AO1730"/>
    </row>
    <row r="1731" spans="1:41">
      <c r="A1731" s="387" t="s">
        <v>4496</v>
      </c>
      <c r="B1731" s="388">
        <v>43674.023900462962</v>
      </c>
      <c r="C1731" s="389">
        <v>43673</v>
      </c>
      <c r="D1731" s="387" t="s">
        <v>2359</v>
      </c>
      <c r="E1731" s="389">
        <v>43673</v>
      </c>
      <c r="F1731" s="387" t="s">
        <v>2358</v>
      </c>
      <c r="G1731" s="389">
        <v>43674</v>
      </c>
      <c r="H1731" s="387" t="s">
        <v>2269</v>
      </c>
      <c r="I1731" s="389">
        <v>43673</v>
      </c>
      <c r="J1731" s="387" t="s">
        <v>2268</v>
      </c>
      <c r="K1731" s="387" t="s">
        <v>1741</v>
      </c>
      <c r="L1731" s="390" t="s">
        <v>1732</v>
      </c>
      <c r="M1731" s="390" t="s">
        <v>1755</v>
      </c>
      <c r="N1731" s="390" t="str">
        <f t="shared" si="54"/>
        <v>Employee2@blyblade.com</v>
      </c>
      <c r="O1731" s="390" t="str">
        <f t="shared" si="55"/>
        <v>Cal_Thompson</v>
      </c>
      <c r="P1731" s="387" t="s">
        <v>1728</v>
      </c>
      <c r="Q1731" s="387" t="s">
        <v>1762</v>
      </c>
      <c r="R1731" s="387" t="s">
        <v>1753</v>
      </c>
      <c r="S1731" s="387">
        <v>3.27</v>
      </c>
      <c r="T1731" s="387">
        <v>18</v>
      </c>
      <c r="U1731" s="387" t="s">
        <v>2019</v>
      </c>
      <c r="V1731" s="387" t="s">
        <v>2019</v>
      </c>
      <c r="W1731" s="387" t="s">
        <v>1761</v>
      </c>
      <c r="X1731" s="387" t="s">
        <v>1749</v>
      </c>
      <c r="Y1731" s="387" t="s">
        <v>1748</v>
      </c>
      <c r="Z1731" s="387" t="s">
        <v>1734</v>
      </c>
      <c r="AA1731" s="387" t="s">
        <v>1733</v>
      </c>
      <c r="AB1731" s="387">
        <v>80.349999999999994</v>
      </c>
      <c r="AC1731" s="387">
        <v>0</v>
      </c>
      <c r="AD1731" s="387">
        <v>0</v>
      </c>
      <c r="AE1731" s="387">
        <v>80.349999999999994</v>
      </c>
      <c r="AF1731" s="387" t="s">
        <v>1729</v>
      </c>
      <c r="AG1731" s="387">
        <v>80.349999999999994</v>
      </c>
      <c r="AH1731" s="387">
        <v>0</v>
      </c>
      <c r="AI1731" s="387">
        <v>0</v>
      </c>
      <c r="AJ1731" s="387">
        <v>80.349999999999994</v>
      </c>
      <c r="AK1731" s="387">
        <v>8.0399999999999991</v>
      </c>
      <c r="AM1731"/>
      <c r="AN1731"/>
      <c r="AO1731"/>
    </row>
    <row r="1732" spans="1:41">
      <c r="A1732" s="387" t="s">
        <v>4496</v>
      </c>
      <c r="B1732" s="388">
        <v>43674.033078703702</v>
      </c>
      <c r="C1732" s="389">
        <v>43673</v>
      </c>
      <c r="D1732" s="387" t="s">
        <v>2359</v>
      </c>
      <c r="E1732" s="389">
        <v>43673</v>
      </c>
      <c r="F1732" s="387" t="s">
        <v>2358</v>
      </c>
      <c r="G1732" s="389">
        <v>43674</v>
      </c>
      <c r="H1732" s="387" t="s">
        <v>2269</v>
      </c>
      <c r="I1732" s="389">
        <v>43673</v>
      </c>
      <c r="J1732" s="387" t="s">
        <v>2268</v>
      </c>
      <c r="K1732" s="387" t="s">
        <v>1741</v>
      </c>
      <c r="L1732" s="390" t="s">
        <v>1732</v>
      </c>
      <c r="M1732" s="390" t="s">
        <v>1755</v>
      </c>
      <c r="N1732" s="390" t="str">
        <f t="shared" si="54"/>
        <v>Employee2@blyblade.com</v>
      </c>
      <c r="O1732" s="390" t="str">
        <f t="shared" si="55"/>
        <v>Cal_Thompson</v>
      </c>
      <c r="P1732" s="387" t="s">
        <v>1728</v>
      </c>
      <c r="Q1732" s="387" t="s">
        <v>1762</v>
      </c>
      <c r="R1732" s="387" t="s">
        <v>1753</v>
      </c>
      <c r="S1732" s="387">
        <v>3.27</v>
      </c>
      <c r="T1732" s="387">
        <v>18</v>
      </c>
      <c r="U1732" s="387" t="s">
        <v>2019</v>
      </c>
      <c r="V1732" s="387" t="s">
        <v>2019</v>
      </c>
      <c r="W1732" s="387" t="s">
        <v>1761</v>
      </c>
      <c r="X1732" s="387" t="s">
        <v>1749</v>
      </c>
      <c r="Y1732" s="387" t="s">
        <v>1748</v>
      </c>
      <c r="Z1732" s="387" t="s">
        <v>1734</v>
      </c>
      <c r="AA1732" s="387" t="s">
        <v>1747</v>
      </c>
      <c r="AB1732" s="387">
        <v>0</v>
      </c>
      <c r="AC1732" s="387">
        <v>0</v>
      </c>
      <c r="AD1732" s="387">
        <v>5.38</v>
      </c>
      <c r="AE1732" s="387">
        <v>5.38</v>
      </c>
      <c r="AF1732" s="387" t="s">
        <v>1729</v>
      </c>
      <c r="AG1732" s="387">
        <v>0</v>
      </c>
      <c r="AH1732" s="387">
        <v>0</v>
      </c>
      <c r="AI1732" s="387">
        <v>5.38</v>
      </c>
      <c r="AJ1732" s="387">
        <v>5.38</v>
      </c>
      <c r="AK1732" s="387">
        <v>0</v>
      </c>
      <c r="AM1732"/>
      <c r="AN1732"/>
      <c r="AO1732"/>
    </row>
    <row r="1733" spans="1:41">
      <c r="A1733" s="387" t="s">
        <v>4495</v>
      </c>
      <c r="B1733" s="388">
        <v>43674.0778587963</v>
      </c>
      <c r="C1733" s="389">
        <v>43674</v>
      </c>
      <c r="D1733" s="387" t="s">
        <v>3186</v>
      </c>
      <c r="E1733" s="389">
        <v>43673</v>
      </c>
      <c r="F1733" s="387" t="s">
        <v>2310</v>
      </c>
      <c r="G1733" s="389">
        <v>43674</v>
      </c>
      <c r="H1733" s="387" t="s">
        <v>1868</v>
      </c>
      <c r="I1733" s="389">
        <v>43673</v>
      </c>
      <c r="J1733" s="387" t="s">
        <v>1867</v>
      </c>
      <c r="K1733" s="387" t="s">
        <v>1741</v>
      </c>
      <c r="L1733" s="390" t="s">
        <v>1732</v>
      </c>
      <c r="M1733" s="390" t="s">
        <v>2287</v>
      </c>
      <c r="N1733" s="390" t="str">
        <f t="shared" si="54"/>
        <v>Employee14@blyblade.com</v>
      </c>
      <c r="O1733" s="390" t="str">
        <f t="shared" si="55"/>
        <v>Bowie_Tam</v>
      </c>
      <c r="P1733" s="387" t="s">
        <v>1728</v>
      </c>
      <c r="Q1733" s="387" t="s">
        <v>1847</v>
      </c>
      <c r="R1733" s="387" t="s">
        <v>1738</v>
      </c>
      <c r="S1733" s="387">
        <v>14.99</v>
      </c>
      <c r="T1733" s="387">
        <v>37</v>
      </c>
      <c r="U1733" s="387" t="s">
        <v>4491</v>
      </c>
      <c r="V1733" s="387" t="s">
        <v>2026</v>
      </c>
      <c r="W1733" s="387" t="s">
        <v>1771</v>
      </c>
      <c r="X1733" s="387" t="s">
        <v>1844</v>
      </c>
      <c r="Y1733" s="387" t="s">
        <v>1748</v>
      </c>
      <c r="Z1733" s="387" t="s">
        <v>1734</v>
      </c>
      <c r="AA1733" s="387" t="s">
        <v>1733</v>
      </c>
      <c r="AB1733" s="387">
        <v>40.869999999999997</v>
      </c>
      <c r="AC1733" s="387">
        <v>0</v>
      </c>
      <c r="AD1733" s="387">
        <v>0</v>
      </c>
      <c r="AE1733" s="387">
        <v>40.869999999999997</v>
      </c>
      <c r="AF1733" s="387" t="s">
        <v>1729</v>
      </c>
      <c r="AG1733" s="387">
        <v>40.869999999999997</v>
      </c>
      <c r="AH1733" s="387">
        <v>0</v>
      </c>
      <c r="AI1733" s="387">
        <v>0</v>
      </c>
      <c r="AJ1733" s="387">
        <v>40.869999999999997</v>
      </c>
      <c r="AK1733" s="387">
        <v>4.09</v>
      </c>
      <c r="AM1733"/>
      <c r="AN1733"/>
      <c r="AO1733"/>
    </row>
    <row r="1734" spans="1:41">
      <c r="A1734" s="387" t="s">
        <v>4495</v>
      </c>
      <c r="B1734" s="388">
        <v>43674.088599537034</v>
      </c>
      <c r="C1734" s="389">
        <v>43674</v>
      </c>
      <c r="D1734" s="387" t="s">
        <v>3186</v>
      </c>
      <c r="E1734" s="389">
        <v>43673</v>
      </c>
      <c r="F1734" s="387" t="s">
        <v>2310</v>
      </c>
      <c r="G1734" s="389">
        <v>43674</v>
      </c>
      <c r="H1734" s="387" t="s">
        <v>1868</v>
      </c>
      <c r="I1734" s="389">
        <v>43673</v>
      </c>
      <c r="J1734" s="387" t="s">
        <v>1867</v>
      </c>
      <c r="K1734" s="387" t="s">
        <v>1741</v>
      </c>
      <c r="L1734" s="390" t="s">
        <v>1732</v>
      </c>
      <c r="M1734" s="390" t="s">
        <v>2287</v>
      </c>
      <c r="N1734" s="390" t="str">
        <f t="shared" si="54"/>
        <v>Employee14@blyblade.com</v>
      </c>
      <c r="O1734" s="390" t="str">
        <f t="shared" si="55"/>
        <v>Bowie_Tam</v>
      </c>
      <c r="P1734" s="387" t="s">
        <v>1728</v>
      </c>
      <c r="Q1734" s="387" t="s">
        <v>1847</v>
      </c>
      <c r="R1734" s="387" t="s">
        <v>1738</v>
      </c>
      <c r="S1734" s="387">
        <v>14.99</v>
      </c>
      <c r="T1734" s="387">
        <v>37</v>
      </c>
      <c r="U1734" s="387" t="s">
        <v>4491</v>
      </c>
      <c r="V1734" s="387" t="s">
        <v>2026</v>
      </c>
      <c r="W1734" s="387" t="s">
        <v>1771</v>
      </c>
      <c r="X1734" s="387" t="s">
        <v>1844</v>
      </c>
      <c r="Y1734" s="387" t="s">
        <v>1748</v>
      </c>
      <c r="Z1734" s="387" t="s">
        <v>1734</v>
      </c>
      <c r="AA1734" s="387" t="s">
        <v>1747</v>
      </c>
      <c r="AB1734" s="387">
        <v>0</v>
      </c>
      <c r="AC1734" s="387">
        <v>0</v>
      </c>
      <c r="AD1734" s="387">
        <v>5.73</v>
      </c>
      <c r="AE1734" s="387">
        <v>5.73</v>
      </c>
      <c r="AF1734" s="387" t="s">
        <v>1729</v>
      </c>
      <c r="AG1734" s="387">
        <v>0</v>
      </c>
      <c r="AH1734" s="387">
        <v>0</v>
      </c>
      <c r="AI1734" s="387">
        <v>5.73</v>
      </c>
      <c r="AJ1734" s="387">
        <v>5.73</v>
      </c>
      <c r="AK1734" s="387">
        <v>0</v>
      </c>
      <c r="AM1734"/>
      <c r="AN1734"/>
      <c r="AO1734"/>
    </row>
    <row r="1735" spans="1:41">
      <c r="A1735" s="387" t="s">
        <v>4493</v>
      </c>
      <c r="B1735" s="388">
        <v>43674.161909722221</v>
      </c>
      <c r="C1735" s="389">
        <v>43674</v>
      </c>
      <c r="D1735" s="387" t="s">
        <v>3286</v>
      </c>
      <c r="E1735" s="389">
        <v>43673</v>
      </c>
      <c r="F1735" s="387" t="s">
        <v>3285</v>
      </c>
      <c r="G1735" s="389">
        <v>43674</v>
      </c>
      <c r="H1735" s="387" t="s">
        <v>4492</v>
      </c>
      <c r="I1735" s="389">
        <v>43673</v>
      </c>
      <c r="J1735" s="387" t="s">
        <v>2955</v>
      </c>
      <c r="K1735" s="387" t="s">
        <v>1741</v>
      </c>
      <c r="L1735" s="390" t="s">
        <v>1732</v>
      </c>
      <c r="M1735" s="390" t="s">
        <v>2287</v>
      </c>
      <c r="N1735" s="390" t="str">
        <f t="shared" si="54"/>
        <v>Employee14@blyblade.com</v>
      </c>
      <c r="O1735" s="390" t="str">
        <f t="shared" si="55"/>
        <v>Bowie_Tam</v>
      </c>
      <c r="P1735" s="387" t="s">
        <v>1728</v>
      </c>
      <c r="Q1735" s="387" t="s">
        <v>1754</v>
      </c>
      <c r="R1735" s="387" t="s">
        <v>1738</v>
      </c>
      <c r="S1735" s="387">
        <v>17.510000000000002</v>
      </c>
      <c r="T1735" s="387">
        <v>33</v>
      </c>
      <c r="U1735" s="387" t="s">
        <v>2026</v>
      </c>
      <c r="V1735" s="387" t="s">
        <v>4491</v>
      </c>
      <c r="W1735" s="387" t="s">
        <v>1771</v>
      </c>
      <c r="X1735" s="387" t="s">
        <v>1844</v>
      </c>
      <c r="Y1735" s="387" t="s">
        <v>1748</v>
      </c>
      <c r="Z1735" s="387" t="s">
        <v>1734</v>
      </c>
      <c r="AA1735" s="387" t="s">
        <v>1733</v>
      </c>
      <c r="AB1735" s="387">
        <v>79.58</v>
      </c>
      <c r="AC1735" s="387">
        <v>0</v>
      </c>
      <c r="AD1735" s="387">
        <v>0</v>
      </c>
      <c r="AE1735" s="387">
        <v>79.58</v>
      </c>
      <c r="AF1735" s="387" t="s">
        <v>1729</v>
      </c>
      <c r="AG1735" s="387">
        <v>79.58</v>
      </c>
      <c r="AH1735" s="387">
        <v>0</v>
      </c>
      <c r="AI1735" s="387">
        <v>0</v>
      </c>
      <c r="AJ1735" s="387">
        <v>79.58</v>
      </c>
      <c r="AK1735" s="387">
        <v>7.96</v>
      </c>
      <c r="AM1735"/>
      <c r="AN1735"/>
      <c r="AO1735"/>
    </row>
    <row r="1736" spans="1:41">
      <c r="A1736" s="387" t="s">
        <v>4494</v>
      </c>
      <c r="B1736" s="388">
        <v>43674.163402777776</v>
      </c>
      <c r="C1736" s="389">
        <v>43674</v>
      </c>
      <c r="D1736" s="387" t="s">
        <v>4305</v>
      </c>
      <c r="E1736" s="389">
        <v>43673</v>
      </c>
      <c r="F1736" s="387" t="s">
        <v>3112</v>
      </c>
      <c r="G1736" s="389">
        <v>43674</v>
      </c>
      <c r="H1736" s="387" t="s">
        <v>3613</v>
      </c>
      <c r="I1736" s="389">
        <v>43673</v>
      </c>
      <c r="J1736" s="387" t="s">
        <v>3537</v>
      </c>
      <c r="K1736" s="387" t="s">
        <v>1741</v>
      </c>
      <c r="L1736" s="390" t="s">
        <v>1732</v>
      </c>
      <c r="M1736" s="390" t="s">
        <v>2985</v>
      </c>
      <c r="N1736" s="390" t="str">
        <f t="shared" si="54"/>
        <v>Employee49@blyblade.com</v>
      </c>
      <c r="O1736" s="390" t="str">
        <f t="shared" si="55"/>
        <v>Emi_Suzuki</v>
      </c>
      <c r="P1736" s="387" t="s">
        <v>1728</v>
      </c>
      <c r="Q1736" s="387" t="s">
        <v>1754</v>
      </c>
      <c r="R1736" s="387" t="s">
        <v>1738</v>
      </c>
      <c r="S1736" s="387">
        <v>5.35</v>
      </c>
      <c r="T1736" s="387">
        <v>18</v>
      </c>
      <c r="U1736" s="387" t="s">
        <v>1737</v>
      </c>
      <c r="V1736" s="387" t="s">
        <v>2489</v>
      </c>
      <c r="W1736" s="387" t="s">
        <v>1771</v>
      </c>
      <c r="X1736" s="387" t="s">
        <v>1770</v>
      </c>
      <c r="Y1736" s="387" t="s">
        <v>1825</v>
      </c>
      <c r="Z1736" s="387" t="s">
        <v>1734</v>
      </c>
      <c r="AA1736" s="387" t="s">
        <v>1733</v>
      </c>
      <c r="AB1736" s="387">
        <v>25.36</v>
      </c>
      <c r="AC1736" s="387">
        <v>0</v>
      </c>
      <c r="AD1736" s="387">
        <v>0</v>
      </c>
      <c r="AE1736" s="387">
        <v>25.36</v>
      </c>
      <c r="AF1736" s="387" t="s">
        <v>1729</v>
      </c>
      <c r="AG1736" s="387">
        <v>25.36</v>
      </c>
      <c r="AH1736" s="387">
        <v>0</v>
      </c>
      <c r="AI1736" s="387">
        <v>0</v>
      </c>
      <c r="AJ1736" s="387">
        <v>25.36</v>
      </c>
      <c r="AK1736" s="387">
        <v>2.54</v>
      </c>
      <c r="AM1736"/>
      <c r="AN1736"/>
      <c r="AO1736"/>
    </row>
    <row r="1737" spans="1:41">
      <c r="A1737" s="387" t="s">
        <v>4493</v>
      </c>
      <c r="B1737" s="388">
        <v>43674.163553240738</v>
      </c>
      <c r="C1737" s="389">
        <v>43674</v>
      </c>
      <c r="D1737" s="387" t="s">
        <v>3286</v>
      </c>
      <c r="E1737" s="389">
        <v>43673</v>
      </c>
      <c r="F1737" s="387" t="s">
        <v>3285</v>
      </c>
      <c r="G1737" s="389">
        <v>43674</v>
      </c>
      <c r="H1737" s="387" t="s">
        <v>4492</v>
      </c>
      <c r="I1737" s="389">
        <v>43673</v>
      </c>
      <c r="J1737" s="387" t="s">
        <v>2955</v>
      </c>
      <c r="K1737" s="387" t="s">
        <v>1741</v>
      </c>
      <c r="L1737" s="390" t="s">
        <v>1732</v>
      </c>
      <c r="M1737" s="390" t="s">
        <v>2287</v>
      </c>
      <c r="N1737" s="390" t="str">
        <f t="shared" si="54"/>
        <v>Employee14@blyblade.com</v>
      </c>
      <c r="O1737" s="390" t="str">
        <f t="shared" si="55"/>
        <v>Bowie_Tam</v>
      </c>
      <c r="P1737" s="387" t="s">
        <v>1728</v>
      </c>
      <c r="Q1737" s="387" t="s">
        <v>1754</v>
      </c>
      <c r="R1737" s="387" t="s">
        <v>1738</v>
      </c>
      <c r="S1737" s="387">
        <v>17.510000000000002</v>
      </c>
      <c r="T1737" s="387">
        <v>33</v>
      </c>
      <c r="U1737" s="387" t="s">
        <v>2026</v>
      </c>
      <c r="V1737" s="387" t="s">
        <v>4491</v>
      </c>
      <c r="W1737" s="387" t="s">
        <v>1771</v>
      </c>
      <c r="X1737" s="387" t="s">
        <v>1844</v>
      </c>
      <c r="Y1737" s="387" t="s">
        <v>1748</v>
      </c>
      <c r="Z1737" s="387" t="s">
        <v>1734</v>
      </c>
      <c r="AA1737" s="387" t="s">
        <v>1747</v>
      </c>
      <c r="AB1737" s="387">
        <v>0</v>
      </c>
      <c r="AC1737" s="387">
        <v>0</v>
      </c>
      <c r="AD1737" s="387">
        <v>4.1500000000000004</v>
      </c>
      <c r="AE1737" s="387">
        <v>4.1500000000000004</v>
      </c>
      <c r="AF1737" s="387" t="s">
        <v>1729</v>
      </c>
      <c r="AG1737" s="387">
        <v>0</v>
      </c>
      <c r="AH1737" s="387">
        <v>0</v>
      </c>
      <c r="AI1737" s="387">
        <v>4.1500000000000004</v>
      </c>
      <c r="AJ1737" s="387">
        <v>4.1500000000000004</v>
      </c>
      <c r="AK1737" s="387">
        <v>0</v>
      </c>
      <c r="AM1737"/>
      <c r="AN1737"/>
      <c r="AO1737"/>
    </row>
    <row r="1738" spans="1:41">
      <c r="A1738" s="387" t="s">
        <v>4490</v>
      </c>
      <c r="B1738" s="388">
        <v>43674.175196759257</v>
      </c>
      <c r="C1738" s="389">
        <v>43674</v>
      </c>
      <c r="D1738" s="387" t="s">
        <v>3614</v>
      </c>
      <c r="E1738" s="389">
        <v>43673</v>
      </c>
      <c r="F1738" s="387" t="s">
        <v>2359</v>
      </c>
      <c r="G1738" s="389">
        <v>43674</v>
      </c>
      <c r="H1738" s="387" t="s">
        <v>4489</v>
      </c>
      <c r="I1738" s="389">
        <v>43674</v>
      </c>
      <c r="J1738" s="387" t="s">
        <v>3194</v>
      </c>
      <c r="K1738" s="387" t="s">
        <v>1741</v>
      </c>
      <c r="L1738" s="390" t="s">
        <v>1732</v>
      </c>
      <c r="M1738" s="390" t="s">
        <v>1854</v>
      </c>
      <c r="N1738" s="390" t="str">
        <f t="shared" si="54"/>
        <v>Employee5@blyblade.com</v>
      </c>
      <c r="O1738" s="390" t="str">
        <f t="shared" si="55"/>
        <v>Torey_McNeil</v>
      </c>
      <c r="P1738" s="387" t="s">
        <v>1728</v>
      </c>
      <c r="Q1738" s="387" t="s">
        <v>1754</v>
      </c>
      <c r="R1738" s="387" t="s">
        <v>1738</v>
      </c>
      <c r="S1738" s="387">
        <v>9.56</v>
      </c>
      <c r="T1738" s="387">
        <v>38</v>
      </c>
      <c r="U1738" s="387" t="s">
        <v>1737</v>
      </c>
      <c r="V1738" s="387" t="s">
        <v>1853</v>
      </c>
      <c r="W1738" s="387" t="s">
        <v>1771</v>
      </c>
      <c r="X1738" s="387" t="s">
        <v>1844</v>
      </c>
      <c r="Y1738" s="387" t="s">
        <v>1748</v>
      </c>
      <c r="Z1738" s="387" t="s">
        <v>1734</v>
      </c>
      <c r="AA1738" s="387" t="s">
        <v>1733</v>
      </c>
      <c r="AB1738" s="387">
        <v>48.84</v>
      </c>
      <c r="AC1738" s="387">
        <v>0</v>
      </c>
      <c r="AD1738" s="387">
        <v>0</v>
      </c>
      <c r="AE1738" s="387">
        <v>48.84</v>
      </c>
      <c r="AF1738" s="387" t="s">
        <v>1729</v>
      </c>
      <c r="AG1738" s="387">
        <v>48.84</v>
      </c>
      <c r="AH1738" s="387">
        <v>0</v>
      </c>
      <c r="AI1738" s="387">
        <v>0</v>
      </c>
      <c r="AJ1738" s="387">
        <v>48.84</v>
      </c>
      <c r="AK1738" s="387">
        <v>4.88</v>
      </c>
      <c r="AM1738"/>
      <c r="AN1738"/>
      <c r="AO1738"/>
    </row>
    <row r="1739" spans="1:41">
      <c r="A1739" s="387" t="s">
        <v>4488</v>
      </c>
      <c r="B1739" s="388">
        <v>43674.500949074078</v>
      </c>
      <c r="C1739" s="389">
        <v>43674</v>
      </c>
      <c r="D1739" s="387" t="s">
        <v>2146</v>
      </c>
      <c r="E1739" s="389">
        <v>43674</v>
      </c>
      <c r="F1739" s="387" t="s">
        <v>2664</v>
      </c>
      <c r="G1739" s="389">
        <v>43674</v>
      </c>
      <c r="H1739" s="387" t="s">
        <v>3239</v>
      </c>
      <c r="I1739" s="389">
        <v>43674</v>
      </c>
      <c r="J1739" s="387" t="s">
        <v>3238</v>
      </c>
      <c r="K1739" s="387" t="s">
        <v>1741</v>
      </c>
      <c r="L1739" s="390" t="s">
        <v>1732</v>
      </c>
      <c r="M1739" s="390" t="s">
        <v>2985</v>
      </c>
      <c r="N1739" s="390" t="str">
        <f t="shared" si="54"/>
        <v>Employee49@blyblade.com</v>
      </c>
      <c r="O1739" s="390" t="str">
        <f t="shared" si="55"/>
        <v>Emi_Suzuki</v>
      </c>
      <c r="P1739" s="387" t="s">
        <v>1728</v>
      </c>
      <c r="Q1739" s="387" t="s">
        <v>1754</v>
      </c>
      <c r="R1739" s="387" t="s">
        <v>1738</v>
      </c>
      <c r="S1739" s="387">
        <v>5.58</v>
      </c>
      <c r="T1739" s="387">
        <v>20</v>
      </c>
      <c r="U1739" s="387" t="s">
        <v>2489</v>
      </c>
      <c r="V1739" s="387" t="s">
        <v>1845</v>
      </c>
      <c r="W1739" s="387" t="s">
        <v>1771</v>
      </c>
      <c r="X1739" s="387" t="s">
        <v>1770</v>
      </c>
      <c r="Y1739" s="387" t="s">
        <v>1825</v>
      </c>
      <c r="Z1739" s="387" t="s">
        <v>1734</v>
      </c>
      <c r="AA1739" s="387" t="s">
        <v>1733</v>
      </c>
      <c r="AB1739" s="387">
        <v>24.04</v>
      </c>
      <c r="AC1739" s="387">
        <v>0</v>
      </c>
      <c r="AD1739" s="387">
        <v>0</v>
      </c>
      <c r="AE1739" s="387">
        <v>24.04</v>
      </c>
      <c r="AF1739" s="387" t="s">
        <v>1729</v>
      </c>
      <c r="AG1739" s="387">
        <v>24.04</v>
      </c>
      <c r="AH1739" s="387">
        <v>0</v>
      </c>
      <c r="AI1739" s="387">
        <v>0</v>
      </c>
      <c r="AJ1739" s="387">
        <v>24.04</v>
      </c>
      <c r="AK1739" s="387">
        <v>2.4</v>
      </c>
      <c r="AM1739"/>
      <c r="AN1739"/>
      <c r="AO1739"/>
    </row>
    <row r="1740" spans="1:41">
      <c r="A1740" s="387" t="s">
        <v>4290</v>
      </c>
      <c r="B1740" s="388">
        <v>43674.577303240738</v>
      </c>
      <c r="C1740" s="389">
        <v>43674</v>
      </c>
      <c r="D1740" s="387" t="s">
        <v>3654</v>
      </c>
      <c r="E1740" s="389">
        <v>43674</v>
      </c>
      <c r="F1740" s="387" t="s">
        <v>3789</v>
      </c>
      <c r="G1740" s="389">
        <v>43674</v>
      </c>
      <c r="H1740" s="387" t="s">
        <v>2455</v>
      </c>
      <c r="I1740" s="389">
        <v>43674</v>
      </c>
      <c r="J1740" s="387" t="s">
        <v>2454</v>
      </c>
      <c r="K1740" s="387" t="s">
        <v>1741</v>
      </c>
      <c r="L1740" s="390" t="s">
        <v>1732</v>
      </c>
      <c r="M1740" s="390" t="s">
        <v>1986</v>
      </c>
      <c r="N1740" s="390" t="str">
        <f t="shared" si="54"/>
        <v>Employee1@blyblade.com</v>
      </c>
      <c r="O1740" s="390" t="str">
        <f t="shared" si="55"/>
        <v>Jake_Mirto</v>
      </c>
      <c r="P1740" s="387" t="s">
        <v>1728</v>
      </c>
      <c r="Q1740" s="387" t="s">
        <v>1762</v>
      </c>
      <c r="R1740" s="387" t="s">
        <v>1753</v>
      </c>
      <c r="S1740" s="387">
        <v>7.62</v>
      </c>
      <c r="T1740" s="387">
        <v>18</v>
      </c>
      <c r="U1740" s="387" t="s">
        <v>1826</v>
      </c>
      <c r="V1740" s="387" t="s">
        <v>1826</v>
      </c>
      <c r="W1740" s="387" t="s">
        <v>1761</v>
      </c>
      <c r="X1740" s="387" t="s">
        <v>1749</v>
      </c>
      <c r="Y1740" s="387" t="s">
        <v>1735</v>
      </c>
      <c r="Z1740" s="387" t="s">
        <v>1734</v>
      </c>
      <c r="AA1740" s="387" t="s">
        <v>1733</v>
      </c>
      <c r="AB1740" s="387">
        <v>83.64</v>
      </c>
      <c r="AC1740" s="387">
        <v>0</v>
      </c>
      <c r="AD1740" s="387">
        <v>0</v>
      </c>
      <c r="AE1740" s="387">
        <v>83.64</v>
      </c>
      <c r="AF1740" s="387" t="s">
        <v>1729</v>
      </c>
      <c r="AG1740" s="387">
        <v>83.64</v>
      </c>
      <c r="AH1740" s="387">
        <v>0</v>
      </c>
      <c r="AI1740" s="387">
        <v>0</v>
      </c>
      <c r="AJ1740" s="387">
        <v>83.64</v>
      </c>
      <c r="AK1740" s="387">
        <v>8.36</v>
      </c>
      <c r="AM1740"/>
      <c r="AN1740"/>
      <c r="AO1740"/>
    </row>
    <row r="1741" spans="1:41">
      <c r="A1741" s="387" t="s">
        <v>4487</v>
      </c>
      <c r="B1741" s="388">
        <v>43674.577581018515</v>
      </c>
      <c r="C1741" s="389">
        <v>43674</v>
      </c>
      <c r="D1741" s="387" t="s">
        <v>3777</v>
      </c>
      <c r="E1741" s="389">
        <v>43674</v>
      </c>
      <c r="F1741" s="387" t="s">
        <v>3792</v>
      </c>
      <c r="G1741" s="389">
        <v>43674</v>
      </c>
      <c r="H1741" s="387" t="s">
        <v>2455</v>
      </c>
      <c r="I1741" s="389">
        <v>43674</v>
      </c>
      <c r="J1741" s="387" t="s">
        <v>2454</v>
      </c>
      <c r="K1741" s="387" t="s">
        <v>1741</v>
      </c>
      <c r="L1741" s="390" t="s">
        <v>1732</v>
      </c>
      <c r="M1741" s="390" t="s">
        <v>1940</v>
      </c>
      <c r="N1741" s="390" t="str">
        <f t="shared" si="54"/>
        <v>Employee11@blyblade.com</v>
      </c>
      <c r="O1741" s="390" t="str">
        <f t="shared" si="55"/>
        <v>Mimi_Grassi</v>
      </c>
      <c r="P1741" s="387" t="s">
        <v>1728</v>
      </c>
      <c r="Q1741" s="387" t="s">
        <v>1762</v>
      </c>
      <c r="R1741" s="387" t="s">
        <v>1753</v>
      </c>
      <c r="S1741" s="387">
        <v>8.31</v>
      </c>
      <c r="T1741" s="387">
        <v>26</v>
      </c>
      <c r="U1741" s="387" t="s">
        <v>1826</v>
      </c>
      <c r="V1741" s="387" t="s">
        <v>1826</v>
      </c>
      <c r="W1741" s="387" t="s">
        <v>1965</v>
      </c>
      <c r="X1741" s="387" t="s">
        <v>1749</v>
      </c>
      <c r="Y1741" s="387" t="s">
        <v>1735</v>
      </c>
      <c r="Z1741" s="387" t="s">
        <v>1734</v>
      </c>
      <c r="AA1741" s="387" t="s">
        <v>1733</v>
      </c>
      <c r="AB1741" s="387">
        <v>87.57</v>
      </c>
      <c r="AC1741" s="387">
        <v>0</v>
      </c>
      <c r="AD1741" s="387">
        <v>0</v>
      </c>
      <c r="AE1741" s="387">
        <v>87.57</v>
      </c>
      <c r="AF1741" s="387" t="s">
        <v>1729</v>
      </c>
      <c r="AG1741" s="387">
        <v>87.57</v>
      </c>
      <c r="AH1741" s="387">
        <v>0</v>
      </c>
      <c r="AI1741" s="387">
        <v>0</v>
      </c>
      <c r="AJ1741" s="387">
        <v>87.57</v>
      </c>
      <c r="AK1741" s="387">
        <v>8.76</v>
      </c>
      <c r="AM1741"/>
      <c r="AN1741"/>
      <c r="AO1741"/>
    </row>
    <row r="1742" spans="1:41">
      <c r="A1742" s="387" t="s">
        <v>4486</v>
      </c>
      <c r="B1742" s="388">
        <v>43674.599583333336</v>
      </c>
      <c r="C1742" s="389">
        <v>43674</v>
      </c>
      <c r="D1742" s="387" t="s">
        <v>2599</v>
      </c>
      <c r="E1742" s="389">
        <v>43674</v>
      </c>
      <c r="F1742" s="387" t="s">
        <v>3177</v>
      </c>
      <c r="G1742" s="389">
        <v>43674</v>
      </c>
      <c r="H1742" s="387" t="s">
        <v>2862</v>
      </c>
      <c r="I1742" s="389">
        <v>43674</v>
      </c>
      <c r="J1742" s="387" t="s">
        <v>3225</v>
      </c>
      <c r="K1742" s="387" t="s">
        <v>1741</v>
      </c>
      <c r="L1742" s="390" t="s">
        <v>1732</v>
      </c>
      <c r="M1742" s="390" t="s">
        <v>3030</v>
      </c>
      <c r="N1742" s="390" t="str">
        <f t="shared" ref="N1742:N1805" si="56">M1742&amp;"@blyblade.com"</f>
        <v>Employee48@blyblade.com</v>
      </c>
      <c r="O1742" s="390" t="str">
        <f t="shared" si="55"/>
        <v>Callen_Morris</v>
      </c>
      <c r="P1742" s="387" t="s">
        <v>1728</v>
      </c>
      <c r="Q1742" s="387" t="s">
        <v>1762</v>
      </c>
      <c r="R1742" s="387" t="s">
        <v>1753</v>
      </c>
      <c r="S1742" s="387">
        <v>6.86</v>
      </c>
      <c r="T1742" s="387">
        <v>15</v>
      </c>
      <c r="U1742" s="387" t="s">
        <v>1752</v>
      </c>
      <c r="V1742" s="387" t="s">
        <v>2100</v>
      </c>
      <c r="W1742" s="387" t="s">
        <v>1761</v>
      </c>
      <c r="X1742" s="387" t="s">
        <v>1749</v>
      </c>
      <c r="Y1742" s="387" t="s">
        <v>1728</v>
      </c>
      <c r="Z1742" s="387" t="s">
        <v>1734</v>
      </c>
      <c r="AA1742" s="387" t="s">
        <v>1733</v>
      </c>
      <c r="AB1742" s="387">
        <v>76.81</v>
      </c>
      <c r="AC1742" s="387">
        <v>0</v>
      </c>
      <c r="AD1742" s="387">
        <v>0</v>
      </c>
      <c r="AE1742" s="387">
        <v>76.81</v>
      </c>
      <c r="AF1742" s="387" t="s">
        <v>1729</v>
      </c>
      <c r="AG1742" s="387">
        <v>76.81</v>
      </c>
      <c r="AH1742" s="387">
        <v>0</v>
      </c>
      <c r="AI1742" s="387">
        <v>0</v>
      </c>
      <c r="AJ1742" s="387">
        <v>76.81</v>
      </c>
      <c r="AK1742" s="387">
        <v>7.68</v>
      </c>
      <c r="AM1742"/>
      <c r="AN1742"/>
      <c r="AO1742"/>
    </row>
    <row r="1743" spans="1:41">
      <c r="A1743" s="387" t="s">
        <v>4485</v>
      </c>
      <c r="B1743" s="388">
        <v>43674.603854166664</v>
      </c>
      <c r="C1743" s="389">
        <v>43674</v>
      </c>
      <c r="D1743" s="387" t="s">
        <v>2197</v>
      </c>
      <c r="E1743" s="389">
        <v>43674</v>
      </c>
      <c r="F1743" s="387" t="s">
        <v>2196</v>
      </c>
      <c r="G1743" s="389">
        <v>43674</v>
      </c>
      <c r="H1743" s="387" t="s">
        <v>2856</v>
      </c>
      <c r="I1743" s="389">
        <v>43674</v>
      </c>
      <c r="J1743" s="387" t="s">
        <v>3266</v>
      </c>
      <c r="K1743" s="387" t="s">
        <v>1741</v>
      </c>
      <c r="L1743" s="390" t="s">
        <v>1732</v>
      </c>
      <c r="M1743" s="390" t="s">
        <v>1755</v>
      </c>
      <c r="N1743" s="390" t="str">
        <f t="shared" si="56"/>
        <v>Employee2@blyblade.com</v>
      </c>
      <c r="O1743" s="390" t="str">
        <f t="shared" ref="O1743:O1806" si="57">VLOOKUP(M1743,$A$10:$F$65,4,FALSE)</f>
        <v>Cal_Thompson</v>
      </c>
      <c r="P1743" s="387" t="s">
        <v>1728</v>
      </c>
      <c r="Q1743" s="387" t="s">
        <v>1762</v>
      </c>
      <c r="R1743" s="387" t="s">
        <v>1753</v>
      </c>
      <c r="S1743" s="387">
        <v>15.66</v>
      </c>
      <c r="T1743" s="387">
        <v>33</v>
      </c>
      <c r="U1743" s="387" t="s">
        <v>1752</v>
      </c>
      <c r="V1743" s="387" t="s">
        <v>1826</v>
      </c>
      <c r="W1743" s="387" t="s">
        <v>1761</v>
      </c>
      <c r="X1743" s="387" t="s">
        <v>1749</v>
      </c>
      <c r="Y1743" s="387" t="s">
        <v>1748</v>
      </c>
      <c r="Z1743" s="387" t="s">
        <v>1734</v>
      </c>
      <c r="AA1743" s="387" t="s">
        <v>1733</v>
      </c>
      <c r="AB1743" s="387">
        <v>146.56</v>
      </c>
      <c r="AC1743" s="387">
        <v>0</v>
      </c>
      <c r="AD1743" s="387">
        <v>0</v>
      </c>
      <c r="AE1743" s="387">
        <v>146.56</v>
      </c>
      <c r="AF1743" s="387" t="s">
        <v>1729</v>
      </c>
      <c r="AG1743" s="387">
        <v>146.56</v>
      </c>
      <c r="AH1743" s="387">
        <v>0</v>
      </c>
      <c r="AI1743" s="387">
        <v>0</v>
      </c>
      <c r="AJ1743" s="387">
        <v>146.56</v>
      </c>
      <c r="AK1743" s="387">
        <v>14.66</v>
      </c>
      <c r="AM1743"/>
      <c r="AN1743"/>
      <c r="AO1743"/>
    </row>
    <row r="1744" spans="1:41">
      <c r="A1744" s="387" t="s">
        <v>4485</v>
      </c>
      <c r="B1744" s="388">
        <v>43674.604027777779</v>
      </c>
      <c r="C1744" s="389">
        <v>43674</v>
      </c>
      <c r="D1744" s="387" t="s">
        <v>2197</v>
      </c>
      <c r="E1744" s="389">
        <v>43674</v>
      </c>
      <c r="F1744" s="387" t="s">
        <v>2196</v>
      </c>
      <c r="G1744" s="389">
        <v>43674</v>
      </c>
      <c r="H1744" s="387" t="s">
        <v>2856</v>
      </c>
      <c r="I1744" s="389">
        <v>43674</v>
      </c>
      <c r="J1744" s="387" t="s">
        <v>3266</v>
      </c>
      <c r="K1744" s="387" t="s">
        <v>1741</v>
      </c>
      <c r="L1744" s="390" t="s">
        <v>1732</v>
      </c>
      <c r="M1744" s="390" t="s">
        <v>1755</v>
      </c>
      <c r="N1744" s="390" t="str">
        <f t="shared" si="56"/>
        <v>Employee2@blyblade.com</v>
      </c>
      <c r="O1744" s="390" t="str">
        <f t="shared" si="57"/>
        <v>Cal_Thompson</v>
      </c>
      <c r="P1744" s="387" t="s">
        <v>1728</v>
      </c>
      <c r="Q1744" s="387" t="s">
        <v>1762</v>
      </c>
      <c r="R1744" s="387" t="s">
        <v>1753</v>
      </c>
      <c r="S1744" s="387">
        <v>15.66</v>
      </c>
      <c r="T1744" s="387">
        <v>33</v>
      </c>
      <c r="U1744" s="387" t="s">
        <v>1752</v>
      </c>
      <c r="V1744" s="387" t="s">
        <v>1826</v>
      </c>
      <c r="W1744" s="387" t="s">
        <v>1761</v>
      </c>
      <c r="X1744" s="387" t="s">
        <v>1749</v>
      </c>
      <c r="Y1744" s="387" t="s">
        <v>1748</v>
      </c>
      <c r="Z1744" s="387" t="s">
        <v>1734</v>
      </c>
      <c r="AA1744" s="387" t="s">
        <v>1747</v>
      </c>
      <c r="AB1744" s="387">
        <v>0</v>
      </c>
      <c r="AC1744" s="387">
        <v>0</v>
      </c>
      <c r="AD1744" s="387">
        <v>19.34</v>
      </c>
      <c r="AE1744" s="387">
        <v>19.34</v>
      </c>
      <c r="AF1744" s="387" t="s">
        <v>1729</v>
      </c>
      <c r="AG1744" s="387">
        <v>0</v>
      </c>
      <c r="AH1744" s="387">
        <v>0</v>
      </c>
      <c r="AI1744" s="387">
        <v>19.34</v>
      </c>
      <c r="AJ1744" s="387">
        <v>19.34</v>
      </c>
      <c r="AK1744" s="387">
        <v>0</v>
      </c>
      <c r="AM1744"/>
      <c r="AN1744"/>
      <c r="AO1744"/>
    </row>
    <row r="1745" spans="1:41">
      <c r="A1745" s="387" t="s">
        <v>4484</v>
      </c>
      <c r="B1745" s="388">
        <v>43674.618043981478</v>
      </c>
      <c r="C1745" s="389">
        <v>43674</v>
      </c>
      <c r="D1745" s="387" t="s">
        <v>3472</v>
      </c>
      <c r="E1745" s="389">
        <v>43674</v>
      </c>
      <c r="F1745" s="387" t="s">
        <v>3471</v>
      </c>
      <c r="G1745" s="387" t="s">
        <v>1728</v>
      </c>
      <c r="H1745" s="387" t="s">
        <v>1728</v>
      </c>
      <c r="I1745" s="387" t="s">
        <v>1728</v>
      </c>
      <c r="J1745" s="387" t="s">
        <v>1728</v>
      </c>
      <c r="K1745" s="387" t="s">
        <v>1741</v>
      </c>
      <c r="L1745" s="390" t="s">
        <v>1732</v>
      </c>
      <c r="M1745" s="390" t="s">
        <v>1929</v>
      </c>
      <c r="N1745" s="390" t="str">
        <f t="shared" si="56"/>
        <v>Employee29@blyblade.com</v>
      </c>
      <c r="O1745" s="390" t="str">
        <f t="shared" si="57"/>
        <v>Justin_Meltzer</v>
      </c>
      <c r="P1745" s="387" t="s">
        <v>1728</v>
      </c>
      <c r="Q1745" s="387" t="s">
        <v>1952</v>
      </c>
      <c r="R1745" s="387" t="s">
        <v>1738</v>
      </c>
      <c r="S1745" s="387" t="s">
        <v>1728</v>
      </c>
      <c r="T1745" s="387" t="s">
        <v>1728</v>
      </c>
      <c r="U1745" s="387" t="s">
        <v>3763</v>
      </c>
      <c r="V1745" s="387" t="s">
        <v>2007</v>
      </c>
      <c r="W1745" s="387" t="s">
        <v>1761</v>
      </c>
      <c r="X1745" s="387" t="s">
        <v>1749</v>
      </c>
      <c r="Y1745" s="387" t="s">
        <v>1748</v>
      </c>
      <c r="Z1745" s="387" t="s">
        <v>1734</v>
      </c>
      <c r="AA1745" s="387" t="s">
        <v>1733</v>
      </c>
      <c r="AB1745" s="387">
        <v>10.89</v>
      </c>
      <c r="AC1745" s="387">
        <v>0</v>
      </c>
      <c r="AD1745" s="387">
        <v>0</v>
      </c>
      <c r="AE1745" s="387">
        <v>10.89</v>
      </c>
      <c r="AF1745" s="387" t="s">
        <v>1729</v>
      </c>
      <c r="AG1745" s="387">
        <v>10.89</v>
      </c>
      <c r="AH1745" s="387">
        <v>0</v>
      </c>
      <c r="AI1745" s="387">
        <v>0</v>
      </c>
      <c r="AJ1745" s="387">
        <v>10.89</v>
      </c>
      <c r="AK1745" s="387">
        <v>1.0900000000000001</v>
      </c>
      <c r="AM1745"/>
      <c r="AN1745"/>
      <c r="AO1745"/>
    </row>
    <row r="1746" spans="1:41">
      <c r="A1746" s="387" t="s">
        <v>4483</v>
      </c>
      <c r="B1746" s="388">
        <v>43674.651805555557</v>
      </c>
      <c r="C1746" s="389">
        <v>43674</v>
      </c>
      <c r="D1746" s="387" t="s">
        <v>2179</v>
      </c>
      <c r="E1746" s="389">
        <v>43674</v>
      </c>
      <c r="F1746" s="387" t="s">
        <v>2178</v>
      </c>
      <c r="G1746" s="389">
        <v>43674</v>
      </c>
      <c r="H1746" s="387" t="s">
        <v>2093</v>
      </c>
      <c r="I1746" s="389">
        <v>43674</v>
      </c>
      <c r="J1746" s="387" t="s">
        <v>2176</v>
      </c>
      <c r="K1746" s="387" t="s">
        <v>1741</v>
      </c>
      <c r="L1746" s="390" t="s">
        <v>1732</v>
      </c>
      <c r="M1746" s="390" t="s">
        <v>4482</v>
      </c>
      <c r="N1746" s="390" t="str">
        <f t="shared" si="56"/>
        <v>Employee31@blyblade.com</v>
      </c>
      <c r="O1746" s="390" t="str">
        <f t="shared" si="57"/>
        <v>Tori_Maisey</v>
      </c>
      <c r="P1746" s="387" t="s">
        <v>1728</v>
      </c>
      <c r="Q1746" s="387" t="s">
        <v>1754</v>
      </c>
      <c r="R1746" s="387" t="s">
        <v>1753</v>
      </c>
      <c r="S1746" s="387">
        <v>4.3</v>
      </c>
      <c r="T1746" s="387">
        <v>11</v>
      </c>
      <c r="U1746" s="387" t="s">
        <v>1752</v>
      </c>
      <c r="V1746" s="387" t="s">
        <v>1752</v>
      </c>
      <c r="W1746" s="387" t="s">
        <v>1771</v>
      </c>
      <c r="X1746" s="387" t="s">
        <v>1770</v>
      </c>
      <c r="Y1746" s="387" t="s">
        <v>1825</v>
      </c>
      <c r="Z1746" s="387" t="s">
        <v>1734</v>
      </c>
      <c r="AA1746" s="387" t="s">
        <v>1733</v>
      </c>
      <c r="AB1746" s="387">
        <v>21.92</v>
      </c>
      <c r="AC1746" s="387">
        <v>0</v>
      </c>
      <c r="AD1746" s="387">
        <v>0</v>
      </c>
      <c r="AE1746" s="387">
        <v>21.92</v>
      </c>
      <c r="AF1746" s="387" t="s">
        <v>1729</v>
      </c>
      <c r="AG1746" s="387">
        <v>21.92</v>
      </c>
      <c r="AH1746" s="387">
        <v>0</v>
      </c>
      <c r="AI1746" s="387">
        <v>0</v>
      </c>
      <c r="AJ1746" s="387">
        <v>21.92</v>
      </c>
      <c r="AK1746" s="387">
        <v>2.19</v>
      </c>
      <c r="AM1746"/>
      <c r="AN1746"/>
      <c r="AO1746"/>
    </row>
    <row r="1747" spans="1:41">
      <c r="A1747" s="387" t="s">
        <v>4481</v>
      </c>
      <c r="B1747" s="388">
        <v>43674.710844907408</v>
      </c>
      <c r="C1747" s="389">
        <v>43674</v>
      </c>
      <c r="D1747" s="387" t="s">
        <v>2617</v>
      </c>
      <c r="E1747" s="389">
        <v>43674</v>
      </c>
      <c r="F1747" s="387" t="s">
        <v>2616</v>
      </c>
      <c r="G1747" s="389">
        <v>43674</v>
      </c>
      <c r="H1747" s="387" t="s">
        <v>3438</v>
      </c>
      <c r="I1747" s="389">
        <v>43674</v>
      </c>
      <c r="J1747" s="387" t="s">
        <v>3777</v>
      </c>
      <c r="K1747" s="387" t="s">
        <v>1741</v>
      </c>
      <c r="L1747" s="390" t="s">
        <v>1732</v>
      </c>
      <c r="M1747" s="390" t="s">
        <v>1854</v>
      </c>
      <c r="N1747" s="390" t="str">
        <f t="shared" si="56"/>
        <v>Employee5@blyblade.com</v>
      </c>
      <c r="O1747" s="390" t="str">
        <f t="shared" si="57"/>
        <v>Torey_McNeil</v>
      </c>
      <c r="P1747" s="387" t="s">
        <v>1728</v>
      </c>
      <c r="Q1747" s="387" t="s">
        <v>1754</v>
      </c>
      <c r="R1747" s="387" t="s">
        <v>1738</v>
      </c>
      <c r="S1747" s="387">
        <v>9.41</v>
      </c>
      <c r="T1747" s="387">
        <v>35</v>
      </c>
      <c r="U1747" s="387" t="s">
        <v>1853</v>
      </c>
      <c r="V1747" s="387" t="s">
        <v>1737</v>
      </c>
      <c r="W1747" s="387" t="s">
        <v>1771</v>
      </c>
      <c r="X1747" s="387" t="s">
        <v>1770</v>
      </c>
      <c r="Y1747" s="387" t="s">
        <v>1748</v>
      </c>
      <c r="Z1747" s="387" t="s">
        <v>1734</v>
      </c>
      <c r="AA1747" s="387" t="s">
        <v>1733</v>
      </c>
      <c r="AB1747" s="387">
        <v>48.78</v>
      </c>
      <c r="AC1747" s="387">
        <v>0</v>
      </c>
      <c r="AD1747" s="387">
        <v>0</v>
      </c>
      <c r="AE1747" s="387">
        <v>48.78</v>
      </c>
      <c r="AF1747" s="387" t="s">
        <v>1729</v>
      </c>
      <c r="AG1747" s="387">
        <v>48.78</v>
      </c>
      <c r="AH1747" s="387">
        <v>0</v>
      </c>
      <c r="AI1747" s="387">
        <v>0</v>
      </c>
      <c r="AJ1747" s="387">
        <v>48.78</v>
      </c>
      <c r="AK1747" s="387">
        <v>4.88</v>
      </c>
      <c r="AM1747"/>
      <c r="AN1747"/>
      <c r="AO1747"/>
    </row>
    <row r="1748" spans="1:41">
      <c r="A1748" s="387" t="s">
        <v>4480</v>
      </c>
      <c r="B1748" s="388">
        <v>43674.719328703701</v>
      </c>
      <c r="C1748" s="389">
        <v>43674</v>
      </c>
      <c r="D1748" s="387" t="s">
        <v>2720</v>
      </c>
      <c r="E1748" s="389">
        <v>43674</v>
      </c>
      <c r="F1748" s="387" t="s">
        <v>2187</v>
      </c>
      <c r="G1748" s="389">
        <v>43674</v>
      </c>
      <c r="H1748" s="387" t="s">
        <v>2022</v>
      </c>
      <c r="I1748" s="389">
        <v>43674</v>
      </c>
      <c r="J1748" s="387" t="s">
        <v>3001</v>
      </c>
      <c r="K1748" s="387" t="s">
        <v>1741</v>
      </c>
      <c r="L1748" s="390" t="s">
        <v>1732</v>
      </c>
      <c r="M1748" s="390" t="s">
        <v>1827</v>
      </c>
      <c r="N1748" s="390" t="str">
        <f t="shared" si="56"/>
        <v>Employee30@blyblade.com</v>
      </c>
      <c r="O1748" s="390" t="str">
        <f t="shared" si="57"/>
        <v>Sabrina_Kogut</v>
      </c>
      <c r="P1748" s="387" t="s">
        <v>1728</v>
      </c>
      <c r="Q1748" s="387" t="s">
        <v>1739</v>
      </c>
      <c r="R1748" s="387" t="s">
        <v>1738</v>
      </c>
      <c r="S1748" s="387">
        <v>1.39</v>
      </c>
      <c r="T1748" s="387">
        <v>30</v>
      </c>
      <c r="U1748" s="387" t="s">
        <v>1737</v>
      </c>
      <c r="V1748" s="387" t="s">
        <v>1737</v>
      </c>
      <c r="W1748" s="387" t="s">
        <v>1728</v>
      </c>
      <c r="X1748" s="387" t="s">
        <v>1794</v>
      </c>
      <c r="Y1748" s="387" t="s">
        <v>1825</v>
      </c>
      <c r="Z1748" s="387" t="s">
        <v>1734</v>
      </c>
      <c r="AA1748" s="387" t="s">
        <v>1733</v>
      </c>
      <c r="AB1748" s="387">
        <v>22.31</v>
      </c>
      <c r="AC1748" s="387">
        <v>0</v>
      </c>
      <c r="AD1748" s="387">
        <v>0</v>
      </c>
      <c r="AE1748" s="387">
        <v>20</v>
      </c>
      <c r="AF1748" s="387" t="s">
        <v>1729</v>
      </c>
      <c r="AG1748" s="387">
        <v>22.31</v>
      </c>
      <c r="AH1748" s="387">
        <v>0</v>
      </c>
      <c r="AI1748" s="387">
        <v>0</v>
      </c>
      <c r="AJ1748" s="387">
        <v>20</v>
      </c>
      <c r="AK1748" s="387">
        <v>2</v>
      </c>
      <c r="AM1748"/>
      <c r="AN1748"/>
      <c r="AO1748"/>
    </row>
    <row r="1749" spans="1:41">
      <c r="A1749" s="387" t="s">
        <v>4479</v>
      </c>
      <c r="B1749" s="388">
        <v>43674.736967592595</v>
      </c>
      <c r="C1749" s="389">
        <v>43674</v>
      </c>
      <c r="D1749" s="387" t="s">
        <v>2064</v>
      </c>
      <c r="E1749" s="389">
        <v>43674</v>
      </c>
      <c r="F1749" s="387" t="s">
        <v>2348</v>
      </c>
      <c r="G1749" s="389">
        <v>43674</v>
      </c>
      <c r="H1749" s="387" t="s">
        <v>2600</v>
      </c>
      <c r="I1749" s="389">
        <v>43674</v>
      </c>
      <c r="J1749" s="387" t="s">
        <v>2599</v>
      </c>
      <c r="K1749" s="387" t="s">
        <v>1741</v>
      </c>
      <c r="L1749" s="390" t="s">
        <v>1732</v>
      </c>
      <c r="M1749" s="390" t="s">
        <v>2985</v>
      </c>
      <c r="N1749" s="390" t="str">
        <f t="shared" si="56"/>
        <v>Employee49@blyblade.com</v>
      </c>
      <c r="O1749" s="390" t="str">
        <f t="shared" si="57"/>
        <v>Emi_Suzuki</v>
      </c>
      <c r="P1749" s="387" t="s">
        <v>1728</v>
      </c>
      <c r="Q1749" s="387" t="s">
        <v>1739</v>
      </c>
      <c r="R1749" s="387" t="s">
        <v>1738</v>
      </c>
      <c r="S1749" s="387">
        <v>1.23</v>
      </c>
      <c r="T1749" s="387">
        <v>27</v>
      </c>
      <c r="U1749" s="387" t="s">
        <v>1737</v>
      </c>
      <c r="V1749" s="387" t="s">
        <v>1737</v>
      </c>
      <c r="W1749" s="387" t="s">
        <v>1728</v>
      </c>
      <c r="X1749" s="387" t="s">
        <v>1794</v>
      </c>
      <c r="Y1749" s="387" t="s">
        <v>1825</v>
      </c>
      <c r="Z1749" s="387" t="s">
        <v>1734</v>
      </c>
      <c r="AA1749" s="387" t="s">
        <v>1793</v>
      </c>
      <c r="AB1749" s="387">
        <v>17.899999999999999</v>
      </c>
      <c r="AC1749" s="387">
        <v>0</v>
      </c>
      <c r="AD1749" s="387">
        <v>2.6</v>
      </c>
      <c r="AE1749" s="387">
        <v>17.899999999999999</v>
      </c>
      <c r="AF1749" s="387" t="s">
        <v>1729</v>
      </c>
      <c r="AG1749" s="387">
        <v>17.899999999999999</v>
      </c>
      <c r="AH1749" s="387">
        <v>0</v>
      </c>
      <c r="AI1749" s="387">
        <v>2.6</v>
      </c>
      <c r="AJ1749" s="387">
        <v>17.899999999999999</v>
      </c>
      <c r="AK1749" s="387">
        <v>1.79</v>
      </c>
      <c r="AM1749"/>
      <c r="AN1749"/>
      <c r="AO1749"/>
    </row>
    <row r="1750" spans="1:41">
      <c r="A1750" s="387" t="s">
        <v>4478</v>
      </c>
      <c r="B1750" s="388">
        <v>43674.760312500002</v>
      </c>
      <c r="C1750" s="389">
        <v>43674</v>
      </c>
      <c r="D1750" s="387" t="s">
        <v>2030</v>
      </c>
      <c r="E1750" s="389">
        <v>43674</v>
      </c>
      <c r="F1750" s="387" t="s">
        <v>3469</v>
      </c>
      <c r="G1750" s="389">
        <v>43674</v>
      </c>
      <c r="H1750" s="387" t="s">
        <v>3547</v>
      </c>
      <c r="I1750" s="389">
        <v>43674</v>
      </c>
      <c r="J1750" s="387" t="s">
        <v>3961</v>
      </c>
      <c r="K1750" s="387" t="s">
        <v>1741</v>
      </c>
      <c r="L1750" s="390" t="s">
        <v>1732</v>
      </c>
      <c r="M1750" s="390" t="s">
        <v>1810</v>
      </c>
      <c r="N1750" s="390" t="str">
        <f t="shared" si="56"/>
        <v>Employee3@blyblade.com</v>
      </c>
      <c r="O1750" s="390" t="str">
        <f t="shared" si="57"/>
        <v>Esjona_Kadiu</v>
      </c>
      <c r="P1750" s="387" t="s">
        <v>1728</v>
      </c>
      <c r="Q1750" s="387" t="s">
        <v>1739</v>
      </c>
      <c r="R1750" s="387" t="s">
        <v>1738</v>
      </c>
      <c r="S1750" s="387">
        <v>1.2</v>
      </c>
      <c r="T1750" s="387">
        <v>34</v>
      </c>
      <c r="U1750" s="387" t="s">
        <v>1737</v>
      </c>
      <c r="V1750" s="387" t="s">
        <v>1737</v>
      </c>
      <c r="W1750" s="387" t="s">
        <v>1728</v>
      </c>
      <c r="X1750" s="387" t="s">
        <v>1794</v>
      </c>
      <c r="Y1750" s="387" t="s">
        <v>1735</v>
      </c>
      <c r="Z1750" s="387" t="s">
        <v>1734</v>
      </c>
      <c r="AA1750" s="387" t="s">
        <v>1733</v>
      </c>
      <c r="AB1750" s="387">
        <v>21.7</v>
      </c>
      <c r="AC1750" s="387">
        <v>0</v>
      </c>
      <c r="AD1750" s="387">
        <v>0</v>
      </c>
      <c r="AE1750" s="387">
        <v>20</v>
      </c>
      <c r="AF1750" s="387" t="s">
        <v>1729</v>
      </c>
      <c r="AG1750" s="387">
        <v>21.7</v>
      </c>
      <c r="AH1750" s="387">
        <v>0</v>
      </c>
      <c r="AI1750" s="387">
        <v>0</v>
      </c>
      <c r="AJ1750" s="387">
        <v>20</v>
      </c>
      <c r="AK1750" s="387">
        <v>2</v>
      </c>
      <c r="AM1750"/>
      <c r="AN1750"/>
      <c r="AO1750"/>
    </row>
    <row r="1751" spans="1:41">
      <c r="A1751" s="387" t="s">
        <v>4477</v>
      </c>
      <c r="B1751" s="388">
        <v>43674.77925925926</v>
      </c>
      <c r="C1751" s="389">
        <v>43674</v>
      </c>
      <c r="D1751" s="387" t="s">
        <v>2836</v>
      </c>
      <c r="E1751" s="389">
        <v>43674</v>
      </c>
      <c r="F1751" s="387" t="s">
        <v>3472</v>
      </c>
      <c r="G1751" s="389">
        <v>43674</v>
      </c>
      <c r="H1751" s="387" t="s">
        <v>2975</v>
      </c>
      <c r="I1751" s="389">
        <v>43674</v>
      </c>
      <c r="J1751" s="387" t="s">
        <v>2974</v>
      </c>
      <c r="K1751" s="387" t="s">
        <v>1741</v>
      </c>
      <c r="L1751" s="390" t="s">
        <v>1732</v>
      </c>
      <c r="M1751" s="390" t="s">
        <v>1755</v>
      </c>
      <c r="N1751" s="390" t="str">
        <f t="shared" si="56"/>
        <v>Employee2@blyblade.com</v>
      </c>
      <c r="O1751" s="390" t="str">
        <f t="shared" si="57"/>
        <v>Cal_Thompson</v>
      </c>
      <c r="P1751" s="387" t="s">
        <v>1728</v>
      </c>
      <c r="Q1751" s="387" t="s">
        <v>2043</v>
      </c>
      <c r="R1751" s="387" t="s">
        <v>1738</v>
      </c>
      <c r="S1751" s="387">
        <v>2.2400000000000002</v>
      </c>
      <c r="T1751" s="387">
        <v>14</v>
      </c>
      <c r="U1751" s="387" t="s">
        <v>2007</v>
      </c>
      <c r="V1751" s="387" t="s">
        <v>2183</v>
      </c>
      <c r="W1751" s="387" t="s">
        <v>1761</v>
      </c>
      <c r="X1751" s="387" t="s">
        <v>1749</v>
      </c>
      <c r="Y1751" s="387" t="s">
        <v>1748</v>
      </c>
      <c r="Z1751" s="387" t="s">
        <v>1734</v>
      </c>
      <c r="AA1751" s="387" t="s">
        <v>1733</v>
      </c>
      <c r="AB1751" s="387">
        <v>30.5</v>
      </c>
      <c r="AC1751" s="387">
        <v>0</v>
      </c>
      <c r="AD1751" s="387">
        <v>0</v>
      </c>
      <c r="AE1751" s="387">
        <v>30.5</v>
      </c>
      <c r="AF1751" s="387" t="s">
        <v>1729</v>
      </c>
      <c r="AG1751" s="387">
        <v>30.5</v>
      </c>
      <c r="AH1751" s="387">
        <v>0</v>
      </c>
      <c r="AI1751" s="387">
        <v>0</v>
      </c>
      <c r="AJ1751" s="387">
        <v>30.5</v>
      </c>
      <c r="AK1751" s="387">
        <v>3.05</v>
      </c>
      <c r="AM1751"/>
      <c r="AN1751"/>
      <c r="AO1751"/>
    </row>
    <row r="1752" spans="1:41">
      <c r="A1752" s="387" t="s">
        <v>4476</v>
      </c>
      <c r="B1752" s="388">
        <v>43674.795578703706</v>
      </c>
      <c r="C1752" s="389">
        <v>43674</v>
      </c>
      <c r="D1752" s="387" t="s">
        <v>2008</v>
      </c>
      <c r="E1752" s="389">
        <v>43674</v>
      </c>
      <c r="F1752" s="387" t="s">
        <v>2109</v>
      </c>
      <c r="G1752" s="389">
        <v>43674</v>
      </c>
      <c r="H1752" s="387" t="s">
        <v>2959</v>
      </c>
      <c r="I1752" s="389">
        <v>43674</v>
      </c>
      <c r="J1752" s="387" t="s">
        <v>3590</v>
      </c>
      <c r="K1752" s="387" t="s">
        <v>1741</v>
      </c>
      <c r="L1752" s="390" t="s">
        <v>1732</v>
      </c>
      <c r="M1752" s="390" t="s">
        <v>1854</v>
      </c>
      <c r="N1752" s="390" t="str">
        <f t="shared" si="56"/>
        <v>Employee5@blyblade.com</v>
      </c>
      <c r="O1752" s="390" t="str">
        <f t="shared" si="57"/>
        <v>Torey_McNeil</v>
      </c>
      <c r="P1752" s="387" t="s">
        <v>1728</v>
      </c>
      <c r="Q1752" s="387" t="s">
        <v>1952</v>
      </c>
      <c r="R1752" s="387" t="s">
        <v>1738</v>
      </c>
      <c r="S1752" s="387">
        <v>7.66</v>
      </c>
      <c r="T1752" s="387">
        <v>23</v>
      </c>
      <c r="U1752" s="387" t="s">
        <v>1737</v>
      </c>
      <c r="V1752" s="387" t="s">
        <v>1772</v>
      </c>
      <c r="W1752" s="387" t="s">
        <v>1965</v>
      </c>
      <c r="X1752" s="387" t="s">
        <v>1749</v>
      </c>
      <c r="Y1752" s="387" t="s">
        <v>1748</v>
      </c>
      <c r="Z1752" s="387" t="s">
        <v>1734</v>
      </c>
      <c r="AA1752" s="387" t="s">
        <v>1733</v>
      </c>
      <c r="AB1752" s="387">
        <v>56.53</v>
      </c>
      <c r="AC1752" s="387">
        <v>0</v>
      </c>
      <c r="AD1752" s="387">
        <v>0</v>
      </c>
      <c r="AE1752" s="387">
        <v>56.53</v>
      </c>
      <c r="AF1752" s="387" t="s">
        <v>1729</v>
      </c>
      <c r="AG1752" s="387">
        <v>56.53</v>
      </c>
      <c r="AH1752" s="387">
        <v>0</v>
      </c>
      <c r="AI1752" s="387">
        <v>0</v>
      </c>
      <c r="AJ1752" s="387">
        <v>56.53</v>
      </c>
      <c r="AK1752" s="387">
        <v>5.65</v>
      </c>
      <c r="AM1752"/>
      <c r="AN1752"/>
      <c r="AO1752"/>
    </row>
    <row r="1753" spans="1:41">
      <c r="A1753" s="387" t="s">
        <v>4475</v>
      </c>
      <c r="B1753" s="388">
        <v>43674.801226851851</v>
      </c>
      <c r="C1753" s="389">
        <v>43674</v>
      </c>
      <c r="D1753" s="387" t="s">
        <v>2728</v>
      </c>
      <c r="E1753" s="389">
        <v>43674</v>
      </c>
      <c r="F1753" s="387" t="s">
        <v>2727</v>
      </c>
      <c r="G1753" s="389">
        <v>43674</v>
      </c>
      <c r="H1753" s="387" t="s">
        <v>2469</v>
      </c>
      <c r="I1753" s="389">
        <v>43674</v>
      </c>
      <c r="J1753" s="387" t="s">
        <v>2468</v>
      </c>
      <c r="K1753" s="387" t="s">
        <v>1741</v>
      </c>
      <c r="L1753" s="390" t="s">
        <v>1732</v>
      </c>
      <c r="M1753" s="390" t="s">
        <v>1924</v>
      </c>
      <c r="N1753" s="390" t="str">
        <f t="shared" si="56"/>
        <v>Employee16@blyblade.com</v>
      </c>
      <c r="O1753" s="390" t="str">
        <f t="shared" si="57"/>
        <v>Hunter_Senning</v>
      </c>
      <c r="P1753" s="387" t="s">
        <v>1728</v>
      </c>
      <c r="Q1753" s="387" t="s">
        <v>1754</v>
      </c>
      <c r="R1753" s="387" t="s">
        <v>1753</v>
      </c>
      <c r="S1753" s="387">
        <v>1.72</v>
      </c>
      <c r="T1753" s="387">
        <v>4</v>
      </c>
      <c r="U1753" s="387" t="s">
        <v>1795</v>
      </c>
      <c r="V1753" s="387" t="s">
        <v>1752</v>
      </c>
      <c r="W1753" s="387" t="s">
        <v>1771</v>
      </c>
      <c r="X1753" s="387" t="s">
        <v>1770</v>
      </c>
      <c r="Y1753" s="387" t="s">
        <v>1748</v>
      </c>
      <c r="Z1753" s="387" t="s">
        <v>1734</v>
      </c>
      <c r="AA1753" s="387" t="s">
        <v>1733</v>
      </c>
      <c r="AB1753" s="387">
        <v>12.28</v>
      </c>
      <c r="AC1753" s="387">
        <v>0</v>
      </c>
      <c r="AD1753" s="387">
        <v>0</v>
      </c>
      <c r="AE1753" s="387">
        <v>12.28</v>
      </c>
      <c r="AF1753" s="387" t="s">
        <v>1729</v>
      </c>
      <c r="AG1753" s="387">
        <v>12.28</v>
      </c>
      <c r="AH1753" s="387">
        <v>0</v>
      </c>
      <c r="AI1753" s="387">
        <v>0</v>
      </c>
      <c r="AJ1753" s="387">
        <v>12.28</v>
      </c>
      <c r="AK1753" s="387">
        <v>1.23</v>
      </c>
      <c r="AM1753"/>
      <c r="AN1753"/>
      <c r="AO1753"/>
    </row>
    <row r="1754" spans="1:41">
      <c r="A1754" s="387" t="s">
        <v>4474</v>
      </c>
      <c r="B1754" s="388">
        <v>43674.808368055557</v>
      </c>
      <c r="C1754" s="389">
        <v>43674</v>
      </c>
      <c r="D1754" s="387" t="s">
        <v>2540</v>
      </c>
      <c r="E1754" s="389">
        <v>43674</v>
      </c>
      <c r="F1754" s="387" t="s">
        <v>2539</v>
      </c>
      <c r="G1754" s="389">
        <v>43674</v>
      </c>
      <c r="H1754" s="387" t="s">
        <v>1993</v>
      </c>
      <c r="I1754" s="389">
        <v>43674</v>
      </c>
      <c r="J1754" s="387" t="s">
        <v>2406</v>
      </c>
      <c r="K1754" s="387" t="s">
        <v>1741</v>
      </c>
      <c r="L1754" s="390" t="s">
        <v>1732</v>
      </c>
      <c r="M1754" s="390" t="s">
        <v>2287</v>
      </c>
      <c r="N1754" s="390" t="str">
        <f t="shared" si="56"/>
        <v>Employee14@blyblade.com</v>
      </c>
      <c r="O1754" s="390" t="str">
        <f t="shared" si="57"/>
        <v>Bowie_Tam</v>
      </c>
      <c r="P1754" s="387" t="s">
        <v>1728</v>
      </c>
      <c r="Q1754" s="387" t="s">
        <v>1952</v>
      </c>
      <c r="R1754" s="387" t="s">
        <v>1738</v>
      </c>
      <c r="S1754" s="387">
        <v>2.09</v>
      </c>
      <c r="T1754" s="387">
        <v>9</v>
      </c>
      <c r="U1754" s="387" t="s">
        <v>2026</v>
      </c>
      <c r="V1754" s="387" t="s">
        <v>2026</v>
      </c>
      <c r="W1754" s="387" t="s">
        <v>2025</v>
      </c>
      <c r="X1754" s="387" t="s">
        <v>1749</v>
      </c>
      <c r="Y1754" s="387" t="s">
        <v>1748</v>
      </c>
      <c r="Z1754" s="387" t="s">
        <v>1734</v>
      </c>
      <c r="AA1754" s="387" t="s">
        <v>1733</v>
      </c>
      <c r="AB1754" s="387">
        <v>36.340000000000003</v>
      </c>
      <c r="AC1754" s="387">
        <v>0</v>
      </c>
      <c r="AD1754" s="387">
        <v>0</v>
      </c>
      <c r="AE1754" s="387">
        <v>36.340000000000003</v>
      </c>
      <c r="AF1754" s="387" t="s">
        <v>1729</v>
      </c>
      <c r="AG1754" s="387">
        <v>36.340000000000003</v>
      </c>
      <c r="AH1754" s="387">
        <v>0</v>
      </c>
      <c r="AI1754" s="387">
        <v>0</v>
      </c>
      <c r="AJ1754" s="387">
        <v>36.340000000000003</v>
      </c>
      <c r="AK1754" s="387">
        <v>3.63</v>
      </c>
      <c r="AM1754"/>
      <c r="AN1754"/>
      <c r="AO1754"/>
    </row>
    <row r="1755" spans="1:41">
      <c r="A1755" s="387" t="s">
        <v>4473</v>
      </c>
      <c r="B1755" s="388">
        <v>43674.830509259256</v>
      </c>
      <c r="C1755" s="389">
        <v>43674</v>
      </c>
      <c r="D1755" s="387" t="s">
        <v>2274</v>
      </c>
      <c r="E1755" s="389">
        <v>43674</v>
      </c>
      <c r="F1755" s="387" t="s">
        <v>2530</v>
      </c>
      <c r="G1755" s="389">
        <v>43674</v>
      </c>
      <c r="H1755" s="387" t="s">
        <v>2725</v>
      </c>
      <c r="I1755" s="389">
        <v>43674</v>
      </c>
      <c r="J1755" s="387" t="s">
        <v>1808</v>
      </c>
      <c r="K1755" s="387" t="s">
        <v>1741</v>
      </c>
      <c r="L1755" s="390" t="s">
        <v>1732</v>
      </c>
      <c r="M1755" s="390" t="s">
        <v>1755</v>
      </c>
      <c r="N1755" s="390" t="str">
        <f t="shared" si="56"/>
        <v>Employee2@blyblade.com</v>
      </c>
      <c r="O1755" s="390" t="str">
        <f t="shared" si="57"/>
        <v>Cal_Thompson</v>
      </c>
      <c r="P1755" s="387" t="s">
        <v>1728</v>
      </c>
      <c r="Q1755" s="387" t="s">
        <v>1952</v>
      </c>
      <c r="R1755" s="387" t="s">
        <v>1738</v>
      </c>
      <c r="S1755" s="387">
        <v>1.5</v>
      </c>
      <c r="T1755" s="387">
        <v>17</v>
      </c>
      <c r="U1755" s="387" t="s">
        <v>1737</v>
      </c>
      <c r="V1755" s="387" t="s">
        <v>1833</v>
      </c>
      <c r="W1755" s="387" t="s">
        <v>1761</v>
      </c>
      <c r="X1755" s="387" t="s">
        <v>1749</v>
      </c>
      <c r="Y1755" s="387" t="s">
        <v>1748</v>
      </c>
      <c r="Z1755" s="387" t="s">
        <v>1734</v>
      </c>
      <c r="AA1755" s="387" t="s">
        <v>1733</v>
      </c>
      <c r="AB1755" s="387">
        <v>46.99</v>
      </c>
      <c r="AC1755" s="387">
        <v>0</v>
      </c>
      <c r="AD1755" s="387">
        <v>0</v>
      </c>
      <c r="AE1755" s="387">
        <v>46.99</v>
      </c>
      <c r="AF1755" s="387" t="s">
        <v>1729</v>
      </c>
      <c r="AG1755" s="387">
        <v>46.99</v>
      </c>
      <c r="AH1755" s="387">
        <v>0</v>
      </c>
      <c r="AI1755" s="387">
        <v>0</v>
      </c>
      <c r="AJ1755" s="387">
        <v>46.99</v>
      </c>
      <c r="AK1755" s="387">
        <v>4.7</v>
      </c>
      <c r="AM1755"/>
      <c r="AN1755"/>
      <c r="AO1755"/>
    </row>
    <row r="1756" spans="1:41">
      <c r="A1756" s="387" t="s">
        <v>4472</v>
      </c>
      <c r="B1756" s="388">
        <v>43674.844837962963</v>
      </c>
      <c r="C1756" s="389">
        <v>43674</v>
      </c>
      <c r="D1756" s="387" t="s">
        <v>1968</v>
      </c>
      <c r="E1756" s="389">
        <v>43674</v>
      </c>
      <c r="F1756" s="387" t="s">
        <v>4045</v>
      </c>
      <c r="G1756" s="389">
        <v>43674</v>
      </c>
      <c r="H1756" s="387" t="s">
        <v>4207</v>
      </c>
      <c r="I1756" s="389">
        <v>43674</v>
      </c>
      <c r="J1756" s="387" t="s">
        <v>3661</v>
      </c>
      <c r="K1756" s="387" t="s">
        <v>1741</v>
      </c>
      <c r="L1756" s="390" t="s">
        <v>1732</v>
      </c>
      <c r="M1756" s="390" t="s">
        <v>1755</v>
      </c>
      <c r="N1756" s="390" t="str">
        <f t="shared" si="56"/>
        <v>Employee2@blyblade.com</v>
      </c>
      <c r="O1756" s="390" t="str">
        <f t="shared" si="57"/>
        <v>Cal_Thompson</v>
      </c>
      <c r="P1756" s="387" t="s">
        <v>1728</v>
      </c>
      <c r="Q1756" s="387" t="s">
        <v>1952</v>
      </c>
      <c r="R1756" s="387" t="s">
        <v>1738</v>
      </c>
      <c r="S1756" s="387">
        <v>1.47</v>
      </c>
      <c r="T1756" s="387">
        <v>8</v>
      </c>
      <c r="U1756" s="387" t="s">
        <v>1772</v>
      </c>
      <c r="V1756" s="387" t="s">
        <v>3119</v>
      </c>
      <c r="W1756" s="387" t="s">
        <v>1761</v>
      </c>
      <c r="X1756" s="387" t="s">
        <v>1749</v>
      </c>
      <c r="Y1756" s="387" t="s">
        <v>1748</v>
      </c>
      <c r="Z1756" s="387" t="s">
        <v>1734</v>
      </c>
      <c r="AA1756" s="387" t="s">
        <v>1733</v>
      </c>
      <c r="AB1756" s="387">
        <v>40.840000000000003</v>
      </c>
      <c r="AC1756" s="387">
        <v>0</v>
      </c>
      <c r="AD1756" s="387">
        <v>0</v>
      </c>
      <c r="AE1756" s="387">
        <v>40.840000000000003</v>
      </c>
      <c r="AF1756" s="387" t="s">
        <v>1729</v>
      </c>
      <c r="AG1756" s="387">
        <v>40.840000000000003</v>
      </c>
      <c r="AH1756" s="387">
        <v>0</v>
      </c>
      <c r="AI1756" s="387">
        <v>0</v>
      </c>
      <c r="AJ1756" s="387">
        <v>40.840000000000003</v>
      </c>
      <c r="AK1756" s="387">
        <v>4.08</v>
      </c>
      <c r="AM1756"/>
      <c r="AN1756"/>
      <c r="AO1756"/>
    </row>
    <row r="1757" spans="1:41">
      <c r="A1757" s="387" t="s">
        <v>4471</v>
      </c>
      <c r="B1757" s="388">
        <v>43674.879861111112</v>
      </c>
      <c r="C1757" s="389">
        <v>43674</v>
      </c>
      <c r="D1757" s="387" t="s">
        <v>1930</v>
      </c>
      <c r="E1757" s="389">
        <v>43674</v>
      </c>
      <c r="F1757" s="387" t="s">
        <v>2354</v>
      </c>
      <c r="G1757" s="389">
        <v>43674</v>
      </c>
      <c r="H1757" s="387" t="s">
        <v>1906</v>
      </c>
      <c r="I1757" s="389">
        <v>43674</v>
      </c>
      <c r="J1757" s="387" t="s">
        <v>2069</v>
      </c>
      <c r="K1757" s="387" t="s">
        <v>1741</v>
      </c>
      <c r="L1757" s="390" t="s">
        <v>1732</v>
      </c>
      <c r="M1757" s="390" t="s">
        <v>1854</v>
      </c>
      <c r="N1757" s="390" t="str">
        <f t="shared" si="56"/>
        <v>Employee5@blyblade.com</v>
      </c>
      <c r="O1757" s="390" t="str">
        <f t="shared" si="57"/>
        <v>Torey_McNeil</v>
      </c>
      <c r="P1757" s="387" t="s">
        <v>1728</v>
      </c>
      <c r="Q1757" s="387" t="s">
        <v>1762</v>
      </c>
      <c r="R1757" s="387" t="s">
        <v>1753</v>
      </c>
      <c r="S1757" s="387">
        <v>6.67</v>
      </c>
      <c r="T1757" s="387">
        <v>14</v>
      </c>
      <c r="U1757" s="387" t="s">
        <v>1752</v>
      </c>
      <c r="V1757" s="387" t="s">
        <v>1917</v>
      </c>
      <c r="W1757" s="387" t="s">
        <v>1761</v>
      </c>
      <c r="X1757" s="387" t="s">
        <v>1749</v>
      </c>
      <c r="Y1757" s="387" t="s">
        <v>1748</v>
      </c>
      <c r="Z1757" s="387" t="s">
        <v>1734</v>
      </c>
      <c r="AA1757" s="387" t="s">
        <v>1733</v>
      </c>
      <c r="AB1757" s="387">
        <v>64.400000000000006</v>
      </c>
      <c r="AC1757" s="387">
        <v>0</v>
      </c>
      <c r="AD1757" s="387">
        <v>0</v>
      </c>
      <c r="AE1757" s="387">
        <v>64.400000000000006</v>
      </c>
      <c r="AF1757" s="387" t="s">
        <v>1729</v>
      </c>
      <c r="AG1757" s="387">
        <v>64.400000000000006</v>
      </c>
      <c r="AH1757" s="387">
        <v>0</v>
      </c>
      <c r="AI1757" s="387">
        <v>0</v>
      </c>
      <c r="AJ1757" s="387">
        <v>64.400000000000006</v>
      </c>
      <c r="AK1757" s="387">
        <v>6.44</v>
      </c>
      <c r="AM1757"/>
      <c r="AN1757"/>
      <c r="AO1757"/>
    </row>
    <row r="1758" spans="1:41">
      <c r="A1758" s="387" t="s">
        <v>4470</v>
      </c>
      <c r="B1758" s="388">
        <v>43674.907905092594</v>
      </c>
      <c r="C1758" s="389">
        <v>43674</v>
      </c>
      <c r="D1758" s="387" t="s">
        <v>3280</v>
      </c>
      <c r="E1758" s="389">
        <v>43674</v>
      </c>
      <c r="F1758" s="387" t="s">
        <v>1797</v>
      </c>
      <c r="G1758" s="389">
        <v>43674</v>
      </c>
      <c r="H1758" s="387" t="s">
        <v>3634</v>
      </c>
      <c r="I1758" s="389">
        <v>43674</v>
      </c>
      <c r="J1758" s="387" t="s">
        <v>3633</v>
      </c>
      <c r="K1758" s="387" t="s">
        <v>1741</v>
      </c>
      <c r="L1758" s="390" t="s">
        <v>1732</v>
      </c>
      <c r="M1758" s="390" t="s">
        <v>2084</v>
      </c>
      <c r="N1758" s="390" t="str">
        <f t="shared" si="56"/>
        <v>Employee40@blyblade.com</v>
      </c>
      <c r="O1758" s="390" t="str">
        <f t="shared" si="57"/>
        <v>Sergio_Khazerov</v>
      </c>
      <c r="P1758" s="387" t="s">
        <v>1728</v>
      </c>
      <c r="Q1758" s="387" t="s">
        <v>1952</v>
      </c>
      <c r="R1758" s="387" t="s">
        <v>1738</v>
      </c>
      <c r="S1758" s="387">
        <v>2.38</v>
      </c>
      <c r="T1758" s="387">
        <v>42</v>
      </c>
      <c r="U1758" s="387" t="s">
        <v>1991</v>
      </c>
      <c r="V1758" s="387" t="s">
        <v>1991</v>
      </c>
      <c r="W1758" s="387" t="s">
        <v>2450</v>
      </c>
      <c r="X1758" s="387" t="s">
        <v>1749</v>
      </c>
      <c r="Y1758" s="387" t="s">
        <v>1735</v>
      </c>
      <c r="Z1758" s="387" t="s">
        <v>1734</v>
      </c>
      <c r="AA1758" s="387" t="s">
        <v>1733</v>
      </c>
      <c r="AB1758" s="387">
        <v>60.56</v>
      </c>
      <c r="AC1758" s="387">
        <v>0</v>
      </c>
      <c r="AD1758" s="387">
        <v>0</v>
      </c>
      <c r="AE1758" s="387">
        <v>60.56</v>
      </c>
      <c r="AF1758" s="387" t="s">
        <v>1729</v>
      </c>
      <c r="AG1758" s="387">
        <v>60.56</v>
      </c>
      <c r="AH1758" s="387">
        <v>0</v>
      </c>
      <c r="AI1758" s="387">
        <v>0</v>
      </c>
      <c r="AJ1758" s="387">
        <v>60.56</v>
      </c>
      <c r="AK1758" s="387">
        <v>6.06</v>
      </c>
      <c r="AM1758"/>
      <c r="AN1758"/>
      <c r="AO1758"/>
    </row>
    <row r="1759" spans="1:41">
      <c r="A1759" s="387" t="s">
        <v>4469</v>
      </c>
      <c r="B1759" s="388">
        <v>43674.915196759262</v>
      </c>
      <c r="C1759" s="389">
        <v>43674</v>
      </c>
      <c r="D1759" s="387" t="s">
        <v>1877</v>
      </c>
      <c r="E1759" s="389">
        <v>43674</v>
      </c>
      <c r="F1759" s="387" t="s">
        <v>2997</v>
      </c>
      <c r="G1759" s="389">
        <v>43674</v>
      </c>
      <c r="H1759" s="387" t="s">
        <v>3303</v>
      </c>
      <c r="I1759" s="389">
        <v>43674</v>
      </c>
      <c r="J1759" s="387" t="s">
        <v>2131</v>
      </c>
      <c r="K1759" s="387" t="s">
        <v>1741</v>
      </c>
      <c r="L1759" s="390" t="s">
        <v>1732</v>
      </c>
      <c r="M1759" s="390" t="s">
        <v>2287</v>
      </c>
      <c r="N1759" s="390" t="str">
        <f t="shared" si="56"/>
        <v>Employee14@blyblade.com</v>
      </c>
      <c r="O1759" s="390" t="str">
        <f t="shared" si="57"/>
        <v>Bowie_Tam</v>
      </c>
      <c r="P1759" s="387" t="s">
        <v>1728</v>
      </c>
      <c r="Q1759" s="387" t="s">
        <v>1952</v>
      </c>
      <c r="R1759" s="387" t="s">
        <v>1738</v>
      </c>
      <c r="S1759" s="387">
        <v>1.76</v>
      </c>
      <c r="T1759" s="387">
        <v>12</v>
      </c>
      <c r="U1759" s="387" t="s">
        <v>2026</v>
      </c>
      <c r="V1759" s="387" t="s">
        <v>2026</v>
      </c>
      <c r="W1759" s="387" t="s">
        <v>2025</v>
      </c>
      <c r="X1759" s="387" t="s">
        <v>1749</v>
      </c>
      <c r="Y1759" s="387" t="s">
        <v>1748</v>
      </c>
      <c r="Z1759" s="387" t="s">
        <v>1734</v>
      </c>
      <c r="AA1759" s="387" t="s">
        <v>1733</v>
      </c>
      <c r="AB1759" s="387">
        <v>31.49</v>
      </c>
      <c r="AC1759" s="387">
        <v>0</v>
      </c>
      <c r="AD1759" s="387">
        <v>0</v>
      </c>
      <c r="AE1759" s="387">
        <v>31.49</v>
      </c>
      <c r="AF1759" s="387" t="s">
        <v>1729</v>
      </c>
      <c r="AG1759" s="387">
        <v>31.49</v>
      </c>
      <c r="AH1759" s="387">
        <v>0</v>
      </c>
      <c r="AI1759" s="387">
        <v>0</v>
      </c>
      <c r="AJ1759" s="387">
        <v>31.49</v>
      </c>
      <c r="AK1759" s="387">
        <v>3.15</v>
      </c>
      <c r="AM1759"/>
      <c r="AN1759"/>
      <c r="AO1759"/>
    </row>
    <row r="1760" spans="1:41">
      <c r="A1760" s="387" t="s">
        <v>4468</v>
      </c>
      <c r="B1760" s="388">
        <v>43674.926238425927</v>
      </c>
      <c r="C1760" s="389">
        <v>43674</v>
      </c>
      <c r="D1760" s="387" t="s">
        <v>2031</v>
      </c>
      <c r="E1760" s="389">
        <v>43674</v>
      </c>
      <c r="F1760" s="387" t="s">
        <v>2030</v>
      </c>
      <c r="G1760" s="389">
        <v>43674</v>
      </c>
      <c r="H1760" s="387" t="s">
        <v>2017</v>
      </c>
      <c r="I1760" s="389">
        <v>43674</v>
      </c>
      <c r="J1760" s="387" t="s">
        <v>2016</v>
      </c>
      <c r="K1760" s="387" t="s">
        <v>1741</v>
      </c>
      <c r="L1760" s="390" t="s">
        <v>1732</v>
      </c>
      <c r="M1760" s="390" t="s">
        <v>2985</v>
      </c>
      <c r="N1760" s="390" t="str">
        <f t="shared" si="56"/>
        <v>Employee49@blyblade.com</v>
      </c>
      <c r="O1760" s="390" t="str">
        <f t="shared" si="57"/>
        <v>Emi_Suzuki</v>
      </c>
      <c r="P1760" s="387" t="s">
        <v>1728</v>
      </c>
      <c r="Q1760" s="387" t="s">
        <v>1754</v>
      </c>
      <c r="R1760" s="387" t="s">
        <v>1738</v>
      </c>
      <c r="S1760" s="387">
        <v>12.35</v>
      </c>
      <c r="T1760" s="387">
        <v>28</v>
      </c>
      <c r="U1760" s="387" t="s">
        <v>1737</v>
      </c>
      <c r="V1760" s="387" t="s">
        <v>1802</v>
      </c>
      <c r="W1760" s="387" t="s">
        <v>1771</v>
      </c>
      <c r="X1760" s="387" t="s">
        <v>1770</v>
      </c>
      <c r="Y1760" s="387" t="s">
        <v>1825</v>
      </c>
      <c r="Z1760" s="387" t="s">
        <v>1734</v>
      </c>
      <c r="AA1760" s="387" t="s">
        <v>1733</v>
      </c>
      <c r="AB1760" s="387">
        <v>66.77</v>
      </c>
      <c r="AC1760" s="387">
        <v>0</v>
      </c>
      <c r="AD1760" s="387">
        <v>0</v>
      </c>
      <c r="AE1760" s="387">
        <v>66.77</v>
      </c>
      <c r="AF1760" s="387" t="s">
        <v>1729</v>
      </c>
      <c r="AG1760" s="387">
        <v>66.77</v>
      </c>
      <c r="AH1760" s="387">
        <v>0</v>
      </c>
      <c r="AI1760" s="387">
        <v>0</v>
      </c>
      <c r="AJ1760" s="387">
        <v>66.77</v>
      </c>
      <c r="AK1760" s="387">
        <v>6.68</v>
      </c>
      <c r="AM1760"/>
      <c r="AN1760"/>
      <c r="AO1760"/>
    </row>
    <row r="1761" spans="1:41">
      <c r="A1761" s="387" t="s">
        <v>4467</v>
      </c>
      <c r="B1761" s="388">
        <v>43674.937858796293</v>
      </c>
      <c r="C1761" s="389">
        <v>43674</v>
      </c>
      <c r="D1761" s="387" t="s">
        <v>2170</v>
      </c>
      <c r="E1761" s="389">
        <v>43674</v>
      </c>
      <c r="F1761" s="387" t="s">
        <v>2519</v>
      </c>
      <c r="G1761" s="389">
        <v>43674</v>
      </c>
      <c r="H1761" s="387" t="s">
        <v>2238</v>
      </c>
      <c r="I1761" s="389">
        <v>43674</v>
      </c>
      <c r="J1761" s="387" t="s">
        <v>2292</v>
      </c>
      <c r="K1761" s="387" t="s">
        <v>1741</v>
      </c>
      <c r="L1761" s="390" t="s">
        <v>1732</v>
      </c>
      <c r="M1761" s="390" t="s">
        <v>2287</v>
      </c>
      <c r="N1761" s="390" t="str">
        <f t="shared" si="56"/>
        <v>Employee14@blyblade.com</v>
      </c>
      <c r="O1761" s="390" t="str">
        <f t="shared" si="57"/>
        <v>Bowie_Tam</v>
      </c>
      <c r="P1761" s="387" t="s">
        <v>1728</v>
      </c>
      <c r="Q1761" s="387" t="s">
        <v>1952</v>
      </c>
      <c r="R1761" s="387" t="s">
        <v>1738</v>
      </c>
      <c r="S1761" s="387">
        <v>1.74</v>
      </c>
      <c r="T1761" s="387">
        <v>6</v>
      </c>
      <c r="U1761" s="387" t="s">
        <v>2026</v>
      </c>
      <c r="V1761" s="387" t="s">
        <v>2026</v>
      </c>
      <c r="W1761" s="387" t="s">
        <v>2025</v>
      </c>
      <c r="X1761" s="387" t="s">
        <v>1749</v>
      </c>
      <c r="Y1761" s="387" t="s">
        <v>1748</v>
      </c>
      <c r="Z1761" s="387" t="s">
        <v>1734</v>
      </c>
      <c r="AA1761" s="387" t="s">
        <v>1733</v>
      </c>
      <c r="AB1761" s="387">
        <v>31.4</v>
      </c>
      <c r="AC1761" s="387">
        <v>0</v>
      </c>
      <c r="AD1761" s="387">
        <v>0</v>
      </c>
      <c r="AE1761" s="387">
        <v>31.4</v>
      </c>
      <c r="AF1761" s="387" t="s">
        <v>1729</v>
      </c>
      <c r="AG1761" s="387">
        <v>31.4</v>
      </c>
      <c r="AH1761" s="387">
        <v>0</v>
      </c>
      <c r="AI1761" s="387">
        <v>0</v>
      </c>
      <c r="AJ1761" s="387">
        <v>31.4</v>
      </c>
      <c r="AK1761" s="387">
        <v>3.14</v>
      </c>
      <c r="AM1761"/>
      <c r="AN1761"/>
      <c r="AO1761"/>
    </row>
    <row r="1762" spans="1:41">
      <c r="A1762" s="387" t="s">
        <v>4466</v>
      </c>
      <c r="B1762" s="388">
        <v>43674.948321759257</v>
      </c>
      <c r="C1762" s="389">
        <v>43674</v>
      </c>
      <c r="D1762" s="387" t="s">
        <v>2034</v>
      </c>
      <c r="E1762" s="389">
        <v>43674</v>
      </c>
      <c r="F1762" s="387" t="s">
        <v>2033</v>
      </c>
      <c r="G1762" s="389">
        <v>43674</v>
      </c>
      <c r="H1762" s="387" t="s">
        <v>2790</v>
      </c>
      <c r="I1762" s="389">
        <v>43674</v>
      </c>
      <c r="J1762" s="387" t="s">
        <v>3721</v>
      </c>
      <c r="K1762" s="387" t="s">
        <v>1741</v>
      </c>
      <c r="L1762" s="390" t="s">
        <v>1732</v>
      </c>
      <c r="M1762" s="390" t="s">
        <v>2208</v>
      </c>
      <c r="N1762" s="390" t="str">
        <f t="shared" si="56"/>
        <v>Employee13@blyblade.com</v>
      </c>
      <c r="O1762" s="390" t="str">
        <f t="shared" si="57"/>
        <v>Evelyn_Pelczar</v>
      </c>
      <c r="P1762" s="387" t="s">
        <v>1728</v>
      </c>
      <c r="Q1762" s="387" t="s">
        <v>1952</v>
      </c>
      <c r="R1762" s="387" t="s">
        <v>1738</v>
      </c>
      <c r="S1762" s="387">
        <v>3.57</v>
      </c>
      <c r="T1762" s="387">
        <v>25</v>
      </c>
      <c r="U1762" s="387" t="s">
        <v>1772</v>
      </c>
      <c r="V1762" s="387" t="s">
        <v>2183</v>
      </c>
      <c r="W1762" s="387" t="s">
        <v>1761</v>
      </c>
      <c r="X1762" s="387" t="s">
        <v>1749</v>
      </c>
      <c r="Y1762" s="387" t="s">
        <v>1735</v>
      </c>
      <c r="Z1762" s="387" t="s">
        <v>1734</v>
      </c>
      <c r="AA1762" s="387" t="s">
        <v>1733</v>
      </c>
      <c r="AB1762" s="387">
        <v>69.42</v>
      </c>
      <c r="AC1762" s="387">
        <v>0</v>
      </c>
      <c r="AD1762" s="387">
        <v>0</v>
      </c>
      <c r="AE1762" s="387">
        <v>69.42</v>
      </c>
      <c r="AF1762" s="387" t="s">
        <v>1729</v>
      </c>
      <c r="AG1762" s="387">
        <v>69.42</v>
      </c>
      <c r="AH1762" s="387">
        <v>0</v>
      </c>
      <c r="AI1762" s="387">
        <v>0</v>
      </c>
      <c r="AJ1762" s="387">
        <v>69.42</v>
      </c>
      <c r="AK1762" s="387">
        <v>6.94</v>
      </c>
      <c r="AM1762"/>
      <c r="AN1762"/>
      <c r="AO1762"/>
    </row>
    <row r="1763" spans="1:41">
      <c r="A1763" s="387" t="s">
        <v>4465</v>
      </c>
      <c r="B1763" s="388">
        <v>43674.974166666667</v>
      </c>
      <c r="C1763" s="389">
        <v>43674</v>
      </c>
      <c r="D1763" s="387" t="s">
        <v>3200</v>
      </c>
      <c r="E1763" s="389">
        <v>43674</v>
      </c>
      <c r="F1763" s="387" t="s">
        <v>2855</v>
      </c>
      <c r="G1763" s="389">
        <v>43674</v>
      </c>
      <c r="H1763" s="387" t="s">
        <v>1988</v>
      </c>
      <c r="I1763" s="389">
        <v>43674</v>
      </c>
      <c r="J1763" s="387" t="s">
        <v>1987</v>
      </c>
      <c r="K1763" s="387" t="s">
        <v>1741</v>
      </c>
      <c r="L1763" s="390" t="s">
        <v>1732</v>
      </c>
      <c r="M1763" s="390" t="s">
        <v>1924</v>
      </c>
      <c r="N1763" s="390" t="str">
        <f t="shared" si="56"/>
        <v>Employee16@blyblade.com</v>
      </c>
      <c r="O1763" s="390" t="str">
        <f t="shared" si="57"/>
        <v>Hunter_Senning</v>
      </c>
      <c r="P1763" s="387" t="s">
        <v>1728</v>
      </c>
      <c r="Q1763" s="387" t="s">
        <v>1754</v>
      </c>
      <c r="R1763" s="387" t="s">
        <v>1753</v>
      </c>
      <c r="S1763" s="387">
        <v>1.7</v>
      </c>
      <c r="T1763" s="387">
        <v>4</v>
      </c>
      <c r="U1763" s="387" t="s">
        <v>1752</v>
      </c>
      <c r="V1763" s="387" t="s">
        <v>1795</v>
      </c>
      <c r="W1763" s="387" t="s">
        <v>1771</v>
      </c>
      <c r="X1763" s="387" t="s">
        <v>1770</v>
      </c>
      <c r="Y1763" s="387" t="s">
        <v>1748</v>
      </c>
      <c r="Z1763" s="387" t="s">
        <v>1734</v>
      </c>
      <c r="AA1763" s="387" t="s">
        <v>1733</v>
      </c>
      <c r="AB1763" s="387">
        <v>13.43</v>
      </c>
      <c r="AC1763" s="387">
        <v>0</v>
      </c>
      <c r="AD1763" s="387">
        <v>0</v>
      </c>
      <c r="AE1763" s="387">
        <v>13.43</v>
      </c>
      <c r="AF1763" s="387" t="s">
        <v>1729</v>
      </c>
      <c r="AG1763" s="387">
        <v>13.43</v>
      </c>
      <c r="AH1763" s="387">
        <v>0</v>
      </c>
      <c r="AI1763" s="387">
        <v>0</v>
      </c>
      <c r="AJ1763" s="387">
        <v>13.43</v>
      </c>
      <c r="AK1763" s="387">
        <v>1.34</v>
      </c>
      <c r="AM1763"/>
      <c r="AN1763"/>
      <c r="AO1763"/>
    </row>
    <row r="1764" spans="1:41">
      <c r="A1764" s="387" t="s">
        <v>4462</v>
      </c>
      <c r="B1764" s="388">
        <v>43674.983842592592</v>
      </c>
      <c r="C1764" s="389">
        <v>43674</v>
      </c>
      <c r="D1764" s="387" t="s">
        <v>3818</v>
      </c>
      <c r="E1764" s="389">
        <v>43674</v>
      </c>
      <c r="F1764" s="387" t="s">
        <v>2098</v>
      </c>
      <c r="G1764" s="389">
        <v>43674</v>
      </c>
      <c r="H1764" s="387" t="s">
        <v>2573</v>
      </c>
      <c r="I1764" s="389">
        <v>43674</v>
      </c>
      <c r="J1764" s="387" t="s">
        <v>3720</v>
      </c>
      <c r="K1764" s="387" t="s">
        <v>1741</v>
      </c>
      <c r="L1764" s="390" t="s">
        <v>1732</v>
      </c>
      <c r="M1764" s="390" t="s">
        <v>1755</v>
      </c>
      <c r="N1764" s="390" t="str">
        <f t="shared" si="56"/>
        <v>Employee2@blyblade.com</v>
      </c>
      <c r="O1764" s="390" t="str">
        <f t="shared" si="57"/>
        <v>Cal_Thompson</v>
      </c>
      <c r="P1764" s="387" t="s">
        <v>1728</v>
      </c>
      <c r="Q1764" s="387" t="s">
        <v>1762</v>
      </c>
      <c r="R1764" s="387" t="s">
        <v>1753</v>
      </c>
      <c r="S1764" s="387">
        <v>6.87</v>
      </c>
      <c r="T1764" s="387">
        <v>14</v>
      </c>
      <c r="U1764" s="387" t="s">
        <v>1826</v>
      </c>
      <c r="V1764" s="387" t="s">
        <v>1826</v>
      </c>
      <c r="W1764" s="387" t="s">
        <v>1761</v>
      </c>
      <c r="X1764" s="387" t="s">
        <v>1749</v>
      </c>
      <c r="Y1764" s="387" t="s">
        <v>1748</v>
      </c>
      <c r="Z1764" s="387" t="s">
        <v>1734</v>
      </c>
      <c r="AA1764" s="387" t="s">
        <v>1733</v>
      </c>
      <c r="AB1764" s="387">
        <v>67.45</v>
      </c>
      <c r="AC1764" s="387">
        <v>0</v>
      </c>
      <c r="AD1764" s="387">
        <v>0</v>
      </c>
      <c r="AE1764" s="387">
        <v>67.45</v>
      </c>
      <c r="AF1764" s="387" t="s">
        <v>1729</v>
      </c>
      <c r="AG1764" s="387">
        <v>67.45</v>
      </c>
      <c r="AH1764" s="387">
        <v>0</v>
      </c>
      <c r="AI1764" s="387">
        <v>0</v>
      </c>
      <c r="AJ1764" s="387">
        <v>67.45</v>
      </c>
      <c r="AK1764" s="387">
        <v>6.75</v>
      </c>
      <c r="AM1764"/>
      <c r="AN1764"/>
      <c r="AO1764"/>
    </row>
    <row r="1765" spans="1:41">
      <c r="A1765" s="387" t="s">
        <v>4464</v>
      </c>
      <c r="B1765" s="388">
        <v>43674.984502314815</v>
      </c>
      <c r="C1765" s="389">
        <v>43674</v>
      </c>
      <c r="D1765" s="387" t="s">
        <v>3818</v>
      </c>
      <c r="E1765" s="389">
        <v>43674</v>
      </c>
      <c r="F1765" s="387" t="s">
        <v>2098</v>
      </c>
      <c r="G1765" s="389">
        <v>43674</v>
      </c>
      <c r="H1765" s="387" t="s">
        <v>2511</v>
      </c>
      <c r="I1765" s="389">
        <v>43674</v>
      </c>
      <c r="J1765" s="387" t="s">
        <v>2510</v>
      </c>
      <c r="K1765" s="387" t="s">
        <v>1741</v>
      </c>
      <c r="L1765" s="390" t="s">
        <v>1732</v>
      </c>
      <c r="M1765" s="390" t="s">
        <v>1929</v>
      </c>
      <c r="N1765" s="390" t="str">
        <f t="shared" si="56"/>
        <v>Employee29@blyblade.com</v>
      </c>
      <c r="O1765" s="390" t="str">
        <f t="shared" si="57"/>
        <v>Justin_Meltzer</v>
      </c>
      <c r="P1765" s="387" t="s">
        <v>1728</v>
      </c>
      <c r="Q1765" s="387" t="s">
        <v>1762</v>
      </c>
      <c r="R1765" s="387" t="s">
        <v>1753</v>
      </c>
      <c r="S1765" s="387">
        <v>7.53</v>
      </c>
      <c r="T1765" s="387">
        <v>25</v>
      </c>
      <c r="U1765" s="387" t="s">
        <v>1826</v>
      </c>
      <c r="V1765" s="387" t="s">
        <v>1826</v>
      </c>
      <c r="W1765" s="387" t="s">
        <v>1761</v>
      </c>
      <c r="X1765" s="387" t="s">
        <v>1749</v>
      </c>
      <c r="Y1765" s="387" t="s">
        <v>1748</v>
      </c>
      <c r="Z1765" s="387" t="s">
        <v>1734</v>
      </c>
      <c r="AA1765" s="387" t="s">
        <v>1733</v>
      </c>
      <c r="AB1765" s="387">
        <v>67.34</v>
      </c>
      <c r="AC1765" s="387">
        <v>0</v>
      </c>
      <c r="AD1765" s="387">
        <v>0</v>
      </c>
      <c r="AE1765" s="387">
        <v>67.34</v>
      </c>
      <c r="AF1765" s="387" t="s">
        <v>1729</v>
      </c>
      <c r="AG1765" s="387">
        <v>67.34</v>
      </c>
      <c r="AH1765" s="387">
        <v>0</v>
      </c>
      <c r="AI1765" s="387">
        <v>0</v>
      </c>
      <c r="AJ1765" s="387">
        <v>67.34</v>
      </c>
      <c r="AK1765" s="387">
        <v>6.73</v>
      </c>
      <c r="AM1765"/>
      <c r="AN1765"/>
      <c r="AO1765"/>
    </row>
    <row r="1766" spans="1:41">
      <c r="A1766" s="387" t="s">
        <v>4464</v>
      </c>
      <c r="B1766" s="388">
        <v>43674.984953703701</v>
      </c>
      <c r="C1766" s="389">
        <v>43674</v>
      </c>
      <c r="D1766" s="387" t="s">
        <v>3818</v>
      </c>
      <c r="E1766" s="389">
        <v>43674</v>
      </c>
      <c r="F1766" s="387" t="s">
        <v>2098</v>
      </c>
      <c r="G1766" s="389">
        <v>43674</v>
      </c>
      <c r="H1766" s="387" t="s">
        <v>2511</v>
      </c>
      <c r="I1766" s="389">
        <v>43674</v>
      </c>
      <c r="J1766" s="387" t="s">
        <v>2510</v>
      </c>
      <c r="K1766" s="387" t="s">
        <v>1741</v>
      </c>
      <c r="L1766" s="390" t="s">
        <v>1732</v>
      </c>
      <c r="M1766" s="390" t="s">
        <v>1929</v>
      </c>
      <c r="N1766" s="390" t="str">
        <f t="shared" si="56"/>
        <v>Employee29@blyblade.com</v>
      </c>
      <c r="O1766" s="390" t="str">
        <f t="shared" si="57"/>
        <v>Justin_Meltzer</v>
      </c>
      <c r="P1766" s="387" t="s">
        <v>1728</v>
      </c>
      <c r="Q1766" s="387" t="s">
        <v>1762</v>
      </c>
      <c r="R1766" s="387" t="s">
        <v>1753</v>
      </c>
      <c r="S1766" s="387">
        <v>7.53</v>
      </c>
      <c r="T1766" s="387">
        <v>25</v>
      </c>
      <c r="U1766" s="387" t="s">
        <v>1826</v>
      </c>
      <c r="V1766" s="387" t="s">
        <v>1826</v>
      </c>
      <c r="W1766" s="387" t="s">
        <v>1761</v>
      </c>
      <c r="X1766" s="387" t="s">
        <v>1749</v>
      </c>
      <c r="Y1766" s="387" t="s">
        <v>1748</v>
      </c>
      <c r="Z1766" s="387" t="s">
        <v>1734</v>
      </c>
      <c r="AA1766" s="387" t="s">
        <v>1747</v>
      </c>
      <c r="AB1766" s="387">
        <v>0</v>
      </c>
      <c r="AC1766" s="387">
        <v>0</v>
      </c>
      <c r="AD1766" s="387">
        <v>10.35</v>
      </c>
      <c r="AE1766" s="387">
        <v>10.35</v>
      </c>
      <c r="AF1766" s="387" t="s">
        <v>1729</v>
      </c>
      <c r="AG1766" s="387">
        <v>0</v>
      </c>
      <c r="AH1766" s="387">
        <v>0</v>
      </c>
      <c r="AI1766" s="387">
        <v>10.35</v>
      </c>
      <c r="AJ1766" s="387">
        <v>10.35</v>
      </c>
      <c r="AK1766" s="387">
        <v>0</v>
      </c>
      <c r="AM1766"/>
      <c r="AN1766"/>
      <c r="AO1766"/>
    </row>
    <row r="1767" spans="1:41">
      <c r="A1767" s="387" t="s">
        <v>4463</v>
      </c>
      <c r="B1767" s="388">
        <v>43674.985034722224</v>
      </c>
      <c r="C1767" s="389">
        <v>43674</v>
      </c>
      <c r="D1767" s="387" t="s">
        <v>3512</v>
      </c>
      <c r="E1767" s="389">
        <v>43674</v>
      </c>
      <c r="F1767" s="387" t="s">
        <v>2337</v>
      </c>
      <c r="G1767" s="389">
        <v>43674</v>
      </c>
      <c r="H1767" s="387" t="s">
        <v>1959</v>
      </c>
      <c r="I1767" s="389">
        <v>43674</v>
      </c>
      <c r="J1767" s="387" t="s">
        <v>1958</v>
      </c>
      <c r="K1767" s="387" t="s">
        <v>1741</v>
      </c>
      <c r="L1767" s="390" t="s">
        <v>1732</v>
      </c>
      <c r="M1767" s="390" t="s">
        <v>1854</v>
      </c>
      <c r="N1767" s="390" t="str">
        <f t="shared" si="56"/>
        <v>Employee5@blyblade.com</v>
      </c>
      <c r="O1767" s="390" t="str">
        <f t="shared" si="57"/>
        <v>Torey_McNeil</v>
      </c>
      <c r="P1767" s="387" t="s">
        <v>1728</v>
      </c>
      <c r="Q1767" s="387" t="s">
        <v>1762</v>
      </c>
      <c r="R1767" s="387" t="s">
        <v>1753</v>
      </c>
      <c r="S1767" s="387">
        <v>7.39</v>
      </c>
      <c r="T1767" s="387">
        <v>17</v>
      </c>
      <c r="U1767" s="387" t="s">
        <v>1826</v>
      </c>
      <c r="V1767" s="387" t="s">
        <v>1826</v>
      </c>
      <c r="W1767" s="387" t="s">
        <v>2403</v>
      </c>
      <c r="X1767" s="387" t="s">
        <v>1749</v>
      </c>
      <c r="Y1767" s="387" t="s">
        <v>1748</v>
      </c>
      <c r="Z1767" s="387" t="s">
        <v>1734</v>
      </c>
      <c r="AA1767" s="387" t="s">
        <v>1733</v>
      </c>
      <c r="AB1767" s="387">
        <v>73.55</v>
      </c>
      <c r="AC1767" s="387">
        <v>0</v>
      </c>
      <c r="AD1767" s="387">
        <v>0</v>
      </c>
      <c r="AE1767" s="387">
        <v>73.55</v>
      </c>
      <c r="AF1767" s="387" t="s">
        <v>1729</v>
      </c>
      <c r="AG1767" s="387">
        <v>73.55</v>
      </c>
      <c r="AH1767" s="387">
        <v>0</v>
      </c>
      <c r="AI1767" s="387">
        <v>0</v>
      </c>
      <c r="AJ1767" s="387">
        <v>73.55</v>
      </c>
      <c r="AK1767" s="387">
        <v>7.36</v>
      </c>
      <c r="AM1767"/>
      <c r="AN1767"/>
      <c r="AO1767"/>
    </row>
    <row r="1768" spans="1:41">
      <c r="A1768" s="387" t="s">
        <v>4462</v>
      </c>
      <c r="B1768" s="388">
        <v>43675.02270833333</v>
      </c>
      <c r="C1768" s="389">
        <v>43674</v>
      </c>
      <c r="D1768" s="387" t="s">
        <v>3818</v>
      </c>
      <c r="E1768" s="389">
        <v>43674</v>
      </c>
      <c r="F1768" s="387" t="s">
        <v>2098</v>
      </c>
      <c r="G1768" s="389">
        <v>43674</v>
      </c>
      <c r="H1768" s="387" t="s">
        <v>2573</v>
      </c>
      <c r="I1768" s="389">
        <v>43674</v>
      </c>
      <c r="J1768" s="387" t="s">
        <v>3720</v>
      </c>
      <c r="K1768" s="387" t="s">
        <v>1741</v>
      </c>
      <c r="L1768" s="390" t="s">
        <v>1732</v>
      </c>
      <c r="M1768" s="390" t="s">
        <v>1755</v>
      </c>
      <c r="N1768" s="390" t="str">
        <f t="shared" si="56"/>
        <v>Employee2@blyblade.com</v>
      </c>
      <c r="O1768" s="390" t="str">
        <f t="shared" si="57"/>
        <v>Cal_Thompson</v>
      </c>
      <c r="P1768" s="387" t="s">
        <v>1728</v>
      </c>
      <c r="Q1768" s="387" t="s">
        <v>1762</v>
      </c>
      <c r="R1768" s="387" t="s">
        <v>1753</v>
      </c>
      <c r="S1768" s="387">
        <v>6.87</v>
      </c>
      <c r="T1768" s="387">
        <v>14</v>
      </c>
      <c r="U1768" s="387" t="s">
        <v>1826</v>
      </c>
      <c r="V1768" s="387" t="s">
        <v>1826</v>
      </c>
      <c r="W1768" s="387" t="s">
        <v>1761</v>
      </c>
      <c r="X1768" s="387" t="s">
        <v>1749</v>
      </c>
      <c r="Y1768" s="387" t="s">
        <v>1748</v>
      </c>
      <c r="Z1768" s="387" t="s">
        <v>1734</v>
      </c>
      <c r="AA1768" s="387" t="s">
        <v>1747</v>
      </c>
      <c r="AB1768" s="387">
        <v>0</v>
      </c>
      <c r="AC1768" s="387">
        <v>0</v>
      </c>
      <c r="AD1768" s="387">
        <v>10.36</v>
      </c>
      <c r="AE1768" s="387">
        <v>10.36</v>
      </c>
      <c r="AF1768" s="387" t="s">
        <v>1729</v>
      </c>
      <c r="AG1768" s="387">
        <v>0</v>
      </c>
      <c r="AH1768" s="387">
        <v>0</v>
      </c>
      <c r="AI1768" s="387">
        <v>10.36</v>
      </c>
      <c r="AJ1768" s="387">
        <v>10.36</v>
      </c>
      <c r="AK1768" s="387">
        <v>0</v>
      </c>
      <c r="AM1768"/>
      <c r="AN1768"/>
      <c r="AO1768"/>
    </row>
    <row r="1769" spans="1:41">
      <c r="A1769" s="387" t="s">
        <v>4461</v>
      </c>
      <c r="B1769" s="388">
        <v>43675.029050925928</v>
      </c>
      <c r="C1769" s="389">
        <v>43675</v>
      </c>
      <c r="D1769" s="387" t="s">
        <v>1902</v>
      </c>
      <c r="E1769" s="389">
        <v>43674</v>
      </c>
      <c r="F1769" s="387" t="s">
        <v>1901</v>
      </c>
      <c r="G1769" s="387" t="s">
        <v>1728</v>
      </c>
      <c r="H1769" s="387" t="s">
        <v>1728</v>
      </c>
      <c r="I1769" s="387" t="s">
        <v>1728</v>
      </c>
      <c r="J1769" s="387" t="s">
        <v>1728</v>
      </c>
      <c r="K1769" s="387" t="s">
        <v>1741</v>
      </c>
      <c r="L1769" s="390" t="s">
        <v>1732</v>
      </c>
      <c r="M1769" s="390" t="s">
        <v>1755</v>
      </c>
      <c r="N1769" s="390" t="str">
        <f t="shared" si="56"/>
        <v>Employee2@blyblade.com</v>
      </c>
      <c r="O1769" s="390" t="str">
        <f t="shared" si="57"/>
        <v>Cal_Thompson</v>
      </c>
      <c r="P1769" s="387" t="s">
        <v>1728</v>
      </c>
      <c r="Q1769" s="387" t="s">
        <v>1952</v>
      </c>
      <c r="R1769" s="387" t="s">
        <v>1738</v>
      </c>
      <c r="S1769" s="387" t="s">
        <v>1728</v>
      </c>
      <c r="T1769" s="387" t="s">
        <v>1728</v>
      </c>
      <c r="U1769" s="387" t="s">
        <v>1845</v>
      </c>
      <c r="V1769" s="387" t="s">
        <v>1737</v>
      </c>
      <c r="W1769" s="387" t="s">
        <v>1761</v>
      </c>
      <c r="X1769" s="387" t="s">
        <v>1749</v>
      </c>
      <c r="Y1769" s="387" t="s">
        <v>1748</v>
      </c>
      <c r="Z1769" s="387" t="s">
        <v>1734</v>
      </c>
      <c r="AA1769" s="387" t="s">
        <v>1733</v>
      </c>
      <c r="AB1769" s="387">
        <v>10.89</v>
      </c>
      <c r="AC1769" s="387">
        <v>0</v>
      </c>
      <c r="AD1769" s="387">
        <v>0</v>
      </c>
      <c r="AE1769" s="387">
        <v>10.89</v>
      </c>
      <c r="AF1769" s="387" t="s">
        <v>1729</v>
      </c>
      <c r="AG1769" s="387">
        <v>10.89</v>
      </c>
      <c r="AH1769" s="387">
        <v>0</v>
      </c>
      <c r="AI1769" s="387">
        <v>0</v>
      </c>
      <c r="AJ1769" s="387">
        <v>10.89</v>
      </c>
      <c r="AK1769" s="387">
        <v>1.0900000000000001</v>
      </c>
      <c r="AM1769"/>
      <c r="AN1769"/>
      <c r="AO1769"/>
    </row>
    <row r="1770" spans="1:41">
      <c r="A1770" s="387" t="s">
        <v>4460</v>
      </c>
      <c r="B1770" s="388">
        <v>43675.029803240737</v>
      </c>
      <c r="C1770" s="389">
        <v>43675</v>
      </c>
      <c r="D1770" s="387" t="s">
        <v>2283</v>
      </c>
      <c r="E1770" s="389">
        <v>43674</v>
      </c>
      <c r="F1770" s="387" t="s">
        <v>2282</v>
      </c>
      <c r="G1770" s="389">
        <v>43675</v>
      </c>
      <c r="H1770" s="387" t="s">
        <v>2259</v>
      </c>
      <c r="I1770" s="389">
        <v>43674</v>
      </c>
      <c r="J1770" s="387" t="s">
        <v>2258</v>
      </c>
      <c r="K1770" s="387" t="s">
        <v>1741</v>
      </c>
      <c r="L1770" s="390" t="s">
        <v>1732</v>
      </c>
      <c r="M1770" s="390" t="s">
        <v>1854</v>
      </c>
      <c r="N1770" s="390" t="str">
        <f t="shared" si="56"/>
        <v>Employee5@blyblade.com</v>
      </c>
      <c r="O1770" s="390" t="str">
        <f t="shared" si="57"/>
        <v>Torey_McNeil</v>
      </c>
      <c r="P1770" s="387" t="s">
        <v>1728</v>
      </c>
      <c r="Q1770" s="387" t="s">
        <v>1847</v>
      </c>
      <c r="R1770" s="387" t="s">
        <v>1738</v>
      </c>
      <c r="S1770" s="387">
        <v>3.69</v>
      </c>
      <c r="T1770" s="387">
        <v>28</v>
      </c>
      <c r="U1770" s="387" t="s">
        <v>1772</v>
      </c>
      <c r="V1770" s="387" t="s">
        <v>1737</v>
      </c>
      <c r="W1770" s="387" t="s">
        <v>1771</v>
      </c>
      <c r="X1770" s="387" t="s">
        <v>1749</v>
      </c>
      <c r="Y1770" s="387" t="s">
        <v>1748</v>
      </c>
      <c r="Z1770" s="387" t="s">
        <v>1734</v>
      </c>
      <c r="AA1770" s="387" t="s">
        <v>1733</v>
      </c>
      <c r="AB1770" s="387">
        <v>33.9</v>
      </c>
      <c r="AC1770" s="387">
        <v>0</v>
      </c>
      <c r="AD1770" s="387">
        <v>0</v>
      </c>
      <c r="AE1770" s="387">
        <v>33.9</v>
      </c>
      <c r="AF1770" s="387" t="s">
        <v>1729</v>
      </c>
      <c r="AG1770" s="387">
        <v>33.9</v>
      </c>
      <c r="AH1770" s="387">
        <v>0</v>
      </c>
      <c r="AI1770" s="387">
        <v>0</v>
      </c>
      <c r="AJ1770" s="387">
        <v>33.9</v>
      </c>
      <c r="AK1770" s="387">
        <v>3.39</v>
      </c>
      <c r="AM1770"/>
      <c r="AN1770"/>
      <c r="AO1770"/>
    </row>
    <row r="1771" spans="1:41">
      <c r="A1771" s="387" t="s">
        <v>4459</v>
      </c>
      <c r="B1771" s="388">
        <v>43675.052673611113</v>
      </c>
      <c r="C1771" s="389">
        <v>43675</v>
      </c>
      <c r="D1771" s="387" t="s">
        <v>1873</v>
      </c>
      <c r="E1771" s="389">
        <v>43674</v>
      </c>
      <c r="F1771" s="387" t="s">
        <v>1872</v>
      </c>
      <c r="G1771" s="389">
        <v>43675</v>
      </c>
      <c r="H1771" s="387" t="s">
        <v>2508</v>
      </c>
      <c r="I1771" s="389">
        <v>43674</v>
      </c>
      <c r="J1771" s="387" t="s">
        <v>2023</v>
      </c>
      <c r="K1771" s="387" t="s">
        <v>1741</v>
      </c>
      <c r="L1771" s="390" t="s">
        <v>1732</v>
      </c>
      <c r="M1771" s="390" t="s">
        <v>2255</v>
      </c>
      <c r="N1771" s="390" t="str">
        <f t="shared" si="56"/>
        <v>Employee7@blyblade.com</v>
      </c>
      <c r="O1771" s="390" t="str">
        <f t="shared" si="57"/>
        <v>Jack_Oneill</v>
      </c>
      <c r="P1771" s="387" t="s">
        <v>1728</v>
      </c>
      <c r="Q1771" s="387" t="s">
        <v>1754</v>
      </c>
      <c r="R1771" s="387" t="s">
        <v>1753</v>
      </c>
      <c r="S1771" s="387">
        <v>1.22</v>
      </c>
      <c r="T1771" s="387">
        <v>3</v>
      </c>
      <c r="U1771" s="387" t="s">
        <v>1795</v>
      </c>
      <c r="V1771" s="387" t="s">
        <v>1752</v>
      </c>
      <c r="W1771" s="387" t="s">
        <v>1771</v>
      </c>
      <c r="X1771" s="387" t="s">
        <v>1770</v>
      </c>
      <c r="Y1771" s="387" t="s">
        <v>1748</v>
      </c>
      <c r="Z1771" s="387" t="s">
        <v>1734</v>
      </c>
      <c r="AA1771" s="387" t="s">
        <v>1733</v>
      </c>
      <c r="AB1771" s="387">
        <v>11.77</v>
      </c>
      <c r="AC1771" s="387">
        <v>0</v>
      </c>
      <c r="AD1771" s="387">
        <v>0</v>
      </c>
      <c r="AE1771" s="387">
        <v>11.77</v>
      </c>
      <c r="AF1771" s="387" t="s">
        <v>1729</v>
      </c>
      <c r="AG1771" s="387">
        <v>11.77</v>
      </c>
      <c r="AH1771" s="387">
        <v>0</v>
      </c>
      <c r="AI1771" s="387">
        <v>0</v>
      </c>
      <c r="AJ1771" s="387">
        <v>11.77</v>
      </c>
      <c r="AK1771" s="387">
        <v>1.18</v>
      </c>
      <c r="AM1771"/>
      <c r="AN1771"/>
      <c r="AO1771"/>
    </row>
    <row r="1772" spans="1:41">
      <c r="A1772" s="387" t="s">
        <v>4458</v>
      </c>
      <c r="B1772" s="388">
        <v>43675.090925925928</v>
      </c>
      <c r="C1772" s="389">
        <v>43675</v>
      </c>
      <c r="D1772" s="387" t="s">
        <v>4242</v>
      </c>
      <c r="E1772" s="389">
        <v>43674</v>
      </c>
      <c r="F1772" s="387" t="s">
        <v>2963</v>
      </c>
      <c r="G1772" s="389">
        <v>43675</v>
      </c>
      <c r="H1772" s="387" t="s">
        <v>3292</v>
      </c>
      <c r="I1772" s="389">
        <v>43674</v>
      </c>
      <c r="J1772" s="387" t="s">
        <v>2034</v>
      </c>
      <c r="K1772" s="387" t="s">
        <v>1741</v>
      </c>
      <c r="L1772" s="390" t="s">
        <v>1732</v>
      </c>
      <c r="M1772" s="390" t="s">
        <v>1827</v>
      </c>
      <c r="N1772" s="390" t="str">
        <f t="shared" si="56"/>
        <v>Employee30@blyblade.com</v>
      </c>
      <c r="O1772" s="390" t="str">
        <f t="shared" si="57"/>
        <v>Sabrina_Kogut</v>
      </c>
      <c r="P1772" s="387" t="s">
        <v>1728</v>
      </c>
      <c r="Q1772" s="387" t="s">
        <v>1739</v>
      </c>
      <c r="R1772" s="387" t="s">
        <v>1738</v>
      </c>
      <c r="S1772" s="387">
        <v>0.71</v>
      </c>
      <c r="T1772" s="387">
        <v>35</v>
      </c>
      <c r="U1772" s="387" t="s">
        <v>1737</v>
      </c>
      <c r="V1772" s="387" t="s">
        <v>1737</v>
      </c>
      <c r="W1772" s="387" t="s">
        <v>1728</v>
      </c>
      <c r="X1772" s="387" t="s">
        <v>1736</v>
      </c>
      <c r="Y1772" s="387" t="s">
        <v>1825</v>
      </c>
      <c r="Z1772" s="387" t="s">
        <v>1734</v>
      </c>
      <c r="AA1772" s="387" t="s">
        <v>1733</v>
      </c>
      <c r="AB1772" s="387">
        <v>25.63</v>
      </c>
      <c r="AC1772" s="387">
        <v>0</v>
      </c>
      <c r="AD1772" s="387">
        <v>0</v>
      </c>
      <c r="AE1772" s="387">
        <v>25.63</v>
      </c>
      <c r="AF1772" s="387" t="s">
        <v>1729</v>
      </c>
      <c r="AG1772" s="387">
        <v>25.63</v>
      </c>
      <c r="AH1772" s="387">
        <v>0</v>
      </c>
      <c r="AI1772" s="387">
        <v>0</v>
      </c>
      <c r="AJ1772" s="387">
        <v>25.63</v>
      </c>
      <c r="AK1772" s="387">
        <v>2.56</v>
      </c>
      <c r="AM1772"/>
      <c r="AN1772"/>
      <c r="AO1772"/>
    </row>
    <row r="1773" spans="1:41">
      <c r="A1773" s="387" t="s">
        <v>4457</v>
      </c>
      <c r="B1773" s="388">
        <v>43675.129143518519</v>
      </c>
      <c r="C1773" s="389">
        <v>43675</v>
      </c>
      <c r="D1773" s="387" t="s">
        <v>2930</v>
      </c>
      <c r="E1773" s="389">
        <v>43674</v>
      </c>
      <c r="F1773" s="387" t="s">
        <v>2929</v>
      </c>
      <c r="G1773" s="389">
        <v>43675</v>
      </c>
      <c r="H1773" s="387" t="s">
        <v>3990</v>
      </c>
      <c r="I1773" s="389">
        <v>43674</v>
      </c>
      <c r="J1773" s="387" t="s">
        <v>2960</v>
      </c>
      <c r="K1773" s="387" t="s">
        <v>1741</v>
      </c>
      <c r="L1773" s="390" t="s">
        <v>1732</v>
      </c>
      <c r="M1773" s="390" t="s">
        <v>1827</v>
      </c>
      <c r="N1773" s="390" t="str">
        <f t="shared" si="56"/>
        <v>Employee30@blyblade.com</v>
      </c>
      <c r="O1773" s="390" t="str">
        <f t="shared" si="57"/>
        <v>Sabrina_Kogut</v>
      </c>
      <c r="P1773" s="387" t="s">
        <v>1728</v>
      </c>
      <c r="Q1773" s="387" t="s">
        <v>1754</v>
      </c>
      <c r="R1773" s="387" t="s">
        <v>1738</v>
      </c>
      <c r="S1773" s="387">
        <v>2.48</v>
      </c>
      <c r="T1773" s="387">
        <v>9</v>
      </c>
      <c r="U1773" s="387" t="s">
        <v>1737</v>
      </c>
      <c r="V1773" s="387" t="s">
        <v>2183</v>
      </c>
      <c r="W1773" s="387" t="s">
        <v>1965</v>
      </c>
      <c r="X1773" s="387" t="s">
        <v>1844</v>
      </c>
      <c r="Y1773" s="387" t="s">
        <v>1825</v>
      </c>
      <c r="Z1773" s="387" t="s">
        <v>1734</v>
      </c>
      <c r="AA1773" s="387" t="s">
        <v>1733</v>
      </c>
      <c r="AB1773" s="387">
        <v>15.35</v>
      </c>
      <c r="AC1773" s="387">
        <v>0</v>
      </c>
      <c r="AD1773" s="387">
        <v>0</v>
      </c>
      <c r="AE1773" s="387">
        <v>15.35</v>
      </c>
      <c r="AF1773" s="387" t="s">
        <v>1729</v>
      </c>
      <c r="AG1773" s="387">
        <v>15.35</v>
      </c>
      <c r="AH1773" s="387">
        <v>0</v>
      </c>
      <c r="AI1773" s="387">
        <v>0</v>
      </c>
      <c r="AJ1773" s="387">
        <v>15.35</v>
      </c>
      <c r="AK1773" s="387">
        <v>1.54</v>
      </c>
      <c r="AM1773"/>
      <c r="AN1773"/>
      <c r="AO1773"/>
    </row>
    <row r="1774" spans="1:41">
      <c r="A1774" s="387" t="s">
        <v>4456</v>
      </c>
      <c r="B1774" s="388">
        <v>43675.154675925929</v>
      </c>
      <c r="C1774" s="389">
        <v>43675</v>
      </c>
      <c r="D1774" s="387" t="s">
        <v>3515</v>
      </c>
      <c r="E1774" s="389">
        <v>43674</v>
      </c>
      <c r="F1774" s="387" t="s">
        <v>2948</v>
      </c>
      <c r="G1774" s="389">
        <v>43675</v>
      </c>
      <c r="H1774" s="387" t="s">
        <v>3504</v>
      </c>
      <c r="I1774" s="389">
        <v>43674</v>
      </c>
      <c r="J1774" s="387" t="s">
        <v>3503</v>
      </c>
      <c r="K1774" s="387" t="s">
        <v>1741</v>
      </c>
      <c r="L1774" s="390" t="s">
        <v>1732</v>
      </c>
      <c r="M1774" s="390" t="s">
        <v>1854</v>
      </c>
      <c r="N1774" s="390" t="str">
        <f t="shared" si="56"/>
        <v>Employee5@blyblade.com</v>
      </c>
      <c r="O1774" s="390" t="str">
        <f t="shared" si="57"/>
        <v>Torey_McNeil</v>
      </c>
      <c r="P1774" s="387" t="s">
        <v>1728</v>
      </c>
      <c r="Q1774" s="387" t="s">
        <v>1847</v>
      </c>
      <c r="R1774" s="387" t="s">
        <v>1738</v>
      </c>
      <c r="S1774" s="387">
        <v>8.89</v>
      </c>
      <c r="T1774" s="387">
        <v>33</v>
      </c>
      <c r="U1774" s="387" t="s">
        <v>1737</v>
      </c>
      <c r="V1774" s="387" t="s">
        <v>1853</v>
      </c>
      <c r="W1774" s="387" t="s">
        <v>1771</v>
      </c>
      <c r="X1774" s="387" t="s">
        <v>1844</v>
      </c>
      <c r="Y1774" s="387" t="s">
        <v>1748</v>
      </c>
      <c r="Z1774" s="387" t="s">
        <v>1734</v>
      </c>
      <c r="AA1774" s="387" t="s">
        <v>1733</v>
      </c>
      <c r="AB1774" s="387">
        <v>46.89</v>
      </c>
      <c r="AC1774" s="387">
        <v>0</v>
      </c>
      <c r="AD1774" s="387">
        <v>0</v>
      </c>
      <c r="AE1774" s="387">
        <v>46.89</v>
      </c>
      <c r="AF1774" s="387" t="s">
        <v>1729</v>
      </c>
      <c r="AG1774" s="387">
        <v>46.89</v>
      </c>
      <c r="AH1774" s="387">
        <v>0</v>
      </c>
      <c r="AI1774" s="387">
        <v>0</v>
      </c>
      <c r="AJ1774" s="387">
        <v>46.89</v>
      </c>
      <c r="AK1774" s="387">
        <v>4.6900000000000004</v>
      </c>
      <c r="AM1774"/>
      <c r="AN1774"/>
      <c r="AO1774"/>
    </row>
    <row r="1775" spans="1:41">
      <c r="A1775" s="387" t="s">
        <v>4455</v>
      </c>
      <c r="B1775" s="388">
        <v>43675.446585648147</v>
      </c>
      <c r="C1775" s="389">
        <v>43675</v>
      </c>
      <c r="D1775" s="387" t="s">
        <v>2777</v>
      </c>
      <c r="E1775" s="389">
        <v>43675</v>
      </c>
      <c r="F1775" s="387" t="s">
        <v>4454</v>
      </c>
      <c r="G1775" s="389">
        <v>43675</v>
      </c>
      <c r="H1775" s="387" t="s">
        <v>2641</v>
      </c>
      <c r="I1775" s="389">
        <v>43675</v>
      </c>
      <c r="J1775" s="387" t="s">
        <v>2913</v>
      </c>
      <c r="K1775" s="387" t="s">
        <v>1741</v>
      </c>
      <c r="L1775" s="390" t="s">
        <v>1732</v>
      </c>
      <c r="M1775" s="390" t="s">
        <v>2208</v>
      </c>
      <c r="N1775" s="390" t="str">
        <f t="shared" si="56"/>
        <v>Employee13@blyblade.com</v>
      </c>
      <c r="O1775" s="390" t="str">
        <f t="shared" si="57"/>
        <v>Evelyn_Pelczar</v>
      </c>
      <c r="P1775" s="387" t="s">
        <v>1728</v>
      </c>
      <c r="Q1775" s="387" t="s">
        <v>1847</v>
      </c>
      <c r="R1775" s="387" t="s">
        <v>1738</v>
      </c>
      <c r="S1775" s="387">
        <v>3.49</v>
      </c>
      <c r="T1775" s="387">
        <v>13</v>
      </c>
      <c r="U1775" s="387" t="s">
        <v>2207</v>
      </c>
      <c r="V1775" s="387" t="s">
        <v>1772</v>
      </c>
      <c r="W1775" s="387" t="s">
        <v>1771</v>
      </c>
      <c r="X1775" s="387" t="s">
        <v>1770</v>
      </c>
      <c r="Y1775" s="387" t="s">
        <v>1735</v>
      </c>
      <c r="Z1775" s="387" t="s">
        <v>1734</v>
      </c>
      <c r="AA1775" s="387" t="s">
        <v>1733</v>
      </c>
      <c r="AB1775" s="387">
        <v>19.11</v>
      </c>
      <c r="AC1775" s="387">
        <v>0</v>
      </c>
      <c r="AD1775" s="387">
        <v>0</v>
      </c>
      <c r="AE1775" s="387">
        <v>19.11</v>
      </c>
      <c r="AF1775" s="387" t="s">
        <v>1729</v>
      </c>
      <c r="AG1775" s="387">
        <v>19.11</v>
      </c>
      <c r="AH1775" s="387">
        <v>0</v>
      </c>
      <c r="AI1775" s="387">
        <v>0</v>
      </c>
      <c r="AJ1775" s="387">
        <v>19.11</v>
      </c>
      <c r="AK1775" s="387">
        <v>1.91</v>
      </c>
      <c r="AM1775"/>
      <c r="AN1775"/>
      <c r="AO1775"/>
    </row>
    <row r="1776" spans="1:41">
      <c r="A1776" s="387" t="s">
        <v>4453</v>
      </c>
      <c r="B1776" s="388">
        <v>43675.460219907407</v>
      </c>
      <c r="C1776" s="389">
        <v>43675</v>
      </c>
      <c r="D1776" s="387" t="s">
        <v>3171</v>
      </c>
      <c r="E1776" s="389">
        <v>43675</v>
      </c>
      <c r="F1776" s="387" t="s">
        <v>2691</v>
      </c>
      <c r="G1776" s="389">
        <v>43675</v>
      </c>
      <c r="H1776" s="387" t="s">
        <v>3261</v>
      </c>
      <c r="I1776" s="389">
        <v>43675</v>
      </c>
      <c r="J1776" s="387" t="s">
        <v>3260</v>
      </c>
      <c r="K1776" s="387" t="s">
        <v>1741</v>
      </c>
      <c r="L1776" s="390" t="s">
        <v>1732</v>
      </c>
      <c r="M1776" s="390" t="s">
        <v>2985</v>
      </c>
      <c r="N1776" s="390" t="str">
        <f t="shared" si="56"/>
        <v>Employee49@blyblade.com</v>
      </c>
      <c r="O1776" s="390" t="str">
        <f t="shared" si="57"/>
        <v>Emi_Suzuki</v>
      </c>
      <c r="P1776" s="387" t="s">
        <v>1728</v>
      </c>
      <c r="Q1776" s="387" t="s">
        <v>1754</v>
      </c>
      <c r="R1776" s="387" t="s">
        <v>1738</v>
      </c>
      <c r="S1776" s="387">
        <v>6.76</v>
      </c>
      <c r="T1776" s="387">
        <v>23</v>
      </c>
      <c r="U1776" s="387" t="s">
        <v>2489</v>
      </c>
      <c r="V1776" s="387" t="s">
        <v>1883</v>
      </c>
      <c r="W1776" s="387" t="s">
        <v>1771</v>
      </c>
      <c r="X1776" s="387" t="s">
        <v>1770</v>
      </c>
      <c r="Y1776" s="387" t="s">
        <v>1825</v>
      </c>
      <c r="Z1776" s="387" t="s">
        <v>1734</v>
      </c>
      <c r="AA1776" s="387" t="s">
        <v>1733</v>
      </c>
      <c r="AB1776" s="387">
        <v>36.39</v>
      </c>
      <c r="AC1776" s="387">
        <v>0</v>
      </c>
      <c r="AD1776" s="387">
        <v>0</v>
      </c>
      <c r="AE1776" s="387">
        <v>36.39</v>
      </c>
      <c r="AF1776" s="387" t="s">
        <v>1729</v>
      </c>
      <c r="AG1776" s="387">
        <v>36.39</v>
      </c>
      <c r="AH1776" s="387">
        <v>0</v>
      </c>
      <c r="AI1776" s="387">
        <v>0</v>
      </c>
      <c r="AJ1776" s="387">
        <v>36.39</v>
      </c>
      <c r="AK1776" s="387">
        <v>3.64</v>
      </c>
      <c r="AM1776"/>
      <c r="AN1776"/>
      <c r="AO1776"/>
    </row>
    <row r="1777" spans="1:41">
      <c r="A1777" s="387" t="s">
        <v>4452</v>
      </c>
      <c r="B1777" s="388">
        <v>43675.48709490741</v>
      </c>
      <c r="C1777" s="389">
        <v>43675</v>
      </c>
      <c r="D1777" s="387" t="s">
        <v>1816</v>
      </c>
      <c r="E1777" s="389">
        <v>43675</v>
      </c>
      <c r="F1777" s="387" t="s">
        <v>2203</v>
      </c>
      <c r="G1777" s="389">
        <v>43675</v>
      </c>
      <c r="H1777" s="387" t="s">
        <v>2547</v>
      </c>
      <c r="I1777" s="389">
        <v>43675</v>
      </c>
      <c r="J1777" s="387" t="s">
        <v>4451</v>
      </c>
      <c r="K1777" s="387" t="s">
        <v>1741</v>
      </c>
      <c r="L1777" s="390" t="s">
        <v>1732</v>
      </c>
      <c r="M1777" s="390" t="s">
        <v>2812</v>
      </c>
      <c r="N1777" s="390" t="str">
        <f t="shared" si="56"/>
        <v>Employee6@blyblade.com</v>
      </c>
      <c r="O1777" s="390" t="str">
        <f t="shared" si="57"/>
        <v>Matthew_Brody</v>
      </c>
      <c r="P1777" s="387" t="s">
        <v>1728</v>
      </c>
      <c r="Q1777" s="387" t="s">
        <v>1754</v>
      </c>
      <c r="R1777" s="387" t="s">
        <v>1738</v>
      </c>
      <c r="S1777" s="387">
        <v>2.4900000000000002</v>
      </c>
      <c r="T1777" s="387">
        <v>17</v>
      </c>
      <c r="U1777" s="387" t="s">
        <v>1737</v>
      </c>
      <c r="V1777" s="387" t="s">
        <v>1772</v>
      </c>
      <c r="W1777" s="387" t="s">
        <v>1771</v>
      </c>
      <c r="X1777" s="387" t="s">
        <v>1770</v>
      </c>
      <c r="Y1777" s="387" t="s">
        <v>1748</v>
      </c>
      <c r="Z1777" s="387" t="s">
        <v>1734</v>
      </c>
      <c r="AA1777" s="387" t="s">
        <v>1733</v>
      </c>
      <c r="AB1777" s="387">
        <v>22.37</v>
      </c>
      <c r="AC1777" s="387">
        <v>0</v>
      </c>
      <c r="AD1777" s="387">
        <v>0</v>
      </c>
      <c r="AE1777" s="387">
        <v>22.37</v>
      </c>
      <c r="AF1777" s="387" t="s">
        <v>1729</v>
      </c>
      <c r="AG1777" s="387">
        <v>22.37</v>
      </c>
      <c r="AH1777" s="387">
        <v>0</v>
      </c>
      <c r="AI1777" s="387">
        <v>0</v>
      </c>
      <c r="AJ1777" s="387">
        <v>22.37</v>
      </c>
      <c r="AK1777" s="387">
        <v>2.2400000000000002</v>
      </c>
      <c r="AM1777"/>
      <c r="AN1777"/>
      <c r="AO1777"/>
    </row>
    <row r="1778" spans="1:41">
      <c r="A1778" s="387" t="s">
        <v>4450</v>
      </c>
      <c r="B1778" s="388">
        <v>43675.505983796298</v>
      </c>
      <c r="C1778" s="389">
        <v>43675</v>
      </c>
      <c r="D1778" s="387" t="s">
        <v>2618</v>
      </c>
      <c r="E1778" s="389">
        <v>43675</v>
      </c>
      <c r="F1778" s="387" t="s">
        <v>4449</v>
      </c>
      <c r="G1778" s="389">
        <v>43675</v>
      </c>
      <c r="H1778" s="387" t="s">
        <v>2624</v>
      </c>
      <c r="I1778" s="389">
        <v>43675</v>
      </c>
      <c r="J1778" s="387" t="s">
        <v>2215</v>
      </c>
      <c r="K1778" s="387" t="s">
        <v>1741</v>
      </c>
      <c r="L1778" s="390" t="s">
        <v>1732</v>
      </c>
      <c r="M1778" s="390" t="s">
        <v>2084</v>
      </c>
      <c r="N1778" s="390" t="str">
        <f t="shared" si="56"/>
        <v>Employee40@blyblade.com</v>
      </c>
      <c r="O1778" s="390" t="str">
        <f t="shared" si="57"/>
        <v>Sergio_Khazerov</v>
      </c>
      <c r="P1778" s="387" t="s">
        <v>1728</v>
      </c>
      <c r="Q1778" s="387" t="s">
        <v>1952</v>
      </c>
      <c r="R1778" s="387" t="s">
        <v>1738</v>
      </c>
      <c r="S1778" s="387">
        <v>2.89</v>
      </c>
      <c r="T1778" s="387">
        <v>16</v>
      </c>
      <c r="U1778" s="387" t="s">
        <v>1991</v>
      </c>
      <c r="V1778" s="387" t="s">
        <v>1991</v>
      </c>
      <c r="W1778" s="387" t="s">
        <v>2450</v>
      </c>
      <c r="X1778" s="387" t="s">
        <v>1749</v>
      </c>
      <c r="Y1778" s="387" t="s">
        <v>1735</v>
      </c>
      <c r="Z1778" s="387" t="s">
        <v>1734</v>
      </c>
      <c r="AA1778" s="387" t="s">
        <v>1733</v>
      </c>
      <c r="AB1778" s="387">
        <v>49.04</v>
      </c>
      <c r="AC1778" s="387">
        <v>0</v>
      </c>
      <c r="AD1778" s="387">
        <v>0</v>
      </c>
      <c r="AE1778" s="387">
        <v>49.04</v>
      </c>
      <c r="AF1778" s="387" t="s">
        <v>1729</v>
      </c>
      <c r="AG1778" s="387">
        <v>49.04</v>
      </c>
      <c r="AH1778" s="387">
        <v>0</v>
      </c>
      <c r="AI1778" s="387">
        <v>0</v>
      </c>
      <c r="AJ1778" s="387">
        <v>49.04</v>
      </c>
      <c r="AK1778" s="387">
        <v>4.9000000000000004</v>
      </c>
      <c r="AM1778"/>
      <c r="AN1778"/>
      <c r="AO1778"/>
    </row>
    <row r="1779" spans="1:41">
      <c r="A1779" s="387" t="s">
        <v>4448</v>
      </c>
      <c r="B1779" s="388">
        <v>43675.531724537039</v>
      </c>
      <c r="C1779" s="389">
        <v>43675</v>
      </c>
      <c r="D1779" s="387" t="s">
        <v>2149</v>
      </c>
      <c r="E1779" s="389">
        <v>43675</v>
      </c>
      <c r="F1779" s="387" t="s">
        <v>4296</v>
      </c>
      <c r="G1779" s="387" t="s">
        <v>1728</v>
      </c>
      <c r="H1779" s="387" t="s">
        <v>1728</v>
      </c>
      <c r="I1779" s="387" t="s">
        <v>1728</v>
      </c>
      <c r="J1779" s="387" t="s">
        <v>1728</v>
      </c>
      <c r="K1779" s="387" t="s">
        <v>1741</v>
      </c>
      <c r="L1779" s="390" t="s">
        <v>1732</v>
      </c>
      <c r="M1779" s="390" t="s">
        <v>1755</v>
      </c>
      <c r="N1779" s="390" t="str">
        <f t="shared" si="56"/>
        <v>Employee2@blyblade.com</v>
      </c>
      <c r="O1779" s="390" t="str">
        <f t="shared" si="57"/>
        <v>Cal_Thompson</v>
      </c>
      <c r="P1779" s="387" t="s">
        <v>1728</v>
      </c>
      <c r="Q1779" s="387" t="s">
        <v>1952</v>
      </c>
      <c r="R1779" s="387" t="s">
        <v>1738</v>
      </c>
      <c r="S1779" s="387" t="s">
        <v>1728</v>
      </c>
      <c r="T1779" s="387" t="s">
        <v>1728</v>
      </c>
      <c r="U1779" s="387" t="s">
        <v>3119</v>
      </c>
      <c r="V1779" s="387" t="s">
        <v>1772</v>
      </c>
      <c r="W1779" s="387" t="s">
        <v>1761</v>
      </c>
      <c r="X1779" s="387" t="s">
        <v>1749</v>
      </c>
      <c r="Y1779" s="387" t="s">
        <v>1748</v>
      </c>
      <c r="Z1779" s="387" t="s">
        <v>1734</v>
      </c>
      <c r="AA1779" s="387" t="s">
        <v>1733</v>
      </c>
      <c r="AB1779" s="387">
        <v>10.89</v>
      </c>
      <c r="AC1779" s="387">
        <v>0</v>
      </c>
      <c r="AD1779" s="387">
        <v>0</v>
      </c>
      <c r="AE1779" s="387">
        <v>10.89</v>
      </c>
      <c r="AF1779" s="387" t="s">
        <v>1729</v>
      </c>
      <c r="AG1779" s="387">
        <v>10.89</v>
      </c>
      <c r="AH1779" s="387">
        <v>0</v>
      </c>
      <c r="AI1779" s="387">
        <v>0</v>
      </c>
      <c r="AJ1779" s="387">
        <v>10.89</v>
      </c>
      <c r="AK1779" s="387">
        <v>1.0900000000000001</v>
      </c>
      <c r="AM1779"/>
      <c r="AN1779"/>
      <c r="AO1779"/>
    </row>
    <row r="1780" spans="1:41">
      <c r="A1780" s="387" t="s">
        <v>4447</v>
      </c>
      <c r="B1780" s="388">
        <v>43675.533472222225</v>
      </c>
      <c r="C1780" s="389">
        <v>43675</v>
      </c>
      <c r="D1780" s="387" t="s">
        <v>1784</v>
      </c>
      <c r="E1780" s="389">
        <v>43675</v>
      </c>
      <c r="F1780" s="387" t="s">
        <v>3024</v>
      </c>
      <c r="G1780" s="387" t="s">
        <v>1728</v>
      </c>
      <c r="H1780" s="387" t="s">
        <v>1728</v>
      </c>
      <c r="I1780" s="387" t="s">
        <v>1728</v>
      </c>
      <c r="J1780" s="387" t="s">
        <v>1728</v>
      </c>
      <c r="K1780" s="387" t="s">
        <v>1741</v>
      </c>
      <c r="L1780" s="390" t="s">
        <v>1732</v>
      </c>
      <c r="M1780" s="390" t="s">
        <v>2208</v>
      </c>
      <c r="N1780" s="390" t="str">
        <f t="shared" si="56"/>
        <v>Employee13@blyblade.com</v>
      </c>
      <c r="O1780" s="390" t="str">
        <f t="shared" si="57"/>
        <v>Evelyn_Pelczar</v>
      </c>
      <c r="P1780" s="387" t="s">
        <v>1728</v>
      </c>
      <c r="Q1780" s="387" t="s">
        <v>1952</v>
      </c>
      <c r="R1780" s="387" t="s">
        <v>1738</v>
      </c>
      <c r="S1780" s="387">
        <v>0.06</v>
      </c>
      <c r="T1780" s="387">
        <v>4</v>
      </c>
      <c r="U1780" s="387" t="s">
        <v>1772</v>
      </c>
      <c r="V1780" s="387" t="s">
        <v>1772</v>
      </c>
      <c r="W1780" s="387" t="s">
        <v>1761</v>
      </c>
      <c r="X1780" s="387" t="s">
        <v>1749</v>
      </c>
      <c r="Y1780" s="387" t="s">
        <v>1735</v>
      </c>
      <c r="Z1780" s="387" t="s">
        <v>1734</v>
      </c>
      <c r="AA1780" s="387" t="s">
        <v>1733</v>
      </c>
      <c r="AB1780" s="387">
        <v>25.76</v>
      </c>
      <c r="AC1780" s="387">
        <v>0</v>
      </c>
      <c r="AD1780" s="387">
        <v>0</v>
      </c>
      <c r="AE1780" s="387">
        <v>25.76</v>
      </c>
      <c r="AF1780" s="387" t="s">
        <v>1729</v>
      </c>
      <c r="AG1780" s="387">
        <v>25.76</v>
      </c>
      <c r="AH1780" s="387">
        <v>0</v>
      </c>
      <c r="AI1780" s="387">
        <v>0</v>
      </c>
      <c r="AJ1780" s="387">
        <v>25.76</v>
      </c>
      <c r="AK1780" s="387">
        <v>2.58</v>
      </c>
      <c r="AM1780"/>
      <c r="AN1780"/>
      <c r="AO1780"/>
    </row>
    <row r="1781" spans="1:41">
      <c r="A1781" s="387" t="s">
        <v>4446</v>
      </c>
      <c r="B1781" s="388">
        <v>43675.54488425926</v>
      </c>
      <c r="C1781" s="389">
        <v>43675</v>
      </c>
      <c r="D1781" s="387" t="s">
        <v>4445</v>
      </c>
      <c r="E1781" s="389">
        <v>43675</v>
      </c>
      <c r="F1781" s="387" t="s">
        <v>4444</v>
      </c>
      <c r="G1781" s="389">
        <v>43675</v>
      </c>
      <c r="H1781" s="387" t="s">
        <v>4443</v>
      </c>
      <c r="I1781" s="389">
        <v>43675</v>
      </c>
      <c r="J1781" s="387" t="s">
        <v>4442</v>
      </c>
      <c r="K1781" s="387" t="s">
        <v>1741</v>
      </c>
      <c r="L1781" s="390" t="s">
        <v>1732</v>
      </c>
      <c r="M1781" s="390" t="s">
        <v>1986</v>
      </c>
      <c r="N1781" s="390" t="str">
        <f t="shared" si="56"/>
        <v>Employee1@blyblade.com</v>
      </c>
      <c r="O1781" s="390" t="str">
        <f t="shared" si="57"/>
        <v>Jake_Mirto</v>
      </c>
      <c r="P1781" s="387" t="s">
        <v>1728</v>
      </c>
      <c r="Q1781" s="387" t="s">
        <v>1754</v>
      </c>
      <c r="R1781" s="387" t="s">
        <v>1738</v>
      </c>
      <c r="S1781" s="387">
        <v>3.05</v>
      </c>
      <c r="T1781" s="387">
        <v>32</v>
      </c>
      <c r="U1781" s="387" t="s">
        <v>1737</v>
      </c>
      <c r="V1781" s="387" t="s">
        <v>1883</v>
      </c>
      <c r="W1781" s="387" t="s">
        <v>1750</v>
      </c>
      <c r="X1781" s="387" t="s">
        <v>1749</v>
      </c>
      <c r="Y1781" s="387" t="s">
        <v>1735</v>
      </c>
      <c r="Z1781" s="387" t="s">
        <v>1734</v>
      </c>
      <c r="AA1781" s="387" t="s">
        <v>1733</v>
      </c>
      <c r="AB1781" s="387">
        <v>25.54</v>
      </c>
      <c r="AC1781" s="387">
        <v>0</v>
      </c>
      <c r="AD1781" s="387">
        <v>0</v>
      </c>
      <c r="AE1781" s="387">
        <v>25.54</v>
      </c>
      <c r="AF1781" s="387" t="s">
        <v>1729</v>
      </c>
      <c r="AG1781" s="387">
        <v>25.54</v>
      </c>
      <c r="AH1781" s="387">
        <v>0</v>
      </c>
      <c r="AI1781" s="387">
        <v>0</v>
      </c>
      <c r="AJ1781" s="387">
        <v>25.54</v>
      </c>
      <c r="AK1781" s="387">
        <v>2.5499999999999998</v>
      </c>
      <c r="AM1781"/>
      <c r="AN1781"/>
      <c r="AO1781"/>
    </row>
    <row r="1782" spans="1:41">
      <c r="A1782" s="387" t="s">
        <v>4441</v>
      </c>
      <c r="B1782" s="388">
        <v>43675.547569444447</v>
      </c>
      <c r="C1782" s="389">
        <v>43675</v>
      </c>
      <c r="D1782" s="387" t="s">
        <v>2418</v>
      </c>
      <c r="E1782" s="389">
        <v>43675</v>
      </c>
      <c r="F1782" s="387" t="s">
        <v>3795</v>
      </c>
      <c r="G1782" s="389">
        <v>43675</v>
      </c>
      <c r="H1782" s="387" t="s">
        <v>1788</v>
      </c>
      <c r="I1782" s="389">
        <v>43675</v>
      </c>
      <c r="J1782" s="387" t="s">
        <v>4440</v>
      </c>
      <c r="K1782" s="387" t="s">
        <v>1741</v>
      </c>
      <c r="L1782" s="390" t="s">
        <v>1732</v>
      </c>
      <c r="M1782" s="390" t="s">
        <v>1979</v>
      </c>
      <c r="N1782" s="390" t="str">
        <f t="shared" si="56"/>
        <v>Employee15@blyblade.com</v>
      </c>
      <c r="O1782" s="390" t="str">
        <f t="shared" si="57"/>
        <v>Jess_Rooney</v>
      </c>
      <c r="P1782" s="387" t="s">
        <v>1728</v>
      </c>
      <c r="Q1782" s="387" t="s">
        <v>1847</v>
      </c>
      <c r="R1782" s="387" t="s">
        <v>1738</v>
      </c>
      <c r="S1782" s="387">
        <v>8.67</v>
      </c>
      <c r="T1782" s="387">
        <v>28</v>
      </c>
      <c r="U1782" s="387" t="s">
        <v>2007</v>
      </c>
      <c r="V1782" s="387" t="s">
        <v>2007</v>
      </c>
      <c r="W1782" s="387" t="s">
        <v>1771</v>
      </c>
      <c r="X1782" s="387" t="s">
        <v>1770</v>
      </c>
      <c r="Y1782" s="387" t="s">
        <v>1735</v>
      </c>
      <c r="Z1782" s="387" t="s">
        <v>1734</v>
      </c>
      <c r="AA1782" s="387" t="s">
        <v>1733</v>
      </c>
      <c r="AB1782" s="387">
        <v>37.76</v>
      </c>
      <c r="AC1782" s="387">
        <v>0</v>
      </c>
      <c r="AD1782" s="387">
        <v>0</v>
      </c>
      <c r="AE1782" s="387">
        <v>37.76</v>
      </c>
      <c r="AF1782" s="387" t="s">
        <v>1729</v>
      </c>
      <c r="AG1782" s="387">
        <v>37.76</v>
      </c>
      <c r="AH1782" s="387">
        <v>0</v>
      </c>
      <c r="AI1782" s="387">
        <v>0</v>
      </c>
      <c r="AJ1782" s="387">
        <v>37.76</v>
      </c>
      <c r="AK1782" s="387">
        <v>3.78</v>
      </c>
      <c r="AM1782"/>
      <c r="AN1782"/>
      <c r="AO1782"/>
    </row>
    <row r="1783" spans="1:41">
      <c r="A1783" s="387" t="s">
        <v>4439</v>
      </c>
      <c r="B1783" s="388">
        <v>43675.572210648148</v>
      </c>
      <c r="C1783" s="389">
        <v>43675</v>
      </c>
      <c r="D1783" s="387" t="s">
        <v>2880</v>
      </c>
      <c r="E1783" s="389">
        <v>43675</v>
      </c>
      <c r="F1783" s="387" t="s">
        <v>3682</v>
      </c>
      <c r="G1783" s="389">
        <v>43675</v>
      </c>
      <c r="H1783" s="387" t="s">
        <v>3084</v>
      </c>
      <c r="I1783" s="389">
        <v>43675</v>
      </c>
      <c r="J1783" s="387" t="s">
        <v>3083</v>
      </c>
      <c r="K1783" s="387" t="s">
        <v>1741</v>
      </c>
      <c r="L1783" s="390" t="s">
        <v>1732</v>
      </c>
      <c r="M1783" s="390" t="s">
        <v>1936</v>
      </c>
      <c r="N1783" s="390" t="str">
        <f t="shared" si="56"/>
        <v>Employee17@blyblade.com</v>
      </c>
      <c r="O1783" s="390" t="str">
        <f t="shared" si="57"/>
        <v>Nate_Alexander</v>
      </c>
      <c r="P1783" s="387" t="s">
        <v>1728</v>
      </c>
      <c r="Q1783" s="387" t="s">
        <v>1847</v>
      </c>
      <c r="R1783" s="387" t="s">
        <v>1803</v>
      </c>
      <c r="S1783" s="387">
        <v>28.19</v>
      </c>
      <c r="T1783" s="387">
        <v>61</v>
      </c>
      <c r="U1783" s="387" t="s">
        <v>2733</v>
      </c>
      <c r="V1783" s="387" t="s">
        <v>1737</v>
      </c>
      <c r="W1783" s="387" t="s">
        <v>1771</v>
      </c>
      <c r="X1783" s="387" t="s">
        <v>1770</v>
      </c>
      <c r="Y1783" s="387" t="s">
        <v>1748</v>
      </c>
      <c r="Z1783" s="387" t="s">
        <v>1734</v>
      </c>
      <c r="AA1783" s="387" t="s">
        <v>1733</v>
      </c>
      <c r="AB1783" s="387">
        <v>64.930000000000007</v>
      </c>
      <c r="AC1783" s="387">
        <v>0</v>
      </c>
      <c r="AD1783" s="387">
        <v>0</v>
      </c>
      <c r="AE1783" s="387">
        <v>64.930000000000007</v>
      </c>
      <c r="AF1783" s="387" t="s">
        <v>1729</v>
      </c>
      <c r="AG1783" s="387">
        <v>64.930000000000007</v>
      </c>
      <c r="AH1783" s="387">
        <v>0</v>
      </c>
      <c r="AI1783" s="387">
        <v>0</v>
      </c>
      <c r="AJ1783" s="387">
        <v>64.930000000000007</v>
      </c>
      <c r="AK1783" s="387">
        <v>6.49</v>
      </c>
      <c r="AM1783"/>
      <c r="AN1783"/>
      <c r="AO1783"/>
    </row>
    <row r="1784" spans="1:41">
      <c r="A1784" s="387" t="s">
        <v>4438</v>
      </c>
      <c r="B1784" s="388">
        <v>43675.601770833331</v>
      </c>
      <c r="C1784" s="389">
        <v>43675</v>
      </c>
      <c r="D1784" s="387" t="s">
        <v>2133</v>
      </c>
      <c r="E1784" s="389">
        <v>43675</v>
      </c>
      <c r="F1784" s="387" t="s">
        <v>2558</v>
      </c>
      <c r="G1784" s="389">
        <v>43675</v>
      </c>
      <c r="H1784" s="387" t="s">
        <v>2774</v>
      </c>
      <c r="I1784" s="389">
        <v>43675</v>
      </c>
      <c r="J1784" s="387" t="s">
        <v>2461</v>
      </c>
      <c r="K1784" s="387" t="s">
        <v>1741</v>
      </c>
      <c r="L1784" s="390" t="s">
        <v>1732</v>
      </c>
      <c r="M1784" s="390" t="s">
        <v>1911</v>
      </c>
      <c r="N1784" s="390" t="str">
        <f t="shared" si="56"/>
        <v>Employee18@blyblade.com</v>
      </c>
      <c r="O1784" s="390" t="str">
        <f t="shared" si="57"/>
        <v>Maryanne_Johnson</v>
      </c>
      <c r="P1784" s="387" t="s">
        <v>1728</v>
      </c>
      <c r="Q1784" s="387" t="s">
        <v>1847</v>
      </c>
      <c r="R1784" s="387" t="s">
        <v>1738</v>
      </c>
      <c r="S1784" s="387">
        <v>2.02</v>
      </c>
      <c r="T1784" s="387">
        <v>20</v>
      </c>
      <c r="U1784" s="387" t="s">
        <v>1883</v>
      </c>
      <c r="V1784" s="387" t="s">
        <v>1737</v>
      </c>
      <c r="W1784" s="387" t="s">
        <v>2025</v>
      </c>
      <c r="X1784" s="387" t="s">
        <v>1964</v>
      </c>
      <c r="Y1784" s="387" t="s">
        <v>1735</v>
      </c>
      <c r="Z1784" s="387" t="s">
        <v>1734</v>
      </c>
      <c r="AA1784" s="387" t="s">
        <v>1733</v>
      </c>
      <c r="AB1784" s="387">
        <v>18.489999999999998</v>
      </c>
      <c r="AC1784" s="387">
        <v>0</v>
      </c>
      <c r="AD1784" s="387">
        <v>0</v>
      </c>
      <c r="AE1784" s="387">
        <v>18.489999999999998</v>
      </c>
      <c r="AF1784" s="387" t="s">
        <v>1729</v>
      </c>
      <c r="AG1784" s="387">
        <v>18.489999999999998</v>
      </c>
      <c r="AH1784" s="387">
        <v>0</v>
      </c>
      <c r="AI1784" s="387">
        <v>0</v>
      </c>
      <c r="AJ1784" s="387">
        <v>18.489999999999998</v>
      </c>
      <c r="AK1784" s="387">
        <v>1.85</v>
      </c>
      <c r="AM1784"/>
      <c r="AN1784"/>
      <c r="AO1784"/>
    </row>
    <row r="1785" spans="1:41">
      <c r="A1785" s="387" t="s">
        <v>4437</v>
      </c>
      <c r="B1785" s="388">
        <v>43675.607951388891</v>
      </c>
      <c r="C1785" s="389">
        <v>43675</v>
      </c>
      <c r="D1785" s="387" t="s">
        <v>2990</v>
      </c>
      <c r="E1785" s="389">
        <v>43675</v>
      </c>
      <c r="F1785" s="387" t="s">
        <v>3857</v>
      </c>
      <c r="G1785" s="389">
        <v>43675</v>
      </c>
      <c r="H1785" s="387" t="s">
        <v>2109</v>
      </c>
      <c r="I1785" s="389">
        <v>43675</v>
      </c>
      <c r="J1785" s="387" t="s">
        <v>2632</v>
      </c>
      <c r="K1785" s="387" t="s">
        <v>1741</v>
      </c>
      <c r="L1785" s="390" t="s">
        <v>1732</v>
      </c>
      <c r="M1785" s="390" t="s">
        <v>1884</v>
      </c>
      <c r="N1785" s="390" t="str">
        <f t="shared" si="56"/>
        <v>Employee25@blyblade.com</v>
      </c>
      <c r="O1785" s="390" t="str">
        <f t="shared" si="57"/>
        <v>Shyloh_Davonne Wilkinson</v>
      </c>
      <c r="P1785" s="387" t="s">
        <v>1728</v>
      </c>
      <c r="Q1785" s="387" t="s">
        <v>1847</v>
      </c>
      <c r="R1785" s="387" t="s">
        <v>1803</v>
      </c>
      <c r="S1785" s="387">
        <v>4.93</v>
      </c>
      <c r="T1785" s="387">
        <v>26</v>
      </c>
      <c r="U1785" s="387" t="s">
        <v>1882</v>
      </c>
      <c r="V1785" s="387" t="s">
        <v>1845</v>
      </c>
      <c r="W1785" s="387" t="s">
        <v>1965</v>
      </c>
      <c r="X1785" s="387" t="s">
        <v>1770</v>
      </c>
      <c r="Y1785" s="387" t="s">
        <v>1735</v>
      </c>
      <c r="Z1785" s="387" t="s">
        <v>1734</v>
      </c>
      <c r="AA1785" s="387" t="s">
        <v>1733</v>
      </c>
      <c r="AB1785" s="387">
        <v>34.119999999999997</v>
      </c>
      <c r="AC1785" s="387">
        <v>0</v>
      </c>
      <c r="AD1785" s="387">
        <v>0</v>
      </c>
      <c r="AE1785" s="387">
        <v>34.119999999999997</v>
      </c>
      <c r="AF1785" s="387" t="s">
        <v>1729</v>
      </c>
      <c r="AG1785" s="387">
        <v>34.119999999999997</v>
      </c>
      <c r="AH1785" s="387">
        <v>0</v>
      </c>
      <c r="AI1785" s="387">
        <v>0</v>
      </c>
      <c r="AJ1785" s="387">
        <v>34.119999999999997</v>
      </c>
      <c r="AK1785" s="387">
        <v>3.41</v>
      </c>
      <c r="AM1785"/>
      <c r="AN1785"/>
      <c r="AO1785"/>
    </row>
    <row r="1786" spans="1:41">
      <c r="A1786" s="387" t="s">
        <v>4436</v>
      </c>
      <c r="B1786" s="388">
        <v>43675.626238425924</v>
      </c>
      <c r="C1786" s="389">
        <v>43675</v>
      </c>
      <c r="D1786" s="387" t="s">
        <v>2118</v>
      </c>
      <c r="E1786" s="389">
        <v>43675</v>
      </c>
      <c r="F1786" s="387" t="s">
        <v>3732</v>
      </c>
      <c r="G1786" s="389">
        <v>43675</v>
      </c>
      <c r="H1786" s="387" t="s">
        <v>1814</v>
      </c>
      <c r="I1786" s="389">
        <v>43675</v>
      </c>
      <c r="J1786" s="387" t="s">
        <v>1813</v>
      </c>
      <c r="K1786" s="387" t="s">
        <v>1741</v>
      </c>
      <c r="L1786" s="390" t="s">
        <v>1732</v>
      </c>
      <c r="M1786" s="390" t="s">
        <v>2453</v>
      </c>
      <c r="N1786" s="390" t="str">
        <f t="shared" si="56"/>
        <v>Employee38@blyblade.com</v>
      </c>
      <c r="O1786" s="390" t="str">
        <f t="shared" si="57"/>
        <v>Evan_Licht</v>
      </c>
      <c r="P1786" s="387" t="s">
        <v>1728</v>
      </c>
      <c r="Q1786" s="387" t="s">
        <v>1754</v>
      </c>
      <c r="R1786" s="387" t="s">
        <v>1738</v>
      </c>
      <c r="S1786" s="387">
        <v>2.4500000000000002</v>
      </c>
      <c r="T1786" s="387">
        <v>31</v>
      </c>
      <c r="U1786" s="387" t="s">
        <v>1883</v>
      </c>
      <c r="V1786" s="387" t="s">
        <v>1737</v>
      </c>
      <c r="W1786" s="387" t="s">
        <v>2025</v>
      </c>
      <c r="X1786" s="387" t="s">
        <v>1964</v>
      </c>
      <c r="Y1786" s="387" t="s">
        <v>2449</v>
      </c>
      <c r="Z1786" s="387" t="s">
        <v>1734</v>
      </c>
      <c r="AA1786" s="387" t="s">
        <v>1733</v>
      </c>
      <c r="AB1786" s="387">
        <v>21.82</v>
      </c>
      <c r="AC1786" s="387">
        <v>0</v>
      </c>
      <c r="AD1786" s="387">
        <v>0</v>
      </c>
      <c r="AE1786" s="387">
        <v>21.82</v>
      </c>
      <c r="AF1786" s="387" t="s">
        <v>1729</v>
      </c>
      <c r="AG1786" s="387">
        <v>21.82</v>
      </c>
      <c r="AH1786" s="387">
        <v>0</v>
      </c>
      <c r="AI1786" s="387">
        <v>0</v>
      </c>
      <c r="AJ1786" s="387">
        <v>21.82</v>
      </c>
      <c r="AK1786" s="387">
        <v>2.1800000000000002</v>
      </c>
      <c r="AM1786"/>
      <c r="AN1786"/>
      <c r="AO1786"/>
    </row>
    <row r="1787" spans="1:41">
      <c r="A1787" s="387" t="s">
        <v>4435</v>
      </c>
      <c r="B1787" s="388">
        <v>43675.642465277779</v>
      </c>
      <c r="C1787" s="389">
        <v>43675</v>
      </c>
      <c r="D1787" s="387" t="s">
        <v>1817</v>
      </c>
      <c r="E1787" s="389">
        <v>43675</v>
      </c>
      <c r="F1787" s="387" t="s">
        <v>1816</v>
      </c>
      <c r="G1787" s="387" t="s">
        <v>1728</v>
      </c>
      <c r="H1787" s="387" t="s">
        <v>1728</v>
      </c>
      <c r="I1787" s="387" t="s">
        <v>1728</v>
      </c>
      <c r="J1787" s="387" t="s">
        <v>1728</v>
      </c>
      <c r="K1787" s="387" t="s">
        <v>1741</v>
      </c>
      <c r="L1787" s="390" t="s">
        <v>1732</v>
      </c>
      <c r="M1787" s="390" t="s">
        <v>1731</v>
      </c>
      <c r="N1787" s="390" t="str">
        <f t="shared" si="56"/>
        <v>Employee8@blyblade.com</v>
      </c>
      <c r="O1787" s="390" t="str">
        <f t="shared" si="57"/>
        <v>--_--</v>
      </c>
      <c r="P1787" s="387" t="s">
        <v>1728</v>
      </c>
      <c r="Q1787" s="387" t="s">
        <v>1754</v>
      </c>
      <c r="R1787" s="387" t="s">
        <v>1738</v>
      </c>
      <c r="S1787" s="387" t="s">
        <v>1728</v>
      </c>
      <c r="T1787" s="387" t="s">
        <v>1728</v>
      </c>
      <c r="U1787" s="387" t="s">
        <v>1845</v>
      </c>
      <c r="V1787" s="387" t="s">
        <v>2411</v>
      </c>
      <c r="W1787" s="387" t="s">
        <v>1875</v>
      </c>
      <c r="X1787" s="387" t="s">
        <v>1770</v>
      </c>
      <c r="Y1787" s="387" t="s">
        <v>1728</v>
      </c>
      <c r="Z1787" s="387" t="s">
        <v>1734</v>
      </c>
      <c r="AA1787" s="387" t="s">
        <v>1733</v>
      </c>
      <c r="AB1787" s="387">
        <v>5.44</v>
      </c>
      <c r="AC1787" s="387">
        <v>0</v>
      </c>
      <c r="AD1787" s="387">
        <v>0</v>
      </c>
      <c r="AE1787" s="387">
        <v>5.44</v>
      </c>
      <c r="AF1787" s="387" t="s">
        <v>1729</v>
      </c>
      <c r="AG1787" s="387">
        <v>5.44</v>
      </c>
      <c r="AH1787" s="387">
        <v>0</v>
      </c>
      <c r="AI1787" s="387">
        <v>0</v>
      </c>
      <c r="AJ1787" s="387">
        <v>5.44</v>
      </c>
      <c r="AK1787" s="387">
        <v>0.54</v>
      </c>
      <c r="AM1787"/>
      <c r="AN1787"/>
      <c r="AO1787"/>
    </row>
    <row r="1788" spans="1:41">
      <c r="A1788" s="387" t="s">
        <v>4435</v>
      </c>
      <c r="B1788" s="388">
        <v>43675.644780092596</v>
      </c>
      <c r="C1788" s="389">
        <v>43675</v>
      </c>
      <c r="D1788" s="387" t="s">
        <v>1817</v>
      </c>
      <c r="E1788" s="389">
        <v>43675</v>
      </c>
      <c r="F1788" s="387" t="s">
        <v>1816</v>
      </c>
      <c r="G1788" s="387" t="s">
        <v>1728</v>
      </c>
      <c r="H1788" s="387" t="s">
        <v>1728</v>
      </c>
      <c r="I1788" s="387" t="s">
        <v>1728</v>
      </c>
      <c r="J1788" s="387" t="s">
        <v>1728</v>
      </c>
      <c r="K1788" s="387" t="s">
        <v>1741</v>
      </c>
      <c r="L1788" s="390" t="s">
        <v>1732</v>
      </c>
      <c r="M1788" s="390" t="s">
        <v>1731</v>
      </c>
      <c r="N1788" s="390" t="str">
        <f t="shared" si="56"/>
        <v>Employee8@blyblade.com</v>
      </c>
      <c r="O1788" s="390" t="str">
        <f t="shared" si="57"/>
        <v>--_--</v>
      </c>
      <c r="P1788" s="387" t="s">
        <v>1728</v>
      </c>
      <c r="Q1788" s="387" t="s">
        <v>1754</v>
      </c>
      <c r="R1788" s="387" t="s">
        <v>1738</v>
      </c>
      <c r="S1788" s="387" t="s">
        <v>1728</v>
      </c>
      <c r="T1788" s="387" t="s">
        <v>1728</v>
      </c>
      <c r="U1788" s="387" t="s">
        <v>1845</v>
      </c>
      <c r="V1788" s="387" t="s">
        <v>2411</v>
      </c>
      <c r="W1788" s="387" t="s">
        <v>1875</v>
      </c>
      <c r="X1788" s="387" t="s">
        <v>1770</v>
      </c>
      <c r="Y1788" s="387" t="s">
        <v>1728</v>
      </c>
      <c r="Z1788" s="387" t="s">
        <v>1734</v>
      </c>
      <c r="AA1788" s="387" t="s">
        <v>2138</v>
      </c>
      <c r="AB1788" s="387">
        <v>-5.44</v>
      </c>
      <c r="AC1788" s="387">
        <v>0</v>
      </c>
      <c r="AD1788" s="387">
        <v>0</v>
      </c>
      <c r="AE1788" s="387">
        <v>-5.44</v>
      </c>
      <c r="AF1788" s="387" t="s">
        <v>1729</v>
      </c>
      <c r="AG1788" s="387">
        <v>-5.44</v>
      </c>
      <c r="AH1788" s="387">
        <v>0</v>
      </c>
      <c r="AI1788" s="387">
        <v>0</v>
      </c>
      <c r="AJ1788" s="387">
        <v>-5.44</v>
      </c>
      <c r="AK1788" s="387">
        <v>-0.54</v>
      </c>
      <c r="AM1788"/>
      <c r="AN1788"/>
      <c r="AO1788"/>
    </row>
    <row r="1789" spans="1:41">
      <c r="A1789" s="387" t="s">
        <v>4422</v>
      </c>
      <c r="B1789" s="388">
        <v>43675.666539351849</v>
      </c>
      <c r="C1789" s="389">
        <v>43675</v>
      </c>
      <c r="D1789" s="387" t="s">
        <v>2772</v>
      </c>
      <c r="E1789" s="389">
        <v>43675</v>
      </c>
      <c r="F1789" s="387" t="s">
        <v>2666</v>
      </c>
      <c r="G1789" s="389">
        <v>43675</v>
      </c>
      <c r="H1789" s="387" t="s">
        <v>1799</v>
      </c>
      <c r="I1789" s="389">
        <v>43675</v>
      </c>
      <c r="J1789" s="387" t="s">
        <v>1798</v>
      </c>
      <c r="K1789" s="387" t="s">
        <v>1741</v>
      </c>
      <c r="L1789" s="390" t="s">
        <v>1732</v>
      </c>
      <c r="M1789" s="390" t="s">
        <v>3960</v>
      </c>
      <c r="N1789" s="390" t="str">
        <f t="shared" si="56"/>
        <v>Employee21@blyblade.com</v>
      </c>
      <c r="O1789" s="390" t="str">
        <f t="shared" si="57"/>
        <v>Wyndham_Williamson</v>
      </c>
      <c r="P1789" s="387" t="s">
        <v>1728</v>
      </c>
      <c r="Q1789" s="387" t="s">
        <v>1754</v>
      </c>
      <c r="R1789" s="387" t="s">
        <v>1738</v>
      </c>
      <c r="S1789" s="387">
        <v>1.1299999999999999</v>
      </c>
      <c r="T1789" s="387">
        <v>31</v>
      </c>
      <c r="U1789" s="387" t="s">
        <v>1737</v>
      </c>
      <c r="V1789" s="387" t="s">
        <v>1737</v>
      </c>
      <c r="W1789" s="387" t="s">
        <v>1875</v>
      </c>
      <c r="X1789" s="387" t="s">
        <v>1770</v>
      </c>
      <c r="Y1789" s="387" t="s">
        <v>1728</v>
      </c>
      <c r="Z1789" s="387" t="s">
        <v>1734</v>
      </c>
      <c r="AA1789" s="387" t="s">
        <v>1733</v>
      </c>
      <c r="AB1789" s="387">
        <v>10.27</v>
      </c>
      <c r="AC1789" s="387">
        <v>0</v>
      </c>
      <c r="AD1789" s="387">
        <v>0</v>
      </c>
      <c r="AE1789" s="387">
        <v>10.27</v>
      </c>
      <c r="AF1789" s="387" t="s">
        <v>1729</v>
      </c>
      <c r="AG1789" s="387">
        <v>10.27</v>
      </c>
      <c r="AH1789" s="387">
        <v>0</v>
      </c>
      <c r="AI1789" s="387">
        <v>0</v>
      </c>
      <c r="AJ1789" s="387">
        <v>10.27</v>
      </c>
      <c r="AK1789" s="387">
        <v>1.03</v>
      </c>
      <c r="AM1789"/>
      <c r="AN1789"/>
      <c r="AO1789"/>
    </row>
    <row r="1790" spans="1:41">
      <c r="A1790" s="387" t="s">
        <v>4434</v>
      </c>
      <c r="B1790" s="388">
        <v>43675.698483796295</v>
      </c>
      <c r="C1790" s="389">
        <v>43675</v>
      </c>
      <c r="D1790" s="387" t="s">
        <v>2081</v>
      </c>
      <c r="E1790" s="389">
        <v>43675</v>
      </c>
      <c r="F1790" s="387" t="s">
        <v>3069</v>
      </c>
      <c r="G1790" s="389">
        <v>43675</v>
      </c>
      <c r="H1790" s="387" t="s">
        <v>1797</v>
      </c>
      <c r="I1790" s="389">
        <v>43675</v>
      </c>
      <c r="J1790" s="387" t="s">
        <v>1796</v>
      </c>
      <c r="K1790" s="387" t="s">
        <v>1741</v>
      </c>
      <c r="L1790" s="390" t="s">
        <v>1732</v>
      </c>
      <c r="M1790" s="390" t="s">
        <v>1854</v>
      </c>
      <c r="N1790" s="390" t="str">
        <f t="shared" si="56"/>
        <v>Employee5@blyblade.com</v>
      </c>
      <c r="O1790" s="390" t="str">
        <f t="shared" si="57"/>
        <v>Torey_McNeil</v>
      </c>
      <c r="P1790" s="387" t="s">
        <v>1728</v>
      </c>
      <c r="Q1790" s="387" t="s">
        <v>1847</v>
      </c>
      <c r="R1790" s="387" t="s">
        <v>1738</v>
      </c>
      <c r="S1790" s="387">
        <v>9.36</v>
      </c>
      <c r="T1790" s="387">
        <v>39</v>
      </c>
      <c r="U1790" s="387" t="s">
        <v>1853</v>
      </c>
      <c r="V1790" s="387" t="s">
        <v>1737</v>
      </c>
      <c r="W1790" s="387" t="s">
        <v>1771</v>
      </c>
      <c r="X1790" s="387" t="s">
        <v>1770</v>
      </c>
      <c r="Y1790" s="387" t="s">
        <v>1748</v>
      </c>
      <c r="Z1790" s="387" t="s">
        <v>1734</v>
      </c>
      <c r="AA1790" s="387" t="s">
        <v>1733</v>
      </c>
      <c r="AB1790" s="387">
        <v>58.6</v>
      </c>
      <c r="AC1790" s="387">
        <v>0</v>
      </c>
      <c r="AD1790" s="387">
        <v>0</v>
      </c>
      <c r="AE1790" s="387">
        <v>58.6</v>
      </c>
      <c r="AF1790" s="387" t="s">
        <v>1729</v>
      </c>
      <c r="AG1790" s="387">
        <v>58.6</v>
      </c>
      <c r="AH1790" s="387">
        <v>0</v>
      </c>
      <c r="AI1790" s="387">
        <v>0</v>
      </c>
      <c r="AJ1790" s="387">
        <v>58.6</v>
      </c>
      <c r="AK1790" s="387">
        <v>5.86</v>
      </c>
      <c r="AM1790"/>
      <c r="AN1790"/>
      <c r="AO1790"/>
    </row>
    <row r="1791" spans="1:41">
      <c r="A1791" s="387" t="s">
        <v>4433</v>
      </c>
      <c r="B1791" s="388">
        <v>43675.725868055553</v>
      </c>
      <c r="C1791" s="389">
        <v>43675</v>
      </c>
      <c r="D1791" s="387" t="s">
        <v>2613</v>
      </c>
      <c r="E1791" s="389">
        <v>43675</v>
      </c>
      <c r="F1791" s="387" t="s">
        <v>2612</v>
      </c>
      <c r="G1791" s="389">
        <v>43675</v>
      </c>
      <c r="H1791" s="387" t="s">
        <v>2301</v>
      </c>
      <c r="I1791" s="389">
        <v>43675</v>
      </c>
      <c r="J1791" s="387" t="s">
        <v>3134</v>
      </c>
      <c r="K1791" s="387" t="s">
        <v>1741</v>
      </c>
      <c r="L1791" s="390" t="s">
        <v>1732</v>
      </c>
      <c r="M1791" s="390" t="s">
        <v>2051</v>
      </c>
      <c r="N1791" s="390" t="str">
        <f t="shared" si="56"/>
        <v>Employee26@blyblade.com</v>
      </c>
      <c r="O1791" s="390" t="str">
        <f t="shared" si="57"/>
        <v>Karoline_Lozier</v>
      </c>
      <c r="P1791" s="387" t="s">
        <v>1728</v>
      </c>
      <c r="Q1791" s="387" t="s">
        <v>1754</v>
      </c>
      <c r="R1791" s="387" t="s">
        <v>1738</v>
      </c>
      <c r="S1791" s="387">
        <v>2.16</v>
      </c>
      <c r="T1791" s="387">
        <v>25</v>
      </c>
      <c r="U1791" s="387" t="s">
        <v>1883</v>
      </c>
      <c r="V1791" s="387" t="s">
        <v>1737</v>
      </c>
      <c r="W1791" s="387" t="s">
        <v>1771</v>
      </c>
      <c r="X1791" s="387" t="s">
        <v>1770</v>
      </c>
      <c r="Y1791" s="387" t="s">
        <v>1748</v>
      </c>
      <c r="Z1791" s="387" t="s">
        <v>1734</v>
      </c>
      <c r="AA1791" s="387" t="s">
        <v>1733</v>
      </c>
      <c r="AB1791" s="387">
        <v>24.37</v>
      </c>
      <c r="AC1791" s="387">
        <v>0</v>
      </c>
      <c r="AD1791" s="387">
        <v>0</v>
      </c>
      <c r="AE1791" s="387">
        <v>24.37</v>
      </c>
      <c r="AF1791" s="387" t="s">
        <v>1729</v>
      </c>
      <c r="AG1791" s="387">
        <v>24.37</v>
      </c>
      <c r="AH1791" s="387">
        <v>0</v>
      </c>
      <c r="AI1791" s="387">
        <v>0</v>
      </c>
      <c r="AJ1791" s="387">
        <v>24.37</v>
      </c>
      <c r="AK1791" s="387">
        <v>2.44</v>
      </c>
      <c r="AM1791"/>
      <c r="AN1791"/>
      <c r="AO1791"/>
    </row>
    <row r="1792" spans="1:41">
      <c r="A1792" s="387" t="s">
        <v>4432</v>
      </c>
      <c r="B1792" s="388">
        <v>43675.783738425926</v>
      </c>
      <c r="C1792" s="389">
        <v>43675</v>
      </c>
      <c r="D1792" s="387" t="s">
        <v>2111</v>
      </c>
      <c r="E1792" s="389">
        <v>43675</v>
      </c>
      <c r="F1792" s="387" t="s">
        <v>2110</v>
      </c>
      <c r="G1792" s="389">
        <v>43675</v>
      </c>
      <c r="H1792" s="387" t="s">
        <v>3563</v>
      </c>
      <c r="I1792" s="389">
        <v>43675</v>
      </c>
      <c r="J1792" s="387" t="s">
        <v>2181</v>
      </c>
      <c r="K1792" s="387" t="s">
        <v>1741</v>
      </c>
      <c r="L1792" s="390" t="s">
        <v>1732</v>
      </c>
      <c r="M1792" s="390" t="s">
        <v>2985</v>
      </c>
      <c r="N1792" s="390" t="str">
        <f t="shared" si="56"/>
        <v>Employee49@blyblade.com</v>
      </c>
      <c r="O1792" s="390" t="str">
        <f t="shared" si="57"/>
        <v>Emi_Suzuki</v>
      </c>
      <c r="P1792" s="387" t="s">
        <v>1728</v>
      </c>
      <c r="Q1792" s="387" t="s">
        <v>1754</v>
      </c>
      <c r="R1792" s="387" t="s">
        <v>1738</v>
      </c>
      <c r="S1792" s="387">
        <v>22.63</v>
      </c>
      <c r="T1792" s="387">
        <v>54</v>
      </c>
      <c r="U1792" s="387" t="s">
        <v>1883</v>
      </c>
      <c r="V1792" s="387" t="s">
        <v>2326</v>
      </c>
      <c r="W1792" s="387" t="s">
        <v>1771</v>
      </c>
      <c r="X1792" s="387" t="s">
        <v>1770</v>
      </c>
      <c r="Y1792" s="387" t="s">
        <v>1825</v>
      </c>
      <c r="Z1792" s="387" t="s">
        <v>1734</v>
      </c>
      <c r="AA1792" s="387" t="s">
        <v>1733</v>
      </c>
      <c r="AB1792" s="387">
        <v>102.36</v>
      </c>
      <c r="AC1792" s="387">
        <v>0</v>
      </c>
      <c r="AD1792" s="387">
        <v>0</v>
      </c>
      <c r="AE1792" s="387">
        <v>102.36</v>
      </c>
      <c r="AF1792" s="387" t="s">
        <v>1729</v>
      </c>
      <c r="AG1792" s="387">
        <v>102.36</v>
      </c>
      <c r="AH1792" s="387">
        <v>0</v>
      </c>
      <c r="AI1792" s="387">
        <v>0</v>
      </c>
      <c r="AJ1792" s="387">
        <v>102.36</v>
      </c>
      <c r="AK1792" s="387">
        <v>10.24</v>
      </c>
      <c r="AM1792"/>
      <c r="AN1792"/>
      <c r="AO1792"/>
    </row>
    <row r="1793" spans="1:41">
      <c r="A1793" s="387" t="s">
        <v>4431</v>
      </c>
      <c r="B1793" s="388">
        <v>43675.803136574075</v>
      </c>
      <c r="C1793" s="389">
        <v>43675</v>
      </c>
      <c r="D1793" s="387" t="s">
        <v>2866</v>
      </c>
      <c r="E1793" s="389">
        <v>43675</v>
      </c>
      <c r="F1793" s="387" t="s">
        <v>2865</v>
      </c>
      <c r="G1793" s="389">
        <v>43675</v>
      </c>
      <c r="H1793" s="387" t="s">
        <v>3311</v>
      </c>
      <c r="I1793" s="389">
        <v>43675</v>
      </c>
      <c r="J1793" s="387" t="s">
        <v>2179</v>
      </c>
      <c r="K1793" s="387" t="s">
        <v>1741</v>
      </c>
      <c r="L1793" s="390" t="s">
        <v>1732</v>
      </c>
      <c r="M1793" s="390" t="s">
        <v>2013</v>
      </c>
      <c r="N1793" s="390" t="str">
        <f t="shared" si="56"/>
        <v>Employee22@blyblade.com</v>
      </c>
      <c r="O1793" s="390" t="str">
        <f t="shared" si="57"/>
        <v>Lee_Gold</v>
      </c>
      <c r="P1793" s="387" t="s">
        <v>1728</v>
      </c>
      <c r="Q1793" s="387" t="s">
        <v>1754</v>
      </c>
      <c r="R1793" s="387" t="s">
        <v>1738</v>
      </c>
      <c r="S1793" s="387">
        <v>2.78</v>
      </c>
      <c r="T1793" s="387">
        <v>20</v>
      </c>
      <c r="U1793" s="387" t="s">
        <v>1737</v>
      </c>
      <c r="V1793" s="387" t="s">
        <v>3075</v>
      </c>
      <c r="W1793" s="387" t="s">
        <v>1875</v>
      </c>
      <c r="X1793" s="387" t="s">
        <v>1770</v>
      </c>
      <c r="Y1793" s="387" t="s">
        <v>1748</v>
      </c>
      <c r="Z1793" s="387" t="s">
        <v>1734</v>
      </c>
      <c r="AA1793" s="387" t="s">
        <v>1733</v>
      </c>
      <c r="AB1793" s="387">
        <v>27.19</v>
      </c>
      <c r="AC1793" s="387">
        <v>0</v>
      </c>
      <c r="AD1793" s="387">
        <v>0</v>
      </c>
      <c r="AE1793" s="387">
        <v>27.19</v>
      </c>
      <c r="AF1793" s="387" t="s">
        <v>1729</v>
      </c>
      <c r="AG1793" s="387">
        <v>27.19</v>
      </c>
      <c r="AH1793" s="387">
        <v>0</v>
      </c>
      <c r="AI1793" s="387">
        <v>0</v>
      </c>
      <c r="AJ1793" s="387">
        <v>27.19</v>
      </c>
      <c r="AK1793" s="387">
        <v>2.72</v>
      </c>
      <c r="AM1793"/>
      <c r="AN1793"/>
      <c r="AO1793"/>
    </row>
    <row r="1794" spans="1:41">
      <c r="A1794" s="387" t="s">
        <v>4430</v>
      </c>
      <c r="B1794" s="388">
        <v>43675.810555555552</v>
      </c>
      <c r="C1794" s="389">
        <v>43675</v>
      </c>
      <c r="D1794" s="387" t="s">
        <v>2515</v>
      </c>
      <c r="E1794" s="389">
        <v>43675</v>
      </c>
      <c r="F1794" s="387" t="s">
        <v>2768</v>
      </c>
      <c r="G1794" s="389">
        <v>43675</v>
      </c>
      <c r="H1794" s="387" t="s">
        <v>2096</v>
      </c>
      <c r="I1794" s="389">
        <v>43675</v>
      </c>
      <c r="J1794" s="387" t="s">
        <v>2095</v>
      </c>
      <c r="K1794" s="387" t="s">
        <v>1741</v>
      </c>
      <c r="L1794" s="390" t="s">
        <v>1732</v>
      </c>
      <c r="M1794" s="390" t="s">
        <v>2985</v>
      </c>
      <c r="N1794" s="390" t="str">
        <f t="shared" si="56"/>
        <v>Employee49@blyblade.com</v>
      </c>
      <c r="O1794" s="390" t="str">
        <f t="shared" si="57"/>
        <v>Emi_Suzuki</v>
      </c>
      <c r="P1794" s="387" t="s">
        <v>1728</v>
      </c>
      <c r="Q1794" s="387" t="s">
        <v>1754</v>
      </c>
      <c r="R1794" s="387" t="s">
        <v>1803</v>
      </c>
      <c r="S1794" s="387">
        <v>13.23</v>
      </c>
      <c r="T1794" s="387">
        <v>29</v>
      </c>
      <c r="U1794" s="387" t="s">
        <v>2326</v>
      </c>
      <c r="V1794" s="387" t="s">
        <v>1737</v>
      </c>
      <c r="W1794" s="387" t="s">
        <v>1771</v>
      </c>
      <c r="X1794" s="387" t="s">
        <v>1770</v>
      </c>
      <c r="Y1794" s="387" t="s">
        <v>1825</v>
      </c>
      <c r="Z1794" s="387" t="s">
        <v>1734</v>
      </c>
      <c r="AA1794" s="387" t="s">
        <v>1733</v>
      </c>
      <c r="AB1794" s="387">
        <v>56.81</v>
      </c>
      <c r="AC1794" s="387">
        <v>0</v>
      </c>
      <c r="AD1794" s="387">
        <v>0</v>
      </c>
      <c r="AE1794" s="387">
        <v>56.81</v>
      </c>
      <c r="AF1794" s="387" t="s">
        <v>1729</v>
      </c>
      <c r="AG1794" s="387">
        <v>56.81</v>
      </c>
      <c r="AH1794" s="387">
        <v>0</v>
      </c>
      <c r="AI1794" s="387">
        <v>0</v>
      </c>
      <c r="AJ1794" s="387">
        <v>56.81</v>
      </c>
      <c r="AK1794" s="387">
        <v>5.68</v>
      </c>
      <c r="AM1794"/>
      <c r="AN1794"/>
      <c r="AO1794"/>
    </row>
    <row r="1795" spans="1:41">
      <c r="A1795" s="387" t="s">
        <v>4429</v>
      </c>
      <c r="B1795" s="388">
        <v>43675.833668981482</v>
      </c>
      <c r="C1795" s="389">
        <v>43675</v>
      </c>
      <c r="D1795" s="387" t="s">
        <v>1943</v>
      </c>
      <c r="E1795" s="389">
        <v>43675</v>
      </c>
      <c r="F1795" s="387" t="s">
        <v>3018</v>
      </c>
      <c r="G1795" s="389">
        <v>43675</v>
      </c>
      <c r="H1795" s="387" t="s">
        <v>3997</v>
      </c>
      <c r="I1795" s="389">
        <v>43675</v>
      </c>
      <c r="J1795" s="387" t="s">
        <v>4114</v>
      </c>
      <c r="K1795" s="387" t="s">
        <v>1741</v>
      </c>
      <c r="L1795" s="390" t="s">
        <v>1732</v>
      </c>
      <c r="M1795" s="390" t="s">
        <v>2208</v>
      </c>
      <c r="N1795" s="390" t="str">
        <f t="shared" si="56"/>
        <v>Employee13@blyblade.com</v>
      </c>
      <c r="O1795" s="390" t="str">
        <f t="shared" si="57"/>
        <v>Evelyn_Pelczar</v>
      </c>
      <c r="P1795" s="387" t="s">
        <v>1728</v>
      </c>
      <c r="Q1795" s="387" t="s">
        <v>1847</v>
      </c>
      <c r="R1795" s="387" t="s">
        <v>1738</v>
      </c>
      <c r="S1795" s="387">
        <v>1.07</v>
      </c>
      <c r="T1795" s="387">
        <v>12</v>
      </c>
      <c r="U1795" s="387" t="s">
        <v>1883</v>
      </c>
      <c r="V1795" s="387" t="s">
        <v>1772</v>
      </c>
      <c r="W1795" s="387" t="s">
        <v>1875</v>
      </c>
      <c r="X1795" s="387" t="s">
        <v>1770</v>
      </c>
      <c r="Y1795" s="387" t="s">
        <v>1735</v>
      </c>
      <c r="Z1795" s="387" t="s">
        <v>1734</v>
      </c>
      <c r="AA1795" s="387" t="s">
        <v>1733</v>
      </c>
      <c r="AB1795" s="387">
        <v>15.34</v>
      </c>
      <c r="AC1795" s="387">
        <v>0</v>
      </c>
      <c r="AD1795" s="387">
        <v>0</v>
      </c>
      <c r="AE1795" s="387">
        <v>15.34</v>
      </c>
      <c r="AF1795" s="387" t="s">
        <v>1729</v>
      </c>
      <c r="AG1795" s="387">
        <v>15.34</v>
      </c>
      <c r="AH1795" s="387">
        <v>0</v>
      </c>
      <c r="AI1795" s="387">
        <v>0</v>
      </c>
      <c r="AJ1795" s="387">
        <v>15.34</v>
      </c>
      <c r="AK1795" s="387">
        <v>1.53</v>
      </c>
      <c r="AM1795"/>
      <c r="AN1795"/>
      <c r="AO1795"/>
    </row>
    <row r="1796" spans="1:41">
      <c r="A1796" s="387" t="s">
        <v>4428</v>
      </c>
      <c r="B1796" s="388">
        <v>43675.872696759259</v>
      </c>
      <c r="C1796" s="389">
        <v>43675</v>
      </c>
      <c r="D1796" s="387" t="s">
        <v>3210</v>
      </c>
      <c r="E1796" s="389">
        <v>43675</v>
      </c>
      <c r="F1796" s="387" t="s">
        <v>3209</v>
      </c>
      <c r="G1796" s="387" t="s">
        <v>1728</v>
      </c>
      <c r="H1796" s="387" t="s">
        <v>1728</v>
      </c>
      <c r="I1796" s="387" t="s">
        <v>1728</v>
      </c>
      <c r="J1796" s="387" t="s">
        <v>1728</v>
      </c>
      <c r="K1796" s="387" t="s">
        <v>1741</v>
      </c>
      <c r="L1796" s="390" t="s">
        <v>1732</v>
      </c>
      <c r="M1796" s="390" t="s">
        <v>1986</v>
      </c>
      <c r="N1796" s="390" t="str">
        <f t="shared" si="56"/>
        <v>Employee1@blyblade.com</v>
      </c>
      <c r="O1796" s="390" t="str">
        <f t="shared" si="57"/>
        <v>Jake_Mirto</v>
      </c>
      <c r="P1796" s="387" t="s">
        <v>1728</v>
      </c>
      <c r="Q1796" s="387" t="s">
        <v>1774</v>
      </c>
      <c r="R1796" s="387" t="s">
        <v>1738</v>
      </c>
      <c r="S1796" s="387" t="s">
        <v>1728</v>
      </c>
      <c r="T1796" s="387" t="s">
        <v>1728</v>
      </c>
      <c r="U1796" s="387" t="s">
        <v>1772</v>
      </c>
      <c r="V1796" s="387" t="s">
        <v>1883</v>
      </c>
      <c r="W1796" s="387" t="s">
        <v>1750</v>
      </c>
      <c r="X1796" s="387" t="s">
        <v>1964</v>
      </c>
      <c r="Y1796" s="387" t="s">
        <v>1735</v>
      </c>
      <c r="Z1796" s="387" t="s">
        <v>1734</v>
      </c>
      <c r="AA1796" s="387" t="s">
        <v>1733</v>
      </c>
      <c r="AB1796" s="387">
        <v>5.44</v>
      </c>
      <c r="AC1796" s="387">
        <v>0</v>
      </c>
      <c r="AD1796" s="387">
        <v>0</v>
      </c>
      <c r="AE1796" s="387">
        <v>5.44</v>
      </c>
      <c r="AF1796" s="387" t="s">
        <v>1729</v>
      </c>
      <c r="AG1796" s="387">
        <v>5.44</v>
      </c>
      <c r="AH1796" s="387">
        <v>0</v>
      </c>
      <c r="AI1796" s="387">
        <v>0</v>
      </c>
      <c r="AJ1796" s="387">
        <v>5.44</v>
      </c>
      <c r="AK1796" s="387">
        <v>0.54</v>
      </c>
      <c r="AM1796"/>
      <c r="AN1796"/>
      <c r="AO1796"/>
    </row>
    <row r="1797" spans="1:41">
      <c r="A1797" s="387" t="s">
        <v>4427</v>
      </c>
      <c r="B1797" s="388">
        <v>43675.895254629628</v>
      </c>
      <c r="C1797" s="389">
        <v>43675</v>
      </c>
      <c r="D1797" s="387" t="s">
        <v>1918</v>
      </c>
      <c r="E1797" s="389">
        <v>43675</v>
      </c>
      <c r="F1797" s="387" t="s">
        <v>4082</v>
      </c>
      <c r="G1797" s="389">
        <v>43675</v>
      </c>
      <c r="H1797" s="387" t="s">
        <v>3999</v>
      </c>
      <c r="I1797" s="389">
        <v>43675</v>
      </c>
      <c r="J1797" s="387" t="s">
        <v>4040</v>
      </c>
      <c r="K1797" s="387" t="s">
        <v>1741</v>
      </c>
      <c r="L1797" s="390" t="s">
        <v>1732</v>
      </c>
      <c r="M1797" s="390" t="s">
        <v>1986</v>
      </c>
      <c r="N1797" s="390" t="str">
        <f t="shared" si="56"/>
        <v>Employee1@blyblade.com</v>
      </c>
      <c r="O1797" s="390" t="str">
        <f t="shared" si="57"/>
        <v>Jake_Mirto</v>
      </c>
      <c r="P1797" s="387" t="s">
        <v>1728</v>
      </c>
      <c r="Q1797" s="387" t="s">
        <v>1774</v>
      </c>
      <c r="R1797" s="387" t="s">
        <v>1738</v>
      </c>
      <c r="S1797" s="387">
        <v>3.09</v>
      </c>
      <c r="T1797" s="387">
        <v>21</v>
      </c>
      <c r="U1797" s="387" t="s">
        <v>1883</v>
      </c>
      <c r="V1797" s="387" t="s">
        <v>2524</v>
      </c>
      <c r="W1797" s="387" t="s">
        <v>1750</v>
      </c>
      <c r="X1797" s="387" t="s">
        <v>1964</v>
      </c>
      <c r="Y1797" s="387" t="s">
        <v>1735</v>
      </c>
      <c r="Z1797" s="387" t="s">
        <v>1734</v>
      </c>
      <c r="AA1797" s="387" t="s">
        <v>1733</v>
      </c>
      <c r="AB1797" s="387">
        <v>20.5</v>
      </c>
      <c r="AC1797" s="387">
        <v>0</v>
      </c>
      <c r="AD1797" s="387">
        <v>0</v>
      </c>
      <c r="AE1797" s="387">
        <v>20.5</v>
      </c>
      <c r="AF1797" s="387" t="s">
        <v>1729</v>
      </c>
      <c r="AG1797" s="387">
        <v>20.5</v>
      </c>
      <c r="AH1797" s="387">
        <v>0</v>
      </c>
      <c r="AI1797" s="387">
        <v>0</v>
      </c>
      <c r="AJ1797" s="387">
        <v>20.5</v>
      </c>
      <c r="AK1797" s="387">
        <v>2.0499999999999998</v>
      </c>
      <c r="AM1797"/>
      <c r="AN1797"/>
      <c r="AO1797"/>
    </row>
    <row r="1798" spans="1:41">
      <c r="A1798" s="387" t="s">
        <v>4409</v>
      </c>
      <c r="B1798" s="388">
        <v>43676.000034722223</v>
      </c>
      <c r="C1798" s="389">
        <v>43675</v>
      </c>
      <c r="D1798" s="387" t="s">
        <v>2591</v>
      </c>
      <c r="E1798" s="389">
        <v>43675</v>
      </c>
      <c r="F1798" s="387" t="s">
        <v>2945</v>
      </c>
      <c r="G1798" s="389">
        <v>43675</v>
      </c>
      <c r="H1798" s="387" t="s">
        <v>3049</v>
      </c>
      <c r="I1798" s="389">
        <v>43675</v>
      </c>
      <c r="J1798" s="387" t="s">
        <v>2404</v>
      </c>
      <c r="K1798" s="387" t="s">
        <v>1741</v>
      </c>
      <c r="L1798" s="390" t="s">
        <v>1732</v>
      </c>
      <c r="M1798" s="390" t="s">
        <v>2223</v>
      </c>
      <c r="N1798" s="390" t="str">
        <f t="shared" si="56"/>
        <v>Employee19@blyblade.com</v>
      </c>
      <c r="O1798" s="390" t="str">
        <f t="shared" si="57"/>
        <v>Gil_Adler</v>
      </c>
      <c r="P1798" s="387" t="s">
        <v>1728</v>
      </c>
      <c r="Q1798" s="387" t="s">
        <v>1754</v>
      </c>
      <c r="R1798" s="387" t="s">
        <v>1738</v>
      </c>
      <c r="S1798" s="387">
        <v>1.24</v>
      </c>
      <c r="T1798" s="387">
        <v>8</v>
      </c>
      <c r="U1798" s="387" t="s">
        <v>1737</v>
      </c>
      <c r="V1798" s="387" t="s">
        <v>3119</v>
      </c>
      <c r="W1798" s="387" t="s">
        <v>2450</v>
      </c>
      <c r="X1798" s="387" t="s">
        <v>1770</v>
      </c>
      <c r="Y1798" s="387" t="s">
        <v>1890</v>
      </c>
      <c r="Z1798" s="387" t="s">
        <v>1734</v>
      </c>
      <c r="AA1798" s="387" t="s">
        <v>1733</v>
      </c>
      <c r="AB1798" s="387">
        <v>12.83</v>
      </c>
      <c r="AC1798" s="387">
        <v>0</v>
      </c>
      <c r="AD1798" s="387">
        <v>0</v>
      </c>
      <c r="AE1798" s="387">
        <v>12.83</v>
      </c>
      <c r="AF1798" s="387" t="s">
        <v>1729</v>
      </c>
      <c r="AG1798" s="387">
        <v>12.83</v>
      </c>
      <c r="AH1798" s="387">
        <v>0</v>
      </c>
      <c r="AI1798" s="387">
        <v>0</v>
      </c>
      <c r="AJ1798" s="387">
        <v>12.83</v>
      </c>
      <c r="AK1798" s="387">
        <v>1.28</v>
      </c>
      <c r="AM1798"/>
      <c r="AN1798"/>
      <c r="AO1798"/>
    </row>
    <row r="1799" spans="1:41">
      <c r="A1799" s="387" t="s">
        <v>4426</v>
      </c>
      <c r="B1799" s="388">
        <v>43676.012708333335</v>
      </c>
      <c r="C1799" s="389">
        <v>43675</v>
      </c>
      <c r="D1799" s="387" t="s">
        <v>1974</v>
      </c>
      <c r="E1799" s="389">
        <v>43675</v>
      </c>
      <c r="F1799" s="387" t="s">
        <v>1973</v>
      </c>
      <c r="G1799" s="389">
        <v>43676</v>
      </c>
      <c r="H1799" s="387" t="s">
        <v>3413</v>
      </c>
      <c r="I1799" s="389">
        <v>43675</v>
      </c>
      <c r="J1799" s="387" t="s">
        <v>2086</v>
      </c>
      <c r="K1799" s="387" t="s">
        <v>1741</v>
      </c>
      <c r="L1799" s="390" t="s">
        <v>1732</v>
      </c>
      <c r="M1799" s="390" t="s">
        <v>2208</v>
      </c>
      <c r="N1799" s="390" t="str">
        <f t="shared" si="56"/>
        <v>Employee13@blyblade.com</v>
      </c>
      <c r="O1799" s="390" t="str">
        <f t="shared" si="57"/>
        <v>Evelyn_Pelczar</v>
      </c>
      <c r="P1799" s="387" t="s">
        <v>1728</v>
      </c>
      <c r="Q1799" s="387" t="s">
        <v>1847</v>
      </c>
      <c r="R1799" s="387" t="s">
        <v>1738</v>
      </c>
      <c r="S1799" s="387">
        <v>4.0199999999999996</v>
      </c>
      <c r="T1799" s="387">
        <v>14</v>
      </c>
      <c r="U1799" s="387" t="s">
        <v>1772</v>
      </c>
      <c r="V1799" s="387" t="s">
        <v>2207</v>
      </c>
      <c r="W1799" s="387" t="s">
        <v>1771</v>
      </c>
      <c r="X1799" s="387" t="s">
        <v>1770</v>
      </c>
      <c r="Y1799" s="387" t="s">
        <v>1735</v>
      </c>
      <c r="Z1799" s="387" t="s">
        <v>1734</v>
      </c>
      <c r="AA1799" s="387" t="s">
        <v>1733</v>
      </c>
      <c r="AB1799" s="387">
        <v>19.21</v>
      </c>
      <c r="AC1799" s="387">
        <v>0</v>
      </c>
      <c r="AD1799" s="387">
        <v>0</v>
      </c>
      <c r="AE1799" s="387">
        <v>19.21</v>
      </c>
      <c r="AF1799" s="387" t="s">
        <v>1729</v>
      </c>
      <c r="AG1799" s="387">
        <v>19.21</v>
      </c>
      <c r="AH1799" s="387">
        <v>0</v>
      </c>
      <c r="AI1799" s="387">
        <v>0</v>
      </c>
      <c r="AJ1799" s="387">
        <v>19.21</v>
      </c>
      <c r="AK1799" s="387">
        <v>1.92</v>
      </c>
      <c r="AM1799"/>
      <c r="AN1799"/>
      <c r="AO1799"/>
    </row>
    <row r="1800" spans="1:41">
      <c r="A1800" s="387" t="s">
        <v>4425</v>
      </c>
      <c r="B1800" s="388">
        <v>43676.020995370367</v>
      </c>
      <c r="C1800" s="389">
        <v>43676</v>
      </c>
      <c r="D1800" s="387" t="s">
        <v>2219</v>
      </c>
      <c r="E1800" s="389">
        <v>43675</v>
      </c>
      <c r="F1800" s="387" t="s">
        <v>2071</v>
      </c>
      <c r="G1800" s="389">
        <v>43676</v>
      </c>
      <c r="H1800" s="387" t="s">
        <v>3190</v>
      </c>
      <c r="I1800" s="389">
        <v>43675</v>
      </c>
      <c r="J1800" s="387" t="s">
        <v>2965</v>
      </c>
      <c r="K1800" s="387" t="s">
        <v>1741</v>
      </c>
      <c r="L1800" s="390" t="s">
        <v>1732</v>
      </c>
      <c r="M1800" s="390" t="s">
        <v>1936</v>
      </c>
      <c r="N1800" s="390" t="str">
        <f t="shared" si="56"/>
        <v>Employee17@blyblade.com</v>
      </c>
      <c r="O1800" s="390" t="str">
        <f t="shared" si="57"/>
        <v>Nate_Alexander</v>
      </c>
      <c r="P1800" s="387" t="s">
        <v>1728</v>
      </c>
      <c r="Q1800" s="387" t="s">
        <v>1754</v>
      </c>
      <c r="R1800" s="387" t="s">
        <v>1738</v>
      </c>
      <c r="S1800" s="387">
        <v>1.86</v>
      </c>
      <c r="T1800" s="387">
        <v>11</v>
      </c>
      <c r="U1800" s="387" t="s">
        <v>1737</v>
      </c>
      <c r="V1800" s="387" t="s">
        <v>3119</v>
      </c>
      <c r="W1800" s="387" t="s">
        <v>1771</v>
      </c>
      <c r="X1800" s="387" t="s">
        <v>1770</v>
      </c>
      <c r="Y1800" s="387" t="s">
        <v>1748</v>
      </c>
      <c r="Z1800" s="387" t="s">
        <v>1734</v>
      </c>
      <c r="AA1800" s="387" t="s">
        <v>1733</v>
      </c>
      <c r="AB1800" s="387">
        <v>17.66</v>
      </c>
      <c r="AC1800" s="387">
        <v>0</v>
      </c>
      <c r="AD1800" s="387">
        <v>0</v>
      </c>
      <c r="AE1800" s="387">
        <v>17.66</v>
      </c>
      <c r="AF1800" s="387" t="s">
        <v>1729</v>
      </c>
      <c r="AG1800" s="387">
        <v>17.66</v>
      </c>
      <c r="AH1800" s="387">
        <v>0</v>
      </c>
      <c r="AI1800" s="387">
        <v>0</v>
      </c>
      <c r="AJ1800" s="387">
        <v>17.66</v>
      </c>
      <c r="AK1800" s="387">
        <v>1.77</v>
      </c>
      <c r="AM1800"/>
      <c r="AN1800"/>
      <c r="AO1800"/>
    </row>
    <row r="1801" spans="1:41">
      <c r="A1801" s="387" t="s">
        <v>4424</v>
      </c>
      <c r="B1801" s="388">
        <v>43676.027083333334</v>
      </c>
      <c r="C1801" s="389">
        <v>43675</v>
      </c>
      <c r="D1801" s="387" t="s">
        <v>2591</v>
      </c>
      <c r="E1801" s="389">
        <v>43675</v>
      </c>
      <c r="F1801" s="387" t="s">
        <v>2945</v>
      </c>
      <c r="G1801" s="389">
        <v>43676</v>
      </c>
      <c r="H1801" s="387" t="s">
        <v>2805</v>
      </c>
      <c r="I1801" s="389">
        <v>43675</v>
      </c>
      <c r="J1801" s="387" t="s">
        <v>2804</v>
      </c>
      <c r="K1801" s="387" t="s">
        <v>1741</v>
      </c>
      <c r="L1801" s="390" t="s">
        <v>1732</v>
      </c>
      <c r="M1801" s="390" t="s">
        <v>2985</v>
      </c>
      <c r="N1801" s="390" t="str">
        <f t="shared" si="56"/>
        <v>Employee49@blyblade.com</v>
      </c>
      <c r="O1801" s="390" t="str">
        <f t="shared" si="57"/>
        <v>Emi_Suzuki</v>
      </c>
      <c r="P1801" s="387" t="s">
        <v>1728</v>
      </c>
      <c r="Q1801" s="387" t="s">
        <v>1739</v>
      </c>
      <c r="R1801" s="387" t="s">
        <v>1738</v>
      </c>
      <c r="S1801" s="387">
        <v>1.21</v>
      </c>
      <c r="T1801" s="387">
        <v>50</v>
      </c>
      <c r="U1801" s="387" t="s">
        <v>1737</v>
      </c>
      <c r="V1801" s="387" t="s">
        <v>1737</v>
      </c>
      <c r="W1801" s="387" t="s">
        <v>1728</v>
      </c>
      <c r="X1801" s="387" t="s">
        <v>1736</v>
      </c>
      <c r="Y1801" s="387" t="s">
        <v>1825</v>
      </c>
      <c r="Z1801" s="387" t="s">
        <v>1734</v>
      </c>
      <c r="AA1801" s="387" t="s">
        <v>1793</v>
      </c>
      <c r="AB1801" s="387">
        <v>30.22</v>
      </c>
      <c r="AC1801" s="387">
        <v>0</v>
      </c>
      <c r="AD1801" s="387">
        <v>3.6</v>
      </c>
      <c r="AE1801" s="387">
        <v>30</v>
      </c>
      <c r="AF1801" s="387" t="s">
        <v>1729</v>
      </c>
      <c r="AG1801" s="387">
        <v>30.22</v>
      </c>
      <c r="AH1801" s="387">
        <v>0</v>
      </c>
      <c r="AI1801" s="387">
        <v>3.6</v>
      </c>
      <c r="AJ1801" s="387">
        <v>30</v>
      </c>
      <c r="AK1801" s="387">
        <v>3</v>
      </c>
      <c r="AM1801"/>
      <c r="AN1801"/>
      <c r="AO1801"/>
    </row>
    <row r="1802" spans="1:41">
      <c r="A1802" s="387" t="s">
        <v>4423</v>
      </c>
      <c r="B1802" s="388">
        <v>43676.030081018522</v>
      </c>
      <c r="C1802" s="389">
        <v>43676</v>
      </c>
      <c r="D1802" s="387" t="s">
        <v>3190</v>
      </c>
      <c r="E1802" s="389">
        <v>43675</v>
      </c>
      <c r="F1802" s="387" t="s">
        <v>2965</v>
      </c>
      <c r="G1802" s="389">
        <v>43676</v>
      </c>
      <c r="H1802" s="387" t="s">
        <v>2259</v>
      </c>
      <c r="I1802" s="389">
        <v>43675</v>
      </c>
      <c r="J1802" s="387" t="s">
        <v>2258</v>
      </c>
      <c r="K1802" s="387" t="s">
        <v>1741</v>
      </c>
      <c r="L1802" s="390" t="s">
        <v>1732</v>
      </c>
      <c r="M1802" s="390" t="s">
        <v>2013</v>
      </c>
      <c r="N1802" s="390" t="str">
        <f t="shared" si="56"/>
        <v>Employee22@blyblade.com</v>
      </c>
      <c r="O1802" s="390" t="str">
        <f t="shared" si="57"/>
        <v>Lee_Gold</v>
      </c>
      <c r="P1802" s="387" t="s">
        <v>1728</v>
      </c>
      <c r="Q1802" s="387" t="s">
        <v>1754</v>
      </c>
      <c r="R1802" s="387" t="s">
        <v>1738</v>
      </c>
      <c r="S1802" s="387">
        <v>2</v>
      </c>
      <c r="T1802" s="387">
        <v>8</v>
      </c>
      <c r="U1802" s="387" t="s">
        <v>1737</v>
      </c>
      <c r="V1802" s="387" t="s">
        <v>1883</v>
      </c>
      <c r="W1802" s="387" t="s">
        <v>1875</v>
      </c>
      <c r="X1802" s="387" t="s">
        <v>1844</v>
      </c>
      <c r="Y1802" s="387" t="s">
        <v>1748</v>
      </c>
      <c r="Z1802" s="387" t="s">
        <v>1734</v>
      </c>
      <c r="AA1802" s="387" t="s">
        <v>1733</v>
      </c>
      <c r="AB1802" s="387">
        <v>16.690000000000001</v>
      </c>
      <c r="AC1802" s="387">
        <v>0</v>
      </c>
      <c r="AD1802" s="387">
        <v>0</v>
      </c>
      <c r="AE1802" s="387">
        <v>16.690000000000001</v>
      </c>
      <c r="AF1802" s="387" t="s">
        <v>1729</v>
      </c>
      <c r="AG1802" s="387">
        <v>16.690000000000001</v>
      </c>
      <c r="AH1802" s="387">
        <v>0</v>
      </c>
      <c r="AI1802" s="387">
        <v>0</v>
      </c>
      <c r="AJ1802" s="387">
        <v>16.690000000000001</v>
      </c>
      <c r="AK1802" s="387">
        <v>1.67</v>
      </c>
      <c r="AM1802"/>
      <c r="AN1802"/>
      <c r="AO1802"/>
    </row>
    <row r="1803" spans="1:41">
      <c r="A1803" s="387" t="s">
        <v>4422</v>
      </c>
      <c r="B1803" s="388">
        <v>43676.045185185183</v>
      </c>
      <c r="C1803" s="389">
        <v>43675</v>
      </c>
      <c r="D1803" s="387" t="s">
        <v>2772</v>
      </c>
      <c r="E1803" s="389">
        <v>43675</v>
      </c>
      <c r="F1803" s="387" t="s">
        <v>2666</v>
      </c>
      <c r="G1803" s="389">
        <v>43675</v>
      </c>
      <c r="H1803" s="387" t="s">
        <v>1799</v>
      </c>
      <c r="I1803" s="389">
        <v>43675</v>
      </c>
      <c r="J1803" s="387" t="s">
        <v>1798</v>
      </c>
      <c r="K1803" s="387" t="s">
        <v>1741</v>
      </c>
      <c r="L1803" s="390" t="s">
        <v>1732</v>
      </c>
      <c r="M1803" s="390" t="s">
        <v>3960</v>
      </c>
      <c r="N1803" s="390" t="str">
        <f t="shared" si="56"/>
        <v>Employee21@blyblade.com</v>
      </c>
      <c r="O1803" s="390" t="str">
        <f t="shared" si="57"/>
        <v>Wyndham_Williamson</v>
      </c>
      <c r="P1803" s="387" t="s">
        <v>1728</v>
      </c>
      <c r="Q1803" s="387" t="s">
        <v>1754</v>
      </c>
      <c r="R1803" s="387" t="s">
        <v>1738</v>
      </c>
      <c r="S1803" s="387">
        <v>1.1299999999999999</v>
      </c>
      <c r="T1803" s="387">
        <v>31</v>
      </c>
      <c r="U1803" s="387" t="s">
        <v>1737</v>
      </c>
      <c r="V1803" s="387" t="s">
        <v>1737</v>
      </c>
      <c r="W1803" s="387" t="s">
        <v>1875</v>
      </c>
      <c r="X1803" s="387" t="s">
        <v>1770</v>
      </c>
      <c r="Y1803" s="387" t="s">
        <v>1728</v>
      </c>
      <c r="Z1803" s="387" t="s">
        <v>1734</v>
      </c>
      <c r="AA1803" s="387" t="s">
        <v>1747</v>
      </c>
      <c r="AB1803" s="387">
        <v>0</v>
      </c>
      <c r="AC1803" s="387">
        <v>0</v>
      </c>
      <c r="AD1803" s="387">
        <v>5.13</v>
      </c>
      <c r="AE1803" s="387">
        <v>5.13</v>
      </c>
      <c r="AF1803" s="387" t="s">
        <v>1729</v>
      </c>
      <c r="AG1803" s="387">
        <v>0</v>
      </c>
      <c r="AH1803" s="387">
        <v>0</v>
      </c>
      <c r="AI1803" s="387">
        <v>5.13</v>
      </c>
      <c r="AJ1803" s="387">
        <v>5.13</v>
      </c>
      <c r="AK1803" s="387">
        <v>0</v>
      </c>
      <c r="AM1803"/>
      <c r="AN1803"/>
      <c r="AO1803"/>
    </row>
    <row r="1804" spans="1:41">
      <c r="A1804" s="387" t="s">
        <v>4421</v>
      </c>
      <c r="B1804" s="388">
        <v>43676.059537037036</v>
      </c>
      <c r="C1804" s="389">
        <v>43676</v>
      </c>
      <c r="D1804" s="387" t="s">
        <v>2257</v>
      </c>
      <c r="E1804" s="389">
        <v>43675</v>
      </c>
      <c r="F1804" s="387" t="s">
        <v>2256</v>
      </c>
      <c r="G1804" s="389">
        <v>43676</v>
      </c>
      <c r="H1804" s="387" t="s">
        <v>1880</v>
      </c>
      <c r="I1804" s="389">
        <v>43675</v>
      </c>
      <c r="J1804" s="387" t="s">
        <v>1879</v>
      </c>
      <c r="K1804" s="387" t="s">
        <v>1741</v>
      </c>
      <c r="L1804" s="390" t="s">
        <v>1732</v>
      </c>
      <c r="M1804" s="390" t="s">
        <v>1911</v>
      </c>
      <c r="N1804" s="390" t="str">
        <f t="shared" si="56"/>
        <v>Employee18@blyblade.com</v>
      </c>
      <c r="O1804" s="390" t="str">
        <f t="shared" si="57"/>
        <v>Maryanne_Johnson</v>
      </c>
      <c r="P1804" s="387" t="s">
        <v>1728</v>
      </c>
      <c r="Q1804" s="387" t="s">
        <v>1847</v>
      </c>
      <c r="R1804" s="387" t="s">
        <v>1738</v>
      </c>
      <c r="S1804" s="387">
        <v>1.69</v>
      </c>
      <c r="T1804" s="387">
        <v>13</v>
      </c>
      <c r="U1804" s="387" t="s">
        <v>1737</v>
      </c>
      <c r="V1804" s="387" t="s">
        <v>1883</v>
      </c>
      <c r="W1804" s="387" t="s">
        <v>1875</v>
      </c>
      <c r="X1804" s="387" t="s">
        <v>1770</v>
      </c>
      <c r="Y1804" s="387" t="s">
        <v>1735</v>
      </c>
      <c r="Z1804" s="387" t="s">
        <v>1734</v>
      </c>
      <c r="AA1804" s="387" t="s">
        <v>1733</v>
      </c>
      <c r="AB1804" s="387">
        <v>17.53</v>
      </c>
      <c r="AC1804" s="387">
        <v>0</v>
      </c>
      <c r="AD1804" s="387">
        <v>0</v>
      </c>
      <c r="AE1804" s="387">
        <v>17.53</v>
      </c>
      <c r="AF1804" s="387" t="s">
        <v>1729</v>
      </c>
      <c r="AG1804" s="387">
        <v>17.53</v>
      </c>
      <c r="AH1804" s="387">
        <v>0</v>
      </c>
      <c r="AI1804" s="387">
        <v>0</v>
      </c>
      <c r="AJ1804" s="387">
        <v>17.53</v>
      </c>
      <c r="AK1804" s="387">
        <v>1.75</v>
      </c>
      <c r="AM1804"/>
      <c r="AN1804"/>
      <c r="AO1804"/>
    </row>
    <row r="1805" spans="1:41">
      <c r="A1805" s="387" t="s">
        <v>4420</v>
      </c>
      <c r="B1805" s="388">
        <v>43676.117905092593</v>
      </c>
      <c r="C1805" s="389">
        <v>43676</v>
      </c>
      <c r="D1805" s="387" t="s">
        <v>4419</v>
      </c>
      <c r="E1805" s="389">
        <v>43675</v>
      </c>
      <c r="F1805" s="387" t="s">
        <v>2586</v>
      </c>
      <c r="G1805" s="389">
        <v>43676</v>
      </c>
      <c r="H1805" s="387" t="s">
        <v>2486</v>
      </c>
      <c r="I1805" s="389">
        <v>43675</v>
      </c>
      <c r="J1805" s="387" t="s">
        <v>2485</v>
      </c>
      <c r="K1805" s="387" t="s">
        <v>1741</v>
      </c>
      <c r="L1805" s="390" t="s">
        <v>1732</v>
      </c>
      <c r="M1805" s="390" t="s">
        <v>1854</v>
      </c>
      <c r="N1805" s="390" t="str">
        <f t="shared" si="56"/>
        <v>Employee5@blyblade.com</v>
      </c>
      <c r="O1805" s="390" t="str">
        <f t="shared" si="57"/>
        <v>Torey_McNeil</v>
      </c>
      <c r="P1805" s="387" t="s">
        <v>1728</v>
      </c>
      <c r="Q1805" s="387" t="s">
        <v>1754</v>
      </c>
      <c r="R1805" s="387" t="s">
        <v>1738</v>
      </c>
      <c r="S1805" s="387">
        <v>11.53</v>
      </c>
      <c r="T1805" s="387">
        <v>35</v>
      </c>
      <c r="U1805" s="387" t="s">
        <v>1737</v>
      </c>
      <c r="V1805" s="387" t="s">
        <v>1853</v>
      </c>
      <c r="W1805" s="387" t="s">
        <v>1771</v>
      </c>
      <c r="X1805" s="387" t="s">
        <v>1844</v>
      </c>
      <c r="Y1805" s="387" t="s">
        <v>1748</v>
      </c>
      <c r="Z1805" s="387" t="s">
        <v>1734</v>
      </c>
      <c r="AA1805" s="387" t="s">
        <v>1733</v>
      </c>
      <c r="AB1805" s="387">
        <v>39.68</v>
      </c>
      <c r="AC1805" s="387">
        <v>0</v>
      </c>
      <c r="AD1805" s="387">
        <v>0</v>
      </c>
      <c r="AE1805" s="387">
        <v>39.68</v>
      </c>
      <c r="AF1805" s="387" t="s">
        <v>1729</v>
      </c>
      <c r="AG1805" s="387">
        <v>39.68</v>
      </c>
      <c r="AH1805" s="387">
        <v>0</v>
      </c>
      <c r="AI1805" s="387">
        <v>0</v>
      </c>
      <c r="AJ1805" s="387">
        <v>39.68</v>
      </c>
      <c r="AK1805" s="387">
        <v>3.97</v>
      </c>
      <c r="AM1805"/>
      <c r="AN1805"/>
      <c r="AO1805"/>
    </row>
    <row r="1806" spans="1:41">
      <c r="A1806" s="387" t="s">
        <v>4418</v>
      </c>
      <c r="B1806" s="388">
        <v>43676.417592592596</v>
      </c>
      <c r="C1806" s="389">
        <v>43676</v>
      </c>
      <c r="D1806" s="387" t="s">
        <v>4417</v>
      </c>
      <c r="E1806" s="389">
        <v>43676</v>
      </c>
      <c r="F1806" s="387" t="s">
        <v>4416</v>
      </c>
      <c r="G1806" s="389">
        <v>43676</v>
      </c>
      <c r="H1806" s="387" t="s">
        <v>3671</v>
      </c>
      <c r="I1806" s="389">
        <v>43676</v>
      </c>
      <c r="J1806" s="387" t="s">
        <v>4415</v>
      </c>
      <c r="K1806" s="387" t="s">
        <v>1741</v>
      </c>
      <c r="L1806" s="390" t="s">
        <v>1732</v>
      </c>
      <c r="M1806" s="390" t="s">
        <v>2985</v>
      </c>
      <c r="N1806" s="390" t="str">
        <f t="shared" ref="N1806:N1869" si="58">M1806&amp;"@blyblade.com"</f>
        <v>Employee49@blyblade.com</v>
      </c>
      <c r="O1806" s="390" t="str">
        <f t="shared" si="57"/>
        <v>Emi_Suzuki</v>
      </c>
      <c r="P1806" s="387" t="s">
        <v>1728</v>
      </c>
      <c r="Q1806" s="387" t="s">
        <v>1754</v>
      </c>
      <c r="R1806" s="387" t="s">
        <v>1738</v>
      </c>
      <c r="S1806" s="387">
        <v>5.58</v>
      </c>
      <c r="T1806" s="387">
        <v>14</v>
      </c>
      <c r="U1806" s="387" t="s">
        <v>2489</v>
      </c>
      <c r="V1806" s="387" t="s">
        <v>1737</v>
      </c>
      <c r="W1806" s="387" t="s">
        <v>1771</v>
      </c>
      <c r="X1806" s="387" t="s">
        <v>1770</v>
      </c>
      <c r="Y1806" s="387" t="s">
        <v>1825</v>
      </c>
      <c r="Z1806" s="387" t="s">
        <v>1734</v>
      </c>
      <c r="AA1806" s="387" t="s">
        <v>1733</v>
      </c>
      <c r="AB1806" s="387">
        <v>22.51</v>
      </c>
      <c r="AC1806" s="387">
        <v>0</v>
      </c>
      <c r="AD1806" s="387">
        <v>0</v>
      </c>
      <c r="AE1806" s="387">
        <v>22.51</v>
      </c>
      <c r="AF1806" s="387" t="s">
        <v>1729</v>
      </c>
      <c r="AG1806" s="387">
        <v>22.51</v>
      </c>
      <c r="AH1806" s="387">
        <v>0</v>
      </c>
      <c r="AI1806" s="387">
        <v>0</v>
      </c>
      <c r="AJ1806" s="387">
        <v>22.51</v>
      </c>
      <c r="AK1806" s="387">
        <v>2.25</v>
      </c>
      <c r="AM1806"/>
      <c r="AN1806"/>
      <c r="AO1806"/>
    </row>
    <row r="1807" spans="1:41">
      <c r="A1807" s="387" t="s">
        <v>4414</v>
      </c>
      <c r="B1807" s="388">
        <v>43676.454247685186</v>
      </c>
      <c r="C1807" s="389">
        <v>43676</v>
      </c>
      <c r="D1807" s="387" t="s">
        <v>3744</v>
      </c>
      <c r="E1807" s="389">
        <v>43676</v>
      </c>
      <c r="F1807" s="387" t="s">
        <v>3743</v>
      </c>
      <c r="G1807" s="389">
        <v>43676</v>
      </c>
      <c r="H1807" s="387" t="s">
        <v>2442</v>
      </c>
      <c r="I1807" s="389">
        <v>43676</v>
      </c>
      <c r="J1807" s="387" t="s">
        <v>2911</v>
      </c>
      <c r="K1807" s="387" t="s">
        <v>1741</v>
      </c>
      <c r="L1807" s="390" t="s">
        <v>1732</v>
      </c>
      <c r="M1807" s="390" t="s">
        <v>2208</v>
      </c>
      <c r="N1807" s="390" t="str">
        <f t="shared" si="58"/>
        <v>Employee13@blyblade.com</v>
      </c>
      <c r="O1807" s="390" t="str">
        <f t="shared" ref="O1807:O1870" si="59">VLOOKUP(M1807,$A$10:$F$65,4,FALSE)</f>
        <v>Evelyn_Pelczar</v>
      </c>
      <c r="P1807" s="387" t="s">
        <v>1728</v>
      </c>
      <c r="Q1807" s="387" t="s">
        <v>1847</v>
      </c>
      <c r="R1807" s="387" t="s">
        <v>1738</v>
      </c>
      <c r="S1807" s="387">
        <v>3.7</v>
      </c>
      <c r="T1807" s="387">
        <v>17</v>
      </c>
      <c r="U1807" s="387" t="s">
        <v>2207</v>
      </c>
      <c r="V1807" s="387" t="s">
        <v>1772</v>
      </c>
      <c r="W1807" s="387" t="s">
        <v>1771</v>
      </c>
      <c r="X1807" s="387" t="s">
        <v>1770</v>
      </c>
      <c r="Y1807" s="387" t="s">
        <v>1735</v>
      </c>
      <c r="Z1807" s="387" t="s">
        <v>1734</v>
      </c>
      <c r="AA1807" s="387" t="s">
        <v>1733</v>
      </c>
      <c r="AB1807" s="387">
        <v>21.46</v>
      </c>
      <c r="AC1807" s="387">
        <v>0</v>
      </c>
      <c r="AD1807" s="387">
        <v>0</v>
      </c>
      <c r="AE1807" s="387">
        <v>21.46</v>
      </c>
      <c r="AF1807" s="387" t="s">
        <v>1729</v>
      </c>
      <c r="AG1807" s="387">
        <v>21.46</v>
      </c>
      <c r="AH1807" s="387">
        <v>0</v>
      </c>
      <c r="AI1807" s="387">
        <v>0</v>
      </c>
      <c r="AJ1807" s="387">
        <v>21.46</v>
      </c>
      <c r="AK1807" s="387">
        <v>2.15</v>
      </c>
      <c r="AM1807"/>
      <c r="AN1807"/>
      <c r="AO1807"/>
    </row>
    <row r="1808" spans="1:41">
      <c r="A1808" s="387" t="s">
        <v>4413</v>
      </c>
      <c r="B1808" s="388">
        <v>43676.496990740743</v>
      </c>
      <c r="C1808" s="389">
        <v>43676</v>
      </c>
      <c r="D1808" s="387" t="s">
        <v>2676</v>
      </c>
      <c r="E1808" s="389">
        <v>43676</v>
      </c>
      <c r="F1808" s="387" t="s">
        <v>2675</v>
      </c>
      <c r="G1808" s="389">
        <v>43676</v>
      </c>
      <c r="H1808" s="387" t="s">
        <v>1807</v>
      </c>
      <c r="I1808" s="389">
        <v>43676</v>
      </c>
      <c r="J1808" s="387" t="s">
        <v>4133</v>
      </c>
      <c r="K1808" s="387" t="s">
        <v>1741</v>
      </c>
      <c r="L1808" s="390" t="s">
        <v>1732</v>
      </c>
      <c r="M1808" s="390" t="s">
        <v>1854</v>
      </c>
      <c r="N1808" s="390" t="str">
        <f t="shared" si="58"/>
        <v>Employee5@blyblade.com</v>
      </c>
      <c r="O1808" s="390" t="str">
        <f t="shared" si="59"/>
        <v>Torey_McNeil</v>
      </c>
      <c r="P1808" s="387" t="s">
        <v>1728</v>
      </c>
      <c r="Q1808" s="387" t="s">
        <v>1754</v>
      </c>
      <c r="R1808" s="387" t="s">
        <v>1738</v>
      </c>
      <c r="S1808" s="387">
        <v>9.3800000000000008</v>
      </c>
      <c r="T1808" s="387">
        <v>36</v>
      </c>
      <c r="U1808" s="387" t="s">
        <v>1853</v>
      </c>
      <c r="V1808" s="387" t="s">
        <v>1737</v>
      </c>
      <c r="W1808" s="387" t="s">
        <v>1771</v>
      </c>
      <c r="X1808" s="387" t="s">
        <v>1770</v>
      </c>
      <c r="Y1808" s="387" t="s">
        <v>1748</v>
      </c>
      <c r="Z1808" s="387" t="s">
        <v>1734</v>
      </c>
      <c r="AA1808" s="387" t="s">
        <v>1733</v>
      </c>
      <c r="AB1808" s="387">
        <v>52.84</v>
      </c>
      <c r="AC1808" s="387">
        <v>0</v>
      </c>
      <c r="AD1808" s="387">
        <v>0</v>
      </c>
      <c r="AE1808" s="387">
        <v>52.84</v>
      </c>
      <c r="AF1808" s="387" t="s">
        <v>1729</v>
      </c>
      <c r="AG1808" s="387">
        <v>52.84</v>
      </c>
      <c r="AH1808" s="387">
        <v>0</v>
      </c>
      <c r="AI1808" s="387">
        <v>0</v>
      </c>
      <c r="AJ1808" s="387">
        <v>52.84</v>
      </c>
      <c r="AK1808" s="387">
        <v>5.28</v>
      </c>
      <c r="AM1808"/>
      <c r="AN1808"/>
      <c r="AO1808"/>
    </row>
    <row r="1809" spans="1:41">
      <c r="A1809" s="387" t="s">
        <v>4412</v>
      </c>
      <c r="B1809" s="388">
        <v>43676.542349537034</v>
      </c>
      <c r="C1809" s="389">
        <v>43676</v>
      </c>
      <c r="D1809" s="387" t="s">
        <v>3066</v>
      </c>
      <c r="E1809" s="389">
        <v>43676</v>
      </c>
      <c r="F1809" s="387" t="s">
        <v>4173</v>
      </c>
      <c r="G1809" s="389">
        <v>43676</v>
      </c>
      <c r="H1809" s="387" t="s">
        <v>2349</v>
      </c>
      <c r="I1809" s="389">
        <v>43676</v>
      </c>
      <c r="J1809" s="387" t="s">
        <v>4411</v>
      </c>
      <c r="K1809" s="387" t="s">
        <v>1741</v>
      </c>
      <c r="L1809" s="390" t="s">
        <v>1732</v>
      </c>
      <c r="M1809" s="390" t="s">
        <v>1924</v>
      </c>
      <c r="N1809" s="390" t="str">
        <f t="shared" si="58"/>
        <v>Employee16@blyblade.com</v>
      </c>
      <c r="O1809" s="390" t="str">
        <f t="shared" si="59"/>
        <v>Hunter_Senning</v>
      </c>
      <c r="P1809" s="387" t="s">
        <v>1728</v>
      </c>
      <c r="Q1809" s="387" t="s">
        <v>1754</v>
      </c>
      <c r="R1809" s="387" t="s">
        <v>1738</v>
      </c>
      <c r="S1809" s="387">
        <v>2.91</v>
      </c>
      <c r="T1809" s="387">
        <v>22</v>
      </c>
      <c r="U1809" s="387" t="s">
        <v>1772</v>
      </c>
      <c r="V1809" s="387" t="s">
        <v>1845</v>
      </c>
      <c r="W1809" s="387" t="s">
        <v>1771</v>
      </c>
      <c r="X1809" s="387" t="s">
        <v>1770</v>
      </c>
      <c r="Y1809" s="387" t="s">
        <v>1748</v>
      </c>
      <c r="Z1809" s="387" t="s">
        <v>1734</v>
      </c>
      <c r="AA1809" s="387" t="s">
        <v>1733</v>
      </c>
      <c r="AB1809" s="387">
        <v>24.74</v>
      </c>
      <c r="AC1809" s="387">
        <v>0</v>
      </c>
      <c r="AD1809" s="387">
        <v>0</v>
      </c>
      <c r="AE1809" s="387">
        <v>24.74</v>
      </c>
      <c r="AF1809" s="387" t="s">
        <v>1729</v>
      </c>
      <c r="AG1809" s="387">
        <v>24.74</v>
      </c>
      <c r="AH1809" s="387">
        <v>0</v>
      </c>
      <c r="AI1809" s="387">
        <v>0</v>
      </c>
      <c r="AJ1809" s="387">
        <v>24.74</v>
      </c>
      <c r="AK1809" s="387">
        <v>2.4700000000000002</v>
      </c>
      <c r="AM1809"/>
      <c r="AN1809"/>
      <c r="AO1809"/>
    </row>
    <row r="1810" spans="1:41">
      <c r="A1810" s="387" t="s">
        <v>4410</v>
      </c>
      <c r="B1810" s="388">
        <v>43676.621828703705</v>
      </c>
      <c r="C1810" s="389">
        <v>43676</v>
      </c>
      <c r="D1810" s="387" t="s">
        <v>3369</v>
      </c>
      <c r="E1810" s="389">
        <v>43676</v>
      </c>
      <c r="F1810" s="387" t="s">
        <v>3466</v>
      </c>
      <c r="G1810" s="389">
        <v>43676</v>
      </c>
      <c r="H1810" s="387" t="s">
        <v>3217</v>
      </c>
      <c r="I1810" s="389">
        <v>43676</v>
      </c>
      <c r="J1810" s="387" t="s">
        <v>2365</v>
      </c>
      <c r="K1810" s="387" t="s">
        <v>1741</v>
      </c>
      <c r="L1810" s="390" t="s">
        <v>1732</v>
      </c>
      <c r="M1810" s="390" t="s">
        <v>2208</v>
      </c>
      <c r="N1810" s="390" t="str">
        <f t="shared" si="58"/>
        <v>Employee13@blyblade.com</v>
      </c>
      <c r="O1810" s="390" t="str">
        <f t="shared" si="59"/>
        <v>Evelyn_Pelczar</v>
      </c>
      <c r="P1810" s="387" t="s">
        <v>1728</v>
      </c>
      <c r="Q1810" s="387" t="s">
        <v>1952</v>
      </c>
      <c r="R1810" s="387" t="s">
        <v>1738</v>
      </c>
      <c r="S1810" s="387">
        <v>3.49</v>
      </c>
      <c r="T1810" s="387">
        <v>30</v>
      </c>
      <c r="U1810" s="387" t="s">
        <v>1772</v>
      </c>
      <c r="V1810" s="387" t="s">
        <v>4209</v>
      </c>
      <c r="W1810" s="387" t="s">
        <v>1761</v>
      </c>
      <c r="X1810" s="387" t="s">
        <v>1749</v>
      </c>
      <c r="Y1810" s="387" t="s">
        <v>1735</v>
      </c>
      <c r="Z1810" s="387" t="s">
        <v>1734</v>
      </c>
      <c r="AA1810" s="387" t="s">
        <v>1733</v>
      </c>
      <c r="AB1810" s="387">
        <v>61.62</v>
      </c>
      <c r="AC1810" s="387">
        <v>0</v>
      </c>
      <c r="AD1810" s="387">
        <v>0</v>
      </c>
      <c r="AE1810" s="387">
        <v>61.62</v>
      </c>
      <c r="AF1810" s="387" t="s">
        <v>1729</v>
      </c>
      <c r="AG1810" s="387">
        <v>61.62</v>
      </c>
      <c r="AH1810" s="387">
        <v>0</v>
      </c>
      <c r="AI1810" s="387">
        <v>0</v>
      </c>
      <c r="AJ1810" s="387">
        <v>61.62</v>
      </c>
      <c r="AK1810" s="387">
        <v>6.16</v>
      </c>
      <c r="AM1810"/>
      <c r="AN1810"/>
      <c r="AO1810"/>
    </row>
    <row r="1811" spans="1:41">
      <c r="A1811" s="387" t="s">
        <v>4410</v>
      </c>
      <c r="B1811" s="388">
        <v>43676.62226851852</v>
      </c>
      <c r="C1811" s="389">
        <v>43676</v>
      </c>
      <c r="D1811" s="387" t="s">
        <v>3369</v>
      </c>
      <c r="E1811" s="389">
        <v>43676</v>
      </c>
      <c r="F1811" s="387" t="s">
        <v>3466</v>
      </c>
      <c r="G1811" s="389">
        <v>43676</v>
      </c>
      <c r="H1811" s="387" t="s">
        <v>3217</v>
      </c>
      <c r="I1811" s="389">
        <v>43676</v>
      </c>
      <c r="J1811" s="387" t="s">
        <v>2365</v>
      </c>
      <c r="K1811" s="387" t="s">
        <v>1741</v>
      </c>
      <c r="L1811" s="390" t="s">
        <v>1732</v>
      </c>
      <c r="M1811" s="390" t="s">
        <v>2208</v>
      </c>
      <c r="N1811" s="390" t="str">
        <f t="shared" si="58"/>
        <v>Employee13@blyblade.com</v>
      </c>
      <c r="O1811" s="390" t="str">
        <f t="shared" si="59"/>
        <v>Evelyn_Pelczar</v>
      </c>
      <c r="P1811" s="387" t="s">
        <v>1728</v>
      </c>
      <c r="Q1811" s="387" t="s">
        <v>1952</v>
      </c>
      <c r="R1811" s="387" t="s">
        <v>1738</v>
      </c>
      <c r="S1811" s="387">
        <v>3.49</v>
      </c>
      <c r="T1811" s="387">
        <v>30</v>
      </c>
      <c r="U1811" s="387" t="s">
        <v>1772</v>
      </c>
      <c r="V1811" s="387" t="s">
        <v>4209</v>
      </c>
      <c r="W1811" s="387" t="s">
        <v>1761</v>
      </c>
      <c r="X1811" s="387" t="s">
        <v>1749</v>
      </c>
      <c r="Y1811" s="387" t="s">
        <v>1735</v>
      </c>
      <c r="Z1811" s="387" t="s">
        <v>1734</v>
      </c>
      <c r="AA1811" s="387" t="s">
        <v>1747</v>
      </c>
      <c r="AB1811" s="387">
        <v>0</v>
      </c>
      <c r="AC1811" s="387">
        <v>0</v>
      </c>
      <c r="AD1811" s="387">
        <v>10.25</v>
      </c>
      <c r="AE1811" s="387">
        <v>10.25</v>
      </c>
      <c r="AF1811" s="387" t="s">
        <v>1729</v>
      </c>
      <c r="AG1811" s="387">
        <v>0</v>
      </c>
      <c r="AH1811" s="387">
        <v>0</v>
      </c>
      <c r="AI1811" s="387">
        <v>10.25</v>
      </c>
      <c r="AJ1811" s="387">
        <v>10.25</v>
      </c>
      <c r="AK1811" s="387">
        <v>0</v>
      </c>
      <c r="AM1811"/>
      <c r="AN1811"/>
      <c r="AO1811"/>
    </row>
    <row r="1812" spans="1:41">
      <c r="A1812" s="387" t="s">
        <v>4409</v>
      </c>
      <c r="B1812" s="388">
        <v>43676.65347222222</v>
      </c>
      <c r="C1812" s="389">
        <v>43675</v>
      </c>
      <c r="D1812" s="387" t="s">
        <v>2591</v>
      </c>
      <c r="E1812" s="389">
        <v>43675</v>
      </c>
      <c r="F1812" s="387" t="s">
        <v>2945</v>
      </c>
      <c r="G1812" s="389">
        <v>43675</v>
      </c>
      <c r="H1812" s="387" t="s">
        <v>3049</v>
      </c>
      <c r="I1812" s="389">
        <v>43675</v>
      </c>
      <c r="J1812" s="387" t="s">
        <v>2404</v>
      </c>
      <c r="K1812" s="387" t="s">
        <v>1741</v>
      </c>
      <c r="L1812" s="390" t="s">
        <v>1732</v>
      </c>
      <c r="M1812" s="390" t="s">
        <v>2223</v>
      </c>
      <c r="N1812" s="390" t="str">
        <f t="shared" si="58"/>
        <v>Employee19@blyblade.com</v>
      </c>
      <c r="O1812" s="390" t="str">
        <f t="shared" si="59"/>
        <v>Gil_Adler</v>
      </c>
      <c r="P1812" s="387" t="s">
        <v>1728</v>
      </c>
      <c r="Q1812" s="387" t="s">
        <v>1754</v>
      </c>
      <c r="R1812" s="387" t="s">
        <v>1738</v>
      </c>
      <c r="S1812" s="387">
        <v>1.24</v>
      </c>
      <c r="T1812" s="387">
        <v>8</v>
      </c>
      <c r="U1812" s="387" t="s">
        <v>1737</v>
      </c>
      <c r="V1812" s="387" t="s">
        <v>3119</v>
      </c>
      <c r="W1812" s="387" t="s">
        <v>2450</v>
      </c>
      <c r="X1812" s="387" t="s">
        <v>1770</v>
      </c>
      <c r="Y1812" s="387" t="s">
        <v>1890</v>
      </c>
      <c r="Z1812" s="387" t="s">
        <v>1734</v>
      </c>
      <c r="AA1812" s="387" t="s">
        <v>1747</v>
      </c>
      <c r="AB1812" s="387">
        <v>0</v>
      </c>
      <c r="AC1812" s="387">
        <v>0</v>
      </c>
      <c r="AD1812" s="387">
        <v>1.03</v>
      </c>
      <c r="AE1812" s="387">
        <v>1.03</v>
      </c>
      <c r="AF1812" s="387" t="s">
        <v>1729</v>
      </c>
      <c r="AG1812" s="387">
        <v>0</v>
      </c>
      <c r="AH1812" s="387">
        <v>0</v>
      </c>
      <c r="AI1812" s="387">
        <v>1.03</v>
      </c>
      <c r="AJ1812" s="387">
        <v>1.03</v>
      </c>
      <c r="AK1812" s="387">
        <v>0</v>
      </c>
      <c r="AM1812"/>
      <c r="AN1812"/>
      <c r="AO1812"/>
    </row>
    <row r="1813" spans="1:41">
      <c r="A1813" s="387" t="s">
        <v>4408</v>
      </c>
      <c r="B1813" s="388">
        <v>43676.751898148148</v>
      </c>
      <c r="C1813" s="389">
        <v>43676</v>
      </c>
      <c r="D1813" s="387" t="s">
        <v>2136</v>
      </c>
      <c r="E1813" s="389">
        <v>43676</v>
      </c>
      <c r="F1813" s="387" t="s">
        <v>2135</v>
      </c>
      <c r="G1813" s="389">
        <v>43676</v>
      </c>
      <c r="H1813" s="387" t="s">
        <v>2838</v>
      </c>
      <c r="I1813" s="389">
        <v>43676</v>
      </c>
      <c r="J1813" s="387" t="s">
        <v>2995</v>
      </c>
      <c r="K1813" s="387" t="s">
        <v>1741</v>
      </c>
      <c r="L1813" s="390" t="s">
        <v>1732</v>
      </c>
      <c r="M1813" s="390" t="s">
        <v>2453</v>
      </c>
      <c r="N1813" s="390" t="str">
        <f t="shared" si="58"/>
        <v>Employee38@blyblade.com</v>
      </c>
      <c r="O1813" s="390" t="str">
        <f t="shared" si="59"/>
        <v>Evan_Licht</v>
      </c>
      <c r="P1813" s="387" t="s">
        <v>1728</v>
      </c>
      <c r="Q1813" s="387" t="s">
        <v>1754</v>
      </c>
      <c r="R1813" s="387" t="s">
        <v>1738</v>
      </c>
      <c r="S1813" s="387">
        <v>2.1</v>
      </c>
      <c r="T1813" s="387">
        <v>22</v>
      </c>
      <c r="U1813" s="387" t="s">
        <v>1737</v>
      </c>
      <c r="V1813" s="387" t="s">
        <v>1833</v>
      </c>
      <c r="W1813" s="387" t="s">
        <v>2403</v>
      </c>
      <c r="X1813" s="387" t="s">
        <v>1770</v>
      </c>
      <c r="Y1813" s="387" t="s">
        <v>2449</v>
      </c>
      <c r="Z1813" s="387" t="s">
        <v>1734</v>
      </c>
      <c r="AA1813" s="387" t="s">
        <v>1733</v>
      </c>
      <c r="AB1813" s="387">
        <v>13.55</v>
      </c>
      <c r="AC1813" s="387">
        <v>0</v>
      </c>
      <c r="AD1813" s="387">
        <v>0</v>
      </c>
      <c r="AE1813" s="387">
        <v>13.55</v>
      </c>
      <c r="AF1813" s="387" t="s">
        <v>1729</v>
      </c>
      <c r="AG1813" s="387">
        <v>13.55</v>
      </c>
      <c r="AH1813" s="387">
        <v>0</v>
      </c>
      <c r="AI1813" s="387">
        <v>0</v>
      </c>
      <c r="AJ1813" s="387">
        <v>13.55</v>
      </c>
      <c r="AK1813" s="387">
        <v>1.36</v>
      </c>
      <c r="AM1813"/>
      <c r="AN1813"/>
      <c r="AO1813"/>
    </row>
    <row r="1814" spans="1:41">
      <c r="A1814" s="387" t="s">
        <v>4407</v>
      </c>
      <c r="B1814" s="388">
        <v>43676.824432870373</v>
      </c>
      <c r="C1814" s="389">
        <v>43676</v>
      </c>
      <c r="D1814" s="387" t="s">
        <v>2340</v>
      </c>
      <c r="E1814" s="389">
        <v>43676</v>
      </c>
      <c r="F1814" s="387" t="s">
        <v>2339</v>
      </c>
      <c r="G1814" s="389">
        <v>43676</v>
      </c>
      <c r="H1814" s="387" t="s">
        <v>1980</v>
      </c>
      <c r="I1814" s="389">
        <v>43676</v>
      </c>
      <c r="J1814" s="387" t="s">
        <v>3073</v>
      </c>
      <c r="K1814" s="387" t="s">
        <v>1741</v>
      </c>
      <c r="L1814" s="390" t="s">
        <v>1732</v>
      </c>
      <c r="M1814" s="390" t="s">
        <v>3510</v>
      </c>
      <c r="N1814" s="390" t="str">
        <f t="shared" si="58"/>
        <v>Employee20@blyblade.com</v>
      </c>
      <c r="O1814" s="390" t="str">
        <f t="shared" si="59"/>
        <v>Conner_Clay</v>
      </c>
      <c r="P1814" s="387" t="s">
        <v>1728</v>
      </c>
      <c r="Q1814" s="387" t="s">
        <v>1967</v>
      </c>
      <c r="R1814" s="387" t="s">
        <v>1738</v>
      </c>
      <c r="S1814" s="387">
        <v>4.0999999999999996</v>
      </c>
      <c r="T1814" s="387">
        <v>19</v>
      </c>
      <c r="U1814" s="387" t="s">
        <v>1737</v>
      </c>
      <c r="V1814" s="387" t="s">
        <v>2007</v>
      </c>
      <c r="W1814" s="387" t="s">
        <v>1771</v>
      </c>
      <c r="X1814" s="387" t="s">
        <v>1770</v>
      </c>
      <c r="Y1814" s="387" t="s">
        <v>2449</v>
      </c>
      <c r="Z1814" s="387" t="s">
        <v>1734</v>
      </c>
      <c r="AA1814" s="387" t="s">
        <v>1733</v>
      </c>
      <c r="AB1814" s="387">
        <v>33.49</v>
      </c>
      <c r="AC1814" s="387">
        <v>0</v>
      </c>
      <c r="AD1814" s="387">
        <v>0</v>
      </c>
      <c r="AE1814" s="387">
        <v>33.49</v>
      </c>
      <c r="AF1814" s="387" t="s">
        <v>1729</v>
      </c>
      <c r="AG1814" s="387">
        <v>33.49</v>
      </c>
      <c r="AH1814" s="387">
        <v>0</v>
      </c>
      <c r="AI1814" s="387">
        <v>0</v>
      </c>
      <c r="AJ1814" s="387">
        <v>33.49</v>
      </c>
      <c r="AK1814" s="387">
        <v>3.35</v>
      </c>
      <c r="AM1814"/>
      <c r="AN1814"/>
      <c r="AO1814"/>
    </row>
    <row r="1815" spans="1:41">
      <c r="A1815" s="387" t="s">
        <v>4406</v>
      </c>
      <c r="B1815" s="388">
        <v>43676.86991898148</v>
      </c>
      <c r="C1815" s="389">
        <v>43676</v>
      </c>
      <c r="D1815" s="387" t="s">
        <v>3316</v>
      </c>
      <c r="E1815" s="389">
        <v>43676</v>
      </c>
      <c r="F1815" s="387" t="s">
        <v>3007</v>
      </c>
      <c r="G1815" s="389">
        <v>43676</v>
      </c>
      <c r="H1815" s="387" t="s">
        <v>2941</v>
      </c>
      <c r="I1815" s="389">
        <v>43676</v>
      </c>
      <c r="J1815" s="387" t="s">
        <v>3923</v>
      </c>
      <c r="K1815" s="387" t="s">
        <v>1741</v>
      </c>
      <c r="L1815" s="390" t="s">
        <v>1732</v>
      </c>
      <c r="M1815" s="390" t="s">
        <v>3510</v>
      </c>
      <c r="N1815" s="390" t="str">
        <f t="shared" si="58"/>
        <v>Employee20@blyblade.com</v>
      </c>
      <c r="O1815" s="390" t="str">
        <f t="shared" si="59"/>
        <v>Conner_Clay</v>
      </c>
      <c r="P1815" s="387" t="s">
        <v>1728</v>
      </c>
      <c r="Q1815" s="387" t="s">
        <v>1967</v>
      </c>
      <c r="R1815" s="387" t="s">
        <v>1738</v>
      </c>
      <c r="S1815" s="387">
        <v>4.2</v>
      </c>
      <c r="T1815" s="387">
        <v>44</v>
      </c>
      <c r="U1815" s="387" t="s">
        <v>2007</v>
      </c>
      <c r="V1815" s="387" t="s">
        <v>1772</v>
      </c>
      <c r="W1815" s="387" t="s">
        <v>1771</v>
      </c>
      <c r="X1815" s="387" t="s">
        <v>1770</v>
      </c>
      <c r="Y1815" s="387" t="s">
        <v>2449</v>
      </c>
      <c r="Z1815" s="387" t="s">
        <v>1734</v>
      </c>
      <c r="AA1815" s="387" t="s">
        <v>1733</v>
      </c>
      <c r="AB1815" s="387">
        <v>34.590000000000003</v>
      </c>
      <c r="AC1815" s="387">
        <v>0</v>
      </c>
      <c r="AD1815" s="387">
        <v>0</v>
      </c>
      <c r="AE1815" s="387">
        <v>34.590000000000003</v>
      </c>
      <c r="AF1815" s="387" t="s">
        <v>1729</v>
      </c>
      <c r="AG1815" s="387">
        <v>34.590000000000003</v>
      </c>
      <c r="AH1815" s="387">
        <v>0</v>
      </c>
      <c r="AI1815" s="387">
        <v>0</v>
      </c>
      <c r="AJ1815" s="387">
        <v>34.590000000000003</v>
      </c>
      <c r="AK1815" s="387">
        <v>3.46</v>
      </c>
      <c r="AM1815"/>
      <c r="AN1815"/>
      <c r="AO1815"/>
    </row>
    <row r="1816" spans="1:41">
      <c r="A1816" s="387" t="s">
        <v>4406</v>
      </c>
      <c r="B1816" s="388">
        <v>43676.885057870371</v>
      </c>
      <c r="C1816" s="389">
        <v>43676</v>
      </c>
      <c r="D1816" s="387" t="s">
        <v>3316</v>
      </c>
      <c r="E1816" s="389">
        <v>43676</v>
      </c>
      <c r="F1816" s="387" t="s">
        <v>3007</v>
      </c>
      <c r="G1816" s="389">
        <v>43676</v>
      </c>
      <c r="H1816" s="387" t="s">
        <v>2941</v>
      </c>
      <c r="I1816" s="389">
        <v>43676</v>
      </c>
      <c r="J1816" s="387" t="s">
        <v>3923</v>
      </c>
      <c r="K1816" s="387" t="s">
        <v>1741</v>
      </c>
      <c r="L1816" s="390" t="s">
        <v>1732</v>
      </c>
      <c r="M1816" s="390" t="s">
        <v>3510</v>
      </c>
      <c r="N1816" s="390" t="str">
        <f t="shared" si="58"/>
        <v>Employee20@blyblade.com</v>
      </c>
      <c r="O1816" s="390" t="str">
        <f t="shared" si="59"/>
        <v>Conner_Clay</v>
      </c>
      <c r="P1816" s="387" t="s">
        <v>1728</v>
      </c>
      <c r="Q1816" s="387" t="s">
        <v>1967</v>
      </c>
      <c r="R1816" s="387" t="s">
        <v>1738</v>
      </c>
      <c r="S1816" s="387">
        <v>4.2</v>
      </c>
      <c r="T1816" s="387">
        <v>44</v>
      </c>
      <c r="U1816" s="387" t="s">
        <v>2007</v>
      </c>
      <c r="V1816" s="387" t="s">
        <v>1772</v>
      </c>
      <c r="W1816" s="387" t="s">
        <v>1771</v>
      </c>
      <c r="X1816" s="387" t="s">
        <v>1770</v>
      </c>
      <c r="Y1816" s="387" t="s">
        <v>2449</v>
      </c>
      <c r="Z1816" s="387" t="s">
        <v>1734</v>
      </c>
      <c r="AA1816" s="387" t="s">
        <v>1747</v>
      </c>
      <c r="AB1816" s="387">
        <v>0</v>
      </c>
      <c r="AC1816" s="387">
        <v>0</v>
      </c>
      <c r="AD1816" s="387">
        <v>7.08</v>
      </c>
      <c r="AE1816" s="387">
        <v>7.08</v>
      </c>
      <c r="AF1816" s="387" t="s">
        <v>1729</v>
      </c>
      <c r="AG1816" s="387">
        <v>0</v>
      </c>
      <c r="AH1816" s="387">
        <v>0</v>
      </c>
      <c r="AI1816" s="387">
        <v>7.08</v>
      </c>
      <c r="AJ1816" s="387">
        <v>7.08</v>
      </c>
      <c r="AK1816" s="387">
        <v>0</v>
      </c>
      <c r="AM1816"/>
      <c r="AN1816"/>
      <c r="AO1816"/>
    </row>
    <row r="1817" spans="1:41">
      <c r="A1817" s="387" t="s">
        <v>4405</v>
      </c>
      <c r="B1817" s="388">
        <v>43676.92460648148</v>
      </c>
      <c r="C1817" s="389">
        <v>43676</v>
      </c>
      <c r="D1817" s="387" t="s">
        <v>1867</v>
      </c>
      <c r="E1817" s="389">
        <v>43676</v>
      </c>
      <c r="F1817" s="387" t="s">
        <v>2290</v>
      </c>
      <c r="G1817" s="389">
        <v>43676</v>
      </c>
      <c r="H1817" s="387" t="s">
        <v>3552</v>
      </c>
      <c r="I1817" s="389">
        <v>43676</v>
      </c>
      <c r="J1817" s="387" t="s">
        <v>2102</v>
      </c>
      <c r="K1817" s="387" t="s">
        <v>1741</v>
      </c>
      <c r="L1817" s="390" t="s">
        <v>1732</v>
      </c>
      <c r="M1817" s="390" t="s">
        <v>1979</v>
      </c>
      <c r="N1817" s="390" t="str">
        <f t="shared" si="58"/>
        <v>Employee15@blyblade.com</v>
      </c>
      <c r="O1817" s="390" t="str">
        <f t="shared" si="59"/>
        <v>Jess_Rooney</v>
      </c>
      <c r="P1817" s="387" t="s">
        <v>1728</v>
      </c>
      <c r="Q1817" s="387" t="s">
        <v>1847</v>
      </c>
      <c r="R1817" s="387" t="s">
        <v>1738</v>
      </c>
      <c r="S1817" s="387">
        <v>4.08</v>
      </c>
      <c r="T1817" s="387">
        <v>16</v>
      </c>
      <c r="U1817" s="387" t="s">
        <v>2007</v>
      </c>
      <c r="V1817" s="387" t="s">
        <v>1883</v>
      </c>
      <c r="W1817" s="387" t="s">
        <v>1771</v>
      </c>
      <c r="X1817" s="387" t="s">
        <v>1770</v>
      </c>
      <c r="Y1817" s="387" t="s">
        <v>1735</v>
      </c>
      <c r="Z1817" s="387" t="s">
        <v>1734</v>
      </c>
      <c r="AA1817" s="387" t="s">
        <v>1733</v>
      </c>
      <c r="AB1817" s="387">
        <v>41.76</v>
      </c>
      <c r="AC1817" s="387">
        <v>0</v>
      </c>
      <c r="AD1817" s="387">
        <v>0</v>
      </c>
      <c r="AE1817" s="387">
        <v>41.76</v>
      </c>
      <c r="AF1817" s="387" t="s">
        <v>1729</v>
      </c>
      <c r="AG1817" s="387">
        <v>41.76</v>
      </c>
      <c r="AH1817" s="387">
        <v>0</v>
      </c>
      <c r="AI1817" s="387">
        <v>0</v>
      </c>
      <c r="AJ1817" s="387">
        <v>41.76</v>
      </c>
      <c r="AK1817" s="387">
        <v>4.18</v>
      </c>
      <c r="AM1817"/>
      <c r="AN1817"/>
      <c r="AO1817"/>
    </row>
    <row r="1818" spans="1:41">
      <c r="A1818" s="387" t="s">
        <v>4404</v>
      </c>
      <c r="B1818" s="388">
        <v>43676.937997685185</v>
      </c>
      <c r="C1818" s="389">
        <v>43676</v>
      </c>
      <c r="D1818" s="387" t="s">
        <v>2792</v>
      </c>
      <c r="E1818" s="389">
        <v>43676</v>
      </c>
      <c r="F1818" s="387" t="s">
        <v>2836</v>
      </c>
      <c r="G1818" s="389">
        <v>43676</v>
      </c>
      <c r="H1818" s="387" t="s">
        <v>2238</v>
      </c>
      <c r="I1818" s="389">
        <v>43676</v>
      </c>
      <c r="J1818" s="387" t="s">
        <v>2292</v>
      </c>
      <c r="K1818" s="387" t="s">
        <v>1741</v>
      </c>
      <c r="L1818" s="390" t="s">
        <v>1732</v>
      </c>
      <c r="M1818" s="390" t="s">
        <v>3510</v>
      </c>
      <c r="N1818" s="390" t="str">
        <f t="shared" si="58"/>
        <v>Employee20@blyblade.com</v>
      </c>
      <c r="O1818" s="390" t="str">
        <f t="shared" si="59"/>
        <v>Conner_Clay</v>
      </c>
      <c r="P1818" s="387" t="s">
        <v>1728</v>
      </c>
      <c r="Q1818" s="387" t="s">
        <v>1967</v>
      </c>
      <c r="R1818" s="387" t="s">
        <v>1738</v>
      </c>
      <c r="S1818" s="387">
        <v>0.5</v>
      </c>
      <c r="T1818" s="387">
        <v>2</v>
      </c>
      <c r="U1818" s="387" t="s">
        <v>1772</v>
      </c>
      <c r="V1818" s="387" t="s">
        <v>1883</v>
      </c>
      <c r="W1818" s="387" t="s">
        <v>1771</v>
      </c>
      <c r="X1818" s="387" t="s">
        <v>1770</v>
      </c>
      <c r="Y1818" s="387" t="s">
        <v>2449</v>
      </c>
      <c r="Z1818" s="387" t="s">
        <v>1734</v>
      </c>
      <c r="AA1818" s="387" t="s">
        <v>1733</v>
      </c>
      <c r="AB1818" s="387">
        <v>13.26</v>
      </c>
      <c r="AC1818" s="387">
        <v>0</v>
      </c>
      <c r="AD1818" s="387">
        <v>0</v>
      </c>
      <c r="AE1818" s="387">
        <v>13.26</v>
      </c>
      <c r="AF1818" s="387" t="s">
        <v>1729</v>
      </c>
      <c r="AG1818" s="387">
        <v>13.26</v>
      </c>
      <c r="AH1818" s="387">
        <v>0</v>
      </c>
      <c r="AI1818" s="387">
        <v>0</v>
      </c>
      <c r="AJ1818" s="387">
        <v>13.26</v>
      </c>
      <c r="AK1818" s="387">
        <v>1.33</v>
      </c>
      <c r="AM1818"/>
      <c r="AN1818"/>
      <c r="AO1818"/>
    </row>
    <row r="1819" spans="1:41">
      <c r="A1819" s="387" t="s">
        <v>4403</v>
      </c>
      <c r="B1819" s="388">
        <v>43676.946250000001</v>
      </c>
      <c r="C1819" s="389">
        <v>43676</v>
      </c>
      <c r="D1819" s="387" t="s">
        <v>2045</v>
      </c>
      <c r="E1819" s="389">
        <v>43676</v>
      </c>
      <c r="F1819" s="387" t="s">
        <v>2044</v>
      </c>
      <c r="G1819" s="389">
        <v>43676</v>
      </c>
      <c r="H1819" s="387" t="s">
        <v>3325</v>
      </c>
      <c r="I1819" s="389">
        <v>43676</v>
      </c>
      <c r="J1819" s="387" t="s">
        <v>2106</v>
      </c>
      <c r="K1819" s="387" t="s">
        <v>1741</v>
      </c>
      <c r="L1819" s="390" t="s">
        <v>1732</v>
      </c>
      <c r="M1819" s="390" t="s">
        <v>1940</v>
      </c>
      <c r="N1819" s="390" t="str">
        <f t="shared" si="58"/>
        <v>Employee11@blyblade.com</v>
      </c>
      <c r="O1819" s="390" t="str">
        <f t="shared" si="59"/>
        <v>Mimi_Grassi</v>
      </c>
      <c r="P1819" s="387" t="s">
        <v>1728</v>
      </c>
      <c r="Q1819" s="387" t="s">
        <v>1762</v>
      </c>
      <c r="R1819" s="387" t="s">
        <v>1753</v>
      </c>
      <c r="S1819" s="387">
        <v>15.36</v>
      </c>
      <c r="T1819" s="387">
        <v>35</v>
      </c>
      <c r="U1819" s="387" t="s">
        <v>1752</v>
      </c>
      <c r="V1819" s="387" t="s">
        <v>1826</v>
      </c>
      <c r="W1819" s="387" t="s">
        <v>1965</v>
      </c>
      <c r="X1819" s="387" t="s">
        <v>1749</v>
      </c>
      <c r="Y1819" s="387" t="s">
        <v>1735</v>
      </c>
      <c r="Z1819" s="387" t="s">
        <v>1734</v>
      </c>
      <c r="AA1819" s="387" t="s">
        <v>1733</v>
      </c>
      <c r="AB1819" s="387">
        <v>131.03</v>
      </c>
      <c r="AC1819" s="387">
        <v>0</v>
      </c>
      <c r="AD1819" s="387">
        <v>0</v>
      </c>
      <c r="AE1819" s="387">
        <v>131.03</v>
      </c>
      <c r="AF1819" s="387" t="s">
        <v>1729</v>
      </c>
      <c r="AG1819" s="387">
        <v>131.03</v>
      </c>
      <c r="AH1819" s="387">
        <v>0</v>
      </c>
      <c r="AI1819" s="387">
        <v>0</v>
      </c>
      <c r="AJ1819" s="387">
        <v>131.03</v>
      </c>
      <c r="AK1819" s="387">
        <v>13.1</v>
      </c>
      <c r="AM1819"/>
      <c r="AN1819"/>
      <c r="AO1819"/>
    </row>
    <row r="1820" spans="1:41">
      <c r="A1820" s="387" t="s">
        <v>4402</v>
      </c>
      <c r="B1820" s="388">
        <v>43676.947511574072</v>
      </c>
      <c r="C1820" s="389">
        <v>43676</v>
      </c>
      <c r="D1820" s="387" t="s">
        <v>1867</v>
      </c>
      <c r="E1820" s="389">
        <v>43676</v>
      </c>
      <c r="F1820" s="387" t="s">
        <v>2290</v>
      </c>
      <c r="G1820" s="389">
        <v>43676</v>
      </c>
      <c r="H1820" s="387" t="s">
        <v>2714</v>
      </c>
      <c r="I1820" s="389">
        <v>43676</v>
      </c>
      <c r="J1820" s="387" t="s">
        <v>2408</v>
      </c>
      <c r="K1820" s="387" t="s">
        <v>1741</v>
      </c>
      <c r="L1820" s="390" t="s">
        <v>1732</v>
      </c>
      <c r="M1820" s="390" t="s">
        <v>1986</v>
      </c>
      <c r="N1820" s="390" t="str">
        <f t="shared" si="58"/>
        <v>Employee1@blyblade.com</v>
      </c>
      <c r="O1820" s="390" t="str">
        <f t="shared" si="59"/>
        <v>Jake_Mirto</v>
      </c>
      <c r="P1820" s="387" t="s">
        <v>1728</v>
      </c>
      <c r="Q1820" s="387" t="s">
        <v>1762</v>
      </c>
      <c r="R1820" s="387" t="s">
        <v>1753</v>
      </c>
      <c r="S1820" s="387">
        <v>18.739999999999998</v>
      </c>
      <c r="T1820" s="387">
        <v>37</v>
      </c>
      <c r="U1820" s="387" t="s">
        <v>1752</v>
      </c>
      <c r="V1820" s="387" t="s">
        <v>1826</v>
      </c>
      <c r="W1820" s="387" t="s">
        <v>1761</v>
      </c>
      <c r="X1820" s="387" t="s">
        <v>1964</v>
      </c>
      <c r="Y1820" s="387" t="s">
        <v>1735</v>
      </c>
      <c r="Z1820" s="387" t="s">
        <v>1734</v>
      </c>
      <c r="AA1820" s="387" t="s">
        <v>1733</v>
      </c>
      <c r="AB1820" s="387">
        <v>155.65</v>
      </c>
      <c r="AC1820" s="387">
        <v>0</v>
      </c>
      <c r="AD1820" s="387">
        <v>0</v>
      </c>
      <c r="AE1820" s="387">
        <v>155.65</v>
      </c>
      <c r="AF1820" s="387" t="s">
        <v>1729</v>
      </c>
      <c r="AG1820" s="387">
        <v>155.65</v>
      </c>
      <c r="AH1820" s="387">
        <v>0</v>
      </c>
      <c r="AI1820" s="387">
        <v>0</v>
      </c>
      <c r="AJ1820" s="387">
        <v>155.65</v>
      </c>
      <c r="AK1820" s="387">
        <v>15.57</v>
      </c>
      <c r="AM1820"/>
      <c r="AN1820"/>
      <c r="AO1820"/>
    </row>
    <row r="1821" spans="1:41">
      <c r="A1821" s="387" t="s">
        <v>4401</v>
      </c>
      <c r="B1821" s="388">
        <v>43676.994039351855</v>
      </c>
      <c r="C1821" s="389">
        <v>43676</v>
      </c>
      <c r="D1821" s="387" t="s">
        <v>3419</v>
      </c>
      <c r="E1821" s="389">
        <v>43676</v>
      </c>
      <c r="F1821" s="387" t="s">
        <v>2096</v>
      </c>
      <c r="G1821" s="389">
        <v>43676</v>
      </c>
      <c r="H1821" s="387" t="s">
        <v>2708</v>
      </c>
      <c r="I1821" s="389">
        <v>43676</v>
      </c>
      <c r="J1821" s="387" t="s">
        <v>2707</v>
      </c>
      <c r="K1821" s="387" t="s">
        <v>1741</v>
      </c>
      <c r="L1821" s="390" t="s">
        <v>1732</v>
      </c>
      <c r="M1821" s="390" t="s">
        <v>3623</v>
      </c>
      <c r="N1821" s="390" t="str">
        <f t="shared" si="58"/>
        <v>Employee24@blyblade.com</v>
      </c>
      <c r="O1821" s="390" t="str">
        <f t="shared" si="59"/>
        <v>Will_Heyburn</v>
      </c>
      <c r="P1821" s="387" t="s">
        <v>1728</v>
      </c>
      <c r="Q1821" s="387" t="s">
        <v>1847</v>
      </c>
      <c r="R1821" s="387" t="s">
        <v>1738</v>
      </c>
      <c r="S1821" s="387">
        <v>2.34</v>
      </c>
      <c r="T1821" s="387">
        <v>18</v>
      </c>
      <c r="U1821" s="387" t="s">
        <v>1845</v>
      </c>
      <c r="V1821" s="387" t="s">
        <v>1883</v>
      </c>
      <c r="W1821" s="387" t="s">
        <v>2403</v>
      </c>
      <c r="X1821" s="387" t="s">
        <v>1770</v>
      </c>
      <c r="Y1821" s="387" t="s">
        <v>1890</v>
      </c>
      <c r="Z1821" s="387" t="s">
        <v>1734</v>
      </c>
      <c r="AA1821" s="387" t="s">
        <v>1733</v>
      </c>
      <c r="AB1821" s="387">
        <v>19.260000000000002</v>
      </c>
      <c r="AC1821" s="387">
        <v>0</v>
      </c>
      <c r="AD1821" s="387">
        <v>0</v>
      </c>
      <c r="AE1821" s="387">
        <v>19.260000000000002</v>
      </c>
      <c r="AF1821" s="387" t="s">
        <v>1729</v>
      </c>
      <c r="AG1821" s="387">
        <v>19.260000000000002</v>
      </c>
      <c r="AH1821" s="387">
        <v>0</v>
      </c>
      <c r="AI1821" s="387">
        <v>0</v>
      </c>
      <c r="AJ1821" s="387">
        <v>19.260000000000002</v>
      </c>
      <c r="AK1821" s="387">
        <v>1.93</v>
      </c>
      <c r="AM1821"/>
      <c r="AN1821"/>
      <c r="AO1821"/>
    </row>
    <row r="1822" spans="1:41">
      <c r="A1822" s="387" t="s">
        <v>4400</v>
      </c>
      <c r="B1822" s="388">
        <v>43677.017511574071</v>
      </c>
      <c r="C1822" s="389">
        <v>43676</v>
      </c>
      <c r="D1822" s="387" t="s">
        <v>2514</v>
      </c>
      <c r="E1822" s="389">
        <v>43676</v>
      </c>
      <c r="F1822" s="387" t="s">
        <v>2513</v>
      </c>
      <c r="G1822" s="389">
        <v>43677</v>
      </c>
      <c r="H1822" s="387" t="s">
        <v>1942</v>
      </c>
      <c r="I1822" s="389">
        <v>43676</v>
      </c>
      <c r="J1822" s="387" t="s">
        <v>1941</v>
      </c>
      <c r="K1822" s="387" t="s">
        <v>1741</v>
      </c>
      <c r="L1822" s="390" t="s">
        <v>1732</v>
      </c>
      <c r="M1822" s="390" t="s">
        <v>2208</v>
      </c>
      <c r="N1822" s="390" t="str">
        <f t="shared" si="58"/>
        <v>Employee13@blyblade.com</v>
      </c>
      <c r="O1822" s="390" t="str">
        <f t="shared" si="59"/>
        <v>Evelyn_Pelczar</v>
      </c>
      <c r="P1822" s="387" t="s">
        <v>1728</v>
      </c>
      <c r="Q1822" s="387" t="s">
        <v>1847</v>
      </c>
      <c r="R1822" s="387" t="s">
        <v>1738</v>
      </c>
      <c r="S1822" s="387">
        <v>4.55</v>
      </c>
      <c r="T1822" s="387">
        <v>21</v>
      </c>
      <c r="U1822" s="387" t="s">
        <v>1772</v>
      </c>
      <c r="V1822" s="387" t="s">
        <v>2207</v>
      </c>
      <c r="W1822" s="387" t="s">
        <v>1771</v>
      </c>
      <c r="X1822" s="387" t="s">
        <v>1770</v>
      </c>
      <c r="Y1822" s="387" t="s">
        <v>1735</v>
      </c>
      <c r="Z1822" s="387" t="s">
        <v>1734</v>
      </c>
      <c r="AA1822" s="387" t="s">
        <v>1733</v>
      </c>
      <c r="AB1822" s="387">
        <v>27.42</v>
      </c>
      <c r="AC1822" s="387">
        <v>0</v>
      </c>
      <c r="AD1822" s="387">
        <v>0</v>
      </c>
      <c r="AE1822" s="387">
        <v>27.42</v>
      </c>
      <c r="AF1822" s="387" t="s">
        <v>1729</v>
      </c>
      <c r="AG1822" s="387">
        <v>27.42</v>
      </c>
      <c r="AH1822" s="387">
        <v>0</v>
      </c>
      <c r="AI1822" s="387">
        <v>0</v>
      </c>
      <c r="AJ1822" s="387">
        <v>27.42</v>
      </c>
      <c r="AK1822" s="387">
        <v>2.74</v>
      </c>
      <c r="AM1822"/>
      <c r="AN1822"/>
      <c r="AO1822"/>
    </row>
    <row r="1823" spans="1:41">
      <c r="A1823" s="387" t="s">
        <v>4397</v>
      </c>
      <c r="B1823" s="388">
        <v>43677.030405092592</v>
      </c>
      <c r="C1823" s="389">
        <v>43677</v>
      </c>
      <c r="D1823" s="387" t="s">
        <v>1909</v>
      </c>
      <c r="E1823" s="389">
        <v>43676</v>
      </c>
      <c r="F1823" s="387" t="s">
        <v>1908</v>
      </c>
      <c r="G1823" s="387" t="s">
        <v>1728</v>
      </c>
      <c r="H1823" s="387" t="s">
        <v>1728</v>
      </c>
      <c r="I1823" s="387" t="s">
        <v>1728</v>
      </c>
      <c r="J1823" s="387" t="s">
        <v>1728</v>
      </c>
      <c r="K1823" s="387" t="s">
        <v>1741</v>
      </c>
      <c r="L1823" s="390" t="s">
        <v>1732</v>
      </c>
      <c r="M1823" s="390" t="s">
        <v>1731</v>
      </c>
      <c r="N1823" s="390" t="str">
        <f t="shared" si="58"/>
        <v>Employee8@blyblade.com</v>
      </c>
      <c r="O1823" s="390" t="str">
        <f t="shared" si="59"/>
        <v>--_--</v>
      </c>
      <c r="P1823" s="387" t="s">
        <v>1728</v>
      </c>
      <c r="Q1823" s="387" t="s">
        <v>1847</v>
      </c>
      <c r="R1823" s="387" t="s">
        <v>1738</v>
      </c>
      <c r="S1823" s="387" t="s">
        <v>1728</v>
      </c>
      <c r="T1823" s="387" t="s">
        <v>1728</v>
      </c>
      <c r="U1823" s="387" t="s">
        <v>2411</v>
      </c>
      <c r="V1823" s="387" t="s">
        <v>1845</v>
      </c>
      <c r="W1823" s="387" t="s">
        <v>1771</v>
      </c>
      <c r="X1823" s="387" t="s">
        <v>1770</v>
      </c>
      <c r="Y1823" s="387" t="s">
        <v>1728</v>
      </c>
      <c r="Z1823" s="387" t="s">
        <v>1734</v>
      </c>
      <c r="AA1823" s="387" t="s">
        <v>1733</v>
      </c>
      <c r="AB1823" s="387">
        <v>5.44</v>
      </c>
      <c r="AC1823" s="387">
        <v>0</v>
      </c>
      <c r="AD1823" s="387">
        <v>0</v>
      </c>
      <c r="AE1823" s="387">
        <v>5.44</v>
      </c>
      <c r="AF1823" s="387" t="s">
        <v>1729</v>
      </c>
      <c r="AG1823" s="387">
        <v>5.44</v>
      </c>
      <c r="AH1823" s="387">
        <v>0</v>
      </c>
      <c r="AI1823" s="387">
        <v>0</v>
      </c>
      <c r="AJ1823" s="387">
        <v>5.44</v>
      </c>
      <c r="AK1823" s="387">
        <v>0.54</v>
      </c>
      <c r="AM1823"/>
      <c r="AN1823"/>
      <c r="AO1823"/>
    </row>
    <row r="1824" spans="1:41">
      <c r="A1824" s="387" t="s">
        <v>4399</v>
      </c>
      <c r="B1824" s="388">
        <v>43677.033009259256</v>
      </c>
      <c r="C1824" s="389">
        <v>43677</v>
      </c>
      <c r="D1824" s="387" t="s">
        <v>2219</v>
      </c>
      <c r="E1824" s="389">
        <v>43676</v>
      </c>
      <c r="F1824" s="387" t="s">
        <v>2071</v>
      </c>
      <c r="G1824" s="389">
        <v>43677</v>
      </c>
      <c r="H1824" s="387" t="s">
        <v>3306</v>
      </c>
      <c r="I1824" s="389">
        <v>43676</v>
      </c>
      <c r="J1824" s="387" t="s">
        <v>3305</v>
      </c>
      <c r="K1824" s="387" t="s">
        <v>1741</v>
      </c>
      <c r="L1824" s="390" t="s">
        <v>1732</v>
      </c>
      <c r="M1824" s="390" t="s">
        <v>2027</v>
      </c>
      <c r="N1824" s="390" t="str">
        <f t="shared" si="58"/>
        <v>Employee28@blyblade.com</v>
      </c>
      <c r="O1824" s="390" t="str">
        <f t="shared" si="59"/>
        <v>Tony_Conte</v>
      </c>
      <c r="P1824" s="387" t="s">
        <v>1728</v>
      </c>
      <c r="Q1824" s="387" t="s">
        <v>1754</v>
      </c>
      <c r="R1824" s="387" t="s">
        <v>1738</v>
      </c>
      <c r="S1824" s="387">
        <v>20.440000000000001</v>
      </c>
      <c r="T1824" s="387">
        <v>32</v>
      </c>
      <c r="U1824" s="387" t="s">
        <v>2026</v>
      </c>
      <c r="V1824" s="387" t="s">
        <v>4398</v>
      </c>
      <c r="W1824" s="387" t="s">
        <v>1771</v>
      </c>
      <c r="X1824" s="387" t="s">
        <v>1770</v>
      </c>
      <c r="Y1824" s="387" t="s">
        <v>1748</v>
      </c>
      <c r="Z1824" s="387" t="s">
        <v>1734</v>
      </c>
      <c r="AA1824" s="387" t="s">
        <v>1733</v>
      </c>
      <c r="AB1824" s="387">
        <v>57.94</v>
      </c>
      <c r="AC1824" s="387">
        <v>0</v>
      </c>
      <c r="AD1824" s="387">
        <v>0</v>
      </c>
      <c r="AE1824" s="387">
        <v>57.94</v>
      </c>
      <c r="AF1824" s="387" t="s">
        <v>1729</v>
      </c>
      <c r="AG1824" s="387">
        <v>57.94</v>
      </c>
      <c r="AH1824" s="387">
        <v>0</v>
      </c>
      <c r="AI1824" s="387">
        <v>0</v>
      </c>
      <c r="AJ1824" s="387">
        <v>57.94</v>
      </c>
      <c r="AK1824" s="387">
        <v>5.79</v>
      </c>
      <c r="AM1824"/>
      <c r="AN1824"/>
      <c r="AO1824"/>
    </row>
    <row r="1825" spans="1:41">
      <c r="A1825" s="387" t="s">
        <v>4397</v>
      </c>
      <c r="B1825" s="388">
        <v>43677.03365740741</v>
      </c>
      <c r="C1825" s="389">
        <v>43677</v>
      </c>
      <c r="D1825" s="387" t="s">
        <v>1909</v>
      </c>
      <c r="E1825" s="389">
        <v>43676</v>
      </c>
      <c r="F1825" s="387" t="s">
        <v>1908</v>
      </c>
      <c r="G1825" s="387" t="s">
        <v>1728</v>
      </c>
      <c r="H1825" s="387" t="s">
        <v>1728</v>
      </c>
      <c r="I1825" s="387" t="s">
        <v>1728</v>
      </c>
      <c r="J1825" s="387" t="s">
        <v>1728</v>
      </c>
      <c r="K1825" s="387" t="s">
        <v>1741</v>
      </c>
      <c r="L1825" s="390" t="s">
        <v>1732</v>
      </c>
      <c r="M1825" s="390" t="s">
        <v>1731</v>
      </c>
      <c r="N1825" s="390" t="str">
        <f t="shared" si="58"/>
        <v>Employee8@blyblade.com</v>
      </c>
      <c r="O1825" s="390" t="str">
        <f t="shared" si="59"/>
        <v>--_--</v>
      </c>
      <c r="P1825" s="387" t="s">
        <v>1728</v>
      </c>
      <c r="Q1825" s="387" t="s">
        <v>1847</v>
      </c>
      <c r="R1825" s="387" t="s">
        <v>1738</v>
      </c>
      <c r="S1825" s="387" t="s">
        <v>1728</v>
      </c>
      <c r="T1825" s="387" t="s">
        <v>1728</v>
      </c>
      <c r="U1825" s="387" t="s">
        <v>2411</v>
      </c>
      <c r="V1825" s="387" t="s">
        <v>1845</v>
      </c>
      <c r="W1825" s="387" t="s">
        <v>1771</v>
      </c>
      <c r="X1825" s="387" t="s">
        <v>1770</v>
      </c>
      <c r="Y1825" s="387" t="s">
        <v>1728</v>
      </c>
      <c r="Z1825" s="387" t="s">
        <v>1734</v>
      </c>
      <c r="AA1825" s="387" t="s">
        <v>2138</v>
      </c>
      <c r="AB1825" s="387">
        <v>-5.44</v>
      </c>
      <c r="AC1825" s="387">
        <v>0</v>
      </c>
      <c r="AD1825" s="387">
        <v>0</v>
      </c>
      <c r="AE1825" s="387">
        <v>-5.44</v>
      </c>
      <c r="AF1825" s="387" t="s">
        <v>1729</v>
      </c>
      <c r="AG1825" s="387">
        <v>-5.44</v>
      </c>
      <c r="AH1825" s="387">
        <v>0</v>
      </c>
      <c r="AI1825" s="387">
        <v>0</v>
      </c>
      <c r="AJ1825" s="387">
        <v>-5.44</v>
      </c>
      <c r="AK1825" s="387">
        <v>-0.54</v>
      </c>
      <c r="AM1825"/>
      <c r="AN1825"/>
      <c r="AO1825"/>
    </row>
    <row r="1826" spans="1:41">
      <c r="A1826" s="387" t="s">
        <v>4396</v>
      </c>
      <c r="B1826" s="388">
        <v>43677.038182870368</v>
      </c>
      <c r="C1826" s="389">
        <v>43677</v>
      </c>
      <c r="D1826" s="387" t="s">
        <v>3528</v>
      </c>
      <c r="E1826" s="389">
        <v>43676</v>
      </c>
      <c r="F1826" s="387" t="s">
        <v>2721</v>
      </c>
      <c r="G1826" s="389">
        <v>43677</v>
      </c>
      <c r="H1826" s="387" t="s">
        <v>3142</v>
      </c>
      <c r="I1826" s="389">
        <v>43676</v>
      </c>
      <c r="J1826" s="387" t="s">
        <v>3141</v>
      </c>
      <c r="K1826" s="387" t="s">
        <v>1741</v>
      </c>
      <c r="L1826" s="390" t="s">
        <v>1732</v>
      </c>
      <c r="M1826" s="390" t="s">
        <v>1929</v>
      </c>
      <c r="N1826" s="390" t="str">
        <f t="shared" si="58"/>
        <v>Employee29@blyblade.com</v>
      </c>
      <c r="O1826" s="390" t="str">
        <f t="shared" si="59"/>
        <v>Justin_Meltzer</v>
      </c>
      <c r="P1826" s="387" t="s">
        <v>1728</v>
      </c>
      <c r="Q1826" s="387" t="s">
        <v>1847</v>
      </c>
      <c r="R1826" s="387" t="s">
        <v>1738</v>
      </c>
      <c r="S1826" s="387">
        <v>1.37</v>
      </c>
      <c r="T1826" s="387">
        <v>6</v>
      </c>
      <c r="U1826" s="387" t="s">
        <v>1737</v>
      </c>
      <c r="V1826" s="387" t="s">
        <v>1928</v>
      </c>
      <c r="W1826" s="387" t="s">
        <v>1771</v>
      </c>
      <c r="X1826" s="387" t="s">
        <v>1770</v>
      </c>
      <c r="Y1826" s="387" t="s">
        <v>1748</v>
      </c>
      <c r="Z1826" s="387" t="s">
        <v>1734</v>
      </c>
      <c r="AA1826" s="387" t="s">
        <v>1733</v>
      </c>
      <c r="AB1826" s="387">
        <v>10.27</v>
      </c>
      <c r="AC1826" s="387">
        <v>0</v>
      </c>
      <c r="AD1826" s="387">
        <v>0</v>
      </c>
      <c r="AE1826" s="387">
        <v>10.27</v>
      </c>
      <c r="AF1826" s="387" t="s">
        <v>1729</v>
      </c>
      <c r="AG1826" s="387">
        <v>10.27</v>
      </c>
      <c r="AH1826" s="387">
        <v>0</v>
      </c>
      <c r="AI1826" s="387">
        <v>0</v>
      </c>
      <c r="AJ1826" s="387">
        <v>10.27</v>
      </c>
      <c r="AK1826" s="387">
        <v>1.03</v>
      </c>
      <c r="AM1826"/>
      <c r="AN1826"/>
      <c r="AO1826"/>
    </row>
    <row r="1827" spans="1:41">
      <c r="A1827" s="387" t="s">
        <v>4396</v>
      </c>
      <c r="B1827" s="388">
        <v>43677.039571759262</v>
      </c>
      <c r="C1827" s="389">
        <v>43677</v>
      </c>
      <c r="D1827" s="387" t="s">
        <v>3528</v>
      </c>
      <c r="E1827" s="389">
        <v>43676</v>
      </c>
      <c r="F1827" s="387" t="s">
        <v>2721</v>
      </c>
      <c r="G1827" s="389">
        <v>43677</v>
      </c>
      <c r="H1827" s="387" t="s">
        <v>3142</v>
      </c>
      <c r="I1827" s="389">
        <v>43676</v>
      </c>
      <c r="J1827" s="387" t="s">
        <v>3141</v>
      </c>
      <c r="K1827" s="387" t="s">
        <v>1741</v>
      </c>
      <c r="L1827" s="390" t="s">
        <v>1732</v>
      </c>
      <c r="M1827" s="390" t="s">
        <v>1929</v>
      </c>
      <c r="N1827" s="390" t="str">
        <f t="shared" si="58"/>
        <v>Employee29@blyblade.com</v>
      </c>
      <c r="O1827" s="390" t="str">
        <f t="shared" si="59"/>
        <v>Justin_Meltzer</v>
      </c>
      <c r="P1827" s="387" t="s">
        <v>1728</v>
      </c>
      <c r="Q1827" s="387" t="s">
        <v>1847</v>
      </c>
      <c r="R1827" s="387" t="s">
        <v>1738</v>
      </c>
      <c r="S1827" s="387">
        <v>1.37</v>
      </c>
      <c r="T1827" s="387">
        <v>6</v>
      </c>
      <c r="U1827" s="387" t="s">
        <v>1737</v>
      </c>
      <c r="V1827" s="387" t="s">
        <v>1928</v>
      </c>
      <c r="W1827" s="387" t="s">
        <v>1771</v>
      </c>
      <c r="X1827" s="387" t="s">
        <v>1770</v>
      </c>
      <c r="Y1827" s="387" t="s">
        <v>1748</v>
      </c>
      <c r="Z1827" s="387" t="s">
        <v>1734</v>
      </c>
      <c r="AA1827" s="387" t="s">
        <v>1747</v>
      </c>
      <c r="AB1827" s="387">
        <v>0</v>
      </c>
      <c r="AC1827" s="387">
        <v>0</v>
      </c>
      <c r="AD1827" s="387">
        <v>3.08</v>
      </c>
      <c r="AE1827" s="387">
        <v>3.08</v>
      </c>
      <c r="AF1827" s="387" t="s">
        <v>1729</v>
      </c>
      <c r="AG1827" s="387">
        <v>0</v>
      </c>
      <c r="AH1827" s="387">
        <v>0</v>
      </c>
      <c r="AI1827" s="387">
        <v>3.08</v>
      </c>
      <c r="AJ1827" s="387">
        <v>3.08</v>
      </c>
      <c r="AK1827" s="387">
        <v>0</v>
      </c>
      <c r="AM1827"/>
      <c r="AN1827"/>
      <c r="AO1827"/>
    </row>
    <row r="1828" spans="1:41">
      <c r="A1828" s="387" t="s">
        <v>4395</v>
      </c>
      <c r="B1828" s="388">
        <v>43677.133645833332</v>
      </c>
      <c r="C1828" s="389">
        <v>43677</v>
      </c>
      <c r="D1828" s="387" t="s">
        <v>3506</v>
      </c>
      <c r="E1828" s="389">
        <v>43676</v>
      </c>
      <c r="F1828" s="387" t="s">
        <v>3505</v>
      </c>
      <c r="G1828" s="389">
        <v>43677</v>
      </c>
      <c r="H1828" s="387" t="s">
        <v>3873</v>
      </c>
      <c r="I1828" s="389">
        <v>43676</v>
      </c>
      <c r="J1828" s="387" t="s">
        <v>3200</v>
      </c>
      <c r="K1828" s="387" t="s">
        <v>1741</v>
      </c>
      <c r="L1828" s="390" t="s">
        <v>1732</v>
      </c>
      <c r="M1828" s="390" t="s">
        <v>1979</v>
      </c>
      <c r="N1828" s="390" t="str">
        <f t="shared" si="58"/>
        <v>Employee15@blyblade.com</v>
      </c>
      <c r="O1828" s="390" t="str">
        <f t="shared" si="59"/>
        <v>Jess_Rooney</v>
      </c>
      <c r="P1828" s="387" t="s">
        <v>1728</v>
      </c>
      <c r="Q1828" s="387" t="s">
        <v>1847</v>
      </c>
      <c r="R1828" s="387" t="s">
        <v>1738</v>
      </c>
      <c r="S1828" s="387">
        <v>5.42</v>
      </c>
      <c r="T1828" s="387">
        <v>16</v>
      </c>
      <c r="U1828" s="387" t="s">
        <v>1883</v>
      </c>
      <c r="V1828" s="387" t="s">
        <v>2435</v>
      </c>
      <c r="W1828" s="387" t="s">
        <v>1771</v>
      </c>
      <c r="X1828" s="387" t="s">
        <v>1770</v>
      </c>
      <c r="Y1828" s="387" t="s">
        <v>1735</v>
      </c>
      <c r="Z1828" s="387" t="s">
        <v>1734</v>
      </c>
      <c r="AA1828" s="387" t="s">
        <v>1733</v>
      </c>
      <c r="AB1828" s="387">
        <v>25.21</v>
      </c>
      <c r="AC1828" s="387">
        <v>0</v>
      </c>
      <c r="AD1828" s="387">
        <v>0</v>
      </c>
      <c r="AE1828" s="387">
        <v>25.21</v>
      </c>
      <c r="AF1828" s="387" t="s">
        <v>1729</v>
      </c>
      <c r="AG1828" s="387">
        <v>25.21</v>
      </c>
      <c r="AH1828" s="387">
        <v>0</v>
      </c>
      <c r="AI1828" s="387">
        <v>0</v>
      </c>
      <c r="AJ1828" s="387">
        <v>25.21</v>
      </c>
      <c r="AK1828" s="387">
        <v>2.52</v>
      </c>
      <c r="AM1828"/>
      <c r="AN1828"/>
      <c r="AO1828"/>
    </row>
    <row r="1829" spans="1:41">
      <c r="A1829" s="387" t="s">
        <v>4394</v>
      </c>
      <c r="B1829" s="388">
        <v>43677.13616898148</v>
      </c>
      <c r="C1829" s="389">
        <v>43677</v>
      </c>
      <c r="D1829" s="387" t="s">
        <v>2486</v>
      </c>
      <c r="E1829" s="389">
        <v>43676</v>
      </c>
      <c r="F1829" s="387" t="s">
        <v>2485</v>
      </c>
      <c r="G1829" s="389">
        <v>43677</v>
      </c>
      <c r="H1829" s="387" t="s">
        <v>2920</v>
      </c>
      <c r="I1829" s="389">
        <v>43676</v>
      </c>
      <c r="J1829" s="387" t="s">
        <v>2919</v>
      </c>
      <c r="K1829" s="387" t="s">
        <v>1741</v>
      </c>
      <c r="L1829" s="390" t="s">
        <v>1732</v>
      </c>
      <c r="M1829" s="390" t="s">
        <v>2985</v>
      </c>
      <c r="N1829" s="390" t="str">
        <f t="shared" si="58"/>
        <v>Employee49@blyblade.com</v>
      </c>
      <c r="O1829" s="390" t="str">
        <f t="shared" si="59"/>
        <v>Emi_Suzuki</v>
      </c>
      <c r="P1829" s="387" t="s">
        <v>1728</v>
      </c>
      <c r="Q1829" s="387" t="s">
        <v>1754</v>
      </c>
      <c r="R1829" s="387" t="s">
        <v>1738</v>
      </c>
      <c r="S1829" s="387">
        <v>7.25</v>
      </c>
      <c r="T1829" s="387">
        <v>22</v>
      </c>
      <c r="U1829" s="387" t="s">
        <v>1883</v>
      </c>
      <c r="V1829" s="387" t="s">
        <v>2489</v>
      </c>
      <c r="W1829" s="387" t="s">
        <v>1771</v>
      </c>
      <c r="X1829" s="387" t="s">
        <v>1770</v>
      </c>
      <c r="Y1829" s="387" t="s">
        <v>1825</v>
      </c>
      <c r="Z1829" s="387" t="s">
        <v>1734</v>
      </c>
      <c r="AA1829" s="387" t="s">
        <v>1733</v>
      </c>
      <c r="AB1829" s="387">
        <v>30.95</v>
      </c>
      <c r="AC1829" s="387">
        <v>0</v>
      </c>
      <c r="AD1829" s="387">
        <v>0</v>
      </c>
      <c r="AE1829" s="387">
        <v>30.95</v>
      </c>
      <c r="AF1829" s="387" t="s">
        <v>1729</v>
      </c>
      <c r="AG1829" s="387">
        <v>30.95</v>
      </c>
      <c r="AH1829" s="387">
        <v>0</v>
      </c>
      <c r="AI1829" s="387">
        <v>0</v>
      </c>
      <c r="AJ1829" s="387">
        <v>30.95</v>
      </c>
      <c r="AK1829" s="387">
        <v>3.1</v>
      </c>
      <c r="AM1829"/>
      <c r="AN1829"/>
      <c r="AO1829"/>
    </row>
    <row r="1830" spans="1:41">
      <c r="A1830" s="387" t="s">
        <v>4393</v>
      </c>
      <c r="B1830" s="388">
        <v>43677.200613425928</v>
      </c>
      <c r="C1830" s="389">
        <v>43677</v>
      </c>
      <c r="D1830" s="387" t="s">
        <v>3695</v>
      </c>
      <c r="E1830" s="389">
        <v>43677</v>
      </c>
      <c r="F1830" s="387" t="s">
        <v>2277</v>
      </c>
      <c r="G1830" s="389">
        <v>43677</v>
      </c>
      <c r="H1830" s="387" t="s">
        <v>4392</v>
      </c>
      <c r="I1830" s="389">
        <v>43677</v>
      </c>
      <c r="J1830" s="387" t="s">
        <v>1931</v>
      </c>
      <c r="K1830" s="387" t="s">
        <v>1741</v>
      </c>
      <c r="L1830" s="390" t="s">
        <v>1732</v>
      </c>
      <c r="M1830" s="390" t="s">
        <v>1854</v>
      </c>
      <c r="N1830" s="390" t="str">
        <f t="shared" si="58"/>
        <v>Employee5@blyblade.com</v>
      </c>
      <c r="O1830" s="390" t="str">
        <f t="shared" si="59"/>
        <v>Torey_McNeil</v>
      </c>
      <c r="P1830" s="387" t="s">
        <v>1728</v>
      </c>
      <c r="Q1830" s="387" t="s">
        <v>1754</v>
      </c>
      <c r="R1830" s="387" t="s">
        <v>1738</v>
      </c>
      <c r="S1830" s="387">
        <v>9.24</v>
      </c>
      <c r="T1830" s="387">
        <v>29</v>
      </c>
      <c r="U1830" s="387" t="s">
        <v>1737</v>
      </c>
      <c r="V1830" s="387" t="s">
        <v>1853</v>
      </c>
      <c r="W1830" s="387" t="s">
        <v>1771</v>
      </c>
      <c r="X1830" s="387" t="s">
        <v>1844</v>
      </c>
      <c r="Y1830" s="387" t="s">
        <v>1748</v>
      </c>
      <c r="Z1830" s="387" t="s">
        <v>1734</v>
      </c>
      <c r="AA1830" s="387" t="s">
        <v>1733</v>
      </c>
      <c r="AB1830" s="387">
        <v>44.78</v>
      </c>
      <c r="AC1830" s="387">
        <v>0</v>
      </c>
      <c r="AD1830" s="387">
        <v>0</v>
      </c>
      <c r="AE1830" s="387">
        <v>44.78</v>
      </c>
      <c r="AF1830" s="387" t="s">
        <v>1729</v>
      </c>
      <c r="AG1830" s="387">
        <v>44.78</v>
      </c>
      <c r="AH1830" s="387">
        <v>0</v>
      </c>
      <c r="AI1830" s="387">
        <v>0</v>
      </c>
      <c r="AJ1830" s="387">
        <v>44.78</v>
      </c>
      <c r="AK1830" s="387">
        <v>4.4800000000000004</v>
      </c>
      <c r="AM1830"/>
      <c r="AN1830"/>
      <c r="AO1830"/>
    </row>
    <row r="1831" spans="1:41">
      <c r="A1831" s="387" t="s">
        <v>4391</v>
      </c>
      <c r="B1831" s="388">
        <v>43677.268564814818</v>
      </c>
      <c r="C1831" s="389">
        <v>43664</v>
      </c>
      <c r="D1831" s="387" t="s">
        <v>2543</v>
      </c>
      <c r="E1831" s="389">
        <v>43664</v>
      </c>
      <c r="F1831" s="387" t="s">
        <v>2168</v>
      </c>
      <c r="G1831" s="389">
        <v>43664</v>
      </c>
      <c r="H1831" s="387" t="s">
        <v>2166</v>
      </c>
      <c r="I1831" s="389">
        <v>43664</v>
      </c>
      <c r="J1831" s="387" t="s">
        <v>2165</v>
      </c>
      <c r="K1831" s="387" t="s">
        <v>1741</v>
      </c>
      <c r="L1831" s="390" t="s">
        <v>1732</v>
      </c>
      <c r="M1831" s="390" t="s">
        <v>2051</v>
      </c>
      <c r="N1831" s="390" t="str">
        <f t="shared" si="58"/>
        <v>Employee26@blyblade.com</v>
      </c>
      <c r="O1831" s="390" t="str">
        <f t="shared" si="59"/>
        <v>Karoline_Lozier</v>
      </c>
      <c r="P1831" s="387" t="s">
        <v>1728</v>
      </c>
      <c r="Q1831" s="387" t="s">
        <v>1739</v>
      </c>
      <c r="R1831" s="387" t="s">
        <v>1738</v>
      </c>
      <c r="S1831" s="387">
        <v>0.65</v>
      </c>
      <c r="T1831" s="387">
        <v>53</v>
      </c>
      <c r="U1831" s="387" t="s">
        <v>1772</v>
      </c>
      <c r="V1831" s="387" t="s">
        <v>1772</v>
      </c>
      <c r="W1831" s="387" t="s">
        <v>1728</v>
      </c>
      <c r="X1831" s="387" t="s">
        <v>1794</v>
      </c>
      <c r="Y1831" s="387" t="s">
        <v>1748</v>
      </c>
      <c r="Z1831" s="387" t="s">
        <v>1734</v>
      </c>
      <c r="AA1831" s="387" t="s">
        <v>1733</v>
      </c>
      <c r="AB1831" s="387">
        <v>21.55</v>
      </c>
      <c r="AC1831" s="387">
        <v>0</v>
      </c>
      <c r="AD1831" s="387">
        <v>0</v>
      </c>
      <c r="AE1831" s="387">
        <v>20</v>
      </c>
      <c r="AF1831" s="387" t="s">
        <v>1729</v>
      </c>
      <c r="AG1831" s="387">
        <v>21.55</v>
      </c>
      <c r="AH1831" s="387">
        <v>0</v>
      </c>
      <c r="AI1831" s="387">
        <v>0</v>
      </c>
      <c r="AJ1831" s="387">
        <v>20</v>
      </c>
      <c r="AK1831" s="387">
        <v>2</v>
      </c>
      <c r="AM1831"/>
      <c r="AN1831"/>
      <c r="AO1831"/>
    </row>
    <row r="1832" spans="1:41">
      <c r="A1832" s="387" t="s">
        <v>4390</v>
      </c>
      <c r="B1832" s="388">
        <v>43677.268564814818</v>
      </c>
      <c r="C1832" s="389">
        <v>43664</v>
      </c>
      <c r="D1832" s="387" t="s">
        <v>2865</v>
      </c>
      <c r="E1832" s="389">
        <v>43664</v>
      </c>
      <c r="F1832" s="387" t="s">
        <v>2784</v>
      </c>
      <c r="G1832" s="389">
        <v>43664</v>
      </c>
      <c r="H1832" s="387" t="s">
        <v>3558</v>
      </c>
      <c r="I1832" s="389">
        <v>43664</v>
      </c>
      <c r="J1832" s="387" t="s">
        <v>3476</v>
      </c>
      <c r="K1832" s="387" t="s">
        <v>1741</v>
      </c>
      <c r="L1832" s="390" t="s">
        <v>1732</v>
      </c>
      <c r="M1832" s="390" t="s">
        <v>2985</v>
      </c>
      <c r="N1832" s="390" t="str">
        <f t="shared" si="58"/>
        <v>Employee49@blyblade.com</v>
      </c>
      <c r="O1832" s="390" t="str">
        <f t="shared" si="59"/>
        <v>Emi_Suzuki</v>
      </c>
      <c r="P1832" s="387" t="s">
        <v>1728</v>
      </c>
      <c r="Q1832" s="387" t="s">
        <v>1739</v>
      </c>
      <c r="R1832" s="387" t="s">
        <v>1738</v>
      </c>
      <c r="S1832" s="387">
        <v>0.64</v>
      </c>
      <c r="T1832" s="387">
        <v>26</v>
      </c>
      <c r="U1832" s="387" t="s">
        <v>1772</v>
      </c>
      <c r="V1832" s="387" t="s">
        <v>1772</v>
      </c>
      <c r="W1832" s="387" t="s">
        <v>1728</v>
      </c>
      <c r="X1832" s="387" t="s">
        <v>1794</v>
      </c>
      <c r="Y1832" s="387" t="s">
        <v>1825</v>
      </c>
      <c r="Z1832" s="387" t="s">
        <v>1734</v>
      </c>
      <c r="AA1832" s="387" t="s">
        <v>1793</v>
      </c>
      <c r="AB1832" s="387">
        <v>21.55</v>
      </c>
      <c r="AC1832" s="387">
        <v>0</v>
      </c>
      <c r="AD1832" s="387">
        <v>2</v>
      </c>
      <c r="AE1832" s="387">
        <v>20</v>
      </c>
      <c r="AF1832" s="387" t="s">
        <v>1729</v>
      </c>
      <c r="AG1832" s="387">
        <v>21.55</v>
      </c>
      <c r="AH1832" s="387">
        <v>0</v>
      </c>
      <c r="AI1832" s="387">
        <v>2</v>
      </c>
      <c r="AJ1832" s="387">
        <v>20</v>
      </c>
      <c r="AK1832" s="387">
        <v>2</v>
      </c>
      <c r="AM1832"/>
      <c r="AN1832"/>
      <c r="AO1832"/>
    </row>
    <row r="1833" spans="1:41">
      <c r="A1833" s="387" t="s">
        <v>4389</v>
      </c>
      <c r="B1833" s="388">
        <v>43677.270335648151</v>
      </c>
      <c r="C1833" s="389">
        <v>43664</v>
      </c>
      <c r="D1833" s="387" t="s">
        <v>3116</v>
      </c>
      <c r="E1833" s="389">
        <v>43664</v>
      </c>
      <c r="F1833" s="387" t="s">
        <v>2778</v>
      </c>
      <c r="G1833" s="389">
        <v>43664</v>
      </c>
      <c r="H1833" s="387" t="s">
        <v>2400</v>
      </c>
      <c r="I1833" s="389">
        <v>43664</v>
      </c>
      <c r="J1833" s="387" t="s">
        <v>2973</v>
      </c>
      <c r="K1833" s="387" t="s">
        <v>1741</v>
      </c>
      <c r="L1833" s="390" t="s">
        <v>1732</v>
      </c>
      <c r="M1833" s="390" t="s">
        <v>1731</v>
      </c>
      <c r="N1833" s="390" t="str">
        <f t="shared" si="58"/>
        <v>Employee8@blyblade.com</v>
      </c>
      <c r="O1833" s="390" t="str">
        <f t="shared" si="59"/>
        <v>--_--</v>
      </c>
      <c r="P1833" s="387" t="s">
        <v>1728</v>
      </c>
      <c r="Q1833" s="387" t="s">
        <v>1739</v>
      </c>
      <c r="R1833" s="387" t="s">
        <v>1738</v>
      </c>
      <c r="S1833" s="387">
        <v>1.1499999999999999</v>
      </c>
      <c r="T1833" s="387">
        <v>38</v>
      </c>
      <c r="U1833" s="387" t="s">
        <v>1737</v>
      </c>
      <c r="V1833" s="387" t="s">
        <v>1737</v>
      </c>
      <c r="W1833" s="387" t="s">
        <v>1728</v>
      </c>
      <c r="X1833" s="387" t="s">
        <v>1728</v>
      </c>
      <c r="Y1833" s="387" t="s">
        <v>1728</v>
      </c>
      <c r="Z1833" s="387" t="s">
        <v>1734</v>
      </c>
      <c r="AA1833" s="387" t="s">
        <v>2138</v>
      </c>
      <c r="AB1833" s="387">
        <v>0</v>
      </c>
      <c r="AC1833" s="387">
        <v>0</v>
      </c>
      <c r="AD1833" s="387">
        <v>0</v>
      </c>
      <c r="AE1833" s="387">
        <v>18.52</v>
      </c>
      <c r="AF1833" s="387" t="s">
        <v>1729</v>
      </c>
      <c r="AG1833" s="387">
        <v>0</v>
      </c>
      <c r="AH1833" s="387">
        <v>0</v>
      </c>
      <c r="AI1833" s="387">
        <v>0</v>
      </c>
      <c r="AJ1833" s="387">
        <v>18.52</v>
      </c>
      <c r="AK1833" s="387">
        <v>1.85</v>
      </c>
      <c r="AM1833"/>
      <c r="AN1833"/>
      <c r="AO1833"/>
    </row>
    <row r="1834" spans="1:41">
      <c r="A1834" s="387" t="s">
        <v>4389</v>
      </c>
      <c r="B1834" s="388">
        <v>43677.275069444448</v>
      </c>
      <c r="C1834" s="389">
        <v>43664</v>
      </c>
      <c r="D1834" s="387" t="s">
        <v>3116</v>
      </c>
      <c r="E1834" s="389">
        <v>43664</v>
      </c>
      <c r="F1834" s="387" t="s">
        <v>2778</v>
      </c>
      <c r="G1834" s="389">
        <v>43664</v>
      </c>
      <c r="H1834" s="387" t="s">
        <v>2400</v>
      </c>
      <c r="I1834" s="389">
        <v>43664</v>
      </c>
      <c r="J1834" s="387" t="s">
        <v>2973</v>
      </c>
      <c r="K1834" s="387" t="s">
        <v>1741</v>
      </c>
      <c r="L1834" s="390" t="s">
        <v>1732</v>
      </c>
      <c r="M1834" s="390" t="s">
        <v>1731</v>
      </c>
      <c r="N1834" s="390" t="str">
        <f t="shared" si="58"/>
        <v>Employee8@blyblade.com</v>
      </c>
      <c r="O1834" s="390" t="str">
        <f t="shared" si="59"/>
        <v>--_--</v>
      </c>
      <c r="P1834" s="387" t="s">
        <v>1728</v>
      </c>
      <c r="Q1834" s="387" t="s">
        <v>1739</v>
      </c>
      <c r="R1834" s="387" t="s">
        <v>1738</v>
      </c>
      <c r="S1834" s="387">
        <v>1.1499999999999999</v>
      </c>
      <c r="T1834" s="387">
        <v>38</v>
      </c>
      <c r="U1834" s="387" t="s">
        <v>1737</v>
      </c>
      <c r="V1834" s="387" t="s">
        <v>1737</v>
      </c>
      <c r="W1834" s="387" t="s">
        <v>1728</v>
      </c>
      <c r="X1834" s="387" t="s">
        <v>1728</v>
      </c>
      <c r="Y1834" s="387" t="s">
        <v>1728</v>
      </c>
      <c r="Z1834" s="387" t="s">
        <v>1734</v>
      </c>
      <c r="AA1834" s="387" t="s">
        <v>2138</v>
      </c>
      <c r="AB1834" s="387">
        <v>0</v>
      </c>
      <c r="AC1834" s="387">
        <v>0</v>
      </c>
      <c r="AD1834" s="387">
        <v>0</v>
      </c>
      <c r="AE1834" s="387">
        <v>-18.52</v>
      </c>
      <c r="AF1834" s="387" t="s">
        <v>1729</v>
      </c>
      <c r="AG1834" s="387">
        <v>0</v>
      </c>
      <c r="AH1834" s="387">
        <v>0</v>
      </c>
      <c r="AI1834" s="387">
        <v>0</v>
      </c>
      <c r="AJ1834" s="387">
        <v>-18.52</v>
      </c>
      <c r="AK1834" s="387">
        <v>-1.85</v>
      </c>
      <c r="AM1834"/>
      <c r="AN1834"/>
      <c r="AO1834"/>
    </row>
    <row r="1835" spans="1:41">
      <c r="A1835" s="387" t="s">
        <v>4388</v>
      </c>
      <c r="B1835" s="388">
        <v>43677.447743055556</v>
      </c>
      <c r="C1835" s="389">
        <v>43677</v>
      </c>
      <c r="D1835" s="387" t="s">
        <v>3253</v>
      </c>
      <c r="E1835" s="389">
        <v>43677</v>
      </c>
      <c r="F1835" s="387" t="s">
        <v>3252</v>
      </c>
      <c r="G1835" s="389">
        <v>43677</v>
      </c>
      <c r="H1835" s="387" t="s">
        <v>2370</v>
      </c>
      <c r="I1835" s="389">
        <v>43677</v>
      </c>
      <c r="J1835" s="387" t="s">
        <v>2369</v>
      </c>
      <c r="K1835" s="387" t="s">
        <v>1741</v>
      </c>
      <c r="L1835" s="390" t="s">
        <v>1732</v>
      </c>
      <c r="M1835" s="390" t="s">
        <v>2985</v>
      </c>
      <c r="N1835" s="390" t="str">
        <f t="shared" si="58"/>
        <v>Employee49@blyblade.com</v>
      </c>
      <c r="O1835" s="390" t="str">
        <f t="shared" si="59"/>
        <v>Emi_Suzuki</v>
      </c>
      <c r="P1835" s="387" t="s">
        <v>1728</v>
      </c>
      <c r="Q1835" s="387" t="s">
        <v>1754</v>
      </c>
      <c r="R1835" s="387" t="s">
        <v>1738</v>
      </c>
      <c r="S1835" s="387">
        <v>5.58</v>
      </c>
      <c r="T1835" s="387">
        <v>12</v>
      </c>
      <c r="U1835" s="387" t="s">
        <v>2489</v>
      </c>
      <c r="V1835" s="387" t="s">
        <v>1737</v>
      </c>
      <c r="W1835" s="387" t="s">
        <v>1771</v>
      </c>
      <c r="X1835" s="387" t="s">
        <v>1770</v>
      </c>
      <c r="Y1835" s="387" t="s">
        <v>1825</v>
      </c>
      <c r="Z1835" s="387" t="s">
        <v>1734</v>
      </c>
      <c r="AA1835" s="387" t="s">
        <v>1733</v>
      </c>
      <c r="AB1835" s="387">
        <v>21.57</v>
      </c>
      <c r="AC1835" s="387">
        <v>0</v>
      </c>
      <c r="AD1835" s="387">
        <v>0</v>
      </c>
      <c r="AE1835" s="387">
        <v>21.57</v>
      </c>
      <c r="AF1835" s="387" t="s">
        <v>1729</v>
      </c>
      <c r="AG1835" s="387">
        <v>21.57</v>
      </c>
      <c r="AH1835" s="387">
        <v>0</v>
      </c>
      <c r="AI1835" s="387">
        <v>0</v>
      </c>
      <c r="AJ1835" s="387">
        <v>21.57</v>
      </c>
      <c r="AK1835" s="387">
        <v>2.16</v>
      </c>
      <c r="AM1835"/>
      <c r="AN1835"/>
      <c r="AO1835"/>
    </row>
    <row r="1836" spans="1:41">
      <c r="A1836" s="387" t="s">
        <v>4387</v>
      </c>
      <c r="B1836" s="388">
        <v>43677.450590277775</v>
      </c>
      <c r="C1836" s="389">
        <v>43677</v>
      </c>
      <c r="D1836" s="387" t="s">
        <v>3266</v>
      </c>
      <c r="E1836" s="389">
        <v>43677</v>
      </c>
      <c r="F1836" s="387" t="s">
        <v>3265</v>
      </c>
      <c r="G1836" s="389">
        <v>43677</v>
      </c>
      <c r="H1836" s="387" t="s">
        <v>2180</v>
      </c>
      <c r="I1836" s="389">
        <v>43677</v>
      </c>
      <c r="J1836" s="387" t="s">
        <v>2567</v>
      </c>
      <c r="K1836" s="387" t="s">
        <v>1741</v>
      </c>
      <c r="L1836" s="390" t="s">
        <v>1732</v>
      </c>
      <c r="M1836" s="390" t="s">
        <v>2208</v>
      </c>
      <c r="N1836" s="390" t="str">
        <f t="shared" si="58"/>
        <v>Employee13@blyblade.com</v>
      </c>
      <c r="O1836" s="390" t="str">
        <f t="shared" si="59"/>
        <v>Evelyn_Pelczar</v>
      </c>
      <c r="P1836" s="387" t="s">
        <v>1728</v>
      </c>
      <c r="Q1836" s="387" t="s">
        <v>1847</v>
      </c>
      <c r="R1836" s="387" t="s">
        <v>1738</v>
      </c>
      <c r="S1836" s="387">
        <v>3.47</v>
      </c>
      <c r="T1836" s="387">
        <v>15</v>
      </c>
      <c r="U1836" s="387" t="s">
        <v>2207</v>
      </c>
      <c r="V1836" s="387" t="s">
        <v>1772</v>
      </c>
      <c r="W1836" s="387" t="s">
        <v>1771</v>
      </c>
      <c r="X1836" s="387" t="s">
        <v>1770</v>
      </c>
      <c r="Y1836" s="387" t="s">
        <v>1735</v>
      </c>
      <c r="Z1836" s="387" t="s">
        <v>1734</v>
      </c>
      <c r="AA1836" s="387" t="s">
        <v>1733</v>
      </c>
      <c r="AB1836" s="387">
        <v>20.05</v>
      </c>
      <c r="AC1836" s="387">
        <v>0</v>
      </c>
      <c r="AD1836" s="387">
        <v>0</v>
      </c>
      <c r="AE1836" s="387">
        <v>20.05</v>
      </c>
      <c r="AF1836" s="387" t="s">
        <v>1729</v>
      </c>
      <c r="AG1836" s="387">
        <v>20.05</v>
      </c>
      <c r="AH1836" s="387">
        <v>0</v>
      </c>
      <c r="AI1836" s="387">
        <v>0</v>
      </c>
      <c r="AJ1836" s="387">
        <v>20.05</v>
      </c>
      <c r="AK1836" s="387">
        <v>2.0099999999999998</v>
      </c>
      <c r="AM1836"/>
      <c r="AN1836"/>
      <c r="AO1836"/>
    </row>
    <row r="1837" spans="1:41">
      <c r="A1837" s="387" t="s">
        <v>4386</v>
      </c>
      <c r="B1837" s="388">
        <v>43677.594259259262</v>
      </c>
      <c r="C1837" s="389">
        <v>43677</v>
      </c>
      <c r="D1837" s="387" t="s">
        <v>2103</v>
      </c>
      <c r="E1837" s="389">
        <v>43677</v>
      </c>
      <c r="F1837" s="387" t="s">
        <v>3972</v>
      </c>
      <c r="G1837" s="389">
        <v>43677</v>
      </c>
      <c r="H1837" s="387" t="s">
        <v>2977</v>
      </c>
      <c r="I1837" s="389">
        <v>43677</v>
      </c>
      <c r="J1837" s="387" t="s">
        <v>1851</v>
      </c>
      <c r="K1837" s="387" t="s">
        <v>1741</v>
      </c>
      <c r="L1837" s="390" t="s">
        <v>1732</v>
      </c>
      <c r="M1837" s="390" t="s">
        <v>1940</v>
      </c>
      <c r="N1837" s="390" t="str">
        <f t="shared" si="58"/>
        <v>Employee11@blyblade.com</v>
      </c>
      <c r="O1837" s="390" t="str">
        <f t="shared" si="59"/>
        <v>Mimi_Grassi</v>
      </c>
      <c r="P1837" s="387" t="s">
        <v>1728</v>
      </c>
      <c r="Q1837" s="387" t="s">
        <v>1762</v>
      </c>
      <c r="R1837" s="387" t="s">
        <v>1753</v>
      </c>
      <c r="S1837" s="387">
        <v>16.52</v>
      </c>
      <c r="T1837" s="387">
        <v>28</v>
      </c>
      <c r="U1837" s="387" t="s">
        <v>2019</v>
      </c>
      <c r="V1837" s="387" t="s">
        <v>1751</v>
      </c>
      <c r="W1837" s="387" t="s">
        <v>1965</v>
      </c>
      <c r="X1837" s="387" t="s">
        <v>1749</v>
      </c>
      <c r="Y1837" s="387" t="s">
        <v>1735</v>
      </c>
      <c r="Z1837" s="387" t="s">
        <v>1734</v>
      </c>
      <c r="AA1837" s="387" t="s">
        <v>1733</v>
      </c>
      <c r="AB1837" s="387">
        <v>143.71</v>
      </c>
      <c r="AC1837" s="387">
        <v>0</v>
      </c>
      <c r="AD1837" s="387">
        <v>0</v>
      </c>
      <c r="AE1837" s="387">
        <v>143.71</v>
      </c>
      <c r="AF1837" s="387" t="s">
        <v>1729</v>
      </c>
      <c r="AG1837" s="387">
        <v>143.71</v>
      </c>
      <c r="AH1837" s="387">
        <v>0</v>
      </c>
      <c r="AI1837" s="387">
        <v>0</v>
      </c>
      <c r="AJ1837" s="387">
        <v>143.71</v>
      </c>
      <c r="AK1837" s="387">
        <v>14.37</v>
      </c>
      <c r="AM1837"/>
      <c r="AN1837"/>
      <c r="AO1837"/>
    </row>
    <row r="1838" spans="1:41">
      <c r="A1838" s="387" t="s">
        <v>4385</v>
      </c>
      <c r="B1838" s="388">
        <v>43677.605636574073</v>
      </c>
      <c r="C1838" s="389">
        <v>43677</v>
      </c>
      <c r="D1838" s="387" t="s">
        <v>1778</v>
      </c>
      <c r="E1838" s="389">
        <v>43677</v>
      </c>
      <c r="F1838" s="387" t="s">
        <v>3249</v>
      </c>
      <c r="G1838" s="387" t="s">
        <v>1728</v>
      </c>
      <c r="H1838" s="387" t="s">
        <v>1728</v>
      </c>
      <c r="I1838" s="387" t="s">
        <v>1728</v>
      </c>
      <c r="J1838" s="387" t="s">
        <v>1728</v>
      </c>
      <c r="K1838" s="387" t="s">
        <v>1741</v>
      </c>
      <c r="L1838" s="390" t="s">
        <v>1732</v>
      </c>
      <c r="M1838" s="390" t="s">
        <v>1731</v>
      </c>
      <c r="N1838" s="390" t="str">
        <f t="shared" si="58"/>
        <v>Employee8@blyblade.com</v>
      </c>
      <c r="O1838" s="390" t="str">
        <f t="shared" si="59"/>
        <v>--_--</v>
      </c>
      <c r="P1838" s="387" t="s">
        <v>1728</v>
      </c>
      <c r="Q1838" s="387" t="s">
        <v>1754</v>
      </c>
      <c r="R1838" s="387" t="s">
        <v>1738</v>
      </c>
      <c r="S1838" s="387" t="s">
        <v>1728</v>
      </c>
      <c r="T1838" s="387" t="s">
        <v>1728</v>
      </c>
      <c r="U1838" s="387" t="s">
        <v>1845</v>
      </c>
      <c r="V1838" s="387" t="s">
        <v>1737</v>
      </c>
      <c r="W1838" s="387" t="s">
        <v>1875</v>
      </c>
      <c r="X1838" s="387" t="s">
        <v>1770</v>
      </c>
      <c r="Y1838" s="387" t="s">
        <v>1728</v>
      </c>
      <c r="Z1838" s="387" t="s">
        <v>1734</v>
      </c>
      <c r="AA1838" s="387" t="s">
        <v>1733</v>
      </c>
      <c r="AB1838" s="387">
        <v>5.44</v>
      </c>
      <c r="AC1838" s="387">
        <v>0</v>
      </c>
      <c r="AD1838" s="387">
        <v>0</v>
      </c>
      <c r="AE1838" s="387">
        <v>5.44</v>
      </c>
      <c r="AF1838" s="387" t="s">
        <v>1729</v>
      </c>
      <c r="AG1838" s="387">
        <v>5.44</v>
      </c>
      <c r="AH1838" s="387">
        <v>0</v>
      </c>
      <c r="AI1838" s="387">
        <v>0</v>
      </c>
      <c r="AJ1838" s="387">
        <v>5.44</v>
      </c>
      <c r="AK1838" s="387">
        <v>0.54</v>
      </c>
      <c r="AM1838"/>
      <c r="AN1838"/>
      <c r="AO1838"/>
    </row>
    <row r="1839" spans="1:41">
      <c r="A1839" s="387" t="s">
        <v>4385</v>
      </c>
      <c r="B1839" s="388">
        <v>43677.608784722222</v>
      </c>
      <c r="C1839" s="389">
        <v>43677</v>
      </c>
      <c r="D1839" s="387" t="s">
        <v>1778</v>
      </c>
      <c r="E1839" s="389">
        <v>43677</v>
      </c>
      <c r="F1839" s="387" t="s">
        <v>3249</v>
      </c>
      <c r="G1839" s="387" t="s">
        <v>1728</v>
      </c>
      <c r="H1839" s="387" t="s">
        <v>1728</v>
      </c>
      <c r="I1839" s="387" t="s">
        <v>1728</v>
      </c>
      <c r="J1839" s="387" t="s">
        <v>1728</v>
      </c>
      <c r="K1839" s="387" t="s">
        <v>1741</v>
      </c>
      <c r="L1839" s="390" t="s">
        <v>1732</v>
      </c>
      <c r="M1839" s="390" t="s">
        <v>1731</v>
      </c>
      <c r="N1839" s="390" t="str">
        <f t="shared" si="58"/>
        <v>Employee8@blyblade.com</v>
      </c>
      <c r="O1839" s="390" t="str">
        <f t="shared" si="59"/>
        <v>--_--</v>
      </c>
      <c r="P1839" s="387" t="s">
        <v>1728</v>
      </c>
      <c r="Q1839" s="387" t="s">
        <v>1754</v>
      </c>
      <c r="R1839" s="387" t="s">
        <v>1738</v>
      </c>
      <c r="S1839" s="387" t="s">
        <v>1728</v>
      </c>
      <c r="T1839" s="387" t="s">
        <v>1728</v>
      </c>
      <c r="U1839" s="387" t="s">
        <v>1845</v>
      </c>
      <c r="V1839" s="387" t="s">
        <v>1737</v>
      </c>
      <c r="W1839" s="387" t="s">
        <v>1875</v>
      </c>
      <c r="X1839" s="387" t="s">
        <v>1770</v>
      </c>
      <c r="Y1839" s="387" t="s">
        <v>1728</v>
      </c>
      <c r="Z1839" s="387" t="s">
        <v>1734</v>
      </c>
      <c r="AA1839" s="387" t="s">
        <v>2138</v>
      </c>
      <c r="AB1839" s="387">
        <v>-5.44</v>
      </c>
      <c r="AC1839" s="387">
        <v>0</v>
      </c>
      <c r="AD1839" s="387">
        <v>0</v>
      </c>
      <c r="AE1839" s="387">
        <v>-5.44</v>
      </c>
      <c r="AF1839" s="387" t="s">
        <v>1729</v>
      </c>
      <c r="AG1839" s="387">
        <v>-5.44</v>
      </c>
      <c r="AH1839" s="387">
        <v>0</v>
      </c>
      <c r="AI1839" s="387">
        <v>0</v>
      </c>
      <c r="AJ1839" s="387">
        <v>-5.44</v>
      </c>
      <c r="AK1839" s="387">
        <v>-0.54</v>
      </c>
      <c r="AM1839"/>
      <c r="AN1839"/>
      <c r="AO1839"/>
    </row>
    <row r="1840" spans="1:41">
      <c r="A1840" s="387" t="s">
        <v>4384</v>
      </c>
      <c r="B1840" s="388">
        <v>43677.623888888891</v>
      </c>
      <c r="C1840" s="389">
        <v>43677</v>
      </c>
      <c r="D1840" s="387" t="s">
        <v>2990</v>
      </c>
      <c r="E1840" s="389">
        <v>43677</v>
      </c>
      <c r="F1840" s="387" t="s">
        <v>3857</v>
      </c>
      <c r="G1840" s="389">
        <v>43677</v>
      </c>
      <c r="H1840" s="387" t="s">
        <v>2602</v>
      </c>
      <c r="I1840" s="389">
        <v>43677</v>
      </c>
      <c r="J1840" s="387" t="s">
        <v>2776</v>
      </c>
      <c r="K1840" s="387" t="s">
        <v>1741</v>
      </c>
      <c r="L1840" s="390" t="s">
        <v>1732</v>
      </c>
      <c r="M1840" s="390" t="s">
        <v>1854</v>
      </c>
      <c r="N1840" s="390" t="str">
        <f t="shared" si="58"/>
        <v>Employee5@blyblade.com</v>
      </c>
      <c r="O1840" s="390" t="str">
        <f t="shared" si="59"/>
        <v>Torey_McNeil</v>
      </c>
      <c r="P1840" s="387" t="s">
        <v>1728</v>
      </c>
      <c r="Q1840" s="387" t="s">
        <v>1754</v>
      </c>
      <c r="R1840" s="387" t="s">
        <v>1738</v>
      </c>
      <c r="S1840" s="387">
        <v>9.4</v>
      </c>
      <c r="T1840" s="387">
        <v>50</v>
      </c>
      <c r="U1840" s="387" t="s">
        <v>1853</v>
      </c>
      <c r="V1840" s="387" t="s">
        <v>1737</v>
      </c>
      <c r="W1840" s="387" t="s">
        <v>1771</v>
      </c>
      <c r="X1840" s="387" t="s">
        <v>1770</v>
      </c>
      <c r="Y1840" s="387" t="s">
        <v>1748</v>
      </c>
      <c r="Z1840" s="387" t="s">
        <v>1734</v>
      </c>
      <c r="AA1840" s="387" t="s">
        <v>1733</v>
      </c>
      <c r="AB1840" s="387">
        <v>56.49</v>
      </c>
      <c r="AC1840" s="387">
        <v>0</v>
      </c>
      <c r="AD1840" s="387">
        <v>0</v>
      </c>
      <c r="AE1840" s="387">
        <v>56.49</v>
      </c>
      <c r="AF1840" s="387" t="s">
        <v>1729</v>
      </c>
      <c r="AG1840" s="387">
        <v>56.49</v>
      </c>
      <c r="AH1840" s="387">
        <v>0</v>
      </c>
      <c r="AI1840" s="387">
        <v>0</v>
      </c>
      <c r="AJ1840" s="387">
        <v>56.49</v>
      </c>
      <c r="AK1840" s="387">
        <v>5.65</v>
      </c>
      <c r="AM1840"/>
      <c r="AN1840"/>
      <c r="AO1840"/>
    </row>
    <row r="1841" spans="1:41">
      <c r="A1841" s="387" t="s">
        <v>4383</v>
      </c>
      <c r="B1841" s="388">
        <v>43677.627500000002</v>
      </c>
      <c r="C1841" s="389">
        <v>43677</v>
      </c>
      <c r="D1841" s="387" t="s">
        <v>3945</v>
      </c>
      <c r="E1841" s="389">
        <v>43677</v>
      </c>
      <c r="F1841" s="387" t="s">
        <v>3744</v>
      </c>
      <c r="G1841" s="389">
        <v>43677</v>
      </c>
      <c r="H1841" s="387" t="s">
        <v>2973</v>
      </c>
      <c r="I1841" s="389">
        <v>43677</v>
      </c>
      <c r="J1841" s="387" t="s">
        <v>3604</v>
      </c>
      <c r="K1841" s="387" t="s">
        <v>1741</v>
      </c>
      <c r="L1841" s="390" t="s">
        <v>1732</v>
      </c>
      <c r="M1841" s="390" t="s">
        <v>3960</v>
      </c>
      <c r="N1841" s="390" t="str">
        <f t="shared" si="58"/>
        <v>Employee21@blyblade.com</v>
      </c>
      <c r="O1841" s="390" t="str">
        <f t="shared" si="59"/>
        <v>Wyndham_Williamson</v>
      </c>
      <c r="P1841" s="387" t="s">
        <v>1728</v>
      </c>
      <c r="Q1841" s="387" t="s">
        <v>1754</v>
      </c>
      <c r="R1841" s="387" t="s">
        <v>1738</v>
      </c>
      <c r="S1841" s="387">
        <v>3.35</v>
      </c>
      <c r="T1841" s="387">
        <v>26</v>
      </c>
      <c r="U1841" s="387" t="s">
        <v>1737</v>
      </c>
      <c r="V1841" s="387" t="s">
        <v>2183</v>
      </c>
      <c r="W1841" s="387" t="s">
        <v>1875</v>
      </c>
      <c r="X1841" s="387" t="s">
        <v>1770</v>
      </c>
      <c r="Y1841" s="387" t="s">
        <v>1728</v>
      </c>
      <c r="Z1841" s="387" t="s">
        <v>1734</v>
      </c>
      <c r="AA1841" s="387" t="s">
        <v>1733</v>
      </c>
      <c r="AB1841" s="387">
        <v>23.68</v>
      </c>
      <c r="AC1841" s="387">
        <v>0</v>
      </c>
      <c r="AD1841" s="387">
        <v>0</v>
      </c>
      <c r="AE1841" s="387">
        <v>23.68</v>
      </c>
      <c r="AF1841" s="387" t="s">
        <v>1729</v>
      </c>
      <c r="AG1841" s="387">
        <v>23.68</v>
      </c>
      <c r="AH1841" s="387">
        <v>0</v>
      </c>
      <c r="AI1841" s="387">
        <v>0</v>
      </c>
      <c r="AJ1841" s="387">
        <v>23.68</v>
      </c>
      <c r="AK1841" s="387">
        <v>2.37</v>
      </c>
      <c r="AM1841"/>
      <c r="AN1841"/>
      <c r="AO1841"/>
    </row>
    <row r="1842" spans="1:41">
      <c r="A1842" s="387" t="s">
        <v>4382</v>
      </c>
      <c r="B1842" s="388">
        <v>43677.633472222224</v>
      </c>
      <c r="C1842" s="389">
        <v>43677</v>
      </c>
      <c r="D1842" s="387" t="s">
        <v>3945</v>
      </c>
      <c r="E1842" s="389">
        <v>43677</v>
      </c>
      <c r="F1842" s="387" t="s">
        <v>3744</v>
      </c>
      <c r="G1842" s="389">
        <v>43677</v>
      </c>
      <c r="H1842" s="387" t="s">
        <v>2854</v>
      </c>
      <c r="I1842" s="389">
        <v>43677</v>
      </c>
      <c r="J1842" s="387" t="s">
        <v>3859</v>
      </c>
      <c r="K1842" s="387" t="s">
        <v>1741</v>
      </c>
      <c r="L1842" s="390" t="s">
        <v>1732</v>
      </c>
      <c r="M1842" s="390" t="s">
        <v>2013</v>
      </c>
      <c r="N1842" s="390" t="str">
        <f t="shared" si="58"/>
        <v>Employee22@blyblade.com</v>
      </c>
      <c r="O1842" s="390" t="str">
        <f t="shared" si="59"/>
        <v>Lee_Gold</v>
      </c>
      <c r="P1842" s="387" t="s">
        <v>1728</v>
      </c>
      <c r="Q1842" s="387" t="s">
        <v>1754</v>
      </c>
      <c r="R1842" s="387" t="s">
        <v>1738</v>
      </c>
      <c r="S1842" s="387">
        <v>2.78</v>
      </c>
      <c r="T1842" s="387">
        <v>35</v>
      </c>
      <c r="U1842" s="387" t="s">
        <v>1737</v>
      </c>
      <c r="V1842" s="387" t="s">
        <v>3075</v>
      </c>
      <c r="W1842" s="387" t="s">
        <v>1875</v>
      </c>
      <c r="X1842" s="387" t="s">
        <v>1770</v>
      </c>
      <c r="Y1842" s="387" t="s">
        <v>1748</v>
      </c>
      <c r="Z1842" s="387" t="s">
        <v>1734</v>
      </c>
      <c r="AA1842" s="387" t="s">
        <v>1733</v>
      </c>
      <c r="AB1842" s="387">
        <v>29.52</v>
      </c>
      <c r="AC1842" s="387">
        <v>0</v>
      </c>
      <c r="AD1842" s="387">
        <v>0</v>
      </c>
      <c r="AE1842" s="387">
        <v>29.52</v>
      </c>
      <c r="AF1842" s="387" t="s">
        <v>1729</v>
      </c>
      <c r="AG1842" s="387">
        <v>29.52</v>
      </c>
      <c r="AH1842" s="387">
        <v>0</v>
      </c>
      <c r="AI1842" s="387">
        <v>0</v>
      </c>
      <c r="AJ1842" s="387">
        <v>29.52</v>
      </c>
      <c r="AK1842" s="387">
        <v>2.95</v>
      </c>
      <c r="AM1842"/>
      <c r="AN1842"/>
      <c r="AO1842"/>
    </row>
    <row r="1843" spans="1:41">
      <c r="A1843" s="387" t="s">
        <v>4381</v>
      </c>
      <c r="B1843" s="388">
        <v>43677.689062500001</v>
      </c>
      <c r="C1843" s="389">
        <v>43677</v>
      </c>
      <c r="D1843" s="387" t="s">
        <v>2081</v>
      </c>
      <c r="E1843" s="389">
        <v>43677</v>
      </c>
      <c r="F1843" s="387" t="s">
        <v>3069</v>
      </c>
      <c r="G1843" s="389">
        <v>43677</v>
      </c>
      <c r="H1843" s="387" t="s">
        <v>4380</v>
      </c>
      <c r="I1843" s="389">
        <v>43677</v>
      </c>
      <c r="J1843" s="387" t="s">
        <v>4379</v>
      </c>
      <c r="K1843" s="387" t="s">
        <v>1741</v>
      </c>
      <c r="L1843" s="390" t="s">
        <v>1732</v>
      </c>
      <c r="M1843" s="390" t="s">
        <v>1979</v>
      </c>
      <c r="N1843" s="390" t="str">
        <f t="shared" si="58"/>
        <v>Employee15@blyblade.com</v>
      </c>
      <c r="O1843" s="390" t="str">
        <f t="shared" si="59"/>
        <v>Jess_Rooney</v>
      </c>
      <c r="P1843" s="387" t="s">
        <v>1728</v>
      </c>
      <c r="Q1843" s="387" t="s">
        <v>1739</v>
      </c>
      <c r="R1843" s="387" t="s">
        <v>1738</v>
      </c>
      <c r="S1843" s="387">
        <v>0.43</v>
      </c>
      <c r="T1843" s="387">
        <v>28</v>
      </c>
      <c r="U1843" s="387" t="s">
        <v>1772</v>
      </c>
      <c r="V1843" s="387" t="s">
        <v>1772</v>
      </c>
      <c r="W1843" s="387" t="s">
        <v>1728</v>
      </c>
      <c r="X1843" s="387" t="s">
        <v>1794</v>
      </c>
      <c r="Y1843" s="387" t="s">
        <v>1735</v>
      </c>
      <c r="Z1843" s="387" t="s">
        <v>1734</v>
      </c>
      <c r="AA1843" s="387" t="s">
        <v>1733</v>
      </c>
      <c r="AB1843" s="387">
        <v>19.82</v>
      </c>
      <c r="AC1843" s="387">
        <v>0</v>
      </c>
      <c r="AD1843" s="387">
        <v>0</v>
      </c>
      <c r="AE1843" s="387">
        <v>19.82</v>
      </c>
      <c r="AF1843" s="387" t="s">
        <v>1729</v>
      </c>
      <c r="AG1843" s="387">
        <v>19.82</v>
      </c>
      <c r="AH1843" s="387">
        <v>0</v>
      </c>
      <c r="AI1843" s="387">
        <v>0</v>
      </c>
      <c r="AJ1843" s="387">
        <v>19.82</v>
      </c>
      <c r="AK1843" s="387">
        <v>1.98</v>
      </c>
      <c r="AM1843"/>
      <c r="AN1843"/>
      <c r="AO1843"/>
    </row>
    <row r="1844" spans="1:41">
      <c r="A1844" s="387" t="s">
        <v>4378</v>
      </c>
      <c r="B1844" s="388">
        <v>43677.708749999998</v>
      </c>
      <c r="C1844" s="389">
        <v>43677</v>
      </c>
      <c r="D1844" s="387" t="s">
        <v>3712</v>
      </c>
      <c r="E1844" s="389">
        <v>43677</v>
      </c>
      <c r="F1844" s="387" t="s">
        <v>3677</v>
      </c>
      <c r="G1844" s="387" t="s">
        <v>1728</v>
      </c>
      <c r="H1844" s="387" t="s">
        <v>1728</v>
      </c>
      <c r="I1844" s="387" t="s">
        <v>1728</v>
      </c>
      <c r="J1844" s="387" t="s">
        <v>1728</v>
      </c>
      <c r="K1844" s="387" t="s">
        <v>1741</v>
      </c>
      <c r="L1844" s="390" t="s">
        <v>1732</v>
      </c>
      <c r="M1844" s="390" t="s">
        <v>3960</v>
      </c>
      <c r="N1844" s="390" t="str">
        <f t="shared" si="58"/>
        <v>Employee21@blyblade.com</v>
      </c>
      <c r="O1844" s="390" t="str">
        <f t="shared" si="59"/>
        <v>Wyndham_Williamson</v>
      </c>
      <c r="P1844" s="387" t="s">
        <v>1728</v>
      </c>
      <c r="Q1844" s="387" t="s">
        <v>1754</v>
      </c>
      <c r="R1844" s="387" t="s">
        <v>1738</v>
      </c>
      <c r="S1844" s="387" t="s">
        <v>1728</v>
      </c>
      <c r="T1844" s="387" t="s">
        <v>1728</v>
      </c>
      <c r="U1844" s="387" t="s">
        <v>2524</v>
      </c>
      <c r="V1844" s="387" t="s">
        <v>2742</v>
      </c>
      <c r="W1844" s="387" t="s">
        <v>1771</v>
      </c>
      <c r="X1844" s="387" t="s">
        <v>1770</v>
      </c>
      <c r="Y1844" s="387" t="s">
        <v>1728</v>
      </c>
      <c r="Z1844" s="387" t="s">
        <v>1734</v>
      </c>
      <c r="AA1844" s="387" t="s">
        <v>1733</v>
      </c>
      <c r="AB1844" s="387">
        <v>5.44</v>
      </c>
      <c r="AC1844" s="387">
        <v>0</v>
      </c>
      <c r="AD1844" s="387">
        <v>0</v>
      </c>
      <c r="AE1844" s="387">
        <v>5.44</v>
      </c>
      <c r="AF1844" s="387" t="s">
        <v>1729</v>
      </c>
      <c r="AG1844" s="387">
        <v>5.44</v>
      </c>
      <c r="AH1844" s="387">
        <v>0</v>
      </c>
      <c r="AI1844" s="387">
        <v>0</v>
      </c>
      <c r="AJ1844" s="387">
        <v>5.44</v>
      </c>
      <c r="AK1844" s="387">
        <v>0.54</v>
      </c>
      <c r="AM1844"/>
      <c r="AN1844"/>
      <c r="AO1844"/>
    </row>
    <row r="1845" spans="1:41">
      <c r="A1845" s="387" t="s">
        <v>4377</v>
      </c>
      <c r="B1845" s="388">
        <v>43677.727303240739</v>
      </c>
      <c r="C1845" s="389">
        <v>43677</v>
      </c>
      <c r="D1845" s="387" t="s">
        <v>2350</v>
      </c>
      <c r="E1845" s="389">
        <v>43677</v>
      </c>
      <c r="F1845" s="387" t="s">
        <v>2349</v>
      </c>
      <c r="G1845" s="389">
        <v>43677</v>
      </c>
      <c r="H1845" s="387" t="s">
        <v>3352</v>
      </c>
      <c r="I1845" s="389">
        <v>43677</v>
      </c>
      <c r="J1845" s="387" t="s">
        <v>2197</v>
      </c>
      <c r="K1845" s="387" t="s">
        <v>1741</v>
      </c>
      <c r="L1845" s="390" t="s">
        <v>1732</v>
      </c>
      <c r="M1845" s="390" t="s">
        <v>3960</v>
      </c>
      <c r="N1845" s="390" t="str">
        <f t="shared" si="58"/>
        <v>Employee21@blyblade.com</v>
      </c>
      <c r="O1845" s="390" t="str">
        <f t="shared" si="59"/>
        <v>Wyndham_Williamson</v>
      </c>
      <c r="P1845" s="387" t="s">
        <v>1728</v>
      </c>
      <c r="Q1845" s="387" t="s">
        <v>1754</v>
      </c>
      <c r="R1845" s="387" t="s">
        <v>1738</v>
      </c>
      <c r="S1845" s="387">
        <v>3.33</v>
      </c>
      <c r="T1845" s="387">
        <v>21</v>
      </c>
      <c r="U1845" s="387" t="s">
        <v>2183</v>
      </c>
      <c r="V1845" s="387" t="s">
        <v>1845</v>
      </c>
      <c r="W1845" s="387" t="s">
        <v>1771</v>
      </c>
      <c r="X1845" s="387" t="s">
        <v>1770</v>
      </c>
      <c r="Y1845" s="387" t="s">
        <v>1728</v>
      </c>
      <c r="Z1845" s="387" t="s">
        <v>1734</v>
      </c>
      <c r="AA1845" s="387" t="s">
        <v>1733</v>
      </c>
      <c r="AB1845" s="387">
        <v>23.67</v>
      </c>
      <c r="AC1845" s="387">
        <v>0</v>
      </c>
      <c r="AD1845" s="387">
        <v>0</v>
      </c>
      <c r="AE1845" s="387">
        <v>23.67</v>
      </c>
      <c r="AF1845" s="387" t="s">
        <v>1729</v>
      </c>
      <c r="AG1845" s="387">
        <v>23.67</v>
      </c>
      <c r="AH1845" s="387">
        <v>0</v>
      </c>
      <c r="AI1845" s="387">
        <v>0</v>
      </c>
      <c r="AJ1845" s="387">
        <v>23.67</v>
      </c>
      <c r="AK1845" s="387">
        <v>2.37</v>
      </c>
      <c r="AM1845"/>
      <c r="AN1845"/>
      <c r="AO1845"/>
    </row>
    <row r="1846" spans="1:41">
      <c r="A1846" s="387" t="s">
        <v>4376</v>
      </c>
      <c r="B1846" s="388">
        <v>43677.759953703702</v>
      </c>
      <c r="C1846" s="389">
        <v>43677</v>
      </c>
      <c r="D1846" s="387" t="s">
        <v>2300</v>
      </c>
      <c r="E1846" s="389">
        <v>43677</v>
      </c>
      <c r="F1846" s="387" t="s">
        <v>3231</v>
      </c>
      <c r="G1846" s="387" t="s">
        <v>1728</v>
      </c>
      <c r="H1846" s="387" t="s">
        <v>1728</v>
      </c>
      <c r="I1846" s="387" t="s">
        <v>1728</v>
      </c>
      <c r="J1846" s="387" t="s">
        <v>1728</v>
      </c>
      <c r="K1846" s="387" t="s">
        <v>1741</v>
      </c>
      <c r="L1846" s="390" t="s">
        <v>1732</v>
      </c>
      <c r="M1846" s="390" t="s">
        <v>1755</v>
      </c>
      <c r="N1846" s="390" t="str">
        <f t="shared" si="58"/>
        <v>Employee2@blyblade.com</v>
      </c>
      <c r="O1846" s="390" t="str">
        <f t="shared" si="59"/>
        <v>Cal_Thompson</v>
      </c>
      <c r="P1846" s="387" t="s">
        <v>1728</v>
      </c>
      <c r="Q1846" s="387" t="s">
        <v>1787</v>
      </c>
      <c r="R1846" s="387" t="s">
        <v>1753</v>
      </c>
      <c r="S1846" s="387" t="s">
        <v>1728</v>
      </c>
      <c r="T1846" s="387" t="s">
        <v>1728</v>
      </c>
      <c r="U1846" s="387" t="s">
        <v>4375</v>
      </c>
      <c r="V1846" s="387" t="s">
        <v>4374</v>
      </c>
      <c r="W1846" s="387" t="s">
        <v>1761</v>
      </c>
      <c r="X1846" s="387" t="s">
        <v>1749</v>
      </c>
      <c r="Y1846" s="387" t="s">
        <v>1748</v>
      </c>
      <c r="Z1846" s="387" t="s">
        <v>1734</v>
      </c>
      <c r="AA1846" s="387" t="s">
        <v>1733</v>
      </c>
      <c r="AB1846" s="387">
        <v>15.79</v>
      </c>
      <c r="AC1846" s="387">
        <v>0</v>
      </c>
      <c r="AD1846" s="387">
        <v>0</v>
      </c>
      <c r="AE1846" s="387">
        <v>15.79</v>
      </c>
      <c r="AF1846" s="387" t="s">
        <v>1729</v>
      </c>
      <c r="AG1846" s="387">
        <v>15.79</v>
      </c>
      <c r="AH1846" s="387">
        <v>0</v>
      </c>
      <c r="AI1846" s="387">
        <v>0</v>
      </c>
      <c r="AJ1846" s="387">
        <v>15.79</v>
      </c>
      <c r="AK1846" s="387">
        <v>1.58</v>
      </c>
      <c r="AM1846"/>
      <c r="AN1846"/>
      <c r="AO1846"/>
    </row>
    <row r="1847" spans="1:41">
      <c r="A1847" s="387" t="s">
        <v>4373</v>
      </c>
      <c r="B1847" s="388">
        <v>43677.773402777777</v>
      </c>
      <c r="C1847" s="389">
        <v>43677</v>
      </c>
      <c r="D1847" s="387" t="s">
        <v>1764</v>
      </c>
      <c r="E1847" s="389">
        <v>43677</v>
      </c>
      <c r="F1847" s="387" t="s">
        <v>2107</v>
      </c>
      <c r="G1847" s="389">
        <v>43677</v>
      </c>
      <c r="H1847" s="387" t="s">
        <v>4372</v>
      </c>
      <c r="I1847" s="389">
        <v>43677</v>
      </c>
      <c r="J1847" s="387" t="s">
        <v>2639</v>
      </c>
      <c r="K1847" s="387" t="s">
        <v>1741</v>
      </c>
      <c r="L1847" s="390" t="s">
        <v>1732</v>
      </c>
      <c r="M1847" s="390" t="s">
        <v>3510</v>
      </c>
      <c r="N1847" s="390" t="str">
        <f t="shared" si="58"/>
        <v>Employee20@blyblade.com</v>
      </c>
      <c r="O1847" s="390" t="str">
        <f t="shared" si="59"/>
        <v>Conner_Clay</v>
      </c>
      <c r="P1847" s="387" t="s">
        <v>1728</v>
      </c>
      <c r="Q1847" s="387" t="s">
        <v>1754</v>
      </c>
      <c r="R1847" s="387" t="s">
        <v>1738</v>
      </c>
      <c r="S1847" s="387">
        <v>2.66</v>
      </c>
      <c r="T1847" s="387">
        <v>39</v>
      </c>
      <c r="U1847" s="387" t="s">
        <v>1883</v>
      </c>
      <c r="V1847" s="387" t="s">
        <v>1737</v>
      </c>
      <c r="W1847" s="387" t="s">
        <v>1771</v>
      </c>
      <c r="X1847" s="387" t="s">
        <v>1770</v>
      </c>
      <c r="Y1847" s="387" t="s">
        <v>2449</v>
      </c>
      <c r="Z1847" s="387" t="s">
        <v>1734</v>
      </c>
      <c r="AA1847" s="387" t="s">
        <v>1733</v>
      </c>
      <c r="AB1847" s="387">
        <v>25.08</v>
      </c>
      <c r="AC1847" s="387">
        <v>0</v>
      </c>
      <c r="AD1847" s="387">
        <v>0</v>
      </c>
      <c r="AE1847" s="387">
        <v>25.08</v>
      </c>
      <c r="AF1847" s="387" t="s">
        <v>1729</v>
      </c>
      <c r="AG1847" s="387">
        <v>25.08</v>
      </c>
      <c r="AH1847" s="387">
        <v>0</v>
      </c>
      <c r="AI1847" s="387">
        <v>0</v>
      </c>
      <c r="AJ1847" s="387">
        <v>25.08</v>
      </c>
      <c r="AK1847" s="387">
        <v>2.5099999999999998</v>
      </c>
      <c r="AM1847"/>
      <c r="AN1847"/>
      <c r="AO1847"/>
    </row>
    <row r="1848" spans="1:41">
      <c r="A1848" s="387" t="s">
        <v>4371</v>
      </c>
      <c r="B1848" s="388">
        <v>43678.038229166668</v>
      </c>
      <c r="C1848" s="389">
        <v>43678</v>
      </c>
      <c r="D1848" s="387" t="s">
        <v>2269</v>
      </c>
      <c r="E1848" s="389">
        <v>43677</v>
      </c>
      <c r="F1848" s="387" t="s">
        <v>2268</v>
      </c>
      <c r="G1848" s="389">
        <v>43678</v>
      </c>
      <c r="H1848" s="387" t="s">
        <v>3142</v>
      </c>
      <c r="I1848" s="389">
        <v>43677</v>
      </c>
      <c r="J1848" s="387" t="s">
        <v>3141</v>
      </c>
      <c r="K1848" s="387" t="s">
        <v>1741</v>
      </c>
      <c r="L1848" s="390" t="s">
        <v>1732</v>
      </c>
      <c r="M1848" s="390" t="s">
        <v>3960</v>
      </c>
      <c r="N1848" s="390" t="str">
        <f t="shared" si="58"/>
        <v>Employee21@blyblade.com</v>
      </c>
      <c r="O1848" s="390" t="str">
        <f t="shared" si="59"/>
        <v>Wyndham_Williamson</v>
      </c>
      <c r="P1848" s="387" t="s">
        <v>1728</v>
      </c>
      <c r="Q1848" s="387" t="s">
        <v>1754</v>
      </c>
      <c r="R1848" s="387" t="s">
        <v>1738</v>
      </c>
      <c r="S1848" s="387">
        <v>4.62</v>
      </c>
      <c r="T1848" s="387">
        <v>15</v>
      </c>
      <c r="U1848" s="387" t="s">
        <v>1737</v>
      </c>
      <c r="V1848" s="387" t="s">
        <v>3157</v>
      </c>
      <c r="W1848" s="387" t="s">
        <v>1875</v>
      </c>
      <c r="X1848" s="387" t="s">
        <v>1770</v>
      </c>
      <c r="Y1848" s="387" t="s">
        <v>1728</v>
      </c>
      <c r="Z1848" s="387" t="s">
        <v>1734</v>
      </c>
      <c r="AA1848" s="387" t="s">
        <v>1733</v>
      </c>
      <c r="AB1848" s="387">
        <v>23</v>
      </c>
      <c r="AC1848" s="387">
        <v>0</v>
      </c>
      <c r="AD1848" s="387">
        <v>0</v>
      </c>
      <c r="AE1848" s="387">
        <v>23</v>
      </c>
      <c r="AF1848" s="387" t="s">
        <v>1729</v>
      </c>
      <c r="AG1848" s="387">
        <v>23</v>
      </c>
      <c r="AH1848" s="387">
        <v>0</v>
      </c>
      <c r="AI1848" s="387">
        <v>0</v>
      </c>
      <c r="AJ1848" s="387">
        <v>23</v>
      </c>
      <c r="AK1848" s="387">
        <v>2.2999999999999998</v>
      </c>
      <c r="AM1848"/>
      <c r="AN1848"/>
      <c r="AO1848"/>
    </row>
    <row r="1849" spans="1:41">
      <c r="A1849" s="387" t="s">
        <v>4370</v>
      </c>
      <c r="B1849" s="388">
        <v>43678.096412037034</v>
      </c>
      <c r="C1849" s="389">
        <v>43678</v>
      </c>
      <c r="D1849" s="387" t="s">
        <v>2236</v>
      </c>
      <c r="E1849" s="389">
        <v>43677</v>
      </c>
      <c r="F1849" s="387" t="s">
        <v>2235</v>
      </c>
      <c r="G1849" s="389">
        <v>43678</v>
      </c>
      <c r="H1849" s="387" t="s">
        <v>3288</v>
      </c>
      <c r="I1849" s="389">
        <v>43677</v>
      </c>
      <c r="J1849" s="387" t="s">
        <v>3121</v>
      </c>
      <c r="K1849" s="387" t="s">
        <v>1741</v>
      </c>
      <c r="L1849" s="390" t="s">
        <v>1732</v>
      </c>
      <c r="M1849" s="390" t="s">
        <v>3623</v>
      </c>
      <c r="N1849" s="390" t="str">
        <f t="shared" si="58"/>
        <v>Employee24@blyblade.com</v>
      </c>
      <c r="O1849" s="390" t="str">
        <f t="shared" si="59"/>
        <v>Will_Heyburn</v>
      </c>
      <c r="P1849" s="387" t="s">
        <v>1728</v>
      </c>
      <c r="Q1849" s="387" t="s">
        <v>1847</v>
      </c>
      <c r="R1849" s="387" t="s">
        <v>1738</v>
      </c>
      <c r="S1849" s="387">
        <v>1.55</v>
      </c>
      <c r="T1849" s="387">
        <v>15</v>
      </c>
      <c r="U1849" s="387" t="s">
        <v>1737</v>
      </c>
      <c r="V1849" s="387" t="s">
        <v>1772</v>
      </c>
      <c r="W1849" s="387" t="s">
        <v>1771</v>
      </c>
      <c r="X1849" s="387" t="s">
        <v>1844</v>
      </c>
      <c r="Y1849" s="387" t="s">
        <v>1890</v>
      </c>
      <c r="Z1849" s="387" t="s">
        <v>1734</v>
      </c>
      <c r="AA1849" s="387" t="s">
        <v>1733</v>
      </c>
      <c r="AB1849" s="387">
        <v>13.24</v>
      </c>
      <c r="AC1849" s="387">
        <v>0</v>
      </c>
      <c r="AD1849" s="387">
        <v>0</v>
      </c>
      <c r="AE1849" s="387">
        <v>13.24</v>
      </c>
      <c r="AF1849" s="387" t="s">
        <v>1729</v>
      </c>
      <c r="AG1849" s="387">
        <v>13.24</v>
      </c>
      <c r="AH1849" s="387">
        <v>0</v>
      </c>
      <c r="AI1849" s="387">
        <v>0</v>
      </c>
      <c r="AJ1849" s="387">
        <v>13.24</v>
      </c>
      <c r="AK1849" s="387">
        <v>1.32</v>
      </c>
      <c r="AM1849"/>
      <c r="AN1849"/>
      <c r="AO1849"/>
    </row>
    <row r="1850" spans="1:41">
      <c r="A1850" s="387" t="s">
        <v>4369</v>
      </c>
      <c r="B1850" s="388">
        <v>43678.102997685186</v>
      </c>
      <c r="C1850" s="389">
        <v>43678</v>
      </c>
      <c r="D1850" s="387" t="s">
        <v>2936</v>
      </c>
      <c r="E1850" s="389">
        <v>43677</v>
      </c>
      <c r="F1850" s="387" t="s">
        <v>2935</v>
      </c>
      <c r="G1850" s="389">
        <v>43678</v>
      </c>
      <c r="H1850" s="387" t="s">
        <v>1866</v>
      </c>
      <c r="I1850" s="389">
        <v>43677</v>
      </c>
      <c r="J1850" s="387" t="s">
        <v>1865</v>
      </c>
      <c r="K1850" s="387" t="s">
        <v>1741</v>
      </c>
      <c r="L1850" s="390" t="s">
        <v>1732</v>
      </c>
      <c r="M1850" s="390" t="s">
        <v>1929</v>
      </c>
      <c r="N1850" s="390" t="str">
        <f t="shared" si="58"/>
        <v>Employee29@blyblade.com</v>
      </c>
      <c r="O1850" s="390" t="str">
        <f t="shared" si="59"/>
        <v>Justin_Meltzer</v>
      </c>
      <c r="P1850" s="387" t="s">
        <v>1728</v>
      </c>
      <c r="Q1850" s="387" t="s">
        <v>1754</v>
      </c>
      <c r="R1850" s="387" t="s">
        <v>1738</v>
      </c>
      <c r="S1850" s="387">
        <v>1.28</v>
      </c>
      <c r="T1850" s="387">
        <v>7</v>
      </c>
      <c r="U1850" s="387" t="s">
        <v>1737</v>
      </c>
      <c r="V1850" s="387" t="s">
        <v>1928</v>
      </c>
      <c r="W1850" s="387" t="s">
        <v>1771</v>
      </c>
      <c r="X1850" s="387" t="s">
        <v>1770</v>
      </c>
      <c r="Y1850" s="387" t="s">
        <v>1748</v>
      </c>
      <c r="Z1850" s="387" t="s">
        <v>1734</v>
      </c>
      <c r="AA1850" s="387" t="s">
        <v>1733</v>
      </c>
      <c r="AB1850" s="387">
        <v>10.81</v>
      </c>
      <c r="AC1850" s="387">
        <v>0</v>
      </c>
      <c r="AD1850" s="387">
        <v>0</v>
      </c>
      <c r="AE1850" s="387">
        <v>10.81</v>
      </c>
      <c r="AF1850" s="387" t="s">
        <v>1729</v>
      </c>
      <c r="AG1850" s="387">
        <v>10.81</v>
      </c>
      <c r="AH1850" s="387">
        <v>0</v>
      </c>
      <c r="AI1850" s="387">
        <v>0</v>
      </c>
      <c r="AJ1850" s="387">
        <v>10.81</v>
      </c>
      <c r="AK1850" s="387">
        <v>1.08</v>
      </c>
      <c r="AM1850"/>
      <c r="AN1850"/>
      <c r="AO1850"/>
    </row>
    <row r="1851" spans="1:41">
      <c r="A1851" s="387" t="s">
        <v>4368</v>
      </c>
      <c r="B1851" s="388">
        <v>43678.161886574075</v>
      </c>
      <c r="C1851" s="389">
        <v>43678</v>
      </c>
      <c r="D1851" s="387" t="s">
        <v>4367</v>
      </c>
      <c r="E1851" s="389">
        <v>43677</v>
      </c>
      <c r="F1851" s="387" t="s">
        <v>3198</v>
      </c>
      <c r="G1851" s="389">
        <v>43678</v>
      </c>
      <c r="H1851" s="387" t="s">
        <v>4366</v>
      </c>
      <c r="I1851" s="389">
        <v>43677</v>
      </c>
      <c r="J1851" s="387" t="s">
        <v>2712</v>
      </c>
      <c r="K1851" s="387" t="s">
        <v>1741</v>
      </c>
      <c r="L1851" s="390" t="s">
        <v>1732</v>
      </c>
      <c r="M1851" s="390" t="s">
        <v>1854</v>
      </c>
      <c r="N1851" s="390" t="str">
        <f t="shared" si="58"/>
        <v>Employee5@blyblade.com</v>
      </c>
      <c r="O1851" s="390" t="str">
        <f t="shared" si="59"/>
        <v>Torey_McNeil</v>
      </c>
      <c r="P1851" s="387" t="s">
        <v>1728</v>
      </c>
      <c r="Q1851" s="387" t="s">
        <v>1847</v>
      </c>
      <c r="R1851" s="387" t="s">
        <v>1738</v>
      </c>
      <c r="S1851" s="387">
        <v>11.51</v>
      </c>
      <c r="T1851" s="387">
        <v>34</v>
      </c>
      <c r="U1851" s="387" t="s">
        <v>1737</v>
      </c>
      <c r="V1851" s="387" t="s">
        <v>1853</v>
      </c>
      <c r="W1851" s="387" t="s">
        <v>1771</v>
      </c>
      <c r="X1851" s="387" t="s">
        <v>1844</v>
      </c>
      <c r="Y1851" s="387" t="s">
        <v>1748</v>
      </c>
      <c r="Z1851" s="387" t="s">
        <v>1734</v>
      </c>
      <c r="AA1851" s="387" t="s">
        <v>1733</v>
      </c>
      <c r="AB1851" s="387">
        <v>39.79</v>
      </c>
      <c r="AC1851" s="387">
        <v>0</v>
      </c>
      <c r="AD1851" s="387">
        <v>0</v>
      </c>
      <c r="AE1851" s="387">
        <v>39.79</v>
      </c>
      <c r="AF1851" s="387" t="s">
        <v>1729</v>
      </c>
      <c r="AG1851" s="387">
        <v>39.79</v>
      </c>
      <c r="AH1851" s="387">
        <v>0</v>
      </c>
      <c r="AI1851" s="387">
        <v>0</v>
      </c>
      <c r="AJ1851" s="387">
        <v>39.79</v>
      </c>
      <c r="AK1851" s="387">
        <v>3.98</v>
      </c>
      <c r="AM1851"/>
      <c r="AN1851"/>
      <c r="AO1851"/>
    </row>
    <row r="1852" spans="1:41">
      <c r="A1852" s="387" t="s">
        <v>4365</v>
      </c>
      <c r="B1852" s="388">
        <v>43678.383912037039</v>
      </c>
      <c r="C1852" s="389">
        <v>43678</v>
      </c>
      <c r="D1852" s="387" t="s">
        <v>3244</v>
      </c>
      <c r="E1852" s="389">
        <v>43678</v>
      </c>
      <c r="F1852" s="387" t="s">
        <v>3610</v>
      </c>
      <c r="G1852" s="389">
        <v>43678</v>
      </c>
      <c r="H1852" s="387" t="s">
        <v>4056</v>
      </c>
      <c r="I1852" s="389">
        <v>43678</v>
      </c>
      <c r="J1852" s="387" t="s">
        <v>4364</v>
      </c>
      <c r="K1852" s="387" t="s">
        <v>1741</v>
      </c>
      <c r="L1852" s="390" t="s">
        <v>1732</v>
      </c>
      <c r="M1852" s="390" t="s">
        <v>1810</v>
      </c>
      <c r="N1852" s="390" t="str">
        <f t="shared" si="58"/>
        <v>Employee3@blyblade.com</v>
      </c>
      <c r="O1852" s="390" t="str">
        <f t="shared" si="59"/>
        <v>Esjona_Kadiu</v>
      </c>
      <c r="P1852" s="387" t="s">
        <v>1728</v>
      </c>
      <c r="Q1852" s="387" t="s">
        <v>1847</v>
      </c>
      <c r="R1852" s="387" t="s">
        <v>1738</v>
      </c>
      <c r="S1852" s="387">
        <v>12.21</v>
      </c>
      <c r="T1852" s="387">
        <v>25</v>
      </c>
      <c r="U1852" s="387" t="s">
        <v>1846</v>
      </c>
      <c r="V1852" s="387" t="s">
        <v>1845</v>
      </c>
      <c r="W1852" s="387" t="s">
        <v>1750</v>
      </c>
      <c r="X1852" s="387" t="s">
        <v>1844</v>
      </c>
      <c r="Y1852" s="387" t="s">
        <v>1735</v>
      </c>
      <c r="Z1852" s="387" t="s">
        <v>1734</v>
      </c>
      <c r="AA1852" s="387" t="s">
        <v>1733</v>
      </c>
      <c r="AB1852" s="387">
        <v>52.02</v>
      </c>
      <c r="AC1852" s="387">
        <v>0</v>
      </c>
      <c r="AD1852" s="387">
        <v>0</v>
      </c>
      <c r="AE1852" s="387">
        <v>52.02</v>
      </c>
      <c r="AF1852" s="387" t="s">
        <v>1729</v>
      </c>
      <c r="AG1852" s="387">
        <v>52.02</v>
      </c>
      <c r="AH1852" s="387">
        <v>0</v>
      </c>
      <c r="AI1852" s="387">
        <v>0</v>
      </c>
      <c r="AJ1852" s="387">
        <v>52.02</v>
      </c>
      <c r="AK1852" s="387">
        <v>5.2</v>
      </c>
      <c r="AM1852"/>
      <c r="AN1852"/>
      <c r="AO1852"/>
    </row>
    <row r="1853" spans="1:41">
      <c r="A1853" s="387" t="s">
        <v>4363</v>
      </c>
      <c r="B1853" s="388">
        <v>43678.410856481481</v>
      </c>
      <c r="C1853" s="389">
        <v>43678</v>
      </c>
      <c r="D1853" s="387" t="s">
        <v>3376</v>
      </c>
      <c r="E1853" s="389">
        <v>43678</v>
      </c>
      <c r="F1853" s="387" t="s">
        <v>4362</v>
      </c>
      <c r="G1853" s="389">
        <v>43678</v>
      </c>
      <c r="H1853" s="387" t="s">
        <v>2454</v>
      </c>
      <c r="I1853" s="389">
        <v>43678</v>
      </c>
      <c r="J1853" s="387" t="s">
        <v>2917</v>
      </c>
      <c r="K1853" s="387" t="s">
        <v>1741</v>
      </c>
      <c r="L1853" s="390" t="s">
        <v>1732</v>
      </c>
      <c r="M1853" s="390" t="s">
        <v>1854</v>
      </c>
      <c r="N1853" s="390" t="str">
        <f t="shared" si="58"/>
        <v>Employee5@blyblade.com</v>
      </c>
      <c r="O1853" s="390" t="str">
        <f t="shared" si="59"/>
        <v>Torey_McNeil</v>
      </c>
      <c r="P1853" s="387" t="s">
        <v>1728</v>
      </c>
      <c r="Q1853" s="387" t="s">
        <v>1847</v>
      </c>
      <c r="R1853" s="387" t="s">
        <v>1738</v>
      </c>
      <c r="S1853" s="387">
        <v>9.41</v>
      </c>
      <c r="T1853" s="387">
        <v>23</v>
      </c>
      <c r="U1853" s="387" t="s">
        <v>1853</v>
      </c>
      <c r="V1853" s="387" t="s">
        <v>1737</v>
      </c>
      <c r="W1853" s="387" t="s">
        <v>1771</v>
      </c>
      <c r="X1853" s="387" t="s">
        <v>1844</v>
      </c>
      <c r="Y1853" s="387" t="s">
        <v>1748</v>
      </c>
      <c r="Z1853" s="387" t="s">
        <v>1734</v>
      </c>
      <c r="AA1853" s="387" t="s">
        <v>1733</v>
      </c>
      <c r="AB1853" s="387">
        <v>44.54</v>
      </c>
      <c r="AC1853" s="387">
        <v>0</v>
      </c>
      <c r="AD1853" s="387">
        <v>0</v>
      </c>
      <c r="AE1853" s="387">
        <v>44.54</v>
      </c>
      <c r="AF1853" s="387" t="s">
        <v>1729</v>
      </c>
      <c r="AG1853" s="387">
        <v>44.54</v>
      </c>
      <c r="AH1853" s="387">
        <v>0</v>
      </c>
      <c r="AI1853" s="387">
        <v>0</v>
      </c>
      <c r="AJ1853" s="387">
        <v>44.54</v>
      </c>
      <c r="AK1853" s="387">
        <v>4.45</v>
      </c>
      <c r="AM1853"/>
      <c r="AN1853"/>
      <c r="AO1853"/>
    </row>
    <row r="1854" spans="1:41">
      <c r="A1854" s="387" t="s">
        <v>4361</v>
      </c>
      <c r="B1854" s="388">
        <v>43678.443148148152</v>
      </c>
      <c r="C1854" s="389">
        <v>43678</v>
      </c>
      <c r="D1854" s="387" t="s">
        <v>3097</v>
      </c>
      <c r="E1854" s="389">
        <v>43678</v>
      </c>
      <c r="F1854" s="387" t="s">
        <v>3096</v>
      </c>
      <c r="G1854" s="389">
        <v>43678</v>
      </c>
      <c r="H1854" s="387" t="s">
        <v>3464</v>
      </c>
      <c r="I1854" s="389">
        <v>43678</v>
      </c>
      <c r="J1854" s="387" t="s">
        <v>3982</v>
      </c>
      <c r="K1854" s="387" t="s">
        <v>1741</v>
      </c>
      <c r="L1854" s="390" t="s">
        <v>1732</v>
      </c>
      <c r="M1854" s="390" t="s">
        <v>2208</v>
      </c>
      <c r="N1854" s="390" t="str">
        <f t="shared" si="58"/>
        <v>Employee13@blyblade.com</v>
      </c>
      <c r="O1854" s="390" t="str">
        <f t="shared" si="59"/>
        <v>Evelyn_Pelczar</v>
      </c>
      <c r="P1854" s="387" t="s">
        <v>1728</v>
      </c>
      <c r="Q1854" s="387" t="s">
        <v>1847</v>
      </c>
      <c r="R1854" s="387" t="s">
        <v>1738</v>
      </c>
      <c r="S1854" s="387">
        <v>3.47</v>
      </c>
      <c r="T1854" s="387">
        <v>17</v>
      </c>
      <c r="U1854" s="387" t="s">
        <v>2207</v>
      </c>
      <c r="V1854" s="387" t="s">
        <v>1772</v>
      </c>
      <c r="W1854" s="387" t="s">
        <v>1771</v>
      </c>
      <c r="X1854" s="387" t="s">
        <v>1770</v>
      </c>
      <c r="Y1854" s="387" t="s">
        <v>1735</v>
      </c>
      <c r="Z1854" s="387" t="s">
        <v>1734</v>
      </c>
      <c r="AA1854" s="387" t="s">
        <v>1733</v>
      </c>
      <c r="AB1854" s="387">
        <v>22.91</v>
      </c>
      <c r="AC1854" s="387">
        <v>0</v>
      </c>
      <c r="AD1854" s="387">
        <v>0</v>
      </c>
      <c r="AE1854" s="387">
        <v>22.91</v>
      </c>
      <c r="AF1854" s="387" t="s">
        <v>1729</v>
      </c>
      <c r="AG1854" s="387">
        <v>22.91</v>
      </c>
      <c r="AH1854" s="387">
        <v>0</v>
      </c>
      <c r="AI1854" s="387">
        <v>0</v>
      </c>
      <c r="AJ1854" s="387">
        <v>22.91</v>
      </c>
      <c r="AK1854" s="387">
        <v>2.29</v>
      </c>
      <c r="AM1854"/>
      <c r="AN1854"/>
      <c r="AO1854"/>
    </row>
    <row r="1855" spans="1:41">
      <c r="A1855" s="387" t="s">
        <v>4360</v>
      </c>
      <c r="B1855" s="388">
        <v>43678.459108796298</v>
      </c>
      <c r="C1855" s="389">
        <v>43678</v>
      </c>
      <c r="D1855" s="387" t="s">
        <v>2635</v>
      </c>
      <c r="E1855" s="389">
        <v>43678</v>
      </c>
      <c r="F1855" s="387" t="s">
        <v>3262</v>
      </c>
      <c r="G1855" s="389">
        <v>43678</v>
      </c>
      <c r="H1855" s="387" t="s">
        <v>1813</v>
      </c>
      <c r="I1855" s="389">
        <v>43678</v>
      </c>
      <c r="J1855" s="387" t="s">
        <v>4181</v>
      </c>
      <c r="K1855" s="387" t="s">
        <v>1741</v>
      </c>
      <c r="L1855" s="390" t="s">
        <v>1732</v>
      </c>
      <c r="M1855" s="390" t="s">
        <v>1804</v>
      </c>
      <c r="N1855" s="390" t="str">
        <f t="shared" si="58"/>
        <v>Employee47@blyblade.com</v>
      </c>
      <c r="O1855" s="390" t="str">
        <f t="shared" si="59"/>
        <v>Amanda_Soucy</v>
      </c>
      <c r="P1855" s="387" t="s">
        <v>1728</v>
      </c>
      <c r="Q1855" s="387" t="s">
        <v>1754</v>
      </c>
      <c r="R1855" s="387" t="s">
        <v>1738</v>
      </c>
      <c r="S1855" s="387">
        <v>2.2599999999999998</v>
      </c>
      <c r="T1855" s="387">
        <v>13</v>
      </c>
      <c r="U1855" s="387" t="s">
        <v>1833</v>
      </c>
      <c r="V1855" s="387" t="s">
        <v>1883</v>
      </c>
      <c r="W1855" s="387" t="s">
        <v>1771</v>
      </c>
      <c r="X1855" s="387" t="s">
        <v>1844</v>
      </c>
      <c r="Y1855" s="387" t="s">
        <v>1735</v>
      </c>
      <c r="Z1855" s="387" t="s">
        <v>1734</v>
      </c>
      <c r="AA1855" s="387" t="s">
        <v>1733</v>
      </c>
      <c r="AB1855" s="387">
        <v>8.5299999999999994</v>
      </c>
      <c r="AC1855" s="387">
        <v>0</v>
      </c>
      <c r="AD1855" s="387">
        <v>0</v>
      </c>
      <c r="AE1855" s="387">
        <v>8.5299999999999994</v>
      </c>
      <c r="AF1855" s="387" t="s">
        <v>1729</v>
      </c>
      <c r="AG1855" s="387">
        <v>8.5299999999999994</v>
      </c>
      <c r="AH1855" s="387">
        <v>0</v>
      </c>
      <c r="AI1855" s="387">
        <v>0</v>
      </c>
      <c r="AJ1855" s="387">
        <v>8.5299999999999994</v>
      </c>
      <c r="AK1855" s="387">
        <v>0.85</v>
      </c>
      <c r="AM1855"/>
      <c r="AN1855"/>
      <c r="AO1855"/>
    </row>
    <row r="1856" spans="1:41">
      <c r="A1856" s="387" t="s">
        <v>4359</v>
      </c>
      <c r="B1856" s="388">
        <v>43678.461168981485</v>
      </c>
      <c r="C1856" s="389">
        <v>43678</v>
      </c>
      <c r="D1856" s="387" t="s">
        <v>3464</v>
      </c>
      <c r="E1856" s="389">
        <v>43678</v>
      </c>
      <c r="F1856" s="387" t="s">
        <v>3982</v>
      </c>
      <c r="G1856" s="389">
        <v>43678</v>
      </c>
      <c r="H1856" s="387" t="s">
        <v>3604</v>
      </c>
      <c r="I1856" s="389">
        <v>43678</v>
      </c>
      <c r="J1856" s="387" t="s">
        <v>3603</v>
      </c>
      <c r="K1856" s="387" t="s">
        <v>1741</v>
      </c>
      <c r="L1856" s="390" t="s">
        <v>1732</v>
      </c>
      <c r="M1856" s="390" t="s">
        <v>2985</v>
      </c>
      <c r="N1856" s="390" t="str">
        <f t="shared" si="58"/>
        <v>Employee49@blyblade.com</v>
      </c>
      <c r="O1856" s="390" t="str">
        <f t="shared" si="59"/>
        <v>Emi_Suzuki</v>
      </c>
      <c r="P1856" s="387" t="s">
        <v>1728</v>
      </c>
      <c r="Q1856" s="387" t="s">
        <v>1754</v>
      </c>
      <c r="R1856" s="387" t="s">
        <v>1738</v>
      </c>
      <c r="S1856" s="387">
        <v>7.06</v>
      </c>
      <c r="T1856" s="387">
        <v>23</v>
      </c>
      <c r="U1856" s="387" t="s">
        <v>2489</v>
      </c>
      <c r="V1856" s="387" t="s">
        <v>1772</v>
      </c>
      <c r="W1856" s="387" t="s">
        <v>1771</v>
      </c>
      <c r="X1856" s="387" t="s">
        <v>1770</v>
      </c>
      <c r="Y1856" s="387" t="s">
        <v>1825</v>
      </c>
      <c r="Z1856" s="387" t="s">
        <v>1734</v>
      </c>
      <c r="AA1856" s="387" t="s">
        <v>1733</v>
      </c>
      <c r="AB1856" s="387">
        <v>34.93</v>
      </c>
      <c r="AC1856" s="387">
        <v>0</v>
      </c>
      <c r="AD1856" s="387">
        <v>0</v>
      </c>
      <c r="AE1856" s="387">
        <v>34.93</v>
      </c>
      <c r="AF1856" s="387" t="s">
        <v>1729</v>
      </c>
      <c r="AG1856" s="387">
        <v>34.93</v>
      </c>
      <c r="AH1856" s="387">
        <v>0</v>
      </c>
      <c r="AI1856" s="387">
        <v>0</v>
      </c>
      <c r="AJ1856" s="387">
        <v>34.93</v>
      </c>
      <c r="AK1856" s="387">
        <v>3.49</v>
      </c>
      <c r="AM1856"/>
      <c r="AN1856"/>
      <c r="AO1856"/>
    </row>
    <row r="1857" spans="1:41">
      <c r="A1857" s="387" t="s">
        <v>4358</v>
      </c>
      <c r="B1857" s="388">
        <v>43678.511805555558</v>
      </c>
      <c r="C1857" s="389">
        <v>43678</v>
      </c>
      <c r="D1857" s="387" t="s">
        <v>3242</v>
      </c>
      <c r="E1857" s="389">
        <v>43678</v>
      </c>
      <c r="F1857" s="387" t="s">
        <v>3241</v>
      </c>
      <c r="G1857" s="387" t="s">
        <v>1728</v>
      </c>
      <c r="H1857" s="387" t="s">
        <v>1728</v>
      </c>
      <c r="I1857" s="387" t="s">
        <v>1728</v>
      </c>
      <c r="J1857" s="387" t="s">
        <v>1728</v>
      </c>
      <c r="K1857" s="387" t="s">
        <v>1741</v>
      </c>
      <c r="L1857" s="390" t="s">
        <v>1732</v>
      </c>
      <c r="M1857" s="390" t="s">
        <v>1986</v>
      </c>
      <c r="N1857" s="390" t="str">
        <f t="shared" si="58"/>
        <v>Employee1@blyblade.com</v>
      </c>
      <c r="O1857" s="390" t="str">
        <f t="shared" si="59"/>
        <v>Jake_Mirto</v>
      </c>
      <c r="P1857" s="387" t="s">
        <v>1728</v>
      </c>
      <c r="Q1857" s="387" t="s">
        <v>1967</v>
      </c>
      <c r="R1857" s="387" t="s">
        <v>1753</v>
      </c>
      <c r="S1857" s="387" t="s">
        <v>1728</v>
      </c>
      <c r="T1857" s="387" t="s">
        <v>1728</v>
      </c>
      <c r="U1857" s="387" t="s">
        <v>1751</v>
      </c>
      <c r="V1857" s="387" t="s">
        <v>1751</v>
      </c>
      <c r="W1857" s="387" t="s">
        <v>1761</v>
      </c>
      <c r="X1857" s="387" t="s">
        <v>1964</v>
      </c>
      <c r="Y1857" s="387" t="s">
        <v>1735</v>
      </c>
      <c r="Z1857" s="387" t="s">
        <v>1734</v>
      </c>
      <c r="AA1857" s="387" t="s">
        <v>1733</v>
      </c>
      <c r="AB1857" s="387">
        <v>20</v>
      </c>
      <c r="AC1857" s="387">
        <v>0</v>
      </c>
      <c r="AD1857" s="387">
        <v>0</v>
      </c>
      <c r="AE1857" s="387">
        <v>20</v>
      </c>
      <c r="AF1857" s="387" t="s">
        <v>1729</v>
      </c>
      <c r="AG1857" s="387">
        <v>20</v>
      </c>
      <c r="AH1857" s="387">
        <v>0</v>
      </c>
      <c r="AI1857" s="387">
        <v>0</v>
      </c>
      <c r="AJ1857" s="387">
        <v>20</v>
      </c>
      <c r="AK1857" s="387">
        <v>2</v>
      </c>
      <c r="AM1857"/>
      <c r="AN1857"/>
      <c r="AO1857"/>
    </row>
    <row r="1858" spans="1:41">
      <c r="A1858" s="387" t="s">
        <v>4357</v>
      </c>
      <c r="B1858" s="388">
        <v>43678.521597222221</v>
      </c>
      <c r="C1858" s="389">
        <v>43678</v>
      </c>
      <c r="D1858" s="387" t="s">
        <v>2415</v>
      </c>
      <c r="E1858" s="389">
        <v>43678</v>
      </c>
      <c r="F1858" s="387" t="s">
        <v>4356</v>
      </c>
      <c r="G1858" s="389">
        <v>43678</v>
      </c>
      <c r="H1858" s="387" t="s">
        <v>1790</v>
      </c>
      <c r="I1858" s="389">
        <v>43678</v>
      </c>
      <c r="J1858" s="387" t="s">
        <v>4355</v>
      </c>
      <c r="K1858" s="387" t="s">
        <v>1741</v>
      </c>
      <c r="L1858" s="390" t="s">
        <v>1732</v>
      </c>
      <c r="M1858" s="390" t="s">
        <v>2084</v>
      </c>
      <c r="N1858" s="390" t="str">
        <f t="shared" si="58"/>
        <v>Employee40@blyblade.com</v>
      </c>
      <c r="O1858" s="390" t="str">
        <f t="shared" si="59"/>
        <v>Sergio_Khazerov</v>
      </c>
      <c r="P1858" s="387" t="s">
        <v>1728</v>
      </c>
      <c r="Q1858" s="387" t="s">
        <v>1952</v>
      </c>
      <c r="R1858" s="387" t="s">
        <v>1738</v>
      </c>
      <c r="S1858" s="387">
        <v>4.54</v>
      </c>
      <c r="T1858" s="387">
        <v>25</v>
      </c>
      <c r="U1858" s="387" t="s">
        <v>4354</v>
      </c>
      <c r="V1858" s="387" t="s">
        <v>2651</v>
      </c>
      <c r="W1858" s="387" t="s">
        <v>2450</v>
      </c>
      <c r="X1858" s="387" t="s">
        <v>1749</v>
      </c>
      <c r="Y1858" s="387" t="s">
        <v>1735</v>
      </c>
      <c r="Z1858" s="387" t="s">
        <v>1734</v>
      </c>
      <c r="AA1858" s="387" t="s">
        <v>1733</v>
      </c>
      <c r="AB1858" s="387">
        <v>68.56</v>
      </c>
      <c r="AC1858" s="387">
        <v>0</v>
      </c>
      <c r="AD1858" s="387">
        <v>0</v>
      </c>
      <c r="AE1858" s="387">
        <v>68.56</v>
      </c>
      <c r="AF1858" s="387" t="s">
        <v>1729</v>
      </c>
      <c r="AG1858" s="387">
        <v>68.56</v>
      </c>
      <c r="AH1858" s="387">
        <v>0</v>
      </c>
      <c r="AI1858" s="387">
        <v>0</v>
      </c>
      <c r="AJ1858" s="387">
        <v>68.56</v>
      </c>
      <c r="AK1858" s="387">
        <v>6.86</v>
      </c>
      <c r="AM1858"/>
      <c r="AN1858"/>
      <c r="AO1858"/>
    </row>
    <row r="1859" spans="1:41">
      <c r="A1859" s="387" t="s">
        <v>4353</v>
      </c>
      <c r="B1859" s="388">
        <v>43678.533599537041</v>
      </c>
      <c r="C1859" s="389">
        <v>43678</v>
      </c>
      <c r="D1859" s="387" t="s">
        <v>2905</v>
      </c>
      <c r="E1859" s="389">
        <v>43678</v>
      </c>
      <c r="F1859" s="387" t="s">
        <v>2904</v>
      </c>
      <c r="G1859" s="389">
        <v>43678</v>
      </c>
      <c r="H1859" s="387" t="s">
        <v>2353</v>
      </c>
      <c r="I1859" s="389">
        <v>43678</v>
      </c>
      <c r="J1859" s="387" t="s">
        <v>4352</v>
      </c>
      <c r="K1859" s="387" t="s">
        <v>1741</v>
      </c>
      <c r="L1859" s="390" t="s">
        <v>1732</v>
      </c>
      <c r="M1859" s="390" t="s">
        <v>1854</v>
      </c>
      <c r="N1859" s="390" t="str">
        <f t="shared" si="58"/>
        <v>Employee5@blyblade.com</v>
      </c>
      <c r="O1859" s="390" t="str">
        <f t="shared" si="59"/>
        <v>Torey_McNeil</v>
      </c>
      <c r="P1859" s="387" t="s">
        <v>1728</v>
      </c>
      <c r="Q1859" s="387" t="s">
        <v>1787</v>
      </c>
      <c r="R1859" s="387" t="s">
        <v>1753</v>
      </c>
      <c r="S1859" s="387">
        <v>16.010000000000002</v>
      </c>
      <c r="T1859" s="387">
        <v>31</v>
      </c>
      <c r="U1859" s="387" t="s">
        <v>1751</v>
      </c>
      <c r="V1859" s="387" t="s">
        <v>1752</v>
      </c>
      <c r="W1859" s="387" t="s">
        <v>1761</v>
      </c>
      <c r="X1859" s="387" t="s">
        <v>1749</v>
      </c>
      <c r="Y1859" s="387" t="s">
        <v>1748</v>
      </c>
      <c r="Z1859" s="387" t="s">
        <v>1734</v>
      </c>
      <c r="AA1859" s="387" t="s">
        <v>1733</v>
      </c>
      <c r="AB1859" s="387">
        <v>103.72</v>
      </c>
      <c r="AC1859" s="387">
        <v>0</v>
      </c>
      <c r="AD1859" s="387">
        <v>0</v>
      </c>
      <c r="AE1859" s="387">
        <v>103.72</v>
      </c>
      <c r="AF1859" s="387" t="s">
        <v>1729</v>
      </c>
      <c r="AG1859" s="387">
        <v>103.72</v>
      </c>
      <c r="AH1859" s="387">
        <v>0</v>
      </c>
      <c r="AI1859" s="387">
        <v>0</v>
      </c>
      <c r="AJ1859" s="387">
        <v>103.72</v>
      </c>
      <c r="AK1859" s="387">
        <v>10.37</v>
      </c>
      <c r="AM1859"/>
      <c r="AN1859"/>
      <c r="AO1859"/>
    </row>
    <row r="1860" spans="1:41">
      <c r="A1860" s="387" t="s">
        <v>4351</v>
      </c>
      <c r="B1860" s="388">
        <v>43678.555787037039</v>
      </c>
      <c r="C1860" s="389">
        <v>43678</v>
      </c>
      <c r="D1860" s="387" t="s">
        <v>3656</v>
      </c>
      <c r="E1860" s="389">
        <v>43678</v>
      </c>
      <c r="F1860" s="387" t="s">
        <v>4103</v>
      </c>
      <c r="G1860" s="389">
        <v>43678</v>
      </c>
      <c r="H1860" s="387" t="s">
        <v>2873</v>
      </c>
      <c r="I1860" s="389">
        <v>43678</v>
      </c>
      <c r="J1860" s="387" t="s">
        <v>4350</v>
      </c>
      <c r="K1860" s="387" t="s">
        <v>1741</v>
      </c>
      <c r="L1860" s="390" t="s">
        <v>1732</v>
      </c>
      <c r="M1860" s="390" t="s">
        <v>2812</v>
      </c>
      <c r="N1860" s="390" t="str">
        <f t="shared" si="58"/>
        <v>Employee6@blyblade.com</v>
      </c>
      <c r="O1860" s="390" t="str">
        <f t="shared" si="59"/>
        <v>Matthew_Brody</v>
      </c>
      <c r="P1860" s="387" t="s">
        <v>1728</v>
      </c>
      <c r="Q1860" s="387" t="s">
        <v>1754</v>
      </c>
      <c r="R1860" s="387" t="s">
        <v>1738</v>
      </c>
      <c r="S1860" s="387">
        <v>1.45</v>
      </c>
      <c r="T1860" s="387">
        <v>16</v>
      </c>
      <c r="U1860" s="387" t="s">
        <v>2342</v>
      </c>
      <c r="V1860" s="387" t="s">
        <v>1772</v>
      </c>
      <c r="W1860" s="387" t="s">
        <v>1771</v>
      </c>
      <c r="X1860" s="387" t="s">
        <v>1770</v>
      </c>
      <c r="Y1860" s="387" t="s">
        <v>1748</v>
      </c>
      <c r="Z1860" s="387" t="s">
        <v>1734</v>
      </c>
      <c r="AA1860" s="387" t="s">
        <v>1733</v>
      </c>
      <c r="AB1860" s="387">
        <v>18.079999999999998</v>
      </c>
      <c r="AC1860" s="387">
        <v>0</v>
      </c>
      <c r="AD1860" s="387">
        <v>0</v>
      </c>
      <c r="AE1860" s="387">
        <v>18.079999999999998</v>
      </c>
      <c r="AF1860" s="387" t="s">
        <v>1729</v>
      </c>
      <c r="AG1860" s="387">
        <v>18.079999999999998</v>
      </c>
      <c r="AH1860" s="387">
        <v>0</v>
      </c>
      <c r="AI1860" s="387">
        <v>0</v>
      </c>
      <c r="AJ1860" s="387">
        <v>18.079999999999998</v>
      </c>
      <c r="AK1860" s="387">
        <v>1.81</v>
      </c>
      <c r="AM1860"/>
      <c r="AN1860"/>
      <c r="AO1860"/>
    </row>
    <row r="1861" spans="1:41">
      <c r="A1861" s="387" t="s">
        <v>4349</v>
      </c>
      <c r="B1861" s="388">
        <v>43678.56422453704</v>
      </c>
      <c r="C1861" s="389">
        <v>43678</v>
      </c>
      <c r="D1861" s="387" t="s">
        <v>1805</v>
      </c>
      <c r="E1861" s="389">
        <v>43678</v>
      </c>
      <c r="F1861" s="387" t="s">
        <v>1821</v>
      </c>
      <c r="G1861" s="389">
        <v>43678</v>
      </c>
      <c r="H1861" s="387" t="s">
        <v>2124</v>
      </c>
      <c r="I1861" s="389">
        <v>43678</v>
      </c>
      <c r="J1861" s="387" t="s">
        <v>3596</v>
      </c>
      <c r="K1861" s="387" t="s">
        <v>1741</v>
      </c>
      <c r="L1861" s="390" t="s">
        <v>1732</v>
      </c>
      <c r="M1861" s="390" t="s">
        <v>1755</v>
      </c>
      <c r="N1861" s="390" t="str">
        <f t="shared" si="58"/>
        <v>Employee2@blyblade.com</v>
      </c>
      <c r="O1861" s="390" t="str">
        <f t="shared" si="59"/>
        <v>Cal_Thompson</v>
      </c>
      <c r="P1861" s="387" t="s">
        <v>1728</v>
      </c>
      <c r="Q1861" s="387" t="s">
        <v>1952</v>
      </c>
      <c r="R1861" s="387" t="s">
        <v>1738</v>
      </c>
      <c r="S1861" s="387">
        <v>2.65</v>
      </c>
      <c r="T1861" s="387">
        <v>38</v>
      </c>
      <c r="U1861" s="387" t="s">
        <v>2007</v>
      </c>
      <c r="V1861" s="387" t="s">
        <v>2183</v>
      </c>
      <c r="W1861" s="387" t="s">
        <v>1761</v>
      </c>
      <c r="X1861" s="387" t="s">
        <v>1749</v>
      </c>
      <c r="Y1861" s="387" t="s">
        <v>1748</v>
      </c>
      <c r="Z1861" s="387" t="s">
        <v>1734</v>
      </c>
      <c r="AA1861" s="387" t="s">
        <v>1733</v>
      </c>
      <c r="AB1861" s="387">
        <v>79.930000000000007</v>
      </c>
      <c r="AC1861" s="387">
        <v>0</v>
      </c>
      <c r="AD1861" s="387">
        <v>0</v>
      </c>
      <c r="AE1861" s="387">
        <v>79.930000000000007</v>
      </c>
      <c r="AF1861" s="387" t="s">
        <v>1729</v>
      </c>
      <c r="AG1861" s="387">
        <v>79.930000000000007</v>
      </c>
      <c r="AH1861" s="387">
        <v>0</v>
      </c>
      <c r="AI1861" s="387">
        <v>0</v>
      </c>
      <c r="AJ1861" s="387">
        <v>79.930000000000007</v>
      </c>
      <c r="AK1861" s="387">
        <v>7.99</v>
      </c>
      <c r="AM1861"/>
      <c r="AN1861"/>
      <c r="AO1861"/>
    </row>
    <row r="1862" spans="1:41">
      <c r="A1862" s="387" t="s">
        <v>4349</v>
      </c>
      <c r="B1862" s="388">
        <v>43678.579386574071</v>
      </c>
      <c r="C1862" s="389">
        <v>43678</v>
      </c>
      <c r="D1862" s="387" t="s">
        <v>1805</v>
      </c>
      <c r="E1862" s="389">
        <v>43678</v>
      </c>
      <c r="F1862" s="387" t="s">
        <v>1821</v>
      </c>
      <c r="G1862" s="389">
        <v>43678</v>
      </c>
      <c r="H1862" s="387" t="s">
        <v>2124</v>
      </c>
      <c r="I1862" s="389">
        <v>43678</v>
      </c>
      <c r="J1862" s="387" t="s">
        <v>3596</v>
      </c>
      <c r="K1862" s="387" t="s">
        <v>1741</v>
      </c>
      <c r="L1862" s="390" t="s">
        <v>1732</v>
      </c>
      <c r="M1862" s="390" t="s">
        <v>1755</v>
      </c>
      <c r="N1862" s="390" t="str">
        <f t="shared" si="58"/>
        <v>Employee2@blyblade.com</v>
      </c>
      <c r="O1862" s="390" t="str">
        <f t="shared" si="59"/>
        <v>Cal_Thompson</v>
      </c>
      <c r="P1862" s="387" t="s">
        <v>1728</v>
      </c>
      <c r="Q1862" s="387" t="s">
        <v>1952</v>
      </c>
      <c r="R1862" s="387" t="s">
        <v>1738</v>
      </c>
      <c r="S1862" s="387">
        <v>2.65</v>
      </c>
      <c r="T1862" s="387">
        <v>38</v>
      </c>
      <c r="U1862" s="387" t="s">
        <v>2007</v>
      </c>
      <c r="V1862" s="387" t="s">
        <v>2183</v>
      </c>
      <c r="W1862" s="387" t="s">
        <v>1761</v>
      </c>
      <c r="X1862" s="387" t="s">
        <v>1749</v>
      </c>
      <c r="Y1862" s="387" t="s">
        <v>1748</v>
      </c>
      <c r="Z1862" s="387" t="s">
        <v>1734</v>
      </c>
      <c r="AA1862" s="387" t="s">
        <v>1747</v>
      </c>
      <c r="AB1862" s="387">
        <v>0</v>
      </c>
      <c r="AC1862" s="387">
        <v>0</v>
      </c>
      <c r="AD1862" s="387">
        <v>16.440000000000001</v>
      </c>
      <c r="AE1862" s="387">
        <v>16.440000000000001</v>
      </c>
      <c r="AF1862" s="387" t="s">
        <v>1729</v>
      </c>
      <c r="AG1862" s="387">
        <v>0</v>
      </c>
      <c r="AH1862" s="387">
        <v>0</v>
      </c>
      <c r="AI1862" s="387">
        <v>16.440000000000001</v>
      </c>
      <c r="AJ1862" s="387">
        <v>16.440000000000001</v>
      </c>
      <c r="AK1862" s="387">
        <v>0</v>
      </c>
      <c r="AM1862"/>
      <c r="AN1862"/>
      <c r="AO1862"/>
    </row>
    <row r="1863" spans="1:41">
      <c r="A1863" s="387" t="s">
        <v>4348</v>
      </c>
      <c r="B1863" s="388">
        <v>43678.593113425923</v>
      </c>
      <c r="C1863" s="389">
        <v>43678</v>
      </c>
      <c r="D1863" s="387" t="s">
        <v>4347</v>
      </c>
      <c r="E1863" s="389">
        <v>43678</v>
      </c>
      <c r="F1863" s="387" t="s">
        <v>4137</v>
      </c>
      <c r="G1863" s="387" t="s">
        <v>1728</v>
      </c>
      <c r="H1863" s="387" t="s">
        <v>1728</v>
      </c>
      <c r="I1863" s="387" t="s">
        <v>1728</v>
      </c>
      <c r="J1863" s="387" t="s">
        <v>1728</v>
      </c>
      <c r="K1863" s="387" t="s">
        <v>1741</v>
      </c>
      <c r="L1863" s="390" t="s">
        <v>1732</v>
      </c>
      <c r="M1863" s="390" t="s">
        <v>2208</v>
      </c>
      <c r="N1863" s="390" t="str">
        <f t="shared" si="58"/>
        <v>Employee13@blyblade.com</v>
      </c>
      <c r="O1863" s="390" t="str">
        <f t="shared" si="59"/>
        <v>Evelyn_Pelczar</v>
      </c>
      <c r="P1863" s="387" t="s">
        <v>1728</v>
      </c>
      <c r="Q1863" s="387" t="s">
        <v>1847</v>
      </c>
      <c r="R1863" s="387" t="s">
        <v>1738</v>
      </c>
      <c r="S1863" s="387" t="s">
        <v>1728</v>
      </c>
      <c r="T1863" s="387" t="s">
        <v>1728</v>
      </c>
      <c r="U1863" s="387" t="s">
        <v>1883</v>
      </c>
      <c r="V1863" s="387" t="s">
        <v>2742</v>
      </c>
      <c r="W1863" s="387" t="s">
        <v>1965</v>
      </c>
      <c r="X1863" s="387" t="s">
        <v>1964</v>
      </c>
      <c r="Y1863" s="387" t="s">
        <v>1735</v>
      </c>
      <c r="Z1863" s="387" t="s">
        <v>1734</v>
      </c>
      <c r="AA1863" s="387" t="s">
        <v>1733</v>
      </c>
      <c r="AB1863" s="387">
        <v>5.44</v>
      </c>
      <c r="AC1863" s="387">
        <v>0</v>
      </c>
      <c r="AD1863" s="387">
        <v>0</v>
      </c>
      <c r="AE1863" s="387">
        <v>5.44</v>
      </c>
      <c r="AF1863" s="387" t="s">
        <v>1729</v>
      </c>
      <c r="AG1863" s="387">
        <v>5.44</v>
      </c>
      <c r="AH1863" s="387">
        <v>0</v>
      </c>
      <c r="AI1863" s="387">
        <v>0</v>
      </c>
      <c r="AJ1863" s="387">
        <v>5.44</v>
      </c>
      <c r="AK1863" s="387">
        <v>0.54</v>
      </c>
      <c r="AM1863"/>
      <c r="AN1863"/>
      <c r="AO1863"/>
    </row>
    <row r="1864" spans="1:41">
      <c r="A1864" s="387" t="s">
        <v>4346</v>
      </c>
      <c r="B1864" s="388">
        <v>43678.605937499997</v>
      </c>
      <c r="C1864" s="389">
        <v>43678</v>
      </c>
      <c r="D1864" s="387" t="s">
        <v>3961</v>
      </c>
      <c r="E1864" s="389">
        <v>43678</v>
      </c>
      <c r="F1864" s="387" t="s">
        <v>3097</v>
      </c>
      <c r="G1864" s="389">
        <v>43678</v>
      </c>
      <c r="H1864" s="387" t="s">
        <v>3945</v>
      </c>
      <c r="I1864" s="389">
        <v>43678</v>
      </c>
      <c r="J1864" s="387" t="s">
        <v>3744</v>
      </c>
      <c r="K1864" s="387" t="s">
        <v>1741</v>
      </c>
      <c r="L1864" s="390" t="s">
        <v>1732</v>
      </c>
      <c r="M1864" s="390" t="s">
        <v>2208</v>
      </c>
      <c r="N1864" s="390" t="str">
        <f t="shared" si="58"/>
        <v>Employee13@blyblade.com</v>
      </c>
      <c r="O1864" s="390" t="str">
        <f t="shared" si="59"/>
        <v>Evelyn_Pelczar</v>
      </c>
      <c r="P1864" s="387" t="s">
        <v>1728</v>
      </c>
      <c r="Q1864" s="387" t="s">
        <v>1847</v>
      </c>
      <c r="R1864" s="387" t="s">
        <v>1738</v>
      </c>
      <c r="S1864" s="387">
        <v>1.1000000000000001</v>
      </c>
      <c r="T1864" s="387">
        <v>9</v>
      </c>
      <c r="U1864" s="387" t="s">
        <v>1883</v>
      </c>
      <c r="V1864" s="387" t="s">
        <v>1772</v>
      </c>
      <c r="W1864" s="387" t="s">
        <v>1965</v>
      </c>
      <c r="X1864" s="387" t="s">
        <v>1964</v>
      </c>
      <c r="Y1864" s="387" t="s">
        <v>1735</v>
      </c>
      <c r="Z1864" s="387" t="s">
        <v>1734</v>
      </c>
      <c r="AA1864" s="387" t="s">
        <v>1733</v>
      </c>
      <c r="AB1864" s="387">
        <v>15.54</v>
      </c>
      <c r="AC1864" s="387">
        <v>0</v>
      </c>
      <c r="AD1864" s="387">
        <v>0</v>
      </c>
      <c r="AE1864" s="387">
        <v>15.54</v>
      </c>
      <c r="AF1864" s="387" t="s">
        <v>1729</v>
      </c>
      <c r="AG1864" s="387">
        <v>15.54</v>
      </c>
      <c r="AH1864" s="387">
        <v>0</v>
      </c>
      <c r="AI1864" s="387">
        <v>0</v>
      </c>
      <c r="AJ1864" s="387">
        <v>15.54</v>
      </c>
      <c r="AK1864" s="387">
        <v>1.55</v>
      </c>
      <c r="AM1864"/>
      <c r="AN1864"/>
      <c r="AO1864"/>
    </row>
    <row r="1865" spans="1:41">
      <c r="A1865" s="387" t="s">
        <v>4345</v>
      </c>
      <c r="B1865" s="388">
        <v>43678.617662037039</v>
      </c>
      <c r="C1865" s="389">
        <v>43678</v>
      </c>
      <c r="D1865" s="387" t="s">
        <v>2639</v>
      </c>
      <c r="E1865" s="389">
        <v>43678</v>
      </c>
      <c r="F1865" s="387" t="s">
        <v>2638</v>
      </c>
      <c r="G1865" s="389">
        <v>43678</v>
      </c>
      <c r="H1865" s="387" t="s">
        <v>2768</v>
      </c>
      <c r="I1865" s="389">
        <v>43678</v>
      </c>
      <c r="J1865" s="387" t="s">
        <v>2893</v>
      </c>
      <c r="K1865" s="387" t="s">
        <v>1741</v>
      </c>
      <c r="L1865" s="390" t="s">
        <v>1732</v>
      </c>
      <c r="M1865" s="390" t="s">
        <v>3510</v>
      </c>
      <c r="N1865" s="390" t="str">
        <f t="shared" si="58"/>
        <v>Employee20@blyblade.com</v>
      </c>
      <c r="O1865" s="390" t="str">
        <f t="shared" si="59"/>
        <v>Conner_Clay</v>
      </c>
      <c r="P1865" s="387" t="s">
        <v>1728</v>
      </c>
      <c r="Q1865" s="387" t="s">
        <v>1754</v>
      </c>
      <c r="R1865" s="387" t="s">
        <v>1738</v>
      </c>
      <c r="S1865" s="387">
        <v>1.7</v>
      </c>
      <c r="T1865" s="387">
        <v>12</v>
      </c>
      <c r="U1865" s="387" t="s">
        <v>2411</v>
      </c>
      <c r="V1865" s="387" t="s">
        <v>1737</v>
      </c>
      <c r="W1865" s="387" t="s">
        <v>1771</v>
      </c>
      <c r="X1865" s="387" t="s">
        <v>1770</v>
      </c>
      <c r="Y1865" s="387" t="s">
        <v>2449</v>
      </c>
      <c r="Z1865" s="387" t="s">
        <v>1734</v>
      </c>
      <c r="AA1865" s="387" t="s">
        <v>1733</v>
      </c>
      <c r="AB1865" s="387">
        <v>17.13</v>
      </c>
      <c r="AC1865" s="387">
        <v>0</v>
      </c>
      <c r="AD1865" s="387">
        <v>0</v>
      </c>
      <c r="AE1865" s="387">
        <v>17.13</v>
      </c>
      <c r="AF1865" s="387" t="s">
        <v>1729</v>
      </c>
      <c r="AG1865" s="387">
        <v>17.13</v>
      </c>
      <c r="AH1865" s="387">
        <v>0</v>
      </c>
      <c r="AI1865" s="387">
        <v>0</v>
      </c>
      <c r="AJ1865" s="387">
        <v>17.13</v>
      </c>
      <c r="AK1865" s="387">
        <v>1.71</v>
      </c>
      <c r="AM1865"/>
      <c r="AN1865"/>
      <c r="AO1865"/>
    </row>
    <row r="1866" spans="1:41">
      <c r="A1866" s="387" t="s">
        <v>4344</v>
      </c>
      <c r="B1866" s="388">
        <v>43678.634444444448</v>
      </c>
      <c r="C1866" s="389">
        <v>43678</v>
      </c>
      <c r="D1866" s="387" t="s">
        <v>3021</v>
      </c>
      <c r="E1866" s="389">
        <v>43678</v>
      </c>
      <c r="F1866" s="387" t="s">
        <v>2678</v>
      </c>
      <c r="G1866" s="389">
        <v>43678</v>
      </c>
      <c r="H1866" s="387" t="s">
        <v>2468</v>
      </c>
      <c r="I1866" s="389">
        <v>43678</v>
      </c>
      <c r="J1866" s="387" t="s">
        <v>2368</v>
      </c>
      <c r="K1866" s="387" t="s">
        <v>1741</v>
      </c>
      <c r="L1866" s="390" t="s">
        <v>1732</v>
      </c>
      <c r="M1866" s="390" t="s">
        <v>1810</v>
      </c>
      <c r="N1866" s="390" t="str">
        <f t="shared" si="58"/>
        <v>Employee3@blyblade.com</v>
      </c>
      <c r="O1866" s="390" t="str">
        <f t="shared" si="59"/>
        <v>Esjona_Kadiu</v>
      </c>
      <c r="P1866" s="387" t="s">
        <v>1728</v>
      </c>
      <c r="Q1866" s="387" t="s">
        <v>1739</v>
      </c>
      <c r="R1866" s="387" t="s">
        <v>1738</v>
      </c>
      <c r="S1866" s="387">
        <v>0.96</v>
      </c>
      <c r="T1866" s="387">
        <v>16</v>
      </c>
      <c r="U1866" s="387" t="s">
        <v>1737</v>
      </c>
      <c r="V1866" s="387" t="s">
        <v>1737</v>
      </c>
      <c r="W1866" s="387" t="s">
        <v>1728</v>
      </c>
      <c r="X1866" s="387" t="s">
        <v>1794</v>
      </c>
      <c r="Y1866" s="387" t="s">
        <v>1735</v>
      </c>
      <c r="Z1866" s="387" t="s">
        <v>1734</v>
      </c>
      <c r="AA1866" s="387" t="s">
        <v>1733</v>
      </c>
      <c r="AB1866" s="387">
        <v>20.07</v>
      </c>
      <c r="AC1866" s="387">
        <v>0</v>
      </c>
      <c r="AD1866" s="387">
        <v>0</v>
      </c>
      <c r="AE1866" s="387">
        <v>20</v>
      </c>
      <c r="AF1866" s="387" t="s">
        <v>1729</v>
      </c>
      <c r="AG1866" s="387">
        <v>20.07</v>
      </c>
      <c r="AH1866" s="387">
        <v>0</v>
      </c>
      <c r="AI1866" s="387">
        <v>0</v>
      </c>
      <c r="AJ1866" s="387">
        <v>20</v>
      </c>
      <c r="AK1866" s="387">
        <v>2</v>
      </c>
      <c r="AM1866"/>
      <c r="AN1866"/>
      <c r="AO1866"/>
    </row>
    <row r="1867" spans="1:41">
      <c r="A1867" s="387" t="s">
        <v>4343</v>
      </c>
      <c r="B1867" s="388">
        <v>43678.649467592593</v>
      </c>
      <c r="C1867" s="389">
        <v>43678</v>
      </c>
      <c r="D1867" s="387" t="s">
        <v>3666</v>
      </c>
      <c r="E1867" s="389">
        <v>43678</v>
      </c>
      <c r="F1867" s="387" t="s">
        <v>3665</v>
      </c>
      <c r="G1867" s="389">
        <v>43678</v>
      </c>
      <c r="H1867" s="387" t="s">
        <v>2163</v>
      </c>
      <c r="I1867" s="389">
        <v>43678</v>
      </c>
      <c r="J1867" s="387" t="s">
        <v>1835</v>
      </c>
      <c r="K1867" s="387" t="s">
        <v>1741</v>
      </c>
      <c r="L1867" s="390" t="s">
        <v>1732</v>
      </c>
      <c r="M1867" s="390" t="s">
        <v>2208</v>
      </c>
      <c r="N1867" s="390" t="str">
        <f t="shared" si="58"/>
        <v>Employee13@blyblade.com</v>
      </c>
      <c r="O1867" s="390" t="str">
        <f t="shared" si="59"/>
        <v>Evelyn_Pelczar</v>
      </c>
      <c r="P1867" s="387" t="s">
        <v>1728</v>
      </c>
      <c r="Q1867" s="387" t="s">
        <v>1739</v>
      </c>
      <c r="R1867" s="387" t="s">
        <v>1738</v>
      </c>
      <c r="S1867" s="387">
        <v>0.64</v>
      </c>
      <c r="T1867" s="387">
        <v>20</v>
      </c>
      <c r="U1867" s="387" t="s">
        <v>1772</v>
      </c>
      <c r="V1867" s="387" t="s">
        <v>1772</v>
      </c>
      <c r="W1867" s="387" t="s">
        <v>1728</v>
      </c>
      <c r="X1867" s="387" t="s">
        <v>1794</v>
      </c>
      <c r="Y1867" s="387" t="s">
        <v>1735</v>
      </c>
      <c r="Z1867" s="387" t="s">
        <v>1734</v>
      </c>
      <c r="AA1867" s="387" t="s">
        <v>1793</v>
      </c>
      <c r="AB1867" s="387">
        <v>16.59</v>
      </c>
      <c r="AC1867" s="387">
        <v>0</v>
      </c>
      <c r="AD1867" s="387">
        <v>1.3</v>
      </c>
      <c r="AE1867" s="387">
        <v>16.59</v>
      </c>
      <c r="AF1867" s="387" t="s">
        <v>1729</v>
      </c>
      <c r="AG1867" s="387">
        <v>16.59</v>
      </c>
      <c r="AH1867" s="387">
        <v>0</v>
      </c>
      <c r="AI1867" s="387">
        <v>1.3</v>
      </c>
      <c r="AJ1867" s="387">
        <v>16.59</v>
      </c>
      <c r="AK1867" s="387">
        <v>1.66</v>
      </c>
      <c r="AM1867"/>
      <c r="AN1867"/>
      <c r="AO1867"/>
    </row>
    <row r="1868" spans="1:41">
      <c r="A1868" s="387" t="s">
        <v>4342</v>
      </c>
      <c r="B1868" s="388">
        <v>43678.662916666668</v>
      </c>
      <c r="C1868" s="389">
        <v>43678</v>
      </c>
      <c r="D1868" s="387" t="s">
        <v>3664</v>
      </c>
      <c r="E1868" s="389">
        <v>43678</v>
      </c>
      <c r="F1868" s="387" t="s">
        <v>3601</v>
      </c>
      <c r="G1868" s="389">
        <v>43678</v>
      </c>
      <c r="H1868" s="387" t="s">
        <v>2416</v>
      </c>
      <c r="I1868" s="389">
        <v>43678</v>
      </c>
      <c r="J1868" s="387" t="s">
        <v>2415</v>
      </c>
      <c r="K1868" s="387" t="s">
        <v>1741</v>
      </c>
      <c r="L1868" s="390" t="s">
        <v>1732</v>
      </c>
      <c r="M1868" s="390" t="s">
        <v>2812</v>
      </c>
      <c r="N1868" s="390" t="str">
        <f t="shared" si="58"/>
        <v>Employee6@blyblade.com</v>
      </c>
      <c r="O1868" s="390" t="str">
        <f t="shared" si="59"/>
        <v>Matthew_Brody</v>
      </c>
      <c r="P1868" s="387" t="s">
        <v>1728</v>
      </c>
      <c r="Q1868" s="387" t="s">
        <v>1739</v>
      </c>
      <c r="R1868" s="387" t="s">
        <v>1738</v>
      </c>
      <c r="S1868" s="387">
        <v>0.57999999999999996</v>
      </c>
      <c r="T1868" s="387">
        <v>22</v>
      </c>
      <c r="U1868" s="387" t="s">
        <v>1772</v>
      </c>
      <c r="V1868" s="387" t="s">
        <v>1772</v>
      </c>
      <c r="W1868" s="387" t="s">
        <v>1728</v>
      </c>
      <c r="X1868" s="387" t="s">
        <v>1794</v>
      </c>
      <c r="Y1868" s="387" t="s">
        <v>1748</v>
      </c>
      <c r="Z1868" s="387" t="s">
        <v>1734</v>
      </c>
      <c r="AA1868" s="387" t="s">
        <v>1733</v>
      </c>
      <c r="AB1868" s="387">
        <v>15.05</v>
      </c>
      <c r="AC1868" s="387">
        <v>0</v>
      </c>
      <c r="AD1868" s="387">
        <v>0</v>
      </c>
      <c r="AE1868" s="387">
        <v>15.05</v>
      </c>
      <c r="AF1868" s="387" t="s">
        <v>1729</v>
      </c>
      <c r="AG1868" s="387">
        <v>15.05</v>
      </c>
      <c r="AH1868" s="387">
        <v>0</v>
      </c>
      <c r="AI1868" s="387">
        <v>0</v>
      </c>
      <c r="AJ1868" s="387">
        <v>15.05</v>
      </c>
      <c r="AK1868" s="387">
        <v>1.51</v>
      </c>
      <c r="AM1868"/>
      <c r="AN1868"/>
      <c r="AO1868"/>
    </row>
    <row r="1869" spans="1:41">
      <c r="A1869" s="387" t="s">
        <v>4341</v>
      </c>
      <c r="B1869" s="388">
        <v>43678.692789351851</v>
      </c>
      <c r="C1869" s="389">
        <v>43678</v>
      </c>
      <c r="D1869" s="387" t="s">
        <v>2625</v>
      </c>
      <c r="E1869" s="389">
        <v>43678</v>
      </c>
      <c r="F1869" s="387" t="s">
        <v>2624</v>
      </c>
      <c r="G1869" s="389">
        <v>43678</v>
      </c>
      <c r="H1869" s="387" t="s">
        <v>2846</v>
      </c>
      <c r="I1869" s="389">
        <v>43678</v>
      </c>
      <c r="J1869" s="387" t="s">
        <v>3136</v>
      </c>
      <c r="K1869" s="387" t="s">
        <v>1741</v>
      </c>
      <c r="L1869" s="390" t="s">
        <v>1732</v>
      </c>
      <c r="M1869" s="390" t="s">
        <v>1979</v>
      </c>
      <c r="N1869" s="390" t="str">
        <f t="shared" si="58"/>
        <v>Employee15@blyblade.com</v>
      </c>
      <c r="O1869" s="390" t="str">
        <f t="shared" si="59"/>
        <v>Jess_Rooney</v>
      </c>
      <c r="P1869" s="387" t="s">
        <v>1728</v>
      </c>
      <c r="Q1869" s="387" t="s">
        <v>1847</v>
      </c>
      <c r="R1869" s="387" t="s">
        <v>1738</v>
      </c>
      <c r="S1869" s="387">
        <v>4.9000000000000004</v>
      </c>
      <c r="T1869" s="387">
        <v>23</v>
      </c>
      <c r="U1869" s="387" t="s">
        <v>2007</v>
      </c>
      <c r="V1869" s="387" t="s">
        <v>1737</v>
      </c>
      <c r="W1869" s="387" t="s">
        <v>1771</v>
      </c>
      <c r="X1869" s="387" t="s">
        <v>1770</v>
      </c>
      <c r="Y1869" s="387" t="s">
        <v>1735</v>
      </c>
      <c r="Z1869" s="387" t="s">
        <v>1734</v>
      </c>
      <c r="AA1869" s="387" t="s">
        <v>1733</v>
      </c>
      <c r="AB1869" s="387">
        <v>36.450000000000003</v>
      </c>
      <c r="AC1869" s="387">
        <v>0</v>
      </c>
      <c r="AD1869" s="387">
        <v>0</v>
      </c>
      <c r="AE1869" s="387">
        <v>36.450000000000003</v>
      </c>
      <c r="AF1869" s="387" t="s">
        <v>1729</v>
      </c>
      <c r="AG1869" s="387">
        <v>36.450000000000003</v>
      </c>
      <c r="AH1869" s="387">
        <v>0</v>
      </c>
      <c r="AI1869" s="387">
        <v>0</v>
      </c>
      <c r="AJ1869" s="387">
        <v>36.450000000000003</v>
      </c>
      <c r="AK1869" s="387">
        <v>3.65</v>
      </c>
      <c r="AM1869"/>
      <c r="AN1869"/>
      <c r="AO1869"/>
    </row>
    <row r="1870" spans="1:41">
      <c r="A1870" s="387" t="s">
        <v>4340</v>
      </c>
      <c r="B1870" s="388">
        <v>43678.72420138889</v>
      </c>
      <c r="C1870" s="389">
        <v>43678</v>
      </c>
      <c r="D1870" s="387" t="s">
        <v>1785</v>
      </c>
      <c r="E1870" s="389">
        <v>43678</v>
      </c>
      <c r="F1870" s="387" t="s">
        <v>1784</v>
      </c>
      <c r="G1870" s="389">
        <v>43678</v>
      </c>
      <c r="H1870" s="387" t="s">
        <v>2608</v>
      </c>
      <c r="I1870" s="389">
        <v>43678</v>
      </c>
      <c r="J1870" s="387" t="s">
        <v>2607</v>
      </c>
      <c r="K1870" s="387" t="s">
        <v>1741</v>
      </c>
      <c r="L1870" s="390" t="s">
        <v>1732</v>
      </c>
      <c r="M1870" s="390" t="s">
        <v>1979</v>
      </c>
      <c r="N1870" s="390" t="str">
        <f t="shared" ref="N1870:N1933" si="60">M1870&amp;"@blyblade.com"</f>
        <v>Employee15@blyblade.com</v>
      </c>
      <c r="O1870" s="390" t="str">
        <f t="shared" si="59"/>
        <v>Jess_Rooney</v>
      </c>
      <c r="P1870" s="387" t="s">
        <v>1728</v>
      </c>
      <c r="Q1870" s="387" t="s">
        <v>1739</v>
      </c>
      <c r="R1870" s="387" t="s">
        <v>1738</v>
      </c>
      <c r="S1870" s="387">
        <v>1.62</v>
      </c>
      <c r="T1870" s="387">
        <v>48</v>
      </c>
      <c r="U1870" s="387" t="s">
        <v>1845</v>
      </c>
      <c r="V1870" s="387" t="s">
        <v>1845</v>
      </c>
      <c r="W1870" s="387" t="s">
        <v>1728</v>
      </c>
      <c r="X1870" s="387" t="s">
        <v>1794</v>
      </c>
      <c r="Y1870" s="387" t="s">
        <v>1735</v>
      </c>
      <c r="Z1870" s="387" t="s">
        <v>1734</v>
      </c>
      <c r="AA1870" s="387" t="s">
        <v>1733</v>
      </c>
      <c r="AB1870" s="387">
        <v>20.309999999999999</v>
      </c>
      <c r="AC1870" s="387">
        <v>0</v>
      </c>
      <c r="AD1870" s="387">
        <v>0</v>
      </c>
      <c r="AE1870" s="387">
        <v>20</v>
      </c>
      <c r="AF1870" s="387" t="s">
        <v>1729</v>
      </c>
      <c r="AG1870" s="387">
        <v>20.309999999999999</v>
      </c>
      <c r="AH1870" s="387">
        <v>0</v>
      </c>
      <c r="AI1870" s="387">
        <v>0</v>
      </c>
      <c r="AJ1870" s="387">
        <v>20</v>
      </c>
      <c r="AK1870" s="387">
        <v>2</v>
      </c>
      <c r="AM1870"/>
      <c r="AN1870"/>
      <c r="AO1870"/>
    </row>
    <row r="1871" spans="1:41">
      <c r="A1871" s="387" t="s">
        <v>4339</v>
      </c>
      <c r="B1871" s="388">
        <v>43678.732094907406</v>
      </c>
      <c r="C1871" s="389">
        <v>43678</v>
      </c>
      <c r="D1871" s="387" t="s">
        <v>4082</v>
      </c>
      <c r="E1871" s="389">
        <v>43678</v>
      </c>
      <c r="F1871" s="387" t="s">
        <v>3164</v>
      </c>
      <c r="G1871" s="389">
        <v>43678</v>
      </c>
      <c r="H1871" s="387" t="s">
        <v>2136</v>
      </c>
      <c r="I1871" s="389">
        <v>43678</v>
      </c>
      <c r="J1871" s="387" t="s">
        <v>2135</v>
      </c>
      <c r="K1871" s="387" t="s">
        <v>1741</v>
      </c>
      <c r="L1871" s="390" t="s">
        <v>1732</v>
      </c>
      <c r="M1871" s="390" t="s">
        <v>1924</v>
      </c>
      <c r="N1871" s="390" t="str">
        <f t="shared" si="60"/>
        <v>Employee16@blyblade.com</v>
      </c>
      <c r="O1871" s="390" t="str">
        <f t="shared" ref="O1871:O1934" si="61">VLOOKUP(M1871,$A$10:$F$65,4,FALSE)</f>
        <v>Hunter_Senning</v>
      </c>
      <c r="P1871" s="387" t="s">
        <v>1728</v>
      </c>
      <c r="Q1871" s="387" t="s">
        <v>1754</v>
      </c>
      <c r="R1871" s="387" t="s">
        <v>1738</v>
      </c>
      <c r="S1871" s="387">
        <v>2.95</v>
      </c>
      <c r="T1871" s="387">
        <v>28</v>
      </c>
      <c r="U1871" s="387" t="s">
        <v>1737</v>
      </c>
      <c r="V1871" s="387" t="s">
        <v>1772</v>
      </c>
      <c r="W1871" s="387" t="s">
        <v>1771</v>
      </c>
      <c r="X1871" s="387" t="s">
        <v>1770</v>
      </c>
      <c r="Y1871" s="387" t="s">
        <v>1748</v>
      </c>
      <c r="Z1871" s="387" t="s">
        <v>1734</v>
      </c>
      <c r="AA1871" s="387" t="s">
        <v>1733</v>
      </c>
      <c r="AB1871" s="387">
        <v>29.51</v>
      </c>
      <c r="AC1871" s="387">
        <v>0</v>
      </c>
      <c r="AD1871" s="387">
        <v>0</v>
      </c>
      <c r="AE1871" s="387">
        <v>29.51</v>
      </c>
      <c r="AF1871" s="387" t="s">
        <v>1729</v>
      </c>
      <c r="AG1871" s="387">
        <v>29.51</v>
      </c>
      <c r="AH1871" s="387">
        <v>0</v>
      </c>
      <c r="AI1871" s="387">
        <v>0</v>
      </c>
      <c r="AJ1871" s="387">
        <v>29.51</v>
      </c>
      <c r="AK1871" s="387">
        <v>2.95</v>
      </c>
      <c r="AM1871"/>
      <c r="AN1871"/>
      <c r="AO1871"/>
    </row>
    <row r="1872" spans="1:41">
      <c r="A1872" s="387" t="s">
        <v>4338</v>
      </c>
      <c r="B1872" s="388">
        <v>43678.732905092591</v>
      </c>
      <c r="C1872" s="389">
        <v>43678</v>
      </c>
      <c r="D1872" s="387" t="s">
        <v>2060</v>
      </c>
      <c r="E1872" s="389">
        <v>43678</v>
      </c>
      <c r="F1872" s="387" t="s">
        <v>2352</v>
      </c>
      <c r="G1872" s="389">
        <v>43678</v>
      </c>
      <c r="H1872" s="387" t="s">
        <v>3572</v>
      </c>
      <c r="I1872" s="389">
        <v>43678</v>
      </c>
      <c r="J1872" s="387" t="s">
        <v>3571</v>
      </c>
      <c r="K1872" s="387" t="s">
        <v>1741</v>
      </c>
      <c r="L1872" s="390" t="s">
        <v>1732</v>
      </c>
      <c r="M1872" s="390" t="s">
        <v>2051</v>
      </c>
      <c r="N1872" s="390" t="str">
        <f t="shared" si="60"/>
        <v>Employee26@blyblade.com</v>
      </c>
      <c r="O1872" s="390" t="str">
        <f t="shared" si="61"/>
        <v>Karoline_Lozier</v>
      </c>
      <c r="P1872" s="387" t="s">
        <v>1728</v>
      </c>
      <c r="Q1872" s="387" t="s">
        <v>1739</v>
      </c>
      <c r="R1872" s="387" t="s">
        <v>1738</v>
      </c>
      <c r="S1872" s="387">
        <v>0.64</v>
      </c>
      <c r="T1872" s="387">
        <v>27</v>
      </c>
      <c r="U1872" s="387" t="s">
        <v>1772</v>
      </c>
      <c r="V1872" s="387" t="s">
        <v>1772</v>
      </c>
      <c r="W1872" s="387" t="s">
        <v>1728</v>
      </c>
      <c r="X1872" s="387" t="s">
        <v>1794</v>
      </c>
      <c r="Y1872" s="387" t="s">
        <v>1748</v>
      </c>
      <c r="Z1872" s="387" t="s">
        <v>1734</v>
      </c>
      <c r="AA1872" s="387" t="s">
        <v>1793</v>
      </c>
      <c r="AB1872" s="387">
        <v>22.79</v>
      </c>
      <c r="AC1872" s="387">
        <v>0</v>
      </c>
      <c r="AD1872" s="387">
        <v>2.7</v>
      </c>
      <c r="AE1872" s="387">
        <v>20</v>
      </c>
      <c r="AF1872" s="387" t="s">
        <v>1729</v>
      </c>
      <c r="AG1872" s="387">
        <v>22.79</v>
      </c>
      <c r="AH1872" s="387">
        <v>0</v>
      </c>
      <c r="AI1872" s="387">
        <v>2.7</v>
      </c>
      <c r="AJ1872" s="387">
        <v>20</v>
      </c>
      <c r="AK1872" s="387">
        <v>2</v>
      </c>
      <c r="AM1872"/>
      <c r="AN1872"/>
      <c r="AO1872"/>
    </row>
    <row r="1873" spans="1:41">
      <c r="A1873" s="387" t="s">
        <v>4304</v>
      </c>
      <c r="B1873" s="388">
        <v>43678.750254629631</v>
      </c>
      <c r="C1873" s="389">
        <v>43678</v>
      </c>
      <c r="D1873" s="387" t="s">
        <v>1758</v>
      </c>
      <c r="E1873" s="389">
        <v>43678</v>
      </c>
      <c r="F1873" s="387" t="s">
        <v>2697</v>
      </c>
      <c r="G1873" s="389">
        <v>43678</v>
      </c>
      <c r="H1873" s="387" t="s">
        <v>2134</v>
      </c>
      <c r="I1873" s="389">
        <v>43678</v>
      </c>
      <c r="J1873" s="387" t="s">
        <v>2133</v>
      </c>
      <c r="K1873" s="387" t="s">
        <v>1741</v>
      </c>
      <c r="L1873" s="390" t="s">
        <v>1732</v>
      </c>
      <c r="M1873" s="390" t="s">
        <v>1946</v>
      </c>
      <c r="N1873" s="390" t="str">
        <f t="shared" si="60"/>
        <v>Employee37@blyblade.com</v>
      </c>
      <c r="O1873" s="390" t="str">
        <f t="shared" si="61"/>
        <v>Simon_Levesque</v>
      </c>
      <c r="P1873" s="387" t="s">
        <v>1728</v>
      </c>
      <c r="Q1873" s="387" t="s">
        <v>1754</v>
      </c>
      <c r="R1873" s="387" t="s">
        <v>1738</v>
      </c>
      <c r="S1873" s="387">
        <v>4.79</v>
      </c>
      <c r="T1873" s="387">
        <v>28</v>
      </c>
      <c r="U1873" s="387" t="s">
        <v>1876</v>
      </c>
      <c r="V1873" s="387" t="s">
        <v>1883</v>
      </c>
      <c r="W1873" s="387" t="s">
        <v>1771</v>
      </c>
      <c r="X1873" s="387" t="s">
        <v>1770</v>
      </c>
      <c r="Y1873" s="387" t="s">
        <v>1728</v>
      </c>
      <c r="Z1873" s="387" t="s">
        <v>1734</v>
      </c>
      <c r="AA1873" s="387" t="s">
        <v>1733</v>
      </c>
      <c r="AB1873" s="387">
        <v>23.6</v>
      </c>
      <c r="AC1873" s="387">
        <v>0</v>
      </c>
      <c r="AD1873" s="387">
        <v>0</v>
      </c>
      <c r="AE1873" s="387">
        <v>23.6</v>
      </c>
      <c r="AF1873" s="387" t="s">
        <v>1729</v>
      </c>
      <c r="AG1873" s="387">
        <v>23.6</v>
      </c>
      <c r="AH1873" s="387">
        <v>0</v>
      </c>
      <c r="AI1873" s="387">
        <v>0</v>
      </c>
      <c r="AJ1873" s="387">
        <v>23.6</v>
      </c>
      <c r="AK1873" s="387">
        <v>2.36</v>
      </c>
      <c r="AM1873"/>
      <c r="AN1873"/>
      <c r="AO1873"/>
    </row>
    <row r="1874" spans="1:41">
      <c r="A1874" s="387" t="s">
        <v>4337</v>
      </c>
      <c r="B1874" s="388">
        <v>43678.756145833337</v>
      </c>
      <c r="C1874" s="389">
        <v>43678</v>
      </c>
      <c r="D1874" s="387" t="s">
        <v>1764</v>
      </c>
      <c r="E1874" s="389">
        <v>43678</v>
      </c>
      <c r="F1874" s="387" t="s">
        <v>2107</v>
      </c>
      <c r="G1874" s="389">
        <v>43678</v>
      </c>
      <c r="H1874" s="387" t="s">
        <v>2344</v>
      </c>
      <c r="I1874" s="389">
        <v>43678</v>
      </c>
      <c r="J1874" s="387" t="s">
        <v>2343</v>
      </c>
      <c r="K1874" s="387" t="s">
        <v>1741</v>
      </c>
      <c r="L1874" s="390" t="s">
        <v>1732</v>
      </c>
      <c r="M1874" s="390" t="s">
        <v>2027</v>
      </c>
      <c r="N1874" s="390" t="str">
        <f t="shared" si="60"/>
        <v>Employee28@blyblade.com</v>
      </c>
      <c r="O1874" s="390" t="str">
        <f t="shared" si="61"/>
        <v>Tony_Conte</v>
      </c>
      <c r="P1874" s="387" t="s">
        <v>1728</v>
      </c>
      <c r="Q1874" s="387" t="s">
        <v>1952</v>
      </c>
      <c r="R1874" s="387" t="s">
        <v>1738</v>
      </c>
      <c r="S1874" s="387">
        <v>2.2000000000000002</v>
      </c>
      <c r="T1874" s="387">
        <v>24</v>
      </c>
      <c r="U1874" s="387" t="s">
        <v>2026</v>
      </c>
      <c r="V1874" s="387" t="s">
        <v>2026</v>
      </c>
      <c r="W1874" s="387" t="s">
        <v>1761</v>
      </c>
      <c r="X1874" s="387" t="s">
        <v>1749</v>
      </c>
      <c r="Y1874" s="387" t="s">
        <v>1748</v>
      </c>
      <c r="Z1874" s="387" t="s">
        <v>1734</v>
      </c>
      <c r="AA1874" s="387" t="s">
        <v>1733</v>
      </c>
      <c r="AB1874" s="387">
        <v>33.96</v>
      </c>
      <c r="AC1874" s="387">
        <v>0</v>
      </c>
      <c r="AD1874" s="387">
        <v>0</v>
      </c>
      <c r="AE1874" s="387">
        <v>33.96</v>
      </c>
      <c r="AF1874" s="387" t="s">
        <v>1729</v>
      </c>
      <c r="AG1874" s="387">
        <v>33.96</v>
      </c>
      <c r="AH1874" s="387">
        <v>0</v>
      </c>
      <c r="AI1874" s="387">
        <v>0</v>
      </c>
      <c r="AJ1874" s="387">
        <v>33.96</v>
      </c>
      <c r="AK1874" s="387">
        <v>3.4</v>
      </c>
      <c r="AM1874"/>
      <c r="AN1874"/>
      <c r="AO1874"/>
    </row>
    <row r="1875" spans="1:41">
      <c r="A1875" s="387" t="s">
        <v>4323</v>
      </c>
      <c r="B1875" s="388">
        <v>43678.800810185188</v>
      </c>
      <c r="C1875" s="389">
        <v>43678</v>
      </c>
      <c r="D1875" s="387" t="s">
        <v>1756</v>
      </c>
      <c r="E1875" s="389">
        <v>43678</v>
      </c>
      <c r="F1875" s="387" t="s">
        <v>3465</v>
      </c>
      <c r="G1875" s="389">
        <v>43678</v>
      </c>
      <c r="H1875" s="387" t="s">
        <v>2855</v>
      </c>
      <c r="I1875" s="389">
        <v>43678</v>
      </c>
      <c r="J1875" s="387" t="s">
        <v>2854</v>
      </c>
      <c r="K1875" s="387" t="s">
        <v>1741</v>
      </c>
      <c r="L1875" s="390" t="s">
        <v>1732</v>
      </c>
      <c r="M1875" s="390" t="s">
        <v>1755</v>
      </c>
      <c r="N1875" s="390" t="str">
        <f t="shared" si="60"/>
        <v>Employee2@blyblade.com</v>
      </c>
      <c r="O1875" s="390" t="str">
        <f t="shared" si="61"/>
        <v>Cal_Thompson</v>
      </c>
      <c r="P1875" s="387" t="s">
        <v>1728</v>
      </c>
      <c r="Q1875" s="387" t="s">
        <v>1952</v>
      </c>
      <c r="R1875" s="387" t="s">
        <v>1738</v>
      </c>
      <c r="S1875" s="387">
        <v>2.38</v>
      </c>
      <c r="T1875" s="387">
        <v>31</v>
      </c>
      <c r="U1875" s="387" t="s">
        <v>1737</v>
      </c>
      <c r="V1875" s="387" t="s">
        <v>1801</v>
      </c>
      <c r="W1875" s="387" t="s">
        <v>1761</v>
      </c>
      <c r="X1875" s="387" t="s">
        <v>1749</v>
      </c>
      <c r="Y1875" s="387" t="s">
        <v>1748</v>
      </c>
      <c r="Z1875" s="387" t="s">
        <v>1734</v>
      </c>
      <c r="AA1875" s="387" t="s">
        <v>1733</v>
      </c>
      <c r="AB1875" s="387">
        <v>49.06</v>
      </c>
      <c r="AC1875" s="387">
        <v>0</v>
      </c>
      <c r="AD1875" s="387">
        <v>0</v>
      </c>
      <c r="AE1875" s="387">
        <v>49.06</v>
      </c>
      <c r="AF1875" s="387" t="s">
        <v>1729</v>
      </c>
      <c r="AG1875" s="387">
        <v>49.06</v>
      </c>
      <c r="AH1875" s="387">
        <v>0</v>
      </c>
      <c r="AI1875" s="387">
        <v>0</v>
      </c>
      <c r="AJ1875" s="387">
        <v>49.06</v>
      </c>
      <c r="AK1875" s="387">
        <v>4.91</v>
      </c>
      <c r="AM1875"/>
      <c r="AN1875"/>
      <c r="AO1875"/>
    </row>
    <row r="1876" spans="1:41">
      <c r="A1876" s="387" t="s">
        <v>4336</v>
      </c>
      <c r="B1876" s="388">
        <v>43678.815092592595</v>
      </c>
      <c r="C1876" s="389">
        <v>43678</v>
      </c>
      <c r="D1876" s="387" t="s">
        <v>2358</v>
      </c>
      <c r="E1876" s="389">
        <v>43678</v>
      </c>
      <c r="F1876" s="387" t="s">
        <v>3015</v>
      </c>
      <c r="G1876" s="387" t="s">
        <v>1728</v>
      </c>
      <c r="H1876" s="387" t="s">
        <v>1728</v>
      </c>
      <c r="I1876" s="387" t="s">
        <v>1728</v>
      </c>
      <c r="J1876" s="387" t="s">
        <v>1728</v>
      </c>
      <c r="K1876" s="387" t="s">
        <v>1741</v>
      </c>
      <c r="L1876" s="390" t="s">
        <v>1732</v>
      </c>
      <c r="M1876" s="390" t="s">
        <v>1986</v>
      </c>
      <c r="N1876" s="390" t="str">
        <f t="shared" si="60"/>
        <v>Employee1@blyblade.com</v>
      </c>
      <c r="O1876" s="390" t="str">
        <f t="shared" si="61"/>
        <v>Jake_Mirto</v>
      </c>
      <c r="P1876" s="387" t="s">
        <v>1728</v>
      </c>
      <c r="Q1876" s="387" t="s">
        <v>1762</v>
      </c>
      <c r="R1876" s="387" t="s">
        <v>1753</v>
      </c>
      <c r="S1876" s="387" t="s">
        <v>1728</v>
      </c>
      <c r="T1876" s="387" t="s">
        <v>1728</v>
      </c>
      <c r="U1876" s="387" t="s">
        <v>1752</v>
      </c>
      <c r="V1876" s="387" t="s">
        <v>1752</v>
      </c>
      <c r="W1876" s="387" t="s">
        <v>1761</v>
      </c>
      <c r="X1876" s="387" t="s">
        <v>1749</v>
      </c>
      <c r="Y1876" s="387" t="s">
        <v>1735</v>
      </c>
      <c r="Z1876" s="387" t="s">
        <v>1734</v>
      </c>
      <c r="AA1876" s="387" t="s">
        <v>1733</v>
      </c>
      <c r="AB1876" s="387">
        <v>10</v>
      </c>
      <c r="AC1876" s="387">
        <v>0</v>
      </c>
      <c r="AD1876" s="387">
        <v>0</v>
      </c>
      <c r="AE1876" s="387">
        <v>10</v>
      </c>
      <c r="AF1876" s="387" t="s">
        <v>1729</v>
      </c>
      <c r="AG1876" s="387">
        <v>10</v>
      </c>
      <c r="AH1876" s="387">
        <v>0</v>
      </c>
      <c r="AI1876" s="387">
        <v>0</v>
      </c>
      <c r="AJ1876" s="387">
        <v>10</v>
      </c>
      <c r="AK1876" s="387">
        <v>1</v>
      </c>
      <c r="AM1876"/>
      <c r="AN1876"/>
      <c r="AO1876"/>
    </row>
    <row r="1877" spans="1:41">
      <c r="A1877" s="387" t="s">
        <v>4335</v>
      </c>
      <c r="B1877" s="388">
        <v>43678.816805555558</v>
      </c>
      <c r="C1877" s="389">
        <v>43678</v>
      </c>
      <c r="D1877" s="387" t="s">
        <v>3707</v>
      </c>
      <c r="E1877" s="389">
        <v>43678</v>
      </c>
      <c r="F1877" s="387" t="s">
        <v>2441</v>
      </c>
      <c r="G1877" s="389">
        <v>43678</v>
      </c>
      <c r="H1877" s="387" t="s">
        <v>3720</v>
      </c>
      <c r="I1877" s="389">
        <v>43678</v>
      </c>
      <c r="J1877" s="387" t="s">
        <v>3010</v>
      </c>
      <c r="K1877" s="387" t="s">
        <v>1741</v>
      </c>
      <c r="L1877" s="390" t="s">
        <v>1732</v>
      </c>
      <c r="M1877" s="390" t="s">
        <v>2127</v>
      </c>
      <c r="N1877" s="390" t="str">
        <f t="shared" si="60"/>
        <v>Employee46@blyblade.com</v>
      </c>
      <c r="O1877" s="390" t="str">
        <f t="shared" si="61"/>
        <v>Ngozi_Kemjika</v>
      </c>
      <c r="P1877" s="387" t="s">
        <v>1728</v>
      </c>
      <c r="Q1877" s="387" t="s">
        <v>1739</v>
      </c>
      <c r="R1877" s="387" t="s">
        <v>1738</v>
      </c>
      <c r="S1877" s="387">
        <v>1.6</v>
      </c>
      <c r="T1877" s="387">
        <v>29</v>
      </c>
      <c r="U1877" s="387" t="s">
        <v>1978</v>
      </c>
      <c r="V1877" s="387" t="s">
        <v>1978</v>
      </c>
      <c r="W1877" s="387" t="s">
        <v>1728</v>
      </c>
      <c r="X1877" s="387" t="s">
        <v>1794</v>
      </c>
      <c r="Y1877" s="387" t="s">
        <v>1825</v>
      </c>
      <c r="Z1877" s="387" t="s">
        <v>1734</v>
      </c>
      <c r="AA1877" s="387" t="s">
        <v>1793</v>
      </c>
      <c r="AB1877" s="387">
        <v>17.29</v>
      </c>
      <c r="AC1877" s="387">
        <v>0</v>
      </c>
      <c r="AD1877" s="387">
        <v>3</v>
      </c>
      <c r="AE1877" s="387">
        <v>17.29</v>
      </c>
      <c r="AF1877" s="387" t="s">
        <v>1729</v>
      </c>
      <c r="AG1877" s="387">
        <v>17.29</v>
      </c>
      <c r="AH1877" s="387">
        <v>0</v>
      </c>
      <c r="AI1877" s="387">
        <v>3</v>
      </c>
      <c r="AJ1877" s="387">
        <v>17.29</v>
      </c>
      <c r="AK1877" s="387">
        <v>1.73</v>
      </c>
      <c r="AM1877"/>
      <c r="AN1877"/>
      <c r="AO1877"/>
    </row>
    <row r="1878" spans="1:41">
      <c r="A1878" s="387" t="s">
        <v>4334</v>
      </c>
      <c r="B1878" s="388">
        <v>43678.8205787037</v>
      </c>
      <c r="C1878" s="389">
        <v>43678</v>
      </c>
      <c r="D1878" s="387" t="s">
        <v>1958</v>
      </c>
      <c r="E1878" s="389">
        <v>43678</v>
      </c>
      <c r="F1878" s="387" t="s">
        <v>2093</v>
      </c>
      <c r="G1878" s="387" t="s">
        <v>1728</v>
      </c>
      <c r="H1878" s="387" t="s">
        <v>1728</v>
      </c>
      <c r="I1878" s="387" t="s">
        <v>1728</v>
      </c>
      <c r="J1878" s="387" t="s">
        <v>1728</v>
      </c>
      <c r="K1878" s="387" t="s">
        <v>1741</v>
      </c>
      <c r="L1878" s="390" t="s">
        <v>1732</v>
      </c>
      <c r="M1878" s="390" t="s">
        <v>1992</v>
      </c>
      <c r="N1878" s="390" t="str">
        <f t="shared" si="60"/>
        <v>Employee12@blyblade.com</v>
      </c>
      <c r="O1878" s="390" t="str">
        <f t="shared" si="61"/>
        <v>Lysane_Sanchez</v>
      </c>
      <c r="P1878" s="387" t="s">
        <v>1728</v>
      </c>
      <c r="Q1878" s="387" t="s">
        <v>1754</v>
      </c>
      <c r="R1878" s="387" t="s">
        <v>1738</v>
      </c>
      <c r="S1878" s="387" t="s">
        <v>1728</v>
      </c>
      <c r="T1878" s="387" t="s">
        <v>1728</v>
      </c>
      <c r="U1878" s="387" t="s">
        <v>2026</v>
      </c>
      <c r="V1878" s="387" t="s">
        <v>2026</v>
      </c>
      <c r="W1878" s="387" t="s">
        <v>1771</v>
      </c>
      <c r="X1878" s="387" t="s">
        <v>1770</v>
      </c>
      <c r="Y1878" s="387" t="s">
        <v>1748</v>
      </c>
      <c r="Z1878" s="387" t="s">
        <v>1734</v>
      </c>
      <c r="AA1878" s="387" t="s">
        <v>1733</v>
      </c>
      <c r="AB1878" s="387">
        <v>5.44</v>
      </c>
      <c r="AC1878" s="387">
        <v>0</v>
      </c>
      <c r="AD1878" s="387">
        <v>0</v>
      </c>
      <c r="AE1878" s="387">
        <v>5.44</v>
      </c>
      <c r="AF1878" s="387" t="s">
        <v>1729</v>
      </c>
      <c r="AG1878" s="387">
        <v>5.44</v>
      </c>
      <c r="AH1878" s="387">
        <v>0</v>
      </c>
      <c r="AI1878" s="387">
        <v>0</v>
      </c>
      <c r="AJ1878" s="387">
        <v>5.44</v>
      </c>
      <c r="AK1878" s="387">
        <v>0.54</v>
      </c>
      <c r="AM1878"/>
      <c r="AN1878"/>
      <c r="AO1878"/>
    </row>
    <row r="1879" spans="1:41">
      <c r="A1879" s="387" t="s">
        <v>4333</v>
      </c>
      <c r="B1879" s="388">
        <v>43678.82880787037</v>
      </c>
      <c r="C1879" s="389">
        <v>43678</v>
      </c>
      <c r="D1879" s="387" t="s">
        <v>3707</v>
      </c>
      <c r="E1879" s="389">
        <v>43678</v>
      </c>
      <c r="F1879" s="387" t="s">
        <v>2441</v>
      </c>
      <c r="G1879" s="389">
        <v>43678</v>
      </c>
      <c r="H1879" s="387" t="s">
        <v>2074</v>
      </c>
      <c r="I1879" s="389">
        <v>43678</v>
      </c>
      <c r="J1879" s="387" t="s">
        <v>2073</v>
      </c>
      <c r="K1879" s="387" t="s">
        <v>1741</v>
      </c>
      <c r="L1879" s="390" t="s">
        <v>1732</v>
      </c>
      <c r="M1879" s="390" t="s">
        <v>1884</v>
      </c>
      <c r="N1879" s="390" t="str">
        <f t="shared" si="60"/>
        <v>Employee25@blyblade.com</v>
      </c>
      <c r="O1879" s="390" t="str">
        <f t="shared" si="61"/>
        <v>Shyloh_Davonne Wilkinson</v>
      </c>
      <c r="P1879" s="387" t="s">
        <v>1728</v>
      </c>
      <c r="Q1879" s="387" t="s">
        <v>1847</v>
      </c>
      <c r="R1879" s="387" t="s">
        <v>1738</v>
      </c>
      <c r="S1879" s="387">
        <v>2.2400000000000002</v>
      </c>
      <c r="T1879" s="387">
        <v>38</v>
      </c>
      <c r="U1879" s="387" t="s">
        <v>1737</v>
      </c>
      <c r="V1879" s="387" t="s">
        <v>1883</v>
      </c>
      <c r="W1879" s="387" t="s">
        <v>1771</v>
      </c>
      <c r="X1879" s="387" t="s">
        <v>1770</v>
      </c>
      <c r="Y1879" s="387" t="s">
        <v>1735</v>
      </c>
      <c r="Z1879" s="387" t="s">
        <v>1734</v>
      </c>
      <c r="AA1879" s="387" t="s">
        <v>1733</v>
      </c>
      <c r="AB1879" s="387">
        <v>29.31</v>
      </c>
      <c r="AC1879" s="387">
        <v>0</v>
      </c>
      <c r="AD1879" s="387">
        <v>0</v>
      </c>
      <c r="AE1879" s="387">
        <v>29.31</v>
      </c>
      <c r="AF1879" s="387" t="s">
        <v>1729</v>
      </c>
      <c r="AG1879" s="387">
        <v>29.31</v>
      </c>
      <c r="AH1879" s="387">
        <v>0</v>
      </c>
      <c r="AI1879" s="387">
        <v>0</v>
      </c>
      <c r="AJ1879" s="387">
        <v>29.31</v>
      </c>
      <c r="AK1879" s="387">
        <v>2.93</v>
      </c>
      <c r="AM1879"/>
      <c r="AN1879"/>
      <c r="AO1879"/>
    </row>
    <row r="1880" spans="1:41">
      <c r="A1880" s="387" t="s">
        <v>4332</v>
      </c>
      <c r="B1880" s="388">
        <v>43678.841585648152</v>
      </c>
      <c r="C1880" s="389">
        <v>43678</v>
      </c>
      <c r="D1880" s="387" t="s">
        <v>2335</v>
      </c>
      <c r="E1880" s="389">
        <v>43678</v>
      </c>
      <c r="F1880" s="387" t="s">
        <v>2334</v>
      </c>
      <c r="G1880" s="389">
        <v>43678</v>
      </c>
      <c r="H1880" s="387" t="s">
        <v>2071</v>
      </c>
      <c r="I1880" s="389">
        <v>43678</v>
      </c>
      <c r="J1880" s="387" t="s">
        <v>2070</v>
      </c>
      <c r="K1880" s="387" t="s">
        <v>1741</v>
      </c>
      <c r="L1880" s="390" t="s">
        <v>1732</v>
      </c>
      <c r="M1880" s="390" t="s">
        <v>1940</v>
      </c>
      <c r="N1880" s="390" t="str">
        <f t="shared" si="60"/>
        <v>Employee11@blyblade.com</v>
      </c>
      <c r="O1880" s="390" t="str">
        <f t="shared" si="61"/>
        <v>Mimi_Grassi</v>
      </c>
      <c r="P1880" s="387" t="s">
        <v>1728</v>
      </c>
      <c r="Q1880" s="387" t="s">
        <v>1762</v>
      </c>
      <c r="R1880" s="387" t="s">
        <v>1753</v>
      </c>
      <c r="S1880" s="387">
        <v>7.16</v>
      </c>
      <c r="T1880" s="387">
        <v>19</v>
      </c>
      <c r="U1880" s="387" t="s">
        <v>1752</v>
      </c>
      <c r="V1880" s="387" t="s">
        <v>2100</v>
      </c>
      <c r="W1880" s="387" t="s">
        <v>1965</v>
      </c>
      <c r="X1880" s="387" t="s">
        <v>1749</v>
      </c>
      <c r="Y1880" s="387" t="s">
        <v>1735</v>
      </c>
      <c r="Z1880" s="387" t="s">
        <v>1734</v>
      </c>
      <c r="AA1880" s="387" t="s">
        <v>1733</v>
      </c>
      <c r="AB1880" s="387">
        <v>64.47</v>
      </c>
      <c r="AC1880" s="387">
        <v>0</v>
      </c>
      <c r="AD1880" s="387">
        <v>0</v>
      </c>
      <c r="AE1880" s="387">
        <v>64.47</v>
      </c>
      <c r="AF1880" s="387" t="s">
        <v>1729</v>
      </c>
      <c r="AG1880" s="387">
        <v>64.47</v>
      </c>
      <c r="AH1880" s="387">
        <v>0</v>
      </c>
      <c r="AI1880" s="387">
        <v>0</v>
      </c>
      <c r="AJ1880" s="387">
        <v>64.47</v>
      </c>
      <c r="AK1880" s="387">
        <v>6.45</v>
      </c>
      <c r="AM1880"/>
      <c r="AN1880"/>
      <c r="AO1880"/>
    </row>
    <row r="1881" spans="1:41">
      <c r="A1881" s="387" t="s">
        <v>4331</v>
      </c>
      <c r="B1881" s="388">
        <v>43678.842164351852</v>
      </c>
      <c r="C1881" s="389">
        <v>43678</v>
      </c>
      <c r="D1881" s="387" t="s">
        <v>2082</v>
      </c>
      <c r="E1881" s="389">
        <v>43678</v>
      </c>
      <c r="F1881" s="387" t="s">
        <v>2081</v>
      </c>
      <c r="G1881" s="389">
        <v>43678</v>
      </c>
      <c r="H1881" s="387" t="s">
        <v>2970</v>
      </c>
      <c r="I1881" s="389">
        <v>43678</v>
      </c>
      <c r="J1881" s="387" t="s">
        <v>2166</v>
      </c>
      <c r="K1881" s="387" t="s">
        <v>1741</v>
      </c>
      <c r="L1881" s="390" t="s">
        <v>1732</v>
      </c>
      <c r="M1881" s="390" t="s">
        <v>2027</v>
      </c>
      <c r="N1881" s="390" t="str">
        <f t="shared" si="60"/>
        <v>Employee28@blyblade.com</v>
      </c>
      <c r="O1881" s="390" t="str">
        <f t="shared" si="61"/>
        <v>Tony_Conte</v>
      </c>
      <c r="P1881" s="387" t="s">
        <v>1728</v>
      </c>
      <c r="Q1881" s="387" t="s">
        <v>1754</v>
      </c>
      <c r="R1881" s="387" t="s">
        <v>1738</v>
      </c>
      <c r="S1881" s="387">
        <v>2.27</v>
      </c>
      <c r="T1881" s="387">
        <v>5</v>
      </c>
      <c r="U1881" s="387" t="s">
        <v>2026</v>
      </c>
      <c r="V1881" s="387" t="s">
        <v>2026</v>
      </c>
      <c r="W1881" s="387" t="s">
        <v>1771</v>
      </c>
      <c r="X1881" s="387" t="s">
        <v>1770</v>
      </c>
      <c r="Y1881" s="387" t="s">
        <v>1748</v>
      </c>
      <c r="Z1881" s="387" t="s">
        <v>1734</v>
      </c>
      <c r="AA1881" s="387" t="s">
        <v>1733</v>
      </c>
      <c r="AB1881" s="387">
        <v>5.84</v>
      </c>
      <c r="AC1881" s="387">
        <v>0</v>
      </c>
      <c r="AD1881" s="387">
        <v>0</v>
      </c>
      <c r="AE1881" s="387">
        <v>5.84</v>
      </c>
      <c r="AF1881" s="387" t="s">
        <v>1729</v>
      </c>
      <c r="AG1881" s="387">
        <v>5.84</v>
      </c>
      <c r="AH1881" s="387">
        <v>0</v>
      </c>
      <c r="AI1881" s="387">
        <v>0</v>
      </c>
      <c r="AJ1881" s="387">
        <v>5.84</v>
      </c>
      <c r="AK1881" s="387">
        <v>0.57999999999999996</v>
      </c>
      <c r="AM1881"/>
      <c r="AN1881"/>
      <c r="AO1881"/>
    </row>
    <row r="1882" spans="1:41">
      <c r="A1882" s="387" t="s">
        <v>4330</v>
      </c>
      <c r="B1882" s="388">
        <v>43678.843842592592</v>
      </c>
      <c r="C1882" s="389">
        <v>43678</v>
      </c>
      <c r="D1882" s="387" t="s">
        <v>2074</v>
      </c>
      <c r="E1882" s="389">
        <v>43678</v>
      </c>
      <c r="F1882" s="387" t="s">
        <v>2073</v>
      </c>
      <c r="G1882" s="389">
        <v>43678</v>
      </c>
      <c r="H1882" s="387" t="s">
        <v>2814</v>
      </c>
      <c r="I1882" s="389">
        <v>43678</v>
      </c>
      <c r="J1882" s="387" t="s">
        <v>2162</v>
      </c>
      <c r="K1882" s="387" t="s">
        <v>1741</v>
      </c>
      <c r="L1882" s="390" t="s">
        <v>1732</v>
      </c>
      <c r="M1882" s="390" t="s">
        <v>1911</v>
      </c>
      <c r="N1882" s="390" t="str">
        <f t="shared" si="60"/>
        <v>Employee18@blyblade.com</v>
      </c>
      <c r="O1882" s="390" t="str">
        <f t="shared" si="61"/>
        <v>Maryanne_Johnson</v>
      </c>
      <c r="P1882" s="387" t="s">
        <v>1728</v>
      </c>
      <c r="Q1882" s="387" t="s">
        <v>1739</v>
      </c>
      <c r="R1882" s="387" t="s">
        <v>1738</v>
      </c>
      <c r="S1882" s="387">
        <v>1.56</v>
      </c>
      <c r="T1882" s="387">
        <v>21</v>
      </c>
      <c r="U1882" s="387" t="s">
        <v>1737</v>
      </c>
      <c r="V1882" s="387" t="s">
        <v>1737</v>
      </c>
      <c r="W1882" s="387" t="s">
        <v>1728</v>
      </c>
      <c r="X1882" s="387" t="s">
        <v>1794</v>
      </c>
      <c r="Y1882" s="387" t="s">
        <v>1735</v>
      </c>
      <c r="Z1882" s="387" t="s">
        <v>1734</v>
      </c>
      <c r="AA1882" s="387" t="s">
        <v>1733</v>
      </c>
      <c r="AB1882" s="387">
        <v>24.01</v>
      </c>
      <c r="AC1882" s="387">
        <v>0</v>
      </c>
      <c r="AD1882" s="387">
        <v>0</v>
      </c>
      <c r="AE1882" s="387">
        <v>20</v>
      </c>
      <c r="AF1882" s="387" t="s">
        <v>1729</v>
      </c>
      <c r="AG1882" s="387">
        <v>24.01</v>
      </c>
      <c r="AH1882" s="387">
        <v>0</v>
      </c>
      <c r="AI1882" s="387">
        <v>0</v>
      </c>
      <c r="AJ1882" s="387">
        <v>20</v>
      </c>
      <c r="AK1882" s="387">
        <v>2</v>
      </c>
      <c r="AM1882"/>
      <c r="AN1882"/>
      <c r="AO1882"/>
    </row>
    <row r="1883" spans="1:41">
      <c r="A1883" s="387" t="s">
        <v>4329</v>
      </c>
      <c r="B1883" s="388">
        <v>43678.86619212963</v>
      </c>
      <c r="C1883" s="389">
        <v>43678</v>
      </c>
      <c r="D1883" s="387" t="s">
        <v>2008</v>
      </c>
      <c r="E1883" s="389">
        <v>43678</v>
      </c>
      <c r="F1883" s="387" t="s">
        <v>2109</v>
      </c>
      <c r="G1883" s="389">
        <v>43678</v>
      </c>
      <c r="H1883" s="387" t="s">
        <v>3305</v>
      </c>
      <c r="I1883" s="389">
        <v>43678</v>
      </c>
      <c r="J1883" s="387" t="s">
        <v>4270</v>
      </c>
      <c r="K1883" s="387" t="s">
        <v>1741</v>
      </c>
      <c r="L1883" s="390" t="s">
        <v>1732</v>
      </c>
      <c r="M1883" s="390" t="s">
        <v>3960</v>
      </c>
      <c r="N1883" s="390" t="str">
        <f t="shared" si="60"/>
        <v>Employee21@blyblade.com</v>
      </c>
      <c r="O1883" s="390" t="str">
        <f t="shared" si="61"/>
        <v>Wyndham_Williamson</v>
      </c>
      <c r="P1883" s="387" t="s">
        <v>1728</v>
      </c>
      <c r="Q1883" s="387" t="s">
        <v>1754</v>
      </c>
      <c r="R1883" s="387" t="s">
        <v>1738</v>
      </c>
      <c r="S1883" s="387">
        <v>35.56</v>
      </c>
      <c r="T1883" s="387">
        <v>104</v>
      </c>
      <c r="U1883" s="387" t="s">
        <v>1928</v>
      </c>
      <c r="V1883" s="387" t="s">
        <v>2050</v>
      </c>
      <c r="W1883" s="387" t="s">
        <v>1771</v>
      </c>
      <c r="X1883" s="387" t="s">
        <v>1770</v>
      </c>
      <c r="Y1883" s="387" t="s">
        <v>1728</v>
      </c>
      <c r="Z1883" s="387" t="s">
        <v>1734</v>
      </c>
      <c r="AA1883" s="387" t="s">
        <v>1733</v>
      </c>
      <c r="AB1883" s="387">
        <v>151.74</v>
      </c>
      <c r="AC1883" s="387">
        <v>0</v>
      </c>
      <c r="AD1883" s="387">
        <v>0</v>
      </c>
      <c r="AE1883" s="387">
        <v>151.74</v>
      </c>
      <c r="AF1883" s="387" t="s">
        <v>1729</v>
      </c>
      <c r="AG1883" s="387">
        <v>151.74</v>
      </c>
      <c r="AH1883" s="387">
        <v>0</v>
      </c>
      <c r="AI1883" s="387">
        <v>0</v>
      </c>
      <c r="AJ1883" s="387">
        <v>151.74</v>
      </c>
      <c r="AK1883" s="387">
        <v>15.17</v>
      </c>
      <c r="AM1883"/>
      <c r="AN1883"/>
      <c r="AO1883"/>
    </row>
    <row r="1884" spans="1:41">
      <c r="A1884" s="387" t="s">
        <v>4328</v>
      </c>
      <c r="B1884" s="388">
        <v>43678.87699074074</v>
      </c>
      <c r="C1884" s="389">
        <v>43678</v>
      </c>
      <c r="D1884" s="387" t="s">
        <v>1914</v>
      </c>
      <c r="E1884" s="389">
        <v>43678</v>
      </c>
      <c r="F1884" s="387" t="s">
        <v>3065</v>
      </c>
      <c r="G1884" s="389">
        <v>43678</v>
      </c>
      <c r="H1884" s="387" t="s">
        <v>2256</v>
      </c>
      <c r="I1884" s="389">
        <v>43678</v>
      </c>
      <c r="J1884" s="387" t="s">
        <v>3657</v>
      </c>
      <c r="K1884" s="387" t="s">
        <v>1741</v>
      </c>
      <c r="L1884" s="390" t="s">
        <v>1732</v>
      </c>
      <c r="M1884" s="390" t="s">
        <v>1804</v>
      </c>
      <c r="N1884" s="390" t="str">
        <f t="shared" si="60"/>
        <v>Employee47@blyblade.com</v>
      </c>
      <c r="O1884" s="390" t="str">
        <f t="shared" si="61"/>
        <v>Amanda_Soucy</v>
      </c>
      <c r="P1884" s="387" t="s">
        <v>1728</v>
      </c>
      <c r="Q1884" s="387" t="s">
        <v>1754</v>
      </c>
      <c r="R1884" s="387" t="s">
        <v>1738</v>
      </c>
      <c r="S1884" s="387">
        <v>0.83</v>
      </c>
      <c r="T1884" s="387">
        <v>14</v>
      </c>
      <c r="U1884" s="387" t="s">
        <v>1883</v>
      </c>
      <c r="V1884" s="387" t="s">
        <v>2411</v>
      </c>
      <c r="W1884" s="387" t="s">
        <v>1875</v>
      </c>
      <c r="X1884" s="387" t="s">
        <v>1770</v>
      </c>
      <c r="Y1884" s="387" t="s">
        <v>1735</v>
      </c>
      <c r="Z1884" s="387" t="s">
        <v>1734</v>
      </c>
      <c r="AA1884" s="387" t="s">
        <v>1733</v>
      </c>
      <c r="AB1884" s="387">
        <v>6.59</v>
      </c>
      <c r="AC1884" s="387">
        <v>0</v>
      </c>
      <c r="AD1884" s="387">
        <v>0</v>
      </c>
      <c r="AE1884" s="387">
        <v>6.59</v>
      </c>
      <c r="AF1884" s="387" t="s">
        <v>1729</v>
      </c>
      <c r="AG1884" s="387">
        <v>6.59</v>
      </c>
      <c r="AH1884" s="387">
        <v>0</v>
      </c>
      <c r="AI1884" s="387">
        <v>0</v>
      </c>
      <c r="AJ1884" s="387">
        <v>6.59</v>
      </c>
      <c r="AK1884" s="387">
        <v>0.66</v>
      </c>
      <c r="AM1884"/>
      <c r="AN1884"/>
      <c r="AO1884"/>
    </row>
    <row r="1885" spans="1:41">
      <c r="A1885" s="387" t="s">
        <v>4328</v>
      </c>
      <c r="B1885" s="388">
        <v>43678.88077546296</v>
      </c>
      <c r="C1885" s="389">
        <v>43678</v>
      </c>
      <c r="D1885" s="387" t="s">
        <v>1914</v>
      </c>
      <c r="E1885" s="389">
        <v>43678</v>
      </c>
      <c r="F1885" s="387" t="s">
        <v>3065</v>
      </c>
      <c r="G1885" s="389">
        <v>43678</v>
      </c>
      <c r="H1885" s="387" t="s">
        <v>2256</v>
      </c>
      <c r="I1885" s="389">
        <v>43678</v>
      </c>
      <c r="J1885" s="387" t="s">
        <v>3657</v>
      </c>
      <c r="K1885" s="387" t="s">
        <v>1741</v>
      </c>
      <c r="L1885" s="390" t="s">
        <v>1732</v>
      </c>
      <c r="M1885" s="390" t="s">
        <v>1804</v>
      </c>
      <c r="N1885" s="390" t="str">
        <f t="shared" si="60"/>
        <v>Employee47@blyblade.com</v>
      </c>
      <c r="O1885" s="390" t="str">
        <f t="shared" si="61"/>
        <v>Amanda_Soucy</v>
      </c>
      <c r="P1885" s="387" t="s">
        <v>1728</v>
      </c>
      <c r="Q1885" s="387" t="s">
        <v>1754</v>
      </c>
      <c r="R1885" s="387" t="s">
        <v>1738</v>
      </c>
      <c r="S1885" s="387">
        <v>0.83</v>
      </c>
      <c r="T1885" s="387">
        <v>14</v>
      </c>
      <c r="U1885" s="387" t="s">
        <v>1883</v>
      </c>
      <c r="V1885" s="387" t="s">
        <v>2411</v>
      </c>
      <c r="W1885" s="387" t="s">
        <v>1875</v>
      </c>
      <c r="X1885" s="387" t="s">
        <v>1770</v>
      </c>
      <c r="Y1885" s="387" t="s">
        <v>1735</v>
      </c>
      <c r="Z1885" s="387" t="s">
        <v>1734</v>
      </c>
      <c r="AA1885" s="387" t="s">
        <v>1747</v>
      </c>
      <c r="AB1885" s="387">
        <v>0</v>
      </c>
      <c r="AC1885" s="387">
        <v>0</v>
      </c>
      <c r="AD1885" s="387">
        <v>1.03</v>
      </c>
      <c r="AE1885" s="387">
        <v>1.03</v>
      </c>
      <c r="AF1885" s="387" t="s">
        <v>1729</v>
      </c>
      <c r="AG1885" s="387">
        <v>0</v>
      </c>
      <c r="AH1885" s="387">
        <v>0</v>
      </c>
      <c r="AI1885" s="387">
        <v>1.03</v>
      </c>
      <c r="AJ1885" s="387">
        <v>1.03</v>
      </c>
      <c r="AK1885" s="387">
        <v>0</v>
      </c>
      <c r="AM1885"/>
      <c r="AN1885"/>
      <c r="AO1885"/>
    </row>
    <row r="1886" spans="1:41">
      <c r="A1886" s="387" t="s">
        <v>4321</v>
      </c>
      <c r="B1886" s="388">
        <v>43678.920578703706</v>
      </c>
      <c r="C1886" s="389">
        <v>43678</v>
      </c>
      <c r="D1886" s="387" t="s">
        <v>1893</v>
      </c>
      <c r="E1886" s="389">
        <v>43678</v>
      </c>
      <c r="F1886" s="387" t="s">
        <v>2121</v>
      </c>
      <c r="G1886" s="389">
        <v>43678</v>
      </c>
      <c r="H1886" s="387" t="s">
        <v>2039</v>
      </c>
      <c r="I1886" s="389">
        <v>43678</v>
      </c>
      <c r="J1886" s="387" t="s">
        <v>2038</v>
      </c>
      <c r="K1886" s="387" t="s">
        <v>1741</v>
      </c>
      <c r="L1886" s="390" t="s">
        <v>1732</v>
      </c>
      <c r="M1886" s="390" t="s">
        <v>1804</v>
      </c>
      <c r="N1886" s="390" t="str">
        <f t="shared" si="60"/>
        <v>Employee47@blyblade.com</v>
      </c>
      <c r="O1886" s="390" t="str">
        <f t="shared" si="61"/>
        <v>Amanda_Soucy</v>
      </c>
      <c r="P1886" s="387" t="s">
        <v>1728</v>
      </c>
      <c r="Q1886" s="387" t="s">
        <v>1754</v>
      </c>
      <c r="R1886" s="387" t="s">
        <v>1738</v>
      </c>
      <c r="S1886" s="387">
        <v>16.22</v>
      </c>
      <c r="T1886" s="387">
        <v>50</v>
      </c>
      <c r="U1886" s="387" t="s">
        <v>2411</v>
      </c>
      <c r="V1886" s="387" t="s">
        <v>1802</v>
      </c>
      <c r="W1886" s="387" t="s">
        <v>1771</v>
      </c>
      <c r="X1886" s="387" t="s">
        <v>1770</v>
      </c>
      <c r="Y1886" s="387" t="s">
        <v>1735</v>
      </c>
      <c r="Z1886" s="387" t="s">
        <v>1734</v>
      </c>
      <c r="AA1886" s="387" t="s">
        <v>1733</v>
      </c>
      <c r="AB1886" s="387">
        <v>77.13</v>
      </c>
      <c r="AC1886" s="387">
        <v>0</v>
      </c>
      <c r="AD1886" s="387">
        <v>0</v>
      </c>
      <c r="AE1886" s="387">
        <v>77.13</v>
      </c>
      <c r="AF1886" s="387" t="s">
        <v>1729</v>
      </c>
      <c r="AG1886" s="387">
        <v>77.13</v>
      </c>
      <c r="AH1886" s="387">
        <v>0</v>
      </c>
      <c r="AI1886" s="387">
        <v>0</v>
      </c>
      <c r="AJ1886" s="387">
        <v>77.13</v>
      </c>
      <c r="AK1886" s="387">
        <v>7.71</v>
      </c>
      <c r="AM1886"/>
      <c r="AN1886"/>
      <c r="AO1886"/>
    </row>
    <row r="1887" spans="1:41">
      <c r="A1887" s="387" t="s">
        <v>4327</v>
      </c>
      <c r="B1887" s="388">
        <v>43678.921342592592</v>
      </c>
      <c r="C1887" s="389">
        <v>43678</v>
      </c>
      <c r="D1887" s="387" t="s">
        <v>3887</v>
      </c>
      <c r="E1887" s="389">
        <v>43678</v>
      </c>
      <c r="F1887" s="387" t="s">
        <v>3886</v>
      </c>
      <c r="G1887" s="389">
        <v>43678</v>
      </c>
      <c r="H1887" s="387" t="s">
        <v>2296</v>
      </c>
      <c r="I1887" s="389">
        <v>43678</v>
      </c>
      <c r="J1887" s="387" t="s">
        <v>2295</v>
      </c>
      <c r="K1887" s="387" t="s">
        <v>1741</v>
      </c>
      <c r="L1887" s="390" t="s">
        <v>1732</v>
      </c>
      <c r="M1887" s="390" t="s">
        <v>2027</v>
      </c>
      <c r="N1887" s="390" t="str">
        <f t="shared" si="60"/>
        <v>Employee28@blyblade.com</v>
      </c>
      <c r="O1887" s="390" t="str">
        <f t="shared" si="61"/>
        <v>Tony_Conte</v>
      </c>
      <c r="P1887" s="387" t="s">
        <v>1728</v>
      </c>
      <c r="Q1887" s="387" t="s">
        <v>1952</v>
      </c>
      <c r="R1887" s="387" t="s">
        <v>1738</v>
      </c>
      <c r="S1887" s="387">
        <v>1.55</v>
      </c>
      <c r="T1887" s="387">
        <v>17</v>
      </c>
      <c r="U1887" s="387" t="s">
        <v>2026</v>
      </c>
      <c r="V1887" s="387" t="s">
        <v>2026</v>
      </c>
      <c r="W1887" s="387" t="s">
        <v>1761</v>
      </c>
      <c r="X1887" s="387" t="s">
        <v>1749</v>
      </c>
      <c r="Y1887" s="387" t="s">
        <v>1748</v>
      </c>
      <c r="Z1887" s="387" t="s">
        <v>1734</v>
      </c>
      <c r="AA1887" s="387" t="s">
        <v>1733</v>
      </c>
      <c r="AB1887" s="387">
        <v>29.83</v>
      </c>
      <c r="AC1887" s="387">
        <v>0</v>
      </c>
      <c r="AD1887" s="387">
        <v>0</v>
      </c>
      <c r="AE1887" s="387">
        <v>29.83</v>
      </c>
      <c r="AF1887" s="387" t="s">
        <v>1729</v>
      </c>
      <c r="AG1887" s="387">
        <v>29.83</v>
      </c>
      <c r="AH1887" s="387">
        <v>0</v>
      </c>
      <c r="AI1887" s="387">
        <v>0</v>
      </c>
      <c r="AJ1887" s="387">
        <v>29.83</v>
      </c>
      <c r="AK1887" s="387">
        <v>2.98</v>
      </c>
      <c r="AM1887"/>
      <c r="AN1887"/>
      <c r="AO1887"/>
    </row>
    <row r="1888" spans="1:41">
      <c r="A1888" s="387" t="s">
        <v>4326</v>
      </c>
      <c r="B1888" s="388">
        <v>43678.952824074076</v>
      </c>
      <c r="C1888" s="389">
        <v>43678</v>
      </c>
      <c r="D1888" s="387" t="s">
        <v>2289</v>
      </c>
      <c r="E1888" s="389">
        <v>43678</v>
      </c>
      <c r="F1888" s="387" t="s">
        <v>2288</v>
      </c>
      <c r="G1888" s="389">
        <v>43678</v>
      </c>
      <c r="H1888" s="387" t="s">
        <v>3697</v>
      </c>
      <c r="I1888" s="389">
        <v>43678</v>
      </c>
      <c r="J1888" s="387" t="s">
        <v>2860</v>
      </c>
      <c r="K1888" s="387" t="s">
        <v>1741</v>
      </c>
      <c r="L1888" s="390" t="s">
        <v>1732</v>
      </c>
      <c r="M1888" s="390" t="s">
        <v>2287</v>
      </c>
      <c r="N1888" s="390" t="str">
        <f t="shared" si="60"/>
        <v>Employee14@blyblade.com</v>
      </c>
      <c r="O1888" s="390" t="str">
        <f t="shared" si="61"/>
        <v>Bowie_Tam</v>
      </c>
      <c r="P1888" s="387" t="s">
        <v>1728</v>
      </c>
      <c r="Q1888" s="387" t="s">
        <v>1952</v>
      </c>
      <c r="R1888" s="387" t="s">
        <v>1738</v>
      </c>
      <c r="S1888" s="387">
        <v>2.25</v>
      </c>
      <c r="T1888" s="387">
        <v>20</v>
      </c>
      <c r="U1888" s="387" t="s">
        <v>2026</v>
      </c>
      <c r="V1888" s="387" t="s">
        <v>2026</v>
      </c>
      <c r="W1888" s="387" t="s">
        <v>2025</v>
      </c>
      <c r="X1888" s="387" t="s">
        <v>1749</v>
      </c>
      <c r="Y1888" s="387" t="s">
        <v>1748</v>
      </c>
      <c r="Z1888" s="387" t="s">
        <v>1734</v>
      </c>
      <c r="AA1888" s="387" t="s">
        <v>1733</v>
      </c>
      <c r="AB1888" s="387">
        <v>33.450000000000003</v>
      </c>
      <c r="AC1888" s="387">
        <v>0</v>
      </c>
      <c r="AD1888" s="387">
        <v>0</v>
      </c>
      <c r="AE1888" s="387">
        <v>33.450000000000003</v>
      </c>
      <c r="AF1888" s="387" t="s">
        <v>1729</v>
      </c>
      <c r="AG1888" s="387">
        <v>33.450000000000003</v>
      </c>
      <c r="AH1888" s="387">
        <v>0</v>
      </c>
      <c r="AI1888" s="387">
        <v>0</v>
      </c>
      <c r="AJ1888" s="387">
        <v>33.450000000000003</v>
      </c>
      <c r="AK1888" s="387">
        <v>3.35</v>
      </c>
      <c r="AM1888"/>
      <c r="AN1888"/>
      <c r="AO1888"/>
    </row>
    <row r="1889" spans="1:41">
      <c r="A1889" s="387" t="s">
        <v>4325</v>
      </c>
      <c r="B1889" s="388">
        <v>43678.953194444446</v>
      </c>
      <c r="C1889" s="389">
        <v>43678</v>
      </c>
      <c r="D1889" s="387" t="s">
        <v>2289</v>
      </c>
      <c r="E1889" s="389">
        <v>43678</v>
      </c>
      <c r="F1889" s="387" t="s">
        <v>2288</v>
      </c>
      <c r="G1889" s="389">
        <v>43678</v>
      </c>
      <c r="H1889" s="387" t="s">
        <v>2749</v>
      </c>
      <c r="I1889" s="389">
        <v>43678</v>
      </c>
      <c r="J1889" s="387" t="s">
        <v>2696</v>
      </c>
      <c r="K1889" s="387" t="s">
        <v>1741</v>
      </c>
      <c r="L1889" s="390" t="s">
        <v>1732</v>
      </c>
      <c r="M1889" s="390" t="s">
        <v>2027</v>
      </c>
      <c r="N1889" s="390" t="str">
        <f t="shared" si="60"/>
        <v>Employee28@blyblade.com</v>
      </c>
      <c r="O1889" s="390" t="str">
        <f t="shared" si="61"/>
        <v>Tony_Conte</v>
      </c>
      <c r="P1889" s="387" t="s">
        <v>1728</v>
      </c>
      <c r="Q1889" s="387" t="s">
        <v>1952</v>
      </c>
      <c r="R1889" s="387" t="s">
        <v>1738</v>
      </c>
      <c r="S1889" s="387">
        <v>1.45</v>
      </c>
      <c r="T1889" s="387">
        <v>19</v>
      </c>
      <c r="U1889" s="387" t="s">
        <v>2026</v>
      </c>
      <c r="V1889" s="387" t="s">
        <v>2026</v>
      </c>
      <c r="W1889" s="387" t="s">
        <v>1761</v>
      </c>
      <c r="X1889" s="387" t="s">
        <v>1749</v>
      </c>
      <c r="Y1889" s="387" t="s">
        <v>1748</v>
      </c>
      <c r="Z1889" s="387" t="s">
        <v>1734</v>
      </c>
      <c r="AA1889" s="387" t="s">
        <v>1733</v>
      </c>
      <c r="AB1889" s="387">
        <v>30.69</v>
      </c>
      <c r="AC1889" s="387">
        <v>0</v>
      </c>
      <c r="AD1889" s="387">
        <v>0</v>
      </c>
      <c r="AE1889" s="387">
        <v>30.69</v>
      </c>
      <c r="AF1889" s="387" t="s">
        <v>1729</v>
      </c>
      <c r="AG1889" s="387">
        <v>30.69</v>
      </c>
      <c r="AH1889" s="387">
        <v>0</v>
      </c>
      <c r="AI1889" s="387">
        <v>0</v>
      </c>
      <c r="AJ1889" s="387">
        <v>30.69</v>
      </c>
      <c r="AK1889" s="387">
        <v>3.07</v>
      </c>
      <c r="AM1889"/>
      <c r="AN1889"/>
      <c r="AO1889"/>
    </row>
    <row r="1890" spans="1:41">
      <c r="A1890" s="387" t="s">
        <v>4324</v>
      </c>
      <c r="B1890" s="388">
        <v>43679.00576388889</v>
      </c>
      <c r="C1890" s="389">
        <v>43678</v>
      </c>
      <c r="D1890" s="387" t="s">
        <v>2514</v>
      </c>
      <c r="E1890" s="389">
        <v>43678</v>
      </c>
      <c r="F1890" s="387" t="s">
        <v>2513</v>
      </c>
      <c r="G1890" s="389">
        <v>43679</v>
      </c>
      <c r="H1890" s="387" t="s">
        <v>2399</v>
      </c>
      <c r="I1890" s="389">
        <v>43678</v>
      </c>
      <c r="J1890" s="387" t="s">
        <v>2398</v>
      </c>
      <c r="K1890" s="387" t="s">
        <v>1741</v>
      </c>
      <c r="L1890" s="390" t="s">
        <v>1732</v>
      </c>
      <c r="M1890" s="390" t="s">
        <v>2812</v>
      </c>
      <c r="N1890" s="390" t="str">
        <f t="shared" si="60"/>
        <v>Employee6@blyblade.com</v>
      </c>
      <c r="O1890" s="390" t="str">
        <f t="shared" si="61"/>
        <v>Matthew_Brody</v>
      </c>
      <c r="P1890" s="387" t="s">
        <v>1728</v>
      </c>
      <c r="Q1890" s="387" t="s">
        <v>1754</v>
      </c>
      <c r="R1890" s="387" t="s">
        <v>1738</v>
      </c>
      <c r="S1890" s="387">
        <v>0.95</v>
      </c>
      <c r="T1890" s="387">
        <v>9</v>
      </c>
      <c r="U1890" s="387" t="s">
        <v>1883</v>
      </c>
      <c r="V1890" s="387" t="s">
        <v>2342</v>
      </c>
      <c r="W1890" s="387" t="s">
        <v>1875</v>
      </c>
      <c r="X1890" s="387" t="s">
        <v>1749</v>
      </c>
      <c r="Y1890" s="387" t="s">
        <v>1748</v>
      </c>
      <c r="Z1890" s="387" t="s">
        <v>1734</v>
      </c>
      <c r="AA1890" s="387" t="s">
        <v>1733</v>
      </c>
      <c r="AB1890" s="387">
        <v>10.76</v>
      </c>
      <c r="AC1890" s="387">
        <v>0</v>
      </c>
      <c r="AD1890" s="387">
        <v>0</v>
      </c>
      <c r="AE1890" s="387">
        <v>10.76</v>
      </c>
      <c r="AF1890" s="387" t="s">
        <v>1729</v>
      </c>
      <c r="AG1890" s="387">
        <v>10.76</v>
      </c>
      <c r="AH1890" s="387">
        <v>0</v>
      </c>
      <c r="AI1890" s="387">
        <v>0</v>
      </c>
      <c r="AJ1890" s="387">
        <v>10.76</v>
      </c>
      <c r="AK1890" s="387">
        <v>1.08</v>
      </c>
      <c r="AM1890"/>
      <c r="AN1890"/>
      <c r="AO1890"/>
    </row>
    <row r="1891" spans="1:41">
      <c r="A1891" s="387" t="s">
        <v>4323</v>
      </c>
      <c r="B1891" s="388">
        <v>43679.018587962964</v>
      </c>
      <c r="C1891" s="389">
        <v>43678</v>
      </c>
      <c r="D1891" s="387" t="s">
        <v>1756</v>
      </c>
      <c r="E1891" s="389">
        <v>43678</v>
      </c>
      <c r="F1891" s="387" t="s">
        <v>3465</v>
      </c>
      <c r="G1891" s="389">
        <v>43678</v>
      </c>
      <c r="H1891" s="387" t="s">
        <v>2855</v>
      </c>
      <c r="I1891" s="389">
        <v>43678</v>
      </c>
      <c r="J1891" s="387" t="s">
        <v>2854</v>
      </c>
      <c r="K1891" s="387" t="s">
        <v>1741</v>
      </c>
      <c r="L1891" s="390" t="s">
        <v>1732</v>
      </c>
      <c r="M1891" s="390" t="s">
        <v>1755</v>
      </c>
      <c r="N1891" s="390" t="str">
        <f t="shared" si="60"/>
        <v>Employee2@blyblade.com</v>
      </c>
      <c r="O1891" s="390" t="str">
        <f t="shared" si="61"/>
        <v>Cal_Thompson</v>
      </c>
      <c r="P1891" s="387" t="s">
        <v>1728</v>
      </c>
      <c r="Q1891" s="387" t="s">
        <v>1952</v>
      </c>
      <c r="R1891" s="387" t="s">
        <v>1738</v>
      </c>
      <c r="S1891" s="387">
        <v>2.38</v>
      </c>
      <c r="T1891" s="387">
        <v>31</v>
      </c>
      <c r="U1891" s="387" t="s">
        <v>1737</v>
      </c>
      <c r="V1891" s="387" t="s">
        <v>1801</v>
      </c>
      <c r="W1891" s="387" t="s">
        <v>1761</v>
      </c>
      <c r="X1891" s="387" t="s">
        <v>1749</v>
      </c>
      <c r="Y1891" s="387" t="s">
        <v>1748</v>
      </c>
      <c r="Z1891" s="387" t="s">
        <v>1734</v>
      </c>
      <c r="AA1891" s="387" t="s">
        <v>1747</v>
      </c>
      <c r="AB1891" s="387">
        <v>0</v>
      </c>
      <c r="AC1891" s="387">
        <v>0</v>
      </c>
      <c r="AD1891" s="387">
        <v>10.06</v>
      </c>
      <c r="AE1891" s="387">
        <v>10.06</v>
      </c>
      <c r="AF1891" s="387" t="s">
        <v>1729</v>
      </c>
      <c r="AG1891" s="387">
        <v>0</v>
      </c>
      <c r="AH1891" s="387">
        <v>0</v>
      </c>
      <c r="AI1891" s="387">
        <v>10.06</v>
      </c>
      <c r="AJ1891" s="387">
        <v>10.06</v>
      </c>
      <c r="AK1891" s="387">
        <v>0</v>
      </c>
      <c r="AM1891"/>
      <c r="AN1891"/>
      <c r="AO1891"/>
    </row>
    <row r="1892" spans="1:41">
      <c r="A1892" s="387" t="s">
        <v>4322</v>
      </c>
      <c r="B1892" s="388">
        <v>43679.026342592595</v>
      </c>
      <c r="C1892" s="389">
        <v>43679</v>
      </c>
      <c r="D1892" s="387" t="s">
        <v>3534</v>
      </c>
      <c r="E1892" s="389">
        <v>43678</v>
      </c>
      <c r="F1892" s="387" t="s">
        <v>3533</v>
      </c>
      <c r="G1892" s="389">
        <v>43679</v>
      </c>
      <c r="H1892" s="387" t="s">
        <v>3045</v>
      </c>
      <c r="I1892" s="389">
        <v>43678</v>
      </c>
      <c r="J1892" s="387" t="s">
        <v>2847</v>
      </c>
      <c r="K1892" s="387" t="s">
        <v>1741</v>
      </c>
      <c r="L1892" s="390" t="s">
        <v>1732</v>
      </c>
      <c r="M1892" s="390" t="s">
        <v>1936</v>
      </c>
      <c r="N1892" s="390" t="str">
        <f t="shared" si="60"/>
        <v>Employee17@blyblade.com</v>
      </c>
      <c r="O1892" s="390" t="str">
        <f t="shared" si="61"/>
        <v>Nate_Alexander</v>
      </c>
      <c r="P1892" s="387" t="s">
        <v>1728</v>
      </c>
      <c r="Q1892" s="387" t="s">
        <v>1754</v>
      </c>
      <c r="R1892" s="387" t="s">
        <v>1738</v>
      </c>
      <c r="S1892" s="387">
        <v>1.1499999999999999</v>
      </c>
      <c r="T1892" s="387">
        <v>7</v>
      </c>
      <c r="U1892" s="387" t="s">
        <v>1883</v>
      </c>
      <c r="V1892" s="387" t="s">
        <v>1883</v>
      </c>
      <c r="W1892" s="387" t="s">
        <v>1935</v>
      </c>
      <c r="X1892" s="387" t="s">
        <v>1770</v>
      </c>
      <c r="Y1892" s="387" t="s">
        <v>1748</v>
      </c>
      <c r="Z1892" s="387" t="s">
        <v>1734</v>
      </c>
      <c r="AA1892" s="387" t="s">
        <v>1733</v>
      </c>
      <c r="AB1892" s="387">
        <v>10.76</v>
      </c>
      <c r="AC1892" s="387">
        <v>0</v>
      </c>
      <c r="AD1892" s="387">
        <v>0</v>
      </c>
      <c r="AE1892" s="387">
        <v>10.76</v>
      </c>
      <c r="AF1892" s="387" t="s">
        <v>1729</v>
      </c>
      <c r="AG1892" s="387">
        <v>10.76</v>
      </c>
      <c r="AH1892" s="387">
        <v>0</v>
      </c>
      <c r="AI1892" s="387">
        <v>0</v>
      </c>
      <c r="AJ1892" s="387">
        <v>10.76</v>
      </c>
      <c r="AK1892" s="387">
        <v>1.08</v>
      </c>
      <c r="AM1892"/>
      <c r="AN1892"/>
      <c r="AO1892"/>
    </row>
    <row r="1893" spans="1:41">
      <c r="A1893" s="387" t="s">
        <v>4321</v>
      </c>
      <c r="B1893" s="388">
        <v>43679.026805555557</v>
      </c>
      <c r="C1893" s="389">
        <v>43678</v>
      </c>
      <c r="D1893" s="387" t="s">
        <v>1893</v>
      </c>
      <c r="E1893" s="389">
        <v>43678</v>
      </c>
      <c r="F1893" s="387" t="s">
        <v>2121</v>
      </c>
      <c r="G1893" s="389">
        <v>43678</v>
      </c>
      <c r="H1893" s="387" t="s">
        <v>2039</v>
      </c>
      <c r="I1893" s="389">
        <v>43678</v>
      </c>
      <c r="J1893" s="387" t="s">
        <v>2038</v>
      </c>
      <c r="K1893" s="387" t="s">
        <v>1741</v>
      </c>
      <c r="L1893" s="390" t="s">
        <v>1732</v>
      </c>
      <c r="M1893" s="390" t="s">
        <v>1804</v>
      </c>
      <c r="N1893" s="390" t="str">
        <f t="shared" si="60"/>
        <v>Employee47@blyblade.com</v>
      </c>
      <c r="O1893" s="390" t="str">
        <f t="shared" si="61"/>
        <v>Amanda_Soucy</v>
      </c>
      <c r="P1893" s="387" t="s">
        <v>1728</v>
      </c>
      <c r="Q1893" s="387" t="s">
        <v>1754</v>
      </c>
      <c r="R1893" s="387" t="s">
        <v>1738</v>
      </c>
      <c r="S1893" s="387">
        <v>16.22</v>
      </c>
      <c r="T1893" s="387">
        <v>50</v>
      </c>
      <c r="U1893" s="387" t="s">
        <v>2411</v>
      </c>
      <c r="V1893" s="387" t="s">
        <v>1802</v>
      </c>
      <c r="W1893" s="387" t="s">
        <v>1771</v>
      </c>
      <c r="X1893" s="387" t="s">
        <v>1770</v>
      </c>
      <c r="Y1893" s="387" t="s">
        <v>1735</v>
      </c>
      <c r="Z1893" s="387" t="s">
        <v>1734</v>
      </c>
      <c r="AA1893" s="387" t="s">
        <v>1747</v>
      </c>
      <c r="AB1893" s="387">
        <v>0</v>
      </c>
      <c r="AC1893" s="387">
        <v>0</v>
      </c>
      <c r="AD1893" s="387">
        <v>11.81</v>
      </c>
      <c r="AE1893" s="387">
        <v>11.81</v>
      </c>
      <c r="AF1893" s="387" t="s">
        <v>1729</v>
      </c>
      <c r="AG1893" s="387">
        <v>0</v>
      </c>
      <c r="AH1893" s="387">
        <v>0</v>
      </c>
      <c r="AI1893" s="387">
        <v>11.81</v>
      </c>
      <c r="AJ1893" s="387">
        <v>11.81</v>
      </c>
      <c r="AK1893" s="387">
        <v>0</v>
      </c>
      <c r="AM1893"/>
      <c r="AN1893"/>
      <c r="AO1893"/>
    </row>
    <row r="1894" spans="1:41">
      <c r="A1894" s="387" t="s">
        <v>4320</v>
      </c>
      <c r="B1894" s="388">
        <v>43679.027141203704</v>
      </c>
      <c r="C1894" s="389">
        <v>43679</v>
      </c>
      <c r="D1894" s="387" t="s">
        <v>2944</v>
      </c>
      <c r="E1894" s="389">
        <v>43678</v>
      </c>
      <c r="F1894" s="387" t="s">
        <v>2082</v>
      </c>
      <c r="G1894" s="389">
        <v>43679</v>
      </c>
      <c r="H1894" s="387" t="s">
        <v>1860</v>
      </c>
      <c r="I1894" s="389">
        <v>43678</v>
      </c>
      <c r="J1894" s="387" t="s">
        <v>2710</v>
      </c>
      <c r="K1894" s="387" t="s">
        <v>1741</v>
      </c>
      <c r="L1894" s="390" t="s">
        <v>1732</v>
      </c>
      <c r="M1894" s="390" t="s">
        <v>1755</v>
      </c>
      <c r="N1894" s="390" t="str">
        <f t="shared" si="60"/>
        <v>Employee2@blyblade.com</v>
      </c>
      <c r="O1894" s="390" t="str">
        <f t="shared" si="61"/>
        <v>Cal_Thompson</v>
      </c>
      <c r="P1894" s="387" t="s">
        <v>1728</v>
      </c>
      <c r="Q1894" s="387" t="s">
        <v>1739</v>
      </c>
      <c r="R1894" s="387" t="s">
        <v>1738</v>
      </c>
      <c r="S1894" s="387">
        <v>0.67</v>
      </c>
      <c r="T1894" s="387">
        <v>35</v>
      </c>
      <c r="U1894" s="387" t="s">
        <v>1845</v>
      </c>
      <c r="V1894" s="387" t="s">
        <v>1845</v>
      </c>
      <c r="W1894" s="387" t="s">
        <v>1728</v>
      </c>
      <c r="X1894" s="387" t="s">
        <v>1736</v>
      </c>
      <c r="Y1894" s="387" t="s">
        <v>1748</v>
      </c>
      <c r="Z1894" s="387" t="s">
        <v>1734</v>
      </c>
      <c r="AA1894" s="387" t="s">
        <v>1793</v>
      </c>
      <c r="AB1894" s="387">
        <v>24.35</v>
      </c>
      <c r="AC1894" s="387">
        <v>0</v>
      </c>
      <c r="AD1894" s="387">
        <v>3.69</v>
      </c>
      <c r="AE1894" s="387">
        <v>24.35</v>
      </c>
      <c r="AF1894" s="387" t="s">
        <v>1729</v>
      </c>
      <c r="AG1894" s="387">
        <v>24.35</v>
      </c>
      <c r="AH1894" s="387">
        <v>0</v>
      </c>
      <c r="AI1894" s="387">
        <v>3.69</v>
      </c>
      <c r="AJ1894" s="387">
        <v>24.35</v>
      </c>
      <c r="AK1894" s="387">
        <v>2.44</v>
      </c>
      <c r="AM1894"/>
      <c r="AN1894"/>
      <c r="AO1894"/>
    </row>
    <row r="1895" spans="1:41">
      <c r="A1895" s="387" t="s">
        <v>4319</v>
      </c>
      <c r="B1895" s="388">
        <v>43679.046354166669</v>
      </c>
      <c r="C1895" s="389">
        <v>43679</v>
      </c>
      <c r="D1895" s="387" t="s">
        <v>1857</v>
      </c>
      <c r="E1895" s="389">
        <v>43678</v>
      </c>
      <c r="F1895" s="387" t="s">
        <v>1932</v>
      </c>
      <c r="G1895" s="389">
        <v>43679</v>
      </c>
      <c r="H1895" s="387" t="s">
        <v>1907</v>
      </c>
      <c r="I1895" s="389">
        <v>43678</v>
      </c>
      <c r="J1895" s="387" t="s">
        <v>1906</v>
      </c>
      <c r="K1895" s="387" t="s">
        <v>1741</v>
      </c>
      <c r="L1895" s="390" t="s">
        <v>1732</v>
      </c>
      <c r="M1895" s="390" t="s">
        <v>1924</v>
      </c>
      <c r="N1895" s="390" t="str">
        <f t="shared" si="60"/>
        <v>Employee16@blyblade.com</v>
      </c>
      <c r="O1895" s="390" t="str">
        <f t="shared" si="61"/>
        <v>Hunter_Senning</v>
      </c>
      <c r="P1895" s="387" t="s">
        <v>1728</v>
      </c>
      <c r="Q1895" s="387" t="s">
        <v>1754</v>
      </c>
      <c r="R1895" s="387" t="s">
        <v>1738</v>
      </c>
      <c r="S1895" s="387">
        <v>12.4</v>
      </c>
      <c r="T1895" s="387">
        <v>27</v>
      </c>
      <c r="U1895" s="387" t="s">
        <v>1883</v>
      </c>
      <c r="V1895" s="387" t="s">
        <v>2741</v>
      </c>
      <c r="W1895" s="387" t="s">
        <v>1771</v>
      </c>
      <c r="X1895" s="387" t="s">
        <v>1844</v>
      </c>
      <c r="Y1895" s="387" t="s">
        <v>1748</v>
      </c>
      <c r="Z1895" s="387" t="s">
        <v>1734</v>
      </c>
      <c r="AA1895" s="387" t="s">
        <v>1733</v>
      </c>
      <c r="AB1895" s="387">
        <v>59</v>
      </c>
      <c r="AC1895" s="387">
        <v>0</v>
      </c>
      <c r="AD1895" s="387">
        <v>0</v>
      </c>
      <c r="AE1895" s="387">
        <v>59</v>
      </c>
      <c r="AF1895" s="387" t="s">
        <v>1729</v>
      </c>
      <c r="AG1895" s="387">
        <v>59</v>
      </c>
      <c r="AH1895" s="387">
        <v>0</v>
      </c>
      <c r="AI1895" s="387">
        <v>0</v>
      </c>
      <c r="AJ1895" s="387">
        <v>59</v>
      </c>
      <c r="AK1895" s="387">
        <v>5.9</v>
      </c>
      <c r="AM1895"/>
      <c r="AN1895"/>
      <c r="AO1895"/>
    </row>
    <row r="1896" spans="1:41">
      <c r="A1896" s="387" t="s">
        <v>4313</v>
      </c>
      <c r="B1896" s="388">
        <v>43679.048275462963</v>
      </c>
      <c r="C1896" s="389">
        <v>43679</v>
      </c>
      <c r="D1896" s="387" t="s">
        <v>1860</v>
      </c>
      <c r="E1896" s="389">
        <v>43678</v>
      </c>
      <c r="F1896" s="387" t="s">
        <v>2710</v>
      </c>
      <c r="G1896" s="389">
        <v>43679</v>
      </c>
      <c r="H1896" s="387" t="s">
        <v>2251</v>
      </c>
      <c r="I1896" s="389">
        <v>43678</v>
      </c>
      <c r="J1896" s="387" t="s">
        <v>2250</v>
      </c>
      <c r="K1896" s="387" t="s">
        <v>1741</v>
      </c>
      <c r="L1896" s="390" t="s">
        <v>1732</v>
      </c>
      <c r="M1896" s="390" t="s">
        <v>1804</v>
      </c>
      <c r="N1896" s="390" t="str">
        <f t="shared" si="60"/>
        <v>Employee47@blyblade.com</v>
      </c>
      <c r="O1896" s="390" t="str">
        <f t="shared" si="61"/>
        <v>Amanda_Soucy</v>
      </c>
      <c r="P1896" s="387" t="s">
        <v>1728</v>
      </c>
      <c r="Q1896" s="387" t="s">
        <v>1754</v>
      </c>
      <c r="R1896" s="387" t="s">
        <v>1803</v>
      </c>
      <c r="S1896" s="387">
        <v>11.65</v>
      </c>
      <c r="T1896" s="387">
        <v>28</v>
      </c>
      <c r="U1896" s="387" t="s">
        <v>1802</v>
      </c>
      <c r="V1896" s="387" t="s">
        <v>1833</v>
      </c>
      <c r="W1896" s="387" t="s">
        <v>1771</v>
      </c>
      <c r="X1896" s="387" t="s">
        <v>1770</v>
      </c>
      <c r="Y1896" s="387" t="s">
        <v>1735</v>
      </c>
      <c r="Z1896" s="387" t="s">
        <v>1734</v>
      </c>
      <c r="AA1896" s="387" t="s">
        <v>1733</v>
      </c>
      <c r="AB1896" s="387">
        <v>33.03</v>
      </c>
      <c r="AC1896" s="387">
        <v>0</v>
      </c>
      <c r="AD1896" s="387">
        <v>0</v>
      </c>
      <c r="AE1896" s="387">
        <v>33.03</v>
      </c>
      <c r="AF1896" s="387" t="s">
        <v>1729</v>
      </c>
      <c r="AG1896" s="387">
        <v>33.03</v>
      </c>
      <c r="AH1896" s="387">
        <v>0</v>
      </c>
      <c r="AI1896" s="387">
        <v>0</v>
      </c>
      <c r="AJ1896" s="387">
        <v>33.03</v>
      </c>
      <c r="AK1896" s="387">
        <v>3.3</v>
      </c>
      <c r="AM1896"/>
      <c r="AN1896"/>
      <c r="AO1896"/>
    </row>
    <row r="1897" spans="1:41">
      <c r="A1897" s="387" t="s">
        <v>4318</v>
      </c>
      <c r="B1897" s="388">
        <v>43679.048310185186</v>
      </c>
      <c r="C1897" s="389">
        <v>43679</v>
      </c>
      <c r="D1897" s="387" t="s">
        <v>2759</v>
      </c>
      <c r="E1897" s="389">
        <v>43678</v>
      </c>
      <c r="F1897" s="387" t="s">
        <v>2758</v>
      </c>
      <c r="G1897" s="389">
        <v>43679</v>
      </c>
      <c r="H1897" s="387" t="s">
        <v>2251</v>
      </c>
      <c r="I1897" s="389">
        <v>43678</v>
      </c>
      <c r="J1897" s="387" t="s">
        <v>2250</v>
      </c>
      <c r="K1897" s="387" t="s">
        <v>1741</v>
      </c>
      <c r="L1897" s="390" t="s">
        <v>1732</v>
      </c>
      <c r="M1897" s="390" t="s">
        <v>2013</v>
      </c>
      <c r="N1897" s="390" t="str">
        <f t="shared" si="60"/>
        <v>Employee22@blyblade.com</v>
      </c>
      <c r="O1897" s="390" t="str">
        <f t="shared" si="61"/>
        <v>Lee_Gold</v>
      </c>
      <c r="P1897" s="387" t="s">
        <v>1728</v>
      </c>
      <c r="Q1897" s="387" t="s">
        <v>1754</v>
      </c>
      <c r="R1897" s="387" t="s">
        <v>1738</v>
      </c>
      <c r="S1897" s="387">
        <v>1.96</v>
      </c>
      <c r="T1897" s="387">
        <v>16</v>
      </c>
      <c r="U1897" s="387" t="s">
        <v>1737</v>
      </c>
      <c r="V1897" s="387" t="s">
        <v>1883</v>
      </c>
      <c r="W1897" s="387" t="s">
        <v>1875</v>
      </c>
      <c r="X1897" s="387" t="s">
        <v>1770</v>
      </c>
      <c r="Y1897" s="387" t="s">
        <v>1748</v>
      </c>
      <c r="Z1897" s="387" t="s">
        <v>1734</v>
      </c>
      <c r="AA1897" s="387" t="s">
        <v>1733</v>
      </c>
      <c r="AB1897" s="387">
        <v>17.260000000000002</v>
      </c>
      <c r="AC1897" s="387">
        <v>0</v>
      </c>
      <c r="AD1897" s="387">
        <v>0</v>
      </c>
      <c r="AE1897" s="387">
        <v>17.260000000000002</v>
      </c>
      <c r="AF1897" s="387" t="s">
        <v>1729</v>
      </c>
      <c r="AG1897" s="387">
        <v>17.260000000000002</v>
      </c>
      <c r="AH1897" s="387">
        <v>0</v>
      </c>
      <c r="AI1897" s="387">
        <v>0</v>
      </c>
      <c r="AJ1897" s="387">
        <v>17.260000000000002</v>
      </c>
      <c r="AK1897" s="387">
        <v>1.73</v>
      </c>
      <c r="AM1897"/>
      <c r="AN1897"/>
      <c r="AO1897"/>
    </row>
    <row r="1898" spans="1:41">
      <c r="A1898" s="387" t="s">
        <v>4317</v>
      </c>
      <c r="B1898" s="388">
        <v>43679.066018518519</v>
      </c>
      <c r="C1898" s="389">
        <v>43679</v>
      </c>
      <c r="D1898" s="387" t="s">
        <v>3891</v>
      </c>
      <c r="E1898" s="389">
        <v>43678</v>
      </c>
      <c r="F1898" s="387" t="s">
        <v>3340</v>
      </c>
      <c r="G1898" s="389">
        <v>43679</v>
      </c>
      <c r="H1898" s="387" t="s">
        <v>4242</v>
      </c>
      <c r="I1898" s="389">
        <v>43678</v>
      </c>
      <c r="J1898" s="387" t="s">
        <v>2963</v>
      </c>
      <c r="K1898" s="387" t="s">
        <v>1741</v>
      </c>
      <c r="L1898" s="390" t="s">
        <v>1732</v>
      </c>
      <c r="M1898" s="390" t="s">
        <v>1979</v>
      </c>
      <c r="N1898" s="390" t="str">
        <f t="shared" si="60"/>
        <v>Employee15@blyblade.com</v>
      </c>
      <c r="O1898" s="390" t="str">
        <f t="shared" si="61"/>
        <v>Jess_Rooney</v>
      </c>
      <c r="P1898" s="387" t="s">
        <v>1728</v>
      </c>
      <c r="Q1898" s="387" t="s">
        <v>1847</v>
      </c>
      <c r="R1898" s="387" t="s">
        <v>1738</v>
      </c>
      <c r="S1898" s="387">
        <v>3.28</v>
      </c>
      <c r="T1898" s="387">
        <v>12</v>
      </c>
      <c r="U1898" s="387" t="s">
        <v>1737</v>
      </c>
      <c r="V1898" s="387" t="s">
        <v>2435</v>
      </c>
      <c r="W1898" s="387" t="s">
        <v>1771</v>
      </c>
      <c r="X1898" s="387" t="s">
        <v>1770</v>
      </c>
      <c r="Y1898" s="387" t="s">
        <v>1735</v>
      </c>
      <c r="Z1898" s="387" t="s">
        <v>1734</v>
      </c>
      <c r="AA1898" s="387" t="s">
        <v>1733</v>
      </c>
      <c r="AB1898" s="387">
        <v>19.23</v>
      </c>
      <c r="AC1898" s="387">
        <v>0</v>
      </c>
      <c r="AD1898" s="387">
        <v>0</v>
      </c>
      <c r="AE1898" s="387">
        <v>19.23</v>
      </c>
      <c r="AF1898" s="387" t="s">
        <v>1729</v>
      </c>
      <c r="AG1898" s="387">
        <v>19.23</v>
      </c>
      <c r="AH1898" s="387">
        <v>0</v>
      </c>
      <c r="AI1898" s="387">
        <v>0</v>
      </c>
      <c r="AJ1898" s="387">
        <v>19.23</v>
      </c>
      <c r="AK1898" s="387">
        <v>1.92</v>
      </c>
      <c r="AM1898"/>
      <c r="AN1898"/>
      <c r="AO1898"/>
    </row>
    <row r="1899" spans="1:41">
      <c r="A1899" s="387" t="s">
        <v>4316</v>
      </c>
      <c r="B1899" s="388">
        <v>43679.067604166667</v>
      </c>
      <c r="C1899" s="389">
        <v>43679</v>
      </c>
      <c r="D1899" s="387" t="s">
        <v>4008</v>
      </c>
      <c r="E1899" s="389">
        <v>43678</v>
      </c>
      <c r="F1899" s="387" t="s">
        <v>1759</v>
      </c>
      <c r="G1899" s="387" t="s">
        <v>1728</v>
      </c>
      <c r="H1899" s="387" t="s">
        <v>1728</v>
      </c>
      <c r="I1899" s="387" t="s">
        <v>1728</v>
      </c>
      <c r="J1899" s="387" t="s">
        <v>1728</v>
      </c>
      <c r="K1899" s="387" t="s">
        <v>1741</v>
      </c>
      <c r="L1899" s="390" t="s">
        <v>1732</v>
      </c>
      <c r="M1899" s="390" t="s">
        <v>1929</v>
      </c>
      <c r="N1899" s="390" t="str">
        <f t="shared" si="60"/>
        <v>Employee29@blyblade.com</v>
      </c>
      <c r="O1899" s="390" t="str">
        <f t="shared" si="61"/>
        <v>Justin_Meltzer</v>
      </c>
      <c r="P1899" s="387" t="s">
        <v>1728</v>
      </c>
      <c r="Q1899" s="387" t="s">
        <v>1847</v>
      </c>
      <c r="R1899" s="387" t="s">
        <v>1803</v>
      </c>
      <c r="S1899" s="387" t="s">
        <v>1728</v>
      </c>
      <c r="T1899" s="387" t="s">
        <v>1728</v>
      </c>
      <c r="U1899" s="387" t="s">
        <v>4118</v>
      </c>
      <c r="V1899" s="387" t="s">
        <v>4118</v>
      </c>
      <c r="W1899" s="387" t="s">
        <v>1761</v>
      </c>
      <c r="X1899" s="387" t="s">
        <v>1749</v>
      </c>
      <c r="Y1899" s="387" t="s">
        <v>1748</v>
      </c>
      <c r="Z1899" s="387" t="s">
        <v>1734</v>
      </c>
      <c r="AA1899" s="387" t="s">
        <v>1733</v>
      </c>
      <c r="AB1899" s="387">
        <v>5</v>
      </c>
      <c r="AC1899" s="387">
        <v>0</v>
      </c>
      <c r="AD1899" s="387">
        <v>0</v>
      </c>
      <c r="AE1899" s="387">
        <v>5</v>
      </c>
      <c r="AF1899" s="387" t="s">
        <v>1729</v>
      </c>
      <c r="AG1899" s="387">
        <v>5</v>
      </c>
      <c r="AH1899" s="387">
        <v>0</v>
      </c>
      <c r="AI1899" s="387">
        <v>0</v>
      </c>
      <c r="AJ1899" s="387">
        <v>5</v>
      </c>
      <c r="AK1899" s="387">
        <v>0.5</v>
      </c>
      <c r="AM1899"/>
      <c r="AN1899"/>
      <c r="AO1899"/>
    </row>
    <row r="1900" spans="1:41">
      <c r="A1900" s="387" t="s">
        <v>4315</v>
      </c>
      <c r="B1900" s="388">
        <v>43679.068124999998</v>
      </c>
      <c r="C1900" s="389">
        <v>43679</v>
      </c>
      <c r="D1900" s="387" t="s">
        <v>1919</v>
      </c>
      <c r="E1900" s="389">
        <v>43678</v>
      </c>
      <c r="F1900" s="387" t="s">
        <v>1918</v>
      </c>
      <c r="G1900" s="389">
        <v>43679</v>
      </c>
      <c r="H1900" s="387" t="s">
        <v>3290</v>
      </c>
      <c r="I1900" s="389">
        <v>43678</v>
      </c>
      <c r="J1900" s="387" t="s">
        <v>3289</v>
      </c>
      <c r="K1900" s="387" t="s">
        <v>1741</v>
      </c>
      <c r="L1900" s="390" t="s">
        <v>1732</v>
      </c>
      <c r="M1900" s="390" t="s">
        <v>1898</v>
      </c>
      <c r="N1900" s="390" t="str">
        <f t="shared" si="60"/>
        <v>Employee36@blyblade.com</v>
      </c>
      <c r="O1900" s="390" t="str">
        <f t="shared" si="61"/>
        <v>Jacob_Gibson</v>
      </c>
      <c r="P1900" s="387" t="s">
        <v>1728</v>
      </c>
      <c r="Q1900" s="387" t="s">
        <v>1754</v>
      </c>
      <c r="R1900" s="387" t="s">
        <v>1738</v>
      </c>
      <c r="S1900" s="387">
        <v>10.119999999999999</v>
      </c>
      <c r="T1900" s="387">
        <v>36</v>
      </c>
      <c r="U1900" s="387" t="s">
        <v>1737</v>
      </c>
      <c r="V1900" s="387" t="s">
        <v>1897</v>
      </c>
      <c r="W1900" s="387" t="s">
        <v>1771</v>
      </c>
      <c r="X1900" s="387" t="s">
        <v>1770</v>
      </c>
      <c r="Y1900" s="387" t="s">
        <v>1896</v>
      </c>
      <c r="Z1900" s="387" t="s">
        <v>1734</v>
      </c>
      <c r="AA1900" s="387" t="s">
        <v>1733</v>
      </c>
      <c r="AB1900" s="387">
        <v>26.68</v>
      </c>
      <c r="AC1900" s="387">
        <v>0</v>
      </c>
      <c r="AD1900" s="387">
        <v>0</v>
      </c>
      <c r="AE1900" s="387">
        <v>26.68</v>
      </c>
      <c r="AF1900" s="387" t="s">
        <v>1729</v>
      </c>
      <c r="AG1900" s="387">
        <v>26.68</v>
      </c>
      <c r="AH1900" s="387">
        <v>0</v>
      </c>
      <c r="AI1900" s="387">
        <v>0</v>
      </c>
      <c r="AJ1900" s="387">
        <v>26.68</v>
      </c>
      <c r="AK1900" s="387">
        <v>2.67</v>
      </c>
      <c r="AM1900"/>
      <c r="AN1900"/>
      <c r="AO1900"/>
    </row>
    <row r="1901" spans="1:41">
      <c r="A1901" s="387" t="s">
        <v>4314</v>
      </c>
      <c r="B1901" s="388">
        <v>43679.068530092591</v>
      </c>
      <c r="C1901" s="389">
        <v>43679</v>
      </c>
      <c r="D1901" s="387" t="s">
        <v>2267</v>
      </c>
      <c r="E1901" s="389">
        <v>43678</v>
      </c>
      <c r="F1901" s="387" t="s">
        <v>2266</v>
      </c>
      <c r="G1901" s="389">
        <v>43679</v>
      </c>
      <c r="H1901" s="387" t="s">
        <v>2799</v>
      </c>
      <c r="I1901" s="389">
        <v>43678</v>
      </c>
      <c r="J1901" s="387" t="s">
        <v>1765</v>
      </c>
      <c r="K1901" s="387" t="s">
        <v>1741</v>
      </c>
      <c r="L1901" s="390" t="s">
        <v>1732</v>
      </c>
      <c r="M1901" s="390" t="s">
        <v>1884</v>
      </c>
      <c r="N1901" s="390" t="str">
        <f t="shared" si="60"/>
        <v>Employee25@blyblade.com</v>
      </c>
      <c r="O1901" s="390" t="str">
        <f t="shared" si="61"/>
        <v>Shyloh_Davonne Wilkinson</v>
      </c>
      <c r="P1901" s="387" t="s">
        <v>1728</v>
      </c>
      <c r="Q1901" s="387" t="s">
        <v>1847</v>
      </c>
      <c r="R1901" s="387" t="s">
        <v>1738</v>
      </c>
      <c r="S1901" s="387">
        <v>6.1</v>
      </c>
      <c r="T1901" s="387">
        <v>40</v>
      </c>
      <c r="U1901" s="387" t="s">
        <v>1883</v>
      </c>
      <c r="V1901" s="387" t="s">
        <v>1882</v>
      </c>
      <c r="W1901" s="387" t="s">
        <v>1771</v>
      </c>
      <c r="X1901" s="387" t="s">
        <v>1844</v>
      </c>
      <c r="Y1901" s="387" t="s">
        <v>1735</v>
      </c>
      <c r="Z1901" s="387" t="s">
        <v>1734</v>
      </c>
      <c r="AA1901" s="387" t="s">
        <v>1733</v>
      </c>
      <c r="AB1901" s="387">
        <v>62.1</v>
      </c>
      <c r="AC1901" s="387">
        <v>0</v>
      </c>
      <c r="AD1901" s="387">
        <v>0</v>
      </c>
      <c r="AE1901" s="387">
        <v>62.1</v>
      </c>
      <c r="AF1901" s="387" t="s">
        <v>1729</v>
      </c>
      <c r="AG1901" s="387">
        <v>62.1</v>
      </c>
      <c r="AH1901" s="387">
        <v>0</v>
      </c>
      <c r="AI1901" s="387">
        <v>0</v>
      </c>
      <c r="AJ1901" s="387">
        <v>62.1</v>
      </c>
      <c r="AK1901" s="387">
        <v>6.21</v>
      </c>
      <c r="AM1901"/>
      <c r="AN1901"/>
      <c r="AO1901"/>
    </row>
    <row r="1902" spans="1:41">
      <c r="A1902" s="387" t="s">
        <v>4313</v>
      </c>
      <c r="B1902" s="388">
        <v>43679.090428240743</v>
      </c>
      <c r="C1902" s="389">
        <v>43679</v>
      </c>
      <c r="D1902" s="387" t="s">
        <v>1860</v>
      </c>
      <c r="E1902" s="389">
        <v>43678</v>
      </c>
      <c r="F1902" s="387" t="s">
        <v>2710</v>
      </c>
      <c r="G1902" s="389">
        <v>43679</v>
      </c>
      <c r="H1902" s="387" t="s">
        <v>2251</v>
      </c>
      <c r="I1902" s="389">
        <v>43678</v>
      </c>
      <c r="J1902" s="387" t="s">
        <v>2250</v>
      </c>
      <c r="K1902" s="387" t="s">
        <v>1741</v>
      </c>
      <c r="L1902" s="390" t="s">
        <v>1732</v>
      </c>
      <c r="M1902" s="390" t="s">
        <v>1804</v>
      </c>
      <c r="N1902" s="390" t="str">
        <f t="shared" si="60"/>
        <v>Employee47@blyblade.com</v>
      </c>
      <c r="O1902" s="390" t="str">
        <f t="shared" si="61"/>
        <v>Amanda_Soucy</v>
      </c>
      <c r="P1902" s="387" t="s">
        <v>1728</v>
      </c>
      <c r="Q1902" s="387" t="s">
        <v>1754</v>
      </c>
      <c r="R1902" s="387" t="s">
        <v>1803</v>
      </c>
      <c r="S1902" s="387">
        <v>11.65</v>
      </c>
      <c r="T1902" s="387">
        <v>28</v>
      </c>
      <c r="U1902" s="387" t="s">
        <v>1802</v>
      </c>
      <c r="V1902" s="387" t="s">
        <v>1833</v>
      </c>
      <c r="W1902" s="387" t="s">
        <v>1771</v>
      </c>
      <c r="X1902" s="387" t="s">
        <v>1770</v>
      </c>
      <c r="Y1902" s="387" t="s">
        <v>1735</v>
      </c>
      <c r="Z1902" s="387" t="s">
        <v>1734</v>
      </c>
      <c r="AA1902" s="387" t="s">
        <v>1747</v>
      </c>
      <c r="AB1902" s="387">
        <v>0</v>
      </c>
      <c r="AC1902" s="387">
        <v>0</v>
      </c>
      <c r="AD1902" s="387">
        <v>7.16</v>
      </c>
      <c r="AE1902" s="387">
        <v>7.16</v>
      </c>
      <c r="AF1902" s="387" t="s">
        <v>1729</v>
      </c>
      <c r="AG1902" s="387">
        <v>0</v>
      </c>
      <c r="AH1902" s="387">
        <v>0</v>
      </c>
      <c r="AI1902" s="387">
        <v>7.16</v>
      </c>
      <c r="AJ1902" s="387">
        <v>7.16</v>
      </c>
      <c r="AK1902" s="387">
        <v>0</v>
      </c>
      <c r="AM1902"/>
      <c r="AN1902"/>
      <c r="AO1902"/>
    </row>
    <row r="1903" spans="1:41">
      <c r="A1903" s="387" t="s">
        <v>4312</v>
      </c>
      <c r="B1903" s="388">
        <v>43679.095405092594</v>
      </c>
      <c r="C1903" s="389">
        <v>43679</v>
      </c>
      <c r="D1903" s="387" t="s">
        <v>2657</v>
      </c>
      <c r="E1903" s="389">
        <v>43678</v>
      </c>
      <c r="F1903" s="387" t="s">
        <v>3909</v>
      </c>
      <c r="G1903" s="389">
        <v>43679</v>
      </c>
      <c r="H1903" s="387" t="s">
        <v>4311</v>
      </c>
      <c r="I1903" s="389">
        <v>43678</v>
      </c>
      <c r="J1903" s="387" t="s">
        <v>2029</v>
      </c>
      <c r="K1903" s="387" t="s">
        <v>1741</v>
      </c>
      <c r="L1903" s="390" t="s">
        <v>1732</v>
      </c>
      <c r="M1903" s="390" t="s">
        <v>1854</v>
      </c>
      <c r="N1903" s="390" t="str">
        <f t="shared" si="60"/>
        <v>Employee5@blyblade.com</v>
      </c>
      <c r="O1903" s="390" t="str">
        <f t="shared" si="61"/>
        <v>Torey_McNeil</v>
      </c>
      <c r="P1903" s="387" t="s">
        <v>1728</v>
      </c>
      <c r="Q1903" s="387" t="s">
        <v>1967</v>
      </c>
      <c r="R1903" s="387" t="s">
        <v>1803</v>
      </c>
      <c r="S1903" s="387">
        <v>0.86</v>
      </c>
      <c r="T1903" s="387">
        <v>2</v>
      </c>
      <c r="U1903" s="387" t="s">
        <v>4118</v>
      </c>
      <c r="V1903" s="387" t="s">
        <v>4310</v>
      </c>
      <c r="W1903" s="387" t="s">
        <v>1771</v>
      </c>
      <c r="X1903" s="387" t="s">
        <v>1749</v>
      </c>
      <c r="Y1903" s="387" t="s">
        <v>1748</v>
      </c>
      <c r="Z1903" s="387" t="s">
        <v>1734</v>
      </c>
      <c r="AA1903" s="387" t="s">
        <v>1733</v>
      </c>
      <c r="AB1903" s="387">
        <v>27.13</v>
      </c>
      <c r="AC1903" s="387">
        <v>0</v>
      </c>
      <c r="AD1903" s="387">
        <v>0</v>
      </c>
      <c r="AE1903" s="387">
        <v>27.13</v>
      </c>
      <c r="AF1903" s="387" t="s">
        <v>1729</v>
      </c>
      <c r="AG1903" s="387">
        <v>27.13</v>
      </c>
      <c r="AH1903" s="387">
        <v>0</v>
      </c>
      <c r="AI1903" s="387">
        <v>0</v>
      </c>
      <c r="AJ1903" s="387">
        <v>27.13</v>
      </c>
      <c r="AK1903" s="387">
        <v>2.71</v>
      </c>
      <c r="AM1903"/>
      <c r="AN1903"/>
      <c r="AO1903"/>
    </row>
    <row r="1904" spans="1:41">
      <c r="A1904" s="387" t="s">
        <v>4312</v>
      </c>
      <c r="B1904" s="388">
        <v>43679.095659722225</v>
      </c>
      <c r="C1904" s="389">
        <v>43679</v>
      </c>
      <c r="D1904" s="387" t="s">
        <v>2657</v>
      </c>
      <c r="E1904" s="389">
        <v>43678</v>
      </c>
      <c r="F1904" s="387" t="s">
        <v>3909</v>
      </c>
      <c r="G1904" s="389">
        <v>43679</v>
      </c>
      <c r="H1904" s="387" t="s">
        <v>4311</v>
      </c>
      <c r="I1904" s="389">
        <v>43678</v>
      </c>
      <c r="J1904" s="387" t="s">
        <v>2029</v>
      </c>
      <c r="K1904" s="387" t="s">
        <v>1741</v>
      </c>
      <c r="L1904" s="390" t="s">
        <v>1732</v>
      </c>
      <c r="M1904" s="390" t="s">
        <v>1854</v>
      </c>
      <c r="N1904" s="390" t="str">
        <f t="shared" si="60"/>
        <v>Employee5@blyblade.com</v>
      </c>
      <c r="O1904" s="390" t="str">
        <f t="shared" si="61"/>
        <v>Torey_McNeil</v>
      </c>
      <c r="P1904" s="387" t="s">
        <v>1728</v>
      </c>
      <c r="Q1904" s="387" t="s">
        <v>1967</v>
      </c>
      <c r="R1904" s="387" t="s">
        <v>1803</v>
      </c>
      <c r="S1904" s="387">
        <v>0.86</v>
      </c>
      <c r="T1904" s="387">
        <v>2</v>
      </c>
      <c r="U1904" s="387" t="s">
        <v>4118</v>
      </c>
      <c r="V1904" s="387" t="s">
        <v>4310</v>
      </c>
      <c r="W1904" s="387" t="s">
        <v>1771</v>
      </c>
      <c r="X1904" s="387" t="s">
        <v>1749</v>
      </c>
      <c r="Y1904" s="387" t="s">
        <v>1748</v>
      </c>
      <c r="Z1904" s="387" t="s">
        <v>1734</v>
      </c>
      <c r="AA1904" s="387" t="s">
        <v>1747</v>
      </c>
      <c r="AB1904" s="387">
        <v>0</v>
      </c>
      <c r="AC1904" s="387">
        <v>0</v>
      </c>
      <c r="AD1904" s="387">
        <v>40</v>
      </c>
      <c r="AE1904" s="387">
        <v>40</v>
      </c>
      <c r="AF1904" s="387" t="s">
        <v>1729</v>
      </c>
      <c r="AG1904" s="387">
        <v>0</v>
      </c>
      <c r="AH1904" s="387">
        <v>0</v>
      </c>
      <c r="AI1904" s="387">
        <v>40</v>
      </c>
      <c r="AJ1904" s="387">
        <v>40</v>
      </c>
      <c r="AK1904" s="387">
        <v>0</v>
      </c>
      <c r="AM1904"/>
      <c r="AN1904"/>
      <c r="AO1904"/>
    </row>
    <row r="1905" spans="1:41">
      <c r="A1905" s="387" t="s">
        <v>4309</v>
      </c>
      <c r="B1905" s="388">
        <v>43679.10125</v>
      </c>
      <c r="C1905" s="389">
        <v>43679</v>
      </c>
      <c r="D1905" s="387" t="s">
        <v>3755</v>
      </c>
      <c r="E1905" s="389">
        <v>43678</v>
      </c>
      <c r="F1905" s="387" t="s">
        <v>3552</v>
      </c>
      <c r="G1905" s="389">
        <v>43679</v>
      </c>
      <c r="H1905" s="387" t="s">
        <v>2383</v>
      </c>
      <c r="I1905" s="389">
        <v>43678</v>
      </c>
      <c r="J1905" s="387" t="s">
        <v>2382</v>
      </c>
      <c r="K1905" s="387" t="s">
        <v>1741</v>
      </c>
      <c r="L1905" s="390" t="s">
        <v>1732</v>
      </c>
      <c r="M1905" s="390" t="s">
        <v>1929</v>
      </c>
      <c r="N1905" s="390" t="str">
        <f t="shared" si="60"/>
        <v>Employee29@blyblade.com</v>
      </c>
      <c r="O1905" s="390" t="str">
        <f t="shared" si="61"/>
        <v>Justin_Meltzer</v>
      </c>
      <c r="P1905" s="387" t="s">
        <v>1728</v>
      </c>
      <c r="Q1905" s="387" t="s">
        <v>1847</v>
      </c>
      <c r="R1905" s="387" t="s">
        <v>1738</v>
      </c>
      <c r="S1905" s="387">
        <v>1.32</v>
      </c>
      <c r="T1905" s="387">
        <v>6</v>
      </c>
      <c r="U1905" s="387" t="s">
        <v>1737</v>
      </c>
      <c r="V1905" s="387" t="s">
        <v>1928</v>
      </c>
      <c r="W1905" s="387" t="s">
        <v>1771</v>
      </c>
      <c r="X1905" s="387" t="s">
        <v>1844</v>
      </c>
      <c r="Y1905" s="387" t="s">
        <v>1748</v>
      </c>
      <c r="Z1905" s="387" t="s">
        <v>1734</v>
      </c>
      <c r="AA1905" s="387" t="s">
        <v>1733</v>
      </c>
      <c r="AB1905" s="387">
        <v>10.76</v>
      </c>
      <c r="AC1905" s="387">
        <v>0</v>
      </c>
      <c r="AD1905" s="387">
        <v>0</v>
      </c>
      <c r="AE1905" s="387">
        <v>10.76</v>
      </c>
      <c r="AF1905" s="387" t="s">
        <v>1729</v>
      </c>
      <c r="AG1905" s="387">
        <v>10.76</v>
      </c>
      <c r="AH1905" s="387">
        <v>0</v>
      </c>
      <c r="AI1905" s="387">
        <v>0</v>
      </c>
      <c r="AJ1905" s="387">
        <v>10.76</v>
      </c>
      <c r="AK1905" s="387">
        <v>1.08</v>
      </c>
      <c r="AM1905"/>
      <c r="AN1905"/>
      <c r="AO1905"/>
    </row>
    <row r="1906" spans="1:41">
      <c r="A1906" s="387" t="s">
        <v>4308</v>
      </c>
      <c r="B1906" s="388">
        <v>43679.107800925929</v>
      </c>
      <c r="C1906" s="389">
        <v>43679</v>
      </c>
      <c r="D1906" s="387" t="s">
        <v>2498</v>
      </c>
      <c r="E1906" s="389">
        <v>43678</v>
      </c>
      <c r="F1906" s="387" t="s">
        <v>2497</v>
      </c>
      <c r="G1906" s="389">
        <v>43679</v>
      </c>
      <c r="H1906" s="387" t="s">
        <v>2234</v>
      </c>
      <c r="I1906" s="389">
        <v>43678</v>
      </c>
      <c r="J1906" s="387" t="s">
        <v>2009</v>
      </c>
      <c r="K1906" s="387" t="s">
        <v>1741</v>
      </c>
      <c r="L1906" s="390" t="s">
        <v>1732</v>
      </c>
      <c r="M1906" s="390" t="s">
        <v>2255</v>
      </c>
      <c r="N1906" s="390" t="str">
        <f t="shared" si="60"/>
        <v>Employee7@blyblade.com</v>
      </c>
      <c r="O1906" s="390" t="str">
        <f t="shared" si="61"/>
        <v>Jack_Oneill</v>
      </c>
      <c r="P1906" s="387" t="s">
        <v>1728</v>
      </c>
      <c r="Q1906" s="387" t="s">
        <v>1754</v>
      </c>
      <c r="R1906" s="387" t="s">
        <v>1738</v>
      </c>
      <c r="S1906" s="387">
        <v>2.94</v>
      </c>
      <c r="T1906" s="387">
        <v>17</v>
      </c>
      <c r="U1906" s="387" t="s">
        <v>1737</v>
      </c>
      <c r="V1906" s="387" t="s">
        <v>2254</v>
      </c>
      <c r="W1906" s="387" t="s">
        <v>1771</v>
      </c>
      <c r="X1906" s="387" t="s">
        <v>1844</v>
      </c>
      <c r="Y1906" s="387" t="s">
        <v>1748</v>
      </c>
      <c r="Z1906" s="387" t="s">
        <v>1734</v>
      </c>
      <c r="AA1906" s="387" t="s">
        <v>1733</v>
      </c>
      <c r="AB1906" s="387">
        <v>22.1</v>
      </c>
      <c r="AC1906" s="387">
        <v>0</v>
      </c>
      <c r="AD1906" s="387">
        <v>0</v>
      </c>
      <c r="AE1906" s="387">
        <v>22.1</v>
      </c>
      <c r="AF1906" s="387" t="s">
        <v>1729</v>
      </c>
      <c r="AG1906" s="387">
        <v>22.1</v>
      </c>
      <c r="AH1906" s="387">
        <v>0</v>
      </c>
      <c r="AI1906" s="387">
        <v>0</v>
      </c>
      <c r="AJ1906" s="387">
        <v>22.1</v>
      </c>
      <c r="AK1906" s="387">
        <v>2.21</v>
      </c>
      <c r="AM1906"/>
      <c r="AN1906"/>
      <c r="AO1906"/>
    </row>
    <row r="1907" spans="1:41">
      <c r="A1907" s="387" t="s">
        <v>4307</v>
      </c>
      <c r="B1907" s="388">
        <v>43679.118460648147</v>
      </c>
      <c r="C1907" s="389">
        <v>43679</v>
      </c>
      <c r="D1907" s="387" t="s">
        <v>4239</v>
      </c>
      <c r="E1907" s="389">
        <v>43678</v>
      </c>
      <c r="F1907" s="387" t="s">
        <v>3549</v>
      </c>
      <c r="G1907" s="389">
        <v>43679</v>
      </c>
      <c r="H1907" s="387" t="s">
        <v>2700</v>
      </c>
      <c r="I1907" s="389">
        <v>43678</v>
      </c>
      <c r="J1907" s="387" t="s">
        <v>2699</v>
      </c>
      <c r="K1907" s="387" t="s">
        <v>1741</v>
      </c>
      <c r="L1907" s="390" t="s">
        <v>1732</v>
      </c>
      <c r="M1907" s="390" t="s">
        <v>1911</v>
      </c>
      <c r="N1907" s="390" t="str">
        <f t="shared" si="60"/>
        <v>Employee18@blyblade.com</v>
      </c>
      <c r="O1907" s="390" t="str">
        <f t="shared" si="61"/>
        <v>Maryanne_Johnson</v>
      </c>
      <c r="P1907" s="387" t="s">
        <v>1728</v>
      </c>
      <c r="Q1907" s="387" t="s">
        <v>1847</v>
      </c>
      <c r="R1907" s="387" t="s">
        <v>1738</v>
      </c>
      <c r="S1907" s="387">
        <v>2.62</v>
      </c>
      <c r="T1907" s="387">
        <v>14</v>
      </c>
      <c r="U1907" s="387" t="s">
        <v>1737</v>
      </c>
      <c r="V1907" s="387" t="s">
        <v>1883</v>
      </c>
      <c r="W1907" s="387" t="s">
        <v>1875</v>
      </c>
      <c r="X1907" s="387" t="s">
        <v>1844</v>
      </c>
      <c r="Y1907" s="387" t="s">
        <v>1735</v>
      </c>
      <c r="Z1907" s="387" t="s">
        <v>1734</v>
      </c>
      <c r="AA1907" s="387" t="s">
        <v>1733</v>
      </c>
      <c r="AB1907" s="387">
        <v>26.28</v>
      </c>
      <c r="AC1907" s="387">
        <v>0</v>
      </c>
      <c r="AD1907" s="387">
        <v>0</v>
      </c>
      <c r="AE1907" s="387">
        <v>26.28</v>
      </c>
      <c r="AF1907" s="387" t="s">
        <v>1729</v>
      </c>
      <c r="AG1907" s="387">
        <v>26.28</v>
      </c>
      <c r="AH1907" s="387">
        <v>0</v>
      </c>
      <c r="AI1907" s="387">
        <v>0</v>
      </c>
      <c r="AJ1907" s="387">
        <v>26.28</v>
      </c>
      <c r="AK1907" s="387">
        <v>2.63</v>
      </c>
      <c r="AM1907"/>
      <c r="AN1907"/>
      <c r="AO1907"/>
    </row>
    <row r="1908" spans="1:41">
      <c r="A1908" s="387" t="s">
        <v>4306</v>
      </c>
      <c r="B1908" s="388">
        <v>43679.147905092592</v>
      </c>
      <c r="C1908" s="389">
        <v>43679</v>
      </c>
      <c r="D1908" s="387" t="s">
        <v>2927</v>
      </c>
      <c r="E1908" s="389">
        <v>43678</v>
      </c>
      <c r="F1908" s="387" t="s">
        <v>2926</v>
      </c>
      <c r="G1908" s="389">
        <v>43679</v>
      </c>
      <c r="H1908" s="387" t="s">
        <v>4305</v>
      </c>
      <c r="I1908" s="389">
        <v>43678</v>
      </c>
      <c r="J1908" s="387" t="s">
        <v>3112</v>
      </c>
      <c r="K1908" s="387" t="s">
        <v>1741</v>
      </c>
      <c r="L1908" s="390" t="s">
        <v>1732</v>
      </c>
      <c r="M1908" s="390" t="s">
        <v>1854</v>
      </c>
      <c r="N1908" s="390" t="str">
        <f t="shared" si="60"/>
        <v>Employee5@blyblade.com</v>
      </c>
      <c r="O1908" s="390" t="str">
        <f t="shared" si="61"/>
        <v>Torey_McNeil</v>
      </c>
      <c r="P1908" s="387" t="s">
        <v>1728</v>
      </c>
      <c r="Q1908" s="387" t="s">
        <v>1754</v>
      </c>
      <c r="R1908" s="387" t="s">
        <v>1738</v>
      </c>
      <c r="S1908" s="387">
        <v>13.78</v>
      </c>
      <c r="T1908" s="387">
        <v>61</v>
      </c>
      <c r="U1908" s="387" t="s">
        <v>1845</v>
      </c>
      <c r="V1908" s="387" t="s">
        <v>1853</v>
      </c>
      <c r="W1908" s="387" t="s">
        <v>1771</v>
      </c>
      <c r="X1908" s="387" t="s">
        <v>1844</v>
      </c>
      <c r="Y1908" s="387" t="s">
        <v>1748</v>
      </c>
      <c r="Z1908" s="387" t="s">
        <v>1734</v>
      </c>
      <c r="AA1908" s="387" t="s">
        <v>1733</v>
      </c>
      <c r="AB1908" s="387">
        <v>117.09</v>
      </c>
      <c r="AC1908" s="387">
        <v>0</v>
      </c>
      <c r="AD1908" s="387">
        <v>0</v>
      </c>
      <c r="AE1908" s="387">
        <v>117.09</v>
      </c>
      <c r="AF1908" s="387" t="s">
        <v>1729</v>
      </c>
      <c r="AG1908" s="387">
        <v>117.09</v>
      </c>
      <c r="AH1908" s="387">
        <v>0</v>
      </c>
      <c r="AI1908" s="387">
        <v>0</v>
      </c>
      <c r="AJ1908" s="387">
        <v>117.09</v>
      </c>
      <c r="AK1908" s="387">
        <v>11.71</v>
      </c>
      <c r="AM1908"/>
      <c r="AN1908"/>
      <c r="AO1908"/>
    </row>
    <row r="1909" spans="1:41">
      <c r="A1909" s="387" t="s">
        <v>4304</v>
      </c>
      <c r="B1909" s="388">
        <v>43679.160555555558</v>
      </c>
      <c r="C1909" s="389">
        <v>43678</v>
      </c>
      <c r="D1909" s="387" t="s">
        <v>1758</v>
      </c>
      <c r="E1909" s="389">
        <v>43678</v>
      </c>
      <c r="F1909" s="387" t="s">
        <v>2697</v>
      </c>
      <c r="G1909" s="389">
        <v>43678</v>
      </c>
      <c r="H1909" s="387" t="s">
        <v>2134</v>
      </c>
      <c r="I1909" s="389">
        <v>43678</v>
      </c>
      <c r="J1909" s="387" t="s">
        <v>2133</v>
      </c>
      <c r="K1909" s="387" t="s">
        <v>1741</v>
      </c>
      <c r="L1909" s="390" t="s">
        <v>1732</v>
      </c>
      <c r="M1909" s="390" t="s">
        <v>1946</v>
      </c>
      <c r="N1909" s="390" t="str">
        <f t="shared" si="60"/>
        <v>Employee37@blyblade.com</v>
      </c>
      <c r="O1909" s="390" t="str">
        <f t="shared" si="61"/>
        <v>Simon_Levesque</v>
      </c>
      <c r="P1909" s="387" t="s">
        <v>1728</v>
      </c>
      <c r="Q1909" s="387" t="s">
        <v>1754</v>
      </c>
      <c r="R1909" s="387" t="s">
        <v>1738</v>
      </c>
      <c r="S1909" s="387">
        <v>4.79</v>
      </c>
      <c r="T1909" s="387">
        <v>28</v>
      </c>
      <c r="U1909" s="387" t="s">
        <v>1876</v>
      </c>
      <c r="V1909" s="387" t="s">
        <v>1883</v>
      </c>
      <c r="W1909" s="387" t="s">
        <v>1771</v>
      </c>
      <c r="X1909" s="387" t="s">
        <v>1770</v>
      </c>
      <c r="Y1909" s="387" t="s">
        <v>1728</v>
      </c>
      <c r="Z1909" s="387" t="s">
        <v>1734</v>
      </c>
      <c r="AA1909" s="387" t="s">
        <v>1747</v>
      </c>
      <c r="AB1909" s="387">
        <v>0</v>
      </c>
      <c r="AC1909" s="387">
        <v>0</v>
      </c>
      <c r="AD1909" s="387">
        <v>3.63</v>
      </c>
      <c r="AE1909" s="387">
        <v>3.63</v>
      </c>
      <c r="AF1909" s="387" t="s">
        <v>1729</v>
      </c>
      <c r="AG1909" s="387">
        <v>0</v>
      </c>
      <c r="AH1909" s="387">
        <v>0</v>
      </c>
      <c r="AI1909" s="387">
        <v>3.63</v>
      </c>
      <c r="AJ1909" s="387">
        <v>3.63</v>
      </c>
      <c r="AK1909" s="387">
        <v>0</v>
      </c>
      <c r="AM1909"/>
      <c r="AN1909"/>
      <c r="AO1909"/>
    </row>
    <row r="1910" spans="1:41">
      <c r="A1910" s="387" t="s">
        <v>4303</v>
      </c>
      <c r="B1910" s="388">
        <v>43679.421388888892</v>
      </c>
      <c r="C1910" s="389">
        <v>43679</v>
      </c>
      <c r="D1910" s="387" t="s">
        <v>3078</v>
      </c>
      <c r="E1910" s="389">
        <v>43679</v>
      </c>
      <c r="F1910" s="387" t="s">
        <v>4302</v>
      </c>
      <c r="G1910" s="389">
        <v>43679</v>
      </c>
      <c r="H1910" s="387" t="s">
        <v>2472</v>
      </c>
      <c r="I1910" s="389">
        <v>43679</v>
      </c>
      <c r="J1910" s="387" t="s">
        <v>2471</v>
      </c>
      <c r="K1910" s="387" t="s">
        <v>1741</v>
      </c>
      <c r="L1910" s="390" t="s">
        <v>1732</v>
      </c>
      <c r="M1910" s="390" t="s">
        <v>2127</v>
      </c>
      <c r="N1910" s="390" t="str">
        <f t="shared" si="60"/>
        <v>Employee46@blyblade.com</v>
      </c>
      <c r="O1910" s="390" t="str">
        <f t="shared" si="61"/>
        <v>Ngozi_Kemjika</v>
      </c>
      <c r="P1910" s="387" t="s">
        <v>1728</v>
      </c>
      <c r="Q1910" s="387" t="s">
        <v>1754</v>
      </c>
      <c r="R1910" s="387" t="s">
        <v>1738</v>
      </c>
      <c r="S1910" s="387">
        <v>6.64</v>
      </c>
      <c r="T1910" s="387">
        <v>15</v>
      </c>
      <c r="U1910" s="387" t="s">
        <v>2279</v>
      </c>
      <c r="V1910" s="387" t="s">
        <v>1737</v>
      </c>
      <c r="W1910" s="387" t="s">
        <v>1750</v>
      </c>
      <c r="X1910" s="387" t="s">
        <v>1844</v>
      </c>
      <c r="Y1910" s="387" t="s">
        <v>1825</v>
      </c>
      <c r="Z1910" s="387" t="s">
        <v>1734</v>
      </c>
      <c r="AA1910" s="387" t="s">
        <v>1733</v>
      </c>
      <c r="AB1910" s="387">
        <v>20.93</v>
      </c>
      <c r="AC1910" s="387">
        <v>0</v>
      </c>
      <c r="AD1910" s="387">
        <v>0</v>
      </c>
      <c r="AE1910" s="387">
        <v>20.93</v>
      </c>
      <c r="AF1910" s="387" t="s">
        <v>1729</v>
      </c>
      <c r="AG1910" s="387">
        <v>20.93</v>
      </c>
      <c r="AH1910" s="387">
        <v>0</v>
      </c>
      <c r="AI1910" s="387">
        <v>0</v>
      </c>
      <c r="AJ1910" s="387">
        <v>20.93</v>
      </c>
      <c r="AK1910" s="387">
        <v>2.09</v>
      </c>
      <c r="AM1910"/>
      <c r="AN1910"/>
      <c r="AO1910"/>
    </row>
    <row r="1911" spans="1:41">
      <c r="A1911" s="391" t="s">
        <v>4301</v>
      </c>
      <c r="B1911" s="388">
        <v>43679.443530092591</v>
      </c>
      <c r="C1911" s="389">
        <v>43679</v>
      </c>
      <c r="D1911" s="387" t="s">
        <v>3744</v>
      </c>
      <c r="E1911" s="389">
        <v>43679</v>
      </c>
      <c r="F1911" s="387" t="s">
        <v>3743</v>
      </c>
      <c r="G1911" s="389">
        <v>43679</v>
      </c>
      <c r="H1911" s="387" t="s">
        <v>3464</v>
      </c>
      <c r="I1911" s="389">
        <v>43679</v>
      </c>
      <c r="J1911" s="387" t="s">
        <v>3982</v>
      </c>
      <c r="K1911" s="387" t="s">
        <v>1741</v>
      </c>
      <c r="L1911" s="390" t="s">
        <v>1732</v>
      </c>
      <c r="M1911" s="390" t="s">
        <v>3981</v>
      </c>
      <c r="N1911" s="390" t="str">
        <f t="shared" si="60"/>
        <v>Employee27@blyblade.com</v>
      </c>
      <c r="O1911" s="390" t="str">
        <f t="shared" si="61"/>
        <v>Madison_Friedman</v>
      </c>
      <c r="P1911" s="387" t="s">
        <v>1728</v>
      </c>
      <c r="Q1911" s="387" t="s">
        <v>1754</v>
      </c>
      <c r="R1911" s="387" t="s">
        <v>1738</v>
      </c>
      <c r="S1911" s="387">
        <v>0.57999999999999996</v>
      </c>
      <c r="T1911" s="387">
        <v>2</v>
      </c>
      <c r="U1911" s="387" t="s">
        <v>1883</v>
      </c>
      <c r="V1911" s="387" t="s">
        <v>1772</v>
      </c>
      <c r="W1911" s="387" t="s">
        <v>1771</v>
      </c>
      <c r="X1911" s="387" t="s">
        <v>1844</v>
      </c>
      <c r="Y1911" s="387" t="s">
        <v>1748</v>
      </c>
      <c r="Z1911" s="387" t="s">
        <v>1734</v>
      </c>
      <c r="AA1911" s="387" t="s">
        <v>1733</v>
      </c>
      <c r="AB1911" s="387">
        <v>8.6</v>
      </c>
      <c r="AC1911" s="387">
        <v>0</v>
      </c>
      <c r="AD1911" s="387">
        <v>0</v>
      </c>
      <c r="AE1911" s="387">
        <v>8.6</v>
      </c>
      <c r="AF1911" s="387" t="s">
        <v>1729</v>
      </c>
      <c r="AG1911" s="387">
        <v>8.6</v>
      </c>
      <c r="AH1911" s="387">
        <v>0</v>
      </c>
      <c r="AI1911" s="387">
        <v>0</v>
      </c>
      <c r="AJ1911" s="387">
        <v>8.6</v>
      </c>
      <c r="AK1911" s="387">
        <v>0.86</v>
      </c>
      <c r="AM1911"/>
      <c r="AN1911"/>
      <c r="AO1911"/>
    </row>
    <row r="1912" spans="1:41">
      <c r="A1912" s="387" t="s">
        <v>4300</v>
      </c>
      <c r="B1912" s="388">
        <v>43679.443657407406</v>
      </c>
      <c r="C1912" s="389">
        <v>43679</v>
      </c>
      <c r="D1912" s="387" t="s">
        <v>3689</v>
      </c>
      <c r="E1912" s="389">
        <v>43679</v>
      </c>
      <c r="F1912" s="387" t="s">
        <v>3688</v>
      </c>
      <c r="G1912" s="389">
        <v>43679</v>
      </c>
      <c r="H1912" s="387" t="s">
        <v>3464</v>
      </c>
      <c r="I1912" s="389">
        <v>43679</v>
      </c>
      <c r="J1912" s="387" t="s">
        <v>3982</v>
      </c>
      <c r="K1912" s="387" t="s">
        <v>1741</v>
      </c>
      <c r="L1912" s="390" t="s">
        <v>1732</v>
      </c>
      <c r="M1912" s="390" t="s">
        <v>1804</v>
      </c>
      <c r="N1912" s="390" t="str">
        <f t="shared" si="60"/>
        <v>Employee47@blyblade.com</v>
      </c>
      <c r="O1912" s="390" t="str">
        <f t="shared" si="61"/>
        <v>Amanda_Soucy</v>
      </c>
      <c r="P1912" s="387" t="s">
        <v>1728</v>
      </c>
      <c r="Q1912" s="387" t="s">
        <v>1754</v>
      </c>
      <c r="R1912" s="387" t="s">
        <v>1738</v>
      </c>
      <c r="S1912" s="387">
        <v>3.23</v>
      </c>
      <c r="T1912" s="387">
        <v>19</v>
      </c>
      <c r="U1912" s="387" t="s">
        <v>1833</v>
      </c>
      <c r="V1912" s="387" t="s">
        <v>2254</v>
      </c>
      <c r="W1912" s="387" t="s">
        <v>1771</v>
      </c>
      <c r="X1912" s="387" t="s">
        <v>1844</v>
      </c>
      <c r="Y1912" s="387" t="s">
        <v>1735</v>
      </c>
      <c r="Z1912" s="387" t="s">
        <v>1734</v>
      </c>
      <c r="AA1912" s="387" t="s">
        <v>1733</v>
      </c>
      <c r="AB1912" s="387">
        <v>11.16</v>
      </c>
      <c r="AC1912" s="387">
        <v>0</v>
      </c>
      <c r="AD1912" s="387">
        <v>0</v>
      </c>
      <c r="AE1912" s="387">
        <v>11.16</v>
      </c>
      <c r="AF1912" s="387" t="s">
        <v>1729</v>
      </c>
      <c r="AG1912" s="387">
        <v>11.16</v>
      </c>
      <c r="AH1912" s="387">
        <v>0</v>
      </c>
      <c r="AI1912" s="387">
        <v>0</v>
      </c>
      <c r="AJ1912" s="387">
        <v>11.16</v>
      </c>
      <c r="AK1912" s="387">
        <v>1.1200000000000001</v>
      </c>
      <c r="AM1912"/>
      <c r="AN1912"/>
      <c r="AO1912"/>
    </row>
    <row r="1913" spans="1:41">
      <c r="A1913" s="387" t="s">
        <v>4299</v>
      </c>
      <c r="B1913" s="388">
        <v>43679.499386574076</v>
      </c>
      <c r="C1913" s="389">
        <v>43679</v>
      </c>
      <c r="D1913" s="387" t="s">
        <v>3012</v>
      </c>
      <c r="E1913" s="389">
        <v>43679</v>
      </c>
      <c r="F1913" s="387" t="s">
        <v>3683</v>
      </c>
      <c r="G1913" s="389">
        <v>43679</v>
      </c>
      <c r="H1913" s="387" t="s">
        <v>4298</v>
      </c>
      <c r="I1913" s="389">
        <v>43679</v>
      </c>
      <c r="J1913" s="387" t="s">
        <v>2217</v>
      </c>
      <c r="K1913" s="387" t="s">
        <v>1741</v>
      </c>
      <c r="L1913" s="390" t="s">
        <v>1732</v>
      </c>
      <c r="M1913" s="390" t="s">
        <v>2812</v>
      </c>
      <c r="N1913" s="390" t="str">
        <f t="shared" si="60"/>
        <v>Employee6@blyblade.com</v>
      </c>
      <c r="O1913" s="390" t="str">
        <f t="shared" si="61"/>
        <v>Matthew_Brody</v>
      </c>
      <c r="P1913" s="387" t="s">
        <v>1728</v>
      </c>
      <c r="Q1913" s="387" t="s">
        <v>1754</v>
      </c>
      <c r="R1913" s="387" t="s">
        <v>1738</v>
      </c>
      <c r="S1913" s="387">
        <v>0.8</v>
      </c>
      <c r="T1913" s="387">
        <v>8</v>
      </c>
      <c r="U1913" s="387" t="s">
        <v>2342</v>
      </c>
      <c r="V1913" s="387" t="s">
        <v>1883</v>
      </c>
      <c r="W1913" s="387" t="s">
        <v>1875</v>
      </c>
      <c r="X1913" s="387" t="s">
        <v>1770</v>
      </c>
      <c r="Y1913" s="387" t="s">
        <v>1748</v>
      </c>
      <c r="Z1913" s="387" t="s">
        <v>1734</v>
      </c>
      <c r="AA1913" s="387" t="s">
        <v>1733</v>
      </c>
      <c r="AB1913" s="387">
        <v>15.97</v>
      </c>
      <c r="AC1913" s="387">
        <v>0</v>
      </c>
      <c r="AD1913" s="387">
        <v>0</v>
      </c>
      <c r="AE1913" s="387">
        <v>15.97</v>
      </c>
      <c r="AF1913" s="387" t="s">
        <v>1729</v>
      </c>
      <c r="AG1913" s="387">
        <v>15.97</v>
      </c>
      <c r="AH1913" s="387">
        <v>0</v>
      </c>
      <c r="AI1913" s="387">
        <v>0</v>
      </c>
      <c r="AJ1913" s="387">
        <v>15.97</v>
      </c>
      <c r="AK1913" s="387">
        <v>1.6</v>
      </c>
      <c r="AM1913"/>
      <c r="AN1913"/>
      <c r="AO1913"/>
    </row>
    <row r="1914" spans="1:41">
      <c r="A1914" s="387" t="s">
        <v>4297</v>
      </c>
      <c r="B1914" s="388">
        <v>43679.525254629632</v>
      </c>
      <c r="C1914" s="389">
        <v>43679</v>
      </c>
      <c r="D1914" s="387" t="s">
        <v>3242</v>
      </c>
      <c r="E1914" s="389">
        <v>43679</v>
      </c>
      <c r="F1914" s="387" t="s">
        <v>3241</v>
      </c>
      <c r="G1914" s="389">
        <v>43679</v>
      </c>
      <c r="H1914" s="387" t="s">
        <v>2149</v>
      </c>
      <c r="I1914" s="389">
        <v>43679</v>
      </c>
      <c r="J1914" s="387" t="s">
        <v>4296</v>
      </c>
      <c r="K1914" s="387" t="s">
        <v>1741</v>
      </c>
      <c r="L1914" s="390" t="s">
        <v>1732</v>
      </c>
      <c r="M1914" s="390" t="s">
        <v>2985</v>
      </c>
      <c r="N1914" s="390" t="str">
        <f t="shared" si="60"/>
        <v>Employee49@blyblade.com</v>
      </c>
      <c r="O1914" s="390" t="str">
        <f t="shared" si="61"/>
        <v>Emi_Suzuki</v>
      </c>
      <c r="P1914" s="387" t="s">
        <v>1728</v>
      </c>
      <c r="Q1914" s="387" t="s">
        <v>1754</v>
      </c>
      <c r="R1914" s="387" t="s">
        <v>1738</v>
      </c>
      <c r="S1914" s="387">
        <v>10</v>
      </c>
      <c r="T1914" s="387">
        <v>30</v>
      </c>
      <c r="U1914" s="387" t="s">
        <v>2489</v>
      </c>
      <c r="V1914" s="387" t="s">
        <v>2007</v>
      </c>
      <c r="W1914" s="387" t="s">
        <v>1771</v>
      </c>
      <c r="X1914" s="387" t="s">
        <v>1770</v>
      </c>
      <c r="Y1914" s="387" t="s">
        <v>1825</v>
      </c>
      <c r="Z1914" s="387" t="s">
        <v>1734</v>
      </c>
      <c r="AA1914" s="387" t="s">
        <v>1733</v>
      </c>
      <c r="AB1914" s="387">
        <v>45.08</v>
      </c>
      <c r="AC1914" s="387">
        <v>0</v>
      </c>
      <c r="AD1914" s="387">
        <v>0</v>
      </c>
      <c r="AE1914" s="387">
        <v>45.08</v>
      </c>
      <c r="AF1914" s="387" t="s">
        <v>1729</v>
      </c>
      <c r="AG1914" s="387">
        <v>45.08</v>
      </c>
      <c r="AH1914" s="387">
        <v>0</v>
      </c>
      <c r="AI1914" s="387">
        <v>0</v>
      </c>
      <c r="AJ1914" s="387">
        <v>45.08</v>
      </c>
      <c r="AK1914" s="387">
        <v>4.51</v>
      </c>
      <c r="AM1914"/>
      <c r="AN1914"/>
      <c r="AO1914"/>
    </row>
    <row r="1915" spans="1:41">
      <c r="A1915" s="387" t="s">
        <v>4295</v>
      </c>
      <c r="B1915" s="388">
        <v>43679.54855324074</v>
      </c>
      <c r="C1915" s="389">
        <v>43679</v>
      </c>
      <c r="D1915" s="387" t="s">
        <v>2999</v>
      </c>
      <c r="E1915" s="389">
        <v>43679</v>
      </c>
      <c r="F1915" s="387" t="s">
        <v>4294</v>
      </c>
      <c r="G1915" s="387" t="s">
        <v>1728</v>
      </c>
      <c r="H1915" s="387" t="s">
        <v>1728</v>
      </c>
      <c r="I1915" s="387" t="s">
        <v>1728</v>
      </c>
      <c r="J1915" s="387" t="s">
        <v>1728</v>
      </c>
      <c r="K1915" s="387" t="s">
        <v>1741</v>
      </c>
      <c r="L1915" s="390" t="s">
        <v>1732</v>
      </c>
      <c r="M1915" s="390" t="s">
        <v>1940</v>
      </c>
      <c r="N1915" s="390" t="str">
        <f t="shared" si="60"/>
        <v>Employee11@blyblade.com</v>
      </c>
      <c r="O1915" s="390" t="str">
        <f t="shared" si="61"/>
        <v>Mimi_Grassi</v>
      </c>
      <c r="P1915" s="387" t="s">
        <v>1728</v>
      </c>
      <c r="Q1915" s="387" t="s">
        <v>1762</v>
      </c>
      <c r="R1915" s="387" t="s">
        <v>1753</v>
      </c>
      <c r="S1915" s="387" t="s">
        <v>1728</v>
      </c>
      <c r="T1915" s="387" t="s">
        <v>1728</v>
      </c>
      <c r="U1915" s="387" t="s">
        <v>2100</v>
      </c>
      <c r="V1915" s="387" t="s">
        <v>2100</v>
      </c>
      <c r="W1915" s="387" t="s">
        <v>1965</v>
      </c>
      <c r="X1915" s="387" t="s">
        <v>1749</v>
      </c>
      <c r="Y1915" s="387" t="s">
        <v>1735</v>
      </c>
      <c r="Z1915" s="387" t="s">
        <v>1734</v>
      </c>
      <c r="AA1915" s="387" t="s">
        <v>1733</v>
      </c>
      <c r="AB1915" s="387">
        <v>10</v>
      </c>
      <c r="AC1915" s="387">
        <v>0</v>
      </c>
      <c r="AD1915" s="387">
        <v>0</v>
      </c>
      <c r="AE1915" s="387">
        <v>10</v>
      </c>
      <c r="AF1915" s="387" t="s">
        <v>1729</v>
      </c>
      <c r="AG1915" s="387">
        <v>10</v>
      </c>
      <c r="AH1915" s="387">
        <v>0</v>
      </c>
      <c r="AI1915" s="387">
        <v>0</v>
      </c>
      <c r="AJ1915" s="387">
        <v>10</v>
      </c>
      <c r="AK1915" s="387">
        <v>1</v>
      </c>
      <c r="AM1915"/>
      <c r="AN1915"/>
      <c r="AO1915"/>
    </row>
    <row r="1916" spans="1:41">
      <c r="A1916" s="387" t="s">
        <v>4292</v>
      </c>
      <c r="B1916" s="388">
        <v>43679.557592592595</v>
      </c>
      <c r="C1916" s="389">
        <v>43679</v>
      </c>
      <c r="D1916" s="387" t="s">
        <v>2418</v>
      </c>
      <c r="E1916" s="389">
        <v>43679</v>
      </c>
      <c r="F1916" s="387" t="s">
        <v>3795</v>
      </c>
      <c r="G1916" s="389">
        <v>43679</v>
      </c>
      <c r="H1916" s="387" t="s">
        <v>2607</v>
      </c>
      <c r="I1916" s="389">
        <v>43679</v>
      </c>
      <c r="J1916" s="387" t="s">
        <v>2900</v>
      </c>
      <c r="K1916" s="387" t="s">
        <v>1741</v>
      </c>
      <c r="L1916" s="390" t="s">
        <v>1732</v>
      </c>
      <c r="M1916" s="390" t="s">
        <v>1755</v>
      </c>
      <c r="N1916" s="390" t="str">
        <f t="shared" si="60"/>
        <v>Employee2@blyblade.com</v>
      </c>
      <c r="O1916" s="390" t="str">
        <f t="shared" si="61"/>
        <v>Cal_Thompson</v>
      </c>
      <c r="P1916" s="387" t="s">
        <v>1728</v>
      </c>
      <c r="Q1916" s="387" t="s">
        <v>1952</v>
      </c>
      <c r="R1916" s="387" t="s">
        <v>1738</v>
      </c>
      <c r="S1916" s="387">
        <v>2.57</v>
      </c>
      <c r="T1916" s="387">
        <v>37</v>
      </c>
      <c r="U1916" s="387" t="s">
        <v>1737</v>
      </c>
      <c r="V1916" s="387" t="s">
        <v>3075</v>
      </c>
      <c r="W1916" s="387" t="s">
        <v>1761</v>
      </c>
      <c r="X1916" s="387" t="s">
        <v>1749</v>
      </c>
      <c r="Y1916" s="387" t="s">
        <v>1748</v>
      </c>
      <c r="Z1916" s="387" t="s">
        <v>1734</v>
      </c>
      <c r="AA1916" s="387" t="s">
        <v>1733</v>
      </c>
      <c r="AB1916" s="387">
        <v>60.98</v>
      </c>
      <c r="AC1916" s="387">
        <v>0</v>
      </c>
      <c r="AD1916" s="387">
        <v>0</v>
      </c>
      <c r="AE1916" s="387">
        <v>60.98</v>
      </c>
      <c r="AF1916" s="387" t="s">
        <v>1729</v>
      </c>
      <c r="AG1916" s="387">
        <v>60.98</v>
      </c>
      <c r="AH1916" s="387">
        <v>0</v>
      </c>
      <c r="AI1916" s="387">
        <v>0</v>
      </c>
      <c r="AJ1916" s="387">
        <v>60.98</v>
      </c>
      <c r="AK1916" s="387">
        <v>6.1</v>
      </c>
      <c r="AM1916"/>
      <c r="AN1916"/>
      <c r="AO1916"/>
    </row>
    <row r="1917" spans="1:41">
      <c r="A1917" s="387" t="s">
        <v>4293</v>
      </c>
      <c r="B1917" s="388">
        <v>43679.569606481484</v>
      </c>
      <c r="C1917" s="389">
        <v>43679</v>
      </c>
      <c r="D1917" s="387" t="s">
        <v>3654</v>
      </c>
      <c r="E1917" s="389">
        <v>43679</v>
      </c>
      <c r="F1917" s="387" t="s">
        <v>3789</v>
      </c>
      <c r="G1917" s="389">
        <v>43679</v>
      </c>
      <c r="H1917" s="387" t="s">
        <v>3469</v>
      </c>
      <c r="I1917" s="389">
        <v>43679</v>
      </c>
      <c r="J1917" s="387" t="s">
        <v>3468</v>
      </c>
      <c r="K1917" s="387" t="s">
        <v>1741</v>
      </c>
      <c r="L1917" s="390" t="s">
        <v>1732</v>
      </c>
      <c r="M1917" s="390" t="s">
        <v>1986</v>
      </c>
      <c r="N1917" s="390" t="str">
        <f t="shared" si="60"/>
        <v>Employee1@blyblade.com</v>
      </c>
      <c r="O1917" s="390" t="str">
        <f t="shared" si="61"/>
        <v>Jake_Mirto</v>
      </c>
      <c r="P1917" s="387" t="s">
        <v>1728</v>
      </c>
      <c r="Q1917" s="387" t="s">
        <v>1762</v>
      </c>
      <c r="R1917" s="387" t="s">
        <v>1753</v>
      </c>
      <c r="S1917" s="387">
        <v>4.7300000000000004</v>
      </c>
      <c r="T1917" s="387">
        <v>13</v>
      </c>
      <c r="U1917" s="387" t="s">
        <v>1752</v>
      </c>
      <c r="V1917" s="387" t="s">
        <v>1781</v>
      </c>
      <c r="W1917" s="387" t="s">
        <v>1761</v>
      </c>
      <c r="X1917" s="387" t="s">
        <v>1964</v>
      </c>
      <c r="Y1917" s="387" t="s">
        <v>1735</v>
      </c>
      <c r="Z1917" s="387" t="s">
        <v>1734</v>
      </c>
      <c r="AA1917" s="387" t="s">
        <v>1733</v>
      </c>
      <c r="AB1917" s="387">
        <v>57.13</v>
      </c>
      <c r="AC1917" s="387">
        <v>0</v>
      </c>
      <c r="AD1917" s="387">
        <v>0</v>
      </c>
      <c r="AE1917" s="387">
        <v>57.13</v>
      </c>
      <c r="AF1917" s="387" t="s">
        <v>1729</v>
      </c>
      <c r="AG1917" s="387">
        <v>57.13</v>
      </c>
      <c r="AH1917" s="387">
        <v>0</v>
      </c>
      <c r="AI1917" s="387">
        <v>0</v>
      </c>
      <c r="AJ1917" s="387">
        <v>57.13</v>
      </c>
      <c r="AK1917" s="387">
        <v>5.71</v>
      </c>
      <c r="AM1917"/>
      <c r="AN1917"/>
      <c r="AO1917"/>
    </row>
    <row r="1918" spans="1:41">
      <c r="A1918" s="387" t="s">
        <v>4292</v>
      </c>
      <c r="B1918" s="388">
        <v>43679.577893518515</v>
      </c>
      <c r="C1918" s="389">
        <v>43679</v>
      </c>
      <c r="D1918" s="387" t="s">
        <v>2418</v>
      </c>
      <c r="E1918" s="389">
        <v>43679</v>
      </c>
      <c r="F1918" s="387" t="s">
        <v>3795</v>
      </c>
      <c r="G1918" s="389">
        <v>43679</v>
      </c>
      <c r="H1918" s="387" t="s">
        <v>2607</v>
      </c>
      <c r="I1918" s="389">
        <v>43679</v>
      </c>
      <c r="J1918" s="387" t="s">
        <v>2900</v>
      </c>
      <c r="K1918" s="387" t="s">
        <v>1741</v>
      </c>
      <c r="L1918" s="390" t="s">
        <v>1732</v>
      </c>
      <c r="M1918" s="390" t="s">
        <v>1755</v>
      </c>
      <c r="N1918" s="390" t="str">
        <f t="shared" si="60"/>
        <v>Employee2@blyblade.com</v>
      </c>
      <c r="O1918" s="390" t="str">
        <f t="shared" si="61"/>
        <v>Cal_Thompson</v>
      </c>
      <c r="P1918" s="387" t="s">
        <v>1728</v>
      </c>
      <c r="Q1918" s="387" t="s">
        <v>1952</v>
      </c>
      <c r="R1918" s="387" t="s">
        <v>1738</v>
      </c>
      <c r="S1918" s="387">
        <v>2.57</v>
      </c>
      <c r="T1918" s="387">
        <v>37</v>
      </c>
      <c r="U1918" s="387" t="s">
        <v>1737</v>
      </c>
      <c r="V1918" s="387" t="s">
        <v>3075</v>
      </c>
      <c r="W1918" s="387" t="s">
        <v>1761</v>
      </c>
      <c r="X1918" s="387" t="s">
        <v>1749</v>
      </c>
      <c r="Y1918" s="387" t="s">
        <v>1748</v>
      </c>
      <c r="Z1918" s="387" t="s">
        <v>1734</v>
      </c>
      <c r="AA1918" s="387" t="s">
        <v>1747</v>
      </c>
      <c r="AB1918" s="387">
        <v>0</v>
      </c>
      <c r="AC1918" s="387">
        <v>0</v>
      </c>
      <c r="AD1918" s="387">
        <v>12.49</v>
      </c>
      <c r="AE1918" s="387">
        <v>12.49</v>
      </c>
      <c r="AF1918" s="387" t="s">
        <v>1729</v>
      </c>
      <c r="AG1918" s="387">
        <v>0</v>
      </c>
      <c r="AH1918" s="387">
        <v>0</v>
      </c>
      <c r="AI1918" s="387">
        <v>12.49</v>
      </c>
      <c r="AJ1918" s="387">
        <v>12.49</v>
      </c>
      <c r="AK1918" s="387">
        <v>0</v>
      </c>
      <c r="AM1918"/>
      <c r="AN1918"/>
      <c r="AO1918"/>
    </row>
    <row r="1919" spans="1:41">
      <c r="A1919" s="387" t="s">
        <v>4291</v>
      </c>
      <c r="B1919" s="388">
        <v>43679.579340277778</v>
      </c>
      <c r="C1919" s="389">
        <v>43679</v>
      </c>
      <c r="D1919" s="387" t="s">
        <v>3377</v>
      </c>
      <c r="E1919" s="389">
        <v>43679</v>
      </c>
      <c r="F1919" s="387" t="s">
        <v>3376</v>
      </c>
      <c r="G1919" s="389">
        <v>43679</v>
      </c>
      <c r="H1919" s="387" t="s">
        <v>2185</v>
      </c>
      <c r="I1919" s="389">
        <v>43679</v>
      </c>
      <c r="J1919" s="387" t="s">
        <v>2184</v>
      </c>
      <c r="K1919" s="387" t="s">
        <v>1741</v>
      </c>
      <c r="L1919" s="390" t="s">
        <v>1732</v>
      </c>
      <c r="M1919" s="390" t="s">
        <v>1924</v>
      </c>
      <c r="N1919" s="390" t="str">
        <f t="shared" si="60"/>
        <v>Employee16@blyblade.com</v>
      </c>
      <c r="O1919" s="390" t="str">
        <f t="shared" si="61"/>
        <v>Hunter_Senning</v>
      </c>
      <c r="P1919" s="387" t="s">
        <v>1728</v>
      </c>
      <c r="Q1919" s="387" t="s">
        <v>1847</v>
      </c>
      <c r="R1919" s="387" t="s">
        <v>1738</v>
      </c>
      <c r="S1919" s="387">
        <v>1.96</v>
      </c>
      <c r="T1919" s="387">
        <v>27</v>
      </c>
      <c r="U1919" s="387" t="s">
        <v>2411</v>
      </c>
      <c r="V1919" s="387" t="s">
        <v>1883</v>
      </c>
      <c r="W1919" s="387" t="s">
        <v>1771</v>
      </c>
      <c r="X1919" s="387" t="s">
        <v>1770</v>
      </c>
      <c r="Y1919" s="387" t="s">
        <v>1748</v>
      </c>
      <c r="Z1919" s="387" t="s">
        <v>1734</v>
      </c>
      <c r="AA1919" s="387" t="s">
        <v>1733</v>
      </c>
      <c r="AB1919" s="387">
        <v>27.54</v>
      </c>
      <c r="AC1919" s="387">
        <v>0</v>
      </c>
      <c r="AD1919" s="387">
        <v>0</v>
      </c>
      <c r="AE1919" s="387">
        <v>27.54</v>
      </c>
      <c r="AF1919" s="387" t="s">
        <v>1729</v>
      </c>
      <c r="AG1919" s="387">
        <v>27.54</v>
      </c>
      <c r="AH1919" s="387">
        <v>0</v>
      </c>
      <c r="AI1919" s="387">
        <v>0</v>
      </c>
      <c r="AJ1919" s="387">
        <v>27.54</v>
      </c>
      <c r="AK1919" s="387">
        <v>2.75</v>
      </c>
      <c r="AM1919"/>
      <c r="AN1919"/>
      <c r="AO1919"/>
    </row>
    <row r="1920" spans="1:41">
      <c r="A1920" s="387" t="s">
        <v>4290</v>
      </c>
      <c r="B1920" s="388">
        <v>43679.617268518516</v>
      </c>
      <c r="C1920" s="389">
        <v>43674</v>
      </c>
      <c r="D1920" s="387" t="s">
        <v>3654</v>
      </c>
      <c r="E1920" s="389">
        <v>43674</v>
      </c>
      <c r="F1920" s="387" t="s">
        <v>3789</v>
      </c>
      <c r="G1920" s="389">
        <v>43674</v>
      </c>
      <c r="H1920" s="387" t="s">
        <v>2455</v>
      </c>
      <c r="I1920" s="389">
        <v>43674</v>
      </c>
      <c r="J1920" s="387" t="s">
        <v>2454</v>
      </c>
      <c r="K1920" s="387" t="s">
        <v>1741</v>
      </c>
      <c r="L1920" s="390" t="s">
        <v>1732</v>
      </c>
      <c r="M1920" s="390" t="s">
        <v>1986</v>
      </c>
      <c r="N1920" s="390" t="str">
        <f t="shared" si="60"/>
        <v>Employee1@blyblade.com</v>
      </c>
      <c r="O1920" s="390" t="str">
        <f t="shared" si="61"/>
        <v>Jake_Mirto</v>
      </c>
      <c r="P1920" s="387" t="s">
        <v>1728</v>
      </c>
      <c r="Q1920" s="387" t="s">
        <v>1762</v>
      </c>
      <c r="R1920" s="387" t="s">
        <v>1753</v>
      </c>
      <c r="S1920" s="387">
        <v>7.62</v>
      </c>
      <c r="T1920" s="387">
        <v>18</v>
      </c>
      <c r="U1920" s="387" t="s">
        <v>1826</v>
      </c>
      <c r="V1920" s="387" t="s">
        <v>1826</v>
      </c>
      <c r="W1920" s="387" t="s">
        <v>1761</v>
      </c>
      <c r="X1920" s="387" t="s">
        <v>1749</v>
      </c>
      <c r="Y1920" s="387" t="s">
        <v>1735</v>
      </c>
      <c r="Z1920" s="387" t="s">
        <v>1734</v>
      </c>
      <c r="AA1920" s="387" t="s">
        <v>1733</v>
      </c>
      <c r="AB1920" s="387">
        <v>15</v>
      </c>
      <c r="AC1920" s="387">
        <v>0</v>
      </c>
      <c r="AD1920" s="387">
        <v>0</v>
      </c>
      <c r="AE1920" s="387">
        <v>15</v>
      </c>
      <c r="AF1920" s="387" t="s">
        <v>1729</v>
      </c>
      <c r="AG1920" s="387">
        <v>15</v>
      </c>
      <c r="AH1920" s="387">
        <v>0</v>
      </c>
      <c r="AI1920" s="387">
        <v>0</v>
      </c>
      <c r="AJ1920" s="387">
        <v>15</v>
      </c>
      <c r="AK1920" s="387">
        <v>1.5</v>
      </c>
      <c r="AM1920"/>
      <c r="AN1920"/>
      <c r="AO1920"/>
    </row>
    <row r="1921" spans="1:41">
      <c r="A1921" s="387" t="s">
        <v>4289</v>
      </c>
      <c r="B1921" s="388">
        <v>43679.631840277776</v>
      </c>
      <c r="C1921" s="389">
        <v>43679</v>
      </c>
      <c r="D1921" s="387" t="s">
        <v>2123</v>
      </c>
      <c r="E1921" s="389">
        <v>43679</v>
      </c>
      <c r="F1921" s="387" t="s">
        <v>3689</v>
      </c>
      <c r="G1921" s="389">
        <v>43679</v>
      </c>
      <c r="H1921" s="387" t="s">
        <v>2075</v>
      </c>
      <c r="I1921" s="389">
        <v>43679</v>
      </c>
      <c r="J1921" s="387" t="s">
        <v>1831</v>
      </c>
      <c r="K1921" s="387" t="s">
        <v>1741</v>
      </c>
      <c r="L1921" s="390" t="s">
        <v>1732</v>
      </c>
      <c r="M1921" s="390" t="s">
        <v>1854</v>
      </c>
      <c r="N1921" s="390" t="str">
        <f t="shared" si="60"/>
        <v>Employee5@blyblade.com</v>
      </c>
      <c r="O1921" s="390" t="str">
        <f t="shared" si="61"/>
        <v>Torey_McNeil</v>
      </c>
      <c r="P1921" s="387" t="s">
        <v>1728</v>
      </c>
      <c r="Q1921" s="387" t="s">
        <v>1754</v>
      </c>
      <c r="R1921" s="387" t="s">
        <v>1738</v>
      </c>
      <c r="S1921" s="387">
        <v>9.3800000000000008</v>
      </c>
      <c r="T1921" s="387">
        <v>48</v>
      </c>
      <c r="U1921" s="387" t="s">
        <v>1853</v>
      </c>
      <c r="V1921" s="387" t="s">
        <v>1737</v>
      </c>
      <c r="W1921" s="387" t="s">
        <v>1771</v>
      </c>
      <c r="X1921" s="387" t="s">
        <v>1770</v>
      </c>
      <c r="Y1921" s="387" t="s">
        <v>1748</v>
      </c>
      <c r="Z1921" s="387" t="s">
        <v>1734</v>
      </c>
      <c r="AA1921" s="387" t="s">
        <v>1733</v>
      </c>
      <c r="AB1921" s="387">
        <v>51.83</v>
      </c>
      <c r="AC1921" s="387">
        <v>0</v>
      </c>
      <c r="AD1921" s="387">
        <v>0</v>
      </c>
      <c r="AE1921" s="387">
        <v>51.83</v>
      </c>
      <c r="AF1921" s="387" t="s">
        <v>1729</v>
      </c>
      <c r="AG1921" s="387">
        <v>51.83</v>
      </c>
      <c r="AH1921" s="387">
        <v>0</v>
      </c>
      <c r="AI1921" s="387">
        <v>0</v>
      </c>
      <c r="AJ1921" s="387">
        <v>51.83</v>
      </c>
      <c r="AK1921" s="387">
        <v>5.18</v>
      </c>
      <c r="AM1921"/>
      <c r="AN1921"/>
      <c r="AO1921"/>
    </row>
    <row r="1922" spans="1:41">
      <c r="A1922" s="387" t="s">
        <v>4288</v>
      </c>
      <c r="B1922" s="388">
        <v>43679.63559027778</v>
      </c>
      <c r="C1922" s="389">
        <v>43679</v>
      </c>
      <c r="D1922" s="387" t="s">
        <v>3127</v>
      </c>
      <c r="E1922" s="389">
        <v>43679</v>
      </c>
      <c r="F1922" s="387" t="s">
        <v>2670</v>
      </c>
      <c r="G1922" s="389">
        <v>43679</v>
      </c>
      <c r="H1922" s="387" t="s">
        <v>4027</v>
      </c>
      <c r="I1922" s="389">
        <v>43679</v>
      </c>
      <c r="J1922" s="387" t="s">
        <v>2676</v>
      </c>
      <c r="K1922" s="387" t="s">
        <v>1741</v>
      </c>
      <c r="L1922" s="390" t="s">
        <v>1732</v>
      </c>
      <c r="M1922" s="390" t="s">
        <v>1884</v>
      </c>
      <c r="N1922" s="390" t="str">
        <f t="shared" si="60"/>
        <v>Employee25@blyblade.com</v>
      </c>
      <c r="O1922" s="390" t="str">
        <f t="shared" si="61"/>
        <v>Shyloh_Davonne Wilkinson</v>
      </c>
      <c r="P1922" s="387" t="s">
        <v>1728</v>
      </c>
      <c r="Q1922" s="387" t="s">
        <v>1847</v>
      </c>
      <c r="R1922" s="387" t="s">
        <v>1738</v>
      </c>
      <c r="S1922" s="387">
        <v>4.96</v>
      </c>
      <c r="T1922" s="387">
        <v>13</v>
      </c>
      <c r="U1922" s="387" t="s">
        <v>1883</v>
      </c>
      <c r="V1922" s="387" t="s">
        <v>2007</v>
      </c>
      <c r="W1922" s="387" t="s">
        <v>1965</v>
      </c>
      <c r="X1922" s="387" t="s">
        <v>1964</v>
      </c>
      <c r="Y1922" s="387" t="s">
        <v>1735</v>
      </c>
      <c r="Z1922" s="387" t="s">
        <v>1734</v>
      </c>
      <c r="AA1922" s="387" t="s">
        <v>1733</v>
      </c>
      <c r="AB1922" s="387">
        <v>21.86</v>
      </c>
      <c r="AC1922" s="387">
        <v>0</v>
      </c>
      <c r="AD1922" s="387">
        <v>0</v>
      </c>
      <c r="AE1922" s="387">
        <v>21.86</v>
      </c>
      <c r="AF1922" s="387" t="s">
        <v>1729</v>
      </c>
      <c r="AG1922" s="387">
        <v>21.86</v>
      </c>
      <c r="AH1922" s="387">
        <v>0</v>
      </c>
      <c r="AI1922" s="387">
        <v>0</v>
      </c>
      <c r="AJ1922" s="387">
        <v>21.86</v>
      </c>
      <c r="AK1922" s="387">
        <v>2.19</v>
      </c>
      <c r="AM1922"/>
      <c r="AN1922"/>
      <c r="AO1922"/>
    </row>
    <row r="1923" spans="1:41">
      <c r="A1923" s="387" t="s">
        <v>4287</v>
      </c>
      <c r="B1923" s="388">
        <v>43679.657349537039</v>
      </c>
      <c r="C1923" s="389">
        <v>43679</v>
      </c>
      <c r="D1923" s="387" t="s">
        <v>1817</v>
      </c>
      <c r="E1923" s="389">
        <v>43679</v>
      </c>
      <c r="F1923" s="387" t="s">
        <v>1816</v>
      </c>
      <c r="G1923" s="389">
        <v>43679</v>
      </c>
      <c r="H1923" s="387" t="s">
        <v>2330</v>
      </c>
      <c r="I1923" s="389">
        <v>43679</v>
      </c>
      <c r="J1923" s="387" t="s">
        <v>2622</v>
      </c>
      <c r="K1923" s="387" t="s">
        <v>1741</v>
      </c>
      <c r="L1923" s="390" t="s">
        <v>1732</v>
      </c>
      <c r="M1923" s="390" t="s">
        <v>1804</v>
      </c>
      <c r="N1923" s="390" t="str">
        <f t="shared" si="60"/>
        <v>Employee47@blyblade.com</v>
      </c>
      <c r="O1923" s="390" t="str">
        <f t="shared" si="61"/>
        <v>Amanda_Soucy</v>
      </c>
      <c r="P1923" s="387" t="s">
        <v>1728</v>
      </c>
      <c r="Q1923" s="387" t="s">
        <v>1754</v>
      </c>
      <c r="R1923" s="387" t="s">
        <v>1738</v>
      </c>
      <c r="S1923" s="387">
        <v>2.2200000000000002</v>
      </c>
      <c r="T1923" s="387">
        <v>18</v>
      </c>
      <c r="U1923" s="387" t="s">
        <v>1772</v>
      </c>
      <c r="V1923" s="387" t="s">
        <v>2411</v>
      </c>
      <c r="W1923" s="387" t="s">
        <v>1771</v>
      </c>
      <c r="X1923" s="387" t="s">
        <v>1770</v>
      </c>
      <c r="Y1923" s="387" t="s">
        <v>1735</v>
      </c>
      <c r="Z1923" s="387" t="s">
        <v>1734</v>
      </c>
      <c r="AA1923" s="387" t="s">
        <v>1733</v>
      </c>
      <c r="AB1923" s="387">
        <v>9.69</v>
      </c>
      <c r="AC1923" s="387">
        <v>0</v>
      </c>
      <c r="AD1923" s="387">
        <v>0</v>
      </c>
      <c r="AE1923" s="387">
        <v>9.69</v>
      </c>
      <c r="AF1923" s="387" t="s">
        <v>1729</v>
      </c>
      <c r="AG1923" s="387">
        <v>9.69</v>
      </c>
      <c r="AH1923" s="387">
        <v>0</v>
      </c>
      <c r="AI1923" s="387">
        <v>0</v>
      </c>
      <c r="AJ1923" s="387">
        <v>9.69</v>
      </c>
      <c r="AK1923" s="387">
        <v>0.97</v>
      </c>
      <c r="AM1923"/>
      <c r="AN1923"/>
      <c r="AO1923"/>
    </row>
    <row r="1924" spans="1:41">
      <c r="A1924" s="387" t="s">
        <v>4287</v>
      </c>
      <c r="B1924" s="388">
        <v>43679.657442129632</v>
      </c>
      <c r="C1924" s="389">
        <v>43679</v>
      </c>
      <c r="D1924" s="387" t="s">
        <v>1817</v>
      </c>
      <c r="E1924" s="389">
        <v>43679</v>
      </c>
      <c r="F1924" s="387" t="s">
        <v>1816</v>
      </c>
      <c r="G1924" s="389">
        <v>43679</v>
      </c>
      <c r="H1924" s="387" t="s">
        <v>2330</v>
      </c>
      <c r="I1924" s="389">
        <v>43679</v>
      </c>
      <c r="J1924" s="387" t="s">
        <v>2622</v>
      </c>
      <c r="K1924" s="387" t="s">
        <v>1741</v>
      </c>
      <c r="L1924" s="390" t="s">
        <v>1732</v>
      </c>
      <c r="M1924" s="390" t="s">
        <v>1804</v>
      </c>
      <c r="N1924" s="390" t="str">
        <f t="shared" si="60"/>
        <v>Employee47@blyblade.com</v>
      </c>
      <c r="O1924" s="390" t="str">
        <f t="shared" si="61"/>
        <v>Amanda_Soucy</v>
      </c>
      <c r="P1924" s="387" t="s">
        <v>1728</v>
      </c>
      <c r="Q1924" s="387" t="s">
        <v>1754</v>
      </c>
      <c r="R1924" s="387" t="s">
        <v>1738</v>
      </c>
      <c r="S1924" s="387">
        <v>2.2200000000000002</v>
      </c>
      <c r="T1924" s="387">
        <v>18</v>
      </c>
      <c r="U1924" s="387" t="s">
        <v>1772</v>
      </c>
      <c r="V1924" s="387" t="s">
        <v>2411</v>
      </c>
      <c r="W1924" s="387" t="s">
        <v>1771</v>
      </c>
      <c r="X1924" s="387" t="s">
        <v>1770</v>
      </c>
      <c r="Y1924" s="387" t="s">
        <v>1735</v>
      </c>
      <c r="Z1924" s="387" t="s">
        <v>1734</v>
      </c>
      <c r="AA1924" s="387" t="s">
        <v>1747</v>
      </c>
      <c r="AB1924" s="387">
        <v>0</v>
      </c>
      <c r="AC1924" s="387">
        <v>0</v>
      </c>
      <c r="AD1924" s="387">
        <v>1.03</v>
      </c>
      <c r="AE1924" s="387">
        <v>1.03</v>
      </c>
      <c r="AF1924" s="387" t="s">
        <v>1729</v>
      </c>
      <c r="AG1924" s="387">
        <v>0</v>
      </c>
      <c r="AH1924" s="387">
        <v>0</v>
      </c>
      <c r="AI1924" s="387">
        <v>1.03</v>
      </c>
      <c r="AJ1924" s="387">
        <v>1.03</v>
      </c>
      <c r="AK1924" s="387">
        <v>0</v>
      </c>
      <c r="AM1924"/>
      <c r="AN1924"/>
      <c r="AO1924"/>
    </row>
    <row r="1925" spans="1:41">
      <c r="A1925" s="387" t="s">
        <v>4286</v>
      </c>
      <c r="B1925" s="388">
        <v>43679.663194444445</v>
      </c>
      <c r="C1925" s="389">
        <v>43679</v>
      </c>
      <c r="D1925" s="387" t="s">
        <v>2528</v>
      </c>
      <c r="E1925" s="389">
        <v>43679</v>
      </c>
      <c r="F1925" s="387" t="s">
        <v>2550</v>
      </c>
      <c r="G1925" s="389">
        <v>43679</v>
      </c>
      <c r="H1925" s="387" t="s">
        <v>2416</v>
      </c>
      <c r="I1925" s="389">
        <v>43679</v>
      </c>
      <c r="J1925" s="387" t="s">
        <v>2415</v>
      </c>
      <c r="K1925" s="387" t="s">
        <v>1741</v>
      </c>
      <c r="L1925" s="390" t="s">
        <v>1732</v>
      </c>
      <c r="M1925" s="390" t="s">
        <v>2208</v>
      </c>
      <c r="N1925" s="390" t="str">
        <f t="shared" si="60"/>
        <v>Employee13@blyblade.com</v>
      </c>
      <c r="O1925" s="390" t="str">
        <f t="shared" si="61"/>
        <v>Evelyn_Pelczar</v>
      </c>
      <c r="P1925" s="387" t="s">
        <v>1728</v>
      </c>
      <c r="Q1925" s="387" t="s">
        <v>1847</v>
      </c>
      <c r="R1925" s="387" t="s">
        <v>1738</v>
      </c>
      <c r="S1925" s="387">
        <v>1.1599999999999999</v>
      </c>
      <c r="T1925" s="387">
        <v>9</v>
      </c>
      <c r="U1925" s="387" t="s">
        <v>1772</v>
      </c>
      <c r="V1925" s="387" t="s">
        <v>1883</v>
      </c>
      <c r="W1925" s="387" t="s">
        <v>1771</v>
      </c>
      <c r="X1925" s="387" t="s">
        <v>1770</v>
      </c>
      <c r="Y1925" s="387" t="s">
        <v>1735</v>
      </c>
      <c r="Z1925" s="387" t="s">
        <v>1734</v>
      </c>
      <c r="AA1925" s="387" t="s">
        <v>1733</v>
      </c>
      <c r="AB1925" s="387">
        <v>10.76</v>
      </c>
      <c r="AC1925" s="387">
        <v>0</v>
      </c>
      <c r="AD1925" s="387">
        <v>0</v>
      </c>
      <c r="AE1925" s="387">
        <v>10.76</v>
      </c>
      <c r="AF1925" s="387" t="s">
        <v>1729</v>
      </c>
      <c r="AG1925" s="387">
        <v>10.76</v>
      </c>
      <c r="AH1925" s="387">
        <v>0</v>
      </c>
      <c r="AI1925" s="387">
        <v>0</v>
      </c>
      <c r="AJ1925" s="387">
        <v>10.76</v>
      </c>
      <c r="AK1925" s="387">
        <v>1.08</v>
      </c>
      <c r="AM1925"/>
      <c r="AN1925"/>
      <c r="AO1925"/>
    </row>
    <row r="1926" spans="1:41">
      <c r="A1926" s="387" t="s">
        <v>4285</v>
      </c>
      <c r="B1926" s="388">
        <v>43679.664421296293</v>
      </c>
      <c r="C1926" s="389">
        <v>43679</v>
      </c>
      <c r="D1926" s="387" t="s">
        <v>2429</v>
      </c>
      <c r="E1926" s="389">
        <v>43679</v>
      </c>
      <c r="F1926" s="387" t="s">
        <v>2428</v>
      </c>
      <c r="G1926" s="389">
        <v>43679</v>
      </c>
      <c r="H1926" s="387" t="s">
        <v>3358</v>
      </c>
      <c r="I1926" s="389">
        <v>43679</v>
      </c>
      <c r="J1926" s="387" t="s">
        <v>1829</v>
      </c>
      <c r="K1926" s="387" t="s">
        <v>1741</v>
      </c>
      <c r="L1926" s="390" t="s">
        <v>1732</v>
      </c>
      <c r="M1926" s="390" t="s">
        <v>1979</v>
      </c>
      <c r="N1926" s="390" t="str">
        <f t="shared" si="60"/>
        <v>Employee15@blyblade.com</v>
      </c>
      <c r="O1926" s="390" t="str">
        <f t="shared" si="61"/>
        <v>Jess_Rooney</v>
      </c>
      <c r="P1926" s="387" t="s">
        <v>1728</v>
      </c>
      <c r="Q1926" s="387" t="s">
        <v>1847</v>
      </c>
      <c r="R1926" s="387" t="s">
        <v>1738</v>
      </c>
      <c r="S1926" s="387">
        <v>22.99</v>
      </c>
      <c r="T1926" s="387">
        <v>59</v>
      </c>
      <c r="U1926" s="387" t="s">
        <v>1978</v>
      </c>
      <c r="V1926" s="387" t="s">
        <v>1802</v>
      </c>
      <c r="W1926" s="387" t="s">
        <v>1771</v>
      </c>
      <c r="X1926" s="387" t="s">
        <v>1770</v>
      </c>
      <c r="Y1926" s="387" t="s">
        <v>1735</v>
      </c>
      <c r="Z1926" s="387" t="s">
        <v>1734</v>
      </c>
      <c r="AA1926" s="387" t="s">
        <v>1733</v>
      </c>
      <c r="AB1926" s="387">
        <v>93.84</v>
      </c>
      <c r="AC1926" s="387">
        <v>0</v>
      </c>
      <c r="AD1926" s="387">
        <v>0</v>
      </c>
      <c r="AE1926" s="387">
        <v>93.84</v>
      </c>
      <c r="AF1926" s="387" t="s">
        <v>1729</v>
      </c>
      <c r="AG1926" s="387">
        <v>93.84</v>
      </c>
      <c r="AH1926" s="387">
        <v>0</v>
      </c>
      <c r="AI1926" s="387">
        <v>0</v>
      </c>
      <c r="AJ1926" s="387">
        <v>93.84</v>
      </c>
      <c r="AK1926" s="387">
        <v>9.3800000000000008</v>
      </c>
      <c r="AM1926"/>
      <c r="AN1926"/>
      <c r="AO1926"/>
    </row>
    <row r="1927" spans="1:41">
      <c r="A1927" s="387" t="s">
        <v>4284</v>
      </c>
      <c r="B1927" s="388">
        <v>43679.679884259262</v>
      </c>
      <c r="C1927" s="389">
        <v>43679</v>
      </c>
      <c r="D1927" s="387" t="s">
        <v>2625</v>
      </c>
      <c r="E1927" s="389">
        <v>43679</v>
      </c>
      <c r="F1927" s="387" t="s">
        <v>2624</v>
      </c>
      <c r="G1927" s="389">
        <v>43679</v>
      </c>
      <c r="H1927" s="387" t="s">
        <v>2085</v>
      </c>
      <c r="I1927" s="389">
        <v>43679</v>
      </c>
      <c r="J1927" s="387" t="s">
        <v>2159</v>
      </c>
      <c r="K1927" s="387" t="s">
        <v>1741</v>
      </c>
      <c r="L1927" s="390" t="s">
        <v>1732</v>
      </c>
      <c r="M1927" s="390" t="s">
        <v>2208</v>
      </c>
      <c r="N1927" s="390" t="str">
        <f t="shared" si="60"/>
        <v>Employee13@blyblade.com</v>
      </c>
      <c r="O1927" s="390" t="str">
        <f t="shared" si="61"/>
        <v>Evelyn_Pelczar</v>
      </c>
      <c r="P1927" s="387" t="s">
        <v>1728</v>
      </c>
      <c r="Q1927" s="387" t="s">
        <v>1847</v>
      </c>
      <c r="R1927" s="387" t="s">
        <v>1738</v>
      </c>
      <c r="S1927" s="387">
        <v>0.99</v>
      </c>
      <c r="T1927" s="387">
        <v>6</v>
      </c>
      <c r="U1927" s="387" t="s">
        <v>1883</v>
      </c>
      <c r="V1927" s="387" t="s">
        <v>1772</v>
      </c>
      <c r="W1927" s="387" t="s">
        <v>1771</v>
      </c>
      <c r="X1927" s="387" t="s">
        <v>1770</v>
      </c>
      <c r="Y1927" s="387" t="s">
        <v>1735</v>
      </c>
      <c r="Z1927" s="387" t="s">
        <v>1734</v>
      </c>
      <c r="AA1927" s="387" t="s">
        <v>1733</v>
      </c>
      <c r="AB1927" s="387">
        <v>12.75</v>
      </c>
      <c r="AC1927" s="387">
        <v>0</v>
      </c>
      <c r="AD1927" s="387">
        <v>0</v>
      </c>
      <c r="AE1927" s="387">
        <v>12.75</v>
      </c>
      <c r="AF1927" s="387" t="s">
        <v>1729</v>
      </c>
      <c r="AG1927" s="387">
        <v>12.75</v>
      </c>
      <c r="AH1927" s="387">
        <v>0</v>
      </c>
      <c r="AI1927" s="387">
        <v>0</v>
      </c>
      <c r="AJ1927" s="387">
        <v>12.75</v>
      </c>
      <c r="AK1927" s="387">
        <v>1.28</v>
      </c>
      <c r="AM1927"/>
      <c r="AN1927"/>
      <c r="AO1927"/>
    </row>
    <row r="1928" spans="1:41">
      <c r="A1928" s="387" t="s">
        <v>4283</v>
      </c>
      <c r="B1928" s="388">
        <v>43679.72047453704</v>
      </c>
      <c r="C1928" s="389">
        <v>43679</v>
      </c>
      <c r="D1928" s="387" t="s">
        <v>2427</v>
      </c>
      <c r="E1928" s="389">
        <v>43679</v>
      </c>
      <c r="F1928" s="387" t="s">
        <v>2426</v>
      </c>
      <c r="G1928" s="389">
        <v>43679</v>
      </c>
      <c r="H1928" s="387" t="s">
        <v>2842</v>
      </c>
      <c r="I1928" s="389">
        <v>43679</v>
      </c>
      <c r="J1928" s="387" t="s">
        <v>3138</v>
      </c>
      <c r="K1928" s="387" t="s">
        <v>1741</v>
      </c>
      <c r="L1928" s="390" t="s">
        <v>1732</v>
      </c>
      <c r="M1928" s="390" t="s">
        <v>2051</v>
      </c>
      <c r="N1928" s="390" t="str">
        <f t="shared" si="60"/>
        <v>Employee26@blyblade.com</v>
      </c>
      <c r="O1928" s="390" t="str">
        <f t="shared" si="61"/>
        <v>Karoline_Lozier</v>
      </c>
      <c r="P1928" s="387" t="s">
        <v>1728</v>
      </c>
      <c r="Q1928" s="387" t="s">
        <v>1754</v>
      </c>
      <c r="R1928" s="387" t="s">
        <v>1738</v>
      </c>
      <c r="S1928" s="387">
        <v>36.81</v>
      </c>
      <c r="T1928" s="387">
        <v>68</v>
      </c>
      <c r="U1928" s="387" t="s">
        <v>1845</v>
      </c>
      <c r="V1928" s="387" t="s">
        <v>2050</v>
      </c>
      <c r="W1928" s="387" t="s">
        <v>1771</v>
      </c>
      <c r="X1928" s="387" t="s">
        <v>1770</v>
      </c>
      <c r="Y1928" s="387" t="s">
        <v>1748</v>
      </c>
      <c r="Z1928" s="387" t="s">
        <v>1734</v>
      </c>
      <c r="AA1928" s="387" t="s">
        <v>1733</v>
      </c>
      <c r="AB1928" s="387">
        <v>126.87</v>
      </c>
      <c r="AC1928" s="387">
        <v>0</v>
      </c>
      <c r="AD1928" s="387">
        <v>0</v>
      </c>
      <c r="AE1928" s="387">
        <v>126.87</v>
      </c>
      <c r="AF1928" s="387" t="s">
        <v>1729</v>
      </c>
      <c r="AG1928" s="387">
        <v>126.87</v>
      </c>
      <c r="AH1928" s="387">
        <v>0</v>
      </c>
      <c r="AI1928" s="387">
        <v>0</v>
      </c>
      <c r="AJ1928" s="387">
        <v>126.87</v>
      </c>
      <c r="AK1928" s="387">
        <v>12.69</v>
      </c>
      <c r="AM1928"/>
      <c r="AN1928"/>
      <c r="AO1928"/>
    </row>
    <row r="1929" spans="1:41">
      <c r="A1929" s="391" t="s">
        <v>4282</v>
      </c>
      <c r="B1929" s="388">
        <v>43679.730624999997</v>
      </c>
      <c r="C1929" s="389">
        <v>43679</v>
      </c>
      <c r="D1929" s="387" t="s">
        <v>2058</v>
      </c>
      <c r="E1929" s="389">
        <v>43679</v>
      </c>
      <c r="F1929" s="387" t="s">
        <v>3377</v>
      </c>
      <c r="G1929" s="389">
        <v>43679</v>
      </c>
      <c r="H1929" s="387" t="s">
        <v>2054</v>
      </c>
      <c r="I1929" s="389">
        <v>43679</v>
      </c>
      <c r="J1929" s="387" t="s">
        <v>3132</v>
      </c>
      <c r="K1929" s="387" t="s">
        <v>1741</v>
      </c>
      <c r="L1929" s="390" t="s">
        <v>1732</v>
      </c>
      <c r="M1929" s="390" t="s">
        <v>1979</v>
      </c>
      <c r="N1929" s="390" t="str">
        <f t="shared" si="60"/>
        <v>Employee15@blyblade.com</v>
      </c>
      <c r="O1929" s="390" t="str">
        <f t="shared" si="61"/>
        <v>Jess_Rooney</v>
      </c>
      <c r="P1929" s="387" t="s">
        <v>1728</v>
      </c>
      <c r="Q1929" s="387" t="s">
        <v>1754</v>
      </c>
      <c r="R1929" s="387" t="s">
        <v>1803</v>
      </c>
      <c r="S1929" s="387">
        <v>0.85</v>
      </c>
      <c r="T1929" s="387">
        <v>3</v>
      </c>
      <c r="U1929" s="387" t="s">
        <v>1802</v>
      </c>
      <c r="V1929" s="387" t="s">
        <v>1802</v>
      </c>
      <c r="W1929" s="387" t="s">
        <v>1875</v>
      </c>
      <c r="X1929" s="387" t="s">
        <v>1770</v>
      </c>
      <c r="Y1929" s="387" t="s">
        <v>1735</v>
      </c>
      <c r="Z1929" s="387" t="s">
        <v>1734</v>
      </c>
      <c r="AA1929" s="387" t="s">
        <v>1733</v>
      </c>
      <c r="AB1929" s="387">
        <v>7.8</v>
      </c>
      <c r="AC1929" s="387">
        <v>0</v>
      </c>
      <c r="AD1929" s="387">
        <v>0</v>
      </c>
      <c r="AE1929" s="387">
        <v>7.8</v>
      </c>
      <c r="AF1929" s="387" t="s">
        <v>1729</v>
      </c>
      <c r="AG1929" s="387">
        <v>7.8</v>
      </c>
      <c r="AH1929" s="387">
        <v>0</v>
      </c>
      <c r="AI1929" s="387">
        <v>0</v>
      </c>
      <c r="AJ1929" s="387">
        <v>7.8</v>
      </c>
      <c r="AK1929" s="387">
        <v>0.78</v>
      </c>
      <c r="AM1929"/>
      <c r="AN1929"/>
      <c r="AO1929"/>
    </row>
    <row r="1930" spans="1:41">
      <c r="A1930" s="387" t="s">
        <v>4281</v>
      </c>
      <c r="B1930" s="388">
        <v>43679.766041666669</v>
      </c>
      <c r="C1930" s="389">
        <v>43679</v>
      </c>
      <c r="D1930" s="387" t="s">
        <v>3625</v>
      </c>
      <c r="E1930" s="389">
        <v>43679</v>
      </c>
      <c r="F1930" s="387" t="s">
        <v>2896</v>
      </c>
      <c r="G1930" s="389">
        <v>43679</v>
      </c>
      <c r="H1930" s="387" t="s">
        <v>2982</v>
      </c>
      <c r="I1930" s="389">
        <v>43679</v>
      </c>
      <c r="J1930" s="387" t="s">
        <v>2981</v>
      </c>
      <c r="K1930" s="387" t="s">
        <v>1741</v>
      </c>
      <c r="L1930" s="390" t="s">
        <v>1732</v>
      </c>
      <c r="M1930" s="390" t="s">
        <v>2985</v>
      </c>
      <c r="N1930" s="390" t="str">
        <f t="shared" si="60"/>
        <v>Employee49@blyblade.com</v>
      </c>
      <c r="O1930" s="390" t="str">
        <f t="shared" si="61"/>
        <v>Emi_Suzuki</v>
      </c>
      <c r="P1930" s="387" t="s">
        <v>1728</v>
      </c>
      <c r="Q1930" s="387" t="s">
        <v>1754</v>
      </c>
      <c r="R1930" s="387" t="s">
        <v>1738</v>
      </c>
      <c r="S1930" s="387">
        <v>3.58</v>
      </c>
      <c r="T1930" s="387">
        <v>11</v>
      </c>
      <c r="U1930" s="387" t="s">
        <v>2007</v>
      </c>
      <c r="V1930" s="387" t="s">
        <v>1772</v>
      </c>
      <c r="W1930" s="387" t="s">
        <v>1771</v>
      </c>
      <c r="X1930" s="387" t="s">
        <v>1770</v>
      </c>
      <c r="Y1930" s="387" t="s">
        <v>1825</v>
      </c>
      <c r="Z1930" s="387" t="s">
        <v>1734</v>
      </c>
      <c r="AA1930" s="387" t="s">
        <v>1733</v>
      </c>
      <c r="AB1930" s="387">
        <v>19.510000000000002</v>
      </c>
      <c r="AC1930" s="387">
        <v>0</v>
      </c>
      <c r="AD1930" s="387">
        <v>0</v>
      </c>
      <c r="AE1930" s="387">
        <v>19.510000000000002</v>
      </c>
      <c r="AF1930" s="387" t="s">
        <v>1729</v>
      </c>
      <c r="AG1930" s="387">
        <v>19.510000000000002</v>
      </c>
      <c r="AH1930" s="387">
        <v>0</v>
      </c>
      <c r="AI1930" s="387">
        <v>0</v>
      </c>
      <c r="AJ1930" s="387">
        <v>19.510000000000002</v>
      </c>
      <c r="AK1930" s="387">
        <v>1.95</v>
      </c>
      <c r="AM1930"/>
      <c r="AN1930"/>
      <c r="AO1930"/>
    </row>
    <row r="1931" spans="1:41">
      <c r="A1931" s="387" t="s">
        <v>4280</v>
      </c>
      <c r="B1931" s="388">
        <v>43679.770277777781</v>
      </c>
      <c r="C1931" s="389">
        <v>43679</v>
      </c>
      <c r="D1931" s="387" t="s">
        <v>3351</v>
      </c>
      <c r="E1931" s="389">
        <v>43679</v>
      </c>
      <c r="F1931" s="387" t="s">
        <v>2438</v>
      </c>
      <c r="G1931" s="389">
        <v>43679</v>
      </c>
      <c r="H1931" s="387" t="s">
        <v>2014</v>
      </c>
      <c r="I1931" s="389">
        <v>43679</v>
      </c>
      <c r="J1931" s="387" t="s">
        <v>2856</v>
      </c>
      <c r="K1931" s="387" t="s">
        <v>1741</v>
      </c>
      <c r="L1931" s="390" t="s">
        <v>1732</v>
      </c>
      <c r="M1931" s="390" t="s">
        <v>3623</v>
      </c>
      <c r="N1931" s="390" t="str">
        <f t="shared" si="60"/>
        <v>Employee24@blyblade.com</v>
      </c>
      <c r="O1931" s="390" t="str">
        <f t="shared" si="61"/>
        <v>Will_Heyburn</v>
      </c>
      <c r="P1931" s="387" t="s">
        <v>1728</v>
      </c>
      <c r="Q1931" s="387" t="s">
        <v>1847</v>
      </c>
      <c r="R1931" s="387" t="s">
        <v>1738</v>
      </c>
      <c r="S1931" s="387">
        <v>2.88</v>
      </c>
      <c r="T1931" s="387">
        <v>23</v>
      </c>
      <c r="U1931" s="387" t="s">
        <v>1737</v>
      </c>
      <c r="V1931" s="387" t="s">
        <v>1883</v>
      </c>
      <c r="W1931" s="387" t="s">
        <v>1771</v>
      </c>
      <c r="X1931" s="387" t="s">
        <v>1770</v>
      </c>
      <c r="Y1931" s="387" t="s">
        <v>1890</v>
      </c>
      <c r="Z1931" s="387" t="s">
        <v>1734</v>
      </c>
      <c r="AA1931" s="387" t="s">
        <v>1733</v>
      </c>
      <c r="AB1931" s="387">
        <v>24.73</v>
      </c>
      <c r="AC1931" s="387">
        <v>0</v>
      </c>
      <c r="AD1931" s="387">
        <v>0</v>
      </c>
      <c r="AE1931" s="387">
        <v>24.73</v>
      </c>
      <c r="AF1931" s="387" t="s">
        <v>1729</v>
      </c>
      <c r="AG1931" s="387">
        <v>24.73</v>
      </c>
      <c r="AH1931" s="387">
        <v>0</v>
      </c>
      <c r="AI1931" s="387">
        <v>0</v>
      </c>
      <c r="AJ1931" s="387">
        <v>24.73</v>
      </c>
      <c r="AK1931" s="387">
        <v>2.4700000000000002</v>
      </c>
      <c r="AM1931"/>
      <c r="AN1931"/>
      <c r="AO1931"/>
    </row>
    <row r="1932" spans="1:41">
      <c r="A1932" s="387" t="s">
        <v>4279</v>
      </c>
      <c r="B1932" s="388">
        <v>43679.80296296296</v>
      </c>
      <c r="C1932" s="389">
        <v>43679</v>
      </c>
      <c r="D1932" s="387" t="s">
        <v>2400</v>
      </c>
      <c r="E1932" s="389">
        <v>43679</v>
      </c>
      <c r="F1932" s="387" t="s">
        <v>2973</v>
      </c>
      <c r="G1932" s="389">
        <v>43679</v>
      </c>
      <c r="H1932" s="387" t="s">
        <v>3311</v>
      </c>
      <c r="I1932" s="389">
        <v>43679</v>
      </c>
      <c r="J1932" s="387" t="s">
        <v>2179</v>
      </c>
      <c r="K1932" s="387" t="s">
        <v>1741</v>
      </c>
      <c r="L1932" s="390" t="s">
        <v>1732</v>
      </c>
      <c r="M1932" s="390" t="s">
        <v>1940</v>
      </c>
      <c r="N1932" s="390" t="str">
        <f t="shared" si="60"/>
        <v>Employee11@blyblade.com</v>
      </c>
      <c r="O1932" s="390" t="str">
        <f t="shared" si="61"/>
        <v>Mimi_Grassi</v>
      </c>
      <c r="P1932" s="387" t="s">
        <v>1728</v>
      </c>
      <c r="Q1932" s="387" t="s">
        <v>1754</v>
      </c>
      <c r="R1932" s="387" t="s">
        <v>1753</v>
      </c>
      <c r="S1932" s="387">
        <v>2</v>
      </c>
      <c r="T1932" s="387">
        <v>7</v>
      </c>
      <c r="U1932" s="387" t="s">
        <v>1752</v>
      </c>
      <c r="V1932" s="387" t="s">
        <v>1752</v>
      </c>
      <c r="W1932" s="387" t="s">
        <v>1750</v>
      </c>
      <c r="X1932" s="387" t="s">
        <v>1749</v>
      </c>
      <c r="Y1932" s="387" t="s">
        <v>1735</v>
      </c>
      <c r="Z1932" s="387" t="s">
        <v>1734</v>
      </c>
      <c r="AA1932" s="387" t="s">
        <v>1733</v>
      </c>
      <c r="AB1932" s="387">
        <v>14.97</v>
      </c>
      <c r="AC1932" s="387">
        <v>0</v>
      </c>
      <c r="AD1932" s="387">
        <v>0</v>
      </c>
      <c r="AE1932" s="387">
        <v>14.97</v>
      </c>
      <c r="AF1932" s="387" t="s">
        <v>1729</v>
      </c>
      <c r="AG1932" s="387">
        <v>14.97</v>
      </c>
      <c r="AH1932" s="387">
        <v>0</v>
      </c>
      <c r="AI1932" s="387">
        <v>0</v>
      </c>
      <c r="AJ1932" s="387">
        <v>14.97</v>
      </c>
      <c r="AK1932" s="387">
        <v>1.5</v>
      </c>
      <c r="AM1932"/>
      <c r="AN1932"/>
      <c r="AO1932"/>
    </row>
    <row r="1933" spans="1:41">
      <c r="A1933" s="387" t="s">
        <v>4278</v>
      </c>
      <c r="B1933" s="388">
        <v>43679.826782407406</v>
      </c>
      <c r="C1933" s="389">
        <v>43679</v>
      </c>
      <c r="D1933" s="387" t="s">
        <v>2096</v>
      </c>
      <c r="E1933" s="389">
        <v>43679</v>
      </c>
      <c r="F1933" s="387" t="s">
        <v>2095</v>
      </c>
      <c r="G1933" s="389">
        <v>43679</v>
      </c>
      <c r="H1933" s="387" t="s">
        <v>2356</v>
      </c>
      <c r="I1933" s="389">
        <v>43679</v>
      </c>
      <c r="J1933" s="387" t="s">
        <v>2627</v>
      </c>
      <c r="K1933" s="387" t="s">
        <v>1741</v>
      </c>
      <c r="L1933" s="390" t="s">
        <v>1732</v>
      </c>
      <c r="M1933" s="390" t="s">
        <v>1986</v>
      </c>
      <c r="N1933" s="390" t="str">
        <f t="shared" si="60"/>
        <v>Employee1@blyblade.com</v>
      </c>
      <c r="O1933" s="390" t="str">
        <f t="shared" si="61"/>
        <v>Jake_Mirto</v>
      </c>
      <c r="P1933" s="387" t="s">
        <v>1728</v>
      </c>
      <c r="Q1933" s="387" t="s">
        <v>1762</v>
      </c>
      <c r="R1933" s="387" t="s">
        <v>1753</v>
      </c>
      <c r="S1933" s="387">
        <v>4.46</v>
      </c>
      <c r="T1933" s="387">
        <v>17</v>
      </c>
      <c r="U1933" s="387" t="s">
        <v>1752</v>
      </c>
      <c r="V1933" s="387" t="s">
        <v>1752</v>
      </c>
      <c r="W1933" s="387" t="s">
        <v>1761</v>
      </c>
      <c r="X1933" s="387" t="s">
        <v>1964</v>
      </c>
      <c r="Y1933" s="387" t="s">
        <v>1735</v>
      </c>
      <c r="Z1933" s="387" t="s">
        <v>1734</v>
      </c>
      <c r="AA1933" s="387" t="s">
        <v>1733</v>
      </c>
      <c r="AB1933" s="387">
        <v>53.96</v>
      </c>
      <c r="AC1933" s="387">
        <v>0</v>
      </c>
      <c r="AD1933" s="387">
        <v>0</v>
      </c>
      <c r="AE1933" s="387">
        <v>53.96</v>
      </c>
      <c r="AF1933" s="387" t="s">
        <v>1729</v>
      </c>
      <c r="AG1933" s="387">
        <v>53.96</v>
      </c>
      <c r="AH1933" s="387">
        <v>0</v>
      </c>
      <c r="AI1933" s="387">
        <v>0</v>
      </c>
      <c r="AJ1933" s="387">
        <v>53.96</v>
      </c>
      <c r="AK1933" s="387">
        <v>5.4</v>
      </c>
      <c r="AM1933"/>
      <c r="AN1933"/>
      <c r="AO1933"/>
    </row>
    <row r="1934" spans="1:41">
      <c r="A1934" s="387" t="s">
        <v>4267</v>
      </c>
      <c r="B1934" s="388">
        <v>43679.827453703707</v>
      </c>
      <c r="C1934" s="389">
        <v>43679</v>
      </c>
      <c r="D1934" s="387" t="s">
        <v>4266</v>
      </c>
      <c r="E1934" s="389">
        <v>43679</v>
      </c>
      <c r="F1934" s="387" t="s">
        <v>2554</v>
      </c>
      <c r="G1934" s="389">
        <v>43679</v>
      </c>
      <c r="H1934" s="387" t="s">
        <v>2707</v>
      </c>
      <c r="I1934" s="389">
        <v>43679</v>
      </c>
      <c r="J1934" s="387" t="s">
        <v>2174</v>
      </c>
      <c r="K1934" s="387" t="s">
        <v>1741</v>
      </c>
      <c r="L1934" s="390" t="s">
        <v>1732</v>
      </c>
      <c r="M1934" s="390" t="s">
        <v>3981</v>
      </c>
      <c r="N1934" s="390" t="str">
        <f t="shared" ref="N1934:N1997" si="62">M1934&amp;"@blyblade.com"</f>
        <v>Employee27@blyblade.com</v>
      </c>
      <c r="O1934" s="390" t="str">
        <f t="shared" si="61"/>
        <v>Madison_Friedman</v>
      </c>
      <c r="P1934" s="387" t="s">
        <v>1728</v>
      </c>
      <c r="Q1934" s="387" t="s">
        <v>1754</v>
      </c>
      <c r="R1934" s="387" t="s">
        <v>1738</v>
      </c>
      <c r="S1934" s="387">
        <v>3.48</v>
      </c>
      <c r="T1934" s="387">
        <v>45</v>
      </c>
      <c r="U1934" s="387" t="s">
        <v>1772</v>
      </c>
      <c r="V1934" s="387" t="s">
        <v>1845</v>
      </c>
      <c r="W1934" s="387" t="s">
        <v>1965</v>
      </c>
      <c r="X1934" s="387" t="s">
        <v>1770</v>
      </c>
      <c r="Y1934" s="387" t="s">
        <v>1748</v>
      </c>
      <c r="Z1934" s="387" t="s">
        <v>1734</v>
      </c>
      <c r="AA1934" s="387" t="s">
        <v>1733</v>
      </c>
      <c r="AB1934" s="387">
        <v>24</v>
      </c>
      <c r="AC1934" s="387">
        <v>0</v>
      </c>
      <c r="AD1934" s="387">
        <v>0</v>
      </c>
      <c r="AE1934" s="387">
        <v>24</v>
      </c>
      <c r="AF1934" s="387" t="s">
        <v>1729</v>
      </c>
      <c r="AG1934" s="387">
        <v>24</v>
      </c>
      <c r="AH1934" s="387">
        <v>0</v>
      </c>
      <c r="AI1934" s="387">
        <v>0</v>
      </c>
      <c r="AJ1934" s="387">
        <v>24</v>
      </c>
      <c r="AK1934" s="387">
        <v>2.4</v>
      </c>
      <c r="AM1934"/>
      <c r="AN1934"/>
      <c r="AO1934"/>
    </row>
    <row r="1935" spans="1:41">
      <c r="A1935" s="387" t="s">
        <v>4277</v>
      </c>
      <c r="B1935" s="388">
        <v>43679.841539351852</v>
      </c>
      <c r="C1935" s="389">
        <v>43679</v>
      </c>
      <c r="D1935" s="387" t="s">
        <v>2282</v>
      </c>
      <c r="E1935" s="389">
        <v>43679</v>
      </c>
      <c r="F1935" s="387" t="s">
        <v>2329</v>
      </c>
      <c r="G1935" s="387" t="s">
        <v>1728</v>
      </c>
      <c r="H1935" s="387" t="s">
        <v>1728</v>
      </c>
      <c r="I1935" s="387" t="s">
        <v>1728</v>
      </c>
      <c r="J1935" s="387" t="s">
        <v>1728</v>
      </c>
      <c r="K1935" s="387" t="s">
        <v>1741</v>
      </c>
      <c r="L1935" s="390" t="s">
        <v>1732</v>
      </c>
      <c r="M1935" s="390" t="s">
        <v>1986</v>
      </c>
      <c r="N1935" s="390" t="str">
        <f t="shared" si="62"/>
        <v>Employee1@blyblade.com</v>
      </c>
      <c r="O1935" s="390" t="str">
        <f t="shared" ref="O1935:O1998" si="63">VLOOKUP(M1935,$A$10:$F$65,4,FALSE)</f>
        <v>Jake_Mirto</v>
      </c>
      <c r="P1935" s="387" t="s">
        <v>1728</v>
      </c>
      <c r="Q1935" s="387" t="s">
        <v>1762</v>
      </c>
      <c r="R1935" s="387" t="s">
        <v>1753</v>
      </c>
      <c r="S1935" s="387" t="s">
        <v>1728</v>
      </c>
      <c r="T1935" s="387" t="s">
        <v>1728</v>
      </c>
      <c r="U1935" s="387" t="s">
        <v>1752</v>
      </c>
      <c r="V1935" s="387" t="s">
        <v>1752</v>
      </c>
      <c r="W1935" s="387" t="s">
        <v>1761</v>
      </c>
      <c r="X1935" s="387" t="s">
        <v>1749</v>
      </c>
      <c r="Y1935" s="387" t="s">
        <v>1735</v>
      </c>
      <c r="Z1935" s="387" t="s">
        <v>1734</v>
      </c>
      <c r="AA1935" s="387" t="s">
        <v>1733</v>
      </c>
      <c r="AB1935" s="387">
        <v>14.8</v>
      </c>
      <c r="AC1935" s="387">
        <v>0</v>
      </c>
      <c r="AD1935" s="387">
        <v>0</v>
      </c>
      <c r="AE1935" s="387">
        <v>14.8</v>
      </c>
      <c r="AF1935" s="387" t="s">
        <v>1729</v>
      </c>
      <c r="AG1935" s="387">
        <v>14.8</v>
      </c>
      <c r="AH1935" s="387">
        <v>0</v>
      </c>
      <c r="AI1935" s="387">
        <v>0</v>
      </c>
      <c r="AJ1935" s="387">
        <v>14.8</v>
      </c>
      <c r="AK1935" s="387">
        <v>1.48</v>
      </c>
      <c r="AM1935"/>
      <c r="AN1935"/>
      <c r="AO1935"/>
    </row>
    <row r="1936" spans="1:41">
      <c r="A1936" s="387" t="s">
        <v>4276</v>
      </c>
      <c r="B1936" s="388">
        <v>43679.849583333336</v>
      </c>
      <c r="C1936" s="389">
        <v>43679</v>
      </c>
      <c r="D1936" s="387" t="s">
        <v>2331</v>
      </c>
      <c r="E1936" s="389">
        <v>43679</v>
      </c>
      <c r="F1936" s="387" t="s">
        <v>2330</v>
      </c>
      <c r="G1936" s="389">
        <v>43679</v>
      </c>
      <c r="H1936" s="387" t="s">
        <v>2079</v>
      </c>
      <c r="I1936" s="389">
        <v>43679</v>
      </c>
      <c r="J1936" s="387" t="s">
        <v>2078</v>
      </c>
      <c r="K1936" s="387" t="s">
        <v>1741</v>
      </c>
      <c r="L1936" s="390" t="s">
        <v>1732</v>
      </c>
      <c r="M1936" s="390" t="s">
        <v>3510</v>
      </c>
      <c r="N1936" s="390" t="str">
        <f t="shared" si="62"/>
        <v>Employee20@blyblade.com</v>
      </c>
      <c r="O1936" s="390" t="str">
        <f t="shared" si="63"/>
        <v>Conner_Clay</v>
      </c>
      <c r="P1936" s="387" t="s">
        <v>1728</v>
      </c>
      <c r="Q1936" s="387" t="s">
        <v>1967</v>
      </c>
      <c r="R1936" s="387" t="s">
        <v>1738</v>
      </c>
      <c r="S1936" s="387">
        <v>2.97</v>
      </c>
      <c r="T1936" s="387">
        <v>24</v>
      </c>
      <c r="U1936" s="387" t="s">
        <v>1737</v>
      </c>
      <c r="V1936" s="387" t="s">
        <v>1883</v>
      </c>
      <c r="W1936" s="387" t="s">
        <v>1771</v>
      </c>
      <c r="X1936" s="387" t="s">
        <v>1770</v>
      </c>
      <c r="Y1936" s="387" t="s">
        <v>2449</v>
      </c>
      <c r="Z1936" s="387" t="s">
        <v>1734</v>
      </c>
      <c r="AA1936" s="387" t="s">
        <v>1733</v>
      </c>
      <c r="AB1936" s="387">
        <v>34.840000000000003</v>
      </c>
      <c r="AC1936" s="387">
        <v>0</v>
      </c>
      <c r="AD1936" s="387">
        <v>0</v>
      </c>
      <c r="AE1936" s="387">
        <v>34.840000000000003</v>
      </c>
      <c r="AF1936" s="387" t="s">
        <v>1729</v>
      </c>
      <c r="AG1936" s="387">
        <v>34.840000000000003</v>
      </c>
      <c r="AH1936" s="387">
        <v>0</v>
      </c>
      <c r="AI1936" s="387">
        <v>0</v>
      </c>
      <c r="AJ1936" s="387">
        <v>34.840000000000003</v>
      </c>
      <c r="AK1936" s="387">
        <v>3.48</v>
      </c>
      <c r="AM1936"/>
      <c r="AN1936"/>
      <c r="AO1936"/>
    </row>
    <row r="1937" spans="1:41">
      <c r="A1937" s="387" t="s">
        <v>4275</v>
      </c>
      <c r="B1937" s="388">
        <v>43679.850937499999</v>
      </c>
      <c r="C1937" s="389">
        <v>43679</v>
      </c>
      <c r="D1937" s="387" t="s">
        <v>2725</v>
      </c>
      <c r="E1937" s="389">
        <v>43679</v>
      </c>
      <c r="F1937" s="387" t="s">
        <v>1808</v>
      </c>
      <c r="G1937" s="389">
        <v>43679</v>
      </c>
      <c r="H1937" s="387" t="s">
        <v>1941</v>
      </c>
      <c r="I1937" s="389">
        <v>43679</v>
      </c>
      <c r="J1937" s="387" t="s">
        <v>2617</v>
      </c>
      <c r="K1937" s="387" t="s">
        <v>1741</v>
      </c>
      <c r="L1937" s="390" t="s">
        <v>1732</v>
      </c>
      <c r="M1937" s="390" t="s">
        <v>2084</v>
      </c>
      <c r="N1937" s="390" t="str">
        <f t="shared" si="62"/>
        <v>Employee40@blyblade.com</v>
      </c>
      <c r="O1937" s="390" t="str">
        <f t="shared" si="63"/>
        <v>Sergio_Khazerov</v>
      </c>
      <c r="P1937" s="387" t="s">
        <v>1728</v>
      </c>
      <c r="Q1937" s="387" t="s">
        <v>1952</v>
      </c>
      <c r="R1937" s="387" t="s">
        <v>1738</v>
      </c>
      <c r="S1937" s="387">
        <v>2.36</v>
      </c>
      <c r="T1937" s="387">
        <v>13</v>
      </c>
      <c r="U1937" s="387" t="s">
        <v>1991</v>
      </c>
      <c r="V1937" s="387" t="s">
        <v>1991</v>
      </c>
      <c r="W1937" s="387" t="s">
        <v>2450</v>
      </c>
      <c r="X1937" s="387" t="s">
        <v>1749</v>
      </c>
      <c r="Y1937" s="387" t="s">
        <v>1735</v>
      </c>
      <c r="Z1937" s="387" t="s">
        <v>1734</v>
      </c>
      <c r="AA1937" s="387" t="s">
        <v>1733</v>
      </c>
      <c r="AB1937" s="387">
        <v>63.12</v>
      </c>
      <c r="AC1937" s="387">
        <v>0</v>
      </c>
      <c r="AD1937" s="387">
        <v>0</v>
      </c>
      <c r="AE1937" s="387">
        <v>63.12</v>
      </c>
      <c r="AF1937" s="387" t="s">
        <v>1729</v>
      </c>
      <c r="AG1937" s="387">
        <v>63.12</v>
      </c>
      <c r="AH1937" s="387">
        <v>0</v>
      </c>
      <c r="AI1937" s="387">
        <v>0</v>
      </c>
      <c r="AJ1937" s="387">
        <v>63.12</v>
      </c>
      <c r="AK1937" s="387">
        <v>6.31</v>
      </c>
      <c r="AM1937"/>
      <c r="AN1937"/>
      <c r="AO1937"/>
    </row>
    <row r="1938" spans="1:41">
      <c r="A1938" s="387" t="s">
        <v>4274</v>
      </c>
      <c r="B1938" s="388">
        <v>43679.859386574077</v>
      </c>
      <c r="C1938" s="389">
        <v>43679</v>
      </c>
      <c r="D1938" s="387" t="s">
        <v>2950</v>
      </c>
      <c r="E1938" s="389">
        <v>43679</v>
      </c>
      <c r="F1938" s="387" t="s">
        <v>2427</v>
      </c>
      <c r="G1938" s="389">
        <v>43679</v>
      </c>
      <c r="H1938" s="387" t="s">
        <v>2847</v>
      </c>
      <c r="I1938" s="389">
        <v>43679</v>
      </c>
      <c r="J1938" s="387" t="s">
        <v>2846</v>
      </c>
      <c r="K1938" s="387" t="s">
        <v>1741</v>
      </c>
      <c r="L1938" s="390" t="s">
        <v>1732</v>
      </c>
      <c r="M1938" s="390" t="s">
        <v>1755</v>
      </c>
      <c r="N1938" s="390" t="str">
        <f t="shared" si="62"/>
        <v>Employee2@blyblade.com</v>
      </c>
      <c r="O1938" s="390" t="str">
        <f t="shared" si="63"/>
        <v>Cal_Thompson</v>
      </c>
      <c r="P1938" s="387" t="s">
        <v>1728</v>
      </c>
      <c r="Q1938" s="387" t="s">
        <v>1952</v>
      </c>
      <c r="R1938" s="387" t="s">
        <v>1738</v>
      </c>
      <c r="S1938" s="387">
        <v>2.44</v>
      </c>
      <c r="T1938" s="387">
        <v>26</v>
      </c>
      <c r="U1938" s="387" t="s">
        <v>1737</v>
      </c>
      <c r="V1938" s="387" t="s">
        <v>2063</v>
      </c>
      <c r="W1938" s="387" t="s">
        <v>1761</v>
      </c>
      <c r="X1938" s="387" t="s">
        <v>1749</v>
      </c>
      <c r="Y1938" s="387" t="s">
        <v>1748</v>
      </c>
      <c r="Z1938" s="387" t="s">
        <v>1734</v>
      </c>
      <c r="AA1938" s="387" t="s">
        <v>1733</v>
      </c>
      <c r="AB1938" s="387">
        <v>50.88</v>
      </c>
      <c r="AC1938" s="387">
        <v>0</v>
      </c>
      <c r="AD1938" s="387">
        <v>0</v>
      </c>
      <c r="AE1938" s="387">
        <v>50.88</v>
      </c>
      <c r="AF1938" s="387" t="s">
        <v>1729</v>
      </c>
      <c r="AG1938" s="387">
        <v>50.88</v>
      </c>
      <c r="AH1938" s="387">
        <v>0</v>
      </c>
      <c r="AI1938" s="387">
        <v>0</v>
      </c>
      <c r="AJ1938" s="387">
        <v>50.88</v>
      </c>
      <c r="AK1938" s="387">
        <v>5.09</v>
      </c>
      <c r="AM1938"/>
      <c r="AN1938"/>
      <c r="AO1938"/>
    </row>
    <row r="1939" spans="1:41">
      <c r="A1939" s="387" t="s">
        <v>4274</v>
      </c>
      <c r="B1939" s="388">
        <v>43679.860300925924</v>
      </c>
      <c r="C1939" s="389">
        <v>43679</v>
      </c>
      <c r="D1939" s="387" t="s">
        <v>2950</v>
      </c>
      <c r="E1939" s="389">
        <v>43679</v>
      </c>
      <c r="F1939" s="387" t="s">
        <v>2427</v>
      </c>
      <c r="G1939" s="389">
        <v>43679</v>
      </c>
      <c r="H1939" s="387" t="s">
        <v>2847</v>
      </c>
      <c r="I1939" s="389">
        <v>43679</v>
      </c>
      <c r="J1939" s="387" t="s">
        <v>2846</v>
      </c>
      <c r="K1939" s="387" t="s">
        <v>1741</v>
      </c>
      <c r="L1939" s="390" t="s">
        <v>1732</v>
      </c>
      <c r="M1939" s="390" t="s">
        <v>1755</v>
      </c>
      <c r="N1939" s="390" t="str">
        <f t="shared" si="62"/>
        <v>Employee2@blyblade.com</v>
      </c>
      <c r="O1939" s="390" t="str">
        <f t="shared" si="63"/>
        <v>Cal_Thompson</v>
      </c>
      <c r="P1939" s="387" t="s">
        <v>1728</v>
      </c>
      <c r="Q1939" s="387" t="s">
        <v>1952</v>
      </c>
      <c r="R1939" s="387" t="s">
        <v>1738</v>
      </c>
      <c r="S1939" s="387">
        <v>2.44</v>
      </c>
      <c r="T1939" s="387">
        <v>26</v>
      </c>
      <c r="U1939" s="387" t="s">
        <v>1737</v>
      </c>
      <c r="V1939" s="387" t="s">
        <v>2063</v>
      </c>
      <c r="W1939" s="387" t="s">
        <v>1761</v>
      </c>
      <c r="X1939" s="387" t="s">
        <v>1749</v>
      </c>
      <c r="Y1939" s="387" t="s">
        <v>1748</v>
      </c>
      <c r="Z1939" s="387" t="s">
        <v>1734</v>
      </c>
      <c r="AA1939" s="387" t="s">
        <v>1747</v>
      </c>
      <c r="AB1939" s="387">
        <v>0</v>
      </c>
      <c r="AC1939" s="387">
        <v>0</v>
      </c>
      <c r="AD1939" s="387">
        <v>10.42</v>
      </c>
      <c r="AE1939" s="387">
        <v>10.42</v>
      </c>
      <c r="AF1939" s="387" t="s">
        <v>1729</v>
      </c>
      <c r="AG1939" s="387">
        <v>0</v>
      </c>
      <c r="AH1939" s="387">
        <v>0</v>
      </c>
      <c r="AI1939" s="387">
        <v>10.42</v>
      </c>
      <c r="AJ1939" s="387">
        <v>10.42</v>
      </c>
      <c r="AK1939" s="387">
        <v>0</v>
      </c>
      <c r="AM1939"/>
      <c r="AN1939"/>
      <c r="AO1939"/>
    </row>
    <row r="1940" spans="1:41">
      <c r="A1940" s="387" t="s">
        <v>4273</v>
      </c>
      <c r="B1940" s="388">
        <v>43679.860717592594</v>
      </c>
      <c r="C1940" s="389">
        <v>43679</v>
      </c>
      <c r="D1940" s="387" t="s">
        <v>3111</v>
      </c>
      <c r="E1940" s="389">
        <v>43679</v>
      </c>
      <c r="F1940" s="387" t="s">
        <v>3664</v>
      </c>
      <c r="G1940" s="389">
        <v>43679</v>
      </c>
      <c r="H1940" s="387" t="s">
        <v>2710</v>
      </c>
      <c r="I1940" s="389">
        <v>43679</v>
      </c>
      <c r="J1940" s="387" t="s">
        <v>1806</v>
      </c>
      <c r="K1940" s="387" t="s">
        <v>1741</v>
      </c>
      <c r="L1940" s="390" t="s">
        <v>1732</v>
      </c>
      <c r="M1940" s="390" t="s">
        <v>1911</v>
      </c>
      <c r="N1940" s="390" t="str">
        <f t="shared" si="62"/>
        <v>Employee18@blyblade.com</v>
      </c>
      <c r="O1940" s="390" t="str">
        <f t="shared" si="63"/>
        <v>Maryanne_Johnson</v>
      </c>
      <c r="P1940" s="387" t="s">
        <v>1728</v>
      </c>
      <c r="Q1940" s="387" t="s">
        <v>1739</v>
      </c>
      <c r="R1940" s="387" t="s">
        <v>1738</v>
      </c>
      <c r="S1940" s="387">
        <v>1.89</v>
      </c>
      <c r="T1940" s="387">
        <v>66</v>
      </c>
      <c r="U1940" s="387" t="s">
        <v>1737</v>
      </c>
      <c r="V1940" s="387" t="s">
        <v>1737</v>
      </c>
      <c r="W1940" s="387" t="s">
        <v>1728</v>
      </c>
      <c r="X1940" s="387" t="s">
        <v>1794</v>
      </c>
      <c r="Y1940" s="387" t="s">
        <v>1735</v>
      </c>
      <c r="Z1940" s="387" t="s">
        <v>1734</v>
      </c>
      <c r="AA1940" s="387" t="s">
        <v>1733</v>
      </c>
      <c r="AB1940" s="387">
        <v>15.88</v>
      </c>
      <c r="AC1940" s="387">
        <v>0</v>
      </c>
      <c r="AD1940" s="387">
        <v>0</v>
      </c>
      <c r="AE1940" s="387">
        <v>15.88</v>
      </c>
      <c r="AF1940" s="387" t="s">
        <v>1729</v>
      </c>
      <c r="AG1940" s="387">
        <v>15.88</v>
      </c>
      <c r="AH1940" s="387">
        <v>0</v>
      </c>
      <c r="AI1940" s="387">
        <v>0</v>
      </c>
      <c r="AJ1940" s="387">
        <v>15.88</v>
      </c>
      <c r="AK1940" s="387">
        <v>1.59</v>
      </c>
      <c r="AM1940"/>
      <c r="AN1940"/>
      <c r="AO1940"/>
    </row>
    <row r="1941" spans="1:41">
      <c r="A1941" s="387" t="s">
        <v>4272</v>
      </c>
      <c r="B1941" s="388">
        <v>43679.86414351852</v>
      </c>
      <c r="C1941" s="389">
        <v>43679</v>
      </c>
      <c r="D1941" s="387" t="s">
        <v>3445</v>
      </c>
      <c r="E1941" s="389">
        <v>43679</v>
      </c>
      <c r="F1941" s="387" t="s">
        <v>3444</v>
      </c>
      <c r="G1941" s="389">
        <v>43679</v>
      </c>
      <c r="H1941" s="387" t="s">
        <v>2721</v>
      </c>
      <c r="I1941" s="389">
        <v>43679</v>
      </c>
      <c r="J1941" s="387" t="s">
        <v>2720</v>
      </c>
      <c r="K1941" s="387" t="s">
        <v>1741</v>
      </c>
      <c r="L1941" s="390" t="s">
        <v>1732</v>
      </c>
      <c r="M1941" s="390" t="s">
        <v>1986</v>
      </c>
      <c r="N1941" s="390" t="str">
        <f t="shared" si="62"/>
        <v>Employee1@blyblade.com</v>
      </c>
      <c r="O1941" s="390" t="str">
        <f t="shared" si="63"/>
        <v>Jake_Mirto</v>
      </c>
      <c r="P1941" s="387" t="s">
        <v>1728</v>
      </c>
      <c r="Q1941" s="387" t="s">
        <v>1762</v>
      </c>
      <c r="R1941" s="387" t="s">
        <v>1753</v>
      </c>
      <c r="S1941" s="387">
        <v>4.0599999999999996</v>
      </c>
      <c r="T1941" s="387">
        <v>9</v>
      </c>
      <c r="U1941" s="387" t="s">
        <v>2019</v>
      </c>
      <c r="V1941" s="387" t="s">
        <v>2019</v>
      </c>
      <c r="W1941" s="387" t="s">
        <v>1761</v>
      </c>
      <c r="X1941" s="387" t="s">
        <v>1749</v>
      </c>
      <c r="Y1941" s="387" t="s">
        <v>1735</v>
      </c>
      <c r="Z1941" s="387" t="s">
        <v>1734</v>
      </c>
      <c r="AA1941" s="387" t="s">
        <v>1733</v>
      </c>
      <c r="AB1941" s="387">
        <v>46.53</v>
      </c>
      <c r="AC1941" s="387">
        <v>0</v>
      </c>
      <c r="AD1941" s="387">
        <v>0</v>
      </c>
      <c r="AE1941" s="387">
        <v>46.53</v>
      </c>
      <c r="AF1941" s="387" t="s">
        <v>1729</v>
      </c>
      <c r="AG1941" s="387">
        <v>46.53</v>
      </c>
      <c r="AH1941" s="387">
        <v>0</v>
      </c>
      <c r="AI1941" s="387">
        <v>0</v>
      </c>
      <c r="AJ1941" s="387">
        <v>46.53</v>
      </c>
      <c r="AK1941" s="387">
        <v>4.6500000000000004</v>
      </c>
      <c r="AM1941"/>
      <c r="AN1941"/>
      <c r="AO1941"/>
    </row>
    <row r="1942" spans="1:41">
      <c r="A1942" s="387" t="s">
        <v>4271</v>
      </c>
      <c r="B1942" s="388">
        <v>43679.866435185184</v>
      </c>
      <c r="C1942" s="389">
        <v>43679</v>
      </c>
      <c r="D1942" s="387" t="s">
        <v>2337</v>
      </c>
      <c r="E1942" s="389">
        <v>43679</v>
      </c>
      <c r="F1942" s="387" t="s">
        <v>2336</v>
      </c>
      <c r="G1942" s="389">
        <v>43679</v>
      </c>
      <c r="H1942" s="387" t="s">
        <v>3305</v>
      </c>
      <c r="I1942" s="389">
        <v>43679</v>
      </c>
      <c r="J1942" s="387" t="s">
        <v>4270</v>
      </c>
      <c r="K1942" s="387" t="s">
        <v>1741</v>
      </c>
      <c r="L1942" s="390" t="s">
        <v>1732</v>
      </c>
      <c r="M1942" s="390" t="s">
        <v>2051</v>
      </c>
      <c r="N1942" s="390" t="str">
        <f t="shared" si="62"/>
        <v>Employee26@blyblade.com</v>
      </c>
      <c r="O1942" s="390" t="str">
        <f t="shared" si="63"/>
        <v>Karoline_Lozier</v>
      </c>
      <c r="P1942" s="387" t="s">
        <v>1728</v>
      </c>
      <c r="Q1942" s="387" t="s">
        <v>1754</v>
      </c>
      <c r="R1942" s="387" t="s">
        <v>1753</v>
      </c>
      <c r="S1942" s="387">
        <v>31.8</v>
      </c>
      <c r="T1942" s="387">
        <v>81</v>
      </c>
      <c r="U1942" s="387" t="s">
        <v>2050</v>
      </c>
      <c r="V1942" s="387" t="s">
        <v>1737</v>
      </c>
      <c r="W1942" s="387" t="s">
        <v>1771</v>
      </c>
      <c r="X1942" s="387" t="s">
        <v>1770</v>
      </c>
      <c r="Y1942" s="387" t="s">
        <v>1748</v>
      </c>
      <c r="Z1942" s="387" t="s">
        <v>1734</v>
      </c>
      <c r="AA1942" s="387" t="s">
        <v>1733</v>
      </c>
      <c r="AB1942" s="387">
        <v>68.36</v>
      </c>
      <c r="AC1942" s="387">
        <v>0</v>
      </c>
      <c r="AD1942" s="387">
        <v>0</v>
      </c>
      <c r="AE1942" s="387">
        <v>68.36</v>
      </c>
      <c r="AF1942" s="387" t="s">
        <v>1729</v>
      </c>
      <c r="AG1942" s="387">
        <v>68.36</v>
      </c>
      <c r="AH1942" s="387">
        <v>0</v>
      </c>
      <c r="AI1942" s="387">
        <v>0</v>
      </c>
      <c r="AJ1942" s="387">
        <v>68.36</v>
      </c>
      <c r="AK1942" s="387">
        <v>6.84</v>
      </c>
      <c r="AM1942"/>
      <c r="AN1942"/>
      <c r="AO1942"/>
    </row>
    <row r="1943" spans="1:41">
      <c r="A1943" s="387" t="s">
        <v>4269</v>
      </c>
      <c r="B1943" s="388">
        <v>43679.930567129632</v>
      </c>
      <c r="C1943" s="389">
        <v>43679</v>
      </c>
      <c r="D1943" s="387" t="s">
        <v>2921</v>
      </c>
      <c r="E1943" s="389">
        <v>43679</v>
      </c>
      <c r="F1943" s="387" t="s">
        <v>2598</v>
      </c>
      <c r="G1943" s="389">
        <v>43679</v>
      </c>
      <c r="H1943" s="387" t="s">
        <v>2021</v>
      </c>
      <c r="I1943" s="389">
        <v>43679</v>
      </c>
      <c r="J1943" s="387" t="s">
        <v>2020</v>
      </c>
      <c r="K1943" s="387" t="s">
        <v>1741</v>
      </c>
      <c r="L1943" s="390" t="s">
        <v>1732</v>
      </c>
      <c r="M1943" s="390" t="s">
        <v>1911</v>
      </c>
      <c r="N1943" s="390" t="str">
        <f t="shared" si="62"/>
        <v>Employee18@blyblade.com</v>
      </c>
      <c r="O1943" s="390" t="str">
        <f t="shared" si="63"/>
        <v>Maryanne_Johnson</v>
      </c>
      <c r="P1943" s="387" t="s">
        <v>1728</v>
      </c>
      <c r="Q1943" s="387" t="s">
        <v>1847</v>
      </c>
      <c r="R1943" s="387" t="s">
        <v>1738</v>
      </c>
      <c r="S1943" s="387">
        <v>2.1</v>
      </c>
      <c r="T1943" s="387">
        <v>16</v>
      </c>
      <c r="U1943" s="387" t="s">
        <v>1737</v>
      </c>
      <c r="V1943" s="387" t="s">
        <v>1883</v>
      </c>
      <c r="W1943" s="387" t="s">
        <v>1965</v>
      </c>
      <c r="X1943" s="387" t="s">
        <v>1964</v>
      </c>
      <c r="Y1943" s="387" t="s">
        <v>1735</v>
      </c>
      <c r="Z1943" s="387" t="s">
        <v>1734</v>
      </c>
      <c r="AA1943" s="387" t="s">
        <v>1733</v>
      </c>
      <c r="AB1943" s="387">
        <v>18.079999999999998</v>
      </c>
      <c r="AC1943" s="387">
        <v>0</v>
      </c>
      <c r="AD1943" s="387">
        <v>0</v>
      </c>
      <c r="AE1943" s="387">
        <v>18.079999999999998</v>
      </c>
      <c r="AF1943" s="387" t="s">
        <v>1729</v>
      </c>
      <c r="AG1943" s="387">
        <v>18.079999999999998</v>
      </c>
      <c r="AH1943" s="387">
        <v>0</v>
      </c>
      <c r="AI1943" s="387">
        <v>0</v>
      </c>
      <c r="AJ1943" s="387">
        <v>18.079999999999998</v>
      </c>
      <c r="AK1943" s="387">
        <v>1.81</v>
      </c>
      <c r="AM1943"/>
      <c r="AN1943"/>
      <c r="AO1943"/>
    </row>
    <row r="1944" spans="1:41">
      <c r="A1944" s="387" t="s">
        <v>4268</v>
      </c>
      <c r="B1944" s="388">
        <v>43679.934340277781</v>
      </c>
      <c r="C1944" s="389">
        <v>43679</v>
      </c>
      <c r="D1944" s="387" t="s">
        <v>1949</v>
      </c>
      <c r="E1944" s="389">
        <v>43679</v>
      </c>
      <c r="F1944" s="387" t="s">
        <v>4160</v>
      </c>
      <c r="G1944" s="389">
        <v>43679</v>
      </c>
      <c r="H1944" s="387" t="s">
        <v>2382</v>
      </c>
      <c r="I1944" s="389">
        <v>43679</v>
      </c>
      <c r="J1944" s="387" t="s">
        <v>2119</v>
      </c>
      <c r="K1944" s="387" t="s">
        <v>1741</v>
      </c>
      <c r="L1944" s="390" t="s">
        <v>1732</v>
      </c>
      <c r="M1944" s="390" t="s">
        <v>1929</v>
      </c>
      <c r="N1944" s="390" t="str">
        <f t="shared" si="62"/>
        <v>Employee29@blyblade.com</v>
      </c>
      <c r="O1944" s="390" t="str">
        <f t="shared" si="63"/>
        <v>Justin_Meltzer</v>
      </c>
      <c r="P1944" s="387" t="s">
        <v>1728</v>
      </c>
      <c r="Q1944" s="387" t="s">
        <v>1754</v>
      </c>
      <c r="R1944" s="387" t="s">
        <v>1753</v>
      </c>
      <c r="S1944" s="387">
        <v>35.6</v>
      </c>
      <c r="T1944" s="387">
        <v>96</v>
      </c>
      <c r="U1944" s="387" t="s">
        <v>1752</v>
      </c>
      <c r="V1944" s="387" t="s">
        <v>1752</v>
      </c>
      <c r="W1944" s="387" t="s">
        <v>1965</v>
      </c>
      <c r="X1944" s="387" t="s">
        <v>1770</v>
      </c>
      <c r="Y1944" s="387" t="s">
        <v>1748</v>
      </c>
      <c r="Z1944" s="387" t="s">
        <v>1734</v>
      </c>
      <c r="AA1944" s="387" t="s">
        <v>1733</v>
      </c>
      <c r="AB1944" s="387">
        <v>123.36</v>
      </c>
      <c r="AC1944" s="387">
        <v>0</v>
      </c>
      <c r="AD1944" s="387">
        <v>0</v>
      </c>
      <c r="AE1944" s="387">
        <v>123.36</v>
      </c>
      <c r="AF1944" s="387" t="s">
        <v>1729</v>
      </c>
      <c r="AG1944" s="387">
        <v>123.36</v>
      </c>
      <c r="AH1944" s="387">
        <v>0</v>
      </c>
      <c r="AI1944" s="387">
        <v>0</v>
      </c>
      <c r="AJ1944" s="387">
        <v>123.36</v>
      </c>
      <c r="AK1944" s="387">
        <v>12.34</v>
      </c>
      <c r="AM1944"/>
      <c r="AN1944"/>
      <c r="AO1944"/>
    </row>
    <row r="1945" spans="1:41">
      <c r="A1945" s="387" t="s">
        <v>4268</v>
      </c>
      <c r="B1945" s="388">
        <v>43679.938101851854</v>
      </c>
      <c r="C1945" s="389">
        <v>43679</v>
      </c>
      <c r="D1945" s="387" t="s">
        <v>1949</v>
      </c>
      <c r="E1945" s="389">
        <v>43679</v>
      </c>
      <c r="F1945" s="387" t="s">
        <v>4160</v>
      </c>
      <c r="G1945" s="389">
        <v>43679</v>
      </c>
      <c r="H1945" s="387" t="s">
        <v>2382</v>
      </c>
      <c r="I1945" s="389">
        <v>43679</v>
      </c>
      <c r="J1945" s="387" t="s">
        <v>2119</v>
      </c>
      <c r="K1945" s="387" t="s">
        <v>1741</v>
      </c>
      <c r="L1945" s="390" t="s">
        <v>1732</v>
      </c>
      <c r="M1945" s="390" t="s">
        <v>1929</v>
      </c>
      <c r="N1945" s="390" t="str">
        <f t="shared" si="62"/>
        <v>Employee29@blyblade.com</v>
      </c>
      <c r="O1945" s="390" t="str">
        <f t="shared" si="63"/>
        <v>Justin_Meltzer</v>
      </c>
      <c r="P1945" s="387" t="s">
        <v>1728</v>
      </c>
      <c r="Q1945" s="387" t="s">
        <v>1754</v>
      </c>
      <c r="R1945" s="387" t="s">
        <v>1753</v>
      </c>
      <c r="S1945" s="387">
        <v>35.6</v>
      </c>
      <c r="T1945" s="387">
        <v>96</v>
      </c>
      <c r="U1945" s="387" t="s">
        <v>1752</v>
      </c>
      <c r="V1945" s="387" t="s">
        <v>1752</v>
      </c>
      <c r="W1945" s="387" t="s">
        <v>1965</v>
      </c>
      <c r="X1945" s="387" t="s">
        <v>1770</v>
      </c>
      <c r="Y1945" s="387" t="s">
        <v>1748</v>
      </c>
      <c r="Z1945" s="387" t="s">
        <v>1734</v>
      </c>
      <c r="AA1945" s="387" t="s">
        <v>1747</v>
      </c>
      <c r="AB1945" s="387">
        <v>0</v>
      </c>
      <c r="AC1945" s="387">
        <v>0</v>
      </c>
      <c r="AD1945" s="387">
        <v>9.68</v>
      </c>
      <c r="AE1945" s="387">
        <v>9.68</v>
      </c>
      <c r="AF1945" s="387" t="s">
        <v>1729</v>
      </c>
      <c r="AG1945" s="387">
        <v>0</v>
      </c>
      <c r="AH1945" s="387">
        <v>0</v>
      </c>
      <c r="AI1945" s="387">
        <v>9.68</v>
      </c>
      <c r="AJ1945" s="387">
        <v>9.68</v>
      </c>
      <c r="AK1945" s="387">
        <v>0</v>
      </c>
      <c r="AM1945"/>
      <c r="AN1945"/>
      <c r="AO1945"/>
    </row>
    <row r="1946" spans="1:41">
      <c r="A1946" s="387" t="s">
        <v>4264</v>
      </c>
      <c r="B1946" s="388">
        <v>43679.943495370368</v>
      </c>
      <c r="C1946" s="389">
        <v>43679</v>
      </c>
      <c r="D1946" s="387" t="s">
        <v>2802</v>
      </c>
      <c r="E1946" s="389">
        <v>43679</v>
      </c>
      <c r="F1946" s="387" t="s">
        <v>3352</v>
      </c>
      <c r="G1946" s="389">
        <v>43679</v>
      </c>
      <c r="H1946" s="387" t="s">
        <v>1983</v>
      </c>
      <c r="I1946" s="389">
        <v>43679</v>
      </c>
      <c r="J1946" s="387" t="s">
        <v>1982</v>
      </c>
      <c r="K1946" s="387" t="s">
        <v>1741</v>
      </c>
      <c r="L1946" s="390" t="s">
        <v>1732</v>
      </c>
      <c r="M1946" s="390" t="s">
        <v>1755</v>
      </c>
      <c r="N1946" s="390" t="str">
        <f t="shared" si="62"/>
        <v>Employee2@blyblade.com</v>
      </c>
      <c r="O1946" s="390" t="str">
        <f t="shared" si="63"/>
        <v>Cal_Thompson</v>
      </c>
      <c r="P1946" s="387" t="s">
        <v>1728</v>
      </c>
      <c r="Q1946" s="387" t="s">
        <v>1952</v>
      </c>
      <c r="R1946" s="387" t="s">
        <v>1738</v>
      </c>
      <c r="S1946" s="387">
        <v>13.26</v>
      </c>
      <c r="T1946" s="387">
        <v>66</v>
      </c>
      <c r="U1946" s="387" t="s">
        <v>2680</v>
      </c>
      <c r="V1946" s="387" t="s">
        <v>1802</v>
      </c>
      <c r="W1946" s="387" t="s">
        <v>1761</v>
      </c>
      <c r="X1946" s="387" t="s">
        <v>1749</v>
      </c>
      <c r="Y1946" s="387" t="s">
        <v>1748</v>
      </c>
      <c r="Z1946" s="387" t="s">
        <v>1734</v>
      </c>
      <c r="AA1946" s="387" t="s">
        <v>1733</v>
      </c>
      <c r="AB1946" s="387">
        <v>151.4</v>
      </c>
      <c r="AC1946" s="387">
        <v>0</v>
      </c>
      <c r="AD1946" s="387">
        <v>0</v>
      </c>
      <c r="AE1946" s="387">
        <v>151.4</v>
      </c>
      <c r="AF1946" s="387" t="s">
        <v>1729</v>
      </c>
      <c r="AG1946" s="387">
        <v>151.4</v>
      </c>
      <c r="AH1946" s="387">
        <v>0</v>
      </c>
      <c r="AI1946" s="387">
        <v>0</v>
      </c>
      <c r="AJ1946" s="387">
        <v>151.4</v>
      </c>
      <c r="AK1946" s="387">
        <v>15.14</v>
      </c>
      <c r="AM1946"/>
      <c r="AN1946"/>
      <c r="AO1946"/>
    </row>
    <row r="1947" spans="1:41">
      <c r="A1947" s="387" t="s">
        <v>4267</v>
      </c>
      <c r="B1947" s="388">
        <v>43679.944814814815</v>
      </c>
      <c r="C1947" s="389">
        <v>43679</v>
      </c>
      <c r="D1947" s="387" t="s">
        <v>4266</v>
      </c>
      <c r="E1947" s="389">
        <v>43679</v>
      </c>
      <c r="F1947" s="387" t="s">
        <v>2554</v>
      </c>
      <c r="G1947" s="389">
        <v>43679</v>
      </c>
      <c r="H1947" s="387" t="s">
        <v>2707</v>
      </c>
      <c r="I1947" s="389">
        <v>43679</v>
      </c>
      <c r="J1947" s="387" t="s">
        <v>2174</v>
      </c>
      <c r="K1947" s="387" t="s">
        <v>1741</v>
      </c>
      <c r="L1947" s="390" t="s">
        <v>1732</v>
      </c>
      <c r="M1947" s="390" t="s">
        <v>3981</v>
      </c>
      <c r="N1947" s="390" t="str">
        <f t="shared" si="62"/>
        <v>Employee27@blyblade.com</v>
      </c>
      <c r="O1947" s="390" t="str">
        <f t="shared" si="63"/>
        <v>Madison_Friedman</v>
      </c>
      <c r="P1947" s="387" t="s">
        <v>1728</v>
      </c>
      <c r="Q1947" s="387" t="s">
        <v>1754</v>
      </c>
      <c r="R1947" s="387" t="s">
        <v>1738</v>
      </c>
      <c r="S1947" s="387">
        <v>3.48</v>
      </c>
      <c r="T1947" s="387">
        <v>45</v>
      </c>
      <c r="U1947" s="387" t="s">
        <v>1772</v>
      </c>
      <c r="V1947" s="387" t="s">
        <v>1845</v>
      </c>
      <c r="W1947" s="387" t="s">
        <v>1965</v>
      </c>
      <c r="X1947" s="387" t="s">
        <v>1770</v>
      </c>
      <c r="Y1947" s="387" t="s">
        <v>1748</v>
      </c>
      <c r="Z1947" s="387" t="s">
        <v>1734</v>
      </c>
      <c r="AA1947" s="387" t="s">
        <v>1747</v>
      </c>
      <c r="AB1947" s="387">
        <v>0</v>
      </c>
      <c r="AC1947" s="387">
        <v>0</v>
      </c>
      <c r="AD1947" s="387">
        <v>3.69</v>
      </c>
      <c r="AE1947" s="387">
        <v>3.69</v>
      </c>
      <c r="AF1947" s="387" t="s">
        <v>1729</v>
      </c>
      <c r="AG1947" s="387">
        <v>0</v>
      </c>
      <c r="AH1947" s="387">
        <v>0</v>
      </c>
      <c r="AI1947" s="387">
        <v>3.69</v>
      </c>
      <c r="AJ1947" s="387">
        <v>3.69</v>
      </c>
      <c r="AK1947" s="387">
        <v>0</v>
      </c>
      <c r="AM1947"/>
      <c r="AN1947"/>
      <c r="AO1947"/>
    </row>
    <row r="1948" spans="1:41">
      <c r="A1948" s="387" t="s">
        <v>4265</v>
      </c>
      <c r="B1948" s="388">
        <v>43679.949502314812</v>
      </c>
      <c r="C1948" s="389">
        <v>43679</v>
      </c>
      <c r="D1948" s="387" t="s">
        <v>2584</v>
      </c>
      <c r="E1948" s="389">
        <v>43679</v>
      </c>
      <c r="F1948" s="387" t="s">
        <v>2129</v>
      </c>
      <c r="G1948" s="389">
        <v>43679</v>
      </c>
      <c r="H1948" s="387" t="s">
        <v>3115</v>
      </c>
      <c r="I1948" s="389">
        <v>43679</v>
      </c>
      <c r="J1948" s="387" t="s">
        <v>3114</v>
      </c>
      <c r="K1948" s="387" t="s">
        <v>1741</v>
      </c>
      <c r="L1948" s="390" t="s">
        <v>1732</v>
      </c>
      <c r="M1948" s="390" t="s">
        <v>1986</v>
      </c>
      <c r="N1948" s="390" t="str">
        <f t="shared" si="62"/>
        <v>Employee1@blyblade.com</v>
      </c>
      <c r="O1948" s="390" t="str">
        <f t="shared" si="63"/>
        <v>Jake_Mirto</v>
      </c>
      <c r="P1948" s="387" t="s">
        <v>1728</v>
      </c>
      <c r="Q1948" s="387" t="s">
        <v>1762</v>
      </c>
      <c r="R1948" s="387" t="s">
        <v>1753</v>
      </c>
      <c r="S1948" s="387">
        <v>2.8</v>
      </c>
      <c r="T1948" s="387">
        <v>27</v>
      </c>
      <c r="U1948" s="387" t="s">
        <v>1826</v>
      </c>
      <c r="V1948" s="387" t="s">
        <v>1826</v>
      </c>
      <c r="W1948" s="387" t="s">
        <v>1761</v>
      </c>
      <c r="X1948" s="387" t="s">
        <v>1749</v>
      </c>
      <c r="Y1948" s="387" t="s">
        <v>1735</v>
      </c>
      <c r="Z1948" s="387" t="s">
        <v>1734</v>
      </c>
      <c r="AA1948" s="387" t="s">
        <v>1733</v>
      </c>
      <c r="AB1948" s="387">
        <v>34.4</v>
      </c>
      <c r="AC1948" s="387">
        <v>0</v>
      </c>
      <c r="AD1948" s="387">
        <v>0</v>
      </c>
      <c r="AE1948" s="387">
        <v>34.4</v>
      </c>
      <c r="AF1948" s="387" t="s">
        <v>1729</v>
      </c>
      <c r="AG1948" s="387">
        <v>34.4</v>
      </c>
      <c r="AH1948" s="387">
        <v>0</v>
      </c>
      <c r="AI1948" s="387">
        <v>0</v>
      </c>
      <c r="AJ1948" s="387">
        <v>34.4</v>
      </c>
      <c r="AK1948" s="387">
        <v>3.44</v>
      </c>
      <c r="AM1948"/>
      <c r="AN1948"/>
      <c r="AO1948"/>
    </row>
    <row r="1949" spans="1:41">
      <c r="A1949" s="387" t="s">
        <v>4264</v>
      </c>
      <c r="B1949" s="388">
        <v>43679.950648148151</v>
      </c>
      <c r="C1949" s="389">
        <v>43679</v>
      </c>
      <c r="D1949" s="387" t="s">
        <v>2802</v>
      </c>
      <c r="E1949" s="389">
        <v>43679</v>
      </c>
      <c r="F1949" s="387" t="s">
        <v>3352</v>
      </c>
      <c r="G1949" s="389">
        <v>43679</v>
      </c>
      <c r="H1949" s="387" t="s">
        <v>1983</v>
      </c>
      <c r="I1949" s="389">
        <v>43679</v>
      </c>
      <c r="J1949" s="387" t="s">
        <v>1982</v>
      </c>
      <c r="K1949" s="387" t="s">
        <v>1741</v>
      </c>
      <c r="L1949" s="390" t="s">
        <v>1732</v>
      </c>
      <c r="M1949" s="390" t="s">
        <v>1755</v>
      </c>
      <c r="N1949" s="390" t="str">
        <f t="shared" si="62"/>
        <v>Employee2@blyblade.com</v>
      </c>
      <c r="O1949" s="390" t="str">
        <f t="shared" si="63"/>
        <v>Cal_Thompson</v>
      </c>
      <c r="P1949" s="387" t="s">
        <v>1728</v>
      </c>
      <c r="Q1949" s="387" t="s">
        <v>1952</v>
      </c>
      <c r="R1949" s="387" t="s">
        <v>1738</v>
      </c>
      <c r="S1949" s="387">
        <v>13.26</v>
      </c>
      <c r="T1949" s="387">
        <v>66</v>
      </c>
      <c r="U1949" s="387" t="s">
        <v>2680</v>
      </c>
      <c r="V1949" s="387" t="s">
        <v>1802</v>
      </c>
      <c r="W1949" s="387" t="s">
        <v>1761</v>
      </c>
      <c r="X1949" s="387" t="s">
        <v>1749</v>
      </c>
      <c r="Y1949" s="387" t="s">
        <v>1748</v>
      </c>
      <c r="Z1949" s="387" t="s">
        <v>1734</v>
      </c>
      <c r="AA1949" s="387" t="s">
        <v>1747</v>
      </c>
      <c r="AB1949" s="387">
        <v>0</v>
      </c>
      <c r="AC1949" s="387">
        <v>0</v>
      </c>
      <c r="AD1949" s="387">
        <v>31.04</v>
      </c>
      <c r="AE1949" s="387">
        <v>31.04</v>
      </c>
      <c r="AF1949" s="387" t="s">
        <v>1729</v>
      </c>
      <c r="AG1949" s="387">
        <v>0</v>
      </c>
      <c r="AH1949" s="387">
        <v>0</v>
      </c>
      <c r="AI1949" s="387">
        <v>31.04</v>
      </c>
      <c r="AJ1949" s="387">
        <v>31.04</v>
      </c>
      <c r="AK1949" s="387">
        <v>0</v>
      </c>
      <c r="AM1949"/>
      <c r="AN1949"/>
      <c r="AO1949"/>
    </row>
    <row r="1950" spans="1:41">
      <c r="A1950" s="387" t="s">
        <v>4263</v>
      </c>
      <c r="B1950" s="388">
        <v>43679.962696759256</v>
      </c>
      <c r="C1950" s="389">
        <v>43679</v>
      </c>
      <c r="D1950" s="387" t="s">
        <v>4262</v>
      </c>
      <c r="E1950" s="389">
        <v>43679</v>
      </c>
      <c r="F1950" s="387" t="s">
        <v>2975</v>
      </c>
      <c r="G1950" s="389">
        <v>43679</v>
      </c>
      <c r="H1950" s="387" t="s">
        <v>3486</v>
      </c>
      <c r="I1950" s="389">
        <v>43679</v>
      </c>
      <c r="J1950" s="387" t="s">
        <v>3707</v>
      </c>
      <c r="K1950" s="387" t="s">
        <v>1741</v>
      </c>
      <c r="L1950" s="390" t="s">
        <v>1732</v>
      </c>
      <c r="M1950" s="390" t="s">
        <v>3030</v>
      </c>
      <c r="N1950" s="390" t="str">
        <f t="shared" si="62"/>
        <v>Employee48@blyblade.com</v>
      </c>
      <c r="O1950" s="390" t="str">
        <f t="shared" si="63"/>
        <v>Callen_Morris</v>
      </c>
      <c r="P1950" s="387" t="s">
        <v>1728</v>
      </c>
      <c r="Q1950" s="387" t="s">
        <v>1754</v>
      </c>
      <c r="R1950" s="387" t="s">
        <v>1738</v>
      </c>
      <c r="S1950" s="387">
        <v>7.68</v>
      </c>
      <c r="T1950" s="387">
        <v>19</v>
      </c>
      <c r="U1950" s="387" t="s">
        <v>1737</v>
      </c>
      <c r="V1950" s="387" t="s">
        <v>1772</v>
      </c>
      <c r="W1950" s="387" t="s">
        <v>1771</v>
      </c>
      <c r="X1950" s="387" t="s">
        <v>1770</v>
      </c>
      <c r="Y1950" s="387" t="s">
        <v>1728</v>
      </c>
      <c r="Z1950" s="387" t="s">
        <v>1734</v>
      </c>
      <c r="AA1950" s="387" t="s">
        <v>1733</v>
      </c>
      <c r="AB1950" s="387">
        <v>16.32</v>
      </c>
      <c r="AC1950" s="387">
        <v>0</v>
      </c>
      <c r="AD1950" s="387">
        <v>0</v>
      </c>
      <c r="AE1950" s="387">
        <v>16.32</v>
      </c>
      <c r="AF1950" s="387" t="s">
        <v>1729</v>
      </c>
      <c r="AG1950" s="387">
        <v>16.32</v>
      </c>
      <c r="AH1950" s="387">
        <v>0</v>
      </c>
      <c r="AI1950" s="387">
        <v>0</v>
      </c>
      <c r="AJ1950" s="387">
        <v>16.32</v>
      </c>
      <c r="AK1950" s="387">
        <v>1.63</v>
      </c>
      <c r="AM1950"/>
      <c r="AN1950"/>
      <c r="AO1950"/>
    </row>
    <row r="1951" spans="1:41">
      <c r="A1951" s="387" t="s">
        <v>4261</v>
      </c>
      <c r="B1951" s="388">
        <v>43679.974224537036</v>
      </c>
      <c r="C1951" s="389">
        <v>43679</v>
      </c>
      <c r="D1951" s="387" t="s">
        <v>2000</v>
      </c>
      <c r="E1951" s="389">
        <v>43679</v>
      </c>
      <c r="F1951" s="387" t="s">
        <v>1999</v>
      </c>
      <c r="G1951" s="389">
        <v>43679</v>
      </c>
      <c r="H1951" s="387" t="s">
        <v>1988</v>
      </c>
      <c r="I1951" s="389">
        <v>43679</v>
      </c>
      <c r="J1951" s="387" t="s">
        <v>1987</v>
      </c>
      <c r="K1951" s="387" t="s">
        <v>1741</v>
      </c>
      <c r="L1951" s="390" t="s">
        <v>1732</v>
      </c>
      <c r="M1951" s="390" t="s">
        <v>2013</v>
      </c>
      <c r="N1951" s="390" t="str">
        <f t="shared" si="62"/>
        <v>Employee22@blyblade.com</v>
      </c>
      <c r="O1951" s="390" t="str">
        <f t="shared" si="63"/>
        <v>Lee_Gold</v>
      </c>
      <c r="P1951" s="387" t="s">
        <v>1728</v>
      </c>
      <c r="Q1951" s="387" t="s">
        <v>1754</v>
      </c>
      <c r="R1951" s="387" t="s">
        <v>1738</v>
      </c>
      <c r="S1951" s="387">
        <v>27.88</v>
      </c>
      <c r="T1951" s="387">
        <v>86</v>
      </c>
      <c r="U1951" s="387" t="s">
        <v>1883</v>
      </c>
      <c r="V1951" s="387" t="s">
        <v>2326</v>
      </c>
      <c r="W1951" s="387" t="s">
        <v>1875</v>
      </c>
      <c r="X1951" s="387" t="s">
        <v>1770</v>
      </c>
      <c r="Y1951" s="387" t="s">
        <v>1748</v>
      </c>
      <c r="Z1951" s="387" t="s">
        <v>1734</v>
      </c>
      <c r="AA1951" s="387" t="s">
        <v>1733</v>
      </c>
      <c r="AB1951" s="387">
        <v>132.32</v>
      </c>
      <c r="AC1951" s="387">
        <v>0</v>
      </c>
      <c r="AD1951" s="387">
        <v>0</v>
      </c>
      <c r="AE1951" s="387">
        <v>132.32</v>
      </c>
      <c r="AF1951" s="387" t="s">
        <v>1729</v>
      </c>
      <c r="AG1951" s="387">
        <v>132.32</v>
      </c>
      <c r="AH1951" s="387">
        <v>0</v>
      </c>
      <c r="AI1951" s="387">
        <v>0</v>
      </c>
      <c r="AJ1951" s="387">
        <v>132.32</v>
      </c>
      <c r="AK1951" s="387">
        <v>13.23</v>
      </c>
      <c r="AM1951"/>
      <c r="AN1951"/>
      <c r="AO1951"/>
    </row>
    <row r="1952" spans="1:41">
      <c r="A1952" s="387" t="s">
        <v>4260</v>
      </c>
      <c r="B1952" s="388">
        <v>43679.992627314816</v>
      </c>
      <c r="C1952" s="389">
        <v>43679</v>
      </c>
      <c r="D1952" s="387" t="s">
        <v>2924</v>
      </c>
      <c r="E1952" s="389">
        <v>43679</v>
      </c>
      <c r="F1952" s="387" t="s">
        <v>2852</v>
      </c>
      <c r="G1952" s="389">
        <v>43679</v>
      </c>
      <c r="H1952" s="387" t="s">
        <v>3320</v>
      </c>
      <c r="I1952" s="389">
        <v>43679</v>
      </c>
      <c r="J1952" s="387" t="s">
        <v>3319</v>
      </c>
      <c r="K1952" s="387" t="s">
        <v>1741</v>
      </c>
      <c r="L1952" s="390" t="s">
        <v>1732</v>
      </c>
      <c r="M1952" s="390" t="s">
        <v>1979</v>
      </c>
      <c r="N1952" s="390" t="str">
        <f t="shared" si="62"/>
        <v>Employee15@blyblade.com</v>
      </c>
      <c r="O1952" s="390" t="str">
        <f t="shared" si="63"/>
        <v>Jess_Rooney</v>
      </c>
      <c r="P1952" s="387" t="s">
        <v>1728</v>
      </c>
      <c r="Q1952" s="387" t="s">
        <v>1847</v>
      </c>
      <c r="R1952" s="387" t="s">
        <v>1803</v>
      </c>
      <c r="S1952" s="387">
        <v>15.2</v>
      </c>
      <c r="T1952" s="387">
        <v>24</v>
      </c>
      <c r="U1952" s="387" t="s">
        <v>1802</v>
      </c>
      <c r="V1952" s="387" t="s">
        <v>1904</v>
      </c>
      <c r="W1952" s="387" t="s">
        <v>1771</v>
      </c>
      <c r="X1952" s="387" t="s">
        <v>1770</v>
      </c>
      <c r="Y1952" s="387" t="s">
        <v>1735</v>
      </c>
      <c r="Z1952" s="387" t="s">
        <v>1734</v>
      </c>
      <c r="AA1952" s="387" t="s">
        <v>1733</v>
      </c>
      <c r="AB1952" s="387">
        <v>44.86</v>
      </c>
      <c r="AC1952" s="387">
        <v>0</v>
      </c>
      <c r="AD1952" s="387">
        <v>0</v>
      </c>
      <c r="AE1952" s="387">
        <v>44.86</v>
      </c>
      <c r="AF1952" s="387" t="s">
        <v>1729</v>
      </c>
      <c r="AG1952" s="387">
        <v>44.86</v>
      </c>
      <c r="AH1952" s="387">
        <v>0</v>
      </c>
      <c r="AI1952" s="387">
        <v>0</v>
      </c>
      <c r="AJ1952" s="387">
        <v>44.86</v>
      </c>
      <c r="AK1952" s="387">
        <v>4.49</v>
      </c>
      <c r="AM1952"/>
      <c r="AN1952"/>
      <c r="AO1952"/>
    </row>
    <row r="1953" spans="1:41">
      <c r="A1953" s="387" t="s">
        <v>4259</v>
      </c>
      <c r="B1953" s="388">
        <v>43679.997789351852</v>
      </c>
      <c r="C1953" s="389">
        <v>43679</v>
      </c>
      <c r="D1953" s="387" t="s">
        <v>2738</v>
      </c>
      <c r="E1953" s="389">
        <v>43679</v>
      </c>
      <c r="F1953" s="387" t="s">
        <v>3195</v>
      </c>
      <c r="G1953" s="389">
        <v>43679</v>
      </c>
      <c r="H1953" s="387" t="s">
        <v>2514</v>
      </c>
      <c r="I1953" s="389">
        <v>43679</v>
      </c>
      <c r="J1953" s="387" t="s">
        <v>2513</v>
      </c>
      <c r="K1953" s="387" t="s">
        <v>1741</v>
      </c>
      <c r="L1953" s="390" t="s">
        <v>1732</v>
      </c>
      <c r="M1953" s="390" t="s">
        <v>1810</v>
      </c>
      <c r="N1953" s="390" t="str">
        <f t="shared" si="62"/>
        <v>Employee3@blyblade.com</v>
      </c>
      <c r="O1953" s="390" t="str">
        <f t="shared" si="63"/>
        <v>Esjona_Kadiu</v>
      </c>
      <c r="P1953" s="387" t="s">
        <v>1728</v>
      </c>
      <c r="Q1953" s="387" t="s">
        <v>1739</v>
      </c>
      <c r="R1953" s="387" t="s">
        <v>1738</v>
      </c>
      <c r="S1953" s="387">
        <v>0.78</v>
      </c>
      <c r="T1953" s="387">
        <v>31</v>
      </c>
      <c r="U1953" s="387" t="s">
        <v>1737</v>
      </c>
      <c r="V1953" s="387" t="s">
        <v>1737</v>
      </c>
      <c r="W1953" s="387" t="s">
        <v>1728</v>
      </c>
      <c r="X1953" s="387" t="s">
        <v>1736</v>
      </c>
      <c r="Y1953" s="387" t="s">
        <v>1735</v>
      </c>
      <c r="Z1953" s="387" t="s">
        <v>1734</v>
      </c>
      <c r="AA1953" s="387" t="s">
        <v>1733</v>
      </c>
      <c r="AB1953" s="387">
        <v>33.94</v>
      </c>
      <c r="AC1953" s="387">
        <v>0</v>
      </c>
      <c r="AD1953" s="387">
        <v>0</v>
      </c>
      <c r="AE1953" s="387">
        <v>30</v>
      </c>
      <c r="AF1953" s="387" t="s">
        <v>1729</v>
      </c>
      <c r="AG1953" s="387">
        <v>33.94</v>
      </c>
      <c r="AH1953" s="387">
        <v>0</v>
      </c>
      <c r="AI1953" s="387">
        <v>0</v>
      </c>
      <c r="AJ1953" s="387">
        <v>30</v>
      </c>
      <c r="AK1953" s="387">
        <v>3</v>
      </c>
      <c r="AM1953"/>
      <c r="AN1953"/>
      <c r="AO1953"/>
    </row>
    <row r="1954" spans="1:41">
      <c r="A1954" s="387" t="s">
        <v>4258</v>
      </c>
      <c r="B1954" s="388">
        <v>43680.004861111112</v>
      </c>
      <c r="C1954" s="389">
        <v>43679</v>
      </c>
      <c r="D1954" s="387" t="s">
        <v>3112</v>
      </c>
      <c r="E1954" s="389">
        <v>43679</v>
      </c>
      <c r="F1954" s="387" t="s">
        <v>3111</v>
      </c>
      <c r="G1954" s="389">
        <v>43680</v>
      </c>
      <c r="H1954" s="387" t="s">
        <v>2951</v>
      </c>
      <c r="I1954" s="389">
        <v>43679</v>
      </c>
      <c r="J1954" s="387" t="s">
        <v>2950</v>
      </c>
      <c r="K1954" s="387" t="s">
        <v>1741</v>
      </c>
      <c r="L1954" s="390" t="s">
        <v>1732</v>
      </c>
      <c r="M1954" s="390" t="s">
        <v>1924</v>
      </c>
      <c r="N1954" s="390" t="str">
        <f t="shared" si="62"/>
        <v>Employee16@blyblade.com</v>
      </c>
      <c r="O1954" s="390" t="str">
        <f t="shared" si="63"/>
        <v>Hunter_Senning</v>
      </c>
      <c r="P1954" s="387" t="s">
        <v>1728</v>
      </c>
      <c r="Q1954" s="387" t="s">
        <v>1847</v>
      </c>
      <c r="R1954" s="387" t="s">
        <v>1738</v>
      </c>
      <c r="S1954" s="387">
        <v>4.78</v>
      </c>
      <c r="T1954" s="387">
        <v>21</v>
      </c>
      <c r="U1954" s="387" t="s">
        <v>1883</v>
      </c>
      <c r="V1954" s="387" t="s">
        <v>2247</v>
      </c>
      <c r="W1954" s="387" t="s">
        <v>1771</v>
      </c>
      <c r="X1954" s="387" t="s">
        <v>1770</v>
      </c>
      <c r="Y1954" s="387" t="s">
        <v>1748</v>
      </c>
      <c r="Z1954" s="387" t="s">
        <v>1734</v>
      </c>
      <c r="AA1954" s="387" t="s">
        <v>1733</v>
      </c>
      <c r="AB1954" s="387">
        <v>58.94</v>
      </c>
      <c r="AC1954" s="387">
        <v>0</v>
      </c>
      <c r="AD1954" s="387">
        <v>0</v>
      </c>
      <c r="AE1954" s="387">
        <v>58.94</v>
      </c>
      <c r="AF1954" s="387" t="s">
        <v>1729</v>
      </c>
      <c r="AG1954" s="387">
        <v>58.94</v>
      </c>
      <c r="AH1954" s="387">
        <v>0</v>
      </c>
      <c r="AI1954" s="387">
        <v>0</v>
      </c>
      <c r="AJ1954" s="387">
        <v>58.94</v>
      </c>
      <c r="AK1954" s="387">
        <v>5.89</v>
      </c>
      <c r="AM1954"/>
      <c r="AN1954"/>
      <c r="AO1954"/>
    </row>
    <row r="1955" spans="1:41">
      <c r="A1955" s="387" t="s">
        <v>4257</v>
      </c>
      <c r="B1955" s="388">
        <v>43680.012974537036</v>
      </c>
      <c r="C1955" s="389">
        <v>43679</v>
      </c>
      <c r="D1955" s="387" t="s">
        <v>2708</v>
      </c>
      <c r="E1955" s="389">
        <v>43679</v>
      </c>
      <c r="F1955" s="387" t="s">
        <v>2707</v>
      </c>
      <c r="G1955" s="389">
        <v>43680</v>
      </c>
      <c r="H1955" s="387" t="s">
        <v>3192</v>
      </c>
      <c r="I1955" s="389">
        <v>43679</v>
      </c>
      <c r="J1955" s="387" t="s">
        <v>3191</v>
      </c>
      <c r="K1955" s="387" t="s">
        <v>1741</v>
      </c>
      <c r="L1955" s="390" t="s">
        <v>1732</v>
      </c>
      <c r="M1955" s="390" t="s">
        <v>2208</v>
      </c>
      <c r="N1955" s="390" t="str">
        <f t="shared" si="62"/>
        <v>Employee13@blyblade.com</v>
      </c>
      <c r="O1955" s="390" t="str">
        <f t="shared" si="63"/>
        <v>Evelyn_Pelczar</v>
      </c>
      <c r="P1955" s="387" t="s">
        <v>1728</v>
      </c>
      <c r="Q1955" s="387" t="s">
        <v>1967</v>
      </c>
      <c r="R1955" s="387" t="s">
        <v>1738</v>
      </c>
      <c r="S1955" s="387">
        <v>3.14</v>
      </c>
      <c r="T1955" s="387">
        <v>16</v>
      </c>
      <c r="U1955" s="387" t="s">
        <v>1772</v>
      </c>
      <c r="V1955" s="387" t="s">
        <v>2063</v>
      </c>
      <c r="W1955" s="387" t="s">
        <v>1750</v>
      </c>
      <c r="X1955" s="387" t="s">
        <v>1964</v>
      </c>
      <c r="Y1955" s="387" t="s">
        <v>1735</v>
      </c>
      <c r="Z1955" s="387" t="s">
        <v>1734</v>
      </c>
      <c r="AA1955" s="387" t="s">
        <v>1733</v>
      </c>
      <c r="AB1955" s="387">
        <v>26.29</v>
      </c>
      <c r="AC1955" s="387">
        <v>0</v>
      </c>
      <c r="AD1955" s="387">
        <v>0</v>
      </c>
      <c r="AE1955" s="387">
        <v>26.29</v>
      </c>
      <c r="AF1955" s="387" t="s">
        <v>1729</v>
      </c>
      <c r="AG1955" s="387">
        <v>26.29</v>
      </c>
      <c r="AH1955" s="387">
        <v>0</v>
      </c>
      <c r="AI1955" s="387">
        <v>0</v>
      </c>
      <c r="AJ1955" s="387">
        <v>26.29</v>
      </c>
      <c r="AK1955" s="387">
        <v>2.63</v>
      </c>
      <c r="AM1955"/>
      <c r="AN1955"/>
      <c r="AO1955"/>
    </row>
    <row r="1956" spans="1:41">
      <c r="A1956" s="387" t="s">
        <v>4256</v>
      </c>
      <c r="B1956" s="388">
        <v>43680.029317129629</v>
      </c>
      <c r="C1956" s="389">
        <v>43680</v>
      </c>
      <c r="D1956" s="387" t="s">
        <v>1938</v>
      </c>
      <c r="E1956" s="389">
        <v>43679</v>
      </c>
      <c r="F1956" s="387" t="s">
        <v>1937</v>
      </c>
      <c r="G1956" s="389">
        <v>43680</v>
      </c>
      <c r="H1956" s="387" t="s">
        <v>1857</v>
      </c>
      <c r="I1956" s="389">
        <v>43679</v>
      </c>
      <c r="J1956" s="387" t="s">
        <v>1932</v>
      </c>
      <c r="K1956" s="387" t="s">
        <v>1741</v>
      </c>
      <c r="L1956" s="390" t="s">
        <v>1732</v>
      </c>
      <c r="M1956" s="390" t="s">
        <v>1755</v>
      </c>
      <c r="N1956" s="390" t="str">
        <f t="shared" si="62"/>
        <v>Employee2@blyblade.com</v>
      </c>
      <c r="O1956" s="390" t="str">
        <f t="shared" si="63"/>
        <v>Cal_Thompson</v>
      </c>
      <c r="P1956" s="387" t="s">
        <v>1728</v>
      </c>
      <c r="Q1956" s="387" t="s">
        <v>1739</v>
      </c>
      <c r="R1956" s="387" t="s">
        <v>1738</v>
      </c>
      <c r="S1956" s="387">
        <v>1.29</v>
      </c>
      <c r="T1956" s="387">
        <v>21</v>
      </c>
      <c r="U1956" s="387" t="s">
        <v>1845</v>
      </c>
      <c r="V1956" s="387" t="s">
        <v>1845</v>
      </c>
      <c r="W1956" s="387" t="s">
        <v>1728</v>
      </c>
      <c r="X1956" s="387" t="s">
        <v>1736</v>
      </c>
      <c r="Y1956" s="387" t="s">
        <v>1748</v>
      </c>
      <c r="Z1956" s="387" t="s">
        <v>1734</v>
      </c>
      <c r="AA1956" s="387" t="s">
        <v>1793</v>
      </c>
      <c r="AB1956" s="387">
        <v>26.39</v>
      </c>
      <c r="AC1956" s="387">
        <v>0</v>
      </c>
      <c r="AD1956" s="387">
        <v>3.01</v>
      </c>
      <c r="AE1956" s="387">
        <v>26.39</v>
      </c>
      <c r="AF1956" s="387" t="s">
        <v>1729</v>
      </c>
      <c r="AG1956" s="387">
        <v>26.39</v>
      </c>
      <c r="AH1956" s="387">
        <v>0</v>
      </c>
      <c r="AI1956" s="387">
        <v>3.01</v>
      </c>
      <c r="AJ1956" s="387">
        <v>26.39</v>
      </c>
      <c r="AK1956" s="387">
        <v>2.64</v>
      </c>
      <c r="AM1956"/>
      <c r="AN1956"/>
      <c r="AO1956"/>
    </row>
    <row r="1957" spans="1:41">
      <c r="A1957" s="387" t="s">
        <v>4255</v>
      </c>
      <c r="B1957" s="388">
        <v>43680.029652777775</v>
      </c>
      <c r="C1957" s="389">
        <v>43679</v>
      </c>
      <c r="D1957" s="387" t="s">
        <v>2357</v>
      </c>
      <c r="E1957" s="389">
        <v>43679</v>
      </c>
      <c r="F1957" s="387" t="s">
        <v>2356</v>
      </c>
      <c r="G1957" s="389">
        <v>43680</v>
      </c>
      <c r="H1957" s="387" t="s">
        <v>2579</v>
      </c>
      <c r="I1957" s="389">
        <v>43679</v>
      </c>
      <c r="J1957" s="387" t="s">
        <v>2578</v>
      </c>
      <c r="K1957" s="387" t="s">
        <v>1741</v>
      </c>
      <c r="L1957" s="390" t="s">
        <v>1732</v>
      </c>
      <c r="M1957" s="390" t="s">
        <v>1755</v>
      </c>
      <c r="N1957" s="390" t="str">
        <f t="shared" si="62"/>
        <v>Employee2@blyblade.com</v>
      </c>
      <c r="O1957" s="390" t="str">
        <f t="shared" si="63"/>
        <v>Cal_Thompson</v>
      </c>
      <c r="P1957" s="387" t="s">
        <v>1728</v>
      </c>
      <c r="Q1957" s="387" t="s">
        <v>1762</v>
      </c>
      <c r="R1957" s="387" t="s">
        <v>1753</v>
      </c>
      <c r="S1957" s="387">
        <v>8.51</v>
      </c>
      <c r="T1957" s="387">
        <v>25</v>
      </c>
      <c r="U1957" s="387" t="s">
        <v>1752</v>
      </c>
      <c r="V1957" s="387" t="s">
        <v>1751</v>
      </c>
      <c r="W1957" s="387" t="s">
        <v>1761</v>
      </c>
      <c r="X1957" s="387" t="s">
        <v>1749</v>
      </c>
      <c r="Y1957" s="387" t="s">
        <v>1748</v>
      </c>
      <c r="Z1957" s="387" t="s">
        <v>1734</v>
      </c>
      <c r="AA1957" s="387" t="s">
        <v>1733</v>
      </c>
      <c r="AB1957" s="387">
        <v>98.65</v>
      </c>
      <c r="AC1957" s="387">
        <v>0</v>
      </c>
      <c r="AD1957" s="387">
        <v>0</v>
      </c>
      <c r="AE1957" s="387">
        <v>98.65</v>
      </c>
      <c r="AF1957" s="387" t="s">
        <v>1729</v>
      </c>
      <c r="AG1957" s="387">
        <v>98.65</v>
      </c>
      <c r="AH1957" s="387">
        <v>0</v>
      </c>
      <c r="AI1957" s="387">
        <v>0</v>
      </c>
      <c r="AJ1957" s="387">
        <v>98.65</v>
      </c>
      <c r="AK1957" s="387">
        <v>9.8699999999999992</v>
      </c>
      <c r="AM1957"/>
      <c r="AN1957"/>
      <c r="AO1957"/>
    </row>
    <row r="1958" spans="1:41">
      <c r="A1958" s="387" t="s">
        <v>4254</v>
      </c>
      <c r="B1958" s="388">
        <v>43680.029687499999</v>
      </c>
      <c r="C1958" s="389">
        <v>43680</v>
      </c>
      <c r="D1958" s="387" t="s">
        <v>2399</v>
      </c>
      <c r="E1958" s="389">
        <v>43679</v>
      </c>
      <c r="F1958" s="387" t="s">
        <v>2398</v>
      </c>
      <c r="G1958" s="389">
        <v>43680</v>
      </c>
      <c r="H1958" s="387" t="s">
        <v>2579</v>
      </c>
      <c r="I1958" s="389">
        <v>43679</v>
      </c>
      <c r="J1958" s="387" t="s">
        <v>2578</v>
      </c>
      <c r="K1958" s="387" t="s">
        <v>1741</v>
      </c>
      <c r="L1958" s="390" t="s">
        <v>1732</v>
      </c>
      <c r="M1958" s="390" t="s">
        <v>2255</v>
      </c>
      <c r="N1958" s="390" t="str">
        <f t="shared" si="62"/>
        <v>Employee7@blyblade.com</v>
      </c>
      <c r="O1958" s="390" t="str">
        <f t="shared" si="63"/>
        <v>Jack_Oneill</v>
      </c>
      <c r="P1958" s="387" t="s">
        <v>1728</v>
      </c>
      <c r="Q1958" s="387" t="s">
        <v>1739</v>
      </c>
      <c r="R1958" s="387" t="s">
        <v>1738</v>
      </c>
      <c r="S1958" s="387">
        <v>1.29</v>
      </c>
      <c r="T1958" s="387">
        <v>24</v>
      </c>
      <c r="U1958" s="387" t="s">
        <v>1845</v>
      </c>
      <c r="V1958" s="387" t="s">
        <v>1845</v>
      </c>
      <c r="W1958" s="387" t="s">
        <v>1728</v>
      </c>
      <c r="X1958" s="387" t="s">
        <v>1736</v>
      </c>
      <c r="Y1958" s="387" t="s">
        <v>1748</v>
      </c>
      <c r="Z1958" s="387" t="s">
        <v>1734</v>
      </c>
      <c r="AA1958" s="387" t="s">
        <v>1793</v>
      </c>
      <c r="AB1958" s="387">
        <v>21.19</v>
      </c>
      <c r="AC1958" s="387">
        <v>0</v>
      </c>
      <c r="AD1958" s="387">
        <v>4</v>
      </c>
      <c r="AE1958" s="387">
        <v>21.19</v>
      </c>
      <c r="AF1958" s="387" t="s">
        <v>1729</v>
      </c>
      <c r="AG1958" s="387">
        <v>21.19</v>
      </c>
      <c r="AH1958" s="387">
        <v>0</v>
      </c>
      <c r="AI1958" s="387">
        <v>4</v>
      </c>
      <c r="AJ1958" s="387">
        <v>21.19</v>
      </c>
      <c r="AK1958" s="387">
        <v>2.12</v>
      </c>
      <c r="AM1958"/>
      <c r="AN1958"/>
      <c r="AO1958"/>
    </row>
    <row r="1959" spans="1:41">
      <c r="A1959" s="387" t="s">
        <v>4253</v>
      </c>
      <c r="B1959" s="388">
        <v>43680.030717592592</v>
      </c>
      <c r="C1959" s="389">
        <v>43679</v>
      </c>
      <c r="D1959" s="387" t="s">
        <v>3112</v>
      </c>
      <c r="E1959" s="389">
        <v>43679</v>
      </c>
      <c r="F1959" s="387" t="s">
        <v>3111</v>
      </c>
      <c r="G1959" s="389">
        <v>43680</v>
      </c>
      <c r="H1959" s="387" t="s">
        <v>3045</v>
      </c>
      <c r="I1959" s="389">
        <v>43679</v>
      </c>
      <c r="J1959" s="387" t="s">
        <v>2847</v>
      </c>
      <c r="K1959" s="387" t="s">
        <v>1741</v>
      </c>
      <c r="L1959" s="390" t="s">
        <v>1732</v>
      </c>
      <c r="M1959" s="390" t="s">
        <v>1936</v>
      </c>
      <c r="N1959" s="390" t="str">
        <f t="shared" si="62"/>
        <v>Employee17@blyblade.com</v>
      </c>
      <c r="O1959" s="390" t="str">
        <f t="shared" si="63"/>
        <v>Nate_Alexander</v>
      </c>
      <c r="P1959" s="387" t="s">
        <v>1728</v>
      </c>
      <c r="Q1959" s="387" t="s">
        <v>1754</v>
      </c>
      <c r="R1959" s="387" t="s">
        <v>1738</v>
      </c>
      <c r="S1959" s="387">
        <v>29.14</v>
      </c>
      <c r="T1959" s="387">
        <v>63</v>
      </c>
      <c r="U1959" s="387" t="s">
        <v>2342</v>
      </c>
      <c r="V1959" s="387" t="s">
        <v>2733</v>
      </c>
      <c r="W1959" s="387" t="s">
        <v>1771</v>
      </c>
      <c r="X1959" s="387" t="s">
        <v>1770</v>
      </c>
      <c r="Y1959" s="387" t="s">
        <v>1748</v>
      </c>
      <c r="Z1959" s="387" t="s">
        <v>1734</v>
      </c>
      <c r="AA1959" s="387" t="s">
        <v>1733</v>
      </c>
      <c r="AB1959" s="387">
        <v>128.66</v>
      </c>
      <c r="AC1959" s="387">
        <v>0</v>
      </c>
      <c r="AD1959" s="387">
        <v>0</v>
      </c>
      <c r="AE1959" s="387">
        <v>128.66</v>
      </c>
      <c r="AF1959" s="387" t="s">
        <v>1729</v>
      </c>
      <c r="AG1959" s="387">
        <v>128.66</v>
      </c>
      <c r="AH1959" s="387">
        <v>0</v>
      </c>
      <c r="AI1959" s="387">
        <v>0</v>
      </c>
      <c r="AJ1959" s="387">
        <v>128.66</v>
      </c>
      <c r="AK1959" s="387">
        <v>12.87</v>
      </c>
      <c r="AM1959"/>
      <c r="AN1959"/>
      <c r="AO1959"/>
    </row>
    <row r="1960" spans="1:41">
      <c r="A1960" s="387" t="s">
        <v>4252</v>
      </c>
      <c r="B1960" s="388">
        <v>43680.031145833331</v>
      </c>
      <c r="C1960" s="389">
        <v>43680</v>
      </c>
      <c r="D1960" s="387" t="s">
        <v>1888</v>
      </c>
      <c r="E1960" s="389">
        <v>43679</v>
      </c>
      <c r="F1960" s="387" t="s">
        <v>1887</v>
      </c>
      <c r="G1960" s="387" t="s">
        <v>1728</v>
      </c>
      <c r="H1960" s="387" t="s">
        <v>1728</v>
      </c>
      <c r="I1960" s="387" t="s">
        <v>1728</v>
      </c>
      <c r="J1960" s="387" t="s">
        <v>1728</v>
      </c>
      <c r="K1960" s="387" t="s">
        <v>1741</v>
      </c>
      <c r="L1960" s="390" t="s">
        <v>1732</v>
      </c>
      <c r="M1960" s="390" t="s">
        <v>1884</v>
      </c>
      <c r="N1960" s="390" t="str">
        <f t="shared" si="62"/>
        <v>Employee25@blyblade.com</v>
      </c>
      <c r="O1960" s="390" t="str">
        <f t="shared" si="63"/>
        <v>Shyloh_Davonne Wilkinson</v>
      </c>
      <c r="P1960" s="387" t="s">
        <v>1728</v>
      </c>
      <c r="Q1960" s="387" t="s">
        <v>1847</v>
      </c>
      <c r="R1960" s="387" t="s">
        <v>1738</v>
      </c>
      <c r="S1960" s="387" t="s">
        <v>1728</v>
      </c>
      <c r="T1960" s="387" t="s">
        <v>1728</v>
      </c>
      <c r="U1960" s="387" t="s">
        <v>1883</v>
      </c>
      <c r="V1960" s="387" t="s">
        <v>1883</v>
      </c>
      <c r="W1960" s="387" t="s">
        <v>1771</v>
      </c>
      <c r="X1960" s="387" t="s">
        <v>1844</v>
      </c>
      <c r="Y1960" s="387" t="s">
        <v>1735</v>
      </c>
      <c r="Z1960" s="387" t="s">
        <v>1734</v>
      </c>
      <c r="AA1960" s="387" t="s">
        <v>1733</v>
      </c>
      <c r="AB1960" s="387">
        <v>5.44</v>
      </c>
      <c r="AC1960" s="387">
        <v>0</v>
      </c>
      <c r="AD1960" s="387">
        <v>0</v>
      </c>
      <c r="AE1960" s="387">
        <v>5.44</v>
      </c>
      <c r="AF1960" s="387" t="s">
        <v>1729</v>
      </c>
      <c r="AG1960" s="387">
        <v>5.44</v>
      </c>
      <c r="AH1960" s="387">
        <v>0</v>
      </c>
      <c r="AI1960" s="387">
        <v>0</v>
      </c>
      <c r="AJ1960" s="387">
        <v>5.44</v>
      </c>
      <c r="AK1960" s="387">
        <v>0.54</v>
      </c>
      <c r="AM1960"/>
      <c r="AN1960"/>
      <c r="AO1960"/>
    </row>
    <row r="1961" spans="1:41">
      <c r="A1961" s="387" t="s">
        <v>4251</v>
      </c>
      <c r="B1961" s="388">
        <v>43680.031597222223</v>
      </c>
      <c r="C1961" s="389">
        <v>43680</v>
      </c>
      <c r="D1961" s="387" t="s">
        <v>1888</v>
      </c>
      <c r="E1961" s="389">
        <v>43679</v>
      </c>
      <c r="F1961" s="387" t="s">
        <v>1887</v>
      </c>
      <c r="G1961" s="389">
        <v>43680</v>
      </c>
      <c r="H1961" s="387" t="s">
        <v>3528</v>
      </c>
      <c r="I1961" s="389">
        <v>43679</v>
      </c>
      <c r="J1961" s="387" t="s">
        <v>2721</v>
      </c>
      <c r="K1961" s="387" t="s">
        <v>1741</v>
      </c>
      <c r="L1961" s="390" t="s">
        <v>1732</v>
      </c>
      <c r="M1961" s="390" t="s">
        <v>2812</v>
      </c>
      <c r="N1961" s="390" t="str">
        <f t="shared" si="62"/>
        <v>Employee6@blyblade.com</v>
      </c>
      <c r="O1961" s="390" t="str">
        <f t="shared" si="63"/>
        <v>Matthew_Brody</v>
      </c>
      <c r="P1961" s="387" t="s">
        <v>1728</v>
      </c>
      <c r="Q1961" s="387" t="s">
        <v>1754</v>
      </c>
      <c r="R1961" s="387" t="s">
        <v>1738</v>
      </c>
      <c r="S1961" s="387">
        <v>0.97</v>
      </c>
      <c r="T1961" s="387">
        <v>6</v>
      </c>
      <c r="U1961" s="387" t="s">
        <v>1883</v>
      </c>
      <c r="V1961" s="387" t="s">
        <v>2915</v>
      </c>
      <c r="W1961" s="387" t="s">
        <v>1771</v>
      </c>
      <c r="X1961" s="387" t="s">
        <v>1844</v>
      </c>
      <c r="Y1961" s="387" t="s">
        <v>1748</v>
      </c>
      <c r="Z1961" s="387" t="s">
        <v>1734</v>
      </c>
      <c r="AA1961" s="387" t="s">
        <v>1733</v>
      </c>
      <c r="AB1961" s="387">
        <v>10.76</v>
      </c>
      <c r="AC1961" s="387">
        <v>0</v>
      </c>
      <c r="AD1961" s="387">
        <v>0</v>
      </c>
      <c r="AE1961" s="387">
        <v>10.76</v>
      </c>
      <c r="AF1961" s="387" t="s">
        <v>1729</v>
      </c>
      <c r="AG1961" s="387">
        <v>10.76</v>
      </c>
      <c r="AH1961" s="387">
        <v>0</v>
      </c>
      <c r="AI1961" s="387">
        <v>0</v>
      </c>
      <c r="AJ1961" s="387">
        <v>10.76</v>
      </c>
      <c r="AK1961" s="387">
        <v>1.08</v>
      </c>
      <c r="AM1961"/>
      <c r="AN1961"/>
      <c r="AO1961"/>
    </row>
    <row r="1962" spans="1:41">
      <c r="A1962" s="387" t="s">
        <v>4250</v>
      </c>
      <c r="B1962" s="388">
        <v>43680.037685185183</v>
      </c>
      <c r="C1962" s="389">
        <v>43680</v>
      </c>
      <c r="D1962" s="387" t="s">
        <v>3528</v>
      </c>
      <c r="E1962" s="389">
        <v>43679</v>
      </c>
      <c r="F1962" s="387" t="s">
        <v>2721</v>
      </c>
      <c r="G1962" s="389">
        <v>43680</v>
      </c>
      <c r="H1962" s="387" t="s">
        <v>3142</v>
      </c>
      <c r="I1962" s="389">
        <v>43679</v>
      </c>
      <c r="J1962" s="387" t="s">
        <v>3141</v>
      </c>
      <c r="K1962" s="387" t="s">
        <v>1741</v>
      </c>
      <c r="L1962" s="390" t="s">
        <v>1732</v>
      </c>
      <c r="M1962" s="390" t="s">
        <v>1986</v>
      </c>
      <c r="N1962" s="390" t="str">
        <f t="shared" si="62"/>
        <v>Employee1@blyblade.com</v>
      </c>
      <c r="O1962" s="390" t="str">
        <f t="shared" si="63"/>
        <v>Jake_Mirto</v>
      </c>
      <c r="P1962" s="387" t="s">
        <v>1728</v>
      </c>
      <c r="Q1962" s="387" t="s">
        <v>1754</v>
      </c>
      <c r="R1962" s="387" t="s">
        <v>1753</v>
      </c>
      <c r="S1962" s="387">
        <v>0.34</v>
      </c>
      <c r="T1962" s="387">
        <v>2</v>
      </c>
      <c r="U1962" s="387" t="s">
        <v>1795</v>
      </c>
      <c r="V1962" s="387" t="s">
        <v>1795</v>
      </c>
      <c r="W1962" s="387" t="s">
        <v>1965</v>
      </c>
      <c r="X1962" s="387" t="s">
        <v>1770</v>
      </c>
      <c r="Y1962" s="387" t="s">
        <v>1735</v>
      </c>
      <c r="Z1962" s="387" t="s">
        <v>1734</v>
      </c>
      <c r="AA1962" s="387" t="s">
        <v>1733</v>
      </c>
      <c r="AB1962" s="387">
        <v>10.67</v>
      </c>
      <c r="AC1962" s="387">
        <v>0</v>
      </c>
      <c r="AD1962" s="387">
        <v>0</v>
      </c>
      <c r="AE1962" s="387">
        <v>10.67</v>
      </c>
      <c r="AF1962" s="387" t="s">
        <v>1729</v>
      </c>
      <c r="AG1962" s="387">
        <v>10.67</v>
      </c>
      <c r="AH1962" s="387">
        <v>0</v>
      </c>
      <c r="AI1962" s="387">
        <v>0</v>
      </c>
      <c r="AJ1962" s="387">
        <v>10.67</v>
      </c>
      <c r="AK1962" s="387">
        <v>1.07</v>
      </c>
      <c r="AM1962"/>
      <c r="AN1962"/>
      <c r="AO1962"/>
    </row>
    <row r="1963" spans="1:41">
      <c r="A1963" s="387" t="s">
        <v>4244</v>
      </c>
      <c r="B1963" s="388">
        <v>43680.03875</v>
      </c>
      <c r="C1963" s="389">
        <v>43680</v>
      </c>
      <c r="D1963" s="387" t="s">
        <v>1888</v>
      </c>
      <c r="E1963" s="389">
        <v>43679</v>
      </c>
      <c r="F1963" s="387" t="s">
        <v>1887</v>
      </c>
      <c r="G1963" s="389">
        <v>43680</v>
      </c>
      <c r="H1963" s="387" t="s">
        <v>3895</v>
      </c>
      <c r="I1963" s="389">
        <v>43679</v>
      </c>
      <c r="J1963" s="387" t="s">
        <v>3894</v>
      </c>
      <c r="K1963" s="387" t="s">
        <v>1741</v>
      </c>
      <c r="L1963" s="390" t="s">
        <v>1732</v>
      </c>
      <c r="M1963" s="390" t="s">
        <v>1946</v>
      </c>
      <c r="N1963" s="390" t="str">
        <f t="shared" si="62"/>
        <v>Employee37@blyblade.com</v>
      </c>
      <c r="O1963" s="390" t="str">
        <f t="shared" si="63"/>
        <v>Simon_Levesque</v>
      </c>
      <c r="P1963" s="387" t="s">
        <v>1728</v>
      </c>
      <c r="Q1963" s="387" t="s">
        <v>1754</v>
      </c>
      <c r="R1963" s="387" t="s">
        <v>1738</v>
      </c>
      <c r="S1963" s="387">
        <v>4.75</v>
      </c>
      <c r="T1963" s="387">
        <v>15</v>
      </c>
      <c r="U1963" s="387" t="s">
        <v>1883</v>
      </c>
      <c r="V1963" s="387" t="s">
        <v>1876</v>
      </c>
      <c r="W1963" s="387" t="s">
        <v>1771</v>
      </c>
      <c r="X1963" s="387" t="s">
        <v>1844</v>
      </c>
      <c r="Y1963" s="387" t="s">
        <v>1728</v>
      </c>
      <c r="Z1963" s="387" t="s">
        <v>1734</v>
      </c>
      <c r="AA1963" s="387" t="s">
        <v>1733</v>
      </c>
      <c r="AB1963" s="387">
        <v>13.46</v>
      </c>
      <c r="AC1963" s="387">
        <v>0</v>
      </c>
      <c r="AD1963" s="387">
        <v>0</v>
      </c>
      <c r="AE1963" s="387">
        <v>13.46</v>
      </c>
      <c r="AF1963" s="387" t="s">
        <v>1729</v>
      </c>
      <c r="AG1963" s="387">
        <v>13.46</v>
      </c>
      <c r="AH1963" s="387">
        <v>0</v>
      </c>
      <c r="AI1963" s="387">
        <v>0</v>
      </c>
      <c r="AJ1963" s="387">
        <v>13.46</v>
      </c>
      <c r="AK1963" s="387">
        <v>1.35</v>
      </c>
      <c r="AM1963"/>
      <c r="AN1963"/>
      <c r="AO1963"/>
    </row>
    <row r="1964" spans="1:41">
      <c r="A1964" s="387" t="s">
        <v>4249</v>
      </c>
      <c r="B1964" s="388">
        <v>43680.041435185187</v>
      </c>
      <c r="C1964" s="389">
        <v>43680</v>
      </c>
      <c r="D1964" s="387" t="s">
        <v>3902</v>
      </c>
      <c r="E1964" s="389">
        <v>43679</v>
      </c>
      <c r="F1964" s="387" t="s">
        <v>2316</v>
      </c>
      <c r="G1964" s="389">
        <v>43680</v>
      </c>
      <c r="H1964" s="387" t="s">
        <v>1919</v>
      </c>
      <c r="I1964" s="389">
        <v>43679</v>
      </c>
      <c r="J1964" s="387" t="s">
        <v>1918</v>
      </c>
      <c r="K1964" s="387" t="s">
        <v>1741</v>
      </c>
      <c r="L1964" s="390" t="s">
        <v>1732</v>
      </c>
      <c r="M1964" s="390" t="s">
        <v>3030</v>
      </c>
      <c r="N1964" s="390" t="str">
        <f t="shared" si="62"/>
        <v>Employee48@blyblade.com</v>
      </c>
      <c r="O1964" s="390" t="str">
        <f t="shared" si="63"/>
        <v>Callen_Morris</v>
      </c>
      <c r="P1964" s="387" t="s">
        <v>1728</v>
      </c>
      <c r="Q1964" s="387" t="s">
        <v>1754</v>
      </c>
      <c r="R1964" s="387" t="s">
        <v>1753</v>
      </c>
      <c r="S1964" s="387">
        <v>18.37</v>
      </c>
      <c r="T1964" s="387">
        <v>33</v>
      </c>
      <c r="U1964" s="387" t="s">
        <v>1826</v>
      </c>
      <c r="V1964" s="387" t="s">
        <v>1752</v>
      </c>
      <c r="W1964" s="387" t="s">
        <v>1761</v>
      </c>
      <c r="X1964" s="387" t="s">
        <v>1770</v>
      </c>
      <c r="Y1964" s="387" t="s">
        <v>1728</v>
      </c>
      <c r="Z1964" s="387" t="s">
        <v>1734</v>
      </c>
      <c r="AA1964" s="387" t="s">
        <v>1733</v>
      </c>
      <c r="AB1964" s="387">
        <v>44.14</v>
      </c>
      <c r="AC1964" s="387">
        <v>0</v>
      </c>
      <c r="AD1964" s="387">
        <v>0</v>
      </c>
      <c r="AE1964" s="387">
        <v>44.14</v>
      </c>
      <c r="AF1964" s="387" t="s">
        <v>1729</v>
      </c>
      <c r="AG1964" s="387">
        <v>44.14</v>
      </c>
      <c r="AH1964" s="387">
        <v>0</v>
      </c>
      <c r="AI1964" s="387">
        <v>0</v>
      </c>
      <c r="AJ1964" s="387">
        <v>44.14</v>
      </c>
      <c r="AK1964" s="387">
        <v>4.41</v>
      </c>
      <c r="AM1964"/>
      <c r="AN1964"/>
      <c r="AO1964"/>
    </row>
    <row r="1965" spans="1:41">
      <c r="A1965" s="387" t="s">
        <v>4248</v>
      </c>
      <c r="B1965" s="388">
        <v>43680.042175925926</v>
      </c>
      <c r="C1965" s="389">
        <v>43680</v>
      </c>
      <c r="D1965" s="387" t="s">
        <v>1950</v>
      </c>
      <c r="E1965" s="389">
        <v>43679</v>
      </c>
      <c r="F1965" s="387" t="s">
        <v>1949</v>
      </c>
      <c r="G1965" s="389">
        <v>43680</v>
      </c>
      <c r="H1965" s="387" t="s">
        <v>2262</v>
      </c>
      <c r="I1965" s="389">
        <v>43679</v>
      </c>
      <c r="J1965" s="387" t="s">
        <v>2261</v>
      </c>
      <c r="K1965" s="387" t="s">
        <v>1741</v>
      </c>
      <c r="L1965" s="390" t="s">
        <v>1732</v>
      </c>
      <c r="M1965" s="390" t="s">
        <v>1884</v>
      </c>
      <c r="N1965" s="390" t="str">
        <f t="shared" si="62"/>
        <v>Employee25@blyblade.com</v>
      </c>
      <c r="O1965" s="390" t="str">
        <f t="shared" si="63"/>
        <v>Shyloh_Davonne Wilkinson</v>
      </c>
      <c r="P1965" s="387" t="s">
        <v>1728</v>
      </c>
      <c r="Q1965" s="387" t="s">
        <v>1847</v>
      </c>
      <c r="R1965" s="387" t="s">
        <v>1738</v>
      </c>
      <c r="S1965" s="387">
        <v>0.7</v>
      </c>
      <c r="T1965" s="387">
        <v>8</v>
      </c>
      <c r="U1965" s="387" t="s">
        <v>1883</v>
      </c>
      <c r="V1965" s="387" t="s">
        <v>1883</v>
      </c>
      <c r="W1965" s="387" t="s">
        <v>1771</v>
      </c>
      <c r="X1965" s="387" t="s">
        <v>1844</v>
      </c>
      <c r="Y1965" s="387" t="s">
        <v>1735</v>
      </c>
      <c r="Z1965" s="387" t="s">
        <v>1734</v>
      </c>
      <c r="AA1965" s="387" t="s">
        <v>1733</v>
      </c>
      <c r="AB1965" s="387">
        <v>10.76</v>
      </c>
      <c r="AC1965" s="387">
        <v>0</v>
      </c>
      <c r="AD1965" s="387">
        <v>0</v>
      </c>
      <c r="AE1965" s="387">
        <v>10.76</v>
      </c>
      <c r="AF1965" s="387" t="s">
        <v>1729</v>
      </c>
      <c r="AG1965" s="387">
        <v>10.76</v>
      </c>
      <c r="AH1965" s="387">
        <v>0</v>
      </c>
      <c r="AI1965" s="387">
        <v>0</v>
      </c>
      <c r="AJ1965" s="387">
        <v>10.76</v>
      </c>
      <c r="AK1965" s="387">
        <v>1.08</v>
      </c>
      <c r="AM1965"/>
      <c r="AN1965"/>
      <c r="AO1965"/>
    </row>
    <row r="1966" spans="1:41">
      <c r="A1966" s="387" t="s">
        <v>4247</v>
      </c>
      <c r="B1966" s="388">
        <v>43680.059930555559</v>
      </c>
      <c r="C1966" s="389">
        <v>43680</v>
      </c>
      <c r="D1966" s="387" t="s">
        <v>1913</v>
      </c>
      <c r="E1966" s="389">
        <v>43679</v>
      </c>
      <c r="F1966" s="387" t="s">
        <v>1912</v>
      </c>
      <c r="G1966" s="389">
        <v>43680</v>
      </c>
      <c r="H1966" s="387" t="s">
        <v>2500</v>
      </c>
      <c r="I1966" s="389">
        <v>43679</v>
      </c>
      <c r="J1966" s="387" t="s">
        <v>2499</v>
      </c>
      <c r="K1966" s="387" t="s">
        <v>1741</v>
      </c>
      <c r="L1966" s="390" t="s">
        <v>1732</v>
      </c>
      <c r="M1966" s="390" t="s">
        <v>2255</v>
      </c>
      <c r="N1966" s="390" t="str">
        <f t="shared" si="62"/>
        <v>Employee7@blyblade.com</v>
      </c>
      <c r="O1966" s="390" t="str">
        <f t="shared" si="63"/>
        <v>Jack_Oneill</v>
      </c>
      <c r="P1966" s="387" t="s">
        <v>1728</v>
      </c>
      <c r="Q1966" s="387" t="s">
        <v>1754</v>
      </c>
      <c r="R1966" s="387" t="s">
        <v>1738</v>
      </c>
      <c r="S1966" s="387">
        <v>2.86</v>
      </c>
      <c r="T1966" s="387">
        <v>19</v>
      </c>
      <c r="U1966" s="387" t="s">
        <v>1737</v>
      </c>
      <c r="V1966" s="387" t="s">
        <v>2254</v>
      </c>
      <c r="W1966" s="387" t="s">
        <v>1771</v>
      </c>
      <c r="X1966" s="387" t="s">
        <v>1844</v>
      </c>
      <c r="Y1966" s="387" t="s">
        <v>1748</v>
      </c>
      <c r="Z1966" s="387" t="s">
        <v>1734</v>
      </c>
      <c r="AA1966" s="387" t="s">
        <v>1733</v>
      </c>
      <c r="AB1966" s="387">
        <v>22.18</v>
      </c>
      <c r="AC1966" s="387">
        <v>0</v>
      </c>
      <c r="AD1966" s="387">
        <v>0</v>
      </c>
      <c r="AE1966" s="387">
        <v>22.18</v>
      </c>
      <c r="AF1966" s="387" t="s">
        <v>1729</v>
      </c>
      <c r="AG1966" s="387">
        <v>22.18</v>
      </c>
      <c r="AH1966" s="387">
        <v>0</v>
      </c>
      <c r="AI1966" s="387">
        <v>0</v>
      </c>
      <c r="AJ1966" s="387">
        <v>22.18</v>
      </c>
      <c r="AK1966" s="387">
        <v>2.2200000000000002</v>
      </c>
      <c r="AM1966"/>
      <c r="AN1966"/>
      <c r="AO1966"/>
    </row>
    <row r="1967" spans="1:41">
      <c r="A1967" s="387" t="s">
        <v>4246</v>
      </c>
      <c r="B1967" s="388">
        <v>43680.061053240737</v>
      </c>
      <c r="C1967" s="389">
        <v>43680</v>
      </c>
      <c r="D1967" s="387" t="s">
        <v>2391</v>
      </c>
      <c r="E1967" s="389">
        <v>43679</v>
      </c>
      <c r="F1967" s="387" t="s">
        <v>2390</v>
      </c>
      <c r="G1967" s="389">
        <v>43680</v>
      </c>
      <c r="H1967" s="387" t="s">
        <v>2803</v>
      </c>
      <c r="I1967" s="389">
        <v>43679</v>
      </c>
      <c r="J1967" s="387" t="s">
        <v>2802</v>
      </c>
      <c r="K1967" s="387" t="s">
        <v>1741</v>
      </c>
      <c r="L1967" s="390" t="s">
        <v>1732</v>
      </c>
      <c r="M1967" s="390" t="s">
        <v>1929</v>
      </c>
      <c r="N1967" s="390" t="str">
        <f t="shared" si="62"/>
        <v>Employee29@blyblade.com</v>
      </c>
      <c r="O1967" s="390" t="str">
        <f t="shared" si="63"/>
        <v>Justin_Meltzer</v>
      </c>
      <c r="P1967" s="387" t="s">
        <v>1728</v>
      </c>
      <c r="Q1967" s="387" t="s">
        <v>1754</v>
      </c>
      <c r="R1967" s="387" t="s">
        <v>1738</v>
      </c>
      <c r="S1967" s="387">
        <v>1.35</v>
      </c>
      <c r="T1967" s="387">
        <v>6</v>
      </c>
      <c r="U1967" s="387" t="s">
        <v>1737</v>
      </c>
      <c r="V1967" s="387" t="s">
        <v>1928</v>
      </c>
      <c r="W1967" s="387" t="s">
        <v>1771</v>
      </c>
      <c r="X1967" s="387" t="s">
        <v>1844</v>
      </c>
      <c r="Y1967" s="387" t="s">
        <v>1748</v>
      </c>
      <c r="Z1967" s="387" t="s">
        <v>1734</v>
      </c>
      <c r="AA1967" s="387" t="s">
        <v>1733</v>
      </c>
      <c r="AB1967" s="387">
        <v>10.83</v>
      </c>
      <c r="AC1967" s="387">
        <v>0</v>
      </c>
      <c r="AD1967" s="387">
        <v>0</v>
      </c>
      <c r="AE1967" s="387">
        <v>10.83</v>
      </c>
      <c r="AF1967" s="387" t="s">
        <v>1729</v>
      </c>
      <c r="AG1967" s="387">
        <v>10.83</v>
      </c>
      <c r="AH1967" s="387">
        <v>0</v>
      </c>
      <c r="AI1967" s="387">
        <v>0</v>
      </c>
      <c r="AJ1967" s="387">
        <v>10.83</v>
      </c>
      <c r="AK1967" s="387">
        <v>1.08</v>
      </c>
      <c r="AM1967"/>
      <c r="AN1967"/>
      <c r="AO1967"/>
    </row>
    <row r="1968" spans="1:41">
      <c r="A1968" s="387" t="s">
        <v>4246</v>
      </c>
      <c r="B1968" s="388">
        <v>43680.061678240738</v>
      </c>
      <c r="C1968" s="389">
        <v>43680</v>
      </c>
      <c r="D1968" s="387" t="s">
        <v>2391</v>
      </c>
      <c r="E1968" s="389">
        <v>43679</v>
      </c>
      <c r="F1968" s="387" t="s">
        <v>2390</v>
      </c>
      <c r="G1968" s="389">
        <v>43680</v>
      </c>
      <c r="H1968" s="387" t="s">
        <v>2803</v>
      </c>
      <c r="I1968" s="389">
        <v>43679</v>
      </c>
      <c r="J1968" s="387" t="s">
        <v>2802</v>
      </c>
      <c r="K1968" s="387" t="s">
        <v>1741</v>
      </c>
      <c r="L1968" s="390" t="s">
        <v>1732</v>
      </c>
      <c r="M1968" s="390" t="s">
        <v>1929</v>
      </c>
      <c r="N1968" s="390" t="str">
        <f t="shared" si="62"/>
        <v>Employee29@blyblade.com</v>
      </c>
      <c r="O1968" s="390" t="str">
        <f t="shared" si="63"/>
        <v>Justin_Meltzer</v>
      </c>
      <c r="P1968" s="387" t="s">
        <v>1728</v>
      </c>
      <c r="Q1968" s="387" t="s">
        <v>1754</v>
      </c>
      <c r="R1968" s="387" t="s">
        <v>1738</v>
      </c>
      <c r="S1968" s="387">
        <v>1.35</v>
      </c>
      <c r="T1968" s="387">
        <v>6</v>
      </c>
      <c r="U1968" s="387" t="s">
        <v>1737</v>
      </c>
      <c r="V1968" s="387" t="s">
        <v>1928</v>
      </c>
      <c r="W1968" s="387" t="s">
        <v>1771</v>
      </c>
      <c r="X1968" s="387" t="s">
        <v>1844</v>
      </c>
      <c r="Y1968" s="387" t="s">
        <v>1748</v>
      </c>
      <c r="Z1968" s="387" t="s">
        <v>1734</v>
      </c>
      <c r="AA1968" s="387" t="s">
        <v>1747</v>
      </c>
      <c r="AB1968" s="387">
        <v>0</v>
      </c>
      <c r="AC1968" s="387">
        <v>0</v>
      </c>
      <c r="AD1968" s="387">
        <v>5.13</v>
      </c>
      <c r="AE1968" s="387">
        <v>5.13</v>
      </c>
      <c r="AF1968" s="387" t="s">
        <v>1729</v>
      </c>
      <c r="AG1968" s="387">
        <v>0</v>
      </c>
      <c r="AH1968" s="387">
        <v>0</v>
      </c>
      <c r="AI1968" s="387">
        <v>5.13</v>
      </c>
      <c r="AJ1968" s="387">
        <v>5.13</v>
      </c>
      <c r="AK1968" s="387">
        <v>0</v>
      </c>
      <c r="AM1968"/>
      <c r="AN1968"/>
      <c r="AO1968"/>
    </row>
    <row r="1969" spans="1:41">
      <c r="A1969" s="387" t="s">
        <v>4245</v>
      </c>
      <c r="B1969" s="388">
        <v>43680.068171296298</v>
      </c>
      <c r="C1969" s="389">
        <v>43680</v>
      </c>
      <c r="D1969" s="387" t="s">
        <v>2755</v>
      </c>
      <c r="E1969" s="389">
        <v>43679</v>
      </c>
      <c r="F1969" s="387" t="s">
        <v>2754</v>
      </c>
      <c r="G1969" s="389">
        <v>43680</v>
      </c>
      <c r="H1969" s="387" t="s">
        <v>2799</v>
      </c>
      <c r="I1969" s="389">
        <v>43679</v>
      </c>
      <c r="J1969" s="387" t="s">
        <v>1765</v>
      </c>
      <c r="K1969" s="387" t="s">
        <v>1741</v>
      </c>
      <c r="L1969" s="390" t="s">
        <v>1732</v>
      </c>
      <c r="M1969" s="390" t="s">
        <v>1898</v>
      </c>
      <c r="N1969" s="390" t="str">
        <f t="shared" si="62"/>
        <v>Employee36@blyblade.com</v>
      </c>
      <c r="O1969" s="390" t="str">
        <f t="shared" si="63"/>
        <v>Jacob_Gibson</v>
      </c>
      <c r="P1969" s="387" t="s">
        <v>1728</v>
      </c>
      <c r="Q1969" s="387" t="s">
        <v>1754</v>
      </c>
      <c r="R1969" s="387" t="s">
        <v>1738</v>
      </c>
      <c r="S1969" s="387">
        <v>9.5500000000000007</v>
      </c>
      <c r="T1969" s="387">
        <v>35</v>
      </c>
      <c r="U1969" s="387" t="s">
        <v>1737</v>
      </c>
      <c r="V1969" s="387" t="s">
        <v>1897</v>
      </c>
      <c r="W1969" s="387" t="s">
        <v>1771</v>
      </c>
      <c r="X1969" s="387" t="s">
        <v>1844</v>
      </c>
      <c r="Y1969" s="387" t="s">
        <v>1896</v>
      </c>
      <c r="Z1969" s="387" t="s">
        <v>1734</v>
      </c>
      <c r="AA1969" s="387" t="s">
        <v>1733</v>
      </c>
      <c r="AB1969" s="387">
        <v>27.98</v>
      </c>
      <c r="AC1969" s="387">
        <v>0</v>
      </c>
      <c r="AD1969" s="387">
        <v>0</v>
      </c>
      <c r="AE1969" s="387">
        <v>27.98</v>
      </c>
      <c r="AF1969" s="387" t="s">
        <v>1729</v>
      </c>
      <c r="AG1969" s="387">
        <v>27.98</v>
      </c>
      <c r="AH1969" s="387">
        <v>0</v>
      </c>
      <c r="AI1969" s="387">
        <v>0</v>
      </c>
      <c r="AJ1969" s="387">
        <v>27.98</v>
      </c>
      <c r="AK1969" s="387">
        <v>2.8</v>
      </c>
      <c r="AM1969"/>
      <c r="AN1969"/>
      <c r="AO1969"/>
    </row>
    <row r="1970" spans="1:41">
      <c r="A1970" s="387" t="s">
        <v>4244</v>
      </c>
      <c r="B1970" s="388">
        <v>43680.071076388886</v>
      </c>
      <c r="C1970" s="389">
        <v>43680</v>
      </c>
      <c r="D1970" s="387" t="s">
        <v>1888</v>
      </c>
      <c r="E1970" s="389">
        <v>43679</v>
      </c>
      <c r="F1970" s="387" t="s">
        <v>1887</v>
      </c>
      <c r="G1970" s="389">
        <v>43680</v>
      </c>
      <c r="H1970" s="387" t="s">
        <v>3895</v>
      </c>
      <c r="I1970" s="389">
        <v>43679</v>
      </c>
      <c r="J1970" s="387" t="s">
        <v>3894</v>
      </c>
      <c r="K1970" s="387" t="s">
        <v>1741</v>
      </c>
      <c r="L1970" s="390" t="s">
        <v>1732</v>
      </c>
      <c r="M1970" s="390" t="s">
        <v>1946</v>
      </c>
      <c r="N1970" s="390" t="str">
        <f t="shared" si="62"/>
        <v>Employee37@blyblade.com</v>
      </c>
      <c r="O1970" s="390" t="str">
        <f t="shared" si="63"/>
        <v>Simon_Levesque</v>
      </c>
      <c r="P1970" s="387" t="s">
        <v>1728</v>
      </c>
      <c r="Q1970" s="387" t="s">
        <v>1754</v>
      </c>
      <c r="R1970" s="387" t="s">
        <v>1738</v>
      </c>
      <c r="S1970" s="387">
        <v>4.75</v>
      </c>
      <c r="T1970" s="387">
        <v>15</v>
      </c>
      <c r="U1970" s="387" t="s">
        <v>1883</v>
      </c>
      <c r="V1970" s="387" t="s">
        <v>1876</v>
      </c>
      <c r="W1970" s="387" t="s">
        <v>1771</v>
      </c>
      <c r="X1970" s="387" t="s">
        <v>1844</v>
      </c>
      <c r="Y1970" s="387" t="s">
        <v>1728</v>
      </c>
      <c r="Z1970" s="387" t="s">
        <v>1734</v>
      </c>
      <c r="AA1970" s="387" t="s">
        <v>1747</v>
      </c>
      <c r="AB1970" s="387">
        <v>0</v>
      </c>
      <c r="AC1970" s="387">
        <v>0</v>
      </c>
      <c r="AD1970" s="387">
        <v>3.08</v>
      </c>
      <c r="AE1970" s="387">
        <v>3.08</v>
      </c>
      <c r="AF1970" s="387" t="s">
        <v>1729</v>
      </c>
      <c r="AG1970" s="387">
        <v>0</v>
      </c>
      <c r="AH1970" s="387">
        <v>0</v>
      </c>
      <c r="AI1970" s="387">
        <v>3.08</v>
      </c>
      <c r="AJ1970" s="387">
        <v>3.08</v>
      </c>
      <c r="AK1970" s="387">
        <v>0</v>
      </c>
      <c r="AM1970"/>
      <c r="AN1970"/>
      <c r="AO1970"/>
    </row>
    <row r="1971" spans="1:41">
      <c r="A1971" s="387" t="s">
        <v>4243</v>
      </c>
      <c r="B1971" s="388">
        <v>43680.077662037038</v>
      </c>
      <c r="C1971" s="389">
        <v>43680</v>
      </c>
      <c r="D1971" s="387" t="s">
        <v>4242</v>
      </c>
      <c r="E1971" s="389">
        <v>43679</v>
      </c>
      <c r="F1971" s="387" t="s">
        <v>2963</v>
      </c>
      <c r="G1971" s="389">
        <v>43680</v>
      </c>
      <c r="H1971" s="387" t="s">
        <v>1868</v>
      </c>
      <c r="I1971" s="389">
        <v>43679</v>
      </c>
      <c r="J1971" s="387" t="s">
        <v>1867</v>
      </c>
      <c r="K1971" s="387" t="s">
        <v>1741</v>
      </c>
      <c r="L1971" s="390" t="s">
        <v>1732</v>
      </c>
      <c r="M1971" s="390" t="s">
        <v>1755</v>
      </c>
      <c r="N1971" s="390" t="str">
        <f t="shared" si="62"/>
        <v>Employee2@blyblade.com</v>
      </c>
      <c r="O1971" s="390" t="str">
        <f t="shared" si="63"/>
        <v>Cal_Thompson</v>
      </c>
      <c r="P1971" s="387" t="s">
        <v>1728</v>
      </c>
      <c r="Q1971" s="387" t="s">
        <v>1847</v>
      </c>
      <c r="R1971" s="387" t="s">
        <v>1738</v>
      </c>
      <c r="S1971" s="387">
        <v>5.61</v>
      </c>
      <c r="T1971" s="387">
        <v>13</v>
      </c>
      <c r="U1971" s="387" t="s">
        <v>1737</v>
      </c>
      <c r="V1971" s="387" t="s">
        <v>2489</v>
      </c>
      <c r="W1971" s="387" t="s">
        <v>1771</v>
      </c>
      <c r="X1971" s="387" t="s">
        <v>1844</v>
      </c>
      <c r="Y1971" s="387" t="s">
        <v>1748</v>
      </c>
      <c r="Z1971" s="387" t="s">
        <v>1734</v>
      </c>
      <c r="AA1971" s="387" t="s">
        <v>1733</v>
      </c>
      <c r="AB1971" s="387">
        <v>23.96</v>
      </c>
      <c r="AC1971" s="387">
        <v>0</v>
      </c>
      <c r="AD1971" s="387">
        <v>0</v>
      </c>
      <c r="AE1971" s="387">
        <v>23.96</v>
      </c>
      <c r="AF1971" s="387" t="s">
        <v>1729</v>
      </c>
      <c r="AG1971" s="387">
        <v>23.96</v>
      </c>
      <c r="AH1971" s="387">
        <v>0</v>
      </c>
      <c r="AI1971" s="387">
        <v>0</v>
      </c>
      <c r="AJ1971" s="387">
        <v>23.96</v>
      </c>
      <c r="AK1971" s="387">
        <v>2.4</v>
      </c>
      <c r="AM1971"/>
      <c r="AN1971"/>
      <c r="AO1971"/>
    </row>
    <row r="1972" spans="1:41">
      <c r="A1972" s="387" t="s">
        <v>4241</v>
      </c>
      <c r="B1972" s="388">
        <v>43680.08116898148</v>
      </c>
      <c r="C1972" s="389">
        <v>43680</v>
      </c>
      <c r="D1972" s="387" t="s">
        <v>2693</v>
      </c>
      <c r="E1972" s="389">
        <v>43679</v>
      </c>
      <c r="F1972" s="387" t="s">
        <v>2717</v>
      </c>
      <c r="G1972" s="389">
        <v>43680</v>
      </c>
      <c r="H1972" s="387" t="s">
        <v>2236</v>
      </c>
      <c r="I1972" s="389">
        <v>43679</v>
      </c>
      <c r="J1972" s="387" t="s">
        <v>2235</v>
      </c>
      <c r="K1972" s="387" t="s">
        <v>1741</v>
      </c>
      <c r="L1972" s="390" t="s">
        <v>1732</v>
      </c>
      <c r="M1972" s="390" t="s">
        <v>2743</v>
      </c>
      <c r="N1972" s="390" t="str">
        <f t="shared" si="62"/>
        <v>Employee42@blyblade.com</v>
      </c>
      <c r="O1972" s="390" t="str">
        <f t="shared" si="63"/>
        <v>Nathaniel_Guenther</v>
      </c>
      <c r="P1972" s="387" t="s">
        <v>1728</v>
      </c>
      <c r="Q1972" s="387" t="s">
        <v>1754</v>
      </c>
      <c r="R1972" s="387" t="s">
        <v>1738</v>
      </c>
      <c r="S1972" s="387">
        <v>11.06</v>
      </c>
      <c r="T1972" s="387">
        <v>31</v>
      </c>
      <c r="U1972" s="387" t="s">
        <v>1845</v>
      </c>
      <c r="V1972" s="387" t="s">
        <v>2741</v>
      </c>
      <c r="W1972" s="387" t="s">
        <v>1771</v>
      </c>
      <c r="X1972" s="387" t="s">
        <v>1844</v>
      </c>
      <c r="Y1972" s="387" t="s">
        <v>1728</v>
      </c>
      <c r="Z1972" s="387" t="s">
        <v>1734</v>
      </c>
      <c r="AA1972" s="387" t="s">
        <v>1733</v>
      </c>
      <c r="AB1972" s="387">
        <v>33.92</v>
      </c>
      <c r="AC1972" s="387">
        <v>0</v>
      </c>
      <c r="AD1972" s="387">
        <v>0</v>
      </c>
      <c r="AE1972" s="387">
        <v>33.92</v>
      </c>
      <c r="AF1972" s="387" t="s">
        <v>1729</v>
      </c>
      <c r="AG1972" s="387">
        <v>33.92</v>
      </c>
      <c r="AH1972" s="387">
        <v>0</v>
      </c>
      <c r="AI1972" s="387">
        <v>0</v>
      </c>
      <c r="AJ1972" s="387">
        <v>33.92</v>
      </c>
      <c r="AK1972" s="387">
        <v>3.39</v>
      </c>
      <c r="AM1972"/>
      <c r="AN1972"/>
      <c r="AO1972"/>
    </row>
    <row r="1973" spans="1:41">
      <c r="A1973" s="387" t="s">
        <v>4240</v>
      </c>
      <c r="B1973" s="388">
        <v>43680.126168981478</v>
      </c>
      <c r="C1973" s="389">
        <v>43680</v>
      </c>
      <c r="D1973" s="387" t="s">
        <v>4239</v>
      </c>
      <c r="E1973" s="389">
        <v>43679</v>
      </c>
      <c r="F1973" s="387" t="s">
        <v>3549</v>
      </c>
      <c r="G1973" s="389">
        <v>43680</v>
      </c>
      <c r="H1973" s="387" t="s">
        <v>3103</v>
      </c>
      <c r="I1973" s="389">
        <v>43679</v>
      </c>
      <c r="J1973" s="387" t="s">
        <v>3102</v>
      </c>
      <c r="K1973" s="387" t="s">
        <v>1741</v>
      </c>
      <c r="L1973" s="390" t="s">
        <v>1732</v>
      </c>
      <c r="M1973" s="390" t="s">
        <v>1854</v>
      </c>
      <c r="N1973" s="390" t="str">
        <f t="shared" si="62"/>
        <v>Employee5@blyblade.com</v>
      </c>
      <c r="O1973" s="390" t="str">
        <f t="shared" si="63"/>
        <v>Torey_McNeil</v>
      </c>
      <c r="P1973" s="387" t="s">
        <v>1728</v>
      </c>
      <c r="Q1973" s="387" t="s">
        <v>1754</v>
      </c>
      <c r="R1973" s="387" t="s">
        <v>1738</v>
      </c>
      <c r="S1973" s="387">
        <v>8.9</v>
      </c>
      <c r="T1973" s="387">
        <v>34</v>
      </c>
      <c r="U1973" s="387" t="s">
        <v>1737</v>
      </c>
      <c r="V1973" s="387" t="s">
        <v>1853</v>
      </c>
      <c r="W1973" s="387" t="s">
        <v>1771</v>
      </c>
      <c r="X1973" s="387" t="s">
        <v>1844</v>
      </c>
      <c r="Y1973" s="387" t="s">
        <v>1748</v>
      </c>
      <c r="Z1973" s="387" t="s">
        <v>1734</v>
      </c>
      <c r="AA1973" s="387" t="s">
        <v>1733</v>
      </c>
      <c r="AB1973" s="387">
        <v>47.4</v>
      </c>
      <c r="AC1973" s="387">
        <v>0</v>
      </c>
      <c r="AD1973" s="387">
        <v>0</v>
      </c>
      <c r="AE1973" s="387">
        <v>47.4</v>
      </c>
      <c r="AF1973" s="387" t="s">
        <v>1729</v>
      </c>
      <c r="AG1973" s="387">
        <v>47.4</v>
      </c>
      <c r="AH1973" s="387">
        <v>0</v>
      </c>
      <c r="AI1973" s="387">
        <v>0</v>
      </c>
      <c r="AJ1973" s="387">
        <v>47.4</v>
      </c>
      <c r="AK1973" s="387">
        <v>4.74</v>
      </c>
      <c r="AM1973"/>
      <c r="AN1973"/>
      <c r="AO1973"/>
    </row>
    <row r="1974" spans="1:41">
      <c r="A1974" s="387" t="s">
        <v>4238</v>
      </c>
      <c r="B1974" s="388">
        <v>43680.143831018519</v>
      </c>
      <c r="C1974" s="389">
        <v>43680</v>
      </c>
      <c r="D1974" s="387" t="s">
        <v>2791</v>
      </c>
      <c r="E1974" s="389">
        <v>43679</v>
      </c>
      <c r="F1974" s="387" t="s">
        <v>2790</v>
      </c>
      <c r="G1974" s="389">
        <v>43680</v>
      </c>
      <c r="H1974" s="387" t="s">
        <v>2227</v>
      </c>
      <c r="I1974" s="389">
        <v>43679</v>
      </c>
      <c r="J1974" s="387" t="s">
        <v>2226</v>
      </c>
      <c r="K1974" s="387" t="s">
        <v>1741</v>
      </c>
      <c r="L1974" s="390" t="s">
        <v>1732</v>
      </c>
      <c r="M1974" s="390" t="s">
        <v>1810</v>
      </c>
      <c r="N1974" s="390" t="str">
        <f t="shared" si="62"/>
        <v>Employee3@blyblade.com</v>
      </c>
      <c r="O1974" s="390" t="str">
        <f t="shared" si="63"/>
        <v>Esjona_Kadiu</v>
      </c>
      <c r="P1974" s="387" t="s">
        <v>1728</v>
      </c>
      <c r="Q1974" s="387" t="s">
        <v>1847</v>
      </c>
      <c r="R1974" s="387" t="s">
        <v>1738</v>
      </c>
      <c r="S1974" s="387">
        <v>11.85</v>
      </c>
      <c r="T1974" s="387">
        <v>38</v>
      </c>
      <c r="U1974" s="387" t="s">
        <v>1737</v>
      </c>
      <c r="V1974" s="387" t="s">
        <v>1846</v>
      </c>
      <c r="W1974" s="387" t="s">
        <v>1771</v>
      </c>
      <c r="X1974" s="387" t="s">
        <v>1844</v>
      </c>
      <c r="Y1974" s="387" t="s">
        <v>1735</v>
      </c>
      <c r="Z1974" s="387" t="s">
        <v>1734</v>
      </c>
      <c r="AA1974" s="387" t="s">
        <v>1733</v>
      </c>
      <c r="AB1974" s="387">
        <v>54.25</v>
      </c>
      <c r="AC1974" s="387">
        <v>0</v>
      </c>
      <c r="AD1974" s="387">
        <v>0</v>
      </c>
      <c r="AE1974" s="387">
        <v>54.25</v>
      </c>
      <c r="AF1974" s="387" t="s">
        <v>1729</v>
      </c>
      <c r="AG1974" s="387">
        <v>54.25</v>
      </c>
      <c r="AH1974" s="387">
        <v>0</v>
      </c>
      <c r="AI1974" s="387">
        <v>0</v>
      </c>
      <c r="AJ1974" s="387">
        <v>54.25</v>
      </c>
      <c r="AK1974" s="387">
        <v>5.43</v>
      </c>
      <c r="AM1974"/>
      <c r="AN1974"/>
      <c r="AO1974"/>
    </row>
    <row r="1975" spans="1:41">
      <c r="A1975" s="387" t="s">
        <v>4237</v>
      </c>
      <c r="B1975" s="388">
        <v>43680.470347222225</v>
      </c>
      <c r="C1975" s="389">
        <v>43680</v>
      </c>
      <c r="D1975" s="387" t="s">
        <v>1842</v>
      </c>
      <c r="E1975" s="389">
        <v>43680</v>
      </c>
      <c r="F1975" s="387" t="s">
        <v>1841</v>
      </c>
      <c r="G1975" s="389">
        <v>43680</v>
      </c>
      <c r="H1975" s="387" t="s">
        <v>2629</v>
      </c>
      <c r="I1975" s="389">
        <v>43680</v>
      </c>
      <c r="J1975" s="387" t="s">
        <v>2673</v>
      </c>
      <c r="K1975" s="387" t="s">
        <v>1741</v>
      </c>
      <c r="L1975" s="390" t="s">
        <v>1732</v>
      </c>
      <c r="M1975" s="390" t="s">
        <v>2208</v>
      </c>
      <c r="N1975" s="390" t="str">
        <f t="shared" si="62"/>
        <v>Employee13@blyblade.com</v>
      </c>
      <c r="O1975" s="390" t="str">
        <f t="shared" si="63"/>
        <v>Evelyn_Pelczar</v>
      </c>
      <c r="P1975" s="387" t="s">
        <v>1728</v>
      </c>
      <c r="Q1975" s="387" t="s">
        <v>1847</v>
      </c>
      <c r="R1975" s="387" t="s">
        <v>1738</v>
      </c>
      <c r="S1975" s="387">
        <v>3.49</v>
      </c>
      <c r="T1975" s="387">
        <v>10</v>
      </c>
      <c r="U1975" s="387" t="s">
        <v>2207</v>
      </c>
      <c r="V1975" s="387" t="s">
        <v>1772</v>
      </c>
      <c r="W1975" s="387" t="s">
        <v>1771</v>
      </c>
      <c r="X1975" s="387" t="s">
        <v>1770</v>
      </c>
      <c r="Y1975" s="387" t="s">
        <v>1735</v>
      </c>
      <c r="Z1975" s="387" t="s">
        <v>1734</v>
      </c>
      <c r="AA1975" s="387" t="s">
        <v>1733</v>
      </c>
      <c r="AB1975" s="387">
        <v>17.23</v>
      </c>
      <c r="AC1975" s="387">
        <v>0</v>
      </c>
      <c r="AD1975" s="387">
        <v>0</v>
      </c>
      <c r="AE1975" s="387">
        <v>17.23</v>
      </c>
      <c r="AF1975" s="387" t="s">
        <v>1729</v>
      </c>
      <c r="AG1975" s="387">
        <v>17.23</v>
      </c>
      <c r="AH1975" s="387">
        <v>0</v>
      </c>
      <c r="AI1975" s="387">
        <v>0</v>
      </c>
      <c r="AJ1975" s="387">
        <v>17.23</v>
      </c>
      <c r="AK1975" s="387">
        <v>1.72</v>
      </c>
      <c r="AM1975"/>
      <c r="AN1975"/>
      <c r="AO1975"/>
    </row>
    <row r="1976" spans="1:41">
      <c r="A1976" s="387" t="s">
        <v>4236</v>
      </c>
      <c r="B1976" s="388">
        <v>43680.527986111112</v>
      </c>
      <c r="C1976" s="389">
        <v>43680</v>
      </c>
      <c r="D1976" s="387" t="s">
        <v>3855</v>
      </c>
      <c r="E1976" s="389">
        <v>43680</v>
      </c>
      <c r="F1976" s="387" t="s">
        <v>4235</v>
      </c>
      <c r="G1976" s="389">
        <v>43680</v>
      </c>
      <c r="H1976" s="387" t="s">
        <v>3798</v>
      </c>
      <c r="I1976" s="389">
        <v>43680</v>
      </c>
      <c r="J1976" s="387" t="s">
        <v>3797</v>
      </c>
      <c r="K1976" s="387" t="s">
        <v>1741</v>
      </c>
      <c r="L1976" s="390" t="s">
        <v>1732</v>
      </c>
      <c r="M1976" s="390" t="s">
        <v>2127</v>
      </c>
      <c r="N1976" s="390" t="str">
        <f t="shared" si="62"/>
        <v>Employee46@blyblade.com</v>
      </c>
      <c r="O1976" s="390" t="str">
        <f t="shared" si="63"/>
        <v>Ngozi_Kemjika</v>
      </c>
      <c r="P1976" s="387" t="s">
        <v>1728</v>
      </c>
      <c r="Q1976" s="387" t="s">
        <v>1754</v>
      </c>
      <c r="R1976" s="387" t="s">
        <v>1738</v>
      </c>
      <c r="S1976" s="387">
        <v>6.48</v>
      </c>
      <c r="T1976" s="387">
        <v>18</v>
      </c>
      <c r="U1976" s="387" t="s">
        <v>2279</v>
      </c>
      <c r="V1976" s="387" t="s">
        <v>1737</v>
      </c>
      <c r="W1976" s="387" t="s">
        <v>1771</v>
      </c>
      <c r="X1976" s="387" t="s">
        <v>1770</v>
      </c>
      <c r="Y1976" s="387" t="s">
        <v>1825</v>
      </c>
      <c r="Z1976" s="387" t="s">
        <v>1734</v>
      </c>
      <c r="AA1976" s="387" t="s">
        <v>1733</v>
      </c>
      <c r="AB1976" s="387">
        <v>21.23</v>
      </c>
      <c r="AC1976" s="387">
        <v>0</v>
      </c>
      <c r="AD1976" s="387">
        <v>0</v>
      </c>
      <c r="AE1976" s="387">
        <v>21.23</v>
      </c>
      <c r="AF1976" s="387" t="s">
        <v>1729</v>
      </c>
      <c r="AG1976" s="387">
        <v>21.23</v>
      </c>
      <c r="AH1976" s="387">
        <v>0</v>
      </c>
      <c r="AI1976" s="387">
        <v>0</v>
      </c>
      <c r="AJ1976" s="387">
        <v>21.23</v>
      </c>
      <c r="AK1976" s="387">
        <v>2.12</v>
      </c>
      <c r="AM1976"/>
      <c r="AN1976"/>
      <c r="AO1976"/>
    </row>
    <row r="1977" spans="1:41">
      <c r="A1977" s="387" t="s">
        <v>4234</v>
      </c>
      <c r="B1977" s="388">
        <v>43680.609768518516</v>
      </c>
      <c r="C1977" s="389">
        <v>43680</v>
      </c>
      <c r="D1977" s="387" t="s">
        <v>2118</v>
      </c>
      <c r="E1977" s="389">
        <v>43680</v>
      </c>
      <c r="F1977" s="387" t="s">
        <v>3732</v>
      </c>
      <c r="G1977" s="389">
        <v>43680</v>
      </c>
      <c r="H1977" s="387" t="s">
        <v>3076</v>
      </c>
      <c r="I1977" s="389">
        <v>43680</v>
      </c>
      <c r="J1977" s="387" t="s">
        <v>2464</v>
      </c>
      <c r="K1977" s="387" t="s">
        <v>1741</v>
      </c>
      <c r="L1977" s="390" t="s">
        <v>1732</v>
      </c>
      <c r="M1977" s="390" t="s">
        <v>3623</v>
      </c>
      <c r="N1977" s="390" t="str">
        <f t="shared" si="62"/>
        <v>Employee24@blyblade.com</v>
      </c>
      <c r="O1977" s="390" t="str">
        <f t="shared" si="63"/>
        <v>Will_Heyburn</v>
      </c>
      <c r="P1977" s="387" t="s">
        <v>1728</v>
      </c>
      <c r="Q1977" s="387" t="s">
        <v>1847</v>
      </c>
      <c r="R1977" s="387" t="s">
        <v>1738</v>
      </c>
      <c r="S1977" s="387">
        <v>1.44</v>
      </c>
      <c r="T1977" s="387">
        <v>11</v>
      </c>
      <c r="U1977" s="387" t="s">
        <v>1845</v>
      </c>
      <c r="V1977" s="387" t="s">
        <v>1845</v>
      </c>
      <c r="W1977" s="387" t="s">
        <v>2403</v>
      </c>
      <c r="X1977" s="387" t="s">
        <v>1770</v>
      </c>
      <c r="Y1977" s="387" t="s">
        <v>1890</v>
      </c>
      <c r="Z1977" s="387" t="s">
        <v>1734</v>
      </c>
      <c r="AA1977" s="387" t="s">
        <v>1733</v>
      </c>
      <c r="AB1977" s="387">
        <v>12.74</v>
      </c>
      <c r="AC1977" s="387">
        <v>0</v>
      </c>
      <c r="AD1977" s="387">
        <v>0</v>
      </c>
      <c r="AE1977" s="387">
        <v>12.74</v>
      </c>
      <c r="AF1977" s="387" t="s">
        <v>1729</v>
      </c>
      <c r="AG1977" s="387">
        <v>12.74</v>
      </c>
      <c r="AH1977" s="387">
        <v>0</v>
      </c>
      <c r="AI1977" s="387">
        <v>0</v>
      </c>
      <c r="AJ1977" s="387">
        <v>12.74</v>
      </c>
      <c r="AK1977" s="387">
        <v>1.27</v>
      </c>
      <c r="AM1977"/>
      <c r="AN1977"/>
      <c r="AO1977"/>
    </row>
    <row r="1978" spans="1:41">
      <c r="A1978" s="387" t="s">
        <v>4233</v>
      </c>
      <c r="B1978" s="388">
        <v>43680.627025462964</v>
      </c>
      <c r="C1978" s="389">
        <v>43680</v>
      </c>
      <c r="D1978" s="387" t="s">
        <v>2636</v>
      </c>
      <c r="E1978" s="389">
        <v>43680</v>
      </c>
      <c r="F1978" s="387" t="s">
        <v>2635</v>
      </c>
      <c r="G1978" s="389">
        <v>43680</v>
      </c>
      <c r="H1978" s="387" t="s">
        <v>2727</v>
      </c>
      <c r="I1978" s="389">
        <v>43680</v>
      </c>
      <c r="J1978" s="387" t="s">
        <v>3261</v>
      </c>
      <c r="K1978" s="387" t="s">
        <v>1741</v>
      </c>
      <c r="L1978" s="390" t="s">
        <v>1732</v>
      </c>
      <c r="M1978" s="390" t="s">
        <v>1979</v>
      </c>
      <c r="N1978" s="390" t="str">
        <f t="shared" si="62"/>
        <v>Employee15@blyblade.com</v>
      </c>
      <c r="O1978" s="390" t="str">
        <f t="shared" si="63"/>
        <v>Jess_Rooney</v>
      </c>
      <c r="P1978" s="387" t="s">
        <v>1728</v>
      </c>
      <c r="Q1978" s="387" t="s">
        <v>1754</v>
      </c>
      <c r="R1978" s="387" t="s">
        <v>1738</v>
      </c>
      <c r="S1978" s="387">
        <v>5.34</v>
      </c>
      <c r="T1978" s="387">
        <v>11</v>
      </c>
      <c r="U1978" s="387" t="s">
        <v>1883</v>
      </c>
      <c r="V1978" s="387" t="s">
        <v>1928</v>
      </c>
      <c r="W1978" s="387" t="s">
        <v>1875</v>
      </c>
      <c r="X1978" s="387" t="s">
        <v>1964</v>
      </c>
      <c r="Y1978" s="387" t="s">
        <v>1735</v>
      </c>
      <c r="Z1978" s="387" t="s">
        <v>1734</v>
      </c>
      <c r="AA1978" s="387" t="s">
        <v>1733</v>
      </c>
      <c r="AB1978" s="387">
        <v>25.36</v>
      </c>
      <c r="AC1978" s="387">
        <v>0</v>
      </c>
      <c r="AD1978" s="387">
        <v>0</v>
      </c>
      <c r="AE1978" s="387">
        <v>25.36</v>
      </c>
      <c r="AF1978" s="387" t="s">
        <v>1729</v>
      </c>
      <c r="AG1978" s="387">
        <v>25.36</v>
      </c>
      <c r="AH1978" s="387">
        <v>0</v>
      </c>
      <c r="AI1978" s="387">
        <v>0</v>
      </c>
      <c r="AJ1978" s="387">
        <v>25.36</v>
      </c>
      <c r="AK1978" s="387">
        <v>2.54</v>
      </c>
      <c r="AM1978"/>
      <c r="AN1978"/>
      <c r="AO1978"/>
    </row>
    <row r="1979" spans="1:41">
      <c r="A1979" s="387" t="s">
        <v>4232</v>
      </c>
      <c r="B1979" s="388">
        <v>43680.631874999999</v>
      </c>
      <c r="C1979" s="389">
        <v>43680</v>
      </c>
      <c r="D1979" s="387" t="s">
        <v>2992</v>
      </c>
      <c r="E1979" s="389">
        <v>43680</v>
      </c>
      <c r="F1979" s="387" t="s">
        <v>3473</v>
      </c>
      <c r="G1979" s="389">
        <v>43680</v>
      </c>
      <c r="H1979" s="387" t="s">
        <v>2075</v>
      </c>
      <c r="I1979" s="389">
        <v>43680</v>
      </c>
      <c r="J1979" s="387" t="s">
        <v>1831</v>
      </c>
      <c r="K1979" s="387" t="s">
        <v>1741</v>
      </c>
      <c r="L1979" s="390" t="s">
        <v>1732</v>
      </c>
      <c r="M1979" s="390" t="s">
        <v>1755</v>
      </c>
      <c r="N1979" s="390" t="str">
        <f t="shared" si="62"/>
        <v>Employee2@blyblade.com</v>
      </c>
      <c r="O1979" s="390" t="str">
        <f t="shared" si="63"/>
        <v>Cal_Thompson</v>
      </c>
      <c r="P1979" s="387" t="s">
        <v>1728</v>
      </c>
      <c r="Q1979" s="387" t="s">
        <v>1787</v>
      </c>
      <c r="R1979" s="387" t="s">
        <v>1753</v>
      </c>
      <c r="S1979" s="387">
        <v>16.23</v>
      </c>
      <c r="T1979" s="387">
        <v>38</v>
      </c>
      <c r="U1979" s="387" t="s">
        <v>1752</v>
      </c>
      <c r="V1979" s="387" t="s">
        <v>1826</v>
      </c>
      <c r="W1979" s="387" t="s">
        <v>1761</v>
      </c>
      <c r="X1979" s="387" t="s">
        <v>1749</v>
      </c>
      <c r="Y1979" s="387" t="s">
        <v>1748</v>
      </c>
      <c r="Z1979" s="387" t="s">
        <v>1734</v>
      </c>
      <c r="AA1979" s="387" t="s">
        <v>1733</v>
      </c>
      <c r="AB1979" s="387">
        <v>139.31</v>
      </c>
      <c r="AC1979" s="387">
        <v>0</v>
      </c>
      <c r="AD1979" s="387">
        <v>0</v>
      </c>
      <c r="AE1979" s="387">
        <v>139.31</v>
      </c>
      <c r="AF1979" s="387" t="s">
        <v>1729</v>
      </c>
      <c r="AG1979" s="387">
        <v>139.31</v>
      </c>
      <c r="AH1979" s="387">
        <v>0</v>
      </c>
      <c r="AI1979" s="387">
        <v>0</v>
      </c>
      <c r="AJ1979" s="387">
        <v>139.31</v>
      </c>
      <c r="AK1979" s="387">
        <v>13.93</v>
      </c>
      <c r="AM1979"/>
      <c r="AN1979"/>
      <c r="AO1979"/>
    </row>
    <row r="1980" spans="1:41">
      <c r="A1980" s="387" t="s">
        <v>4231</v>
      </c>
      <c r="B1980" s="388">
        <v>43680.640972222223</v>
      </c>
      <c r="C1980" s="389">
        <v>43680</v>
      </c>
      <c r="D1980" s="387" t="s">
        <v>2869</v>
      </c>
      <c r="E1980" s="389">
        <v>43680</v>
      </c>
      <c r="F1980" s="387" t="s">
        <v>3148</v>
      </c>
      <c r="G1980" s="389">
        <v>43680</v>
      </c>
      <c r="H1980" s="387" t="s">
        <v>1812</v>
      </c>
      <c r="I1980" s="389">
        <v>43680</v>
      </c>
      <c r="J1980" s="387" t="s">
        <v>1811</v>
      </c>
      <c r="K1980" s="387" t="s">
        <v>1741</v>
      </c>
      <c r="L1980" s="390" t="s">
        <v>1732</v>
      </c>
      <c r="M1980" s="390" t="s">
        <v>1827</v>
      </c>
      <c r="N1980" s="390" t="str">
        <f t="shared" si="62"/>
        <v>Employee30@blyblade.com</v>
      </c>
      <c r="O1980" s="390" t="str">
        <f t="shared" si="63"/>
        <v>Sabrina_Kogut</v>
      </c>
      <c r="P1980" s="387" t="s">
        <v>1728</v>
      </c>
      <c r="Q1980" s="387" t="s">
        <v>1754</v>
      </c>
      <c r="R1980" s="387" t="s">
        <v>1738</v>
      </c>
      <c r="S1980" s="387">
        <v>13.94</v>
      </c>
      <c r="T1980" s="387">
        <v>36</v>
      </c>
      <c r="U1980" s="387" t="s">
        <v>2183</v>
      </c>
      <c r="V1980" s="387" t="s">
        <v>1802</v>
      </c>
      <c r="W1980" s="387" t="s">
        <v>1771</v>
      </c>
      <c r="X1980" s="387" t="s">
        <v>1770</v>
      </c>
      <c r="Y1980" s="387" t="s">
        <v>1825</v>
      </c>
      <c r="Z1980" s="387" t="s">
        <v>1734</v>
      </c>
      <c r="AA1980" s="387" t="s">
        <v>1733</v>
      </c>
      <c r="AB1980" s="387">
        <v>77.86</v>
      </c>
      <c r="AC1980" s="387">
        <v>0</v>
      </c>
      <c r="AD1980" s="387">
        <v>0</v>
      </c>
      <c r="AE1980" s="387">
        <v>77.86</v>
      </c>
      <c r="AF1980" s="387" t="s">
        <v>1729</v>
      </c>
      <c r="AG1980" s="387">
        <v>77.86</v>
      </c>
      <c r="AH1980" s="387">
        <v>0</v>
      </c>
      <c r="AI1980" s="387">
        <v>0</v>
      </c>
      <c r="AJ1980" s="387">
        <v>77.86</v>
      </c>
      <c r="AK1980" s="387">
        <v>7.79</v>
      </c>
      <c r="AM1980"/>
      <c r="AN1980"/>
      <c r="AO1980"/>
    </row>
    <row r="1981" spans="1:41">
      <c r="A1981" s="387" t="s">
        <v>4230</v>
      </c>
      <c r="B1981" s="388">
        <v>43680.710185185184</v>
      </c>
      <c r="C1981" s="389">
        <v>43680</v>
      </c>
      <c r="D1981" s="387" t="s">
        <v>2329</v>
      </c>
      <c r="E1981" s="389">
        <v>43680</v>
      </c>
      <c r="F1981" s="387" t="s">
        <v>2781</v>
      </c>
      <c r="G1981" s="389">
        <v>43680</v>
      </c>
      <c r="H1981" s="387" t="s">
        <v>3657</v>
      </c>
      <c r="I1981" s="389">
        <v>43680</v>
      </c>
      <c r="J1981" s="387" t="s">
        <v>3656</v>
      </c>
      <c r="K1981" s="387" t="s">
        <v>1741</v>
      </c>
      <c r="L1981" s="390" t="s">
        <v>1732</v>
      </c>
      <c r="M1981" s="390" t="s">
        <v>1827</v>
      </c>
      <c r="N1981" s="390" t="str">
        <f t="shared" si="62"/>
        <v>Employee30@blyblade.com</v>
      </c>
      <c r="O1981" s="390" t="str">
        <f t="shared" si="63"/>
        <v>Sabrina_Kogut</v>
      </c>
      <c r="P1981" s="387" t="s">
        <v>1728</v>
      </c>
      <c r="Q1981" s="387" t="s">
        <v>1754</v>
      </c>
      <c r="R1981" s="387" t="s">
        <v>1803</v>
      </c>
      <c r="S1981" s="387">
        <v>18.649999999999999</v>
      </c>
      <c r="T1981" s="387">
        <v>52</v>
      </c>
      <c r="U1981" s="387" t="s">
        <v>1802</v>
      </c>
      <c r="V1981" s="387" t="s">
        <v>2183</v>
      </c>
      <c r="W1981" s="387" t="s">
        <v>1771</v>
      </c>
      <c r="X1981" s="387" t="s">
        <v>1770</v>
      </c>
      <c r="Y1981" s="387" t="s">
        <v>1825</v>
      </c>
      <c r="Z1981" s="387" t="s">
        <v>1734</v>
      </c>
      <c r="AA1981" s="387" t="s">
        <v>1733</v>
      </c>
      <c r="AB1981" s="387">
        <v>45.14</v>
      </c>
      <c r="AC1981" s="387">
        <v>0</v>
      </c>
      <c r="AD1981" s="387">
        <v>0</v>
      </c>
      <c r="AE1981" s="387">
        <v>45.14</v>
      </c>
      <c r="AF1981" s="387" t="s">
        <v>1729</v>
      </c>
      <c r="AG1981" s="387">
        <v>45.14</v>
      </c>
      <c r="AH1981" s="387">
        <v>0</v>
      </c>
      <c r="AI1981" s="387">
        <v>0</v>
      </c>
      <c r="AJ1981" s="387">
        <v>45.14</v>
      </c>
      <c r="AK1981" s="387">
        <v>4.51</v>
      </c>
      <c r="AM1981"/>
      <c r="AN1981"/>
      <c r="AO1981"/>
    </row>
    <row r="1982" spans="1:41">
      <c r="A1982" s="387" t="s">
        <v>4229</v>
      </c>
      <c r="B1982" s="388">
        <v>43680.799212962964</v>
      </c>
      <c r="C1982" s="389">
        <v>43680</v>
      </c>
      <c r="D1982" s="387" t="s">
        <v>1756</v>
      </c>
      <c r="E1982" s="389">
        <v>43680</v>
      </c>
      <c r="F1982" s="387" t="s">
        <v>3465</v>
      </c>
      <c r="G1982" s="389">
        <v>43680</v>
      </c>
      <c r="H1982" s="387" t="s">
        <v>2540</v>
      </c>
      <c r="I1982" s="389">
        <v>43680</v>
      </c>
      <c r="J1982" s="387" t="s">
        <v>2539</v>
      </c>
      <c r="K1982" s="387" t="s">
        <v>1741</v>
      </c>
      <c r="L1982" s="390" t="s">
        <v>1732</v>
      </c>
      <c r="M1982" s="390" t="s">
        <v>2127</v>
      </c>
      <c r="N1982" s="390" t="str">
        <f t="shared" si="62"/>
        <v>Employee46@blyblade.com</v>
      </c>
      <c r="O1982" s="390" t="str">
        <f t="shared" si="63"/>
        <v>Ngozi_Kemjika</v>
      </c>
      <c r="P1982" s="387" t="s">
        <v>1728</v>
      </c>
      <c r="Q1982" s="387" t="s">
        <v>1739</v>
      </c>
      <c r="R1982" s="387" t="s">
        <v>1738</v>
      </c>
      <c r="S1982" s="387">
        <v>1.18</v>
      </c>
      <c r="T1982" s="387">
        <v>32</v>
      </c>
      <c r="U1982" s="387" t="s">
        <v>1737</v>
      </c>
      <c r="V1982" s="387" t="s">
        <v>1737</v>
      </c>
      <c r="W1982" s="387" t="s">
        <v>1728</v>
      </c>
      <c r="X1982" s="387" t="s">
        <v>1794</v>
      </c>
      <c r="Y1982" s="387" t="s">
        <v>1825</v>
      </c>
      <c r="Z1982" s="387" t="s">
        <v>1734</v>
      </c>
      <c r="AA1982" s="387" t="s">
        <v>1793</v>
      </c>
      <c r="AB1982" s="387">
        <v>19.329999999999998</v>
      </c>
      <c r="AC1982" s="387">
        <v>0</v>
      </c>
      <c r="AD1982" s="387">
        <v>3</v>
      </c>
      <c r="AE1982" s="387">
        <v>19.329999999999998</v>
      </c>
      <c r="AF1982" s="387" t="s">
        <v>1729</v>
      </c>
      <c r="AG1982" s="387">
        <v>19.329999999999998</v>
      </c>
      <c r="AH1982" s="387">
        <v>0</v>
      </c>
      <c r="AI1982" s="387">
        <v>3</v>
      </c>
      <c r="AJ1982" s="387">
        <v>19.329999999999998</v>
      </c>
      <c r="AK1982" s="387">
        <v>1.93</v>
      </c>
      <c r="AM1982"/>
      <c r="AN1982"/>
      <c r="AO1982"/>
    </row>
    <row r="1983" spans="1:41">
      <c r="A1983" s="387" t="s">
        <v>4228</v>
      </c>
      <c r="B1983" s="388">
        <v>43680.819328703707</v>
      </c>
      <c r="C1983" s="389">
        <v>43680</v>
      </c>
      <c r="D1983" s="387" t="s">
        <v>1970</v>
      </c>
      <c r="E1983" s="389">
        <v>43680</v>
      </c>
      <c r="F1983" s="387" t="s">
        <v>2730</v>
      </c>
      <c r="G1983" s="389">
        <v>43680</v>
      </c>
      <c r="H1983" s="387" t="s">
        <v>1975</v>
      </c>
      <c r="I1983" s="389">
        <v>43680</v>
      </c>
      <c r="J1983" s="387" t="s">
        <v>2525</v>
      </c>
      <c r="K1983" s="387" t="s">
        <v>1741</v>
      </c>
      <c r="L1983" s="390" t="s">
        <v>1732</v>
      </c>
      <c r="M1983" s="390" t="s">
        <v>1755</v>
      </c>
      <c r="N1983" s="390" t="str">
        <f t="shared" si="62"/>
        <v>Employee2@blyblade.com</v>
      </c>
      <c r="O1983" s="390" t="str">
        <f t="shared" si="63"/>
        <v>Cal_Thompson</v>
      </c>
      <c r="P1983" s="387" t="s">
        <v>1728</v>
      </c>
      <c r="Q1983" s="387" t="s">
        <v>1762</v>
      </c>
      <c r="R1983" s="387" t="s">
        <v>1753</v>
      </c>
      <c r="S1983" s="387">
        <v>9.9600000000000009</v>
      </c>
      <c r="T1983" s="387">
        <v>46</v>
      </c>
      <c r="U1983" s="387" t="s">
        <v>1752</v>
      </c>
      <c r="V1983" s="387" t="s">
        <v>1751</v>
      </c>
      <c r="W1983" s="387" t="s">
        <v>1761</v>
      </c>
      <c r="X1983" s="387" t="s">
        <v>1749</v>
      </c>
      <c r="Y1983" s="387" t="s">
        <v>1748</v>
      </c>
      <c r="Z1983" s="387" t="s">
        <v>1734</v>
      </c>
      <c r="AA1983" s="387" t="s">
        <v>1733</v>
      </c>
      <c r="AB1983" s="387">
        <v>81.81</v>
      </c>
      <c r="AC1983" s="387">
        <v>0</v>
      </c>
      <c r="AD1983" s="387">
        <v>0</v>
      </c>
      <c r="AE1983" s="387">
        <v>81.81</v>
      </c>
      <c r="AF1983" s="387" t="s">
        <v>1729</v>
      </c>
      <c r="AG1983" s="387">
        <v>81.81</v>
      </c>
      <c r="AH1983" s="387">
        <v>0</v>
      </c>
      <c r="AI1983" s="387">
        <v>0</v>
      </c>
      <c r="AJ1983" s="387">
        <v>81.81</v>
      </c>
      <c r="AK1983" s="387">
        <v>8.18</v>
      </c>
      <c r="AM1983"/>
      <c r="AN1983"/>
      <c r="AO1983"/>
    </row>
    <row r="1984" spans="1:41">
      <c r="A1984" s="387" t="s">
        <v>4228</v>
      </c>
      <c r="B1984" s="388">
        <v>43680.823888888888</v>
      </c>
      <c r="C1984" s="389">
        <v>43680</v>
      </c>
      <c r="D1984" s="387" t="s">
        <v>1970</v>
      </c>
      <c r="E1984" s="389">
        <v>43680</v>
      </c>
      <c r="F1984" s="387" t="s">
        <v>2730</v>
      </c>
      <c r="G1984" s="389">
        <v>43680</v>
      </c>
      <c r="H1984" s="387" t="s">
        <v>1975</v>
      </c>
      <c r="I1984" s="389">
        <v>43680</v>
      </c>
      <c r="J1984" s="387" t="s">
        <v>2525</v>
      </c>
      <c r="K1984" s="387" t="s">
        <v>1741</v>
      </c>
      <c r="L1984" s="390" t="s">
        <v>1732</v>
      </c>
      <c r="M1984" s="390" t="s">
        <v>1755</v>
      </c>
      <c r="N1984" s="390" t="str">
        <f t="shared" si="62"/>
        <v>Employee2@blyblade.com</v>
      </c>
      <c r="O1984" s="390" t="str">
        <f t="shared" si="63"/>
        <v>Cal_Thompson</v>
      </c>
      <c r="P1984" s="387" t="s">
        <v>1728</v>
      </c>
      <c r="Q1984" s="387" t="s">
        <v>1762</v>
      </c>
      <c r="R1984" s="387" t="s">
        <v>1753</v>
      </c>
      <c r="S1984" s="387">
        <v>9.9600000000000009</v>
      </c>
      <c r="T1984" s="387">
        <v>46</v>
      </c>
      <c r="U1984" s="387" t="s">
        <v>1752</v>
      </c>
      <c r="V1984" s="387" t="s">
        <v>1751</v>
      </c>
      <c r="W1984" s="387" t="s">
        <v>1761</v>
      </c>
      <c r="X1984" s="387" t="s">
        <v>1749</v>
      </c>
      <c r="Y1984" s="387" t="s">
        <v>1748</v>
      </c>
      <c r="Z1984" s="387" t="s">
        <v>1734</v>
      </c>
      <c r="AA1984" s="387" t="s">
        <v>1747</v>
      </c>
      <c r="AB1984" s="387">
        <v>0</v>
      </c>
      <c r="AC1984" s="387">
        <v>0</v>
      </c>
      <c r="AD1984" s="387">
        <v>12.58</v>
      </c>
      <c r="AE1984" s="387">
        <v>12.58</v>
      </c>
      <c r="AF1984" s="387" t="s">
        <v>1729</v>
      </c>
      <c r="AG1984" s="387">
        <v>0</v>
      </c>
      <c r="AH1984" s="387">
        <v>0</v>
      </c>
      <c r="AI1984" s="387">
        <v>12.58</v>
      </c>
      <c r="AJ1984" s="387">
        <v>12.58</v>
      </c>
      <c r="AK1984" s="387">
        <v>0</v>
      </c>
      <c r="AM1984"/>
      <c r="AN1984"/>
      <c r="AO1984"/>
    </row>
    <row r="1985" spans="1:41">
      <c r="A1985" s="387" t="s">
        <v>4227</v>
      </c>
      <c r="B1985" s="388">
        <v>43680.843206018515</v>
      </c>
      <c r="C1985" s="389">
        <v>43680</v>
      </c>
      <c r="D1985" s="387" t="s">
        <v>2529</v>
      </c>
      <c r="E1985" s="389">
        <v>43680</v>
      </c>
      <c r="F1985" s="387" t="s">
        <v>2528</v>
      </c>
      <c r="G1985" s="389">
        <v>43680</v>
      </c>
      <c r="H1985" s="387" t="s">
        <v>1956</v>
      </c>
      <c r="I1985" s="389">
        <v>43680</v>
      </c>
      <c r="J1985" s="387" t="s">
        <v>2723</v>
      </c>
      <c r="K1985" s="387" t="s">
        <v>1741</v>
      </c>
      <c r="L1985" s="390" t="s">
        <v>1732</v>
      </c>
      <c r="M1985" s="390" t="s">
        <v>2287</v>
      </c>
      <c r="N1985" s="390" t="str">
        <f t="shared" si="62"/>
        <v>Employee14@blyblade.com</v>
      </c>
      <c r="O1985" s="390" t="str">
        <f t="shared" si="63"/>
        <v>Bowie_Tam</v>
      </c>
      <c r="P1985" s="387" t="s">
        <v>1728</v>
      </c>
      <c r="Q1985" s="387" t="s">
        <v>1952</v>
      </c>
      <c r="R1985" s="387" t="s">
        <v>1738</v>
      </c>
      <c r="S1985" s="387">
        <v>4.08</v>
      </c>
      <c r="T1985" s="387">
        <v>29</v>
      </c>
      <c r="U1985" s="387" t="s">
        <v>2026</v>
      </c>
      <c r="V1985" s="387" t="s">
        <v>2026</v>
      </c>
      <c r="W1985" s="387" t="s">
        <v>2025</v>
      </c>
      <c r="X1985" s="387" t="s">
        <v>1749</v>
      </c>
      <c r="Y1985" s="387" t="s">
        <v>1748</v>
      </c>
      <c r="Z1985" s="387" t="s">
        <v>1734</v>
      </c>
      <c r="AA1985" s="387" t="s">
        <v>1733</v>
      </c>
      <c r="AB1985" s="387">
        <v>71.64</v>
      </c>
      <c r="AC1985" s="387">
        <v>0</v>
      </c>
      <c r="AD1985" s="387">
        <v>0</v>
      </c>
      <c r="AE1985" s="387">
        <v>71.64</v>
      </c>
      <c r="AF1985" s="387" t="s">
        <v>1729</v>
      </c>
      <c r="AG1985" s="387">
        <v>71.64</v>
      </c>
      <c r="AH1985" s="387">
        <v>0</v>
      </c>
      <c r="AI1985" s="387">
        <v>0</v>
      </c>
      <c r="AJ1985" s="387">
        <v>71.64</v>
      </c>
      <c r="AK1985" s="387">
        <v>7.16</v>
      </c>
      <c r="AM1985"/>
      <c r="AN1985"/>
      <c r="AO1985"/>
    </row>
    <row r="1986" spans="1:41">
      <c r="A1986" s="387" t="s">
        <v>4227</v>
      </c>
      <c r="B1986" s="388">
        <v>43680.884282407409</v>
      </c>
      <c r="C1986" s="389">
        <v>43680</v>
      </c>
      <c r="D1986" s="387" t="s">
        <v>2529</v>
      </c>
      <c r="E1986" s="389">
        <v>43680</v>
      </c>
      <c r="F1986" s="387" t="s">
        <v>2528</v>
      </c>
      <c r="G1986" s="389">
        <v>43680</v>
      </c>
      <c r="H1986" s="387" t="s">
        <v>1956</v>
      </c>
      <c r="I1986" s="389">
        <v>43680</v>
      </c>
      <c r="J1986" s="387" t="s">
        <v>2723</v>
      </c>
      <c r="K1986" s="387" t="s">
        <v>1741</v>
      </c>
      <c r="L1986" s="390" t="s">
        <v>1732</v>
      </c>
      <c r="M1986" s="390" t="s">
        <v>2287</v>
      </c>
      <c r="N1986" s="390" t="str">
        <f t="shared" si="62"/>
        <v>Employee14@blyblade.com</v>
      </c>
      <c r="O1986" s="390" t="str">
        <f t="shared" si="63"/>
        <v>Bowie_Tam</v>
      </c>
      <c r="P1986" s="387" t="s">
        <v>1728</v>
      </c>
      <c r="Q1986" s="387" t="s">
        <v>1952</v>
      </c>
      <c r="R1986" s="387" t="s">
        <v>1738</v>
      </c>
      <c r="S1986" s="387">
        <v>4.08</v>
      </c>
      <c r="T1986" s="387">
        <v>29</v>
      </c>
      <c r="U1986" s="387" t="s">
        <v>2026</v>
      </c>
      <c r="V1986" s="387" t="s">
        <v>2026</v>
      </c>
      <c r="W1986" s="387" t="s">
        <v>2025</v>
      </c>
      <c r="X1986" s="387" t="s">
        <v>1749</v>
      </c>
      <c r="Y1986" s="387" t="s">
        <v>1748</v>
      </c>
      <c r="Z1986" s="387" t="s">
        <v>1734</v>
      </c>
      <c r="AA1986" s="387" t="s">
        <v>1747</v>
      </c>
      <c r="AB1986" s="387">
        <v>0</v>
      </c>
      <c r="AC1986" s="387">
        <v>0</v>
      </c>
      <c r="AD1986" s="387">
        <v>4.68</v>
      </c>
      <c r="AE1986" s="387">
        <v>4.68</v>
      </c>
      <c r="AF1986" s="387" t="s">
        <v>1729</v>
      </c>
      <c r="AG1986" s="387">
        <v>0</v>
      </c>
      <c r="AH1986" s="387">
        <v>0</v>
      </c>
      <c r="AI1986" s="387">
        <v>4.68</v>
      </c>
      <c r="AJ1986" s="387">
        <v>4.68</v>
      </c>
      <c r="AK1986" s="387">
        <v>0</v>
      </c>
      <c r="AM1986"/>
      <c r="AN1986"/>
      <c r="AO1986"/>
    </row>
    <row r="1987" spans="1:41">
      <c r="A1987" s="387" t="s">
        <v>4226</v>
      </c>
      <c r="B1987" s="388">
        <v>43680.934976851851</v>
      </c>
      <c r="C1987" s="389">
        <v>43680</v>
      </c>
      <c r="D1987" s="387" t="s">
        <v>3303</v>
      </c>
      <c r="E1987" s="389">
        <v>43680</v>
      </c>
      <c r="F1987" s="387" t="s">
        <v>2131</v>
      </c>
      <c r="G1987" s="389">
        <v>43680</v>
      </c>
      <c r="H1987" s="387" t="s">
        <v>2289</v>
      </c>
      <c r="I1987" s="389">
        <v>43680</v>
      </c>
      <c r="J1987" s="387" t="s">
        <v>2288</v>
      </c>
      <c r="K1987" s="387" t="s">
        <v>1741</v>
      </c>
      <c r="L1987" s="390" t="s">
        <v>1732</v>
      </c>
      <c r="M1987" s="390" t="s">
        <v>1986</v>
      </c>
      <c r="N1987" s="390" t="str">
        <f t="shared" si="62"/>
        <v>Employee1@blyblade.com</v>
      </c>
      <c r="O1987" s="390" t="str">
        <f t="shared" si="63"/>
        <v>Jake_Mirto</v>
      </c>
      <c r="P1987" s="387" t="s">
        <v>1728</v>
      </c>
      <c r="Q1987" s="387" t="s">
        <v>1762</v>
      </c>
      <c r="R1987" s="387" t="s">
        <v>1753</v>
      </c>
      <c r="S1987" s="387">
        <v>4.75</v>
      </c>
      <c r="T1987" s="387">
        <v>21</v>
      </c>
      <c r="U1987" s="387" t="s">
        <v>1752</v>
      </c>
      <c r="V1987" s="387" t="s">
        <v>1752</v>
      </c>
      <c r="W1987" s="387" t="s">
        <v>1761</v>
      </c>
      <c r="X1987" s="387" t="s">
        <v>1749</v>
      </c>
      <c r="Y1987" s="387" t="s">
        <v>1735</v>
      </c>
      <c r="Z1987" s="387" t="s">
        <v>1734</v>
      </c>
      <c r="AA1987" s="387" t="s">
        <v>1733</v>
      </c>
      <c r="AB1987" s="387">
        <v>49.7</v>
      </c>
      <c r="AC1987" s="387">
        <v>0</v>
      </c>
      <c r="AD1987" s="387">
        <v>0</v>
      </c>
      <c r="AE1987" s="387">
        <v>49.7</v>
      </c>
      <c r="AF1987" s="387" t="s">
        <v>1729</v>
      </c>
      <c r="AG1987" s="387">
        <v>49.7</v>
      </c>
      <c r="AH1987" s="387">
        <v>0</v>
      </c>
      <c r="AI1987" s="387">
        <v>0</v>
      </c>
      <c r="AJ1987" s="387">
        <v>49.7</v>
      </c>
      <c r="AK1987" s="387">
        <v>4.97</v>
      </c>
      <c r="AM1987"/>
      <c r="AN1987"/>
      <c r="AO1987"/>
    </row>
    <row r="1988" spans="1:41">
      <c r="A1988" s="387" t="s">
        <v>4225</v>
      </c>
      <c r="B1988" s="388">
        <v>43680.946527777778</v>
      </c>
      <c r="C1988" s="389">
        <v>43680</v>
      </c>
      <c r="D1988" s="387" t="s">
        <v>2935</v>
      </c>
      <c r="E1988" s="389">
        <v>43680</v>
      </c>
      <c r="F1988" s="387" t="s">
        <v>3547</v>
      </c>
      <c r="G1988" s="389">
        <v>43680</v>
      </c>
      <c r="H1988" s="387" t="s">
        <v>3325</v>
      </c>
      <c r="I1988" s="389">
        <v>43680</v>
      </c>
      <c r="J1988" s="387" t="s">
        <v>2106</v>
      </c>
      <c r="K1988" s="387" t="s">
        <v>1741</v>
      </c>
      <c r="L1988" s="390" t="s">
        <v>1732</v>
      </c>
      <c r="M1988" s="390" t="s">
        <v>2287</v>
      </c>
      <c r="N1988" s="390" t="str">
        <f t="shared" si="62"/>
        <v>Employee14@blyblade.com</v>
      </c>
      <c r="O1988" s="390" t="str">
        <f t="shared" si="63"/>
        <v>Bowie_Tam</v>
      </c>
      <c r="P1988" s="387" t="s">
        <v>1728</v>
      </c>
      <c r="Q1988" s="387" t="s">
        <v>1952</v>
      </c>
      <c r="R1988" s="387" t="s">
        <v>1738</v>
      </c>
      <c r="S1988" s="387">
        <v>4.03</v>
      </c>
      <c r="T1988" s="387">
        <v>23</v>
      </c>
      <c r="U1988" s="387" t="s">
        <v>2026</v>
      </c>
      <c r="V1988" s="387" t="s">
        <v>2026</v>
      </c>
      <c r="W1988" s="387" t="s">
        <v>2025</v>
      </c>
      <c r="X1988" s="387" t="s">
        <v>1749</v>
      </c>
      <c r="Y1988" s="387" t="s">
        <v>1748</v>
      </c>
      <c r="Z1988" s="387" t="s">
        <v>1734</v>
      </c>
      <c r="AA1988" s="387" t="s">
        <v>1747</v>
      </c>
      <c r="AB1988" s="387">
        <v>0</v>
      </c>
      <c r="AC1988" s="387">
        <v>0</v>
      </c>
      <c r="AD1988" s="387">
        <v>4.8600000000000003</v>
      </c>
      <c r="AE1988" s="387">
        <v>4.8600000000000003</v>
      </c>
      <c r="AF1988" s="387" t="s">
        <v>1729</v>
      </c>
      <c r="AG1988" s="387">
        <v>0</v>
      </c>
      <c r="AH1988" s="387">
        <v>0</v>
      </c>
      <c r="AI1988" s="387">
        <v>4.8600000000000003</v>
      </c>
      <c r="AJ1988" s="387">
        <v>4.8600000000000003</v>
      </c>
      <c r="AK1988" s="387">
        <v>0</v>
      </c>
      <c r="AM1988"/>
      <c r="AN1988"/>
      <c r="AO1988"/>
    </row>
    <row r="1989" spans="1:41">
      <c r="A1989" s="387" t="s">
        <v>4225</v>
      </c>
      <c r="B1989" s="388">
        <v>43680.946539351855</v>
      </c>
      <c r="C1989" s="389">
        <v>43680</v>
      </c>
      <c r="D1989" s="387" t="s">
        <v>2935</v>
      </c>
      <c r="E1989" s="389">
        <v>43680</v>
      </c>
      <c r="F1989" s="387" t="s">
        <v>3547</v>
      </c>
      <c r="G1989" s="389">
        <v>43680</v>
      </c>
      <c r="H1989" s="387" t="s">
        <v>3325</v>
      </c>
      <c r="I1989" s="389">
        <v>43680</v>
      </c>
      <c r="J1989" s="387" t="s">
        <v>2106</v>
      </c>
      <c r="K1989" s="387" t="s">
        <v>1741</v>
      </c>
      <c r="L1989" s="390" t="s">
        <v>1732</v>
      </c>
      <c r="M1989" s="390" t="s">
        <v>2287</v>
      </c>
      <c r="N1989" s="390" t="str">
        <f t="shared" si="62"/>
        <v>Employee14@blyblade.com</v>
      </c>
      <c r="O1989" s="390" t="str">
        <f t="shared" si="63"/>
        <v>Bowie_Tam</v>
      </c>
      <c r="P1989" s="387" t="s">
        <v>1728</v>
      </c>
      <c r="Q1989" s="387" t="s">
        <v>1952</v>
      </c>
      <c r="R1989" s="387" t="s">
        <v>1738</v>
      </c>
      <c r="S1989" s="387">
        <v>4.03</v>
      </c>
      <c r="T1989" s="387">
        <v>23</v>
      </c>
      <c r="U1989" s="387" t="s">
        <v>2026</v>
      </c>
      <c r="V1989" s="387" t="s">
        <v>2026</v>
      </c>
      <c r="W1989" s="387" t="s">
        <v>2025</v>
      </c>
      <c r="X1989" s="387" t="s">
        <v>1749</v>
      </c>
      <c r="Y1989" s="387" t="s">
        <v>1748</v>
      </c>
      <c r="Z1989" s="387" t="s">
        <v>1734</v>
      </c>
      <c r="AA1989" s="387" t="s">
        <v>1733</v>
      </c>
      <c r="AB1989" s="387">
        <v>63.71</v>
      </c>
      <c r="AC1989" s="387">
        <v>0</v>
      </c>
      <c r="AD1989" s="387">
        <v>0</v>
      </c>
      <c r="AE1989" s="387">
        <v>63.71</v>
      </c>
      <c r="AF1989" s="387" t="s">
        <v>1729</v>
      </c>
      <c r="AG1989" s="387">
        <v>63.71</v>
      </c>
      <c r="AH1989" s="387">
        <v>0</v>
      </c>
      <c r="AI1989" s="387">
        <v>0</v>
      </c>
      <c r="AJ1989" s="387">
        <v>63.71</v>
      </c>
      <c r="AK1989" s="387">
        <v>6.37</v>
      </c>
      <c r="AM1989"/>
      <c r="AN1989"/>
      <c r="AO1989"/>
    </row>
    <row r="1990" spans="1:41">
      <c r="A1990" s="387" t="s">
        <v>4224</v>
      </c>
      <c r="B1990" s="388">
        <v>43681.392731481479</v>
      </c>
      <c r="C1990" s="389">
        <v>43681</v>
      </c>
      <c r="D1990" s="387" t="s">
        <v>3965</v>
      </c>
      <c r="E1990" s="389">
        <v>43681</v>
      </c>
      <c r="F1990" s="387" t="s">
        <v>4223</v>
      </c>
      <c r="G1990" s="389">
        <v>43681</v>
      </c>
      <c r="H1990" s="387" t="s">
        <v>3969</v>
      </c>
      <c r="I1990" s="389">
        <v>43681</v>
      </c>
      <c r="J1990" s="387" t="s">
        <v>4222</v>
      </c>
      <c r="K1990" s="387" t="s">
        <v>1741</v>
      </c>
      <c r="L1990" s="390" t="s">
        <v>1732</v>
      </c>
      <c r="M1990" s="390" t="s">
        <v>1827</v>
      </c>
      <c r="N1990" s="390" t="str">
        <f t="shared" si="62"/>
        <v>Employee30@blyblade.com</v>
      </c>
      <c r="O1990" s="390" t="str">
        <f t="shared" si="63"/>
        <v>Sabrina_Kogut</v>
      </c>
      <c r="P1990" s="387" t="s">
        <v>1728</v>
      </c>
      <c r="Q1990" s="387" t="s">
        <v>1754</v>
      </c>
      <c r="R1990" s="387" t="s">
        <v>1738</v>
      </c>
      <c r="S1990" s="387">
        <v>3.38</v>
      </c>
      <c r="T1990" s="387">
        <v>12</v>
      </c>
      <c r="U1990" s="387" t="s">
        <v>2183</v>
      </c>
      <c r="V1990" s="387" t="s">
        <v>1737</v>
      </c>
      <c r="W1990" s="387" t="s">
        <v>1771</v>
      </c>
      <c r="X1990" s="387" t="s">
        <v>1844</v>
      </c>
      <c r="Y1990" s="387" t="s">
        <v>1825</v>
      </c>
      <c r="Z1990" s="387" t="s">
        <v>1734</v>
      </c>
      <c r="AA1990" s="387" t="s">
        <v>1733</v>
      </c>
      <c r="AB1990" s="387">
        <v>18.27</v>
      </c>
      <c r="AC1990" s="387">
        <v>0</v>
      </c>
      <c r="AD1990" s="387">
        <v>0</v>
      </c>
      <c r="AE1990" s="387">
        <v>18.27</v>
      </c>
      <c r="AF1990" s="387" t="s">
        <v>1729</v>
      </c>
      <c r="AG1990" s="387">
        <v>18.27</v>
      </c>
      <c r="AH1990" s="387">
        <v>0</v>
      </c>
      <c r="AI1990" s="387">
        <v>0</v>
      </c>
      <c r="AJ1990" s="387">
        <v>18.27</v>
      </c>
      <c r="AK1990" s="387">
        <v>1.83</v>
      </c>
      <c r="AM1990"/>
      <c r="AN1990"/>
      <c r="AO1990"/>
    </row>
    <row r="1991" spans="1:41">
      <c r="A1991" s="387" t="s">
        <v>4221</v>
      </c>
      <c r="B1991" s="388">
        <v>43681.716307870367</v>
      </c>
      <c r="C1991" s="389">
        <v>43681</v>
      </c>
      <c r="D1991" s="387" t="s">
        <v>1791</v>
      </c>
      <c r="E1991" s="389">
        <v>43681</v>
      </c>
      <c r="F1991" s="387" t="s">
        <v>1790</v>
      </c>
      <c r="G1991" s="389">
        <v>43681</v>
      </c>
      <c r="H1991" s="387" t="s">
        <v>2121</v>
      </c>
      <c r="I1991" s="389">
        <v>43681</v>
      </c>
      <c r="J1991" s="387" t="s">
        <v>2120</v>
      </c>
      <c r="K1991" s="387" t="s">
        <v>1741</v>
      </c>
      <c r="L1991" s="390" t="s">
        <v>1732</v>
      </c>
      <c r="M1991" s="390" t="s">
        <v>1940</v>
      </c>
      <c r="N1991" s="390" t="str">
        <f t="shared" si="62"/>
        <v>Employee11@blyblade.com</v>
      </c>
      <c r="O1991" s="390" t="str">
        <f t="shared" si="63"/>
        <v>Mimi_Grassi</v>
      </c>
      <c r="P1991" s="387" t="s">
        <v>1728</v>
      </c>
      <c r="Q1991" s="387" t="s">
        <v>1762</v>
      </c>
      <c r="R1991" s="387" t="s">
        <v>1753</v>
      </c>
      <c r="S1991" s="387">
        <v>5.38</v>
      </c>
      <c r="T1991" s="387">
        <v>33</v>
      </c>
      <c r="U1991" s="387" t="s">
        <v>1752</v>
      </c>
      <c r="V1991" s="387" t="s">
        <v>1781</v>
      </c>
      <c r="W1991" s="387" t="s">
        <v>1761</v>
      </c>
      <c r="X1991" s="387" t="s">
        <v>1749</v>
      </c>
      <c r="Y1991" s="387" t="s">
        <v>1735</v>
      </c>
      <c r="Z1991" s="387" t="s">
        <v>1734</v>
      </c>
      <c r="AA1991" s="387" t="s">
        <v>1733</v>
      </c>
      <c r="AB1991" s="387">
        <v>50.64</v>
      </c>
      <c r="AC1991" s="387">
        <v>0</v>
      </c>
      <c r="AD1991" s="387">
        <v>0</v>
      </c>
      <c r="AE1991" s="387">
        <v>50.64</v>
      </c>
      <c r="AF1991" s="387" t="s">
        <v>1729</v>
      </c>
      <c r="AG1991" s="387">
        <v>50.64</v>
      </c>
      <c r="AH1991" s="387">
        <v>0</v>
      </c>
      <c r="AI1991" s="387">
        <v>0</v>
      </c>
      <c r="AJ1991" s="387">
        <v>50.64</v>
      </c>
      <c r="AK1991" s="387">
        <v>5.0599999999999996</v>
      </c>
      <c r="AM1991"/>
      <c r="AN1991"/>
      <c r="AO1991"/>
    </row>
    <row r="1992" spans="1:41">
      <c r="A1992" s="387" t="s">
        <v>4220</v>
      </c>
      <c r="B1992" s="388">
        <v>43681.720717592594</v>
      </c>
      <c r="C1992" s="389">
        <v>43681</v>
      </c>
      <c r="D1992" s="387" t="s">
        <v>2613</v>
      </c>
      <c r="E1992" s="389">
        <v>43681</v>
      </c>
      <c r="F1992" s="387" t="s">
        <v>2612</v>
      </c>
      <c r="G1992" s="389">
        <v>43681</v>
      </c>
      <c r="H1992" s="387" t="s">
        <v>2842</v>
      </c>
      <c r="I1992" s="389">
        <v>43681</v>
      </c>
      <c r="J1992" s="387" t="s">
        <v>3138</v>
      </c>
      <c r="K1992" s="387" t="s">
        <v>1741</v>
      </c>
      <c r="L1992" s="390" t="s">
        <v>1732</v>
      </c>
      <c r="M1992" s="390" t="s">
        <v>1986</v>
      </c>
      <c r="N1992" s="390" t="str">
        <f t="shared" si="62"/>
        <v>Employee1@blyblade.com</v>
      </c>
      <c r="O1992" s="390" t="str">
        <f t="shared" si="63"/>
        <v>Jake_Mirto</v>
      </c>
      <c r="P1992" s="387" t="s">
        <v>1728</v>
      </c>
      <c r="Q1992" s="387" t="s">
        <v>1762</v>
      </c>
      <c r="R1992" s="387" t="s">
        <v>1753</v>
      </c>
      <c r="S1992" s="387">
        <v>4.33</v>
      </c>
      <c r="T1992" s="387">
        <v>12</v>
      </c>
      <c r="U1992" s="387" t="s">
        <v>1752</v>
      </c>
      <c r="V1992" s="387" t="s">
        <v>1752</v>
      </c>
      <c r="W1992" s="387" t="s">
        <v>1761</v>
      </c>
      <c r="X1992" s="387" t="s">
        <v>1749</v>
      </c>
      <c r="Y1992" s="387" t="s">
        <v>1735</v>
      </c>
      <c r="Z1992" s="387" t="s">
        <v>1734</v>
      </c>
      <c r="AA1992" s="387" t="s">
        <v>1733</v>
      </c>
      <c r="AB1992" s="387">
        <v>53.42</v>
      </c>
      <c r="AC1992" s="387">
        <v>0</v>
      </c>
      <c r="AD1992" s="387">
        <v>0</v>
      </c>
      <c r="AE1992" s="387">
        <v>53.42</v>
      </c>
      <c r="AF1992" s="387" t="s">
        <v>1729</v>
      </c>
      <c r="AG1992" s="387">
        <v>53.42</v>
      </c>
      <c r="AH1992" s="387">
        <v>0</v>
      </c>
      <c r="AI1992" s="387">
        <v>0</v>
      </c>
      <c r="AJ1992" s="387">
        <v>53.42</v>
      </c>
      <c r="AK1992" s="387">
        <v>5.34</v>
      </c>
      <c r="AM1992"/>
      <c r="AN1992"/>
      <c r="AO1992"/>
    </row>
    <row r="1993" spans="1:41">
      <c r="A1993" s="387" t="s">
        <v>4219</v>
      </c>
      <c r="B1993" s="388">
        <v>43681.758831018517</v>
      </c>
      <c r="C1993" s="389">
        <v>43681</v>
      </c>
      <c r="D1993" s="387" t="s">
        <v>2608</v>
      </c>
      <c r="E1993" s="389">
        <v>43681</v>
      </c>
      <c r="F1993" s="387" t="s">
        <v>2607</v>
      </c>
      <c r="G1993" s="389">
        <v>43681</v>
      </c>
      <c r="H1993" s="387" t="s">
        <v>2004</v>
      </c>
      <c r="I1993" s="389">
        <v>43681</v>
      </c>
      <c r="J1993" s="387" t="s">
        <v>3369</v>
      </c>
      <c r="K1993" s="387" t="s">
        <v>1741</v>
      </c>
      <c r="L1993" s="390" t="s">
        <v>1732</v>
      </c>
      <c r="M1993" s="390" t="s">
        <v>1986</v>
      </c>
      <c r="N1993" s="390" t="str">
        <f t="shared" si="62"/>
        <v>Employee1@blyblade.com</v>
      </c>
      <c r="O1993" s="390" t="str">
        <f t="shared" si="63"/>
        <v>Jake_Mirto</v>
      </c>
      <c r="P1993" s="387" t="s">
        <v>1728</v>
      </c>
      <c r="Q1993" s="387" t="s">
        <v>1754</v>
      </c>
      <c r="R1993" s="387" t="s">
        <v>1753</v>
      </c>
      <c r="S1993" s="387">
        <v>18.920000000000002</v>
      </c>
      <c r="T1993" s="387">
        <v>44</v>
      </c>
      <c r="U1993" s="387" t="s">
        <v>1752</v>
      </c>
      <c r="V1993" s="387" t="s">
        <v>2298</v>
      </c>
      <c r="W1993" s="387" t="s">
        <v>1965</v>
      </c>
      <c r="X1993" s="387" t="s">
        <v>1964</v>
      </c>
      <c r="Y1993" s="387" t="s">
        <v>1735</v>
      </c>
      <c r="Z1993" s="387" t="s">
        <v>1734</v>
      </c>
      <c r="AA1993" s="387" t="s">
        <v>1733</v>
      </c>
      <c r="AB1993" s="387">
        <v>54.84</v>
      </c>
      <c r="AC1993" s="387">
        <v>0</v>
      </c>
      <c r="AD1993" s="387">
        <v>0</v>
      </c>
      <c r="AE1993" s="387">
        <v>54.84</v>
      </c>
      <c r="AF1993" s="387" t="s">
        <v>1729</v>
      </c>
      <c r="AG1993" s="387">
        <v>54.84</v>
      </c>
      <c r="AH1993" s="387">
        <v>0</v>
      </c>
      <c r="AI1993" s="387">
        <v>0</v>
      </c>
      <c r="AJ1993" s="387">
        <v>54.84</v>
      </c>
      <c r="AK1993" s="387">
        <v>5.48</v>
      </c>
      <c r="AM1993"/>
      <c r="AN1993"/>
      <c r="AO1993"/>
    </row>
    <row r="1994" spans="1:41">
      <c r="A1994" s="387" t="s">
        <v>4218</v>
      </c>
      <c r="B1994" s="388">
        <v>43681.768229166664</v>
      </c>
      <c r="C1994" s="389">
        <v>43681</v>
      </c>
      <c r="D1994" s="387" t="s">
        <v>2290</v>
      </c>
      <c r="E1994" s="389">
        <v>43681</v>
      </c>
      <c r="F1994" s="387" t="s">
        <v>2455</v>
      </c>
      <c r="G1994" s="389">
        <v>43681</v>
      </c>
      <c r="H1994" s="387" t="s">
        <v>2288</v>
      </c>
      <c r="I1994" s="389">
        <v>43681</v>
      </c>
      <c r="J1994" s="387" t="s">
        <v>2774</v>
      </c>
      <c r="K1994" s="387" t="s">
        <v>1741</v>
      </c>
      <c r="L1994" s="390" t="s">
        <v>1732</v>
      </c>
      <c r="M1994" s="390" t="s">
        <v>2287</v>
      </c>
      <c r="N1994" s="390" t="str">
        <f t="shared" si="62"/>
        <v>Employee14@blyblade.com</v>
      </c>
      <c r="O1994" s="390" t="str">
        <f t="shared" si="63"/>
        <v>Bowie_Tam</v>
      </c>
      <c r="P1994" s="387" t="s">
        <v>1728</v>
      </c>
      <c r="Q1994" s="387" t="s">
        <v>1952</v>
      </c>
      <c r="R1994" s="387" t="s">
        <v>1738</v>
      </c>
      <c r="S1994" s="387">
        <v>4.53</v>
      </c>
      <c r="T1994" s="387">
        <v>20</v>
      </c>
      <c r="U1994" s="387" t="s">
        <v>2026</v>
      </c>
      <c r="V1994" s="387" t="s">
        <v>2026</v>
      </c>
      <c r="W1994" s="387" t="s">
        <v>2025</v>
      </c>
      <c r="X1994" s="387" t="s">
        <v>1749</v>
      </c>
      <c r="Y1994" s="387" t="s">
        <v>1748</v>
      </c>
      <c r="Z1994" s="387" t="s">
        <v>1734</v>
      </c>
      <c r="AA1994" s="387" t="s">
        <v>1733</v>
      </c>
      <c r="AB1994" s="387">
        <v>67.98</v>
      </c>
      <c r="AC1994" s="387">
        <v>0</v>
      </c>
      <c r="AD1994" s="387">
        <v>0</v>
      </c>
      <c r="AE1994" s="387">
        <v>67.98</v>
      </c>
      <c r="AF1994" s="387" t="s">
        <v>1729</v>
      </c>
      <c r="AG1994" s="387">
        <v>67.98</v>
      </c>
      <c r="AH1994" s="387">
        <v>0</v>
      </c>
      <c r="AI1994" s="387">
        <v>0</v>
      </c>
      <c r="AJ1994" s="387">
        <v>67.98</v>
      </c>
      <c r="AK1994" s="387">
        <v>6.8</v>
      </c>
      <c r="AM1994"/>
      <c r="AN1994"/>
      <c r="AO1994"/>
    </row>
    <row r="1995" spans="1:41">
      <c r="A1995" s="387" t="s">
        <v>4217</v>
      </c>
      <c r="B1995" s="388">
        <v>43681.771006944444</v>
      </c>
      <c r="C1995" s="389">
        <v>43681</v>
      </c>
      <c r="D1995" s="387" t="s">
        <v>2290</v>
      </c>
      <c r="E1995" s="389">
        <v>43681</v>
      </c>
      <c r="F1995" s="387" t="s">
        <v>2455</v>
      </c>
      <c r="G1995" s="389">
        <v>43681</v>
      </c>
      <c r="H1995" s="387" t="s">
        <v>2292</v>
      </c>
      <c r="I1995" s="389">
        <v>43681</v>
      </c>
      <c r="J1995" s="387" t="s">
        <v>3567</v>
      </c>
      <c r="K1995" s="387" t="s">
        <v>1741</v>
      </c>
      <c r="L1995" s="390" t="s">
        <v>1732</v>
      </c>
      <c r="M1995" s="390" t="s">
        <v>1827</v>
      </c>
      <c r="N1995" s="390" t="str">
        <f t="shared" si="62"/>
        <v>Employee30@blyblade.com</v>
      </c>
      <c r="O1995" s="390" t="str">
        <f t="shared" si="63"/>
        <v>Sabrina_Kogut</v>
      </c>
      <c r="P1995" s="387" t="s">
        <v>1728</v>
      </c>
      <c r="Q1995" s="387" t="s">
        <v>1739</v>
      </c>
      <c r="R1995" s="387" t="s">
        <v>1738</v>
      </c>
      <c r="S1995" s="387">
        <v>1.62</v>
      </c>
      <c r="T1995" s="387">
        <v>38</v>
      </c>
      <c r="U1995" s="387" t="s">
        <v>1845</v>
      </c>
      <c r="V1995" s="387" t="s">
        <v>1845</v>
      </c>
      <c r="W1995" s="387" t="s">
        <v>1728</v>
      </c>
      <c r="X1995" s="387" t="s">
        <v>1794</v>
      </c>
      <c r="Y1995" s="387" t="s">
        <v>1825</v>
      </c>
      <c r="Z1995" s="387" t="s">
        <v>1734</v>
      </c>
      <c r="AA1995" s="387" t="s">
        <v>1733</v>
      </c>
      <c r="AB1995" s="387">
        <v>38.22</v>
      </c>
      <c r="AC1995" s="387">
        <v>0</v>
      </c>
      <c r="AD1995" s="387">
        <v>0</v>
      </c>
      <c r="AE1995" s="387">
        <v>20</v>
      </c>
      <c r="AF1995" s="387" t="s">
        <v>1729</v>
      </c>
      <c r="AG1995" s="387">
        <v>38.22</v>
      </c>
      <c r="AH1995" s="387">
        <v>0</v>
      </c>
      <c r="AI1995" s="387">
        <v>0</v>
      </c>
      <c r="AJ1995" s="387">
        <v>20</v>
      </c>
      <c r="AK1995" s="387">
        <v>2</v>
      </c>
      <c r="AM1995"/>
      <c r="AN1995"/>
      <c r="AO1995"/>
    </row>
    <row r="1996" spans="1:41">
      <c r="A1996" s="387" t="s">
        <v>4216</v>
      </c>
      <c r="B1996" s="388">
        <v>43681.785034722219</v>
      </c>
      <c r="C1996" s="389">
        <v>43681</v>
      </c>
      <c r="D1996" s="387" t="s">
        <v>2002</v>
      </c>
      <c r="E1996" s="389">
        <v>43681</v>
      </c>
      <c r="F1996" s="387" t="s">
        <v>4215</v>
      </c>
      <c r="G1996" s="389">
        <v>43681</v>
      </c>
      <c r="H1996" s="387" t="s">
        <v>2866</v>
      </c>
      <c r="I1996" s="389">
        <v>43681</v>
      </c>
      <c r="J1996" s="387" t="s">
        <v>2865</v>
      </c>
      <c r="K1996" s="387" t="s">
        <v>1741</v>
      </c>
      <c r="L1996" s="390" t="s">
        <v>1732</v>
      </c>
      <c r="M1996" s="390" t="s">
        <v>2027</v>
      </c>
      <c r="N1996" s="390" t="str">
        <f t="shared" si="62"/>
        <v>Employee28@blyblade.com</v>
      </c>
      <c r="O1996" s="390" t="str">
        <f t="shared" si="63"/>
        <v>Tony_Conte</v>
      </c>
      <c r="P1996" s="387" t="s">
        <v>1728</v>
      </c>
      <c r="Q1996" s="387" t="s">
        <v>1952</v>
      </c>
      <c r="R1996" s="387" t="s">
        <v>1738</v>
      </c>
      <c r="S1996" s="387">
        <v>1.5</v>
      </c>
      <c r="T1996" s="387">
        <v>3</v>
      </c>
      <c r="U1996" s="387" t="s">
        <v>2026</v>
      </c>
      <c r="V1996" s="387" t="s">
        <v>2026</v>
      </c>
      <c r="W1996" s="387" t="s">
        <v>1761</v>
      </c>
      <c r="X1996" s="387" t="s">
        <v>1749</v>
      </c>
      <c r="Y1996" s="387" t="s">
        <v>1748</v>
      </c>
      <c r="Z1996" s="387" t="s">
        <v>1734</v>
      </c>
      <c r="AA1996" s="387" t="s">
        <v>1733</v>
      </c>
      <c r="AB1996" s="387">
        <v>35.99</v>
      </c>
      <c r="AC1996" s="387">
        <v>0</v>
      </c>
      <c r="AD1996" s="387">
        <v>0</v>
      </c>
      <c r="AE1996" s="387">
        <v>35.99</v>
      </c>
      <c r="AF1996" s="387" t="s">
        <v>1729</v>
      </c>
      <c r="AG1996" s="387">
        <v>35.99</v>
      </c>
      <c r="AH1996" s="387">
        <v>0</v>
      </c>
      <c r="AI1996" s="387">
        <v>0</v>
      </c>
      <c r="AJ1996" s="387">
        <v>35.99</v>
      </c>
      <c r="AK1996" s="387">
        <v>3.6</v>
      </c>
      <c r="AM1996"/>
      <c r="AN1996"/>
      <c r="AO1996"/>
    </row>
    <row r="1997" spans="1:41">
      <c r="A1997" s="387" t="s">
        <v>4214</v>
      </c>
      <c r="B1997" s="388">
        <v>43681.806030092594</v>
      </c>
      <c r="C1997" s="389">
        <v>43681</v>
      </c>
      <c r="D1997" s="387" t="s">
        <v>2728</v>
      </c>
      <c r="E1997" s="389">
        <v>43681</v>
      </c>
      <c r="F1997" s="387" t="s">
        <v>2727</v>
      </c>
      <c r="G1997" s="389">
        <v>43681</v>
      </c>
      <c r="H1997" s="387" t="s">
        <v>2340</v>
      </c>
      <c r="I1997" s="389">
        <v>43681</v>
      </c>
      <c r="J1997" s="387" t="s">
        <v>2339</v>
      </c>
      <c r="K1997" s="387" t="s">
        <v>1741</v>
      </c>
      <c r="L1997" s="390" t="s">
        <v>1732</v>
      </c>
      <c r="M1997" s="390" t="s">
        <v>2287</v>
      </c>
      <c r="N1997" s="390" t="str">
        <f t="shared" si="62"/>
        <v>Employee14@blyblade.com</v>
      </c>
      <c r="O1997" s="390" t="str">
        <f t="shared" si="63"/>
        <v>Bowie_Tam</v>
      </c>
      <c r="P1997" s="387" t="s">
        <v>1728</v>
      </c>
      <c r="Q1997" s="387" t="s">
        <v>1952</v>
      </c>
      <c r="R1997" s="387" t="s">
        <v>1738</v>
      </c>
      <c r="S1997" s="387">
        <v>2.3199999999999998</v>
      </c>
      <c r="T1997" s="387">
        <v>12</v>
      </c>
      <c r="U1997" s="387" t="s">
        <v>2026</v>
      </c>
      <c r="V1997" s="387" t="s">
        <v>2026</v>
      </c>
      <c r="W1997" s="387" t="s">
        <v>2025</v>
      </c>
      <c r="X1997" s="387" t="s">
        <v>1749</v>
      </c>
      <c r="Y1997" s="387" t="s">
        <v>1748</v>
      </c>
      <c r="Z1997" s="387" t="s">
        <v>1734</v>
      </c>
      <c r="AA1997" s="387" t="s">
        <v>1733</v>
      </c>
      <c r="AB1997" s="387">
        <v>31.4</v>
      </c>
      <c r="AC1997" s="387">
        <v>0</v>
      </c>
      <c r="AD1997" s="387">
        <v>0</v>
      </c>
      <c r="AE1997" s="387">
        <v>31.4</v>
      </c>
      <c r="AF1997" s="387" t="s">
        <v>1729</v>
      </c>
      <c r="AG1997" s="387">
        <v>31.4</v>
      </c>
      <c r="AH1997" s="387">
        <v>0</v>
      </c>
      <c r="AI1997" s="387">
        <v>0</v>
      </c>
      <c r="AJ1997" s="387">
        <v>31.4</v>
      </c>
      <c r="AK1997" s="387">
        <v>3.14</v>
      </c>
      <c r="AM1997"/>
      <c r="AN1997"/>
      <c r="AO1997"/>
    </row>
    <row r="1998" spans="1:41">
      <c r="A1998" s="387" t="s">
        <v>4213</v>
      </c>
      <c r="B1998" s="388">
        <v>43681.81046296296</v>
      </c>
      <c r="C1998" s="389">
        <v>43681</v>
      </c>
      <c r="D1998" s="387" t="s">
        <v>2098</v>
      </c>
      <c r="E1998" s="389">
        <v>43681</v>
      </c>
      <c r="F1998" s="387" t="s">
        <v>2097</v>
      </c>
      <c r="G1998" s="389">
        <v>43681</v>
      </c>
      <c r="H1998" s="387" t="s">
        <v>2274</v>
      </c>
      <c r="I1998" s="389">
        <v>43681</v>
      </c>
      <c r="J1998" s="387" t="s">
        <v>2530</v>
      </c>
      <c r="K1998" s="387" t="s">
        <v>1741</v>
      </c>
      <c r="L1998" s="390" t="s">
        <v>1732</v>
      </c>
      <c r="M1998" s="390" t="s">
        <v>2027</v>
      </c>
      <c r="N1998" s="390" t="str">
        <f t="shared" ref="N1998:N2061" si="64">M1998&amp;"@blyblade.com"</f>
        <v>Employee28@blyblade.com</v>
      </c>
      <c r="O1998" s="390" t="str">
        <f t="shared" si="63"/>
        <v>Tony_Conte</v>
      </c>
      <c r="P1998" s="387" t="s">
        <v>1728</v>
      </c>
      <c r="Q1998" s="387" t="s">
        <v>1952</v>
      </c>
      <c r="R1998" s="387" t="s">
        <v>1738</v>
      </c>
      <c r="S1998" s="387">
        <v>4.75</v>
      </c>
      <c r="T1998" s="387">
        <v>14</v>
      </c>
      <c r="U1998" s="387" t="s">
        <v>2026</v>
      </c>
      <c r="V1998" s="387" t="s">
        <v>2026</v>
      </c>
      <c r="W1998" s="387" t="s">
        <v>1965</v>
      </c>
      <c r="X1998" s="387" t="s">
        <v>1749</v>
      </c>
      <c r="Y1998" s="387" t="s">
        <v>1748</v>
      </c>
      <c r="Z1998" s="387" t="s">
        <v>1734</v>
      </c>
      <c r="AA1998" s="387" t="s">
        <v>1733</v>
      </c>
      <c r="AB1998" s="387">
        <v>55.9</v>
      </c>
      <c r="AC1998" s="387">
        <v>0</v>
      </c>
      <c r="AD1998" s="387">
        <v>0</v>
      </c>
      <c r="AE1998" s="387">
        <v>55.9</v>
      </c>
      <c r="AF1998" s="387" t="s">
        <v>1729</v>
      </c>
      <c r="AG1998" s="387">
        <v>55.9</v>
      </c>
      <c r="AH1998" s="387">
        <v>0</v>
      </c>
      <c r="AI1998" s="387">
        <v>0</v>
      </c>
      <c r="AJ1998" s="387">
        <v>55.9</v>
      </c>
      <c r="AK1998" s="387">
        <v>5.59</v>
      </c>
      <c r="AM1998"/>
      <c r="AN1998"/>
      <c r="AO1998"/>
    </row>
    <row r="1999" spans="1:41">
      <c r="A1999" s="387" t="s">
        <v>4212</v>
      </c>
      <c r="B1999" s="388">
        <v>43681.820254629631</v>
      </c>
      <c r="C1999" s="389">
        <v>43681</v>
      </c>
      <c r="D1999" s="387" t="s">
        <v>2517</v>
      </c>
      <c r="E1999" s="389">
        <v>43681</v>
      </c>
      <c r="F1999" s="387" t="s">
        <v>3022</v>
      </c>
      <c r="G1999" s="389">
        <v>43681</v>
      </c>
      <c r="H1999" s="387" t="s">
        <v>2529</v>
      </c>
      <c r="I1999" s="389">
        <v>43681</v>
      </c>
      <c r="J1999" s="387" t="s">
        <v>2528</v>
      </c>
      <c r="K1999" s="387" t="s">
        <v>1741</v>
      </c>
      <c r="L1999" s="390" t="s">
        <v>1732</v>
      </c>
      <c r="M1999" s="390" t="s">
        <v>1979</v>
      </c>
      <c r="N1999" s="390" t="str">
        <f t="shared" si="64"/>
        <v>Employee15@blyblade.com</v>
      </c>
      <c r="O1999" s="390" t="str">
        <f t="shared" ref="O1999:O2062" si="65">VLOOKUP(M1999,$A$10:$F$65,4,FALSE)</f>
        <v>Jess_Rooney</v>
      </c>
      <c r="P1999" s="387" t="s">
        <v>1728</v>
      </c>
      <c r="Q1999" s="387" t="s">
        <v>1847</v>
      </c>
      <c r="R1999" s="387" t="s">
        <v>1738</v>
      </c>
      <c r="S1999" s="387">
        <v>38.020000000000003</v>
      </c>
      <c r="T1999" s="387">
        <v>64</v>
      </c>
      <c r="U1999" s="387" t="s">
        <v>2199</v>
      </c>
      <c r="V1999" s="387" t="s">
        <v>2050</v>
      </c>
      <c r="W1999" s="387" t="s">
        <v>1771</v>
      </c>
      <c r="X1999" s="387" t="s">
        <v>1770</v>
      </c>
      <c r="Y1999" s="387" t="s">
        <v>1735</v>
      </c>
      <c r="Z1999" s="387" t="s">
        <v>1734</v>
      </c>
      <c r="AA1999" s="387" t="s">
        <v>1733</v>
      </c>
      <c r="AB1999" s="387">
        <v>134.13</v>
      </c>
      <c r="AC1999" s="387">
        <v>0</v>
      </c>
      <c r="AD1999" s="387">
        <v>0</v>
      </c>
      <c r="AE1999" s="387">
        <v>134.13</v>
      </c>
      <c r="AF1999" s="387" t="s">
        <v>1729</v>
      </c>
      <c r="AG1999" s="387">
        <v>134.13</v>
      </c>
      <c r="AH1999" s="387">
        <v>0</v>
      </c>
      <c r="AI1999" s="387">
        <v>0</v>
      </c>
      <c r="AJ1999" s="387">
        <v>134.13</v>
      </c>
      <c r="AK1999" s="387">
        <v>13.41</v>
      </c>
      <c r="AM1999"/>
      <c r="AN1999"/>
      <c r="AO1999"/>
    </row>
    <row r="2000" spans="1:41">
      <c r="A2000" s="387" t="s">
        <v>4211</v>
      </c>
      <c r="B2000" s="388">
        <v>43681.831828703704</v>
      </c>
      <c r="C2000" s="389">
        <v>43681</v>
      </c>
      <c r="D2000" s="387" t="s">
        <v>2855</v>
      </c>
      <c r="E2000" s="389">
        <v>43681</v>
      </c>
      <c r="F2000" s="387" t="s">
        <v>2854</v>
      </c>
      <c r="G2000" s="389">
        <v>43681</v>
      </c>
      <c r="H2000" s="387" t="s">
        <v>1973</v>
      </c>
      <c r="I2000" s="389">
        <v>43681</v>
      </c>
      <c r="J2000" s="387" t="s">
        <v>2087</v>
      </c>
      <c r="K2000" s="387" t="s">
        <v>1741</v>
      </c>
      <c r="L2000" s="390" t="s">
        <v>1732</v>
      </c>
      <c r="M2000" s="390" t="s">
        <v>2255</v>
      </c>
      <c r="N2000" s="390" t="str">
        <f t="shared" si="64"/>
        <v>Employee7@blyblade.com</v>
      </c>
      <c r="O2000" s="390" t="str">
        <f t="shared" si="65"/>
        <v>Jack_Oneill</v>
      </c>
      <c r="P2000" s="387" t="s">
        <v>1728</v>
      </c>
      <c r="Q2000" s="387" t="s">
        <v>1739</v>
      </c>
      <c r="R2000" s="387" t="s">
        <v>1753</v>
      </c>
      <c r="S2000" s="387">
        <v>9.01</v>
      </c>
      <c r="T2000" s="387">
        <v>45</v>
      </c>
      <c r="U2000" s="387" t="s">
        <v>1795</v>
      </c>
      <c r="V2000" s="387" t="s">
        <v>1795</v>
      </c>
      <c r="W2000" s="387" t="s">
        <v>1728</v>
      </c>
      <c r="X2000" s="387" t="s">
        <v>1794</v>
      </c>
      <c r="Y2000" s="387" t="s">
        <v>1748</v>
      </c>
      <c r="Z2000" s="387" t="s">
        <v>1734</v>
      </c>
      <c r="AA2000" s="387" t="s">
        <v>1793</v>
      </c>
      <c r="AB2000" s="387">
        <v>22.19</v>
      </c>
      <c r="AC2000" s="387">
        <v>0</v>
      </c>
      <c r="AD2000" s="387">
        <v>4</v>
      </c>
      <c r="AE2000" s="387">
        <v>20</v>
      </c>
      <c r="AF2000" s="387" t="s">
        <v>1729</v>
      </c>
      <c r="AG2000" s="387">
        <v>22.19</v>
      </c>
      <c r="AH2000" s="387">
        <v>0</v>
      </c>
      <c r="AI2000" s="387">
        <v>4</v>
      </c>
      <c r="AJ2000" s="387">
        <v>20</v>
      </c>
      <c r="AK2000" s="387">
        <v>2</v>
      </c>
      <c r="AM2000"/>
      <c r="AN2000"/>
      <c r="AO2000"/>
    </row>
    <row r="2001" spans="1:41">
      <c r="A2001" s="387" t="s">
        <v>4210</v>
      </c>
      <c r="B2001" s="388">
        <v>43681.833773148152</v>
      </c>
      <c r="C2001" s="389">
        <v>43681</v>
      </c>
      <c r="D2001" s="387" t="s">
        <v>3195</v>
      </c>
      <c r="E2001" s="389">
        <v>43681</v>
      </c>
      <c r="F2001" s="387" t="s">
        <v>2772</v>
      </c>
      <c r="G2001" s="389">
        <v>43681</v>
      </c>
      <c r="H2001" s="387" t="s">
        <v>3997</v>
      </c>
      <c r="I2001" s="389">
        <v>43681</v>
      </c>
      <c r="J2001" s="387" t="s">
        <v>4114</v>
      </c>
      <c r="K2001" s="387" t="s">
        <v>1741</v>
      </c>
      <c r="L2001" s="390" t="s">
        <v>1732</v>
      </c>
      <c r="M2001" s="390" t="s">
        <v>1755</v>
      </c>
      <c r="N2001" s="390" t="str">
        <f t="shared" si="64"/>
        <v>Employee2@blyblade.com</v>
      </c>
      <c r="O2001" s="390" t="str">
        <f t="shared" si="65"/>
        <v>Cal_Thompson</v>
      </c>
      <c r="P2001" s="387" t="s">
        <v>1728</v>
      </c>
      <c r="Q2001" s="387" t="s">
        <v>1952</v>
      </c>
      <c r="R2001" s="387" t="s">
        <v>1738</v>
      </c>
      <c r="S2001" s="387">
        <v>3.22</v>
      </c>
      <c r="T2001" s="387">
        <v>13</v>
      </c>
      <c r="U2001" s="387" t="s">
        <v>1772</v>
      </c>
      <c r="V2001" s="387" t="s">
        <v>4209</v>
      </c>
      <c r="W2001" s="387" t="s">
        <v>1761</v>
      </c>
      <c r="X2001" s="387" t="s">
        <v>1749</v>
      </c>
      <c r="Y2001" s="387" t="s">
        <v>1748</v>
      </c>
      <c r="Z2001" s="387" t="s">
        <v>1734</v>
      </c>
      <c r="AA2001" s="387" t="s">
        <v>1733</v>
      </c>
      <c r="AB2001" s="387">
        <v>60.2</v>
      </c>
      <c r="AC2001" s="387">
        <v>0</v>
      </c>
      <c r="AD2001" s="387">
        <v>0</v>
      </c>
      <c r="AE2001" s="387">
        <v>60.2</v>
      </c>
      <c r="AF2001" s="387" t="s">
        <v>1729</v>
      </c>
      <c r="AG2001" s="387">
        <v>60.2</v>
      </c>
      <c r="AH2001" s="387">
        <v>0</v>
      </c>
      <c r="AI2001" s="387">
        <v>0</v>
      </c>
      <c r="AJ2001" s="387">
        <v>60.2</v>
      </c>
      <c r="AK2001" s="387">
        <v>6.02</v>
      </c>
      <c r="AM2001"/>
      <c r="AN2001"/>
      <c r="AO2001"/>
    </row>
    <row r="2002" spans="1:41">
      <c r="A2002" s="387" t="s">
        <v>4208</v>
      </c>
      <c r="B2002" s="388">
        <v>43681.844953703701</v>
      </c>
      <c r="C2002" s="389">
        <v>43681</v>
      </c>
      <c r="D2002" s="387" t="s">
        <v>3770</v>
      </c>
      <c r="E2002" s="389">
        <v>43681</v>
      </c>
      <c r="F2002" s="387" t="s">
        <v>2152</v>
      </c>
      <c r="G2002" s="389">
        <v>43681</v>
      </c>
      <c r="H2002" s="387" t="s">
        <v>4207</v>
      </c>
      <c r="I2002" s="389">
        <v>43681</v>
      </c>
      <c r="J2002" s="387" t="s">
        <v>3661</v>
      </c>
      <c r="K2002" s="387" t="s">
        <v>1741</v>
      </c>
      <c r="L2002" s="390" t="s">
        <v>1732</v>
      </c>
      <c r="M2002" s="390" t="s">
        <v>2812</v>
      </c>
      <c r="N2002" s="390" t="str">
        <f t="shared" si="64"/>
        <v>Employee6@blyblade.com</v>
      </c>
      <c r="O2002" s="390" t="str">
        <f t="shared" si="65"/>
        <v>Matthew_Brody</v>
      </c>
      <c r="P2002" s="387" t="s">
        <v>1728</v>
      </c>
      <c r="Q2002" s="387" t="s">
        <v>1739</v>
      </c>
      <c r="R2002" s="387" t="s">
        <v>1753</v>
      </c>
      <c r="S2002" s="387">
        <v>3.32</v>
      </c>
      <c r="T2002" s="387">
        <v>34</v>
      </c>
      <c r="U2002" s="387" t="s">
        <v>1795</v>
      </c>
      <c r="V2002" s="387" t="s">
        <v>1795</v>
      </c>
      <c r="W2002" s="387" t="s">
        <v>1728</v>
      </c>
      <c r="X2002" s="387" t="s">
        <v>1794</v>
      </c>
      <c r="Y2002" s="387" t="s">
        <v>1748</v>
      </c>
      <c r="Z2002" s="387" t="s">
        <v>1734</v>
      </c>
      <c r="AA2002" s="387" t="s">
        <v>1733</v>
      </c>
      <c r="AB2002" s="387">
        <v>15.61</v>
      </c>
      <c r="AC2002" s="387">
        <v>0</v>
      </c>
      <c r="AD2002" s="387">
        <v>0</v>
      </c>
      <c r="AE2002" s="387">
        <v>15.61</v>
      </c>
      <c r="AF2002" s="387" t="s">
        <v>1729</v>
      </c>
      <c r="AG2002" s="387">
        <v>15.61</v>
      </c>
      <c r="AH2002" s="387">
        <v>0</v>
      </c>
      <c r="AI2002" s="387">
        <v>0</v>
      </c>
      <c r="AJ2002" s="387">
        <v>15.61</v>
      </c>
      <c r="AK2002" s="387">
        <v>1.56</v>
      </c>
      <c r="AM2002"/>
      <c r="AN2002"/>
      <c r="AO2002"/>
    </row>
    <row r="2003" spans="1:41">
      <c r="A2003" s="387" t="s">
        <v>4206</v>
      </c>
      <c r="B2003" s="388">
        <v>43681.891701388886</v>
      </c>
      <c r="C2003" s="389">
        <v>43681</v>
      </c>
      <c r="D2003" s="387" t="s">
        <v>1947</v>
      </c>
      <c r="E2003" s="389">
        <v>43681</v>
      </c>
      <c r="F2003" s="387" t="s">
        <v>2313</v>
      </c>
      <c r="G2003" s="389">
        <v>43681</v>
      </c>
      <c r="H2003" s="387" t="s">
        <v>2041</v>
      </c>
      <c r="I2003" s="389">
        <v>43681</v>
      </c>
      <c r="J2003" s="387" t="s">
        <v>2040</v>
      </c>
      <c r="K2003" s="387" t="s">
        <v>1741</v>
      </c>
      <c r="L2003" s="390" t="s">
        <v>1732</v>
      </c>
      <c r="M2003" s="390" t="s">
        <v>1979</v>
      </c>
      <c r="N2003" s="390" t="str">
        <f t="shared" si="64"/>
        <v>Employee15@blyblade.com</v>
      </c>
      <c r="O2003" s="390" t="str">
        <f t="shared" si="65"/>
        <v>Jess_Rooney</v>
      </c>
      <c r="P2003" s="387" t="s">
        <v>1728</v>
      </c>
      <c r="Q2003" s="387" t="s">
        <v>1739</v>
      </c>
      <c r="R2003" s="387" t="s">
        <v>1753</v>
      </c>
      <c r="S2003" s="387">
        <v>4.3600000000000003</v>
      </c>
      <c r="T2003" s="387">
        <v>18</v>
      </c>
      <c r="U2003" s="387" t="s">
        <v>2050</v>
      </c>
      <c r="V2003" s="387" t="s">
        <v>2050</v>
      </c>
      <c r="W2003" s="387" t="s">
        <v>1728</v>
      </c>
      <c r="X2003" s="387" t="s">
        <v>1794</v>
      </c>
      <c r="Y2003" s="387" t="s">
        <v>1735</v>
      </c>
      <c r="Z2003" s="387" t="s">
        <v>1734</v>
      </c>
      <c r="AA2003" s="387" t="s">
        <v>1733</v>
      </c>
      <c r="AB2003" s="387">
        <v>21.66</v>
      </c>
      <c r="AC2003" s="387">
        <v>0</v>
      </c>
      <c r="AD2003" s="387">
        <v>0</v>
      </c>
      <c r="AE2003" s="387">
        <v>20</v>
      </c>
      <c r="AF2003" s="387" t="s">
        <v>1729</v>
      </c>
      <c r="AG2003" s="387">
        <v>21.66</v>
      </c>
      <c r="AH2003" s="387">
        <v>0</v>
      </c>
      <c r="AI2003" s="387">
        <v>0</v>
      </c>
      <c r="AJ2003" s="387">
        <v>20</v>
      </c>
      <c r="AK2003" s="387">
        <v>2</v>
      </c>
      <c r="AM2003"/>
      <c r="AN2003"/>
      <c r="AO2003"/>
    </row>
    <row r="2004" spans="1:41">
      <c r="A2004" s="387" t="s">
        <v>4205</v>
      </c>
      <c r="B2004" s="388">
        <v>43681.916319444441</v>
      </c>
      <c r="C2004" s="389">
        <v>43681</v>
      </c>
      <c r="D2004" s="387" t="s">
        <v>2395</v>
      </c>
      <c r="E2004" s="389">
        <v>43681</v>
      </c>
      <c r="F2004" s="387" t="s">
        <v>2140</v>
      </c>
      <c r="G2004" s="389">
        <v>43681</v>
      </c>
      <c r="H2004" s="387" t="s">
        <v>2921</v>
      </c>
      <c r="I2004" s="389">
        <v>43681</v>
      </c>
      <c r="J2004" s="387" t="s">
        <v>2598</v>
      </c>
      <c r="K2004" s="387" t="s">
        <v>1741</v>
      </c>
      <c r="L2004" s="390" t="s">
        <v>1732</v>
      </c>
      <c r="M2004" s="390" t="s">
        <v>2985</v>
      </c>
      <c r="N2004" s="390" t="str">
        <f t="shared" si="64"/>
        <v>Employee49@blyblade.com</v>
      </c>
      <c r="O2004" s="390" t="str">
        <f t="shared" si="65"/>
        <v>Emi_Suzuki</v>
      </c>
      <c r="P2004" s="387" t="s">
        <v>1728</v>
      </c>
      <c r="Q2004" s="387" t="s">
        <v>1754</v>
      </c>
      <c r="R2004" s="387" t="s">
        <v>1738</v>
      </c>
      <c r="S2004" s="387">
        <v>14.12</v>
      </c>
      <c r="T2004" s="387">
        <v>38</v>
      </c>
      <c r="U2004" s="387" t="s">
        <v>1772</v>
      </c>
      <c r="V2004" s="387" t="s">
        <v>1802</v>
      </c>
      <c r="W2004" s="387" t="s">
        <v>1771</v>
      </c>
      <c r="X2004" s="387" t="s">
        <v>1770</v>
      </c>
      <c r="Y2004" s="387" t="s">
        <v>1825</v>
      </c>
      <c r="Z2004" s="387" t="s">
        <v>1734</v>
      </c>
      <c r="AA2004" s="387" t="s">
        <v>1733</v>
      </c>
      <c r="AB2004" s="387">
        <v>77.489999999999995</v>
      </c>
      <c r="AC2004" s="387">
        <v>0</v>
      </c>
      <c r="AD2004" s="387">
        <v>0</v>
      </c>
      <c r="AE2004" s="387">
        <v>77.489999999999995</v>
      </c>
      <c r="AF2004" s="387" t="s">
        <v>1729</v>
      </c>
      <c r="AG2004" s="387">
        <v>77.489999999999995</v>
      </c>
      <c r="AH2004" s="387">
        <v>0</v>
      </c>
      <c r="AI2004" s="387">
        <v>0</v>
      </c>
      <c r="AJ2004" s="387">
        <v>77.489999999999995</v>
      </c>
      <c r="AK2004" s="387">
        <v>7.75</v>
      </c>
      <c r="AM2004"/>
      <c r="AN2004"/>
      <c r="AO2004"/>
    </row>
    <row r="2005" spans="1:41">
      <c r="A2005" s="387" t="s">
        <v>4204</v>
      </c>
      <c r="B2005" s="388">
        <v>43681.973611111112</v>
      </c>
      <c r="C2005" s="389">
        <v>43681</v>
      </c>
      <c r="D2005" s="387" t="s">
        <v>3179</v>
      </c>
      <c r="E2005" s="389">
        <v>43681</v>
      </c>
      <c r="F2005" s="387" t="s">
        <v>3332</v>
      </c>
      <c r="G2005" s="387" t="s">
        <v>1728</v>
      </c>
      <c r="H2005" s="387" t="s">
        <v>1728</v>
      </c>
      <c r="I2005" s="387" t="s">
        <v>1728</v>
      </c>
      <c r="J2005" s="387" t="s">
        <v>1728</v>
      </c>
      <c r="K2005" s="387" t="s">
        <v>1741</v>
      </c>
      <c r="L2005" s="390" t="s">
        <v>1732</v>
      </c>
      <c r="M2005" s="390" t="s">
        <v>1755</v>
      </c>
      <c r="N2005" s="390" t="str">
        <f t="shared" si="64"/>
        <v>Employee2@blyblade.com</v>
      </c>
      <c r="O2005" s="390" t="str">
        <f t="shared" si="65"/>
        <v>Cal_Thompson</v>
      </c>
      <c r="P2005" s="387" t="s">
        <v>1728</v>
      </c>
      <c r="Q2005" s="387" t="s">
        <v>1952</v>
      </c>
      <c r="R2005" s="387" t="s">
        <v>1738</v>
      </c>
      <c r="S2005" s="387" t="s">
        <v>1728</v>
      </c>
      <c r="T2005" s="387" t="s">
        <v>1728</v>
      </c>
      <c r="U2005" s="387" t="s">
        <v>1845</v>
      </c>
      <c r="V2005" s="387" t="s">
        <v>1845</v>
      </c>
      <c r="W2005" s="387" t="s">
        <v>1761</v>
      </c>
      <c r="X2005" s="387" t="s">
        <v>1749</v>
      </c>
      <c r="Y2005" s="387" t="s">
        <v>1748</v>
      </c>
      <c r="Z2005" s="387" t="s">
        <v>1734</v>
      </c>
      <c r="AA2005" s="387" t="s">
        <v>1733</v>
      </c>
      <c r="AB2005" s="387">
        <v>10.89</v>
      </c>
      <c r="AC2005" s="387">
        <v>0</v>
      </c>
      <c r="AD2005" s="387">
        <v>0</v>
      </c>
      <c r="AE2005" s="387">
        <v>10.89</v>
      </c>
      <c r="AF2005" s="387" t="s">
        <v>1729</v>
      </c>
      <c r="AG2005" s="387">
        <v>10.89</v>
      </c>
      <c r="AH2005" s="387">
        <v>0</v>
      </c>
      <c r="AI2005" s="387">
        <v>0</v>
      </c>
      <c r="AJ2005" s="387">
        <v>10.89</v>
      </c>
      <c r="AK2005" s="387">
        <v>1.0900000000000001</v>
      </c>
      <c r="AM2005"/>
      <c r="AN2005"/>
      <c r="AO2005"/>
    </row>
    <row r="2006" spans="1:41">
      <c r="A2006" s="387" t="s">
        <v>4203</v>
      </c>
      <c r="B2006" s="388">
        <v>43682.031157407408</v>
      </c>
      <c r="C2006" s="389">
        <v>43682</v>
      </c>
      <c r="D2006" s="387" t="s">
        <v>2805</v>
      </c>
      <c r="E2006" s="389">
        <v>43681</v>
      </c>
      <c r="F2006" s="387" t="s">
        <v>2804</v>
      </c>
      <c r="G2006" s="389">
        <v>43682</v>
      </c>
      <c r="H2006" s="387" t="s">
        <v>3528</v>
      </c>
      <c r="I2006" s="389">
        <v>43681</v>
      </c>
      <c r="J2006" s="387" t="s">
        <v>2721</v>
      </c>
      <c r="K2006" s="387" t="s">
        <v>1741</v>
      </c>
      <c r="L2006" s="390" t="s">
        <v>1732</v>
      </c>
      <c r="M2006" s="390" t="s">
        <v>2013</v>
      </c>
      <c r="N2006" s="390" t="str">
        <f t="shared" si="64"/>
        <v>Employee22@blyblade.com</v>
      </c>
      <c r="O2006" s="390" t="str">
        <f t="shared" si="65"/>
        <v>Lee_Gold</v>
      </c>
      <c r="P2006" s="387" t="s">
        <v>1728</v>
      </c>
      <c r="Q2006" s="387" t="s">
        <v>1754</v>
      </c>
      <c r="R2006" s="387" t="s">
        <v>1738</v>
      </c>
      <c r="S2006" s="387">
        <v>0.8</v>
      </c>
      <c r="T2006" s="387">
        <v>5</v>
      </c>
      <c r="U2006" s="387" t="s">
        <v>2342</v>
      </c>
      <c r="V2006" s="387" t="s">
        <v>1883</v>
      </c>
      <c r="W2006" s="387" t="s">
        <v>1875</v>
      </c>
      <c r="X2006" s="387" t="s">
        <v>1770</v>
      </c>
      <c r="Y2006" s="387" t="s">
        <v>1748</v>
      </c>
      <c r="Z2006" s="387" t="s">
        <v>1734</v>
      </c>
      <c r="AA2006" s="387" t="s">
        <v>1733</v>
      </c>
      <c r="AB2006" s="387">
        <v>11.14</v>
      </c>
      <c r="AC2006" s="387">
        <v>0</v>
      </c>
      <c r="AD2006" s="387">
        <v>0</v>
      </c>
      <c r="AE2006" s="387">
        <v>11.14</v>
      </c>
      <c r="AF2006" s="387" t="s">
        <v>1729</v>
      </c>
      <c r="AG2006" s="387">
        <v>11.14</v>
      </c>
      <c r="AH2006" s="387">
        <v>0</v>
      </c>
      <c r="AI2006" s="387">
        <v>0</v>
      </c>
      <c r="AJ2006" s="387">
        <v>11.14</v>
      </c>
      <c r="AK2006" s="387">
        <v>1.1100000000000001</v>
      </c>
      <c r="AM2006"/>
      <c r="AN2006"/>
      <c r="AO2006"/>
    </row>
    <row r="2007" spans="1:41">
      <c r="A2007" s="387" t="s">
        <v>4202</v>
      </c>
      <c r="B2007" s="388">
        <v>43682.045717592591</v>
      </c>
      <c r="C2007" s="389">
        <v>43682</v>
      </c>
      <c r="D2007" s="387" t="s">
        <v>4201</v>
      </c>
      <c r="E2007" s="389">
        <v>43681</v>
      </c>
      <c r="F2007" s="387" t="s">
        <v>2323</v>
      </c>
      <c r="G2007" s="389">
        <v>43682</v>
      </c>
      <c r="H2007" s="387" t="s">
        <v>1948</v>
      </c>
      <c r="I2007" s="389">
        <v>43681</v>
      </c>
      <c r="J2007" s="387" t="s">
        <v>1947</v>
      </c>
      <c r="K2007" s="387" t="s">
        <v>1741</v>
      </c>
      <c r="L2007" s="390" t="s">
        <v>1732</v>
      </c>
      <c r="M2007" s="390" t="s">
        <v>1755</v>
      </c>
      <c r="N2007" s="390" t="str">
        <f t="shared" si="64"/>
        <v>Employee2@blyblade.com</v>
      </c>
      <c r="O2007" s="390" t="str">
        <f t="shared" si="65"/>
        <v>Cal_Thompson</v>
      </c>
      <c r="P2007" s="387" t="s">
        <v>1728</v>
      </c>
      <c r="Q2007" s="387" t="s">
        <v>1967</v>
      </c>
      <c r="R2007" s="387" t="s">
        <v>1738</v>
      </c>
      <c r="S2007" s="387">
        <v>4.51</v>
      </c>
      <c r="T2007" s="387">
        <v>29</v>
      </c>
      <c r="U2007" s="387" t="s">
        <v>1737</v>
      </c>
      <c r="V2007" s="387" t="s">
        <v>2199</v>
      </c>
      <c r="W2007" s="387" t="s">
        <v>1750</v>
      </c>
      <c r="X2007" s="387" t="s">
        <v>1964</v>
      </c>
      <c r="Y2007" s="387" t="s">
        <v>1748</v>
      </c>
      <c r="Z2007" s="387" t="s">
        <v>1734</v>
      </c>
      <c r="AA2007" s="387" t="s">
        <v>1733</v>
      </c>
      <c r="AB2007" s="387">
        <v>39.57</v>
      </c>
      <c r="AC2007" s="387">
        <v>0</v>
      </c>
      <c r="AD2007" s="387">
        <v>0</v>
      </c>
      <c r="AE2007" s="387">
        <v>39.57</v>
      </c>
      <c r="AF2007" s="387" t="s">
        <v>1729</v>
      </c>
      <c r="AG2007" s="387">
        <v>39.57</v>
      </c>
      <c r="AH2007" s="387">
        <v>0</v>
      </c>
      <c r="AI2007" s="387">
        <v>0</v>
      </c>
      <c r="AJ2007" s="387">
        <v>39.57</v>
      </c>
      <c r="AK2007" s="387">
        <v>3.96</v>
      </c>
      <c r="AM2007"/>
      <c r="AN2007"/>
      <c r="AO2007"/>
    </row>
    <row r="2008" spans="1:41">
      <c r="A2008" s="387" t="s">
        <v>4200</v>
      </c>
      <c r="B2008" s="388">
        <v>43682.100694444445</v>
      </c>
      <c r="C2008" s="389">
        <v>43682</v>
      </c>
      <c r="D2008" s="387" t="s">
        <v>3824</v>
      </c>
      <c r="E2008" s="389">
        <v>43681</v>
      </c>
      <c r="F2008" s="387" t="s">
        <v>2017</v>
      </c>
      <c r="G2008" s="389">
        <v>43682</v>
      </c>
      <c r="H2008" s="387" t="s">
        <v>2927</v>
      </c>
      <c r="I2008" s="389">
        <v>43681</v>
      </c>
      <c r="J2008" s="387" t="s">
        <v>2926</v>
      </c>
      <c r="K2008" s="387" t="s">
        <v>1741</v>
      </c>
      <c r="L2008" s="390" t="s">
        <v>1732</v>
      </c>
      <c r="M2008" s="390" t="s">
        <v>2812</v>
      </c>
      <c r="N2008" s="390" t="str">
        <f t="shared" si="64"/>
        <v>Employee6@blyblade.com</v>
      </c>
      <c r="O2008" s="390" t="str">
        <f t="shared" si="65"/>
        <v>Matthew_Brody</v>
      </c>
      <c r="P2008" s="387" t="s">
        <v>1728</v>
      </c>
      <c r="Q2008" s="387" t="s">
        <v>1754</v>
      </c>
      <c r="R2008" s="387" t="s">
        <v>1753</v>
      </c>
      <c r="S2008" s="387">
        <v>1.86</v>
      </c>
      <c r="T2008" s="387">
        <v>5</v>
      </c>
      <c r="U2008" s="387" t="s">
        <v>1752</v>
      </c>
      <c r="V2008" s="387" t="s">
        <v>1795</v>
      </c>
      <c r="W2008" s="387" t="s">
        <v>1875</v>
      </c>
      <c r="X2008" s="387" t="s">
        <v>1770</v>
      </c>
      <c r="Y2008" s="387" t="s">
        <v>1748</v>
      </c>
      <c r="Z2008" s="387" t="s">
        <v>1734</v>
      </c>
      <c r="AA2008" s="387" t="s">
        <v>1733</v>
      </c>
      <c r="AB2008" s="387">
        <v>12.95</v>
      </c>
      <c r="AC2008" s="387">
        <v>0</v>
      </c>
      <c r="AD2008" s="387">
        <v>0</v>
      </c>
      <c r="AE2008" s="387">
        <v>12.95</v>
      </c>
      <c r="AF2008" s="387" t="s">
        <v>1729</v>
      </c>
      <c r="AG2008" s="387">
        <v>12.95</v>
      </c>
      <c r="AH2008" s="387">
        <v>0</v>
      </c>
      <c r="AI2008" s="387">
        <v>0</v>
      </c>
      <c r="AJ2008" s="387">
        <v>12.95</v>
      </c>
      <c r="AK2008" s="387">
        <v>1.3</v>
      </c>
      <c r="AM2008"/>
      <c r="AN2008"/>
      <c r="AO2008"/>
    </row>
    <row r="2009" spans="1:41">
      <c r="A2009" s="387" t="s">
        <v>4199</v>
      </c>
      <c r="B2009" s="388">
        <v>43682.103796296295</v>
      </c>
      <c r="C2009" s="389">
        <v>43682</v>
      </c>
      <c r="D2009" s="387" t="s">
        <v>3865</v>
      </c>
      <c r="E2009" s="389">
        <v>43681</v>
      </c>
      <c r="F2009" s="387" t="s">
        <v>3999</v>
      </c>
      <c r="G2009" s="389">
        <v>43682</v>
      </c>
      <c r="H2009" s="387" t="s">
        <v>4198</v>
      </c>
      <c r="I2009" s="389">
        <v>43681</v>
      </c>
      <c r="J2009" s="387" t="s">
        <v>2015</v>
      </c>
      <c r="K2009" s="387" t="s">
        <v>1741</v>
      </c>
      <c r="L2009" s="390" t="s">
        <v>1732</v>
      </c>
      <c r="M2009" s="390" t="s">
        <v>1827</v>
      </c>
      <c r="N2009" s="390" t="str">
        <f t="shared" si="64"/>
        <v>Employee30@blyblade.com</v>
      </c>
      <c r="O2009" s="390" t="str">
        <f t="shared" si="65"/>
        <v>Sabrina_Kogut</v>
      </c>
      <c r="P2009" s="387" t="s">
        <v>1728</v>
      </c>
      <c r="Q2009" s="387" t="s">
        <v>1739</v>
      </c>
      <c r="R2009" s="387" t="s">
        <v>1738</v>
      </c>
      <c r="S2009" s="387">
        <v>1.83</v>
      </c>
      <c r="T2009" s="387">
        <v>60</v>
      </c>
      <c r="U2009" s="387" t="s">
        <v>1845</v>
      </c>
      <c r="V2009" s="387" t="s">
        <v>1845</v>
      </c>
      <c r="W2009" s="387" t="s">
        <v>1728</v>
      </c>
      <c r="X2009" s="387" t="s">
        <v>1736</v>
      </c>
      <c r="Y2009" s="387" t="s">
        <v>1825</v>
      </c>
      <c r="Z2009" s="387" t="s">
        <v>1734</v>
      </c>
      <c r="AA2009" s="387" t="s">
        <v>2138</v>
      </c>
      <c r="AB2009" s="387">
        <v>10.91</v>
      </c>
      <c r="AC2009" s="387">
        <v>0</v>
      </c>
      <c r="AD2009" s="387">
        <v>0</v>
      </c>
      <c r="AE2009" s="387">
        <v>19.57</v>
      </c>
      <c r="AF2009" s="387" t="s">
        <v>1729</v>
      </c>
      <c r="AG2009" s="387">
        <v>10.91</v>
      </c>
      <c r="AH2009" s="387">
        <v>0</v>
      </c>
      <c r="AI2009" s="387">
        <v>0</v>
      </c>
      <c r="AJ2009" s="387">
        <v>19.57</v>
      </c>
      <c r="AK2009" s="387">
        <v>1.96</v>
      </c>
      <c r="AM2009"/>
      <c r="AN2009"/>
      <c r="AO2009"/>
    </row>
    <row r="2010" spans="1:41">
      <c r="A2010" s="387" t="s">
        <v>4199</v>
      </c>
      <c r="B2010" s="388">
        <v>43682.107430555552</v>
      </c>
      <c r="C2010" s="389">
        <v>43682</v>
      </c>
      <c r="D2010" s="387" t="s">
        <v>3865</v>
      </c>
      <c r="E2010" s="389">
        <v>43681</v>
      </c>
      <c r="F2010" s="387" t="s">
        <v>3999</v>
      </c>
      <c r="G2010" s="389">
        <v>43682</v>
      </c>
      <c r="H2010" s="387" t="s">
        <v>4198</v>
      </c>
      <c r="I2010" s="389">
        <v>43681</v>
      </c>
      <c r="J2010" s="387" t="s">
        <v>2015</v>
      </c>
      <c r="K2010" s="387" t="s">
        <v>1741</v>
      </c>
      <c r="L2010" s="390" t="s">
        <v>1732</v>
      </c>
      <c r="M2010" s="390" t="s">
        <v>1827</v>
      </c>
      <c r="N2010" s="390" t="str">
        <f t="shared" si="64"/>
        <v>Employee30@blyblade.com</v>
      </c>
      <c r="O2010" s="390" t="str">
        <f t="shared" si="65"/>
        <v>Sabrina_Kogut</v>
      </c>
      <c r="P2010" s="387" t="s">
        <v>1728</v>
      </c>
      <c r="Q2010" s="387" t="s">
        <v>1739</v>
      </c>
      <c r="R2010" s="387" t="s">
        <v>1738</v>
      </c>
      <c r="S2010" s="387">
        <v>1.83</v>
      </c>
      <c r="T2010" s="387">
        <v>60</v>
      </c>
      <c r="U2010" s="387" t="s">
        <v>1845</v>
      </c>
      <c r="V2010" s="387" t="s">
        <v>1845</v>
      </c>
      <c r="W2010" s="387" t="s">
        <v>1728</v>
      </c>
      <c r="X2010" s="387" t="s">
        <v>1736</v>
      </c>
      <c r="Y2010" s="387" t="s">
        <v>1825</v>
      </c>
      <c r="Z2010" s="387" t="s">
        <v>1734</v>
      </c>
      <c r="AA2010" s="387" t="s">
        <v>2138</v>
      </c>
      <c r="AB2010" s="387">
        <v>-10.91</v>
      </c>
      <c r="AC2010" s="387">
        <v>0</v>
      </c>
      <c r="AD2010" s="387">
        <v>0</v>
      </c>
      <c r="AE2010" s="387">
        <v>-8.66</v>
      </c>
      <c r="AF2010" s="387" t="s">
        <v>1729</v>
      </c>
      <c r="AG2010" s="387">
        <v>-10.91</v>
      </c>
      <c r="AH2010" s="387">
        <v>0</v>
      </c>
      <c r="AI2010" s="387">
        <v>0</v>
      </c>
      <c r="AJ2010" s="387">
        <v>-8.66</v>
      </c>
      <c r="AK2010" s="387">
        <v>-0.87</v>
      </c>
      <c r="AM2010"/>
      <c r="AN2010"/>
      <c r="AO2010"/>
    </row>
    <row r="2011" spans="1:41">
      <c r="A2011" s="387" t="s">
        <v>4197</v>
      </c>
      <c r="B2011" s="388">
        <v>43682.115347222221</v>
      </c>
      <c r="C2011" s="389">
        <v>43682</v>
      </c>
      <c r="D2011" s="387" t="s">
        <v>2239</v>
      </c>
      <c r="E2011" s="389">
        <v>43681</v>
      </c>
      <c r="F2011" s="387" t="s">
        <v>2238</v>
      </c>
      <c r="G2011" s="389">
        <v>43682</v>
      </c>
      <c r="H2011" s="387" t="s">
        <v>2791</v>
      </c>
      <c r="I2011" s="389">
        <v>43681</v>
      </c>
      <c r="J2011" s="387" t="s">
        <v>2790</v>
      </c>
      <c r="K2011" s="387" t="s">
        <v>1741</v>
      </c>
      <c r="L2011" s="390" t="s">
        <v>1732</v>
      </c>
      <c r="M2011" s="390" t="s">
        <v>1827</v>
      </c>
      <c r="N2011" s="390" t="str">
        <f t="shared" si="64"/>
        <v>Employee30@blyblade.com</v>
      </c>
      <c r="O2011" s="390" t="str">
        <f t="shared" si="65"/>
        <v>Sabrina_Kogut</v>
      </c>
      <c r="P2011" s="387" t="s">
        <v>1728</v>
      </c>
      <c r="Q2011" s="387" t="s">
        <v>1754</v>
      </c>
      <c r="R2011" s="387" t="s">
        <v>1738</v>
      </c>
      <c r="S2011" s="387">
        <v>2.4700000000000002</v>
      </c>
      <c r="T2011" s="387">
        <v>9</v>
      </c>
      <c r="U2011" s="387" t="s">
        <v>1737</v>
      </c>
      <c r="V2011" s="387" t="s">
        <v>2183</v>
      </c>
      <c r="W2011" s="387" t="s">
        <v>1771</v>
      </c>
      <c r="X2011" s="387" t="s">
        <v>1844</v>
      </c>
      <c r="Y2011" s="387" t="s">
        <v>1825</v>
      </c>
      <c r="Z2011" s="387" t="s">
        <v>1734</v>
      </c>
      <c r="AA2011" s="387" t="s">
        <v>1733</v>
      </c>
      <c r="AB2011" s="387">
        <v>15.06</v>
      </c>
      <c r="AC2011" s="387">
        <v>0</v>
      </c>
      <c r="AD2011" s="387">
        <v>0</v>
      </c>
      <c r="AE2011" s="387">
        <v>15.06</v>
      </c>
      <c r="AF2011" s="387" t="s">
        <v>1729</v>
      </c>
      <c r="AG2011" s="387">
        <v>15.06</v>
      </c>
      <c r="AH2011" s="387">
        <v>0</v>
      </c>
      <c r="AI2011" s="387">
        <v>0</v>
      </c>
      <c r="AJ2011" s="387">
        <v>15.06</v>
      </c>
      <c r="AK2011" s="387">
        <v>1.51</v>
      </c>
      <c r="AM2011"/>
      <c r="AN2011"/>
      <c r="AO2011"/>
    </row>
    <row r="2012" spans="1:41">
      <c r="A2012" s="387" t="s">
        <v>4196</v>
      </c>
      <c r="B2012" s="388">
        <v>43682.123368055552</v>
      </c>
      <c r="C2012" s="389">
        <v>43682</v>
      </c>
      <c r="D2012" s="387" t="s">
        <v>2690</v>
      </c>
      <c r="E2012" s="389">
        <v>43681</v>
      </c>
      <c r="F2012" s="387" t="s">
        <v>2003</v>
      </c>
      <c r="G2012" s="389">
        <v>43682</v>
      </c>
      <c r="H2012" s="387" t="s">
        <v>4195</v>
      </c>
      <c r="I2012" s="389">
        <v>43681</v>
      </c>
      <c r="J2012" s="387" t="s">
        <v>3543</v>
      </c>
      <c r="K2012" s="387" t="s">
        <v>1741</v>
      </c>
      <c r="L2012" s="390" t="s">
        <v>1732</v>
      </c>
      <c r="M2012" s="390" t="s">
        <v>1986</v>
      </c>
      <c r="N2012" s="390" t="str">
        <f t="shared" si="64"/>
        <v>Employee1@blyblade.com</v>
      </c>
      <c r="O2012" s="390" t="str">
        <f t="shared" si="65"/>
        <v>Jake_Mirto</v>
      </c>
      <c r="P2012" s="387" t="s">
        <v>1728</v>
      </c>
      <c r="Q2012" s="387" t="s">
        <v>1754</v>
      </c>
      <c r="R2012" s="387" t="s">
        <v>1753</v>
      </c>
      <c r="S2012" s="387">
        <v>6.15</v>
      </c>
      <c r="T2012" s="387">
        <v>13</v>
      </c>
      <c r="U2012" s="387" t="s">
        <v>1781</v>
      </c>
      <c r="V2012" s="387" t="s">
        <v>1795</v>
      </c>
      <c r="W2012" s="387" t="s">
        <v>1761</v>
      </c>
      <c r="X2012" s="387" t="s">
        <v>1844</v>
      </c>
      <c r="Y2012" s="387" t="s">
        <v>1735</v>
      </c>
      <c r="Z2012" s="387" t="s">
        <v>1734</v>
      </c>
      <c r="AA2012" s="387" t="s">
        <v>1733</v>
      </c>
      <c r="AB2012" s="387">
        <v>28.05</v>
      </c>
      <c r="AC2012" s="387">
        <v>0</v>
      </c>
      <c r="AD2012" s="387">
        <v>0</v>
      </c>
      <c r="AE2012" s="387">
        <v>28.05</v>
      </c>
      <c r="AF2012" s="387" t="s">
        <v>1729</v>
      </c>
      <c r="AG2012" s="387">
        <v>28.05</v>
      </c>
      <c r="AH2012" s="387">
        <v>0</v>
      </c>
      <c r="AI2012" s="387">
        <v>0</v>
      </c>
      <c r="AJ2012" s="387">
        <v>28.05</v>
      </c>
      <c r="AK2012" s="387">
        <v>2.81</v>
      </c>
      <c r="AM2012"/>
      <c r="AN2012"/>
      <c r="AO2012"/>
    </row>
    <row r="2013" spans="1:41">
      <c r="A2013" s="387" t="s">
        <v>4194</v>
      </c>
      <c r="B2013" s="388">
        <v>43682.127233796295</v>
      </c>
      <c r="C2013" s="389">
        <v>43682</v>
      </c>
      <c r="D2013" s="387" t="s">
        <v>2240</v>
      </c>
      <c r="E2013" s="389">
        <v>43681</v>
      </c>
      <c r="F2013" s="387" t="s">
        <v>2005</v>
      </c>
      <c r="G2013" s="389">
        <v>43682</v>
      </c>
      <c r="H2013" s="387" t="s">
        <v>4193</v>
      </c>
      <c r="I2013" s="389">
        <v>43681</v>
      </c>
      <c r="J2013" s="387" t="s">
        <v>2401</v>
      </c>
      <c r="K2013" s="387" t="s">
        <v>1741</v>
      </c>
      <c r="L2013" s="390" t="s">
        <v>1732</v>
      </c>
      <c r="M2013" s="390" t="s">
        <v>2985</v>
      </c>
      <c r="N2013" s="390" t="str">
        <f t="shared" si="64"/>
        <v>Employee49@blyblade.com</v>
      </c>
      <c r="O2013" s="390" t="str">
        <f t="shared" si="65"/>
        <v>Emi_Suzuki</v>
      </c>
      <c r="P2013" s="387" t="s">
        <v>1728</v>
      </c>
      <c r="Q2013" s="387" t="s">
        <v>1754</v>
      </c>
      <c r="R2013" s="387" t="s">
        <v>1803</v>
      </c>
      <c r="S2013" s="387">
        <v>13.93</v>
      </c>
      <c r="T2013" s="387">
        <v>40</v>
      </c>
      <c r="U2013" s="387" t="s">
        <v>1802</v>
      </c>
      <c r="V2013" s="387" t="s">
        <v>2489</v>
      </c>
      <c r="W2013" s="387" t="s">
        <v>1771</v>
      </c>
      <c r="X2013" s="387" t="s">
        <v>1770</v>
      </c>
      <c r="Y2013" s="387" t="s">
        <v>1825</v>
      </c>
      <c r="Z2013" s="387" t="s">
        <v>1734</v>
      </c>
      <c r="AA2013" s="387" t="s">
        <v>1733</v>
      </c>
      <c r="AB2013" s="387">
        <v>41.22</v>
      </c>
      <c r="AC2013" s="387">
        <v>0</v>
      </c>
      <c r="AD2013" s="387">
        <v>0</v>
      </c>
      <c r="AE2013" s="387">
        <v>41.22</v>
      </c>
      <c r="AF2013" s="387" t="s">
        <v>1729</v>
      </c>
      <c r="AG2013" s="387">
        <v>41.22</v>
      </c>
      <c r="AH2013" s="387">
        <v>0</v>
      </c>
      <c r="AI2013" s="387">
        <v>0</v>
      </c>
      <c r="AJ2013" s="387">
        <v>41.22</v>
      </c>
      <c r="AK2013" s="387">
        <v>4.12</v>
      </c>
      <c r="AM2013"/>
      <c r="AN2013"/>
      <c r="AO2013"/>
    </row>
    <row r="2014" spans="1:41">
      <c r="A2014" s="387" t="s">
        <v>4192</v>
      </c>
      <c r="B2014" s="388">
        <v>43682.410740740743</v>
      </c>
      <c r="C2014" s="389">
        <v>43682</v>
      </c>
      <c r="D2014" s="387" t="s">
        <v>4191</v>
      </c>
      <c r="E2014" s="389">
        <v>43682</v>
      </c>
      <c r="F2014" s="387" t="s">
        <v>4190</v>
      </c>
      <c r="G2014" s="389">
        <v>43682</v>
      </c>
      <c r="H2014" s="387" t="s">
        <v>2454</v>
      </c>
      <c r="I2014" s="389">
        <v>43682</v>
      </c>
      <c r="J2014" s="387" t="s">
        <v>2917</v>
      </c>
      <c r="K2014" s="387" t="s">
        <v>1741</v>
      </c>
      <c r="L2014" s="390" t="s">
        <v>1732</v>
      </c>
      <c r="M2014" s="390" t="s">
        <v>2208</v>
      </c>
      <c r="N2014" s="390" t="str">
        <f t="shared" si="64"/>
        <v>Employee13@blyblade.com</v>
      </c>
      <c r="O2014" s="390" t="str">
        <f t="shared" si="65"/>
        <v>Evelyn_Pelczar</v>
      </c>
      <c r="P2014" s="387" t="s">
        <v>1728</v>
      </c>
      <c r="Q2014" s="387" t="s">
        <v>1847</v>
      </c>
      <c r="R2014" s="387" t="s">
        <v>1738</v>
      </c>
      <c r="S2014" s="387">
        <v>4.0999999999999996</v>
      </c>
      <c r="T2014" s="387">
        <v>11</v>
      </c>
      <c r="U2014" s="387" t="s">
        <v>2207</v>
      </c>
      <c r="V2014" s="387" t="s">
        <v>1883</v>
      </c>
      <c r="W2014" s="387" t="s">
        <v>1771</v>
      </c>
      <c r="X2014" s="387" t="s">
        <v>1770</v>
      </c>
      <c r="Y2014" s="387" t="s">
        <v>1735</v>
      </c>
      <c r="Z2014" s="387" t="s">
        <v>1734</v>
      </c>
      <c r="AA2014" s="387" t="s">
        <v>1733</v>
      </c>
      <c r="AB2014" s="387">
        <v>17.84</v>
      </c>
      <c r="AC2014" s="387">
        <v>0</v>
      </c>
      <c r="AD2014" s="387">
        <v>0</v>
      </c>
      <c r="AE2014" s="387">
        <v>17.84</v>
      </c>
      <c r="AF2014" s="387" t="s">
        <v>1729</v>
      </c>
      <c r="AG2014" s="387">
        <v>17.84</v>
      </c>
      <c r="AH2014" s="387">
        <v>0</v>
      </c>
      <c r="AI2014" s="387">
        <v>0</v>
      </c>
      <c r="AJ2014" s="387">
        <v>17.84</v>
      </c>
      <c r="AK2014" s="387">
        <v>1.78</v>
      </c>
      <c r="AM2014"/>
      <c r="AN2014"/>
      <c r="AO2014"/>
    </row>
    <row r="2015" spans="1:41">
      <c r="A2015" s="387" t="s">
        <v>4189</v>
      </c>
      <c r="B2015" s="388">
        <v>43682.415879629632</v>
      </c>
      <c r="C2015" s="389">
        <v>43682</v>
      </c>
      <c r="D2015" s="387" t="s">
        <v>4167</v>
      </c>
      <c r="E2015" s="389">
        <v>43682</v>
      </c>
      <c r="F2015" s="387" t="s">
        <v>3491</v>
      </c>
      <c r="G2015" s="389">
        <v>43682</v>
      </c>
      <c r="H2015" s="387" t="s">
        <v>2437</v>
      </c>
      <c r="I2015" s="389">
        <v>43682</v>
      </c>
      <c r="J2015" s="387" t="s">
        <v>4188</v>
      </c>
      <c r="K2015" s="387" t="s">
        <v>1741</v>
      </c>
      <c r="L2015" s="390" t="s">
        <v>1732</v>
      </c>
      <c r="M2015" s="390" t="s">
        <v>2265</v>
      </c>
      <c r="N2015" s="390" t="str">
        <f t="shared" si="64"/>
        <v>Employee4@blyblade.com</v>
      </c>
      <c r="O2015" s="390" t="str">
        <f t="shared" si="65"/>
        <v>Oksana_Orlov</v>
      </c>
      <c r="P2015" s="387" t="s">
        <v>1728</v>
      </c>
      <c r="Q2015" s="387" t="s">
        <v>1754</v>
      </c>
      <c r="R2015" s="387" t="s">
        <v>1738</v>
      </c>
      <c r="S2015" s="387">
        <v>34.68</v>
      </c>
      <c r="T2015" s="387">
        <v>46</v>
      </c>
      <c r="U2015" s="387" t="s">
        <v>1773</v>
      </c>
      <c r="V2015" s="387" t="s">
        <v>2050</v>
      </c>
      <c r="W2015" s="387" t="s">
        <v>1771</v>
      </c>
      <c r="X2015" s="387" t="s">
        <v>1770</v>
      </c>
      <c r="Y2015" s="387" t="s">
        <v>1735</v>
      </c>
      <c r="Z2015" s="387" t="s">
        <v>1734</v>
      </c>
      <c r="AA2015" s="387" t="s">
        <v>1733</v>
      </c>
      <c r="AB2015" s="387">
        <v>106.8</v>
      </c>
      <c r="AC2015" s="387">
        <v>0</v>
      </c>
      <c r="AD2015" s="387">
        <v>0</v>
      </c>
      <c r="AE2015" s="387">
        <v>106.8</v>
      </c>
      <c r="AF2015" s="387" t="s">
        <v>1729</v>
      </c>
      <c r="AG2015" s="387">
        <v>106.8</v>
      </c>
      <c r="AH2015" s="387">
        <v>0</v>
      </c>
      <c r="AI2015" s="387">
        <v>0</v>
      </c>
      <c r="AJ2015" s="387">
        <v>106.8</v>
      </c>
      <c r="AK2015" s="387">
        <v>10.68</v>
      </c>
      <c r="AM2015"/>
      <c r="AN2015"/>
      <c r="AO2015"/>
    </row>
    <row r="2016" spans="1:41">
      <c r="A2016" s="387" t="s">
        <v>4189</v>
      </c>
      <c r="B2016" s="388">
        <v>43682.418379629627</v>
      </c>
      <c r="C2016" s="389">
        <v>43682</v>
      </c>
      <c r="D2016" s="387" t="s">
        <v>4167</v>
      </c>
      <c r="E2016" s="389">
        <v>43682</v>
      </c>
      <c r="F2016" s="387" t="s">
        <v>3491</v>
      </c>
      <c r="G2016" s="389">
        <v>43682</v>
      </c>
      <c r="H2016" s="387" t="s">
        <v>2437</v>
      </c>
      <c r="I2016" s="389">
        <v>43682</v>
      </c>
      <c r="J2016" s="387" t="s">
        <v>4188</v>
      </c>
      <c r="K2016" s="387" t="s">
        <v>1741</v>
      </c>
      <c r="L2016" s="390" t="s">
        <v>1732</v>
      </c>
      <c r="M2016" s="390" t="s">
        <v>2265</v>
      </c>
      <c r="N2016" s="390" t="str">
        <f t="shared" si="64"/>
        <v>Employee4@blyblade.com</v>
      </c>
      <c r="O2016" s="390" t="str">
        <f t="shared" si="65"/>
        <v>Oksana_Orlov</v>
      </c>
      <c r="P2016" s="387" t="s">
        <v>1728</v>
      </c>
      <c r="Q2016" s="387" t="s">
        <v>1754</v>
      </c>
      <c r="R2016" s="387" t="s">
        <v>1738</v>
      </c>
      <c r="S2016" s="387">
        <v>34.68</v>
      </c>
      <c r="T2016" s="387">
        <v>46</v>
      </c>
      <c r="U2016" s="387" t="s">
        <v>1773</v>
      </c>
      <c r="V2016" s="387" t="s">
        <v>2050</v>
      </c>
      <c r="W2016" s="387" t="s">
        <v>1771</v>
      </c>
      <c r="X2016" s="387" t="s">
        <v>1770</v>
      </c>
      <c r="Y2016" s="387" t="s">
        <v>1735</v>
      </c>
      <c r="Z2016" s="387" t="s">
        <v>1734</v>
      </c>
      <c r="AA2016" s="387" t="s">
        <v>1747</v>
      </c>
      <c r="AB2016" s="387">
        <v>0</v>
      </c>
      <c r="AC2016" s="387">
        <v>0</v>
      </c>
      <c r="AD2016" s="387">
        <v>10.95</v>
      </c>
      <c r="AE2016" s="387">
        <v>10.95</v>
      </c>
      <c r="AF2016" s="387" t="s">
        <v>1729</v>
      </c>
      <c r="AG2016" s="387">
        <v>0</v>
      </c>
      <c r="AH2016" s="387">
        <v>0</v>
      </c>
      <c r="AI2016" s="387">
        <v>10.95</v>
      </c>
      <c r="AJ2016" s="387">
        <v>10.95</v>
      </c>
      <c r="AK2016" s="387">
        <v>0</v>
      </c>
      <c r="AM2016"/>
      <c r="AN2016"/>
      <c r="AO2016"/>
    </row>
    <row r="2017" spans="1:41">
      <c r="A2017" s="387" t="s">
        <v>4157</v>
      </c>
      <c r="B2017" s="388">
        <v>43682.422372685185</v>
      </c>
      <c r="C2017" s="389">
        <v>43682</v>
      </c>
      <c r="D2017" s="387" t="s">
        <v>3230</v>
      </c>
      <c r="E2017" s="389">
        <v>43682</v>
      </c>
      <c r="F2017" s="387" t="s">
        <v>3482</v>
      </c>
      <c r="G2017" s="389">
        <v>43682</v>
      </c>
      <c r="H2017" s="387" t="s">
        <v>2378</v>
      </c>
      <c r="I2017" s="389">
        <v>43682</v>
      </c>
      <c r="J2017" s="387" t="s">
        <v>2377</v>
      </c>
      <c r="K2017" s="387" t="s">
        <v>1741</v>
      </c>
      <c r="L2017" s="390" t="s">
        <v>1732</v>
      </c>
      <c r="M2017" s="390" t="s">
        <v>1804</v>
      </c>
      <c r="N2017" s="390" t="str">
        <f t="shared" si="64"/>
        <v>Employee47@blyblade.com</v>
      </c>
      <c r="O2017" s="390" t="str">
        <f t="shared" si="65"/>
        <v>Amanda_Soucy</v>
      </c>
      <c r="P2017" s="387" t="s">
        <v>1728</v>
      </c>
      <c r="Q2017" s="387" t="s">
        <v>1754</v>
      </c>
      <c r="R2017" s="387" t="s">
        <v>1738</v>
      </c>
      <c r="S2017" s="387">
        <v>1.55</v>
      </c>
      <c r="T2017" s="387">
        <v>7</v>
      </c>
      <c r="U2017" s="387" t="s">
        <v>1833</v>
      </c>
      <c r="V2017" s="387" t="s">
        <v>1737</v>
      </c>
      <c r="W2017" s="387" t="s">
        <v>1771</v>
      </c>
      <c r="X2017" s="387" t="s">
        <v>1844</v>
      </c>
      <c r="Y2017" s="387" t="s">
        <v>1735</v>
      </c>
      <c r="Z2017" s="387" t="s">
        <v>1734</v>
      </c>
      <c r="AA2017" s="387" t="s">
        <v>1733</v>
      </c>
      <c r="AB2017" s="387">
        <v>8.5</v>
      </c>
      <c r="AC2017" s="387">
        <v>0</v>
      </c>
      <c r="AD2017" s="387">
        <v>0</v>
      </c>
      <c r="AE2017" s="387">
        <v>8.5</v>
      </c>
      <c r="AF2017" s="387" t="s">
        <v>1729</v>
      </c>
      <c r="AG2017" s="387">
        <v>8.5</v>
      </c>
      <c r="AH2017" s="387">
        <v>0</v>
      </c>
      <c r="AI2017" s="387">
        <v>0</v>
      </c>
      <c r="AJ2017" s="387">
        <v>8.5</v>
      </c>
      <c r="AK2017" s="387">
        <v>0.85</v>
      </c>
      <c r="AM2017"/>
      <c r="AN2017"/>
      <c r="AO2017"/>
    </row>
    <row r="2018" spans="1:41">
      <c r="A2018" s="387" t="s">
        <v>4187</v>
      </c>
      <c r="B2018" s="388">
        <v>43682.438784722224</v>
      </c>
      <c r="C2018" s="389">
        <v>43682</v>
      </c>
      <c r="D2018" s="387" t="s">
        <v>2378</v>
      </c>
      <c r="E2018" s="389">
        <v>43682</v>
      </c>
      <c r="F2018" s="387" t="s">
        <v>2377</v>
      </c>
      <c r="G2018" s="389">
        <v>43682</v>
      </c>
      <c r="H2018" s="387" t="s">
        <v>2212</v>
      </c>
      <c r="I2018" s="389">
        <v>43682</v>
      </c>
      <c r="J2018" s="387" t="s">
        <v>2211</v>
      </c>
      <c r="K2018" s="387" t="s">
        <v>1741</v>
      </c>
      <c r="L2018" s="390" t="s">
        <v>1732</v>
      </c>
      <c r="M2018" s="390" t="s">
        <v>2985</v>
      </c>
      <c r="N2018" s="390" t="str">
        <f t="shared" si="64"/>
        <v>Employee49@blyblade.com</v>
      </c>
      <c r="O2018" s="390" t="str">
        <f t="shared" si="65"/>
        <v>Emi_Suzuki</v>
      </c>
      <c r="P2018" s="387" t="s">
        <v>1728</v>
      </c>
      <c r="Q2018" s="387" t="s">
        <v>1754</v>
      </c>
      <c r="R2018" s="387" t="s">
        <v>1738</v>
      </c>
      <c r="S2018" s="387">
        <v>7.31</v>
      </c>
      <c r="T2018" s="387">
        <v>20</v>
      </c>
      <c r="U2018" s="387" t="s">
        <v>2489</v>
      </c>
      <c r="V2018" s="387" t="s">
        <v>1772</v>
      </c>
      <c r="W2018" s="387" t="s">
        <v>1771</v>
      </c>
      <c r="X2018" s="387" t="s">
        <v>1844</v>
      </c>
      <c r="Y2018" s="387" t="s">
        <v>1825</v>
      </c>
      <c r="Z2018" s="387" t="s">
        <v>1734</v>
      </c>
      <c r="AA2018" s="387" t="s">
        <v>1733</v>
      </c>
      <c r="AB2018" s="387">
        <v>24.15</v>
      </c>
      <c r="AC2018" s="387">
        <v>0</v>
      </c>
      <c r="AD2018" s="387">
        <v>0</v>
      </c>
      <c r="AE2018" s="387">
        <v>24.15</v>
      </c>
      <c r="AF2018" s="387" t="s">
        <v>1729</v>
      </c>
      <c r="AG2018" s="387">
        <v>24.15</v>
      </c>
      <c r="AH2018" s="387">
        <v>0</v>
      </c>
      <c r="AI2018" s="387">
        <v>0</v>
      </c>
      <c r="AJ2018" s="387">
        <v>24.15</v>
      </c>
      <c r="AK2018" s="387">
        <v>2.42</v>
      </c>
      <c r="AM2018"/>
      <c r="AN2018"/>
      <c r="AO2018"/>
    </row>
    <row r="2019" spans="1:41">
      <c r="A2019" s="387" t="s">
        <v>4186</v>
      </c>
      <c r="B2019" s="388">
        <v>43682.442060185182</v>
      </c>
      <c r="C2019" s="389">
        <v>43682</v>
      </c>
      <c r="D2019" s="387" t="s">
        <v>3471</v>
      </c>
      <c r="E2019" s="389">
        <v>43682</v>
      </c>
      <c r="F2019" s="387" t="s">
        <v>4185</v>
      </c>
      <c r="G2019" s="389">
        <v>43682</v>
      </c>
      <c r="H2019" s="387" t="s">
        <v>3171</v>
      </c>
      <c r="I2019" s="389">
        <v>43682</v>
      </c>
      <c r="J2019" s="387" t="s">
        <v>2691</v>
      </c>
      <c r="K2019" s="387" t="s">
        <v>1741</v>
      </c>
      <c r="L2019" s="390" t="s">
        <v>1732</v>
      </c>
      <c r="M2019" s="390" t="s">
        <v>2051</v>
      </c>
      <c r="N2019" s="390" t="str">
        <f t="shared" si="64"/>
        <v>Employee26@blyblade.com</v>
      </c>
      <c r="O2019" s="390" t="str">
        <f t="shared" si="65"/>
        <v>Karoline_Lozier</v>
      </c>
      <c r="P2019" s="387" t="s">
        <v>1728</v>
      </c>
      <c r="Q2019" s="387" t="s">
        <v>1754</v>
      </c>
      <c r="R2019" s="387" t="s">
        <v>1738</v>
      </c>
      <c r="S2019" s="387">
        <v>1.17</v>
      </c>
      <c r="T2019" s="387">
        <v>8</v>
      </c>
      <c r="U2019" s="387" t="s">
        <v>1772</v>
      </c>
      <c r="V2019" s="387" t="s">
        <v>1772</v>
      </c>
      <c r="W2019" s="387" t="s">
        <v>1771</v>
      </c>
      <c r="X2019" s="387" t="s">
        <v>1770</v>
      </c>
      <c r="Y2019" s="387" t="s">
        <v>1748</v>
      </c>
      <c r="Z2019" s="387" t="s">
        <v>1734</v>
      </c>
      <c r="AA2019" s="387" t="s">
        <v>1733</v>
      </c>
      <c r="AB2019" s="387">
        <v>13.49</v>
      </c>
      <c r="AC2019" s="387">
        <v>0</v>
      </c>
      <c r="AD2019" s="387">
        <v>0</v>
      </c>
      <c r="AE2019" s="387">
        <v>13.49</v>
      </c>
      <c r="AF2019" s="387" t="s">
        <v>1729</v>
      </c>
      <c r="AG2019" s="387">
        <v>13.49</v>
      </c>
      <c r="AH2019" s="387">
        <v>0</v>
      </c>
      <c r="AI2019" s="387">
        <v>0</v>
      </c>
      <c r="AJ2019" s="387">
        <v>13.49</v>
      </c>
      <c r="AK2019" s="387">
        <v>1.35</v>
      </c>
      <c r="AM2019"/>
      <c r="AN2019"/>
      <c r="AO2019"/>
    </row>
    <row r="2020" spans="1:41">
      <c r="A2020" s="387" t="s">
        <v>4184</v>
      </c>
      <c r="B2020" s="388">
        <v>43682.451493055552</v>
      </c>
      <c r="C2020" s="389">
        <v>43682</v>
      </c>
      <c r="D2020" s="387" t="s">
        <v>2641</v>
      </c>
      <c r="E2020" s="389">
        <v>43682</v>
      </c>
      <c r="F2020" s="387" t="s">
        <v>2913</v>
      </c>
      <c r="G2020" s="387" t="s">
        <v>1728</v>
      </c>
      <c r="H2020" s="387" t="s">
        <v>1728</v>
      </c>
      <c r="I2020" s="387" t="s">
        <v>1728</v>
      </c>
      <c r="J2020" s="387" t="s">
        <v>1728</v>
      </c>
      <c r="K2020" s="387" t="s">
        <v>1741</v>
      </c>
      <c r="L2020" s="390" t="s">
        <v>1732</v>
      </c>
      <c r="M2020" s="390" t="s">
        <v>2287</v>
      </c>
      <c r="N2020" s="390" t="str">
        <f t="shared" si="64"/>
        <v>Employee14@blyblade.com</v>
      </c>
      <c r="O2020" s="390" t="str">
        <f t="shared" si="65"/>
        <v>Bowie_Tam</v>
      </c>
      <c r="P2020" s="387" t="s">
        <v>1728</v>
      </c>
      <c r="Q2020" s="387" t="s">
        <v>1952</v>
      </c>
      <c r="R2020" s="387" t="s">
        <v>1738</v>
      </c>
      <c r="S2020" s="387" t="s">
        <v>1728</v>
      </c>
      <c r="T2020" s="387" t="s">
        <v>1728</v>
      </c>
      <c r="U2020" s="387" t="s">
        <v>2026</v>
      </c>
      <c r="V2020" s="387" t="s">
        <v>2026</v>
      </c>
      <c r="W2020" s="387" t="s">
        <v>2025</v>
      </c>
      <c r="X2020" s="387" t="s">
        <v>1749</v>
      </c>
      <c r="Y2020" s="387" t="s">
        <v>1748</v>
      </c>
      <c r="Z2020" s="387" t="s">
        <v>1734</v>
      </c>
      <c r="AA2020" s="387" t="s">
        <v>1733</v>
      </c>
      <c r="AB2020" s="387">
        <v>10.89</v>
      </c>
      <c r="AC2020" s="387">
        <v>0</v>
      </c>
      <c r="AD2020" s="387">
        <v>0</v>
      </c>
      <c r="AE2020" s="387">
        <v>10.89</v>
      </c>
      <c r="AF2020" s="387" t="s">
        <v>1729</v>
      </c>
      <c r="AG2020" s="387">
        <v>10.89</v>
      </c>
      <c r="AH2020" s="387">
        <v>0</v>
      </c>
      <c r="AI2020" s="387">
        <v>0</v>
      </c>
      <c r="AJ2020" s="387">
        <v>10.89</v>
      </c>
      <c r="AK2020" s="387">
        <v>1.0900000000000001</v>
      </c>
      <c r="AM2020"/>
      <c r="AN2020"/>
      <c r="AO2020"/>
    </row>
    <row r="2021" spans="1:41">
      <c r="A2021" s="387" t="s">
        <v>4183</v>
      </c>
      <c r="B2021" s="388">
        <v>43682.457789351851</v>
      </c>
      <c r="C2021" s="389">
        <v>43682</v>
      </c>
      <c r="D2021" s="387" t="s">
        <v>2428</v>
      </c>
      <c r="E2021" s="389">
        <v>43682</v>
      </c>
      <c r="F2021" s="387" t="s">
        <v>2459</v>
      </c>
      <c r="G2021" s="389">
        <v>43682</v>
      </c>
      <c r="H2021" s="387" t="s">
        <v>2553</v>
      </c>
      <c r="I2021" s="389">
        <v>43682</v>
      </c>
      <c r="J2021" s="387" t="s">
        <v>3169</v>
      </c>
      <c r="K2021" s="387" t="s">
        <v>1741</v>
      </c>
      <c r="L2021" s="390" t="s">
        <v>1732</v>
      </c>
      <c r="M2021" s="390" t="s">
        <v>2051</v>
      </c>
      <c r="N2021" s="390" t="str">
        <f t="shared" si="64"/>
        <v>Employee26@blyblade.com</v>
      </c>
      <c r="O2021" s="390" t="str">
        <f t="shared" si="65"/>
        <v>Karoline_Lozier</v>
      </c>
      <c r="P2021" s="387" t="s">
        <v>1728</v>
      </c>
      <c r="Q2021" s="387" t="s">
        <v>1754</v>
      </c>
      <c r="R2021" s="387" t="s">
        <v>1738</v>
      </c>
      <c r="S2021" s="387">
        <v>0.38</v>
      </c>
      <c r="T2021" s="387">
        <v>1</v>
      </c>
      <c r="U2021" s="387" t="s">
        <v>1772</v>
      </c>
      <c r="V2021" s="387" t="s">
        <v>1883</v>
      </c>
      <c r="W2021" s="387" t="s">
        <v>1771</v>
      </c>
      <c r="X2021" s="387" t="s">
        <v>1964</v>
      </c>
      <c r="Y2021" s="387" t="s">
        <v>1748</v>
      </c>
      <c r="Z2021" s="387" t="s">
        <v>1734</v>
      </c>
      <c r="AA2021" s="387" t="s">
        <v>1733</v>
      </c>
      <c r="AB2021" s="387">
        <v>10.76</v>
      </c>
      <c r="AC2021" s="387">
        <v>0</v>
      </c>
      <c r="AD2021" s="387">
        <v>0</v>
      </c>
      <c r="AE2021" s="387">
        <v>10.76</v>
      </c>
      <c r="AF2021" s="387" t="s">
        <v>1729</v>
      </c>
      <c r="AG2021" s="387">
        <v>10.76</v>
      </c>
      <c r="AH2021" s="387">
        <v>0</v>
      </c>
      <c r="AI2021" s="387">
        <v>0</v>
      </c>
      <c r="AJ2021" s="387">
        <v>10.76</v>
      </c>
      <c r="AK2021" s="387">
        <v>1.08</v>
      </c>
      <c r="AM2021"/>
      <c r="AN2021"/>
      <c r="AO2021"/>
    </row>
    <row r="2022" spans="1:41">
      <c r="A2022" s="387" t="s">
        <v>4182</v>
      </c>
      <c r="B2022" s="388">
        <v>43682.45957175926</v>
      </c>
      <c r="C2022" s="389">
        <v>43682</v>
      </c>
      <c r="D2022" s="387" t="s">
        <v>2205</v>
      </c>
      <c r="E2022" s="389">
        <v>43682</v>
      </c>
      <c r="F2022" s="387" t="s">
        <v>2204</v>
      </c>
      <c r="G2022" s="389">
        <v>43682</v>
      </c>
      <c r="H2022" s="387" t="s">
        <v>1813</v>
      </c>
      <c r="I2022" s="389">
        <v>43682</v>
      </c>
      <c r="J2022" s="387" t="s">
        <v>4181</v>
      </c>
      <c r="K2022" s="387" t="s">
        <v>1741</v>
      </c>
      <c r="L2022" s="390" t="s">
        <v>1732</v>
      </c>
      <c r="M2022" s="390" t="s">
        <v>2027</v>
      </c>
      <c r="N2022" s="390" t="str">
        <f t="shared" si="64"/>
        <v>Employee28@blyblade.com</v>
      </c>
      <c r="O2022" s="390" t="str">
        <f t="shared" si="65"/>
        <v>Tony_Conte</v>
      </c>
      <c r="P2022" s="387" t="s">
        <v>1728</v>
      </c>
      <c r="Q2022" s="387" t="s">
        <v>1952</v>
      </c>
      <c r="R2022" s="387" t="s">
        <v>1738</v>
      </c>
      <c r="S2022" s="387">
        <v>3.86</v>
      </c>
      <c r="T2022" s="387">
        <v>16</v>
      </c>
      <c r="U2022" s="387" t="s">
        <v>2026</v>
      </c>
      <c r="V2022" s="387" t="s">
        <v>2026</v>
      </c>
      <c r="W2022" s="387" t="s">
        <v>2025</v>
      </c>
      <c r="X2022" s="387" t="s">
        <v>1749</v>
      </c>
      <c r="Y2022" s="387" t="s">
        <v>1748</v>
      </c>
      <c r="Z2022" s="387" t="s">
        <v>1734</v>
      </c>
      <c r="AA2022" s="387" t="s">
        <v>1733</v>
      </c>
      <c r="AB2022" s="387">
        <v>55.59</v>
      </c>
      <c r="AC2022" s="387">
        <v>0</v>
      </c>
      <c r="AD2022" s="387">
        <v>0</v>
      </c>
      <c r="AE2022" s="387">
        <v>55.59</v>
      </c>
      <c r="AF2022" s="387" t="s">
        <v>1729</v>
      </c>
      <c r="AG2022" s="387">
        <v>55.59</v>
      </c>
      <c r="AH2022" s="387">
        <v>0</v>
      </c>
      <c r="AI2022" s="387">
        <v>0</v>
      </c>
      <c r="AJ2022" s="387">
        <v>55.59</v>
      </c>
      <c r="AK2022" s="387">
        <v>5.56</v>
      </c>
      <c r="AM2022"/>
      <c r="AN2022"/>
      <c r="AO2022"/>
    </row>
    <row r="2023" spans="1:41">
      <c r="A2023" s="387" t="s">
        <v>4182</v>
      </c>
      <c r="B2023" s="388">
        <v>43682.460185185184</v>
      </c>
      <c r="C2023" s="389">
        <v>43682</v>
      </c>
      <c r="D2023" s="387" t="s">
        <v>2205</v>
      </c>
      <c r="E2023" s="389">
        <v>43682</v>
      </c>
      <c r="F2023" s="387" t="s">
        <v>2204</v>
      </c>
      <c r="G2023" s="389">
        <v>43682</v>
      </c>
      <c r="H2023" s="387" t="s">
        <v>1813</v>
      </c>
      <c r="I2023" s="389">
        <v>43682</v>
      </c>
      <c r="J2023" s="387" t="s">
        <v>4181</v>
      </c>
      <c r="K2023" s="387" t="s">
        <v>1741</v>
      </c>
      <c r="L2023" s="390" t="s">
        <v>1732</v>
      </c>
      <c r="M2023" s="390" t="s">
        <v>2027</v>
      </c>
      <c r="N2023" s="390" t="str">
        <f t="shared" si="64"/>
        <v>Employee28@blyblade.com</v>
      </c>
      <c r="O2023" s="390" t="str">
        <f t="shared" si="65"/>
        <v>Tony_Conte</v>
      </c>
      <c r="P2023" s="387" t="s">
        <v>1728</v>
      </c>
      <c r="Q2023" s="387" t="s">
        <v>1952</v>
      </c>
      <c r="R2023" s="387" t="s">
        <v>1738</v>
      </c>
      <c r="S2023" s="387">
        <v>3.86</v>
      </c>
      <c r="T2023" s="387">
        <v>16</v>
      </c>
      <c r="U2023" s="387" t="s">
        <v>2026</v>
      </c>
      <c r="V2023" s="387" t="s">
        <v>2026</v>
      </c>
      <c r="W2023" s="387" t="s">
        <v>2025</v>
      </c>
      <c r="X2023" s="387" t="s">
        <v>1749</v>
      </c>
      <c r="Y2023" s="387" t="s">
        <v>1748</v>
      </c>
      <c r="Z2023" s="387" t="s">
        <v>1734</v>
      </c>
      <c r="AA2023" s="387" t="s">
        <v>1747</v>
      </c>
      <c r="AB2023" s="387">
        <v>0</v>
      </c>
      <c r="AC2023" s="387">
        <v>0</v>
      </c>
      <c r="AD2023" s="387">
        <v>11.39</v>
      </c>
      <c r="AE2023" s="387">
        <v>11.39</v>
      </c>
      <c r="AF2023" s="387" t="s">
        <v>1729</v>
      </c>
      <c r="AG2023" s="387">
        <v>0</v>
      </c>
      <c r="AH2023" s="387">
        <v>0</v>
      </c>
      <c r="AI2023" s="387">
        <v>11.39</v>
      </c>
      <c r="AJ2023" s="387">
        <v>11.39</v>
      </c>
      <c r="AK2023" s="387">
        <v>0</v>
      </c>
      <c r="AM2023"/>
      <c r="AN2023"/>
      <c r="AO2023"/>
    </row>
    <row r="2024" spans="1:41">
      <c r="A2024" s="387" t="s">
        <v>4180</v>
      </c>
      <c r="B2024" s="388">
        <v>43682.47934027778</v>
      </c>
      <c r="C2024" s="389">
        <v>43682</v>
      </c>
      <c r="D2024" s="387" t="s">
        <v>2370</v>
      </c>
      <c r="E2024" s="389">
        <v>43682</v>
      </c>
      <c r="F2024" s="387" t="s">
        <v>2369</v>
      </c>
      <c r="G2024" s="389">
        <v>43682</v>
      </c>
      <c r="H2024" s="387" t="s">
        <v>2363</v>
      </c>
      <c r="I2024" s="389">
        <v>43682</v>
      </c>
      <c r="J2024" s="387" t="s">
        <v>2362</v>
      </c>
      <c r="K2024" s="387" t="s">
        <v>1741</v>
      </c>
      <c r="L2024" s="390" t="s">
        <v>1732</v>
      </c>
      <c r="M2024" s="390" t="s">
        <v>1884</v>
      </c>
      <c r="N2024" s="390" t="str">
        <f t="shared" si="64"/>
        <v>Employee25@blyblade.com</v>
      </c>
      <c r="O2024" s="390" t="str">
        <f t="shared" si="65"/>
        <v>Shyloh_Davonne Wilkinson</v>
      </c>
      <c r="P2024" s="387" t="s">
        <v>1728</v>
      </c>
      <c r="Q2024" s="387" t="s">
        <v>1847</v>
      </c>
      <c r="R2024" s="387" t="s">
        <v>1803</v>
      </c>
      <c r="S2024" s="387">
        <v>5.79</v>
      </c>
      <c r="T2024" s="387">
        <v>38</v>
      </c>
      <c r="U2024" s="387" t="s">
        <v>1882</v>
      </c>
      <c r="V2024" s="387" t="s">
        <v>1883</v>
      </c>
      <c r="W2024" s="387" t="s">
        <v>1771</v>
      </c>
      <c r="X2024" s="387" t="s">
        <v>1844</v>
      </c>
      <c r="Y2024" s="387" t="s">
        <v>1735</v>
      </c>
      <c r="Z2024" s="387" t="s">
        <v>1734</v>
      </c>
      <c r="AA2024" s="387" t="s">
        <v>1733</v>
      </c>
      <c r="AB2024" s="387">
        <v>36.69</v>
      </c>
      <c r="AC2024" s="387">
        <v>0</v>
      </c>
      <c r="AD2024" s="387">
        <v>0</v>
      </c>
      <c r="AE2024" s="387">
        <v>36.69</v>
      </c>
      <c r="AF2024" s="387" t="s">
        <v>1729</v>
      </c>
      <c r="AG2024" s="387">
        <v>36.69</v>
      </c>
      <c r="AH2024" s="387">
        <v>0</v>
      </c>
      <c r="AI2024" s="387">
        <v>0</v>
      </c>
      <c r="AJ2024" s="387">
        <v>36.69</v>
      </c>
      <c r="AK2024" s="387">
        <v>3.67</v>
      </c>
      <c r="AM2024"/>
      <c r="AN2024"/>
      <c r="AO2024"/>
    </row>
    <row r="2025" spans="1:41">
      <c r="A2025" s="387" t="s">
        <v>4179</v>
      </c>
      <c r="B2025" s="388">
        <v>43682.516724537039</v>
      </c>
      <c r="C2025" s="389">
        <v>43682</v>
      </c>
      <c r="D2025" s="387" t="s">
        <v>2776</v>
      </c>
      <c r="E2025" s="389">
        <v>43682</v>
      </c>
      <c r="F2025" s="387" t="s">
        <v>4178</v>
      </c>
      <c r="G2025" s="389">
        <v>43682</v>
      </c>
      <c r="H2025" s="387" t="s">
        <v>3576</v>
      </c>
      <c r="I2025" s="389">
        <v>43682</v>
      </c>
      <c r="J2025" s="387" t="s">
        <v>3973</v>
      </c>
      <c r="K2025" s="387" t="s">
        <v>1741</v>
      </c>
      <c r="L2025" s="390" t="s">
        <v>1732</v>
      </c>
      <c r="M2025" s="390" t="s">
        <v>2265</v>
      </c>
      <c r="N2025" s="390" t="str">
        <f t="shared" si="64"/>
        <v>Employee4@blyblade.com</v>
      </c>
      <c r="O2025" s="390" t="str">
        <f t="shared" si="65"/>
        <v>Oksana_Orlov</v>
      </c>
      <c r="P2025" s="387" t="s">
        <v>1728</v>
      </c>
      <c r="Q2025" s="387" t="s">
        <v>1754</v>
      </c>
      <c r="R2025" s="387" t="s">
        <v>1753</v>
      </c>
      <c r="S2025" s="387">
        <v>35.409999999999997</v>
      </c>
      <c r="T2025" s="387">
        <v>73</v>
      </c>
      <c r="U2025" s="387" t="s">
        <v>2050</v>
      </c>
      <c r="V2025" s="387" t="s">
        <v>2183</v>
      </c>
      <c r="W2025" s="387" t="s">
        <v>1771</v>
      </c>
      <c r="X2025" s="387" t="s">
        <v>1770</v>
      </c>
      <c r="Y2025" s="387" t="s">
        <v>1735</v>
      </c>
      <c r="Z2025" s="387" t="s">
        <v>1734</v>
      </c>
      <c r="AA2025" s="387" t="s">
        <v>1733</v>
      </c>
      <c r="AB2025" s="387">
        <v>58.66</v>
      </c>
      <c r="AC2025" s="387">
        <v>0</v>
      </c>
      <c r="AD2025" s="387">
        <v>0</v>
      </c>
      <c r="AE2025" s="387">
        <v>58.66</v>
      </c>
      <c r="AF2025" s="387" t="s">
        <v>1729</v>
      </c>
      <c r="AG2025" s="387">
        <v>58.66</v>
      </c>
      <c r="AH2025" s="387">
        <v>0</v>
      </c>
      <c r="AI2025" s="387">
        <v>0</v>
      </c>
      <c r="AJ2025" s="387">
        <v>58.66</v>
      </c>
      <c r="AK2025" s="387">
        <v>5.87</v>
      </c>
      <c r="AM2025"/>
      <c r="AN2025"/>
      <c r="AO2025"/>
    </row>
    <row r="2026" spans="1:41">
      <c r="A2026" s="387" t="s">
        <v>4179</v>
      </c>
      <c r="B2026" s="388">
        <v>43682.520925925928</v>
      </c>
      <c r="C2026" s="389">
        <v>43682</v>
      </c>
      <c r="D2026" s="387" t="s">
        <v>2776</v>
      </c>
      <c r="E2026" s="389">
        <v>43682</v>
      </c>
      <c r="F2026" s="387" t="s">
        <v>4178</v>
      </c>
      <c r="G2026" s="389">
        <v>43682</v>
      </c>
      <c r="H2026" s="387" t="s">
        <v>3576</v>
      </c>
      <c r="I2026" s="389">
        <v>43682</v>
      </c>
      <c r="J2026" s="387" t="s">
        <v>3973</v>
      </c>
      <c r="K2026" s="387" t="s">
        <v>1741</v>
      </c>
      <c r="L2026" s="390" t="s">
        <v>1732</v>
      </c>
      <c r="M2026" s="390" t="s">
        <v>2265</v>
      </c>
      <c r="N2026" s="390" t="str">
        <f t="shared" si="64"/>
        <v>Employee4@blyblade.com</v>
      </c>
      <c r="O2026" s="390" t="str">
        <f t="shared" si="65"/>
        <v>Oksana_Orlov</v>
      </c>
      <c r="P2026" s="387" t="s">
        <v>1728</v>
      </c>
      <c r="Q2026" s="387" t="s">
        <v>1754</v>
      </c>
      <c r="R2026" s="387" t="s">
        <v>1753</v>
      </c>
      <c r="S2026" s="387">
        <v>35.409999999999997</v>
      </c>
      <c r="T2026" s="387">
        <v>73</v>
      </c>
      <c r="U2026" s="387" t="s">
        <v>2050</v>
      </c>
      <c r="V2026" s="387" t="s">
        <v>2183</v>
      </c>
      <c r="W2026" s="387" t="s">
        <v>1771</v>
      </c>
      <c r="X2026" s="387" t="s">
        <v>1770</v>
      </c>
      <c r="Y2026" s="387" t="s">
        <v>1735</v>
      </c>
      <c r="Z2026" s="387" t="s">
        <v>1734</v>
      </c>
      <c r="AA2026" s="387" t="s">
        <v>1747</v>
      </c>
      <c r="AB2026" s="387">
        <v>0</v>
      </c>
      <c r="AC2026" s="387">
        <v>0</v>
      </c>
      <c r="AD2026" s="387">
        <v>6</v>
      </c>
      <c r="AE2026" s="387">
        <v>6</v>
      </c>
      <c r="AF2026" s="387" t="s">
        <v>1729</v>
      </c>
      <c r="AG2026" s="387">
        <v>0</v>
      </c>
      <c r="AH2026" s="387">
        <v>0</v>
      </c>
      <c r="AI2026" s="387">
        <v>6</v>
      </c>
      <c r="AJ2026" s="387">
        <v>6</v>
      </c>
      <c r="AK2026" s="387">
        <v>0</v>
      </c>
      <c r="AM2026"/>
      <c r="AN2026"/>
      <c r="AO2026"/>
    </row>
    <row r="2027" spans="1:41">
      <c r="A2027" s="387" t="s">
        <v>4177</v>
      </c>
      <c r="B2027" s="388">
        <v>43682.523425925923</v>
      </c>
      <c r="C2027" s="389">
        <v>43682</v>
      </c>
      <c r="D2027" s="387" t="s">
        <v>2626</v>
      </c>
      <c r="E2027" s="389">
        <v>43682</v>
      </c>
      <c r="F2027" s="387" t="s">
        <v>4176</v>
      </c>
      <c r="G2027" s="389">
        <v>43682</v>
      </c>
      <c r="H2027" s="387" t="s">
        <v>3005</v>
      </c>
      <c r="I2027" s="389">
        <v>43682</v>
      </c>
      <c r="J2027" s="387" t="s">
        <v>4175</v>
      </c>
      <c r="K2027" s="387" t="s">
        <v>1741</v>
      </c>
      <c r="L2027" s="390" t="s">
        <v>1732</v>
      </c>
      <c r="M2027" s="390" t="s">
        <v>2681</v>
      </c>
      <c r="N2027" s="390" t="str">
        <f t="shared" si="64"/>
        <v>Employee23@blyblade.com</v>
      </c>
      <c r="O2027" s="390" t="str">
        <f t="shared" si="65"/>
        <v>James_Whaley</v>
      </c>
      <c r="P2027" s="387" t="s">
        <v>1728</v>
      </c>
      <c r="Q2027" s="387" t="s">
        <v>1754</v>
      </c>
      <c r="R2027" s="387" t="s">
        <v>1753</v>
      </c>
      <c r="S2027" s="387">
        <v>14.2</v>
      </c>
      <c r="T2027" s="387">
        <v>32</v>
      </c>
      <c r="U2027" s="387" t="s">
        <v>1752</v>
      </c>
      <c r="V2027" s="387" t="s">
        <v>1751</v>
      </c>
      <c r="W2027" s="387" t="s">
        <v>1771</v>
      </c>
      <c r="X2027" s="387" t="s">
        <v>1770</v>
      </c>
      <c r="Y2027" s="387" t="s">
        <v>1896</v>
      </c>
      <c r="Z2027" s="387" t="s">
        <v>1734</v>
      </c>
      <c r="AA2027" s="387" t="s">
        <v>1733</v>
      </c>
      <c r="AB2027" s="387">
        <v>42.97</v>
      </c>
      <c r="AC2027" s="387">
        <v>0</v>
      </c>
      <c r="AD2027" s="387">
        <v>0</v>
      </c>
      <c r="AE2027" s="387">
        <v>42.97</v>
      </c>
      <c r="AF2027" s="387" t="s">
        <v>1729</v>
      </c>
      <c r="AG2027" s="387">
        <v>42.97</v>
      </c>
      <c r="AH2027" s="387">
        <v>0</v>
      </c>
      <c r="AI2027" s="387">
        <v>0</v>
      </c>
      <c r="AJ2027" s="387">
        <v>42.97</v>
      </c>
      <c r="AK2027" s="387">
        <v>4.3</v>
      </c>
      <c r="AM2027"/>
      <c r="AN2027"/>
      <c r="AO2027"/>
    </row>
    <row r="2028" spans="1:41">
      <c r="A2028" s="387" t="s">
        <v>4174</v>
      </c>
      <c r="B2028" s="388">
        <v>43682.531863425924</v>
      </c>
      <c r="C2028" s="389">
        <v>43682</v>
      </c>
      <c r="D2028" s="387" t="s">
        <v>3066</v>
      </c>
      <c r="E2028" s="389">
        <v>43682</v>
      </c>
      <c r="F2028" s="387" t="s">
        <v>4173</v>
      </c>
      <c r="G2028" s="389">
        <v>43682</v>
      </c>
      <c r="H2028" s="387" t="s">
        <v>1796</v>
      </c>
      <c r="I2028" s="389">
        <v>43682</v>
      </c>
      <c r="J2028" s="387" t="s">
        <v>3244</v>
      </c>
      <c r="K2028" s="387" t="s">
        <v>1741</v>
      </c>
      <c r="L2028" s="390" t="s">
        <v>1732</v>
      </c>
      <c r="M2028" s="390" t="s">
        <v>1992</v>
      </c>
      <c r="N2028" s="390" t="str">
        <f t="shared" si="64"/>
        <v>Employee12@blyblade.com</v>
      </c>
      <c r="O2028" s="390" t="str">
        <f t="shared" si="65"/>
        <v>Lysane_Sanchez</v>
      </c>
      <c r="P2028" s="387" t="s">
        <v>1728</v>
      </c>
      <c r="Q2028" s="387" t="s">
        <v>1754</v>
      </c>
      <c r="R2028" s="387" t="s">
        <v>1738</v>
      </c>
      <c r="S2028" s="387">
        <v>2.2000000000000002</v>
      </c>
      <c r="T2028" s="387">
        <v>12</v>
      </c>
      <c r="U2028" s="387" t="s">
        <v>1991</v>
      </c>
      <c r="V2028" s="387" t="s">
        <v>1991</v>
      </c>
      <c r="W2028" s="387" t="s">
        <v>1965</v>
      </c>
      <c r="X2028" s="387" t="s">
        <v>1770</v>
      </c>
      <c r="Y2028" s="387" t="s">
        <v>1748</v>
      </c>
      <c r="Z2028" s="387" t="s">
        <v>1734</v>
      </c>
      <c r="AA2028" s="387" t="s">
        <v>1733</v>
      </c>
      <c r="AB2028" s="387">
        <v>14.1</v>
      </c>
      <c r="AC2028" s="387">
        <v>0</v>
      </c>
      <c r="AD2028" s="387">
        <v>0</v>
      </c>
      <c r="AE2028" s="387">
        <v>14.1</v>
      </c>
      <c r="AF2028" s="387" t="s">
        <v>1729</v>
      </c>
      <c r="AG2028" s="387">
        <v>14.1</v>
      </c>
      <c r="AH2028" s="387">
        <v>0</v>
      </c>
      <c r="AI2028" s="387">
        <v>0</v>
      </c>
      <c r="AJ2028" s="387">
        <v>14.1</v>
      </c>
      <c r="AK2028" s="387">
        <v>1.41</v>
      </c>
      <c r="AM2028"/>
      <c r="AN2028"/>
      <c r="AO2028"/>
    </row>
    <row r="2029" spans="1:41">
      <c r="A2029" s="387" t="s">
        <v>4172</v>
      </c>
      <c r="B2029" s="388">
        <v>43682.555138888885</v>
      </c>
      <c r="C2029" s="389">
        <v>43682</v>
      </c>
      <c r="D2029" s="387" t="s">
        <v>2624</v>
      </c>
      <c r="E2029" s="389">
        <v>43682</v>
      </c>
      <c r="F2029" s="387" t="s">
        <v>2215</v>
      </c>
      <c r="G2029" s="389">
        <v>43682</v>
      </c>
      <c r="H2029" s="387" t="s">
        <v>3764</v>
      </c>
      <c r="I2029" s="389">
        <v>43682</v>
      </c>
      <c r="J2029" s="387" t="s">
        <v>4099</v>
      </c>
      <c r="K2029" s="387" t="s">
        <v>1741</v>
      </c>
      <c r="L2029" s="390" t="s">
        <v>1732</v>
      </c>
      <c r="M2029" s="390" t="s">
        <v>1936</v>
      </c>
      <c r="N2029" s="390" t="str">
        <f t="shared" si="64"/>
        <v>Employee17@blyblade.com</v>
      </c>
      <c r="O2029" s="390" t="str">
        <f t="shared" si="65"/>
        <v>Nate_Alexander</v>
      </c>
      <c r="P2029" s="387" t="s">
        <v>1728</v>
      </c>
      <c r="Q2029" s="387" t="s">
        <v>1847</v>
      </c>
      <c r="R2029" s="387" t="s">
        <v>1803</v>
      </c>
      <c r="S2029" s="387">
        <v>31.24</v>
      </c>
      <c r="T2029" s="387">
        <v>65</v>
      </c>
      <c r="U2029" s="387" t="s">
        <v>2733</v>
      </c>
      <c r="V2029" s="387" t="s">
        <v>1845</v>
      </c>
      <c r="W2029" s="387" t="s">
        <v>1771</v>
      </c>
      <c r="X2029" s="387" t="s">
        <v>1770</v>
      </c>
      <c r="Y2029" s="387" t="s">
        <v>1748</v>
      </c>
      <c r="Z2029" s="387" t="s">
        <v>1734</v>
      </c>
      <c r="AA2029" s="387" t="s">
        <v>1733</v>
      </c>
      <c r="AB2029" s="387">
        <v>59.15</v>
      </c>
      <c r="AC2029" s="387">
        <v>0</v>
      </c>
      <c r="AD2029" s="387">
        <v>0</v>
      </c>
      <c r="AE2029" s="387">
        <v>59.15</v>
      </c>
      <c r="AF2029" s="387" t="s">
        <v>1729</v>
      </c>
      <c r="AG2029" s="387">
        <v>59.15</v>
      </c>
      <c r="AH2029" s="387">
        <v>0</v>
      </c>
      <c r="AI2029" s="387">
        <v>0</v>
      </c>
      <c r="AJ2029" s="387">
        <v>59.15</v>
      </c>
      <c r="AK2029" s="387">
        <v>5.92</v>
      </c>
      <c r="AM2029"/>
      <c r="AN2029"/>
      <c r="AO2029"/>
    </row>
    <row r="2030" spans="1:41">
      <c r="A2030" s="391" t="s">
        <v>4171</v>
      </c>
      <c r="B2030" s="388">
        <v>43682.561261574076</v>
      </c>
      <c r="C2030" s="389">
        <v>43682</v>
      </c>
      <c r="D2030" s="387" t="s">
        <v>2612</v>
      </c>
      <c r="E2030" s="389">
        <v>43682</v>
      </c>
      <c r="F2030" s="387" t="s">
        <v>3085</v>
      </c>
      <c r="G2030" s="389">
        <v>43682</v>
      </c>
      <c r="H2030" s="387" t="s">
        <v>1782</v>
      </c>
      <c r="I2030" s="389">
        <v>43682</v>
      </c>
      <c r="J2030" s="387" t="s">
        <v>3967</v>
      </c>
      <c r="K2030" s="387" t="s">
        <v>1741</v>
      </c>
      <c r="L2030" s="390" t="s">
        <v>1732</v>
      </c>
      <c r="M2030" s="390" t="s">
        <v>2084</v>
      </c>
      <c r="N2030" s="390" t="str">
        <f t="shared" si="64"/>
        <v>Employee40@blyblade.com</v>
      </c>
      <c r="O2030" s="390" t="str">
        <f t="shared" si="65"/>
        <v>Sergio_Khazerov</v>
      </c>
      <c r="P2030" s="387" t="s">
        <v>1728</v>
      </c>
      <c r="Q2030" s="387" t="s">
        <v>1952</v>
      </c>
      <c r="R2030" s="387" t="s">
        <v>1738</v>
      </c>
      <c r="S2030" s="387">
        <v>3.67</v>
      </c>
      <c r="T2030" s="387">
        <v>19</v>
      </c>
      <c r="U2030" s="387" t="s">
        <v>1991</v>
      </c>
      <c r="V2030" s="387" t="s">
        <v>1991</v>
      </c>
      <c r="W2030" s="387" t="s">
        <v>2025</v>
      </c>
      <c r="X2030" s="387" t="s">
        <v>1749</v>
      </c>
      <c r="Y2030" s="387" t="s">
        <v>1735</v>
      </c>
      <c r="Z2030" s="387" t="s">
        <v>1734</v>
      </c>
      <c r="AA2030" s="387" t="s">
        <v>1733</v>
      </c>
      <c r="AB2030" s="387">
        <v>57.34</v>
      </c>
      <c r="AC2030" s="387">
        <v>0</v>
      </c>
      <c r="AD2030" s="387">
        <v>0</v>
      </c>
      <c r="AE2030" s="387">
        <v>57.34</v>
      </c>
      <c r="AF2030" s="387" t="s">
        <v>1729</v>
      </c>
      <c r="AG2030" s="387">
        <v>57.34</v>
      </c>
      <c r="AH2030" s="387">
        <v>0</v>
      </c>
      <c r="AI2030" s="387">
        <v>0</v>
      </c>
      <c r="AJ2030" s="387">
        <v>57.34</v>
      </c>
      <c r="AK2030" s="387">
        <v>5.73</v>
      </c>
      <c r="AM2030"/>
      <c r="AN2030"/>
      <c r="AO2030"/>
    </row>
    <row r="2031" spans="1:41">
      <c r="A2031" s="387" t="s">
        <v>4170</v>
      </c>
      <c r="B2031" s="388">
        <v>43682.566423611112</v>
      </c>
      <c r="C2031" s="389">
        <v>43682</v>
      </c>
      <c r="D2031" s="387" t="s">
        <v>2607</v>
      </c>
      <c r="E2031" s="389">
        <v>43682</v>
      </c>
      <c r="F2031" s="387" t="s">
        <v>2900</v>
      </c>
      <c r="G2031" s="389">
        <v>43682</v>
      </c>
      <c r="H2031" s="387" t="s">
        <v>3571</v>
      </c>
      <c r="I2031" s="389">
        <v>43682</v>
      </c>
      <c r="J2031" s="387" t="s">
        <v>4169</v>
      </c>
      <c r="K2031" s="387" t="s">
        <v>1741</v>
      </c>
      <c r="L2031" s="390" t="s">
        <v>1732</v>
      </c>
      <c r="M2031" s="390" t="s">
        <v>1929</v>
      </c>
      <c r="N2031" s="390" t="str">
        <f t="shared" si="64"/>
        <v>Employee29@blyblade.com</v>
      </c>
      <c r="O2031" s="390" t="str">
        <f t="shared" si="65"/>
        <v>Justin_Meltzer</v>
      </c>
      <c r="P2031" s="387" t="s">
        <v>1728</v>
      </c>
      <c r="Q2031" s="387" t="s">
        <v>1754</v>
      </c>
      <c r="R2031" s="387" t="s">
        <v>1738</v>
      </c>
      <c r="S2031" s="387">
        <v>1.51</v>
      </c>
      <c r="T2031" s="387">
        <v>10</v>
      </c>
      <c r="U2031" s="387" t="s">
        <v>1928</v>
      </c>
      <c r="V2031" s="387" t="s">
        <v>1845</v>
      </c>
      <c r="W2031" s="387" t="s">
        <v>1771</v>
      </c>
      <c r="X2031" s="387" t="s">
        <v>1770</v>
      </c>
      <c r="Y2031" s="387" t="s">
        <v>1748</v>
      </c>
      <c r="Z2031" s="387" t="s">
        <v>1734</v>
      </c>
      <c r="AA2031" s="387" t="s">
        <v>1733</v>
      </c>
      <c r="AB2031" s="387">
        <v>15.28</v>
      </c>
      <c r="AC2031" s="387">
        <v>0</v>
      </c>
      <c r="AD2031" s="387">
        <v>0</v>
      </c>
      <c r="AE2031" s="387">
        <v>15.28</v>
      </c>
      <c r="AF2031" s="387" t="s">
        <v>1729</v>
      </c>
      <c r="AG2031" s="387">
        <v>15.28</v>
      </c>
      <c r="AH2031" s="387">
        <v>0</v>
      </c>
      <c r="AI2031" s="387">
        <v>0</v>
      </c>
      <c r="AJ2031" s="387">
        <v>15.28</v>
      </c>
      <c r="AK2031" s="387">
        <v>1.53</v>
      </c>
      <c r="AM2031"/>
      <c r="AN2031"/>
      <c r="AO2031"/>
    </row>
    <row r="2032" spans="1:41">
      <c r="A2032" s="387" t="s">
        <v>4168</v>
      </c>
      <c r="B2032" s="388">
        <v>43682.578321759262</v>
      </c>
      <c r="C2032" s="389">
        <v>43682</v>
      </c>
      <c r="D2032" s="387" t="s">
        <v>2532</v>
      </c>
      <c r="E2032" s="389">
        <v>43682</v>
      </c>
      <c r="F2032" s="387" t="s">
        <v>4167</v>
      </c>
      <c r="G2032" s="389">
        <v>43682</v>
      </c>
      <c r="H2032" s="387" t="s">
        <v>2871</v>
      </c>
      <c r="I2032" s="389">
        <v>43682</v>
      </c>
      <c r="J2032" s="387" t="s">
        <v>3594</v>
      </c>
      <c r="K2032" s="387" t="s">
        <v>1741</v>
      </c>
      <c r="L2032" s="390" t="s">
        <v>1732</v>
      </c>
      <c r="M2032" s="390" t="s">
        <v>1854</v>
      </c>
      <c r="N2032" s="390" t="str">
        <f t="shared" si="64"/>
        <v>Employee5@blyblade.com</v>
      </c>
      <c r="O2032" s="390" t="str">
        <f t="shared" si="65"/>
        <v>Torey_McNeil</v>
      </c>
      <c r="P2032" s="387" t="s">
        <v>1728</v>
      </c>
      <c r="Q2032" s="387" t="s">
        <v>1754</v>
      </c>
      <c r="R2032" s="387" t="s">
        <v>1738</v>
      </c>
      <c r="S2032" s="387">
        <v>9.43</v>
      </c>
      <c r="T2032" s="387">
        <v>38</v>
      </c>
      <c r="U2032" s="387" t="s">
        <v>1853</v>
      </c>
      <c r="V2032" s="387" t="s">
        <v>2411</v>
      </c>
      <c r="W2032" s="387" t="s">
        <v>1771</v>
      </c>
      <c r="X2032" s="387" t="s">
        <v>1770</v>
      </c>
      <c r="Y2032" s="387" t="s">
        <v>1748</v>
      </c>
      <c r="Z2032" s="387" t="s">
        <v>1734</v>
      </c>
      <c r="AA2032" s="387" t="s">
        <v>1733</v>
      </c>
      <c r="AB2032" s="387">
        <v>60.72</v>
      </c>
      <c r="AC2032" s="387">
        <v>0</v>
      </c>
      <c r="AD2032" s="387">
        <v>0</v>
      </c>
      <c r="AE2032" s="387">
        <v>60.72</v>
      </c>
      <c r="AF2032" s="387" t="s">
        <v>1729</v>
      </c>
      <c r="AG2032" s="387">
        <v>60.72</v>
      </c>
      <c r="AH2032" s="387">
        <v>0</v>
      </c>
      <c r="AI2032" s="387">
        <v>0</v>
      </c>
      <c r="AJ2032" s="387">
        <v>60.72</v>
      </c>
      <c r="AK2032" s="387">
        <v>6.07</v>
      </c>
      <c r="AM2032"/>
      <c r="AN2032"/>
      <c r="AO2032"/>
    </row>
    <row r="2033" spans="1:41">
      <c r="A2033" s="387" t="s">
        <v>4166</v>
      </c>
      <c r="B2033" s="388">
        <v>43682.60361111111</v>
      </c>
      <c r="C2033" s="389">
        <v>43682</v>
      </c>
      <c r="D2033" s="387" t="s">
        <v>2190</v>
      </c>
      <c r="E2033" s="389">
        <v>43682</v>
      </c>
      <c r="F2033" s="387" t="s">
        <v>2189</v>
      </c>
      <c r="G2033" s="389">
        <v>43682</v>
      </c>
      <c r="H2033" s="387" t="s">
        <v>2856</v>
      </c>
      <c r="I2033" s="389">
        <v>43682</v>
      </c>
      <c r="J2033" s="387" t="s">
        <v>3266</v>
      </c>
      <c r="K2033" s="387" t="s">
        <v>1741</v>
      </c>
      <c r="L2033" s="390" t="s">
        <v>1732</v>
      </c>
      <c r="M2033" s="390" t="s">
        <v>1992</v>
      </c>
      <c r="N2033" s="390" t="str">
        <f t="shared" si="64"/>
        <v>Employee12@blyblade.com</v>
      </c>
      <c r="O2033" s="390" t="str">
        <f t="shared" si="65"/>
        <v>Lysane_Sanchez</v>
      </c>
      <c r="P2033" s="387" t="s">
        <v>1728</v>
      </c>
      <c r="Q2033" s="387" t="s">
        <v>1952</v>
      </c>
      <c r="R2033" s="387" t="s">
        <v>1738</v>
      </c>
      <c r="S2033" s="387">
        <v>3.65</v>
      </c>
      <c r="T2033" s="387">
        <v>15</v>
      </c>
      <c r="U2033" s="387" t="s">
        <v>1991</v>
      </c>
      <c r="V2033" s="387" t="s">
        <v>1991</v>
      </c>
      <c r="W2033" s="387" t="s">
        <v>1761</v>
      </c>
      <c r="X2033" s="387" t="s">
        <v>1749</v>
      </c>
      <c r="Y2033" s="387" t="s">
        <v>1748</v>
      </c>
      <c r="Z2033" s="387" t="s">
        <v>1734</v>
      </c>
      <c r="AA2033" s="387" t="s">
        <v>1733</v>
      </c>
      <c r="AB2033" s="387">
        <v>51.71</v>
      </c>
      <c r="AC2033" s="387">
        <v>0</v>
      </c>
      <c r="AD2033" s="387">
        <v>0</v>
      </c>
      <c r="AE2033" s="387">
        <v>51.71</v>
      </c>
      <c r="AF2033" s="387" t="s">
        <v>1729</v>
      </c>
      <c r="AG2033" s="387">
        <v>51.71</v>
      </c>
      <c r="AH2033" s="387">
        <v>0</v>
      </c>
      <c r="AI2033" s="387">
        <v>0</v>
      </c>
      <c r="AJ2033" s="387">
        <v>51.71</v>
      </c>
      <c r="AK2033" s="387">
        <v>5.17</v>
      </c>
      <c r="AM2033"/>
      <c r="AN2033"/>
      <c r="AO2033"/>
    </row>
    <row r="2034" spans="1:41">
      <c r="A2034" s="387" t="s">
        <v>4165</v>
      </c>
      <c r="B2034" s="388">
        <v>43682.610335648147</v>
      </c>
      <c r="C2034" s="389">
        <v>43682</v>
      </c>
      <c r="D2034" s="387" t="s">
        <v>2856</v>
      </c>
      <c r="E2034" s="389">
        <v>43682</v>
      </c>
      <c r="F2034" s="387" t="s">
        <v>3266</v>
      </c>
      <c r="G2034" s="389">
        <v>43682</v>
      </c>
      <c r="H2034" s="387" t="s">
        <v>3465</v>
      </c>
      <c r="I2034" s="389">
        <v>43682</v>
      </c>
      <c r="J2034" s="387" t="s">
        <v>3464</v>
      </c>
      <c r="K2034" s="387" t="s">
        <v>1741</v>
      </c>
      <c r="L2034" s="390" t="s">
        <v>1732</v>
      </c>
      <c r="M2034" s="390" t="s">
        <v>2229</v>
      </c>
      <c r="N2034" s="390" t="str">
        <f t="shared" si="64"/>
        <v>Employee44@blyblade.com</v>
      </c>
      <c r="O2034" s="390" t="str">
        <f t="shared" si="65"/>
        <v>Mikaela_Riley</v>
      </c>
      <c r="P2034" s="387" t="s">
        <v>1728</v>
      </c>
      <c r="Q2034" s="387" t="s">
        <v>1754</v>
      </c>
      <c r="R2034" s="387" t="s">
        <v>1738</v>
      </c>
      <c r="S2034" s="387">
        <v>1.01</v>
      </c>
      <c r="T2034" s="387">
        <v>8</v>
      </c>
      <c r="U2034" s="387" t="s">
        <v>1737</v>
      </c>
      <c r="V2034" s="387" t="s">
        <v>1737</v>
      </c>
      <c r="W2034" s="387" t="s">
        <v>1965</v>
      </c>
      <c r="X2034" s="387" t="s">
        <v>1964</v>
      </c>
      <c r="Y2034" s="387" t="s">
        <v>1896</v>
      </c>
      <c r="Z2034" s="387" t="s">
        <v>1734</v>
      </c>
      <c r="AA2034" s="387" t="s">
        <v>1733</v>
      </c>
      <c r="AB2034" s="387">
        <v>11.2</v>
      </c>
      <c r="AC2034" s="387">
        <v>0</v>
      </c>
      <c r="AD2034" s="387">
        <v>0</v>
      </c>
      <c r="AE2034" s="387">
        <v>11.2</v>
      </c>
      <c r="AF2034" s="387" t="s">
        <v>1729</v>
      </c>
      <c r="AG2034" s="387">
        <v>11.2</v>
      </c>
      <c r="AH2034" s="387">
        <v>0</v>
      </c>
      <c r="AI2034" s="387">
        <v>0</v>
      </c>
      <c r="AJ2034" s="387">
        <v>11.2</v>
      </c>
      <c r="AK2034" s="387">
        <v>1.1200000000000001</v>
      </c>
      <c r="AM2034"/>
      <c r="AN2034"/>
      <c r="AO2034"/>
    </row>
    <row r="2035" spans="1:41">
      <c r="A2035" s="387" t="s">
        <v>4164</v>
      </c>
      <c r="B2035" s="388">
        <v>43682.628912037035</v>
      </c>
      <c r="C2035" s="389">
        <v>43682</v>
      </c>
      <c r="D2035" s="387" t="s">
        <v>3021</v>
      </c>
      <c r="E2035" s="389">
        <v>43682</v>
      </c>
      <c r="F2035" s="387" t="s">
        <v>2678</v>
      </c>
      <c r="G2035" s="389">
        <v>43682</v>
      </c>
      <c r="H2035" s="387" t="s">
        <v>3590</v>
      </c>
      <c r="I2035" s="389">
        <v>43682</v>
      </c>
      <c r="J2035" s="387" t="s">
        <v>3256</v>
      </c>
      <c r="K2035" s="387" t="s">
        <v>1741</v>
      </c>
      <c r="L2035" s="390" t="s">
        <v>1732</v>
      </c>
      <c r="M2035" s="390" t="s">
        <v>2229</v>
      </c>
      <c r="N2035" s="390" t="str">
        <f t="shared" si="64"/>
        <v>Employee44@blyblade.com</v>
      </c>
      <c r="O2035" s="390" t="str">
        <f t="shared" si="65"/>
        <v>Mikaela_Riley</v>
      </c>
      <c r="P2035" s="387" t="s">
        <v>1728</v>
      </c>
      <c r="Q2035" s="387" t="s">
        <v>1754</v>
      </c>
      <c r="R2035" s="387" t="s">
        <v>1738</v>
      </c>
      <c r="S2035" s="387">
        <v>1.1100000000000001</v>
      </c>
      <c r="T2035" s="387">
        <v>7</v>
      </c>
      <c r="U2035" s="387" t="s">
        <v>1737</v>
      </c>
      <c r="V2035" s="387" t="s">
        <v>1737</v>
      </c>
      <c r="W2035" s="387" t="s">
        <v>1965</v>
      </c>
      <c r="X2035" s="387" t="s">
        <v>1964</v>
      </c>
      <c r="Y2035" s="387" t="s">
        <v>1896</v>
      </c>
      <c r="Z2035" s="387" t="s">
        <v>1734</v>
      </c>
      <c r="AA2035" s="387" t="s">
        <v>1733</v>
      </c>
      <c r="AB2035" s="387">
        <v>10.76</v>
      </c>
      <c r="AC2035" s="387">
        <v>0</v>
      </c>
      <c r="AD2035" s="387">
        <v>0</v>
      </c>
      <c r="AE2035" s="387">
        <v>10.76</v>
      </c>
      <c r="AF2035" s="387" t="s">
        <v>1729</v>
      </c>
      <c r="AG2035" s="387">
        <v>10.76</v>
      </c>
      <c r="AH2035" s="387">
        <v>0</v>
      </c>
      <c r="AI2035" s="387">
        <v>0</v>
      </c>
      <c r="AJ2035" s="387">
        <v>10.76</v>
      </c>
      <c r="AK2035" s="387">
        <v>1.08</v>
      </c>
      <c r="AM2035"/>
      <c r="AN2035"/>
      <c r="AO2035"/>
    </row>
    <row r="2036" spans="1:41">
      <c r="A2036" s="387" t="s">
        <v>4163</v>
      </c>
      <c r="B2036" s="388">
        <v>43682.639930555553</v>
      </c>
      <c r="C2036" s="389">
        <v>43682</v>
      </c>
      <c r="D2036" s="387" t="s">
        <v>2097</v>
      </c>
      <c r="E2036" s="389">
        <v>43682</v>
      </c>
      <c r="F2036" s="387" t="s">
        <v>1842</v>
      </c>
      <c r="G2036" s="389">
        <v>43682</v>
      </c>
      <c r="H2036" s="387" t="s">
        <v>2324</v>
      </c>
      <c r="I2036" s="389">
        <v>43682</v>
      </c>
      <c r="J2036" s="387" t="s">
        <v>3150</v>
      </c>
      <c r="K2036" s="387" t="s">
        <v>1741</v>
      </c>
      <c r="L2036" s="390" t="s">
        <v>1732</v>
      </c>
      <c r="M2036" s="390" t="s">
        <v>2051</v>
      </c>
      <c r="N2036" s="390" t="str">
        <f t="shared" si="64"/>
        <v>Employee26@blyblade.com</v>
      </c>
      <c r="O2036" s="390" t="str">
        <f t="shared" si="65"/>
        <v>Karoline_Lozier</v>
      </c>
      <c r="P2036" s="387" t="s">
        <v>1728</v>
      </c>
      <c r="Q2036" s="387" t="s">
        <v>1739</v>
      </c>
      <c r="R2036" s="387" t="s">
        <v>1738</v>
      </c>
      <c r="S2036" s="387">
        <v>0.64</v>
      </c>
      <c r="T2036" s="387">
        <v>17</v>
      </c>
      <c r="U2036" s="387" t="s">
        <v>1772</v>
      </c>
      <c r="V2036" s="387" t="s">
        <v>1772</v>
      </c>
      <c r="W2036" s="387" t="s">
        <v>1728</v>
      </c>
      <c r="X2036" s="387" t="s">
        <v>1794</v>
      </c>
      <c r="Y2036" s="387" t="s">
        <v>1748</v>
      </c>
      <c r="Z2036" s="387" t="s">
        <v>1734</v>
      </c>
      <c r="AA2036" s="387" t="s">
        <v>1733</v>
      </c>
      <c r="AB2036" s="387">
        <v>16.59</v>
      </c>
      <c r="AC2036" s="387">
        <v>0</v>
      </c>
      <c r="AD2036" s="387">
        <v>0</v>
      </c>
      <c r="AE2036" s="387">
        <v>16.59</v>
      </c>
      <c r="AF2036" s="387" t="s">
        <v>1729</v>
      </c>
      <c r="AG2036" s="387">
        <v>16.59</v>
      </c>
      <c r="AH2036" s="387">
        <v>0</v>
      </c>
      <c r="AI2036" s="387">
        <v>0</v>
      </c>
      <c r="AJ2036" s="387">
        <v>16.59</v>
      </c>
      <c r="AK2036" s="387">
        <v>1.66</v>
      </c>
      <c r="AM2036"/>
      <c r="AN2036"/>
      <c r="AO2036"/>
    </row>
    <row r="2037" spans="1:41">
      <c r="A2037" s="387" t="s">
        <v>4162</v>
      </c>
      <c r="B2037" s="388">
        <v>43682.653726851851</v>
      </c>
      <c r="C2037" s="389">
        <v>43682</v>
      </c>
      <c r="D2037" s="387" t="s">
        <v>2179</v>
      </c>
      <c r="E2037" s="389">
        <v>43682</v>
      </c>
      <c r="F2037" s="387" t="s">
        <v>2178</v>
      </c>
      <c r="G2037" s="389">
        <v>43682</v>
      </c>
      <c r="H2037" s="387" t="s">
        <v>2548</v>
      </c>
      <c r="I2037" s="389">
        <v>43682</v>
      </c>
      <c r="J2037" s="387" t="s">
        <v>2547</v>
      </c>
      <c r="K2037" s="387" t="s">
        <v>1741</v>
      </c>
      <c r="L2037" s="390" t="s">
        <v>1732</v>
      </c>
      <c r="M2037" s="390" t="s">
        <v>3510</v>
      </c>
      <c r="N2037" s="390" t="str">
        <f t="shared" si="64"/>
        <v>Employee20@blyblade.com</v>
      </c>
      <c r="O2037" s="390" t="str">
        <f t="shared" si="65"/>
        <v>Conner_Clay</v>
      </c>
      <c r="P2037" s="387" t="s">
        <v>1728</v>
      </c>
      <c r="Q2037" s="387" t="s">
        <v>1967</v>
      </c>
      <c r="R2037" s="387" t="s">
        <v>1738</v>
      </c>
      <c r="S2037" s="387">
        <v>1.56</v>
      </c>
      <c r="T2037" s="387">
        <v>15</v>
      </c>
      <c r="U2037" s="387" t="s">
        <v>1883</v>
      </c>
      <c r="V2037" s="387" t="s">
        <v>3119</v>
      </c>
      <c r="W2037" s="387" t="s">
        <v>1965</v>
      </c>
      <c r="X2037" s="387" t="s">
        <v>1770</v>
      </c>
      <c r="Y2037" s="387" t="s">
        <v>2449</v>
      </c>
      <c r="Z2037" s="387" t="s">
        <v>1734</v>
      </c>
      <c r="AA2037" s="387" t="s">
        <v>1733</v>
      </c>
      <c r="AB2037" s="387">
        <v>21.53</v>
      </c>
      <c r="AC2037" s="387">
        <v>0</v>
      </c>
      <c r="AD2037" s="387">
        <v>0</v>
      </c>
      <c r="AE2037" s="387">
        <v>21.53</v>
      </c>
      <c r="AF2037" s="387" t="s">
        <v>1729</v>
      </c>
      <c r="AG2037" s="387">
        <v>21.53</v>
      </c>
      <c r="AH2037" s="387">
        <v>0</v>
      </c>
      <c r="AI2037" s="387">
        <v>0</v>
      </c>
      <c r="AJ2037" s="387">
        <v>21.53</v>
      </c>
      <c r="AK2037" s="387">
        <v>2.15</v>
      </c>
      <c r="AM2037"/>
      <c r="AN2037"/>
      <c r="AO2037"/>
    </row>
    <row r="2038" spans="1:41">
      <c r="A2038" s="387" t="s">
        <v>4162</v>
      </c>
      <c r="B2038" s="388">
        <v>43682.676458333335</v>
      </c>
      <c r="C2038" s="389">
        <v>43682</v>
      </c>
      <c r="D2038" s="387" t="s">
        <v>2179</v>
      </c>
      <c r="E2038" s="389">
        <v>43682</v>
      </c>
      <c r="F2038" s="387" t="s">
        <v>2178</v>
      </c>
      <c r="G2038" s="389">
        <v>43682</v>
      </c>
      <c r="H2038" s="387" t="s">
        <v>2548</v>
      </c>
      <c r="I2038" s="389">
        <v>43682</v>
      </c>
      <c r="J2038" s="387" t="s">
        <v>2547</v>
      </c>
      <c r="K2038" s="387" t="s">
        <v>1741</v>
      </c>
      <c r="L2038" s="390" t="s">
        <v>1732</v>
      </c>
      <c r="M2038" s="390" t="s">
        <v>3510</v>
      </c>
      <c r="N2038" s="390" t="str">
        <f t="shared" si="64"/>
        <v>Employee20@blyblade.com</v>
      </c>
      <c r="O2038" s="390" t="str">
        <f t="shared" si="65"/>
        <v>Conner_Clay</v>
      </c>
      <c r="P2038" s="387" t="s">
        <v>1728</v>
      </c>
      <c r="Q2038" s="387" t="s">
        <v>1967</v>
      </c>
      <c r="R2038" s="387" t="s">
        <v>1738</v>
      </c>
      <c r="S2038" s="387">
        <v>1.56</v>
      </c>
      <c r="T2038" s="387">
        <v>15</v>
      </c>
      <c r="U2038" s="387" t="s">
        <v>1883</v>
      </c>
      <c r="V2038" s="387" t="s">
        <v>3119</v>
      </c>
      <c r="W2038" s="387" t="s">
        <v>1965</v>
      </c>
      <c r="X2038" s="387" t="s">
        <v>1770</v>
      </c>
      <c r="Y2038" s="387" t="s">
        <v>2449</v>
      </c>
      <c r="Z2038" s="387" t="s">
        <v>1734</v>
      </c>
      <c r="AA2038" s="387" t="s">
        <v>1747</v>
      </c>
      <c r="AB2038" s="387">
        <v>0</v>
      </c>
      <c r="AC2038" s="387">
        <v>0</v>
      </c>
      <c r="AD2038" s="387">
        <v>4.13</v>
      </c>
      <c r="AE2038" s="387">
        <v>4.13</v>
      </c>
      <c r="AF2038" s="387" t="s">
        <v>1729</v>
      </c>
      <c r="AG2038" s="387">
        <v>0</v>
      </c>
      <c r="AH2038" s="387">
        <v>0</v>
      </c>
      <c r="AI2038" s="387">
        <v>4.13</v>
      </c>
      <c r="AJ2038" s="387">
        <v>4.13</v>
      </c>
      <c r="AK2038" s="387">
        <v>0</v>
      </c>
      <c r="AM2038"/>
      <c r="AN2038"/>
      <c r="AO2038"/>
    </row>
    <row r="2039" spans="1:41">
      <c r="A2039" s="387" t="s">
        <v>4161</v>
      </c>
      <c r="B2039" s="388">
        <v>43682.695543981485</v>
      </c>
      <c r="C2039" s="389">
        <v>43682</v>
      </c>
      <c r="D2039" s="387" t="s">
        <v>2162</v>
      </c>
      <c r="E2039" s="389">
        <v>43682</v>
      </c>
      <c r="F2039" s="387" t="s">
        <v>2161</v>
      </c>
      <c r="G2039" s="389">
        <v>43682</v>
      </c>
      <c r="H2039" s="387" t="s">
        <v>4160</v>
      </c>
      <c r="I2039" s="389">
        <v>43682</v>
      </c>
      <c r="J2039" s="387" t="s">
        <v>3228</v>
      </c>
      <c r="K2039" s="387" t="s">
        <v>1741</v>
      </c>
      <c r="L2039" s="390" t="s">
        <v>1732</v>
      </c>
      <c r="M2039" s="390" t="s">
        <v>3510</v>
      </c>
      <c r="N2039" s="390" t="str">
        <f t="shared" si="64"/>
        <v>Employee20@blyblade.com</v>
      </c>
      <c r="O2039" s="390" t="str">
        <f t="shared" si="65"/>
        <v>Conner_Clay</v>
      </c>
      <c r="P2039" s="387" t="s">
        <v>1728</v>
      </c>
      <c r="Q2039" s="387" t="s">
        <v>1754</v>
      </c>
      <c r="R2039" s="387" t="s">
        <v>1738</v>
      </c>
      <c r="S2039" s="387">
        <v>2.3199999999999998</v>
      </c>
      <c r="T2039" s="387">
        <v>24</v>
      </c>
      <c r="U2039" s="387" t="s">
        <v>1772</v>
      </c>
      <c r="V2039" s="387" t="s">
        <v>1737</v>
      </c>
      <c r="W2039" s="387" t="s">
        <v>1875</v>
      </c>
      <c r="X2039" s="387" t="s">
        <v>1770</v>
      </c>
      <c r="Y2039" s="387" t="s">
        <v>2449</v>
      </c>
      <c r="Z2039" s="387" t="s">
        <v>1734</v>
      </c>
      <c r="AA2039" s="387" t="s">
        <v>1733</v>
      </c>
      <c r="AB2039" s="387">
        <v>18.84</v>
      </c>
      <c r="AC2039" s="387">
        <v>0</v>
      </c>
      <c r="AD2039" s="387">
        <v>0</v>
      </c>
      <c r="AE2039" s="387">
        <v>18.84</v>
      </c>
      <c r="AF2039" s="387" t="s">
        <v>1729</v>
      </c>
      <c r="AG2039" s="387">
        <v>18.84</v>
      </c>
      <c r="AH2039" s="387">
        <v>0</v>
      </c>
      <c r="AI2039" s="387">
        <v>0</v>
      </c>
      <c r="AJ2039" s="387">
        <v>18.84</v>
      </c>
      <c r="AK2039" s="387">
        <v>1.88</v>
      </c>
      <c r="AM2039"/>
      <c r="AN2039"/>
      <c r="AO2039"/>
    </row>
    <row r="2040" spans="1:41">
      <c r="A2040" s="387" t="s">
        <v>4159</v>
      </c>
      <c r="B2040" s="388">
        <v>43682.697777777779</v>
      </c>
      <c r="C2040" s="389">
        <v>43682</v>
      </c>
      <c r="D2040" s="387" t="s">
        <v>2078</v>
      </c>
      <c r="E2040" s="389">
        <v>43682</v>
      </c>
      <c r="F2040" s="387" t="s">
        <v>3576</v>
      </c>
      <c r="G2040" s="389">
        <v>43682</v>
      </c>
      <c r="H2040" s="387" t="s">
        <v>2720</v>
      </c>
      <c r="I2040" s="389">
        <v>43682</v>
      </c>
      <c r="J2040" s="387" t="s">
        <v>2187</v>
      </c>
      <c r="K2040" s="387" t="s">
        <v>1741</v>
      </c>
      <c r="L2040" s="390" t="s">
        <v>1732</v>
      </c>
      <c r="M2040" s="390" t="s">
        <v>2051</v>
      </c>
      <c r="N2040" s="390" t="str">
        <f t="shared" si="64"/>
        <v>Employee26@blyblade.com</v>
      </c>
      <c r="O2040" s="390" t="str">
        <f t="shared" si="65"/>
        <v>Karoline_Lozier</v>
      </c>
      <c r="P2040" s="387" t="s">
        <v>1728</v>
      </c>
      <c r="Q2040" s="387" t="s">
        <v>1754</v>
      </c>
      <c r="R2040" s="387" t="s">
        <v>1738</v>
      </c>
      <c r="S2040" s="387">
        <v>2.21</v>
      </c>
      <c r="T2040" s="387">
        <v>18</v>
      </c>
      <c r="U2040" s="387" t="s">
        <v>1772</v>
      </c>
      <c r="V2040" s="387" t="s">
        <v>1845</v>
      </c>
      <c r="W2040" s="387" t="s">
        <v>1771</v>
      </c>
      <c r="X2040" s="387" t="s">
        <v>1770</v>
      </c>
      <c r="Y2040" s="387" t="s">
        <v>1748</v>
      </c>
      <c r="Z2040" s="387" t="s">
        <v>1734</v>
      </c>
      <c r="AA2040" s="387" t="s">
        <v>1733</v>
      </c>
      <c r="AB2040" s="387">
        <v>24.27</v>
      </c>
      <c r="AC2040" s="387">
        <v>0</v>
      </c>
      <c r="AD2040" s="387">
        <v>0</v>
      </c>
      <c r="AE2040" s="387">
        <v>24.27</v>
      </c>
      <c r="AF2040" s="387" t="s">
        <v>1729</v>
      </c>
      <c r="AG2040" s="387">
        <v>24.27</v>
      </c>
      <c r="AH2040" s="387">
        <v>0</v>
      </c>
      <c r="AI2040" s="387">
        <v>0</v>
      </c>
      <c r="AJ2040" s="387">
        <v>24.27</v>
      </c>
      <c r="AK2040" s="387">
        <v>2.4300000000000002</v>
      </c>
      <c r="AM2040"/>
      <c r="AN2040"/>
      <c r="AO2040"/>
    </row>
    <row r="2041" spans="1:41">
      <c r="A2041" s="387" t="s">
        <v>4158</v>
      </c>
      <c r="B2041" s="388">
        <v>43682.698611111111</v>
      </c>
      <c r="C2041" s="389">
        <v>43682</v>
      </c>
      <c r="D2041" s="387" t="s">
        <v>2625</v>
      </c>
      <c r="E2041" s="389">
        <v>43682</v>
      </c>
      <c r="F2041" s="387" t="s">
        <v>2624</v>
      </c>
      <c r="G2041" s="389">
        <v>43682</v>
      </c>
      <c r="H2041" s="387" t="s">
        <v>1797</v>
      </c>
      <c r="I2041" s="389">
        <v>43682</v>
      </c>
      <c r="J2041" s="387" t="s">
        <v>1796</v>
      </c>
      <c r="K2041" s="387" t="s">
        <v>1741</v>
      </c>
      <c r="L2041" s="390" t="s">
        <v>1732</v>
      </c>
      <c r="M2041" s="390" t="s">
        <v>2594</v>
      </c>
      <c r="N2041" s="390" t="str">
        <f t="shared" si="64"/>
        <v>Employee9@blyblade.com</v>
      </c>
      <c r="O2041" s="390" t="str">
        <f t="shared" si="65"/>
        <v>Emily_Antner</v>
      </c>
      <c r="P2041" s="387" t="s">
        <v>1728</v>
      </c>
      <c r="Q2041" s="387" t="s">
        <v>1754</v>
      </c>
      <c r="R2041" s="387" t="s">
        <v>1738</v>
      </c>
      <c r="S2041" s="387">
        <v>2.3199999999999998</v>
      </c>
      <c r="T2041" s="387">
        <v>27</v>
      </c>
      <c r="U2041" s="387" t="s">
        <v>1883</v>
      </c>
      <c r="V2041" s="387" t="s">
        <v>1737</v>
      </c>
      <c r="W2041" s="387" t="s">
        <v>1771</v>
      </c>
      <c r="X2041" s="387" t="s">
        <v>1770</v>
      </c>
      <c r="Y2041" s="387" t="s">
        <v>1896</v>
      </c>
      <c r="Z2041" s="387" t="s">
        <v>1734</v>
      </c>
      <c r="AA2041" s="387" t="s">
        <v>1733</v>
      </c>
      <c r="AB2041" s="387">
        <v>24.55</v>
      </c>
      <c r="AC2041" s="387">
        <v>0</v>
      </c>
      <c r="AD2041" s="387">
        <v>0</v>
      </c>
      <c r="AE2041" s="387">
        <v>24.55</v>
      </c>
      <c r="AF2041" s="387" t="s">
        <v>1729</v>
      </c>
      <c r="AG2041" s="387">
        <v>24.55</v>
      </c>
      <c r="AH2041" s="387">
        <v>0</v>
      </c>
      <c r="AI2041" s="387">
        <v>0</v>
      </c>
      <c r="AJ2041" s="387">
        <v>24.55</v>
      </c>
      <c r="AK2041" s="387">
        <v>2.46</v>
      </c>
      <c r="AM2041"/>
      <c r="AN2041"/>
      <c r="AO2041"/>
    </row>
    <row r="2042" spans="1:41">
      <c r="A2042" s="387" t="s">
        <v>4157</v>
      </c>
      <c r="B2042" s="388">
        <v>43682.711550925924</v>
      </c>
      <c r="C2042" s="389">
        <v>43682</v>
      </c>
      <c r="D2042" s="387" t="s">
        <v>3230</v>
      </c>
      <c r="E2042" s="389">
        <v>43682</v>
      </c>
      <c r="F2042" s="387" t="s">
        <v>3482</v>
      </c>
      <c r="G2042" s="389">
        <v>43682</v>
      </c>
      <c r="H2042" s="387" t="s">
        <v>2378</v>
      </c>
      <c r="I2042" s="389">
        <v>43682</v>
      </c>
      <c r="J2042" s="387" t="s">
        <v>2377</v>
      </c>
      <c r="K2042" s="387" t="s">
        <v>1741</v>
      </c>
      <c r="L2042" s="390" t="s">
        <v>1732</v>
      </c>
      <c r="M2042" s="390" t="s">
        <v>1804</v>
      </c>
      <c r="N2042" s="390" t="str">
        <f t="shared" si="64"/>
        <v>Employee47@blyblade.com</v>
      </c>
      <c r="O2042" s="390" t="str">
        <f t="shared" si="65"/>
        <v>Amanda_Soucy</v>
      </c>
      <c r="P2042" s="387" t="s">
        <v>1728</v>
      </c>
      <c r="Q2042" s="387" t="s">
        <v>1754</v>
      </c>
      <c r="R2042" s="387" t="s">
        <v>1738</v>
      </c>
      <c r="S2042" s="387">
        <v>1.55</v>
      </c>
      <c r="T2042" s="387">
        <v>7</v>
      </c>
      <c r="U2042" s="387" t="s">
        <v>1833</v>
      </c>
      <c r="V2042" s="387" t="s">
        <v>1737</v>
      </c>
      <c r="W2042" s="387" t="s">
        <v>1771</v>
      </c>
      <c r="X2042" s="387" t="s">
        <v>1844</v>
      </c>
      <c r="Y2042" s="387" t="s">
        <v>1735</v>
      </c>
      <c r="Z2042" s="387" t="s">
        <v>1734</v>
      </c>
      <c r="AA2042" s="387" t="s">
        <v>1747</v>
      </c>
      <c r="AB2042" s="387">
        <v>0</v>
      </c>
      <c r="AC2042" s="387">
        <v>0</v>
      </c>
      <c r="AD2042" s="387">
        <v>1.03</v>
      </c>
      <c r="AE2042" s="387">
        <v>1.03</v>
      </c>
      <c r="AF2042" s="387" t="s">
        <v>1729</v>
      </c>
      <c r="AG2042" s="387">
        <v>0</v>
      </c>
      <c r="AH2042" s="387">
        <v>0</v>
      </c>
      <c r="AI2042" s="387">
        <v>1.03</v>
      </c>
      <c r="AJ2042" s="387">
        <v>1.03</v>
      </c>
      <c r="AK2042" s="387">
        <v>0</v>
      </c>
      <c r="AM2042"/>
      <c r="AN2042"/>
      <c r="AO2042"/>
    </row>
    <row r="2043" spans="1:41">
      <c r="A2043" s="387" t="s">
        <v>4156</v>
      </c>
      <c r="B2043" s="388">
        <v>43682.724722222221</v>
      </c>
      <c r="C2043" s="389">
        <v>43682</v>
      </c>
      <c r="D2043" s="387" t="s">
        <v>3575</v>
      </c>
      <c r="E2043" s="389">
        <v>43682</v>
      </c>
      <c r="F2043" s="387" t="s">
        <v>3161</v>
      </c>
      <c r="G2043" s="389">
        <v>43682</v>
      </c>
      <c r="H2043" s="387" t="s">
        <v>2040</v>
      </c>
      <c r="I2043" s="389">
        <v>43682</v>
      </c>
      <c r="J2043" s="387" t="s">
        <v>3057</v>
      </c>
      <c r="K2043" s="387" t="s">
        <v>1741</v>
      </c>
      <c r="L2043" s="390" t="s">
        <v>1732</v>
      </c>
      <c r="M2043" s="390" t="s">
        <v>1911</v>
      </c>
      <c r="N2043" s="390" t="str">
        <f t="shared" si="64"/>
        <v>Employee18@blyblade.com</v>
      </c>
      <c r="O2043" s="390" t="str">
        <f t="shared" si="65"/>
        <v>Maryanne_Johnson</v>
      </c>
      <c r="P2043" s="387" t="s">
        <v>1728</v>
      </c>
      <c r="Q2043" s="387" t="s">
        <v>1847</v>
      </c>
      <c r="R2043" s="387" t="s">
        <v>1738</v>
      </c>
      <c r="S2043" s="387">
        <v>2.41</v>
      </c>
      <c r="T2043" s="387">
        <v>23</v>
      </c>
      <c r="U2043" s="387" t="s">
        <v>1883</v>
      </c>
      <c r="V2043" s="387" t="s">
        <v>1737</v>
      </c>
      <c r="W2043" s="387" t="s">
        <v>1965</v>
      </c>
      <c r="X2043" s="387" t="s">
        <v>1964</v>
      </c>
      <c r="Y2043" s="387" t="s">
        <v>1735</v>
      </c>
      <c r="Z2043" s="387" t="s">
        <v>1734</v>
      </c>
      <c r="AA2043" s="387" t="s">
        <v>1733</v>
      </c>
      <c r="AB2043" s="387">
        <v>22.45</v>
      </c>
      <c r="AC2043" s="387">
        <v>0</v>
      </c>
      <c r="AD2043" s="387">
        <v>0</v>
      </c>
      <c r="AE2043" s="387">
        <v>22.45</v>
      </c>
      <c r="AF2043" s="387" t="s">
        <v>1729</v>
      </c>
      <c r="AG2043" s="387">
        <v>22.45</v>
      </c>
      <c r="AH2043" s="387">
        <v>0</v>
      </c>
      <c r="AI2043" s="387">
        <v>0</v>
      </c>
      <c r="AJ2043" s="387">
        <v>22.45</v>
      </c>
      <c r="AK2043" s="387">
        <v>2.25</v>
      </c>
      <c r="AM2043"/>
      <c r="AN2043"/>
      <c r="AO2043"/>
    </row>
    <row r="2044" spans="1:41">
      <c r="A2044" s="387" t="s">
        <v>4146</v>
      </c>
      <c r="B2044" s="388">
        <v>43682.754305555558</v>
      </c>
      <c r="C2044" s="389">
        <v>43682</v>
      </c>
      <c r="D2044" s="387" t="s">
        <v>2054</v>
      </c>
      <c r="E2044" s="389">
        <v>43682</v>
      </c>
      <c r="F2044" s="387" t="s">
        <v>3132</v>
      </c>
      <c r="G2044" s="389">
        <v>43682</v>
      </c>
      <c r="H2044" s="387" t="s">
        <v>2295</v>
      </c>
      <c r="I2044" s="389">
        <v>43682</v>
      </c>
      <c r="J2044" s="387" t="s">
        <v>4145</v>
      </c>
      <c r="K2044" s="387" t="s">
        <v>1741</v>
      </c>
      <c r="L2044" s="390" t="s">
        <v>1732</v>
      </c>
      <c r="M2044" s="390" t="s">
        <v>1804</v>
      </c>
      <c r="N2044" s="390" t="str">
        <f t="shared" si="64"/>
        <v>Employee47@blyblade.com</v>
      </c>
      <c r="O2044" s="390" t="str">
        <f t="shared" si="65"/>
        <v>Amanda_Soucy</v>
      </c>
      <c r="P2044" s="387" t="s">
        <v>1728</v>
      </c>
      <c r="Q2044" s="387" t="s">
        <v>1754</v>
      </c>
      <c r="R2044" s="387" t="s">
        <v>1738</v>
      </c>
      <c r="S2044" s="387">
        <v>2.78</v>
      </c>
      <c r="T2044" s="387">
        <v>24</v>
      </c>
      <c r="U2044" s="387" t="s">
        <v>1737</v>
      </c>
      <c r="V2044" s="387" t="s">
        <v>1883</v>
      </c>
      <c r="W2044" s="387" t="s">
        <v>1771</v>
      </c>
      <c r="X2044" s="387" t="s">
        <v>1770</v>
      </c>
      <c r="Y2044" s="387" t="s">
        <v>1735</v>
      </c>
      <c r="Z2044" s="387" t="s">
        <v>1734</v>
      </c>
      <c r="AA2044" s="387" t="s">
        <v>1733</v>
      </c>
      <c r="AB2044" s="387">
        <v>20.49</v>
      </c>
      <c r="AC2044" s="387">
        <v>0</v>
      </c>
      <c r="AD2044" s="387">
        <v>0</v>
      </c>
      <c r="AE2044" s="387">
        <v>20.49</v>
      </c>
      <c r="AF2044" s="387" t="s">
        <v>1729</v>
      </c>
      <c r="AG2044" s="387">
        <v>20.49</v>
      </c>
      <c r="AH2044" s="387">
        <v>0</v>
      </c>
      <c r="AI2044" s="387">
        <v>0</v>
      </c>
      <c r="AJ2044" s="387">
        <v>20.49</v>
      </c>
      <c r="AK2044" s="387">
        <v>2.0499999999999998</v>
      </c>
      <c r="AM2044"/>
      <c r="AN2044"/>
      <c r="AO2044"/>
    </row>
    <row r="2045" spans="1:41">
      <c r="A2045" s="387" t="s">
        <v>4155</v>
      </c>
      <c r="B2045" s="388">
        <v>43682.799212962964</v>
      </c>
      <c r="C2045" s="389">
        <v>43682</v>
      </c>
      <c r="D2045" s="387" t="s">
        <v>2515</v>
      </c>
      <c r="E2045" s="389">
        <v>43682</v>
      </c>
      <c r="F2045" s="387" t="s">
        <v>2768</v>
      </c>
      <c r="G2045" s="389">
        <v>43682</v>
      </c>
      <c r="H2045" s="387" t="s">
        <v>2540</v>
      </c>
      <c r="I2045" s="389">
        <v>43682</v>
      </c>
      <c r="J2045" s="387" t="s">
        <v>2539</v>
      </c>
      <c r="K2045" s="387" t="s">
        <v>1741</v>
      </c>
      <c r="L2045" s="390" t="s">
        <v>1732</v>
      </c>
      <c r="M2045" s="390" t="s">
        <v>1911</v>
      </c>
      <c r="N2045" s="390" t="str">
        <f t="shared" si="64"/>
        <v>Employee18@blyblade.com</v>
      </c>
      <c r="O2045" s="390" t="str">
        <f t="shared" si="65"/>
        <v>Maryanne_Johnson</v>
      </c>
      <c r="P2045" s="387" t="s">
        <v>1728</v>
      </c>
      <c r="Q2045" s="387" t="s">
        <v>1739</v>
      </c>
      <c r="R2045" s="387" t="s">
        <v>1738</v>
      </c>
      <c r="S2045" s="387">
        <v>1.03</v>
      </c>
      <c r="T2045" s="387">
        <v>21</v>
      </c>
      <c r="U2045" s="387" t="s">
        <v>1737</v>
      </c>
      <c r="V2045" s="387" t="s">
        <v>1737</v>
      </c>
      <c r="W2045" s="387" t="s">
        <v>1728</v>
      </c>
      <c r="X2045" s="387" t="s">
        <v>1794</v>
      </c>
      <c r="Y2045" s="387" t="s">
        <v>1735</v>
      </c>
      <c r="Z2045" s="387" t="s">
        <v>1734</v>
      </c>
      <c r="AA2045" s="387" t="s">
        <v>1793</v>
      </c>
      <c r="AB2045" s="387">
        <v>14.88</v>
      </c>
      <c r="AC2045" s="387">
        <v>0</v>
      </c>
      <c r="AD2045" s="387">
        <v>3</v>
      </c>
      <c r="AE2045" s="387">
        <v>14.88</v>
      </c>
      <c r="AF2045" s="387" t="s">
        <v>1729</v>
      </c>
      <c r="AG2045" s="387">
        <v>14.88</v>
      </c>
      <c r="AH2045" s="387">
        <v>0</v>
      </c>
      <c r="AI2045" s="387">
        <v>3</v>
      </c>
      <c r="AJ2045" s="387">
        <v>14.88</v>
      </c>
      <c r="AK2045" s="387">
        <v>1.49</v>
      </c>
      <c r="AM2045"/>
      <c r="AN2045"/>
      <c r="AO2045"/>
    </row>
    <row r="2046" spans="1:41">
      <c r="A2046" s="387" t="s">
        <v>4154</v>
      </c>
      <c r="B2046" s="388">
        <v>43682.824490740742</v>
      </c>
      <c r="C2046" s="389">
        <v>43682</v>
      </c>
      <c r="D2046" s="387" t="s">
        <v>3718</v>
      </c>
      <c r="E2046" s="389">
        <v>43682</v>
      </c>
      <c r="F2046" s="387" t="s">
        <v>3374</v>
      </c>
      <c r="G2046" s="389">
        <v>43682</v>
      </c>
      <c r="H2046" s="387" t="s">
        <v>1980</v>
      </c>
      <c r="I2046" s="389">
        <v>43682</v>
      </c>
      <c r="J2046" s="387" t="s">
        <v>3073</v>
      </c>
      <c r="K2046" s="387" t="s">
        <v>1741</v>
      </c>
      <c r="L2046" s="390" t="s">
        <v>1732</v>
      </c>
      <c r="M2046" s="390" t="s">
        <v>1979</v>
      </c>
      <c r="N2046" s="390" t="str">
        <f t="shared" si="64"/>
        <v>Employee15@blyblade.com</v>
      </c>
      <c r="O2046" s="390" t="str">
        <f t="shared" si="65"/>
        <v>Jess_Rooney</v>
      </c>
      <c r="P2046" s="387" t="s">
        <v>1728</v>
      </c>
      <c r="Q2046" s="387" t="s">
        <v>1739</v>
      </c>
      <c r="R2046" s="387" t="s">
        <v>1738</v>
      </c>
      <c r="S2046" s="387">
        <v>0.4</v>
      </c>
      <c r="T2046" s="387">
        <v>17</v>
      </c>
      <c r="U2046" s="387" t="s">
        <v>1772</v>
      </c>
      <c r="V2046" s="387" t="s">
        <v>1772</v>
      </c>
      <c r="W2046" s="387" t="s">
        <v>1728</v>
      </c>
      <c r="X2046" s="387" t="s">
        <v>1794</v>
      </c>
      <c r="Y2046" s="387" t="s">
        <v>1735</v>
      </c>
      <c r="Z2046" s="387" t="s">
        <v>1734</v>
      </c>
      <c r="AA2046" s="387" t="s">
        <v>1733</v>
      </c>
      <c r="AB2046" s="387">
        <v>14.2</v>
      </c>
      <c r="AC2046" s="387">
        <v>0</v>
      </c>
      <c r="AD2046" s="387">
        <v>0</v>
      </c>
      <c r="AE2046" s="387">
        <v>14.2</v>
      </c>
      <c r="AF2046" s="387" t="s">
        <v>1729</v>
      </c>
      <c r="AG2046" s="387">
        <v>14.2</v>
      </c>
      <c r="AH2046" s="387">
        <v>0</v>
      </c>
      <c r="AI2046" s="387">
        <v>0</v>
      </c>
      <c r="AJ2046" s="387">
        <v>14.2</v>
      </c>
      <c r="AK2046" s="387">
        <v>1.42</v>
      </c>
      <c r="AM2046"/>
      <c r="AN2046"/>
      <c r="AO2046"/>
    </row>
    <row r="2047" spans="1:41">
      <c r="A2047" s="387" t="s">
        <v>4153</v>
      </c>
      <c r="B2047" s="388">
        <v>43682.875520833331</v>
      </c>
      <c r="C2047" s="389">
        <v>43682</v>
      </c>
      <c r="D2047" s="387" t="s">
        <v>2071</v>
      </c>
      <c r="E2047" s="389">
        <v>43682</v>
      </c>
      <c r="F2047" s="387" t="s">
        <v>2070</v>
      </c>
      <c r="G2047" s="389">
        <v>43682</v>
      </c>
      <c r="H2047" s="387" t="s">
        <v>2261</v>
      </c>
      <c r="I2047" s="389">
        <v>43682</v>
      </c>
      <c r="J2047" s="387" t="s">
        <v>2350</v>
      </c>
      <c r="K2047" s="387" t="s">
        <v>1741</v>
      </c>
      <c r="L2047" s="390" t="s">
        <v>1732</v>
      </c>
      <c r="M2047" s="390" t="s">
        <v>1924</v>
      </c>
      <c r="N2047" s="390" t="str">
        <f t="shared" si="64"/>
        <v>Employee16@blyblade.com</v>
      </c>
      <c r="O2047" s="390" t="str">
        <f t="shared" si="65"/>
        <v>Hunter_Senning</v>
      </c>
      <c r="P2047" s="387" t="s">
        <v>1728</v>
      </c>
      <c r="Q2047" s="387" t="s">
        <v>1754</v>
      </c>
      <c r="R2047" s="387" t="s">
        <v>1753</v>
      </c>
      <c r="S2047" s="387">
        <v>17.350000000000001</v>
      </c>
      <c r="T2047" s="387">
        <v>45</v>
      </c>
      <c r="U2047" s="387" t="s">
        <v>1795</v>
      </c>
      <c r="V2047" s="387" t="s">
        <v>1751</v>
      </c>
      <c r="W2047" s="387" t="s">
        <v>1771</v>
      </c>
      <c r="X2047" s="387" t="s">
        <v>1749</v>
      </c>
      <c r="Y2047" s="387" t="s">
        <v>1748</v>
      </c>
      <c r="Z2047" s="387" t="s">
        <v>1734</v>
      </c>
      <c r="AA2047" s="387" t="s">
        <v>1733</v>
      </c>
      <c r="AB2047" s="387">
        <v>63</v>
      </c>
      <c r="AC2047" s="387">
        <v>0</v>
      </c>
      <c r="AD2047" s="387">
        <v>0</v>
      </c>
      <c r="AE2047" s="387">
        <v>63</v>
      </c>
      <c r="AF2047" s="387" t="s">
        <v>1729</v>
      </c>
      <c r="AG2047" s="387">
        <v>63</v>
      </c>
      <c r="AH2047" s="387">
        <v>0</v>
      </c>
      <c r="AI2047" s="387">
        <v>0</v>
      </c>
      <c r="AJ2047" s="387">
        <v>63</v>
      </c>
      <c r="AK2047" s="387">
        <v>6.3</v>
      </c>
      <c r="AM2047"/>
      <c r="AN2047"/>
      <c r="AO2047"/>
    </row>
    <row r="2048" spans="1:41">
      <c r="A2048" s="387" t="s">
        <v>4152</v>
      </c>
      <c r="B2048" s="388">
        <v>43682.931655092594</v>
      </c>
      <c r="C2048" s="389">
        <v>43682</v>
      </c>
      <c r="D2048" s="387" t="s">
        <v>2584</v>
      </c>
      <c r="E2048" s="389">
        <v>43682</v>
      </c>
      <c r="F2048" s="387" t="s">
        <v>2129</v>
      </c>
      <c r="G2048" s="387" t="s">
        <v>1728</v>
      </c>
      <c r="H2048" s="387" t="s">
        <v>1728</v>
      </c>
      <c r="I2048" s="387" t="s">
        <v>1728</v>
      </c>
      <c r="J2048" s="387" t="s">
        <v>1728</v>
      </c>
      <c r="K2048" s="387" t="s">
        <v>1741</v>
      </c>
      <c r="L2048" s="390" t="s">
        <v>1732</v>
      </c>
      <c r="M2048" s="390" t="s">
        <v>1731</v>
      </c>
      <c r="N2048" s="390" t="str">
        <f t="shared" si="64"/>
        <v>Employee8@blyblade.com</v>
      </c>
      <c r="O2048" s="390" t="str">
        <f t="shared" si="65"/>
        <v>--_--</v>
      </c>
      <c r="P2048" s="387" t="s">
        <v>1728</v>
      </c>
      <c r="Q2048" s="387" t="s">
        <v>1967</v>
      </c>
      <c r="R2048" s="387" t="s">
        <v>1738</v>
      </c>
      <c r="S2048" s="387" t="s">
        <v>1728</v>
      </c>
      <c r="T2048" s="387" t="s">
        <v>1728</v>
      </c>
      <c r="U2048" s="387" t="s">
        <v>1845</v>
      </c>
      <c r="V2048" s="387" t="s">
        <v>1737</v>
      </c>
      <c r="W2048" s="387" t="s">
        <v>1875</v>
      </c>
      <c r="X2048" s="387" t="s">
        <v>1770</v>
      </c>
      <c r="Y2048" s="387" t="s">
        <v>1728</v>
      </c>
      <c r="Z2048" s="387" t="s">
        <v>1734</v>
      </c>
      <c r="AA2048" s="387" t="s">
        <v>1733</v>
      </c>
      <c r="AB2048" s="387">
        <v>5.44</v>
      </c>
      <c r="AC2048" s="387">
        <v>0</v>
      </c>
      <c r="AD2048" s="387">
        <v>0</v>
      </c>
      <c r="AE2048" s="387">
        <v>5.44</v>
      </c>
      <c r="AF2048" s="387" t="s">
        <v>1729</v>
      </c>
      <c r="AG2048" s="387">
        <v>5.44</v>
      </c>
      <c r="AH2048" s="387">
        <v>0</v>
      </c>
      <c r="AI2048" s="387">
        <v>0</v>
      </c>
      <c r="AJ2048" s="387">
        <v>5.44</v>
      </c>
      <c r="AK2048" s="387">
        <v>0.54</v>
      </c>
      <c r="AM2048"/>
      <c r="AN2048"/>
      <c r="AO2048"/>
    </row>
    <row r="2049" spans="1:41">
      <c r="A2049" s="387" t="s">
        <v>4152</v>
      </c>
      <c r="B2049" s="388">
        <v>43682.934039351851</v>
      </c>
      <c r="C2049" s="389">
        <v>43682</v>
      </c>
      <c r="D2049" s="387" t="s">
        <v>2584</v>
      </c>
      <c r="E2049" s="389">
        <v>43682</v>
      </c>
      <c r="F2049" s="387" t="s">
        <v>2129</v>
      </c>
      <c r="G2049" s="387" t="s">
        <v>1728</v>
      </c>
      <c r="H2049" s="387" t="s">
        <v>1728</v>
      </c>
      <c r="I2049" s="387" t="s">
        <v>1728</v>
      </c>
      <c r="J2049" s="387" t="s">
        <v>1728</v>
      </c>
      <c r="K2049" s="387" t="s">
        <v>1741</v>
      </c>
      <c r="L2049" s="390" t="s">
        <v>1732</v>
      </c>
      <c r="M2049" s="390" t="s">
        <v>1731</v>
      </c>
      <c r="N2049" s="390" t="str">
        <f t="shared" si="64"/>
        <v>Employee8@blyblade.com</v>
      </c>
      <c r="O2049" s="390" t="str">
        <f t="shared" si="65"/>
        <v>--_--</v>
      </c>
      <c r="P2049" s="387" t="s">
        <v>1728</v>
      </c>
      <c r="Q2049" s="387" t="s">
        <v>1967</v>
      </c>
      <c r="R2049" s="387" t="s">
        <v>1738</v>
      </c>
      <c r="S2049" s="387" t="s">
        <v>1728</v>
      </c>
      <c r="T2049" s="387" t="s">
        <v>1728</v>
      </c>
      <c r="U2049" s="387" t="s">
        <v>1845</v>
      </c>
      <c r="V2049" s="387" t="s">
        <v>1737</v>
      </c>
      <c r="W2049" s="387" t="s">
        <v>1875</v>
      </c>
      <c r="X2049" s="387" t="s">
        <v>1770</v>
      </c>
      <c r="Y2049" s="387" t="s">
        <v>1728</v>
      </c>
      <c r="Z2049" s="387" t="s">
        <v>1734</v>
      </c>
      <c r="AA2049" s="387" t="s">
        <v>2138</v>
      </c>
      <c r="AB2049" s="387">
        <v>-5.44</v>
      </c>
      <c r="AC2049" s="387">
        <v>0</v>
      </c>
      <c r="AD2049" s="387">
        <v>0</v>
      </c>
      <c r="AE2049" s="387">
        <v>-5.44</v>
      </c>
      <c r="AF2049" s="387" t="s">
        <v>1729</v>
      </c>
      <c r="AG2049" s="387">
        <v>-5.44</v>
      </c>
      <c r="AH2049" s="387">
        <v>0</v>
      </c>
      <c r="AI2049" s="387">
        <v>0</v>
      </c>
      <c r="AJ2049" s="387">
        <v>-5.44</v>
      </c>
      <c r="AK2049" s="387">
        <v>-0.54</v>
      </c>
      <c r="AM2049"/>
      <c r="AN2049"/>
      <c r="AO2049"/>
    </row>
    <row r="2050" spans="1:41">
      <c r="A2050" s="387" t="s">
        <v>4151</v>
      </c>
      <c r="B2050" s="388">
        <v>43682.943969907406</v>
      </c>
      <c r="C2050" s="389">
        <v>43682</v>
      </c>
      <c r="D2050" s="387" t="s">
        <v>3699</v>
      </c>
      <c r="E2050" s="389">
        <v>43682</v>
      </c>
      <c r="F2050" s="387" t="s">
        <v>2982</v>
      </c>
      <c r="G2050" s="389">
        <v>43682</v>
      </c>
      <c r="H2050" s="387" t="s">
        <v>3120</v>
      </c>
      <c r="I2050" s="389">
        <v>43682</v>
      </c>
      <c r="J2050" s="387" t="s">
        <v>2980</v>
      </c>
      <c r="K2050" s="387" t="s">
        <v>1741</v>
      </c>
      <c r="L2050" s="390" t="s">
        <v>1732</v>
      </c>
      <c r="M2050" s="390" t="s">
        <v>2013</v>
      </c>
      <c r="N2050" s="390" t="str">
        <f t="shared" si="64"/>
        <v>Employee22@blyblade.com</v>
      </c>
      <c r="O2050" s="390" t="str">
        <f t="shared" si="65"/>
        <v>Lee_Gold</v>
      </c>
      <c r="P2050" s="387" t="s">
        <v>1728</v>
      </c>
      <c r="Q2050" s="387" t="s">
        <v>1952</v>
      </c>
      <c r="R2050" s="387" t="s">
        <v>1738</v>
      </c>
      <c r="S2050" s="387">
        <v>2.66</v>
      </c>
      <c r="T2050" s="387">
        <v>14</v>
      </c>
      <c r="U2050" s="387" t="s">
        <v>1737</v>
      </c>
      <c r="V2050" s="387" t="s">
        <v>2542</v>
      </c>
      <c r="W2050" s="387" t="s">
        <v>1875</v>
      </c>
      <c r="X2050" s="387" t="s">
        <v>1749</v>
      </c>
      <c r="Y2050" s="387" t="s">
        <v>1748</v>
      </c>
      <c r="Z2050" s="387" t="s">
        <v>1734</v>
      </c>
      <c r="AA2050" s="387" t="s">
        <v>1733</v>
      </c>
      <c r="AB2050" s="387">
        <v>46.34</v>
      </c>
      <c r="AC2050" s="387">
        <v>0</v>
      </c>
      <c r="AD2050" s="387">
        <v>0</v>
      </c>
      <c r="AE2050" s="387">
        <v>46.34</v>
      </c>
      <c r="AF2050" s="387" t="s">
        <v>1729</v>
      </c>
      <c r="AG2050" s="387">
        <v>46.34</v>
      </c>
      <c r="AH2050" s="387">
        <v>0</v>
      </c>
      <c r="AI2050" s="387">
        <v>0</v>
      </c>
      <c r="AJ2050" s="387">
        <v>46.34</v>
      </c>
      <c r="AK2050" s="387">
        <v>4.63</v>
      </c>
      <c r="AM2050"/>
      <c r="AN2050"/>
      <c r="AO2050"/>
    </row>
    <row r="2051" spans="1:41">
      <c r="A2051" s="387" t="s">
        <v>4150</v>
      </c>
      <c r="B2051" s="388">
        <v>43682.952534722222</v>
      </c>
      <c r="C2051" s="389">
        <v>43682</v>
      </c>
      <c r="D2051" s="387" t="s">
        <v>2831</v>
      </c>
      <c r="E2051" s="389">
        <v>43682</v>
      </c>
      <c r="F2051" s="387" t="s">
        <v>2830</v>
      </c>
      <c r="G2051" s="389">
        <v>43682</v>
      </c>
      <c r="H2051" s="387" t="s">
        <v>3697</v>
      </c>
      <c r="I2051" s="389">
        <v>43682</v>
      </c>
      <c r="J2051" s="387" t="s">
        <v>2860</v>
      </c>
      <c r="K2051" s="387" t="s">
        <v>1741</v>
      </c>
      <c r="L2051" s="390" t="s">
        <v>1732</v>
      </c>
      <c r="M2051" s="390" t="s">
        <v>1936</v>
      </c>
      <c r="N2051" s="390" t="str">
        <f t="shared" si="64"/>
        <v>Employee17@blyblade.com</v>
      </c>
      <c r="O2051" s="390" t="str">
        <f t="shared" si="65"/>
        <v>Nate_Alexander</v>
      </c>
      <c r="P2051" s="387" t="s">
        <v>1728</v>
      </c>
      <c r="Q2051" s="387" t="s">
        <v>1754</v>
      </c>
      <c r="R2051" s="387" t="s">
        <v>1738</v>
      </c>
      <c r="S2051" s="387">
        <v>2.16</v>
      </c>
      <c r="T2051" s="387">
        <v>12</v>
      </c>
      <c r="U2051" s="387" t="s">
        <v>1737</v>
      </c>
      <c r="V2051" s="387" t="s">
        <v>1883</v>
      </c>
      <c r="W2051" s="387" t="s">
        <v>1771</v>
      </c>
      <c r="X2051" s="387" t="s">
        <v>1770</v>
      </c>
      <c r="Y2051" s="387" t="s">
        <v>1748</v>
      </c>
      <c r="Z2051" s="387" t="s">
        <v>1734</v>
      </c>
      <c r="AA2051" s="387" t="s">
        <v>1733</v>
      </c>
      <c r="AB2051" s="387">
        <v>17.97</v>
      </c>
      <c r="AC2051" s="387">
        <v>0</v>
      </c>
      <c r="AD2051" s="387">
        <v>0</v>
      </c>
      <c r="AE2051" s="387">
        <v>17.97</v>
      </c>
      <c r="AF2051" s="387" t="s">
        <v>1729</v>
      </c>
      <c r="AG2051" s="387">
        <v>17.97</v>
      </c>
      <c r="AH2051" s="387">
        <v>0</v>
      </c>
      <c r="AI2051" s="387">
        <v>0</v>
      </c>
      <c r="AJ2051" s="387">
        <v>17.97</v>
      </c>
      <c r="AK2051" s="387">
        <v>1.8</v>
      </c>
      <c r="AM2051"/>
      <c r="AN2051"/>
      <c r="AO2051"/>
    </row>
    <row r="2052" spans="1:41">
      <c r="A2052" s="387" t="s">
        <v>4149</v>
      </c>
      <c r="B2052" s="388">
        <v>43682.959965277776</v>
      </c>
      <c r="C2052" s="389">
        <v>43682</v>
      </c>
      <c r="D2052" s="387" t="s">
        <v>2699</v>
      </c>
      <c r="E2052" s="389">
        <v>43682</v>
      </c>
      <c r="F2052" s="387" t="s">
        <v>2866</v>
      </c>
      <c r="G2052" s="387" t="s">
        <v>1728</v>
      </c>
      <c r="H2052" s="387" t="s">
        <v>1728</v>
      </c>
      <c r="I2052" s="387" t="s">
        <v>1728</v>
      </c>
      <c r="J2052" s="387" t="s">
        <v>1728</v>
      </c>
      <c r="K2052" s="387" t="s">
        <v>1741</v>
      </c>
      <c r="L2052" s="390" t="s">
        <v>1732</v>
      </c>
      <c r="M2052" s="390" t="s">
        <v>2013</v>
      </c>
      <c r="N2052" s="390" t="str">
        <f t="shared" si="64"/>
        <v>Employee22@blyblade.com</v>
      </c>
      <c r="O2052" s="390" t="str">
        <f t="shared" si="65"/>
        <v>Lee_Gold</v>
      </c>
      <c r="P2052" s="387" t="s">
        <v>1728</v>
      </c>
      <c r="Q2052" s="387" t="s">
        <v>1847</v>
      </c>
      <c r="R2052" s="387" t="s">
        <v>1738</v>
      </c>
      <c r="S2052" s="387" t="s">
        <v>1728</v>
      </c>
      <c r="T2052" s="387" t="s">
        <v>1728</v>
      </c>
      <c r="U2052" s="387" t="s">
        <v>2411</v>
      </c>
      <c r="V2052" s="387" t="s">
        <v>1737</v>
      </c>
      <c r="W2052" s="387" t="s">
        <v>1875</v>
      </c>
      <c r="X2052" s="387" t="s">
        <v>1770</v>
      </c>
      <c r="Y2052" s="387" t="s">
        <v>1748</v>
      </c>
      <c r="Z2052" s="387" t="s">
        <v>1734</v>
      </c>
      <c r="AA2052" s="387" t="s">
        <v>1733</v>
      </c>
      <c r="AB2052" s="387">
        <v>5.44</v>
      </c>
      <c r="AC2052" s="387">
        <v>0</v>
      </c>
      <c r="AD2052" s="387">
        <v>0</v>
      </c>
      <c r="AE2052" s="387">
        <v>5.44</v>
      </c>
      <c r="AF2052" s="387" t="s">
        <v>1729</v>
      </c>
      <c r="AG2052" s="387">
        <v>5.44</v>
      </c>
      <c r="AH2052" s="387">
        <v>0</v>
      </c>
      <c r="AI2052" s="387">
        <v>0</v>
      </c>
      <c r="AJ2052" s="387">
        <v>5.44</v>
      </c>
      <c r="AK2052" s="387">
        <v>0.54</v>
      </c>
      <c r="AM2052"/>
      <c r="AN2052"/>
      <c r="AO2052"/>
    </row>
    <row r="2053" spans="1:41">
      <c r="A2053" s="387" t="s">
        <v>4148</v>
      </c>
      <c r="B2053" s="388">
        <v>43682.989432870374</v>
      </c>
      <c r="C2053" s="389">
        <v>43682</v>
      </c>
      <c r="D2053" s="387" t="s">
        <v>2401</v>
      </c>
      <c r="E2053" s="389">
        <v>43682</v>
      </c>
      <c r="F2053" s="387" t="s">
        <v>2400</v>
      </c>
      <c r="G2053" s="389">
        <v>43682</v>
      </c>
      <c r="H2053" s="387" t="s">
        <v>2224</v>
      </c>
      <c r="I2053" s="389">
        <v>43682</v>
      </c>
      <c r="J2053" s="387" t="s">
        <v>3298</v>
      </c>
      <c r="K2053" s="387" t="s">
        <v>1741</v>
      </c>
      <c r="L2053" s="390" t="s">
        <v>1732</v>
      </c>
      <c r="M2053" s="390" t="s">
        <v>2013</v>
      </c>
      <c r="N2053" s="390" t="str">
        <f t="shared" si="64"/>
        <v>Employee22@blyblade.com</v>
      </c>
      <c r="O2053" s="390" t="str">
        <f t="shared" si="65"/>
        <v>Lee_Gold</v>
      </c>
      <c r="P2053" s="387" t="s">
        <v>1728</v>
      </c>
      <c r="Q2053" s="387" t="s">
        <v>1847</v>
      </c>
      <c r="R2053" s="387" t="s">
        <v>1738</v>
      </c>
      <c r="S2053" s="387">
        <v>2.87</v>
      </c>
      <c r="T2053" s="387">
        <v>20</v>
      </c>
      <c r="U2053" s="387" t="s">
        <v>1737</v>
      </c>
      <c r="V2053" s="387" t="s">
        <v>1883</v>
      </c>
      <c r="W2053" s="387" t="s">
        <v>1875</v>
      </c>
      <c r="X2053" s="387" t="s">
        <v>1770</v>
      </c>
      <c r="Y2053" s="387" t="s">
        <v>1748</v>
      </c>
      <c r="Z2053" s="387" t="s">
        <v>1734</v>
      </c>
      <c r="AA2053" s="387" t="s">
        <v>1733</v>
      </c>
      <c r="AB2053" s="387">
        <v>23.73</v>
      </c>
      <c r="AC2053" s="387">
        <v>0</v>
      </c>
      <c r="AD2053" s="387">
        <v>0</v>
      </c>
      <c r="AE2053" s="387">
        <v>23.73</v>
      </c>
      <c r="AF2053" s="387" t="s">
        <v>1729</v>
      </c>
      <c r="AG2053" s="387">
        <v>23.73</v>
      </c>
      <c r="AH2053" s="387">
        <v>0</v>
      </c>
      <c r="AI2053" s="387">
        <v>0</v>
      </c>
      <c r="AJ2053" s="387">
        <v>23.73</v>
      </c>
      <c r="AK2053" s="387">
        <v>2.37</v>
      </c>
      <c r="AM2053"/>
      <c r="AN2053"/>
      <c r="AO2053"/>
    </row>
    <row r="2054" spans="1:41">
      <c r="A2054" s="387" t="s">
        <v>4147</v>
      </c>
      <c r="B2054" s="388">
        <v>43682.992743055554</v>
      </c>
      <c r="C2054" s="389">
        <v>43682</v>
      </c>
      <c r="D2054" s="387" t="s">
        <v>3428</v>
      </c>
      <c r="E2054" s="389">
        <v>43682</v>
      </c>
      <c r="F2054" s="387" t="s">
        <v>2335</v>
      </c>
      <c r="G2054" s="389">
        <v>43682</v>
      </c>
      <c r="H2054" s="387" t="s">
        <v>3320</v>
      </c>
      <c r="I2054" s="389">
        <v>43682</v>
      </c>
      <c r="J2054" s="387" t="s">
        <v>3319</v>
      </c>
      <c r="K2054" s="387" t="s">
        <v>1741</v>
      </c>
      <c r="L2054" s="390" t="s">
        <v>1732</v>
      </c>
      <c r="M2054" s="390" t="s">
        <v>1924</v>
      </c>
      <c r="N2054" s="390" t="str">
        <f t="shared" si="64"/>
        <v>Employee16@blyblade.com</v>
      </c>
      <c r="O2054" s="390" t="str">
        <f t="shared" si="65"/>
        <v>Hunter_Senning</v>
      </c>
      <c r="P2054" s="387" t="s">
        <v>1728</v>
      </c>
      <c r="Q2054" s="387" t="s">
        <v>1754</v>
      </c>
      <c r="R2054" s="387" t="s">
        <v>1753</v>
      </c>
      <c r="S2054" s="387">
        <v>6.11</v>
      </c>
      <c r="T2054" s="387">
        <v>12</v>
      </c>
      <c r="U2054" s="387" t="s">
        <v>1781</v>
      </c>
      <c r="V2054" s="387" t="s">
        <v>1795</v>
      </c>
      <c r="W2054" s="387" t="s">
        <v>1771</v>
      </c>
      <c r="X2054" s="387" t="s">
        <v>1770</v>
      </c>
      <c r="Y2054" s="387" t="s">
        <v>1748</v>
      </c>
      <c r="Z2054" s="387" t="s">
        <v>1734</v>
      </c>
      <c r="AA2054" s="387" t="s">
        <v>1733</v>
      </c>
      <c r="AB2054" s="387">
        <v>20.8</v>
      </c>
      <c r="AC2054" s="387">
        <v>0</v>
      </c>
      <c r="AD2054" s="387">
        <v>0</v>
      </c>
      <c r="AE2054" s="387">
        <v>20.8</v>
      </c>
      <c r="AF2054" s="387" t="s">
        <v>1729</v>
      </c>
      <c r="AG2054" s="387">
        <v>20.8</v>
      </c>
      <c r="AH2054" s="387">
        <v>0</v>
      </c>
      <c r="AI2054" s="387">
        <v>0</v>
      </c>
      <c r="AJ2054" s="387">
        <v>20.8</v>
      </c>
      <c r="AK2054" s="387">
        <v>2.08</v>
      </c>
      <c r="AM2054"/>
      <c r="AN2054"/>
      <c r="AO2054"/>
    </row>
    <row r="2055" spans="1:41">
      <c r="A2055" s="387" t="s">
        <v>4146</v>
      </c>
      <c r="B2055" s="388">
        <v>43683.015625</v>
      </c>
      <c r="C2055" s="389">
        <v>43682</v>
      </c>
      <c r="D2055" s="387" t="s">
        <v>2054</v>
      </c>
      <c r="E2055" s="389">
        <v>43682</v>
      </c>
      <c r="F2055" s="387" t="s">
        <v>3132</v>
      </c>
      <c r="G2055" s="389">
        <v>43682</v>
      </c>
      <c r="H2055" s="387" t="s">
        <v>2295</v>
      </c>
      <c r="I2055" s="389">
        <v>43682</v>
      </c>
      <c r="J2055" s="387" t="s">
        <v>4145</v>
      </c>
      <c r="K2055" s="387" t="s">
        <v>1741</v>
      </c>
      <c r="L2055" s="390" t="s">
        <v>1732</v>
      </c>
      <c r="M2055" s="390" t="s">
        <v>1804</v>
      </c>
      <c r="N2055" s="390" t="str">
        <f t="shared" si="64"/>
        <v>Employee47@blyblade.com</v>
      </c>
      <c r="O2055" s="390" t="str">
        <f t="shared" si="65"/>
        <v>Amanda_Soucy</v>
      </c>
      <c r="P2055" s="387" t="s">
        <v>1728</v>
      </c>
      <c r="Q2055" s="387" t="s">
        <v>1754</v>
      </c>
      <c r="R2055" s="387" t="s">
        <v>1738</v>
      </c>
      <c r="S2055" s="387">
        <v>2.78</v>
      </c>
      <c r="T2055" s="387">
        <v>24</v>
      </c>
      <c r="U2055" s="387" t="s">
        <v>1737</v>
      </c>
      <c r="V2055" s="387" t="s">
        <v>1883</v>
      </c>
      <c r="W2055" s="387" t="s">
        <v>1771</v>
      </c>
      <c r="X2055" s="387" t="s">
        <v>1770</v>
      </c>
      <c r="Y2055" s="387" t="s">
        <v>1735</v>
      </c>
      <c r="Z2055" s="387" t="s">
        <v>1734</v>
      </c>
      <c r="AA2055" s="387" t="s">
        <v>1747</v>
      </c>
      <c r="AB2055" s="387">
        <v>0</v>
      </c>
      <c r="AC2055" s="387">
        <v>0</v>
      </c>
      <c r="AD2055" s="387">
        <v>3.15</v>
      </c>
      <c r="AE2055" s="387">
        <v>3.15</v>
      </c>
      <c r="AF2055" s="387" t="s">
        <v>1729</v>
      </c>
      <c r="AG2055" s="387">
        <v>0</v>
      </c>
      <c r="AH2055" s="387">
        <v>0</v>
      </c>
      <c r="AI2055" s="387">
        <v>3.15</v>
      </c>
      <c r="AJ2055" s="387">
        <v>3.15</v>
      </c>
      <c r="AK2055" s="387">
        <v>0</v>
      </c>
      <c r="AM2055"/>
      <c r="AN2055"/>
      <c r="AO2055"/>
    </row>
    <row r="2056" spans="1:41">
      <c r="A2056" s="387" t="s">
        <v>4144</v>
      </c>
      <c r="B2056" s="388">
        <v>43683.043275462966</v>
      </c>
      <c r="C2056" s="389">
        <v>43683</v>
      </c>
      <c r="D2056" s="387" t="s">
        <v>1942</v>
      </c>
      <c r="E2056" s="389">
        <v>43682</v>
      </c>
      <c r="F2056" s="387" t="s">
        <v>1941</v>
      </c>
      <c r="G2056" s="389">
        <v>43683</v>
      </c>
      <c r="H2056" s="387" t="s">
        <v>2257</v>
      </c>
      <c r="I2056" s="389">
        <v>43682</v>
      </c>
      <c r="J2056" s="387" t="s">
        <v>2256</v>
      </c>
      <c r="K2056" s="387" t="s">
        <v>1741</v>
      </c>
      <c r="L2056" s="390" t="s">
        <v>1732</v>
      </c>
      <c r="M2056" s="390" t="s">
        <v>1804</v>
      </c>
      <c r="N2056" s="390" t="str">
        <f t="shared" si="64"/>
        <v>Employee47@blyblade.com</v>
      </c>
      <c r="O2056" s="390" t="str">
        <f t="shared" si="65"/>
        <v>Amanda_Soucy</v>
      </c>
      <c r="P2056" s="387" t="s">
        <v>1728</v>
      </c>
      <c r="Q2056" s="387" t="s">
        <v>1754</v>
      </c>
      <c r="R2056" s="387" t="s">
        <v>1738</v>
      </c>
      <c r="S2056" s="387">
        <v>5.41</v>
      </c>
      <c r="T2056" s="387">
        <v>27</v>
      </c>
      <c r="U2056" s="387" t="s">
        <v>1883</v>
      </c>
      <c r="V2056" s="387" t="s">
        <v>1833</v>
      </c>
      <c r="W2056" s="387" t="s">
        <v>1750</v>
      </c>
      <c r="X2056" s="387" t="s">
        <v>1770</v>
      </c>
      <c r="Y2056" s="387" t="s">
        <v>1735</v>
      </c>
      <c r="Z2056" s="387" t="s">
        <v>1734</v>
      </c>
      <c r="AA2056" s="387" t="s">
        <v>1733</v>
      </c>
      <c r="AB2056" s="387">
        <v>28.06</v>
      </c>
      <c r="AC2056" s="387">
        <v>0</v>
      </c>
      <c r="AD2056" s="387">
        <v>0</v>
      </c>
      <c r="AE2056" s="387">
        <v>28.06</v>
      </c>
      <c r="AF2056" s="387" t="s">
        <v>1729</v>
      </c>
      <c r="AG2056" s="387">
        <v>28.06</v>
      </c>
      <c r="AH2056" s="387">
        <v>0</v>
      </c>
      <c r="AI2056" s="387">
        <v>0</v>
      </c>
      <c r="AJ2056" s="387">
        <v>28.06</v>
      </c>
      <c r="AK2056" s="387">
        <v>2.81</v>
      </c>
      <c r="AM2056"/>
      <c r="AN2056"/>
      <c r="AO2056"/>
    </row>
    <row r="2057" spans="1:41">
      <c r="A2057" s="387" t="s">
        <v>4144</v>
      </c>
      <c r="B2057" s="388">
        <v>43683.044548611113</v>
      </c>
      <c r="C2057" s="389">
        <v>43683</v>
      </c>
      <c r="D2057" s="387" t="s">
        <v>1942</v>
      </c>
      <c r="E2057" s="389">
        <v>43682</v>
      </c>
      <c r="F2057" s="387" t="s">
        <v>1941</v>
      </c>
      <c r="G2057" s="389">
        <v>43683</v>
      </c>
      <c r="H2057" s="387" t="s">
        <v>2257</v>
      </c>
      <c r="I2057" s="389">
        <v>43682</v>
      </c>
      <c r="J2057" s="387" t="s">
        <v>2256</v>
      </c>
      <c r="K2057" s="387" t="s">
        <v>1741</v>
      </c>
      <c r="L2057" s="390" t="s">
        <v>1732</v>
      </c>
      <c r="M2057" s="390" t="s">
        <v>1804</v>
      </c>
      <c r="N2057" s="390" t="str">
        <f t="shared" si="64"/>
        <v>Employee47@blyblade.com</v>
      </c>
      <c r="O2057" s="390" t="str">
        <f t="shared" si="65"/>
        <v>Amanda_Soucy</v>
      </c>
      <c r="P2057" s="387" t="s">
        <v>1728</v>
      </c>
      <c r="Q2057" s="387" t="s">
        <v>1754</v>
      </c>
      <c r="R2057" s="387" t="s">
        <v>1738</v>
      </c>
      <c r="S2057" s="387">
        <v>5.41</v>
      </c>
      <c r="T2057" s="387">
        <v>27</v>
      </c>
      <c r="U2057" s="387" t="s">
        <v>1883</v>
      </c>
      <c r="V2057" s="387" t="s">
        <v>1833</v>
      </c>
      <c r="W2057" s="387" t="s">
        <v>1750</v>
      </c>
      <c r="X2057" s="387" t="s">
        <v>1770</v>
      </c>
      <c r="Y2057" s="387" t="s">
        <v>1735</v>
      </c>
      <c r="Z2057" s="387" t="s">
        <v>1734</v>
      </c>
      <c r="AA2057" s="387" t="s">
        <v>1747</v>
      </c>
      <c r="AB2057" s="387">
        <v>0</v>
      </c>
      <c r="AC2057" s="387">
        <v>0</v>
      </c>
      <c r="AD2057" s="387">
        <v>4.08</v>
      </c>
      <c r="AE2057" s="387">
        <v>4.08</v>
      </c>
      <c r="AF2057" s="387" t="s">
        <v>1729</v>
      </c>
      <c r="AG2057" s="387">
        <v>0</v>
      </c>
      <c r="AH2057" s="387">
        <v>0</v>
      </c>
      <c r="AI2057" s="387">
        <v>4.08</v>
      </c>
      <c r="AJ2057" s="387">
        <v>4.08</v>
      </c>
      <c r="AK2057" s="387">
        <v>0</v>
      </c>
      <c r="AM2057"/>
      <c r="AN2057"/>
      <c r="AO2057"/>
    </row>
    <row r="2058" spans="1:41">
      <c r="A2058" s="387" t="s">
        <v>4132</v>
      </c>
      <c r="B2058" s="388">
        <v>43683.125706018516</v>
      </c>
      <c r="C2058" s="389">
        <v>43683</v>
      </c>
      <c r="D2058" s="387" t="s">
        <v>2931</v>
      </c>
      <c r="E2058" s="389">
        <v>43682</v>
      </c>
      <c r="F2058" s="387" t="s">
        <v>1998</v>
      </c>
      <c r="G2058" s="389">
        <v>43683</v>
      </c>
      <c r="H2058" s="387" t="s">
        <v>3994</v>
      </c>
      <c r="I2058" s="389">
        <v>43682</v>
      </c>
      <c r="J2058" s="387" t="s">
        <v>3205</v>
      </c>
      <c r="K2058" s="387" t="s">
        <v>1741</v>
      </c>
      <c r="L2058" s="390" t="s">
        <v>1732</v>
      </c>
      <c r="M2058" s="390" t="s">
        <v>2223</v>
      </c>
      <c r="N2058" s="390" t="str">
        <f t="shared" si="64"/>
        <v>Employee19@blyblade.com</v>
      </c>
      <c r="O2058" s="390" t="str">
        <f t="shared" si="65"/>
        <v>Gil_Adler</v>
      </c>
      <c r="P2058" s="387" t="s">
        <v>1728</v>
      </c>
      <c r="Q2058" s="387" t="s">
        <v>1952</v>
      </c>
      <c r="R2058" s="387" t="s">
        <v>1738</v>
      </c>
      <c r="S2058" s="387">
        <v>1.5</v>
      </c>
      <c r="T2058" s="387">
        <v>10</v>
      </c>
      <c r="U2058" s="387" t="s">
        <v>1737</v>
      </c>
      <c r="V2058" s="387" t="s">
        <v>1737</v>
      </c>
      <c r="W2058" s="387" t="s">
        <v>1771</v>
      </c>
      <c r="X2058" s="387" t="s">
        <v>1749</v>
      </c>
      <c r="Y2058" s="387" t="s">
        <v>1890</v>
      </c>
      <c r="Z2058" s="387" t="s">
        <v>1734</v>
      </c>
      <c r="AA2058" s="387" t="s">
        <v>1733</v>
      </c>
      <c r="AB2058" s="387">
        <v>40.659999999999997</v>
      </c>
      <c r="AC2058" s="387">
        <v>0</v>
      </c>
      <c r="AD2058" s="387">
        <v>0</v>
      </c>
      <c r="AE2058" s="387">
        <v>40.659999999999997</v>
      </c>
      <c r="AF2058" s="387" t="s">
        <v>1729</v>
      </c>
      <c r="AG2058" s="387">
        <v>40.659999999999997</v>
      </c>
      <c r="AH2058" s="387">
        <v>0</v>
      </c>
      <c r="AI2058" s="387">
        <v>0</v>
      </c>
      <c r="AJ2058" s="387">
        <v>40.659999999999997</v>
      </c>
      <c r="AK2058" s="387">
        <v>4.07</v>
      </c>
      <c r="AM2058"/>
      <c r="AN2058"/>
      <c r="AO2058"/>
    </row>
    <row r="2059" spans="1:41">
      <c r="A2059" s="387" t="s">
        <v>4143</v>
      </c>
      <c r="B2059" s="388">
        <v>43683.13077546296</v>
      </c>
      <c r="C2059" s="389">
        <v>43683</v>
      </c>
      <c r="D2059" s="387" t="s">
        <v>2486</v>
      </c>
      <c r="E2059" s="389">
        <v>43682</v>
      </c>
      <c r="F2059" s="387" t="s">
        <v>2485</v>
      </c>
      <c r="G2059" s="389">
        <v>43683</v>
      </c>
      <c r="H2059" s="387" t="s">
        <v>3513</v>
      </c>
      <c r="I2059" s="389">
        <v>43682</v>
      </c>
      <c r="J2059" s="387" t="s">
        <v>3512</v>
      </c>
      <c r="K2059" s="387" t="s">
        <v>1741</v>
      </c>
      <c r="L2059" s="390" t="s">
        <v>1732</v>
      </c>
      <c r="M2059" s="390" t="s">
        <v>1924</v>
      </c>
      <c r="N2059" s="390" t="str">
        <f t="shared" si="64"/>
        <v>Employee16@blyblade.com</v>
      </c>
      <c r="O2059" s="390" t="str">
        <f t="shared" si="65"/>
        <v>Hunter_Senning</v>
      </c>
      <c r="P2059" s="387" t="s">
        <v>1728</v>
      </c>
      <c r="Q2059" s="387" t="s">
        <v>1967</v>
      </c>
      <c r="R2059" s="387" t="s">
        <v>1753</v>
      </c>
      <c r="S2059" s="387">
        <v>7.58</v>
      </c>
      <c r="T2059" s="387">
        <v>14</v>
      </c>
      <c r="U2059" s="387" t="s">
        <v>1781</v>
      </c>
      <c r="V2059" s="387" t="s">
        <v>1795</v>
      </c>
      <c r="W2059" s="387" t="s">
        <v>2450</v>
      </c>
      <c r="X2059" s="387" t="s">
        <v>1770</v>
      </c>
      <c r="Y2059" s="387" t="s">
        <v>1748</v>
      </c>
      <c r="Z2059" s="387" t="s">
        <v>1734</v>
      </c>
      <c r="AA2059" s="387" t="s">
        <v>1733</v>
      </c>
      <c r="AB2059" s="387">
        <v>39.520000000000003</v>
      </c>
      <c r="AC2059" s="387">
        <v>0</v>
      </c>
      <c r="AD2059" s="387">
        <v>0</v>
      </c>
      <c r="AE2059" s="387">
        <v>39.520000000000003</v>
      </c>
      <c r="AF2059" s="387" t="s">
        <v>1729</v>
      </c>
      <c r="AG2059" s="387">
        <v>39.520000000000003</v>
      </c>
      <c r="AH2059" s="387">
        <v>0</v>
      </c>
      <c r="AI2059" s="387">
        <v>0</v>
      </c>
      <c r="AJ2059" s="387">
        <v>39.520000000000003</v>
      </c>
      <c r="AK2059" s="387">
        <v>3.95</v>
      </c>
      <c r="AM2059"/>
      <c r="AN2059"/>
      <c r="AO2059"/>
    </row>
    <row r="2060" spans="1:41">
      <c r="A2060" s="387" t="s">
        <v>4142</v>
      </c>
      <c r="B2060" s="388">
        <v>43683.143842592595</v>
      </c>
      <c r="C2060" s="389">
        <v>43683</v>
      </c>
      <c r="D2060" s="387" t="s">
        <v>3996</v>
      </c>
      <c r="E2060" s="389">
        <v>43682</v>
      </c>
      <c r="F2060" s="387" t="s">
        <v>1971</v>
      </c>
      <c r="G2060" s="389">
        <v>43683</v>
      </c>
      <c r="H2060" s="387" t="s">
        <v>2227</v>
      </c>
      <c r="I2060" s="389">
        <v>43682</v>
      </c>
      <c r="J2060" s="387" t="s">
        <v>2226</v>
      </c>
      <c r="K2060" s="387" t="s">
        <v>1741</v>
      </c>
      <c r="L2060" s="390" t="s">
        <v>1732</v>
      </c>
      <c r="M2060" s="390" t="s">
        <v>1854</v>
      </c>
      <c r="N2060" s="390" t="str">
        <f t="shared" si="64"/>
        <v>Employee5@blyblade.com</v>
      </c>
      <c r="O2060" s="390" t="str">
        <f t="shared" si="65"/>
        <v>Torey_McNeil</v>
      </c>
      <c r="P2060" s="387" t="s">
        <v>1728</v>
      </c>
      <c r="Q2060" s="387" t="s">
        <v>1754</v>
      </c>
      <c r="R2060" s="387" t="s">
        <v>1738</v>
      </c>
      <c r="S2060" s="387">
        <v>9.26</v>
      </c>
      <c r="T2060" s="387">
        <v>33</v>
      </c>
      <c r="U2060" s="387" t="s">
        <v>1737</v>
      </c>
      <c r="V2060" s="387" t="s">
        <v>1853</v>
      </c>
      <c r="W2060" s="387" t="s">
        <v>1771</v>
      </c>
      <c r="X2060" s="387" t="s">
        <v>1770</v>
      </c>
      <c r="Y2060" s="387" t="s">
        <v>1748</v>
      </c>
      <c r="Z2060" s="387" t="s">
        <v>1734</v>
      </c>
      <c r="AA2060" s="387" t="s">
        <v>1733</v>
      </c>
      <c r="AB2060" s="387">
        <v>46.26</v>
      </c>
      <c r="AC2060" s="387">
        <v>0</v>
      </c>
      <c r="AD2060" s="387">
        <v>0</v>
      </c>
      <c r="AE2060" s="387">
        <v>46.26</v>
      </c>
      <c r="AF2060" s="387" t="s">
        <v>1729</v>
      </c>
      <c r="AG2060" s="387">
        <v>46.26</v>
      </c>
      <c r="AH2060" s="387">
        <v>0</v>
      </c>
      <c r="AI2060" s="387">
        <v>0</v>
      </c>
      <c r="AJ2060" s="387">
        <v>46.26</v>
      </c>
      <c r="AK2060" s="387">
        <v>4.63</v>
      </c>
      <c r="AM2060"/>
      <c r="AN2060"/>
      <c r="AO2060"/>
    </row>
    <row r="2061" spans="1:41">
      <c r="A2061" s="387" t="s">
        <v>4141</v>
      </c>
      <c r="B2061" s="388">
        <v>43683.414548611108</v>
      </c>
      <c r="C2061" s="389">
        <v>43683</v>
      </c>
      <c r="D2061" s="387" t="s">
        <v>4140</v>
      </c>
      <c r="E2061" s="389">
        <v>43683</v>
      </c>
      <c r="F2061" s="387" t="s">
        <v>4139</v>
      </c>
      <c r="G2061" s="389">
        <v>43683</v>
      </c>
      <c r="H2061" s="387" t="s">
        <v>3230</v>
      </c>
      <c r="I2061" s="389">
        <v>43683</v>
      </c>
      <c r="J2061" s="387" t="s">
        <v>3482</v>
      </c>
      <c r="K2061" s="387" t="s">
        <v>1741</v>
      </c>
      <c r="L2061" s="390" t="s">
        <v>1732</v>
      </c>
      <c r="M2061" s="390" t="s">
        <v>1979</v>
      </c>
      <c r="N2061" s="390" t="str">
        <f t="shared" si="64"/>
        <v>Employee15@blyblade.com</v>
      </c>
      <c r="O2061" s="390" t="str">
        <f t="shared" si="65"/>
        <v>Jess_Rooney</v>
      </c>
      <c r="P2061" s="387" t="s">
        <v>1728</v>
      </c>
      <c r="Q2061" s="387" t="s">
        <v>1847</v>
      </c>
      <c r="R2061" s="387" t="s">
        <v>1738</v>
      </c>
      <c r="S2061" s="387">
        <v>3.29</v>
      </c>
      <c r="T2061" s="387">
        <v>11</v>
      </c>
      <c r="U2061" s="387" t="s">
        <v>2199</v>
      </c>
      <c r="V2061" s="387" t="s">
        <v>1737</v>
      </c>
      <c r="W2061" s="387" t="s">
        <v>1771</v>
      </c>
      <c r="X2061" s="387" t="s">
        <v>1770</v>
      </c>
      <c r="Y2061" s="387" t="s">
        <v>1735</v>
      </c>
      <c r="Z2061" s="387" t="s">
        <v>1734</v>
      </c>
      <c r="AA2061" s="387" t="s">
        <v>1733</v>
      </c>
      <c r="AB2061" s="387">
        <v>22.72</v>
      </c>
      <c r="AC2061" s="387">
        <v>0</v>
      </c>
      <c r="AD2061" s="387">
        <v>0</v>
      </c>
      <c r="AE2061" s="387">
        <v>22.72</v>
      </c>
      <c r="AF2061" s="387" t="s">
        <v>1729</v>
      </c>
      <c r="AG2061" s="387">
        <v>22.72</v>
      </c>
      <c r="AH2061" s="387">
        <v>0</v>
      </c>
      <c r="AI2061" s="387">
        <v>0</v>
      </c>
      <c r="AJ2061" s="387">
        <v>22.72</v>
      </c>
      <c r="AK2061" s="387">
        <v>2.27</v>
      </c>
      <c r="AM2061"/>
      <c r="AN2061"/>
      <c r="AO2061"/>
    </row>
    <row r="2062" spans="1:41">
      <c r="A2062" s="387" t="s">
        <v>4138</v>
      </c>
      <c r="B2062" s="388">
        <v>43683.432152777779</v>
      </c>
      <c r="C2062" s="389">
        <v>43683</v>
      </c>
      <c r="D2062" s="387" t="s">
        <v>4137</v>
      </c>
      <c r="E2062" s="389">
        <v>43683</v>
      </c>
      <c r="F2062" s="387" t="s">
        <v>4136</v>
      </c>
      <c r="G2062" s="389">
        <v>43683</v>
      </c>
      <c r="H2062" s="387" t="s">
        <v>3686</v>
      </c>
      <c r="I2062" s="389">
        <v>43683</v>
      </c>
      <c r="J2062" s="387" t="s">
        <v>3685</v>
      </c>
      <c r="K2062" s="387" t="s">
        <v>1741</v>
      </c>
      <c r="L2062" s="390" t="s">
        <v>1732</v>
      </c>
      <c r="M2062" s="390" t="s">
        <v>2208</v>
      </c>
      <c r="N2062" s="390" t="str">
        <f t="shared" ref="N2062:N2125" si="66">M2062&amp;"@blyblade.com"</f>
        <v>Employee13@blyblade.com</v>
      </c>
      <c r="O2062" s="390" t="str">
        <f t="shared" si="65"/>
        <v>Evelyn_Pelczar</v>
      </c>
      <c r="P2062" s="387" t="s">
        <v>1728</v>
      </c>
      <c r="Q2062" s="387" t="s">
        <v>1847</v>
      </c>
      <c r="R2062" s="387" t="s">
        <v>1738</v>
      </c>
      <c r="S2062" s="387">
        <v>3.65</v>
      </c>
      <c r="T2062" s="387">
        <v>12</v>
      </c>
      <c r="U2062" s="387" t="s">
        <v>2207</v>
      </c>
      <c r="V2062" s="387" t="s">
        <v>1772</v>
      </c>
      <c r="W2062" s="387" t="s">
        <v>1771</v>
      </c>
      <c r="X2062" s="387" t="s">
        <v>1770</v>
      </c>
      <c r="Y2062" s="387" t="s">
        <v>1735</v>
      </c>
      <c r="Z2062" s="387" t="s">
        <v>1734</v>
      </c>
      <c r="AA2062" s="387" t="s">
        <v>1733</v>
      </c>
      <c r="AB2062" s="387">
        <v>17.71</v>
      </c>
      <c r="AC2062" s="387">
        <v>0</v>
      </c>
      <c r="AD2062" s="387">
        <v>0</v>
      </c>
      <c r="AE2062" s="387">
        <v>17.71</v>
      </c>
      <c r="AF2062" s="387" t="s">
        <v>1729</v>
      </c>
      <c r="AG2062" s="387">
        <v>17.71</v>
      </c>
      <c r="AH2062" s="387">
        <v>0</v>
      </c>
      <c r="AI2062" s="387">
        <v>0</v>
      </c>
      <c r="AJ2062" s="387">
        <v>17.71</v>
      </c>
      <c r="AK2062" s="387">
        <v>1.77</v>
      </c>
      <c r="AM2062"/>
      <c r="AN2062"/>
      <c r="AO2062"/>
    </row>
    <row r="2063" spans="1:41">
      <c r="A2063" s="387" t="s">
        <v>4135</v>
      </c>
      <c r="B2063" s="388">
        <v>43683.446932870371</v>
      </c>
      <c r="C2063" s="389">
        <v>43683</v>
      </c>
      <c r="D2063" s="387" t="s">
        <v>2447</v>
      </c>
      <c r="E2063" s="389">
        <v>43683</v>
      </c>
      <c r="F2063" s="387" t="s">
        <v>3606</v>
      </c>
      <c r="G2063" s="389">
        <v>43683</v>
      </c>
      <c r="H2063" s="387" t="s">
        <v>2686</v>
      </c>
      <c r="I2063" s="389">
        <v>43683</v>
      </c>
      <c r="J2063" s="387" t="s">
        <v>2685</v>
      </c>
      <c r="K2063" s="387" t="s">
        <v>1741</v>
      </c>
      <c r="L2063" s="390" t="s">
        <v>1732</v>
      </c>
      <c r="M2063" s="390" t="s">
        <v>2985</v>
      </c>
      <c r="N2063" s="390" t="str">
        <f t="shared" si="66"/>
        <v>Employee49@blyblade.com</v>
      </c>
      <c r="O2063" s="390" t="str">
        <f t="shared" ref="O2063:O2126" si="67">VLOOKUP(M2063,$A$10:$F$65,4,FALSE)</f>
        <v>Emi_Suzuki</v>
      </c>
      <c r="P2063" s="387" t="s">
        <v>1728</v>
      </c>
      <c r="Q2063" s="387" t="s">
        <v>1754</v>
      </c>
      <c r="R2063" s="387" t="s">
        <v>1738</v>
      </c>
      <c r="S2063" s="387">
        <v>7.31</v>
      </c>
      <c r="T2063" s="387">
        <v>21</v>
      </c>
      <c r="U2063" s="387" t="s">
        <v>2489</v>
      </c>
      <c r="V2063" s="387" t="s">
        <v>1772</v>
      </c>
      <c r="W2063" s="387" t="s">
        <v>1771</v>
      </c>
      <c r="X2063" s="387" t="s">
        <v>1844</v>
      </c>
      <c r="Y2063" s="387" t="s">
        <v>1825</v>
      </c>
      <c r="Z2063" s="387" t="s">
        <v>1734</v>
      </c>
      <c r="AA2063" s="387" t="s">
        <v>1733</v>
      </c>
      <c r="AB2063" s="387">
        <v>23.7</v>
      </c>
      <c r="AC2063" s="387">
        <v>0</v>
      </c>
      <c r="AD2063" s="387">
        <v>0</v>
      </c>
      <c r="AE2063" s="387">
        <v>23.7</v>
      </c>
      <c r="AF2063" s="387" t="s">
        <v>1729</v>
      </c>
      <c r="AG2063" s="387">
        <v>23.7</v>
      </c>
      <c r="AH2063" s="387">
        <v>0</v>
      </c>
      <c r="AI2063" s="387">
        <v>0</v>
      </c>
      <c r="AJ2063" s="387">
        <v>23.7</v>
      </c>
      <c r="AK2063" s="387">
        <v>2.37</v>
      </c>
      <c r="AM2063"/>
      <c r="AN2063"/>
      <c r="AO2063"/>
    </row>
    <row r="2064" spans="1:41">
      <c r="A2064" s="387" t="s">
        <v>4131</v>
      </c>
      <c r="B2064" s="388">
        <v>43683.497662037036</v>
      </c>
      <c r="C2064" s="389">
        <v>43683</v>
      </c>
      <c r="D2064" s="387" t="s">
        <v>2550</v>
      </c>
      <c r="E2064" s="389">
        <v>43683</v>
      </c>
      <c r="F2064" s="387" t="s">
        <v>3093</v>
      </c>
      <c r="G2064" s="389">
        <v>43683</v>
      </c>
      <c r="H2064" s="387" t="s">
        <v>1829</v>
      </c>
      <c r="I2064" s="389">
        <v>43683</v>
      </c>
      <c r="J2064" s="387" t="s">
        <v>1828</v>
      </c>
      <c r="K2064" s="387" t="s">
        <v>1741</v>
      </c>
      <c r="L2064" s="390" t="s">
        <v>1732</v>
      </c>
      <c r="M2064" s="390" t="s">
        <v>2265</v>
      </c>
      <c r="N2064" s="390" t="str">
        <f t="shared" si="66"/>
        <v>Employee4@blyblade.com</v>
      </c>
      <c r="O2064" s="390" t="str">
        <f t="shared" si="67"/>
        <v>Oksana_Orlov</v>
      </c>
      <c r="P2064" s="387" t="s">
        <v>1728</v>
      </c>
      <c r="Q2064" s="387" t="s">
        <v>1754</v>
      </c>
      <c r="R2064" s="387" t="s">
        <v>1738</v>
      </c>
      <c r="S2064" s="387">
        <v>3.92</v>
      </c>
      <c r="T2064" s="387">
        <v>12</v>
      </c>
      <c r="U2064" s="387" t="s">
        <v>1773</v>
      </c>
      <c r="V2064" s="387" t="s">
        <v>1883</v>
      </c>
      <c r="W2064" s="387" t="s">
        <v>1771</v>
      </c>
      <c r="X2064" s="387" t="s">
        <v>1770</v>
      </c>
      <c r="Y2064" s="387" t="s">
        <v>1735</v>
      </c>
      <c r="Z2064" s="387" t="s">
        <v>1734</v>
      </c>
      <c r="AA2064" s="387" t="s">
        <v>1733</v>
      </c>
      <c r="AB2064" s="387">
        <v>17.829999999999998</v>
      </c>
      <c r="AC2064" s="387">
        <v>0</v>
      </c>
      <c r="AD2064" s="387">
        <v>0</v>
      </c>
      <c r="AE2064" s="387">
        <v>17.829999999999998</v>
      </c>
      <c r="AF2064" s="387" t="s">
        <v>1729</v>
      </c>
      <c r="AG2064" s="387">
        <v>17.829999999999998</v>
      </c>
      <c r="AH2064" s="387">
        <v>0</v>
      </c>
      <c r="AI2064" s="387">
        <v>0</v>
      </c>
      <c r="AJ2064" s="387">
        <v>17.829999999999998</v>
      </c>
      <c r="AK2064" s="387">
        <v>1.78</v>
      </c>
      <c r="AM2064"/>
      <c r="AN2064"/>
      <c r="AO2064"/>
    </row>
    <row r="2065" spans="1:41">
      <c r="A2065" s="387" t="s">
        <v>4134</v>
      </c>
      <c r="B2065" s="388">
        <v>43683.505636574075</v>
      </c>
      <c r="C2065" s="389">
        <v>43683</v>
      </c>
      <c r="D2065" s="387" t="s">
        <v>1807</v>
      </c>
      <c r="E2065" s="389">
        <v>43683</v>
      </c>
      <c r="F2065" s="387" t="s">
        <v>4133</v>
      </c>
      <c r="G2065" s="389">
        <v>43683</v>
      </c>
      <c r="H2065" s="387" t="s">
        <v>2624</v>
      </c>
      <c r="I2065" s="389">
        <v>43683</v>
      </c>
      <c r="J2065" s="387" t="s">
        <v>2215</v>
      </c>
      <c r="K2065" s="387" t="s">
        <v>1741</v>
      </c>
      <c r="L2065" s="390" t="s">
        <v>1732</v>
      </c>
      <c r="M2065" s="390" t="s">
        <v>2013</v>
      </c>
      <c r="N2065" s="390" t="str">
        <f t="shared" si="66"/>
        <v>Employee22@blyblade.com</v>
      </c>
      <c r="O2065" s="390" t="str">
        <f t="shared" si="67"/>
        <v>Lee_Gold</v>
      </c>
      <c r="P2065" s="387" t="s">
        <v>1728</v>
      </c>
      <c r="Q2065" s="387" t="s">
        <v>1847</v>
      </c>
      <c r="R2065" s="387" t="s">
        <v>1738</v>
      </c>
      <c r="S2065" s="387">
        <v>1.71</v>
      </c>
      <c r="T2065" s="387">
        <v>11</v>
      </c>
      <c r="U2065" s="387" t="s">
        <v>1883</v>
      </c>
      <c r="V2065" s="387" t="s">
        <v>1737</v>
      </c>
      <c r="W2065" s="387" t="s">
        <v>1875</v>
      </c>
      <c r="X2065" s="387" t="s">
        <v>1770</v>
      </c>
      <c r="Y2065" s="387" t="s">
        <v>1748</v>
      </c>
      <c r="Z2065" s="387" t="s">
        <v>1734</v>
      </c>
      <c r="AA2065" s="387" t="s">
        <v>1733</v>
      </c>
      <c r="AB2065" s="387">
        <v>16.649999999999999</v>
      </c>
      <c r="AC2065" s="387">
        <v>0</v>
      </c>
      <c r="AD2065" s="387">
        <v>0</v>
      </c>
      <c r="AE2065" s="387">
        <v>16.649999999999999</v>
      </c>
      <c r="AF2065" s="387" t="s">
        <v>1729</v>
      </c>
      <c r="AG2065" s="387">
        <v>16.649999999999999</v>
      </c>
      <c r="AH2065" s="387">
        <v>0</v>
      </c>
      <c r="AI2065" s="387">
        <v>0</v>
      </c>
      <c r="AJ2065" s="387">
        <v>16.649999999999999</v>
      </c>
      <c r="AK2065" s="387">
        <v>1.67</v>
      </c>
      <c r="AM2065"/>
      <c r="AN2065"/>
      <c r="AO2065"/>
    </row>
    <row r="2066" spans="1:41">
      <c r="A2066" s="387" t="s">
        <v>4132</v>
      </c>
      <c r="B2066" s="388">
        <v>43683.514872685184</v>
      </c>
      <c r="C2066" s="389">
        <v>43683</v>
      </c>
      <c r="D2066" s="387" t="s">
        <v>2931</v>
      </c>
      <c r="E2066" s="389">
        <v>43682</v>
      </c>
      <c r="F2066" s="387" t="s">
        <v>1998</v>
      </c>
      <c r="G2066" s="389">
        <v>43683</v>
      </c>
      <c r="H2066" s="387" t="s">
        <v>3994</v>
      </c>
      <c r="I2066" s="389">
        <v>43682</v>
      </c>
      <c r="J2066" s="387" t="s">
        <v>3205</v>
      </c>
      <c r="K2066" s="387" t="s">
        <v>1741</v>
      </c>
      <c r="L2066" s="390" t="s">
        <v>1732</v>
      </c>
      <c r="M2066" s="390" t="s">
        <v>2223</v>
      </c>
      <c r="N2066" s="390" t="str">
        <f t="shared" si="66"/>
        <v>Employee19@blyblade.com</v>
      </c>
      <c r="O2066" s="390" t="str">
        <f t="shared" si="67"/>
        <v>Gil_Adler</v>
      </c>
      <c r="P2066" s="387" t="s">
        <v>1728</v>
      </c>
      <c r="Q2066" s="387" t="s">
        <v>1952</v>
      </c>
      <c r="R2066" s="387" t="s">
        <v>1738</v>
      </c>
      <c r="S2066" s="387">
        <v>1.5</v>
      </c>
      <c r="T2066" s="387">
        <v>10</v>
      </c>
      <c r="U2066" s="387" t="s">
        <v>1737</v>
      </c>
      <c r="V2066" s="387" t="s">
        <v>1737</v>
      </c>
      <c r="W2066" s="387" t="s">
        <v>1771</v>
      </c>
      <c r="X2066" s="387" t="s">
        <v>1749</v>
      </c>
      <c r="Y2066" s="387" t="s">
        <v>1890</v>
      </c>
      <c r="Z2066" s="387" t="s">
        <v>1734</v>
      </c>
      <c r="AA2066" s="387" t="s">
        <v>1747</v>
      </c>
      <c r="AB2066" s="387">
        <v>0</v>
      </c>
      <c r="AC2066" s="387">
        <v>0</v>
      </c>
      <c r="AD2066" s="387">
        <v>3.08</v>
      </c>
      <c r="AE2066" s="387">
        <v>3.08</v>
      </c>
      <c r="AF2066" s="387" t="s">
        <v>1729</v>
      </c>
      <c r="AG2066" s="387">
        <v>0</v>
      </c>
      <c r="AH2066" s="387">
        <v>0</v>
      </c>
      <c r="AI2066" s="387">
        <v>3.08</v>
      </c>
      <c r="AJ2066" s="387">
        <v>3.08</v>
      </c>
      <c r="AK2066" s="387">
        <v>0</v>
      </c>
      <c r="AM2066"/>
      <c r="AN2066"/>
      <c r="AO2066"/>
    </row>
    <row r="2067" spans="1:41">
      <c r="A2067" s="387" t="s">
        <v>4131</v>
      </c>
      <c r="B2067" s="388">
        <v>43683.530127314814</v>
      </c>
      <c r="C2067" s="389">
        <v>43683</v>
      </c>
      <c r="D2067" s="387" t="s">
        <v>2550</v>
      </c>
      <c r="E2067" s="389">
        <v>43683</v>
      </c>
      <c r="F2067" s="387" t="s">
        <v>3093</v>
      </c>
      <c r="G2067" s="389">
        <v>43683</v>
      </c>
      <c r="H2067" s="387" t="s">
        <v>1829</v>
      </c>
      <c r="I2067" s="389">
        <v>43683</v>
      </c>
      <c r="J2067" s="387" t="s">
        <v>1828</v>
      </c>
      <c r="K2067" s="387" t="s">
        <v>1741</v>
      </c>
      <c r="L2067" s="390" t="s">
        <v>1732</v>
      </c>
      <c r="M2067" s="390" t="s">
        <v>2265</v>
      </c>
      <c r="N2067" s="390" t="str">
        <f t="shared" si="66"/>
        <v>Employee4@blyblade.com</v>
      </c>
      <c r="O2067" s="390" t="str">
        <f t="shared" si="67"/>
        <v>Oksana_Orlov</v>
      </c>
      <c r="P2067" s="387" t="s">
        <v>1728</v>
      </c>
      <c r="Q2067" s="387" t="s">
        <v>1754</v>
      </c>
      <c r="R2067" s="387" t="s">
        <v>1738</v>
      </c>
      <c r="S2067" s="387">
        <v>3.92</v>
      </c>
      <c r="T2067" s="387">
        <v>12</v>
      </c>
      <c r="U2067" s="387" t="s">
        <v>1773</v>
      </c>
      <c r="V2067" s="387" t="s">
        <v>1883</v>
      </c>
      <c r="W2067" s="387" t="s">
        <v>1771</v>
      </c>
      <c r="X2067" s="387" t="s">
        <v>1770</v>
      </c>
      <c r="Y2067" s="387" t="s">
        <v>1735</v>
      </c>
      <c r="Z2067" s="387" t="s">
        <v>1734</v>
      </c>
      <c r="AA2067" s="387" t="s">
        <v>1747</v>
      </c>
      <c r="AB2067" s="387">
        <v>0</v>
      </c>
      <c r="AC2067" s="387">
        <v>0</v>
      </c>
      <c r="AD2067" s="387">
        <v>3.08</v>
      </c>
      <c r="AE2067" s="387">
        <v>3.08</v>
      </c>
      <c r="AF2067" s="387" t="s">
        <v>1729</v>
      </c>
      <c r="AG2067" s="387">
        <v>0</v>
      </c>
      <c r="AH2067" s="387">
        <v>0</v>
      </c>
      <c r="AI2067" s="387">
        <v>3.08</v>
      </c>
      <c r="AJ2067" s="387">
        <v>3.08</v>
      </c>
      <c r="AK2067" s="387">
        <v>0</v>
      </c>
      <c r="AM2067"/>
      <c r="AN2067"/>
      <c r="AO2067"/>
    </row>
    <row r="2068" spans="1:41">
      <c r="A2068" s="387" t="s">
        <v>4130</v>
      </c>
      <c r="B2068" s="388">
        <v>43683.537233796298</v>
      </c>
      <c r="C2068" s="389">
        <v>43683</v>
      </c>
      <c r="D2068" s="387" t="s">
        <v>3242</v>
      </c>
      <c r="E2068" s="389">
        <v>43683</v>
      </c>
      <c r="F2068" s="387" t="s">
        <v>3241</v>
      </c>
      <c r="G2068" s="389">
        <v>43683</v>
      </c>
      <c r="H2068" s="387" t="s">
        <v>2886</v>
      </c>
      <c r="I2068" s="389">
        <v>43683</v>
      </c>
      <c r="J2068" s="387" t="s">
        <v>4129</v>
      </c>
      <c r="K2068" s="387" t="s">
        <v>1741</v>
      </c>
      <c r="L2068" s="390" t="s">
        <v>1732</v>
      </c>
      <c r="M2068" s="390" t="s">
        <v>1854</v>
      </c>
      <c r="N2068" s="390" t="str">
        <f t="shared" si="66"/>
        <v>Employee5@blyblade.com</v>
      </c>
      <c r="O2068" s="390" t="str">
        <f t="shared" si="67"/>
        <v>Torey_McNeil</v>
      </c>
      <c r="P2068" s="387" t="s">
        <v>1728</v>
      </c>
      <c r="Q2068" s="387" t="s">
        <v>1754</v>
      </c>
      <c r="R2068" s="387" t="s">
        <v>1738</v>
      </c>
      <c r="S2068" s="387">
        <v>9.8699999999999992</v>
      </c>
      <c r="T2068" s="387">
        <v>44</v>
      </c>
      <c r="U2068" s="387" t="s">
        <v>1853</v>
      </c>
      <c r="V2068" s="387" t="s">
        <v>1737</v>
      </c>
      <c r="W2068" s="387" t="s">
        <v>1771</v>
      </c>
      <c r="X2068" s="387" t="s">
        <v>1770</v>
      </c>
      <c r="Y2068" s="387" t="s">
        <v>1748</v>
      </c>
      <c r="Z2068" s="387" t="s">
        <v>1734</v>
      </c>
      <c r="AA2068" s="387" t="s">
        <v>1733</v>
      </c>
      <c r="AB2068" s="387">
        <v>50.43</v>
      </c>
      <c r="AC2068" s="387">
        <v>0</v>
      </c>
      <c r="AD2068" s="387">
        <v>0</v>
      </c>
      <c r="AE2068" s="387">
        <v>50.43</v>
      </c>
      <c r="AF2068" s="387" t="s">
        <v>1729</v>
      </c>
      <c r="AG2068" s="387">
        <v>50.43</v>
      </c>
      <c r="AH2068" s="387">
        <v>0</v>
      </c>
      <c r="AI2068" s="387">
        <v>0</v>
      </c>
      <c r="AJ2068" s="387">
        <v>50.43</v>
      </c>
      <c r="AK2068" s="387">
        <v>5.04</v>
      </c>
      <c r="AM2068"/>
      <c r="AN2068"/>
      <c r="AO2068"/>
    </row>
    <row r="2069" spans="1:41">
      <c r="A2069" s="387" t="s">
        <v>4128</v>
      </c>
      <c r="B2069" s="388">
        <v>43683.56753472222</v>
      </c>
      <c r="C2069" s="389">
        <v>43683</v>
      </c>
      <c r="D2069" s="387" t="s">
        <v>2987</v>
      </c>
      <c r="E2069" s="389">
        <v>43683</v>
      </c>
      <c r="F2069" s="387" t="s">
        <v>4127</v>
      </c>
      <c r="G2069" s="389">
        <v>43683</v>
      </c>
      <c r="H2069" s="387" t="s">
        <v>3673</v>
      </c>
      <c r="I2069" s="389">
        <v>43683</v>
      </c>
      <c r="J2069" s="387" t="s">
        <v>3672</v>
      </c>
      <c r="K2069" s="387" t="s">
        <v>1741</v>
      </c>
      <c r="L2069" s="390" t="s">
        <v>1732</v>
      </c>
      <c r="M2069" s="390" t="s">
        <v>2013</v>
      </c>
      <c r="N2069" s="390" t="str">
        <f t="shared" si="66"/>
        <v>Employee22@blyblade.com</v>
      </c>
      <c r="O2069" s="390" t="str">
        <f t="shared" si="67"/>
        <v>Lee_Gold</v>
      </c>
      <c r="P2069" s="387" t="s">
        <v>1728</v>
      </c>
      <c r="Q2069" s="387" t="s">
        <v>1847</v>
      </c>
      <c r="R2069" s="387" t="s">
        <v>1738</v>
      </c>
      <c r="S2069" s="387">
        <v>2.96</v>
      </c>
      <c r="T2069" s="387">
        <v>35</v>
      </c>
      <c r="U2069" s="387" t="s">
        <v>1737</v>
      </c>
      <c r="V2069" s="387" t="s">
        <v>1883</v>
      </c>
      <c r="W2069" s="387" t="s">
        <v>1875</v>
      </c>
      <c r="X2069" s="387" t="s">
        <v>1770</v>
      </c>
      <c r="Y2069" s="387" t="s">
        <v>1748</v>
      </c>
      <c r="Z2069" s="387" t="s">
        <v>1734</v>
      </c>
      <c r="AA2069" s="387" t="s">
        <v>1733</v>
      </c>
      <c r="AB2069" s="387">
        <v>27.41</v>
      </c>
      <c r="AC2069" s="387">
        <v>0</v>
      </c>
      <c r="AD2069" s="387">
        <v>0</v>
      </c>
      <c r="AE2069" s="387">
        <v>27.41</v>
      </c>
      <c r="AF2069" s="387" t="s">
        <v>1729</v>
      </c>
      <c r="AG2069" s="387">
        <v>27.41</v>
      </c>
      <c r="AH2069" s="387">
        <v>0</v>
      </c>
      <c r="AI2069" s="387">
        <v>0</v>
      </c>
      <c r="AJ2069" s="387">
        <v>27.41</v>
      </c>
      <c r="AK2069" s="387">
        <v>2.74</v>
      </c>
      <c r="AM2069"/>
      <c r="AN2069"/>
      <c r="AO2069"/>
    </row>
    <row r="2070" spans="1:41">
      <c r="A2070" s="387" t="s">
        <v>4126</v>
      </c>
      <c r="B2070" s="388">
        <v>43683.632361111115</v>
      </c>
      <c r="C2070" s="389">
        <v>43683</v>
      </c>
      <c r="D2070" s="387" t="s">
        <v>2856</v>
      </c>
      <c r="E2070" s="389">
        <v>43683</v>
      </c>
      <c r="F2070" s="387" t="s">
        <v>3266</v>
      </c>
      <c r="G2070" s="389">
        <v>43683</v>
      </c>
      <c r="H2070" s="387" t="s">
        <v>2539</v>
      </c>
      <c r="I2070" s="389">
        <v>43683</v>
      </c>
      <c r="J2070" s="387" t="s">
        <v>2373</v>
      </c>
      <c r="K2070" s="387" t="s">
        <v>1741</v>
      </c>
      <c r="L2070" s="390" t="s">
        <v>1732</v>
      </c>
      <c r="M2070" s="390" t="s">
        <v>1986</v>
      </c>
      <c r="N2070" s="390" t="str">
        <f t="shared" si="66"/>
        <v>Employee1@blyblade.com</v>
      </c>
      <c r="O2070" s="390" t="str">
        <f t="shared" si="67"/>
        <v>Jake_Mirto</v>
      </c>
      <c r="P2070" s="387" t="s">
        <v>1728</v>
      </c>
      <c r="Q2070" s="387" t="s">
        <v>1762</v>
      </c>
      <c r="R2070" s="387" t="s">
        <v>1753</v>
      </c>
      <c r="S2070" s="387">
        <v>7.59</v>
      </c>
      <c r="T2070" s="387">
        <v>30</v>
      </c>
      <c r="U2070" s="387" t="s">
        <v>1752</v>
      </c>
      <c r="V2070" s="387" t="s">
        <v>1996</v>
      </c>
      <c r="W2070" s="387" t="s">
        <v>1761</v>
      </c>
      <c r="X2070" s="387" t="s">
        <v>1749</v>
      </c>
      <c r="Y2070" s="387" t="s">
        <v>1735</v>
      </c>
      <c r="Z2070" s="387" t="s">
        <v>1734</v>
      </c>
      <c r="AA2070" s="387" t="s">
        <v>1733</v>
      </c>
      <c r="AB2070" s="387">
        <v>64.95</v>
      </c>
      <c r="AC2070" s="387">
        <v>0</v>
      </c>
      <c r="AD2070" s="387">
        <v>0</v>
      </c>
      <c r="AE2070" s="387">
        <v>64.95</v>
      </c>
      <c r="AF2070" s="387" t="s">
        <v>1729</v>
      </c>
      <c r="AG2070" s="387">
        <v>64.95</v>
      </c>
      <c r="AH2070" s="387">
        <v>0</v>
      </c>
      <c r="AI2070" s="387">
        <v>0</v>
      </c>
      <c r="AJ2070" s="387">
        <v>64.95</v>
      </c>
      <c r="AK2070" s="387">
        <v>6.5</v>
      </c>
      <c r="AM2070"/>
      <c r="AN2070"/>
      <c r="AO2070"/>
    </row>
    <row r="2071" spans="1:41">
      <c r="A2071" s="387" t="s">
        <v>4125</v>
      </c>
      <c r="B2071" s="388">
        <v>43683.755162037036</v>
      </c>
      <c r="C2071" s="389">
        <v>43683</v>
      </c>
      <c r="D2071" s="387" t="s">
        <v>2833</v>
      </c>
      <c r="E2071" s="389">
        <v>43683</v>
      </c>
      <c r="F2071" s="387" t="s">
        <v>2457</v>
      </c>
      <c r="G2071" s="389">
        <v>43683</v>
      </c>
      <c r="H2071" s="387" t="s">
        <v>3625</v>
      </c>
      <c r="I2071" s="389">
        <v>43683</v>
      </c>
      <c r="J2071" s="387" t="s">
        <v>2896</v>
      </c>
      <c r="K2071" s="387" t="s">
        <v>1741</v>
      </c>
      <c r="L2071" s="390" t="s">
        <v>1732</v>
      </c>
      <c r="M2071" s="390" t="s">
        <v>1804</v>
      </c>
      <c r="N2071" s="390" t="str">
        <f t="shared" si="66"/>
        <v>Employee47@blyblade.com</v>
      </c>
      <c r="O2071" s="390" t="str">
        <f t="shared" si="67"/>
        <v>Amanda_Soucy</v>
      </c>
      <c r="P2071" s="387" t="s">
        <v>1728</v>
      </c>
      <c r="Q2071" s="387" t="s">
        <v>1739</v>
      </c>
      <c r="R2071" s="387" t="s">
        <v>1738</v>
      </c>
      <c r="S2071" s="387">
        <v>1.23</v>
      </c>
      <c r="T2071" s="387">
        <v>33</v>
      </c>
      <c r="U2071" s="387" t="s">
        <v>1772</v>
      </c>
      <c r="V2071" s="387" t="s">
        <v>1772</v>
      </c>
      <c r="W2071" s="387" t="s">
        <v>1728</v>
      </c>
      <c r="X2071" s="387" t="s">
        <v>1794</v>
      </c>
      <c r="Y2071" s="387" t="s">
        <v>1735</v>
      </c>
      <c r="Z2071" s="387" t="s">
        <v>1734</v>
      </c>
      <c r="AA2071" s="387" t="s">
        <v>1793</v>
      </c>
      <c r="AB2071" s="387">
        <v>21.06</v>
      </c>
      <c r="AC2071" s="387">
        <v>0</v>
      </c>
      <c r="AD2071" s="387">
        <v>2.5499999999999998</v>
      </c>
      <c r="AE2071" s="387">
        <v>20</v>
      </c>
      <c r="AF2071" s="387" t="s">
        <v>1729</v>
      </c>
      <c r="AG2071" s="387">
        <v>21.06</v>
      </c>
      <c r="AH2071" s="387">
        <v>0</v>
      </c>
      <c r="AI2071" s="387">
        <v>2.5499999999999998</v>
      </c>
      <c r="AJ2071" s="387">
        <v>20</v>
      </c>
      <c r="AK2071" s="387">
        <v>2</v>
      </c>
      <c r="AM2071"/>
      <c r="AN2071"/>
      <c r="AO2071"/>
    </row>
    <row r="2072" spans="1:41">
      <c r="A2072" s="387" t="s">
        <v>4124</v>
      </c>
      <c r="B2072" s="388">
        <v>43683.80641203704</v>
      </c>
      <c r="C2072" s="389">
        <v>43683</v>
      </c>
      <c r="D2072" s="387" t="s">
        <v>3332</v>
      </c>
      <c r="E2072" s="389">
        <v>43683</v>
      </c>
      <c r="F2072" s="387" t="s">
        <v>3021</v>
      </c>
      <c r="G2072" s="389">
        <v>43683</v>
      </c>
      <c r="H2072" s="387" t="s">
        <v>1920</v>
      </c>
      <c r="I2072" s="389">
        <v>43683</v>
      </c>
      <c r="J2072" s="387" t="s">
        <v>2324</v>
      </c>
      <c r="K2072" s="387" t="s">
        <v>1741</v>
      </c>
      <c r="L2072" s="390" t="s">
        <v>1732</v>
      </c>
      <c r="M2072" s="390" t="s">
        <v>3748</v>
      </c>
      <c r="N2072" s="390" t="str">
        <f t="shared" si="66"/>
        <v>Employee50@blyblade.com</v>
      </c>
      <c r="O2072" s="390" t="str">
        <f t="shared" si="67"/>
        <v>John_Schaaf</v>
      </c>
      <c r="P2072" s="387" t="s">
        <v>1728</v>
      </c>
      <c r="Q2072" s="387" t="s">
        <v>1952</v>
      </c>
      <c r="R2072" s="387" t="s">
        <v>1803</v>
      </c>
      <c r="S2072" s="387">
        <v>3.8</v>
      </c>
      <c r="T2072" s="387">
        <v>11</v>
      </c>
      <c r="U2072" s="387" t="s">
        <v>2326</v>
      </c>
      <c r="V2072" s="387" t="s">
        <v>2326</v>
      </c>
      <c r="W2072" s="387" t="s">
        <v>2025</v>
      </c>
      <c r="X2072" s="387" t="s">
        <v>1749</v>
      </c>
      <c r="Y2072" s="387" t="s">
        <v>1748</v>
      </c>
      <c r="Z2072" s="387" t="s">
        <v>1734</v>
      </c>
      <c r="AA2072" s="387" t="s">
        <v>1733</v>
      </c>
      <c r="AB2072" s="387">
        <v>49.5</v>
      </c>
      <c r="AC2072" s="387">
        <v>0</v>
      </c>
      <c r="AD2072" s="387">
        <v>0</v>
      </c>
      <c r="AE2072" s="387">
        <v>49.5</v>
      </c>
      <c r="AF2072" s="387" t="s">
        <v>1729</v>
      </c>
      <c r="AG2072" s="387">
        <v>49.5</v>
      </c>
      <c r="AH2072" s="387">
        <v>0</v>
      </c>
      <c r="AI2072" s="387">
        <v>0</v>
      </c>
      <c r="AJ2072" s="387">
        <v>49.5</v>
      </c>
      <c r="AK2072" s="387">
        <v>4.95</v>
      </c>
      <c r="AM2072"/>
      <c r="AN2072"/>
      <c r="AO2072"/>
    </row>
    <row r="2073" spans="1:41">
      <c r="A2073" s="387" t="s">
        <v>4123</v>
      </c>
      <c r="B2073" s="388">
        <v>43683.806446759256</v>
      </c>
      <c r="C2073" s="389">
        <v>43683</v>
      </c>
      <c r="D2073" s="387" t="s">
        <v>2860</v>
      </c>
      <c r="E2073" s="389">
        <v>43683</v>
      </c>
      <c r="F2073" s="387" t="s">
        <v>2859</v>
      </c>
      <c r="G2073" s="389">
        <v>43683</v>
      </c>
      <c r="H2073" s="387" t="s">
        <v>1920</v>
      </c>
      <c r="I2073" s="389">
        <v>43683</v>
      </c>
      <c r="J2073" s="387" t="s">
        <v>2324</v>
      </c>
      <c r="K2073" s="387" t="s">
        <v>1741</v>
      </c>
      <c r="L2073" s="390" t="s">
        <v>1732</v>
      </c>
      <c r="M2073" s="390" t="s">
        <v>2013</v>
      </c>
      <c r="N2073" s="390" t="str">
        <f t="shared" si="66"/>
        <v>Employee22@blyblade.com</v>
      </c>
      <c r="O2073" s="390" t="str">
        <f t="shared" si="67"/>
        <v>Lee_Gold</v>
      </c>
      <c r="P2073" s="387" t="s">
        <v>1728</v>
      </c>
      <c r="Q2073" s="387" t="s">
        <v>1952</v>
      </c>
      <c r="R2073" s="387" t="s">
        <v>1738</v>
      </c>
      <c r="S2073" s="387">
        <v>2.14</v>
      </c>
      <c r="T2073" s="387">
        <v>26</v>
      </c>
      <c r="U2073" s="387" t="s">
        <v>1883</v>
      </c>
      <c r="V2073" s="387" t="s">
        <v>1737</v>
      </c>
      <c r="W2073" s="387" t="s">
        <v>1771</v>
      </c>
      <c r="X2073" s="387" t="s">
        <v>1749</v>
      </c>
      <c r="Y2073" s="387" t="s">
        <v>1748</v>
      </c>
      <c r="Z2073" s="387" t="s">
        <v>1734</v>
      </c>
      <c r="AA2073" s="387" t="s">
        <v>1733</v>
      </c>
      <c r="AB2073" s="387">
        <v>58.99</v>
      </c>
      <c r="AC2073" s="387">
        <v>0</v>
      </c>
      <c r="AD2073" s="387">
        <v>0</v>
      </c>
      <c r="AE2073" s="387">
        <v>58.99</v>
      </c>
      <c r="AF2073" s="387" t="s">
        <v>1729</v>
      </c>
      <c r="AG2073" s="387">
        <v>58.99</v>
      </c>
      <c r="AH2073" s="387">
        <v>0</v>
      </c>
      <c r="AI2073" s="387">
        <v>0</v>
      </c>
      <c r="AJ2073" s="387">
        <v>58.99</v>
      </c>
      <c r="AK2073" s="387">
        <v>5.9</v>
      </c>
      <c r="AM2073"/>
      <c r="AN2073"/>
      <c r="AO2073"/>
    </row>
    <row r="2074" spans="1:41">
      <c r="A2074" s="387" t="s">
        <v>4102</v>
      </c>
      <c r="B2074" s="388">
        <v>43683.818101851852</v>
      </c>
      <c r="C2074" s="389">
        <v>43683</v>
      </c>
      <c r="D2074" s="387" t="s">
        <v>2140</v>
      </c>
      <c r="E2074" s="389">
        <v>43683</v>
      </c>
      <c r="F2074" s="387" t="s">
        <v>2139</v>
      </c>
      <c r="G2074" s="389">
        <v>43683</v>
      </c>
      <c r="H2074" s="387" t="s">
        <v>2510</v>
      </c>
      <c r="I2074" s="389">
        <v>43683</v>
      </c>
      <c r="J2074" s="387" t="s">
        <v>2147</v>
      </c>
      <c r="K2074" s="387" t="s">
        <v>1741</v>
      </c>
      <c r="L2074" s="390" t="s">
        <v>1732</v>
      </c>
      <c r="M2074" s="390" t="s">
        <v>1924</v>
      </c>
      <c r="N2074" s="390" t="str">
        <f t="shared" si="66"/>
        <v>Employee16@blyblade.com</v>
      </c>
      <c r="O2074" s="390" t="str">
        <f t="shared" si="67"/>
        <v>Hunter_Senning</v>
      </c>
      <c r="P2074" s="387" t="s">
        <v>1728</v>
      </c>
      <c r="Q2074" s="387" t="s">
        <v>1754</v>
      </c>
      <c r="R2074" s="387" t="s">
        <v>1753</v>
      </c>
      <c r="S2074" s="387">
        <v>91</v>
      </c>
      <c r="T2074" s="387">
        <v>137</v>
      </c>
      <c r="U2074" s="387" t="s">
        <v>1751</v>
      </c>
      <c r="V2074" s="387" t="s">
        <v>1737</v>
      </c>
      <c r="W2074" s="387" t="s">
        <v>1875</v>
      </c>
      <c r="X2074" s="387" t="s">
        <v>1770</v>
      </c>
      <c r="Y2074" s="387" t="s">
        <v>1748</v>
      </c>
      <c r="Z2074" s="387" t="s">
        <v>1734</v>
      </c>
      <c r="AA2074" s="387" t="s">
        <v>1733</v>
      </c>
      <c r="AB2074" s="387">
        <v>263.26</v>
      </c>
      <c r="AC2074" s="387">
        <v>0</v>
      </c>
      <c r="AD2074" s="387">
        <v>0</v>
      </c>
      <c r="AE2074" s="387">
        <v>263.26</v>
      </c>
      <c r="AF2074" s="387" t="s">
        <v>1729</v>
      </c>
      <c r="AG2074" s="387">
        <v>263.26</v>
      </c>
      <c r="AH2074" s="387">
        <v>0</v>
      </c>
      <c r="AI2074" s="387">
        <v>0</v>
      </c>
      <c r="AJ2074" s="387">
        <v>263.26</v>
      </c>
      <c r="AK2074" s="387">
        <v>26.33</v>
      </c>
      <c r="AM2074"/>
      <c r="AN2074"/>
      <c r="AO2074"/>
    </row>
    <row r="2075" spans="1:41">
      <c r="A2075" s="387" t="s">
        <v>4122</v>
      </c>
      <c r="B2075" s="388">
        <v>43683.820798611108</v>
      </c>
      <c r="C2075" s="389">
        <v>43683</v>
      </c>
      <c r="D2075" s="387" t="s">
        <v>1987</v>
      </c>
      <c r="E2075" s="389">
        <v>43683</v>
      </c>
      <c r="F2075" s="387" t="s">
        <v>1812</v>
      </c>
      <c r="G2075" s="389">
        <v>43683</v>
      </c>
      <c r="H2075" s="387" t="s">
        <v>1961</v>
      </c>
      <c r="I2075" s="389">
        <v>43683</v>
      </c>
      <c r="J2075" s="387" t="s">
        <v>2548</v>
      </c>
      <c r="K2075" s="387" t="s">
        <v>1741</v>
      </c>
      <c r="L2075" s="390" t="s">
        <v>1732</v>
      </c>
      <c r="M2075" s="390" t="s">
        <v>2208</v>
      </c>
      <c r="N2075" s="390" t="str">
        <f t="shared" si="66"/>
        <v>Employee13@blyblade.com</v>
      </c>
      <c r="O2075" s="390" t="str">
        <f t="shared" si="67"/>
        <v>Evelyn_Pelczar</v>
      </c>
      <c r="P2075" s="387" t="s">
        <v>1728</v>
      </c>
      <c r="Q2075" s="387" t="s">
        <v>1739</v>
      </c>
      <c r="R2075" s="387" t="s">
        <v>1738</v>
      </c>
      <c r="S2075" s="387">
        <v>0.64</v>
      </c>
      <c r="T2075" s="387">
        <v>18</v>
      </c>
      <c r="U2075" s="387" t="s">
        <v>1772</v>
      </c>
      <c r="V2075" s="387" t="s">
        <v>1772</v>
      </c>
      <c r="W2075" s="387" t="s">
        <v>1728</v>
      </c>
      <c r="X2075" s="387" t="s">
        <v>1794</v>
      </c>
      <c r="Y2075" s="387" t="s">
        <v>1735</v>
      </c>
      <c r="Z2075" s="387" t="s">
        <v>1734</v>
      </c>
      <c r="AA2075" s="387" t="s">
        <v>1793</v>
      </c>
      <c r="AB2075" s="387">
        <v>16.100000000000001</v>
      </c>
      <c r="AC2075" s="387">
        <v>0</v>
      </c>
      <c r="AD2075" s="387">
        <v>1.3</v>
      </c>
      <c r="AE2075" s="387">
        <v>16.100000000000001</v>
      </c>
      <c r="AF2075" s="387" t="s">
        <v>1729</v>
      </c>
      <c r="AG2075" s="387">
        <v>16.100000000000001</v>
      </c>
      <c r="AH2075" s="387">
        <v>0</v>
      </c>
      <c r="AI2075" s="387">
        <v>1.3</v>
      </c>
      <c r="AJ2075" s="387">
        <v>16.100000000000001</v>
      </c>
      <c r="AK2075" s="387">
        <v>1.61</v>
      </c>
      <c r="AM2075"/>
      <c r="AN2075"/>
      <c r="AO2075"/>
    </row>
    <row r="2076" spans="1:41">
      <c r="A2076" s="387" t="s">
        <v>4121</v>
      </c>
      <c r="B2076" s="388">
        <v>43683.850462962961</v>
      </c>
      <c r="C2076" s="389">
        <v>43683</v>
      </c>
      <c r="D2076" s="387" t="s">
        <v>2082</v>
      </c>
      <c r="E2076" s="389">
        <v>43683</v>
      </c>
      <c r="F2076" s="387" t="s">
        <v>2081</v>
      </c>
      <c r="G2076" s="389">
        <v>43683</v>
      </c>
      <c r="H2076" s="387" t="s">
        <v>3445</v>
      </c>
      <c r="I2076" s="389">
        <v>43683</v>
      </c>
      <c r="J2076" s="387" t="s">
        <v>3444</v>
      </c>
      <c r="K2076" s="387" t="s">
        <v>1741</v>
      </c>
      <c r="L2076" s="390" t="s">
        <v>1732</v>
      </c>
      <c r="M2076" s="390" t="s">
        <v>1755</v>
      </c>
      <c r="N2076" s="390" t="str">
        <f t="shared" si="66"/>
        <v>Employee2@blyblade.com</v>
      </c>
      <c r="O2076" s="390" t="str">
        <f t="shared" si="67"/>
        <v>Cal_Thompson</v>
      </c>
      <c r="P2076" s="387" t="s">
        <v>1728</v>
      </c>
      <c r="Q2076" s="387" t="s">
        <v>1847</v>
      </c>
      <c r="R2076" s="387" t="s">
        <v>1738</v>
      </c>
      <c r="S2076" s="387">
        <v>2.0699999999999998</v>
      </c>
      <c r="T2076" s="387">
        <v>18</v>
      </c>
      <c r="U2076" s="387" t="s">
        <v>1737</v>
      </c>
      <c r="V2076" s="387" t="s">
        <v>2063</v>
      </c>
      <c r="W2076" s="387" t="s">
        <v>1750</v>
      </c>
      <c r="X2076" s="387" t="s">
        <v>1964</v>
      </c>
      <c r="Y2076" s="387" t="s">
        <v>1748</v>
      </c>
      <c r="Z2076" s="387" t="s">
        <v>1734</v>
      </c>
      <c r="AA2076" s="387" t="s">
        <v>1733</v>
      </c>
      <c r="AB2076" s="387">
        <v>19.09</v>
      </c>
      <c r="AC2076" s="387">
        <v>0</v>
      </c>
      <c r="AD2076" s="387">
        <v>0</v>
      </c>
      <c r="AE2076" s="387">
        <v>19.09</v>
      </c>
      <c r="AF2076" s="387" t="s">
        <v>1729</v>
      </c>
      <c r="AG2076" s="387">
        <v>19.09</v>
      </c>
      <c r="AH2076" s="387">
        <v>0</v>
      </c>
      <c r="AI2076" s="387">
        <v>0</v>
      </c>
      <c r="AJ2076" s="387">
        <v>19.09</v>
      </c>
      <c r="AK2076" s="387">
        <v>1.91</v>
      </c>
      <c r="AM2076"/>
      <c r="AN2076"/>
      <c r="AO2076"/>
    </row>
    <row r="2077" spans="1:41">
      <c r="A2077" s="387" t="s">
        <v>4115</v>
      </c>
      <c r="B2077" s="388">
        <v>43683.855474537035</v>
      </c>
      <c r="C2077" s="389">
        <v>43683</v>
      </c>
      <c r="D2077" s="387" t="s">
        <v>3997</v>
      </c>
      <c r="E2077" s="389">
        <v>43683</v>
      </c>
      <c r="F2077" s="387" t="s">
        <v>4114</v>
      </c>
      <c r="G2077" s="389">
        <v>43683</v>
      </c>
      <c r="H2077" s="387" t="s">
        <v>1932</v>
      </c>
      <c r="I2077" s="389">
        <v>43683</v>
      </c>
      <c r="J2077" s="387" t="s">
        <v>2155</v>
      </c>
      <c r="K2077" s="387" t="s">
        <v>1741</v>
      </c>
      <c r="L2077" s="390" t="s">
        <v>1732</v>
      </c>
      <c r="M2077" s="390" t="s">
        <v>2265</v>
      </c>
      <c r="N2077" s="390" t="str">
        <f t="shared" si="66"/>
        <v>Employee4@blyblade.com</v>
      </c>
      <c r="O2077" s="390" t="str">
        <f t="shared" si="67"/>
        <v>Oksana_Orlov</v>
      </c>
      <c r="P2077" s="387" t="s">
        <v>1728</v>
      </c>
      <c r="Q2077" s="387" t="s">
        <v>1754</v>
      </c>
      <c r="R2077" s="387" t="s">
        <v>1738</v>
      </c>
      <c r="S2077" s="387">
        <v>2.2599999999999998</v>
      </c>
      <c r="T2077" s="387">
        <v>22</v>
      </c>
      <c r="U2077" s="387" t="s">
        <v>1883</v>
      </c>
      <c r="V2077" s="387" t="s">
        <v>1737</v>
      </c>
      <c r="W2077" s="387" t="s">
        <v>1771</v>
      </c>
      <c r="X2077" s="387" t="s">
        <v>1770</v>
      </c>
      <c r="Y2077" s="387" t="s">
        <v>1735</v>
      </c>
      <c r="Z2077" s="387" t="s">
        <v>1734</v>
      </c>
      <c r="AA2077" s="387" t="s">
        <v>1733</v>
      </c>
      <c r="AB2077" s="387">
        <v>23.5</v>
      </c>
      <c r="AC2077" s="387">
        <v>0</v>
      </c>
      <c r="AD2077" s="387">
        <v>0</v>
      </c>
      <c r="AE2077" s="387">
        <v>23.5</v>
      </c>
      <c r="AF2077" s="387" t="s">
        <v>1729</v>
      </c>
      <c r="AG2077" s="387">
        <v>23.5</v>
      </c>
      <c r="AH2077" s="387">
        <v>0</v>
      </c>
      <c r="AI2077" s="387">
        <v>0</v>
      </c>
      <c r="AJ2077" s="387">
        <v>23.5</v>
      </c>
      <c r="AK2077" s="387">
        <v>2.35</v>
      </c>
      <c r="AM2077"/>
      <c r="AN2077"/>
      <c r="AO2077"/>
    </row>
    <row r="2078" spans="1:41">
      <c r="A2078" s="387" t="s">
        <v>4120</v>
      </c>
      <c r="B2078" s="388">
        <v>43683.870752314811</v>
      </c>
      <c r="C2078" s="389">
        <v>43683</v>
      </c>
      <c r="D2078" s="387" t="s">
        <v>2760</v>
      </c>
      <c r="E2078" s="389">
        <v>43683</v>
      </c>
      <c r="F2078" s="387" t="s">
        <v>2535</v>
      </c>
      <c r="G2078" s="389">
        <v>43683</v>
      </c>
      <c r="H2078" s="387" t="s">
        <v>2266</v>
      </c>
      <c r="I2078" s="389">
        <v>43683</v>
      </c>
      <c r="J2078" s="387" t="s">
        <v>2522</v>
      </c>
      <c r="K2078" s="387" t="s">
        <v>1741</v>
      </c>
      <c r="L2078" s="390" t="s">
        <v>1732</v>
      </c>
      <c r="M2078" s="390" t="s">
        <v>1755</v>
      </c>
      <c r="N2078" s="390" t="str">
        <f t="shared" si="66"/>
        <v>Employee2@blyblade.com</v>
      </c>
      <c r="O2078" s="390" t="str">
        <f t="shared" si="67"/>
        <v>Cal_Thompson</v>
      </c>
      <c r="P2078" s="387" t="s">
        <v>1728</v>
      </c>
      <c r="Q2078" s="387" t="s">
        <v>1847</v>
      </c>
      <c r="R2078" s="387" t="s">
        <v>1738</v>
      </c>
      <c r="S2078" s="387">
        <v>3.51</v>
      </c>
      <c r="T2078" s="387">
        <v>23</v>
      </c>
      <c r="U2078" s="387" t="s">
        <v>2063</v>
      </c>
      <c r="V2078" s="387" t="s">
        <v>1737</v>
      </c>
      <c r="W2078" s="387" t="s">
        <v>1771</v>
      </c>
      <c r="X2078" s="387" t="s">
        <v>1770</v>
      </c>
      <c r="Y2078" s="387" t="s">
        <v>1748</v>
      </c>
      <c r="Z2078" s="387" t="s">
        <v>1734</v>
      </c>
      <c r="AA2078" s="387" t="s">
        <v>1733</v>
      </c>
      <c r="AB2078" s="387">
        <v>18.79</v>
      </c>
      <c r="AC2078" s="387">
        <v>0</v>
      </c>
      <c r="AD2078" s="387">
        <v>0</v>
      </c>
      <c r="AE2078" s="387">
        <v>18.79</v>
      </c>
      <c r="AF2078" s="387" t="s">
        <v>1729</v>
      </c>
      <c r="AG2078" s="387">
        <v>18.79</v>
      </c>
      <c r="AH2078" s="387">
        <v>0</v>
      </c>
      <c r="AI2078" s="387">
        <v>0</v>
      </c>
      <c r="AJ2078" s="387">
        <v>18.79</v>
      </c>
      <c r="AK2078" s="387">
        <v>1.88</v>
      </c>
      <c r="AM2078"/>
      <c r="AN2078"/>
      <c r="AO2078"/>
    </row>
    <row r="2079" spans="1:41">
      <c r="A2079" s="387" t="s">
        <v>4119</v>
      </c>
      <c r="B2079" s="388">
        <v>43683.879016203704</v>
      </c>
      <c r="C2079" s="389">
        <v>43683</v>
      </c>
      <c r="D2079" s="387" t="s">
        <v>1901</v>
      </c>
      <c r="E2079" s="389">
        <v>43683</v>
      </c>
      <c r="F2079" s="387" t="s">
        <v>3006</v>
      </c>
      <c r="G2079" s="389">
        <v>43683</v>
      </c>
      <c r="H2079" s="387" t="s">
        <v>1947</v>
      </c>
      <c r="I2079" s="389">
        <v>43683</v>
      </c>
      <c r="J2079" s="387" t="s">
        <v>2313</v>
      </c>
      <c r="K2079" s="387" t="s">
        <v>1741</v>
      </c>
      <c r="L2079" s="390" t="s">
        <v>1732</v>
      </c>
      <c r="M2079" s="390" t="s">
        <v>1946</v>
      </c>
      <c r="N2079" s="390" t="str">
        <f t="shared" si="66"/>
        <v>Employee37@blyblade.com</v>
      </c>
      <c r="O2079" s="390" t="str">
        <f t="shared" si="67"/>
        <v>Simon_Levesque</v>
      </c>
      <c r="P2079" s="387" t="s">
        <v>1728</v>
      </c>
      <c r="Q2079" s="387" t="s">
        <v>1967</v>
      </c>
      <c r="R2079" s="387" t="s">
        <v>1803</v>
      </c>
      <c r="S2079" s="387">
        <v>14.29</v>
      </c>
      <c r="T2079" s="387">
        <v>22</v>
      </c>
      <c r="U2079" s="387" t="s">
        <v>4118</v>
      </c>
      <c r="V2079" s="387" t="s">
        <v>4117</v>
      </c>
      <c r="W2079" s="387" t="s">
        <v>1761</v>
      </c>
      <c r="X2079" s="387" t="s">
        <v>1749</v>
      </c>
      <c r="Y2079" s="387" t="s">
        <v>1728</v>
      </c>
      <c r="Z2079" s="387" t="s">
        <v>1734</v>
      </c>
      <c r="AA2079" s="387" t="s">
        <v>1733</v>
      </c>
      <c r="AB2079" s="387">
        <v>46.77</v>
      </c>
      <c r="AC2079" s="387">
        <v>0</v>
      </c>
      <c r="AD2079" s="387">
        <v>0</v>
      </c>
      <c r="AE2079" s="387">
        <v>46.77</v>
      </c>
      <c r="AF2079" s="387" t="s">
        <v>1729</v>
      </c>
      <c r="AG2079" s="387">
        <v>46.77</v>
      </c>
      <c r="AH2079" s="387">
        <v>0</v>
      </c>
      <c r="AI2079" s="387">
        <v>0</v>
      </c>
      <c r="AJ2079" s="387">
        <v>46.77</v>
      </c>
      <c r="AK2079" s="387">
        <v>4.68</v>
      </c>
      <c r="AM2079"/>
      <c r="AN2079"/>
      <c r="AO2079"/>
    </row>
    <row r="2080" spans="1:41">
      <c r="A2080" s="387" t="s">
        <v>4119</v>
      </c>
      <c r="B2080" s="388">
        <v>43683.879340277781</v>
      </c>
      <c r="C2080" s="389">
        <v>43683</v>
      </c>
      <c r="D2080" s="387" t="s">
        <v>1901</v>
      </c>
      <c r="E2080" s="389">
        <v>43683</v>
      </c>
      <c r="F2080" s="387" t="s">
        <v>3006</v>
      </c>
      <c r="G2080" s="389">
        <v>43683</v>
      </c>
      <c r="H2080" s="387" t="s">
        <v>1947</v>
      </c>
      <c r="I2080" s="389">
        <v>43683</v>
      </c>
      <c r="J2080" s="387" t="s">
        <v>2313</v>
      </c>
      <c r="K2080" s="387" t="s">
        <v>1741</v>
      </c>
      <c r="L2080" s="390" t="s">
        <v>1732</v>
      </c>
      <c r="M2080" s="390" t="s">
        <v>1946</v>
      </c>
      <c r="N2080" s="390" t="str">
        <f t="shared" si="66"/>
        <v>Employee37@blyblade.com</v>
      </c>
      <c r="O2080" s="390" t="str">
        <f t="shared" si="67"/>
        <v>Simon_Levesque</v>
      </c>
      <c r="P2080" s="387" t="s">
        <v>1728</v>
      </c>
      <c r="Q2080" s="387" t="s">
        <v>1967</v>
      </c>
      <c r="R2080" s="387" t="s">
        <v>1803</v>
      </c>
      <c r="S2080" s="387">
        <v>14.29</v>
      </c>
      <c r="T2080" s="387">
        <v>22</v>
      </c>
      <c r="U2080" s="387" t="s">
        <v>4118</v>
      </c>
      <c r="V2080" s="387" t="s">
        <v>4117</v>
      </c>
      <c r="W2080" s="387" t="s">
        <v>1761</v>
      </c>
      <c r="X2080" s="387" t="s">
        <v>1749</v>
      </c>
      <c r="Y2080" s="387" t="s">
        <v>1728</v>
      </c>
      <c r="Z2080" s="387" t="s">
        <v>1734</v>
      </c>
      <c r="AA2080" s="387" t="s">
        <v>1747</v>
      </c>
      <c r="AB2080" s="387">
        <v>0</v>
      </c>
      <c r="AC2080" s="387">
        <v>0</v>
      </c>
      <c r="AD2080" s="387">
        <v>25</v>
      </c>
      <c r="AE2080" s="387">
        <v>25</v>
      </c>
      <c r="AF2080" s="387" t="s">
        <v>1729</v>
      </c>
      <c r="AG2080" s="387">
        <v>0</v>
      </c>
      <c r="AH2080" s="387">
        <v>0</v>
      </c>
      <c r="AI2080" s="387">
        <v>25</v>
      </c>
      <c r="AJ2080" s="387">
        <v>25</v>
      </c>
      <c r="AK2080" s="387">
        <v>0</v>
      </c>
      <c r="AM2080"/>
      <c r="AN2080"/>
      <c r="AO2080"/>
    </row>
    <row r="2081" spans="1:41">
      <c r="A2081" s="387" t="s">
        <v>4116</v>
      </c>
      <c r="B2081" s="388">
        <v>43683.939571759256</v>
      </c>
      <c r="C2081" s="389">
        <v>43683</v>
      </c>
      <c r="D2081" s="387" t="s">
        <v>2005</v>
      </c>
      <c r="E2081" s="389">
        <v>43683</v>
      </c>
      <c r="F2081" s="387" t="s">
        <v>2004</v>
      </c>
      <c r="G2081" s="389">
        <v>43683</v>
      </c>
      <c r="H2081" s="387" t="s">
        <v>2831</v>
      </c>
      <c r="I2081" s="389">
        <v>43683</v>
      </c>
      <c r="J2081" s="387" t="s">
        <v>2830</v>
      </c>
      <c r="K2081" s="387" t="s">
        <v>1741</v>
      </c>
      <c r="L2081" s="390" t="s">
        <v>1732</v>
      </c>
      <c r="M2081" s="390" t="s">
        <v>2287</v>
      </c>
      <c r="N2081" s="390" t="str">
        <f t="shared" si="66"/>
        <v>Employee14@blyblade.com</v>
      </c>
      <c r="O2081" s="390" t="str">
        <f t="shared" si="67"/>
        <v>Bowie_Tam</v>
      </c>
      <c r="P2081" s="387" t="s">
        <v>1728</v>
      </c>
      <c r="Q2081" s="387" t="s">
        <v>1952</v>
      </c>
      <c r="R2081" s="387" t="s">
        <v>1738</v>
      </c>
      <c r="S2081" s="387">
        <v>1.73</v>
      </c>
      <c r="T2081" s="387">
        <v>14</v>
      </c>
      <c r="U2081" s="387" t="s">
        <v>2026</v>
      </c>
      <c r="V2081" s="387" t="s">
        <v>2026</v>
      </c>
      <c r="W2081" s="387" t="s">
        <v>2025</v>
      </c>
      <c r="X2081" s="387" t="s">
        <v>1749</v>
      </c>
      <c r="Y2081" s="387" t="s">
        <v>1748</v>
      </c>
      <c r="Z2081" s="387" t="s">
        <v>1734</v>
      </c>
      <c r="AA2081" s="387" t="s">
        <v>1733</v>
      </c>
      <c r="AB2081" s="387">
        <v>30.65</v>
      </c>
      <c r="AC2081" s="387">
        <v>0</v>
      </c>
      <c r="AD2081" s="387">
        <v>0</v>
      </c>
      <c r="AE2081" s="387">
        <v>30.65</v>
      </c>
      <c r="AF2081" s="387" t="s">
        <v>1729</v>
      </c>
      <c r="AG2081" s="387">
        <v>30.65</v>
      </c>
      <c r="AH2081" s="387">
        <v>0</v>
      </c>
      <c r="AI2081" s="387">
        <v>0</v>
      </c>
      <c r="AJ2081" s="387">
        <v>30.65</v>
      </c>
      <c r="AK2081" s="387">
        <v>3.07</v>
      </c>
      <c r="AM2081"/>
      <c r="AN2081"/>
      <c r="AO2081"/>
    </row>
    <row r="2082" spans="1:41">
      <c r="A2082" s="387" t="s">
        <v>4116</v>
      </c>
      <c r="B2082" s="388">
        <v>43683.94017361111</v>
      </c>
      <c r="C2082" s="389">
        <v>43683</v>
      </c>
      <c r="D2082" s="387" t="s">
        <v>2005</v>
      </c>
      <c r="E2082" s="389">
        <v>43683</v>
      </c>
      <c r="F2082" s="387" t="s">
        <v>2004</v>
      </c>
      <c r="G2082" s="389">
        <v>43683</v>
      </c>
      <c r="H2082" s="387" t="s">
        <v>2831</v>
      </c>
      <c r="I2082" s="389">
        <v>43683</v>
      </c>
      <c r="J2082" s="387" t="s">
        <v>2830</v>
      </c>
      <c r="K2082" s="387" t="s">
        <v>1741</v>
      </c>
      <c r="L2082" s="390" t="s">
        <v>1732</v>
      </c>
      <c r="M2082" s="390" t="s">
        <v>2287</v>
      </c>
      <c r="N2082" s="390" t="str">
        <f t="shared" si="66"/>
        <v>Employee14@blyblade.com</v>
      </c>
      <c r="O2082" s="390" t="str">
        <f t="shared" si="67"/>
        <v>Bowie_Tam</v>
      </c>
      <c r="P2082" s="387" t="s">
        <v>1728</v>
      </c>
      <c r="Q2082" s="387" t="s">
        <v>1952</v>
      </c>
      <c r="R2082" s="387" t="s">
        <v>1738</v>
      </c>
      <c r="S2082" s="387">
        <v>1.73</v>
      </c>
      <c r="T2082" s="387">
        <v>14</v>
      </c>
      <c r="U2082" s="387" t="s">
        <v>2026</v>
      </c>
      <c r="V2082" s="387" t="s">
        <v>2026</v>
      </c>
      <c r="W2082" s="387" t="s">
        <v>2025</v>
      </c>
      <c r="X2082" s="387" t="s">
        <v>1749</v>
      </c>
      <c r="Y2082" s="387" t="s">
        <v>1748</v>
      </c>
      <c r="Z2082" s="387" t="s">
        <v>1734</v>
      </c>
      <c r="AA2082" s="387" t="s">
        <v>1747</v>
      </c>
      <c r="AB2082" s="387">
        <v>0</v>
      </c>
      <c r="AC2082" s="387">
        <v>0</v>
      </c>
      <c r="AD2082" s="387">
        <v>4.7</v>
      </c>
      <c r="AE2082" s="387">
        <v>4.7</v>
      </c>
      <c r="AF2082" s="387" t="s">
        <v>1729</v>
      </c>
      <c r="AG2082" s="387">
        <v>0</v>
      </c>
      <c r="AH2082" s="387">
        <v>0</v>
      </c>
      <c r="AI2082" s="387">
        <v>4.7</v>
      </c>
      <c r="AJ2082" s="387">
        <v>4.7</v>
      </c>
      <c r="AK2082" s="387">
        <v>0</v>
      </c>
      <c r="AM2082"/>
      <c r="AN2082"/>
      <c r="AO2082"/>
    </row>
    <row r="2083" spans="1:41">
      <c r="A2083" s="387" t="s">
        <v>4115</v>
      </c>
      <c r="B2083" s="388">
        <v>43684.016493055555</v>
      </c>
      <c r="C2083" s="389">
        <v>43683</v>
      </c>
      <c r="D2083" s="387" t="s">
        <v>3997</v>
      </c>
      <c r="E2083" s="389">
        <v>43683</v>
      </c>
      <c r="F2083" s="387" t="s">
        <v>4114</v>
      </c>
      <c r="G2083" s="389">
        <v>43683</v>
      </c>
      <c r="H2083" s="387" t="s">
        <v>1932</v>
      </c>
      <c r="I2083" s="389">
        <v>43683</v>
      </c>
      <c r="J2083" s="387" t="s">
        <v>2155</v>
      </c>
      <c r="K2083" s="387" t="s">
        <v>1741</v>
      </c>
      <c r="L2083" s="390" t="s">
        <v>1732</v>
      </c>
      <c r="M2083" s="390" t="s">
        <v>2265</v>
      </c>
      <c r="N2083" s="390" t="str">
        <f t="shared" si="66"/>
        <v>Employee4@blyblade.com</v>
      </c>
      <c r="O2083" s="390" t="str">
        <f t="shared" si="67"/>
        <v>Oksana_Orlov</v>
      </c>
      <c r="P2083" s="387" t="s">
        <v>1728</v>
      </c>
      <c r="Q2083" s="387" t="s">
        <v>1754</v>
      </c>
      <c r="R2083" s="387" t="s">
        <v>1738</v>
      </c>
      <c r="S2083" s="387">
        <v>2.2599999999999998</v>
      </c>
      <c r="T2083" s="387">
        <v>22</v>
      </c>
      <c r="U2083" s="387" t="s">
        <v>1883</v>
      </c>
      <c r="V2083" s="387" t="s">
        <v>1737</v>
      </c>
      <c r="W2083" s="387" t="s">
        <v>1771</v>
      </c>
      <c r="X2083" s="387" t="s">
        <v>1770</v>
      </c>
      <c r="Y2083" s="387" t="s">
        <v>1735</v>
      </c>
      <c r="Z2083" s="387" t="s">
        <v>1734</v>
      </c>
      <c r="AA2083" s="387" t="s">
        <v>1747</v>
      </c>
      <c r="AB2083" s="387">
        <v>0</v>
      </c>
      <c r="AC2083" s="387">
        <v>0</v>
      </c>
      <c r="AD2083" s="387">
        <v>3.4</v>
      </c>
      <c r="AE2083" s="387">
        <v>3.4</v>
      </c>
      <c r="AF2083" s="387" t="s">
        <v>1729</v>
      </c>
      <c r="AG2083" s="387">
        <v>0</v>
      </c>
      <c r="AH2083" s="387">
        <v>0</v>
      </c>
      <c r="AI2083" s="387">
        <v>3.4</v>
      </c>
      <c r="AJ2083" s="387">
        <v>3.4</v>
      </c>
      <c r="AK2083" s="387">
        <v>0</v>
      </c>
      <c r="AM2083"/>
      <c r="AN2083"/>
      <c r="AO2083"/>
    </row>
    <row r="2084" spans="1:41">
      <c r="A2084" s="387" t="s">
        <v>4113</v>
      </c>
      <c r="B2084" s="388">
        <v>43684.031574074077</v>
      </c>
      <c r="C2084" s="389">
        <v>43683</v>
      </c>
      <c r="D2084" s="387" t="s">
        <v>3503</v>
      </c>
      <c r="E2084" s="389">
        <v>43683</v>
      </c>
      <c r="F2084" s="387" t="s">
        <v>3770</v>
      </c>
      <c r="G2084" s="389">
        <v>43684</v>
      </c>
      <c r="H2084" s="387" t="s">
        <v>3281</v>
      </c>
      <c r="I2084" s="389">
        <v>43683</v>
      </c>
      <c r="J2084" s="387" t="s">
        <v>3280</v>
      </c>
      <c r="K2084" s="387" t="s">
        <v>1741</v>
      </c>
      <c r="L2084" s="390" t="s">
        <v>1732</v>
      </c>
      <c r="M2084" s="390" t="s">
        <v>1986</v>
      </c>
      <c r="N2084" s="390" t="str">
        <f t="shared" si="66"/>
        <v>Employee1@blyblade.com</v>
      </c>
      <c r="O2084" s="390" t="str">
        <f t="shared" si="67"/>
        <v>Jake_Mirto</v>
      </c>
      <c r="P2084" s="387" t="s">
        <v>1728</v>
      </c>
      <c r="Q2084" s="387" t="s">
        <v>1762</v>
      </c>
      <c r="R2084" s="387" t="s">
        <v>1753</v>
      </c>
      <c r="S2084" s="387">
        <v>15.47</v>
      </c>
      <c r="T2084" s="387">
        <v>54</v>
      </c>
      <c r="U2084" s="387" t="s">
        <v>1752</v>
      </c>
      <c r="V2084" s="387" t="s">
        <v>1826</v>
      </c>
      <c r="W2084" s="387" t="s">
        <v>1761</v>
      </c>
      <c r="X2084" s="387" t="s">
        <v>1749</v>
      </c>
      <c r="Y2084" s="387" t="s">
        <v>1735</v>
      </c>
      <c r="Z2084" s="387" t="s">
        <v>1734</v>
      </c>
      <c r="AA2084" s="387" t="s">
        <v>1733</v>
      </c>
      <c r="AB2084" s="387">
        <v>125.87</v>
      </c>
      <c r="AC2084" s="387">
        <v>0</v>
      </c>
      <c r="AD2084" s="387">
        <v>0</v>
      </c>
      <c r="AE2084" s="387">
        <v>125.87</v>
      </c>
      <c r="AF2084" s="387" t="s">
        <v>1729</v>
      </c>
      <c r="AG2084" s="387">
        <v>125.87</v>
      </c>
      <c r="AH2084" s="387">
        <v>0</v>
      </c>
      <c r="AI2084" s="387">
        <v>0</v>
      </c>
      <c r="AJ2084" s="387">
        <v>125.87</v>
      </c>
      <c r="AK2084" s="387">
        <v>12.59</v>
      </c>
      <c r="AM2084"/>
      <c r="AN2084"/>
      <c r="AO2084"/>
    </row>
    <row r="2085" spans="1:41">
      <c r="A2085" s="387" t="s">
        <v>4112</v>
      </c>
      <c r="B2085" s="388">
        <v>43684.046087962961</v>
      </c>
      <c r="C2085" s="389">
        <v>43684</v>
      </c>
      <c r="D2085" s="387" t="s">
        <v>3281</v>
      </c>
      <c r="E2085" s="389">
        <v>43683</v>
      </c>
      <c r="F2085" s="387" t="s">
        <v>3280</v>
      </c>
      <c r="G2085" s="389">
        <v>43684</v>
      </c>
      <c r="H2085" s="387" t="s">
        <v>1907</v>
      </c>
      <c r="I2085" s="389">
        <v>43683</v>
      </c>
      <c r="J2085" s="387" t="s">
        <v>1906</v>
      </c>
      <c r="K2085" s="387" t="s">
        <v>1741</v>
      </c>
      <c r="L2085" s="390" t="s">
        <v>1732</v>
      </c>
      <c r="M2085" s="390" t="s">
        <v>1755</v>
      </c>
      <c r="N2085" s="390" t="str">
        <f t="shared" si="66"/>
        <v>Employee2@blyblade.com</v>
      </c>
      <c r="O2085" s="390" t="str">
        <f t="shared" si="67"/>
        <v>Cal_Thompson</v>
      </c>
      <c r="P2085" s="387" t="s">
        <v>1728</v>
      </c>
      <c r="Q2085" s="387" t="s">
        <v>1847</v>
      </c>
      <c r="R2085" s="387" t="s">
        <v>1738</v>
      </c>
      <c r="S2085" s="387">
        <v>6.02</v>
      </c>
      <c r="T2085" s="387">
        <v>19</v>
      </c>
      <c r="U2085" s="387" t="s">
        <v>1737</v>
      </c>
      <c r="V2085" s="387" t="s">
        <v>2435</v>
      </c>
      <c r="W2085" s="387" t="s">
        <v>1771</v>
      </c>
      <c r="X2085" s="387" t="s">
        <v>1844</v>
      </c>
      <c r="Y2085" s="387" t="s">
        <v>1748</v>
      </c>
      <c r="Z2085" s="387" t="s">
        <v>1734</v>
      </c>
      <c r="AA2085" s="387" t="s">
        <v>1733</v>
      </c>
      <c r="AB2085" s="387">
        <v>24.18</v>
      </c>
      <c r="AC2085" s="387">
        <v>0</v>
      </c>
      <c r="AD2085" s="387">
        <v>0</v>
      </c>
      <c r="AE2085" s="387">
        <v>24.18</v>
      </c>
      <c r="AF2085" s="387" t="s">
        <v>1729</v>
      </c>
      <c r="AG2085" s="387">
        <v>24.18</v>
      </c>
      <c r="AH2085" s="387">
        <v>0</v>
      </c>
      <c r="AI2085" s="387">
        <v>0</v>
      </c>
      <c r="AJ2085" s="387">
        <v>24.18</v>
      </c>
      <c r="AK2085" s="387">
        <v>2.42</v>
      </c>
      <c r="AM2085"/>
      <c r="AN2085"/>
      <c r="AO2085"/>
    </row>
    <row r="2086" spans="1:41">
      <c r="A2086" s="387" t="s">
        <v>4111</v>
      </c>
      <c r="B2086" s="388">
        <v>43684.110729166663</v>
      </c>
      <c r="C2086" s="389">
        <v>43684</v>
      </c>
      <c r="D2086" s="387" t="s">
        <v>2702</v>
      </c>
      <c r="E2086" s="389">
        <v>43683</v>
      </c>
      <c r="F2086" s="387" t="s">
        <v>2701</v>
      </c>
      <c r="G2086" s="389">
        <v>43684</v>
      </c>
      <c r="H2086" s="387" t="s">
        <v>4110</v>
      </c>
      <c r="I2086" s="389">
        <v>43683</v>
      </c>
      <c r="J2086" s="387" t="s">
        <v>3120</v>
      </c>
      <c r="K2086" s="387" t="s">
        <v>1741</v>
      </c>
      <c r="L2086" s="390" t="s">
        <v>1732</v>
      </c>
      <c r="M2086" s="390" t="s">
        <v>1854</v>
      </c>
      <c r="N2086" s="390" t="str">
        <f t="shared" si="66"/>
        <v>Employee5@blyblade.com</v>
      </c>
      <c r="O2086" s="390" t="str">
        <f t="shared" si="67"/>
        <v>Torey_McNeil</v>
      </c>
      <c r="P2086" s="387" t="s">
        <v>1728</v>
      </c>
      <c r="Q2086" s="387" t="s">
        <v>1754</v>
      </c>
      <c r="R2086" s="387" t="s">
        <v>1738</v>
      </c>
      <c r="S2086" s="387">
        <v>9.25</v>
      </c>
      <c r="T2086" s="387">
        <v>26</v>
      </c>
      <c r="U2086" s="387" t="s">
        <v>1737</v>
      </c>
      <c r="V2086" s="387" t="s">
        <v>1853</v>
      </c>
      <c r="W2086" s="387" t="s">
        <v>1771</v>
      </c>
      <c r="X2086" s="387" t="s">
        <v>1844</v>
      </c>
      <c r="Y2086" s="387" t="s">
        <v>1748</v>
      </c>
      <c r="Z2086" s="387" t="s">
        <v>1734</v>
      </c>
      <c r="AA2086" s="387" t="s">
        <v>1733</v>
      </c>
      <c r="AB2086" s="387">
        <v>45.77</v>
      </c>
      <c r="AC2086" s="387">
        <v>0</v>
      </c>
      <c r="AD2086" s="387">
        <v>0</v>
      </c>
      <c r="AE2086" s="387">
        <v>45.77</v>
      </c>
      <c r="AF2086" s="387" t="s">
        <v>1729</v>
      </c>
      <c r="AG2086" s="387">
        <v>45.77</v>
      </c>
      <c r="AH2086" s="387">
        <v>0</v>
      </c>
      <c r="AI2086" s="387">
        <v>0</v>
      </c>
      <c r="AJ2086" s="387">
        <v>45.77</v>
      </c>
      <c r="AK2086" s="387">
        <v>4.58</v>
      </c>
      <c r="AM2086"/>
      <c r="AN2086"/>
      <c r="AO2086"/>
    </row>
    <row r="2087" spans="1:41">
      <c r="A2087" s="387" t="s">
        <v>4095</v>
      </c>
      <c r="B2087" s="388">
        <v>43684.119398148148</v>
      </c>
      <c r="C2087" s="389">
        <v>43684</v>
      </c>
      <c r="D2087" s="387" t="s">
        <v>4094</v>
      </c>
      <c r="E2087" s="389">
        <v>43683</v>
      </c>
      <c r="F2087" s="387" t="s">
        <v>2820</v>
      </c>
      <c r="G2087" s="389">
        <v>43684</v>
      </c>
      <c r="H2087" s="387" t="s">
        <v>3698</v>
      </c>
      <c r="I2087" s="389">
        <v>43683</v>
      </c>
      <c r="J2087" s="387" t="s">
        <v>3697</v>
      </c>
      <c r="K2087" s="387" t="s">
        <v>1741</v>
      </c>
      <c r="L2087" s="390" t="s">
        <v>1732</v>
      </c>
      <c r="M2087" s="390" t="s">
        <v>2223</v>
      </c>
      <c r="N2087" s="390" t="str">
        <f t="shared" si="66"/>
        <v>Employee19@blyblade.com</v>
      </c>
      <c r="O2087" s="390" t="str">
        <f t="shared" si="67"/>
        <v>Gil_Adler</v>
      </c>
      <c r="P2087" s="387" t="s">
        <v>1728</v>
      </c>
      <c r="Q2087" s="387" t="s">
        <v>1952</v>
      </c>
      <c r="R2087" s="387" t="s">
        <v>1738</v>
      </c>
      <c r="S2087" s="387">
        <v>1.48</v>
      </c>
      <c r="T2087" s="387">
        <v>9</v>
      </c>
      <c r="U2087" s="387" t="s">
        <v>1845</v>
      </c>
      <c r="V2087" s="387" t="s">
        <v>1737</v>
      </c>
      <c r="W2087" s="387" t="s">
        <v>1771</v>
      </c>
      <c r="X2087" s="387" t="s">
        <v>1749</v>
      </c>
      <c r="Y2087" s="387" t="s">
        <v>1890</v>
      </c>
      <c r="Z2087" s="387" t="s">
        <v>1734</v>
      </c>
      <c r="AA2087" s="387" t="s">
        <v>1733</v>
      </c>
      <c r="AB2087" s="387">
        <v>40.799999999999997</v>
      </c>
      <c r="AC2087" s="387">
        <v>0</v>
      </c>
      <c r="AD2087" s="387">
        <v>0</v>
      </c>
      <c r="AE2087" s="387">
        <v>40.799999999999997</v>
      </c>
      <c r="AF2087" s="387" t="s">
        <v>1729</v>
      </c>
      <c r="AG2087" s="387">
        <v>40.799999999999997</v>
      </c>
      <c r="AH2087" s="387">
        <v>0</v>
      </c>
      <c r="AI2087" s="387">
        <v>0</v>
      </c>
      <c r="AJ2087" s="387">
        <v>40.799999999999997</v>
      </c>
      <c r="AK2087" s="387">
        <v>4.08</v>
      </c>
      <c r="AM2087"/>
      <c r="AN2087"/>
      <c r="AO2087"/>
    </row>
    <row r="2088" spans="1:41">
      <c r="A2088" s="387" t="s">
        <v>4109</v>
      </c>
      <c r="B2088" s="388">
        <v>43684.424166666664</v>
      </c>
      <c r="C2088" s="389">
        <v>43684</v>
      </c>
      <c r="D2088" s="387" t="s">
        <v>4108</v>
      </c>
      <c r="E2088" s="389">
        <v>43684</v>
      </c>
      <c r="F2088" s="387" t="s">
        <v>4107</v>
      </c>
      <c r="G2088" s="389">
        <v>43684</v>
      </c>
      <c r="H2088" s="387" t="s">
        <v>2375</v>
      </c>
      <c r="I2088" s="389">
        <v>43684</v>
      </c>
      <c r="J2088" s="387" t="s">
        <v>2374</v>
      </c>
      <c r="K2088" s="387" t="s">
        <v>1741</v>
      </c>
      <c r="L2088" s="390" t="s">
        <v>1732</v>
      </c>
      <c r="M2088" s="390" t="s">
        <v>1804</v>
      </c>
      <c r="N2088" s="390" t="str">
        <f t="shared" si="66"/>
        <v>Employee47@blyblade.com</v>
      </c>
      <c r="O2088" s="390" t="str">
        <f t="shared" si="67"/>
        <v>Amanda_Soucy</v>
      </c>
      <c r="P2088" s="387" t="s">
        <v>1728</v>
      </c>
      <c r="Q2088" s="387" t="s">
        <v>1754</v>
      </c>
      <c r="R2088" s="387" t="s">
        <v>1738</v>
      </c>
      <c r="S2088" s="387">
        <v>1.56</v>
      </c>
      <c r="T2088" s="387">
        <v>8</v>
      </c>
      <c r="U2088" s="387" t="s">
        <v>1833</v>
      </c>
      <c r="V2088" s="387" t="s">
        <v>1737</v>
      </c>
      <c r="W2088" s="387" t="s">
        <v>1771</v>
      </c>
      <c r="X2088" s="387" t="s">
        <v>1844</v>
      </c>
      <c r="Y2088" s="387" t="s">
        <v>1735</v>
      </c>
      <c r="Z2088" s="387" t="s">
        <v>1734</v>
      </c>
      <c r="AA2088" s="387" t="s">
        <v>1733</v>
      </c>
      <c r="AB2088" s="387">
        <v>8.75</v>
      </c>
      <c r="AC2088" s="387">
        <v>0</v>
      </c>
      <c r="AD2088" s="387">
        <v>0</v>
      </c>
      <c r="AE2088" s="387">
        <v>8.75</v>
      </c>
      <c r="AF2088" s="387" t="s">
        <v>1729</v>
      </c>
      <c r="AG2088" s="387">
        <v>8.75</v>
      </c>
      <c r="AH2088" s="387">
        <v>0</v>
      </c>
      <c r="AI2088" s="387">
        <v>0</v>
      </c>
      <c r="AJ2088" s="387">
        <v>8.75</v>
      </c>
      <c r="AK2088" s="387">
        <v>0.88</v>
      </c>
      <c r="AM2088"/>
      <c r="AN2088"/>
      <c r="AO2088"/>
    </row>
    <row r="2089" spans="1:41">
      <c r="A2089" s="387" t="s">
        <v>4106</v>
      </c>
      <c r="B2089" s="388">
        <v>43684.440578703703</v>
      </c>
      <c r="C2089" s="389">
        <v>43684</v>
      </c>
      <c r="D2089" s="387" t="s">
        <v>3466</v>
      </c>
      <c r="E2089" s="389">
        <v>43684</v>
      </c>
      <c r="F2089" s="387" t="s">
        <v>4105</v>
      </c>
      <c r="G2089" s="389">
        <v>43684</v>
      </c>
      <c r="H2089" s="387" t="s">
        <v>2556</v>
      </c>
      <c r="I2089" s="389">
        <v>43684</v>
      </c>
      <c r="J2089" s="387" t="s">
        <v>3927</v>
      </c>
      <c r="K2089" s="387" t="s">
        <v>1741</v>
      </c>
      <c r="L2089" s="390" t="s">
        <v>1732</v>
      </c>
      <c r="M2089" s="390" t="s">
        <v>2208</v>
      </c>
      <c r="N2089" s="390" t="str">
        <f t="shared" si="66"/>
        <v>Employee13@blyblade.com</v>
      </c>
      <c r="O2089" s="390" t="str">
        <f t="shared" si="67"/>
        <v>Evelyn_Pelczar</v>
      </c>
      <c r="P2089" s="387" t="s">
        <v>1728</v>
      </c>
      <c r="Q2089" s="387" t="s">
        <v>1847</v>
      </c>
      <c r="R2089" s="387" t="s">
        <v>1738</v>
      </c>
      <c r="S2089" s="387">
        <v>4</v>
      </c>
      <c r="T2089" s="387">
        <v>15</v>
      </c>
      <c r="U2089" s="387" t="s">
        <v>2207</v>
      </c>
      <c r="V2089" s="387" t="s">
        <v>1772</v>
      </c>
      <c r="W2089" s="387" t="s">
        <v>1771</v>
      </c>
      <c r="X2089" s="387" t="s">
        <v>1770</v>
      </c>
      <c r="Y2089" s="387" t="s">
        <v>1735</v>
      </c>
      <c r="Z2089" s="387" t="s">
        <v>1734</v>
      </c>
      <c r="AA2089" s="387" t="s">
        <v>1733</v>
      </c>
      <c r="AB2089" s="387">
        <v>18.61</v>
      </c>
      <c r="AC2089" s="387">
        <v>0</v>
      </c>
      <c r="AD2089" s="387">
        <v>0</v>
      </c>
      <c r="AE2089" s="387">
        <v>18.61</v>
      </c>
      <c r="AF2089" s="387" t="s">
        <v>1729</v>
      </c>
      <c r="AG2089" s="387">
        <v>18.61</v>
      </c>
      <c r="AH2089" s="387">
        <v>0</v>
      </c>
      <c r="AI2089" s="387">
        <v>0</v>
      </c>
      <c r="AJ2089" s="387">
        <v>18.61</v>
      </c>
      <c r="AK2089" s="387">
        <v>1.86</v>
      </c>
      <c r="AM2089"/>
      <c r="AN2089"/>
      <c r="AO2089"/>
    </row>
    <row r="2090" spans="1:41">
      <c r="A2090" s="387" t="s">
        <v>4092</v>
      </c>
      <c r="B2090" s="388">
        <v>43684.508067129631</v>
      </c>
      <c r="C2090" s="389">
        <v>43684</v>
      </c>
      <c r="D2090" s="387" t="s">
        <v>4091</v>
      </c>
      <c r="E2090" s="389">
        <v>43684</v>
      </c>
      <c r="F2090" s="387" t="s">
        <v>4090</v>
      </c>
      <c r="G2090" s="389">
        <v>43684</v>
      </c>
      <c r="H2090" s="387" t="s">
        <v>4089</v>
      </c>
      <c r="I2090" s="389">
        <v>43684</v>
      </c>
      <c r="J2090" s="387" t="s">
        <v>4088</v>
      </c>
      <c r="K2090" s="387" t="s">
        <v>1741</v>
      </c>
      <c r="L2090" s="390" t="s">
        <v>1732</v>
      </c>
      <c r="M2090" s="390" t="s">
        <v>2265</v>
      </c>
      <c r="N2090" s="390" t="str">
        <f t="shared" si="66"/>
        <v>Employee4@blyblade.com</v>
      </c>
      <c r="O2090" s="390" t="str">
        <f t="shared" si="67"/>
        <v>Oksana_Orlov</v>
      </c>
      <c r="P2090" s="387" t="s">
        <v>1728</v>
      </c>
      <c r="Q2090" s="387" t="s">
        <v>1754</v>
      </c>
      <c r="R2090" s="387" t="s">
        <v>1738</v>
      </c>
      <c r="S2090" s="387">
        <v>4.47</v>
      </c>
      <c r="T2090" s="387">
        <v>13</v>
      </c>
      <c r="U2090" s="387" t="s">
        <v>2007</v>
      </c>
      <c r="V2090" s="387" t="s">
        <v>1883</v>
      </c>
      <c r="W2090" s="387" t="s">
        <v>1771</v>
      </c>
      <c r="X2090" s="387" t="s">
        <v>1770</v>
      </c>
      <c r="Y2090" s="387" t="s">
        <v>1735</v>
      </c>
      <c r="Z2090" s="387" t="s">
        <v>1734</v>
      </c>
      <c r="AA2090" s="387" t="s">
        <v>1733</v>
      </c>
      <c r="AB2090" s="387">
        <v>21.54</v>
      </c>
      <c r="AC2090" s="387">
        <v>0</v>
      </c>
      <c r="AD2090" s="387">
        <v>0</v>
      </c>
      <c r="AE2090" s="387">
        <v>21.54</v>
      </c>
      <c r="AF2090" s="387" t="s">
        <v>1729</v>
      </c>
      <c r="AG2090" s="387">
        <v>21.54</v>
      </c>
      <c r="AH2090" s="387">
        <v>0</v>
      </c>
      <c r="AI2090" s="387">
        <v>0</v>
      </c>
      <c r="AJ2090" s="387">
        <v>21.54</v>
      </c>
      <c r="AK2090" s="387">
        <v>2.15</v>
      </c>
      <c r="AM2090"/>
      <c r="AN2090"/>
      <c r="AO2090"/>
    </row>
    <row r="2091" spans="1:41">
      <c r="A2091" s="387" t="s">
        <v>4104</v>
      </c>
      <c r="B2091" s="388">
        <v>43684.567893518521</v>
      </c>
      <c r="C2091" s="389">
        <v>43684</v>
      </c>
      <c r="D2091" s="387" t="s">
        <v>3656</v>
      </c>
      <c r="E2091" s="389">
        <v>43684</v>
      </c>
      <c r="F2091" s="387" t="s">
        <v>4103</v>
      </c>
      <c r="G2091" s="389">
        <v>43684</v>
      </c>
      <c r="H2091" s="387" t="s">
        <v>3673</v>
      </c>
      <c r="I2091" s="389">
        <v>43684</v>
      </c>
      <c r="J2091" s="387" t="s">
        <v>3672</v>
      </c>
      <c r="K2091" s="387" t="s">
        <v>1741</v>
      </c>
      <c r="L2091" s="390" t="s">
        <v>1732</v>
      </c>
      <c r="M2091" s="390" t="s">
        <v>1986</v>
      </c>
      <c r="N2091" s="390" t="str">
        <f t="shared" si="66"/>
        <v>Employee1@blyblade.com</v>
      </c>
      <c r="O2091" s="390" t="str">
        <f t="shared" si="67"/>
        <v>Jake_Mirto</v>
      </c>
      <c r="P2091" s="387" t="s">
        <v>1728</v>
      </c>
      <c r="Q2091" s="387" t="s">
        <v>1967</v>
      </c>
      <c r="R2091" s="387" t="s">
        <v>1753</v>
      </c>
      <c r="S2091" s="387">
        <v>9.43</v>
      </c>
      <c r="T2091" s="387">
        <v>26</v>
      </c>
      <c r="U2091" s="387" t="s">
        <v>1752</v>
      </c>
      <c r="V2091" s="387" t="s">
        <v>1752</v>
      </c>
      <c r="W2091" s="387" t="s">
        <v>1761</v>
      </c>
      <c r="X2091" s="387" t="s">
        <v>1964</v>
      </c>
      <c r="Y2091" s="387" t="s">
        <v>1735</v>
      </c>
      <c r="Z2091" s="387" t="s">
        <v>1734</v>
      </c>
      <c r="AA2091" s="387" t="s">
        <v>1733</v>
      </c>
      <c r="AB2091" s="387">
        <v>55.14</v>
      </c>
      <c r="AC2091" s="387">
        <v>0</v>
      </c>
      <c r="AD2091" s="387">
        <v>0</v>
      </c>
      <c r="AE2091" s="387">
        <v>55.14</v>
      </c>
      <c r="AF2091" s="387" t="s">
        <v>1729</v>
      </c>
      <c r="AG2091" s="387">
        <v>55.14</v>
      </c>
      <c r="AH2091" s="387">
        <v>0</v>
      </c>
      <c r="AI2091" s="387">
        <v>0</v>
      </c>
      <c r="AJ2091" s="387">
        <v>55.14</v>
      </c>
      <c r="AK2091" s="387">
        <v>5.51</v>
      </c>
      <c r="AM2091"/>
      <c r="AN2091"/>
      <c r="AO2091"/>
    </row>
    <row r="2092" spans="1:41">
      <c r="A2092" s="387" t="s">
        <v>4102</v>
      </c>
      <c r="B2092" s="388">
        <v>43684.569212962961</v>
      </c>
      <c r="C2092" s="389">
        <v>43683</v>
      </c>
      <c r="D2092" s="387" t="s">
        <v>2140</v>
      </c>
      <c r="E2092" s="389">
        <v>43683</v>
      </c>
      <c r="F2092" s="387" t="s">
        <v>2139</v>
      </c>
      <c r="G2092" s="389">
        <v>43683</v>
      </c>
      <c r="H2092" s="387" t="s">
        <v>2510</v>
      </c>
      <c r="I2092" s="389">
        <v>43683</v>
      </c>
      <c r="J2092" s="387" t="s">
        <v>2147</v>
      </c>
      <c r="K2092" s="387" t="s">
        <v>1741</v>
      </c>
      <c r="L2092" s="390" t="s">
        <v>1732</v>
      </c>
      <c r="M2092" s="390" t="s">
        <v>1924</v>
      </c>
      <c r="N2092" s="390" t="str">
        <f t="shared" si="66"/>
        <v>Employee16@blyblade.com</v>
      </c>
      <c r="O2092" s="390" t="str">
        <f t="shared" si="67"/>
        <v>Hunter_Senning</v>
      </c>
      <c r="P2092" s="387" t="s">
        <v>1728</v>
      </c>
      <c r="Q2092" s="387" t="s">
        <v>1754</v>
      </c>
      <c r="R2092" s="387" t="s">
        <v>1753</v>
      </c>
      <c r="S2092" s="387">
        <v>91</v>
      </c>
      <c r="T2092" s="387">
        <v>137</v>
      </c>
      <c r="U2092" s="387" t="s">
        <v>1751</v>
      </c>
      <c r="V2092" s="387" t="s">
        <v>1737</v>
      </c>
      <c r="W2092" s="387" t="s">
        <v>1875</v>
      </c>
      <c r="X2092" s="387" t="s">
        <v>1770</v>
      </c>
      <c r="Y2092" s="387" t="s">
        <v>1748</v>
      </c>
      <c r="Z2092" s="387" t="s">
        <v>1734</v>
      </c>
      <c r="AA2092" s="387" t="s">
        <v>1747</v>
      </c>
      <c r="AB2092" s="387">
        <v>0</v>
      </c>
      <c r="AC2092" s="387">
        <v>0</v>
      </c>
      <c r="AD2092" s="387">
        <v>38.770000000000003</v>
      </c>
      <c r="AE2092" s="387">
        <v>38.770000000000003</v>
      </c>
      <c r="AF2092" s="387" t="s">
        <v>1729</v>
      </c>
      <c r="AG2092" s="387">
        <v>0</v>
      </c>
      <c r="AH2092" s="387">
        <v>0</v>
      </c>
      <c r="AI2092" s="387">
        <v>38.770000000000003</v>
      </c>
      <c r="AJ2092" s="387">
        <v>38.770000000000003</v>
      </c>
      <c r="AK2092" s="387">
        <v>0</v>
      </c>
      <c r="AM2092"/>
      <c r="AN2092"/>
      <c r="AO2092"/>
    </row>
    <row r="2093" spans="1:41">
      <c r="A2093" s="387" t="s">
        <v>4101</v>
      </c>
      <c r="B2093" s="388">
        <v>43684.576643518521</v>
      </c>
      <c r="C2093" s="389">
        <v>43684</v>
      </c>
      <c r="D2093" s="387" t="s">
        <v>3469</v>
      </c>
      <c r="E2093" s="389">
        <v>43684</v>
      </c>
      <c r="F2093" s="387" t="s">
        <v>3468</v>
      </c>
      <c r="G2093" s="389">
        <v>43684</v>
      </c>
      <c r="H2093" s="387" t="s">
        <v>2110</v>
      </c>
      <c r="I2093" s="389">
        <v>43684</v>
      </c>
      <c r="J2093" s="387" t="s">
        <v>3963</v>
      </c>
      <c r="K2093" s="387" t="s">
        <v>1741</v>
      </c>
      <c r="L2093" s="390" t="s">
        <v>1732</v>
      </c>
      <c r="M2093" s="390" t="s">
        <v>1924</v>
      </c>
      <c r="N2093" s="390" t="str">
        <f t="shared" si="66"/>
        <v>Employee16@blyblade.com</v>
      </c>
      <c r="O2093" s="390" t="str">
        <f t="shared" si="67"/>
        <v>Hunter_Senning</v>
      </c>
      <c r="P2093" s="387" t="s">
        <v>1728</v>
      </c>
      <c r="Q2093" s="387" t="s">
        <v>1754</v>
      </c>
      <c r="R2093" s="387" t="s">
        <v>1803</v>
      </c>
      <c r="S2093" s="387">
        <v>2.0099999999999998</v>
      </c>
      <c r="T2093" s="387">
        <v>6</v>
      </c>
      <c r="U2093" s="387" t="s">
        <v>2247</v>
      </c>
      <c r="V2093" s="387" t="s">
        <v>2247</v>
      </c>
      <c r="W2093" s="387" t="s">
        <v>1875</v>
      </c>
      <c r="X2093" s="387" t="s">
        <v>1770</v>
      </c>
      <c r="Y2093" s="387" t="s">
        <v>1748</v>
      </c>
      <c r="Z2093" s="387" t="s">
        <v>1734</v>
      </c>
      <c r="AA2093" s="387" t="s">
        <v>1733</v>
      </c>
      <c r="AB2093" s="387">
        <v>7.8</v>
      </c>
      <c r="AC2093" s="387">
        <v>0</v>
      </c>
      <c r="AD2093" s="387">
        <v>0</v>
      </c>
      <c r="AE2093" s="387">
        <v>7.8</v>
      </c>
      <c r="AF2093" s="387" t="s">
        <v>1729</v>
      </c>
      <c r="AG2093" s="387">
        <v>7.8</v>
      </c>
      <c r="AH2093" s="387">
        <v>0</v>
      </c>
      <c r="AI2093" s="387">
        <v>0</v>
      </c>
      <c r="AJ2093" s="387">
        <v>7.8</v>
      </c>
      <c r="AK2093" s="387">
        <v>0.78</v>
      </c>
      <c r="AM2093"/>
      <c r="AN2093"/>
      <c r="AO2093"/>
    </row>
    <row r="2094" spans="1:41">
      <c r="A2094" s="387" t="s">
        <v>4100</v>
      </c>
      <c r="B2094" s="388">
        <v>43684.594421296293</v>
      </c>
      <c r="C2094" s="389">
        <v>43684</v>
      </c>
      <c r="D2094" s="387" t="s">
        <v>3764</v>
      </c>
      <c r="E2094" s="389">
        <v>43684</v>
      </c>
      <c r="F2094" s="387" t="s">
        <v>4099</v>
      </c>
      <c r="G2094" s="389">
        <v>43684</v>
      </c>
      <c r="H2094" s="387" t="s">
        <v>2977</v>
      </c>
      <c r="I2094" s="389">
        <v>43684</v>
      </c>
      <c r="J2094" s="387" t="s">
        <v>1851</v>
      </c>
      <c r="K2094" s="387" t="s">
        <v>1741</v>
      </c>
      <c r="L2094" s="390" t="s">
        <v>1732</v>
      </c>
      <c r="M2094" s="390" t="s">
        <v>1854</v>
      </c>
      <c r="N2094" s="390" t="str">
        <f t="shared" si="66"/>
        <v>Employee5@blyblade.com</v>
      </c>
      <c r="O2094" s="390" t="str">
        <f t="shared" si="67"/>
        <v>Torey_McNeil</v>
      </c>
      <c r="P2094" s="387" t="s">
        <v>1728</v>
      </c>
      <c r="Q2094" s="387" t="s">
        <v>1754</v>
      </c>
      <c r="R2094" s="387" t="s">
        <v>1738</v>
      </c>
      <c r="S2094" s="387">
        <v>9.6999999999999993</v>
      </c>
      <c r="T2094" s="387">
        <v>48</v>
      </c>
      <c r="U2094" s="387" t="s">
        <v>1853</v>
      </c>
      <c r="V2094" s="387" t="s">
        <v>1737</v>
      </c>
      <c r="W2094" s="387" t="s">
        <v>1771</v>
      </c>
      <c r="X2094" s="387" t="s">
        <v>1770</v>
      </c>
      <c r="Y2094" s="387" t="s">
        <v>1748</v>
      </c>
      <c r="Z2094" s="387" t="s">
        <v>1734</v>
      </c>
      <c r="AA2094" s="387" t="s">
        <v>1733</v>
      </c>
      <c r="AB2094" s="387">
        <v>57.18</v>
      </c>
      <c r="AC2094" s="387">
        <v>0</v>
      </c>
      <c r="AD2094" s="387">
        <v>0</v>
      </c>
      <c r="AE2094" s="387">
        <v>57.18</v>
      </c>
      <c r="AF2094" s="387" t="s">
        <v>1729</v>
      </c>
      <c r="AG2094" s="387">
        <v>57.18</v>
      </c>
      <c r="AH2094" s="387">
        <v>0</v>
      </c>
      <c r="AI2094" s="387">
        <v>0</v>
      </c>
      <c r="AJ2094" s="387">
        <v>57.18</v>
      </c>
      <c r="AK2094" s="387">
        <v>5.72</v>
      </c>
      <c r="AM2094"/>
      <c r="AN2094"/>
      <c r="AO2094"/>
    </row>
    <row r="2095" spans="1:41">
      <c r="A2095" s="387" t="s">
        <v>4098</v>
      </c>
      <c r="B2095" s="388">
        <v>43684.674756944441</v>
      </c>
      <c r="C2095" s="389">
        <v>43684</v>
      </c>
      <c r="D2095" s="387" t="s">
        <v>2528</v>
      </c>
      <c r="E2095" s="389">
        <v>43684</v>
      </c>
      <c r="F2095" s="387" t="s">
        <v>2550</v>
      </c>
      <c r="G2095" s="389">
        <v>43684</v>
      </c>
      <c r="H2095" s="387" t="s">
        <v>2070</v>
      </c>
      <c r="I2095" s="389">
        <v>43684</v>
      </c>
      <c r="J2095" s="387" t="s">
        <v>4089</v>
      </c>
      <c r="K2095" s="387" t="s">
        <v>1741</v>
      </c>
      <c r="L2095" s="390" t="s">
        <v>1732</v>
      </c>
      <c r="M2095" s="390" t="s">
        <v>2812</v>
      </c>
      <c r="N2095" s="390" t="str">
        <f t="shared" si="66"/>
        <v>Employee6@blyblade.com</v>
      </c>
      <c r="O2095" s="390" t="str">
        <f t="shared" si="67"/>
        <v>Matthew_Brody</v>
      </c>
      <c r="P2095" s="387" t="s">
        <v>1728</v>
      </c>
      <c r="Q2095" s="387" t="s">
        <v>1739</v>
      </c>
      <c r="R2095" s="387" t="s">
        <v>1738</v>
      </c>
      <c r="S2095" s="387">
        <v>0.88</v>
      </c>
      <c r="T2095" s="387">
        <v>30</v>
      </c>
      <c r="U2095" s="387" t="s">
        <v>1737</v>
      </c>
      <c r="V2095" s="387" t="s">
        <v>1737</v>
      </c>
      <c r="W2095" s="387" t="s">
        <v>1728</v>
      </c>
      <c r="X2095" s="387" t="s">
        <v>1794</v>
      </c>
      <c r="Y2095" s="387" t="s">
        <v>1748</v>
      </c>
      <c r="Z2095" s="387" t="s">
        <v>1734</v>
      </c>
      <c r="AA2095" s="387" t="s">
        <v>1733</v>
      </c>
      <c r="AB2095" s="387">
        <v>14.37</v>
      </c>
      <c r="AC2095" s="387">
        <v>0</v>
      </c>
      <c r="AD2095" s="387">
        <v>0</v>
      </c>
      <c r="AE2095" s="387">
        <v>14.37</v>
      </c>
      <c r="AF2095" s="387" t="s">
        <v>1729</v>
      </c>
      <c r="AG2095" s="387">
        <v>14.37</v>
      </c>
      <c r="AH2095" s="387">
        <v>0</v>
      </c>
      <c r="AI2095" s="387">
        <v>0</v>
      </c>
      <c r="AJ2095" s="387">
        <v>14.37</v>
      </c>
      <c r="AK2095" s="387">
        <v>1.44</v>
      </c>
      <c r="AM2095"/>
      <c r="AN2095"/>
      <c r="AO2095"/>
    </row>
    <row r="2096" spans="1:41">
      <c r="A2096" s="387" t="s">
        <v>4097</v>
      </c>
      <c r="B2096" s="388">
        <v>43684.696770833332</v>
      </c>
      <c r="C2096" s="389">
        <v>43684</v>
      </c>
      <c r="D2096" s="387" t="s">
        <v>3856</v>
      </c>
      <c r="E2096" s="389">
        <v>43684</v>
      </c>
      <c r="F2096" s="387" t="s">
        <v>3855</v>
      </c>
      <c r="G2096" s="389">
        <v>43684</v>
      </c>
      <c r="H2096" s="387" t="s">
        <v>3209</v>
      </c>
      <c r="I2096" s="389">
        <v>43684</v>
      </c>
      <c r="J2096" s="387" t="s">
        <v>2647</v>
      </c>
      <c r="K2096" s="387" t="s">
        <v>1741</v>
      </c>
      <c r="L2096" s="390" t="s">
        <v>1732</v>
      </c>
      <c r="M2096" s="390" t="s">
        <v>2013</v>
      </c>
      <c r="N2096" s="390" t="str">
        <f t="shared" si="66"/>
        <v>Employee22@blyblade.com</v>
      </c>
      <c r="O2096" s="390" t="str">
        <f t="shared" si="67"/>
        <v>Lee_Gold</v>
      </c>
      <c r="P2096" s="387" t="s">
        <v>1728</v>
      </c>
      <c r="Q2096" s="387" t="s">
        <v>1847</v>
      </c>
      <c r="R2096" s="387" t="s">
        <v>1738</v>
      </c>
      <c r="S2096" s="387">
        <v>1.58</v>
      </c>
      <c r="T2096" s="387">
        <v>15</v>
      </c>
      <c r="U2096" s="387" t="s">
        <v>1737</v>
      </c>
      <c r="V2096" s="387" t="s">
        <v>1737</v>
      </c>
      <c r="W2096" s="387" t="s">
        <v>1875</v>
      </c>
      <c r="X2096" s="387" t="s">
        <v>1770</v>
      </c>
      <c r="Y2096" s="387" t="s">
        <v>1748</v>
      </c>
      <c r="Z2096" s="387" t="s">
        <v>1734</v>
      </c>
      <c r="AA2096" s="387" t="s">
        <v>1733</v>
      </c>
      <c r="AB2096" s="387">
        <v>17.989999999999998</v>
      </c>
      <c r="AC2096" s="387">
        <v>0</v>
      </c>
      <c r="AD2096" s="387">
        <v>0</v>
      </c>
      <c r="AE2096" s="387">
        <v>17.989999999999998</v>
      </c>
      <c r="AF2096" s="387" t="s">
        <v>1729</v>
      </c>
      <c r="AG2096" s="387">
        <v>17.989999999999998</v>
      </c>
      <c r="AH2096" s="387">
        <v>0</v>
      </c>
      <c r="AI2096" s="387">
        <v>0</v>
      </c>
      <c r="AJ2096" s="387">
        <v>17.989999999999998</v>
      </c>
      <c r="AK2096" s="387">
        <v>1.8</v>
      </c>
      <c r="AM2096"/>
      <c r="AN2096"/>
      <c r="AO2096"/>
    </row>
    <row r="2097" spans="1:41">
      <c r="A2097" s="387" t="s">
        <v>4096</v>
      </c>
      <c r="B2097" s="388">
        <v>43684.702627314815</v>
      </c>
      <c r="C2097" s="389">
        <v>43684</v>
      </c>
      <c r="D2097" s="387" t="s">
        <v>2330</v>
      </c>
      <c r="E2097" s="389">
        <v>43684</v>
      </c>
      <c r="F2097" s="387" t="s">
        <v>2622</v>
      </c>
      <c r="G2097" s="389">
        <v>43684</v>
      </c>
      <c r="H2097" s="387" t="s">
        <v>1766</v>
      </c>
      <c r="I2097" s="389">
        <v>43684</v>
      </c>
      <c r="J2097" s="387" t="s">
        <v>2145</v>
      </c>
      <c r="K2097" s="387" t="s">
        <v>1741</v>
      </c>
      <c r="L2097" s="390" t="s">
        <v>1732</v>
      </c>
      <c r="M2097" s="390" t="s">
        <v>2265</v>
      </c>
      <c r="N2097" s="390" t="str">
        <f t="shared" si="66"/>
        <v>Employee4@blyblade.com</v>
      </c>
      <c r="O2097" s="390" t="str">
        <f t="shared" si="67"/>
        <v>Oksana_Orlov</v>
      </c>
      <c r="P2097" s="387" t="s">
        <v>1728</v>
      </c>
      <c r="Q2097" s="387" t="s">
        <v>1739</v>
      </c>
      <c r="R2097" s="387" t="s">
        <v>1738</v>
      </c>
      <c r="S2097" s="387">
        <v>1.84</v>
      </c>
      <c r="T2097" s="387">
        <v>64</v>
      </c>
      <c r="U2097" s="387" t="s">
        <v>1883</v>
      </c>
      <c r="V2097" s="387" t="s">
        <v>1883</v>
      </c>
      <c r="W2097" s="387" t="s">
        <v>1728</v>
      </c>
      <c r="X2097" s="387" t="s">
        <v>1794</v>
      </c>
      <c r="Y2097" s="387" t="s">
        <v>1735</v>
      </c>
      <c r="Z2097" s="387" t="s">
        <v>1734</v>
      </c>
      <c r="AA2097" s="387" t="s">
        <v>1793</v>
      </c>
      <c r="AB2097" s="387">
        <v>20.75</v>
      </c>
      <c r="AC2097" s="387">
        <v>0</v>
      </c>
      <c r="AD2097" s="387">
        <v>4</v>
      </c>
      <c r="AE2097" s="387">
        <v>20</v>
      </c>
      <c r="AF2097" s="387" t="s">
        <v>1729</v>
      </c>
      <c r="AG2097" s="387">
        <v>20.75</v>
      </c>
      <c r="AH2097" s="387">
        <v>0</v>
      </c>
      <c r="AI2097" s="387">
        <v>4</v>
      </c>
      <c r="AJ2097" s="387">
        <v>20</v>
      </c>
      <c r="AK2097" s="387">
        <v>2</v>
      </c>
      <c r="AM2097"/>
      <c r="AN2097"/>
      <c r="AO2097"/>
    </row>
    <row r="2098" spans="1:41">
      <c r="A2098" s="387" t="s">
        <v>4095</v>
      </c>
      <c r="B2098" s="388">
        <v>43684.735717592594</v>
      </c>
      <c r="C2098" s="389">
        <v>43684</v>
      </c>
      <c r="D2098" s="387" t="s">
        <v>4094</v>
      </c>
      <c r="E2098" s="389">
        <v>43683</v>
      </c>
      <c r="F2098" s="387" t="s">
        <v>2820</v>
      </c>
      <c r="G2098" s="389">
        <v>43684</v>
      </c>
      <c r="H2098" s="387" t="s">
        <v>3698</v>
      </c>
      <c r="I2098" s="389">
        <v>43683</v>
      </c>
      <c r="J2098" s="387" t="s">
        <v>3697</v>
      </c>
      <c r="K2098" s="387" t="s">
        <v>1741</v>
      </c>
      <c r="L2098" s="390" t="s">
        <v>1732</v>
      </c>
      <c r="M2098" s="390" t="s">
        <v>2223</v>
      </c>
      <c r="N2098" s="390" t="str">
        <f t="shared" si="66"/>
        <v>Employee19@blyblade.com</v>
      </c>
      <c r="O2098" s="390" t="str">
        <f t="shared" si="67"/>
        <v>Gil_Adler</v>
      </c>
      <c r="P2098" s="387" t="s">
        <v>1728</v>
      </c>
      <c r="Q2098" s="387" t="s">
        <v>1952</v>
      </c>
      <c r="R2098" s="387" t="s">
        <v>1738</v>
      </c>
      <c r="S2098" s="387">
        <v>1.48</v>
      </c>
      <c r="T2098" s="387">
        <v>9</v>
      </c>
      <c r="U2098" s="387" t="s">
        <v>1845</v>
      </c>
      <c r="V2098" s="387" t="s">
        <v>1737</v>
      </c>
      <c r="W2098" s="387" t="s">
        <v>1771</v>
      </c>
      <c r="X2098" s="387" t="s">
        <v>1749</v>
      </c>
      <c r="Y2098" s="387" t="s">
        <v>1890</v>
      </c>
      <c r="Z2098" s="387" t="s">
        <v>1734</v>
      </c>
      <c r="AA2098" s="387" t="s">
        <v>1747</v>
      </c>
      <c r="AB2098" s="387">
        <v>0</v>
      </c>
      <c r="AC2098" s="387">
        <v>0</v>
      </c>
      <c r="AD2098" s="387">
        <v>3.08</v>
      </c>
      <c r="AE2098" s="387">
        <v>3.08</v>
      </c>
      <c r="AF2098" s="387" t="s">
        <v>1729</v>
      </c>
      <c r="AG2098" s="387">
        <v>0</v>
      </c>
      <c r="AH2098" s="387">
        <v>0</v>
      </c>
      <c r="AI2098" s="387">
        <v>3.08</v>
      </c>
      <c r="AJ2098" s="387">
        <v>3.08</v>
      </c>
      <c r="AK2098" s="387">
        <v>0</v>
      </c>
      <c r="AM2098"/>
      <c r="AN2098"/>
      <c r="AO2098"/>
    </row>
    <row r="2099" spans="1:41">
      <c r="A2099" s="387" t="s">
        <v>4093</v>
      </c>
      <c r="B2099" s="388">
        <v>43684.742199074077</v>
      </c>
      <c r="C2099" s="389">
        <v>43684</v>
      </c>
      <c r="D2099" s="387" t="s">
        <v>2842</v>
      </c>
      <c r="E2099" s="389">
        <v>43684</v>
      </c>
      <c r="F2099" s="387" t="s">
        <v>3138</v>
      </c>
      <c r="G2099" s="389">
        <v>43684</v>
      </c>
      <c r="H2099" s="387" t="s">
        <v>2052</v>
      </c>
      <c r="I2099" s="389">
        <v>43684</v>
      </c>
      <c r="J2099" s="387" t="s">
        <v>3840</v>
      </c>
      <c r="K2099" s="387" t="s">
        <v>1741</v>
      </c>
      <c r="L2099" s="390" t="s">
        <v>1732</v>
      </c>
      <c r="M2099" s="390" t="s">
        <v>3510</v>
      </c>
      <c r="N2099" s="390" t="str">
        <f t="shared" si="66"/>
        <v>Employee20@blyblade.com</v>
      </c>
      <c r="O2099" s="390" t="str">
        <f t="shared" si="67"/>
        <v>Conner_Clay</v>
      </c>
      <c r="P2099" s="387" t="s">
        <v>1728</v>
      </c>
      <c r="Q2099" s="387" t="s">
        <v>1754</v>
      </c>
      <c r="R2099" s="387" t="s">
        <v>1738</v>
      </c>
      <c r="S2099" s="387">
        <v>2.99</v>
      </c>
      <c r="T2099" s="387">
        <v>26</v>
      </c>
      <c r="U2099" s="387" t="s">
        <v>1737</v>
      </c>
      <c r="V2099" s="387" t="s">
        <v>1883</v>
      </c>
      <c r="W2099" s="387" t="s">
        <v>1771</v>
      </c>
      <c r="X2099" s="387" t="s">
        <v>1770</v>
      </c>
      <c r="Y2099" s="387" t="s">
        <v>2449</v>
      </c>
      <c r="Z2099" s="387" t="s">
        <v>1734</v>
      </c>
      <c r="AA2099" s="387" t="s">
        <v>1733</v>
      </c>
      <c r="AB2099" s="387">
        <v>25.34</v>
      </c>
      <c r="AC2099" s="387">
        <v>0</v>
      </c>
      <c r="AD2099" s="387">
        <v>0</v>
      </c>
      <c r="AE2099" s="387">
        <v>25.34</v>
      </c>
      <c r="AF2099" s="387" t="s">
        <v>1729</v>
      </c>
      <c r="AG2099" s="387">
        <v>25.34</v>
      </c>
      <c r="AH2099" s="387">
        <v>0</v>
      </c>
      <c r="AI2099" s="387">
        <v>0</v>
      </c>
      <c r="AJ2099" s="387">
        <v>25.34</v>
      </c>
      <c r="AK2099" s="387">
        <v>2.5299999999999998</v>
      </c>
      <c r="AM2099"/>
      <c r="AN2099"/>
      <c r="AO2099"/>
    </row>
    <row r="2100" spans="1:41">
      <c r="A2100" s="387" t="s">
        <v>4074</v>
      </c>
      <c r="B2100" s="388">
        <v>43684.760648148149</v>
      </c>
      <c r="C2100" s="389">
        <v>43684</v>
      </c>
      <c r="D2100" s="387" t="s">
        <v>2030</v>
      </c>
      <c r="E2100" s="389">
        <v>43684</v>
      </c>
      <c r="F2100" s="387" t="s">
        <v>3469</v>
      </c>
      <c r="G2100" s="389">
        <v>43684</v>
      </c>
      <c r="H2100" s="387" t="s">
        <v>2519</v>
      </c>
      <c r="I2100" s="389">
        <v>43684</v>
      </c>
      <c r="J2100" s="387" t="s">
        <v>2977</v>
      </c>
      <c r="K2100" s="387" t="s">
        <v>1741</v>
      </c>
      <c r="L2100" s="390" t="s">
        <v>1732</v>
      </c>
      <c r="M2100" s="390" t="s">
        <v>2223</v>
      </c>
      <c r="N2100" s="390" t="str">
        <f t="shared" si="66"/>
        <v>Employee19@blyblade.com</v>
      </c>
      <c r="O2100" s="390" t="str">
        <f t="shared" si="67"/>
        <v>Gil_Adler</v>
      </c>
      <c r="P2100" s="387" t="s">
        <v>1728</v>
      </c>
      <c r="Q2100" s="387" t="s">
        <v>1754</v>
      </c>
      <c r="R2100" s="387" t="s">
        <v>1738</v>
      </c>
      <c r="S2100" s="387">
        <v>3.4</v>
      </c>
      <c r="T2100" s="387">
        <v>31</v>
      </c>
      <c r="U2100" s="387" t="s">
        <v>1737</v>
      </c>
      <c r="V2100" s="387" t="s">
        <v>3075</v>
      </c>
      <c r="W2100" s="387" t="s">
        <v>2450</v>
      </c>
      <c r="X2100" s="387" t="s">
        <v>1770</v>
      </c>
      <c r="Y2100" s="387" t="s">
        <v>1890</v>
      </c>
      <c r="Z2100" s="387" t="s">
        <v>1734</v>
      </c>
      <c r="AA2100" s="387" t="s">
        <v>1733</v>
      </c>
      <c r="AB2100" s="387">
        <v>31.45</v>
      </c>
      <c r="AC2100" s="387">
        <v>0</v>
      </c>
      <c r="AD2100" s="387">
        <v>0</v>
      </c>
      <c r="AE2100" s="387">
        <v>31.45</v>
      </c>
      <c r="AF2100" s="387" t="s">
        <v>1729</v>
      </c>
      <c r="AG2100" s="387">
        <v>31.45</v>
      </c>
      <c r="AH2100" s="387">
        <v>0</v>
      </c>
      <c r="AI2100" s="387">
        <v>0</v>
      </c>
      <c r="AJ2100" s="387">
        <v>31.45</v>
      </c>
      <c r="AK2100" s="387">
        <v>3.15</v>
      </c>
      <c r="AM2100"/>
      <c r="AN2100"/>
      <c r="AO2100"/>
    </row>
    <row r="2101" spans="1:41">
      <c r="A2101" s="387" t="s">
        <v>4092</v>
      </c>
      <c r="B2101" s="388">
        <v>43684.761747685188</v>
      </c>
      <c r="C2101" s="389">
        <v>43684</v>
      </c>
      <c r="D2101" s="387" t="s">
        <v>4091</v>
      </c>
      <c r="E2101" s="389">
        <v>43684</v>
      </c>
      <c r="F2101" s="387" t="s">
        <v>4090</v>
      </c>
      <c r="G2101" s="389">
        <v>43684</v>
      </c>
      <c r="H2101" s="387" t="s">
        <v>4089</v>
      </c>
      <c r="I2101" s="389">
        <v>43684</v>
      </c>
      <c r="J2101" s="387" t="s">
        <v>4088</v>
      </c>
      <c r="K2101" s="387" t="s">
        <v>1741</v>
      </c>
      <c r="L2101" s="390" t="s">
        <v>1732</v>
      </c>
      <c r="M2101" s="390" t="s">
        <v>2265</v>
      </c>
      <c r="N2101" s="390" t="str">
        <f t="shared" si="66"/>
        <v>Employee4@blyblade.com</v>
      </c>
      <c r="O2101" s="390" t="str">
        <f t="shared" si="67"/>
        <v>Oksana_Orlov</v>
      </c>
      <c r="P2101" s="387" t="s">
        <v>1728</v>
      </c>
      <c r="Q2101" s="387" t="s">
        <v>1754</v>
      </c>
      <c r="R2101" s="387" t="s">
        <v>1738</v>
      </c>
      <c r="S2101" s="387">
        <v>4.47</v>
      </c>
      <c r="T2101" s="387">
        <v>13</v>
      </c>
      <c r="U2101" s="387" t="s">
        <v>2007</v>
      </c>
      <c r="V2101" s="387" t="s">
        <v>1883</v>
      </c>
      <c r="W2101" s="387" t="s">
        <v>1771</v>
      </c>
      <c r="X2101" s="387" t="s">
        <v>1770</v>
      </c>
      <c r="Y2101" s="387" t="s">
        <v>1735</v>
      </c>
      <c r="Z2101" s="387" t="s">
        <v>1734</v>
      </c>
      <c r="AA2101" s="387" t="s">
        <v>1747</v>
      </c>
      <c r="AB2101" s="387">
        <v>0</v>
      </c>
      <c r="AC2101" s="387">
        <v>0</v>
      </c>
      <c r="AD2101" s="387">
        <v>4.41</v>
      </c>
      <c r="AE2101" s="387">
        <v>4.41</v>
      </c>
      <c r="AF2101" s="387" t="s">
        <v>1729</v>
      </c>
      <c r="AG2101" s="387">
        <v>0</v>
      </c>
      <c r="AH2101" s="387">
        <v>0</v>
      </c>
      <c r="AI2101" s="387">
        <v>4.41</v>
      </c>
      <c r="AJ2101" s="387">
        <v>4.41</v>
      </c>
      <c r="AK2101" s="387">
        <v>0</v>
      </c>
      <c r="AM2101"/>
      <c r="AN2101"/>
      <c r="AO2101"/>
    </row>
    <row r="2102" spans="1:41">
      <c r="A2102" s="387" t="s">
        <v>4087</v>
      </c>
      <c r="B2102" s="388">
        <v>43684.772187499999</v>
      </c>
      <c r="C2102" s="389">
        <v>43684</v>
      </c>
      <c r="D2102" s="387" t="s">
        <v>3547</v>
      </c>
      <c r="E2102" s="389">
        <v>43684</v>
      </c>
      <c r="F2102" s="387" t="s">
        <v>3961</v>
      </c>
      <c r="G2102" s="389">
        <v>43684</v>
      </c>
      <c r="H2102" s="387" t="s">
        <v>2517</v>
      </c>
      <c r="I2102" s="389">
        <v>43684</v>
      </c>
      <c r="J2102" s="387" t="s">
        <v>3022</v>
      </c>
      <c r="K2102" s="387" t="s">
        <v>1741</v>
      </c>
      <c r="L2102" s="390" t="s">
        <v>1732</v>
      </c>
      <c r="M2102" s="390" t="s">
        <v>1884</v>
      </c>
      <c r="N2102" s="390" t="str">
        <f t="shared" si="66"/>
        <v>Employee25@blyblade.com</v>
      </c>
      <c r="O2102" s="390" t="str">
        <f t="shared" si="67"/>
        <v>Shyloh_Davonne Wilkinson</v>
      </c>
      <c r="P2102" s="387" t="s">
        <v>1728</v>
      </c>
      <c r="Q2102" s="387" t="s">
        <v>1754</v>
      </c>
      <c r="R2102" s="387" t="s">
        <v>1738</v>
      </c>
      <c r="S2102" s="387">
        <v>1.04</v>
      </c>
      <c r="T2102" s="387">
        <v>16</v>
      </c>
      <c r="U2102" s="387" t="s">
        <v>1845</v>
      </c>
      <c r="V2102" s="387" t="s">
        <v>1883</v>
      </c>
      <c r="W2102" s="387" t="s">
        <v>1965</v>
      </c>
      <c r="X2102" s="387" t="s">
        <v>1964</v>
      </c>
      <c r="Y2102" s="387" t="s">
        <v>1735</v>
      </c>
      <c r="Z2102" s="387" t="s">
        <v>1734</v>
      </c>
      <c r="AA2102" s="387" t="s">
        <v>1733</v>
      </c>
      <c r="AB2102" s="387">
        <v>15.37</v>
      </c>
      <c r="AC2102" s="387">
        <v>0</v>
      </c>
      <c r="AD2102" s="387">
        <v>0</v>
      </c>
      <c r="AE2102" s="387">
        <v>15.37</v>
      </c>
      <c r="AF2102" s="387" t="s">
        <v>1729</v>
      </c>
      <c r="AG2102" s="387">
        <v>15.37</v>
      </c>
      <c r="AH2102" s="387">
        <v>0</v>
      </c>
      <c r="AI2102" s="387">
        <v>0</v>
      </c>
      <c r="AJ2102" s="387">
        <v>15.37</v>
      </c>
      <c r="AK2102" s="387">
        <v>1.54</v>
      </c>
      <c r="AM2102"/>
      <c r="AN2102"/>
      <c r="AO2102"/>
    </row>
    <row r="2103" spans="1:41">
      <c r="A2103" s="387" t="s">
        <v>4059</v>
      </c>
      <c r="B2103" s="388">
        <v>43684.776192129626</v>
      </c>
      <c r="C2103" s="389">
        <v>43684</v>
      </c>
      <c r="D2103" s="387" t="s">
        <v>2986</v>
      </c>
      <c r="E2103" s="389">
        <v>43684</v>
      </c>
      <c r="F2103" s="387" t="s">
        <v>2643</v>
      </c>
      <c r="G2103" s="389">
        <v>43684</v>
      </c>
      <c r="H2103" s="387" t="s">
        <v>1982</v>
      </c>
      <c r="I2103" s="389">
        <v>43684</v>
      </c>
      <c r="J2103" s="387" t="s">
        <v>3076</v>
      </c>
      <c r="K2103" s="387" t="s">
        <v>1741</v>
      </c>
      <c r="L2103" s="390" t="s">
        <v>1732</v>
      </c>
      <c r="M2103" s="390" t="s">
        <v>2265</v>
      </c>
      <c r="N2103" s="390" t="str">
        <f t="shared" si="66"/>
        <v>Employee4@blyblade.com</v>
      </c>
      <c r="O2103" s="390" t="str">
        <f t="shared" si="67"/>
        <v>Oksana_Orlov</v>
      </c>
      <c r="P2103" s="387" t="s">
        <v>1728</v>
      </c>
      <c r="Q2103" s="387" t="s">
        <v>1754</v>
      </c>
      <c r="R2103" s="387" t="s">
        <v>1738</v>
      </c>
      <c r="S2103" s="387">
        <v>4.9000000000000004</v>
      </c>
      <c r="T2103" s="387">
        <v>15</v>
      </c>
      <c r="U2103" s="387" t="s">
        <v>1883</v>
      </c>
      <c r="V2103" s="387" t="s">
        <v>2007</v>
      </c>
      <c r="W2103" s="387" t="s">
        <v>1965</v>
      </c>
      <c r="X2103" s="387" t="s">
        <v>1964</v>
      </c>
      <c r="Y2103" s="387" t="s">
        <v>1735</v>
      </c>
      <c r="Z2103" s="387" t="s">
        <v>1734</v>
      </c>
      <c r="AA2103" s="387" t="s">
        <v>1733</v>
      </c>
      <c r="AB2103" s="387">
        <v>17.420000000000002</v>
      </c>
      <c r="AC2103" s="387">
        <v>0</v>
      </c>
      <c r="AD2103" s="387">
        <v>0</v>
      </c>
      <c r="AE2103" s="387">
        <v>17.420000000000002</v>
      </c>
      <c r="AF2103" s="387" t="s">
        <v>1729</v>
      </c>
      <c r="AG2103" s="387">
        <v>17.420000000000002</v>
      </c>
      <c r="AH2103" s="387">
        <v>0</v>
      </c>
      <c r="AI2103" s="387">
        <v>0</v>
      </c>
      <c r="AJ2103" s="387">
        <v>17.420000000000002</v>
      </c>
      <c r="AK2103" s="387">
        <v>1.74</v>
      </c>
      <c r="AM2103"/>
      <c r="AN2103"/>
      <c r="AO2103"/>
    </row>
    <row r="2104" spans="1:41">
      <c r="A2104" s="387" t="s">
        <v>4086</v>
      </c>
      <c r="B2104" s="388">
        <v>43684.785532407404</v>
      </c>
      <c r="C2104" s="389">
        <v>43684</v>
      </c>
      <c r="D2104" s="387" t="s">
        <v>2038</v>
      </c>
      <c r="E2104" s="389">
        <v>43684</v>
      </c>
      <c r="F2104" s="387" t="s">
        <v>2190</v>
      </c>
      <c r="G2104" s="389">
        <v>43684</v>
      </c>
      <c r="H2104" s="387" t="s">
        <v>2860</v>
      </c>
      <c r="I2104" s="389">
        <v>43684</v>
      </c>
      <c r="J2104" s="387" t="s">
        <v>2859</v>
      </c>
      <c r="K2104" s="387" t="s">
        <v>1741</v>
      </c>
      <c r="L2104" s="390" t="s">
        <v>1732</v>
      </c>
      <c r="M2104" s="390" t="s">
        <v>1979</v>
      </c>
      <c r="N2104" s="390" t="str">
        <f t="shared" si="66"/>
        <v>Employee15@blyblade.com</v>
      </c>
      <c r="O2104" s="390" t="str">
        <f t="shared" si="67"/>
        <v>Jess_Rooney</v>
      </c>
      <c r="P2104" s="387" t="s">
        <v>1728</v>
      </c>
      <c r="Q2104" s="387" t="s">
        <v>1739</v>
      </c>
      <c r="R2104" s="387" t="s">
        <v>1738</v>
      </c>
      <c r="S2104" s="387">
        <v>1.94</v>
      </c>
      <c r="T2104" s="387">
        <v>45</v>
      </c>
      <c r="U2104" s="387" t="s">
        <v>1772</v>
      </c>
      <c r="V2104" s="387" t="s">
        <v>1772</v>
      </c>
      <c r="W2104" s="387" t="s">
        <v>1728</v>
      </c>
      <c r="X2104" s="387" t="s">
        <v>1794</v>
      </c>
      <c r="Y2104" s="387" t="s">
        <v>1735</v>
      </c>
      <c r="Z2104" s="387" t="s">
        <v>1734</v>
      </c>
      <c r="AA2104" s="387" t="s">
        <v>1733</v>
      </c>
      <c r="AB2104" s="387">
        <v>19.510000000000002</v>
      </c>
      <c r="AC2104" s="387">
        <v>0</v>
      </c>
      <c r="AD2104" s="387">
        <v>0</v>
      </c>
      <c r="AE2104" s="387">
        <v>19.510000000000002</v>
      </c>
      <c r="AF2104" s="387" t="s">
        <v>1729</v>
      </c>
      <c r="AG2104" s="387">
        <v>19.510000000000002</v>
      </c>
      <c r="AH2104" s="387">
        <v>0</v>
      </c>
      <c r="AI2104" s="387">
        <v>0</v>
      </c>
      <c r="AJ2104" s="387">
        <v>19.510000000000002</v>
      </c>
      <c r="AK2104" s="387">
        <v>1.95</v>
      </c>
      <c r="AM2104"/>
      <c r="AN2104"/>
      <c r="AO2104"/>
    </row>
    <row r="2105" spans="1:41">
      <c r="A2105" s="387" t="s">
        <v>4085</v>
      </c>
      <c r="B2105" s="388">
        <v>43684.859097222223</v>
      </c>
      <c r="C2105" s="389">
        <v>43684</v>
      </c>
      <c r="D2105" s="387" t="s">
        <v>3311</v>
      </c>
      <c r="E2105" s="389">
        <v>43684</v>
      </c>
      <c r="F2105" s="387" t="s">
        <v>2179</v>
      </c>
      <c r="G2105" s="389">
        <v>43684</v>
      </c>
      <c r="H2105" s="387" t="s">
        <v>1925</v>
      </c>
      <c r="I2105" s="389">
        <v>43684</v>
      </c>
      <c r="J2105" s="387" t="s">
        <v>2150</v>
      </c>
      <c r="K2105" s="387" t="s">
        <v>1741</v>
      </c>
      <c r="L2105" s="390" t="s">
        <v>1732</v>
      </c>
      <c r="M2105" s="390" t="s">
        <v>1854</v>
      </c>
      <c r="N2105" s="390" t="str">
        <f t="shared" si="66"/>
        <v>Employee5@blyblade.com</v>
      </c>
      <c r="O2105" s="390" t="str">
        <f t="shared" si="67"/>
        <v>Torey_McNeil</v>
      </c>
      <c r="P2105" s="387" t="s">
        <v>1728</v>
      </c>
      <c r="Q2105" s="387" t="s">
        <v>1952</v>
      </c>
      <c r="R2105" s="387" t="s">
        <v>1738</v>
      </c>
      <c r="S2105" s="387">
        <v>30.65</v>
      </c>
      <c r="T2105" s="387">
        <v>77</v>
      </c>
      <c r="U2105" s="387" t="s">
        <v>1737</v>
      </c>
      <c r="V2105" s="387" t="s">
        <v>2026</v>
      </c>
      <c r="W2105" s="387" t="s">
        <v>1761</v>
      </c>
      <c r="X2105" s="387" t="s">
        <v>1749</v>
      </c>
      <c r="Y2105" s="387" t="s">
        <v>1748</v>
      </c>
      <c r="Z2105" s="387" t="s">
        <v>1734</v>
      </c>
      <c r="AA2105" s="387" t="s">
        <v>1733</v>
      </c>
      <c r="AB2105" s="387">
        <v>204.03</v>
      </c>
      <c r="AC2105" s="387">
        <v>0</v>
      </c>
      <c r="AD2105" s="387">
        <v>0</v>
      </c>
      <c r="AE2105" s="387">
        <v>204.03</v>
      </c>
      <c r="AF2105" s="387" t="s">
        <v>1729</v>
      </c>
      <c r="AG2105" s="387">
        <v>204.03</v>
      </c>
      <c r="AH2105" s="387">
        <v>0</v>
      </c>
      <c r="AI2105" s="387">
        <v>0</v>
      </c>
      <c r="AJ2105" s="387">
        <v>204.03</v>
      </c>
      <c r="AK2105" s="387">
        <v>20.399999999999999</v>
      </c>
      <c r="AM2105"/>
      <c r="AN2105"/>
      <c r="AO2105"/>
    </row>
    <row r="2106" spans="1:41">
      <c r="A2106" s="387" t="s">
        <v>4084</v>
      </c>
      <c r="B2106" s="388">
        <v>43684.912685185183</v>
      </c>
      <c r="C2106" s="389">
        <v>43684</v>
      </c>
      <c r="D2106" s="387" t="s">
        <v>3187</v>
      </c>
      <c r="E2106" s="389">
        <v>43684</v>
      </c>
      <c r="F2106" s="387" t="s">
        <v>2613</v>
      </c>
      <c r="G2106" s="389">
        <v>43684</v>
      </c>
      <c r="H2106" s="387" t="s">
        <v>2304</v>
      </c>
      <c r="I2106" s="389">
        <v>43684</v>
      </c>
      <c r="J2106" s="387" t="s">
        <v>2303</v>
      </c>
      <c r="K2106" s="387" t="s">
        <v>1741</v>
      </c>
      <c r="L2106" s="390" t="s">
        <v>1732</v>
      </c>
      <c r="M2106" s="390" t="s">
        <v>1992</v>
      </c>
      <c r="N2106" s="390" t="str">
        <f t="shared" si="66"/>
        <v>Employee12@blyblade.com</v>
      </c>
      <c r="O2106" s="390" t="str">
        <f t="shared" si="67"/>
        <v>Lysane_Sanchez</v>
      </c>
      <c r="P2106" s="387" t="s">
        <v>1728</v>
      </c>
      <c r="Q2106" s="387" t="s">
        <v>1952</v>
      </c>
      <c r="R2106" s="387" t="s">
        <v>1738</v>
      </c>
      <c r="S2106" s="387">
        <v>10.92</v>
      </c>
      <c r="T2106" s="387">
        <v>45</v>
      </c>
      <c r="U2106" s="387" t="s">
        <v>1737</v>
      </c>
      <c r="V2106" s="387" t="s">
        <v>1991</v>
      </c>
      <c r="W2106" s="387" t="s">
        <v>2403</v>
      </c>
      <c r="X2106" s="387" t="s">
        <v>1749</v>
      </c>
      <c r="Y2106" s="387" t="s">
        <v>1748</v>
      </c>
      <c r="Z2106" s="387" t="s">
        <v>1734</v>
      </c>
      <c r="AA2106" s="387" t="s">
        <v>1733</v>
      </c>
      <c r="AB2106" s="387">
        <v>142.69999999999999</v>
      </c>
      <c r="AC2106" s="387">
        <v>0</v>
      </c>
      <c r="AD2106" s="387">
        <v>0</v>
      </c>
      <c r="AE2106" s="387">
        <v>142.69999999999999</v>
      </c>
      <c r="AF2106" s="387" t="s">
        <v>1729</v>
      </c>
      <c r="AG2106" s="387">
        <v>142.69999999999999</v>
      </c>
      <c r="AH2106" s="387">
        <v>0</v>
      </c>
      <c r="AI2106" s="387">
        <v>0</v>
      </c>
      <c r="AJ2106" s="387">
        <v>142.69999999999999</v>
      </c>
      <c r="AK2106" s="387">
        <v>14.27</v>
      </c>
      <c r="AM2106"/>
      <c r="AN2106"/>
      <c r="AO2106"/>
    </row>
    <row r="2107" spans="1:41">
      <c r="A2107" s="387" t="s">
        <v>4083</v>
      </c>
      <c r="B2107" s="388">
        <v>43684.956608796296</v>
      </c>
      <c r="C2107" s="389">
        <v>43684</v>
      </c>
      <c r="D2107" s="387" t="s">
        <v>1918</v>
      </c>
      <c r="E2107" s="389">
        <v>43684</v>
      </c>
      <c r="F2107" s="387" t="s">
        <v>4082</v>
      </c>
      <c r="G2107" s="389">
        <v>43684</v>
      </c>
      <c r="H2107" s="387" t="s">
        <v>3543</v>
      </c>
      <c r="I2107" s="389">
        <v>43684</v>
      </c>
      <c r="J2107" s="387" t="s">
        <v>3128</v>
      </c>
      <c r="K2107" s="387" t="s">
        <v>1741</v>
      </c>
      <c r="L2107" s="390" t="s">
        <v>1732</v>
      </c>
      <c r="M2107" s="390" t="s">
        <v>2287</v>
      </c>
      <c r="N2107" s="390" t="str">
        <f t="shared" si="66"/>
        <v>Employee14@blyblade.com</v>
      </c>
      <c r="O2107" s="390" t="str">
        <f t="shared" si="67"/>
        <v>Bowie_Tam</v>
      </c>
      <c r="P2107" s="387" t="s">
        <v>1728</v>
      </c>
      <c r="Q2107" s="387" t="s">
        <v>1952</v>
      </c>
      <c r="R2107" s="387" t="s">
        <v>1738</v>
      </c>
      <c r="S2107" s="387">
        <v>19.79</v>
      </c>
      <c r="T2107" s="387">
        <v>108</v>
      </c>
      <c r="U2107" s="387" t="s">
        <v>1845</v>
      </c>
      <c r="V2107" s="387" t="s">
        <v>2026</v>
      </c>
      <c r="W2107" s="387" t="s">
        <v>2025</v>
      </c>
      <c r="X2107" s="387" t="s">
        <v>1749</v>
      </c>
      <c r="Y2107" s="387" t="s">
        <v>1748</v>
      </c>
      <c r="Z2107" s="387" t="s">
        <v>1734</v>
      </c>
      <c r="AA2107" s="387" t="s">
        <v>1733</v>
      </c>
      <c r="AB2107" s="387">
        <v>250</v>
      </c>
      <c r="AC2107" s="387">
        <v>0</v>
      </c>
      <c r="AD2107" s="387">
        <v>0</v>
      </c>
      <c r="AE2107" s="387">
        <v>250</v>
      </c>
      <c r="AF2107" s="387" t="s">
        <v>1729</v>
      </c>
      <c r="AG2107" s="387">
        <v>250</v>
      </c>
      <c r="AH2107" s="387">
        <v>0</v>
      </c>
      <c r="AI2107" s="387">
        <v>0</v>
      </c>
      <c r="AJ2107" s="387">
        <v>250</v>
      </c>
      <c r="AK2107" s="387">
        <v>25</v>
      </c>
      <c r="AM2107"/>
      <c r="AN2107"/>
      <c r="AO2107"/>
    </row>
    <row r="2108" spans="1:41">
      <c r="A2108" s="387" t="s">
        <v>4081</v>
      </c>
      <c r="B2108" s="388">
        <v>43684.963784722226</v>
      </c>
      <c r="C2108" s="389">
        <v>43684</v>
      </c>
      <c r="D2108" s="387" t="s">
        <v>2831</v>
      </c>
      <c r="E2108" s="389">
        <v>43684</v>
      </c>
      <c r="F2108" s="387" t="s">
        <v>2830</v>
      </c>
      <c r="G2108" s="389">
        <v>43684</v>
      </c>
      <c r="H2108" s="387" t="s">
        <v>2746</v>
      </c>
      <c r="I2108" s="389">
        <v>43684</v>
      </c>
      <c r="J2108" s="387" t="s">
        <v>1777</v>
      </c>
      <c r="K2108" s="387" t="s">
        <v>1741</v>
      </c>
      <c r="L2108" s="390" t="s">
        <v>1732</v>
      </c>
      <c r="M2108" s="390" t="s">
        <v>2013</v>
      </c>
      <c r="N2108" s="390" t="str">
        <f t="shared" si="66"/>
        <v>Employee22@blyblade.com</v>
      </c>
      <c r="O2108" s="390" t="str">
        <f t="shared" si="67"/>
        <v>Lee_Gold</v>
      </c>
      <c r="P2108" s="387" t="s">
        <v>1728</v>
      </c>
      <c r="Q2108" s="387" t="s">
        <v>1847</v>
      </c>
      <c r="R2108" s="387" t="s">
        <v>1738</v>
      </c>
      <c r="S2108" s="387">
        <v>2.5499999999999998</v>
      </c>
      <c r="T2108" s="387">
        <v>27</v>
      </c>
      <c r="U2108" s="387" t="s">
        <v>1737</v>
      </c>
      <c r="V2108" s="387" t="s">
        <v>1883</v>
      </c>
      <c r="W2108" s="387" t="s">
        <v>1771</v>
      </c>
      <c r="X2108" s="387" t="s">
        <v>1770</v>
      </c>
      <c r="Y2108" s="387" t="s">
        <v>1748</v>
      </c>
      <c r="Z2108" s="387" t="s">
        <v>1734</v>
      </c>
      <c r="AA2108" s="387" t="s">
        <v>1733</v>
      </c>
      <c r="AB2108" s="387">
        <v>49.97</v>
      </c>
      <c r="AC2108" s="387">
        <v>0</v>
      </c>
      <c r="AD2108" s="387">
        <v>0</v>
      </c>
      <c r="AE2108" s="387">
        <v>49.97</v>
      </c>
      <c r="AF2108" s="387" t="s">
        <v>1729</v>
      </c>
      <c r="AG2108" s="387">
        <v>49.97</v>
      </c>
      <c r="AH2108" s="387">
        <v>0</v>
      </c>
      <c r="AI2108" s="387">
        <v>0</v>
      </c>
      <c r="AJ2108" s="387">
        <v>49.97</v>
      </c>
      <c r="AK2108" s="387">
        <v>5</v>
      </c>
      <c r="AM2108"/>
      <c r="AN2108"/>
      <c r="AO2108"/>
    </row>
    <row r="2109" spans="1:41">
      <c r="A2109" s="387" t="s">
        <v>4080</v>
      </c>
      <c r="B2109" s="388">
        <v>43684.995069444441</v>
      </c>
      <c r="C2109" s="389">
        <v>43684</v>
      </c>
      <c r="D2109" s="387" t="s">
        <v>2573</v>
      </c>
      <c r="E2109" s="389">
        <v>43684</v>
      </c>
      <c r="F2109" s="387" t="s">
        <v>3720</v>
      </c>
      <c r="G2109" s="389">
        <v>43684</v>
      </c>
      <c r="H2109" s="387" t="s">
        <v>2712</v>
      </c>
      <c r="I2109" s="389">
        <v>43684</v>
      </c>
      <c r="J2109" s="387" t="s">
        <v>2711</v>
      </c>
      <c r="K2109" s="387" t="s">
        <v>1741</v>
      </c>
      <c r="L2109" s="390" t="s">
        <v>1732</v>
      </c>
      <c r="M2109" s="390" t="s">
        <v>1924</v>
      </c>
      <c r="N2109" s="390" t="str">
        <f t="shared" si="66"/>
        <v>Employee16@blyblade.com</v>
      </c>
      <c r="O2109" s="390" t="str">
        <f t="shared" si="67"/>
        <v>Hunter_Senning</v>
      </c>
      <c r="P2109" s="387" t="s">
        <v>1728</v>
      </c>
      <c r="Q2109" s="387" t="s">
        <v>1847</v>
      </c>
      <c r="R2109" s="387" t="s">
        <v>1738</v>
      </c>
      <c r="S2109" s="387">
        <v>1.95</v>
      </c>
      <c r="T2109" s="387">
        <v>10</v>
      </c>
      <c r="U2109" s="387" t="s">
        <v>1737</v>
      </c>
      <c r="V2109" s="387" t="s">
        <v>1772</v>
      </c>
      <c r="W2109" s="387" t="s">
        <v>1875</v>
      </c>
      <c r="X2109" s="387" t="s">
        <v>1770</v>
      </c>
      <c r="Y2109" s="387" t="s">
        <v>1748</v>
      </c>
      <c r="Z2109" s="387" t="s">
        <v>1734</v>
      </c>
      <c r="AA2109" s="387" t="s">
        <v>1733</v>
      </c>
      <c r="AB2109" s="387">
        <v>18.8</v>
      </c>
      <c r="AC2109" s="387">
        <v>0</v>
      </c>
      <c r="AD2109" s="387">
        <v>0</v>
      </c>
      <c r="AE2109" s="387">
        <v>18.8</v>
      </c>
      <c r="AF2109" s="387" t="s">
        <v>1729</v>
      </c>
      <c r="AG2109" s="387">
        <v>18.8</v>
      </c>
      <c r="AH2109" s="387">
        <v>0</v>
      </c>
      <c r="AI2109" s="387">
        <v>0</v>
      </c>
      <c r="AJ2109" s="387">
        <v>18.8</v>
      </c>
      <c r="AK2109" s="387">
        <v>1.88</v>
      </c>
      <c r="AM2109"/>
      <c r="AN2109"/>
      <c r="AO2109"/>
    </row>
    <row r="2110" spans="1:41">
      <c r="A2110" s="387" t="s">
        <v>4079</v>
      </c>
      <c r="B2110" s="388">
        <v>43685.039618055554</v>
      </c>
      <c r="C2110" s="389">
        <v>43685</v>
      </c>
      <c r="D2110" s="387" t="s">
        <v>2579</v>
      </c>
      <c r="E2110" s="389">
        <v>43684</v>
      </c>
      <c r="F2110" s="387" t="s">
        <v>2578</v>
      </c>
      <c r="G2110" s="389">
        <v>43685</v>
      </c>
      <c r="H2110" s="387" t="s">
        <v>3188</v>
      </c>
      <c r="I2110" s="389">
        <v>43684</v>
      </c>
      <c r="J2110" s="387" t="s">
        <v>3187</v>
      </c>
      <c r="K2110" s="387" t="s">
        <v>1741</v>
      </c>
      <c r="L2110" s="390" t="s">
        <v>1732</v>
      </c>
      <c r="M2110" s="390" t="s">
        <v>2255</v>
      </c>
      <c r="N2110" s="390" t="str">
        <f t="shared" si="66"/>
        <v>Employee7@blyblade.com</v>
      </c>
      <c r="O2110" s="390" t="str">
        <f t="shared" si="67"/>
        <v>Jack_Oneill</v>
      </c>
      <c r="P2110" s="387" t="s">
        <v>1728</v>
      </c>
      <c r="Q2110" s="387" t="s">
        <v>1754</v>
      </c>
      <c r="R2110" s="387" t="s">
        <v>1738</v>
      </c>
      <c r="S2110" s="387">
        <v>2.94</v>
      </c>
      <c r="T2110" s="387">
        <v>20</v>
      </c>
      <c r="U2110" s="387" t="s">
        <v>1737</v>
      </c>
      <c r="V2110" s="387" t="s">
        <v>2254</v>
      </c>
      <c r="W2110" s="387" t="s">
        <v>1771</v>
      </c>
      <c r="X2110" s="387" t="s">
        <v>1844</v>
      </c>
      <c r="Y2110" s="387" t="s">
        <v>1748</v>
      </c>
      <c r="Z2110" s="387" t="s">
        <v>1734</v>
      </c>
      <c r="AA2110" s="387" t="s">
        <v>1733</v>
      </c>
      <c r="AB2110" s="387">
        <v>24.03</v>
      </c>
      <c r="AC2110" s="387">
        <v>0</v>
      </c>
      <c r="AD2110" s="387">
        <v>0</v>
      </c>
      <c r="AE2110" s="387">
        <v>24.03</v>
      </c>
      <c r="AF2110" s="387" t="s">
        <v>1729</v>
      </c>
      <c r="AG2110" s="387">
        <v>24.03</v>
      </c>
      <c r="AH2110" s="387">
        <v>0</v>
      </c>
      <c r="AI2110" s="387">
        <v>0</v>
      </c>
      <c r="AJ2110" s="387">
        <v>24.03</v>
      </c>
      <c r="AK2110" s="387">
        <v>2.4</v>
      </c>
      <c r="AM2110"/>
      <c r="AN2110"/>
      <c r="AO2110"/>
    </row>
    <row r="2111" spans="1:41">
      <c r="A2111" s="387" t="s">
        <v>4078</v>
      </c>
      <c r="B2111" s="388">
        <v>43685.052025462966</v>
      </c>
      <c r="C2111" s="389">
        <v>43685</v>
      </c>
      <c r="D2111" s="387" t="s">
        <v>4077</v>
      </c>
      <c r="E2111" s="389">
        <v>43684</v>
      </c>
      <c r="F2111" s="387" t="s">
        <v>3713</v>
      </c>
      <c r="G2111" s="389">
        <v>43685</v>
      </c>
      <c r="H2111" s="387" t="s">
        <v>3891</v>
      </c>
      <c r="I2111" s="389">
        <v>43684</v>
      </c>
      <c r="J2111" s="387" t="s">
        <v>3340</v>
      </c>
      <c r="K2111" s="387" t="s">
        <v>1741</v>
      </c>
      <c r="L2111" s="390" t="s">
        <v>1732</v>
      </c>
      <c r="M2111" s="390" t="s">
        <v>1929</v>
      </c>
      <c r="N2111" s="390" t="str">
        <f t="shared" si="66"/>
        <v>Employee29@blyblade.com</v>
      </c>
      <c r="O2111" s="390" t="str">
        <f t="shared" si="67"/>
        <v>Justin_Meltzer</v>
      </c>
      <c r="P2111" s="387" t="s">
        <v>1728</v>
      </c>
      <c r="Q2111" s="387" t="s">
        <v>1754</v>
      </c>
      <c r="R2111" s="387" t="s">
        <v>1738</v>
      </c>
      <c r="S2111" s="387">
        <v>1.28</v>
      </c>
      <c r="T2111" s="387">
        <v>9</v>
      </c>
      <c r="U2111" s="387" t="s">
        <v>1737</v>
      </c>
      <c r="V2111" s="387" t="s">
        <v>1928</v>
      </c>
      <c r="W2111" s="387" t="s">
        <v>1771</v>
      </c>
      <c r="X2111" s="387" t="s">
        <v>1844</v>
      </c>
      <c r="Y2111" s="387" t="s">
        <v>1748</v>
      </c>
      <c r="Z2111" s="387" t="s">
        <v>1734</v>
      </c>
      <c r="AA2111" s="387" t="s">
        <v>1733</v>
      </c>
      <c r="AB2111" s="387">
        <v>11.62</v>
      </c>
      <c r="AC2111" s="387">
        <v>0</v>
      </c>
      <c r="AD2111" s="387">
        <v>0</v>
      </c>
      <c r="AE2111" s="387">
        <v>11.62</v>
      </c>
      <c r="AF2111" s="387" t="s">
        <v>1729</v>
      </c>
      <c r="AG2111" s="387">
        <v>11.62</v>
      </c>
      <c r="AH2111" s="387">
        <v>0</v>
      </c>
      <c r="AI2111" s="387">
        <v>0</v>
      </c>
      <c r="AJ2111" s="387">
        <v>11.62</v>
      </c>
      <c r="AK2111" s="387">
        <v>1.1599999999999999</v>
      </c>
      <c r="AM2111"/>
      <c r="AN2111"/>
      <c r="AO2111"/>
    </row>
    <row r="2112" spans="1:41">
      <c r="A2112" s="387" t="s">
        <v>4078</v>
      </c>
      <c r="B2112" s="388">
        <v>43685.061435185184</v>
      </c>
      <c r="C2112" s="389">
        <v>43685</v>
      </c>
      <c r="D2112" s="387" t="s">
        <v>4077</v>
      </c>
      <c r="E2112" s="389">
        <v>43684</v>
      </c>
      <c r="F2112" s="387" t="s">
        <v>3713</v>
      </c>
      <c r="G2112" s="389">
        <v>43685</v>
      </c>
      <c r="H2112" s="387" t="s">
        <v>3891</v>
      </c>
      <c r="I2112" s="389">
        <v>43684</v>
      </c>
      <c r="J2112" s="387" t="s">
        <v>3340</v>
      </c>
      <c r="K2112" s="387" t="s">
        <v>1741</v>
      </c>
      <c r="L2112" s="390" t="s">
        <v>1732</v>
      </c>
      <c r="M2112" s="390" t="s">
        <v>1929</v>
      </c>
      <c r="N2112" s="390" t="str">
        <f t="shared" si="66"/>
        <v>Employee29@blyblade.com</v>
      </c>
      <c r="O2112" s="390" t="str">
        <f t="shared" si="67"/>
        <v>Justin_Meltzer</v>
      </c>
      <c r="P2112" s="387" t="s">
        <v>1728</v>
      </c>
      <c r="Q2112" s="387" t="s">
        <v>1754</v>
      </c>
      <c r="R2112" s="387" t="s">
        <v>1738</v>
      </c>
      <c r="S2112" s="387">
        <v>1.28</v>
      </c>
      <c r="T2112" s="387">
        <v>9</v>
      </c>
      <c r="U2112" s="387" t="s">
        <v>1737</v>
      </c>
      <c r="V2112" s="387" t="s">
        <v>1928</v>
      </c>
      <c r="W2112" s="387" t="s">
        <v>1771</v>
      </c>
      <c r="X2112" s="387" t="s">
        <v>1844</v>
      </c>
      <c r="Y2112" s="387" t="s">
        <v>1748</v>
      </c>
      <c r="Z2112" s="387" t="s">
        <v>1734</v>
      </c>
      <c r="AA2112" s="387" t="s">
        <v>1747</v>
      </c>
      <c r="AB2112" s="387">
        <v>0</v>
      </c>
      <c r="AC2112" s="387">
        <v>0</v>
      </c>
      <c r="AD2112" s="387">
        <v>3.08</v>
      </c>
      <c r="AE2112" s="387">
        <v>3.08</v>
      </c>
      <c r="AF2112" s="387" t="s">
        <v>1729</v>
      </c>
      <c r="AG2112" s="387">
        <v>0</v>
      </c>
      <c r="AH2112" s="387">
        <v>0</v>
      </c>
      <c r="AI2112" s="387">
        <v>3.08</v>
      </c>
      <c r="AJ2112" s="387">
        <v>3.08</v>
      </c>
      <c r="AK2112" s="387">
        <v>0</v>
      </c>
      <c r="AM2112"/>
      <c r="AN2112"/>
      <c r="AO2112"/>
    </row>
    <row r="2113" spans="1:41">
      <c r="A2113" s="387" t="s">
        <v>4076</v>
      </c>
      <c r="B2113" s="388">
        <v>43685.152638888889</v>
      </c>
      <c r="C2113" s="389">
        <v>43685</v>
      </c>
      <c r="D2113" s="387" t="s">
        <v>3990</v>
      </c>
      <c r="E2113" s="389">
        <v>43684</v>
      </c>
      <c r="F2113" s="387" t="s">
        <v>2960</v>
      </c>
      <c r="G2113" s="389">
        <v>43685</v>
      </c>
      <c r="H2113" s="387" t="s">
        <v>4075</v>
      </c>
      <c r="I2113" s="389">
        <v>43684</v>
      </c>
      <c r="J2113" s="387" t="s">
        <v>1976</v>
      </c>
      <c r="K2113" s="387" t="s">
        <v>1741</v>
      </c>
      <c r="L2113" s="390" t="s">
        <v>1732</v>
      </c>
      <c r="M2113" s="390" t="s">
        <v>1854</v>
      </c>
      <c r="N2113" s="390" t="str">
        <f t="shared" si="66"/>
        <v>Employee5@blyblade.com</v>
      </c>
      <c r="O2113" s="390" t="str">
        <f t="shared" si="67"/>
        <v>Torey_McNeil</v>
      </c>
      <c r="P2113" s="387" t="s">
        <v>1728</v>
      </c>
      <c r="Q2113" s="387" t="s">
        <v>1847</v>
      </c>
      <c r="R2113" s="387" t="s">
        <v>1738</v>
      </c>
      <c r="S2113" s="387">
        <v>9.52</v>
      </c>
      <c r="T2113" s="387">
        <v>31</v>
      </c>
      <c r="U2113" s="387" t="s">
        <v>1845</v>
      </c>
      <c r="V2113" s="387" t="s">
        <v>1853</v>
      </c>
      <c r="W2113" s="387" t="s">
        <v>1771</v>
      </c>
      <c r="X2113" s="387" t="s">
        <v>1844</v>
      </c>
      <c r="Y2113" s="387" t="s">
        <v>1748</v>
      </c>
      <c r="Z2113" s="387" t="s">
        <v>1734</v>
      </c>
      <c r="AA2113" s="387" t="s">
        <v>1733</v>
      </c>
      <c r="AB2113" s="387">
        <v>45.83</v>
      </c>
      <c r="AC2113" s="387">
        <v>0</v>
      </c>
      <c r="AD2113" s="387">
        <v>0</v>
      </c>
      <c r="AE2113" s="387">
        <v>45.83</v>
      </c>
      <c r="AF2113" s="387" t="s">
        <v>1729</v>
      </c>
      <c r="AG2113" s="387">
        <v>45.83</v>
      </c>
      <c r="AH2113" s="387">
        <v>0</v>
      </c>
      <c r="AI2113" s="387">
        <v>0</v>
      </c>
      <c r="AJ2113" s="387">
        <v>45.83</v>
      </c>
      <c r="AK2113" s="387">
        <v>4.58</v>
      </c>
      <c r="AM2113"/>
      <c r="AN2113"/>
      <c r="AO2113"/>
    </row>
    <row r="2114" spans="1:41">
      <c r="A2114" s="387" t="s">
        <v>4074</v>
      </c>
      <c r="B2114" s="388">
        <v>43685.181064814817</v>
      </c>
      <c r="C2114" s="389">
        <v>43684</v>
      </c>
      <c r="D2114" s="387" t="s">
        <v>2030</v>
      </c>
      <c r="E2114" s="389">
        <v>43684</v>
      </c>
      <c r="F2114" s="387" t="s">
        <v>3469</v>
      </c>
      <c r="G2114" s="389">
        <v>43684</v>
      </c>
      <c r="H2114" s="387" t="s">
        <v>2519</v>
      </c>
      <c r="I2114" s="389">
        <v>43684</v>
      </c>
      <c r="J2114" s="387" t="s">
        <v>2977</v>
      </c>
      <c r="K2114" s="387" t="s">
        <v>1741</v>
      </c>
      <c r="L2114" s="390" t="s">
        <v>1732</v>
      </c>
      <c r="M2114" s="390" t="s">
        <v>2223</v>
      </c>
      <c r="N2114" s="390" t="str">
        <f t="shared" si="66"/>
        <v>Employee19@blyblade.com</v>
      </c>
      <c r="O2114" s="390" t="str">
        <f t="shared" si="67"/>
        <v>Gil_Adler</v>
      </c>
      <c r="P2114" s="387" t="s">
        <v>1728</v>
      </c>
      <c r="Q2114" s="387" t="s">
        <v>1754</v>
      </c>
      <c r="R2114" s="387" t="s">
        <v>1738</v>
      </c>
      <c r="S2114" s="387">
        <v>3.4</v>
      </c>
      <c r="T2114" s="387">
        <v>31</v>
      </c>
      <c r="U2114" s="387" t="s">
        <v>1737</v>
      </c>
      <c r="V2114" s="387" t="s">
        <v>3075</v>
      </c>
      <c r="W2114" s="387" t="s">
        <v>2450</v>
      </c>
      <c r="X2114" s="387" t="s">
        <v>1770</v>
      </c>
      <c r="Y2114" s="387" t="s">
        <v>1890</v>
      </c>
      <c r="Z2114" s="387" t="s">
        <v>1734</v>
      </c>
      <c r="AA2114" s="387" t="s">
        <v>1747</v>
      </c>
      <c r="AB2114" s="387">
        <v>0</v>
      </c>
      <c r="AC2114" s="387">
        <v>0</v>
      </c>
      <c r="AD2114" s="387">
        <v>3.08</v>
      </c>
      <c r="AE2114" s="387">
        <v>3.08</v>
      </c>
      <c r="AF2114" s="387" t="s">
        <v>1729</v>
      </c>
      <c r="AG2114" s="387">
        <v>0</v>
      </c>
      <c r="AH2114" s="387">
        <v>0</v>
      </c>
      <c r="AI2114" s="387">
        <v>3.08</v>
      </c>
      <c r="AJ2114" s="387">
        <v>3.08</v>
      </c>
      <c r="AK2114" s="387">
        <v>0</v>
      </c>
      <c r="AM2114"/>
      <c r="AN2114"/>
      <c r="AO2114"/>
    </row>
    <row r="2115" spans="1:41">
      <c r="A2115" s="387" t="s">
        <v>4073</v>
      </c>
      <c r="B2115" s="388">
        <v>43685.193553240744</v>
      </c>
      <c r="C2115" s="389">
        <v>43685</v>
      </c>
      <c r="D2115" s="387" t="s">
        <v>3752</v>
      </c>
      <c r="E2115" s="389">
        <v>43685</v>
      </c>
      <c r="F2115" s="387" t="s">
        <v>2263</v>
      </c>
      <c r="G2115" s="389">
        <v>43685</v>
      </c>
      <c r="H2115" s="387" t="s">
        <v>4072</v>
      </c>
      <c r="I2115" s="389">
        <v>43685</v>
      </c>
      <c r="J2115" s="387" t="s">
        <v>2805</v>
      </c>
      <c r="K2115" s="387" t="s">
        <v>1741</v>
      </c>
      <c r="L2115" s="390" t="s">
        <v>1732</v>
      </c>
      <c r="M2115" s="390" t="s">
        <v>2223</v>
      </c>
      <c r="N2115" s="390" t="str">
        <f t="shared" si="66"/>
        <v>Employee19@blyblade.com</v>
      </c>
      <c r="O2115" s="390" t="str">
        <f t="shared" si="67"/>
        <v>Gil_Adler</v>
      </c>
      <c r="P2115" s="387" t="s">
        <v>1728</v>
      </c>
      <c r="Q2115" s="387" t="s">
        <v>1952</v>
      </c>
      <c r="R2115" s="387" t="s">
        <v>1738</v>
      </c>
      <c r="S2115" s="387">
        <v>1.53</v>
      </c>
      <c r="T2115" s="387">
        <v>11</v>
      </c>
      <c r="U2115" s="387" t="s">
        <v>1737</v>
      </c>
      <c r="V2115" s="387" t="s">
        <v>1737</v>
      </c>
      <c r="W2115" s="387" t="s">
        <v>1771</v>
      </c>
      <c r="X2115" s="387" t="s">
        <v>1749</v>
      </c>
      <c r="Y2115" s="387" t="s">
        <v>1890</v>
      </c>
      <c r="Z2115" s="387" t="s">
        <v>1734</v>
      </c>
      <c r="AA2115" s="387" t="s">
        <v>1733</v>
      </c>
      <c r="AB2115" s="387">
        <v>39.94</v>
      </c>
      <c r="AC2115" s="387">
        <v>0</v>
      </c>
      <c r="AD2115" s="387">
        <v>0</v>
      </c>
      <c r="AE2115" s="387">
        <v>39.94</v>
      </c>
      <c r="AF2115" s="387" t="s">
        <v>1729</v>
      </c>
      <c r="AG2115" s="387">
        <v>39.94</v>
      </c>
      <c r="AH2115" s="387">
        <v>0</v>
      </c>
      <c r="AI2115" s="387">
        <v>0</v>
      </c>
      <c r="AJ2115" s="387">
        <v>39.94</v>
      </c>
      <c r="AK2115" s="387">
        <v>3.99</v>
      </c>
      <c r="AM2115"/>
      <c r="AN2115"/>
      <c r="AO2115"/>
    </row>
    <row r="2116" spans="1:41">
      <c r="A2116" s="387" t="s">
        <v>4071</v>
      </c>
      <c r="B2116" s="388">
        <v>43685.438449074078</v>
      </c>
      <c r="C2116" s="389">
        <v>43685</v>
      </c>
      <c r="D2116" s="387" t="s">
        <v>2456</v>
      </c>
      <c r="E2116" s="389">
        <v>43685</v>
      </c>
      <c r="F2116" s="387" t="s">
        <v>4070</v>
      </c>
      <c r="G2116" s="389">
        <v>43685</v>
      </c>
      <c r="H2116" s="387" t="s">
        <v>2212</v>
      </c>
      <c r="I2116" s="389">
        <v>43685</v>
      </c>
      <c r="J2116" s="387" t="s">
        <v>2211</v>
      </c>
      <c r="K2116" s="387" t="s">
        <v>1741</v>
      </c>
      <c r="L2116" s="390" t="s">
        <v>1732</v>
      </c>
      <c r="M2116" s="390" t="s">
        <v>1854</v>
      </c>
      <c r="N2116" s="390" t="str">
        <f t="shared" si="66"/>
        <v>Employee5@blyblade.com</v>
      </c>
      <c r="O2116" s="390" t="str">
        <f t="shared" si="67"/>
        <v>Torey_McNeil</v>
      </c>
      <c r="P2116" s="387" t="s">
        <v>1728</v>
      </c>
      <c r="Q2116" s="387" t="s">
        <v>1847</v>
      </c>
      <c r="R2116" s="387" t="s">
        <v>1738</v>
      </c>
      <c r="S2116" s="387">
        <v>25.05</v>
      </c>
      <c r="T2116" s="387">
        <v>52</v>
      </c>
      <c r="U2116" s="387" t="s">
        <v>1853</v>
      </c>
      <c r="V2116" s="387" t="s">
        <v>3956</v>
      </c>
      <c r="W2116" s="387" t="s">
        <v>1771</v>
      </c>
      <c r="X2116" s="387" t="s">
        <v>1770</v>
      </c>
      <c r="Y2116" s="387" t="s">
        <v>1748</v>
      </c>
      <c r="Z2116" s="387" t="s">
        <v>1734</v>
      </c>
      <c r="AA2116" s="387" t="s">
        <v>1733</v>
      </c>
      <c r="AB2116" s="387">
        <v>90.2</v>
      </c>
      <c r="AC2116" s="387">
        <v>0</v>
      </c>
      <c r="AD2116" s="387">
        <v>0</v>
      </c>
      <c r="AE2116" s="387">
        <v>90.2</v>
      </c>
      <c r="AF2116" s="387" t="s">
        <v>1729</v>
      </c>
      <c r="AG2116" s="387">
        <v>90.2</v>
      </c>
      <c r="AH2116" s="387">
        <v>0</v>
      </c>
      <c r="AI2116" s="387">
        <v>0</v>
      </c>
      <c r="AJ2116" s="387">
        <v>90.2</v>
      </c>
      <c r="AK2116" s="387">
        <v>9.02</v>
      </c>
      <c r="AM2116"/>
      <c r="AN2116"/>
      <c r="AO2116"/>
    </row>
    <row r="2117" spans="1:41">
      <c r="A2117" s="387" t="s">
        <v>4069</v>
      </c>
      <c r="B2117" s="388">
        <v>43685.447685185187</v>
      </c>
      <c r="C2117" s="389">
        <v>43685</v>
      </c>
      <c r="D2117" s="387" t="s">
        <v>3225</v>
      </c>
      <c r="E2117" s="389">
        <v>43685</v>
      </c>
      <c r="F2117" s="387" t="s">
        <v>4068</v>
      </c>
      <c r="G2117" s="389">
        <v>43685</v>
      </c>
      <c r="H2117" s="387" t="s">
        <v>2370</v>
      </c>
      <c r="I2117" s="389">
        <v>43685</v>
      </c>
      <c r="J2117" s="387" t="s">
        <v>2369</v>
      </c>
      <c r="K2117" s="387" t="s">
        <v>1741</v>
      </c>
      <c r="L2117" s="390" t="s">
        <v>1732</v>
      </c>
      <c r="M2117" s="390" t="s">
        <v>2208</v>
      </c>
      <c r="N2117" s="390" t="str">
        <f t="shared" si="66"/>
        <v>Employee13@blyblade.com</v>
      </c>
      <c r="O2117" s="390" t="str">
        <f t="shared" si="67"/>
        <v>Evelyn_Pelczar</v>
      </c>
      <c r="P2117" s="387" t="s">
        <v>1728</v>
      </c>
      <c r="Q2117" s="387" t="s">
        <v>1847</v>
      </c>
      <c r="R2117" s="387" t="s">
        <v>1738</v>
      </c>
      <c r="S2117" s="387">
        <v>4.0999999999999996</v>
      </c>
      <c r="T2117" s="387">
        <v>16</v>
      </c>
      <c r="U2117" s="387" t="s">
        <v>2207</v>
      </c>
      <c r="V2117" s="387" t="s">
        <v>1883</v>
      </c>
      <c r="W2117" s="387" t="s">
        <v>1771</v>
      </c>
      <c r="X2117" s="387" t="s">
        <v>1770</v>
      </c>
      <c r="Y2117" s="387" t="s">
        <v>1735</v>
      </c>
      <c r="Z2117" s="387" t="s">
        <v>1734</v>
      </c>
      <c r="AA2117" s="387" t="s">
        <v>1733</v>
      </c>
      <c r="AB2117" s="387">
        <v>20.010000000000002</v>
      </c>
      <c r="AC2117" s="387">
        <v>0</v>
      </c>
      <c r="AD2117" s="387">
        <v>0</v>
      </c>
      <c r="AE2117" s="387">
        <v>20.010000000000002</v>
      </c>
      <c r="AF2117" s="387" t="s">
        <v>1729</v>
      </c>
      <c r="AG2117" s="387">
        <v>20.010000000000002</v>
      </c>
      <c r="AH2117" s="387">
        <v>0</v>
      </c>
      <c r="AI2117" s="387">
        <v>0</v>
      </c>
      <c r="AJ2117" s="387">
        <v>20.010000000000002</v>
      </c>
      <c r="AK2117" s="387">
        <v>2</v>
      </c>
      <c r="AM2117"/>
      <c r="AN2117"/>
      <c r="AO2117"/>
    </row>
    <row r="2118" spans="1:41">
      <c r="A2118" s="387" t="s">
        <v>4067</v>
      </c>
      <c r="B2118" s="388">
        <v>43685.44939814815</v>
      </c>
      <c r="C2118" s="389">
        <v>43685</v>
      </c>
      <c r="D2118" s="387" t="s">
        <v>3732</v>
      </c>
      <c r="E2118" s="389">
        <v>43685</v>
      </c>
      <c r="F2118" s="387" t="s">
        <v>4066</v>
      </c>
      <c r="G2118" s="389">
        <v>43685</v>
      </c>
      <c r="H2118" s="387" t="s">
        <v>3258</v>
      </c>
      <c r="I2118" s="389">
        <v>43685</v>
      </c>
      <c r="J2118" s="387" t="s">
        <v>3257</v>
      </c>
      <c r="K2118" s="387" t="s">
        <v>1741</v>
      </c>
      <c r="L2118" s="390" t="s">
        <v>1732</v>
      </c>
      <c r="M2118" s="390" t="s">
        <v>2985</v>
      </c>
      <c r="N2118" s="390" t="str">
        <f t="shared" si="66"/>
        <v>Employee49@blyblade.com</v>
      </c>
      <c r="O2118" s="390" t="str">
        <f t="shared" si="67"/>
        <v>Emi_Suzuki</v>
      </c>
      <c r="P2118" s="387" t="s">
        <v>1728</v>
      </c>
      <c r="Q2118" s="387" t="s">
        <v>1754</v>
      </c>
      <c r="R2118" s="387" t="s">
        <v>1738</v>
      </c>
      <c r="S2118" s="387">
        <v>7.57</v>
      </c>
      <c r="T2118" s="387">
        <v>20</v>
      </c>
      <c r="U2118" s="387" t="s">
        <v>2489</v>
      </c>
      <c r="V2118" s="387" t="s">
        <v>1772</v>
      </c>
      <c r="W2118" s="387" t="s">
        <v>1771</v>
      </c>
      <c r="X2118" s="387" t="s">
        <v>1844</v>
      </c>
      <c r="Y2118" s="387" t="s">
        <v>1825</v>
      </c>
      <c r="Z2118" s="387" t="s">
        <v>1734</v>
      </c>
      <c r="AA2118" s="387" t="s">
        <v>1733</v>
      </c>
      <c r="AB2118" s="387">
        <v>21.73</v>
      </c>
      <c r="AC2118" s="387">
        <v>0</v>
      </c>
      <c r="AD2118" s="387">
        <v>0</v>
      </c>
      <c r="AE2118" s="387">
        <v>21.73</v>
      </c>
      <c r="AF2118" s="387" t="s">
        <v>1729</v>
      </c>
      <c r="AG2118" s="387">
        <v>21.73</v>
      </c>
      <c r="AH2118" s="387">
        <v>0</v>
      </c>
      <c r="AI2118" s="387">
        <v>0</v>
      </c>
      <c r="AJ2118" s="387">
        <v>21.73</v>
      </c>
      <c r="AK2118" s="387">
        <v>2.17</v>
      </c>
      <c r="AM2118"/>
      <c r="AN2118"/>
      <c r="AO2118"/>
    </row>
    <row r="2119" spans="1:41">
      <c r="A2119" s="387" t="s">
        <v>4065</v>
      </c>
      <c r="B2119" s="388">
        <v>43685.45616898148</v>
      </c>
      <c r="C2119" s="389">
        <v>43685</v>
      </c>
      <c r="D2119" s="387" t="s">
        <v>3258</v>
      </c>
      <c r="E2119" s="389">
        <v>43685</v>
      </c>
      <c r="F2119" s="387" t="s">
        <v>3257</v>
      </c>
      <c r="G2119" s="389">
        <v>43685</v>
      </c>
      <c r="H2119" s="387" t="s">
        <v>2678</v>
      </c>
      <c r="I2119" s="389">
        <v>43685</v>
      </c>
      <c r="J2119" s="387" t="s">
        <v>2677</v>
      </c>
      <c r="K2119" s="387" t="s">
        <v>1741</v>
      </c>
      <c r="L2119" s="390" t="s">
        <v>1732</v>
      </c>
      <c r="M2119" s="390" t="s">
        <v>1854</v>
      </c>
      <c r="N2119" s="390" t="str">
        <f t="shared" si="66"/>
        <v>Employee5@blyblade.com</v>
      </c>
      <c r="O2119" s="390" t="str">
        <f t="shared" si="67"/>
        <v>Torey_McNeil</v>
      </c>
      <c r="P2119" s="387" t="s">
        <v>1728</v>
      </c>
      <c r="Q2119" s="387" t="s">
        <v>1847</v>
      </c>
      <c r="R2119" s="387" t="s">
        <v>1738</v>
      </c>
      <c r="S2119" s="387">
        <v>0.88</v>
      </c>
      <c r="T2119" s="387">
        <v>6</v>
      </c>
      <c r="U2119" s="387" t="s">
        <v>1845</v>
      </c>
      <c r="V2119" s="387" t="s">
        <v>1737</v>
      </c>
      <c r="W2119" s="387" t="s">
        <v>1771</v>
      </c>
      <c r="X2119" s="387" t="s">
        <v>1844</v>
      </c>
      <c r="Y2119" s="387" t="s">
        <v>1748</v>
      </c>
      <c r="Z2119" s="387" t="s">
        <v>1734</v>
      </c>
      <c r="AA2119" s="387" t="s">
        <v>1733</v>
      </c>
      <c r="AB2119" s="387">
        <v>10.76</v>
      </c>
      <c r="AC2119" s="387">
        <v>0</v>
      </c>
      <c r="AD2119" s="387">
        <v>0</v>
      </c>
      <c r="AE2119" s="387">
        <v>10.76</v>
      </c>
      <c r="AF2119" s="387" t="s">
        <v>1729</v>
      </c>
      <c r="AG2119" s="387">
        <v>10.76</v>
      </c>
      <c r="AH2119" s="387">
        <v>0</v>
      </c>
      <c r="AI2119" s="387">
        <v>0</v>
      </c>
      <c r="AJ2119" s="387">
        <v>10.76</v>
      </c>
      <c r="AK2119" s="387">
        <v>1.08</v>
      </c>
      <c r="AM2119"/>
      <c r="AN2119"/>
      <c r="AO2119"/>
    </row>
    <row r="2120" spans="1:41">
      <c r="A2120" s="387" t="s">
        <v>4064</v>
      </c>
      <c r="B2120" s="388">
        <v>43685.456886574073</v>
      </c>
      <c r="C2120" s="389">
        <v>43685</v>
      </c>
      <c r="D2120" s="387" t="s">
        <v>2632</v>
      </c>
      <c r="E2120" s="389">
        <v>43685</v>
      </c>
      <c r="F2120" s="387" t="s">
        <v>4063</v>
      </c>
      <c r="G2120" s="389">
        <v>43685</v>
      </c>
      <c r="H2120" s="387" t="s">
        <v>2670</v>
      </c>
      <c r="I2120" s="389">
        <v>43685</v>
      </c>
      <c r="J2120" s="387" t="s">
        <v>2669</v>
      </c>
      <c r="K2120" s="387" t="s">
        <v>1741</v>
      </c>
      <c r="L2120" s="390" t="s">
        <v>1732</v>
      </c>
      <c r="M2120" s="390" t="s">
        <v>1804</v>
      </c>
      <c r="N2120" s="390" t="str">
        <f t="shared" si="66"/>
        <v>Employee47@blyblade.com</v>
      </c>
      <c r="O2120" s="390" t="str">
        <f t="shared" si="67"/>
        <v>Amanda_Soucy</v>
      </c>
      <c r="P2120" s="387" t="s">
        <v>1728</v>
      </c>
      <c r="Q2120" s="387" t="s">
        <v>1754</v>
      </c>
      <c r="R2120" s="387" t="s">
        <v>1738</v>
      </c>
      <c r="S2120" s="387">
        <v>2.92</v>
      </c>
      <c r="T2120" s="387">
        <v>18</v>
      </c>
      <c r="U2120" s="387" t="s">
        <v>1833</v>
      </c>
      <c r="V2120" s="387" t="s">
        <v>1772</v>
      </c>
      <c r="W2120" s="387" t="s">
        <v>1771</v>
      </c>
      <c r="X2120" s="387" t="s">
        <v>1844</v>
      </c>
      <c r="Y2120" s="387" t="s">
        <v>1735</v>
      </c>
      <c r="Z2120" s="387" t="s">
        <v>1734</v>
      </c>
      <c r="AA2120" s="387" t="s">
        <v>1733</v>
      </c>
      <c r="AB2120" s="387">
        <v>16.09</v>
      </c>
      <c r="AC2120" s="387">
        <v>0</v>
      </c>
      <c r="AD2120" s="387">
        <v>0</v>
      </c>
      <c r="AE2120" s="387">
        <v>16.09</v>
      </c>
      <c r="AF2120" s="387" t="s">
        <v>1729</v>
      </c>
      <c r="AG2120" s="387">
        <v>16.09</v>
      </c>
      <c r="AH2120" s="387">
        <v>0</v>
      </c>
      <c r="AI2120" s="387">
        <v>0</v>
      </c>
      <c r="AJ2120" s="387">
        <v>16.09</v>
      </c>
      <c r="AK2120" s="387">
        <v>1.61</v>
      </c>
      <c r="AM2120"/>
      <c r="AN2120"/>
      <c r="AO2120"/>
    </row>
    <row r="2121" spans="1:41">
      <c r="A2121" s="387" t="s">
        <v>4062</v>
      </c>
      <c r="B2121" s="388">
        <v>43685.462893518517</v>
      </c>
      <c r="C2121" s="389">
        <v>43685</v>
      </c>
      <c r="D2121" s="387" t="s">
        <v>2635</v>
      </c>
      <c r="E2121" s="389">
        <v>43685</v>
      </c>
      <c r="F2121" s="387" t="s">
        <v>3262</v>
      </c>
      <c r="G2121" s="389">
        <v>43685</v>
      </c>
      <c r="H2121" s="387" t="s">
        <v>2440</v>
      </c>
      <c r="I2121" s="389">
        <v>43685</v>
      </c>
      <c r="J2121" s="387" t="s">
        <v>2483</v>
      </c>
      <c r="K2121" s="387" t="s">
        <v>1741</v>
      </c>
      <c r="L2121" s="390" t="s">
        <v>1732</v>
      </c>
      <c r="M2121" s="390" t="s">
        <v>1940</v>
      </c>
      <c r="N2121" s="390" t="str">
        <f t="shared" si="66"/>
        <v>Employee11@blyblade.com</v>
      </c>
      <c r="O2121" s="390" t="str">
        <f t="shared" si="67"/>
        <v>Mimi_Grassi</v>
      </c>
      <c r="P2121" s="387" t="s">
        <v>1728</v>
      </c>
      <c r="Q2121" s="387" t="s">
        <v>1754</v>
      </c>
      <c r="R2121" s="387" t="s">
        <v>1753</v>
      </c>
      <c r="S2121" s="387">
        <v>4.6100000000000003</v>
      </c>
      <c r="T2121" s="387">
        <v>9</v>
      </c>
      <c r="U2121" s="387" t="s">
        <v>1752</v>
      </c>
      <c r="V2121" s="387" t="s">
        <v>1795</v>
      </c>
      <c r="W2121" s="387" t="s">
        <v>1771</v>
      </c>
      <c r="X2121" s="387" t="s">
        <v>1770</v>
      </c>
      <c r="Y2121" s="387" t="s">
        <v>1735</v>
      </c>
      <c r="Z2121" s="387" t="s">
        <v>1734</v>
      </c>
      <c r="AA2121" s="387" t="s">
        <v>1733</v>
      </c>
      <c r="AB2121" s="387">
        <v>25.69</v>
      </c>
      <c r="AC2121" s="387">
        <v>0</v>
      </c>
      <c r="AD2121" s="387">
        <v>0</v>
      </c>
      <c r="AE2121" s="387">
        <v>25.69</v>
      </c>
      <c r="AF2121" s="387" t="s">
        <v>1729</v>
      </c>
      <c r="AG2121" s="387">
        <v>25.69</v>
      </c>
      <c r="AH2121" s="387">
        <v>0</v>
      </c>
      <c r="AI2121" s="387">
        <v>0</v>
      </c>
      <c r="AJ2121" s="387">
        <v>25.69</v>
      </c>
      <c r="AK2121" s="387">
        <v>2.57</v>
      </c>
      <c r="AM2121"/>
      <c r="AN2121"/>
      <c r="AO2121"/>
    </row>
    <row r="2122" spans="1:41">
      <c r="A2122" s="387" t="s">
        <v>4061</v>
      </c>
      <c r="B2122" s="388">
        <v>43685.503923611112</v>
      </c>
      <c r="C2122" s="389">
        <v>43685</v>
      </c>
      <c r="D2122" s="387" t="s">
        <v>2629</v>
      </c>
      <c r="E2122" s="389">
        <v>43685</v>
      </c>
      <c r="F2122" s="387" t="s">
        <v>2673</v>
      </c>
      <c r="G2122" s="389">
        <v>43685</v>
      </c>
      <c r="H2122" s="387" t="s">
        <v>2426</v>
      </c>
      <c r="I2122" s="389">
        <v>43685</v>
      </c>
      <c r="J2122" s="387" t="s">
        <v>3861</v>
      </c>
      <c r="K2122" s="387" t="s">
        <v>1741</v>
      </c>
      <c r="L2122" s="390" t="s">
        <v>1732</v>
      </c>
      <c r="M2122" s="390" t="s">
        <v>1898</v>
      </c>
      <c r="N2122" s="390" t="str">
        <f t="shared" si="66"/>
        <v>Employee36@blyblade.com</v>
      </c>
      <c r="O2122" s="390" t="str">
        <f t="shared" si="67"/>
        <v>Jacob_Gibson</v>
      </c>
      <c r="P2122" s="387" t="s">
        <v>1728</v>
      </c>
      <c r="Q2122" s="387" t="s">
        <v>1754</v>
      </c>
      <c r="R2122" s="387" t="s">
        <v>1738</v>
      </c>
      <c r="S2122" s="387">
        <v>6.25</v>
      </c>
      <c r="T2122" s="387">
        <v>44</v>
      </c>
      <c r="U2122" s="387" t="s">
        <v>1897</v>
      </c>
      <c r="V2122" s="387" t="s">
        <v>1737</v>
      </c>
      <c r="W2122" s="387" t="s">
        <v>1771</v>
      </c>
      <c r="X2122" s="387" t="s">
        <v>1770</v>
      </c>
      <c r="Y2122" s="387" t="s">
        <v>1896</v>
      </c>
      <c r="Z2122" s="387" t="s">
        <v>1734</v>
      </c>
      <c r="AA2122" s="387" t="s">
        <v>1733</v>
      </c>
      <c r="AB2122" s="387">
        <v>44.95</v>
      </c>
      <c r="AC2122" s="387">
        <v>0</v>
      </c>
      <c r="AD2122" s="387">
        <v>0</v>
      </c>
      <c r="AE2122" s="387">
        <v>44.95</v>
      </c>
      <c r="AF2122" s="387" t="s">
        <v>1729</v>
      </c>
      <c r="AG2122" s="387">
        <v>44.95</v>
      </c>
      <c r="AH2122" s="387">
        <v>0</v>
      </c>
      <c r="AI2122" s="387">
        <v>0</v>
      </c>
      <c r="AJ2122" s="387">
        <v>44.95</v>
      </c>
      <c r="AK2122" s="387">
        <v>4.5</v>
      </c>
      <c r="AM2122"/>
      <c r="AN2122"/>
      <c r="AO2122"/>
    </row>
    <row r="2123" spans="1:41">
      <c r="A2123" s="387" t="s">
        <v>4060</v>
      </c>
      <c r="B2123" s="388">
        <v>43685.507581018515</v>
      </c>
      <c r="C2123" s="389">
        <v>43685</v>
      </c>
      <c r="D2123" s="387" t="s">
        <v>2168</v>
      </c>
      <c r="E2123" s="389">
        <v>43685</v>
      </c>
      <c r="F2123" s="387" t="s">
        <v>2167</v>
      </c>
      <c r="G2123" s="389">
        <v>43685</v>
      </c>
      <c r="H2123" s="387" t="s">
        <v>2653</v>
      </c>
      <c r="I2123" s="389">
        <v>43685</v>
      </c>
      <c r="J2123" s="387" t="s">
        <v>2652</v>
      </c>
      <c r="K2123" s="387" t="s">
        <v>1741</v>
      </c>
      <c r="L2123" s="390" t="s">
        <v>1732</v>
      </c>
      <c r="M2123" s="390" t="s">
        <v>1986</v>
      </c>
      <c r="N2123" s="390" t="str">
        <f t="shared" si="66"/>
        <v>Employee1@blyblade.com</v>
      </c>
      <c r="O2123" s="390" t="str">
        <f t="shared" si="67"/>
        <v>Jake_Mirto</v>
      </c>
      <c r="P2123" s="387" t="s">
        <v>1728</v>
      </c>
      <c r="Q2123" s="387" t="s">
        <v>1762</v>
      </c>
      <c r="R2123" s="387" t="s">
        <v>1753</v>
      </c>
      <c r="S2123" s="387">
        <v>20.350000000000001</v>
      </c>
      <c r="T2123" s="387">
        <v>38</v>
      </c>
      <c r="U2123" s="387" t="s">
        <v>1752</v>
      </c>
      <c r="V2123" s="387" t="s">
        <v>1826</v>
      </c>
      <c r="W2123" s="387" t="s">
        <v>1761</v>
      </c>
      <c r="X2123" s="387" t="s">
        <v>1749</v>
      </c>
      <c r="Y2123" s="387" t="s">
        <v>1735</v>
      </c>
      <c r="Z2123" s="387" t="s">
        <v>1734</v>
      </c>
      <c r="AA2123" s="387" t="s">
        <v>1733</v>
      </c>
      <c r="AB2123" s="387">
        <v>158.32</v>
      </c>
      <c r="AC2123" s="387">
        <v>0</v>
      </c>
      <c r="AD2123" s="387">
        <v>0</v>
      </c>
      <c r="AE2123" s="387">
        <v>158.32</v>
      </c>
      <c r="AF2123" s="387" t="s">
        <v>1729</v>
      </c>
      <c r="AG2123" s="387">
        <v>158.32</v>
      </c>
      <c r="AH2123" s="387">
        <v>0</v>
      </c>
      <c r="AI2123" s="387">
        <v>0</v>
      </c>
      <c r="AJ2123" s="387">
        <v>158.32</v>
      </c>
      <c r="AK2123" s="387">
        <v>15.83</v>
      </c>
      <c r="AM2123"/>
      <c r="AN2123"/>
      <c r="AO2123"/>
    </row>
    <row r="2124" spans="1:41">
      <c r="A2124" s="387" t="s">
        <v>4059</v>
      </c>
      <c r="B2124" s="388">
        <v>43685.509629629632</v>
      </c>
      <c r="C2124" s="389">
        <v>43684</v>
      </c>
      <c r="D2124" s="387" t="s">
        <v>2986</v>
      </c>
      <c r="E2124" s="389">
        <v>43684</v>
      </c>
      <c r="F2124" s="387" t="s">
        <v>2643</v>
      </c>
      <c r="G2124" s="389">
        <v>43684</v>
      </c>
      <c r="H2124" s="387" t="s">
        <v>1982</v>
      </c>
      <c r="I2124" s="389">
        <v>43684</v>
      </c>
      <c r="J2124" s="387" t="s">
        <v>3076</v>
      </c>
      <c r="K2124" s="387" t="s">
        <v>1741</v>
      </c>
      <c r="L2124" s="390" t="s">
        <v>1732</v>
      </c>
      <c r="M2124" s="390" t="s">
        <v>2265</v>
      </c>
      <c r="N2124" s="390" t="str">
        <f t="shared" si="66"/>
        <v>Employee4@blyblade.com</v>
      </c>
      <c r="O2124" s="390" t="str">
        <f t="shared" si="67"/>
        <v>Oksana_Orlov</v>
      </c>
      <c r="P2124" s="387" t="s">
        <v>1728</v>
      </c>
      <c r="Q2124" s="387" t="s">
        <v>1754</v>
      </c>
      <c r="R2124" s="387" t="s">
        <v>1738</v>
      </c>
      <c r="S2124" s="387">
        <v>4.9000000000000004</v>
      </c>
      <c r="T2124" s="387">
        <v>15</v>
      </c>
      <c r="U2124" s="387" t="s">
        <v>1883</v>
      </c>
      <c r="V2124" s="387" t="s">
        <v>2007</v>
      </c>
      <c r="W2124" s="387" t="s">
        <v>1965</v>
      </c>
      <c r="X2124" s="387" t="s">
        <v>1964</v>
      </c>
      <c r="Y2124" s="387" t="s">
        <v>1735</v>
      </c>
      <c r="Z2124" s="387" t="s">
        <v>1734</v>
      </c>
      <c r="AA2124" s="387" t="s">
        <v>1747</v>
      </c>
      <c r="AB2124" s="387">
        <v>0</v>
      </c>
      <c r="AC2124" s="387">
        <v>0</v>
      </c>
      <c r="AD2124" s="387">
        <v>1.03</v>
      </c>
      <c r="AE2124" s="387">
        <v>1.03</v>
      </c>
      <c r="AF2124" s="387" t="s">
        <v>1729</v>
      </c>
      <c r="AG2124" s="387">
        <v>0</v>
      </c>
      <c r="AH2124" s="387">
        <v>0</v>
      </c>
      <c r="AI2124" s="387">
        <v>1.03</v>
      </c>
      <c r="AJ2124" s="387">
        <v>1.03</v>
      </c>
      <c r="AK2124" s="387">
        <v>0</v>
      </c>
      <c r="AM2124"/>
      <c r="AN2124"/>
      <c r="AO2124"/>
    </row>
    <row r="2125" spans="1:41">
      <c r="A2125" s="387" t="s">
        <v>4058</v>
      </c>
      <c r="B2125" s="388">
        <v>43685.524097222224</v>
      </c>
      <c r="C2125" s="389">
        <v>43685</v>
      </c>
      <c r="D2125" s="387" t="s">
        <v>3660</v>
      </c>
      <c r="E2125" s="389">
        <v>43685</v>
      </c>
      <c r="F2125" s="387" t="s">
        <v>3842</v>
      </c>
      <c r="G2125" s="389">
        <v>43685</v>
      </c>
      <c r="H2125" s="387" t="s">
        <v>1784</v>
      </c>
      <c r="I2125" s="389">
        <v>43685</v>
      </c>
      <c r="J2125" s="387" t="s">
        <v>3024</v>
      </c>
      <c r="K2125" s="387" t="s">
        <v>1741</v>
      </c>
      <c r="L2125" s="390" t="s">
        <v>1732</v>
      </c>
      <c r="M2125" s="390" t="s">
        <v>1924</v>
      </c>
      <c r="N2125" s="390" t="str">
        <f t="shared" si="66"/>
        <v>Employee16@blyblade.com</v>
      </c>
      <c r="O2125" s="390" t="str">
        <f t="shared" si="67"/>
        <v>Hunter_Senning</v>
      </c>
      <c r="P2125" s="387" t="s">
        <v>1728</v>
      </c>
      <c r="Q2125" s="387" t="s">
        <v>1754</v>
      </c>
      <c r="R2125" s="387" t="s">
        <v>1803</v>
      </c>
      <c r="S2125" s="387">
        <v>2.0099999999999998</v>
      </c>
      <c r="T2125" s="387">
        <v>8</v>
      </c>
      <c r="U2125" s="387" t="s">
        <v>2247</v>
      </c>
      <c r="V2125" s="387" t="s">
        <v>2247</v>
      </c>
      <c r="W2125" s="387" t="s">
        <v>1875</v>
      </c>
      <c r="X2125" s="387" t="s">
        <v>1770</v>
      </c>
      <c r="Y2125" s="387" t="s">
        <v>1748</v>
      </c>
      <c r="Z2125" s="387" t="s">
        <v>1734</v>
      </c>
      <c r="AA2125" s="387" t="s">
        <v>1733</v>
      </c>
      <c r="AB2125" s="387">
        <v>7.8</v>
      </c>
      <c r="AC2125" s="387">
        <v>0</v>
      </c>
      <c r="AD2125" s="387">
        <v>0</v>
      </c>
      <c r="AE2125" s="387">
        <v>7.8</v>
      </c>
      <c r="AF2125" s="387" t="s">
        <v>1729</v>
      </c>
      <c r="AG2125" s="387">
        <v>7.8</v>
      </c>
      <c r="AH2125" s="387">
        <v>0</v>
      </c>
      <c r="AI2125" s="387">
        <v>0</v>
      </c>
      <c r="AJ2125" s="387">
        <v>7.8</v>
      </c>
      <c r="AK2125" s="387">
        <v>0.78</v>
      </c>
      <c r="AM2125"/>
      <c r="AN2125"/>
      <c r="AO2125"/>
    </row>
    <row r="2126" spans="1:41">
      <c r="A2126" s="387" t="s">
        <v>4057</v>
      </c>
      <c r="B2126" s="388">
        <v>43685.550706018519</v>
      </c>
      <c r="C2126" s="389">
        <v>43685</v>
      </c>
      <c r="D2126" s="387" t="s">
        <v>3228</v>
      </c>
      <c r="E2126" s="389">
        <v>43685</v>
      </c>
      <c r="F2126" s="387" t="s">
        <v>3227</v>
      </c>
      <c r="G2126" s="389">
        <v>43685</v>
      </c>
      <c r="H2126" s="387" t="s">
        <v>3776</v>
      </c>
      <c r="I2126" s="389">
        <v>43685</v>
      </c>
      <c r="J2126" s="387" t="s">
        <v>4056</v>
      </c>
      <c r="K2126" s="387" t="s">
        <v>1741</v>
      </c>
      <c r="L2126" s="390" t="s">
        <v>1732</v>
      </c>
      <c r="M2126" s="390" t="s">
        <v>2265</v>
      </c>
      <c r="N2126" s="390" t="str">
        <f t="shared" ref="N2126:N2189" si="68">M2126&amp;"@blyblade.com"</f>
        <v>Employee4@blyblade.com</v>
      </c>
      <c r="O2126" s="390" t="str">
        <f t="shared" si="67"/>
        <v>Oksana_Orlov</v>
      </c>
      <c r="P2126" s="387" t="s">
        <v>1728</v>
      </c>
      <c r="Q2126" s="387" t="s">
        <v>1754</v>
      </c>
      <c r="R2126" s="387" t="s">
        <v>1738</v>
      </c>
      <c r="S2126" s="387">
        <v>4.18</v>
      </c>
      <c r="T2126" s="387">
        <v>23</v>
      </c>
      <c r="U2126" s="387" t="s">
        <v>1773</v>
      </c>
      <c r="V2126" s="387" t="s">
        <v>1845</v>
      </c>
      <c r="W2126" s="387" t="s">
        <v>1771</v>
      </c>
      <c r="X2126" s="387" t="s">
        <v>1964</v>
      </c>
      <c r="Y2126" s="387" t="s">
        <v>1735</v>
      </c>
      <c r="Z2126" s="387" t="s">
        <v>1734</v>
      </c>
      <c r="AA2126" s="387" t="s">
        <v>1733</v>
      </c>
      <c r="AB2126" s="387">
        <v>27.75</v>
      </c>
      <c r="AC2126" s="387">
        <v>0</v>
      </c>
      <c r="AD2126" s="387">
        <v>0</v>
      </c>
      <c r="AE2126" s="387">
        <v>27.75</v>
      </c>
      <c r="AF2126" s="387" t="s">
        <v>1729</v>
      </c>
      <c r="AG2126" s="387">
        <v>27.75</v>
      </c>
      <c r="AH2126" s="387">
        <v>0</v>
      </c>
      <c r="AI2126" s="387">
        <v>0</v>
      </c>
      <c r="AJ2126" s="387">
        <v>27.75</v>
      </c>
      <c r="AK2126" s="387">
        <v>2.78</v>
      </c>
      <c r="AM2126"/>
      <c r="AN2126"/>
      <c r="AO2126"/>
    </row>
    <row r="2127" spans="1:41">
      <c r="A2127" s="387" t="s">
        <v>4055</v>
      </c>
      <c r="B2127" s="388">
        <v>43685.558668981481</v>
      </c>
      <c r="C2127" s="389">
        <v>43685</v>
      </c>
      <c r="D2127" s="387" t="s">
        <v>3953</v>
      </c>
      <c r="E2127" s="389">
        <v>43685</v>
      </c>
      <c r="F2127" s="387" t="s">
        <v>3952</v>
      </c>
      <c r="G2127" s="389">
        <v>43685</v>
      </c>
      <c r="H2127" s="387" t="s">
        <v>3377</v>
      </c>
      <c r="I2127" s="389">
        <v>43685</v>
      </c>
      <c r="J2127" s="387" t="s">
        <v>3376</v>
      </c>
      <c r="K2127" s="387" t="s">
        <v>1741</v>
      </c>
      <c r="L2127" s="390" t="s">
        <v>1732</v>
      </c>
      <c r="M2127" s="390" t="s">
        <v>2812</v>
      </c>
      <c r="N2127" s="390" t="str">
        <f t="shared" si="68"/>
        <v>Employee6@blyblade.com</v>
      </c>
      <c r="O2127" s="390" t="str">
        <f t="shared" ref="O2127:O2190" si="69">VLOOKUP(M2127,$A$10:$F$65,4,FALSE)</f>
        <v>Matthew_Brody</v>
      </c>
      <c r="P2127" s="387" t="s">
        <v>1728</v>
      </c>
      <c r="Q2127" s="387" t="s">
        <v>1754</v>
      </c>
      <c r="R2127" s="387" t="s">
        <v>1738</v>
      </c>
      <c r="S2127" s="387">
        <v>0.87</v>
      </c>
      <c r="T2127" s="387">
        <v>8</v>
      </c>
      <c r="U2127" s="387" t="s">
        <v>2342</v>
      </c>
      <c r="V2127" s="387" t="s">
        <v>1883</v>
      </c>
      <c r="W2127" s="387" t="s">
        <v>1771</v>
      </c>
      <c r="X2127" s="387" t="s">
        <v>1770</v>
      </c>
      <c r="Y2127" s="387" t="s">
        <v>1748</v>
      </c>
      <c r="Z2127" s="387" t="s">
        <v>1734</v>
      </c>
      <c r="AA2127" s="387" t="s">
        <v>1733</v>
      </c>
      <c r="AB2127" s="387">
        <v>15.3</v>
      </c>
      <c r="AC2127" s="387">
        <v>0</v>
      </c>
      <c r="AD2127" s="387">
        <v>0</v>
      </c>
      <c r="AE2127" s="387">
        <v>15.3</v>
      </c>
      <c r="AF2127" s="387" t="s">
        <v>1729</v>
      </c>
      <c r="AG2127" s="387">
        <v>15.3</v>
      </c>
      <c r="AH2127" s="387">
        <v>0</v>
      </c>
      <c r="AI2127" s="387">
        <v>0</v>
      </c>
      <c r="AJ2127" s="387">
        <v>15.3</v>
      </c>
      <c r="AK2127" s="387">
        <v>1.53</v>
      </c>
      <c r="AM2127"/>
      <c r="AN2127"/>
      <c r="AO2127"/>
    </row>
    <row r="2128" spans="1:41">
      <c r="A2128" s="387" t="s">
        <v>4054</v>
      </c>
      <c r="B2128" s="388">
        <v>43685.564699074072</v>
      </c>
      <c r="C2128" s="389">
        <v>43685</v>
      </c>
      <c r="D2128" s="387" t="s">
        <v>3221</v>
      </c>
      <c r="E2128" s="389">
        <v>43685</v>
      </c>
      <c r="F2128" s="387" t="s">
        <v>4053</v>
      </c>
      <c r="G2128" s="389">
        <v>43685</v>
      </c>
      <c r="H2128" s="387" t="s">
        <v>2124</v>
      </c>
      <c r="I2128" s="389">
        <v>43685</v>
      </c>
      <c r="J2128" s="387" t="s">
        <v>3596</v>
      </c>
      <c r="K2128" s="387" t="s">
        <v>1741</v>
      </c>
      <c r="L2128" s="390" t="s">
        <v>1732</v>
      </c>
      <c r="M2128" s="390" t="s">
        <v>1924</v>
      </c>
      <c r="N2128" s="390" t="str">
        <f t="shared" si="68"/>
        <v>Employee16@blyblade.com</v>
      </c>
      <c r="O2128" s="390" t="str">
        <f t="shared" si="69"/>
        <v>Hunter_Senning</v>
      </c>
      <c r="P2128" s="387" t="s">
        <v>1728</v>
      </c>
      <c r="Q2128" s="387" t="s">
        <v>1754</v>
      </c>
      <c r="R2128" s="387" t="s">
        <v>1738</v>
      </c>
      <c r="S2128" s="387">
        <v>3.99</v>
      </c>
      <c r="T2128" s="387">
        <v>34</v>
      </c>
      <c r="U2128" s="387" t="s">
        <v>2411</v>
      </c>
      <c r="V2128" s="387" t="s">
        <v>1772</v>
      </c>
      <c r="W2128" s="387" t="s">
        <v>1771</v>
      </c>
      <c r="X2128" s="387" t="s">
        <v>1770</v>
      </c>
      <c r="Y2128" s="387" t="s">
        <v>1748</v>
      </c>
      <c r="Z2128" s="387" t="s">
        <v>1734</v>
      </c>
      <c r="AA2128" s="387" t="s">
        <v>1733</v>
      </c>
      <c r="AB2128" s="387">
        <v>20.45</v>
      </c>
      <c r="AC2128" s="387">
        <v>0</v>
      </c>
      <c r="AD2128" s="387">
        <v>0</v>
      </c>
      <c r="AE2128" s="387">
        <v>20.45</v>
      </c>
      <c r="AF2128" s="387" t="s">
        <v>1729</v>
      </c>
      <c r="AG2128" s="387">
        <v>20.45</v>
      </c>
      <c r="AH2128" s="387">
        <v>0</v>
      </c>
      <c r="AI2128" s="387">
        <v>0</v>
      </c>
      <c r="AJ2128" s="387">
        <v>20.45</v>
      </c>
      <c r="AK2128" s="387">
        <v>2.0499999999999998</v>
      </c>
      <c r="AM2128"/>
      <c r="AN2128"/>
      <c r="AO2128"/>
    </row>
    <row r="2129" spans="1:41">
      <c r="A2129" s="387" t="s">
        <v>4052</v>
      </c>
      <c r="B2129" s="388">
        <v>43685.583483796298</v>
      </c>
      <c r="C2129" s="389">
        <v>43685</v>
      </c>
      <c r="D2129" s="387" t="s">
        <v>3953</v>
      </c>
      <c r="E2129" s="389">
        <v>43685</v>
      </c>
      <c r="F2129" s="387" t="s">
        <v>3952</v>
      </c>
      <c r="G2129" s="389">
        <v>43685</v>
      </c>
      <c r="H2129" s="387" t="s">
        <v>2133</v>
      </c>
      <c r="I2129" s="389">
        <v>43685</v>
      </c>
      <c r="J2129" s="387" t="s">
        <v>2558</v>
      </c>
      <c r="K2129" s="387" t="s">
        <v>1741</v>
      </c>
      <c r="L2129" s="390" t="s">
        <v>1732</v>
      </c>
      <c r="M2129" s="390" t="s">
        <v>1936</v>
      </c>
      <c r="N2129" s="390" t="str">
        <f t="shared" si="68"/>
        <v>Employee17@blyblade.com</v>
      </c>
      <c r="O2129" s="390" t="str">
        <f t="shared" si="69"/>
        <v>Nate_Alexander</v>
      </c>
      <c r="P2129" s="387" t="s">
        <v>1728</v>
      </c>
      <c r="Q2129" s="387" t="s">
        <v>1754</v>
      </c>
      <c r="R2129" s="387" t="s">
        <v>1738</v>
      </c>
      <c r="S2129" s="387">
        <v>3</v>
      </c>
      <c r="T2129" s="387">
        <v>37</v>
      </c>
      <c r="U2129" s="387" t="s">
        <v>2342</v>
      </c>
      <c r="V2129" s="387" t="s">
        <v>1845</v>
      </c>
      <c r="W2129" s="387" t="s">
        <v>2403</v>
      </c>
      <c r="X2129" s="387" t="s">
        <v>1964</v>
      </c>
      <c r="Y2129" s="387" t="s">
        <v>1748</v>
      </c>
      <c r="Z2129" s="387" t="s">
        <v>1734</v>
      </c>
      <c r="AA2129" s="387" t="s">
        <v>1733</v>
      </c>
      <c r="AB2129" s="387">
        <v>30.52</v>
      </c>
      <c r="AC2129" s="387">
        <v>0</v>
      </c>
      <c r="AD2129" s="387">
        <v>0</v>
      </c>
      <c r="AE2129" s="387">
        <v>30.52</v>
      </c>
      <c r="AF2129" s="387" t="s">
        <v>1729</v>
      </c>
      <c r="AG2129" s="387">
        <v>30.52</v>
      </c>
      <c r="AH2129" s="387">
        <v>0</v>
      </c>
      <c r="AI2129" s="387">
        <v>0</v>
      </c>
      <c r="AJ2129" s="387">
        <v>30.52</v>
      </c>
      <c r="AK2129" s="387">
        <v>3.05</v>
      </c>
      <c r="AM2129"/>
      <c r="AN2129"/>
      <c r="AO2129"/>
    </row>
    <row r="2130" spans="1:41">
      <c r="A2130" s="387" t="s">
        <v>4051</v>
      </c>
      <c r="B2130" s="388">
        <v>43685.589421296296</v>
      </c>
      <c r="C2130" s="389">
        <v>43685</v>
      </c>
      <c r="D2130" s="387" t="s">
        <v>3673</v>
      </c>
      <c r="E2130" s="389">
        <v>43685</v>
      </c>
      <c r="F2130" s="387" t="s">
        <v>3672</v>
      </c>
      <c r="G2130" s="389">
        <v>43685</v>
      </c>
      <c r="H2130" s="387" t="s">
        <v>2343</v>
      </c>
      <c r="I2130" s="389">
        <v>43685</v>
      </c>
      <c r="J2130" s="387" t="s">
        <v>2378</v>
      </c>
      <c r="K2130" s="387" t="s">
        <v>1741</v>
      </c>
      <c r="L2130" s="390" t="s">
        <v>1732</v>
      </c>
      <c r="M2130" s="390" t="s">
        <v>2594</v>
      </c>
      <c r="N2130" s="390" t="str">
        <f t="shared" si="68"/>
        <v>Employee9@blyblade.com</v>
      </c>
      <c r="O2130" s="390" t="str">
        <f t="shared" si="69"/>
        <v>Emily_Antner</v>
      </c>
      <c r="P2130" s="387" t="s">
        <v>1728</v>
      </c>
      <c r="Q2130" s="387" t="s">
        <v>1754</v>
      </c>
      <c r="R2130" s="387" t="s">
        <v>1738</v>
      </c>
      <c r="S2130" s="387">
        <v>4.08</v>
      </c>
      <c r="T2130" s="387">
        <v>29</v>
      </c>
      <c r="U2130" s="387" t="s">
        <v>3484</v>
      </c>
      <c r="V2130" s="387" t="s">
        <v>1737</v>
      </c>
      <c r="W2130" s="387" t="s">
        <v>1875</v>
      </c>
      <c r="X2130" s="387" t="s">
        <v>1770</v>
      </c>
      <c r="Y2130" s="387" t="s">
        <v>1896</v>
      </c>
      <c r="Z2130" s="387" t="s">
        <v>1734</v>
      </c>
      <c r="AA2130" s="387" t="s">
        <v>1733</v>
      </c>
      <c r="AB2130" s="387">
        <v>27.02</v>
      </c>
      <c r="AC2130" s="387">
        <v>0</v>
      </c>
      <c r="AD2130" s="387">
        <v>0</v>
      </c>
      <c r="AE2130" s="387">
        <v>27.02</v>
      </c>
      <c r="AF2130" s="387" t="s">
        <v>1729</v>
      </c>
      <c r="AG2130" s="387">
        <v>27.02</v>
      </c>
      <c r="AH2130" s="387">
        <v>0</v>
      </c>
      <c r="AI2130" s="387">
        <v>0</v>
      </c>
      <c r="AJ2130" s="387">
        <v>27.02</v>
      </c>
      <c r="AK2130" s="387">
        <v>2.7</v>
      </c>
      <c r="AM2130"/>
      <c r="AN2130"/>
      <c r="AO2130"/>
    </row>
    <row r="2131" spans="1:41">
      <c r="A2131" s="387" t="s">
        <v>4048</v>
      </c>
      <c r="B2131" s="388">
        <v>43685.604768518519</v>
      </c>
      <c r="C2131" s="389">
        <v>43685</v>
      </c>
      <c r="D2131" s="387" t="s">
        <v>2643</v>
      </c>
      <c r="E2131" s="389">
        <v>43685</v>
      </c>
      <c r="F2131" s="387" t="s">
        <v>2642</v>
      </c>
      <c r="G2131" s="389">
        <v>43685</v>
      </c>
      <c r="H2131" s="387" t="s">
        <v>3567</v>
      </c>
      <c r="I2131" s="389">
        <v>43685</v>
      </c>
      <c r="J2131" s="387" t="s">
        <v>3253</v>
      </c>
      <c r="K2131" s="387" t="s">
        <v>1741</v>
      </c>
      <c r="L2131" s="390" t="s">
        <v>1732</v>
      </c>
      <c r="M2131" s="390" t="s">
        <v>1946</v>
      </c>
      <c r="N2131" s="390" t="str">
        <f t="shared" si="68"/>
        <v>Employee37@blyblade.com</v>
      </c>
      <c r="O2131" s="390" t="str">
        <f t="shared" si="69"/>
        <v>Simon_Levesque</v>
      </c>
      <c r="P2131" s="387" t="s">
        <v>1728</v>
      </c>
      <c r="Q2131" s="387" t="s">
        <v>1754</v>
      </c>
      <c r="R2131" s="387" t="s">
        <v>1738</v>
      </c>
      <c r="S2131" s="387">
        <v>1.06</v>
      </c>
      <c r="T2131" s="387">
        <v>8</v>
      </c>
      <c r="U2131" s="387" t="s">
        <v>1737</v>
      </c>
      <c r="V2131" s="387" t="s">
        <v>1737</v>
      </c>
      <c r="W2131" s="387" t="s">
        <v>1875</v>
      </c>
      <c r="X2131" s="387" t="s">
        <v>1770</v>
      </c>
      <c r="Y2131" s="387" t="s">
        <v>1728</v>
      </c>
      <c r="Z2131" s="387" t="s">
        <v>1734</v>
      </c>
      <c r="AA2131" s="387" t="s">
        <v>1733</v>
      </c>
      <c r="AB2131" s="387">
        <v>12.68</v>
      </c>
      <c r="AC2131" s="387">
        <v>0</v>
      </c>
      <c r="AD2131" s="387">
        <v>0</v>
      </c>
      <c r="AE2131" s="387">
        <v>12.68</v>
      </c>
      <c r="AF2131" s="387" t="s">
        <v>1729</v>
      </c>
      <c r="AG2131" s="387">
        <v>12.68</v>
      </c>
      <c r="AH2131" s="387">
        <v>0</v>
      </c>
      <c r="AI2131" s="387">
        <v>0</v>
      </c>
      <c r="AJ2131" s="387">
        <v>12.68</v>
      </c>
      <c r="AK2131" s="387">
        <v>1.27</v>
      </c>
      <c r="AM2131"/>
      <c r="AN2131"/>
      <c r="AO2131"/>
    </row>
    <row r="2132" spans="1:41">
      <c r="A2132" s="387" t="s">
        <v>4050</v>
      </c>
      <c r="B2132" s="388">
        <v>43685.657037037039</v>
      </c>
      <c r="C2132" s="389">
        <v>43685</v>
      </c>
      <c r="D2132" s="387" t="s">
        <v>3374</v>
      </c>
      <c r="E2132" s="389">
        <v>43685</v>
      </c>
      <c r="F2132" s="387" t="s">
        <v>3373</v>
      </c>
      <c r="G2132" s="389">
        <v>43685</v>
      </c>
      <c r="H2132" s="387" t="s">
        <v>2330</v>
      </c>
      <c r="I2132" s="389">
        <v>43685</v>
      </c>
      <c r="J2132" s="387" t="s">
        <v>2622</v>
      </c>
      <c r="K2132" s="387" t="s">
        <v>1741</v>
      </c>
      <c r="L2132" s="390" t="s">
        <v>1732</v>
      </c>
      <c r="M2132" s="390" t="s">
        <v>3960</v>
      </c>
      <c r="N2132" s="390" t="str">
        <f t="shared" si="68"/>
        <v>Employee21@blyblade.com</v>
      </c>
      <c r="O2132" s="390" t="str">
        <f t="shared" si="69"/>
        <v>Wyndham_Williamson</v>
      </c>
      <c r="P2132" s="387" t="s">
        <v>1728</v>
      </c>
      <c r="Q2132" s="387" t="s">
        <v>1754</v>
      </c>
      <c r="R2132" s="387" t="s">
        <v>1738</v>
      </c>
      <c r="S2132" s="387">
        <v>1.7</v>
      </c>
      <c r="T2132" s="387">
        <v>13</v>
      </c>
      <c r="U2132" s="387" t="s">
        <v>4049</v>
      </c>
      <c r="V2132" s="387" t="s">
        <v>1876</v>
      </c>
      <c r="W2132" s="387" t="s">
        <v>1771</v>
      </c>
      <c r="X2132" s="387" t="s">
        <v>1770</v>
      </c>
      <c r="Y2132" s="387" t="s">
        <v>1728</v>
      </c>
      <c r="Z2132" s="387" t="s">
        <v>1734</v>
      </c>
      <c r="AA2132" s="387" t="s">
        <v>1733</v>
      </c>
      <c r="AB2132" s="387">
        <v>13.6</v>
      </c>
      <c r="AC2132" s="387">
        <v>0</v>
      </c>
      <c r="AD2132" s="387">
        <v>0</v>
      </c>
      <c r="AE2132" s="387">
        <v>13.6</v>
      </c>
      <c r="AF2132" s="387" t="s">
        <v>1729</v>
      </c>
      <c r="AG2132" s="387">
        <v>13.6</v>
      </c>
      <c r="AH2132" s="387">
        <v>0</v>
      </c>
      <c r="AI2132" s="387">
        <v>0</v>
      </c>
      <c r="AJ2132" s="387">
        <v>13.6</v>
      </c>
      <c r="AK2132" s="387">
        <v>1.36</v>
      </c>
      <c r="AM2132"/>
      <c r="AN2132"/>
      <c r="AO2132"/>
    </row>
    <row r="2133" spans="1:41">
      <c r="A2133" s="387" t="s">
        <v>4048</v>
      </c>
      <c r="B2133" s="388">
        <v>43685.664247685185</v>
      </c>
      <c r="C2133" s="389">
        <v>43685</v>
      </c>
      <c r="D2133" s="387" t="s">
        <v>2643</v>
      </c>
      <c r="E2133" s="389">
        <v>43685</v>
      </c>
      <c r="F2133" s="387" t="s">
        <v>2642</v>
      </c>
      <c r="G2133" s="389">
        <v>43685</v>
      </c>
      <c r="H2133" s="387" t="s">
        <v>3567</v>
      </c>
      <c r="I2133" s="389">
        <v>43685</v>
      </c>
      <c r="J2133" s="387" t="s">
        <v>3253</v>
      </c>
      <c r="K2133" s="387" t="s">
        <v>1741</v>
      </c>
      <c r="L2133" s="390" t="s">
        <v>1732</v>
      </c>
      <c r="M2133" s="390" t="s">
        <v>1946</v>
      </c>
      <c r="N2133" s="390" t="str">
        <f t="shared" si="68"/>
        <v>Employee37@blyblade.com</v>
      </c>
      <c r="O2133" s="390" t="str">
        <f t="shared" si="69"/>
        <v>Simon_Levesque</v>
      </c>
      <c r="P2133" s="387" t="s">
        <v>1728</v>
      </c>
      <c r="Q2133" s="387" t="s">
        <v>1754</v>
      </c>
      <c r="R2133" s="387" t="s">
        <v>1738</v>
      </c>
      <c r="S2133" s="387">
        <v>1.06</v>
      </c>
      <c r="T2133" s="387">
        <v>8</v>
      </c>
      <c r="U2133" s="387" t="s">
        <v>1737</v>
      </c>
      <c r="V2133" s="387" t="s">
        <v>1737</v>
      </c>
      <c r="W2133" s="387" t="s">
        <v>1875</v>
      </c>
      <c r="X2133" s="387" t="s">
        <v>1770</v>
      </c>
      <c r="Y2133" s="387" t="s">
        <v>1728</v>
      </c>
      <c r="Z2133" s="387" t="s">
        <v>1734</v>
      </c>
      <c r="AA2133" s="387" t="s">
        <v>1747</v>
      </c>
      <c r="AB2133" s="387">
        <v>0</v>
      </c>
      <c r="AC2133" s="387">
        <v>0</v>
      </c>
      <c r="AD2133" s="387">
        <v>3.08</v>
      </c>
      <c r="AE2133" s="387">
        <v>3.08</v>
      </c>
      <c r="AF2133" s="387" t="s">
        <v>1729</v>
      </c>
      <c r="AG2133" s="387">
        <v>0</v>
      </c>
      <c r="AH2133" s="387">
        <v>0</v>
      </c>
      <c r="AI2133" s="387">
        <v>3.08</v>
      </c>
      <c r="AJ2133" s="387">
        <v>3.08</v>
      </c>
      <c r="AK2133" s="387">
        <v>0</v>
      </c>
      <c r="AM2133"/>
      <c r="AN2133"/>
      <c r="AO2133"/>
    </row>
    <row r="2134" spans="1:41">
      <c r="A2134" s="391" t="s">
        <v>4047</v>
      </c>
      <c r="B2134" s="388">
        <v>43685.671099537038</v>
      </c>
      <c r="C2134" s="389">
        <v>43685</v>
      </c>
      <c r="D2134" s="387" t="s">
        <v>3664</v>
      </c>
      <c r="E2134" s="389">
        <v>43685</v>
      </c>
      <c r="F2134" s="387" t="s">
        <v>3601</v>
      </c>
      <c r="G2134" s="389">
        <v>43685</v>
      </c>
      <c r="H2134" s="387" t="s">
        <v>2329</v>
      </c>
      <c r="I2134" s="389">
        <v>43685</v>
      </c>
      <c r="J2134" s="387" t="s">
        <v>2781</v>
      </c>
      <c r="K2134" s="387" t="s">
        <v>1741</v>
      </c>
      <c r="L2134" s="390" t="s">
        <v>1732</v>
      </c>
      <c r="M2134" s="390" t="s">
        <v>1979</v>
      </c>
      <c r="N2134" s="390" t="str">
        <f t="shared" si="68"/>
        <v>Employee15@blyblade.com</v>
      </c>
      <c r="O2134" s="390" t="str">
        <f t="shared" si="69"/>
        <v>Jess_Rooney</v>
      </c>
      <c r="P2134" s="387" t="s">
        <v>1728</v>
      </c>
      <c r="Q2134" s="387" t="s">
        <v>1739</v>
      </c>
      <c r="R2134" s="387" t="s">
        <v>1738</v>
      </c>
      <c r="S2134" s="387">
        <v>1.41</v>
      </c>
      <c r="T2134" s="387">
        <v>33</v>
      </c>
      <c r="U2134" s="387" t="s">
        <v>1772</v>
      </c>
      <c r="V2134" s="387" t="s">
        <v>1772</v>
      </c>
      <c r="W2134" s="387" t="s">
        <v>1728</v>
      </c>
      <c r="X2134" s="387" t="s">
        <v>1794</v>
      </c>
      <c r="Y2134" s="387" t="s">
        <v>1735</v>
      </c>
      <c r="Z2134" s="387" t="s">
        <v>1734</v>
      </c>
      <c r="AA2134" s="387" t="s">
        <v>1733</v>
      </c>
      <c r="AB2134" s="387">
        <v>19.829999999999998</v>
      </c>
      <c r="AC2134" s="387">
        <v>0</v>
      </c>
      <c r="AD2134" s="387">
        <v>0</v>
      </c>
      <c r="AE2134" s="387">
        <v>19.829999999999998</v>
      </c>
      <c r="AF2134" s="387" t="s">
        <v>1729</v>
      </c>
      <c r="AG2134" s="387">
        <v>19.829999999999998</v>
      </c>
      <c r="AH2134" s="387">
        <v>0</v>
      </c>
      <c r="AI2134" s="387">
        <v>0</v>
      </c>
      <c r="AJ2134" s="387">
        <v>19.829999999999998</v>
      </c>
      <c r="AK2134" s="387">
        <v>1.98</v>
      </c>
      <c r="AM2134"/>
      <c r="AN2134"/>
      <c r="AO2134"/>
    </row>
    <row r="2135" spans="1:41">
      <c r="A2135" s="387" t="s">
        <v>4046</v>
      </c>
      <c r="B2135" s="388">
        <v>43685.690347222226</v>
      </c>
      <c r="C2135" s="389">
        <v>43685</v>
      </c>
      <c r="D2135" s="387" t="s">
        <v>4045</v>
      </c>
      <c r="E2135" s="389">
        <v>43685</v>
      </c>
      <c r="F2135" s="387" t="s">
        <v>3242</v>
      </c>
      <c r="G2135" s="389">
        <v>43685</v>
      </c>
      <c r="H2135" s="387" t="s">
        <v>3006</v>
      </c>
      <c r="I2135" s="389">
        <v>43685</v>
      </c>
      <c r="J2135" s="387" t="s">
        <v>3005</v>
      </c>
      <c r="K2135" s="387" t="s">
        <v>1741</v>
      </c>
      <c r="L2135" s="390" t="s">
        <v>1732</v>
      </c>
      <c r="M2135" s="390" t="s">
        <v>1946</v>
      </c>
      <c r="N2135" s="390" t="str">
        <f t="shared" si="68"/>
        <v>Employee37@blyblade.com</v>
      </c>
      <c r="O2135" s="390" t="str">
        <f t="shared" si="69"/>
        <v>Simon_Levesque</v>
      </c>
      <c r="P2135" s="387" t="s">
        <v>1728</v>
      </c>
      <c r="Q2135" s="387" t="s">
        <v>1754</v>
      </c>
      <c r="R2135" s="387" t="s">
        <v>1738</v>
      </c>
      <c r="S2135" s="387">
        <v>2.12</v>
      </c>
      <c r="T2135" s="387">
        <v>27</v>
      </c>
      <c r="U2135" s="387" t="s">
        <v>1737</v>
      </c>
      <c r="V2135" s="387" t="s">
        <v>1883</v>
      </c>
      <c r="W2135" s="387" t="s">
        <v>1771</v>
      </c>
      <c r="X2135" s="387" t="s">
        <v>1770</v>
      </c>
      <c r="Y2135" s="387" t="s">
        <v>1728</v>
      </c>
      <c r="Z2135" s="387" t="s">
        <v>1734</v>
      </c>
      <c r="AA2135" s="387" t="s">
        <v>1747</v>
      </c>
      <c r="AB2135" s="387">
        <v>0</v>
      </c>
      <c r="AC2135" s="387">
        <v>0</v>
      </c>
      <c r="AD2135" s="387">
        <v>7.32</v>
      </c>
      <c r="AE2135" s="387">
        <v>7.32</v>
      </c>
      <c r="AF2135" s="387" t="s">
        <v>1729</v>
      </c>
      <c r="AG2135" s="387">
        <v>0</v>
      </c>
      <c r="AH2135" s="387">
        <v>0</v>
      </c>
      <c r="AI2135" s="387">
        <v>7.32</v>
      </c>
      <c r="AJ2135" s="387">
        <v>7.32</v>
      </c>
      <c r="AK2135" s="387">
        <v>0</v>
      </c>
      <c r="AM2135"/>
      <c r="AN2135"/>
      <c r="AO2135"/>
    </row>
    <row r="2136" spans="1:41">
      <c r="A2136" s="387" t="s">
        <v>4046</v>
      </c>
      <c r="B2136" s="388">
        <v>43685.690347222226</v>
      </c>
      <c r="C2136" s="389">
        <v>43685</v>
      </c>
      <c r="D2136" s="387" t="s">
        <v>4045</v>
      </c>
      <c r="E2136" s="389">
        <v>43685</v>
      </c>
      <c r="F2136" s="387" t="s">
        <v>3242</v>
      </c>
      <c r="G2136" s="389">
        <v>43685</v>
      </c>
      <c r="H2136" s="387" t="s">
        <v>3006</v>
      </c>
      <c r="I2136" s="389">
        <v>43685</v>
      </c>
      <c r="J2136" s="387" t="s">
        <v>3005</v>
      </c>
      <c r="K2136" s="387" t="s">
        <v>1741</v>
      </c>
      <c r="L2136" s="390" t="s">
        <v>1732</v>
      </c>
      <c r="M2136" s="390" t="s">
        <v>1946</v>
      </c>
      <c r="N2136" s="390" t="str">
        <f t="shared" si="68"/>
        <v>Employee37@blyblade.com</v>
      </c>
      <c r="O2136" s="390" t="str">
        <f t="shared" si="69"/>
        <v>Simon_Levesque</v>
      </c>
      <c r="P2136" s="387" t="s">
        <v>1728</v>
      </c>
      <c r="Q2136" s="387" t="s">
        <v>1754</v>
      </c>
      <c r="R2136" s="387" t="s">
        <v>1738</v>
      </c>
      <c r="S2136" s="387">
        <v>2.12</v>
      </c>
      <c r="T2136" s="387">
        <v>27</v>
      </c>
      <c r="U2136" s="387" t="s">
        <v>1737</v>
      </c>
      <c r="V2136" s="387" t="s">
        <v>1883</v>
      </c>
      <c r="W2136" s="387" t="s">
        <v>1771</v>
      </c>
      <c r="X2136" s="387" t="s">
        <v>1770</v>
      </c>
      <c r="Y2136" s="387" t="s">
        <v>1728</v>
      </c>
      <c r="Z2136" s="387" t="s">
        <v>1734</v>
      </c>
      <c r="AA2136" s="387" t="s">
        <v>1733</v>
      </c>
      <c r="AB2136" s="387">
        <v>28.59</v>
      </c>
      <c r="AC2136" s="387">
        <v>0</v>
      </c>
      <c r="AD2136" s="387">
        <v>0</v>
      </c>
      <c r="AE2136" s="387">
        <v>28.59</v>
      </c>
      <c r="AF2136" s="387" t="s">
        <v>1729</v>
      </c>
      <c r="AG2136" s="387">
        <v>28.59</v>
      </c>
      <c r="AH2136" s="387">
        <v>0</v>
      </c>
      <c r="AI2136" s="387">
        <v>0</v>
      </c>
      <c r="AJ2136" s="387">
        <v>28.59</v>
      </c>
      <c r="AK2136" s="387">
        <v>2.86</v>
      </c>
      <c r="AM2136"/>
      <c r="AN2136"/>
      <c r="AO2136"/>
    </row>
    <row r="2137" spans="1:41">
      <c r="A2137" s="387" t="s">
        <v>4044</v>
      </c>
      <c r="B2137" s="388">
        <v>43685.723923611113</v>
      </c>
      <c r="C2137" s="389">
        <v>43685</v>
      </c>
      <c r="D2137" s="387" t="s">
        <v>3441</v>
      </c>
      <c r="E2137" s="389">
        <v>43685</v>
      </c>
      <c r="F2137" s="387" t="s">
        <v>3654</v>
      </c>
      <c r="G2137" s="389">
        <v>43685</v>
      </c>
      <c r="H2137" s="387" t="s">
        <v>2608</v>
      </c>
      <c r="I2137" s="389">
        <v>43685</v>
      </c>
      <c r="J2137" s="387" t="s">
        <v>2607</v>
      </c>
      <c r="K2137" s="387" t="s">
        <v>1741</v>
      </c>
      <c r="L2137" s="390" t="s">
        <v>1732</v>
      </c>
      <c r="M2137" s="390" t="s">
        <v>2051</v>
      </c>
      <c r="N2137" s="390" t="str">
        <f t="shared" si="68"/>
        <v>Employee26@blyblade.com</v>
      </c>
      <c r="O2137" s="390" t="str">
        <f t="shared" si="69"/>
        <v>Karoline_Lozier</v>
      </c>
      <c r="P2137" s="387" t="s">
        <v>1728</v>
      </c>
      <c r="Q2137" s="387" t="s">
        <v>1739</v>
      </c>
      <c r="R2137" s="387" t="s">
        <v>1738</v>
      </c>
      <c r="S2137" s="387">
        <v>0.64</v>
      </c>
      <c r="T2137" s="387">
        <v>20</v>
      </c>
      <c r="U2137" s="387" t="s">
        <v>1772</v>
      </c>
      <c r="V2137" s="387" t="s">
        <v>1772</v>
      </c>
      <c r="W2137" s="387" t="s">
        <v>1728</v>
      </c>
      <c r="X2137" s="387" t="s">
        <v>1794</v>
      </c>
      <c r="Y2137" s="387" t="s">
        <v>1748</v>
      </c>
      <c r="Z2137" s="387" t="s">
        <v>1734</v>
      </c>
      <c r="AA2137" s="387" t="s">
        <v>1793</v>
      </c>
      <c r="AB2137" s="387">
        <v>22.3</v>
      </c>
      <c r="AC2137" s="387">
        <v>0</v>
      </c>
      <c r="AD2137" s="387">
        <v>2.7</v>
      </c>
      <c r="AE2137" s="387">
        <v>20</v>
      </c>
      <c r="AF2137" s="387" t="s">
        <v>1729</v>
      </c>
      <c r="AG2137" s="387">
        <v>22.3</v>
      </c>
      <c r="AH2137" s="387">
        <v>0</v>
      </c>
      <c r="AI2137" s="387">
        <v>2.7</v>
      </c>
      <c r="AJ2137" s="387">
        <v>20</v>
      </c>
      <c r="AK2137" s="387">
        <v>2</v>
      </c>
      <c r="AM2137"/>
      <c r="AN2137"/>
      <c r="AO2137"/>
    </row>
    <row r="2138" spans="1:41">
      <c r="A2138" s="387" t="s">
        <v>4043</v>
      </c>
      <c r="B2138" s="388">
        <v>43685.733217592591</v>
      </c>
      <c r="C2138" s="389">
        <v>43685</v>
      </c>
      <c r="D2138" s="387" t="s">
        <v>3441</v>
      </c>
      <c r="E2138" s="389">
        <v>43685</v>
      </c>
      <c r="F2138" s="387" t="s">
        <v>3654</v>
      </c>
      <c r="G2138" s="389">
        <v>43685</v>
      </c>
      <c r="H2138" s="387" t="s">
        <v>3572</v>
      </c>
      <c r="I2138" s="389">
        <v>43685</v>
      </c>
      <c r="J2138" s="387" t="s">
        <v>3571</v>
      </c>
      <c r="K2138" s="387" t="s">
        <v>1741</v>
      </c>
      <c r="L2138" s="390" t="s">
        <v>1732</v>
      </c>
      <c r="M2138" s="390" t="s">
        <v>1804</v>
      </c>
      <c r="N2138" s="390" t="str">
        <f t="shared" si="68"/>
        <v>Employee47@blyblade.com</v>
      </c>
      <c r="O2138" s="390" t="str">
        <f t="shared" si="69"/>
        <v>Amanda_Soucy</v>
      </c>
      <c r="P2138" s="387" t="s">
        <v>1728</v>
      </c>
      <c r="Q2138" s="387" t="s">
        <v>1754</v>
      </c>
      <c r="R2138" s="387" t="s">
        <v>1738</v>
      </c>
      <c r="S2138" s="387">
        <v>3.57</v>
      </c>
      <c r="T2138" s="387">
        <v>26</v>
      </c>
      <c r="U2138" s="387" t="s">
        <v>1772</v>
      </c>
      <c r="V2138" s="387" t="s">
        <v>1737</v>
      </c>
      <c r="W2138" s="387" t="s">
        <v>1771</v>
      </c>
      <c r="X2138" s="387" t="s">
        <v>1770</v>
      </c>
      <c r="Y2138" s="387" t="s">
        <v>1735</v>
      </c>
      <c r="Z2138" s="387" t="s">
        <v>1734</v>
      </c>
      <c r="AA2138" s="387" t="s">
        <v>1733</v>
      </c>
      <c r="AB2138" s="387">
        <v>23.27</v>
      </c>
      <c r="AC2138" s="387">
        <v>0</v>
      </c>
      <c r="AD2138" s="387">
        <v>0</v>
      </c>
      <c r="AE2138" s="387">
        <v>23.27</v>
      </c>
      <c r="AF2138" s="387" t="s">
        <v>1729</v>
      </c>
      <c r="AG2138" s="387">
        <v>23.27</v>
      </c>
      <c r="AH2138" s="387">
        <v>0</v>
      </c>
      <c r="AI2138" s="387">
        <v>0</v>
      </c>
      <c r="AJ2138" s="387">
        <v>23.27</v>
      </c>
      <c r="AK2138" s="387">
        <v>2.33</v>
      </c>
      <c r="AM2138"/>
      <c r="AN2138"/>
      <c r="AO2138"/>
    </row>
    <row r="2139" spans="1:41">
      <c r="A2139" s="387" t="s">
        <v>4042</v>
      </c>
      <c r="B2139" s="388">
        <v>43685.747129629628</v>
      </c>
      <c r="C2139" s="389">
        <v>43685</v>
      </c>
      <c r="D2139" s="387" t="s">
        <v>3633</v>
      </c>
      <c r="E2139" s="389">
        <v>43685</v>
      </c>
      <c r="F2139" s="387" t="s">
        <v>3079</v>
      </c>
      <c r="G2139" s="387" t="s">
        <v>1728</v>
      </c>
      <c r="H2139" s="387" t="s">
        <v>1728</v>
      </c>
      <c r="I2139" s="387" t="s">
        <v>1728</v>
      </c>
      <c r="J2139" s="387" t="s">
        <v>1728</v>
      </c>
      <c r="K2139" s="387" t="s">
        <v>1741</v>
      </c>
      <c r="L2139" s="390" t="s">
        <v>1732</v>
      </c>
      <c r="M2139" s="390" t="s">
        <v>1936</v>
      </c>
      <c r="N2139" s="390" t="str">
        <f t="shared" si="68"/>
        <v>Employee17@blyblade.com</v>
      </c>
      <c r="O2139" s="390" t="str">
        <f t="shared" si="69"/>
        <v>Nate_Alexander</v>
      </c>
      <c r="P2139" s="387" t="s">
        <v>1728</v>
      </c>
      <c r="Q2139" s="387" t="s">
        <v>1754</v>
      </c>
      <c r="R2139" s="387" t="s">
        <v>1738</v>
      </c>
      <c r="S2139" s="387">
        <v>0.44</v>
      </c>
      <c r="T2139" s="387">
        <v>3</v>
      </c>
      <c r="U2139" s="387" t="s">
        <v>1845</v>
      </c>
      <c r="V2139" s="387" t="s">
        <v>1737</v>
      </c>
      <c r="W2139" s="387" t="s">
        <v>1771</v>
      </c>
      <c r="X2139" s="387" t="s">
        <v>1964</v>
      </c>
      <c r="Y2139" s="387" t="s">
        <v>1748</v>
      </c>
      <c r="Z2139" s="387" t="s">
        <v>1734</v>
      </c>
      <c r="AA2139" s="387" t="s">
        <v>1733</v>
      </c>
      <c r="AB2139" s="387">
        <v>8.01</v>
      </c>
      <c r="AC2139" s="387">
        <v>0</v>
      </c>
      <c r="AD2139" s="387">
        <v>0</v>
      </c>
      <c r="AE2139" s="387">
        <v>8.01</v>
      </c>
      <c r="AF2139" s="387" t="s">
        <v>1729</v>
      </c>
      <c r="AG2139" s="387">
        <v>8.01</v>
      </c>
      <c r="AH2139" s="387">
        <v>0</v>
      </c>
      <c r="AI2139" s="387">
        <v>0</v>
      </c>
      <c r="AJ2139" s="387">
        <v>8.01</v>
      </c>
      <c r="AK2139" s="387">
        <v>0.8</v>
      </c>
      <c r="AM2139"/>
      <c r="AN2139"/>
      <c r="AO2139"/>
    </row>
    <row r="2140" spans="1:41">
      <c r="A2140" s="387" t="s">
        <v>4041</v>
      </c>
      <c r="B2140" s="388">
        <v>43685.749421296299</v>
      </c>
      <c r="C2140" s="389">
        <v>43685</v>
      </c>
      <c r="D2140" s="387" t="s">
        <v>4040</v>
      </c>
      <c r="E2140" s="389">
        <v>43685</v>
      </c>
      <c r="F2140" s="387" t="s">
        <v>3087</v>
      </c>
      <c r="G2140" s="389">
        <v>43685</v>
      </c>
      <c r="H2140" s="387" t="s">
        <v>2598</v>
      </c>
      <c r="I2140" s="389">
        <v>43685</v>
      </c>
      <c r="J2140" s="387" t="s">
        <v>2597</v>
      </c>
      <c r="K2140" s="387" t="s">
        <v>1741</v>
      </c>
      <c r="L2140" s="390" t="s">
        <v>1732</v>
      </c>
      <c r="M2140" s="390" t="s">
        <v>2208</v>
      </c>
      <c r="N2140" s="390" t="str">
        <f t="shared" si="68"/>
        <v>Employee13@blyblade.com</v>
      </c>
      <c r="O2140" s="390" t="str">
        <f t="shared" si="69"/>
        <v>Evelyn_Pelczar</v>
      </c>
      <c r="P2140" s="387" t="s">
        <v>1728</v>
      </c>
      <c r="Q2140" s="387" t="s">
        <v>1739</v>
      </c>
      <c r="R2140" s="387" t="s">
        <v>1738</v>
      </c>
      <c r="S2140" s="387">
        <v>0.64</v>
      </c>
      <c r="T2140" s="387">
        <v>29</v>
      </c>
      <c r="U2140" s="387" t="s">
        <v>1772</v>
      </c>
      <c r="V2140" s="387" t="s">
        <v>1772</v>
      </c>
      <c r="W2140" s="387" t="s">
        <v>1728</v>
      </c>
      <c r="X2140" s="387" t="s">
        <v>1794</v>
      </c>
      <c r="Y2140" s="387" t="s">
        <v>1735</v>
      </c>
      <c r="Z2140" s="387" t="s">
        <v>1734</v>
      </c>
      <c r="AA2140" s="387" t="s">
        <v>1793</v>
      </c>
      <c r="AB2140" s="387">
        <v>16.59</v>
      </c>
      <c r="AC2140" s="387">
        <v>0</v>
      </c>
      <c r="AD2140" s="387">
        <v>1.3</v>
      </c>
      <c r="AE2140" s="387">
        <v>16.59</v>
      </c>
      <c r="AF2140" s="387" t="s">
        <v>1729</v>
      </c>
      <c r="AG2140" s="387">
        <v>16.59</v>
      </c>
      <c r="AH2140" s="387">
        <v>0</v>
      </c>
      <c r="AI2140" s="387">
        <v>1.3</v>
      </c>
      <c r="AJ2140" s="387">
        <v>16.59</v>
      </c>
      <c r="AK2140" s="387">
        <v>1.66</v>
      </c>
      <c r="AM2140"/>
      <c r="AN2140"/>
      <c r="AO2140"/>
    </row>
    <row r="2141" spans="1:41">
      <c r="A2141" s="391" t="s">
        <v>4039</v>
      </c>
      <c r="B2141" s="388">
        <v>43685.763877314814</v>
      </c>
      <c r="C2141" s="389">
        <v>43685</v>
      </c>
      <c r="D2141" s="387" t="s">
        <v>2300</v>
      </c>
      <c r="E2141" s="389">
        <v>43685</v>
      </c>
      <c r="F2141" s="387" t="s">
        <v>3231</v>
      </c>
      <c r="G2141" s="389">
        <v>43685</v>
      </c>
      <c r="H2141" s="387" t="s">
        <v>2020</v>
      </c>
      <c r="I2141" s="389">
        <v>43685</v>
      </c>
      <c r="J2141" s="387" t="s">
        <v>2115</v>
      </c>
      <c r="K2141" s="387" t="s">
        <v>1741</v>
      </c>
      <c r="L2141" s="390" t="s">
        <v>1732</v>
      </c>
      <c r="M2141" s="390" t="s">
        <v>1936</v>
      </c>
      <c r="N2141" s="390" t="str">
        <f t="shared" si="68"/>
        <v>Employee17@blyblade.com</v>
      </c>
      <c r="O2141" s="390" t="str">
        <f t="shared" si="69"/>
        <v>Nate_Alexander</v>
      </c>
      <c r="P2141" s="387" t="s">
        <v>1728</v>
      </c>
      <c r="Q2141" s="387" t="s">
        <v>1754</v>
      </c>
      <c r="R2141" s="387" t="s">
        <v>1738</v>
      </c>
      <c r="S2141" s="387">
        <v>2.8</v>
      </c>
      <c r="T2141" s="387">
        <v>21</v>
      </c>
      <c r="U2141" s="387" t="s">
        <v>1737</v>
      </c>
      <c r="V2141" s="387" t="s">
        <v>1883</v>
      </c>
      <c r="W2141" s="387" t="s">
        <v>1771</v>
      </c>
      <c r="X2141" s="387" t="s">
        <v>1770</v>
      </c>
      <c r="Y2141" s="387" t="s">
        <v>1748</v>
      </c>
      <c r="Z2141" s="387" t="s">
        <v>1734</v>
      </c>
      <c r="AA2141" s="387" t="s">
        <v>1733</v>
      </c>
      <c r="AB2141" s="387">
        <v>26.55</v>
      </c>
      <c r="AC2141" s="387">
        <v>0</v>
      </c>
      <c r="AD2141" s="387">
        <v>0</v>
      </c>
      <c r="AE2141" s="387">
        <v>26.55</v>
      </c>
      <c r="AF2141" s="387" t="s">
        <v>1729</v>
      </c>
      <c r="AG2141" s="387">
        <v>26.55</v>
      </c>
      <c r="AH2141" s="387">
        <v>0</v>
      </c>
      <c r="AI2141" s="387">
        <v>0</v>
      </c>
      <c r="AJ2141" s="387">
        <v>26.55</v>
      </c>
      <c r="AK2141" s="387">
        <v>2.66</v>
      </c>
      <c r="AM2141"/>
      <c r="AN2141"/>
      <c r="AO2141"/>
    </row>
    <row r="2142" spans="1:41">
      <c r="A2142" s="387" t="s">
        <v>4038</v>
      </c>
      <c r="B2142" s="388">
        <v>43685.770879629628</v>
      </c>
      <c r="C2142" s="389">
        <v>43685</v>
      </c>
      <c r="D2142" s="387" t="s">
        <v>2838</v>
      </c>
      <c r="E2142" s="389">
        <v>43685</v>
      </c>
      <c r="F2142" s="387" t="s">
        <v>2995</v>
      </c>
      <c r="G2142" s="389">
        <v>43685</v>
      </c>
      <c r="H2142" s="387" t="s">
        <v>2014</v>
      </c>
      <c r="I2142" s="389">
        <v>43685</v>
      </c>
      <c r="J2142" s="387" t="s">
        <v>2856</v>
      </c>
      <c r="K2142" s="387" t="s">
        <v>1741</v>
      </c>
      <c r="L2142" s="390" t="s">
        <v>1732</v>
      </c>
      <c r="M2142" s="390" t="s">
        <v>1911</v>
      </c>
      <c r="N2142" s="390" t="str">
        <f t="shared" si="68"/>
        <v>Employee18@blyblade.com</v>
      </c>
      <c r="O2142" s="390" t="str">
        <f t="shared" si="69"/>
        <v>Maryanne_Johnson</v>
      </c>
      <c r="P2142" s="387" t="s">
        <v>1728</v>
      </c>
      <c r="Q2142" s="387" t="s">
        <v>1739</v>
      </c>
      <c r="R2142" s="387" t="s">
        <v>1738</v>
      </c>
      <c r="S2142" s="387">
        <v>1.03</v>
      </c>
      <c r="T2142" s="387">
        <v>27</v>
      </c>
      <c r="U2142" s="387" t="s">
        <v>1737</v>
      </c>
      <c r="V2142" s="387" t="s">
        <v>1737</v>
      </c>
      <c r="W2142" s="387" t="s">
        <v>1728</v>
      </c>
      <c r="X2142" s="387" t="s">
        <v>1794</v>
      </c>
      <c r="Y2142" s="387" t="s">
        <v>1735</v>
      </c>
      <c r="Z2142" s="387" t="s">
        <v>1734</v>
      </c>
      <c r="AA2142" s="387" t="s">
        <v>1793</v>
      </c>
      <c r="AB2142" s="387">
        <v>14.88</v>
      </c>
      <c r="AC2142" s="387">
        <v>0</v>
      </c>
      <c r="AD2142" s="387">
        <v>3</v>
      </c>
      <c r="AE2142" s="387">
        <v>14.88</v>
      </c>
      <c r="AF2142" s="387" t="s">
        <v>1729</v>
      </c>
      <c r="AG2142" s="387">
        <v>14.88</v>
      </c>
      <c r="AH2142" s="387">
        <v>0</v>
      </c>
      <c r="AI2142" s="387">
        <v>3</v>
      </c>
      <c r="AJ2142" s="387">
        <v>14.88</v>
      </c>
      <c r="AK2142" s="387">
        <v>1.49</v>
      </c>
      <c r="AM2142"/>
      <c r="AN2142"/>
      <c r="AO2142"/>
    </row>
    <row r="2143" spans="1:41">
      <c r="A2143" s="387" t="s">
        <v>4037</v>
      </c>
      <c r="B2143" s="388">
        <v>43685.785057870373</v>
      </c>
      <c r="C2143" s="389">
        <v>43685</v>
      </c>
      <c r="D2143" s="387" t="s">
        <v>2986</v>
      </c>
      <c r="E2143" s="389">
        <v>43685</v>
      </c>
      <c r="F2143" s="387" t="s">
        <v>2643</v>
      </c>
      <c r="G2143" s="389">
        <v>43685</v>
      </c>
      <c r="H2143" s="387" t="s">
        <v>2866</v>
      </c>
      <c r="I2143" s="389">
        <v>43685</v>
      </c>
      <c r="J2143" s="387" t="s">
        <v>2865</v>
      </c>
      <c r="K2143" s="387" t="s">
        <v>1741</v>
      </c>
      <c r="L2143" s="390" t="s">
        <v>1732</v>
      </c>
      <c r="M2143" s="390" t="s">
        <v>3510</v>
      </c>
      <c r="N2143" s="390" t="str">
        <f t="shared" si="68"/>
        <v>Employee20@blyblade.com</v>
      </c>
      <c r="O2143" s="390" t="str">
        <f t="shared" si="69"/>
        <v>Conner_Clay</v>
      </c>
      <c r="P2143" s="387" t="s">
        <v>1728</v>
      </c>
      <c r="Q2143" s="387" t="s">
        <v>1754</v>
      </c>
      <c r="R2143" s="387" t="s">
        <v>1738</v>
      </c>
      <c r="S2143" s="387">
        <v>2.91</v>
      </c>
      <c r="T2143" s="387">
        <v>28</v>
      </c>
      <c r="U2143" s="387" t="s">
        <v>1737</v>
      </c>
      <c r="V2143" s="387" t="s">
        <v>1883</v>
      </c>
      <c r="W2143" s="387" t="s">
        <v>1771</v>
      </c>
      <c r="X2143" s="387" t="s">
        <v>1770</v>
      </c>
      <c r="Y2143" s="387" t="s">
        <v>2449</v>
      </c>
      <c r="Z2143" s="387" t="s">
        <v>1734</v>
      </c>
      <c r="AA2143" s="387" t="s">
        <v>1733</v>
      </c>
      <c r="AB2143" s="387">
        <v>26.48</v>
      </c>
      <c r="AC2143" s="387">
        <v>0</v>
      </c>
      <c r="AD2143" s="387">
        <v>0</v>
      </c>
      <c r="AE2143" s="387">
        <v>26.48</v>
      </c>
      <c r="AF2143" s="387" t="s">
        <v>1729</v>
      </c>
      <c r="AG2143" s="387">
        <v>26.48</v>
      </c>
      <c r="AH2143" s="387">
        <v>0</v>
      </c>
      <c r="AI2143" s="387">
        <v>0</v>
      </c>
      <c r="AJ2143" s="387">
        <v>26.48</v>
      </c>
      <c r="AK2143" s="387">
        <v>2.65</v>
      </c>
      <c r="AM2143"/>
      <c r="AN2143"/>
      <c r="AO2143"/>
    </row>
    <row r="2144" spans="1:41">
      <c r="A2144" s="387" t="s">
        <v>4036</v>
      </c>
      <c r="B2144" s="388">
        <v>43685.786249999997</v>
      </c>
      <c r="C2144" s="389">
        <v>43685</v>
      </c>
      <c r="D2144" s="387" t="s">
        <v>2517</v>
      </c>
      <c r="E2144" s="389">
        <v>43685</v>
      </c>
      <c r="F2144" s="387" t="s">
        <v>3022</v>
      </c>
      <c r="G2144" s="389">
        <v>43685</v>
      </c>
      <c r="H2144" s="387" t="s">
        <v>2696</v>
      </c>
      <c r="I2144" s="389">
        <v>43685</v>
      </c>
      <c r="J2144" s="387" t="s">
        <v>2429</v>
      </c>
      <c r="K2144" s="387" t="s">
        <v>1741</v>
      </c>
      <c r="L2144" s="390" t="s">
        <v>1732</v>
      </c>
      <c r="M2144" s="390" t="s">
        <v>2265</v>
      </c>
      <c r="N2144" s="390" t="str">
        <f t="shared" si="68"/>
        <v>Employee4@blyblade.com</v>
      </c>
      <c r="O2144" s="390" t="str">
        <f t="shared" si="69"/>
        <v>Oksana_Orlov</v>
      </c>
      <c r="P2144" s="387" t="s">
        <v>1728</v>
      </c>
      <c r="Q2144" s="387" t="s">
        <v>1739</v>
      </c>
      <c r="R2144" s="387" t="s">
        <v>1738</v>
      </c>
      <c r="S2144" s="387">
        <v>1.19</v>
      </c>
      <c r="T2144" s="387">
        <v>20</v>
      </c>
      <c r="U2144" s="387" t="s">
        <v>1737</v>
      </c>
      <c r="V2144" s="387" t="s">
        <v>1737</v>
      </c>
      <c r="W2144" s="387" t="s">
        <v>1728</v>
      </c>
      <c r="X2144" s="387" t="s">
        <v>1794</v>
      </c>
      <c r="Y2144" s="387" t="s">
        <v>1735</v>
      </c>
      <c r="Z2144" s="387" t="s">
        <v>1734</v>
      </c>
      <c r="AA2144" s="387" t="s">
        <v>1793</v>
      </c>
      <c r="AB2144" s="387">
        <v>22.77</v>
      </c>
      <c r="AC2144" s="387">
        <v>0</v>
      </c>
      <c r="AD2144" s="387">
        <v>2.75</v>
      </c>
      <c r="AE2144" s="387">
        <v>20</v>
      </c>
      <c r="AF2144" s="387" t="s">
        <v>1729</v>
      </c>
      <c r="AG2144" s="387">
        <v>22.77</v>
      </c>
      <c r="AH2144" s="387">
        <v>0</v>
      </c>
      <c r="AI2144" s="387">
        <v>2.75</v>
      </c>
      <c r="AJ2144" s="387">
        <v>20</v>
      </c>
      <c r="AK2144" s="387">
        <v>2</v>
      </c>
      <c r="AM2144"/>
      <c r="AN2144"/>
      <c r="AO2144"/>
    </row>
    <row r="2145" spans="1:41">
      <c r="A2145" s="387" t="s">
        <v>4035</v>
      </c>
      <c r="B2145" s="388">
        <v>43685.787534722222</v>
      </c>
      <c r="C2145" s="389">
        <v>43685</v>
      </c>
      <c r="D2145" s="387" t="s">
        <v>2860</v>
      </c>
      <c r="E2145" s="389">
        <v>43685</v>
      </c>
      <c r="F2145" s="387" t="s">
        <v>2859</v>
      </c>
      <c r="G2145" s="387" t="s">
        <v>1728</v>
      </c>
      <c r="H2145" s="387" t="s">
        <v>1728</v>
      </c>
      <c r="I2145" s="387" t="s">
        <v>1728</v>
      </c>
      <c r="J2145" s="387" t="s">
        <v>1728</v>
      </c>
      <c r="K2145" s="387" t="s">
        <v>1741</v>
      </c>
      <c r="L2145" s="390" t="s">
        <v>1732</v>
      </c>
      <c r="M2145" s="390" t="s">
        <v>1940</v>
      </c>
      <c r="N2145" s="390" t="str">
        <f t="shared" si="68"/>
        <v>Employee11@blyblade.com</v>
      </c>
      <c r="O2145" s="390" t="str">
        <f t="shared" si="69"/>
        <v>Mimi_Grassi</v>
      </c>
      <c r="P2145" s="387" t="s">
        <v>1728</v>
      </c>
      <c r="Q2145" s="387" t="s">
        <v>1762</v>
      </c>
      <c r="R2145" s="387" t="s">
        <v>1753</v>
      </c>
      <c r="S2145" s="387" t="s">
        <v>1728</v>
      </c>
      <c r="T2145" s="387" t="s">
        <v>1728</v>
      </c>
      <c r="U2145" s="387" t="s">
        <v>1752</v>
      </c>
      <c r="V2145" s="387" t="s">
        <v>1752</v>
      </c>
      <c r="W2145" s="387" t="s">
        <v>1761</v>
      </c>
      <c r="X2145" s="387" t="s">
        <v>1749</v>
      </c>
      <c r="Y2145" s="387" t="s">
        <v>1735</v>
      </c>
      <c r="Z2145" s="387" t="s">
        <v>1734</v>
      </c>
      <c r="AA2145" s="387" t="s">
        <v>1733</v>
      </c>
      <c r="AB2145" s="387">
        <v>10</v>
      </c>
      <c r="AC2145" s="387">
        <v>0</v>
      </c>
      <c r="AD2145" s="387">
        <v>0</v>
      </c>
      <c r="AE2145" s="387">
        <v>10</v>
      </c>
      <c r="AF2145" s="387" t="s">
        <v>1729</v>
      </c>
      <c r="AG2145" s="387">
        <v>10</v>
      </c>
      <c r="AH2145" s="387">
        <v>0</v>
      </c>
      <c r="AI2145" s="387">
        <v>0</v>
      </c>
      <c r="AJ2145" s="387">
        <v>10</v>
      </c>
      <c r="AK2145" s="387">
        <v>1</v>
      </c>
      <c r="AM2145"/>
      <c r="AN2145"/>
      <c r="AO2145"/>
    </row>
    <row r="2146" spans="1:41">
      <c r="A2146" s="387" t="s">
        <v>4034</v>
      </c>
      <c r="B2146" s="388">
        <v>43685.789375</v>
      </c>
      <c r="C2146" s="389">
        <v>43685</v>
      </c>
      <c r="D2146" s="387" t="s">
        <v>1779</v>
      </c>
      <c r="E2146" s="389">
        <v>43685</v>
      </c>
      <c r="F2146" s="387" t="s">
        <v>1778</v>
      </c>
      <c r="G2146" s="389">
        <v>43685</v>
      </c>
      <c r="H2146" s="387" t="s">
        <v>3332</v>
      </c>
      <c r="I2146" s="389">
        <v>43685</v>
      </c>
      <c r="J2146" s="387" t="s">
        <v>3021</v>
      </c>
      <c r="K2146" s="387" t="s">
        <v>1741</v>
      </c>
      <c r="L2146" s="390" t="s">
        <v>1732</v>
      </c>
      <c r="M2146" s="390" t="s">
        <v>2493</v>
      </c>
      <c r="N2146" s="390" t="str">
        <f t="shared" si="68"/>
        <v>Employee34@blyblade.com</v>
      </c>
      <c r="O2146" s="390" t="str">
        <f t="shared" si="69"/>
        <v>Jose_Ramon-Batista</v>
      </c>
      <c r="P2146" s="387" t="s">
        <v>1728</v>
      </c>
      <c r="Q2146" s="387" t="s">
        <v>1754</v>
      </c>
      <c r="R2146" s="387" t="s">
        <v>1738</v>
      </c>
      <c r="S2146" s="387">
        <v>2.95</v>
      </c>
      <c r="T2146" s="387">
        <v>26</v>
      </c>
      <c r="U2146" s="387" t="s">
        <v>1737</v>
      </c>
      <c r="V2146" s="387" t="s">
        <v>1883</v>
      </c>
      <c r="W2146" s="387" t="s">
        <v>1875</v>
      </c>
      <c r="X2146" s="387" t="s">
        <v>1770</v>
      </c>
      <c r="Y2146" s="387" t="s">
        <v>1890</v>
      </c>
      <c r="Z2146" s="387" t="s">
        <v>1734</v>
      </c>
      <c r="AA2146" s="387" t="s">
        <v>1733</v>
      </c>
      <c r="AB2146" s="387">
        <v>27.7</v>
      </c>
      <c r="AC2146" s="387">
        <v>0</v>
      </c>
      <c r="AD2146" s="387">
        <v>0</v>
      </c>
      <c r="AE2146" s="387">
        <v>27.7</v>
      </c>
      <c r="AF2146" s="387" t="s">
        <v>1729</v>
      </c>
      <c r="AG2146" s="387">
        <v>27.7</v>
      </c>
      <c r="AH2146" s="387">
        <v>0</v>
      </c>
      <c r="AI2146" s="387">
        <v>0</v>
      </c>
      <c r="AJ2146" s="387">
        <v>27.7</v>
      </c>
      <c r="AK2146" s="387">
        <v>2.77</v>
      </c>
      <c r="AM2146"/>
      <c r="AN2146"/>
      <c r="AO2146"/>
    </row>
    <row r="2147" spans="1:41">
      <c r="A2147" s="387" t="s">
        <v>4033</v>
      </c>
      <c r="B2147" s="388">
        <v>43685.814699074072</v>
      </c>
      <c r="C2147" s="389">
        <v>43685</v>
      </c>
      <c r="D2147" s="387" t="s">
        <v>3195</v>
      </c>
      <c r="E2147" s="389">
        <v>43685</v>
      </c>
      <c r="F2147" s="387" t="s">
        <v>2772</v>
      </c>
      <c r="G2147" s="387" t="s">
        <v>1728</v>
      </c>
      <c r="H2147" s="387" t="s">
        <v>1728</v>
      </c>
      <c r="I2147" s="387" t="s">
        <v>1728</v>
      </c>
      <c r="J2147" s="387" t="s">
        <v>1728</v>
      </c>
      <c r="K2147" s="387" t="s">
        <v>1741</v>
      </c>
      <c r="L2147" s="390" t="s">
        <v>1732</v>
      </c>
      <c r="M2147" s="390" t="s">
        <v>2051</v>
      </c>
      <c r="N2147" s="390" t="str">
        <f t="shared" si="68"/>
        <v>Employee26@blyblade.com</v>
      </c>
      <c r="O2147" s="390" t="str">
        <f t="shared" si="69"/>
        <v>Karoline_Lozier</v>
      </c>
      <c r="P2147" s="387" t="s">
        <v>1728</v>
      </c>
      <c r="Q2147" s="387" t="s">
        <v>1967</v>
      </c>
      <c r="R2147" s="387" t="s">
        <v>1738</v>
      </c>
      <c r="S2147" s="387">
        <v>0</v>
      </c>
      <c r="T2147" s="387">
        <v>0</v>
      </c>
      <c r="U2147" s="387" t="s">
        <v>1772</v>
      </c>
      <c r="V2147" s="387" t="s">
        <v>1772</v>
      </c>
      <c r="W2147" s="387" t="s">
        <v>1965</v>
      </c>
      <c r="X2147" s="387" t="s">
        <v>1964</v>
      </c>
      <c r="Y2147" s="387" t="s">
        <v>1748</v>
      </c>
      <c r="Z2147" s="387" t="s">
        <v>1734</v>
      </c>
      <c r="AA2147" s="387" t="s">
        <v>1733</v>
      </c>
      <c r="AB2147" s="387">
        <v>5.44</v>
      </c>
      <c r="AC2147" s="387">
        <v>0</v>
      </c>
      <c r="AD2147" s="387">
        <v>0</v>
      </c>
      <c r="AE2147" s="387">
        <v>5.44</v>
      </c>
      <c r="AF2147" s="387" t="s">
        <v>1729</v>
      </c>
      <c r="AG2147" s="387">
        <v>5.44</v>
      </c>
      <c r="AH2147" s="387">
        <v>0</v>
      </c>
      <c r="AI2147" s="387">
        <v>0</v>
      </c>
      <c r="AJ2147" s="387">
        <v>5.44</v>
      </c>
      <c r="AK2147" s="387">
        <v>0.54</v>
      </c>
      <c r="AM2147"/>
      <c r="AN2147"/>
      <c r="AO2147"/>
    </row>
    <row r="2148" spans="1:41">
      <c r="A2148" s="387" t="s">
        <v>4032</v>
      </c>
      <c r="B2148" s="388">
        <v>43685.822187500002</v>
      </c>
      <c r="C2148" s="389">
        <v>43685</v>
      </c>
      <c r="D2148" s="387" t="s">
        <v>3197</v>
      </c>
      <c r="E2148" s="389">
        <v>43685</v>
      </c>
      <c r="F2148" s="387" t="s">
        <v>3666</v>
      </c>
      <c r="G2148" s="389">
        <v>43685</v>
      </c>
      <c r="H2148" s="387" t="s">
        <v>1943</v>
      </c>
      <c r="I2148" s="389">
        <v>43685</v>
      </c>
      <c r="J2148" s="387" t="s">
        <v>3018</v>
      </c>
      <c r="K2148" s="387" t="s">
        <v>1741</v>
      </c>
      <c r="L2148" s="390" t="s">
        <v>1732</v>
      </c>
      <c r="M2148" s="390" t="s">
        <v>2493</v>
      </c>
      <c r="N2148" s="390" t="str">
        <f t="shared" si="68"/>
        <v>Employee34@blyblade.com</v>
      </c>
      <c r="O2148" s="390" t="str">
        <f t="shared" si="69"/>
        <v>Jose_Ramon-Batista</v>
      </c>
      <c r="P2148" s="387" t="s">
        <v>1728</v>
      </c>
      <c r="Q2148" s="387" t="s">
        <v>1754</v>
      </c>
      <c r="R2148" s="387" t="s">
        <v>1738</v>
      </c>
      <c r="S2148" s="387">
        <v>2.36</v>
      </c>
      <c r="T2148" s="387">
        <v>21</v>
      </c>
      <c r="U2148" s="387" t="s">
        <v>1883</v>
      </c>
      <c r="V2148" s="387" t="s">
        <v>1845</v>
      </c>
      <c r="W2148" s="387" t="s">
        <v>1750</v>
      </c>
      <c r="X2148" s="387" t="s">
        <v>1770</v>
      </c>
      <c r="Y2148" s="387" t="s">
        <v>1890</v>
      </c>
      <c r="Z2148" s="387" t="s">
        <v>1734</v>
      </c>
      <c r="AA2148" s="387" t="s">
        <v>1733</v>
      </c>
      <c r="AB2148" s="387">
        <v>25.74</v>
      </c>
      <c r="AC2148" s="387">
        <v>0</v>
      </c>
      <c r="AD2148" s="387">
        <v>0</v>
      </c>
      <c r="AE2148" s="387">
        <v>25.74</v>
      </c>
      <c r="AF2148" s="387" t="s">
        <v>1729</v>
      </c>
      <c r="AG2148" s="387">
        <v>25.74</v>
      </c>
      <c r="AH2148" s="387">
        <v>0</v>
      </c>
      <c r="AI2148" s="387">
        <v>0</v>
      </c>
      <c r="AJ2148" s="387">
        <v>25.74</v>
      </c>
      <c r="AK2148" s="387">
        <v>2.57</v>
      </c>
      <c r="AM2148"/>
      <c r="AN2148"/>
      <c r="AO2148"/>
    </row>
    <row r="2149" spans="1:41">
      <c r="A2149" s="387" t="s">
        <v>4031</v>
      </c>
      <c r="B2149" s="388">
        <v>43685.82309027778</v>
      </c>
      <c r="C2149" s="389">
        <v>43685</v>
      </c>
      <c r="D2149" s="387" t="s">
        <v>4019</v>
      </c>
      <c r="E2149" s="389">
        <v>43685</v>
      </c>
      <c r="F2149" s="387" t="s">
        <v>2443</v>
      </c>
      <c r="G2149" s="389">
        <v>43685</v>
      </c>
      <c r="H2149" s="387" t="s">
        <v>3046</v>
      </c>
      <c r="I2149" s="389">
        <v>43685</v>
      </c>
      <c r="J2149" s="387" t="s">
        <v>2619</v>
      </c>
      <c r="K2149" s="387" t="s">
        <v>1741</v>
      </c>
      <c r="L2149" s="390" t="s">
        <v>1732</v>
      </c>
      <c r="M2149" s="390" t="s">
        <v>1986</v>
      </c>
      <c r="N2149" s="390" t="str">
        <f t="shared" si="68"/>
        <v>Employee1@blyblade.com</v>
      </c>
      <c r="O2149" s="390" t="str">
        <f t="shared" si="69"/>
        <v>Jake_Mirto</v>
      </c>
      <c r="P2149" s="387" t="s">
        <v>1728</v>
      </c>
      <c r="Q2149" s="387" t="s">
        <v>1762</v>
      </c>
      <c r="R2149" s="387" t="s">
        <v>1753</v>
      </c>
      <c r="S2149" s="387">
        <v>19.53</v>
      </c>
      <c r="T2149" s="387">
        <v>48</v>
      </c>
      <c r="U2149" s="387" t="s">
        <v>1752</v>
      </c>
      <c r="V2149" s="387" t="s">
        <v>1826</v>
      </c>
      <c r="W2149" s="387" t="s">
        <v>1761</v>
      </c>
      <c r="X2149" s="387" t="s">
        <v>1749</v>
      </c>
      <c r="Y2149" s="387" t="s">
        <v>1735</v>
      </c>
      <c r="Z2149" s="387" t="s">
        <v>1734</v>
      </c>
      <c r="AA2149" s="387" t="s">
        <v>1733</v>
      </c>
      <c r="AB2149" s="387">
        <v>167.09</v>
      </c>
      <c r="AC2149" s="387">
        <v>0</v>
      </c>
      <c r="AD2149" s="387">
        <v>0</v>
      </c>
      <c r="AE2149" s="387">
        <v>167.09</v>
      </c>
      <c r="AF2149" s="387" t="s">
        <v>1729</v>
      </c>
      <c r="AG2149" s="387">
        <v>167.09</v>
      </c>
      <c r="AH2149" s="387">
        <v>0</v>
      </c>
      <c r="AI2149" s="387">
        <v>0</v>
      </c>
      <c r="AJ2149" s="387">
        <v>167.09</v>
      </c>
      <c r="AK2149" s="387">
        <v>16.71</v>
      </c>
      <c r="AM2149"/>
      <c r="AN2149"/>
      <c r="AO2149"/>
    </row>
    <row r="2150" spans="1:41">
      <c r="A2150" s="387" t="s">
        <v>4030</v>
      </c>
      <c r="B2150" s="388">
        <v>43685.834189814814</v>
      </c>
      <c r="C2150" s="389">
        <v>43685</v>
      </c>
      <c r="D2150" s="387" t="s">
        <v>2331</v>
      </c>
      <c r="E2150" s="389">
        <v>43685</v>
      </c>
      <c r="F2150" s="387" t="s">
        <v>2330</v>
      </c>
      <c r="G2150" s="389">
        <v>43685</v>
      </c>
      <c r="H2150" s="387" t="s">
        <v>1742</v>
      </c>
      <c r="I2150" s="389">
        <v>43685</v>
      </c>
      <c r="J2150" s="387" t="s">
        <v>3662</v>
      </c>
      <c r="K2150" s="387" t="s">
        <v>1741</v>
      </c>
      <c r="L2150" s="390" t="s">
        <v>1732</v>
      </c>
      <c r="M2150" s="390" t="s">
        <v>2287</v>
      </c>
      <c r="N2150" s="390" t="str">
        <f t="shared" si="68"/>
        <v>Employee14@blyblade.com</v>
      </c>
      <c r="O2150" s="390" t="str">
        <f t="shared" si="69"/>
        <v>Bowie_Tam</v>
      </c>
      <c r="P2150" s="387" t="s">
        <v>1728</v>
      </c>
      <c r="Q2150" s="387" t="s">
        <v>1952</v>
      </c>
      <c r="R2150" s="387" t="s">
        <v>1738</v>
      </c>
      <c r="S2150" s="387">
        <v>1.5</v>
      </c>
      <c r="T2150" s="387">
        <v>6</v>
      </c>
      <c r="U2150" s="387" t="s">
        <v>2026</v>
      </c>
      <c r="V2150" s="387" t="s">
        <v>2026</v>
      </c>
      <c r="W2150" s="387" t="s">
        <v>2025</v>
      </c>
      <c r="X2150" s="387" t="s">
        <v>1749</v>
      </c>
      <c r="Y2150" s="387" t="s">
        <v>1748</v>
      </c>
      <c r="Z2150" s="387" t="s">
        <v>1734</v>
      </c>
      <c r="AA2150" s="387" t="s">
        <v>1733</v>
      </c>
      <c r="AB2150" s="387">
        <v>30.49</v>
      </c>
      <c r="AC2150" s="387">
        <v>0</v>
      </c>
      <c r="AD2150" s="387">
        <v>0</v>
      </c>
      <c r="AE2150" s="387">
        <v>30.49</v>
      </c>
      <c r="AF2150" s="387" t="s">
        <v>1729</v>
      </c>
      <c r="AG2150" s="387">
        <v>30.49</v>
      </c>
      <c r="AH2150" s="387">
        <v>0</v>
      </c>
      <c r="AI2150" s="387">
        <v>0</v>
      </c>
      <c r="AJ2150" s="387">
        <v>30.49</v>
      </c>
      <c r="AK2150" s="387">
        <v>3.05</v>
      </c>
      <c r="AM2150"/>
      <c r="AN2150"/>
      <c r="AO2150"/>
    </row>
    <row r="2151" spans="1:41">
      <c r="A2151" s="391" t="s">
        <v>4029</v>
      </c>
      <c r="B2151" s="388">
        <v>43685.841145833336</v>
      </c>
      <c r="C2151" s="389">
        <v>43685</v>
      </c>
      <c r="D2151" s="387" t="s">
        <v>4028</v>
      </c>
      <c r="E2151" s="389">
        <v>43685</v>
      </c>
      <c r="F2151" s="387" t="s">
        <v>4027</v>
      </c>
      <c r="G2151" s="389">
        <v>43685</v>
      </c>
      <c r="H2151" s="387" t="s">
        <v>2071</v>
      </c>
      <c r="I2151" s="389">
        <v>43685</v>
      </c>
      <c r="J2151" s="387" t="s">
        <v>2070</v>
      </c>
      <c r="K2151" s="387" t="s">
        <v>1741</v>
      </c>
      <c r="L2151" s="390" t="s">
        <v>1732</v>
      </c>
      <c r="M2151" s="390" t="s">
        <v>1940</v>
      </c>
      <c r="N2151" s="390" t="str">
        <f t="shared" si="68"/>
        <v>Employee11@blyblade.com</v>
      </c>
      <c r="O2151" s="390" t="str">
        <f t="shared" si="69"/>
        <v>Mimi_Grassi</v>
      </c>
      <c r="P2151" s="387" t="s">
        <v>1728</v>
      </c>
      <c r="Q2151" s="387" t="s">
        <v>1762</v>
      </c>
      <c r="R2151" s="387" t="s">
        <v>1753</v>
      </c>
      <c r="S2151" s="387">
        <v>18.82</v>
      </c>
      <c r="T2151" s="387">
        <v>34</v>
      </c>
      <c r="U2151" s="387" t="s">
        <v>1752</v>
      </c>
      <c r="V2151" s="387" t="s">
        <v>1826</v>
      </c>
      <c r="W2151" s="387" t="s">
        <v>1761</v>
      </c>
      <c r="X2151" s="387" t="s">
        <v>1749</v>
      </c>
      <c r="Y2151" s="387" t="s">
        <v>1735</v>
      </c>
      <c r="Z2151" s="387" t="s">
        <v>1734</v>
      </c>
      <c r="AA2151" s="387" t="s">
        <v>1733</v>
      </c>
      <c r="AB2151" s="387">
        <v>165.51</v>
      </c>
      <c r="AC2151" s="387">
        <v>0</v>
      </c>
      <c r="AD2151" s="387">
        <v>0</v>
      </c>
      <c r="AE2151" s="387">
        <v>165.51</v>
      </c>
      <c r="AF2151" s="387" t="s">
        <v>1729</v>
      </c>
      <c r="AG2151" s="387">
        <v>165.51</v>
      </c>
      <c r="AH2151" s="387">
        <v>0</v>
      </c>
      <c r="AI2151" s="387">
        <v>0</v>
      </c>
      <c r="AJ2151" s="387">
        <v>165.51</v>
      </c>
      <c r="AK2151" s="387">
        <v>16.55</v>
      </c>
      <c r="AM2151"/>
      <c r="AN2151"/>
      <c r="AO2151"/>
    </row>
    <row r="2152" spans="1:41">
      <c r="A2152" s="387" t="s">
        <v>4026</v>
      </c>
      <c r="B2152" s="388">
        <v>43685.885763888888</v>
      </c>
      <c r="C2152" s="389">
        <v>43685</v>
      </c>
      <c r="D2152" s="387" t="s">
        <v>2335</v>
      </c>
      <c r="E2152" s="389">
        <v>43685</v>
      </c>
      <c r="F2152" s="387" t="s">
        <v>2334</v>
      </c>
      <c r="G2152" s="389">
        <v>43685</v>
      </c>
      <c r="H2152" s="387" t="s">
        <v>2023</v>
      </c>
      <c r="I2152" s="389">
        <v>43685</v>
      </c>
      <c r="J2152" s="387" t="s">
        <v>2022</v>
      </c>
      <c r="K2152" s="387" t="s">
        <v>1741</v>
      </c>
      <c r="L2152" s="390" t="s">
        <v>1732</v>
      </c>
      <c r="M2152" s="390" t="s">
        <v>2051</v>
      </c>
      <c r="N2152" s="390" t="str">
        <f t="shared" si="68"/>
        <v>Employee26@blyblade.com</v>
      </c>
      <c r="O2152" s="390" t="str">
        <f t="shared" si="69"/>
        <v>Karoline_Lozier</v>
      </c>
      <c r="P2152" s="387" t="s">
        <v>1728</v>
      </c>
      <c r="Q2152" s="387" t="s">
        <v>1967</v>
      </c>
      <c r="R2152" s="387" t="s">
        <v>1738</v>
      </c>
      <c r="S2152" s="387">
        <v>35.44</v>
      </c>
      <c r="T2152" s="387">
        <v>98</v>
      </c>
      <c r="U2152" s="387" t="s">
        <v>1772</v>
      </c>
      <c r="V2152" s="387" t="s">
        <v>2050</v>
      </c>
      <c r="W2152" s="387" t="s">
        <v>1965</v>
      </c>
      <c r="X2152" s="387" t="s">
        <v>1964</v>
      </c>
      <c r="Y2152" s="387" t="s">
        <v>1748</v>
      </c>
      <c r="Z2152" s="387" t="s">
        <v>1734</v>
      </c>
      <c r="AA2152" s="387" t="s">
        <v>1733</v>
      </c>
      <c r="AB2152" s="387">
        <v>185.76</v>
      </c>
      <c r="AC2152" s="387">
        <v>0</v>
      </c>
      <c r="AD2152" s="387">
        <v>0</v>
      </c>
      <c r="AE2152" s="387">
        <v>185.76</v>
      </c>
      <c r="AF2152" s="387" t="s">
        <v>1729</v>
      </c>
      <c r="AG2152" s="387">
        <v>185.76</v>
      </c>
      <c r="AH2152" s="387">
        <v>0</v>
      </c>
      <c r="AI2152" s="387">
        <v>0</v>
      </c>
      <c r="AJ2152" s="387">
        <v>185.76</v>
      </c>
      <c r="AK2152" s="387">
        <v>18.579999999999998</v>
      </c>
      <c r="AM2152"/>
      <c r="AN2152"/>
      <c r="AO2152"/>
    </row>
    <row r="2153" spans="1:41">
      <c r="A2153" s="387" t="s">
        <v>4025</v>
      </c>
      <c r="B2153" s="388">
        <v>43685.898923611108</v>
      </c>
      <c r="C2153" s="389">
        <v>43685</v>
      </c>
      <c r="D2153" s="387" t="s">
        <v>2256</v>
      </c>
      <c r="E2153" s="389">
        <v>43685</v>
      </c>
      <c r="F2153" s="387" t="s">
        <v>3657</v>
      </c>
      <c r="G2153" s="389">
        <v>43685</v>
      </c>
      <c r="H2153" s="387" t="s">
        <v>2963</v>
      </c>
      <c r="I2153" s="389">
        <v>43685</v>
      </c>
      <c r="J2153" s="387" t="s">
        <v>2136</v>
      </c>
      <c r="K2153" s="387" t="s">
        <v>1741</v>
      </c>
      <c r="L2153" s="390" t="s">
        <v>1732</v>
      </c>
      <c r="M2153" s="390" t="s">
        <v>2027</v>
      </c>
      <c r="N2153" s="390" t="str">
        <f t="shared" si="68"/>
        <v>Employee28@blyblade.com</v>
      </c>
      <c r="O2153" s="390" t="str">
        <f t="shared" si="69"/>
        <v>Tony_Conte</v>
      </c>
      <c r="P2153" s="387" t="s">
        <v>1728</v>
      </c>
      <c r="Q2153" s="387" t="s">
        <v>1952</v>
      </c>
      <c r="R2153" s="387" t="s">
        <v>1738</v>
      </c>
      <c r="S2153" s="387">
        <v>2.13</v>
      </c>
      <c r="T2153" s="387">
        <v>24</v>
      </c>
      <c r="U2153" s="387" t="s">
        <v>2026</v>
      </c>
      <c r="V2153" s="387" t="s">
        <v>2026</v>
      </c>
      <c r="W2153" s="387" t="s">
        <v>1761</v>
      </c>
      <c r="X2153" s="387" t="s">
        <v>1749</v>
      </c>
      <c r="Y2153" s="387" t="s">
        <v>1748</v>
      </c>
      <c r="Z2153" s="387" t="s">
        <v>1734</v>
      </c>
      <c r="AA2153" s="387" t="s">
        <v>1733</v>
      </c>
      <c r="AB2153" s="387">
        <v>33.119999999999997</v>
      </c>
      <c r="AC2153" s="387">
        <v>0</v>
      </c>
      <c r="AD2153" s="387">
        <v>0</v>
      </c>
      <c r="AE2153" s="387">
        <v>33.119999999999997</v>
      </c>
      <c r="AF2153" s="387" t="s">
        <v>1729</v>
      </c>
      <c r="AG2153" s="387">
        <v>33.119999999999997</v>
      </c>
      <c r="AH2153" s="387">
        <v>0</v>
      </c>
      <c r="AI2153" s="387">
        <v>0</v>
      </c>
      <c r="AJ2153" s="387">
        <v>33.119999999999997</v>
      </c>
      <c r="AK2153" s="387">
        <v>3.31</v>
      </c>
      <c r="AM2153"/>
      <c r="AN2153"/>
      <c r="AO2153"/>
    </row>
    <row r="2154" spans="1:41">
      <c r="A2154" s="387" t="s">
        <v>4024</v>
      </c>
      <c r="B2154" s="388">
        <v>43685.920162037037</v>
      </c>
      <c r="C2154" s="389">
        <v>43685</v>
      </c>
      <c r="D2154" s="387" t="s">
        <v>3106</v>
      </c>
      <c r="E2154" s="389">
        <v>43685</v>
      </c>
      <c r="F2154" s="387" t="s">
        <v>1789</v>
      </c>
      <c r="G2154" s="389">
        <v>43685</v>
      </c>
      <c r="H2154" s="387" t="s">
        <v>3345</v>
      </c>
      <c r="I2154" s="389">
        <v>43685</v>
      </c>
      <c r="J2154" s="387" t="s">
        <v>3344</v>
      </c>
      <c r="K2154" s="387" t="s">
        <v>1741</v>
      </c>
      <c r="L2154" s="390" t="s">
        <v>1732</v>
      </c>
      <c r="M2154" s="390" t="s">
        <v>1804</v>
      </c>
      <c r="N2154" s="390" t="str">
        <f t="shared" si="68"/>
        <v>Employee47@blyblade.com</v>
      </c>
      <c r="O2154" s="390" t="str">
        <f t="shared" si="69"/>
        <v>Amanda_Soucy</v>
      </c>
      <c r="P2154" s="387" t="s">
        <v>1728</v>
      </c>
      <c r="Q2154" s="387" t="s">
        <v>1754</v>
      </c>
      <c r="R2154" s="387" t="s">
        <v>1738</v>
      </c>
      <c r="S2154" s="387">
        <v>11.66</v>
      </c>
      <c r="T2154" s="387">
        <v>49</v>
      </c>
      <c r="U2154" s="387" t="s">
        <v>1737</v>
      </c>
      <c r="V2154" s="387" t="s">
        <v>1802</v>
      </c>
      <c r="W2154" s="387" t="s">
        <v>1771</v>
      </c>
      <c r="X2154" s="387" t="s">
        <v>1770</v>
      </c>
      <c r="Y2154" s="387" t="s">
        <v>1735</v>
      </c>
      <c r="Z2154" s="387" t="s">
        <v>1734</v>
      </c>
      <c r="AA2154" s="387" t="s">
        <v>1733</v>
      </c>
      <c r="AB2154" s="387">
        <v>101.72</v>
      </c>
      <c r="AC2154" s="387">
        <v>0</v>
      </c>
      <c r="AD2154" s="387">
        <v>0</v>
      </c>
      <c r="AE2154" s="387">
        <v>101.72</v>
      </c>
      <c r="AF2154" s="387" t="s">
        <v>1729</v>
      </c>
      <c r="AG2154" s="387">
        <v>101.72</v>
      </c>
      <c r="AH2154" s="387">
        <v>0</v>
      </c>
      <c r="AI2154" s="387">
        <v>0</v>
      </c>
      <c r="AJ2154" s="387">
        <v>101.72</v>
      </c>
      <c r="AK2154" s="387">
        <v>10.17</v>
      </c>
      <c r="AM2154"/>
      <c r="AN2154"/>
      <c r="AO2154"/>
    </row>
    <row r="2155" spans="1:41">
      <c r="A2155" s="387" t="s">
        <v>4023</v>
      </c>
      <c r="B2155" s="388">
        <v>43685.93167824074</v>
      </c>
      <c r="C2155" s="389">
        <v>43685</v>
      </c>
      <c r="D2155" s="387" t="s">
        <v>3303</v>
      </c>
      <c r="E2155" s="389">
        <v>43685</v>
      </c>
      <c r="F2155" s="387" t="s">
        <v>2131</v>
      </c>
      <c r="G2155" s="389">
        <v>43685</v>
      </c>
      <c r="H2155" s="387" t="s">
        <v>2792</v>
      </c>
      <c r="I2155" s="389">
        <v>43685</v>
      </c>
      <c r="J2155" s="387" t="s">
        <v>2836</v>
      </c>
      <c r="K2155" s="387" t="s">
        <v>1741</v>
      </c>
      <c r="L2155" s="390" t="s">
        <v>1732</v>
      </c>
      <c r="M2155" s="390" t="s">
        <v>2255</v>
      </c>
      <c r="N2155" s="390" t="str">
        <f t="shared" si="68"/>
        <v>Employee7@blyblade.com</v>
      </c>
      <c r="O2155" s="390" t="str">
        <f t="shared" si="69"/>
        <v>Jack_Oneill</v>
      </c>
      <c r="P2155" s="387" t="s">
        <v>1728</v>
      </c>
      <c r="Q2155" s="387" t="s">
        <v>2043</v>
      </c>
      <c r="R2155" s="387" t="s">
        <v>1738</v>
      </c>
      <c r="S2155" s="387">
        <v>1.88</v>
      </c>
      <c r="T2155" s="387">
        <v>19</v>
      </c>
      <c r="U2155" s="387" t="s">
        <v>1737</v>
      </c>
      <c r="V2155" s="387" t="s">
        <v>1883</v>
      </c>
      <c r="W2155" s="387" t="s">
        <v>2403</v>
      </c>
      <c r="X2155" s="387" t="s">
        <v>1749</v>
      </c>
      <c r="Y2155" s="387" t="s">
        <v>1748</v>
      </c>
      <c r="Z2155" s="387" t="s">
        <v>1734</v>
      </c>
      <c r="AA2155" s="387" t="s">
        <v>1733</v>
      </c>
      <c r="AB2155" s="387">
        <v>29.42</v>
      </c>
      <c r="AC2155" s="387">
        <v>0</v>
      </c>
      <c r="AD2155" s="387">
        <v>0</v>
      </c>
      <c r="AE2155" s="387">
        <v>29.42</v>
      </c>
      <c r="AF2155" s="387" t="s">
        <v>1729</v>
      </c>
      <c r="AG2155" s="387">
        <v>29.42</v>
      </c>
      <c r="AH2155" s="387">
        <v>0</v>
      </c>
      <c r="AI2155" s="387">
        <v>0</v>
      </c>
      <c r="AJ2155" s="387">
        <v>29.42</v>
      </c>
      <c r="AK2155" s="387">
        <v>2.94</v>
      </c>
      <c r="AM2155"/>
      <c r="AN2155"/>
      <c r="AO2155"/>
    </row>
    <row r="2156" spans="1:41">
      <c r="A2156" s="387" t="s">
        <v>4022</v>
      </c>
      <c r="B2156" s="388">
        <v>43685.940555555557</v>
      </c>
      <c r="C2156" s="389">
        <v>43685</v>
      </c>
      <c r="D2156" s="387" t="s">
        <v>2941</v>
      </c>
      <c r="E2156" s="389">
        <v>43685</v>
      </c>
      <c r="F2156" s="387" t="s">
        <v>3923</v>
      </c>
      <c r="G2156" s="389">
        <v>43685</v>
      </c>
      <c r="H2156" s="387" t="s">
        <v>2820</v>
      </c>
      <c r="I2156" s="389">
        <v>43685</v>
      </c>
      <c r="J2156" s="387" t="s">
        <v>2819</v>
      </c>
      <c r="K2156" s="387" t="s">
        <v>1741</v>
      </c>
      <c r="L2156" s="390" t="s">
        <v>1732</v>
      </c>
      <c r="M2156" s="390" t="s">
        <v>3960</v>
      </c>
      <c r="N2156" s="390" t="str">
        <f t="shared" si="68"/>
        <v>Employee21@blyblade.com</v>
      </c>
      <c r="O2156" s="390" t="str">
        <f t="shared" si="69"/>
        <v>Wyndham_Williamson</v>
      </c>
      <c r="P2156" s="387" t="s">
        <v>1728</v>
      </c>
      <c r="Q2156" s="387" t="s">
        <v>1754</v>
      </c>
      <c r="R2156" s="387" t="s">
        <v>1753</v>
      </c>
      <c r="S2156" s="387">
        <v>32.6</v>
      </c>
      <c r="T2156" s="387">
        <v>86</v>
      </c>
      <c r="U2156" s="387" t="s">
        <v>2050</v>
      </c>
      <c r="V2156" s="387" t="s">
        <v>3157</v>
      </c>
      <c r="W2156" s="387" t="s">
        <v>1771</v>
      </c>
      <c r="X2156" s="387" t="s">
        <v>1964</v>
      </c>
      <c r="Y2156" s="387" t="s">
        <v>1728</v>
      </c>
      <c r="Z2156" s="387" t="s">
        <v>1734</v>
      </c>
      <c r="AA2156" s="387" t="s">
        <v>1733</v>
      </c>
      <c r="AB2156" s="387">
        <v>69.53</v>
      </c>
      <c r="AC2156" s="387">
        <v>0</v>
      </c>
      <c r="AD2156" s="387">
        <v>0</v>
      </c>
      <c r="AE2156" s="387">
        <v>69.53</v>
      </c>
      <c r="AF2156" s="387" t="s">
        <v>1729</v>
      </c>
      <c r="AG2156" s="387">
        <v>69.53</v>
      </c>
      <c r="AH2156" s="387">
        <v>0</v>
      </c>
      <c r="AI2156" s="387">
        <v>0</v>
      </c>
      <c r="AJ2156" s="387">
        <v>69.53</v>
      </c>
      <c r="AK2156" s="387">
        <v>6.95</v>
      </c>
      <c r="AM2156"/>
      <c r="AN2156"/>
      <c r="AO2156"/>
    </row>
    <row r="2157" spans="1:41">
      <c r="A2157" s="387" t="s">
        <v>4021</v>
      </c>
      <c r="B2157" s="388">
        <v>43685.944085648145</v>
      </c>
      <c r="C2157" s="389">
        <v>43685</v>
      </c>
      <c r="D2157" s="387" t="s">
        <v>3393</v>
      </c>
      <c r="E2157" s="389">
        <v>43685</v>
      </c>
      <c r="F2157" s="387" t="s">
        <v>2993</v>
      </c>
      <c r="G2157" s="389">
        <v>43685</v>
      </c>
      <c r="H2157" s="387" t="s">
        <v>3120</v>
      </c>
      <c r="I2157" s="389">
        <v>43685</v>
      </c>
      <c r="J2157" s="387" t="s">
        <v>2980</v>
      </c>
      <c r="K2157" s="387" t="s">
        <v>1741</v>
      </c>
      <c r="L2157" s="390" t="s">
        <v>1732</v>
      </c>
      <c r="M2157" s="390" t="s">
        <v>1986</v>
      </c>
      <c r="N2157" s="390" t="str">
        <f t="shared" si="68"/>
        <v>Employee1@blyblade.com</v>
      </c>
      <c r="O2157" s="390" t="str">
        <f t="shared" si="69"/>
        <v>Jake_Mirto</v>
      </c>
      <c r="P2157" s="387" t="s">
        <v>1728</v>
      </c>
      <c r="Q2157" s="387" t="s">
        <v>1762</v>
      </c>
      <c r="R2157" s="387" t="s">
        <v>1753</v>
      </c>
      <c r="S2157" s="387">
        <v>9.8699999999999992</v>
      </c>
      <c r="T2157" s="387">
        <v>22</v>
      </c>
      <c r="U2157" s="387" t="s">
        <v>1751</v>
      </c>
      <c r="V2157" s="387" t="s">
        <v>1996</v>
      </c>
      <c r="W2157" s="387" t="s">
        <v>1761</v>
      </c>
      <c r="X2157" s="387" t="s">
        <v>1749</v>
      </c>
      <c r="Y2157" s="387" t="s">
        <v>1735</v>
      </c>
      <c r="Z2157" s="387" t="s">
        <v>1734</v>
      </c>
      <c r="AA2157" s="387" t="s">
        <v>1733</v>
      </c>
      <c r="AB2157" s="387">
        <v>104.08</v>
      </c>
      <c r="AC2157" s="387">
        <v>0</v>
      </c>
      <c r="AD2157" s="387">
        <v>0</v>
      </c>
      <c r="AE2157" s="387">
        <v>104.08</v>
      </c>
      <c r="AF2157" s="387" t="s">
        <v>1729</v>
      </c>
      <c r="AG2157" s="387">
        <v>104.08</v>
      </c>
      <c r="AH2157" s="387">
        <v>0</v>
      </c>
      <c r="AI2157" s="387">
        <v>0</v>
      </c>
      <c r="AJ2157" s="387">
        <v>104.08</v>
      </c>
      <c r="AK2157" s="387">
        <v>10.41</v>
      </c>
      <c r="AM2157"/>
      <c r="AN2157"/>
      <c r="AO2157"/>
    </row>
    <row r="2158" spans="1:41">
      <c r="A2158" s="387" t="s">
        <v>4020</v>
      </c>
      <c r="B2158" s="388">
        <v>43685.953703703701</v>
      </c>
      <c r="C2158" s="389">
        <v>43685</v>
      </c>
      <c r="D2158" s="387" t="s">
        <v>2045</v>
      </c>
      <c r="E2158" s="389">
        <v>43685</v>
      </c>
      <c r="F2158" s="387" t="s">
        <v>2044</v>
      </c>
      <c r="G2158" s="389">
        <v>43685</v>
      </c>
      <c r="H2158" s="387" t="s">
        <v>2929</v>
      </c>
      <c r="I2158" s="389">
        <v>43685</v>
      </c>
      <c r="J2158" s="387" t="s">
        <v>4019</v>
      </c>
      <c r="K2158" s="387" t="s">
        <v>1741</v>
      </c>
      <c r="L2158" s="390" t="s">
        <v>1732</v>
      </c>
      <c r="M2158" s="390" t="s">
        <v>2051</v>
      </c>
      <c r="N2158" s="390" t="str">
        <f t="shared" si="68"/>
        <v>Employee26@blyblade.com</v>
      </c>
      <c r="O2158" s="390" t="str">
        <f t="shared" si="69"/>
        <v>Karoline_Lozier</v>
      </c>
      <c r="P2158" s="387" t="s">
        <v>1728</v>
      </c>
      <c r="Q2158" s="387" t="s">
        <v>1754</v>
      </c>
      <c r="R2158" s="387" t="s">
        <v>1753</v>
      </c>
      <c r="S2158" s="387">
        <v>25.13</v>
      </c>
      <c r="T2158" s="387">
        <v>46</v>
      </c>
      <c r="U2158" s="387" t="s">
        <v>2050</v>
      </c>
      <c r="V2158" s="387" t="s">
        <v>2824</v>
      </c>
      <c r="W2158" s="387" t="s">
        <v>1771</v>
      </c>
      <c r="X2158" s="387" t="s">
        <v>1770</v>
      </c>
      <c r="Y2158" s="387" t="s">
        <v>1748</v>
      </c>
      <c r="Z2158" s="387" t="s">
        <v>1734</v>
      </c>
      <c r="AA2158" s="387" t="s">
        <v>1733</v>
      </c>
      <c r="AB2158" s="387">
        <v>45.41</v>
      </c>
      <c r="AC2158" s="387">
        <v>0</v>
      </c>
      <c r="AD2158" s="387">
        <v>0</v>
      </c>
      <c r="AE2158" s="387">
        <v>45.41</v>
      </c>
      <c r="AF2158" s="387" t="s">
        <v>1729</v>
      </c>
      <c r="AG2158" s="387">
        <v>45.41</v>
      </c>
      <c r="AH2158" s="387">
        <v>0</v>
      </c>
      <c r="AI2158" s="387">
        <v>0</v>
      </c>
      <c r="AJ2158" s="387">
        <v>45.41</v>
      </c>
      <c r="AK2158" s="387">
        <v>4.54</v>
      </c>
      <c r="AM2158"/>
      <c r="AN2158"/>
      <c r="AO2158"/>
    </row>
    <row r="2159" spans="1:41">
      <c r="A2159" s="387" t="s">
        <v>4018</v>
      </c>
      <c r="B2159" s="388">
        <v>43685.997384259259</v>
      </c>
      <c r="C2159" s="389">
        <v>43685</v>
      </c>
      <c r="D2159" s="387" t="s">
        <v>3285</v>
      </c>
      <c r="E2159" s="389">
        <v>43685</v>
      </c>
      <c r="F2159" s="387" t="s">
        <v>3311</v>
      </c>
      <c r="G2159" s="389">
        <v>43685</v>
      </c>
      <c r="H2159" s="387" t="s">
        <v>2514</v>
      </c>
      <c r="I2159" s="389">
        <v>43685</v>
      </c>
      <c r="J2159" s="387" t="s">
        <v>2513</v>
      </c>
      <c r="K2159" s="387" t="s">
        <v>1741</v>
      </c>
      <c r="L2159" s="390" t="s">
        <v>1732</v>
      </c>
      <c r="M2159" s="390" t="s">
        <v>2127</v>
      </c>
      <c r="N2159" s="390" t="str">
        <f t="shared" si="68"/>
        <v>Employee46@blyblade.com</v>
      </c>
      <c r="O2159" s="390" t="str">
        <f t="shared" si="69"/>
        <v>Ngozi_Kemjika</v>
      </c>
      <c r="P2159" s="387" t="s">
        <v>1728</v>
      </c>
      <c r="Q2159" s="387" t="s">
        <v>1739</v>
      </c>
      <c r="R2159" s="387" t="s">
        <v>1738</v>
      </c>
      <c r="S2159" s="387">
        <v>2.4</v>
      </c>
      <c r="T2159" s="387">
        <v>39</v>
      </c>
      <c r="U2159" s="387" t="s">
        <v>1978</v>
      </c>
      <c r="V2159" s="387" t="s">
        <v>1978</v>
      </c>
      <c r="W2159" s="387" t="s">
        <v>1728</v>
      </c>
      <c r="X2159" s="387" t="s">
        <v>1736</v>
      </c>
      <c r="Y2159" s="387" t="s">
        <v>1825</v>
      </c>
      <c r="Z2159" s="387" t="s">
        <v>1734</v>
      </c>
      <c r="AA2159" s="387" t="s">
        <v>1793</v>
      </c>
      <c r="AB2159" s="387">
        <v>23.31</v>
      </c>
      <c r="AC2159" s="387">
        <v>0</v>
      </c>
      <c r="AD2159" s="387">
        <v>4</v>
      </c>
      <c r="AE2159" s="387">
        <v>23.31</v>
      </c>
      <c r="AF2159" s="387" t="s">
        <v>1729</v>
      </c>
      <c r="AG2159" s="387">
        <v>23.31</v>
      </c>
      <c r="AH2159" s="387">
        <v>0</v>
      </c>
      <c r="AI2159" s="387">
        <v>4</v>
      </c>
      <c r="AJ2159" s="387">
        <v>23.31</v>
      </c>
      <c r="AK2159" s="387">
        <v>2.33</v>
      </c>
      <c r="AM2159"/>
      <c r="AN2159"/>
      <c r="AO2159"/>
    </row>
    <row r="2160" spans="1:41">
      <c r="A2160" s="387" t="s">
        <v>4017</v>
      </c>
      <c r="B2160" s="388">
        <v>43686.000011574077</v>
      </c>
      <c r="C2160" s="389">
        <v>43685</v>
      </c>
      <c r="D2160" s="387" t="s">
        <v>2359</v>
      </c>
      <c r="E2160" s="389">
        <v>43685</v>
      </c>
      <c r="F2160" s="387" t="s">
        <v>2358</v>
      </c>
      <c r="G2160" s="389">
        <v>43685</v>
      </c>
      <c r="H2160" s="387" t="s">
        <v>3049</v>
      </c>
      <c r="I2160" s="389">
        <v>43685</v>
      </c>
      <c r="J2160" s="387" t="s">
        <v>2404</v>
      </c>
      <c r="K2160" s="387" t="s">
        <v>1741</v>
      </c>
      <c r="L2160" s="390" t="s">
        <v>1732</v>
      </c>
      <c r="M2160" s="390" t="s">
        <v>1986</v>
      </c>
      <c r="N2160" s="390" t="str">
        <f t="shared" si="68"/>
        <v>Employee1@blyblade.com</v>
      </c>
      <c r="O2160" s="390" t="str">
        <f t="shared" si="69"/>
        <v>Jake_Mirto</v>
      </c>
      <c r="P2160" s="387" t="s">
        <v>1728</v>
      </c>
      <c r="Q2160" s="387" t="s">
        <v>1762</v>
      </c>
      <c r="R2160" s="387" t="s">
        <v>1753</v>
      </c>
      <c r="S2160" s="387">
        <v>6.71</v>
      </c>
      <c r="T2160" s="387">
        <v>14</v>
      </c>
      <c r="U2160" s="387" t="s">
        <v>1752</v>
      </c>
      <c r="V2160" s="387" t="s">
        <v>1996</v>
      </c>
      <c r="W2160" s="387" t="s">
        <v>1761</v>
      </c>
      <c r="X2160" s="387" t="s">
        <v>1749</v>
      </c>
      <c r="Y2160" s="387" t="s">
        <v>1735</v>
      </c>
      <c r="Z2160" s="387" t="s">
        <v>1734</v>
      </c>
      <c r="AA2160" s="387" t="s">
        <v>1733</v>
      </c>
      <c r="AB2160" s="387">
        <v>77.16</v>
      </c>
      <c r="AC2160" s="387">
        <v>0</v>
      </c>
      <c r="AD2160" s="387">
        <v>0</v>
      </c>
      <c r="AE2160" s="387">
        <v>77.16</v>
      </c>
      <c r="AF2160" s="387" t="s">
        <v>1729</v>
      </c>
      <c r="AG2160" s="387">
        <v>77.16</v>
      </c>
      <c r="AH2160" s="387">
        <v>0</v>
      </c>
      <c r="AI2160" s="387">
        <v>0</v>
      </c>
      <c r="AJ2160" s="387">
        <v>77.16</v>
      </c>
      <c r="AK2160" s="387">
        <v>7.72</v>
      </c>
      <c r="AM2160"/>
      <c r="AN2160"/>
      <c r="AO2160"/>
    </row>
    <row r="2161" spans="1:41">
      <c r="A2161" s="387" t="s">
        <v>4016</v>
      </c>
      <c r="B2161" s="388">
        <v>43686.024976851855</v>
      </c>
      <c r="C2161" s="389">
        <v>43686</v>
      </c>
      <c r="D2161" s="387" t="s">
        <v>1743</v>
      </c>
      <c r="E2161" s="389">
        <v>43685</v>
      </c>
      <c r="F2161" s="387" t="s">
        <v>1742</v>
      </c>
      <c r="G2161" s="389">
        <v>43686</v>
      </c>
      <c r="H2161" s="387" t="s">
        <v>1888</v>
      </c>
      <c r="I2161" s="389">
        <v>43685</v>
      </c>
      <c r="J2161" s="387" t="s">
        <v>1887</v>
      </c>
      <c r="K2161" s="387" t="s">
        <v>1741</v>
      </c>
      <c r="L2161" s="390" t="s">
        <v>1732</v>
      </c>
      <c r="M2161" s="390" t="s">
        <v>1892</v>
      </c>
      <c r="N2161" s="390" t="str">
        <f t="shared" si="68"/>
        <v>Employee45@blyblade.com</v>
      </c>
      <c r="O2161" s="390" t="str">
        <f t="shared" si="69"/>
        <v>Joseph_Meyer</v>
      </c>
      <c r="P2161" s="387" t="s">
        <v>1728</v>
      </c>
      <c r="Q2161" s="387" t="s">
        <v>2043</v>
      </c>
      <c r="R2161" s="387" t="s">
        <v>1738</v>
      </c>
      <c r="S2161" s="387">
        <v>1.24</v>
      </c>
      <c r="T2161" s="387">
        <v>14</v>
      </c>
      <c r="U2161" s="387" t="s">
        <v>1737</v>
      </c>
      <c r="V2161" s="387" t="s">
        <v>1845</v>
      </c>
      <c r="W2161" s="387" t="s">
        <v>1965</v>
      </c>
      <c r="X2161" s="387" t="s">
        <v>1749</v>
      </c>
      <c r="Y2161" s="387" t="s">
        <v>1890</v>
      </c>
      <c r="Z2161" s="387" t="s">
        <v>1734</v>
      </c>
      <c r="AA2161" s="387" t="s">
        <v>1733</v>
      </c>
      <c r="AB2161" s="387">
        <v>36.619999999999997</v>
      </c>
      <c r="AC2161" s="387">
        <v>0</v>
      </c>
      <c r="AD2161" s="387">
        <v>0</v>
      </c>
      <c r="AE2161" s="387">
        <v>36.619999999999997</v>
      </c>
      <c r="AF2161" s="387" t="s">
        <v>1729</v>
      </c>
      <c r="AG2161" s="387">
        <v>36.619999999999997</v>
      </c>
      <c r="AH2161" s="387">
        <v>0</v>
      </c>
      <c r="AI2161" s="387">
        <v>0</v>
      </c>
      <c r="AJ2161" s="387">
        <v>36.619999999999997</v>
      </c>
      <c r="AK2161" s="387">
        <v>3.66</v>
      </c>
      <c r="AM2161"/>
      <c r="AN2161"/>
      <c r="AO2161"/>
    </row>
    <row r="2162" spans="1:41">
      <c r="A2162" s="387" t="s">
        <v>4016</v>
      </c>
      <c r="B2162" s="388">
        <v>43686.025092592594</v>
      </c>
      <c r="C2162" s="389">
        <v>43686</v>
      </c>
      <c r="D2162" s="387" t="s">
        <v>1743</v>
      </c>
      <c r="E2162" s="389">
        <v>43685</v>
      </c>
      <c r="F2162" s="387" t="s">
        <v>1742</v>
      </c>
      <c r="G2162" s="389">
        <v>43686</v>
      </c>
      <c r="H2162" s="387" t="s">
        <v>1888</v>
      </c>
      <c r="I2162" s="389">
        <v>43685</v>
      </c>
      <c r="J2162" s="387" t="s">
        <v>1887</v>
      </c>
      <c r="K2162" s="387" t="s">
        <v>1741</v>
      </c>
      <c r="L2162" s="390" t="s">
        <v>1732</v>
      </c>
      <c r="M2162" s="390" t="s">
        <v>1892</v>
      </c>
      <c r="N2162" s="390" t="str">
        <f t="shared" si="68"/>
        <v>Employee45@blyblade.com</v>
      </c>
      <c r="O2162" s="390" t="str">
        <f t="shared" si="69"/>
        <v>Joseph_Meyer</v>
      </c>
      <c r="P2162" s="387" t="s">
        <v>1728</v>
      </c>
      <c r="Q2162" s="387" t="s">
        <v>2043</v>
      </c>
      <c r="R2162" s="387" t="s">
        <v>1738</v>
      </c>
      <c r="S2162" s="387">
        <v>1.24</v>
      </c>
      <c r="T2162" s="387">
        <v>14</v>
      </c>
      <c r="U2162" s="387" t="s">
        <v>1737</v>
      </c>
      <c r="V2162" s="387" t="s">
        <v>1845</v>
      </c>
      <c r="W2162" s="387" t="s">
        <v>1965</v>
      </c>
      <c r="X2162" s="387" t="s">
        <v>1749</v>
      </c>
      <c r="Y2162" s="387" t="s">
        <v>1890</v>
      </c>
      <c r="Z2162" s="387" t="s">
        <v>1734</v>
      </c>
      <c r="AA2162" s="387" t="s">
        <v>1747</v>
      </c>
      <c r="AB2162" s="387">
        <v>0</v>
      </c>
      <c r="AC2162" s="387">
        <v>0</v>
      </c>
      <c r="AD2162" s="387">
        <v>60.59</v>
      </c>
      <c r="AE2162" s="387">
        <v>60.59</v>
      </c>
      <c r="AF2162" s="387" t="s">
        <v>1729</v>
      </c>
      <c r="AG2162" s="387">
        <v>0</v>
      </c>
      <c r="AH2162" s="387">
        <v>0</v>
      </c>
      <c r="AI2162" s="387">
        <v>60.59</v>
      </c>
      <c r="AJ2162" s="387">
        <v>60.59</v>
      </c>
      <c r="AK2162" s="387">
        <v>0</v>
      </c>
      <c r="AM2162"/>
      <c r="AN2162"/>
      <c r="AO2162"/>
    </row>
    <row r="2163" spans="1:41">
      <c r="A2163" s="387" t="s">
        <v>4015</v>
      </c>
      <c r="B2163" s="388">
        <v>43686.04346064815</v>
      </c>
      <c r="C2163" s="389">
        <v>43686</v>
      </c>
      <c r="D2163" s="387" t="s">
        <v>2815</v>
      </c>
      <c r="E2163" s="389">
        <v>43685</v>
      </c>
      <c r="F2163" s="387" t="s">
        <v>2814</v>
      </c>
      <c r="G2163" s="389">
        <v>43686</v>
      </c>
      <c r="H2163" s="387" t="s">
        <v>2257</v>
      </c>
      <c r="I2163" s="389">
        <v>43685</v>
      </c>
      <c r="J2163" s="387" t="s">
        <v>2256</v>
      </c>
      <c r="K2163" s="387" t="s">
        <v>1741</v>
      </c>
      <c r="L2163" s="390" t="s">
        <v>1732</v>
      </c>
      <c r="M2163" s="390" t="s">
        <v>1911</v>
      </c>
      <c r="N2163" s="390" t="str">
        <f t="shared" si="68"/>
        <v>Employee18@blyblade.com</v>
      </c>
      <c r="O2163" s="390" t="str">
        <f t="shared" si="69"/>
        <v>Maryanne_Johnson</v>
      </c>
      <c r="P2163" s="387" t="s">
        <v>1728</v>
      </c>
      <c r="Q2163" s="387" t="s">
        <v>1739</v>
      </c>
      <c r="R2163" s="387" t="s">
        <v>1738</v>
      </c>
      <c r="S2163" s="387">
        <v>1.28</v>
      </c>
      <c r="T2163" s="387">
        <v>46</v>
      </c>
      <c r="U2163" s="387" t="s">
        <v>1737</v>
      </c>
      <c r="V2163" s="387" t="s">
        <v>1737</v>
      </c>
      <c r="W2163" s="387" t="s">
        <v>1728</v>
      </c>
      <c r="X2163" s="387" t="s">
        <v>1736</v>
      </c>
      <c r="Y2163" s="387" t="s">
        <v>1735</v>
      </c>
      <c r="Z2163" s="387" t="s">
        <v>1734</v>
      </c>
      <c r="AA2163" s="387" t="s">
        <v>1793</v>
      </c>
      <c r="AB2163" s="387">
        <v>21.83</v>
      </c>
      <c r="AC2163" s="387">
        <v>0</v>
      </c>
      <c r="AD2163" s="387">
        <v>3</v>
      </c>
      <c r="AE2163" s="387">
        <v>21.83</v>
      </c>
      <c r="AF2163" s="387" t="s">
        <v>1729</v>
      </c>
      <c r="AG2163" s="387">
        <v>21.83</v>
      </c>
      <c r="AH2163" s="387">
        <v>0</v>
      </c>
      <c r="AI2163" s="387">
        <v>3</v>
      </c>
      <c r="AJ2163" s="387">
        <v>21.83</v>
      </c>
      <c r="AK2163" s="387">
        <v>2.1800000000000002</v>
      </c>
      <c r="AM2163"/>
      <c r="AN2163"/>
      <c r="AO2163"/>
    </row>
    <row r="2164" spans="1:41">
      <c r="A2164" s="387" t="s">
        <v>4014</v>
      </c>
      <c r="B2164" s="388">
        <v>43686.049340277779</v>
      </c>
      <c r="C2164" s="389">
        <v>43686</v>
      </c>
      <c r="D2164" s="387" t="s">
        <v>2273</v>
      </c>
      <c r="E2164" s="389">
        <v>43685</v>
      </c>
      <c r="F2164" s="387" t="s">
        <v>2272</v>
      </c>
      <c r="G2164" s="389">
        <v>43686</v>
      </c>
      <c r="H2164" s="387" t="s">
        <v>3527</v>
      </c>
      <c r="I2164" s="389">
        <v>43685</v>
      </c>
      <c r="J2164" s="387" t="s">
        <v>3526</v>
      </c>
      <c r="K2164" s="387" t="s">
        <v>1741</v>
      </c>
      <c r="L2164" s="390" t="s">
        <v>1732</v>
      </c>
      <c r="M2164" s="390" t="s">
        <v>1898</v>
      </c>
      <c r="N2164" s="390" t="str">
        <f t="shared" si="68"/>
        <v>Employee36@blyblade.com</v>
      </c>
      <c r="O2164" s="390" t="str">
        <f t="shared" si="69"/>
        <v>Jacob_Gibson</v>
      </c>
      <c r="P2164" s="387" t="s">
        <v>1728</v>
      </c>
      <c r="Q2164" s="387" t="s">
        <v>1754</v>
      </c>
      <c r="R2164" s="387" t="s">
        <v>1738</v>
      </c>
      <c r="S2164" s="387">
        <v>10.24</v>
      </c>
      <c r="T2164" s="387">
        <v>40</v>
      </c>
      <c r="U2164" s="387" t="s">
        <v>1737</v>
      </c>
      <c r="V2164" s="387" t="s">
        <v>1897</v>
      </c>
      <c r="W2164" s="387" t="s">
        <v>1771</v>
      </c>
      <c r="X2164" s="387" t="s">
        <v>1770</v>
      </c>
      <c r="Y2164" s="387" t="s">
        <v>1896</v>
      </c>
      <c r="Z2164" s="387" t="s">
        <v>1734</v>
      </c>
      <c r="AA2164" s="387" t="s">
        <v>1733</v>
      </c>
      <c r="AB2164" s="387">
        <v>65.91</v>
      </c>
      <c r="AC2164" s="387">
        <v>0</v>
      </c>
      <c r="AD2164" s="387">
        <v>0</v>
      </c>
      <c r="AE2164" s="387">
        <v>65.91</v>
      </c>
      <c r="AF2164" s="387" t="s">
        <v>1729</v>
      </c>
      <c r="AG2164" s="387">
        <v>65.91</v>
      </c>
      <c r="AH2164" s="387">
        <v>0</v>
      </c>
      <c r="AI2164" s="387">
        <v>0</v>
      </c>
      <c r="AJ2164" s="387">
        <v>65.91</v>
      </c>
      <c r="AK2164" s="387">
        <v>6.59</v>
      </c>
      <c r="AM2164"/>
      <c r="AN2164"/>
      <c r="AO2164"/>
    </row>
    <row r="2165" spans="1:41">
      <c r="A2165" s="387" t="s">
        <v>4013</v>
      </c>
      <c r="B2165" s="388">
        <v>43686.061354166668</v>
      </c>
      <c r="C2165" s="389">
        <v>43686</v>
      </c>
      <c r="D2165" s="387" t="s">
        <v>2755</v>
      </c>
      <c r="E2165" s="389">
        <v>43685</v>
      </c>
      <c r="F2165" s="387" t="s">
        <v>2754</v>
      </c>
      <c r="G2165" s="389">
        <v>43686</v>
      </c>
      <c r="H2165" s="387" t="s">
        <v>3294</v>
      </c>
      <c r="I2165" s="389">
        <v>43685</v>
      </c>
      <c r="J2165" s="387" t="s">
        <v>2312</v>
      </c>
      <c r="K2165" s="387" t="s">
        <v>1741</v>
      </c>
      <c r="L2165" s="390" t="s">
        <v>1732</v>
      </c>
      <c r="M2165" s="390" t="s">
        <v>1804</v>
      </c>
      <c r="N2165" s="390" t="str">
        <f t="shared" si="68"/>
        <v>Employee47@blyblade.com</v>
      </c>
      <c r="O2165" s="390" t="str">
        <f t="shared" si="69"/>
        <v>Amanda_Soucy</v>
      </c>
      <c r="P2165" s="387" t="s">
        <v>1728</v>
      </c>
      <c r="Q2165" s="387" t="s">
        <v>1754</v>
      </c>
      <c r="R2165" s="387" t="s">
        <v>1803</v>
      </c>
      <c r="S2165" s="387">
        <v>12.21</v>
      </c>
      <c r="T2165" s="387">
        <v>25</v>
      </c>
      <c r="U2165" s="387" t="s">
        <v>1802</v>
      </c>
      <c r="V2165" s="387" t="s">
        <v>1833</v>
      </c>
      <c r="W2165" s="387" t="s">
        <v>1771</v>
      </c>
      <c r="X2165" s="387" t="s">
        <v>1844</v>
      </c>
      <c r="Y2165" s="387" t="s">
        <v>1735</v>
      </c>
      <c r="Z2165" s="387" t="s">
        <v>1734</v>
      </c>
      <c r="AA2165" s="387" t="s">
        <v>1733</v>
      </c>
      <c r="AB2165" s="387">
        <v>31.16</v>
      </c>
      <c r="AC2165" s="387">
        <v>0</v>
      </c>
      <c r="AD2165" s="387">
        <v>0</v>
      </c>
      <c r="AE2165" s="387">
        <v>31.16</v>
      </c>
      <c r="AF2165" s="387" t="s">
        <v>1729</v>
      </c>
      <c r="AG2165" s="387">
        <v>31.16</v>
      </c>
      <c r="AH2165" s="387">
        <v>0</v>
      </c>
      <c r="AI2165" s="387">
        <v>0</v>
      </c>
      <c r="AJ2165" s="387">
        <v>31.16</v>
      </c>
      <c r="AK2165" s="387">
        <v>3.12</v>
      </c>
      <c r="AM2165"/>
      <c r="AN2165"/>
      <c r="AO2165"/>
    </row>
    <row r="2166" spans="1:41">
      <c r="A2166" s="387" t="s">
        <v>4012</v>
      </c>
      <c r="B2166" s="388">
        <v>43686.062349537038</v>
      </c>
      <c r="C2166" s="389">
        <v>43686</v>
      </c>
      <c r="D2166" s="387" t="s">
        <v>1886</v>
      </c>
      <c r="E2166" s="389">
        <v>43685</v>
      </c>
      <c r="F2166" s="387" t="s">
        <v>1885</v>
      </c>
      <c r="G2166" s="389">
        <v>43686</v>
      </c>
      <c r="H2166" s="387" t="s">
        <v>3865</v>
      </c>
      <c r="I2166" s="389">
        <v>43685</v>
      </c>
      <c r="J2166" s="387" t="s">
        <v>3999</v>
      </c>
      <c r="K2166" s="387" t="s">
        <v>1741</v>
      </c>
      <c r="L2166" s="390" t="s">
        <v>1732</v>
      </c>
      <c r="M2166" s="390" t="s">
        <v>1755</v>
      </c>
      <c r="N2166" s="390" t="str">
        <f t="shared" si="68"/>
        <v>Employee2@blyblade.com</v>
      </c>
      <c r="O2166" s="390" t="str">
        <f t="shared" si="69"/>
        <v>Cal_Thompson</v>
      </c>
      <c r="P2166" s="387" t="s">
        <v>1728</v>
      </c>
      <c r="Q2166" s="387" t="s">
        <v>1847</v>
      </c>
      <c r="R2166" s="387" t="s">
        <v>1738</v>
      </c>
      <c r="S2166" s="387">
        <v>1.03</v>
      </c>
      <c r="T2166" s="387">
        <v>5</v>
      </c>
      <c r="U2166" s="387" t="s">
        <v>1737</v>
      </c>
      <c r="V2166" s="387" t="s">
        <v>1928</v>
      </c>
      <c r="W2166" s="387" t="s">
        <v>1771</v>
      </c>
      <c r="X2166" s="387" t="s">
        <v>1844</v>
      </c>
      <c r="Y2166" s="387" t="s">
        <v>1748</v>
      </c>
      <c r="Z2166" s="387" t="s">
        <v>1734</v>
      </c>
      <c r="AA2166" s="387" t="s">
        <v>1733</v>
      </c>
      <c r="AB2166" s="387">
        <v>11.11</v>
      </c>
      <c r="AC2166" s="387">
        <v>0</v>
      </c>
      <c r="AD2166" s="387">
        <v>0</v>
      </c>
      <c r="AE2166" s="387">
        <v>11.11</v>
      </c>
      <c r="AF2166" s="387" t="s">
        <v>1729</v>
      </c>
      <c r="AG2166" s="387">
        <v>11.11</v>
      </c>
      <c r="AH2166" s="387">
        <v>0</v>
      </c>
      <c r="AI2166" s="387">
        <v>0</v>
      </c>
      <c r="AJ2166" s="387">
        <v>11.11</v>
      </c>
      <c r="AK2166" s="387">
        <v>1.1100000000000001</v>
      </c>
      <c r="AM2166"/>
      <c r="AN2166"/>
      <c r="AO2166"/>
    </row>
    <row r="2167" spans="1:41">
      <c r="A2167" s="387" t="s">
        <v>4005</v>
      </c>
      <c r="B2167" s="388">
        <v>43686.062430555554</v>
      </c>
      <c r="C2167" s="389">
        <v>43686</v>
      </c>
      <c r="D2167" s="387" t="s">
        <v>1886</v>
      </c>
      <c r="E2167" s="389">
        <v>43685</v>
      </c>
      <c r="F2167" s="387" t="s">
        <v>1885</v>
      </c>
      <c r="G2167" s="387" t="s">
        <v>1728</v>
      </c>
      <c r="H2167" s="387" t="s">
        <v>1728</v>
      </c>
      <c r="I2167" s="387" t="s">
        <v>1728</v>
      </c>
      <c r="J2167" s="387" t="s">
        <v>1728</v>
      </c>
      <c r="K2167" s="387" t="s">
        <v>1741</v>
      </c>
      <c r="L2167" s="390" t="s">
        <v>1732</v>
      </c>
      <c r="M2167" s="390" t="s">
        <v>1731</v>
      </c>
      <c r="N2167" s="390" t="str">
        <f t="shared" si="68"/>
        <v>Employee8@blyblade.com</v>
      </c>
      <c r="O2167" s="390" t="str">
        <f t="shared" si="69"/>
        <v>--_--</v>
      </c>
      <c r="P2167" s="387" t="s">
        <v>1728</v>
      </c>
      <c r="Q2167" s="387" t="s">
        <v>1754</v>
      </c>
      <c r="R2167" s="387" t="s">
        <v>1738</v>
      </c>
      <c r="S2167" s="387" t="s">
        <v>1728</v>
      </c>
      <c r="T2167" s="387" t="s">
        <v>1728</v>
      </c>
      <c r="U2167" s="387" t="s">
        <v>1883</v>
      </c>
      <c r="V2167" s="387" t="s">
        <v>1773</v>
      </c>
      <c r="W2167" s="387" t="s">
        <v>1771</v>
      </c>
      <c r="X2167" s="387" t="s">
        <v>1770</v>
      </c>
      <c r="Y2167" s="387" t="s">
        <v>1728</v>
      </c>
      <c r="Z2167" s="387" t="s">
        <v>1734</v>
      </c>
      <c r="AA2167" s="387" t="s">
        <v>1733</v>
      </c>
      <c r="AB2167" s="387">
        <v>5.44</v>
      </c>
      <c r="AC2167" s="387">
        <v>0</v>
      </c>
      <c r="AD2167" s="387">
        <v>0</v>
      </c>
      <c r="AE2167" s="387">
        <v>5.44</v>
      </c>
      <c r="AF2167" s="387" t="s">
        <v>1729</v>
      </c>
      <c r="AG2167" s="387">
        <v>5.44</v>
      </c>
      <c r="AH2167" s="387">
        <v>0</v>
      </c>
      <c r="AI2167" s="387">
        <v>0</v>
      </c>
      <c r="AJ2167" s="387">
        <v>5.44</v>
      </c>
      <c r="AK2167" s="387">
        <v>0.54</v>
      </c>
      <c r="AM2167"/>
      <c r="AN2167"/>
      <c r="AO2167"/>
    </row>
    <row r="2168" spans="1:41">
      <c r="A2168" s="387" t="s">
        <v>4011</v>
      </c>
      <c r="B2168" s="388">
        <v>43686.066331018519</v>
      </c>
      <c r="C2168" s="389">
        <v>43686</v>
      </c>
      <c r="D2168" s="387" t="s">
        <v>3693</v>
      </c>
      <c r="E2168" s="389">
        <v>43685</v>
      </c>
      <c r="F2168" s="387" t="s">
        <v>1767</v>
      </c>
      <c r="G2168" s="389">
        <v>43686</v>
      </c>
      <c r="H2168" s="387" t="s">
        <v>2661</v>
      </c>
      <c r="I2168" s="389">
        <v>43685</v>
      </c>
      <c r="J2168" s="387" t="s">
        <v>4010</v>
      </c>
      <c r="K2168" s="387" t="s">
        <v>1741</v>
      </c>
      <c r="L2168" s="390" t="s">
        <v>1732</v>
      </c>
      <c r="M2168" s="390" t="s">
        <v>1884</v>
      </c>
      <c r="N2168" s="390" t="str">
        <f t="shared" si="68"/>
        <v>Employee25@blyblade.com</v>
      </c>
      <c r="O2168" s="390" t="str">
        <f t="shared" si="69"/>
        <v>Shyloh_Davonne Wilkinson</v>
      </c>
      <c r="P2168" s="387" t="s">
        <v>1728</v>
      </c>
      <c r="Q2168" s="387" t="s">
        <v>1754</v>
      </c>
      <c r="R2168" s="387" t="s">
        <v>1738</v>
      </c>
      <c r="S2168" s="387">
        <v>6.11</v>
      </c>
      <c r="T2168" s="387">
        <v>37</v>
      </c>
      <c r="U2168" s="387" t="s">
        <v>1883</v>
      </c>
      <c r="V2168" s="387" t="s">
        <v>1882</v>
      </c>
      <c r="W2168" s="387" t="s">
        <v>1771</v>
      </c>
      <c r="X2168" s="387" t="s">
        <v>1844</v>
      </c>
      <c r="Y2168" s="387" t="s">
        <v>1735</v>
      </c>
      <c r="Z2168" s="387" t="s">
        <v>1734</v>
      </c>
      <c r="AA2168" s="387" t="s">
        <v>1733</v>
      </c>
      <c r="AB2168" s="387">
        <v>66.150000000000006</v>
      </c>
      <c r="AC2168" s="387">
        <v>0</v>
      </c>
      <c r="AD2168" s="387">
        <v>0</v>
      </c>
      <c r="AE2168" s="387">
        <v>66.150000000000006</v>
      </c>
      <c r="AF2168" s="387" t="s">
        <v>1729</v>
      </c>
      <c r="AG2168" s="387">
        <v>66.150000000000006</v>
      </c>
      <c r="AH2168" s="387">
        <v>0</v>
      </c>
      <c r="AI2168" s="387">
        <v>0</v>
      </c>
      <c r="AJ2168" s="387">
        <v>66.150000000000006</v>
      </c>
      <c r="AK2168" s="387">
        <v>6.62</v>
      </c>
      <c r="AM2168"/>
      <c r="AN2168"/>
      <c r="AO2168"/>
    </row>
    <row r="2169" spans="1:41">
      <c r="A2169" s="387" t="s">
        <v>4009</v>
      </c>
      <c r="B2169" s="388">
        <v>43686.067673611113</v>
      </c>
      <c r="C2169" s="389">
        <v>43686</v>
      </c>
      <c r="D2169" s="387" t="s">
        <v>4008</v>
      </c>
      <c r="E2169" s="389">
        <v>43685</v>
      </c>
      <c r="F2169" s="387" t="s">
        <v>1759</v>
      </c>
      <c r="G2169" s="387" t="s">
        <v>1728</v>
      </c>
      <c r="H2169" s="387" t="s">
        <v>1728</v>
      </c>
      <c r="I2169" s="387" t="s">
        <v>1728</v>
      </c>
      <c r="J2169" s="387" t="s">
        <v>1728</v>
      </c>
      <c r="K2169" s="387" t="s">
        <v>1741</v>
      </c>
      <c r="L2169" s="390" t="s">
        <v>1732</v>
      </c>
      <c r="M2169" s="390" t="s">
        <v>1936</v>
      </c>
      <c r="N2169" s="390" t="str">
        <f t="shared" si="68"/>
        <v>Employee17@blyblade.com</v>
      </c>
      <c r="O2169" s="390" t="str">
        <f t="shared" si="69"/>
        <v>Nate_Alexander</v>
      </c>
      <c r="P2169" s="387" t="s">
        <v>1728</v>
      </c>
      <c r="Q2169" s="387" t="s">
        <v>1754</v>
      </c>
      <c r="R2169" s="387" t="s">
        <v>1738</v>
      </c>
      <c r="S2169" s="387" t="s">
        <v>1728</v>
      </c>
      <c r="T2169" s="387" t="s">
        <v>1728</v>
      </c>
      <c r="U2169" s="387" t="s">
        <v>1883</v>
      </c>
      <c r="V2169" s="387" t="s">
        <v>1883</v>
      </c>
      <c r="W2169" s="387" t="s">
        <v>1771</v>
      </c>
      <c r="X2169" s="387" t="s">
        <v>1770</v>
      </c>
      <c r="Y2169" s="387" t="s">
        <v>1748</v>
      </c>
      <c r="Z2169" s="387" t="s">
        <v>1734</v>
      </c>
      <c r="AA2169" s="387" t="s">
        <v>1733</v>
      </c>
      <c r="AB2169" s="387">
        <v>5.44</v>
      </c>
      <c r="AC2169" s="387">
        <v>0</v>
      </c>
      <c r="AD2169" s="387">
        <v>0</v>
      </c>
      <c r="AE2169" s="387">
        <v>5.44</v>
      </c>
      <c r="AF2169" s="387" t="s">
        <v>1729</v>
      </c>
      <c r="AG2169" s="387">
        <v>5.44</v>
      </c>
      <c r="AH2169" s="387">
        <v>0</v>
      </c>
      <c r="AI2169" s="387">
        <v>0</v>
      </c>
      <c r="AJ2169" s="387">
        <v>5.44</v>
      </c>
      <c r="AK2169" s="387">
        <v>0.54</v>
      </c>
      <c r="AM2169"/>
      <c r="AN2169"/>
      <c r="AO2169"/>
    </row>
    <row r="2170" spans="1:41">
      <c r="A2170" s="387" t="s">
        <v>4007</v>
      </c>
      <c r="B2170" s="388">
        <v>43686.068148148152</v>
      </c>
      <c r="C2170" s="389">
        <v>43686</v>
      </c>
      <c r="D2170" s="387" t="s">
        <v>1894</v>
      </c>
      <c r="E2170" s="389">
        <v>43685</v>
      </c>
      <c r="F2170" s="387" t="s">
        <v>1893</v>
      </c>
      <c r="G2170" s="389">
        <v>43686</v>
      </c>
      <c r="H2170" s="387" t="s">
        <v>2799</v>
      </c>
      <c r="I2170" s="389">
        <v>43685</v>
      </c>
      <c r="J2170" s="387" t="s">
        <v>1765</v>
      </c>
      <c r="K2170" s="387" t="s">
        <v>1741</v>
      </c>
      <c r="L2170" s="390" t="s">
        <v>1732</v>
      </c>
      <c r="M2170" s="390" t="s">
        <v>2265</v>
      </c>
      <c r="N2170" s="390" t="str">
        <f t="shared" si="68"/>
        <v>Employee4@blyblade.com</v>
      </c>
      <c r="O2170" s="390" t="str">
        <f t="shared" si="69"/>
        <v>Oksana_Orlov</v>
      </c>
      <c r="P2170" s="387" t="s">
        <v>1728</v>
      </c>
      <c r="Q2170" s="387" t="s">
        <v>1754</v>
      </c>
      <c r="R2170" s="387" t="s">
        <v>1738</v>
      </c>
      <c r="S2170" s="387">
        <v>3.42</v>
      </c>
      <c r="T2170" s="387">
        <v>16</v>
      </c>
      <c r="U2170" s="387" t="s">
        <v>1737</v>
      </c>
      <c r="V2170" s="387" t="s">
        <v>1773</v>
      </c>
      <c r="W2170" s="387" t="s">
        <v>1771</v>
      </c>
      <c r="X2170" s="387" t="s">
        <v>1770</v>
      </c>
      <c r="Y2170" s="387" t="s">
        <v>1735</v>
      </c>
      <c r="Z2170" s="387" t="s">
        <v>1734</v>
      </c>
      <c r="AA2170" s="387" t="s">
        <v>1733</v>
      </c>
      <c r="AB2170" s="387">
        <v>22.83</v>
      </c>
      <c r="AC2170" s="387">
        <v>0</v>
      </c>
      <c r="AD2170" s="387">
        <v>0</v>
      </c>
      <c r="AE2170" s="387">
        <v>22.83</v>
      </c>
      <c r="AF2170" s="387" t="s">
        <v>1729</v>
      </c>
      <c r="AG2170" s="387">
        <v>22.83</v>
      </c>
      <c r="AH2170" s="387">
        <v>0</v>
      </c>
      <c r="AI2170" s="387">
        <v>0</v>
      </c>
      <c r="AJ2170" s="387">
        <v>22.83</v>
      </c>
      <c r="AK2170" s="387">
        <v>2.2799999999999998</v>
      </c>
      <c r="AM2170"/>
      <c r="AN2170"/>
      <c r="AO2170"/>
    </row>
    <row r="2171" spans="1:41">
      <c r="A2171" s="387" t="s">
        <v>4006</v>
      </c>
      <c r="B2171" s="388">
        <v>43686.068715277775</v>
      </c>
      <c r="C2171" s="389">
        <v>43686</v>
      </c>
      <c r="D2171" s="387" t="s">
        <v>2257</v>
      </c>
      <c r="E2171" s="389">
        <v>43685</v>
      </c>
      <c r="F2171" s="387" t="s">
        <v>2256</v>
      </c>
      <c r="G2171" s="389">
        <v>43686</v>
      </c>
      <c r="H2171" s="387" t="s">
        <v>2799</v>
      </c>
      <c r="I2171" s="389">
        <v>43685</v>
      </c>
      <c r="J2171" s="387" t="s">
        <v>1765</v>
      </c>
      <c r="K2171" s="387" t="s">
        <v>1741</v>
      </c>
      <c r="L2171" s="390" t="s">
        <v>1732</v>
      </c>
      <c r="M2171" s="390" t="s">
        <v>2594</v>
      </c>
      <c r="N2171" s="390" t="str">
        <f t="shared" si="68"/>
        <v>Employee9@blyblade.com</v>
      </c>
      <c r="O2171" s="390" t="str">
        <f t="shared" si="69"/>
        <v>Emily_Antner</v>
      </c>
      <c r="P2171" s="387" t="s">
        <v>1728</v>
      </c>
      <c r="Q2171" s="387" t="s">
        <v>1754</v>
      </c>
      <c r="R2171" s="387" t="s">
        <v>1738</v>
      </c>
      <c r="S2171" s="387">
        <v>4.08</v>
      </c>
      <c r="T2171" s="387">
        <v>27</v>
      </c>
      <c r="U2171" s="387" t="s">
        <v>1737</v>
      </c>
      <c r="V2171" s="387" t="s">
        <v>3484</v>
      </c>
      <c r="W2171" s="387" t="s">
        <v>1771</v>
      </c>
      <c r="X2171" s="387" t="s">
        <v>1844</v>
      </c>
      <c r="Y2171" s="387" t="s">
        <v>1896</v>
      </c>
      <c r="Z2171" s="387" t="s">
        <v>1734</v>
      </c>
      <c r="AA2171" s="387" t="s">
        <v>1733</v>
      </c>
      <c r="AB2171" s="387">
        <v>28.95</v>
      </c>
      <c r="AC2171" s="387">
        <v>0</v>
      </c>
      <c r="AD2171" s="387">
        <v>0</v>
      </c>
      <c r="AE2171" s="387">
        <v>28.95</v>
      </c>
      <c r="AF2171" s="387" t="s">
        <v>1729</v>
      </c>
      <c r="AG2171" s="387">
        <v>28.95</v>
      </c>
      <c r="AH2171" s="387">
        <v>0</v>
      </c>
      <c r="AI2171" s="387">
        <v>0</v>
      </c>
      <c r="AJ2171" s="387">
        <v>28.95</v>
      </c>
      <c r="AK2171" s="387">
        <v>2.9</v>
      </c>
      <c r="AM2171"/>
      <c r="AN2171"/>
      <c r="AO2171"/>
    </row>
    <row r="2172" spans="1:41">
      <c r="A2172" s="387" t="s">
        <v>4005</v>
      </c>
      <c r="B2172" s="388">
        <v>43686.07366898148</v>
      </c>
      <c r="C2172" s="389">
        <v>43686</v>
      </c>
      <c r="D2172" s="387" t="s">
        <v>1886</v>
      </c>
      <c r="E2172" s="389">
        <v>43685</v>
      </c>
      <c r="F2172" s="387" t="s">
        <v>1885</v>
      </c>
      <c r="G2172" s="387" t="s">
        <v>1728</v>
      </c>
      <c r="H2172" s="387" t="s">
        <v>1728</v>
      </c>
      <c r="I2172" s="387" t="s">
        <v>1728</v>
      </c>
      <c r="J2172" s="387" t="s">
        <v>1728</v>
      </c>
      <c r="K2172" s="387" t="s">
        <v>1741</v>
      </c>
      <c r="L2172" s="390" t="s">
        <v>1732</v>
      </c>
      <c r="M2172" s="390" t="s">
        <v>1731</v>
      </c>
      <c r="N2172" s="390" t="str">
        <f t="shared" si="68"/>
        <v>Employee8@blyblade.com</v>
      </c>
      <c r="O2172" s="390" t="str">
        <f t="shared" si="69"/>
        <v>--_--</v>
      </c>
      <c r="P2172" s="387" t="s">
        <v>1728</v>
      </c>
      <c r="Q2172" s="387" t="s">
        <v>1754</v>
      </c>
      <c r="R2172" s="387" t="s">
        <v>1738</v>
      </c>
      <c r="S2172" s="387" t="s">
        <v>1728</v>
      </c>
      <c r="T2172" s="387" t="s">
        <v>1728</v>
      </c>
      <c r="U2172" s="387" t="s">
        <v>1883</v>
      </c>
      <c r="V2172" s="387" t="s">
        <v>1773</v>
      </c>
      <c r="W2172" s="387" t="s">
        <v>1771</v>
      </c>
      <c r="X2172" s="387" t="s">
        <v>1770</v>
      </c>
      <c r="Y2172" s="387" t="s">
        <v>1728</v>
      </c>
      <c r="Z2172" s="387" t="s">
        <v>1734</v>
      </c>
      <c r="AA2172" s="387" t="s">
        <v>2138</v>
      </c>
      <c r="AB2172" s="387">
        <v>-5.44</v>
      </c>
      <c r="AC2172" s="387">
        <v>0</v>
      </c>
      <c r="AD2172" s="387">
        <v>0</v>
      </c>
      <c r="AE2172" s="387">
        <v>-5.44</v>
      </c>
      <c r="AF2172" s="387" t="s">
        <v>1729</v>
      </c>
      <c r="AG2172" s="387">
        <v>-5.44</v>
      </c>
      <c r="AH2172" s="387">
        <v>0</v>
      </c>
      <c r="AI2172" s="387">
        <v>0</v>
      </c>
      <c r="AJ2172" s="387">
        <v>-5.44</v>
      </c>
      <c r="AK2172" s="387">
        <v>-0.54</v>
      </c>
      <c r="AM2172"/>
      <c r="AN2172"/>
      <c r="AO2172"/>
    </row>
    <row r="2173" spans="1:41">
      <c r="A2173" s="387" t="s">
        <v>4004</v>
      </c>
      <c r="B2173" s="388">
        <v>43686.078333333331</v>
      </c>
      <c r="C2173" s="389">
        <v>43686</v>
      </c>
      <c r="D2173" s="387" t="s">
        <v>2799</v>
      </c>
      <c r="E2173" s="389">
        <v>43685</v>
      </c>
      <c r="F2173" s="387" t="s">
        <v>1765</v>
      </c>
      <c r="G2173" s="389">
        <v>43686</v>
      </c>
      <c r="H2173" s="387" t="s">
        <v>2384</v>
      </c>
      <c r="I2173" s="389">
        <v>43685</v>
      </c>
      <c r="J2173" s="387" t="s">
        <v>2000</v>
      </c>
      <c r="K2173" s="387" t="s">
        <v>1741</v>
      </c>
      <c r="L2173" s="390" t="s">
        <v>1732</v>
      </c>
      <c r="M2173" s="390" t="s">
        <v>1936</v>
      </c>
      <c r="N2173" s="390" t="str">
        <f t="shared" si="68"/>
        <v>Employee17@blyblade.com</v>
      </c>
      <c r="O2173" s="390" t="str">
        <f t="shared" si="69"/>
        <v>Nate_Alexander</v>
      </c>
      <c r="P2173" s="387" t="s">
        <v>1728</v>
      </c>
      <c r="Q2173" s="387" t="s">
        <v>1754</v>
      </c>
      <c r="R2173" s="387" t="s">
        <v>1738</v>
      </c>
      <c r="S2173" s="387">
        <v>1.1200000000000001</v>
      </c>
      <c r="T2173" s="387">
        <v>6</v>
      </c>
      <c r="U2173" s="387" t="s">
        <v>1883</v>
      </c>
      <c r="V2173" s="387" t="s">
        <v>2342</v>
      </c>
      <c r="W2173" s="387" t="s">
        <v>1771</v>
      </c>
      <c r="X2173" s="387" t="s">
        <v>1770</v>
      </c>
      <c r="Y2173" s="387" t="s">
        <v>1748</v>
      </c>
      <c r="Z2173" s="387" t="s">
        <v>1734</v>
      </c>
      <c r="AA2173" s="387" t="s">
        <v>1733</v>
      </c>
      <c r="AB2173" s="387">
        <v>14.84</v>
      </c>
      <c r="AC2173" s="387">
        <v>0</v>
      </c>
      <c r="AD2173" s="387">
        <v>0</v>
      </c>
      <c r="AE2173" s="387">
        <v>14.84</v>
      </c>
      <c r="AF2173" s="387" t="s">
        <v>1729</v>
      </c>
      <c r="AG2173" s="387">
        <v>14.84</v>
      </c>
      <c r="AH2173" s="387">
        <v>0</v>
      </c>
      <c r="AI2173" s="387">
        <v>0</v>
      </c>
      <c r="AJ2173" s="387">
        <v>14.84</v>
      </c>
      <c r="AK2173" s="387">
        <v>1.48</v>
      </c>
      <c r="AM2173"/>
      <c r="AN2173"/>
      <c r="AO2173"/>
    </row>
    <row r="2174" spans="1:41">
      <c r="A2174" s="387" t="s">
        <v>4003</v>
      </c>
      <c r="B2174" s="388">
        <v>43686.086365740739</v>
      </c>
      <c r="C2174" s="389">
        <v>43686</v>
      </c>
      <c r="D2174" s="387" t="s">
        <v>3290</v>
      </c>
      <c r="E2174" s="389">
        <v>43685</v>
      </c>
      <c r="F2174" s="387" t="s">
        <v>3289</v>
      </c>
      <c r="G2174" s="389">
        <v>43686</v>
      </c>
      <c r="H2174" s="387" t="s">
        <v>4002</v>
      </c>
      <c r="I2174" s="389">
        <v>43685</v>
      </c>
      <c r="J2174" s="387" t="s">
        <v>3345</v>
      </c>
      <c r="K2174" s="387" t="s">
        <v>1741</v>
      </c>
      <c r="L2174" s="390" t="s">
        <v>1732</v>
      </c>
      <c r="M2174" s="390" t="s">
        <v>2255</v>
      </c>
      <c r="N2174" s="390" t="str">
        <f t="shared" si="68"/>
        <v>Employee7@blyblade.com</v>
      </c>
      <c r="O2174" s="390" t="str">
        <f t="shared" si="69"/>
        <v>Jack_Oneill</v>
      </c>
      <c r="P2174" s="387" t="s">
        <v>1728</v>
      </c>
      <c r="Q2174" s="387" t="s">
        <v>1754</v>
      </c>
      <c r="R2174" s="387" t="s">
        <v>1738</v>
      </c>
      <c r="S2174" s="387">
        <v>2.93</v>
      </c>
      <c r="T2174" s="387">
        <v>22</v>
      </c>
      <c r="U2174" s="387" t="s">
        <v>1737</v>
      </c>
      <c r="V2174" s="387" t="s">
        <v>2254</v>
      </c>
      <c r="W2174" s="387" t="s">
        <v>1771</v>
      </c>
      <c r="X2174" s="387" t="s">
        <v>1844</v>
      </c>
      <c r="Y2174" s="387" t="s">
        <v>1748</v>
      </c>
      <c r="Z2174" s="387" t="s">
        <v>1734</v>
      </c>
      <c r="AA2174" s="387" t="s">
        <v>1733</v>
      </c>
      <c r="AB2174" s="387">
        <v>23.18</v>
      </c>
      <c r="AC2174" s="387">
        <v>0</v>
      </c>
      <c r="AD2174" s="387">
        <v>0</v>
      </c>
      <c r="AE2174" s="387">
        <v>23.18</v>
      </c>
      <c r="AF2174" s="387" t="s">
        <v>1729</v>
      </c>
      <c r="AG2174" s="387">
        <v>23.18</v>
      </c>
      <c r="AH2174" s="387">
        <v>0</v>
      </c>
      <c r="AI2174" s="387">
        <v>0</v>
      </c>
      <c r="AJ2174" s="387">
        <v>23.18</v>
      </c>
      <c r="AK2174" s="387">
        <v>2.3199999999999998</v>
      </c>
      <c r="AM2174"/>
      <c r="AN2174"/>
      <c r="AO2174"/>
    </row>
    <row r="2175" spans="1:41">
      <c r="A2175" s="387" t="s">
        <v>4001</v>
      </c>
      <c r="B2175" s="388">
        <v>43686.087407407409</v>
      </c>
      <c r="C2175" s="389">
        <v>43686</v>
      </c>
      <c r="D2175" s="387" t="s">
        <v>2394</v>
      </c>
      <c r="E2175" s="389">
        <v>43685</v>
      </c>
      <c r="F2175" s="387" t="s">
        <v>2031</v>
      </c>
      <c r="G2175" s="389">
        <v>43686</v>
      </c>
      <c r="H2175" s="387" t="s">
        <v>3871</v>
      </c>
      <c r="I2175" s="389">
        <v>43685</v>
      </c>
      <c r="J2175" s="387" t="s">
        <v>2039</v>
      </c>
      <c r="K2175" s="387" t="s">
        <v>1741</v>
      </c>
      <c r="L2175" s="390" t="s">
        <v>1732</v>
      </c>
      <c r="M2175" s="390" t="s">
        <v>1898</v>
      </c>
      <c r="N2175" s="390" t="str">
        <f t="shared" si="68"/>
        <v>Employee36@blyblade.com</v>
      </c>
      <c r="O2175" s="390" t="str">
        <f t="shared" si="69"/>
        <v>Jacob_Gibson</v>
      </c>
      <c r="P2175" s="387" t="s">
        <v>1728</v>
      </c>
      <c r="Q2175" s="387" t="s">
        <v>1754</v>
      </c>
      <c r="R2175" s="387" t="s">
        <v>1738</v>
      </c>
      <c r="S2175" s="387">
        <v>1.74</v>
      </c>
      <c r="T2175" s="387">
        <v>10</v>
      </c>
      <c r="U2175" s="387" t="s">
        <v>1845</v>
      </c>
      <c r="V2175" s="387" t="s">
        <v>1928</v>
      </c>
      <c r="W2175" s="387" t="s">
        <v>1771</v>
      </c>
      <c r="X2175" s="387" t="s">
        <v>1770</v>
      </c>
      <c r="Y2175" s="387" t="s">
        <v>1896</v>
      </c>
      <c r="Z2175" s="387" t="s">
        <v>1734</v>
      </c>
      <c r="AA2175" s="387" t="s">
        <v>1733</v>
      </c>
      <c r="AB2175" s="387">
        <v>11.37</v>
      </c>
      <c r="AC2175" s="387">
        <v>0</v>
      </c>
      <c r="AD2175" s="387">
        <v>0</v>
      </c>
      <c r="AE2175" s="387">
        <v>11.37</v>
      </c>
      <c r="AF2175" s="387" t="s">
        <v>1729</v>
      </c>
      <c r="AG2175" s="387">
        <v>11.37</v>
      </c>
      <c r="AH2175" s="387">
        <v>0</v>
      </c>
      <c r="AI2175" s="387">
        <v>0</v>
      </c>
      <c r="AJ2175" s="387">
        <v>11.37</v>
      </c>
      <c r="AK2175" s="387">
        <v>1.1399999999999999</v>
      </c>
      <c r="AM2175"/>
      <c r="AN2175"/>
      <c r="AO2175"/>
    </row>
    <row r="2176" spans="1:41">
      <c r="A2176" s="387" t="s">
        <v>4000</v>
      </c>
      <c r="B2176" s="388">
        <v>43686.08861111111</v>
      </c>
      <c r="C2176" s="389">
        <v>43686</v>
      </c>
      <c r="D2176" s="387" t="s">
        <v>3865</v>
      </c>
      <c r="E2176" s="389">
        <v>43685</v>
      </c>
      <c r="F2176" s="387" t="s">
        <v>3999</v>
      </c>
      <c r="G2176" s="389">
        <v>43686</v>
      </c>
      <c r="H2176" s="387" t="s">
        <v>2245</v>
      </c>
      <c r="I2176" s="389">
        <v>43685</v>
      </c>
      <c r="J2176" s="387" t="s">
        <v>2244</v>
      </c>
      <c r="K2176" s="387" t="s">
        <v>1741</v>
      </c>
      <c r="L2176" s="390" t="s">
        <v>1732</v>
      </c>
      <c r="M2176" s="390" t="s">
        <v>1924</v>
      </c>
      <c r="N2176" s="390" t="str">
        <f t="shared" si="68"/>
        <v>Employee16@blyblade.com</v>
      </c>
      <c r="O2176" s="390" t="str">
        <f t="shared" si="69"/>
        <v>Hunter_Senning</v>
      </c>
      <c r="P2176" s="387" t="s">
        <v>1728</v>
      </c>
      <c r="Q2176" s="387" t="s">
        <v>1847</v>
      </c>
      <c r="R2176" s="387" t="s">
        <v>1738</v>
      </c>
      <c r="S2176" s="387">
        <v>5.42</v>
      </c>
      <c r="T2176" s="387">
        <v>24</v>
      </c>
      <c r="U2176" s="387" t="s">
        <v>1883</v>
      </c>
      <c r="V2176" s="387" t="s">
        <v>2247</v>
      </c>
      <c r="W2176" s="387" t="s">
        <v>1771</v>
      </c>
      <c r="X2176" s="387" t="s">
        <v>1844</v>
      </c>
      <c r="Y2176" s="387" t="s">
        <v>1748</v>
      </c>
      <c r="Z2176" s="387" t="s">
        <v>1734</v>
      </c>
      <c r="AA2176" s="387" t="s">
        <v>1733</v>
      </c>
      <c r="AB2176" s="387">
        <v>55.72</v>
      </c>
      <c r="AC2176" s="387">
        <v>0</v>
      </c>
      <c r="AD2176" s="387">
        <v>0</v>
      </c>
      <c r="AE2176" s="387">
        <v>55.72</v>
      </c>
      <c r="AF2176" s="387" t="s">
        <v>1729</v>
      </c>
      <c r="AG2176" s="387">
        <v>55.72</v>
      </c>
      <c r="AH2176" s="387">
        <v>0</v>
      </c>
      <c r="AI2176" s="387">
        <v>0</v>
      </c>
      <c r="AJ2176" s="387">
        <v>55.72</v>
      </c>
      <c r="AK2176" s="387">
        <v>5.57</v>
      </c>
      <c r="AM2176"/>
      <c r="AN2176"/>
      <c r="AO2176"/>
    </row>
    <row r="2177" spans="1:41">
      <c r="A2177" s="387" t="s">
        <v>3998</v>
      </c>
      <c r="B2177" s="388">
        <v>43686.115555555552</v>
      </c>
      <c r="C2177" s="389">
        <v>43686</v>
      </c>
      <c r="D2177" s="387" t="s">
        <v>3500</v>
      </c>
      <c r="E2177" s="389">
        <v>43685</v>
      </c>
      <c r="F2177" s="387" t="s">
        <v>3997</v>
      </c>
      <c r="G2177" s="389">
        <v>43686</v>
      </c>
      <c r="H2177" s="387" t="s">
        <v>3996</v>
      </c>
      <c r="I2177" s="389">
        <v>43685</v>
      </c>
      <c r="J2177" s="387" t="s">
        <v>1971</v>
      </c>
      <c r="K2177" s="387" t="s">
        <v>1741</v>
      </c>
      <c r="L2177" s="390" t="s">
        <v>1732</v>
      </c>
      <c r="M2177" s="390" t="s">
        <v>1854</v>
      </c>
      <c r="N2177" s="390" t="str">
        <f t="shared" si="68"/>
        <v>Employee5@blyblade.com</v>
      </c>
      <c r="O2177" s="390" t="str">
        <f t="shared" si="69"/>
        <v>Torey_McNeil</v>
      </c>
      <c r="P2177" s="387" t="s">
        <v>1728</v>
      </c>
      <c r="Q2177" s="387" t="s">
        <v>1952</v>
      </c>
      <c r="R2177" s="387" t="s">
        <v>1738</v>
      </c>
      <c r="S2177" s="387">
        <v>104.1</v>
      </c>
      <c r="T2177" s="387">
        <v>156</v>
      </c>
      <c r="U2177" s="387" t="s">
        <v>1737</v>
      </c>
      <c r="V2177" s="387" t="s">
        <v>1752</v>
      </c>
      <c r="W2177" s="387" t="s">
        <v>2025</v>
      </c>
      <c r="X2177" s="387" t="s">
        <v>1749</v>
      </c>
      <c r="Y2177" s="387" t="s">
        <v>1748</v>
      </c>
      <c r="Z2177" s="387" t="s">
        <v>1734</v>
      </c>
      <c r="AA2177" s="387" t="s">
        <v>1733</v>
      </c>
      <c r="AB2177" s="387">
        <v>578.59</v>
      </c>
      <c r="AC2177" s="387">
        <v>0</v>
      </c>
      <c r="AD2177" s="387">
        <v>0</v>
      </c>
      <c r="AE2177" s="387">
        <v>578.59</v>
      </c>
      <c r="AF2177" s="387" t="s">
        <v>1729</v>
      </c>
      <c r="AG2177" s="387">
        <v>578.59</v>
      </c>
      <c r="AH2177" s="387">
        <v>0</v>
      </c>
      <c r="AI2177" s="387">
        <v>0</v>
      </c>
      <c r="AJ2177" s="387">
        <v>578.59</v>
      </c>
      <c r="AK2177" s="387">
        <v>57.86</v>
      </c>
      <c r="AM2177"/>
      <c r="AN2177"/>
      <c r="AO2177"/>
    </row>
    <row r="2178" spans="1:41">
      <c r="A2178" s="387" t="s">
        <v>3995</v>
      </c>
      <c r="B2178" s="388">
        <v>43686.125393518516</v>
      </c>
      <c r="C2178" s="389">
        <v>43685</v>
      </c>
      <c r="D2178" s="387" t="s">
        <v>3049</v>
      </c>
      <c r="E2178" s="389">
        <v>43685</v>
      </c>
      <c r="F2178" s="387" t="s">
        <v>2404</v>
      </c>
      <c r="G2178" s="389">
        <v>43686</v>
      </c>
      <c r="H2178" s="387" t="s">
        <v>3994</v>
      </c>
      <c r="I2178" s="389">
        <v>43685</v>
      </c>
      <c r="J2178" s="387" t="s">
        <v>3205</v>
      </c>
      <c r="K2178" s="387" t="s">
        <v>1741</v>
      </c>
      <c r="L2178" s="390" t="s">
        <v>1732</v>
      </c>
      <c r="M2178" s="390" t="s">
        <v>1929</v>
      </c>
      <c r="N2178" s="390" t="str">
        <f t="shared" si="68"/>
        <v>Employee29@blyblade.com</v>
      </c>
      <c r="O2178" s="390" t="str">
        <f t="shared" si="69"/>
        <v>Justin_Meltzer</v>
      </c>
      <c r="P2178" s="387" t="s">
        <v>1728</v>
      </c>
      <c r="Q2178" s="387" t="s">
        <v>1952</v>
      </c>
      <c r="R2178" s="387" t="s">
        <v>1738</v>
      </c>
      <c r="S2178" s="387">
        <v>92.22</v>
      </c>
      <c r="T2178" s="387">
        <v>169</v>
      </c>
      <c r="U2178" s="387" t="s">
        <v>1737</v>
      </c>
      <c r="V2178" s="387" t="s">
        <v>1996</v>
      </c>
      <c r="W2178" s="387" t="s">
        <v>2403</v>
      </c>
      <c r="X2178" s="387" t="s">
        <v>1749</v>
      </c>
      <c r="Y2178" s="387" t="s">
        <v>1748</v>
      </c>
      <c r="Z2178" s="387" t="s">
        <v>1734</v>
      </c>
      <c r="AA2178" s="387" t="s">
        <v>1733</v>
      </c>
      <c r="AB2178" s="387">
        <v>668.51</v>
      </c>
      <c r="AC2178" s="387">
        <v>0</v>
      </c>
      <c r="AD2178" s="387">
        <v>0</v>
      </c>
      <c r="AE2178" s="387">
        <v>668.51</v>
      </c>
      <c r="AF2178" s="387" t="s">
        <v>1729</v>
      </c>
      <c r="AG2178" s="387">
        <v>668.51</v>
      </c>
      <c r="AH2178" s="387">
        <v>0</v>
      </c>
      <c r="AI2178" s="387">
        <v>0</v>
      </c>
      <c r="AJ2178" s="387">
        <v>668.51</v>
      </c>
      <c r="AK2178" s="387">
        <v>66.849999999999994</v>
      </c>
      <c r="AM2178"/>
      <c r="AN2178"/>
      <c r="AO2178"/>
    </row>
    <row r="2179" spans="1:41">
      <c r="A2179" s="387" t="s">
        <v>3995</v>
      </c>
      <c r="B2179" s="388">
        <v>43686.125520833331</v>
      </c>
      <c r="C2179" s="389">
        <v>43685</v>
      </c>
      <c r="D2179" s="387" t="s">
        <v>3049</v>
      </c>
      <c r="E2179" s="389">
        <v>43685</v>
      </c>
      <c r="F2179" s="387" t="s">
        <v>2404</v>
      </c>
      <c r="G2179" s="389">
        <v>43686</v>
      </c>
      <c r="H2179" s="387" t="s">
        <v>3994</v>
      </c>
      <c r="I2179" s="389">
        <v>43685</v>
      </c>
      <c r="J2179" s="387" t="s">
        <v>3205</v>
      </c>
      <c r="K2179" s="387" t="s">
        <v>1741</v>
      </c>
      <c r="L2179" s="390" t="s">
        <v>1732</v>
      </c>
      <c r="M2179" s="390" t="s">
        <v>1929</v>
      </c>
      <c r="N2179" s="390" t="str">
        <f t="shared" si="68"/>
        <v>Employee29@blyblade.com</v>
      </c>
      <c r="O2179" s="390" t="str">
        <f t="shared" si="69"/>
        <v>Justin_Meltzer</v>
      </c>
      <c r="P2179" s="387" t="s">
        <v>1728</v>
      </c>
      <c r="Q2179" s="387" t="s">
        <v>1952</v>
      </c>
      <c r="R2179" s="387" t="s">
        <v>1738</v>
      </c>
      <c r="S2179" s="387">
        <v>92.22</v>
      </c>
      <c r="T2179" s="387">
        <v>169</v>
      </c>
      <c r="U2179" s="387" t="s">
        <v>1737</v>
      </c>
      <c r="V2179" s="387" t="s">
        <v>1996</v>
      </c>
      <c r="W2179" s="387" t="s">
        <v>2403</v>
      </c>
      <c r="X2179" s="387" t="s">
        <v>1749</v>
      </c>
      <c r="Y2179" s="387" t="s">
        <v>1748</v>
      </c>
      <c r="Z2179" s="387" t="s">
        <v>1734</v>
      </c>
      <c r="AA2179" s="387" t="s">
        <v>1747</v>
      </c>
      <c r="AB2179" s="387">
        <v>0</v>
      </c>
      <c r="AC2179" s="387">
        <v>0</v>
      </c>
      <c r="AD2179" s="387">
        <v>88.95</v>
      </c>
      <c r="AE2179" s="387">
        <v>88.95</v>
      </c>
      <c r="AF2179" s="387" t="s">
        <v>1729</v>
      </c>
      <c r="AG2179" s="387">
        <v>0</v>
      </c>
      <c r="AH2179" s="387">
        <v>0</v>
      </c>
      <c r="AI2179" s="387">
        <v>88.95</v>
      </c>
      <c r="AJ2179" s="387">
        <v>88.95</v>
      </c>
      <c r="AK2179" s="387">
        <v>0</v>
      </c>
      <c r="AM2179"/>
      <c r="AN2179"/>
      <c r="AO2179"/>
    </row>
    <row r="2180" spans="1:41">
      <c r="A2180" s="387" t="s">
        <v>3993</v>
      </c>
      <c r="B2180" s="388">
        <v>43686.129143518519</v>
      </c>
      <c r="C2180" s="389">
        <v>43686</v>
      </c>
      <c r="D2180" s="387" t="s">
        <v>3992</v>
      </c>
      <c r="E2180" s="389">
        <v>43685</v>
      </c>
      <c r="F2180" s="387" t="s">
        <v>3991</v>
      </c>
      <c r="G2180" s="389">
        <v>43686</v>
      </c>
      <c r="H2180" s="387" t="s">
        <v>3990</v>
      </c>
      <c r="I2180" s="389">
        <v>43685</v>
      </c>
      <c r="J2180" s="387" t="s">
        <v>2960</v>
      </c>
      <c r="K2180" s="387" t="s">
        <v>1741</v>
      </c>
      <c r="L2180" s="390" t="s">
        <v>1732</v>
      </c>
      <c r="M2180" s="390" t="s">
        <v>3623</v>
      </c>
      <c r="N2180" s="390" t="str">
        <f t="shared" si="68"/>
        <v>Employee24@blyblade.com</v>
      </c>
      <c r="O2180" s="390" t="str">
        <f t="shared" si="69"/>
        <v>Will_Heyburn</v>
      </c>
      <c r="P2180" s="387" t="s">
        <v>1728</v>
      </c>
      <c r="Q2180" s="387" t="s">
        <v>1847</v>
      </c>
      <c r="R2180" s="387" t="s">
        <v>1738</v>
      </c>
      <c r="S2180" s="387">
        <v>1.59</v>
      </c>
      <c r="T2180" s="387">
        <v>11</v>
      </c>
      <c r="U2180" s="387" t="s">
        <v>1737</v>
      </c>
      <c r="V2180" s="387" t="s">
        <v>1772</v>
      </c>
      <c r="W2180" s="387" t="s">
        <v>1771</v>
      </c>
      <c r="X2180" s="387" t="s">
        <v>1844</v>
      </c>
      <c r="Y2180" s="387" t="s">
        <v>1890</v>
      </c>
      <c r="Z2180" s="387" t="s">
        <v>1734</v>
      </c>
      <c r="AA2180" s="387" t="s">
        <v>1733</v>
      </c>
      <c r="AB2180" s="387">
        <v>13.61</v>
      </c>
      <c r="AC2180" s="387">
        <v>0</v>
      </c>
      <c r="AD2180" s="387">
        <v>0</v>
      </c>
      <c r="AE2180" s="387">
        <v>13.61</v>
      </c>
      <c r="AF2180" s="387" t="s">
        <v>1729</v>
      </c>
      <c r="AG2180" s="387">
        <v>13.61</v>
      </c>
      <c r="AH2180" s="387">
        <v>0</v>
      </c>
      <c r="AI2180" s="387">
        <v>0</v>
      </c>
      <c r="AJ2180" s="387">
        <v>13.61</v>
      </c>
      <c r="AK2180" s="387">
        <v>1.36</v>
      </c>
      <c r="AM2180"/>
      <c r="AN2180"/>
      <c r="AO2180"/>
    </row>
    <row r="2181" spans="1:41">
      <c r="A2181" s="387" t="s">
        <v>3989</v>
      </c>
      <c r="B2181" s="388">
        <v>43686.144953703704</v>
      </c>
      <c r="C2181" s="389">
        <v>43686</v>
      </c>
      <c r="D2181" s="387" t="s">
        <v>3513</v>
      </c>
      <c r="E2181" s="389">
        <v>43685</v>
      </c>
      <c r="F2181" s="387" t="s">
        <v>3512</v>
      </c>
      <c r="G2181" s="389">
        <v>43686</v>
      </c>
      <c r="H2181" s="387" t="s">
        <v>3498</v>
      </c>
      <c r="I2181" s="389">
        <v>43685</v>
      </c>
      <c r="J2181" s="387" t="s">
        <v>2285</v>
      </c>
      <c r="K2181" s="387" t="s">
        <v>1741</v>
      </c>
      <c r="L2181" s="390" t="s">
        <v>1732</v>
      </c>
      <c r="M2181" s="390" t="s">
        <v>2223</v>
      </c>
      <c r="N2181" s="390" t="str">
        <f t="shared" si="68"/>
        <v>Employee19@blyblade.com</v>
      </c>
      <c r="O2181" s="390" t="str">
        <f t="shared" si="69"/>
        <v>Gil_Adler</v>
      </c>
      <c r="P2181" s="387" t="s">
        <v>1728</v>
      </c>
      <c r="Q2181" s="387" t="s">
        <v>1952</v>
      </c>
      <c r="R2181" s="387" t="s">
        <v>1738</v>
      </c>
      <c r="S2181" s="387">
        <v>2.12</v>
      </c>
      <c r="T2181" s="387">
        <v>12</v>
      </c>
      <c r="U2181" s="387" t="s">
        <v>1737</v>
      </c>
      <c r="V2181" s="387" t="s">
        <v>1737</v>
      </c>
      <c r="W2181" s="387" t="s">
        <v>1771</v>
      </c>
      <c r="X2181" s="387" t="s">
        <v>1749</v>
      </c>
      <c r="Y2181" s="387" t="s">
        <v>1890</v>
      </c>
      <c r="Z2181" s="387" t="s">
        <v>1734</v>
      </c>
      <c r="AA2181" s="387" t="s">
        <v>1733</v>
      </c>
      <c r="AB2181" s="387">
        <v>41.51</v>
      </c>
      <c r="AC2181" s="387">
        <v>0</v>
      </c>
      <c r="AD2181" s="387">
        <v>0</v>
      </c>
      <c r="AE2181" s="387">
        <v>41.51</v>
      </c>
      <c r="AF2181" s="387" t="s">
        <v>1729</v>
      </c>
      <c r="AG2181" s="387">
        <v>41.51</v>
      </c>
      <c r="AH2181" s="387">
        <v>0</v>
      </c>
      <c r="AI2181" s="387">
        <v>0</v>
      </c>
      <c r="AJ2181" s="387">
        <v>41.51</v>
      </c>
      <c r="AK2181" s="387">
        <v>4.1500000000000004</v>
      </c>
      <c r="AM2181"/>
      <c r="AN2181"/>
      <c r="AO2181"/>
    </row>
    <row r="2182" spans="1:41">
      <c r="A2182" s="387" t="s">
        <v>3989</v>
      </c>
      <c r="B2182" s="388">
        <v>43686.145509259259</v>
      </c>
      <c r="C2182" s="389">
        <v>43686</v>
      </c>
      <c r="D2182" s="387" t="s">
        <v>3513</v>
      </c>
      <c r="E2182" s="389">
        <v>43685</v>
      </c>
      <c r="F2182" s="387" t="s">
        <v>3512</v>
      </c>
      <c r="G2182" s="389">
        <v>43686</v>
      </c>
      <c r="H2182" s="387" t="s">
        <v>3498</v>
      </c>
      <c r="I2182" s="389">
        <v>43685</v>
      </c>
      <c r="J2182" s="387" t="s">
        <v>2285</v>
      </c>
      <c r="K2182" s="387" t="s">
        <v>1741</v>
      </c>
      <c r="L2182" s="390" t="s">
        <v>1732</v>
      </c>
      <c r="M2182" s="390" t="s">
        <v>2223</v>
      </c>
      <c r="N2182" s="390" t="str">
        <f t="shared" si="68"/>
        <v>Employee19@blyblade.com</v>
      </c>
      <c r="O2182" s="390" t="str">
        <f t="shared" si="69"/>
        <v>Gil_Adler</v>
      </c>
      <c r="P2182" s="387" t="s">
        <v>1728</v>
      </c>
      <c r="Q2182" s="387" t="s">
        <v>1952</v>
      </c>
      <c r="R2182" s="387" t="s">
        <v>1738</v>
      </c>
      <c r="S2182" s="387">
        <v>2.12</v>
      </c>
      <c r="T2182" s="387">
        <v>12</v>
      </c>
      <c r="U2182" s="387" t="s">
        <v>1737</v>
      </c>
      <c r="V2182" s="387" t="s">
        <v>1737</v>
      </c>
      <c r="W2182" s="387" t="s">
        <v>1771</v>
      </c>
      <c r="X2182" s="387" t="s">
        <v>1749</v>
      </c>
      <c r="Y2182" s="387" t="s">
        <v>1890</v>
      </c>
      <c r="Z2182" s="387" t="s">
        <v>1734</v>
      </c>
      <c r="AA2182" s="387" t="s">
        <v>1747</v>
      </c>
      <c r="AB2182" s="387">
        <v>0</v>
      </c>
      <c r="AC2182" s="387">
        <v>0</v>
      </c>
      <c r="AD2182" s="387">
        <v>3.08</v>
      </c>
      <c r="AE2182" s="387">
        <v>3.08</v>
      </c>
      <c r="AF2182" s="387" t="s">
        <v>1729</v>
      </c>
      <c r="AG2182" s="387">
        <v>0</v>
      </c>
      <c r="AH2182" s="387">
        <v>0</v>
      </c>
      <c r="AI2182" s="387">
        <v>3.08</v>
      </c>
      <c r="AJ2182" s="387">
        <v>3.08</v>
      </c>
      <c r="AK2182" s="387">
        <v>0</v>
      </c>
      <c r="AM2182"/>
      <c r="AN2182"/>
      <c r="AO2182"/>
    </row>
    <row r="2183" spans="1:41">
      <c r="A2183" s="387" t="s">
        <v>3988</v>
      </c>
      <c r="B2183" s="388">
        <v>43686.16746527778</v>
      </c>
      <c r="C2183" s="389">
        <v>43686</v>
      </c>
      <c r="D2183" s="387" t="s">
        <v>3513</v>
      </c>
      <c r="E2183" s="389">
        <v>43685</v>
      </c>
      <c r="F2183" s="387" t="s">
        <v>3512</v>
      </c>
      <c r="G2183" s="389">
        <v>43686</v>
      </c>
      <c r="H2183" s="387" t="s">
        <v>3501</v>
      </c>
      <c r="I2183" s="389">
        <v>43686</v>
      </c>
      <c r="J2183" s="387" t="s">
        <v>3500</v>
      </c>
      <c r="K2183" s="387" t="s">
        <v>1741</v>
      </c>
      <c r="L2183" s="390" t="s">
        <v>1732</v>
      </c>
      <c r="M2183" s="390" t="s">
        <v>1854</v>
      </c>
      <c r="N2183" s="390" t="str">
        <f t="shared" si="68"/>
        <v>Employee5@blyblade.com</v>
      </c>
      <c r="O2183" s="390" t="str">
        <f t="shared" si="69"/>
        <v>Torey_McNeil</v>
      </c>
      <c r="P2183" s="387" t="s">
        <v>1728</v>
      </c>
      <c r="Q2183" s="387" t="s">
        <v>1847</v>
      </c>
      <c r="R2183" s="387" t="s">
        <v>1738</v>
      </c>
      <c r="S2183" s="387">
        <v>9.24</v>
      </c>
      <c r="T2183" s="387">
        <v>39</v>
      </c>
      <c r="U2183" s="387" t="s">
        <v>1737</v>
      </c>
      <c r="V2183" s="387" t="s">
        <v>1853</v>
      </c>
      <c r="W2183" s="387" t="s">
        <v>1771</v>
      </c>
      <c r="X2183" s="387" t="s">
        <v>1770</v>
      </c>
      <c r="Y2183" s="387" t="s">
        <v>1748</v>
      </c>
      <c r="Z2183" s="387" t="s">
        <v>1734</v>
      </c>
      <c r="AA2183" s="387" t="s">
        <v>1733</v>
      </c>
      <c r="AB2183" s="387">
        <v>46.13</v>
      </c>
      <c r="AC2183" s="387">
        <v>0</v>
      </c>
      <c r="AD2183" s="387">
        <v>0</v>
      </c>
      <c r="AE2183" s="387">
        <v>46.13</v>
      </c>
      <c r="AF2183" s="387" t="s">
        <v>1729</v>
      </c>
      <c r="AG2183" s="387">
        <v>46.13</v>
      </c>
      <c r="AH2183" s="387">
        <v>0</v>
      </c>
      <c r="AI2183" s="387">
        <v>0</v>
      </c>
      <c r="AJ2183" s="387">
        <v>46.13</v>
      </c>
      <c r="AK2183" s="387">
        <v>4.6100000000000003</v>
      </c>
      <c r="AM2183"/>
      <c r="AN2183"/>
      <c r="AO2183"/>
    </row>
    <row r="2184" spans="1:41">
      <c r="A2184" s="387" t="s">
        <v>3987</v>
      </c>
      <c r="B2184" s="388">
        <v>43686.420752314814</v>
      </c>
      <c r="C2184" s="389">
        <v>43686</v>
      </c>
      <c r="D2184" s="387" t="s">
        <v>2194</v>
      </c>
      <c r="E2184" s="389">
        <v>43686</v>
      </c>
      <c r="F2184" s="387" t="s">
        <v>3608</v>
      </c>
      <c r="G2184" s="389">
        <v>43686</v>
      </c>
      <c r="H2184" s="387" t="s">
        <v>2189</v>
      </c>
      <c r="I2184" s="389">
        <v>43686</v>
      </c>
      <c r="J2184" s="387" t="s">
        <v>2916</v>
      </c>
      <c r="K2184" s="387" t="s">
        <v>1741</v>
      </c>
      <c r="L2184" s="390" t="s">
        <v>1732</v>
      </c>
      <c r="M2184" s="390" t="s">
        <v>1804</v>
      </c>
      <c r="N2184" s="390" t="str">
        <f t="shared" si="68"/>
        <v>Employee47@blyblade.com</v>
      </c>
      <c r="O2184" s="390" t="str">
        <f t="shared" si="69"/>
        <v>Amanda_Soucy</v>
      </c>
      <c r="P2184" s="387" t="s">
        <v>1728</v>
      </c>
      <c r="Q2184" s="387" t="s">
        <v>1754</v>
      </c>
      <c r="R2184" s="387" t="s">
        <v>1738</v>
      </c>
      <c r="S2184" s="387">
        <v>1.56</v>
      </c>
      <c r="T2184" s="387">
        <v>7</v>
      </c>
      <c r="U2184" s="387" t="s">
        <v>1833</v>
      </c>
      <c r="V2184" s="387" t="s">
        <v>1737</v>
      </c>
      <c r="W2184" s="387" t="s">
        <v>1771</v>
      </c>
      <c r="X2184" s="387" t="s">
        <v>1844</v>
      </c>
      <c r="Y2184" s="387" t="s">
        <v>1735</v>
      </c>
      <c r="Z2184" s="387" t="s">
        <v>1734</v>
      </c>
      <c r="AA2184" s="387" t="s">
        <v>1733</v>
      </c>
      <c r="AB2184" s="387">
        <v>8.4</v>
      </c>
      <c r="AC2184" s="387">
        <v>0</v>
      </c>
      <c r="AD2184" s="387">
        <v>0</v>
      </c>
      <c r="AE2184" s="387">
        <v>8.4</v>
      </c>
      <c r="AF2184" s="387" t="s">
        <v>1729</v>
      </c>
      <c r="AG2184" s="387">
        <v>8.4</v>
      </c>
      <c r="AH2184" s="387">
        <v>0</v>
      </c>
      <c r="AI2184" s="387">
        <v>0</v>
      </c>
      <c r="AJ2184" s="387">
        <v>8.4</v>
      </c>
      <c r="AK2184" s="387">
        <v>0.84</v>
      </c>
      <c r="AM2184"/>
      <c r="AN2184"/>
      <c r="AO2184"/>
    </row>
    <row r="2185" spans="1:41">
      <c r="A2185" s="387" t="s">
        <v>3986</v>
      </c>
      <c r="B2185" s="388">
        <v>43686.443668981483</v>
      </c>
      <c r="C2185" s="389">
        <v>43686</v>
      </c>
      <c r="D2185" s="387" t="s">
        <v>2447</v>
      </c>
      <c r="E2185" s="389">
        <v>43686</v>
      </c>
      <c r="F2185" s="387" t="s">
        <v>3606</v>
      </c>
      <c r="G2185" s="389">
        <v>43686</v>
      </c>
      <c r="H2185" s="387" t="s">
        <v>3464</v>
      </c>
      <c r="I2185" s="389">
        <v>43686</v>
      </c>
      <c r="J2185" s="387" t="s">
        <v>3982</v>
      </c>
      <c r="K2185" s="387" t="s">
        <v>1741</v>
      </c>
      <c r="L2185" s="390" t="s">
        <v>1732</v>
      </c>
      <c r="M2185" s="390" t="s">
        <v>2208</v>
      </c>
      <c r="N2185" s="390" t="str">
        <f t="shared" si="68"/>
        <v>Employee13@blyblade.com</v>
      </c>
      <c r="O2185" s="390" t="str">
        <f t="shared" si="69"/>
        <v>Evelyn_Pelczar</v>
      </c>
      <c r="P2185" s="387" t="s">
        <v>1728</v>
      </c>
      <c r="Q2185" s="387" t="s">
        <v>1847</v>
      </c>
      <c r="R2185" s="387" t="s">
        <v>1738</v>
      </c>
      <c r="S2185" s="387">
        <v>4.1399999999999997</v>
      </c>
      <c r="T2185" s="387">
        <v>15</v>
      </c>
      <c r="U2185" s="387" t="s">
        <v>2207</v>
      </c>
      <c r="V2185" s="387" t="s">
        <v>1883</v>
      </c>
      <c r="W2185" s="387" t="s">
        <v>1771</v>
      </c>
      <c r="X2185" s="387" t="s">
        <v>1844</v>
      </c>
      <c r="Y2185" s="387" t="s">
        <v>1735</v>
      </c>
      <c r="Z2185" s="387" t="s">
        <v>1734</v>
      </c>
      <c r="AA2185" s="387" t="s">
        <v>1733</v>
      </c>
      <c r="AB2185" s="387">
        <v>20.49</v>
      </c>
      <c r="AC2185" s="387">
        <v>0</v>
      </c>
      <c r="AD2185" s="387">
        <v>0</v>
      </c>
      <c r="AE2185" s="387">
        <v>20.49</v>
      </c>
      <c r="AF2185" s="387" t="s">
        <v>1729</v>
      </c>
      <c r="AG2185" s="387">
        <v>20.49</v>
      </c>
      <c r="AH2185" s="387">
        <v>0</v>
      </c>
      <c r="AI2185" s="387">
        <v>0</v>
      </c>
      <c r="AJ2185" s="387">
        <v>20.49</v>
      </c>
      <c r="AK2185" s="387">
        <v>2.0499999999999998</v>
      </c>
      <c r="AM2185"/>
      <c r="AN2185"/>
      <c r="AO2185"/>
    </row>
    <row r="2186" spans="1:41">
      <c r="A2186" s="387" t="s">
        <v>3985</v>
      </c>
      <c r="B2186" s="388">
        <v>43686.4450462963</v>
      </c>
      <c r="C2186" s="389">
        <v>43686</v>
      </c>
      <c r="D2186" s="387" t="s">
        <v>3689</v>
      </c>
      <c r="E2186" s="389">
        <v>43686</v>
      </c>
      <c r="F2186" s="387" t="s">
        <v>3688</v>
      </c>
      <c r="G2186" s="389">
        <v>43686</v>
      </c>
      <c r="H2186" s="387" t="s">
        <v>3148</v>
      </c>
      <c r="I2186" s="389">
        <v>43686</v>
      </c>
      <c r="J2186" s="387" t="s">
        <v>3984</v>
      </c>
      <c r="K2186" s="387" t="s">
        <v>1741</v>
      </c>
      <c r="L2186" s="390" t="s">
        <v>1732</v>
      </c>
      <c r="M2186" s="390" t="s">
        <v>2985</v>
      </c>
      <c r="N2186" s="390" t="str">
        <f t="shared" si="68"/>
        <v>Employee49@blyblade.com</v>
      </c>
      <c r="O2186" s="390" t="str">
        <f t="shared" si="69"/>
        <v>Emi_Suzuki</v>
      </c>
      <c r="P2186" s="387" t="s">
        <v>1728</v>
      </c>
      <c r="Q2186" s="387" t="s">
        <v>1754</v>
      </c>
      <c r="R2186" s="387" t="s">
        <v>1738</v>
      </c>
      <c r="S2186" s="387">
        <v>7.02</v>
      </c>
      <c r="T2186" s="387">
        <v>20</v>
      </c>
      <c r="U2186" s="387" t="s">
        <v>2489</v>
      </c>
      <c r="V2186" s="387" t="s">
        <v>1772</v>
      </c>
      <c r="W2186" s="387" t="s">
        <v>1771</v>
      </c>
      <c r="X2186" s="387" t="s">
        <v>1844</v>
      </c>
      <c r="Y2186" s="387" t="s">
        <v>1825</v>
      </c>
      <c r="Z2186" s="387" t="s">
        <v>1734</v>
      </c>
      <c r="AA2186" s="387" t="s">
        <v>1733</v>
      </c>
      <c r="AB2186" s="387">
        <v>23.46</v>
      </c>
      <c r="AC2186" s="387">
        <v>0</v>
      </c>
      <c r="AD2186" s="387">
        <v>0</v>
      </c>
      <c r="AE2186" s="387">
        <v>23.46</v>
      </c>
      <c r="AF2186" s="387" t="s">
        <v>1729</v>
      </c>
      <c r="AG2186" s="387">
        <v>23.46</v>
      </c>
      <c r="AH2186" s="387">
        <v>0</v>
      </c>
      <c r="AI2186" s="387">
        <v>0</v>
      </c>
      <c r="AJ2186" s="387">
        <v>23.46</v>
      </c>
      <c r="AK2186" s="387">
        <v>2.35</v>
      </c>
      <c r="AM2186"/>
      <c r="AN2186"/>
      <c r="AO2186"/>
    </row>
    <row r="2187" spans="1:41">
      <c r="A2187" s="387" t="s">
        <v>3983</v>
      </c>
      <c r="B2187" s="388">
        <v>43686.447395833333</v>
      </c>
      <c r="C2187" s="389">
        <v>43686</v>
      </c>
      <c r="D2187" s="387" t="s">
        <v>3464</v>
      </c>
      <c r="E2187" s="389">
        <v>43686</v>
      </c>
      <c r="F2187" s="387" t="s">
        <v>3982</v>
      </c>
      <c r="G2187" s="389">
        <v>43686</v>
      </c>
      <c r="H2187" s="387" t="s">
        <v>2370</v>
      </c>
      <c r="I2187" s="389">
        <v>43686</v>
      </c>
      <c r="J2187" s="387" t="s">
        <v>2369</v>
      </c>
      <c r="K2187" s="387" t="s">
        <v>1741</v>
      </c>
      <c r="L2187" s="390" t="s">
        <v>1732</v>
      </c>
      <c r="M2187" s="390" t="s">
        <v>3981</v>
      </c>
      <c r="N2187" s="390" t="str">
        <f t="shared" si="68"/>
        <v>Employee27@blyblade.com</v>
      </c>
      <c r="O2187" s="390" t="str">
        <f t="shared" si="69"/>
        <v>Madison_Friedman</v>
      </c>
      <c r="P2187" s="387" t="s">
        <v>1728</v>
      </c>
      <c r="Q2187" s="387" t="s">
        <v>1754</v>
      </c>
      <c r="R2187" s="387" t="s">
        <v>1738</v>
      </c>
      <c r="S2187" s="387">
        <v>0.61</v>
      </c>
      <c r="T2187" s="387">
        <v>3</v>
      </c>
      <c r="U2187" s="387" t="s">
        <v>1883</v>
      </c>
      <c r="V2187" s="387" t="s">
        <v>1772</v>
      </c>
      <c r="W2187" s="387" t="s">
        <v>1771</v>
      </c>
      <c r="X2187" s="387" t="s">
        <v>1770</v>
      </c>
      <c r="Y2187" s="387" t="s">
        <v>1748</v>
      </c>
      <c r="Z2187" s="387" t="s">
        <v>1734</v>
      </c>
      <c r="AA2187" s="387" t="s">
        <v>1733</v>
      </c>
      <c r="AB2187" s="387">
        <v>10.76</v>
      </c>
      <c r="AC2187" s="387">
        <v>0</v>
      </c>
      <c r="AD2187" s="387">
        <v>0</v>
      </c>
      <c r="AE2187" s="387">
        <v>10.76</v>
      </c>
      <c r="AF2187" s="387" t="s">
        <v>1729</v>
      </c>
      <c r="AG2187" s="387">
        <v>10.76</v>
      </c>
      <c r="AH2187" s="387">
        <v>0</v>
      </c>
      <c r="AI2187" s="387">
        <v>0</v>
      </c>
      <c r="AJ2187" s="387">
        <v>10.76</v>
      </c>
      <c r="AK2187" s="387">
        <v>1.08</v>
      </c>
      <c r="AM2187"/>
      <c r="AN2187"/>
      <c r="AO2187"/>
    </row>
    <row r="2188" spans="1:41">
      <c r="A2188" s="387" t="s">
        <v>3928</v>
      </c>
      <c r="B2188" s="388">
        <v>43686.469837962963</v>
      </c>
      <c r="C2188" s="389">
        <v>43686</v>
      </c>
      <c r="D2188" s="387" t="s">
        <v>2556</v>
      </c>
      <c r="E2188" s="389">
        <v>43686</v>
      </c>
      <c r="F2188" s="387" t="s">
        <v>3927</v>
      </c>
      <c r="G2188" s="389">
        <v>43686</v>
      </c>
      <c r="H2188" s="387" t="s">
        <v>2178</v>
      </c>
      <c r="I2188" s="389">
        <v>43686</v>
      </c>
      <c r="J2188" s="387" t="s">
        <v>3926</v>
      </c>
      <c r="K2188" s="387" t="s">
        <v>1741</v>
      </c>
      <c r="L2188" s="390" t="s">
        <v>1732</v>
      </c>
      <c r="M2188" s="390" t="s">
        <v>1884</v>
      </c>
      <c r="N2188" s="390" t="str">
        <f t="shared" si="68"/>
        <v>Employee25@blyblade.com</v>
      </c>
      <c r="O2188" s="390" t="str">
        <f t="shared" si="69"/>
        <v>Shyloh_Davonne Wilkinson</v>
      </c>
      <c r="P2188" s="387" t="s">
        <v>1728</v>
      </c>
      <c r="Q2188" s="387" t="s">
        <v>1847</v>
      </c>
      <c r="R2188" s="387" t="s">
        <v>1803</v>
      </c>
      <c r="S2188" s="387">
        <v>5.49</v>
      </c>
      <c r="T2188" s="387">
        <v>35</v>
      </c>
      <c r="U2188" s="387" t="s">
        <v>1882</v>
      </c>
      <c r="V2188" s="387" t="s">
        <v>1883</v>
      </c>
      <c r="W2188" s="387" t="s">
        <v>1771</v>
      </c>
      <c r="X2188" s="387" t="s">
        <v>1844</v>
      </c>
      <c r="Y2188" s="387" t="s">
        <v>1735</v>
      </c>
      <c r="Z2188" s="387" t="s">
        <v>1734</v>
      </c>
      <c r="AA2188" s="387" t="s">
        <v>1733</v>
      </c>
      <c r="AB2188" s="387">
        <v>54.28</v>
      </c>
      <c r="AC2188" s="387">
        <v>0</v>
      </c>
      <c r="AD2188" s="387">
        <v>0</v>
      </c>
      <c r="AE2188" s="387">
        <v>54.28</v>
      </c>
      <c r="AF2188" s="387" t="s">
        <v>1729</v>
      </c>
      <c r="AG2188" s="387">
        <v>54.28</v>
      </c>
      <c r="AH2188" s="387">
        <v>0</v>
      </c>
      <c r="AI2188" s="387">
        <v>0</v>
      </c>
      <c r="AJ2188" s="387">
        <v>54.28</v>
      </c>
      <c r="AK2188" s="387">
        <v>5.43</v>
      </c>
      <c r="AM2188"/>
      <c r="AN2188"/>
      <c r="AO2188"/>
    </row>
    <row r="2189" spans="1:41">
      <c r="A2189" s="387" t="s">
        <v>3980</v>
      </c>
      <c r="B2189" s="388">
        <v>43686.475798611114</v>
      </c>
      <c r="C2189" s="389">
        <v>43686</v>
      </c>
      <c r="D2189" s="387" t="s">
        <v>2629</v>
      </c>
      <c r="E2189" s="389">
        <v>43686</v>
      </c>
      <c r="F2189" s="387" t="s">
        <v>2673</v>
      </c>
      <c r="G2189" s="389">
        <v>43686</v>
      </c>
      <c r="H2189" s="387" t="s">
        <v>2666</v>
      </c>
      <c r="I2189" s="389">
        <v>43686</v>
      </c>
      <c r="J2189" s="387" t="s">
        <v>2665</v>
      </c>
      <c r="K2189" s="387" t="s">
        <v>1741</v>
      </c>
      <c r="L2189" s="390" t="s">
        <v>1732</v>
      </c>
      <c r="M2189" s="390" t="s">
        <v>2812</v>
      </c>
      <c r="N2189" s="390" t="str">
        <f t="shared" si="68"/>
        <v>Employee6@blyblade.com</v>
      </c>
      <c r="O2189" s="390" t="str">
        <f t="shared" si="69"/>
        <v>Matthew_Brody</v>
      </c>
      <c r="P2189" s="387" t="s">
        <v>1728</v>
      </c>
      <c r="Q2189" s="387" t="s">
        <v>1754</v>
      </c>
      <c r="R2189" s="387" t="s">
        <v>1738</v>
      </c>
      <c r="S2189" s="387">
        <v>1.04</v>
      </c>
      <c r="T2189" s="387">
        <v>6</v>
      </c>
      <c r="U2189" s="387" t="s">
        <v>3075</v>
      </c>
      <c r="V2189" s="387" t="s">
        <v>1883</v>
      </c>
      <c r="W2189" s="387" t="s">
        <v>1771</v>
      </c>
      <c r="X2189" s="387" t="s">
        <v>1770</v>
      </c>
      <c r="Y2189" s="387" t="s">
        <v>1748</v>
      </c>
      <c r="Z2189" s="387" t="s">
        <v>1734</v>
      </c>
      <c r="AA2189" s="387" t="s">
        <v>1733</v>
      </c>
      <c r="AB2189" s="387">
        <v>13.11</v>
      </c>
      <c r="AC2189" s="387">
        <v>0</v>
      </c>
      <c r="AD2189" s="387">
        <v>0</v>
      </c>
      <c r="AE2189" s="387">
        <v>13.11</v>
      </c>
      <c r="AF2189" s="387" t="s">
        <v>1729</v>
      </c>
      <c r="AG2189" s="387">
        <v>13.11</v>
      </c>
      <c r="AH2189" s="387">
        <v>0</v>
      </c>
      <c r="AI2189" s="387">
        <v>0</v>
      </c>
      <c r="AJ2189" s="387">
        <v>13.11</v>
      </c>
      <c r="AK2189" s="387">
        <v>1.31</v>
      </c>
      <c r="AM2189"/>
      <c r="AN2189"/>
      <c r="AO2189"/>
    </row>
    <row r="2190" spans="1:41">
      <c r="A2190" s="387" t="s">
        <v>3979</v>
      </c>
      <c r="B2190" s="388">
        <v>43686.516030092593</v>
      </c>
      <c r="C2190" s="389">
        <v>43686</v>
      </c>
      <c r="D2190" s="387" t="s">
        <v>3583</v>
      </c>
      <c r="E2190" s="389">
        <v>43686</v>
      </c>
      <c r="F2190" s="387" t="s">
        <v>3978</v>
      </c>
      <c r="G2190" s="389">
        <v>43686</v>
      </c>
      <c r="H2190" s="387" t="s">
        <v>3977</v>
      </c>
      <c r="I2190" s="389">
        <v>43686</v>
      </c>
      <c r="J2190" s="387" t="s">
        <v>3976</v>
      </c>
      <c r="K2190" s="387" t="s">
        <v>1741</v>
      </c>
      <c r="L2190" s="390" t="s">
        <v>1732</v>
      </c>
      <c r="M2190" s="390" t="s">
        <v>2084</v>
      </c>
      <c r="N2190" s="390" t="str">
        <f t="shared" ref="N2190:N2253" si="70">M2190&amp;"@blyblade.com"</f>
        <v>Employee40@blyblade.com</v>
      </c>
      <c r="O2190" s="390" t="str">
        <f t="shared" si="69"/>
        <v>Sergio_Khazerov</v>
      </c>
      <c r="P2190" s="387" t="s">
        <v>1728</v>
      </c>
      <c r="Q2190" s="387" t="s">
        <v>1952</v>
      </c>
      <c r="R2190" s="387" t="s">
        <v>1738</v>
      </c>
      <c r="S2190" s="387">
        <v>4.5</v>
      </c>
      <c r="T2190" s="387">
        <v>38</v>
      </c>
      <c r="U2190" s="387" t="s">
        <v>1991</v>
      </c>
      <c r="V2190" s="387" t="s">
        <v>1991</v>
      </c>
      <c r="W2190" s="387" t="s">
        <v>2025</v>
      </c>
      <c r="X2190" s="387" t="s">
        <v>1749</v>
      </c>
      <c r="Y2190" s="387" t="s">
        <v>1735</v>
      </c>
      <c r="Z2190" s="387" t="s">
        <v>1734</v>
      </c>
      <c r="AA2190" s="387" t="s">
        <v>1733</v>
      </c>
      <c r="AB2190" s="387">
        <v>85.53</v>
      </c>
      <c r="AC2190" s="387">
        <v>0</v>
      </c>
      <c r="AD2190" s="387">
        <v>0</v>
      </c>
      <c r="AE2190" s="387">
        <v>85.53</v>
      </c>
      <c r="AF2190" s="387" t="s">
        <v>1729</v>
      </c>
      <c r="AG2190" s="387">
        <v>85.53</v>
      </c>
      <c r="AH2190" s="387">
        <v>0</v>
      </c>
      <c r="AI2190" s="387">
        <v>0</v>
      </c>
      <c r="AJ2190" s="387">
        <v>85.53</v>
      </c>
      <c r="AK2190" s="387">
        <v>8.5500000000000007</v>
      </c>
      <c r="AM2190"/>
      <c r="AN2190"/>
      <c r="AO2190"/>
    </row>
    <row r="2191" spans="1:41">
      <c r="A2191" s="387" t="s">
        <v>3975</v>
      </c>
      <c r="B2191" s="388">
        <v>43686.53162037037</v>
      </c>
      <c r="C2191" s="389">
        <v>43686</v>
      </c>
      <c r="D2191" s="387" t="s">
        <v>3033</v>
      </c>
      <c r="E2191" s="389">
        <v>43686</v>
      </c>
      <c r="F2191" s="387" t="s">
        <v>3032</v>
      </c>
      <c r="G2191" s="389">
        <v>43686</v>
      </c>
      <c r="H2191" s="387" t="s">
        <v>1796</v>
      </c>
      <c r="I2191" s="389">
        <v>43686</v>
      </c>
      <c r="J2191" s="387" t="s">
        <v>3244</v>
      </c>
      <c r="K2191" s="387" t="s">
        <v>1741</v>
      </c>
      <c r="L2191" s="390" t="s">
        <v>1732</v>
      </c>
      <c r="M2191" s="390" t="s">
        <v>1854</v>
      </c>
      <c r="N2191" s="390" t="str">
        <f t="shared" si="70"/>
        <v>Employee5@blyblade.com</v>
      </c>
      <c r="O2191" s="390" t="str">
        <f t="shared" ref="O2191:O2254" si="71">VLOOKUP(M2191,$A$10:$F$65,4,FALSE)</f>
        <v>Torey_McNeil</v>
      </c>
      <c r="P2191" s="387" t="s">
        <v>1728</v>
      </c>
      <c r="Q2191" s="387" t="s">
        <v>1847</v>
      </c>
      <c r="R2191" s="387" t="s">
        <v>1738</v>
      </c>
      <c r="S2191" s="387">
        <v>9.23</v>
      </c>
      <c r="T2191" s="387">
        <v>45</v>
      </c>
      <c r="U2191" s="387" t="s">
        <v>1853</v>
      </c>
      <c r="V2191" s="387" t="s">
        <v>1737</v>
      </c>
      <c r="W2191" s="387" t="s">
        <v>1771</v>
      </c>
      <c r="X2191" s="387" t="s">
        <v>1770</v>
      </c>
      <c r="Y2191" s="387" t="s">
        <v>1748</v>
      </c>
      <c r="Z2191" s="387" t="s">
        <v>1734</v>
      </c>
      <c r="AA2191" s="387" t="s">
        <v>1733</v>
      </c>
      <c r="AB2191" s="387">
        <v>46.9</v>
      </c>
      <c r="AC2191" s="387">
        <v>0</v>
      </c>
      <c r="AD2191" s="387">
        <v>0</v>
      </c>
      <c r="AE2191" s="387">
        <v>46.9</v>
      </c>
      <c r="AF2191" s="387" t="s">
        <v>1729</v>
      </c>
      <c r="AG2191" s="387">
        <v>46.9</v>
      </c>
      <c r="AH2191" s="387">
        <v>0</v>
      </c>
      <c r="AI2191" s="387">
        <v>0</v>
      </c>
      <c r="AJ2191" s="387">
        <v>46.9</v>
      </c>
      <c r="AK2191" s="387">
        <v>4.6900000000000004</v>
      </c>
      <c r="AM2191"/>
      <c r="AN2191"/>
      <c r="AO2191"/>
    </row>
    <row r="2192" spans="1:41">
      <c r="A2192" s="387" t="s">
        <v>3974</v>
      </c>
      <c r="B2192" s="388">
        <v>43686.5546875</v>
      </c>
      <c r="C2192" s="389">
        <v>43686</v>
      </c>
      <c r="D2192" s="387" t="s">
        <v>3576</v>
      </c>
      <c r="E2192" s="389">
        <v>43686</v>
      </c>
      <c r="F2192" s="387" t="s">
        <v>3973</v>
      </c>
      <c r="G2192" s="389">
        <v>43686</v>
      </c>
      <c r="H2192" s="387" t="s">
        <v>2103</v>
      </c>
      <c r="I2192" s="389">
        <v>43686</v>
      </c>
      <c r="J2192" s="387" t="s">
        <v>3972</v>
      </c>
      <c r="K2192" s="387" t="s">
        <v>1741</v>
      </c>
      <c r="L2192" s="390" t="s">
        <v>1732</v>
      </c>
      <c r="M2192" s="390" t="s">
        <v>1992</v>
      </c>
      <c r="N2192" s="390" t="str">
        <f t="shared" si="70"/>
        <v>Employee12@blyblade.com</v>
      </c>
      <c r="O2192" s="390" t="str">
        <f t="shared" si="71"/>
        <v>Lysane_Sanchez</v>
      </c>
      <c r="P2192" s="387" t="s">
        <v>1728</v>
      </c>
      <c r="Q2192" s="387" t="s">
        <v>2043</v>
      </c>
      <c r="R2192" s="387" t="s">
        <v>1803</v>
      </c>
      <c r="S2192" s="387">
        <v>14.25</v>
      </c>
      <c r="T2192" s="387">
        <v>46</v>
      </c>
      <c r="U2192" s="387" t="s">
        <v>2326</v>
      </c>
      <c r="V2192" s="387" t="s">
        <v>2007</v>
      </c>
      <c r="W2192" s="387" t="s">
        <v>1750</v>
      </c>
      <c r="X2192" s="387" t="s">
        <v>1749</v>
      </c>
      <c r="Y2192" s="387" t="s">
        <v>1748</v>
      </c>
      <c r="Z2192" s="387" t="s">
        <v>1734</v>
      </c>
      <c r="AA2192" s="387" t="s">
        <v>1733</v>
      </c>
      <c r="AB2192" s="387">
        <v>126.79</v>
      </c>
      <c r="AC2192" s="387">
        <v>0</v>
      </c>
      <c r="AD2192" s="387">
        <v>0</v>
      </c>
      <c r="AE2192" s="387">
        <v>126.79</v>
      </c>
      <c r="AF2192" s="387" t="s">
        <v>1729</v>
      </c>
      <c r="AG2192" s="387">
        <v>126.79</v>
      </c>
      <c r="AH2192" s="387">
        <v>0</v>
      </c>
      <c r="AI2192" s="387">
        <v>0</v>
      </c>
      <c r="AJ2192" s="387">
        <v>126.79</v>
      </c>
      <c r="AK2192" s="387">
        <v>12.68</v>
      </c>
      <c r="AM2192"/>
      <c r="AN2192"/>
      <c r="AO2192"/>
    </row>
    <row r="2193" spans="1:41">
      <c r="A2193" s="387" t="s">
        <v>3971</v>
      </c>
      <c r="B2193" s="388">
        <v>43686.55945601852</v>
      </c>
      <c r="C2193" s="389">
        <v>43686</v>
      </c>
      <c r="D2193" s="387" t="s">
        <v>2346</v>
      </c>
      <c r="E2193" s="389">
        <v>43686</v>
      </c>
      <c r="F2193" s="387" t="s">
        <v>3970</v>
      </c>
      <c r="G2193" s="389">
        <v>43686</v>
      </c>
      <c r="H2193" s="387" t="s">
        <v>3134</v>
      </c>
      <c r="I2193" s="389">
        <v>43686</v>
      </c>
      <c r="J2193" s="387" t="s">
        <v>3969</v>
      </c>
      <c r="K2193" s="387" t="s">
        <v>1741</v>
      </c>
      <c r="L2193" s="390" t="s">
        <v>1732</v>
      </c>
      <c r="M2193" s="390" t="s">
        <v>1924</v>
      </c>
      <c r="N2193" s="390" t="str">
        <f t="shared" si="70"/>
        <v>Employee16@blyblade.com</v>
      </c>
      <c r="O2193" s="390" t="str">
        <f t="shared" si="71"/>
        <v>Hunter_Senning</v>
      </c>
      <c r="P2193" s="387" t="s">
        <v>1728</v>
      </c>
      <c r="Q2193" s="387" t="s">
        <v>1847</v>
      </c>
      <c r="R2193" s="387" t="s">
        <v>1738</v>
      </c>
      <c r="S2193" s="387">
        <v>3.45</v>
      </c>
      <c r="T2193" s="387">
        <v>30</v>
      </c>
      <c r="U2193" s="387" t="s">
        <v>2411</v>
      </c>
      <c r="V2193" s="387" t="s">
        <v>1883</v>
      </c>
      <c r="W2193" s="387" t="s">
        <v>1771</v>
      </c>
      <c r="X2193" s="387" t="s">
        <v>1770</v>
      </c>
      <c r="Y2193" s="387" t="s">
        <v>1748</v>
      </c>
      <c r="Z2193" s="387" t="s">
        <v>1734</v>
      </c>
      <c r="AA2193" s="387" t="s">
        <v>1733</v>
      </c>
      <c r="AB2193" s="387">
        <v>18.22</v>
      </c>
      <c r="AC2193" s="387">
        <v>0</v>
      </c>
      <c r="AD2193" s="387">
        <v>0</v>
      </c>
      <c r="AE2193" s="387">
        <v>18.22</v>
      </c>
      <c r="AF2193" s="387" t="s">
        <v>1729</v>
      </c>
      <c r="AG2193" s="387">
        <v>18.22</v>
      </c>
      <c r="AH2193" s="387">
        <v>0</v>
      </c>
      <c r="AI2193" s="387">
        <v>0</v>
      </c>
      <c r="AJ2193" s="387">
        <v>18.22</v>
      </c>
      <c r="AK2193" s="387">
        <v>1.82</v>
      </c>
      <c r="AM2193"/>
      <c r="AN2193"/>
      <c r="AO2193"/>
    </row>
    <row r="2194" spans="1:41">
      <c r="A2194" s="387" t="s">
        <v>3968</v>
      </c>
      <c r="B2194" s="388">
        <v>43686.561712962961</v>
      </c>
      <c r="C2194" s="389">
        <v>43686</v>
      </c>
      <c r="D2194" s="387" t="s">
        <v>3138</v>
      </c>
      <c r="E2194" s="389">
        <v>43686</v>
      </c>
      <c r="F2194" s="387" t="s">
        <v>3816</v>
      </c>
      <c r="G2194" s="389">
        <v>43686</v>
      </c>
      <c r="H2194" s="387" t="s">
        <v>1782</v>
      </c>
      <c r="I2194" s="389">
        <v>43686</v>
      </c>
      <c r="J2194" s="387" t="s">
        <v>3967</v>
      </c>
      <c r="K2194" s="387" t="s">
        <v>1741</v>
      </c>
      <c r="L2194" s="390" t="s">
        <v>1732</v>
      </c>
      <c r="M2194" s="390" t="s">
        <v>1979</v>
      </c>
      <c r="N2194" s="390" t="str">
        <f t="shared" si="70"/>
        <v>Employee15@blyblade.com</v>
      </c>
      <c r="O2194" s="390" t="str">
        <f t="shared" si="71"/>
        <v>Jess_Rooney</v>
      </c>
      <c r="P2194" s="387" t="s">
        <v>1728</v>
      </c>
      <c r="Q2194" s="387" t="s">
        <v>1847</v>
      </c>
      <c r="R2194" s="387" t="s">
        <v>1738</v>
      </c>
      <c r="S2194" s="387">
        <v>1.17</v>
      </c>
      <c r="T2194" s="387">
        <v>7</v>
      </c>
      <c r="U2194" s="387" t="s">
        <v>2199</v>
      </c>
      <c r="V2194" s="387" t="s">
        <v>2007</v>
      </c>
      <c r="W2194" s="387" t="s">
        <v>1771</v>
      </c>
      <c r="X2194" s="387" t="s">
        <v>1770</v>
      </c>
      <c r="Y2194" s="387" t="s">
        <v>1735</v>
      </c>
      <c r="Z2194" s="387" t="s">
        <v>1734</v>
      </c>
      <c r="AA2194" s="387" t="s">
        <v>1733</v>
      </c>
      <c r="AB2194" s="387">
        <v>12.08</v>
      </c>
      <c r="AC2194" s="387">
        <v>0</v>
      </c>
      <c r="AD2194" s="387">
        <v>0</v>
      </c>
      <c r="AE2194" s="387">
        <v>12.08</v>
      </c>
      <c r="AF2194" s="387" t="s">
        <v>1729</v>
      </c>
      <c r="AG2194" s="387">
        <v>12.08</v>
      </c>
      <c r="AH2194" s="387">
        <v>0</v>
      </c>
      <c r="AI2194" s="387">
        <v>0</v>
      </c>
      <c r="AJ2194" s="387">
        <v>12.08</v>
      </c>
      <c r="AK2194" s="387">
        <v>1.21</v>
      </c>
      <c r="AM2194"/>
      <c r="AN2194"/>
      <c r="AO2194"/>
    </row>
    <row r="2195" spans="1:41">
      <c r="A2195" s="387" t="s">
        <v>3966</v>
      </c>
      <c r="B2195" s="388">
        <v>43686.574745370373</v>
      </c>
      <c r="C2195" s="389">
        <v>43686</v>
      </c>
      <c r="D2195" s="387" t="s">
        <v>2352</v>
      </c>
      <c r="E2195" s="389">
        <v>43686</v>
      </c>
      <c r="F2195" s="387" t="s">
        <v>3965</v>
      </c>
      <c r="G2195" s="389">
        <v>43686</v>
      </c>
      <c r="H2195" s="387" t="s">
        <v>3079</v>
      </c>
      <c r="I2195" s="389">
        <v>43686</v>
      </c>
      <c r="J2195" s="387" t="s">
        <v>3078</v>
      </c>
      <c r="K2195" s="387" t="s">
        <v>1741</v>
      </c>
      <c r="L2195" s="390" t="s">
        <v>1732</v>
      </c>
      <c r="M2195" s="390" t="s">
        <v>1986</v>
      </c>
      <c r="N2195" s="390" t="str">
        <f t="shared" si="70"/>
        <v>Employee1@blyblade.com</v>
      </c>
      <c r="O2195" s="390" t="str">
        <f t="shared" si="71"/>
        <v>Jake_Mirto</v>
      </c>
      <c r="P2195" s="387" t="s">
        <v>1728</v>
      </c>
      <c r="Q2195" s="387" t="s">
        <v>1762</v>
      </c>
      <c r="R2195" s="387" t="s">
        <v>1753</v>
      </c>
      <c r="S2195" s="387">
        <v>10.58</v>
      </c>
      <c r="T2195" s="387">
        <v>23</v>
      </c>
      <c r="U2195" s="387" t="s">
        <v>1752</v>
      </c>
      <c r="V2195" s="387" t="s">
        <v>1996</v>
      </c>
      <c r="W2195" s="387" t="s">
        <v>1761</v>
      </c>
      <c r="X2195" s="387" t="s">
        <v>1964</v>
      </c>
      <c r="Y2195" s="387" t="s">
        <v>1735</v>
      </c>
      <c r="Z2195" s="387" t="s">
        <v>1734</v>
      </c>
      <c r="AA2195" s="387" t="s">
        <v>1733</v>
      </c>
      <c r="AB2195" s="387">
        <v>79.77</v>
      </c>
      <c r="AC2195" s="387">
        <v>0</v>
      </c>
      <c r="AD2195" s="387">
        <v>0</v>
      </c>
      <c r="AE2195" s="387">
        <v>79.77</v>
      </c>
      <c r="AF2195" s="387" t="s">
        <v>1729</v>
      </c>
      <c r="AG2195" s="387">
        <v>79.77</v>
      </c>
      <c r="AH2195" s="387">
        <v>0</v>
      </c>
      <c r="AI2195" s="387">
        <v>0</v>
      </c>
      <c r="AJ2195" s="387">
        <v>79.77</v>
      </c>
      <c r="AK2195" s="387">
        <v>7.98</v>
      </c>
      <c r="AM2195"/>
      <c r="AN2195"/>
      <c r="AO2195"/>
    </row>
    <row r="2196" spans="1:41">
      <c r="A2196" s="387" t="s">
        <v>3964</v>
      </c>
      <c r="B2196" s="388">
        <v>43686.577060185184</v>
      </c>
      <c r="C2196" s="389">
        <v>43686</v>
      </c>
      <c r="D2196" s="387" t="s">
        <v>2124</v>
      </c>
      <c r="E2196" s="389">
        <v>43686</v>
      </c>
      <c r="F2196" s="387" t="s">
        <v>3596</v>
      </c>
      <c r="G2196" s="389">
        <v>43686</v>
      </c>
      <c r="H2196" s="387" t="s">
        <v>2110</v>
      </c>
      <c r="I2196" s="389">
        <v>43686</v>
      </c>
      <c r="J2196" s="387" t="s">
        <v>3963</v>
      </c>
      <c r="K2196" s="387" t="s">
        <v>1741</v>
      </c>
      <c r="L2196" s="390" t="s">
        <v>1732</v>
      </c>
      <c r="M2196" s="390" t="s">
        <v>2084</v>
      </c>
      <c r="N2196" s="390" t="str">
        <f t="shared" si="70"/>
        <v>Employee40@blyblade.com</v>
      </c>
      <c r="O2196" s="390" t="str">
        <f t="shared" si="71"/>
        <v>Sergio_Khazerov</v>
      </c>
      <c r="P2196" s="387" t="s">
        <v>1728</v>
      </c>
      <c r="Q2196" s="387" t="s">
        <v>1952</v>
      </c>
      <c r="R2196" s="387" t="s">
        <v>1738</v>
      </c>
      <c r="S2196" s="387">
        <v>1.65</v>
      </c>
      <c r="T2196" s="387">
        <v>10</v>
      </c>
      <c r="U2196" s="387" t="s">
        <v>1991</v>
      </c>
      <c r="V2196" s="387" t="s">
        <v>1991</v>
      </c>
      <c r="W2196" s="387" t="s">
        <v>2025</v>
      </c>
      <c r="X2196" s="387" t="s">
        <v>1749</v>
      </c>
      <c r="Y2196" s="387" t="s">
        <v>1735</v>
      </c>
      <c r="Z2196" s="387" t="s">
        <v>1734</v>
      </c>
      <c r="AA2196" s="387" t="s">
        <v>1733</v>
      </c>
      <c r="AB2196" s="387">
        <v>36.4</v>
      </c>
      <c r="AC2196" s="387">
        <v>0</v>
      </c>
      <c r="AD2196" s="387">
        <v>0</v>
      </c>
      <c r="AE2196" s="387">
        <v>36.4</v>
      </c>
      <c r="AF2196" s="387" t="s">
        <v>1729</v>
      </c>
      <c r="AG2196" s="387">
        <v>36.4</v>
      </c>
      <c r="AH2196" s="387">
        <v>0</v>
      </c>
      <c r="AI2196" s="387">
        <v>0</v>
      </c>
      <c r="AJ2196" s="387">
        <v>36.4</v>
      </c>
      <c r="AK2196" s="387">
        <v>3.64</v>
      </c>
      <c r="AM2196"/>
      <c r="AN2196"/>
      <c r="AO2196"/>
    </row>
    <row r="2197" spans="1:41">
      <c r="A2197" s="387" t="s">
        <v>3962</v>
      </c>
      <c r="B2197" s="388">
        <v>43686.606736111113</v>
      </c>
      <c r="C2197" s="389">
        <v>43686</v>
      </c>
      <c r="D2197" s="387" t="s">
        <v>3961</v>
      </c>
      <c r="E2197" s="389">
        <v>43686</v>
      </c>
      <c r="F2197" s="387" t="s">
        <v>3097</v>
      </c>
      <c r="G2197" s="389">
        <v>43686</v>
      </c>
      <c r="H2197" s="387" t="s">
        <v>2639</v>
      </c>
      <c r="I2197" s="389">
        <v>43686</v>
      </c>
      <c r="J2197" s="387" t="s">
        <v>2638</v>
      </c>
      <c r="K2197" s="387" t="s">
        <v>1741</v>
      </c>
      <c r="L2197" s="390" t="s">
        <v>1732</v>
      </c>
      <c r="M2197" s="390" t="s">
        <v>3960</v>
      </c>
      <c r="N2197" s="390" t="str">
        <f t="shared" si="70"/>
        <v>Employee21@blyblade.com</v>
      </c>
      <c r="O2197" s="390" t="str">
        <f t="shared" si="71"/>
        <v>Wyndham_Williamson</v>
      </c>
      <c r="P2197" s="387" t="s">
        <v>1728</v>
      </c>
      <c r="Q2197" s="387" t="s">
        <v>1754</v>
      </c>
      <c r="R2197" s="387" t="s">
        <v>1738</v>
      </c>
      <c r="S2197" s="387">
        <v>4.54</v>
      </c>
      <c r="T2197" s="387">
        <v>16</v>
      </c>
      <c r="U2197" s="387" t="s">
        <v>3157</v>
      </c>
      <c r="V2197" s="387" t="s">
        <v>1772</v>
      </c>
      <c r="W2197" s="387" t="s">
        <v>1965</v>
      </c>
      <c r="X2197" s="387" t="s">
        <v>1964</v>
      </c>
      <c r="Y2197" s="387" t="s">
        <v>1728</v>
      </c>
      <c r="Z2197" s="387" t="s">
        <v>1734</v>
      </c>
      <c r="AA2197" s="387" t="s">
        <v>1733</v>
      </c>
      <c r="AB2197" s="387">
        <v>22.51</v>
      </c>
      <c r="AC2197" s="387">
        <v>0</v>
      </c>
      <c r="AD2197" s="387">
        <v>0</v>
      </c>
      <c r="AE2197" s="387">
        <v>22.51</v>
      </c>
      <c r="AF2197" s="387" t="s">
        <v>1729</v>
      </c>
      <c r="AG2197" s="387">
        <v>22.51</v>
      </c>
      <c r="AH2197" s="387">
        <v>0</v>
      </c>
      <c r="AI2197" s="387">
        <v>0</v>
      </c>
      <c r="AJ2197" s="387">
        <v>22.51</v>
      </c>
      <c r="AK2197" s="387">
        <v>2.25</v>
      </c>
      <c r="AM2197"/>
      <c r="AN2197"/>
      <c r="AO2197"/>
    </row>
    <row r="2198" spans="1:41">
      <c r="A2198" s="387" t="s">
        <v>3959</v>
      </c>
      <c r="B2198" s="388">
        <v>43686.652384259258</v>
      </c>
      <c r="C2198" s="389">
        <v>43686</v>
      </c>
      <c r="D2198" s="387" t="s">
        <v>2406</v>
      </c>
      <c r="E2198" s="389">
        <v>43686</v>
      </c>
      <c r="F2198" s="387" t="s">
        <v>3147</v>
      </c>
      <c r="G2198" s="389">
        <v>43686</v>
      </c>
      <c r="H2198" s="387" t="s">
        <v>2525</v>
      </c>
      <c r="I2198" s="389">
        <v>43686</v>
      </c>
      <c r="J2198" s="387" t="s">
        <v>3583</v>
      </c>
      <c r="K2198" s="387" t="s">
        <v>1741</v>
      </c>
      <c r="L2198" s="390" t="s">
        <v>1732</v>
      </c>
      <c r="M2198" s="390" t="s">
        <v>2594</v>
      </c>
      <c r="N2198" s="390" t="str">
        <f t="shared" si="70"/>
        <v>Employee9@blyblade.com</v>
      </c>
      <c r="O2198" s="390" t="str">
        <f t="shared" si="71"/>
        <v>Emily_Antner</v>
      </c>
      <c r="P2198" s="387" t="s">
        <v>1728</v>
      </c>
      <c r="Q2198" s="387" t="s">
        <v>1754</v>
      </c>
      <c r="R2198" s="387" t="s">
        <v>1738</v>
      </c>
      <c r="S2198" s="387">
        <v>0.79</v>
      </c>
      <c r="T2198" s="387">
        <v>10</v>
      </c>
      <c r="U2198" s="387" t="s">
        <v>1737</v>
      </c>
      <c r="V2198" s="387" t="s">
        <v>1845</v>
      </c>
      <c r="W2198" s="387" t="s">
        <v>1875</v>
      </c>
      <c r="X2198" s="387" t="s">
        <v>1770</v>
      </c>
      <c r="Y2198" s="387" t="s">
        <v>1896</v>
      </c>
      <c r="Z2198" s="387" t="s">
        <v>1734</v>
      </c>
      <c r="AA2198" s="387" t="s">
        <v>1733</v>
      </c>
      <c r="AB2198" s="387">
        <v>13.58</v>
      </c>
      <c r="AC2198" s="387">
        <v>0</v>
      </c>
      <c r="AD2198" s="387">
        <v>0</v>
      </c>
      <c r="AE2198" s="387">
        <v>13.58</v>
      </c>
      <c r="AF2198" s="387" t="s">
        <v>1729</v>
      </c>
      <c r="AG2198" s="387">
        <v>13.58</v>
      </c>
      <c r="AH2198" s="387">
        <v>0</v>
      </c>
      <c r="AI2198" s="387">
        <v>0</v>
      </c>
      <c r="AJ2198" s="387">
        <v>13.58</v>
      </c>
      <c r="AK2198" s="387">
        <v>1.36</v>
      </c>
      <c r="AM2198"/>
      <c r="AN2198"/>
      <c r="AO2198"/>
    </row>
    <row r="2199" spans="1:41">
      <c r="A2199" s="387" t="s">
        <v>3958</v>
      </c>
      <c r="B2199" s="388">
        <v>43686.658125000002</v>
      </c>
      <c r="C2199" s="389">
        <v>43686</v>
      </c>
      <c r="D2199" s="387" t="s">
        <v>2727</v>
      </c>
      <c r="E2199" s="389">
        <v>43686</v>
      </c>
      <c r="F2199" s="387" t="s">
        <v>3261</v>
      </c>
      <c r="G2199" s="389">
        <v>43686</v>
      </c>
      <c r="H2199" s="387" t="s">
        <v>3073</v>
      </c>
      <c r="I2199" s="389">
        <v>43686</v>
      </c>
      <c r="J2199" s="387" t="s">
        <v>2201</v>
      </c>
      <c r="K2199" s="387" t="s">
        <v>1741</v>
      </c>
      <c r="L2199" s="390" t="s">
        <v>1732</v>
      </c>
      <c r="M2199" s="390" t="s">
        <v>1763</v>
      </c>
      <c r="N2199" s="390" t="str">
        <f t="shared" si="70"/>
        <v>Employee51@blyblade.com</v>
      </c>
      <c r="O2199" s="390" t="str">
        <f t="shared" si="71"/>
        <v>Jacqueline_Westbrook</v>
      </c>
      <c r="P2199" s="387" t="s">
        <v>1728</v>
      </c>
      <c r="Q2199" s="387" t="s">
        <v>1754</v>
      </c>
      <c r="R2199" s="387" t="s">
        <v>1738</v>
      </c>
      <c r="S2199" s="387">
        <v>4.0199999999999996</v>
      </c>
      <c r="T2199" s="387">
        <v>42</v>
      </c>
      <c r="U2199" s="387" t="s">
        <v>1845</v>
      </c>
      <c r="V2199" s="387" t="s">
        <v>1737</v>
      </c>
      <c r="W2199" s="387" t="s">
        <v>1875</v>
      </c>
      <c r="X2199" s="387" t="s">
        <v>1770</v>
      </c>
      <c r="Y2199" s="387" t="s">
        <v>1735</v>
      </c>
      <c r="Z2199" s="387" t="s">
        <v>1734</v>
      </c>
      <c r="AA2199" s="387" t="s">
        <v>1733</v>
      </c>
      <c r="AB2199" s="387">
        <v>40.49</v>
      </c>
      <c r="AC2199" s="387">
        <v>0</v>
      </c>
      <c r="AD2199" s="387">
        <v>0</v>
      </c>
      <c r="AE2199" s="387">
        <v>40.49</v>
      </c>
      <c r="AF2199" s="387" t="s">
        <v>1729</v>
      </c>
      <c r="AG2199" s="387">
        <v>40.49</v>
      </c>
      <c r="AH2199" s="387">
        <v>0</v>
      </c>
      <c r="AI2199" s="387">
        <v>0</v>
      </c>
      <c r="AJ2199" s="387">
        <v>40.49</v>
      </c>
      <c r="AK2199" s="387">
        <v>4.05</v>
      </c>
      <c r="AM2199"/>
      <c r="AN2199"/>
      <c r="AO2199"/>
    </row>
    <row r="2200" spans="1:41">
      <c r="A2200" s="387" t="s">
        <v>3957</v>
      </c>
      <c r="B2200" s="388">
        <v>43686.664074074077</v>
      </c>
      <c r="C2200" s="389">
        <v>43686</v>
      </c>
      <c r="D2200" s="387" t="s">
        <v>2433</v>
      </c>
      <c r="E2200" s="389">
        <v>43686</v>
      </c>
      <c r="F2200" s="387" t="s">
        <v>2432</v>
      </c>
      <c r="G2200" s="387" t="s">
        <v>1728</v>
      </c>
      <c r="H2200" s="387" t="s">
        <v>1728</v>
      </c>
      <c r="I2200" s="387" t="s">
        <v>1728</v>
      </c>
      <c r="J2200" s="387" t="s">
        <v>1728</v>
      </c>
      <c r="K2200" s="387" t="s">
        <v>1741</v>
      </c>
      <c r="L2200" s="390" t="s">
        <v>1732</v>
      </c>
      <c r="M2200" s="390" t="s">
        <v>2594</v>
      </c>
      <c r="N2200" s="390" t="str">
        <f t="shared" si="70"/>
        <v>Employee9@blyblade.com</v>
      </c>
      <c r="O2200" s="390" t="str">
        <f t="shared" si="71"/>
        <v>Emily_Antner</v>
      </c>
      <c r="P2200" s="387" t="s">
        <v>1728</v>
      </c>
      <c r="Q2200" s="387" t="s">
        <v>1754</v>
      </c>
      <c r="R2200" s="387" t="s">
        <v>1738</v>
      </c>
      <c r="S2200" s="387" t="s">
        <v>1728</v>
      </c>
      <c r="T2200" s="387" t="s">
        <v>1728</v>
      </c>
      <c r="U2200" s="387" t="s">
        <v>3956</v>
      </c>
      <c r="V2200" s="387" t="s">
        <v>1845</v>
      </c>
      <c r="W2200" s="387" t="s">
        <v>1875</v>
      </c>
      <c r="X2200" s="387" t="s">
        <v>1770</v>
      </c>
      <c r="Y2200" s="387" t="s">
        <v>1896</v>
      </c>
      <c r="Z2200" s="387" t="s">
        <v>1734</v>
      </c>
      <c r="AA2200" s="387" t="s">
        <v>1733</v>
      </c>
      <c r="AB2200" s="387">
        <v>5.44</v>
      </c>
      <c r="AC2200" s="387">
        <v>0</v>
      </c>
      <c r="AD2200" s="387">
        <v>0</v>
      </c>
      <c r="AE2200" s="387">
        <v>5.44</v>
      </c>
      <c r="AF2200" s="387" t="s">
        <v>1729</v>
      </c>
      <c r="AG2200" s="387">
        <v>5.44</v>
      </c>
      <c r="AH2200" s="387">
        <v>0</v>
      </c>
      <c r="AI2200" s="387">
        <v>0</v>
      </c>
      <c r="AJ2200" s="387">
        <v>5.44</v>
      </c>
      <c r="AK2200" s="387">
        <v>0.54</v>
      </c>
      <c r="AM2200"/>
      <c r="AN2200"/>
      <c r="AO2200"/>
    </row>
    <row r="2201" spans="1:41">
      <c r="A2201" s="387" t="s">
        <v>3955</v>
      </c>
      <c r="B2201" s="388">
        <v>43686.67324074074</v>
      </c>
      <c r="C2201" s="389">
        <v>43686</v>
      </c>
      <c r="D2201" s="387" t="s">
        <v>3358</v>
      </c>
      <c r="E2201" s="389">
        <v>43686</v>
      </c>
      <c r="F2201" s="387" t="s">
        <v>1829</v>
      </c>
      <c r="G2201" s="389">
        <v>43686</v>
      </c>
      <c r="H2201" s="387" t="s">
        <v>2089</v>
      </c>
      <c r="I2201" s="389">
        <v>43686</v>
      </c>
      <c r="J2201" s="387" t="s">
        <v>2621</v>
      </c>
      <c r="K2201" s="387" t="s">
        <v>1741</v>
      </c>
      <c r="L2201" s="390" t="s">
        <v>1732</v>
      </c>
      <c r="M2201" s="390" t="s">
        <v>2594</v>
      </c>
      <c r="N2201" s="390" t="str">
        <f t="shared" si="70"/>
        <v>Employee9@blyblade.com</v>
      </c>
      <c r="O2201" s="390" t="str">
        <f t="shared" si="71"/>
        <v>Emily_Antner</v>
      </c>
      <c r="P2201" s="387" t="s">
        <v>1728</v>
      </c>
      <c r="Q2201" s="387" t="s">
        <v>1754</v>
      </c>
      <c r="R2201" s="387" t="s">
        <v>1738</v>
      </c>
      <c r="S2201" s="387">
        <v>0.95</v>
      </c>
      <c r="T2201" s="387">
        <v>11</v>
      </c>
      <c r="U2201" s="387" t="s">
        <v>1845</v>
      </c>
      <c r="V2201" s="387" t="s">
        <v>1737</v>
      </c>
      <c r="W2201" s="387" t="s">
        <v>1875</v>
      </c>
      <c r="X2201" s="387" t="s">
        <v>1770</v>
      </c>
      <c r="Y2201" s="387" t="s">
        <v>1896</v>
      </c>
      <c r="Z2201" s="387" t="s">
        <v>1734</v>
      </c>
      <c r="AA2201" s="387" t="s">
        <v>1733</v>
      </c>
      <c r="AB2201" s="387">
        <v>11.82</v>
      </c>
      <c r="AC2201" s="387">
        <v>0</v>
      </c>
      <c r="AD2201" s="387">
        <v>0</v>
      </c>
      <c r="AE2201" s="387">
        <v>11.82</v>
      </c>
      <c r="AF2201" s="387" t="s">
        <v>1729</v>
      </c>
      <c r="AG2201" s="387">
        <v>11.82</v>
      </c>
      <c r="AH2201" s="387">
        <v>0</v>
      </c>
      <c r="AI2201" s="387">
        <v>0</v>
      </c>
      <c r="AJ2201" s="387">
        <v>11.82</v>
      </c>
      <c r="AK2201" s="387">
        <v>1.18</v>
      </c>
      <c r="AM2201"/>
      <c r="AN2201"/>
      <c r="AO2201"/>
    </row>
    <row r="2202" spans="1:41">
      <c r="A2202" s="387" t="s">
        <v>3954</v>
      </c>
      <c r="B2202" s="388">
        <v>43686.678749999999</v>
      </c>
      <c r="C2202" s="389">
        <v>43686</v>
      </c>
      <c r="D2202" s="387" t="s">
        <v>3953</v>
      </c>
      <c r="E2202" s="389">
        <v>43686</v>
      </c>
      <c r="F2202" s="387" t="s">
        <v>3952</v>
      </c>
      <c r="G2202" s="389">
        <v>43686</v>
      </c>
      <c r="H2202" s="387" t="s">
        <v>2849</v>
      </c>
      <c r="I2202" s="389">
        <v>43686</v>
      </c>
      <c r="J2202" s="387" t="s">
        <v>3092</v>
      </c>
      <c r="K2202" s="387" t="s">
        <v>1741</v>
      </c>
      <c r="L2202" s="390" t="s">
        <v>1732</v>
      </c>
      <c r="M2202" s="390" t="s">
        <v>1854</v>
      </c>
      <c r="N2202" s="390" t="str">
        <f t="shared" si="70"/>
        <v>Employee5@blyblade.com</v>
      </c>
      <c r="O2202" s="390" t="str">
        <f t="shared" si="71"/>
        <v>Torey_McNeil</v>
      </c>
      <c r="P2202" s="387" t="s">
        <v>1728</v>
      </c>
      <c r="Q2202" s="387" t="s">
        <v>1847</v>
      </c>
      <c r="R2202" s="387" t="s">
        <v>1738</v>
      </c>
      <c r="S2202" s="387">
        <v>110.96</v>
      </c>
      <c r="T2202" s="387">
        <v>177</v>
      </c>
      <c r="U2202" s="387" t="s">
        <v>1737</v>
      </c>
      <c r="V2202" s="387" t="s">
        <v>1752</v>
      </c>
      <c r="W2202" s="387" t="s">
        <v>1750</v>
      </c>
      <c r="X2202" s="387" t="s">
        <v>1749</v>
      </c>
      <c r="Y2202" s="387" t="s">
        <v>1748</v>
      </c>
      <c r="Z2202" s="387" t="s">
        <v>1734</v>
      </c>
      <c r="AA2202" s="387" t="s">
        <v>1733</v>
      </c>
      <c r="AB2202" s="387">
        <v>293.32</v>
      </c>
      <c r="AC2202" s="387">
        <v>0</v>
      </c>
      <c r="AD2202" s="387">
        <v>0</v>
      </c>
      <c r="AE2202" s="387">
        <v>293.32</v>
      </c>
      <c r="AF2202" s="387" t="s">
        <v>1729</v>
      </c>
      <c r="AG2202" s="387">
        <v>293.32</v>
      </c>
      <c r="AH2202" s="387">
        <v>0</v>
      </c>
      <c r="AI2202" s="387">
        <v>0</v>
      </c>
      <c r="AJ2202" s="387">
        <v>293.32</v>
      </c>
      <c r="AK2202" s="387">
        <v>29.33</v>
      </c>
      <c r="AM2202"/>
      <c r="AN2202"/>
      <c r="AO2202"/>
    </row>
    <row r="2203" spans="1:41">
      <c r="A2203" s="387" t="s">
        <v>3951</v>
      </c>
      <c r="B2203" s="388">
        <v>43686.684282407405</v>
      </c>
      <c r="C2203" s="389">
        <v>43686</v>
      </c>
      <c r="D2203" s="387" t="s">
        <v>1776</v>
      </c>
      <c r="E2203" s="389">
        <v>43686</v>
      </c>
      <c r="F2203" s="387" t="s">
        <v>1837</v>
      </c>
      <c r="G2203" s="389">
        <v>43686</v>
      </c>
      <c r="H2203" s="387" t="s">
        <v>2617</v>
      </c>
      <c r="I2203" s="389">
        <v>43686</v>
      </c>
      <c r="J2203" s="387" t="s">
        <v>2616</v>
      </c>
      <c r="K2203" s="387" t="s">
        <v>1741</v>
      </c>
      <c r="L2203" s="390" t="s">
        <v>1732</v>
      </c>
      <c r="M2203" s="390" t="s">
        <v>1979</v>
      </c>
      <c r="N2203" s="390" t="str">
        <f t="shared" si="70"/>
        <v>Employee15@blyblade.com</v>
      </c>
      <c r="O2203" s="390" t="str">
        <f t="shared" si="71"/>
        <v>Jess_Rooney</v>
      </c>
      <c r="P2203" s="387" t="s">
        <v>1728</v>
      </c>
      <c r="Q2203" s="387" t="s">
        <v>1847</v>
      </c>
      <c r="R2203" s="387" t="s">
        <v>1738</v>
      </c>
      <c r="S2203" s="387">
        <v>16.7</v>
      </c>
      <c r="T2203" s="387">
        <v>75</v>
      </c>
      <c r="U2203" s="387" t="s">
        <v>2007</v>
      </c>
      <c r="V2203" s="387" t="s">
        <v>1802</v>
      </c>
      <c r="W2203" s="387" t="s">
        <v>1771</v>
      </c>
      <c r="X2203" s="387" t="s">
        <v>1770</v>
      </c>
      <c r="Y2203" s="387" t="s">
        <v>1735</v>
      </c>
      <c r="Z2203" s="387" t="s">
        <v>1734</v>
      </c>
      <c r="AA2203" s="387" t="s">
        <v>1733</v>
      </c>
      <c r="AB2203" s="387">
        <v>87.95</v>
      </c>
      <c r="AC2203" s="387">
        <v>0</v>
      </c>
      <c r="AD2203" s="387">
        <v>0</v>
      </c>
      <c r="AE2203" s="387">
        <v>87.95</v>
      </c>
      <c r="AF2203" s="387" t="s">
        <v>1729</v>
      </c>
      <c r="AG2203" s="387">
        <v>87.95</v>
      </c>
      <c r="AH2203" s="387">
        <v>0</v>
      </c>
      <c r="AI2203" s="387">
        <v>0</v>
      </c>
      <c r="AJ2203" s="387">
        <v>87.95</v>
      </c>
      <c r="AK2203" s="387">
        <v>8.8000000000000007</v>
      </c>
      <c r="AM2203"/>
      <c r="AN2203"/>
      <c r="AO2203"/>
    </row>
    <row r="2204" spans="1:41">
      <c r="A2204" s="387" t="s">
        <v>3950</v>
      </c>
      <c r="B2204" s="388">
        <v>43686.690636574072</v>
      </c>
      <c r="C2204" s="389">
        <v>43686</v>
      </c>
      <c r="D2204" s="387" t="s">
        <v>3003</v>
      </c>
      <c r="E2204" s="389">
        <v>43686</v>
      </c>
      <c r="F2204" s="387" t="s">
        <v>2653</v>
      </c>
      <c r="G2204" s="389">
        <v>43686</v>
      </c>
      <c r="H2204" s="387" t="s">
        <v>1785</v>
      </c>
      <c r="I2204" s="389">
        <v>43686</v>
      </c>
      <c r="J2204" s="387" t="s">
        <v>1784</v>
      </c>
      <c r="K2204" s="387" t="s">
        <v>1741</v>
      </c>
      <c r="L2204" s="390" t="s">
        <v>1732</v>
      </c>
      <c r="M2204" s="390" t="s">
        <v>2985</v>
      </c>
      <c r="N2204" s="390" t="str">
        <f t="shared" si="70"/>
        <v>Employee49@blyblade.com</v>
      </c>
      <c r="O2204" s="390" t="str">
        <f t="shared" si="71"/>
        <v>Emi_Suzuki</v>
      </c>
      <c r="P2204" s="387" t="s">
        <v>1728</v>
      </c>
      <c r="Q2204" s="387" t="s">
        <v>1739</v>
      </c>
      <c r="R2204" s="387" t="s">
        <v>1738</v>
      </c>
      <c r="S2204" s="387">
        <v>0.66</v>
      </c>
      <c r="T2204" s="387">
        <v>24</v>
      </c>
      <c r="U2204" s="387" t="s">
        <v>1772</v>
      </c>
      <c r="V2204" s="387" t="s">
        <v>1772</v>
      </c>
      <c r="W2204" s="387" t="s">
        <v>1728</v>
      </c>
      <c r="X2204" s="387" t="s">
        <v>1794</v>
      </c>
      <c r="Y2204" s="387" t="s">
        <v>1825</v>
      </c>
      <c r="Z2204" s="387" t="s">
        <v>1734</v>
      </c>
      <c r="AA2204" s="387" t="s">
        <v>1793</v>
      </c>
      <c r="AB2204" s="387">
        <v>16.59</v>
      </c>
      <c r="AC2204" s="387">
        <v>0</v>
      </c>
      <c r="AD2204" s="387">
        <v>2.34</v>
      </c>
      <c r="AE2204" s="387">
        <v>16.59</v>
      </c>
      <c r="AF2204" s="387" t="s">
        <v>1729</v>
      </c>
      <c r="AG2204" s="387">
        <v>16.59</v>
      </c>
      <c r="AH2204" s="387">
        <v>0</v>
      </c>
      <c r="AI2204" s="387">
        <v>2.34</v>
      </c>
      <c r="AJ2204" s="387">
        <v>16.59</v>
      </c>
      <c r="AK2204" s="387">
        <v>1.66</v>
      </c>
      <c r="AM2204"/>
      <c r="AN2204"/>
      <c r="AO2204"/>
    </row>
    <row r="2205" spans="1:41">
      <c r="A2205" s="387" t="s">
        <v>3949</v>
      </c>
      <c r="B2205" s="388">
        <v>43686.720081018517</v>
      </c>
      <c r="C2205" s="389">
        <v>43686</v>
      </c>
      <c r="D2205" s="387" t="s">
        <v>1797</v>
      </c>
      <c r="E2205" s="389">
        <v>43686</v>
      </c>
      <c r="F2205" s="387" t="s">
        <v>1796</v>
      </c>
      <c r="G2205" s="389">
        <v>43686</v>
      </c>
      <c r="H2205" s="387" t="s">
        <v>2140</v>
      </c>
      <c r="I2205" s="389">
        <v>43686</v>
      </c>
      <c r="J2205" s="387" t="s">
        <v>2139</v>
      </c>
      <c r="K2205" s="387" t="s">
        <v>1741</v>
      </c>
      <c r="L2205" s="390" t="s">
        <v>1732</v>
      </c>
      <c r="M2205" s="390" t="s">
        <v>3510</v>
      </c>
      <c r="N2205" s="390" t="str">
        <f t="shared" si="70"/>
        <v>Employee20@blyblade.com</v>
      </c>
      <c r="O2205" s="390" t="str">
        <f t="shared" si="71"/>
        <v>Conner_Clay</v>
      </c>
      <c r="P2205" s="387" t="s">
        <v>1728</v>
      </c>
      <c r="Q2205" s="387" t="s">
        <v>1754</v>
      </c>
      <c r="R2205" s="387" t="s">
        <v>1738</v>
      </c>
      <c r="S2205" s="387">
        <v>3.09</v>
      </c>
      <c r="T2205" s="387">
        <v>22</v>
      </c>
      <c r="U2205" s="387" t="s">
        <v>1737</v>
      </c>
      <c r="V2205" s="387" t="s">
        <v>1883</v>
      </c>
      <c r="W2205" s="387" t="s">
        <v>1771</v>
      </c>
      <c r="X2205" s="387" t="s">
        <v>1770</v>
      </c>
      <c r="Y2205" s="387" t="s">
        <v>2449</v>
      </c>
      <c r="Z2205" s="387" t="s">
        <v>1734</v>
      </c>
      <c r="AA2205" s="387" t="s">
        <v>1733</v>
      </c>
      <c r="AB2205" s="387">
        <v>25.15</v>
      </c>
      <c r="AC2205" s="387">
        <v>0</v>
      </c>
      <c r="AD2205" s="387">
        <v>0</v>
      </c>
      <c r="AE2205" s="387">
        <v>25.15</v>
      </c>
      <c r="AF2205" s="387" t="s">
        <v>1729</v>
      </c>
      <c r="AG2205" s="387">
        <v>25.15</v>
      </c>
      <c r="AH2205" s="387">
        <v>0</v>
      </c>
      <c r="AI2205" s="387">
        <v>0</v>
      </c>
      <c r="AJ2205" s="387">
        <v>25.15</v>
      </c>
      <c r="AK2205" s="387">
        <v>2.52</v>
      </c>
      <c r="AM2205"/>
      <c r="AN2205"/>
      <c r="AO2205"/>
    </row>
    <row r="2206" spans="1:41">
      <c r="A2206" s="387" t="s">
        <v>3948</v>
      </c>
      <c r="B2206" s="388">
        <v>43686.744097222225</v>
      </c>
      <c r="C2206" s="389">
        <v>43686</v>
      </c>
      <c r="D2206" s="387" t="s">
        <v>2121</v>
      </c>
      <c r="E2206" s="389">
        <v>43686</v>
      </c>
      <c r="F2206" s="387" t="s">
        <v>2120</v>
      </c>
      <c r="G2206" s="389">
        <v>43686</v>
      </c>
      <c r="H2206" s="387" t="s">
        <v>2290</v>
      </c>
      <c r="I2206" s="389">
        <v>43686</v>
      </c>
      <c r="J2206" s="387" t="s">
        <v>2455</v>
      </c>
      <c r="K2206" s="387" t="s">
        <v>1741</v>
      </c>
      <c r="L2206" s="390" t="s">
        <v>1732</v>
      </c>
      <c r="M2206" s="390" t="s">
        <v>1979</v>
      </c>
      <c r="N2206" s="390" t="str">
        <f t="shared" si="70"/>
        <v>Employee15@blyblade.com</v>
      </c>
      <c r="O2206" s="390" t="str">
        <f t="shared" si="71"/>
        <v>Jess_Rooney</v>
      </c>
      <c r="P2206" s="387" t="s">
        <v>1728</v>
      </c>
      <c r="Q2206" s="387" t="s">
        <v>1754</v>
      </c>
      <c r="R2206" s="387" t="s">
        <v>1803</v>
      </c>
      <c r="S2206" s="387">
        <v>12.08</v>
      </c>
      <c r="T2206" s="387">
        <v>35</v>
      </c>
      <c r="U2206" s="387" t="s">
        <v>1802</v>
      </c>
      <c r="V2206" s="387" t="s">
        <v>1737</v>
      </c>
      <c r="W2206" s="387" t="s">
        <v>1771</v>
      </c>
      <c r="X2206" s="387" t="s">
        <v>1770</v>
      </c>
      <c r="Y2206" s="387" t="s">
        <v>1735</v>
      </c>
      <c r="Z2206" s="387" t="s">
        <v>1734</v>
      </c>
      <c r="AA2206" s="387" t="s">
        <v>1733</v>
      </c>
      <c r="AB2206" s="387">
        <v>41.08</v>
      </c>
      <c r="AC2206" s="387">
        <v>0</v>
      </c>
      <c r="AD2206" s="387">
        <v>0</v>
      </c>
      <c r="AE2206" s="387">
        <v>41.08</v>
      </c>
      <c r="AF2206" s="387" t="s">
        <v>1729</v>
      </c>
      <c r="AG2206" s="387">
        <v>41.08</v>
      </c>
      <c r="AH2206" s="387">
        <v>0</v>
      </c>
      <c r="AI2206" s="387">
        <v>0</v>
      </c>
      <c r="AJ2206" s="387">
        <v>41.08</v>
      </c>
      <c r="AK2206" s="387">
        <v>4.1100000000000003</v>
      </c>
      <c r="AM2206"/>
      <c r="AN2206"/>
      <c r="AO2206"/>
    </row>
    <row r="2207" spans="1:41">
      <c r="A2207" s="387" t="s">
        <v>3947</v>
      </c>
      <c r="B2207" s="388">
        <v>43686.774236111109</v>
      </c>
      <c r="C2207" s="389">
        <v>43686</v>
      </c>
      <c r="D2207" s="387" t="s">
        <v>3061</v>
      </c>
      <c r="E2207" s="389">
        <v>43686</v>
      </c>
      <c r="F2207" s="387" t="s">
        <v>1819</v>
      </c>
      <c r="G2207" s="389">
        <v>43686</v>
      </c>
      <c r="H2207" s="387" t="s">
        <v>2819</v>
      </c>
      <c r="I2207" s="389">
        <v>43686</v>
      </c>
      <c r="J2207" s="387" t="s">
        <v>2557</v>
      </c>
      <c r="K2207" s="387" t="s">
        <v>1741</v>
      </c>
      <c r="L2207" s="390" t="s">
        <v>1732</v>
      </c>
      <c r="M2207" s="390" t="s">
        <v>2013</v>
      </c>
      <c r="N2207" s="390" t="str">
        <f t="shared" si="70"/>
        <v>Employee22@blyblade.com</v>
      </c>
      <c r="O2207" s="390" t="str">
        <f t="shared" si="71"/>
        <v>Lee_Gold</v>
      </c>
      <c r="P2207" s="387" t="s">
        <v>1728</v>
      </c>
      <c r="Q2207" s="387" t="s">
        <v>1847</v>
      </c>
      <c r="R2207" s="387" t="s">
        <v>1738</v>
      </c>
      <c r="S2207" s="387">
        <v>5.28</v>
      </c>
      <c r="T2207" s="387">
        <v>50</v>
      </c>
      <c r="U2207" s="387" t="s">
        <v>1883</v>
      </c>
      <c r="V2207" s="387" t="s">
        <v>1883</v>
      </c>
      <c r="W2207" s="387" t="s">
        <v>1875</v>
      </c>
      <c r="X2207" s="387" t="s">
        <v>1770</v>
      </c>
      <c r="Y2207" s="387" t="s">
        <v>1748</v>
      </c>
      <c r="Z2207" s="387" t="s">
        <v>1734</v>
      </c>
      <c r="AA2207" s="387" t="s">
        <v>1733</v>
      </c>
      <c r="AB2207" s="387">
        <v>46.58</v>
      </c>
      <c r="AC2207" s="387">
        <v>0</v>
      </c>
      <c r="AD2207" s="387">
        <v>0</v>
      </c>
      <c r="AE2207" s="387">
        <v>46.58</v>
      </c>
      <c r="AF2207" s="387" t="s">
        <v>1729</v>
      </c>
      <c r="AG2207" s="387">
        <v>46.58</v>
      </c>
      <c r="AH2207" s="387">
        <v>0</v>
      </c>
      <c r="AI2207" s="387">
        <v>0</v>
      </c>
      <c r="AJ2207" s="387">
        <v>46.58</v>
      </c>
      <c r="AK2207" s="387">
        <v>4.66</v>
      </c>
      <c r="AM2207"/>
      <c r="AN2207"/>
      <c r="AO2207"/>
    </row>
    <row r="2208" spans="1:41">
      <c r="A2208" s="387" t="s">
        <v>3946</v>
      </c>
      <c r="B2208" s="388">
        <v>43686.777581018519</v>
      </c>
      <c r="C2208" s="389">
        <v>43686</v>
      </c>
      <c r="D2208" s="387" t="s">
        <v>2830</v>
      </c>
      <c r="E2208" s="389">
        <v>43686</v>
      </c>
      <c r="F2208" s="387" t="s">
        <v>3945</v>
      </c>
      <c r="G2208" s="387" t="s">
        <v>1728</v>
      </c>
      <c r="H2208" s="387" t="s">
        <v>1728</v>
      </c>
      <c r="I2208" s="387" t="s">
        <v>1728</v>
      </c>
      <c r="J2208" s="387" t="s">
        <v>1728</v>
      </c>
      <c r="K2208" s="387" t="s">
        <v>1741</v>
      </c>
      <c r="L2208" s="390" t="s">
        <v>1732</v>
      </c>
      <c r="M2208" s="390" t="s">
        <v>2084</v>
      </c>
      <c r="N2208" s="390" t="str">
        <f t="shared" si="70"/>
        <v>Employee40@blyblade.com</v>
      </c>
      <c r="O2208" s="390" t="str">
        <f t="shared" si="71"/>
        <v>Sergio_Khazerov</v>
      </c>
      <c r="P2208" s="387" t="s">
        <v>1728</v>
      </c>
      <c r="Q2208" s="387" t="s">
        <v>1952</v>
      </c>
      <c r="R2208" s="387" t="s">
        <v>1738</v>
      </c>
      <c r="S2208" s="387" t="s">
        <v>1728</v>
      </c>
      <c r="T2208" s="387" t="s">
        <v>1728</v>
      </c>
      <c r="U2208" s="387" t="s">
        <v>1991</v>
      </c>
      <c r="V2208" s="387" t="s">
        <v>1991</v>
      </c>
      <c r="W2208" s="387" t="s">
        <v>2025</v>
      </c>
      <c r="X2208" s="387" t="s">
        <v>1749</v>
      </c>
      <c r="Y2208" s="387" t="s">
        <v>1735</v>
      </c>
      <c r="Z2208" s="387" t="s">
        <v>1734</v>
      </c>
      <c r="AA2208" s="387" t="s">
        <v>1733</v>
      </c>
      <c r="AB2208" s="387">
        <v>10.89</v>
      </c>
      <c r="AC2208" s="387">
        <v>0</v>
      </c>
      <c r="AD2208" s="387">
        <v>0</v>
      </c>
      <c r="AE2208" s="387">
        <v>10.89</v>
      </c>
      <c r="AF2208" s="387" t="s">
        <v>1729</v>
      </c>
      <c r="AG2208" s="387">
        <v>10.89</v>
      </c>
      <c r="AH2208" s="387">
        <v>0</v>
      </c>
      <c r="AI2208" s="387">
        <v>0</v>
      </c>
      <c r="AJ2208" s="387">
        <v>10.89</v>
      </c>
      <c r="AK2208" s="387">
        <v>1.0900000000000001</v>
      </c>
      <c r="AM2208"/>
      <c r="AN2208"/>
      <c r="AO2208"/>
    </row>
    <row r="2209" spans="1:41">
      <c r="A2209" s="387" t="s">
        <v>3944</v>
      </c>
      <c r="B2209" s="388">
        <v>43686.788622685184</v>
      </c>
      <c r="C2209" s="389">
        <v>43686</v>
      </c>
      <c r="D2209" s="387" t="s">
        <v>2020</v>
      </c>
      <c r="E2209" s="389">
        <v>43686</v>
      </c>
      <c r="F2209" s="387" t="s">
        <v>2115</v>
      </c>
      <c r="G2209" s="389">
        <v>43686</v>
      </c>
      <c r="H2209" s="387" t="s">
        <v>3218</v>
      </c>
      <c r="I2209" s="389">
        <v>43686</v>
      </c>
      <c r="J2209" s="387" t="s">
        <v>3217</v>
      </c>
      <c r="K2209" s="387" t="s">
        <v>1741</v>
      </c>
      <c r="L2209" s="390" t="s">
        <v>1732</v>
      </c>
      <c r="M2209" s="390" t="s">
        <v>1979</v>
      </c>
      <c r="N2209" s="390" t="str">
        <f t="shared" si="70"/>
        <v>Employee15@blyblade.com</v>
      </c>
      <c r="O2209" s="390" t="str">
        <f t="shared" si="71"/>
        <v>Jess_Rooney</v>
      </c>
      <c r="P2209" s="387" t="s">
        <v>1728</v>
      </c>
      <c r="Q2209" s="387" t="s">
        <v>1739</v>
      </c>
      <c r="R2209" s="387" t="s">
        <v>1738</v>
      </c>
      <c r="S2209" s="387">
        <v>1.46</v>
      </c>
      <c r="T2209" s="387">
        <v>36</v>
      </c>
      <c r="U2209" s="387" t="s">
        <v>1737</v>
      </c>
      <c r="V2209" s="387" t="s">
        <v>1737</v>
      </c>
      <c r="W2209" s="387" t="s">
        <v>1728</v>
      </c>
      <c r="X2209" s="387" t="s">
        <v>1794</v>
      </c>
      <c r="Y2209" s="387" t="s">
        <v>1735</v>
      </c>
      <c r="Z2209" s="387" t="s">
        <v>1734</v>
      </c>
      <c r="AA2209" s="387" t="s">
        <v>1733</v>
      </c>
      <c r="AB2209" s="387">
        <v>21.06</v>
      </c>
      <c r="AC2209" s="387">
        <v>0</v>
      </c>
      <c r="AD2209" s="387">
        <v>0</v>
      </c>
      <c r="AE2209" s="387">
        <v>20</v>
      </c>
      <c r="AF2209" s="387" t="s">
        <v>1729</v>
      </c>
      <c r="AG2209" s="387">
        <v>21.06</v>
      </c>
      <c r="AH2209" s="387">
        <v>0</v>
      </c>
      <c r="AI2209" s="387">
        <v>0</v>
      </c>
      <c r="AJ2209" s="387">
        <v>20</v>
      </c>
      <c r="AK2209" s="387">
        <v>2</v>
      </c>
      <c r="AM2209"/>
      <c r="AN2209"/>
      <c r="AO2209"/>
    </row>
    <row r="2210" spans="1:41">
      <c r="A2210" s="387" t="s">
        <v>3943</v>
      </c>
      <c r="B2210" s="388">
        <v>43686.814699074072</v>
      </c>
      <c r="C2210" s="389">
        <v>43686</v>
      </c>
      <c r="D2210" s="387" t="s">
        <v>2515</v>
      </c>
      <c r="E2210" s="389">
        <v>43686</v>
      </c>
      <c r="F2210" s="387" t="s">
        <v>2768</v>
      </c>
      <c r="G2210" s="389">
        <v>43686</v>
      </c>
      <c r="H2210" s="387" t="s">
        <v>3111</v>
      </c>
      <c r="I2210" s="389">
        <v>43686</v>
      </c>
      <c r="J2210" s="387" t="s">
        <v>3664</v>
      </c>
      <c r="K2210" s="387" t="s">
        <v>1741</v>
      </c>
      <c r="L2210" s="390" t="s">
        <v>1732</v>
      </c>
      <c r="M2210" s="390" t="s">
        <v>1763</v>
      </c>
      <c r="N2210" s="390" t="str">
        <f t="shared" si="70"/>
        <v>Employee51@blyblade.com</v>
      </c>
      <c r="O2210" s="390" t="str">
        <f t="shared" si="71"/>
        <v>Jacqueline_Westbrook</v>
      </c>
      <c r="P2210" s="387" t="s">
        <v>1728</v>
      </c>
      <c r="Q2210" s="387" t="s">
        <v>1754</v>
      </c>
      <c r="R2210" s="387" t="s">
        <v>1738</v>
      </c>
      <c r="S2210" s="387">
        <v>3.41</v>
      </c>
      <c r="T2210" s="387">
        <v>32</v>
      </c>
      <c r="U2210" s="387" t="s">
        <v>1737</v>
      </c>
      <c r="V2210" s="387" t="s">
        <v>1883</v>
      </c>
      <c r="W2210" s="387" t="s">
        <v>1771</v>
      </c>
      <c r="X2210" s="387" t="s">
        <v>1770</v>
      </c>
      <c r="Y2210" s="387" t="s">
        <v>1735</v>
      </c>
      <c r="Z2210" s="387" t="s">
        <v>1734</v>
      </c>
      <c r="AA2210" s="387" t="s">
        <v>1733</v>
      </c>
      <c r="AB2210" s="387">
        <v>26.34</v>
      </c>
      <c r="AC2210" s="387">
        <v>0</v>
      </c>
      <c r="AD2210" s="387">
        <v>0</v>
      </c>
      <c r="AE2210" s="387">
        <v>26.34</v>
      </c>
      <c r="AF2210" s="387" t="s">
        <v>1729</v>
      </c>
      <c r="AG2210" s="387">
        <v>26.34</v>
      </c>
      <c r="AH2210" s="387">
        <v>0</v>
      </c>
      <c r="AI2210" s="387">
        <v>0</v>
      </c>
      <c r="AJ2210" s="387">
        <v>26.34</v>
      </c>
      <c r="AK2210" s="387">
        <v>2.63</v>
      </c>
      <c r="AM2210"/>
      <c r="AN2210"/>
      <c r="AO2210"/>
    </row>
    <row r="2211" spans="1:41">
      <c r="A2211" s="387" t="s">
        <v>3942</v>
      </c>
      <c r="B2211" s="388">
        <v>43686.815381944441</v>
      </c>
      <c r="C2211" s="389">
        <v>43686</v>
      </c>
      <c r="D2211" s="387" t="s">
        <v>2852</v>
      </c>
      <c r="E2211" s="389">
        <v>43686</v>
      </c>
      <c r="F2211" s="387" t="s">
        <v>2630</v>
      </c>
      <c r="G2211" s="389">
        <v>43686</v>
      </c>
      <c r="H2211" s="387" t="s">
        <v>3051</v>
      </c>
      <c r="I2211" s="389">
        <v>43686</v>
      </c>
      <c r="J2211" s="387" t="s">
        <v>3941</v>
      </c>
      <c r="K2211" s="387" t="s">
        <v>1741</v>
      </c>
      <c r="L2211" s="390" t="s">
        <v>1732</v>
      </c>
      <c r="M2211" s="390" t="s">
        <v>1763</v>
      </c>
      <c r="N2211" s="390" t="str">
        <f t="shared" si="70"/>
        <v>Employee51@blyblade.com</v>
      </c>
      <c r="O2211" s="390" t="str">
        <f t="shared" si="71"/>
        <v>Jacqueline_Westbrook</v>
      </c>
      <c r="P2211" s="387" t="s">
        <v>1728</v>
      </c>
      <c r="Q2211" s="387" t="s">
        <v>1739</v>
      </c>
      <c r="R2211" s="387" t="s">
        <v>1738</v>
      </c>
      <c r="S2211" s="387">
        <v>0.64</v>
      </c>
      <c r="T2211" s="387">
        <v>16</v>
      </c>
      <c r="U2211" s="387" t="s">
        <v>1883</v>
      </c>
      <c r="V2211" s="387" t="s">
        <v>1883</v>
      </c>
      <c r="W2211" s="387" t="s">
        <v>1728</v>
      </c>
      <c r="X2211" s="387" t="s">
        <v>1794</v>
      </c>
      <c r="Y2211" s="387" t="s">
        <v>1735</v>
      </c>
      <c r="Z2211" s="387" t="s">
        <v>1734</v>
      </c>
      <c r="AA2211" s="387" t="s">
        <v>1793</v>
      </c>
      <c r="AB2211" s="387">
        <v>19.11</v>
      </c>
      <c r="AC2211" s="387">
        <v>0</v>
      </c>
      <c r="AD2211" s="387">
        <v>1.42</v>
      </c>
      <c r="AE2211" s="387">
        <v>19.11</v>
      </c>
      <c r="AF2211" s="387" t="s">
        <v>1729</v>
      </c>
      <c r="AG2211" s="387">
        <v>19.11</v>
      </c>
      <c r="AH2211" s="387">
        <v>0</v>
      </c>
      <c r="AI2211" s="387">
        <v>1.42</v>
      </c>
      <c r="AJ2211" s="387">
        <v>19.11</v>
      </c>
      <c r="AK2211" s="387">
        <v>1.91</v>
      </c>
      <c r="AM2211"/>
      <c r="AN2211"/>
      <c r="AO2211"/>
    </row>
    <row r="2212" spans="1:41">
      <c r="A2212" s="387" t="s">
        <v>3940</v>
      </c>
      <c r="B2212" s="388">
        <v>43686.827557870369</v>
      </c>
      <c r="C2212" s="389">
        <v>43686</v>
      </c>
      <c r="D2212" s="387" t="s">
        <v>1943</v>
      </c>
      <c r="E2212" s="389">
        <v>43686</v>
      </c>
      <c r="F2212" s="387" t="s">
        <v>3018</v>
      </c>
      <c r="G2212" s="387" t="s">
        <v>1728</v>
      </c>
      <c r="H2212" s="387" t="s">
        <v>1728</v>
      </c>
      <c r="I2212" s="387" t="s">
        <v>1728</v>
      </c>
      <c r="J2212" s="387" t="s">
        <v>1728</v>
      </c>
      <c r="K2212" s="387" t="s">
        <v>1741</v>
      </c>
      <c r="L2212" s="390" t="s">
        <v>1732</v>
      </c>
      <c r="M2212" s="390" t="s">
        <v>1755</v>
      </c>
      <c r="N2212" s="390" t="str">
        <f t="shared" si="70"/>
        <v>Employee2@blyblade.com</v>
      </c>
      <c r="O2212" s="390" t="str">
        <f t="shared" si="71"/>
        <v>Cal_Thompson</v>
      </c>
      <c r="P2212" s="387" t="s">
        <v>1728</v>
      </c>
      <c r="Q2212" s="387" t="s">
        <v>1787</v>
      </c>
      <c r="R2212" s="387" t="s">
        <v>1753</v>
      </c>
      <c r="S2212" s="387" t="s">
        <v>1728</v>
      </c>
      <c r="T2212" s="387" t="s">
        <v>1728</v>
      </c>
      <c r="U2212" s="387" t="s">
        <v>1826</v>
      </c>
      <c r="V2212" s="387" t="s">
        <v>1826</v>
      </c>
      <c r="W2212" s="387" t="s">
        <v>2403</v>
      </c>
      <c r="X2212" s="387" t="s">
        <v>1749</v>
      </c>
      <c r="Y2212" s="387" t="s">
        <v>1748</v>
      </c>
      <c r="Z2212" s="387" t="s">
        <v>1734</v>
      </c>
      <c r="AA2212" s="387" t="s">
        <v>1733</v>
      </c>
      <c r="AB2212" s="387">
        <v>10</v>
      </c>
      <c r="AC2212" s="387">
        <v>0</v>
      </c>
      <c r="AD2212" s="387">
        <v>0</v>
      </c>
      <c r="AE2212" s="387">
        <v>10</v>
      </c>
      <c r="AF2212" s="387" t="s">
        <v>1729</v>
      </c>
      <c r="AG2212" s="387">
        <v>10</v>
      </c>
      <c r="AH2212" s="387">
        <v>0</v>
      </c>
      <c r="AI2212" s="387">
        <v>0</v>
      </c>
      <c r="AJ2212" s="387">
        <v>10</v>
      </c>
      <c r="AK2212" s="387">
        <v>1</v>
      </c>
      <c r="AM2212"/>
      <c r="AN2212"/>
      <c r="AO2212"/>
    </row>
    <row r="2213" spans="1:41">
      <c r="A2213" s="387" t="s">
        <v>3939</v>
      </c>
      <c r="B2213" s="388">
        <v>43686.827627314815</v>
      </c>
      <c r="C2213" s="389">
        <v>43686</v>
      </c>
      <c r="D2213" s="387" t="s">
        <v>2529</v>
      </c>
      <c r="E2213" s="389">
        <v>43686</v>
      </c>
      <c r="F2213" s="387" t="s">
        <v>2528</v>
      </c>
      <c r="G2213" s="387" t="s">
        <v>1728</v>
      </c>
      <c r="H2213" s="387" t="s">
        <v>1728</v>
      </c>
      <c r="I2213" s="387" t="s">
        <v>1728</v>
      </c>
      <c r="J2213" s="387" t="s">
        <v>1728</v>
      </c>
      <c r="K2213" s="387" t="s">
        <v>1741</v>
      </c>
      <c r="L2213" s="390" t="s">
        <v>1732</v>
      </c>
      <c r="M2213" s="390" t="s">
        <v>2229</v>
      </c>
      <c r="N2213" s="390" t="str">
        <f t="shared" si="70"/>
        <v>Employee44@blyblade.com</v>
      </c>
      <c r="O2213" s="390" t="str">
        <f t="shared" si="71"/>
        <v>Mikaela_Riley</v>
      </c>
      <c r="P2213" s="387" t="s">
        <v>1728</v>
      </c>
      <c r="Q2213" s="387" t="s">
        <v>1787</v>
      </c>
      <c r="R2213" s="387" t="s">
        <v>1753</v>
      </c>
      <c r="S2213" s="387" t="s">
        <v>1728</v>
      </c>
      <c r="T2213" s="387" t="s">
        <v>1728</v>
      </c>
      <c r="U2213" s="387" t="s">
        <v>1826</v>
      </c>
      <c r="V2213" s="387" t="s">
        <v>1826</v>
      </c>
      <c r="W2213" s="387" t="s">
        <v>2403</v>
      </c>
      <c r="X2213" s="387" t="s">
        <v>1749</v>
      </c>
      <c r="Y2213" s="387" t="s">
        <v>1896</v>
      </c>
      <c r="Z2213" s="387" t="s">
        <v>1734</v>
      </c>
      <c r="AA2213" s="387" t="s">
        <v>1733</v>
      </c>
      <c r="AB2213" s="387">
        <v>20</v>
      </c>
      <c r="AC2213" s="387">
        <v>0</v>
      </c>
      <c r="AD2213" s="387">
        <v>0</v>
      </c>
      <c r="AE2213" s="387">
        <v>20</v>
      </c>
      <c r="AF2213" s="387" t="s">
        <v>1729</v>
      </c>
      <c r="AG2213" s="387">
        <v>20</v>
      </c>
      <c r="AH2213" s="387">
        <v>0</v>
      </c>
      <c r="AI2213" s="387">
        <v>0</v>
      </c>
      <c r="AJ2213" s="387">
        <v>20</v>
      </c>
      <c r="AK2213" s="387">
        <v>2</v>
      </c>
      <c r="AM2213"/>
      <c r="AN2213"/>
      <c r="AO2213"/>
    </row>
    <row r="2214" spans="1:41">
      <c r="A2214" s="387" t="s">
        <v>3938</v>
      </c>
      <c r="B2214" s="388">
        <v>43686.827835648146</v>
      </c>
      <c r="C2214" s="389">
        <v>43686</v>
      </c>
      <c r="D2214" s="387" t="s">
        <v>1961</v>
      </c>
      <c r="E2214" s="389">
        <v>43686</v>
      </c>
      <c r="F2214" s="387" t="s">
        <v>2548</v>
      </c>
      <c r="G2214" s="387" t="s">
        <v>1728</v>
      </c>
      <c r="H2214" s="387" t="s">
        <v>1728</v>
      </c>
      <c r="I2214" s="387" t="s">
        <v>1728</v>
      </c>
      <c r="J2214" s="387" t="s">
        <v>1728</v>
      </c>
      <c r="K2214" s="387" t="s">
        <v>1741</v>
      </c>
      <c r="L2214" s="390" t="s">
        <v>1732</v>
      </c>
      <c r="M2214" s="390" t="s">
        <v>2594</v>
      </c>
      <c r="N2214" s="390" t="str">
        <f t="shared" si="70"/>
        <v>Employee9@blyblade.com</v>
      </c>
      <c r="O2214" s="390" t="str">
        <f t="shared" si="71"/>
        <v>Emily_Antner</v>
      </c>
      <c r="P2214" s="387" t="s">
        <v>1728</v>
      </c>
      <c r="Q2214" s="387" t="s">
        <v>1762</v>
      </c>
      <c r="R2214" s="387" t="s">
        <v>1753</v>
      </c>
      <c r="S2214" s="387" t="s">
        <v>1728</v>
      </c>
      <c r="T2214" s="387" t="s">
        <v>1728</v>
      </c>
      <c r="U2214" s="387" t="s">
        <v>1826</v>
      </c>
      <c r="V2214" s="387" t="s">
        <v>1826</v>
      </c>
      <c r="W2214" s="387" t="s">
        <v>2403</v>
      </c>
      <c r="X2214" s="387" t="s">
        <v>1749</v>
      </c>
      <c r="Y2214" s="387" t="s">
        <v>1896</v>
      </c>
      <c r="Z2214" s="387" t="s">
        <v>1734</v>
      </c>
      <c r="AA2214" s="387" t="s">
        <v>1733</v>
      </c>
      <c r="AB2214" s="387">
        <v>20</v>
      </c>
      <c r="AC2214" s="387">
        <v>0</v>
      </c>
      <c r="AD2214" s="387">
        <v>0</v>
      </c>
      <c r="AE2214" s="387">
        <v>20</v>
      </c>
      <c r="AF2214" s="387" t="s">
        <v>1729</v>
      </c>
      <c r="AG2214" s="387">
        <v>20</v>
      </c>
      <c r="AH2214" s="387">
        <v>0</v>
      </c>
      <c r="AI2214" s="387">
        <v>0</v>
      </c>
      <c r="AJ2214" s="387">
        <v>20</v>
      </c>
      <c r="AK2214" s="387">
        <v>2</v>
      </c>
      <c r="AM2214"/>
      <c r="AN2214"/>
      <c r="AO2214"/>
    </row>
    <row r="2215" spans="1:41">
      <c r="A2215" s="387" t="s">
        <v>3937</v>
      </c>
      <c r="B2215" s="388">
        <v>43686.827847222223</v>
      </c>
      <c r="C2215" s="389">
        <v>43686</v>
      </c>
      <c r="D2215" s="387" t="s">
        <v>2529</v>
      </c>
      <c r="E2215" s="389">
        <v>43686</v>
      </c>
      <c r="F2215" s="387" t="s">
        <v>2528</v>
      </c>
      <c r="G2215" s="387" t="s">
        <v>1728</v>
      </c>
      <c r="H2215" s="387" t="s">
        <v>1728</v>
      </c>
      <c r="I2215" s="387" t="s">
        <v>1728</v>
      </c>
      <c r="J2215" s="387" t="s">
        <v>1728</v>
      </c>
      <c r="K2215" s="387" t="s">
        <v>1741</v>
      </c>
      <c r="L2215" s="390" t="s">
        <v>1732</v>
      </c>
      <c r="M2215" s="390" t="s">
        <v>3030</v>
      </c>
      <c r="N2215" s="390" t="str">
        <f t="shared" si="70"/>
        <v>Employee48@blyblade.com</v>
      </c>
      <c r="O2215" s="390" t="str">
        <f t="shared" si="71"/>
        <v>Callen_Morris</v>
      </c>
      <c r="P2215" s="387" t="s">
        <v>1728</v>
      </c>
      <c r="Q2215" s="387" t="s">
        <v>1762</v>
      </c>
      <c r="R2215" s="387" t="s">
        <v>1753</v>
      </c>
      <c r="S2215" s="387" t="s">
        <v>1728</v>
      </c>
      <c r="T2215" s="387" t="s">
        <v>1728</v>
      </c>
      <c r="U2215" s="387" t="s">
        <v>1826</v>
      </c>
      <c r="V2215" s="387" t="s">
        <v>1826</v>
      </c>
      <c r="W2215" s="387" t="s">
        <v>2403</v>
      </c>
      <c r="X2215" s="387" t="s">
        <v>1749</v>
      </c>
      <c r="Y2215" s="387" t="s">
        <v>1728</v>
      </c>
      <c r="Z2215" s="387" t="s">
        <v>1734</v>
      </c>
      <c r="AA2215" s="387" t="s">
        <v>1733</v>
      </c>
      <c r="AB2215" s="387">
        <v>20</v>
      </c>
      <c r="AC2215" s="387">
        <v>0</v>
      </c>
      <c r="AD2215" s="387">
        <v>0</v>
      </c>
      <c r="AE2215" s="387">
        <v>20</v>
      </c>
      <c r="AF2215" s="387" t="s">
        <v>1729</v>
      </c>
      <c r="AG2215" s="387">
        <v>20</v>
      </c>
      <c r="AH2215" s="387">
        <v>0</v>
      </c>
      <c r="AI2215" s="387">
        <v>0</v>
      </c>
      <c r="AJ2215" s="387">
        <v>20</v>
      </c>
      <c r="AK2215" s="387">
        <v>2</v>
      </c>
      <c r="AM2215"/>
      <c r="AN2215"/>
      <c r="AO2215"/>
    </row>
    <row r="2216" spans="1:41">
      <c r="A2216" s="387" t="s">
        <v>3936</v>
      </c>
      <c r="B2216" s="388">
        <v>43686.830752314818</v>
      </c>
      <c r="C2216" s="389">
        <v>43686</v>
      </c>
      <c r="D2216" s="387" t="s">
        <v>2400</v>
      </c>
      <c r="E2216" s="389">
        <v>43686</v>
      </c>
      <c r="F2216" s="387" t="s">
        <v>2973</v>
      </c>
      <c r="G2216" s="389">
        <v>43686</v>
      </c>
      <c r="H2216" s="387" t="s">
        <v>2513</v>
      </c>
      <c r="I2216" s="389">
        <v>43686</v>
      </c>
      <c r="J2216" s="387" t="s">
        <v>3358</v>
      </c>
      <c r="K2216" s="387" t="s">
        <v>1741</v>
      </c>
      <c r="L2216" s="390" t="s">
        <v>1732</v>
      </c>
      <c r="M2216" s="390" t="s">
        <v>1911</v>
      </c>
      <c r="N2216" s="390" t="str">
        <f t="shared" si="70"/>
        <v>Employee18@blyblade.com</v>
      </c>
      <c r="O2216" s="390" t="str">
        <f t="shared" si="71"/>
        <v>Maryanne_Johnson</v>
      </c>
      <c r="P2216" s="387" t="s">
        <v>1728</v>
      </c>
      <c r="Q2216" s="387" t="s">
        <v>1739</v>
      </c>
      <c r="R2216" s="387" t="s">
        <v>1738</v>
      </c>
      <c r="S2216" s="387">
        <v>2.16</v>
      </c>
      <c r="T2216" s="387">
        <v>52</v>
      </c>
      <c r="U2216" s="387" t="s">
        <v>1737</v>
      </c>
      <c r="V2216" s="387" t="s">
        <v>1737</v>
      </c>
      <c r="W2216" s="387" t="s">
        <v>1728</v>
      </c>
      <c r="X2216" s="387" t="s">
        <v>1794</v>
      </c>
      <c r="Y2216" s="387" t="s">
        <v>1735</v>
      </c>
      <c r="Z2216" s="387" t="s">
        <v>1734</v>
      </c>
      <c r="AA2216" s="387" t="s">
        <v>1793</v>
      </c>
      <c r="AB2216" s="387">
        <v>21.76</v>
      </c>
      <c r="AC2216" s="387">
        <v>0</v>
      </c>
      <c r="AD2216" s="387">
        <v>2</v>
      </c>
      <c r="AE2216" s="387">
        <v>20</v>
      </c>
      <c r="AF2216" s="387" t="s">
        <v>1729</v>
      </c>
      <c r="AG2216" s="387">
        <v>21.76</v>
      </c>
      <c r="AH2216" s="387">
        <v>0</v>
      </c>
      <c r="AI2216" s="387">
        <v>2</v>
      </c>
      <c r="AJ2216" s="387">
        <v>20</v>
      </c>
      <c r="AK2216" s="387">
        <v>2</v>
      </c>
      <c r="AM2216"/>
      <c r="AN2216"/>
      <c r="AO2216"/>
    </row>
    <row r="2217" spans="1:41">
      <c r="A2217" s="387" t="s">
        <v>3935</v>
      </c>
      <c r="B2217" s="388">
        <v>43686.839270833334</v>
      </c>
      <c r="C2217" s="389">
        <v>43686</v>
      </c>
      <c r="D2217" s="387" t="s">
        <v>2950</v>
      </c>
      <c r="E2217" s="389">
        <v>43686</v>
      </c>
      <c r="F2217" s="387" t="s">
        <v>2427</v>
      </c>
      <c r="G2217" s="387" t="s">
        <v>1728</v>
      </c>
      <c r="H2217" s="387" t="s">
        <v>1728</v>
      </c>
      <c r="I2217" s="387" t="s">
        <v>1728</v>
      </c>
      <c r="J2217" s="387" t="s">
        <v>1728</v>
      </c>
      <c r="K2217" s="387" t="s">
        <v>1741</v>
      </c>
      <c r="L2217" s="390" t="s">
        <v>1732</v>
      </c>
      <c r="M2217" s="390" t="s">
        <v>1731</v>
      </c>
      <c r="N2217" s="390" t="str">
        <f t="shared" si="70"/>
        <v>Employee8@blyblade.com</v>
      </c>
      <c r="O2217" s="390" t="str">
        <f t="shared" si="71"/>
        <v>--_--</v>
      </c>
      <c r="P2217" s="387" t="s">
        <v>1728</v>
      </c>
      <c r="Q2217" s="387" t="s">
        <v>1762</v>
      </c>
      <c r="R2217" s="387" t="s">
        <v>1753</v>
      </c>
      <c r="S2217" s="387" t="s">
        <v>1728</v>
      </c>
      <c r="T2217" s="387" t="s">
        <v>1728</v>
      </c>
      <c r="U2217" s="387" t="s">
        <v>1826</v>
      </c>
      <c r="V2217" s="387" t="s">
        <v>1826</v>
      </c>
      <c r="W2217" s="387" t="s">
        <v>1761</v>
      </c>
      <c r="X2217" s="387" t="s">
        <v>1749</v>
      </c>
      <c r="Y2217" s="387" t="s">
        <v>1728</v>
      </c>
      <c r="Z2217" s="387" t="s">
        <v>1734</v>
      </c>
      <c r="AA2217" s="387" t="s">
        <v>1733</v>
      </c>
      <c r="AB2217" s="387">
        <v>10</v>
      </c>
      <c r="AC2217" s="387">
        <v>0</v>
      </c>
      <c r="AD2217" s="387">
        <v>0</v>
      </c>
      <c r="AE2217" s="387">
        <v>10</v>
      </c>
      <c r="AF2217" s="387" t="s">
        <v>1729</v>
      </c>
      <c r="AG2217" s="387">
        <v>10</v>
      </c>
      <c r="AH2217" s="387">
        <v>0</v>
      </c>
      <c r="AI2217" s="387">
        <v>0</v>
      </c>
      <c r="AJ2217" s="387">
        <v>10</v>
      </c>
      <c r="AK2217" s="387">
        <v>1</v>
      </c>
      <c r="AM2217"/>
      <c r="AN2217"/>
      <c r="AO2217"/>
    </row>
    <row r="2218" spans="1:41">
      <c r="A2218" s="387" t="s">
        <v>3935</v>
      </c>
      <c r="B2218" s="388">
        <v>43686.850324074076</v>
      </c>
      <c r="C2218" s="389">
        <v>43686</v>
      </c>
      <c r="D2218" s="387" t="s">
        <v>2950</v>
      </c>
      <c r="E2218" s="389">
        <v>43686</v>
      </c>
      <c r="F2218" s="387" t="s">
        <v>2427</v>
      </c>
      <c r="G2218" s="387" t="s">
        <v>1728</v>
      </c>
      <c r="H2218" s="387" t="s">
        <v>1728</v>
      </c>
      <c r="I2218" s="387" t="s">
        <v>1728</v>
      </c>
      <c r="J2218" s="387" t="s">
        <v>1728</v>
      </c>
      <c r="K2218" s="387" t="s">
        <v>1741</v>
      </c>
      <c r="L2218" s="390" t="s">
        <v>1732</v>
      </c>
      <c r="M2218" s="390" t="s">
        <v>1731</v>
      </c>
      <c r="N2218" s="390" t="str">
        <f t="shared" si="70"/>
        <v>Employee8@blyblade.com</v>
      </c>
      <c r="O2218" s="390" t="str">
        <f t="shared" si="71"/>
        <v>--_--</v>
      </c>
      <c r="P2218" s="387" t="s">
        <v>1728</v>
      </c>
      <c r="Q2218" s="387" t="s">
        <v>1762</v>
      </c>
      <c r="R2218" s="387" t="s">
        <v>1753</v>
      </c>
      <c r="S2218" s="387" t="s">
        <v>1728</v>
      </c>
      <c r="T2218" s="387" t="s">
        <v>1728</v>
      </c>
      <c r="U2218" s="387" t="s">
        <v>1826</v>
      </c>
      <c r="V2218" s="387" t="s">
        <v>1826</v>
      </c>
      <c r="W2218" s="387" t="s">
        <v>1761</v>
      </c>
      <c r="X2218" s="387" t="s">
        <v>1749</v>
      </c>
      <c r="Y2218" s="387" t="s">
        <v>1728</v>
      </c>
      <c r="Z2218" s="387" t="s">
        <v>1734</v>
      </c>
      <c r="AA2218" s="387" t="s">
        <v>2138</v>
      </c>
      <c r="AB2218" s="387">
        <v>-10</v>
      </c>
      <c r="AC2218" s="387">
        <v>0</v>
      </c>
      <c r="AD2218" s="387">
        <v>0</v>
      </c>
      <c r="AE2218" s="387">
        <v>-10</v>
      </c>
      <c r="AF2218" s="387" t="s">
        <v>1729</v>
      </c>
      <c r="AG2218" s="387">
        <v>-10</v>
      </c>
      <c r="AH2218" s="387">
        <v>0</v>
      </c>
      <c r="AI2218" s="387">
        <v>0</v>
      </c>
      <c r="AJ2218" s="387">
        <v>-10</v>
      </c>
      <c r="AK2218" s="387">
        <v>-1</v>
      </c>
      <c r="AM2218"/>
      <c r="AN2218"/>
      <c r="AO2218"/>
    </row>
    <row r="2219" spans="1:41">
      <c r="A2219" s="387" t="s">
        <v>3929</v>
      </c>
      <c r="B2219" s="388">
        <v>43686.874988425923</v>
      </c>
      <c r="C2219" s="389">
        <v>43686</v>
      </c>
      <c r="D2219" s="387" t="s">
        <v>2079</v>
      </c>
      <c r="E2219" s="389">
        <v>43686</v>
      </c>
      <c r="F2219" s="387" t="s">
        <v>2078</v>
      </c>
      <c r="G2219" s="387" t="s">
        <v>1728</v>
      </c>
      <c r="H2219" s="387" t="s">
        <v>1728</v>
      </c>
      <c r="I2219" s="387" t="s">
        <v>1728</v>
      </c>
      <c r="J2219" s="387" t="s">
        <v>1728</v>
      </c>
      <c r="K2219" s="387" t="s">
        <v>1741</v>
      </c>
      <c r="L2219" s="390" t="s">
        <v>1732</v>
      </c>
      <c r="M2219" s="390" t="s">
        <v>1731</v>
      </c>
      <c r="N2219" s="390" t="str">
        <f t="shared" si="70"/>
        <v>Employee8@blyblade.com</v>
      </c>
      <c r="O2219" s="390" t="str">
        <f t="shared" si="71"/>
        <v>--_--</v>
      </c>
      <c r="P2219" s="387" t="s">
        <v>1728</v>
      </c>
      <c r="Q2219" s="387" t="s">
        <v>1762</v>
      </c>
      <c r="R2219" s="387" t="s">
        <v>1753</v>
      </c>
      <c r="S2219" s="387" t="s">
        <v>1728</v>
      </c>
      <c r="T2219" s="387" t="s">
        <v>1728</v>
      </c>
      <c r="U2219" s="387" t="s">
        <v>1826</v>
      </c>
      <c r="V2219" s="387" t="s">
        <v>1826</v>
      </c>
      <c r="W2219" s="387" t="s">
        <v>2403</v>
      </c>
      <c r="X2219" s="387" t="s">
        <v>1749</v>
      </c>
      <c r="Y2219" s="387" t="s">
        <v>1728</v>
      </c>
      <c r="Z2219" s="387" t="s">
        <v>1734</v>
      </c>
      <c r="AA2219" s="387" t="s">
        <v>1733</v>
      </c>
      <c r="AB2219" s="387">
        <v>20</v>
      </c>
      <c r="AC2219" s="387">
        <v>0</v>
      </c>
      <c r="AD2219" s="387">
        <v>0</v>
      </c>
      <c r="AE2219" s="387">
        <v>20</v>
      </c>
      <c r="AF2219" s="387" t="s">
        <v>1729</v>
      </c>
      <c r="AG2219" s="387">
        <v>20</v>
      </c>
      <c r="AH2219" s="387">
        <v>0</v>
      </c>
      <c r="AI2219" s="387">
        <v>0</v>
      </c>
      <c r="AJ2219" s="387">
        <v>20</v>
      </c>
      <c r="AK2219" s="387">
        <v>2</v>
      </c>
      <c r="AM2219"/>
      <c r="AN2219"/>
      <c r="AO2219"/>
    </row>
    <row r="2220" spans="1:41">
      <c r="A2220" s="387" t="s">
        <v>3931</v>
      </c>
      <c r="B2220" s="388">
        <v>43686.875115740739</v>
      </c>
      <c r="C2220" s="389">
        <v>43686</v>
      </c>
      <c r="D2220" s="387" t="s">
        <v>2316</v>
      </c>
      <c r="E2220" s="389">
        <v>43686</v>
      </c>
      <c r="F2220" s="387" t="s">
        <v>2315</v>
      </c>
      <c r="G2220" s="387" t="s">
        <v>1728</v>
      </c>
      <c r="H2220" s="387" t="s">
        <v>1728</v>
      </c>
      <c r="I2220" s="387" t="s">
        <v>1728</v>
      </c>
      <c r="J2220" s="387" t="s">
        <v>1728</v>
      </c>
      <c r="K2220" s="387" t="s">
        <v>1741</v>
      </c>
      <c r="L2220" s="390" t="s">
        <v>1732</v>
      </c>
      <c r="M2220" s="390" t="s">
        <v>1731</v>
      </c>
      <c r="N2220" s="390" t="str">
        <f t="shared" si="70"/>
        <v>Employee8@blyblade.com</v>
      </c>
      <c r="O2220" s="390" t="str">
        <f t="shared" si="71"/>
        <v>--_--</v>
      </c>
      <c r="P2220" s="387" t="s">
        <v>1728</v>
      </c>
      <c r="Q2220" s="387" t="s">
        <v>1787</v>
      </c>
      <c r="R2220" s="387" t="s">
        <v>1753</v>
      </c>
      <c r="S2220" s="387" t="s">
        <v>1728</v>
      </c>
      <c r="T2220" s="387" t="s">
        <v>1728</v>
      </c>
      <c r="U2220" s="387" t="s">
        <v>1826</v>
      </c>
      <c r="V2220" s="387" t="s">
        <v>1826</v>
      </c>
      <c r="W2220" s="387" t="s">
        <v>2403</v>
      </c>
      <c r="X2220" s="387" t="s">
        <v>1749</v>
      </c>
      <c r="Y2220" s="387" t="s">
        <v>1728</v>
      </c>
      <c r="Z2220" s="387" t="s">
        <v>1734</v>
      </c>
      <c r="AA2220" s="387" t="s">
        <v>1733</v>
      </c>
      <c r="AB2220" s="387">
        <v>20</v>
      </c>
      <c r="AC2220" s="387">
        <v>0</v>
      </c>
      <c r="AD2220" s="387">
        <v>0</v>
      </c>
      <c r="AE2220" s="387">
        <v>20</v>
      </c>
      <c r="AF2220" s="387" t="s">
        <v>1729</v>
      </c>
      <c r="AG2220" s="387">
        <v>20</v>
      </c>
      <c r="AH2220" s="387">
        <v>0</v>
      </c>
      <c r="AI2220" s="387">
        <v>0</v>
      </c>
      <c r="AJ2220" s="387">
        <v>20</v>
      </c>
      <c r="AK2220" s="387">
        <v>2</v>
      </c>
      <c r="AM2220"/>
      <c r="AN2220"/>
      <c r="AO2220"/>
    </row>
    <row r="2221" spans="1:41">
      <c r="A2221" s="387" t="s">
        <v>3934</v>
      </c>
      <c r="B2221" s="388">
        <v>43686.876550925925</v>
      </c>
      <c r="C2221" s="389">
        <v>43686</v>
      </c>
      <c r="D2221" s="387" t="s">
        <v>1914</v>
      </c>
      <c r="E2221" s="389">
        <v>43686</v>
      </c>
      <c r="F2221" s="387" t="s">
        <v>3065</v>
      </c>
      <c r="G2221" s="387" t="s">
        <v>1728</v>
      </c>
      <c r="H2221" s="387" t="s">
        <v>1728</v>
      </c>
      <c r="I2221" s="387" t="s">
        <v>1728</v>
      </c>
      <c r="J2221" s="387" t="s">
        <v>1728</v>
      </c>
      <c r="K2221" s="387" t="s">
        <v>1741</v>
      </c>
      <c r="L2221" s="390" t="s">
        <v>1732</v>
      </c>
      <c r="M2221" s="390" t="s">
        <v>2223</v>
      </c>
      <c r="N2221" s="390" t="str">
        <f t="shared" si="70"/>
        <v>Employee19@blyblade.com</v>
      </c>
      <c r="O2221" s="390" t="str">
        <f t="shared" si="71"/>
        <v>Gil_Adler</v>
      </c>
      <c r="P2221" s="387" t="s">
        <v>1728</v>
      </c>
      <c r="Q2221" s="387" t="s">
        <v>1762</v>
      </c>
      <c r="R2221" s="387" t="s">
        <v>1753</v>
      </c>
      <c r="S2221" s="387" t="s">
        <v>1728</v>
      </c>
      <c r="T2221" s="387" t="s">
        <v>1728</v>
      </c>
      <c r="U2221" s="387" t="s">
        <v>1752</v>
      </c>
      <c r="V2221" s="387" t="s">
        <v>1752</v>
      </c>
      <c r="W2221" s="387" t="s">
        <v>1761</v>
      </c>
      <c r="X2221" s="387" t="s">
        <v>1749</v>
      </c>
      <c r="Y2221" s="387" t="s">
        <v>1890</v>
      </c>
      <c r="Z2221" s="387" t="s">
        <v>1734</v>
      </c>
      <c r="AA2221" s="387" t="s">
        <v>1733</v>
      </c>
      <c r="AB2221" s="387">
        <v>10</v>
      </c>
      <c r="AC2221" s="387">
        <v>0</v>
      </c>
      <c r="AD2221" s="387">
        <v>0</v>
      </c>
      <c r="AE2221" s="387">
        <v>10</v>
      </c>
      <c r="AF2221" s="387" t="s">
        <v>1729</v>
      </c>
      <c r="AG2221" s="387">
        <v>10</v>
      </c>
      <c r="AH2221" s="387">
        <v>0</v>
      </c>
      <c r="AI2221" s="387">
        <v>0</v>
      </c>
      <c r="AJ2221" s="387">
        <v>10</v>
      </c>
      <c r="AK2221" s="387">
        <v>1</v>
      </c>
      <c r="AM2221"/>
      <c r="AN2221"/>
      <c r="AO2221"/>
    </row>
    <row r="2222" spans="1:41">
      <c r="A2222" s="387" t="s">
        <v>3925</v>
      </c>
      <c r="B2222" s="388">
        <v>43686.880995370368</v>
      </c>
      <c r="C2222" s="389">
        <v>43686</v>
      </c>
      <c r="D2222" s="387" t="s">
        <v>1947</v>
      </c>
      <c r="E2222" s="389">
        <v>43686</v>
      </c>
      <c r="F2222" s="387" t="s">
        <v>2313</v>
      </c>
      <c r="G2222" s="387" t="s">
        <v>1728</v>
      </c>
      <c r="H2222" s="387" t="s">
        <v>1728</v>
      </c>
      <c r="I2222" s="387" t="s">
        <v>1728</v>
      </c>
      <c r="J2222" s="387" t="s">
        <v>1728</v>
      </c>
      <c r="K2222" s="387" t="s">
        <v>1741</v>
      </c>
      <c r="L2222" s="390" t="s">
        <v>1732</v>
      </c>
      <c r="M2222" s="390" t="s">
        <v>1731</v>
      </c>
      <c r="N2222" s="390" t="str">
        <f t="shared" si="70"/>
        <v>Employee8@blyblade.com</v>
      </c>
      <c r="O2222" s="390" t="str">
        <f t="shared" si="71"/>
        <v>--_--</v>
      </c>
      <c r="P2222" s="387" t="s">
        <v>1728</v>
      </c>
      <c r="Q2222" s="387" t="s">
        <v>1762</v>
      </c>
      <c r="R2222" s="387" t="s">
        <v>1753</v>
      </c>
      <c r="S2222" s="387" t="s">
        <v>1728</v>
      </c>
      <c r="T2222" s="387" t="s">
        <v>1728</v>
      </c>
      <c r="U2222" s="387" t="s">
        <v>1795</v>
      </c>
      <c r="V2222" s="387" t="s">
        <v>1752</v>
      </c>
      <c r="W2222" s="387" t="s">
        <v>1761</v>
      </c>
      <c r="X2222" s="387" t="s">
        <v>1749</v>
      </c>
      <c r="Y2222" s="387" t="s">
        <v>1728</v>
      </c>
      <c r="Z2222" s="387" t="s">
        <v>1734</v>
      </c>
      <c r="AA2222" s="387" t="s">
        <v>1733</v>
      </c>
      <c r="AB2222" s="387">
        <v>10</v>
      </c>
      <c r="AC2222" s="387">
        <v>0</v>
      </c>
      <c r="AD2222" s="387">
        <v>0</v>
      </c>
      <c r="AE2222" s="387">
        <v>10</v>
      </c>
      <c r="AF2222" s="387" t="s">
        <v>1729</v>
      </c>
      <c r="AG2222" s="387">
        <v>10</v>
      </c>
      <c r="AH2222" s="387">
        <v>0</v>
      </c>
      <c r="AI2222" s="387">
        <v>0</v>
      </c>
      <c r="AJ2222" s="387">
        <v>10</v>
      </c>
      <c r="AK2222" s="387">
        <v>1</v>
      </c>
      <c r="AM2222"/>
      <c r="AN2222"/>
      <c r="AO2222"/>
    </row>
    <row r="2223" spans="1:41">
      <c r="A2223" s="387" t="s">
        <v>3933</v>
      </c>
      <c r="B2223" s="388">
        <v>43686.886400462965</v>
      </c>
      <c r="C2223" s="389">
        <v>43686</v>
      </c>
      <c r="D2223" s="387" t="s">
        <v>2941</v>
      </c>
      <c r="E2223" s="389">
        <v>43686</v>
      </c>
      <c r="F2223" s="387" t="s">
        <v>3923</v>
      </c>
      <c r="G2223" s="389">
        <v>43686</v>
      </c>
      <c r="H2223" s="387" t="s">
        <v>2395</v>
      </c>
      <c r="I2223" s="389">
        <v>43686</v>
      </c>
      <c r="J2223" s="387" t="s">
        <v>2140</v>
      </c>
      <c r="K2223" s="387" t="s">
        <v>1741</v>
      </c>
      <c r="L2223" s="390" t="s">
        <v>1732</v>
      </c>
      <c r="M2223" s="390" t="s">
        <v>1898</v>
      </c>
      <c r="N2223" s="390" t="str">
        <f t="shared" si="70"/>
        <v>Employee36@blyblade.com</v>
      </c>
      <c r="O2223" s="390" t="str">
        <f t="shared" si="71"/>
        <v>Jacob_Gibson</v>
      </c>
      <c r="P2223" s="387" t="s">
        <v>1728</v>
      </c>
      <c r="Q2223" s="387" t="s">
        <v>1787</v>
      </c>
      <c r="R2223" s="387" t="s">
        <v>1753</v>
      </c>
      <c r="S2223" s="387">
        <v>4.34</v>
      </c>
      <c r="T2223" s="387">
        <v>10</v>
      </c>
      <c r="U2223" s="387" t="s">
        <v>1752</v>
      </c>
      <c r="V2223" s="387" t="s">
        <v>1781</v>
      </c>
      <c r="W2223" s="387" t="s">
        <v>2403</v>
      </c>
      <c r="X2223" s="387" t="s">
        <v>1749</v>
      </c>
      <c r="Y2223" s="387" t="s">
        <v>1896</v>
      </c>
      <c r="Z2223" s="387" t="s">
        <v>1734</v>
      </c>
      <c r="AA2223" s="387" t="s">
        <v>1733</v>
      </c>
      <c r="AB2223" s="387">
        <v>41.06</v>
      </c>
      <c r="AC2223" s="387">
        <v>0</v>
      </c>
      <c r="AD2223" s="387">
        <v>0</v>
      </c>
      <c r="AE2223" s="387">
        <v>41.06</v>
      </c>
      <c r="AF2223" s="387" t="s">
        <v>1729</v>
      </c>
      <c r="AG2223" s="387">
        <v>41.06</v>
      </c>
      <c r="AH2223" s="387">
        <v>0</v>
      </c>
      <c r="AI2223" s="387">
        <v>0</v>
      </c>
      <c r="AJ2223" s="387">
        <v>41.06</v>
      </c>
      <c r="AK2223" s="387">
        <v>4.1100000000000003</v>
      </c>
      <c r="AM2223"/>
      <c r="AN2223"/>
      <c r="AO2223"/>
    </row>
    <row r="2224" spans="1:41">
      <c r="A2224" s="387" t="s">
        <v>3932</v>
      </c>
      <c r="B2224" s="388">
        <v>43686.887835648151</v>
      </c>
      <c r="C2224" s="389">
        <v>43686</v>
      </c>
      <c r="D2224" s="387" t="s">
        <v>2086</v>
      </c>
      <c r="E2224" s="389">
        <v>43686</v>
      </c>
      <c r="F2224" s="387" t="s">
        <v>2085</v>
      </c>
      <c r="G2224" s="389">
        <v>43686</v>
      </c>
      <c r="H2224" s="387" t="s">
        <v>2036</v>
      </c>
      <c r="I2224" s="389">
        <v>43686</v>
      </c>
      <c r="J2224" s="387" t="s">
        <v>2035</v>
      </c>
      <c r="K2224" s="387" t="s">
        <v>1741</v>
      </c>
      <c r="L2224" s="390" t="s">
        <v>1732</v>
      </c>
      <c r="M2224" s="390" t="s">
        <v>1929</v>
      </c>
      <c r="N2224" s="390" t="str">
        <f t="shared" si="70"/>
        <v>Employee29@blyblade.com</v>
      </c>
      <c r="O2224" s="390" t="str">
        <f t="shared" si="71"/>
        <v>Justin_Meltzer</v>
      </c>
      <c r="P2224" s="387" t="s">
        <v>1728</v>
      </c>
      <c r="Q2224" s="387" t="s">
        <v>1762</v>
      </c>
      <c r="R2224" s="387" t="s">
        <v>1753</v>
      </c>
      <c r="S2224" s="387">
        <v>26.13</v>
      </c>
      <c r="T2224" s="387">
        <v>53</v>
      </c>
      <c r="U2224" s="387" t="s">
        <v>1826</v>
      </c>
      <c r="V2224" s="387" t="s">
        <v>1752</v>
      </c>
      <c r="W2224" s="387" t="s">
        <v>1761</v>
      </c>
      <c r="X2224" s="387" t="s">
        <v>1749</v>
      </c>
      <c r="Y2224" s="387" t="s">
        <v>1748</v>
      </c>
      <c r="Z2224" s="387" t="s">
        <v>1734</v>
      </c>
      <c r="AA2224" s="387" t="s">
        <v>1733</v>
      </c>
      <c r="AB2224" s="387">
        <v>207.34</v>
      </c>
      <c r="AC2224" s="387">
        <v>0</v>
      </c>
      <c r="AD2224" s="387">
        <v>0</v>
      </c>
      <c r="AE2224" s="387">
        <v>207.34</v>
      </c>
      <c r="AF2224" s="387" t="s">
        <v>1729</v>
      </c>
      <c r="AG2224" s="387">
        <v>207.34</v>
      </c>
      <c r="AH2224" s="387">
        <v>0</v>
      </c>
      <c r="AI2224" s="387">
        <v>0</v>
      </c>
      <c r="AJ2224" s="387">
        <v>207.34</v>
      </c>
      <c r="AK2224" s="387">
        <v>20.73</v>
      </c>
      <c r="AM2224"/>
      <c r="AN2224"/>
      <c r="AO2224"/>
    </row>
    <row r="2225" spans="1:41">
      <c r="A2225" s="387" t="s">
        <v>3932</v>
      </c>
      <c r="B2225" s="388">
        <v>43686.887870370374</v>
      </c>
      <c r="C2225" s="389">
        <v>43686</v>
      </c>
      <c r="D2225" s="387" t="s">
        <v>2086</v>
      </c>
      <c r="E2225" s="389">
        <v>43686</v>
      </c>
      <c r="F2225" s="387" t="s">
        <v>2085</v>
      </c>
      <c r="G2225" s="389">
        <v>43686</v>
      </c>
      <c r="H2225" s="387" t="s">
        <v>2036</v>
      </c>
      <c r="I2225" s="389">
        <v>43686</v>
      </c>
      <c r="J2225" s="387" t="s">
        <v>2035</v>
      </c>
      <c r="K2225" s="387" t="s">
        <v>1741</v>
      </c>
      <c r="L2225" s="390" t="s">
        <v>1732</v>
      </c>
      <c r="M2225" s="390" t="s">
        <v>1929</v>
      </c>
      <c r="N2225" s="390" t="str">
        <f t="shared" si="70"/>
        <v>Employee29@blyblade.com</v>
      </c>
      <c r="O2225" s="390" t="str">
        <f t="shared" si="71"/>
        <v>Justin_Meltzer</v>
      </c>
      <c r="P2225" s="387" t="s">
        <v>1728</v>
      </c>
      <c r="Q2225" s="387" t="s">
        <v>1762</v>
      </c>
      <c r="R2225" s="387" t="s">
        <v>1753</v>
      </c>
      <c r="S2225" s="387">
        <v>26.13</v>
      </c>
      <c r="T2225" s="387">
        <v>53</v>
      </c>
      <c r="U2225" s="387" t="s">
        <v>1826</v>
      </c>
      <c r="V2225" s="387" t="s">
        <v>1752</v>
      </c>
      <c r="W2225" s="387" t="s">
        <v>1761</v>
      </c>
      <c r="X2225" s="387" t="s">
        <v>1749</v>
      </c>
      <c r="Y2225" s="387" t="s">
        <v>1748</v>
      </c>
      <c r="Z2225" s="387" t="s">
        <v>1734</v>
      </c>
      <c r="AA2225" s="387" t="s">
        <v>1747</v>
      </c>
      <c r="AB2225" s="387">
        <v>0</v>
      </c>
      <c r="AC2225" s="387">
        <v>0</v>
      </c>
      <c r="AD2225" s="387">
        <v>28.73</v>
      </c>
      <c r="AE2225" s="387">
        <v>28.73</v>
      </c>
      <c r="AF2225" s="387" t="s">
        <v>1729</v>
      </c>
      <c r="AG2225" s="387">
        <v>0</v>
      </c>
      <c r="AH2225" s="387">
        <v>0</v>
      </c>
      <c r="AI2225" s="387">
        <v>28.73</v>
      </c>
      <c r="AJ2225" s="387">
        <v>28.73</v>
      </c>
      <c r="AK2225" s="387">
        <v>0</v>
      </c>
      <c r="AM2225"/>
      <c r="AN2225"/>
      <c r="AO2225"/>
    </row>
    <row r="2226" spans="1:41">
      <c r="A2226" s="387" t="s">
        <v>3931</v>
      </c>
      <c r="B2226" s="388">
        <v>43686.88853009259</v>
      </c>
      <c r="C2226" s="389">
        <v>43686</v>
      </c>
      <c r="D2226" s="387" t="s">
        <v>2316</v>
      </c>
      <c r="E2226" s="389">
        <v>43686</v>
      </c>
      <c r="F2226" s="387" t="s">
        <v>2315</v>
      </c>
      <c r="G2226" s="387" t="s">
        <v>1728</v>
      </c>
      <c r="H2226" s="387" t="s">
        <v>1728</v>
      </c>
      <c r="I2226" s="387" t="s">
        <v>1728</v>
      </c>
      <c r="J2226" s="387" t="s">
        <v>1728</v>
      </c>
      <c r="K2226" s="387" t="s">
        <v>1741</v>
      </c>
      <c r="L2226" s="390" t="s">
        <v>1732</v>
      </c>
      <c r="M2226" s="390" t="s">
        <v>1731</v>
      </c>
      <c r="N2226" s="390" t="str">
        <f t="shared" si="70"/>
        <v>Employee8@blyblade.com</v>
      </c>
      <c r="O2226" s="390" t="str">
        <f t="shared" si="71"/>
        <v>--_--</v>
      </c>
      <c r="P2226" s="387" t="s">
        <v>1728</v>
      </c>
      <c r="Q2226" s="387" t="s">
        <v>1787</v>
      </c>
      <c r="R2226" s="387" t="s">
        <v>1753</v>
      </c>
      <c r="S2226" s="387" t="s">
        <v>1728</v>
      </c>
      <c r="T2226" s="387" t="s">
        <v>1728</v>
      </c>
      <c r="U2226" s="387" t="s">
        <v>1826</v>
      </c>
      <c r="V2226" s="387" t="s">
        <v>1826</v>
      </c>
      <c r="W2226" s="387" t="s">
        <v>2403</v>
      </c>
      <c r="X2226" s="387" t="s">
        <v>1749</v>
      </c>
      <c r="Y2226" s="387" t="s">
        <v>1728</v>
      </c>
      <c r="Z2226" s="387" t="s">
        <v>1734</v>
      </c>
      <c r="AA2226" s="387" t="s">
        <v>2138</v>
      </c>
      <c r="AB2226" s="387">
        <v>-20</v>
      </c>
      <c r="AC2226" s="387">
        <v>0</v>
      </c>
      <c r="AD2226" s="387">
        <v>0</v>
      </c>
      <c r="AE2226" s="387">
        <v>-20</v>
      </c>
      <c r="AF2226" s="387" t="s">
        <v>1729</v>
      </c>
      <c r="AG2226" s="387">
        <v>-20</v>
      </c>
      <c r="AH2226" s="387">
        <v>0</v>
      </c>
      <c r="AI2226" s="387">
        <v>0</v>
      </c>
      <c r="AJ2226" s="387">
        <v>-20</v>
      </c>
      <c r="AK2226" s="387">
        <v>-2</v>
      </c>
      <c r="AM2226"/>
      <c r="AN2226"/>
      <c r="AO2226"/>
    </row>
    <row r="2227" spans="1:41">
      <c r="A2227" s="387" t="s">
        <v>3930</v>
      </c>
      <c r="B2227" s="388">
        <v>43686.890046296299</v>
      </c>
      <c r="C2227" s="389">
        <v>43686</v>
      </c>
      <c r="D2227" s="387" t="s">
        <v>2310</v>
      </c>
      <c r="E2227" s="389">
        <v>43686</v>
      </c>
      <c r="F2227" s="387" t="s">
        <v>2309</v>
      </c>
      <c r="G2227" s="387" t="s">
        <v>1728</v>
      </c>
      <c r="H2227" s="387" t="s">
        <v>1728</v>
      </c>
      <c r="I2227" s="387" t="s">
        <v>1728</v>
      </c>
      <c r="J2227" s="387" t="s">
        <v>1728</v>
      </c>
      <c r="K2227" s="387" t="s">
        <v>1741</v>
      </c>
      <c r="L2227" s="390" t="s">
        <v>1732</v>
      </c>
      <c r="M2227" s="390" t="s">
        <v>2229</v>
      </c>
      <c r="N2227" s="390" t="str">
        <f t="shared" si="70"/>
        <v>Employee44@blyblade.com</v>
      </c>
      <c r="O2227" s="390" t="str">
        <f t="shared" si="71"/>
        <v>Mikaela_Riley</v>
      </c>
      <c r="P2227" s="387" t="s">
        <v>1728</v>
      </c>
      <c r="Q2227" s="387" t="s">
        <v>1787</v>
      </c>
      <c r="R2227" s="387" t="s">
        <v>1753</v>
      </c>
      <c r="S2227" s="387">
        <v>0.01</v>
      </c>
      <c r="T2227" s="387">
        <v>2</v>
      </c>
      <c r="U2227" s="387" t="s">
        <v>1752</v>
      </c>
      <c r="V2227" s="387" t="s">
        <v>1752</v>
      </c>
      <c r="W2227" s="387" t="s">
        <v>1761</v>
      </c>
      <c r="X2227" s="387" t="s">
        <v>1749</v>
      </c>
      <c r="Y2227" s="387" t="s">
        <v>1896</v>
      </c>
      <c r="Z2227" s="387" t="s">
        <v>1734</v>
      </c>
      <c r="AA2227" s="387" t="s">
        <v>1733</v>
      </c>
      <c r="AB2227" s="387">
        <v>10</v>
      </c>
      <c r="AC2227" s="387">
        <v>0</v>
      </c>
      <c r="AD2227" s="387">
        <v>0</v>
      </c>
      <c r="AE2227" s="387">
        <v>10</v>
      </c>
      <c r="AF2227" s="387" t="s">
        <v>1729</v>
      </c>
      <c r="AG2227" s="387">
        <v>10</v>
      </c>
      <c r="AH2227" s="387">
        <v>0</v>
      </c>
      <c r="AI2227" s="387">
        <v>0</v>
      </c>
      <c r="AJ2227" s="387">
        <v>10</v>
      </c>
      <c r="AK2227" s="387">
        <v>1</v>
      </c>
      <c r="AM2227"/>
      <c r="AN2227"/>
      <c r="AO2227"/>
    </row>
    <row r="2228" spans="1:41">
      <c r="A2228" s="387" t="s">
        <v>3929</v>
      </c>
      <c r="B2228" s="388">
        <v>43686.890104166669</v>
      </c>
      <c r="C2228" s="389">
        <v>43686</v>
      </c>
      <c r="D2228" s="387" t="s">
        <v>2079</v>
      </c>
      <c r="E2228" s="389">
        <v>43686</v>
      </c>
      <c r="F2228" s="387" t="s">
        <v>2078</v>
      </c>
      <c r="G2228" s="387" t="s">
        <v>1728</v>
      </c>
      <c r="H2228" s="387" t="s">
        <v>1728</v>
      </c>
      <c r="I2228" s="387" t="s">
        <v>1728</v>
      </c>
      <c r="J2228" s="387" t="s">
        <v>1728</v>
      </c>
      <c r="K2228" s="387" t="s">
        <v>1741</v>
      </c>
      <c r="L2228" s="390" t="s">
        <v>1732</v>
      </c>
      <c r="M2228" s="390" t="s">
        <v>1731</v>
      </c>
      <c r="N2228" s="390" t="str">
        <f t="shared" si="70"/>
        <v>Employee8@blyblade.com</v>
      </c>
      <c r="O2228" s="390" t="str">
        <f t="shared" si="71"/>
        <v>--_--</v>
      </c>
      <c r="P2228" s="387" t="s">
        <v>1728</v>
      </c>
      <c r="Q2228" s="387" t="s">
        <v>1762</v>
      </c>
      <c r="R2228" s="387" t="s">
        <v>1753</v>
      </c>
      <c r="S2228" s="387" t="s">
        <v>1728</v>
      </c>
      <c r="T2228" s="387" t="s">
        <v>1728</v>
      </c>
      <c r="U2228" s="387" t="s">
        <v>1826</v>
      </c>
      <c r="V2228" s="387" t="s">
        <v>1826</v>
      </c>
      <c r="W2228" s="387" t="s">
        <v>2403</v>
      </c>
      <c r="X2228" s="387" t="s">
        <v>1749</v>
      </c>
      <c r="Y2228" s="387" t="s">
        <v>1728</v>
      </c>
      <c r="Z2228" s="387" t="s">
        <v>1734</v>
      </c>
      <c r="AA2228" s="387" t="s">
        <v>2138</v>
      </c>
      <c r="AB2228" s="387">
        <v>-20</v>
      </c>
      <c r="AC2228" s="387">
        <v>0</v>
      </c>
      <c r="AD2228" s="387">
        <v>0</v>
      </c>
      <c r="AE2228" s="387">
        <v>-20</v>
      </c>
      <c r="AF2228" s="387" t="s">
        <v>1729</v>
      </c>
      <c r="AG2228" s="387">
        <v>-20</v>
      </c>
      <c r="AH2228" s="387">
        <v>0</v>
      </c>
      <c r="AI2228" s="387">
        <v>0</v>
      </c>
      <c r="AJ2228" s="387">
        <v>-20</v>
      </c>
      <c r="AK2228" s="387">
        <v>-2</v>
      </c>
      <c r="AM2228"/>
      <c r="AN2228"/>
      <c r="AO2228"/>
    </row>
    <row r="2229" spans="1:41">
      <c r="A2229" s="387" t="s">
        <v>3928</v>
      </c>
      <c r="B2229" s="388">
        <v>43686.891458333332</v>
      </c>
      <c r="C2229" s="389">
        <v>43686</v>
      </c>
      <c r="D2229" s="387" t="s">
        <v>2556</v>
      </c>
      <c r="E2229" s="389">
        <v>43686</v>
      </c>
      <c r="F2229" s="387" t="s">
        <v>3927</v>
      </c>
      <c r="G2229" s="389">
        <v>43686</v>
      </c>
      <c r="H2229" s="387" t="s">
        <v>2178</v>
      </c>
      <c r="I2229" s="389">
        <v>43686</v>
      </c>
      <c r="J2229" s="387" t="s">
        <v>3926</v>
      </c>
      <c r="K2229" s="387" t="s">
        <v>1741</v>
      </c>
      <c r="L2229" s="390" t="s">
        <v>1732</v>
      </c>
      <c r="M2229" s="390" t="s">
        <v>1884</v>
      </c>
      <c r="N2229" s="390" t="str">
        <f t="shared" si="70"/>
        <v>Employee25@blyblade.com</v>
      </c>
      <c r="O2229" s="390" t="str">
        <f t="shared" si="71"/>
        <v>Shyloh_Davonne Wilkinson</v>
      </c>
      <c r="P2229" s="387" t="s">
        <v>1728</v>
      </c>
      <c r="Q2229" s="387" t="s">
        <v>1847</v>
      </c>
      <c r="R2229" s="387" t="s">
        <v>1803</v>
      </c>
      <c r="S2229" s="387">
        <v>5.49</v>
      </c>
      <c r="T2229" s="387">
        <v>35</v>
      </c>
      <c r="U2229" s="387" t="s">
        <v>1882</v>
      </c>
      <c r="V2229" s="387" t="s">
        <v>1883</v>
      </c>
      <c r="W2229" s="387" t="s">
        <v>1771</v>
      </c>
      <c r="X2229" s="387" t="s">
        <v>1844</v>
      </c>
      <c r="Y2229" s="387" t="s">
        <v>1735</v>
      </c>
      <c r="Z2229" s="387" t="s">
        <v>1734</v>
      </c>
      <c r="AA2229" s="387" t="s">
        <v>1747</v>
      </c>
      <c r="AB2229" s="387">
        <v>0</v>
      </c>
      <c r="AC2229" s="387">
        <v>0</v>
      </c>
      <c r="AD2229" s="387">
        <v>8.1</v>
      </c>
      <c r="AE2229" s="387">
        <v>8.1</v>
      </c>
      <c r="AF2229" s="387" t="s">
        <v>1729</v>
      </c>
      <c r="AG2229" s="387">
        <v>0</v>
      </c>
      <c r="AH2229" s="387">
        <v>0</v>
      </c>
      <c r="AI2229" s="387">
        <v>8.1</v>
      </c>
      <c r="AJ2229" s="387">
        <v>8.1</v>
      </c>
      <c r="AK2229" s="387">
        <v>0</v>
      </c>
      <c r="AM2229"/>
      <c r="AN2229"/>
      <c r="AO2229"/>
    </row>
    <row r="2230" spans="1:41">
      <c r="A2230" s="387" t="s">
        <v>3925</v>
      </c>
      <c r="B2230" s="388">
        <v>43686.893645833334</v>
      </c>
      <c r="C2230" s="389">
        <v>43686</v>
      </c>
      <c r="D2230" s="387" t="s">
        <v>1947</v>
      </c>
      <c r="E2230" s="389">
        <v>43686</v>
      </c>
      <c r="F2230" s="387" t="s">
        <v>2313</v>
      </c>
      <c r="G2230" s="387" t="s">
        <v>1728</v>
      </c>
      <c r="H2230" s="387" t="s">
        <v>1728</v>
      </c>
      <c r="I2230" s="387" t="s">
        <v>1728</v>
      </c>
      <c r="J2230" s="387" t="s">
        <v>1728</v>
      </c>
      <c r="K2230" s="387" t="s">
        <v>1741</v>
      </c>
      <c r="L2230" s="390" t="s">
        <v>1732</v>
      </c>
      <c r="M2230" s="390" t="s">
        <v>1731</v>
      </c>
      <c r="N2230" s="390" t="str">
        <f t="shared" si="70"/>
        <v>Employee8@blyblade.com</v>
      </c>
      <c r="O2230" s="390" t="str">
        <f t="shared" si="71"/>
        <v>--_--</v>
      </c>
      <c r="P2230" s="387" t="s">
        <v>1728</v>
      </c>
      <c r="Q2230" s="387" t="s">
        <v>1762</v>
      </c>
      <c r="R2230" s="387" t="s">
        <v>1753</v>
      </c>
      <c r="S2230" s="387" t="s">
        <v>1728</v>
      </c>
      <c r="T2230" s="387" t="s">
        <v>1728</v>
      </c>
      <c r="U2230" s="387" t="s">
        <v>1795</v>
      </c>
      <c r="V2230" s="387" t="s">
        <v>1752</v>
      </c>
      <c r="W2230" s="387" t="s">
        <v>1761</v>
      </c>
      <c r="X2230" s="387" t="s">
        <v>1749</v>
      </c>
      <c r="Y2230" s="387" t="s">
        <v>1728</v>
      </c>
      <c r="Z2230" s="387" t="s">
        <v>1734</v>
      </c>
      <c r="AA2230" s="387" t="s">
        <v>2138</v>
      </c>
      <c r="AB2230" s="387">
        <v>-10</v>
      </c>
      <c r="AC2230" s="387">
        <v>0</v>
      </c>
      <c r="AD2230" s="387">
        <v>0</v>
      </c>
      <c r="AE2230" s="387">
        <v>-10</v>
      </c>
      <c r="AF2230" s="387" t="s">
        <v>1729</v>
      </c>
      <c r="AG2230" s="387">
        <v>-10</v>
      </c>
      <c r="AH2230" s="387">
        <v>0</v>
      </c>
      <c r="AI2230" s="387">
        <v>0</v>
      </c>
      <c r="AJ2230" s="387">
        <v>-10</v>
      </c>
      <c r="AK2230" s="387">
        <v>-1</v>
      </c>
      <c r="AM2230"/>
      <c r="AN2230"/>
      <c r="AO2230"/>
    </row>
    <row r="2231" spans="1:41">
      <c r="A2231" s="387" t="s">
        <v>3924</v>
      </c>
      <c r="B2231" s="388">
        <v>43686.897581018522</v>
      </c>
      <c r="C2231" s="389">
        <v>43686</v>
      </c>
      <c r="D2231" s="387" t="s">
        <v>2941</v>
      </c>
      <c r="E2231" s="389">
        <v>43686</v>
      </c>
      <c r="F2231" s="387" t="s">
        <v>3923</v>
      </c>
      <c r="G2231" s="389">
        <v>43686</v>
      </c>
      <c r="H2231" s="387" t="s">
        <v>2844</v>
      </c>
      <c r="I2231" s="389">
        <v>43686</v>
      </c>
      <c r="J2231" s="387" t="s">
        <v>2125</v>
      </c>
      <c r="K2231" s="387" t="s">
        <v>1741</v>
      </c>
      <c r="L2231" s="390" t="s">
        <v>1732</v>
      </c>
      <c r="M2231" s="390" t="s">
        <v>1986</v>
      </c>
      <c r="N2231" s="390" t="str">
        <f t="shared" si="70"/>
        <v>Employee1@blyblade.com</v>
      </c>
      <c r="O2231" s="390" t="str">
        <f t="shared" si="71"/>
        <v>Jake_Mirto</v>
      </c>
      <c r="P2231" s="387" t="s">
        <v>1728</v>
      </c>
      <c r="Q2231" s="387" t="s">
        <v>1762</v>
      </c>
      <c r="R2231" s="387" t="s">
        <v>1753</v>
      </c>
      <c r="S2231" s="387">
        <v>13.63</v>
      </c>
      <c r="T2231" s="387">
        <v>38</v>
      </c>
      <c r="U2231" s="387" t="s">
        <v>1752</v>
      </c>
      <c r="V2231" s="387" t="s">
        <v>1781</v>
      </c>
      <c r="W2231" s="387" t="s">
        <v>1761</v>
      </c>
      <c r="X2231" s="387" t="s">
        <v>1749</v>
      </c>
      <c r="Y2231" s="387" t="s">
        <v>1735</v>
      </c>
      <c r="Z2231" s="387" t="s">
        <v>1734</v>
      </c>
      <c r="AA2231" s="387" t="s">
        <v>1733</v>
      </c>
      <c r="AB2231" s="387">
        <v>124.06</v>
      </c>
      <c r="AC2231" s="387">
        <v>0</v>
      </c>
      <c r="AD2231" s="387">
        <v>0</v>
      </c>
      <c r="AE2231" s="387">
        <v>124.06</v>
      </c>
      <c r="AF2231" s="387" t="s">
        <v>1729</v>
      </c>
      <c r="AG2231" s="387">
        <v>124.06</v>
      </c>
      <c r="AH2231" s="387">
        <v>0</v>
      </c>
      <c r="AI2231" s="387">
        <v>0</v>
      </c>
      <c r="AJ2231" s="387">
        <v>124.06</v>
      </c>
      <c r="AK2231" s="387">
        <v>12.41</v>
      </c>
      <c r="AM2231"/>
      <c r="AN2231"/>
      <c r="AO2231"/>
    </row>
    <row r="2232" spans="1:41">
      <c r="A2232" s="387" t="s">
        <v>3915</v>
      </c>
      <c r="B2232" s="388">
        <v>43686.897916666669</v>
      </c>
      <c r="C2232" s="389">
        <v>43686</v>
      </c>
      <c r="D2232" s="387" t="s">
        <v>1879</v>
      </c>
      <c r="E2232" s="389">
        <v>43686</v>
      </c>
      <c r="F2232" s="387" t="s">
        <v>2301</v>
      </c>
      <c r="G2232" s="387" t="s">
        <v>1728</v>
      </c>
      <c r="H2232" s="387" t="s">
        <v>1728</v>
      </c>
      <c r="I2232" s="387" t="s">
        <v>1728</v>
      </c>
      <c r="J2232" s="387" t="s">
        <v>1728</v>
      </c>
      <c r="K2232" s="387" t="s">
        <v>1741</v>
      </c>
      <c r="L2232" s="390" t="s">
        <v>1732</v>
      </c>
      <c r="M2232" s="390" t="s">
        <v>1731</v>
      </c>
      <c r="N2232" s="390" t="str">
        <f t="shared" si="70"/>
        <v>Employee8@blyblade.com</v>
      </c>
      <c r="O2232" s="390" t="str">
        <f t="shared" si="71"/>
        <v>--_--</v>
      </c>
      <c r="P2232" s="387" t="s">
        <v>1728</v>
      </c>
      <c r="Q2232" s="387" t="s">
        <v>2043</v>
      </c>
      <c r="R2232" s="387" t="s">
        <v>1738</v>
      </c>
      <c r="S2232" s="387" t="s">
        <v>1728</v>
      </c>
      <c r="T2232" s="387" t="s">
        <v>1728</v>
      </c>
      <c r="U2232" s="387" t="s">
        <v>1772</v>
      </c>
      <c r="V2232" s="387" t="s">
        <v>1883</v>
      </c>
      <c r="W2232" s="387" t="s">
        <v>1761</v>
      </c>
      <c r="X2232" s="387" t="s">
        <v>1749</v>
      </c>
      <c r="Y2232" s="387" t="s">
        <v>1728</v>
      </c>
      <c r="Z2232" s="387" t="s">
        <v>1734</v>
      </c>
      <c r="AA2232" s="387" t="s">
        <v>1733</v>
      </c>
      <c r="AB2232" s="387">
        <v>10.89</v>
      </c>
      <c r="AC2232" s="387">
        <v>0</v>
      </c>
      <c r="AD2232" s="387">
        <v>0</v>
      </c>
      <c r="AE2232" s="387">
        <v>10.89</v>
      </c>
      <c r="AF2232" s="387" t="s">
        <v>1729</v>
      </c>
      <c r="AG2232" s="387">
        <v>10.89</v>
      </c>
      <c r="AH2232" s="387">
        <v>0</v>
      </c>
      <c r="AI2232" s="387">
        <v>0</v>
      </c>
      <c r="AJ2232" s="387">
        <v>10.89</v>
      </c>
      <c r="AK2232" s="387">
        <v>1.0900000000000001</v>
      </c>
      <c r="AM2232"/>
      <c r="AN2232"/>
      <c r="AO2232"/>
    </row>
    <row r="2233" spans="1:41">
      <c r="A2233" s="387" t="s">
        <v>3922</v>
      </c>
      <c r="B2233" s="388">
        <v>43686.898784722223</v>
      </c>
      <c r="C2233" s="389">
        <v>43686</v>
      </c>
      <c r="D2233" s="387" t="s">
        <v>3526</v>
      </c>
      <c r="E2233" s="389">
        <v>43686</v>
      </c>
      <c r="F2233" s="387" t="s">
        <v>2611</v>
      </c>
      <c r="G2233" s="387" t="s">
        <v>1728</v>
      </c>
      <c r="H2233" s="387" t="s">
        <v>1728</v>
      </c>
      <c r="I2233" s="387" t="s">
        <v>1728</v>
      </c>
      <c r="J2233" s="387" t="s">
        <v>1728</v>
      </c>
      <c r="K2233" s="387" t="s">
        <v>1741</v>
      </c>
      <c r="L2233" s="390" t="s">
        <v>1732</v>
      </c>
      <c r="M2233" s="390" t="s">
        <v>1755</v>
      </c>
      <c r="N2233" s="390" t="str">
        <f t="shared" si="70"/>
        <v>Employee2@blyblade.com</v>
      </c>
      <c r="O2233" s="390" t="str">
        <f t="shared" si="71"/>
        <v>Cal_Thompson</v>
      </c>
      <c r="P2233" s="387" t="s">
        <v>1728</v>
      </c>
      <c r="Q2233" s="387" t="s">
        <v>1762</v>
      </c>
      <c r="R2233" s="387" t="s">
        <v>1753</v>
      </c>
      <c r="S2233" s="387">
        <v>0.01</v>
      </c>
      <c r="T2233" s="387">
        <v>12</v>
      </c>
      <c r="U2233" s="387" t="s">
        <v>1751</v>
      </c>
      <c r="V2233" s="387" t="s">
        <v>1751</v>
      </c>
      <c r="W2233" s="387" t="s">
        <v>1761</v>
      </c>
      <c r="X2233" s="387" t="s">
        <v>1749</v>
      </c>
      <c r="Y2233" s="387" t="s">
        <v>1748</v>
      </c>
      <c r="Z2233" s="387" t="s">
        <v>1734</v>
      </c>
      <c r="AA2233" s="387" t="s">
        <v>1733</v>
      </c>
      <c r="AB2233" s="387">
        <v>24.46</v>
      </c>
      <c r="AC2233" s="387">
        <v>0</v>
      </c>
      <c r="AD2233" s="387">
        <v>0</v>
      </c>
      <c r="AE2233" s="387">
        <v>24.46</v>
      </c>
      <c r="AF2233" s="387" t="s">
        <v>1729</v>
      </c>
      <c r="AG2233" s="387">
        <v>24.46</v>
      </c>
      <c r="AH2233" s="387">
        <v>0</v>
      </c>
      <c r="AI2233" s="387">
        <v>0</v>
      </c>
      <c r="AJ2233" s="387">
        <v>24.46</v>
      </c>
      <c r="AK2233" s="387">
        <v>2.4500000000000002</v>
      </c>
      <c r="AM2233"/>
      <c r="AN2233"/>
      <c r="AO2233"/>
    </row>
    <row r="2234" spans="1:41">
      <c r="A2234" s="391" t="s">
        <v>3921</v>
      </c>
      <c r="B2234" s="388">
        <v>43686.901226851849</v>
      </c>
      <c r="C2234" s="389">
        <v>43686</v>
      </c>
      <c r="D2234" s="387" t="s">
        <v>2036</v>
      </c>
      <c r="E2234" s="389">
        <v>43686</v>
      </c>
      <c r="F2234" s="387" t="s">
        <v>2035</v>
      </c>
      <c r="G2234" s="389">
        <v>43686</v>
      </c>
      <c r="H2234" s="387" t="s">
        <v>3289</v>
      </c>
      <c r="I2234" s="389">
        <v>43686</v>
      </c>
      <c r="J2234" s="387" t="s">
        <v>3920</v>
      </c>
      <c r="K2234" s="387" t="s">
        <v>1741</v>
      </c>
      <c r="L2234" s="390" t="s">
        <v>1732</v>
      </c>
      <c r="M2234" s="390" t="s">
        <v>1854</v>
      </c>
      <c r="N2234" s="390" t="str">
        <f t="shared" si="70"/>
        <v>Employee5@blyblade.com</v>
      </c>
      <c r="O2234" s="390" t="str">
        <f t="shared" si="71"/>
        <v>Torey_McNeil</v>
      </c>
      <c r="P2234" s="387" t="s">
        <v>1728</v>
      </c>
      <c r="Q2234" s="387" t="s">
        <v>1952</v>
      </c>
      <c r="R2234" s="387" t="s">
        <v>3849</v>
      </c>
      <c r="S2234" s="387">
        <v>1.57</v>
      </c>
      <c r="T2234" s="387">
        <v>7</v>
      </c>
      <c r="U2234" s="387" t="s">
        <v>3919</v>
      </c>
      <c r="V2234" s="387" t="s">
        <v>3919</v>
      </c>
      <c r="W2234" s="387" t="s">
        <v>1761</v>
      </c>
      <c r="X2234" s="387" t="s">
        <v>1749</v>
      </c>
      <c r="Y2234" s="387" t="s">
        <v>1748</v>
      </c>
      <c r="Z2234" s="387" t="s">
        <v>1734</v>
      </c>
      <c r="AA2234" s="387" t="s">
        <v>1733</v>
      </c>
      <c r="AB2234" s="387">
        <v>34.15</v>
      </c>
      <c r="AC2234" s="387">
        <v>0</v>
      </c>
      <c r="AD2234" s="387">
        <v>0</v>
      </c>
      <c r="AE2234" s="387">
        <v>34.15</v>
      </c>
      <c r="AF2234" s="387" t="s">
        <v>1729</v>
      </c>
      <c r="AG2234" s="387">
        <v>34.15</v>
      </c>
      <c r="AH2234" s="387">
        <v>0</v>
      </c>
      <c r="AI2234" s="387">
        <v>0</v>
      </c>
      <c r="AJ2234" s="387">
        <v>34.15</v>
      </c>
      <c r="AK2234" s="387">
        <v>3.42</v>
      </c>
      <c r="AM2234"/>
      <c r="AN2234"/>
      <c r="AO2234"/>
    </row>
    <row r="2235" spans="1:41">
      <c r="A2235" s="387" t="s">
        <v>3918</v>
      </c>
      <c r="B2235" s="388">
        <v>43686.903090277781</v>
      </c>
      <c r="C2235" s="389">
        <v>43686</v>
      </c>
      <c r="D2235" s="387" t="s">
        <v>2320</v>
      </c>
      <c r="E2235" s="389">
        <v>43686</v>
      </c>
      <c r="F2235" s="387" t="s">
        <v>2319</v>
      </c>
      <c r="G2235" s="389">
        <v>43686</v>
      </c>
      <c r="H2235" s="387" t="s">
        <v>2031</v>
      </c>
      <c r="I2235" s="389">
        <v>43686</v>
      </c>
      <c r="J2235" s="387" t="s">
        <v>2030</v>
      </c>
      <c r="K2235" s="387" t="s">
        <v>1741</v>
      </c>
      <c r="L2235" s="390" t="s">
        <v>1732</v>
      </c>
      <c r="M2235" s="390" t="s">
        <v>3030</v>
      </c>
      <c r="N2235" s="390" t="str">
        <f t="shared" si="70"/>
        <v>Employee48@blyblade.com</v>
      </c>
      <c r="O2235" s="390" t="str">
        <f t="shared" si="71"/>
        <v>Callen_Morris</v>
      </c>
      <c r="P2235" s="387" t="s">
        <v>1728</v>
      </c>
      <c r="Q2235" s="387" t="s">
        <v>1762</v>
      </c>
      <c r="R2235" s="387" t="s">
        <v>1753</v>
      </c>
      <c r="S2235" s="387">
        <v>25.83</v>
      </c>
      <c r="T2235" s="387">
        <v>46</v>
      </c>
      <c r="U2235" s="387" t="s">
        <v>1826</v>
      </c>
      <c r="V2235" s="387" t="s">
        <v>2953</v>
      </c>
      <c r="W2235" s="387" t="s">
        <v>2403</v>
      </c>
      <c r="X2235" s="387" t="s">
        <v>1749</v>
      </c>
      <c r="Y2235" s="387" t="s">
        <v>1728</v>
      </c>
      <c r="Z2235" s="387" t="s">
        <v>1734</v>
      </c>
      <c r="AA2235" s="387" t="s">
        <v>1733</v>
      </c>
      <c r="AB2235" s="387">
        <v>217.59</v>
      </c>
      <c r="AC2235" s="387">
        <v>0</v>
      </c>
      <c r="AD2235" s="387">
        <v>0</v>
      </c>
      <c r="AE2235" s="387">
        <v>217.59</v>
      </c>
      <c r="AF2235" s="387" t="s">
        <v>1729</v>
      </c>
      <c r="AG2235" s="387">
        <v>217.59</v>
      </c>
      <c r="AH2235" s="387">
        <v>0</v>
      </c>
      <c r="AI2235" s="387">
        <v>0</v>
      </c>
      <c r="AJ2235" s="387">
        <v>217.59</v>
      </c>
      <c r="AK2235" s="387">
        <v>21.76</v>
      </c>
      <c r="AM2235"/>
      <c r="AN2235"/>
      <c r="AO2235"/>
    </row>
    <row r="2236" spans="1:41">
      <c r="A2236" s="387" t="s">
        <v>3917</v>
      </c>
      <c r="B2236" s="388">
        <v>43686.908090277779</v>
      </c>
      <c r="C2236" s="389">
        <v>43686</v>
      </c>
      <c r="D2236" s="387" t="s">
        <v>2705</v>
      </c>
      <c r="E2236" s="389">
        <v>43686</v>
      </c>
      <c r="F2236" s="387" t="s">
        <v>2608</v>
      </c>
      <c r="G2236" s="387" t="s">
        <v>1728</v>
      </c>
      <c r="H2236" s="387" t="s">
        <v>1728</v>
      </c>
      <c r="I2236" s="387" t="s">
        <v>1728</v>
      </c>
      <c r="J2236" s="387" t="s">
        <v>1728</v>
      </c>
      <c r="K2236" s="387" t="s">
        <v>1741</v>
      </c>
      <c r="L2236" s="390" t="s">
        <v>1732</v>
      </c>
      <c r="M2236" s="390" t="s">
        <v>2229</v>
      </c>
      <c r="N2236" s="390" t="str">
        <f t="shared" si="70"/>
        <v>Employee44@blyblade.com</v>
      </c>
      <c r="O2236" s="390" t="str">
        <f t="shared" si="71"/>
        <v>Mikaela_Riley</v>
      </c>
      <c r="P2236" s="387" t="s">
        <v>1728</v>
      </c>
      <c r="Q2236" s="387" t="s">
        <v>1754</v>
      </c>
      <c r="R2236" s="387" t="s">
        <v>1753</v>
      </c>
      <c r="S2236" s="387" t="s">
        <v>1728</v>
      </c>
      <c r="T2236" s="387" t="s">
        <v>1728</v>
      </c>
      <c r="U2236" s="387" t="s">
        <v>1795</v>
      </c>
      <c r="V2236" s="387" t="s">
        <v>1752</v>
      </c>
      <c r="W2236" s="387" t="s">
        <v>1761</v>
      </c>
      <c r="X2236" s="387" t="s">
        <v>1749</v>
      </c>
      <c r="Y2236" s="387" t="s">
        <v>1896</v>
      </c>
      <c r="Z2236" s="387" t="s">
        <v>1734</v>
      </c>
      <c r="AA2236" s="387" t="s">
        <v>1733</v>
      </c>
      <c r="AB2236" s="387">
        <v>5.56</v>
      </c>
      <c r="AC2236" s="387">
        <v>0</v>
      </c>
      <c r="AD2236" s="387">
        <v>0</v>
      </c>
      <c r="AE2236" s="387">
        <v>5.56</v>
      </c>
      <c r="AF2236" s="387" t="s">
        <v>1729</v>
      </c>
      <c r="AG2236" s="387">
        <v>5.56</v>
      </c>
      <c r="AH2236" s="387">
        <v>0</v>
      </c>
      <c r="AI2236" s="387">
        <v>0</v>
      </c>
      <c r="AJ2236" s="387">
        <v>5.56</v>
      </c>
      <c r="AK2236" s="387">
        <v>0.56000000000000005</v>
      </c>
      <c r="AM2236"/>
      <c r="AN2236"/>
      <c r="AO2236"/>
    </row>
    <row r="2237" spans="1:41">
      <c r="A2237" s="387" t="s">
        <v>3916</v>
      </c>
      <c r="B2237" s="388">
        <v>43686.909490740742</v>
      </c>
      <c r="C2237" s="389">
        <v>43686</v>
      </c>
      <c r="D2237" s="387" t="s">
        <v>2250</v>
      </c>
      <c r="E2237" s="389">
        <v>43686</v>
      </c>
      <c r="F2237" s="387" t="s">
        <v>2533</v>
      </c>
      <c r="G2237" s="387" t="s">
        <v>1728</v>
      </c>
      <c r="H2237" s="387" t="s">
        <v>1728</v>
      </c>
      <c r="I2237" s="387" t="s">
        <v>1728</v>
      </c>
      <c r="J2237" s="387" t="s">
        <v>1728</v>
      </c>
      <c r="K2237" s="387" t="s">
        <v>1741</v>
      </c>
      <c r="L2237" s="390" t="s">
        <v>1732</v>
      </c>
      <c r="M2237" s="390" t="s">
        <v>1854</v>
      </c>
      <c r="N2237" s="390" t="str">
        <f t="shared" si="70"/>
        <v>Employee5@blyblade.com</v>
      </c>
      <c r="O2237" s="390" t="str">
        <f t="shared" si="71"/>
        <v>Torey_McNeil</v>
      </c>
      <c r="P2237" s="387" t="s">
        <v>1728</v>
      </c>
      <c r="Q2237" s="387" t="s">
        <v>1762</v>
      </c>
      <c r="R2237" s="387" t="s">
        <v>1753</v>
      </c>
      <c r="S2237" s="387" t="s">
        <v>1728</v>
      </c>
      <c r="T2237" s="387" t="s">
        <v>1728</v>
      </c>
      <c r="U2237" s="387" t="s">
        <v>1751</v>
      </c>
      <c r="V2237" s="387" t="s">
        <v>1751</v>
      </c>
      <c r="W2237" s="387" t="s">
        <v>1761</v>
      </c>
      <c r="X2237" s="387" t="s">
        <v>1749</v>
      </c>
      <c r="Y2237" s="387" t="s">
        <v>1748</v>
      </c>
      <c r="Z2237" s="387" t="s">
        <v>1734</v>
      </c>
      <c r="AA2237" s="387" t="s">
        <v>1733</v>
      </c>
      <c r="AB2237" s="387">
        <v>12.63</v>
      </c>
      <c r="AC2237" s="387">
        <v>0</v>
      </c>
      <c r="AD2237" s="387">
        <v>0</v>
      </c>
      <c r="AE2237" s="387">
        <v>12.63</v>
      </c>
      <c r="AF2237" s="387" t="s">
        <v>1729</v>
      </c>
      <c r="AG2237" s="387">
        <v>12.63</v>
      </c>
      <c r="AH2237" s="387">
        <v>0</v>
      </c>
      <c r="AI2237" s="387">
        <v>0</v>
      </c>
      <c r="AJ2237" s="387">
        <v>12.63</v>
      </c>
      <c r="AK2237" s="387">
        <v>1.26</v>
      </c>
      <c r="AM2237"/>
      <c r="AN2237"/>
      <c r="AO2237"/>
    </row>
    <row r="2238" spans="1:41">
      <c r="A2238" s="387" t="s">
        <v>3915</v>
      </c>
      <c r="B2238" s="388">
        <v>43686.913136574076</v>
      </c>
      <c r="C2238" s="389">
        <v>43686</v>
      </c>
      <c r="D2238" s="387" t="s">
        <v>1879</v>
      </c>
      <c r="E2238" s="389">
        <v>43686</v>
      </c>
      <c r="F2238" s="387" t="s">
        <v>2301</v>
      </c>
      <c r="G2238" s="387" t="s">
        <v>1728</v>
      </c>
      <c r="H2238" s="387" t="s">
        <v>1728</v>
      </c>
      <c r="I2238" s="387" t="s">
        <v>1728</v>
      </c>
      <c r="J2238" s="387" t="s">
        <v>1728</v>
      </c>
      <c r="K2238" s="387" t="s">
        <v>1741</v>
      </c>
      <c r="L2238" s="390" t="s">
        <v>1732</v>
      </c>
      <c r="M2238" s="390" t="s">
        <v>1731</v>
      </c>
      <c r="N2238" s="390" t="str">
        <f t="shared" si="70"/>
        <v>Employee8@blyblade.com</v>
      </c>
      <c r="O2238" s="390" t="str">
        <f t="shared" si="71"/>
        <v>--_--</v>
      </c>
      <c r="P2238" s="387" t="s">
        <v>1728</v>
      </c>
      <c r="Q2238" s="387" t="s">
        <v>2043</v>
      </c>
      <c r="R2238" s="387" t="s">
        <v>1738</v>
      </c>
      <c r="S2238" s="387" t="s">
        <v>1728</v>
      </c>
      <c r="T2238" s="387" t="s">
        <v>1728</v>
      </c>
      <c r="U2238" s="387" t="s">
        <v>1772</v>
      </c>
      <c r="V2238" s="387" t="s">
        <v>1883</v>
      </c>
      <c r="W2238" s="387" t="s">
        <v>1761</v>
      </c>
      <c r="X2238" s="387" t="s">
        <v>1749</v>
      </c>
      <c r="Y2238" s="387" t="s">
        <v>1728</v>
      </c>
      <c r="Z2238" s="387" t="s">
        <v>1734</v>
      </c>
      <c r="AA2238" s="387" t="s">
        <v>2138</v>
      </c>
      <c r="AB2238" s="387">
        <v>-10.89</v>
      </c>
      <c r="AC2238" s="387">
        <v>0</v>
      </c>
      <c r="AD2238" s="387">
        <v>0</v>
      </c>
      <c r="AE2238" s="387">
        <v>-10.89</v>
      </c>
      <c r="AF2238" s="387" t="s">
        <v>1729</v>
      </c>
      <c r="AG2238" s="387">
        <v>-10.89</v>
      </c>
      <c r="AH2238" s="387">
        <v>0</v>
      </c>
      <c r="AI2238" s="387">
        <v>0</v>
      </c>
      <c r="AJ2238" s="387">
        <v>-10.89</v>
      </c>
      <c r="AK2238" s="387">
        <v>-1.0900000000000001</v>
      </c>
      <c r="AM2238"/>
      <c r="AN2238"/>
      <c r="AO2238"/>
    </row>
    <row r="2239" spans="1:41">
      <c r="A2239" s="387" t="s">
        <v>3914</v>
      </c>
      <c r="B2239" s="388">
        <v>43686.913587962961</v>
      </c>
      <c r="C2239" s="389">
        <v>43686</v>
      </c>
      <c r="D2239" s="387" t="s">
        <v>2395</v>
      </c>
      <c r="E2239" s="389">
        <v>43686</v>
      </c>
      <c r="F2239" s="387" t="s">
        <v>2140</v>
      </c>
      <c r="G2239" s="389">
        <v>43686</v>
      </c>
      <c r="H2239" s="387" t="s">
        <v>2231</v>
      </c>
      <c r="I2239" s="389">
        <v>43686</v>
      </c>
      <c r="J2239" s="387" t="s">
        <v>3913</v>
      </c>
      <c r="K2239" s="387" t="s">
        <v>1741</v>
      </c>
      <c r="L2239" s="390" t="s">
        <v>1732</v>
      </c>
      <c r="M2239" s="390" t="s">
        <v>2594</v>
      </c>
      <c r="N2239" s="390" t="str">
        <f t="shared" si="70"/>
        <v>Employee9@blyblade.com</v>
      </c>
      <c r="O2239" s="390" t="str">
        <f t="shared" si="71"/>
        <v>Emily_Antner</v>
      </c>
      <c r="P2239" s="387" t="s">
        <v>1728</v>
      </c>
      <c r="Q2239" s="387" t="s">
        <v>1762</v>
      </c>
      <c r="R2239" s="387" t="s">
        <v>1753</v>
      </c>
      <c r="S2239" s="387">
        <v>12.85</v>
      </c>
      <c r="T2239" s="387">
        <v>32</v>
      </c>
      <c r="U2239" s="387" t="s">
        <v>1752</v>
      </c>
      <c r="V2239" s="387" t="s">
        <v>1751</v>
      </c>
      <c r="W2239" s="387" t="s">
        <v>2403</v>
      </c>
      <c r="X2239" s="387" t="s">
        <v>1749</v>
      </c>
      <c r="Y2239" s="387" t="s">
        <v>1896</v>
      </c>
      <c r="Z2239" s="387" t="s">
        <v>1734</v>
      </c>
      <c r="AA2239" s="387" t="s">
        <v>1733</v>
      </c>
      <c r="AB2239" s="387">
        <v>119.34</v>
      </c>
      <c r="AC2239" s="387">
        <v>0</v>
      </c>
      <c r="AD2239" s="387">
        <v>0</v>
      </c>
      <c r="AE2239" s="387">
        <v>119.34</v>
      </c>
      <c r="AF2239" s="387" t="s">
        <v>1729</v>
      </c>
      <c r="AG2239" s="387">
        <v>119.34</v>
      </c>
      <c r="AH2239" s="387">
        <v>0</v>
      </c>
      <c r="AI2239" s="387">
        <v>0</v>
      </c>
      <c r="AJ2239" s="387">
        <v>119.34</v>
      </c>
      <c r="AK2239" s="387">
        <v>11.93</v>
      </c>
      <c r="AM2239"/>
      <c r="AN2239"/>
      <c r="AO2239"/>
    </row>
    <row r="2240" spans="1:41">
      <c r="A2240" s="387" t="s">
        <v>3914</v>
      </c>
      <c r="B2240" s="388">
        <v>43686.918530092589</v>
      </c>
      <c r="C2240" s="389">
        <v>43686</v>
      </c>
      <c r="D2240" s="387" t="s">
        <v>2395</v>
      </c>
      <c r="E2240" s="389">
        <v>43686</v>
      </c>
      <c r="F2240" s="387" t="s">
        <v>2140</v>
      </c>
      <c r="G2240" s="389">
        <v>43686</v>
      </c>
      <c r="H2240" s="387" t="s">
        <v>2231</v>
      </c>
      <c r="I2240" s="389">
        <v>43686</v>
      </c>
      <c r="J2240" s="387" t="s">
        <v>3913</v>
      </c>
      <c r="K2240" s="387" t="s">
        <v>1741</v>
      </c>
      <c r="L2240" s="390" t="s">
        <v>1732</v>
      </c>
      <c r="M2240" s="390" t="s">
        <v>2594</v>
      </c>
      <c r="N2240" s="390" t="str">
        <f t="shared" si="70"/>
        <v>Employee9@blyblade.com</v>
      </c>
      <c r="O2240" s="390" t="str">
        <f t="shared" si="71"/>
        <v>Emily_Antner</v>
      </c>
      <c r="P2240" s="387" t="s">
        <v>1728</v>
      </c>
      <c r="Q2240" s="387" t="s">
        <v>1762</v>
      </c>
      <c r="R2240" s="387" t="s">
        <v>1753</v>
      </c>
      <c r="S2240" s="387">
        <v>12.85</v>
      </c>
      <c r="T2240" s="387">
        <v>32</v>
      </c>
      <c r="U2240" s="387" t="s">
        <v>1752</v>
      </c>
      <c r="V2240" s="387" t="s">
        <v>1751</v>
      </c>
      <c r="W2240" s="387" t="s">
        <v>2403</v>
      </c>
      <c r="X2240" s="387" t="s">
        <v>1749</v>
      </c>
      <c r="Y2240" s="387" t="s">
        <v>1896</v>
      </c>
      <c r="Z2240" s="387" t="s">
        <v>1734</v>
      </c>
      <c r="AA2240" s="387" t="s">
        <v>1747</v>
      </c>
      <c r="AB2240" s="387">
        <v>0</v>
      </c>
      <c r="AC2240" s="387">
        <v>0</v>
      </c>
      <c r="AD2240" s="387">
        <v>20.5</v>
      </c>
      <c r="AE2240" s="387">
        <v>20.5</v>
      </c>
      <c r="AF2240" s="387" t="s">
        <v>1729</v>
      </c>
      <c r="AG2240" s="387">
        <v>0</v>
      </c>
      <c r="AH2240" s="387">
        <v>0</v>
      </c>
      <c r="AI2240" s="387">
        <v>20.5</v>
      </c>
      <c r="AJ2240" s="387">
        <v>20.5</v>
      </c>
      <c r="AK2240" s="387">
        <v>0</v>
      </c>
      <c r="AM2240"/>
      <c r="AN2240"/>
      <c r="AO2240"/>
    </row>
    <row r="2241" spans="1:41">
      <c r="A2241" s="387" t="s">
        <v>3912</v>
      </c>
      <c r="B2241" s="388">
        <v>43686.919699074075</v>
      </c>
      <c r="C2241" s="389">
        <v>43686</v>
      </c>
      <c r="D2241" s="387" t="s">
        <v>2256</v>
      </c>
      <c r="E2241" s="389">
        <v>43686</v>
      </c>
      <c r="F2241" s="387" t="s">
        <v>3657</v>
      </c>
      <c r="G2241" s="389">
        <v>43686</v>
      </c>
      <c r="H2241" s="387" t="s">
        <v>3345</v>
      </c>
      <c r="I2241" s="389">
        <v>43686</v>
      </c>
      <c r="J2241" s="387" t="s">
        <v>3344</v>
      </c>
      <c r="K2241" s="387" t="s">
        <v>1741</v>
      </c>
      <c r="L2241" s="390" t="s">
        <v>1732</v>
      </c>
      <c r="M2241" s="390" t="s">
        <v>1804</v>
      </c>
      <c r="N2241" s="390" t="str">
        <f t="shared" si="70"/>
        <v>Employee47@blyblade.com</v>
      </c>
      <c r="O2241" s="390" t="str">
        <f t="shared" si="71"/>
        <v>Amanda_Soucy</v>
      </c>
      <c r="P2241" s="387" t="s">
        <v>1728</v>
      </c>
      <c r="Q2241" s="387" t="s">
        <v>1754</v>
      </c>
      <c r="R2241" s="387" t="s">
        <v>1738</v>
      </c>
      <c r="S2241" s="387">
        <v>12.14</v>
      </c>
      <c r="T2241" s="387">
        <v>59</v>
      </c>
      <c r="U2241" s="387" t="s">
        <v>1737</v>
      </c>
      <c r="V2241" s="387" t="s">
        <v>1802</v>
      </c>
      <c r="W2241" s="387" t="s">
        <v>1771</v>
      </c>
      <c r="X2241" s="387" t="s">
        <v>1770</v>
      </c>
      <c r="Y2241" s="387" t="s">
        <v>1735</v>
      </c>
      <c r="Z2241" s="387" t="s">
        <v>1734</v>
      </c>
      <c r="AA2241" s="387" t="s">
        <v>1733</v>
      </c>
      <c r="AB2241" s="387">
        <v>98.14</v>
      </c>
      <c r="AC2241" s="387">
        <v>0</v>
      </c>
      <c r="AD2241" s="387">
        <v>0</v>
      </c>
      <c r="AE2241" s="387">
        <v>98.14</v>
      </c>
      <c r="AF2241" s="387" t="s">
        <v>1729</v>
      </c>
      <c r="AG2241" s="387">
        <v>98.14</v>
      </c>
      <c r="AH2241" s="387">
        <v>0</v>
      </c>
      <c r="AI2241" s="387">
        <v>0</v>
      </c>
      <c r="AJ2241" s="387">
        <v>98.14</v>
      </c>
      <c r="AK2241" s="387">
        <v>9.81</v>
      </c>
      <c r="AM2241"/>
      <c r="AN2241"/>
      <c r="AO2241"/>
    </row>
    <row r="2242" spans="1:41">
      <c r="A2242" s="387" t="s">
        <v>3911</v>
      </c>
      <c r="B2242" s="388">
        <v>43686.92392361111</v>
      </c>
      <c r="C2242" s="389">
        <v>43686</v>
      </c>
      <c r="D2242" s="387" t="s">
        <v>2921</v>
      </c>
      <c r="E2242" s="389">
        <v>43686</v>
      </c>
      <c r="F2242" s="387" t="s">
        <v>2598</v>
      </c>
      <c r="G2242" s="387" t="s">
        <v>1728</v>
      </c>
      <c r="H2242" s="387" t="s">
        <v>1728</v>
      </c>
      <c r="I2242" s="387" t="s">
        <v>1728</v>
      </c>
      <c r="J2242" s="387" t="s">
        <v>1728</v>
      </c>
      <c r="K2242" s="387" t="s">
        <v>1741</v>
      </c>
      <c r="L2242" s="390" t="s">
        <v>1732</v>
      </c>
      <c r="M2242" s="390" t="s">
        <v>1946</v>
      </c>
      <c r="N2242" s="390" t="str">
        <f t="shared" si="70"/>
        <v>Employee37@blyblade.com</v>
      </c>
      <c r="O2242" s="390" t="str">
        <f t="shared" si="71"/>
        <v>Simon_Levesque</v>
      </c>
      <c r="P2242" s="387" t="s">
        <v>1728</v>
      </c>
      <c r="Q2242" s="387" t="s">
        <v>1952</v>
      </c>
      <c r="R2242" s="387" t="s">
        <v>1738</v>
      </c>
      <c r="S2242" s="387" t="s">
        <v>1728</v>
      </c>
      <c r="T2242" s="387" t="s">
        <v>1728</v>
      </c>
      <c r="U2242" s="387" t="s">
        <v>1772</v>
      </c>
      <c r="V2242" s="387" t="s">
        <v>1883</v>
      </c>
      <c r="W2242" s="387" t="s">
        <v>2403</v>
      </c>
      <c r="X2242" s="387" t="s">
        <v>1749</v>
      </c>
      <c r="Y2242" s="387" t="s">
        <v>1728</v>
      </c>
      <c r="Z2242" s="387" t="s">
        <v>1734</v>
      </c>
      <c r="AA2242" s="387" t="s">
        <v>1733</v>
      </c>
      <c r="AB2242" s="387">
        <v>10.89</v>
      </c>
      <c r="AC2242" s="387">
        <v>0</v>
      </c>
      <c r="AD2242" s="387">
        <v>0</v>
      </c>
      <c r="AE2242" s="387">
        <v>10.89</v>
      </c>
      <c r="AF2242" s="387" t="s">
        <v>1729</v>
      </c>
      <c r="AG2242" s="387">
        <v>10.89</v>
      </c>
      <c r="AH2242" s="387">
        <v>0</v>
      </c>
      <c r="AI2242" s="387">
        <v>0</v>
      </c>
      <c r="AJ2242" s="387">
        <v>10.89</v>
      </c>
      <c r="AK2242" s="387">
        <v>1.0900000000000001</v>
      </c>
      <c r="AM2242"/>
      <c r="AN2242"/>
      <c r="AO2242"/>
    </row>
    <row r="2243" spans="1:41">
      <c r="A2243" s="387" t="s">
        <v>3883</v>
      </c>
      <c r="B2243" s="388">
        <v>43686.928252314814</v>
      </c>
      <c r="C2243" s="389">
        <v>43686</v>
      </c>
      <c r="D2243" s="387" t="s">
        <v>2754</v>
      </c>
      <c r="E2243" s="389">
        <v>43686</v>
      </c>
      <c r="F2243" s="387" t="s">
        <v>2988</v>
      </c>
      <c r="G2243" s="387" t="s">
        <v>1728</v>
      </c>
      <c r="H2243" s="387" t="s">
        <v>1728</v>
      </c>
      <c r="I2243" s="387" t="s">
        <v>1728</v>
      </c>
      <c r="J2243" s="387" t="s">
        <v>1728</v>
      </c>
      <c r="K2243" s="387" t="s">
        <v>1741</v>
      </c>
      <c r="L2243" s="390" t="s">
        <v>1732</v>
      </c>
      <c r="M2243" s="390" t="s">
        <v>1940</v>
      </c>
      <c r="N2243" s="390" t="str">
        <f t="shared" si="70"/>
        <v>Employee11@blyblade.com</v>
      </c>
      <c r="O2243" s="390" t="str">
        <f t="shared" si="71"/>
        <v>Mimi_Grassi</v>
      </c>
      <c r="P2243" s="387" t="s">
        <v>1728</v>
      </c>
      <c r="Q2243" s="387" t="s">
        <v>1762</v>
      </c>
      <c r="R2243" s="387" t="s">
        <v>1753</v>
      </c>
      <c r="S2243" s="387">
        <v>11.57</v>
      </c>
      <c r="T2243" s="387">
        <v>40</v>
      </c>
      <c r="U2243" s="387" t="s">
        <v>1752</v>
      </c>
      <c r="V2243" s="387" t="s">
        <v>1996</v>
      </c>
      <c r="W2243" s="387" t="s">
        <v>1761</v>
      </c>
      <c r="X2243" s="387" t="s">
        <v>1749</v>
      </c>
      <c r="Y2243" s="387" t="s">
        <v>1735</v>
      </c>
      <c r="Z2243" s="387" t="s">
        <v>1734</v>
      </c>
      <c r="AA2243" s="387" t="s">
        <v>1733</v>
      </c>
      <c r="AB2243" s="387">
        <v>128.87</v>
      </c>
      <c r="AC2243" s="387">
        <v>0</v>
      </c>
      <c r="AD2243" s="387">
        <v>0</v>
      </c>
      <c r="AE2243" s="387">
        <v>128.87</v>
      </c>
      <c r="AF2243" s="387" t="s">
        <v>1729</v>
      </c>
      <c r="AG2243" s="387">
        <v>128.87</v>
      </c>
      <c r="AH2243" s="387">
        <v>0</v>
      </c>
      <c r="AI2243" s="387">
        <v>0</v>
      </c>
      <c r="AJ2243" s="387">
        <v>128.87</v>
      </c>
      <c r="AK2243" s="387">
        <v>12.89</v>
      </c>
      <c r="AM2243"/>
      <c r="AN2243"/>
      <c r="AO2243"/>
    </row>
    <row r="2244" spans="1:41">
      <c r="A2244" s="387" t="s">
        <v>3910</v>
      </c>
      <c r="B2244" s="388">
        <v>43686.928935185184</v>
      </c>
      <c r="C2244" s="389">
        <v>43686</v>
      </c>
      <c r="D2244" s="387" t="s">
        <v>3909</v>
      </c>
      <c r="E2244" s="389">
        <v>43686</v>
      </c>
      <c r="F2244" s="387" t="s">
        <v>3061</v>
      </c>
      <c r="G2244" s="389">
        <v>43686</v>
      </c>
      <c r="H2244" s="387" t="s">
        <v>2029</v>
      </c>
      <c r="I2244" s="389">
        <v>43686</v>
      </c>
      <c r="J2244" s="387" t="s">
        <v>2028</v>
      </c>
      <c r="K2244" s="387" t="s">
        <v>1741</v>
      </c>
      <c r="L2244" s="390" t="s">
        <v>1732</v>
      </c>
      <c r="M2244" s="390" t="s">
        <v>1986</v>
      </c>
      <c r="N2244" s="390" t="str">
        <f t="shared" si="70"/>
        <v>Employee1@blyblade.com</v>
      </c>
      <c r="O2244" s="390" t="str">
        <f t="shared" si="71"/>
        <v>Jake_Mirto</v>
      </c>
      <c r="P2244" s="387" t="s">
        <v>1728</v>
      </c>
      <c r="Q2244" s="387" t="s">
        <v>1762</v>
      </c>
      <c r="R2244" s="387" t="s">
        <v>1753</v>
      </c>
      <c r="S2244" s="387">
        <v>13.46</v>
      </c>
      <c r="T2244" s="387">
        <v>40</v>
      </c>
      <c r="U2244" s="387" t="s">
        <v>1752</v>
      </c>
      <c r="V2244" s="387" t="s">
        <v>1751</v>
      </c>
      <c r="W2244" s="387" t="s">
        <v>1761</v>
      </c>
      <c r="X2244" s="387" t="s">
        <v>1770</v>
      </c>
      <c r="Y2244" s="387" t="s">
        <v>1735</v>
      </c>
      <c r="Z2244" s="387" t="s">
        <v>1734</v>
      </c>
      <c r="AA2244" s="387" t="s">
        <v>1733</v>
      </c>
      <c r="AB2244" s="387">
        <v>124.95</v>
      </c>
      <c r="AC2244" s="387">
        <v>0</v>
      </c>
      <c r="AD2244" s="387">
        <v>0</v>
      </c>
      <c r="AE2244" s="387">
        <v>124.95</v>
      </c>
      <c r="AF2244" s="387" t="s">
        <v>1729</v>
      </c>
      <c r="AG2244" s="387">
        <v>124.95</v>
      </c>
      <c r="AH2244" s="387">
        <v>0</v>
      </c>
      <c r="AI2244" s="387">
        <v>0</v>
      </c>
      <c r="AJ2244" s="387">
        <v>124.95</v>
      </c>
      <c r="AK2244" s="387">
        <v>12.5</v>
      </c>
      <c r="AM2244"/>
      <c r="AN2244"/>
      <c r="AO2244"/>
    </row>
    <row r="2245" spans="1:41">
      <c r="A2245" s="387" t="s">
        <v>3908</v>
      </c>
      <c r="B2245" s="388">
        <v>43686.96638888889</v>
      </c>
      <c r="C2245" s="389">
        <v>43686</v>
      </c>
      <c r="D2245" s="387" t="s">
        <v>2009</v>
      </c>
      <c r="E2245" s="389">
        <v>43686</v>
      </c>
      <c r="F2245" s="387" t="s">
        <v>2008</v>
      </c>
      <c r="G2245" s="389">
        <v>43686</v>
      </c>
      <c r="H2245" s="387" t="s">
        <v>3203</v>
      </c>
      <c r="I2245" s="389">
        <v>43686</v>
      </c>
      <c r="J2245" s="387" t="s">
        <v>3202</v>
      </c>
      <c r="K2245" s="387" t="s">
        <v>1741</v>
      </c>
      <c r="L2245" s="390" t="s">
        <v>1732</v>
      </c>
      <c r="M2245" s="390" t="s">
        <v>1946</v>
      </c>
      <c r="N2245" s="390" t="str">
        <f t="shared" si="70"/>
        <v>Employee37@blyblade.com</v>
      </c>
      <c r="O2245" s="390" t="str">
        <f t="shared" si="71"/>
        <v>Simon_Levesque</v>
      </c>
      <c r="P2245" s="387" t="s">
        <v>1728</v>
      </c>
      <c r="Q2245" s="387" t="s">
        <v>1952</v>
      </c>
      <c r="R2245" s="387" t="s">
        <v>1738</v>
      </c>
      <c r="S2245" s="387">
        <v>2.61</v>
      </c>
      <c r="T2245" s="387">
        <v>22</v>
      </c>
      <c r="U2245" s="387" t="s">
        <v>1883</v>
      </c>
      <c r="V2245" s="387" t="s">
        <v>1737</v>
      </c>
      <c r="W2245" s="387" t="s">
        <v>1761</v>
      </c>
      <c r="X2245" s="387" t="s">
        <v>1749</v>
      </c>
      <c r="Y2245" s="387" t="s">
        <v>1728</v>
      </c>
      <c r="Z2245" s="387" t="s">
        <v>1734</v>
      </c>
      <c r="AA2245" s="387" t="s">
        <v>1733</v>
      </c>
      <c r="AB2245" s="387">
        <v>68.760000000000005</v>
      </c>
      <c r="AC2245" s="387">
        <v>0</v>
      </c>
      <c r="AD2245" s="387">
        <v>0</v>
      </c>
      <c r="AE2245" s="387">
        <v>68.760000000000005</v>
      </c>
      <c r="AF2245" s="387" t="s">
        <v>1729</v>
      </c>
      <c r="AG2245" s="387">
        <v>68.760000000000005</v>
      </c>
      <c r="AH2245" s="387">
        <v>0</v>
      </c>
      <c r="AI2245" s="387">
        <v>0</v>
      </c>
      <c r="AJ2245" s="387">
        <v>68.760000000000005</v>
      </c>
      <c r="AK2245" s="387">
        <v>6.88</v>
      </c>
      <c r="AM2245"/>
      <c r="AN2245"/>
      <c r="AO2245"/>
    </row>
    <row r="2246" spans="1:41">
      <c r="A2246" s="387" t="s">
        <v>3908</v>
      </c>
      <c r="B2246" s="388">
        <v>43686.966747685183</v>
      </c>
      <c r="C2246" s="389">
        <v>43686</v>
      </c>
      <c r="D2246" s="387" t="s">
        <v>2009</v>
      </c>
      <c r="E2246" s="389">
        <v>43686</v>
      </c>
      <c r="F2246" s="387" t="s">
        <v>2008</v>
      </c>
      <c r="G2246" s="389">
        <v>43686</v>
      </c>
      <c r="H2246" s="387" t="s">
        <v>3203</v>
      </c>
      <c r="I2246" s="389">
        <v>43686</v>
      </c>
      <c r="J2246" s="387" t="s">
        <v>3202</v>
      </c>
      <c r="K2246" s="387" t="s">
        <v>1741</v>
      </c>
      <c r="L2246" s="390" t="s">
        <v>1732</v>
      </c>
      <c r="M2246" s="390" t="s">
        <v>1946</v>
      </c>
      <c r="N2246" s="390" t="str">
        <f t="shared" si="70"/>
        <v>Employee37@blyblade.com</v>
      </c>
      <c r="O2246" s="390" t="str">
        <f t="shared" si="71"/>
        <v>Simon_Levesque</v>
      </c>
      <c r="P2246" s="387" t="s">
        <v>1728</v>
      </c>
      <c r="Q2246" s="387" t="s">
        <v>1952</v>
      </c>
      <c r="R2246" s="387" t="s">
        <v>1738</v>
      </c>
      <c r="S2246" s="387">
        <v>2.61</v>
      </c>
      <c r="T2246" s="387">
        <v>22</v>
      </c>
      <c r="U2246" s="387" t="s">
        <v>1883</v>
      </c>
      <c r="V2246" s="387" t="s">
        <v>1737</v>
      </c>
      <c r="W2246" s="387" t="s">
        <v>1761</v>
      </c>
      <c r="X2246" s="387" t="s">
        <v>1749</v>
      </c>
      <c r="Y2246" s="387" t="s">
        <v>1728</v>
      </c>
      <c r="Z2246" s="387" t="s">
        <v>1734</v>
      </c>
      <c r="AA2246" s="387" t="s">
        <v>1747</v>
      </c>
      <c r="AB2246" s="387">
        <v>0</v>
      </c>
      <c r="AC2246" s="387">
        <v>0</v>
      </c>
      <c r="AD2246" s="387">
        <v>17.62</v>
      </c>
      <c r="AE2246" s="387">
        <v>17.62</v>
      </c>
      <c r="AF2246" s="387" t="s">
        <v>1729</v>
      </c>
      <c r="AG2246" s="387">
        <v>0</v>
      </c>
      <c r="AH2246" s="387">
        <v>0</v>
      </c>
      <c r="AI2246" s="387">
        <v>17.62</v>
      </c>
      <c r="AJ2246" s="387">
        <v>17.62</v>
      </c>
      <c r="AK2246" s="387">
        <v>0</v>
      </c>
      <c r="AM2246"/>
      <c r="AN2246"/>
      <c r="AO2246"/>
    </row>
    <row r="2247" spans="1:41">
      <c r="A2247" s="387" t="s">
        <v>3907</v>
      </c>
      <c r="B2247" s="388">
        <v>43687.005844907406</v>
      </c>
      <c r="C2247" s="389">
        <v>43686</v>
      </c>
      <c r="D2247" s="387" t="s">
        <v>3393</v>
      </c>
      <c r="E2247" s="389">
        <v>43686</v>
      </c>
      <c r="F2247" s="387" t="s">
        <v>2993</v>
      </c>
      <c r="G2247" s="389">
        <v>43687</v>
      </c>
      <c r="H2247" s="387" t="s">
        <v>2399</v>
      </c>
      <c r="I2247" s="389">
        <v>43686</v>
      </c>
      <c r="J2247" s="387" t="s">
        <v>2398</v>
      </c>
      <c r="K2247" s="387" t="s">
        <v>1741</v>
      </c>
      <c r="L2247" s="390" t="s">
        <v>1732</v>
      </c>
      <c r="M2247" s="390" t="s">
        <v>1884</v>
      </c>
      <c r="N2247" s="390" t="str">
        <f t="shared" si="70"/>
        <v>Employee25@blyblade.com</v>
      </c>
      <c r="O2247" s="390" t="str">
        <f t="shared" si="71"/>
        <v>Shyloh_Davonne Wilkinson</v>
      </c>
      <c r="P2247" s="387" t="s">
        <v>1728</v>
      </c>
      <c r="Q2247" s="387" t="s">
        <v>1952</v>
      </c>
      <c r="R2247" s="387" t="s">
        <v>1738</v>
      </c>
      <c r="S2247" s="387">
        <v>93.28</v>
      </c>
      <c r="T2247" s="387">
        <v>133</v>
      </c>
      <c r="U2247" s="387" t="s">
        <v>1883</v>
      </c>
      <c r="V2247" s="387" t="s">
        <v>1996</v>
      </c>
      <c r="W2247" s="387" t="s">
        <v>2403</v>
      </c>
      <c r="X2247" s="387" t="s">
        <v>1749</v>
      </c>
      <c r="Y2247" s="387" t="s">
        <v>1735</v>
      </c>
      <c r="Z2247" s="387" t="s">
        <v>1734</v>
      </c>
      <c r="AA2247" s="387" t="s">
        <v>1733</v>
      </c>
      <c r="AB2247" s="387">
        <v>558.89</v>
      </c>
      <c r="AC2247" s="387">
        <v>0</v>
      </c>
      <c r="AD2247" s="387">
        <v>0</v>
      </c>
      <c r="AE2247" s="387">
        <v>558.89</v>
      </c>
      <c r="AF2247" s="387" t="s">
        <v>1729</v>
      </c>
      <c r="AG2247" s="387">
        <v>558.89</v>
      </c>
      <c r="AH2247" s="387">
        <v>0</v>
      </c>
      <c r="AI2247" s="387">
        <v>0</v>
      </c>
      <c r="AJ2247" s="387">
        <v>558.89</v>
      </c>
      <c r="AK2247" s="387">
        <v>55.89</v>
      </c>
      <c r="AM2247"/>
      <c r="AN2247"/>
      <c r="AO2247"/>
    </row>
    <row r="2248" spans="1:41">
      <c r="A2248" s="387" t="s">
        <v>3906</v>
      </c>
      <c r="B2248" s="388">
        <v>43687.009618055556</v>
      </c>
      <c r="C2248" s="389">
        <v>43686</v>
      </c>
      <c r="D2248" s="387" t="s">
        <v>1745</v>
      </c>
      <c r="E2248" s="389">
        <v>43686</v>
      </c>
      <c r="F2248" s="387" t="s">
        <v>1744</v>
      </c>
      <c r="G2248" s="389">
        <v>43687</v>
      </c>
      <c r="H2248" s="387" t="s">
        <v>3192</v>
      </c>
      <c r="I2248" s="389">
        <v>43686</v>
      </c>
      <c r="J2248" s="387" t="s">
        <v>3191</v>
      </c>
      <c r="K2248" s="387" t="s">
        <v>1741</v>
      </c>
      <c r="L2248" s="390" t="s">
        <v>1732</v>
      </c>
      <c r="M2248" s="390" t="s">
        <v>2583</v>
      </c>
      <c r="N2248" s="390" t="str">
        <f t="shared" si="70"/>
        <v>Employee43@blyblade.com</v>
      </c>
      <c r="O2248" s="390" t="str">
        <f t="shared" si="71"/>
        <v>Brendan_Kelly</v>
      </c>
      <c r="P2248" s="387" t="s">
        <v>1728</v>
      </c>
      <c r="Q2248" s="387" t="s">
        <v>1754</v>
      </c>
      <c r="R2248" s="387" t="s">
        <v>1738</v>
      </c>
      <c r="S2248" s="387">
        <v>11.97</v>
      </c>
      <c r="T2248" s="387">
        <v>51</v>
      </c>
      <c r="U2248" s="387" t="s">
        <v>1737</v>
      </c>
      <c r="V2248" s="387" t="s">
        <v>3905</v>
      </c>
      <c r="W2248" s="387" t="s">
        <v>1771</v>
      </c>
      <c r="X2248" s="387" t="s">
        <v>1770</v>
      </c>
      <c r="Y2248" s="387" t="s">
        <v>1896</v>
      </c>
      <c r="Z2248" s="387" t="s">
        <v>1734</v>
      </c>
      <c r="AA2248" s="387" t="s">
        <v>1733</v>
      </c>
      <c r="AB2248" s="387">
        <v>52.14</v>
      </c>
      <c r="AC2248" s="387">
        <v>0</v>
      </c>
      <c r="AD2248" s="387">
        <v>0</v>
      </c>
      <c r="AE2248" s="387">
        <v>52.14</v>
      </c>
      <c r="AF2248" s="387" t="s">
        <v>1729</v>
      </c>
      <c r="AG2248" s="387">
        <v>52.14</v>
      </c>
      <c r="AH2248" s="387">
        <v>0</v>
      </c>
      <c r="AI2248" s="387">
        <v>0</v>
      </c>
      <c r="AJ2248" s="387">
        <v>52.14</v>
      </c>
      <c r="AK2248" s="387">
        <v>5.21</v>
      </c>
      <c r="AM2248"/>
      <c r="AN2248"/>
      <c r="AO2248"/>
    </row>
    <row r="2249" spans="1:41">
      <c r="A2249" s="387" t="s">
        <v>3904</v>
      </c>
      <c r="B2249" s="388">
        <v>43687.015335648146</v>
      </c>
      <c r="C2249" s="389">
        <v>43686</v>
      </c>
      <c r="D2249" s="387" t="s">
        <v>1974</v>
      </c>
      <c r="E2249" s="389">
        <v>43686</v>
      </c>
      <c r="F2249" s="387" t="s">
        <v>1973</v>
      </c>
      <c r="G2249" s="389">
        <v>43687</v>
      </c>
      <c r="H2249" s="387" t="s">
        <v>3534</v>
      </c>
      <c r="I2249" s="389">
        <v>43686</v>
      </c>
      <c r="J2249" s="387" t="s">
        <v>3533</v>
      </c>
      <c r="K2249" s="387" t="s">
        <v>1741</v>
      </c>
      <c r="L2249" s="390" t="s">
        <v>1732</v>
      </c>
      <c r="M2249" s="390" t="s">
        <v>1986</v>
      </c>
      <c r="N2249" s="390" t="str">
        <f t="shared" si="70"/>
        <v>Employee1@blyblade.com</v>
      </c>
      <c r="O2249" s="390" t="str">
        <f t="shared" si="71"/>
        <v>Jake_Mirto</v>
      </c>
      <c r="P2249" s="387" t="s">
        <v>1728</v>
      </c>
      <c r="Q2249" s="387" t="s">
        <v>1754</v>
      </c>
      <c r="R2249" s="387" t="s">
        <v>1753</v>
      </c>
      <c r="S2249" s="387">
        <v>10.43</v>
      </c>
      <c r="T2249" s="387">
        <v>21</v>
      </c>
      <c r="U2249" s="387" t="s">
        <v>1917</v>
      </c>
      <c r="V2249" s="387" t="s">
        <v>1826</v>
      </c>
      <c r="W2249" s="387" t="s">
        <v>1965</v>
      </c>
      <c r="X2249" s="387" t="s">
        <v>1749</v>
      </c>
      <c r="Y2249" s="387" t="s">
        <v>1735</v>
      </c>
      <c r="Z2249" s="387" t="s">
        <v>1734</v>
      </c>
      <c r="AA2249" s="387" t="s">
        <v>1733</v>
      </c>
      <c r="AB2249" s="387">
        <v>29.82</v>
      </c>
      <c r="AC2249" s="387">
        <v>0</v>
      </c>
      <c r="AD2249" s="387">
        <v>0</v>
      </c>
      <c r="AE2249" s="387">
        <v>29.82</v>
      </c>
      <c r="AF2249" s="387" t="s">
        <v>1729</v>
      </c>
      <c r="AG2249" s="387">
        <v>29.82</v>
      </c>
      <c r="AH2249" s="387">
        <v>0</v>
      </c>
      <c r="AI2249" s="387">
        <v>0</v>
      </c>
      <c r="AJ2249" s="387">
        <v>29.82</v>
      </c>
      <c r="AK2249" s="387">
        <v>2.98</v>
      </c>
      <c r="AM2249"/>
      <c r="AN2249"/>
      <c r="AO2249"/>
    </row>
    <row r="2250" spans="1:41">
      <c r="A2250" s="387" t="s">
        <v>3903</v>
      </c>
      <c r="B2250" s="388">
        <v>43687.016180555554</v>
      </c>
      <c r="C2250" s="389">
        <v>43686</v>
      </c>
      <c r="D2250" s="387" t="s">
        <v>2308</v>
      </c>
      <c r="E2250" s="389">
        <v>43686</v>
      </c>
      <c r="F2250" s="387" t="s">
        <v>2111</v>
      </c>
      <c r="G2250" s="389">
        <v>43687</v>
      </c>
      <c r="H2250" s="387" t="s">
        <v>3902</v>
      </c>
      <c r="I2250" s="389">
        <v>43686</v>
      </c>
      <c r="J2250" s="387" t="s">
        <v>2316</v>
      </c>
      <c r="K2250" s="387" t="s">
        <v>1741</v>
      </c>
      <c r="L2250" s="390" t="s">
        <v>1732</v>
      </c>
      <c r="M2250" s="390" t="s">
        <v>1936</v>
      </c>
      <c r="N2250" s="390" t="str">
        <f t="shared" si="70"/>
        <v>Employee17@blyblade.com</v>
      </c>
      <c r="O2250" s="390" t="str">
        <f t="shared" si="71"/>
        <v>Nate_Alexander</v>
      </c>
      <c r="P2250" s="387" t="s">
        <v>1728</v>
      </c>
      <c r="Q2250" s="387" t="s">
        <v>2043</v>
      </c>
      <c r="R2250" s="387" t="s">
        <v>1738</v>
      </c>
      <c r="S2250" s="387">
        <v>101.63</v>
      </c>
      <c r="T2250" s="387">
        <v>143</v>
      </c>
      <c r="U2250" s="387" t="s">
        <v>1883</v>
      </c>
      <c r="V2250" s="387" t="s">
        <v>1752</v>
      </c>
      <c r="W2250" s="387" t="s">
        <v>2403</v>
      </c>
      <c r="X2250" s="387" t="s">
        <v>1749</v>
      </c>
      <c r="Y2250" s="387" t="s">
        <v>1748</v>
      </c>
      <c r="Z2250" s="387" t="s">
        <v>1734</v>
      </c>
      <c r="AA2250" s="387" t="s">
        <v>1733</v>
      </c>
      <c r="AB2250" s="387">
        <v>421.14</v>
      </c>
      <c r="AC2250" s="387">
        <v>0</v>
      </c>
      <c r="AD2250" s="387">
        <v>0</v>
      </c>
      <c r="AE2250" s="387">
        <v>421.14</v>
      </c>
      <c r="AF2250" s="387" t="s">
        <v>1729</v>
      </c>
      <c r="AG2250" s="387">
        <v>421.14</v>
      </c>
      <c r="AH2250" s="387">
        <v>0</v>
      </c>
      <c r="AI2250" s="387">
        <v>0</v>
      </c>
      <c r="AJ2250" s="387">
        <v>421.14</v>
      </c>
      <c r="AK2250" s="387">
        <v>42.11</v>
      </c>
      <c r="AM2250"/>
      <c r="AN2250"/>
      <c r="AO2250"/>
    </row>
    <row r="2251" spans="1:41">
      <c r="A2251" s="387" t="s">
        <v>3901</v>
      </c>
      <c r="B2251" s="388">
        <v>43687.01666666667</v>
      </c>
      <c r="C2251" s="389">
        <v>43686</v>
      </c>
      <c r="D2251" s="387" t="s">
        <v>3320</v>
      </c>
      <c r="E2251" s="389">
        <v>43686</v>
      </c>
      <c r="F2251" s="387" t="s">
        <v>3319</v>
      </c>
      <c r="G2251" s="389">
        <v>43687</v>
      </c>
      <c r="H2251" s="387" t="s">
        <v>2263</v>
      </c>
      <c r="I2251" s="389">
        <v>43686</v>
      </c>
      <c r="J2251" s="387" t="s">
        <v>2079</v>
      </c>
      <c r="K2251" s="387" t="s">
        <v>1741</v>
      </c>
      <c r="L2251" s="390" t="s">
        <v>1732</v>
      </c>
      <c r="M2251" s="390" t="s">
        <v>1804</v>
      </c>
      <c r="N2251" s="390" t="str">
        <f t="shared" si="70"/>
        <v>Employee47@blyblade.com</v>
      </c>
      <c r="O2251" s="390" t="str">
        <f t="shared" si="71"/>
        <v>Amanda_Soucy</v>
      </c>
      <c r="P2251" s="387" t="s">
        <v>1728</v>
      </c>
      <c r="Q2251" s="387" t="s">
        <v>1754</v>
      </c>
      <c r="R2251" s="387" t="s">
        <v>1803</v>
      </c>
      <c r="S2251" s="387">
        <v>11.87</v>
      </c>
      <c r="T2251" s="387">
        <v>28</v>
      </c>
      <c r="U2251" s="387" t="s">
        <v>1802</v>
      </c>
      <c r="V2251" s="387" t="s">
        <v>1833</v>
      </c>
      <c r="W2251" s="387" t="s">
        <v>1771</v>
      </c>
      <c r="X2251" s="387" t="s">
        <v>1770</v>
      </c>
      <c r="Y2251" s="387" t="s">
        <v>1735</v>
      </c>
      <c r="Z2251" s="387" t="s">
        <v>1734</v>
      </c>
      <c r="AA2251" s="387" t="s">
        <v>1733</v>
      </c>
      <c r="AB2251" s="387">
        <v>32.11</v>
      </c>
      <c r="AC2251" s="387">
        <v>0</v>
      </c>
      <c r="AD2251" s="387">
        <v>0</v>
      </c>
      <c r="AE2251" s="387">
        <v>32.11</v>
      </c>
      <c r="AF2251" s="387" t="s">
        <v>1729</v>
      </c>
      <c r="AG2251" s="387">
        <v>32.11</v>
      </c>
      <c r="AH2251" s="387">
        <v>0</v>
      </c>
      <c r="AI2251" s="387">
        <v>0</v>
      </c>
      <c r="AJ2251" s="387">
        <v>32.11</v>
      </c>
      <c r="AK2251" s="387">
        <v>3.21</v>
      </c>
      <c r="AM2251"/>
      <c r="AN2251"/>
      <c r="AO2251"/>
    </row>
    <row r="2252" spans="1:41">
      <c r="A2252" s="387" t="s">
        <v>3901</v>
      </c>
      <c r="B2252" s="388">
        <v>43687.017835648148</v>
      </c>
      <c r="C2252" s="389">
        <v>43686</v>
      </c>
      <c r="D2252" s="387" t="s">
        <v>3320</v>
      </c>
      <c r="E2252" s="389">
        <v>43686</v>
      </c>
      <c r="F2252" s="387" t="s">
        <v>3319</v>
      </c>
      <c r="G2252" s="389">
        <v>43687</v>
      </c>
      <c r="H2252" s="387" t="s">
        <v>2263</v>
      </c>
      <c r="I2252" s="389">
        <v>43686</v>
      </c>
      <c r="J2252" s="387" t="s">
        <v>2079</v>
      </c>
      <c r="K2252" s="387" t="s">
        <v>1741</v>
      </c>
      <c r="L2252" s="390" t="s">
        <v>1732</v>
      </c>
      <c r="M2252" s="390" t="s">
        <v>1804</v>
      </c>
      <c r="N2252" s="390" t="str">
        <f t="shared" si="70"/>
        <v>Employee47@blyblade.com</v>
      </c>
      <c r="O2252" s="390" t="str">
        <f t="shared" si="71"/>
        <v>Amanda_Soucy</v>
      </c>
      <c r="P2252" s="387" t="s">
        <v>1728</v>
      </c>
      <c r="Q2252" s="387" t="s">
        <v>1754</v>
      </c>
      <c r="R2252" s="387" t="s">
        <v>1803</v>
      </c>
      <c r="S2252" s="387">
        <v>11.87</v>
      </c>
      <c r="T2252" s="387">
        <v>28</v>
      </c>
      <c r="U2252" s="387" t="s">
        <v>1802</v>
      </c>
      <c r="V2252" s="387" t="s">
        <v>1833</v>
      </c>
      <c r="W2252" s="387" t="s">
        <v>1771</v>
      </c>
      <c r="X2252" s="387" t="s">
        <v>1770</v>
      </c>
      <c r="Y2252" s="387" t="s">
        <v>1735</v>
      </c>
      <c r="Z2252" s="387" t="s">
        <v>1734</v>
      </c>
      <c r="AA2252" s="387" t="s">
        <v>1747</v>
      </c>
      <c r="AB2252" s="387">
        <v>0</v>
      </c>
      <c r="AC2252" s="387">
        <v>0</v>
      </c>
      <c r="AD2252" s="387">
        <v>3</v>
      </c>
      <c r="AE2252" s="387">
        <v>3</v>
      </c>
      <c r="AF2252" s="387" t="s">
        <v>1729</v>
      </c>
      <c r="AG2252" s="387">
        <v>0</v>
      </c>
      <c r="AH2252" s="387">
        <v>0</v>
      </c>
      <c r="AI2252" s="387">
        <v>3</v>
      </c>
      <c r="AJ2252" s="387">
        <v>3</v>
      </c>
      <c r="AK2252" s="387">
        <v>0</v>
      </c>
      <c r="AM2252"/>
      <c r="AN2252"/>
      <c r="AO2252"/>
    </row>
    <row r="2253" spans="1:41">
      <c r="A2253" s="387" t="s">
        <v>3900</v>
      </c>
      <c r="B2253" s="388">
        <v>43687.020914351851</v>
      </c>
      <c r="C2253" s="389">
        <v>43686</v>
      </c>
      <c r="D2253" s="387" t="s">
        <v>3634</v>
      </c>
      <c r="E2253" s="389">
        <v>43686</v>
      </c>
      <c r="F2253" s="387" t="s">
        <v>3633</v>
      </c>
      <c r="G2253" s="389">
        <v>43687</v>
      </c>
      <c r="H2253" s="387" t="s">
        <v>2761</v>
      </c>
      <c r="I2253" s="389">
        <v>43686</v>
      </c>
      <c r="J2253" s="387" t="s">
        <v>2760</v>
      </c>
      <c r="K2253" s="387" t="s">
        <v>1741</v>
      </c>
      <c r="L2253" s="390" t="s">
        <v>1732</v>
      </c>
      <c r="M2253" s="390" t="s">
        <v>1755</v>
      </c>
      <c r="N2253" s="390" t="str">
        <f t="shared" si="70"/>
        <v>Employee2@blyblade.com</v>
      </c>
      <c r="O2253" s="390" t="str">
        <f t="shared" si="71"/>
        <v>Cal_Thompson</v>
      </c>
      <c r="P2253" s="387" t="s">
        <v>1728</v>
      </c>
      <c r="Q2253" s="387" t="s">
        <v>2043</v>
      </c>
      <c r="R2253" s="387" t="s">
        <v>1738</v>
      </c>
      <c r="S2253" s="387">
        <v>101.83</v>
      </c>
      <c r="T2253" s="387">
        <v>154</v>
      </c>
      <c r="U2253" s="387" t="s">
        <v>1883</v>
      </c>
      <c r="V2253" s="387" t="s">
        <v>1752</v>
      </c>
      <c r="W2253" s="387" t="s">
        <v>2403</v>
      </c>
      <c r="X2253" s="387" t="s">
        <v>1749</v>
      </c>
      <c r="Y2253" s="387" t="s">
        <v>1748</v>
      </c>
      <c r="Z2253" s="387" t="s">
        <v>1734</v>
      </c>
      <c r="AA2253" s="387" t="s">
        <v>1733</v>
      </c>
      <c r="AB2253" s="387">
        <v>472.68</v>
      </c>
      <c r="AC2253" s="387">
        <v>0</v>
      </c>
      <c r="AD2253" s="387">
        <v>0</v>
      </c>
      <c r="AE2253" s="387">
        <v>472.68</v>
      </c>
      <c r="AF2253" s="387" t="s">
        <v>1729</v>
      </c>
      <c r="AG2253" s="387">
        <v>472.68</v>
      </c>
      <c r="AH2253" s="387">
        <v>0</v>
      </c>
      <c r="AI2253" s="387">
        <v>0</v>
      </c>
      <c r="AJ2253" s="387">
        <v>472.68</v>
      </c>
      <c r="AK2253" s="387">
        <v>47.27</v>
      </c>
      <c r="AM2253"/>
      <c r="AN2253"/>
      <c r="AO2253"/>
    </row>
    <row r="2254" spans="1:41">
      <c r="A2254" s="387" t="s">
        <v>3899</v>
      </c>
      <c r="B2254" s="388">
        <v>43687.021145833336</v>
      </c>
      <c r="C2254" s="389">
        <v>43687</v>
      </c>
      <c r="D2254" s="387" t="s">
        <v>3411</v>
      </c>
      <c r="E2254" s="389">
        <v>43686</v>
      </c>
      <c r="F2254" s="387" t="s">
        <v>3410</v>
      </c>
      <c r="G2254" s="389">
        <v>43687</v>
      </c>
      <c r="H2254" s="387" t="s">
        <v>3190</v>
      </c>
      <c r="I2254" s="389">
        <v>43686</v>
      </c>
      <c r="J2254" s="387" t="s">
        <v>2965</v>
      </c>
      <c r="K2254" s="387" t="s">
        <v>1741</v>
      </c>
      <c r="L2254" s="390" t="s">
        <v>1732</v>
      </c>
      <c r="M2254" s="390" t="s">
        <v>2051</v>
      </c>
      <c r="N2254" s="390" t="str">
        <f t="shared" ref="N2254:N2317" si="72">M2254&amp;"@blyblade.com"</f>
        <v>Employee26@blyblade.com</v>
      </c>
      <c r="O2254" s="390" t="str">
        <f t="shared" si="71"/>
        <v>Karoline_Lozier</v>
      </c>
      <c r="P2254" s="387" t="s">
        <v>1728</v>
      </c>
      <c r="Q2254" s="387" t="s">
        <v>1754</v>
      </c>
      <c r="R2254" s="387" t="s">
        <v>3849</v>
      </c>
      <c r="S2254" s="387">
        <v>2.46</v>
      </c>
      <c r="T2254" s="387">
        <v>8</v>
      </c>
      <c r="U2254" s="387" t="s">
        <v>3848</v>
      </c>
      <c r="V2254" s="387" t="s">
        <v>3848</v>
      </c>
      <c r="W2254" s="387" t="s">
        <v>1750</v>
      </c>
      <c r="X2254" s="387" t="s">
        <v>1964</v>
      </c>
      <c r="Y2254" s="387" t="s">
        <v>1748</v>
      </c>
      <c r="Z2254" s="387" t="s">
        <v>1734</v>
      </c>
      <c r="AA2254" s="387" t="s">
        <v>1733</v>
      </c>
      <c r="AB2254" s="387">
        <v>42.48</v>
      </c>
      <c r="AC2254" s="387">
        <v>0</v>
      </c>
      <c r="AD2254" s="387">
        <v>0</v>
      </c>
      <c r="AE2254" s="387">
        <v>42.48</v>
      </c>
      <c r="AF2254" s="387" t="s">
        <v>1729</v>
      </c>
      <c r="AG2254" s="387">
        <v>42.48</v>
      </c>
      <c r="AH2254" s="387">
        <v>0</v>
      </c>
      <c r="AI2254" s="387">
        <v>0</v>
      </c>
      <c r="AJ2254" s="387">
        <v>42.48</v>
      </c>
      <c r="AK2254" s="387">
        <v>4.25</v>
      </c>
      <c r="AM2254"/>
      <c r="AN2254"/>
      <c r="AO2254"/>
    </row>
    <row r="2255" spans="1:41">
      <c r="A2255" s="387" t="s">
        <v>3898</v>
      </c>
      <c r="B2255" s="388">
        <v>43687.029467592591</v>
      </c>
      <c r="C2255" s="389">
        <v>43687</v>
      </c>
      <c r="D2255" s="387" t="s">
        <v>3194</v>
      </c>
      <c r="E2255" s="389">
        <v>43686</v>
      </c>
      <c r="F2255" s="387" t="s">
        <v>2970</v>
      </c>
      <c r="G2255" s="389">
        <v>43687</v>
      </c>
      <c r="H2255" s="387" t="s">
        <v>2259</v>
      </c>
      <c r="I2255" s="389">
        <v>43686</v>
      </c>
      <c r="J2255" s="387" t="s">
        <v>2258</v>
      </c>
      <c r="K2255" s="387" t="s">
        <v>1741</v>
      </c>
      <c r="L2255" s="390" t="s">
        <v>1732</v>
      </c>
      <c r="M2255" s="390" t="s">
        <v>1755</v>
      </c>
      <c r="N2255" s="390" t="str">
        <f t="shared" si="72"/>
        <v>Employee2@blyblade.com</v>
      </c>
      <c r="O2255" s="390" t="str">
        <f t="shared" ref="O2255:O2318" si="73">VLOOKUP(M2255,$A$10:$F$65,4,FALSE)</f>
        <v>Cal_Thompson</v>
      </c>
      <c r="P2255" s="387" t="s">
        <v>1728</v>
      </c>
      <c r="Q2255" s="387" t="s">
        <v>1739</v>
      </c>
      <c r="R2255" s="387" t="s">
        <v>1738</v>
      </c>
      <c r="S2255" s="387">
        <v>1.29</v>
      </c>
      <c r="T2255" s="387">
        <v>29</v>
      </c>
      <c r="U2255" s="387" t="s">
        <v>1845</v>
      </c>
      <c r="V2255" s="387" t="s">
        <v>1845</v>
      </c>
      <c r="W2255" s="387" t="s">
        <v>1728</v>
      </c>
      <c r="X2255" s="387" t="s">
        <v>1736</v>
      </c>
      <c r="Y2255" s="387" t="s">
        <v>1748</v>
      </c>
      <c r="Z2255" s="387" t="s">
        <v>1734</v>
      </c>
      <c r="AA2255" s="387" t="s">
        <v>1793</v>
      </c>
      <c r="AB2255" s="387">
        <v>26.39</v>
      </c>
      <c r="AC2255" s="387">
        <v>0</v>
      </c>
      <c r="AD2255" s="387">
        <v>3.01</v>
      </c>
      <c r="AE2255" s="387">
        <v>26.39</v>
      </c>
      <c r="AF2255" s="387" t="s">
        <v>1729</v>
      </c>
      <c r="AG2255" s="387">
        <v>26.39</v>
      </c>
      <c r="AH2255" s="387">
        <v>0</v>
      </c>
      <c r="AI2255" s="387">
        <v>3.01</v>
      </c>
      <c r="AJ2255" s="387">
        <v>26.39</v>
      </c>
      <c r="AK2255" s="387">
        <v>2.64</v>
      </c>
      <c r="AM2255"/>
      <c r="AN2255"/>
      <c r="AO2255"/>
    </row>
    <row r="2256" spans="1:41">
      <c r="A2256" s="387" t="s">
        <v>3897</v>
      </c>
      <c r="B2256" s="388">
        <v>43687.033738425926</v>
      </c>
      <c r="C2256" s="389">
        <v>43687</v>
      </c>
      <c r="D2256" s="387" t="s">
        <v>2569</v>
      </c>
      <c r="E2256" s="389">
        <v>43686</v>
      </c>
      <c r="F2256" s="387" t="s">
        <v>2320</v>
      </c>
      <c r="G2256" s="389">
        <v>43687</v>
      </c>
      <c r="H2256" s="387" t="s">
        <v>1931</v>
      </c>
      <c r="I2256" s="389">
        <v>43686</v>
      </c>
      <c r="J2256" s="387" t="s">
        <v>1930</v>
      </c>
      <c r="K2256" s="387" t="s">
        <v>1741</v>
      </c>
      <c r="L2256" s="390" t="s">
        <v>1732</v>
      </c>
      <c r="M2256" s="390" t="s">
        <v>2255</v>
      </c>
      <c r="N2256" s="390" t="str">
        <f t="shared" si="72"/>
        <v>Employee7@blyblade.com</v>
      </c>
      <c r="O2256" s="390" t="str">
        <f t="shared" si="73"/>
        <v>Jack_Oneill</v>
      </c>
      <c r="P2256" s="387" t="s">
        <v>1728</v>
      </c>
      <c r="Q2256" s="387" t="s">
        <v>1739</v>
      </c>
      <c r="R2256" s="387" t="s">
        <v>1738</v>
      </c>
      <c r="S2256" s="387">
        <v>1.29</v>
      </c>
      <c r="T2256" s="387">
        <v>29</v>
      </c>
      <c r="U2256" s="387" t="s">
        <v>1845</v>
      </c>
      <c r="V2256" s="387" t="s">
        <v>1845</v>
      </c>
      <c r="W2256" s="387" t="s">
        <v>1728</v>
      </c>
      <c r="X2256" s="387" t="s">
        <v>1736</v>
      </c>
      <c r="Y2256" s="387" t="s">
        <v>1748</v>
      </c>
      <c r="Z2256" s="387" t="s">
        <v>1734</v>
      </c>
      <c r="AA2256" s="387" t="s">
        <v>1793</v>
      </c>
      <c r="AB2256" s="387">
        <v>19.64</v>
      </c>
      <c r="AC2256" s="387">
        <v>0</v>
      </c>
      <c r="AD2256" s="387">
        <v>4</v>
      </c>
      <c r="AE2256" s="387">
        <v>19.64</v>
      </c>
      <c r="AF2256" s="387" t="s">
        <v>1729</v>
      </c>
      <c r="AG2256" s="387">
        <v>19.64</v>
      </c>
      <c r="AH2256" s="387">
        <v>0</v>
      </c>
      <c r="AI2256" s="387">
        <v>4</v>
      </c>
      <c r="AJ2256" s="387">
        <v>19.64</v>
      </c>
      <c r="AK2256" s="387">
        <v>1.96</v>
      </c>
      <c r="AM2256"/>
      <c r="AN2256"/>
      <c r="AO2256"/>
    </row>
    <row r="2257" spans="1:41">
      <c r="A2257" s="387" t="s">
        <v>3896</v>
      </c>
      <c r="B2257" s="388">
        <v>43687.038356481484</v>
      </c>
      <c r="C2257" s="389">
        <v>43687</v>
      </c>
      <c r="D2257" s="387" t="s">
        <v>3528</v>
      </c>
      <c r="E2257" s="389">
        <v>43686</v>
      </c>
      <c r="F2257" s="387" t="s">
        <v>2721</v>
      </c>
      <c r="G2257" s="389">
        <v>43687</v>
      </c>
      <c r="H2257" s="387" t="s">
        <v>3895</v>
      </c>
      <c r="I2257" s="389">
        <v>43686</v>
      </c>
      <c r="J2257" s="387" t="s">
        <v>3894</v>
      </c>
      <c r="K2257" s="387" t="s">
        <v>1741</v>
      </c>
      <c r="L2257" s="390" t="s">
        <v>1732</v>
      </c>
      <c r="M2257" s="390" t="s">
        <v>2812</v>
      </c>
      <c r="N2257" s="390" t="str">
        <f t="shared" si="72"/>
        <v>Employee6@blyblade.com</v>
      </c>
      <c r="O2257" s="390" t="str">
        <f t="shared" si="73"/>
        <v>Matthew_Brody</v>
      </c>
      <c r="P2257" s="387" t="s">
        <v>1728</v>
      </c>
      <c r="Q2257" s="387" t="s">
        <v>1754</v>
      </c>
      <c r="R2257" s="387" t="s">
        <v>1738</v>
      </c>
      <c r="S2257" s="387">
        <v>0.9</v>
      </c>
      <c r="T2257" s="387">
        <v>6</v>
      </c>
      <c r="U2257" s="387" t="s">
        <v>1883</v>
      </c>
      <c r="V2257" s="387" t="s">
        <v>2915</v>
      </c>
      <c r="W2257" s="387" t="s">
        <v>1875</v>
      </c>
      <c r="X2257" s="387" t="s">
        <v>1844</v>
      </c>
      <c r="Y2257" s="387" t="s">
        <v>1748</v>
      </c>
      <c r="Z2257" s="387" t="s">
        <v>1734</v>
      </c>
      <c r="AA2257" s="387" t="s">
        <v>1733</v>
      </c>
      <c r="AB2257" s="387">
        <v>10.87</v>
      </c>
      <c r="AC2257" s="387">
        <v>0</v>
      </c>
      <c r="AD2257" s="387">
        <v>0</v>
      </c>
      <c r="AE2257" s="387">
        <v>10.87</v>
      </c>
      <c r="AF2257" s="387" t="s">
        <v>1729</v>
      </c>
      <c r="AG2257" s="387">
        <v>10.87</v>
      </c>
      <c r="AH2257" s="387">
        <v>0</v>
      </c>
      <c r="AI2257" s="387">
        <v>0</v>
      </c>
      <c r="AJ2257" s="387">
        <v>10.87</v>
      </c>
      <c r="AK2257" s="387">
        <v>1.0900000000000001</v>
      </c>
      <c r="AM2257"/>
      <c r="AN2257"/>
      <c r="AO2257"/>
    </row>
    <row r="2258" spans="1:41">
      <c r="A2258" s="387" t="s">
        <v>3893</v>
      </c>
      <c r="B2258" s="388">
        <v>43687.048587962963</v>
      </c>
      <c r="C2258" s="389">
        <v>43687</v>
      </c>
      <c r="D2258" s="387" t="s">
        <v>1888</v>
      </c>
      <c r="E2258" s="389">
        <v>43686</v>
      </c>
      <c r="F2258" s="387" t="s">
        <v>1887</v>
      </c>
      <c r="G2258" s="389">
        <v>43687</v>
      </c>
      <c r="H2258" s="387" t="s">
        <v>2251</v>
      </c>
      <c r="I2258" s="389">
        <v>43686</v>
      </c>
      <c r="J2258" s="387" t="s">
        <v>2250</v>
      </c>
      <c r="K2258" s="387" t="s">
        <v>1741</v>
      </c>
      <c r="L2258" s="390" t="s">
        <v>1732</v>
      </c>
      <c r="M2258" s="390" t="s">
        <v>1946</v>
      </c>
      <c r="N2258" s="390" t="str">
        <f t="shared" si="72"/>
        <v>Employee37@blyblade.com</v>
      </c>
      <c r="O2258" s="390" t="str">
        <f t="shared" si="73"/>
        <v>Simon_Levesque</v>
      </c>
      <c r="P2258" s="387" t="s">
        <v>1728</v>
      </c>
      <c r="Q2258" s="387" t="s">
        <v>1754</v>
      </c>
      <c r="R2258" s="387" t="s">
        <v>1738</v>
      </c>
      <c r="S2258" s="387">
        <v>6.37</v>
      </c>
      <c r="T2258" s="387">
        <v>24</v>
      </c>
      <c r="U2258" s="387" t="s">
        <v>1883</v>
      </c>
      <c r="V2258" s="387" t="s">
        <v>1897</v>
      </c>
      <c r="W2258" s="387" t="s">
        <v>1771</v>
      </c>
      <c r="X2258" s="387" t="s">
        <v>1844</v>
      </c>
      <c r="Y2258" s="387" t="s">
        <v>1728</v>
      </c>
      <c r="Z2258" s="387" t="s">
        <v>1734</v>
      </c>
      <c r="AA2258" s="387" t="s">
        <v>1733</v>
      </c>
      <c r="AB2258" s="387">
        <v>30.97</v>
      </c>
      <c r="AC2258" s="387">
        <v>0</v>
      </c>
      <c r="AD2258" s="387">
        <v>0</v>
      </c>
      <c r="AE2258" s="387">
        <v>30.97</v>
      </c>
      <c r="AF2258" s="387" t="s">
        <v>1729</v>
      </c>
      <c r="AG2258" s="387">
        <v>30.97</v>
      </c>
      <c r="AH2258" s="387">
        <v>0</v>
      </c>
      <c r="AI2258" s="387">
        <v>0</v>
      </c>
      <c r="AJ2258" s="387">
        <v>30.97</v>
      </c>
      <c r="AK2258" s="387">
        <v>3.1</v>
      </c>
      <c r="AM2258"/>
      <c r="AN2258"/>
      <c r="AO2258"/>
    </row>
    <row r="2259" spans="1:41">
      <c r="A2259" s="387" t="s">
        <v>3811</v>
      </c>
      <c r="B2259" s="388">
        <v>43687.049039351848</v>
      </c>
      <c r="C2259" s="389">
        <v>43687</v>
      </c>
      <c r="D2259" s="387" t="s">
        <v>2259</v>
      </c>
      <c r="E2259" s="389">
        <v>43686</v>
      </c>
      <c r="F2259" s="387" t="s">
        <v>2258</v>
      </c>
      <c r="G2259" s="389">
        <v>43687</v>
      </c>
      <c r="H2259" s="387" t="s">
        <v>3527</v>
      </c>
      <c r="I2259" s="389">
        <v>43686</v>
      </c>
      <c r="J2259" s="387" t="s">
        <v>3526</v>
      </c>
      <c r="K2259" s="387" t="s">
        <v>1741</v>
      </c>
      <c r="L2259" s="390" t="s">
        <v>1732</v>
      </c>
      <c r="M2259" s="390" t="s">
        <v>1884</v>
      </c>
      <c r="N2259" s="390" t="str">
        <f t="shared" si="72"/>
        <v>Employee25@blyblade.com</v>
      </c>
      <c r="O2259" s="390" t="str">
        <f t="shared" si="73"/>
        <v>Shyloh_Davonne Wilkinson</v>
      </c>
      <c r="P2259" s="387" t="s">
        <v>1728</v>
      </c>
      <c r="Q2259" s="387" t="s">
        <v>1847</v>
      </c>
      <c r="R2259" s="387" t="s">
        <v>1738</v>
      </c>
      <c r="S2259" s="387">
        <v>6.58</v>
      </c>
      <c r="T2259" s="387">
        <v>26</v>
      </c>
      <c r="U2259" s="387" t="s">
        <v>1883</v>
      </c>
      <c r="V2259" s="387" t="s">
        <v>1882</v>
      </c>
      <c r="W2259" s="387" t="s">
        <v>1771</v>
      </c>
      <c r="X2259" s="387" t="s">
        <v>1844</v>
      </c>
      <c r="Y2259" s="387" t="s">
        <v>1735</v>
      </c>
      <c r="Z2259" s="387" t="s">
        <v>1734</v>
      </c>
      <c r="AA2259" s="387" t="s">
        <v>1733</v>
      </c>
      <c r="AB2259" s="387">
        <v>55.59</v>
      </c>
      <c r="AC2259" s="387">
        <v>0</v>
      </c>
      <c r="AD2259" s="387">
        <v>0</v>
      </c>
      <c r="AE2259" s="387">
        <v>55.59</v>
      </c>
      <c r="AF2259" s="387" t="s">
        <v>1729</v>
      </c>
      <c r="AG2259" s="387">
        <v>55.59</v>
      </c>
      <c r="AH2259" s="387">
        <v>0</v>
      </c>
      <c r="AI2259" s="387">
        <v>0</v>
      </c>
      <c r="AJ2259" s="387">
        <v>55.59</v>
      </c>
      <c r="AK2259" s="387">
        <v>5.56</v>
      </c>
      <c r="AM2259"/>
      <c r="AN2259"/>
      <c r="AO2259"/>
    </row>
    <row r="2260" spans="1:41">
      <c r="A2260" s="387" t="s">
        <v>3892</v>
      </c>
      <c r="B2260" s="388">
        <v>43687.051886574074</v>
      </c>
      <c r="C2260" s="389">
        <v>43687</v>
      </c>
      <c r="D2260" s="387" t="s">
        <v>3188</v>
      </c>
      <c r="E2260" s="389">
        <v>43686</v>
      </c>
      <c r="F2260" s="387" t="s">
        <v>3187</v>
      </c>
      <c r="G2260" s="389">
        <v>43687</v>
      </c>
      <c r="H2260" s="387" t="s">
        <v>3891</v>
      </c>
      <c r="I2260" s="389">
        <v>43686</v>
      </c>
      <c r="J2260" s="387" t="s">
        <v>3340</v>
      </c>
      <c r="K2260" s="387" t="s">
        <v>1741</v>
      </c>
      <c r="L2260" s="390" t="s">
        <v>1732</v>
      </c>
      <c r="M2260" s="390" t="s">
        <v>1979</v>
      </c>
      <c r="N2260" s="390" t="str">
        <f t="shared" si="72"/>
        <v>Employee15@blyblade.com</v>
      </c>
      <c r="O2260" s="390" t="str">
        <f t="shared" si="73"/>
        <v>Jess_Rooney</v>
      </c>
      <c r="P2260" s="387" t="s">
        <v>1728</v>
      </c>
      <c r="Q2260" s="387" t="s">
        <v>1847</v>
      </c>
      <c r="R2260" s="387" t="s">
        <v>1738</v>
      </c>
      <c r="S2260" s="387">
        <v>3.14</v>
      </c>
      <c r="T2260" s="387">
        <v>12</v>
      </c>
      <c r="U2260" s="387" t="s">
        <v>1737</v>
      </c>
      <c r="V2260" s="387" t="s">
        <v>2199</v>
      </c>
      <c r="W2260" s="387" t="s">
        <v>1771</v>
      </c>
      <c r="X2260" s="387" t="s">
        <v>1770</v>
      </c>
      <c r="Y2260" s="387" t="s">
        <v>1735</v>
      </c>
      <c r="Z2260" s="387" t="s">
        <v>1734</v>
      </c>
      <c r="AA2260" s="387" t="s">
        <v>1733</v>
      </c>
      <c r="AB2260" s="387">
        <v>18.32</v>
      </c>
      <c r="AC2260" s="387">
        <v>0</v>
      </c>
      <c r="AD2260" s="387">
        <v>0</v>
      </c>
      <c r="AE2260" s="387">
        <v>18.32</v>
      </c>
      <c r="AF2260" s="387" t="s">
        <v>1729</v>
      </c>
      <c r="AG2260" s="387">
        <v>18.32</v>
      </c>
      <c r="AH2260" s="387">
        <v>0</v>
      </c>
      <c r="AI2260" s="387">
        <v>0</v>
      </c>
      <c r="AJ2260" s="387">
        <v>18.32</v>
      </c>
      <c r="AK2260" s="387">
        <v>1.83</v>
      </c>
      <c r="AM2260"/>
      <c r="AN2260"/>
      <c r="AO2260"/>
    </row>
    <row r="2261" spans="1:41">
      <c r="A2261" s="387" t="s">
        <v>3890</v>
      </c>
      <c r="B2261" s="388">
        <v>43687.053344907406</v>
      </c>
      <c r="C2261" s="389">
        <v>43686</v>
      </c>
      <c r="D2261" s="387" t="s">
        <v>2839</v>
      </c>
      <c r="E2261" s="389">
        <v>43686</v>
      </c>
      <c r="F2261" s="387" t="s">
        <v>2838</v>
      </c>
      <c r="G2261" s="389">
        <v>43687</v>
      </c>
      <c r="H2261" s="387" t="s">
        <v>2396</v>
      </c>
      <c r="I2261" s="389">
        <v>43686</v>
      </c>
      <c r="J2261" s="387" t="s">
        <v>2395</v>
      </c>
      <c r="K2261" s="387" t="s">
        <v>1741</v>
      </c>
      <c r="L2261" s="390" t="s">
        <v>1732</v>
      </c>
      <c r="M2261" s="390" t="s">
        <v>2223</v>
      </c>
      <c r="N2261" s="390" t="str">
        <f t="shared" si="72"/>
        <v>Employee19@blyblade.com</v>
      </c>
      <c r="O2261" s="390" t="str">
        <f t="shared" si="73"/>
        <v>Gil_Adler</v>
      </c>
      <c r="P2261" s="387" t="s">
        <v>1728</v>
      </c>
      <c r="Q2261" s="387" t="s">
        <v>1952</v>
      </c>
      <c r="R2261" s="387" t="s">
        <v>1738</v>
      </c>
      <c r="S2261" s="387">
        <v>114.04</v>
      </c>
      <c r="T2261" s="387">
        <v>187</v>
      </c>
      <c r="U2261" s="387" t="s">
        <v>1883</v>
      </c>
      <c r="V2261" s="387" t="s">
        <v>1826</v>
      </c>
      <c r="W2261" s="387" t="s">
        <v>2403</v>
      </c>
      <c r="X2261" s="387" t="s">
        <v>1749</v>
      </c>
      <c r="Y2261" s="387" t="s">
        <v>1890</v>
      </c>
      <c r="Z2261" s="387" t="s">
        <v>1734</v>
      </c>
      <c r="AA2261" s="387" t="s">
        <v>1733</v>
      </c>
      <c r="AB2261" s="387">
        <v>653.27</v>
      </c>
      <c r="AC2261" s="387">
        <v>0</v>
      </c>
      <c r="AD2261" s="387">
        <v>0</v>
      </c>
      <c r="AE2261" s="387">
        <v>653.27</v>
      </c>
      <c r="AF2261" s="387" t="s">
        <v>1729</v>
      </c>
      <c r="AG2261" s="387">
        <v>653.27</v>
      </c>
      <c r="AH2261" s="387">
        <v>0</v>
      </c>
      <c r="AI2261" s="387">
        <v>0</v>
      </c>
      <c r="AJ2261" s="387">
        <v>653.27</v>
      </c>
      <c r="AK2261" s="387">
        <v>65.33</v>
      </c>
      <c r="AM2261"/>
      <c r="AN2261"/>
      <c r="AO2261"/>
    </row>
    <row r="2262" spans="1:41">
      <c r="A2262" s="387" t="s">
        <v>3890</v>
      </c>
      <c r="B2262" s="388">
        <v>43687.054120370369</v>
      </c>
      <c r="C2262" s="389">
        <v>43686</v>
      </c>
      <c r="D2262" s="387" t="s">
        <v>2839</v>
      </c>
      <c r="E2262" s="389">
        <v>43686</v>
      </c>
      <c r="F2262" s="387" t="s">
        <v>2838</v>
      </c>
      <c r="G2262" s="389">
        <v>43687</v>
      </c>
      <c r="H2262" s="387" t="s">
        <v>2396</v>
      </c>
      <c r="I2262" s="389">
        <v>43686</v>
      </c>
      <c r="J2262" s="387" t="s">
        <v>2395</v>
      </c>
      <c r="K2262" s="387" t="s">
        <v>1741</v>
      </c>
      <c r="L2262" s="390" t="s">
        <v>1732</v>
      </c>
      <c r="M2262" s="390" t="s">
        <v>2223</v>
      </c>
      <c r="N2262" s="390" t="str">
        <f t="shared" si="72"/>
        <v>Employee19@blyblade.com</v>
      </c>
      <c r="O2262" s="390" t="str">
        <f t="shared" si="73"/>
        <v>Gil_Adler</v>
      </c>
      <c r="P2262" s="387" t="s">
        <v>1728</v>
      </c>
      <c r="Q2262" s="387" t="s">
        <v>1952</v>
      </c>
      <c r="R2262" s="387" t="s">
        <v>1738</v>
      </c>
      <c r="S2262" s="387">
        <v>114.04</v>
      </c>
      <c r="T2262" s="387">
        <v>187</v>
      </c>
      <c r="U2262" s="387" t="s">
        <v>1883</v>
      </c>
      <c r="V2262" s="387" t="s">
        <v>1826</v>
      </c>
      <c r="W2262" s="387" t="s">
        <v>2403</v>
      </c>
      <c r="X2262" s="387" t="s">
        <v>1749</v>
      </c>
      <c r="Y2262" s="387" t="s">
        <v>1890</v>
      </c>
      <c r="Z2262" s="387" t="s">
        <v>1734</v>
      </c>
      <c r="AA2262" s="387" t="s">
        <v>1747</v>
      </c>
      <c r="AB2262" s="387">
        <v>0</v>
      </c>
      <c r="AC2262" s="387">
        <v>0</v>
      </c>
      <c r="AD2262" s="387">
        <v>56.38</v>
      </c>
      <c r="AE2262" s="387">
        <v>56.38</v>
      </c>
      <c r="AF2262" s="387" t="s">
        <v>1729</v>
      </c>
      <c r="AG2262" s="387">
        <v>0</v>
      </c>
      <c r="AH2262" s="387">
        <v>0</v>
      </c>
      <c r="AI2262" s="387">
        <v>56.38</v>
      </c>
      <c r="AJ2262" s="387">
        <v>56.38</v>
      </c>
      <c r="AK2262" s="387">
        <v>0</v>
      </c>
      <c r="AM2262"/>
      <c r="AN2262"/>
      <c r="AO2262"/>
    </row>
    <row r="2263" spans="1:41">
      <c r="A2263" s="387" t="s">
        <v>3889</v>
      </c>
      <c r="B2263" s="388">
        <v>43687.05537037037</v>
      </c>
      <c r="C2263" s="389">
        <v>43687</v>
      </c>
      <c r="D2263" s="387" t="s">
        <v>1873</v>
      </c>
      <c r="E2263" s="389">
        <v>43686</v>
      </c>
      <c r="F2263" s="387" t="s">
        <v>1872</v>
      </c>
      <c r="G2263" s="389">
        <v>43687</v>
      </c>
      <c r="H2263" s="387" t="s">
        <v>1886</v>
      </c>
      <c r="I2263" s="389">
        <v>43686</v>
      </c>
      <c r="J2263" s="387" t="s">
        <v>1885</v>
      </c>
      <c r="K2263" s="387" t="s">
        <v>1741</v>
      </c>
      <c r="L2263" s="390" t="s">
        <v>1732</v>
      </c>
      <c r="M2263" s="390" t="s">
        <v>2051</v>
      </c>
      <c r="N2263" s="390" t="str">
        <f t="shared" si="72"/>
        <v>Employee26@blyblade.com</v>
      </c>
      <c r="O2263" s="390" t="str">
        <f t="shared" si="73"/>
        <v>Karoline_Lozier</v>
      </c>
      <c r="P2263" s="387" t="s">
        <v>1728</v>
      </c>
      <c r="Q2263" s="387" t="s">
        <v>1754</v>
      </c>
      <c r="R2263" s="387" t="s">
        <v>3849</v>
      </c>
      <c r="S2263" s="387">
        <v>4.6399999999999997</v>
      </c>
      <c r="T2263" s="387">
        <v>11</v>
      </c>
      <c r="U2263" s="387" t="s">
        <v>3848</v>
      </c>
      <c r="V2263" s="387" t="s">
        <v>3848</v>
      </c>
      <c r="W2263" s="387" t="s">
        <v>1750</v>
      </c>
      <c r="X2263" s="387" t="s">
        <v>1964</v>
      </c>
      <c r="Y2263" s="387" t="s">
        <v>1748</v>
      </c>
      <c r="Z2263" s="387" t="s">
        <v>1734</v>
      </c>
      <c r="AA2263" s="387" t="s">
        <v>1733</v>
      </c>
      <c r="AB2263" s="387">
        <v>17.27</v>
      </c>
      <c r="AC2263" s="387">
        <v>0</v>
      </c>
      <c r="AD2263" s="387">
        <v>0</v>
      </c>
      <c r="AE2263" s="387">
        <v>17.27</v>
      </c>
      <c r="AF2263" s="387" t="s">
        <v>1729</v>
      </c>
      <c r="AG2263" s="387">
        <v>17.27</v>
      </c>
      <c r="AH2263" s="387">
        <v>0</v>
      </c>
      <c r="AI2263" s="387">
        <v>0</v>
      </c>
      <c r="AJ2263" s="387">
        <v>17.27</v>
      </c>
      <c r="AK2263" s="387">
        <v>1.73</v>
      </c>
      <c r="AM2263"/>
      <c r="AN2263"/>
      <c r="AO2263"/>
    </row>
    <row r="2264" spans="1:41">
      <c r="A2264" s="387" t="s">
        <v>3888</v>
      </c>
      <c r="B2264" s="388">
        <v>43687.065138888887</v>
      </c>
      <c r="C2264" s="389">
        <v>43686</v>
      </c>
      <c r="D2264" s="387" t="s">
        <v>3887</v>
      </c>
      <c r="E2264" s="389">
        <v>43686</v>
      </c>
      <c r="F2264" s="387" t="s">
        <v>3886</v>
      </c>
      <c r="G2264" s="389">
        <v>43687</v>
      </c>
      <c r="H2264" s="387" t="s">
        <v>3885</v>
      </c>
      <c r="I2264" s="389">
        <v>43686</v>
      </c>
      <c r="J2264" s="387" t="s">
        <v>2834</v>
      </c>
      <c r="K2264" s="387" t="s">
        <v>1741</v>
      </c>
      <c r="L2264" s="390" t="s">
        <v>1732</v>
      </c>
      <c r="M2264" s="390" t="s">
        <v>1763</v>
      </c>
      <c r="N2264" s="390" t="str">
        <f t="shared" si="72"/>
        <v>Employee51@blyblade.com</v>
      </c>
      <c r="O2264" s="390" t="str">
        <f t="shared" si="73"/>
        <v>Jacqueline_Westbrook</v>
      </c>
      <c r="P2264" s="387" t="s">
        <v>1728</v>
      </c>
      <c r="Q2264" s="387" t="s">
        <v>2043</v>
      </c>
      <c r="R2264" s="387" t="s">
        <v>1738</v>
      </c>
      <c r="S2264" s="387">
        <v>124.26</v>
      </c>
      <c r="T2264" s="387">
        <v>209</v>
      </c>
      <c r="U2264" s="387" t="s">
        <v>1883</v>
      </c>
      <c r="V2264" s="387" t="s">
        <v>1826</v>
      </c>
      <c r="W2264" s="387" t="s">
        <v>2403</v>
      </c>
      <c r="X2264" s="387" t="s">
        <v>1749</v>
      </c>
      <c r="Y2264" s="387" t="s">
        <v>1735</v>
      </c>
      <c r="Z2264" s="387" t="s">
        <v>1734</v>
      </c>
      <c r="AA2264" s="387" t="s">
        <v>1733</v>
      </c>
      <c r="AB2264" s="387">
        <v>468.35</v>
      </c>
      <c r="AC2264" s="387">
        <v>0</v>
      </c>
      <c r="AD2264" s="387">
        <v>0</v>
      </c>
      <c r="AE2264" s="387">
        <v>468.35</v>
      </c>
      <c r="AF2264" s="387" t="s">
        <v>1729</v>
      </c>
      <c r="AG2264" s="387">
        <v>468.35</v>
      </c>
      <c r="AH2264" s="387">
        <v>0</v>
      </c>
      <c r="AI2264" s="387">
        <v>0</v>
      </c>
      <c r="AJ2264" s="387">
        <v>468.35</v>
      </c>
      <c r="AK2264" s="387">
        <v>46.84</v>
      </c>
      <c r="AM2264"/>
      <c r="AN2264"/>
      <c r="AO2264"/>
    </row>
    <row r="2265" spans="1:41">
      <c r="A2265" s="387" t="s">
        <v>3884</v>
      </c>
      <c r="B2265" s="388">
        <v>43687.080196759256</v>
      </c>
      <c r="C2265" s="389">
        <v>43687</v>
      </c>
      <c r="D2265" s="387" t="s">
        <v>2500</v>
      </c>
      <c r="E2265" s="389">
        <v>43686</v>
      </c>
      <c r="F2265" s="387" t="s">
        <v>2499</v>
      </c>
      <c r="G2265" s="389">
        <v>43687</v>
      </c>
      <c r="H2265" s="387" t="s">
        <v>2232</v>
      </c>
      <c r="I2265" s="389">
        <v>43686</v>
      </c>
      <c r="J2265" s="387" t="s">
        <v>2231</v>
      </c>
      <c r="K2265" s="387" t="s">
        <v>1741</v>
      </c>
      <c r="L2265" s="390" t="s">
        <v>1732</v>
      </c>
      <c r="M2265" s="390" t="s">
        <v>1924</v>
      </c>
      <c r="N2265" s="390" t="str">
        <f t="shared" si="72"/>
        <v>Employee16@blyblade.com</v>
      </c>
      <c r="O2265" s="390" t="str">
        <f t="shared" si="73"/>
        <v>Hunter_Senning</v>
      </c>
      <c r="P2265" s="387" t="s">
        <v>1728</v>
      </c>
      <c r="Q2265" s="387" t="s">
        <v>1847</v>
      </c>
      <c r="R2265" s="387" t="s">
        <v>1738</v>
      </c>
      <c r="S2265" s="387">
        <v>4.78</v>
      </c>
      <c r="T2265" s="387">
        <v>23</v>
      </c>
      <c r="U2265" s="387" t="s">
        <v>1883</v>
      </c>
      <c r="V2265" s="387" t="s">
        <v>2247</v>
      </c>
      <c r="W2265" s="387" t="s">
        <v>1771</v>
      </c>
      <c r="X2265" s="387" t="s">
        <v>1844</v>
      </c>
      <c r="Y2265" s="387" t="s">
        <v>1748</v>
      </c>
      <c r="Z2265" s="387" t="s">
        <v>1734</v>
      </c>
      <c r="AA2265" s="387" t="s">
        <v>1733</v>
      </c>
      <c r="AB2265" s="387">
        <v>52.87</v>
      </c>
      <c r="AC2265" s="387">
        <v>0</v>
      </c>
      <c r="AD2265" s="387">
        <v>0</v>
      </c>
      <c r="AE2265" s="387">
        <v>52.87</v>
      </c>
      <c r="AF2265" s="387" t="s">
        <v>1729</v>
      </c>
      <c r="AG2265" s="387">
        <v>52.87</v>
      </c>
      <c r="AH2265" s="387">
        <v>0</v>
      </c>
      <c r="AI2265" s="387">
        <v>0</v>
      </c>
      <c r="AJ2265" s="387">
        <v>52.87</v>
      </c>
      <c r="AK2265" s="387">
        <v>5.29</v>
      </c>
      <c r="AM2265"/>
      <c r="AN2265"/>
      <c r="AO2265"/>
    </row>
    <row r="2266" spans="1:41">
      <c r="A2266" s="387" t="s">
        <v>3883</v>
      </c>
      <c r="B2266" s="388">
        <v>43687.085057870368</v>
      </c>
      <c r="C2266" s="389">
        <v>43686</v>
      </c>
      <c r="D2266" s="387" t="s">
        <v>2754</v>
      </c>
      <c r="E2266" s="389">
        <v>43686</v>
      </c>
      <c r="F2266" s="387" t="s">
        <v>2988</v>
      </c>
      <c r="G2266" s="387" t="s">
        <v>1728</v>
      </c>
      <c r="H2266" s="387" t="s">
        <v>1728</v>
      </c>
      <c r="I2266" s="387" t="s">
        <v>1728</v>
      </c>
      <c r="J2266" s="387" t="s">
        <v>1728</v>
      </c>
      <c r="K2266" s="387" t="s">
        <v>1741</v>
      </c>
      <c r="L2266" s="390" t="s">
        <v>1732</v>
      </c>
      <c r="M2266" s="390" t="s">
        <v>1940</v>
      </c>
      <c r="N2266" s="390" t="str">
        <f t="shared" si="72"/>
        <v>Employee11@blyblade.com</v>
      </c>
      <c r="O2266" s="390" t="str">
        <f t="shared" si="73"/>
        <v>Mimi_Grassi</v>
      </c>
      <c r="P2266" s="387" t="s">
        <v>1728</v>
      </c>
      <c r="Q2266" s="387" t="s">
        <v>1762</v>
      </c>
      <c r="R2266" s="387" t="s">
        <v>1753</v>
      </c>
      <c r="S2266" s="387">
        <v>11.57</v>
      </c>
      <c r="T2266" s="387">
        <v>40</v>
      </c>
      <c r="U2266" s="387" t="s">
        <v>1752</v>
      </c>
      <c r="V2266" s="387" t="s">
        <v>1996</v>
      </c>
      <c r="W2266" s="387" t="s">
        <v>1761</v>
      </c>
      <c r="X2266" s="387" t="s">
        <v>1749</v>
      </c>
      <c r="Y2266" s="387" t="s">
        <v>1735</v>
      </c>
      <c r="Z2266" s="387" t="s">
        <v>1734</v>
      </c>
      <c r="AA2266" s="387" t="s">
        <v>2138</v>
      </c>
      <c r="AB2266" s="387">
        <v>-128.87</v>
      </c>
      <c r="AC2266" s="387">
        <v>0</v>
      </c>
      <c r="AD2266" s="387">
        <v>0</v>
      </c>
      <c r="AE2266" s="387">
        <v>-128.87</v>
      </c>
      <c r="AF2266" s="387" t="s">
        <v>1729</v>
      </c>
      <c r="AG2266" s="387">
        <v>-128.87</v>
      </c>
      <c r="AH2266" s="387">
        <v>0</v>
      </c>
      <c r="AI2266" s="387">
        <v>0</v>
      </c>
      <c r="AJ2266" s="387">
        <v>-128.87</v>
      </c>
      <c r="AK2266" s="387">
        <v>-12.89</v>
      </c>
      <c r="AM2266"/>
      <c r="AN2266"/>
      <c r="AO2266"/>
    </row>
    <row r="2267" spans="1:41">
      <c r="A2267" s="387" t="s">
        <v>3882</v>
      </c>
      <c r="B2267" s="388">
        <v>43687.092662037037</v>
      </c>
      <c r="C2267" s="389">
        <v>43687</v>
      </c>
      <c r="D2267" s="387" t="s">
        <v>1871</v>
      </c>
      <c r="E2267" s="389">
        <v>43686</v>
      </c>
      <c r="F2267" s="387" t="s">
        <v>1870</v>
      </c>
      <c r="G2267" s="389">
        <v>43687</v>
      </c>
      <c r="H2267" s="387" t="s">
        <v>3824</v>
      </c>
      <c r="I2267" s="389">
        <v>43686</v>
      </c>
      <c r="J2267" s="387" t="s">
        <v>2017</v>
      </c>
      <c r="K2267" s="387" t="s">
        <v>1741</v>
      </c>
      <c r="L2267" s="390" t="s">
        <v>1732</v>
      </c>
      <c r="M2267" s="390" t="s">
        <v>1911</v>
      </c>
      <c r="N2267" s="390" t="str">
        <f t="shared" si="72"/>
        <v>Employee18@blyblade.com</v>
      </c>
      <c r="O2267" s="390" t="str">
        <f t="shared" si="73"/>
        <v>Maryanne_Johnson</v>
      </c>
      <c r="P2267" s="387" t="s">
        <v>1728</v>
      </c>
      <c r="Q2267" s="387" t="s">
        <v>1847</v>
      </c>
      <c r="R2267" s="387" t="s">
        <v>1738</v>
      </c>
      <c r="S2267" s="387">
        <v>1.64</v>
      </c>
      <c r="T2267" s="387">
        <v>11</v>
      </c>
      <c r="U2267" s="387" t="s">
        <v>1737</v>
      </c>
      <c r="V2267" s="387" t="s">
        <v>1772</v>
      </c>
      <c r="W2267" s="387" t="s">
        <v>1875</v>
      </c>
      <c r="X2267" s="387" t="s">
        <v>1844</v>
      </c>
      <c r="Y2267" s="387" t="s">
        <v>1735</v>
      </c>
      <c r="Z2267" s="387" t="s">
        <v>1734</v>
      </c>
      <c r="AA2267" s="387" t="s">
        <v>1733</v>
      </c>
      <c r="AB2267" s="387">
        <v>17.850000000000001</v>
      </c>
      <c r="AC2267" s="387">
        <v>0</v>
      </c>
      <c r="AD2267" s="387">
        <v>0</v>
      </c>
      <c r="AE2267" s="387">
        <v>17.850000000000001</v>
      </c>
      <c r="AF2267" s="387" t="s">
        <v>1729</v>
      </c>
      <c r="AG2267" s="387">
        <v>17.850000000000001</v>
      </c>
      <c r="AH2267" s="387">
        <v>0</v>
      </c>
      <c r="AI2267" s="387">
        <v>0</v>
      </c>
      <c r="AJ2267" s="387">
        <v>17.850000000000001</v>
      </c>
      <c r="AK2267" s="387">
        <v>1.79</v>
      </c>
      <c r="AM2267"/>
      <c r="AN2267"/>
      <c r="AO2267"/>
    </row>
    <row r="2268" spans="1:41">
      <c r="A2268" s="387" t="s">
        <v>3881</v>
      </c>
      <c r="B2268" s="388">
        <v>43687.094895833332</v>
      </c>
      <c r="C2268" s="389">
        <v>43687</v>
      </c>
      <c r="D2268" s="387" t="s">
        <v>3880</v>
      </c>
      <c r="E2268" s="389">
        <v>43686</v>
      </c>
      <c r="F2268" s="387" t="s">
        <v>3879</v>
      </c>
      <c r="G2268" s="389">
        <v>43687</v>
      </c>
      <c r="H2268" s="387" t="s">
        <v>2752</v>
      </c>
      <c r="I2268" s="389">
        <v>43686</v>
      </c>
      <c r="J2268" s="387" t="s">
        <v>2584</v>
      </c>
      <c r="K2268" s="387" t="s">
        <v>1741</v>
      </c>
      <c r="L2268" s="390" t="s">
        <v>1732</v>
      </c>
      <c r="M2268" s="390" t="s">
        <v>1755</v>
      </c>
      <c r="N2268" s="390" t="str">
        <f t="shared" si="72"/>
        <v>Employee2@blyblade.com</v>
      </c>
      <c r="O2268" s="390" t="str">
        <f t="shared" si="73"/>
        <v>Cal_Thompson</v>
      </c>
      <c r="P2268" s="387" t="s">
        <v>1728</v>
      </c>
      <c r="Q2268" s="387" t="s">
        <v>1847</v>
      </c>
      <c r="R2268" s="387" t="s">
        <v>1738</v>
      </c>
      <c r="S2268" s="387">
        <v>2.95</v>
      </c>
      <c r="T2268" s="387">
        <v>13</v>
      </c>
      <c r="U2268" s="387" t="s">
        <v>1737</v>
      </c>
      <c r="V2268" s="387" t="s">
        <v>1904</v>
      </c>
      <c r="W2268" s="387" t="s">
        <v>1771</v>
      </c>
      <c r="X2268" s="387" t="s">
        <v>1844</v>
      </c>
      <c r="Y2268" s="387" t="s">
        <v>1748</v>
      </c>
      <c r="Z2268" s="387" t="s">
        <v>1734</v>
      </c>
      <c r="AA2268" s="387" t="s">
        <v>1733</v>
      </c>
      <c r="AB2268" s="387">
        <v>16.54</v>
      </c>
      <c r="AC2268" s="387">
        <v>0</v>
      </c>
      <c r="AD2268" s="387">
        <v>0</v>
      </c>
      <c r="AE2268" s="387">
        <v>16.54</v>
      </c>
      <c r="AF2268" s="387" t="s">
        <v>1729</v>
      </c>
      <c r="AG2268" s="387">
        <v>16.54</v>
      </c>
      <c r="AH2268" s="387">
        <v>0</v>
      </c>
      <c r="AI2268" s="387">
        <v>0</v>
      </c>
      <c r="AJ2268" s="387">
        <v>16.54</v>
      </c>
      <c r="AK2268" s="387">
        <v>1.65</v>
      </c>
      <c r="AM2268"/>
      <c r="AN2268"/>
      <c r="AO2268"/>
    </row>
    <row r="2269" spans="1:41">
      <c r="A2269" s="387" t="s">
        <v>3878</v>
      </c>
      <c r="B2269" s="388">
        <v>43687.102800925924</v>
      </c>
      <c r="C2269" s="389">
        <v>43687</v>
      </c>
      <c r="D2269" s="387" t="s">
        <v>3292</v>
      </c>
      <c r="E2269" s="389">
        <v>43686</v>
      </c>
      <c r="F2269" s="387" t="s">
        <v>2034</v>
      </c>
      <c r="G2269" s="389">
        <v>43687</v>
      </c>
      <c r="H2269" s="387" t="s">
        <v>2796</v>
      </c>
      <c r="I2269" s="389">
        <v>43686</v>
      </c>
      <c r="J2269" s="387" t="s">
        <v>2795</v>
      </c>
      <c r="K2269" s="387" t="s">
        <v>1741</v>
      </c>
      <c r="L2269" s="390" t="s">
        <v>1732</v>
      </c>
      <c r="M2269" s="390" t="s">
        <v>1892</v>
      </c>
      <c r="N2269" s="390" t="str">
        <f t="shared" si="72"/>
        <v>Employee45@blyblade.com</v>
      </c>
      <c r="O2269" s="390" t="str">
        <f t="shared" si="73"/>
        <v>Joseph_Meyer</v>
      </c>
      <c r="P2269" s="387" t="s">
        <v>1728</v>
      </c>
      <c r="Q2269" s="387" t="s">
        <v>1754</v>
      </c>
      <c r="R2269" s="387" t="s">
        <v>1738</v>
      </c>
      <c r="S2269" s="387">
        <v>1</v>
      </c>
      <c r="T2269" s="387">
        <v>8</v>
      </c>
      <c r="U2269" s="387" t="s">
        <v>1845</v>
      </c>
      <c r="V2269" s="387" t="s">
        <v>2798</v>
      </c>
      <c r="W2269" s="387" t="s">
        <v>1771</v>
      </c>
      <c r="X2269" s="387" t="s">
        <v>1770</v>
      </c>
      <c r="Y2269" s="387" t="s">
        <v>1890</v>
      </c>
      <c r="Z2269" s="387" t="s">
        <v>1734</v>
      </c>
      <c r="AA2269" s="387" t="s">
        <v>1733</v>
      </c>
      <c r="AB2269" s="387">
        <v>11.05</v>
      </c>
      <c r="AC2269" s="387">
        <v>0</v>
      </c>
      <c r="AD2269" s="387">
        <v>0</v>
      </c>
      <c r="AE2269" s="387">
        <v>11.05</v>
      </c>
      <c r="AF2269" s="387" t="s">
        <v>1729</v>
      </c>
      <c r="AG2269" s="387">
        <v>11.05</v>
      </c>
      <c r="AH2269" s="387">
        <v>0</v>
      </c>
      <c r="AI2269" s="387">
        <v>0</v>
      </c>
      <c r="AJ2269" s="387">
        <v>11.05</v>
      </c>
      <c r="AK2269" s="387">
        <v>1.1100000000000001</v>
      </c>
      <c r="AM2269"/>
      <c r="AN2269"/>
      <c r="AO2269"/>
    </row>
    <row r="2270" spans="1:41">
      <c r="A2270" s="387" t="s">
        <v>3877</v>
      </c>
      <c r="B2270" s="388">
        <v>43687.103321759256</v>
      </c>
      <c r="C2270" s="389">
        <v>43687</v>
      </c>
      <c r="D2270" s="387" t="s">
        <v>2508</v>
      </c>
      <c r="E2270" s="389">
        <v>43686</v>
      </c>
      <c r="F2270" s="387" t="s">
        <v>2023</v>
      </c>
      <c r="G2270" s="389">
        <v>43687</v>
      </c>
      <c r="H2270" s="387" t="s">
        <v>1866</v>
      </c>
      <c r="I2270" s="389">
        <v>43686</v>
      </c>
      <c r="J2270" s="387" t="s">
        <v>1865</v>
      </c>
      <c r="K2270" s="387" t="s">
        <v>1741</v>
      </c>
      <c r="L2270" s="390" t="s">
        <v>1732</v>
      </c>
      <c r="M2270" s="390" t="s">
        <v>1929</v>
      </c>
      <c r="N2270" s="390" t="str">
        <f t="shared" si="72"/>
        <v>Employee29@blyblade.com</v>
      </c>
      <c r="O2270" s="390" t="str">
        <f t="shared" si="73"/>
        <v>Justin_Meltzer</v>
      </c>
      <c r="P2270" s="387" t="s">
        <v>1728</v>
      </c>
      <c r="Q2270" s="387" t="s">
        <v>1952</v>
      </c>
      <c r="R2270" s="387" t="s">
        <v>1738</v>
      </c>
      <c r="S2270" s="387">
        <v>5.43</v>
      </c>
      <c r="T2270" s="387">
        <v>59</v>
      </c>
      <c r="U2270" s="387" t="s">
        <v>1883</v>
      </c>
      <c r="V2270" s="387" t="s">
        <v>1833</v>
      </c>
      <c r="W2270" s="387" t="s">
        <v>1771</v>
      </c>
      <c r="X2270" s="387" t="s">
        <v>1749</v>
      </c>
      <c r="Y2270" s="387" t="s">
        <v>1748</v>
      </c>
      <c r="Z2270" s="387" t="s">
        <v>1734</v>
      </c>
      <c r="AA2270" s="387" t="s">
        <v>1733</v>
      </c>
      <c r="AB2270" s="387">
        <v>122.72</v>
      </c>
      <c r="AC2270" s="387">
        <v>0</v>
      </c>
      <c r="AD2270" s="387">
        <v>0</v>
      </c>
      <c r="AE2270" s="387">
        <v>122.72</v>
      </c>
      <c r="AF2270" s="387" t="s">
        <v>1729</v>
      </c>
      <c r="AG2270" s="387">
        <v>122.72</v>
      </c>
      <c r="AH2270" s="387">
        <v>0</v>
      </c>
      <c r="AI2270" s="387">
        <v>0</v>
      </c>
      <c r="AJ2270" s="387">
        <v>122.72</v>
      </c>
      <c r="AK2270" s="387">
        <v>12.27</v>
      </c>
      <c r="AM2270"/>
      <c r="AN2270"/>
      <c r="AO2270"/>
    </row>
    <row r="2271" spans="1:41">
      <c r="A2271" s="387" t="s">
        <v>3876</v>
      </c>
      <c r="B2271" s="388">
        <v>43687.114710648151</v>
      </c>
      <c r="C2271" s="389">
        <v>43687</v>
      </c>
      <c r="D2271" s="387" t="s">
        <v>3871</v>
      </c>
      <c r="E2271" s="389">
        <v>43686</v>
      </c>
      <c r="F2271" s="387" t="s">
        <v>2039</v>
      </c>
      <c r="G2271" s="389">
        <v>43687</v>
      </c>
      <c r="H2271" s="387" t="s">
        <v>3702</v>
      </c>
      <c r="I2271" s="389">
        <v>43686</v>
      </c>
      <c r="J2271" s="387" t="s">
        <v>2714</v>
      </c>
      <c r="K2271" s="387" t="s">
        <v>1741</v>
      </c>
      <c r="L2271" s="390" t="s">
        <v>1732</v>
      </c>
      <c r="M2271" s="390" t="s">
        <v>1898</v>
      </c>
      <c r="N2271" s="390" t="str">
        <f t="shared" si="72"/>
        <v>Employee36@blyblade.com</v>
      </c>
      <c r="O2271" s="390" t="str">
        <f t="shared" si="73"/>
        <v>Jacob_Gibson</v>
      </c>
      <c r="P2271" s="387" t="s">
        <v>1728</v>
      </c>
      <c r="Q2271" s="387" t="s">
        <v>1754</v>
      </c>
      <c r="R2271" s="387" t="s">
        <v>1738</v>
      </c>
      <c r="S2271" s="387">
        <v>8.19</v>
      </c>
      <c r="T2271" s="387">
        <v>36</v>
      </c>
      <c r="U2271" s="387" t="s">
        <v>1737</v>
      </c>
      <c r="V2271" s="387" t="s">
        <v>1897</v>
      </c>
      <c r="W2271" s="387" t="s">
        <v>1771</v>
      </c>
      <c r="X2271" s="387" t="s">
        <v>1770</v>
      </c>
      <c r="Y2271" s="387" t="s">
        <v>1896</v>
      </c>
      <c r="Z2271" s="387" t="s">
        <v>1734</v>
      </c>
      <c r="AA2271" s="387" t="s">
        <v>1733</v>
      </c>
      <c r="AB2271" s="387">
        <v>39.880000000000003</v>
      </c>
      <c r="AC2271" s="387">
        <v>0</v>
      </c>
      <c r="AD2271" s="387">
        <v>0</v>
      </c>
      <c r="AE2271" s="387">
        <v>39.880000000000003</v>
      </c>
      <c r="AF2271" s="387" t="s">
        <v>1729</v>
      </c>
      <c r="AG2271" s="387">
        <v>39.880000000000003</v>
      </c>
      <c r="AH2271" s="387">
        <v>0</v>
      </c>
      <c r="AI2271" s="387">
        <v>0</v>
      </c>
      <c r="AJ2271" s="387">
        <v>39.880000000000003</v>
      </c>
      <c r="AK2271" s="387">
        <v>3.99</v>
      </c>
      <c r="AM2271"/>
      <c r="AN2271"/>
      <c r="AO2271"/>
    </row>
    <row r="2272" spans="1:41">
      <c r="A2272" s="387" t="s">
        <v>3875</v>
      </c>
      <c r="B2272" s="388">
        <v>43687.126134259262</v>
      </c>
      <c r="C2272" s="389">
        <v>43687</v>
      </c>
      <c r="D2272" s="387" t="s">
        <v>3292</v>
      </c>
      <c r="E2272" s="389">
        <v>43686</v>
      </c>
      <c r="F2272" s="387" t="s">
        <v>2034</v>
      </c>
      <c r="G2272" s="389">
        <v>43687</v>
      </c>
      <c r="H2272" s="387" t="s">
        <v>2791</v>
      </c>
      <c r="I2272" s="389">
        <v>43686</v>
      </c>
      <c r="J2272" s="387" t="s">
        <v>2790</v>
      </c>
      <c r="K2272" s="387" t="s">
        <v>1741</v>
      </c>
      <c r="L2272" s="390" t="s">
        <v>1732</v>
      </c>
      <c r="M2272" s="390" t="s">
        <v>2743</v>
      </c>
      <c r="N2272" s="390" t="str">
        <f t="shared" si="72"/>
        <v>Employee42@blyblade.com</v>
      </c>
      <c r="O2272" s="390" t="str">
        <f t="shared" si="73"/>
        <v>Nathaniel_Guenther</v>
      </c>
      <c r="P2272" s="387" t="s">
        <v>1728</v>
      </c>
      <c r="Q2272" s="387" t="s">
        <v>1754</v>
      </c>
      <c r="R2272" s="387" t="s">
        <v>1738</v>
      </c>
      <c r="S2272" s="387">
        <v>11.1</v>
      </c>
      <c r="T2272" s="387">
        <v>28</v>
      </c>
      <c r="U2272" s="387" t="s">
        <v>1737</v>
      </c>
      <c r="V2272" s="387" t="s">
        <v>2741</v>
      </c>
      <c r="W2272" s="387" t="s">
        <v>1771</v>
      </c>
      <c r="X2272" s="387" t="s">
        <v>1770</v>
      </c>
      <c r="Y2272" s="387" t="s">
        <v>1728</v>
      </c>
      <c r="Z2272" s="387" t="s">
        <v>1734</v>
      </c>
      <c r="AA2272" s="387" t="s">
        <v>1733</v>
      </c>
      <c r="AB2272" s="387">
        <v>57.09</v>
      </c>
      <c r="AC2272" s="387">
        <v>0</v>
      </c>
      <c r="AD2272" s="387">
        <v>0</v>
      </c>
      <c r="AE2272" s="387">
        <v>57.09</v>
      </c>
      <c r="AF2272" s="387" t="s">
        <v>1729</v>
      </c>
      <c r="AG2272" s="387">
        <v>57.09</v>
      </c>
      <c r="AH2272" s="387">
        <v>0</v>
      </c>
      <c r="AI2272" s="387">
        <v>0</v>
      </c>
      <c r="AJ2272" s="387">
        <v>57.09</v>
      </c>
      <c r="AK2272" s="387">
        <v>5.71</v>
      </c>
      <c r="AM2272"/>
      <c r="AN2272"/>
      <c r="AO2272"/>
    </row>
    <row r="2273" spans="1:41">
      <c r="A2273" s="387" t="s">
        <v>3874</v>
      </c>
      <c r="B2273" s="388">
        <v>43687.134004629632</v>
      </c>
      <c r="C2273" s="389">
        <v>43687</v>
      </c>
      <c r="D2273" s="387" t="s">
        <v>2793</v>
      </c>
      <c r="E2273" s="389">
        <v>43686</v>
      </c>
      <c r="F2273" s="387" t="s">
        <v>2792</v>
      </c>
      <c r="G2273" s="389">
        <v>43687</v>
      </c>
      <c r="H2273" s="387" t="s">
        <v>3873</v>
      </c>
      <c r="I2273" s="389">
        <v>43686</v>
      </c>
      <c r="J2273" s="387" t="s">
        <v>3200</v>
      </c>
      <c r="K2273" s="387" t="s">
        <v>1741</v>
      </c>
      <c r="L2273" s="390" t="s">
        <v>1732</v>
      </c>
      <c r="M2273" s="390" t="s">
        <v>1854</v>
      </c>
      <c r="N2273" s="390" t="str">
        <f t="shared" si="72"/>
        <v>Employee5@blyblade.com</v>
      </c>
      <c r="O2273" s="390" t="str">
        <f t="shared" si="73"/>
        <v>Torey_McNeil</v>
      </c>
      <c r="P2273" s="387" t="s">
        <v>1728</v>
      </c>
      <c r="Q2273" s="387" t="s">
        <v>1847</v>
      </c>
      <c r="R2273" s="387" t="s">
        <v>1738</v>
      </c>
      <c r="S2273" s="387">
        <v>11.59</v>
      </c>
      <c r="T2273" s="387">
        <v>43</v>
      </c>
      <c r="U2273" s="387" t="s">
        <v>1737</v>
      </c>
      <c r="V2273" s="387" t="s">
        <v>1853</v>
      </c>
      <c r="W2273" s="387" t="s">
        <v>1771</v>
      </c>
      <c r="X2273" s="387" t="s">
        <v>1770</v>
      </c>
      <c r="Y2273" s="387" t="s">
        <v>1748</v>
      </c>
      <c r="Z2273" s="387" t="s">
        <v>1734</v>
      </c>
      <c r="AA2273" s="387" t="s">
        <v>1733</v>
      </c>
      <c r="AB2273" s="387">
        <v>53.58</v>
      </c>
      <c r="AC2273" s="387">
        <v>0</v>
      </c>
      <c r="AD2273" s="387">
        <v>0</v>
      </c>
      <c r="AE2273" s="387">
        <v>53.58</v>
      </c>
      <c r="AF2273" s="387" t="s">
        <v>1729</v>
      </c>
      <c r="AG2273" s="387">
        <v>53.58</v>
      </c>
      <c r="AH2273" s="387">
        <v>0</v>
      </c>
      <c r="AI2273" s="387">
        <v>0</v>
      </c>
      <c r="AJ2273" s="387">
        <v>53.58</v>
      </c>
      <c r="AK2273" s="387">
        <v>5.36</v>
      </c>
      <c r="AM2273"/>
      <c r="AN2273"/>
      <c r="AO2273"/>
    </row>
    <row r="2274" spans="1:41">
      <c r="A2274" s="387" t="s">
        <v>3872</v>
      </c>
      <c r="B2274" s="388">
        <v>43687.136608796296</v>
      </c>
      <c r="C2274" s="389">
        <v>43687</v>
      </c>
      <c r="D2274" s="387" t="s">
        <v>3871</v>
      </c>
      <c r="E2274" s="389">
        <v>43686</v>
      </c>
      <c r="F2274" s="387" t="s">
        <v>2039</v>
      </c>
      <c r="G2274" s="389">
        <v>43687</v>
      </c>
      <c r="H2274" s="387" t="s">
        <v>3286</v>
      </c>
      <c r="I2274" s="389">
        <v>43686</v>
      </c>
      <c r="J2274" s="387" t="s">
        <v>3285</v>
      </c>
      <c r="K2274" s="387" t="s">
        <v>1741</v>
      </c>
      <c r="L2274" s="390" t="s">
        <v>1732</v>
      </c>
      <c r="M2274" s="390" t="s">
        <v>2255</v>
      </c>
      <c r="N2274" s="390" t="str">
        <f t="shared" si="72"/>
        <v>Employee7@blyblade.com</v>
      </c>
      <c r="O2274" s="390" t="str">
        <f t="shared" si="73"/>
        <v>Jack_Oneill</v>
      </c>
      <c r="P2274" s="387" t="s">
        <v>1728</v>
      </c>
      <c r="Q2274" s="387" t="s">
        <v>1754</v>
      </c>
      <c r="R2274" s="387" t="s">
        <v>1738</v>
      </c>
      <c r="S2274" s="387">
        <v>30.3</v>
      </c>
      <c r="T2274" s="387">
        <v>63</v>
      </c>
      <c r="U2274" s="387" t="s">
        <v>1737</v>
      </c>
      <c r="V2274" s="387" t="s">
        <v>3334</v>
      </c>
      <c r="W2274" s="387" t="s">
        <v>1771</v>
      </c>
      <c r="X2274" s="387" t="s">
        <v>1770</v>
      </c>
      <c r="Y2274" s="387" t="s">
        <v>1748</v>
      </c>
      <c r="Z2274" s="387" t="s">
        <v>1734</v>
      </c>
      <c r="AA2274" s="387" t="s">
        <v>1733</v>
      </c>
      <c r="AB2274" s="387">
        <v>112.55</v>
      </c>
      <c r="AC2274" s="387">
        <v>0</v>
      </c>
      <c r="AD2274" s="387">
        <v>0</v>
      </c>
      <c r="AE2274" s="387">
        <v>112.55</v>
      </c>
      <c r="AF2274" s="387" t="s">
        <v>1729</v>
      </c>
      <c r="AG2274" s="387">
        <v>112.55</v>
      </c>
      <c r="AH2274" s="387">
        <v>0</v>
      </c>
      <c r="AI2274" s="387">
        <v>0</v>
      </c>
      <c r="AJ2274" s="387">
        <v>112.55</v>
      </c>
      <c r="AK2274" s="387">
        <v>11.26</v>
      </c>
      <c r="AM2274"/>
      <c r="AN2274"/>
      <c r="AO2274"/>
    </row>
    <row r="2275" spans="1:41">
      <c r="A2275" s="387" t="s">
        <v>3870</v>
      </c>
      <c r="B2275" s="388">
        <v>43687.139363425929</v>
      </c>
      <c r="C2275" s="389">
        <v>43687</v>
      </c>
      <c r="D2275" s="387" t="s">
        <v>1866</v>
      </c>
      <c r="E2275" s="389">
        <v>43686</v>
      </c>
      <c r="F2275" s="387" t="s">
        <v>1865</v>
      </c>
      <c r="G2275" s="389">
        <v>43687</v>
      </c>
      <c r="H2275" s="387" t="s">
        <v>3702</v>
      </c>
      <c r="I2275" s="389">
        <v>43686</v>
      </c>
      <c r="J2275" s="387" t="s">
        <v>2714</v>
      </c>
      <c r="K2275" s="387" t="s">
        <v>1741</v>
      </c>
      <c r="L2275" s="390" t="s">
        <v>1732</v>
      </c>
      <c r="M2275" s="390" t="s">
        <v>1763</v>
      </c>
      <c r="N2275" s="390" t="str">
        <f t="shared" si="72"/>
        <v>Employee51@blyblade.com</v>
      </c>
      <c r="O2275" s="390" t="str">
        <f t="shared" si="73"/>
        <v>Jacqueline_Westbrook</v>
      </c>
      <c r="P2275" s="387" t="s">
        <v>1728</v>
      </c>
      <c r="Q2275" s="387" t="s">
        <v>1754</v>
      </c>
      <c r="R2275" s="387" t="s">
        <v>1738</v>
      </c>
      <c r="S2275" s="387">
        <v>5.0599999999999996</v>
      </c>
      <c r="T2275" s="387">
        <v>13</v>
      </c>
      <c r="U2275" s="387" t="s">
        <v>1833</v>
      </c>
      <c r="V2275" s="387" t="s">
        <v>2489</v>
      </c>
      <c r="W2275" s="387" t="s">
        <v>1771</v>
      </c>
      <c r="X2275" s="387" t="s">
        <v>1770</v>
      </c>
      <c r="Y2275" s="387" t="s">
        <v>1735</v>
      </c>
      <c r="Z2275" s="387" t="s">
        <v>1734</v>
      </c>
      <c r="AA2275" s="387" t="s">
        <v>1733</v>
      </c>
      <c r="AB2275" s="387">
        <v>22.06</v>
      </c>
      <c r="AC2275" s="387">
        <v>0</v>
      </c>
      <c r="AD2275" s="387">
        <v>0</v>
      </c>
      <c r="AE2275" s="387">
        <v>22.06</v>
      </c>
      <c r="AF2275" s="387" t="s">
        <v>1729</v>
      </c>
      <c r="AG2275" s="387">
        <v>22.06</v>
      </c>
      <c r="AH2275" s="387">
        <v>0</v>
      </c>
      <c r="AI2275" s="387">
        <v>0</v>
      </c>
      <c r="AJ2275" s="387">
        <v>22.06</v>
      </c>
      <c r="AK2275" s="387">
        <v>2.21</v>
      </c>
      <c r="AM2275"/>
      <c r="AN2275"/>
      <c r="AO2275"/>
    </row>
    <row r="2276" spans="1:41">
      <c r="A2276" s="387" t="s">
        <v>3869</v>
      </c>
      <c r="B2276" s="388">
        <v>43687.202696759261</v>
      </c>
      <c r="C2276" s="389">
        <v>43687</v>
      </c>
      <c r="D2276" s="387" t="s">
        <v>3868</v>
      </c>
      <c r="E2276" s="389">
        <v>43687</v>
      </c>
      <c r="F2276" s="387" t="s">
        <v>2761</v>
      </c>
      <c r="G2276" s="389">
        <v>43687</v>
      </c>
      <c r="H2276" s="387" t="s">
        <v>3694</v>
      </c>
      <c r="I2276" s="389">
        <v>43687</v>
      </c>
      <c r="J2276" s="387" t="s">
        <v>3693</v>
      </c>
      <c r="K2276" s="387" t="s">
        <v>1741</v>
      </c>
      <c r="L2276" s="390" t="s">
        <v>1732</v>
      </c>
      <c r="M2276" s="390" t="s">
        <v>1936</v>
      </c>
      <c r="N2276" s="390" t="str">
        <f t="shared" si="72"/>
        <v>Employee17@blyblade.com</v>
      </c>
      <c r="O2276" s="390" t="str">
        <f t="shared" si="73"/>
        <v>Nate_Alexander</v>
      </c>
      <c r="P2276" s="387" t="s">
        <v>1728</v>
      </c>
      <c r="Q2276" s="387" t="s">
        <v>1847</v>
      </c>
      <c r="R2276" s="387" t="s">
        <v>3849</v>
      </c>
      <c r="S2276" s="387">
        <v>5.61</v>
      </c>
      <c r="T2276" s="387">
        <v>12</v>
      </c>
      <c r="U2276" s="387" t="s">
        <v>3848</v>
      </c>
      <c r="V2276" s="387" t="s">
        <v>3848</v>
      </c>
      <c r="W2276" s="387" t="s">
        <v>1771</v>
      </c>
      <c r="X2276" s="387" t="s">
        <v>1749</v>
      </c>
      <c r="Y2276" s="387" t="s">
        <v>1748</v>
      </c>
      <c r="Z2276" s="387" t="s">
        <v>1734</v>
      </c>
      <c r="AA2276" s="387" t="s">
        <v>1733</v>
      </c>
      <c r="AB2276" s="387">
        <v>21.26</v>
      </c>
      <c r="AC2276" s="387">
        <v>0</v>
      </c>
      <c r="AD2276" s="387">
        <v>0</v>
      </c>
      <c r="AE2276" s="387">
        <v>21.26</v>
      </c>
      <c r="AF2276" s="387" t="s">
        <v>1729</v>
      </c>
      <c r="AG2276" s="387">
        <v>21.26</v>
      </c>
      <c r="AH2276" s="387">
        <v>0</v>
      </c>
      <c r="AI2276" s="387">
        <v>0</v>
      </c>
      <c r="AJ2276" s="387">
        <v>21.26</v>
      </c>
      <c r="AK2276" s="387">
        <v>2.13</v>
      </c>
      <c r="AM2276"/>
      <c r="AN2276"/>
      <c r="AO2276"/>
    </row>
    <row r="2277" spans="1:41">
      <c r="A2277" s="387" t="s">
        <v>3867</v>
      </c>
      <c r="B2277" s="388">
        <v>43687.264826388891</v>
      </c>
      <c r="C2277" s="389">
        <v>43687</v>
      </c>
      <c r="D2277" s="387" t="s">
        <v>3866</v>
      </c>
      <c r="E2277" s="389">
        <v>43687</v>
      </c>
      <c r="F2277" s="387" t="s">
        <v>1900</v>
      </c>
      <c r="G2277" s="389">
        <v>43687</v>
      </c>
      <c r="H2277" s="387" t="s">
        <v>2473</v>
      </c>
      <c r="I2277" s="389">
        <v>43687</v>
      </c>
      <c r="J2277" s="387" t="s">
        <v>3865</v>
      </c>
      <c r="K2277" s="387" t="s">
        <v>1741</v>
      </c>
      <c r="L2277" s="390" t="s">
        <v>1732</v>
      </c>
      <c r="M2277" s="390" t="s">
        <v>2013</v>
      </c>
      <c r="N2277" s="390" t="str">
        <f t="shared" si="72"/>
        <v>Employee22@blyblade.com</v>
      </c>
      <c r="O2277" s="390" t="str">
        <f t="shared" si="73"/>
        <v>Lee_Gold</v>
      </c>
      <c r="P2277" s="387" t="s">
        <v>1728</v>
      </c>
      <c r="Q2277" s="387" t="s">
        <v>1754</v>
      </c>
      <c r="R2277" s="387" t="s">
        <v>1753</v>
      </c>
      <c r="S2277" s="387">
        <v>7.43</v>
      </c>
      <c r="T2277" s="387">
        <v>14</v>
      </c>
      <c r="U2277" s="387" t="s">
        <v>1917</v>
      </c>
      <c r="V2277" s="387" t="s">
        <v>1795</v>
      </c>
      <c r="W2277" s="387" t="s">
        <v>1875</v>
      </c>
      <c r="X2277" s="387" t="s">
        <v>1770</v>
      </c>
      <c r="Y2277" s="387" t="s">
        <v>1748</v>
      </c>
      <c r="Z2277" s="387" t="s">
        <v>1734</v>
      </c>
      <c r="AA2277" s="387" t="s">
        <v>1733</v>
      </c>
      <c r="AB2277" s="387">
        <v>29.79</v>
      </c>
      <c r="AC2277" s="387">
        <v>0</v>
      </c>
      <c r="AD2277" s="387">
        <v>0</v>
      </c>
      <c r="AE2277" s="387">
        <v>29.79</v>
      </c>
      <c r="AF2277" s="387" t="s">
        <v>1729</v>
      </c>
      <c r="AG2277" s="387">
        <v>29.79</v>
      </c>
      <c r="AH2277" s="387">
        <v>0</v>
      </c>
      <c r="AI2277" s="387">
        <v>0</v>
      </c>
      <c r="AJ2277" s="387">
        <v>29.79</v>
      </c>
      <c r="AK2277" s="387">
        <v>2.98</v>
      </c>
      <c r="AM2277"/>
      <c r="AN2277"/>
      <c r="AO2277"/>
    </row>
    <row r="2278" spans="1:41">
      <c r="A2278" s="387" t="s">
        <v>3864</v>
      </c>
      <c r="B2278" s="388">
        <v>43687.46670138889</v>
      </c>
      <c r="C2278" s="389">
        <v>43687</v>
      </c>
      <c r="D2278" s="387" t="s">
        <v>2445</v>
      </c>
      <c r="E2278" s="389">
        <v>43687</v>
      </c>
      <c r="F2278" s="387" t="s">
        <v>3863</v>
      </c>
      <c r="G2278" s="389">
        <v>43687</v>
      </c>
      <c r="H2278" s="387" t="s">
        <v>3144</v>
      </c>
      <c r="I2278" s="389">
        <v>43687</v>
      </c>
      <c r="J2278" s="387" t="s">
        <v>3746</v>
      </c>
      <c r="K2278" s="387" t="s">
        <v>1741</v>
      </c>
      <c r="L2278" s="390" t="s">
        <v>1732</v>
      </c>
      <c r="M2278" s="390" t="s">
        <v>1804</v>
      </c>
      <c r="N2278" s="390" t="str">
        <f t="shared" si="72"/>
        <v>Employee47@blyblade.com</v>
      </c>
      <c r="O2278" s="390" t="str">
        <f t="shared" si="73"/>
        <v>Amanda_Soucy</v>
      </c>
      <c r="P2278" s="387" t="s">
        <v>1728</v>
      </c>
      <c r="Q2278" s="387" t="s">
        <v>1754</v>
      </c>
      <c r="R2278" s="387" t="s">
        <v>1738</v>
      </c>
      <c r="S2278" s="387">
        <v>1.55</v>
      </c>
      <c r="T2278" s="387">
        <v>7</v>
      </c>
      <c r="U2278" s="387" t="s">
        <v>1833</v>
      </c>
      <c r="V2278" s="387" t="s">
        <v>1737</v>
      </c>
      <c r="W2278" s="387" t="s">
        <v>1771</v>
      </c>
      <c r="X2278" s="387" t="s">
        <v>1844</v>
      </c>
      <c r="Y2278" s="387" t="s">
        <v>1735</v>
      </c>
      <c r="Z2278" s="387" t="s">
        <v>1734</v>
      </c>
      <c r="AA2278" s="387" t="s">
        <v>1733</v>
      </c>
      <c r="AB2278" s="387">
        <v>8.41</v>
      </c>
      <c r="AC2278" s="387">
        <v>0</v>
      </c>
      <c r="AD2278" s="387">
        <v>0</v>
      </c>
      <c r="AE2278" s="387">
        <v>8.41</v>
      </c>
      <c r="AF2278" s="387" t="s">
        <v>1729</v>
      </c>
      <c r="AG2278" s="387">
        <v>8.41</v>
      </c>
      <c r="AH2278" s="387">
        <v>0</v>
      </c>
      <c r="AI2278" s="387">
        <v>0</v>
      </c>
      <c r="AJ2278" s="387">
        <v>8.41</v>
      </c>
      <c r="AK2278" s="387">
        <v>0.84</v>
      </c>
      <c r="AM2278"/>
      <c r="AN2278"/>
      <c r="AO2278"/>
    </row>
    <row r="2279" spans="1:41">
      <c r="A2279" s="387" t="s">
        <v>3862</v>
      </c>
      <c r="B2279" s="388">
        <v>43687.504212962966</v>
      </c>
      <c r="C2279" s="389">
        <v>43687</v>
      </c>
      <c r="D2279" s="387" t="s">
        <v>3017</v>
      </c>
      <c r="E2279" s="389">
        <v>43687</v>
      </c>
      <c r="F2279" s="387" t="s">
        <v>3740</v>
      </c>
      <c r="G2279" s="389">
        <v>43687</v>
      </c>
      <c r="H2279" s="387" t="s">
        <v>2426</v>
      </c>
      <c r="I2279" s="389">
        <v>43687</v>
      </c>
      <c r="J2279" s="387" t="s">
        <v>3861</v>
      </c>
      <c r="K2279" s="387" t="s">
        <v>1741</v>
      </c>
      <c r="L2279" s="390" t="s">
        <v>1732</v>
      </c>
      <c r="M2279" s="390" t="s">
        <v>2985</v>
      </c>
      <c r="N2279" s="390" t="str">
        <f t="shared" si="72"/>
        <v>Employee49@blyblade.com</v>
      </c>
      <c r="O2279" s="390" t="str">
        <f t="shared" si="73"/>
        <v>Emi_Suzuki</v>
      </c>
      <c r="P2279" s="387" t="s">
        <v>1728</v>
      </c>
      <c r="Q2279" s="387" t="s">
        <v>1754</v>
      </c>
      <c r="R2279" s="387" t="s">
        <v>1738</v>
      </c>
      <c r="S2279" s="387">
        <v>7.58</v>
      </c>
      <c r="T2279" s="387">
        <v>20</v>
      </c>
      <c r="U2279" s="387" t="s">
        <v>2489</v>
      </c>
      <c r="V2279" s="387" t="s">
        <v>1772</v>
      </c>
      <c r="W2279" s="387" t="s">
        <v>1771</v>
      </c>
      <c r="X2279" s="387" t="s">
        <v>1770</v>
      </c>
      <c r="Y2279" s="387" t="s">
        <v>1825</v>
      </c>
      <c r="Z2279" s="387" t="s">
        <v>1734</v>
      </c>
      <c r="AA2279" s="387" t="s">
        <v>1733</v>
      </c>
      <c r="AB2279" s="387">
        <v>23.69</v>
      </c>
      <c r="AC2279" s="387">
        <v>0</v>
      </c>
      <c r="AD2279" s="387">
        <v>0</v>
      </c>
      <c r="AE2279" s="387">
        <v>23.69</v>
      </c>
      <c r="AF2279" s="387" t="s">
        <v>1729</v>
      </c>
      <c r="AG2279" s="387">
        <v>23.69</v>
      </c>
      <c r="AH2279" s="387">
        <v>0</v>
      </c>
      <c r="AI2279" s="387">
        <v>0</v>
      </c>
      <c r="AJ2279" s="387">
        <v>23.69</v>
      </c>
      <c r="AK2279" s="387">
        <v>2.37</v>
      </c>
      <c r="AM2279"/>
      <c r="AN2279"/>
      <c r="AO2279"/>
    </row>
    <row r="2280" spans="1:41">
      <c r="A2280" s="387" t="s">
        <v>3860</v>
      </c>
      <c r="B2280" s="388">
        <v>43687.634062500001</v>
      </c>
      <c r="C2280" s="389">
        <v>43687</v>
      </c>
      <c r="D2280" s="387" t="s">
        <v>2407</v>
      </c>
      <c r="E2280" s="389">
        <v>43687</v>
      </c>
      <c r="F2280" s="387" t="s">
        <v>2370</v>
      </c>
      <c r="G2280" s="389">
        <v>43687</v>
      </c>
      <c r="H2280" s="387" t="s">
        <v>2854</v>
      </c>
      <c r="I2280" s="389">
        <v>43687</v>
      </c>
      <c r="J2280" s="387" t="s">
        <v>3859</v>
      </c>
      <c r="K2280" s="387" t="s">
        <v>1741</v>
      </c>
      <c r="L2280" s="390" t="s">
        <v>1732</v>
      </c>
      <c r="M2280" s="390" t="s">
        <v>1924</v>
      </c>
      <c r="N2280" s="390" t="str">
        <f t="shared" si="72"/>
        <v>Employee16@blyblade.com</v>
      </c>
      <c r="O2280" s="390" t="str">
        <f t="shared" si="73"/>
        <v>Hunter_Senning</v>
      </c>
      <c r="P2280" s="387" t="s">
        <v>1728</v>
      </c>
      <c r="Q2280" s="387" t="s">
        <v>1754</v>
      </c>
      <c r="R2280" s="387" t="s">
        <v>1803</v>
      </c>
      <c r="S2280" s="387">
        <v>4.45</v>
      </c>
      <c r="T2280" s="387">
        <v>23</v>
      </c>
      <c r="U2280" s="387" t="s">
        <v>2247</v>
      </c>
      <c r="V2280" s="387" t="s">
        <v>1737</v>
      </c>
      <c r="W2280" s="387" t="s">
        <v>1771</v>
      </c>
      <c r="X2280" s="387" t="s">
        <v>1770</v>
      </c>
      <c r="Y2280" s="387" t="s">
        <v>1748</v>
      </c>
      <c r="Z2280" s="387" t="s">
        <v>1734</v>
      </c>
      <c r="AA2280" s="387" t="s">
        <v>1733</v>
      </c>
      <c r="AB2280" s="387">
        <v>33.78</v>
      </c>
      <c r="AC2280" s="387">
        <v>0</v>
      </c>
      <c r="AD2280" s="387">
        <v>0</v>
      </c>
      <c r="AE2280" s="387">
        <v>33.78</v>
      </c>
      <c r="AF2280" s="387" t="s">
        <v>1729</v>
      </c>
      <c r="AG2280" s="387">
        <v>33.78</v>
      </c>
      <c r="AH2280" s="387">
        <v>0</v>
      </c>
      <c r="AI2280" s="387">
        <v>0</v>
      </c>
      <c r="AJ2280" s="387">
        <v>33.78</v>
      </c>
      <c r="AK2280" s="387">
        <v>3.38</v>
      </c>
      <c r="AM2280"/>
      <c r="AN2280"/>
      <c r="AO2280"/>
    </row>
    <row r="2281" spans="1:41">
      <c r="A2281" s="387" t="s">
        <v>3858</v>
      </c>
      <c r="B2281" s="388">
        <v>43687.681030092594</v>
      </c>
      <c r="C2281" s="389">
        <v>43687</v>
      </c>
      <c r="D2281" s="387" t="s">
        <v>2990</v>
      </c>
      <c r="E2281" s="389">
        <v>43687</v>
      </c>
      <c r="F2281" s="387" t="s">
        <v>3857</v>
      </c>
      <c r="G2281" s="389">
        <v>43687</v>
      </c>
      <c r="H2281" s="387" t="s">
        <v>3856</v>
      </c>
      <c r="I2281" s="389">
        <v>43687</v>
      </c>
      <c r="J2281" s="387" t="s">
        <v>3855</v>
      </c>
      <c r="K2281" s="387" t="s">
        <v>1741</v>
      </c>
      <c r="L2281" s="390" t="s">
        <v>1732</v>
      </c>
      <c r="M2281" s="390" t="s">
        <v>1804</v>
      </c>
      <c r="N2281" s="390" t="str">
        <f t="shared" si="72"/>
        <v>Employee47@blyblade.com</v>
      </c>
      <c r="O2281" s="390" t="str">
        <f t="shared" si="73"/>
        <v>Amanda_Soucy</v>
      </c>
      <c r="P2281" s="387" t="s">
        <v>1728</v>
      </c>
      <c r="Q2281" s="387" t="s">
        <v>1739</v>
      </c>
      <c r="R2281" s="387" t="s">
        <v>1738</v>
      </c>
      <c r="S2281" s="387">
        <v>0.93</v>
      </c>
      <c r="T2281" s="387">
        <v>49</v>
      </c>
      <c r="U2281" s="387" t="s">
        <v>1737</v>
      </c>
      <c r="V2281" s="387" t="s">
        <v>1737</v>
      </c>
      <c r="W2281" s="387" t="s">
        <v>1728</v>
      </c>
      <c r="X2281" s="387" t="s">
        <v>1794</v>
      </c>
      <c r="Y2281" s="387" t="s">
        <v>1735</v>
      </c>
      <c r="Z2281" s="387" t="s">
        <v>1734</v>
      </c>
      <c r="AA2281" s="387" t="s">
        <v>1793</v>
      </c>
      <c r="AB2281" s="387">
        <v>27.26</v>
      </c>
      <c r="AC2281" s="387">
        <v>0</v>
      </c>
      <c r="AD2281" s="387">
        <v>3.12</v>
      </c>
      <c r="AE2281" s="387">
        <v>20</v>
      </c>
      <c r="AF2281" s="387" t="s">
        <v>1729</v>
      </c>
      <c r="AG2281" s="387">
        <v>27.26</v>
      </c>
      <c r="AH2281" s="387">
        <v>0</v>
      </c>
      <c r="AI2281" s="387">
        <v>3.12</v>
      </c>
      <c r="AJ2281" s="387">
        <v>20</v>
      </c>
      <c r="AK2281" s="387">
        <v>2</v>
      </c>
      <c r="AM2281"/>
      <c r="AN2281"/>
      <c r="AO2281"/>
    </row>
    <row r="2282" spans="1:41">
      <c r="A2282" s="387" t="s">
        <v>3854</v>
      </c>
      <c r="B2282" s="388">
        <v>43687.788518518515</v>
      </c>
      <c r="C2282" s="389">
        <v>43687</v>
      </c>
      <c r="D2282" s="387" t="s">
        <v>3721</v>
      </c>
      <c r="E2282" s="389">
        <v>43687</v>
      </c>
      <c r="F2282" s="387" t="s">
        <v>2636</v>
      </c>
      <c r="G2282" s="389">
        <v>43687</v>
      </c>
      <c r="H2282" s="387" t="s">
        <v>3218</v>
      </c>
      <c r="I2282" s="389">
        <v>43687</v>
      </c>
      <c r="J2282" s="387" t="s">
        <v>3217</v>
      </c>
      <c r="K2282" s="387" t="s">
        <v>1741</v>
      </c>
      <c r="L2282" s="390" t="s">
        <v>1732</v>
      </c>
      <c r="M2282" s="390" t="s">
        <v>1924</v>
      </c>
      <c r="N2282" s="390" t="str">
        <f t="shared" si="72"/>
        <v>Employee16@blyblade.com</v>
      </c>
      <c r="O2282" s="390" t="str">
        <f t="shared" si="73"/>
        <v>Hunter_Senning</v>
      </c>
      <c r="P2282" s="387" t="s">
        <v>1728</v>
      </c>
      <c r="Q2282" s="387" t="s">
        <v>1754</v>
      </c>
      <c r="R2282" s="387" t="s">
        <v>1753</v>
      </c>
      <c r="S2282" s="387">
        <v>0.56999999999999995</v>
      </c>
      <c r="T2282" s="387">
        <v>3</v>
      </c>
      <c r="U2282" s="387" t="s">
        <v>1795</v>
      </c>
      <c r="V2282" s="387" t="s">
        <v>1795</v>
      </c>
      <c r="W2282" s="387" t="s">
        <v>1875</v>
      </c>
      <c r="X2282" s="387" t="s">
        <v>1770</v>
      </c>
      <c r="Y2282" s="387" t="s">
        <v>1748</v>
      </c>
      <c r="Z2282" s="387" t="s">
        <v>1734</v>
      </c>
      <c r="AA2282" s="387" t="s">
        <v>1733</v>
      </c>
      <c r="AB2282" s="387">
        <v>8.9</v>
      </c>
      <c r="AC2282" s="387">
        <v>0</v>
      </c>
      <c r="AD2282" s="387">
        <v>0</v>
      </c>
      <c r="AE2282" s="387">
        <v>8.9</v>
      </c>
      <c r="AF2282" s="387" t="s">
        <v>1729</v>
      </c>
      <c r="AG2282" s="387">
        <v>8.9</v>
      </c>
      <c r="AH2282" s="387">
        <v>0</v>
      </c>
      <c r="AI2282" s="387">
        <v>0</v>
      </c>
      <c r="AJ2282" s="387">
        <v>8.9</v>
      </c>
      <c r="AK2282" s="387">
        <v>0.89</v>
      </c>
      <c r="AM2282"/>
      <c r="AN2282"/>
      <c r="AO2282"/>
    </row>
    <row r="2283" spans="1:41">
      <c r="A2283" s="387" t="s">
        <v>3853</v>
      </c>
      <c r="B2283" s="388">
        <v>43687.79420138889</v>
      </c>
      <c r="C2283" s="389">
        <v>43687</v>
      </c>
      <c r="D2283" s="387" t="s">
        <v>2106</v>
      </c>
      <c r="E2283" s="389">
        <v>43687</v>
      </c>
      <c r="F2283" s="387" t="s">
        <v>2105</v>
      </c>
      <c r="G2283" s="389">
        <v>43687</v>
      </c>
      <c r="H2283" s="387" t="s">
        <v>2400</v>
      </c>
      <c r="I2283" s="389">
        <v>43687</v>
      </c>
      <c r="J2283" s="387" t="s">
        <v>2973</v>
      </c>
      <c r="K2283" s="387" t="s">
        <v>1741</v>
      </c>
      <c r="L2283" s="390" t="s">
        <v>1732</v>
      </c>
      <c r="M2283" s="390" t="s">
        <v>2084</v>
      </c>
      <c r="N2283" s="390" t="str">
        <f t="shared" si="72"/>
        <v>Employee40@blyblade.com</v>
      </c>
      <c r="O2283" s="390" t="str">
        <f t="shared" si="73"/>
        <v>Sergio_Khazerov</v>
      </c>
      <c r="P2283" s="387" t="s">
        <v>1728</v>
      </c>
      <c r="Q2283" s="387" t="s">
        <v>1952</v>
      </c>
      <c r="R2283" s="387" t="s">
        <v>1738</v>
      </c>
      <c r="S2283" s="387">
        <v>2.34</v>
      </c>
      <c r="T2283" s="387">
        <v>13</v>
      </c>
      <c r="U2283" s="387" t="s">
        <v>1991</v>
      </c>
      <c r="V2283" s="387" t="s">
        <v>1991</v>
      </c>
      <c r="W2283" s="387" t="s">
        <v>2025</v>
      </c>
      <c r="X2283" s="387" t="s">
        <v>1749</v>
      </c>
      <c r="Y2283" s="387" t="s">
        <v>1735</v>
      </c>
      <c r="Z2283" s="387" t="s">
        <v>1734</v>
      </c>
      <c r="AA2283" s="387" t="s">
        <v>1733</v>
      </c>
      <c r="AB2283" s="387">
        <v>39.19</v>
      </c>
      <c r="AC2283" s="387">
        <v>0</v>
      </c>
      <c r="AD2283" s="387">
        <v>0</v>
      </c>
      <c r="AE2283" s="387">
        <v>39.19</v>
      </c>
      <c r="AF2283" s="387" t="s">
        <v>1729</v>
      </c>
      <c r="AG2283" s="387">
        <v>39.19</v>
      </c>
      <c r="AH2283" s="387">
        <v>0</v>
      </c>
      <c r="AI2283" s="387">
        <v>0</v>
      </c>
      <c r="AJ2283" s="387">
        <v>39.19</v>
      </c>
      <c r="AK2283" s="387">
        <v>3.92</v>
      </c>
      <c r="AM2283"/>
      <c r="AN2283"/>
      <c r="AO2283"/>
    </row>
    <row r="2284" spans="1:41">
      <c r="A2284" s="387" t="s">
        <v>3852</v>
      </c>
      <c r="B2284" s="388">
        <v>43687.816793981481</v>
      </c>
      <c r="C2284" s="389">
        <v>43687</v>
      </c>
      <c r="D2284" s="387" t="s">
        <v>2545</v>
      </c>
      <c r="E2284" s="389">
        <v>43687</v>
      </c>
      <c r="F2284" s="387" t="s">
        <v>2446</v>
      </c>
      <c r="G2284" s="389">
        <v>43687</v>
      </c>
      <c r="H2284" s="387" t="s">
        <v>3720</v>
      </c>
      <c r="I2284" s="389">
        <v>43687</v>
      </c>
      <c r="J2284" s="387" t="s">
        <v>3010</v>
      </c>
      <c r="K2284" s="387" t="s">
        <v>1741</v>
      </c>
      <c r="L2284" s="390" t="s">
        <v>1732</v>
      </c>
      <c r="M2284" s="390" t="s">
        <v>1810</v>
      </c>
      <c r="N2284" s="390" t="str">
        <f t="shared" si="72"/>
        <v>Employee3@blyblade.com</v>
      </c>
      <c r="O2284" s="390" t="str">
        <f t="shared" si="73"/>
        <v>Esjona_Kadiu</v>
      </c>
      <c r="P2284" s="387" t="s">
        <v>1728</v>
      </c>
      <c r="Q2284" s="387" t="s">
        <v>1739</v>
      </c>
      <c r="R2284" s="387" t="s">
        <v>1738</v>
      </c>
      <c r="S2284" s="387">
        <v>1.03</v>
      </c>
      <c r="T2284" s="387">
        <v>35</v>
      </c>
      <c r="U2284" s="387" t="s">
        <v>1737</v>
      </c>
      <c r="V2284" s="387" t="s">
        <v>1737</v>
      </c>
      <c r="W2284" s="387" t="s">
        <v>1728</v>
      </c>
      <c r="X2284" s="387" t="s">
        <v>1794</v>
      </c>
      <c r="Y2284" s="387" t="s">
        <v>1735</v>
      </c>
      <c r="Z2284" s="387" t="s">
        <v>1734</v>
      </c>
      <c r="AA2284" s="387" t="s">
        <v>1733</v>
      </c>
      <c r="AB2284" s="387">
        <v>22.23</v>
      </c>
      <c r="AC2284" s="387">
        <v>0</v>
      </c>
      <c r="AD2284" s="387">
        <v>0</v>
      </c>
      <c r="AE2284" s="387">
        <v>20</v>
      </c>
      <c r="AF2284" s="387" t="s">
        <v>1729</v>
      </c>
      <c r="AG2284" s="387">
        <v>22.23</v>
      </c>
      <c r="AH2284" s="387">
        <v>0</v>
      </c>
      <c r="AI2284" s="387">
        <v>0</v>
      </c>
      <c r="AJ2284" s="387">
        <v>20</v>
      </c>
      <c r="AK2284" s="387">
        <v>2</v>
      </c>
      <c r="AM2284"/>
      <c r="AN2284"/>
      <c r="AO2284"/>
    </row>
    <row r="2285" spans="1:41">
      <c r="A2285" s="387" t="s">
        <v>3851</v>
      </c>
      <c r="B2285" s="388">
        <v>43687.834201388891</v>
      </c>
      <c r="C2285" s="389">
        <v>43687</v>
      </c>
      <c r="D2285" s="387" t="s">
        <v>2335</v>
      </c>
      <c r="E2285" s="389">
        <v>43687</v>
      </c>
      <c r="F2285" s="387" t="s">
        <v>2334</v>
      </c>
      <c r="G2285" s="389">
        <v>43687</v>
      </c>
      <c r="H2285" s="387" t="s">
        <v>1742</v>
      </c>
      <c r="I2285" s="389">
        <v>43687</v>
      </c>
      <c r="J2285" s="387" t="s">
        <v>3662</v>
      </c>
      <c r="K2285" s="387" t="s">
        <v>1741</v>
      </c>
      <c r="L2285" s="390" t="s">
        <v>1732</v>
      </c>
      <c r="M2285" s="390" t="s">
        <v>1924</v>
      </c>
      <c r="N2285" s="390" t="str">
        <f t="shared" si="72"/>
        <v>Employee16@blyblade.com</v>
      </c>
      <c r="O2285" s="390" t="str">
        <f t="shared" si="73"/>
        <v>Hunter_Senning</v>
      </c>
      <c r="P2285" s="387" t="s">
        <v>1728</v>
      </c>
      <c r="Q2285" s="387" t="s">
        <v>1754</v>
      </c>
      <c r="R2285" s="387" t="s">
        <v>1753</v>
      </c>
      <c r="S2285" s="387">
        <v>4.4400000000000004</v>
      </c>
      <c r="T2285" s="387">
        <v>21</v>
      </c>
      <c r="U2285" s="387" t="s">
        <v>1795</v>
      </c>
      <c r="V2285" s="387" t="s">
        <v>1752</v>
      </c>
      <c r="W2285" s="387" t="s">
        <v>1875</v>
      </c>
      <c r="X2285" s="387" t="s">
        <v>1770</v>
      </c>
      <c r="Y2285" s="387" t="s">
        <v>1748</v>
      </c>
      <c r="Z2285" s="387" t="s">
        <v>1734</v>
      </c>
      <c r="AA2285" s="387" t="s">
        <v>1733</v>
      </c>
      <c r="AB2285" s="387">
        <v>26.91</v>
      </c>
      <c r="AC2285" s="387">
        <v>0</v>
      </c>
      <c r="AD2285" s="387">
        <v>0</v>
      </c>
      <c r="AE2285" s="387">
        <v>26.91</v>
      </c>
      <c r="AF2285" s="387" t="s">
        <v>1729</v>
      </c>
      <c r="AG2285" s="387">
        <v>26.91</v>
      </c>
      <c r="AH2285" s="387">
        <v>0</v>
      </c>
      <c r="AI2285" s="387">
        <v>0</v>
      </c>
      <c r="AJ2285" s="387">
        <v>26.91</v>
      </c>
      <c r="AK2285" s="387">
        <v>2.69</v>
      </c>
      <c r="AM2285"/>
      <c r="AN2285"/>
      <c r="AO2285"/>
    </row>
    <row r="2286" spans="1:41">
      <c r="A2286" s="387" t="s">
        <v>3850</v>
      </c>
      <c r="B2286" s="388">
        <v>43687.834467592591</v>
      </c>
      <c r="C2286" s="389">
        <v>43687</v>
      </c>
      <c r="D2286" s="387" t="s">
        <v>3195</v>
      </c>
      <c r="E2286" s="389">
        <v>43687</v>
      </c>
      <c r="F2286" s="387" t="s">
        <v>2772</v>
      </c>
      <c r="G2286" s="389">
        <v>43687</v>
      </c>
      <c r="H2286" s="387" t="s">
        <v>1742</v>
      </c>
      <c r="I2286" s="389">
        <v>43687</v>
      </c>
      <c r="J2286" s="387" t="s">
        <v>3662</v>
      </c>
      <c r="K2286" s="387" t="s">
        <v>1741</v>
      </c>
      <c r="L2286" s="390" t="s">
        <v>1732</v>
      </c>
      <c r="M2286" s="390" t="s">
        <v>1936</v>
      </c>
      <c r="N2286" s="390" t="str">
        <f t="shared" si="72"/>
        <v>Employee17@blyblade.com</v>
      </c>
      <c r="O2286" s="390" t="str">
        <f t="shared" si="73"/>
        <v>Nate_Alexander</v>
      </c>
      <c r="P2286" s="387" t="s">
        <v>1728</v>
      </c>
      <c r="Q2286" s="387" t="s">
        <v>1847</v>
      </c>
      <c r="R2286" s="387" t="s">
        <v>3849</v>
      </c>
      <c r="S2286" s="387">
        <v>3.19</v>
      </c>
      <c r="T2286" s="387">
        <v>13</v>
      </c>
      <c r="U2286" s="387" t="s">
        <v>3848</v>
      </c>
      <c r="V2286" s="387" t="s">
        <v>3848</v>
      </c>
      <c r="W2286" s="387" t="s">
        <v>1935</v>
      </c>
      <c r="X2286" s="387" t="s">
        <v>1770</v>
      </c>
      <c r="Y2286" s="387" t="s">
        <v>1748</v>
      </c>
      <c r="Z2286" s="387" t="s">
        <v>1734</v>
      </c>
      <c r="AA2286" s="387" t="s">
        <v>1733</v>
      </c>
      <c r="AB2286" s="387">
        <v>15.27</v>
      </c>
      <c r="AC2286" s="387">
        <v>0</v>
      </c>
      <c r="AD2286" s="387">
        <v>0</v>
      </c>
      <c r="AE2286" s="387">
        <v>15.27</v>
      </c>
      <c r="AF2286" s="387" t="s">
        <v>1729</v>
      </c>
      <c r="AG2286" s="387">
        <v>15.27</v>
      </c>
      <c r="AH2286" s="387">
        <v>0</v>
      </c>
      <c r="AI2286" s="387">
        <v>0</v>
      </c>
      <c r="AJ2286" s="387">
        <v>15.27</v>
      </c>
      <c r="AK2286" s="387">
        <v>1.53</v>
      </c>
      <c r="AM2286"/>
      <c r="AN2286"/>
      <c r="AO2286"/>
    </row>
    <row r="2287" spans="1:41">
      <c r="A2287" s="387" t="s">
        <v>3847</v>
      </c>
      <c r="B2287" s="388">
        <v>43688.058171296296</v>
      </c>
      <c r="C2287" s="389">
        <v>43688</v>
      </c>
      <c r="D2287" s="387" t="s">
        <v>3142</v>
      </c>
      <c r="E2287" s="389">
        <v>43687</v>
      </c>
      <c r="F2287" s="387" t="s">
        <v>3141</v>
      </c>
      <c r="G2287" s="389">
        <v>43688</v>
      </c>
      <c r="H2287" s="387" t="s">
        <v>3619</v>
      </c>
      <c r="I2287" s="389">
        <v>43687</v>
      </c>
      <c r="J2287" s="387" t="s">
        <v>2041</v>
      </c>
      <c r="K2287" s="387" t="s">
        <v>1741</v>
      </c>
      <c r="L2287" s="390" t="s">
        <v>1732</v>
      </c>
      <c r="M2287" s="390" t="s">
        <v>1763</v>
      </c>
      <c r="N2287" s="390" t="str">
        <f t="shared" si="72"/>
        <v>Employee51@blyblade.com</v>
      </c>
      <c r="O2287" s="390" t="str">
        <f t="shared" si="73"/>
        <v>Jacqueline_Westbrook</v>
      </c>
      <c r="P2287" s="387" t="s">
        <v>1728</v>
      </c>
      <c r="Q2287" s="387" t="s">
        <v>1739</v>
      </c>
      <c r="R2287" s="387" t="s">
        <v>1738</v>
      </c>
      <c r="S2287" s="387">
        <v>1.24</v>
      </c>
      <c r="T2287" s="387">
        <v>29</v>
      </c>
      <c r="U2287" s="387" t="s">
        <v>1737</v>
      </c>
      <c r="V2287" s="387" t="s">
        <v>1737</v>
      </c>
      <c r="W2287" s="387" t="s">
        <v>1728</v>
      </c>
      <c r="X2287" s="387" t="s">
        <v>1736</v>
      </c>
      <c r="Y2287" s="387" t="s">
        <v>1735</v>
      </c>
      <c r="Z2287" s="387" t="s">
        <v>1734</v>
      </c>
      <c r="AA2287" s="387" t="s">
        <v>1793</v>
      </c>
      <c r="AB2287" s="387">
        <v>24.54</v>
      </c>
      <c r="AC2287" s="387">
        <v>0</v>
      </c>
      <c r="AD2287" s="387">
        <v>2.91</v>
      </c>
      <c r="AE2287" s="387">
        <v>24.54</v>
      </c>
      <c r="AF2287" s="387" t="s">
        <v>1729</v>
      </c>
      <c r="AG2287" s="387">
        <v>24.54</v>
      </c>
      <c r="AH2287" s="387">
        <v>0</v>
      </c>
      <c r="AI2287" s="387">
        <v>2.91</v>
      </c>
      <c r="AJ2287" s="387">
        <v>24.54</v>
      </c>
      <c r="AK2287" s="387">
        <v>2.4500000000000002</v>
      </c>
      <c r="AM2287"/>
      <c r="AN2287"/>
      <c r="AO2287"/>
    </row>
    <row r="2288" spans="1:41">
      <c r="A2288" s="387" t="s">
        <v>3846</v>
      </c>
      <c r="B2288" s="388">
        <v>43688.075057870374</v>
      </c>
      <c r="C2288" s="389">
        <v>43688</v>
      </c>
      <c r="D2288" s="387" t="s">
        <v>1900</v>
      </c>
      <c r="E2288" s="389">
        <v>43687</v>
      </c>
      <c r="F2288" s="387" t="s">
        <v>1899</v>
      </c>
      <c r="G2288" s="389">
        <v>43688</v>
      </c>
      <c r="H2288" s="387" t="s">
        <v>3704</v>
      </c>
      <c r="I2288" s="389">
        <v>43687</v>
      </c>
      <c r="J2288" s="387" t="s">
        <v>3634</v>
      </c>
      <c r="K2288" s="387" t="s">
        <v>1741</v>
      </c>
      <c r="L2288" s="390" t="s">
        <v>1732</v>
      </c>
      <c r="M2288" s="390" t="s">
        <v>1810</v>
      </c>
      <c r="N2288" s="390" t="str">
        <f t="shared" si="72"/>
        <v>Employee3@blyblade.com</v>
      </c>
      <c r="O2288" s="390" t="str">
        <f t="shared" si="73"/>
        <v>Esjona_Kadiu</v>
      </c>
      <c r="P2288" s="387" t="s">
        <v>1728</v>
      </c>
      <c r="Q2288" s="387" t="s">
        <v>1847</v>
      </c>
      <c r="R2288" s="387" t="s">
        <v>1738</v>
      </c>
      <c r="S2288" s="387">
        <v>11.45</v>
      </c>
      <c r="T2288" s="387">
        <v>31</v>
      </c>
      <c r="U2288" s="387" t="s">
        <v>1737</v>
      </c>
      <c r="V2288" s="387" t="s">
        <v>1846</v>
      </c>
      <c r="W2288" s="387" t="s">
        <v>1771</v>
      </c>
      <c r="X2288" s="387" t="s">
        <v>1844</v>
      </c>
      <c r="Y2288" s="387" t="s">
        <v>1735</v>
      </c>
      <c r="Z2288" s="387" t="s">
        <v>1734</v>
      </c>
      <c r="AA2288" s="387" t="s">
        <v>1733</v>
      </c>
      <c r="AB2288" s="387">
        <v>54.81</v>
      </c>
      <c r="AC2288" s="387">
        <v>0</v>
      </c>
      <c r="AD2288" s="387">
        <v>0</v>
      </c>
      <c r="AE2288" s="387">
        <v>54.81</v>
      </c>
      <c r="AF2288" s="387" t="s">
        <v>1729</v>
      </c>
      <c r="AG2288" s="387">
        <v>54.81</v>
      </c>
      <c r="AH2288" s="387">
        <v>0</v>
      </c>
      <c r="AI2288" s="387">
        <v>0</v>
      </c>
      <c r="AJ2288" s="387">
        <v>54.81</v>
      </c>
      <c r="AK2288" s="387">
        <v>5.48</v>
      </c>
      <c r="AM2288"/>
      <c r="AN2288"/>
      <c r="AO2288"/>
    </row>
    <row r="2289" spans="1:41">
      <c r="A2289" s="391" t="s">
        <v>3845</v>
      </c>
      <c r="B2289" s="388">
        <v>43688.509317129632</v>
      </c>
      <c r="C2289" s="389">
        <v>43688</v>
      </c>
      <c r="D2289" s="387" t="s">
        <v>3069</v>
      </c>
      <c r="E2289" s="389">
        <v>43688</v>
      </c>
      <c r="F2289" s="387" t="s">
        <v>3844</v>
      </c>
      <c r="G2289" s="389">
        <v>43688</v>
      </c>
      <c r="H2289" s="387" t="s">
        <v>3476</v>
      </c>
      <c r="I2289" s="389">
        <v>43688</v>
      </c>
      <c r="J2289" s="387" t="s">
        <v>3475</v>
      </c>
      <c r="K2289" s="387" t="s">
        <v>1741</v>
      </c>
      <c r="L2289" s="390" t="s">
        <v>1732</v>
      </c>
      <c r="M2289" s="390" t="s">
        <v>1763</v>
      </c>
      <c r="N2289" s="390" t="str">
        <f t="shared" si="72"/>
        <v>Employee51@blyblade.com</v>
      </c>
      <c r="O2289" s="390" t="str">
        <f t="shared" si="73"/>
        <v>Jacqueline_Westbrook</v>
      </c>
      <c r="P2289" s="387" t="s">
        <v>1728</v>
      </c>
      <c r="Q2289" s="387" t="s">
        <v>1754</v>
      </c>
      <c r="R2289" s="387" t="s">
        <v>1738</v>
      </c>
      <c r="S2289" s="387">
        <v>1.32</v>
      </c>
      <c r="T2289" s="387">
        <v>6</v>
      </c>
      <c r="U2289" s="387" t="s">
        <v>1833</v>
      </c>
      <c r="V2289" s="387" t="s">
        <v>1737</v>
      </c>
      <c r="W2289" s="387" t="s">
        <v>1771</v>
      </c>
      <c r="X2289" s="387" t="s">
        <v>1770</v>
      </c>
      <c r="Y2289" s="387" t="s">
        <v>1735</v>
      </c>
      <c r="Z2289" s="387" t="s">
        <v>1734</v>
      </c>
      <c r="AA2289" s="387" t="s">
        <v>1733</v>
      </c>
      <c r="AB2289" s="387">
        <v>18.079999999999998</v>
      </c>
      <c r="AC2289" s="387">
        <v>0</v>
      </c>
      <c r="AD2289" s="387">
        <v>0</v>
      </c>
      <c r="AE2289" s="387">
        <v>18.079999999999998</v>
      </c>
      <c r="AF2289" s="387" t="s">
        <v>1729</v>
      </c>
      <c r="AG2289" s="387">
        <v>18.079999999999998</v>
      </c>
      <c r="AH2289" s="387">
        <v>0</v>
      </c>
      <c r="AI2289" s="387">
        <v>0</v>
      </c>
      <c r="AJ2289" s="387">
        <v>18.079999999999998</v>
      </c>
      <c r="AK2289" s="387">
        <v>1.81</v>
      </c>
      <c r="AM2289"/>
      <c r="AN2289"/>
      <c r="AO2289"/>
    </row>
    <row r="2290" spans="1:41">
      <c r="A2290" s="387" t="s">
        <v>3843</v>
      </c>
      <c r="B2290" s="388">
        <v>43688.529189814813</v>
      </c>
      <c r="C2290" s="389">
        <v>43688</v>
      </c>
      <c r="D2290" s="387" t="s">
        <v>3660</v>
      </c>
      <c r="E2290" s="389">
        <v>43688</v>
      </c>
      <c r="F2290" s="387" t="s">
        <v>3842</v>
      </c>
      <c r="G2290" s="389">
        <v>43688</v>
      </c>
      <c r="H2290" s="387" t="s">
        <v>3228</v>
      </c>
      <c r="I2290" s="389">
        <v>43688</v>
      </c>
      <c r="J2290" s="387" t="s">
        <v>3227</v>
      </c>
      <c r="K2290" s="387" t="s">
        <v>1741</v>
      </c>
      <c r="L2290" s="390" t="s">
        <v>1732</v>
      </c>
      <c r="M2290" s="390" t="s">
        <v>2985</v>
      </c>
      <c r="N2290" s="390" t="str">
        <f t="shared" si="72"/>
        <v>Employee49@blyblade.com</v>
      </c>
      <c r="O2290" s="390" t="str">
        <f t="shared" si="73"/>
        <v>Emi_Suzuki</v>
      </c>
      <c r="P2290" s="387" t="s">
        <v>1728</v>
      </c>
      <c r="Q2290" s="387" t="s">
        <v>1754</v>
      </c>
      <c r="R2290" s="387" t="s">
        <v>1738</v>
      </c>
      <c r="S2290" s="387">
        <v>5.05</v>
      </c>
      <c r="T2290" s="387">
        <v>17</v>
      </c>
      <c r="U2290" s="387" t="s">
        <v>2489</v>
      </c>
      <c r="V2290" s="387" t="s">
        <v>1737</v>
      </c>
      <c r="W2290" s="387" t="s">
        <v>1771</v>
      </c>
      <c r="X2290" s="387" t="s">
        <v>1770</v>
      </c>
      <c r="Y2290" s="387" t="s">
        <v>1825</v>
      </c>
      <c r="Z2290" s="387" t="s">
        <v>1734</v>
      </c>
      <c r="AA2290" s="387" t="s">
        <v>1733</v>
      </c>
      <c r="AB2290" s="387">
        <v>17.23</v>
      </c>
      <c r="AC2290" s="387">
        <v>0</v>
      </c>
      <c r="AD2290" s="387">
        <v>0</v>
      </c>
      <c r="AE2290" s="387">
        <v>17.23</v>
      </c>
      <c r="AF2290" s="387" t="s">
        <v>1729</v>
      </c>
      <c r="AG2290" s="387">
        <v>17.23</v>
      </c>
      <c r="AH2290" s="387">
        <v>0</v>
      </c>
      <c r="AI2290" s="387">
        <v>0</v>
      </c>
      <c r="AJ2290" s="387">
        <v>17.23</v>
      </c>
      <c r="AK2290" s="387">
        <v>1.72</v>
      </c>
      <c r="AM2290"/>
      <c r="AN2290"/>
      <c r="AO2290"/>
    </row>
    <row r="2291" spans="1:41">
      <c r="A2291" s="387" t="s">
        <v>3841</v>
      </c>
      <c r="B2291" s="388">
        <v>43688.575127314813</v>
      </c>
      <c r="C2291" s="389">
        <v>43688</v>
      </c>
      <c r="D2291" s="387" t="s">
        <v>3138</v>
      </c>
      <c r="E2291" s="389">
        <v>43688</v>
      </c>
      <c r="F2291" s="387" t="s">
        <v>3816</v>
      </c>
      <c r="G2291" s="389">
        <v>43688</v>
      </c>
      <c r="H2291" s="387" t="s">
        <v>3840</v>
      </c>
      <c r="I2291" s="389">
        <v>43688</v>
      </c>
      <c r="J2291" s="387" t="s">
        <v>2380</v>
      </c>
      <c r="K2291" s="387" t="s">
        <v>1741</v>
      </c>
      <c r="L2291" s="390" t="s">
        <v>1732</v>
      </c>
      <c r="M2291" s="390" t="s">
        <v>1986</v>
      </c>
      <c r="N2291" s="390" t="str">
        <f t="shared" si="72"/>
        <v>Employee1@blyblade.com</v>
      </c>
      <c r="O2291" s="390" t="str">
        <f t="shared" si="73"/>
        <v>Jake_Mirto</v>
      </c>
      <c r="P2291" s="387" t="s">
        <v>1728</v>
      </c>
      <c r="Q2291" s="387" t="s">
        <v>1762</v>
      </c>
      <c r="R2291" s="387" t="s">
        <v>1753</v>
      </c>
      <c r="S2291" s="387">
        <v>3.45</v>
      </c>
      <c r="T2291" s="387">
        <v>17</v>
      </c>
      <c r="U2291" s="387" t="s">
        <v>1752</v>
      </c>
      <c r="V2291" s="387" t="s">
        <v>2953</v>
      </c>
      <c r="W2291" s="387" t="s">
        <v>1761</v>
      </c>
      <c r="X2291" s="387" t="s">
        <v>1749</v>
      </c>
      <c r="Y2291" s="387" t="s">
        <v>1735</v>
      </c>
      <c r="Z2291" s="387" t="s">
        <v>1734</v>
      </c>
      <c r="AA2291" s="387" t="s">
        <v>1733</v>
      </c>
      <c r="AB2291" s="387">
        <v>39.49</v>
      </c>
      <c r="AC2291" s="387">
        <v>0</v>
      </c>
      <c r="AD2291" s="387">
        <v>0</v>
      </c>
      <c r="AE2291" s="387">
        <v>39.49</v>
      </c>
      <c r="AF2291" s="387" t="s">
        <v>1729</v>
      </c>
      <c r="AG2291" s="387">
        <v>39.49</v>
      </c>
      <c r="AH2291" s="387">
        <v>0</v>
      </c>
      <c r="AI2291" s="387">
        <v>0</v>
      </c>
      <c r="AJ2291" s="387">
        <v>39.49</v>
      </c>
      <c r="AK2291" s="387">
        <v>3.95</v>
      </c>
      <c r="AM2291"/>
      <c r="AN2291"/>
      <c r="AO2291"/>
    </row>
    <row r="2292" spans="1:41">
      <c r="A2292" s="387" t="s">
        <v>3839</v>
      </c>
      <c r="B2292" s="388">
        <v>43688.672199074077</v>
      </c>
      <c r="C2292" s="389">
        <v>43688</v>
      </c>
      <c r="D2292" s="387" t="s">
        <v>1799</v>
      </c>
      <c r="E2292" s="389">
        <v>43688</v>
      </c>
      <c r="F2292" s="387" t="s">
        <v>1798</v>
      </c>
      <c r="G2292" s="387" t="s">
        <v>1728</v>
      </c>
      <c r="H2292" s="387" t="s">
        <v>1728</v>
      </c>
      <c r="I2292" s="387" t="s">
        <v>1728</v>
      </c>
      <c r="J2292" s="387" t="s">
        <v>1728</v>
      </c>
      <c r="K2292" s="387" t="s">
        <v>1741</v>
      </c>
      <c r="L2292" s="390" t="s">
        <v>1732</v>
      </c>
      <c r="M2292" s="390" t="s">
        <v>2084</v>
      </c>
      <c r="N2292" s="390" t="str">
        <f t="shared" si="72"/>
        <v>Employee40@blyblade.com</v>
      </c>
      <c r="O2292" s="390" t="str">
        <f t="shared" si="73"/>
        <v>Sergio_Khazerov</v>
      </c>
      <c r="P2292" s="387" t="s">
        <v>1728</v>
      </c>
      <c r="Q2292" s="387" t="s">
        <v>1952</v>
      </c>
      <c r="R2292" s="387" t="s">
        <v>1738</v>
      </c>
      <c r="S2292" s="387" t="s">
        <v>1728</v>
      </c>
      <c r="T2292" s="387" t="s">
        <v>1728</v>
      </c>
      <c r="U2292" s="387" t="s">
        <v>2651</v>
      </c>
      <c r="V2292" s="387" t="s">
        <v>1991</v>
      </c>
      <c r="W2292" s="387" t="s">
        <v>2025</v>
      </c>
      <c r="X2292" s="387" t="s">
        <v>1749</v>
      </c>
      <c r="Y2292" s="387" t="s">
        <v>1735</v>
      </c>
      <c r="Z2292" s="387" t="s">
        <v>1734</v>
      </c>
      <c r="AA2292" s="387" t="s">
        <v>1733</v>
      </c>
      <c r="AB2292" s="387">
        <v>10.89</v>
      </c>
      <c r="AC2292" s="387">
        <v>0</v>
      </c>
      <c r="AD2292" s="387">
        <v>0</v>
      </c>
      <c r="AE2292" s="387">
        <v>10.89</v>
      </c>
      <c r="AF2292" s="387" t="s">
        <v>1729</v>
      </c>
      <c r="AG2292" s="387">
        <v>10.89</v>
      </c>
      <c r="AH2292" s="387">
        <v>0</v>
      </c>
      <c r="AI2292" s="387">
        <v>0</v>
      </c>
      <c r="AJ2292" s="387">
        <v>10.89</v>
      </c>
      <c r="AK2292" s="387">
        <v>1.0900000000000001</v>
      </c>
      <c r="AM2292"/>
      <c r="AN2292"/>
      <c r="AO2292"/>
    </row>
    <row r="2293" spans="1:41">
      <c r="A2293" s="387" t="s">
        <v>3838</v>
      </c>
      <c r="B2293" s="388">
        <v>43688.756828703707</v>
      </c>
      <c r="C2293" s="389">
        <v>43688</v>
      </c>
      <c r="D2293" s="387" t="s">
        <v>3209</v>
      </c>
      <c r="E2293" s="389">
        <v>43688</v>
      </c>
      <c r="F2293" s="387" t="s">
        <v>2647</v>
      </c>
      <c r="G2293" s="389">
        <v>43688</v>
      </c>
      <c r="H2293" s="387" t="s">
        <v>2606</v>
      </c>
      <c r="I2293" s="389">
        <v>43688</v>
      </c>
      <c r="J2293" s="387" t="s">
        <v>2605</v>
      </c>
      <c r="K2293" s="387" t="s">
        <v>1741</v>
      </c>
      <c r="L2293" s="390" t="s">
        <v>1732</v>
      </c>
      <c r="M2293" s="390" t="s">
        <v>1979</v>
      </c>
      <c r="N2293" s="390" t="str">
        <f t="shared" si="72"/>
        <v>Employee15@blyblade.com</v>
      </c>
      <c r="O2293" s="390" t="str">
        <f t="shared" si="73"/>
        <v>Jess_Rooney</v>
      </c>
      <c r="P2293" s="387" t="s">
        <v>1728</v>
      </c>
      <c r="Q2293" s="387" t="s">
        <v>1847</v>
      </c>
      <c r="R2293" s="387" t="s">
        <v>1738</v>
      </c>
      <c r="S2293" s="387">
        <v>35.869999999999997</v>
      </c>
      <c r="T2293" s="387">
        <v>82</v>
      </c>
      <c r="U2293" s="387" t="s">
        <v>2199</v>
      </c>
      <c r="V2293" s="387" t="s">
        <v>2050</v>
      </c>
      <c r="W2293" s="387" t="s">
        <v>1771</v>
      </c>
      <c r="X2293" s="387" t="s">
        <v>1770</v>
      </c>
      <c r="Y2293" s="387" t="s">
        <v>1735</v>
      </c>
      <c r="Z2293" s="387" t="s">
        <v>1734</v>
      </c>
      <c r="AA2293" s="387" t="s">
        <v>1733</v>
      </c>
      <c r="AB2293" s="387">
        <v>175.43</v>
      </c>
      <c r="AC2293" s="387">
        <v>0</v>
      </c>
      <c r="AD2293" s="387">
        <v>0</v>
      </c>
      <c r="AE2293" s="387">
        <v>175.43</v>
      </c>
      <c r="AF2293" s="387" t="s">
        <v>1729</v>
      </c>
      <c r="AG2293" s="387">
        <v>175.43</v>
      </c>
      <c r="AH2293" s="387">
        <v>0</v>
      </c>
      <c r="AI2293" s="387">
        <v>0</v>
      </c>
      <c r="AJ2293" s="387">
        <v>175.43</v>
      </c>
      <c r="AK2293" s="387">
        <v>17.54</v>
      </c>
      <c r="AM2293"/>
      <c r="AN2293"/>
      <c r="AO2293"/>
    </row>
    <row r="2294" spans="1:41">
      <c r="A2294" s="387" t="s">
        <v>3837</v>
      </c>
      <c r="B2294" s="388">
        <v>43688.810763888891</v>
      </c>
      <c r="C2294" s="389">
        <v>43688</v>
      </c>
      <c r="D2294" s="387" t="s">
        <v>2696</v>
      </c>
      <c r="E2294" s="389">
        <v>43688</v>
      </c>
      <c r="F2294" s="387" t="s">
        <v>2429</v>
      </c>
      <c r="G2294" s="389">
        <v>43688</v>
      </c>
      <c r="H2294" s="387" t="s">
        <v>2096</v>
      </c>
      <c r="I2294" s="389">
        <v>43688</v>
      </c>
      <c r="J2294" s="387" t="s">
        <v>2095</v>
      </c>
      <c r="K2294" s="387" t="s">
        <v>1741</v>
      </c>
      <c r="L2294" s="390" t="s">
        <v>1732</v>
      </c>
      <c r="M2294" s="390" t="s">
        <v>2084</v>
      </c>
      <c r="N2294" s="390" t="str">
        <f t="shared" si="72"/>
        <v>Employee40@blyblade.com</v>
      </c>
      <c r="O2294" s="390" t="str">
        <f t="shared" si="73"/>
        <v>Sergio_Khazerov</v>
      </c>
      <c r="P2294" s="387" t="s">
        <v>1728</v>
      </c>
      <c r="Q2294" s="387" t="s">
        <v>1952</v>
      </c>
      <c r="R2294" s="387" t="s">
        <v>1738</v>
      </c>
      <c r="S2294" s="387">
        <v>2.37</v>
      </c>
      <c r="T2294" s="387">
        <v>25</v>
      </c>
      <c r="U2294" s="387" t="s">
        <v>1991</v>
      </c>
      <c r="V2294" s="387" t="s">
        <v>1991</v>
      </c>
      <c r="W2294" s="387" t="s">
        <v>2025</v>
      </c>
      <c r="X2294" s="387" t="s">
        <v>1749</v>
      </c>
      <c r="Y2294" s="387" t="s">
        <v>1735</v>
      </c>
      <c r="Z2294" s="387" t="s">
        <v>1734</v>
      </c>
      <c r="AA2294" s="387" t="s">
        <v>1733</v>
      </c>
      <c r="AB2294" s="387">
        <v>48.23</v>
      </c>
      <c r="AC2294" s="387">
        <v>0</v>
      </c>
      <c r="AD2294" s="387">
        <v>0</v>
      </c>
      <c r="AE2294" s="387">
        <v>48.23</v>
      </c>
      <c r="AF2294" s="387" t="s">
        <v>1729</v>
      </c>
      <c r="AG2294" s="387">
        <v>48.23</v>
      </c>
      <c r="AH2294" s="387">
        <v>0</v>
      </c>
      <c r="AI2294" s="387">
        <v>0</v>
      </c>
      <c r="AJ2294" s="387">
        <v>48.23</v>
      </c>
      <c r="AK2294" s="387">
        <v>4.82</v>
      </c>
      <c r="AM2294"/>
      <c r="AN2294"/>
      <c r="AO2294"/>
    </row>
    <row r="2295" spans="1:41">
      <c r="A2295" s="387" t="s">
        <v>3836</v>
      </c>
      <c r="B2295" s="388">
        <v>43688.843472222223</v>
      </c>
      <c r="C2295" s="389">
        <v>43688</v>
      </c>
      <c r="D2295" s="387" t="s">
        <v>2284</v>
      </c>
      <c r="E2295" s="389">
        <v>43688</v>
      </c>
      <c r="F2295" s="387" t="s">
        <v>2157</v>
      </c>
      <c r="G2295" s="389">
        <v>43688</v>
      </c>
      <c r="H2295" s="387" t="s">
        <v>1956</v>
      </c>
      <c r="I2295" s="389">
        <v>43688</v>
      </c>
      <c r="J2295" s="387" t="s">
        <v>2723</v>
      </c>
      <c r="K2295" s="387" t="s">
        <v>1741</v>
      </c>
      <c r="L2295" s="390" t="s">
        <v>1732</v>
      </c>
      <c r="M2295" s="390" t="s">
        <v>2255</v>
      </c>
      <c r="N2295" s="390" t="str">
        <f t="shared" si="72"/>
        <v>Employee7@blyblade.com</v>
      </c>
      <c r="O2295" s="390" t="str">
        <f t="shared" si="73"/>
        <v>Jack_Oneill</v>
      </c>
      <c r="P2295" s="387" t="s">
        <v>1728</v>
      </c>
      <c r="Q2295" s="387" t="s">
        <v>1739</v>
      </c>
      <c r="R2295" s="387" t="s">
        <v>1753</v>
      </c>
      <c r="S2295" s="387">
        <v>3.32</v>
      </c>
      <c r="T2295" s="387">
        <v>45</v>
      </c>
      <c r="U2295" s="387" t="s">
        <v>1795</v>
      </c>
      <c r="V2295" s="387" t="s">
        <v>1795</v>
      </c>
      <c r="W2295" s="387" t="s">
        <v>1728</v>
      </c>
      <c r="X2295" s="387" t="s">
        <v>1794</v>
      </c>
      <c r="Y2295" s="387" t="s">
        <v>1748</v>
      </c>
      <c r="Z2295" s="387" t="s">
        <v>1734</v>
      </c>
      <c r="AA2295" s="387" t="s">
        <v>1733</v>
      </c>
      <c r="AB2295" s="387">
        <v>18.079999999999998</v>
      </c>
      <c r="AC2295" s="387">
        <v>0</v>
      </c>
      <c r="AD2295" s="387">
        <v>0</v>
      </c>
      <c r="AE2295" s="387">
        <v>18.079999999999998</v>
      </c>
      <c r="AF2295" s="387" t="s">
        <v>1729</v>
      </c>
      <c r="AG2295" s="387">
        <v>18.079999999999998</v>
      </c>
      <c r="AH2295" s="387">
        <v>0</v>
      </c>
      <c r="AI2295" s="387">
        <v>0</v>
      </c>
      <c r="AJ2295" s="387">
        <v>18.079999999999998</v>
      </c>
      <c r="AK2295" s="387">
        <v>1.81</v>
      </c>
      <c r="AM2295"/>
      <c r="AN2295"/>
      <c r="AO2295"/>
    </row>
    <row r="2296" spans="1:41">
      <c r="A2296" s="387" t="s">
        <v>3835</v>
      </c>
      <c r="B2296" s="388">
        <v>43688.848194444443</v>
      </c>
      <c r="C2296" s="389">
        <v>43688</v>
      </c>
      <c r="D2296" s="387" t="s">
        <v>2950</v>
      </c>
      <c r="E2296" s="389">
        <v>43688</v>
      </c>
      <c r="F2296" s="387" t="s">
        <v>2427</v>
      </c>
      <c r="G2296" s="387" t="s">
        <v>1728</v>
      </c>
      <c r="H2296" s="387" t="s">
        <v>1728</v>
      </c>
      <c r="I2296" s="387" t="s">
        <v>1728</v>
      </c>
      <c r="J2296" s="387" t="s">
        <v>1728</v>
      </c>
      <c r="K2296" s="387" t="s">
        <v>1741</v>
      </c>
      <c r="L2296" s="390" t="s">
        <v>1732</v>
      </c>
      <c r="M2296" s="390" t="s">
        <v>1731</v>
      </c>
      <c r="N2296" s="390" t="str">
        <f t="shared" si="72"/>
        <v>Employee8@blyblade.com</v>
      </c>
      <c r="O2296" s="390" t="str">
        <f t="shared" si="73"/>
        <v>--_--</v>
      </c>
      <c r="P2296" s="387" t="s">
        <v>1728</v>
      </c>
      <c r="Q2296" s="387" t="s">
        <v>1754</v>
      </c>
      <c r="R2296" s="387" t="s">
        <v>1803</v>
      </c>
      <c r="S2296" s="387" t="s">
        <v>1728</v>
      </c>
      <c r="T2296" s="387" t="s">
        <v>1728</v>
      </c>
      <c r="U2296" s="387" t="s">
        <v>2326</v>
      </c>
      <c r="V2296" s="387" t="s">
        <v>2326</v>
      </c>
      <c r="W2296" s="387" t="s">
        <v>1750</v>
      </c>
      <c r="X2296" s="387" t="s">
        <v>1749</v>
      </c>
      <c r="Y2296" s="387" t="s">
        <v>1728</v>
      </c>
      <c r="Z2296" s="387" t="s">
        <v>1734</v>
      </c>
      <c r="AA2296" s="387" t="s">
        <v>1733</v>
      </c>
      <c r="AB2296" s="387">
        <v>5</v>
      </c>
      <c r="AC2296" s="387">
        <v>0</v>
      </c>
      <c r="AD2296" s="387">
        <v>0</v>
      </c>
      <c r="AE2296" s="387">
        <v>5</v>
      </c>
      <c r="AF2296" s="387" t="s">
        <v>1729</v>
      </c>
      <c r="AG2296" s="387">
        <v>5</v>
      </c>
      <c r="AH2296" s="387">
        <v>0</v>
      </c>
      <c r="AI2296" s="387">
        <v>0</v>
      </c>
      <c r="AJ2296" s="387">
        <v>5</v>
      </c>
      <c r="AK2296" s="387">
        <v>0.5</v>
      </c>
      <c r="AM2296"/>
      <c r="AN2296"/>
      <c r="AO2296"/>
    </row>
    <row r="2297" spans="1:41">
      <c r="A2297" s="387" t="s">
        <v>3835</v>
      </c>
      <c r="B2297" s="388">
        <v>43688.853784722225</v>
      </c>
      <c r="C2297" s="389">
        <v>43688</v>
      </c>
      <c r="D2297" s="387" t="s">
        <v>2950</v>
      </c>
      <c r="E2297" s="389">
        <v>43688</v>
      </c>
      <c r="F2297" s="387" t="s">
        <v>2427</v>
      </c>
      <c r="G2297" s="387" t="s">
        <v>1728</v>
      </c>
      <c r="H2297" s="387" t="s">
        <v>1728</v>
      </c>
      <c r="I2297" s="387" t="s">
        <v>1728</v>
      </c>
      <c r="J2297" s="387" t="s">
        <v>1728</v>
      </c>
      <c r="K2297" s="387" t="s">
        <v>1741</v>
      </c>
      <c r="L2297" s="390" t="s">
        <v>1732</v>
      </c>
      <c r="M2297" s="390" t="s">
        <v>1731</v>
      </c>
      <c r="N2297" s="390" t="str">
        <f t="shared" si="72"/>
        <v>Employee8@blyblade.com</v>
      </c>
      <c r="O2297" s="390" t="str">
        <f t="shared" si="73"/>
        <v>--_--</v>
      </c>
      <c r="P2297" s="387" t="s">
        <v>1728</v>
      </c>
      <c r="Q2297" s="387" t="s">
        <v>1754</v>
      </c>
      <c r="R2297" s="387" t="s">
        <v>1803</v>
      </c>
      <c r="S2297" s="387" t="s">
        <v>1728</v>
      </c>
      <c r="T2297" s="387" t="s">
        <v>1728</v>
      </c>
      <c r="U2297" s="387" t="s">
        <v>2326</v>
      </c>
      <c r="V2297" s="387" t="s">
        <v>2326</v>
      </c>
      <c r="W2297" s="387" t="s">
        <v>1750</v>
      </c>
      <c r="X2297" s="387" t="s">
        <v>1749</v>
      </c>
      <c r="Y2297" s="387" t="s">
        <v>1728</v>
      </c>
      <c r="Z2297" s="387" t="s">
        <v>1734</v>
      </c>
      <c r="AA2297" s="387" t="s">
        <v>2138</v>
      </c>
      <c r="AB2297" s="387">
        <v>-5</v>
      </c>
      <c r="AC2297" s="387">
        <v>0</v>
      </c>
      <c r="AD2297" s="387">
        <v>0</v>
      </c>
      <c r="AE2297" s="387">
        <v>-5</v>
      </c>
      <c r="AF2297" s="387" t="s">
        <v>1729</v>
      </c>
      <c r="AG2297" s="387">
        <v>-5</v>
      </c>
      <c r="AH2297" s="387">
        <v>0</v>
      </c>
      <c r="AI2297" s="387">
        <v>0</v>
      </c>
      <c r="AJ2297" s="387">
        <v>-5</v>
      </c>
      <c r="AK2297" s="387">
        <v>-0.5</v>
      </c>
      <c r="AM2297"/>
      <c r="AN2297"/>
      <c r="AO2297"/>
    </row>
    <row r="2298" spans="1:41">
      <c r="A2298" s="387" t="s">
        <v>3834</v>
      </c>
      <c r="B2298" s="388">
        <v>43688.866238425922</v>
      </c>
      <c r="C2298" s="389">
        <v>43688</v>
      </c>
      <c r="D2298" s="387" t="s">
        <v>2965</v>
      </c>
      <c r="E2298" s="389">
        <v>43688</v>
      </c>
      <c r="F2298" s="387" t="s">
        <v>1791</v>
      </c>
      <c r="G2298" s="387" t="s">
        <v>1728</v>
      </c>
      <c r="H2298" s="387" t="s">
        <v>1728</v>
      </c>
      <c r="I2298" s="387" t="s">
        <v>1728</v>
      </c>
      <c r="J2298" s="387" t="s">
        <v>1728</v>
      </c>
      <c r="K2298" s="387" t="s">
        <v>1741</v>
      </c>
      <c r="L2298" s="390" t="s">
        <v>1732</v>
      </c>
      <c r="M2298" s="390" t="s">
        <v>3030</v>
      </c>
      <c r="N2298" s="390" t="str">
        <f t="shared" si="72"/>
        <v>Employee48@blyblade.com</v>
      </c>
      <c r="O2298" s="390" t="str">
        <f t="shared" si="73"/>
        <v>Callen_Morris</v>
      </c>
      <c r="P2298" s="387" t="s">
        <v>1728</v>
      </c>
      <c r="Q2298" s="387" t="s">
        <v>1754</v>
      </c>
      <c r="R2298" s="387" t="s">
        <v>1738</v>
      </c>
      <c r="S2298" s="387" t="s">
        <v>1728</v>
      </c>
      <c r="T2298" s="387" t="s">
        <v>1728</v>
      </c>
      <c r="U2298" s="387" t="s">
        <v>1772</v>
      </c>
      <c r="V2298" s="387" t="s">
        <v>1772</v>
      </c>
      <c r="W2298" s="387" t="s">
        <v>1750</v>
      </c>
      <c r="X2298" s="387" t="s">
        <v>1749</v>
      </c>
      <c r="Y2298" s="387" t="s">
        <v>1728</v>
      </c>
      <c r="Z2298" s="387" t="s">
        <v>1734</v>
      </c>
      <c r="AA2298" s="387" t="s">
        <v>1733</v>
      </c>
      <c r="AB2298" s="387">
        <v>7.97</v>
      </c>
      <c r="AC2298" s="387">
        <v>0</v>
      </c>
      <c r="AD2298" s="387">
        <v>0</v>
      </c>
      <c r="AE2298" s="387">
        <v>7.97</v>
      </c>
      <c r="AF2298" s="387" t="s">
        <v>1729</v>
      </c>
      <c r="AG2298" s="387">
        <v>7.97</v>
      </c>
      <c r="AH2298" s="387">
        <v>0</v>
      </c>
      <c r="AI2298" s="387">
        <v>0</v>
      </c>
      <c r="AJ2298" s="387">
        <v>7.97</v>
      </c>
      <c r="AK2298" s="387">
        <v>0.8</v>
      </c>
      <c r="AM2298"/>
      <c r="AN2298"/>
      <c r="AO2298"/>
    </row>
    <row r="2299" spans="1:41">
      <c r="A2299" s="387" t="s">
        <v>3833</v>
      </c>
      <c r="B2299" s="388">
        <v>43688.867094907408</v>
      </c>
      <c r="C2299" s="389">
        <v>43688</v>
      </c>
      <c r="D2299" s="387" t="s">
        <v>2707</v>
      </c>
      <c r="E2299" s="389">
        <v>43688</v>
      </c>
      <c r="F2299" s="387" t="s">
        <v>2174</v>
      </c>
      <c r="G2299" s="389">
        <v>43688</v>
      </c>
      <c r="H2299" s="387" t="s">
        <v>1930</v>
      </c>
      <c r="I2299" s="389">
        <v>43688</v>
      </c>
      <c r="J2299" s="387" t="s">
        <v>2354</v>
      </c>
      <c r="K2299" s="387" t="s">
        <v>1741</v>
      </c>
      <c r="L2299" s="390" t="s">
        <v>1732</v>
      </c>
      <c r="M2299" s="390" t="s">
        <v>2287</v>
      </c>
      <c r="N2299" s="390" t="str">
        <f t="shared" si="72"/>
        <v>Employee14@blyblade.com</v>
      </c>
      <c r="O2299" s="390" t="str">
        <f t="shared" si="73"/>
        <v>Bowie_Tam</v>
      </c>
      <c r="P2299" s="387" t="s">
        <v>1728</v>
      </c>
      <c r="Q2299" s="387" t="s">
        <v>1952</v>
      </c>
      <c r="R2299" s="387" t="s">
        <v>1738</v>
      </c>
      <c r="S2299" s="387">
        <v>20.62</v>
      </c>
      <c r="T2299" s="387">
        <v>54</v>
      </c>
      <c r="U2299" s="387" t="s">
        <v>2026</v>
      </c>
      <c r="V2299" s="387" t="s">
        <v>2742</v>
      </c>
      <c r="W2299" s="387" t="s">
        <v>1761</v>
      </c>
      <c r="X2299" s="387" t="s">
        <v>1749</v>
      </c>
      <c r="Y2299" s="387" t="s">
        <v>1748</v>
      </c>
      <c r="Z2299" s="387" t="s">
        <v>1734</v>
      </c>
      <c r="AA2299" s="387" t="s">
        <v>1733</v>
      </c>
      <c r="AB2299" s="387">
        <v>167.17</v>
      </c>
      <c r="AC2299" s="387">
        <v>0</v>
      </c>
      <c r="AD2299" s="387">
        <v>0</v>
      </c>
      <c r="AE2299" s="387">
        <v>167.17</v>
      </c>
      <c r="AF2299" s="387" t="s">
        <v>1729</v>
      </c>
      <c r="AG2299" s="387">
        <v>167.17</v>
      </c>
      <c r="AH2299" s="387">
        <v>0</v>
      </c>
      <c r="AI2299" s="387">
        <v>0</v>
      </c>
      <c r="AJ2299" s="387">
        <v>167.17</v>
      </c>
      <c r="AK2299" s="387">
        <v>16.72</v>
      </c>
      <c r="AM2299"/>
      <c r="AN2299"/>
      <c r="AO2299"/>
    </row>
    <row r="2300" spans="1:41">
      <c r="A2300" s="387" t="s">
        <v>3832</v>
      </c>
      <c r="B2300" s="388">
        <v>43688.872858796298</v>
      </c>
      <c r="C2300" s="389">
        <v>43688</v>
      </c>
      <c r="D2300" s="387" t="s">
        <v>1941</v>
      </c>
      <c r="E2300" s="389">
        <v>43688</v>
      </c>
      <c r="F2300" s="387" t="s">
        <v>2617</v>
      </c>
      <c r="G2300" s="389">
        <v>43688</v>
      </c>
      <c r="H2300" s="387" t="s">
        <v>3187</v>
      </c>
      <c r="I2300" s="389">
        <v>43688</v>
      </c>
      <c r="J2300" s="387" t="s">
        <v>2613</v>
      </c>
      <c r="K2300" s="387" t="s">
        <v>1741</v>
      </c>
      <c r="L2300" s="390" t="s">
        <v>1732</v>
      </c>
      <c r="M2300" s="390" t="s">
        <v>1755</v>
      </c>
      <c r="N2300" s="390" t="str">
        <f t="shared" si="72"/>
        <v>Employee2@blyblade.com</v>
      </c>
      <c r="O2300" s="390" t="str">
        <f t="shared" si="73"/>
        <v>Cal_Thompson</v>
      </c>
      <c r="P2300" s="387" t="s">
        <v>1728</v>
      </c>
      <c r="Q2300" s="387" t="s">
        <v>1847</v>
      </c>
      <c r="R2300" s="387" t="s">
        <v>1738</v>
      </c>
      <c r="S2300" s="387">
        <v>2.37</v>
      </c>
      <c r="T2300" s="387">
        <v>19</v>
      </c>
      <c r="U2300" s="387" t="s">
        <v>1772</v>
      </c>
      <c r="V2300" s="387" t="s">
        <v>3119</v>
      </c>
      <c r="W2300" s="387" t="s">
        <v>1750</v>
      </c>
      <c r="X2300" s="387" t="s">
        <v>1964</v>
      </c>
      <c r="Y2300" s="387" t="s">
        <v>1748</v>
      </c>
      <c r="Z2300" s="387" t="s">
        <v>1734</v>
      </c>
      <c r="AA2300" s="387" t="s">
        <v>1733</v>
      </c>
      <c r="AB2300" s="387">
        <v>21.29</v>
      </c>
      <c r="AC2300" s="387">
        <v>0</v>
      </c>
      <c r="AD2300" s="387">
        <v>0</v>
      </c>
      <c r="AE2300" s="387">
        <v>21.29</v>
      </c>
      <c r="AF2300" s="387" t="s">
        <v>1729</v>
      </c>
      <c r="AG2300" s="387">
        <v>21.29</v>
      </c>
      <c r="AH2300" s="387">
        <v>0</v>
      </c>
      <c r="AI2300" s="387">
        <v>0</v>
      </c>
      <c r="AJ2300" s="387">
        <v>21.29</v>
      </c>
      <c r="AK2300" s="387">
        <v>2.13</v>
      </c>
      <c r="AM2300"/>
      <c r="AN2300"/>
      <c r="AO2300"/>
    </row>
    <row r="2301" spans="1:41">
      <c r="A2301" s="387" t="s">
        <v>3832</v>
      </c>
      <c r="B2301" s="388">
        <v>43688.876122685186</v>
      </c>
      <c r="C2301" s="389">
        <v>43688</v>
      </c>
      <c r="D2301" s="387" t="s">
        <v>1941</v>
      </c>
      <c r="E2301" s="389">
        <v>43688</v>
      </c>
      <c r="F2301" s="387" t="s">
        <v>2617</v>
      </c>
      <c r="G2301" s="389">
        <v>43688</v>
      </c>
      <c r="H2301" s="387" t="s">
        <v>3187</v>
      </c>
      <c r="I2301" s="389">
        <v>43688</v>
      </c>
      <c r="J2301" s="387" t="s">
        <v>2613</v>
      </c>
      <c r="K2301" s="387" t="s">
        <v>1741</v>
      </c>
      <c r="L2301" s="390" t="s">
        <v>1732</v>
      </c>
      <c r="M2301" s="390" t="s">
        <v>1755</v>
      </c>
      <c r="N2301" s="390" t="str">
        <f t="shared" si="72"/>
        <v>Employee2@blyblade.com</v>
      </c>
      <c r="O2301" s="390" t="str">
        <f t="shared" si="73"/>
        <v>Cal_Thompson</v>
      </c>
      <c r="P2301" s="387" t="s">
        <v>1728</v>
      </c>
      <c r="Q2301" s="387" t="s">
        <v>1847</v>
      </c>
      <c r="R2301" s="387" t="s">
        <v>1738</v>
      </c>
      <c r="S2301" s="387">
        <v>2.37</v>
      </c>
      <c r="T2301" s="387">
        <v>19</v>
      </c>
      <c r="U2301" s="387" t="s">
        <v>1772</v>
      </c>
      <c r="V2301" s="387" t="s">
        <v>3119</v>
      </c>
      <c r="W2301" s="387" t="s">
        <v>1750</v>
      </c>
      <c r="X2301" s="387" t="s">
        <v>1964</v>
      </c>
      <c r="Y2301" s="387" t="s">
        <v>1748</v>
      </c>
      <c r="Z2301" s="387" t="s">
        <v>1734</v>
      </c>
      <c r="AA2301" s="387" t="s">
        <v>1747</v>
      </c>
      <c r="AB2301" s="387">
        <v>0</v>
      </c>
      <c r="AC2301" s="387">
        <v>0</v>
      </c>
      <c r="AD2301" s="387">
        <v>1.03</v>
      </c>
      <c r="AE2301" s="387">
        <v>1.03</v>
      </c>
      <c r="AF2301" s="387" t="s">
        <v>1729</v>
      </c>
      <c r="AG2301" s="387">
        <v>0</v>
      </c>
      <c r="AH2301" s="387">
        <v>0</v>
      </c>
      <c r="AI2301" s="387">
        <v>1.03</v>
      </c>
      <c r="AJ2301" s="387">
        <v>1.03</v>
      </c>
      <c r="AK2301" s="387">
        <v>0</v>
      </c>
      <c r="AM2301"/>
      <c r="AN2301"/>
      <c r="AO2301"/>
    </row>
    <row r="2302" spans="1:41">
      <c r="A2302" s="387" t="s">
        <v>3831</v>
      </c>
      <c r="B2302" s="388">
        <v>43688.882280092592</v>
      </c>
      <c r="C2302" s="389">
        <v>43688</v>
      </c>
      <c r="D2302" s="387" t="s">
        <v>1930</v>
      </c>
      <c r="E2302" s="389">
        <v>43688</v>
      </c>
      <c r="F2302" s="387" t="s">
        <v>2354</v>
      </c>
      <c r="G2302" s="389">
        <v>43688</v>
      </c>
      <c r="H2302" s="387" t="s">
        <v>3526</v>
      </c>
      <c r="I2302" s="389">
        <v>43688</v>
      </c>
      <c r="J2302" s="387" t="s">
        <v>2611</v>
      </c>
      <c r="K2302" s="387" t="s">
        <v>1741</v>
      </c>
      <c r="L2302" s="390" t="s">
        <v>1732</v>
      </c>
      <c r="M2302" s="390" t="s">
        <v>1854</v>
      </c>
      <c r="N2302" s="390" t="str">
        <f t="shared" si="72"/>
        <v>Employee5@blyblade.com</v>
      </c>
      <c r="O2302" s="390" t="str">
        <f t="shared" si="73"/>
        <v>Torey_McNeil</v>
      </c>
      <c r="P2302" s="387" t="s">
        <v>1728</v>
      </c>
      <c r="Q2302" s="387" t="s">
        <v>1847</v>
      </c>
      <c r="R2302" s="387" t="s">
        <v>1738</v>
      </c>
      <c r="S2302" s="387">
        <v>1.98</v>
      </c>
      <c r="T2302" s="387">
        <v>14</v>
      </c>
      <c r="U2302" s="387" t="s">
        <v>1772</v>
      </c>
      <c r="V2302" s="387" t="s">
        <v>1737</v>
      </c>
      <c r="W2302" s="387" t="s">
        <v>1750</v>
      </c>
      <c r="X2302" s="387" t="s">
        <v>1749</v>
      </c>
      <c r="Y2302" s="387" t="s">
        <v>1748</v>
      </c>
      <c r="Z2302" s="387" t="s">
        <v>1734</v>
      </c>
      <c r="AA2302" s="387" t="s">
        <v>1733</v>
      </c>
      <c r="AB2302" s="387">
        <v>26.96</v>
      </c>
      <c r="AC2302" s="387">
        <v>0</v>
      </c>
      <c r="AD2302" s="387">
        <v>0</v>
      </c>
      <c r="AE2302" s="387">
        <v>26.96</v>
      </c>
      <c r="AF2302" s="387" t="s">
        <v>1729</v>
      </c>
      <c r="AG2302" s="387">
        <v>26.96</v>
      </c>
      <c r="AH2302" s="387">
        <v>0</v>
      </c>
      <c r="AI2302" s="387">
        <v>0</v>
      </c>
      <c r="AJ2302" s="387">
        <v>26.96</v>
      </c>
      <c r="AK2302" s="387">
        <v>2.7</v>
      </c>
      <c r="AM2302"/>
      <c r="AN2302"/>
      <c r="AO2302"/>
    </row>
    <row r="2303" spans="1:41">
      <c r="A2303" s="387" t="s">
        <v>3830</v>
      </c>
      <c r="B2303" s="388">
        <v>43688.894942129627</v>
      </c>
      <c r="C2303" s="389">
        <v>43688</v>
      </c>
      <c r="D2303" s="387" t="s">
        <v>1912</v>
      </c>
      <c r="E2303" s="389">
        <v>43688</v>
      </c>
      <c r="F2303" s="387" t="s">
        <v>2305</v>
      </c>
      <c r="G2303" s="389">
        <v>43688</v>
      </c>
      <c r="H2303" s="387" t="s">
        <v>2312</v>
      </c>
      <c r="I2303" s="389">
        <v>43688</v>
      </c>
      <c r="J2303" s="387" t="s">
        <v>1783</v>
      </c>
      <c r="K2303" s="387" t="s">
        <v>1741</v>
      </c>
      <c r="L2303" s="390" t="s">
        <v>1732</v>
      </c>
      <c r="M2303" s="390" t="s">
        <v>2287</v>
      </c>
      <c r="N2303" s="390" t="str">
        <f t="shared" si="72"/>
        <v>Employee14@blyblade.com</v>
      </c>
      <c r="O2303" s="390" t="str">
        <f t="shared" si="73"/>
        <v>Bowie_Tam</v>
      </c>
      <c r="P2303" s="387" t="s">
        <v>1728</v>
      </c>
      <c r="Q2303" s="387" t="s">
        <v>1952</v>
      </c>
      <c r="R2303" s="387" t="s">
        <v>1738</v>
      </c>
      <c r="S2303" s="387">
        <v>1.92</v>
      </c>
      <c r="T2303" s="387">
        <v>5</v>
      </c>
      <c r="U2303" s="387" t="s">
        <v>2026</v>
      </c>
      <c r="V2303" s="387" t="s">
        <v>2026</v>
      </c>
      <c r="W2303" s="387" t="s">
        <v>2025</v>
      </c>
      <c r="X2303" s="387" t="s">
        <v>1749</v>
      </c>
      <c r="Y2303" s="387" t="s">
        <v>1748</v>
      </c>
      <c r="Z2303" s="387" t="s">
        <v>1734</v>
      </c>
      <c r="AA2303" s="387" t="s">
        <v>1733</v>
      </c>
      <c r="AB2303" s="387">
        <v>45.52</v>
      </c>
      <c r="AC2303" s="387">
        <v>0</v>
      </c>
      <c r="AD2303" s="387">
        <v>0</v>
      </c>
      <c r="AE2303" s="387">
        <v>45.52</v>
      </c>
      <c r="AF2303" s="387" t="s">
        <v>1729</v>
      </c>
      <c r="AG2303" s="387">
        <v>45.52</v>
      </c>
      <c r="AH2303" s="387">
        <v>0</v>
      </c>
      <c r="AI2303" s="387">
        <v>0</v>
      </c>
      <c r="AJ2303" s="387">
        <v>45.52</v>
      </c>
      <c r="AK2303" s="387">
        <v>4.55</v>
      </c>
      <c r="AM2303"/>
      <c r="AN2303"/>
      <c r="AO2303"/>
    </row>
    <row r="2304" spans="1:41">
      <c r="A2304" s="387" t="s">
        <v>3829</v>
      </c>
      <c r="B2304" s="388">
        <v>43688.90252314815</v>
      </c>
      <c r="C2304" s="389">
        <v>43688</v>
      </c>
      <c r="D2304" s="387" t="s">
        <v>2079</v>
      </c>
      <c r="E2304" s="389">
        <v>43688</v>
      </c>
      <c r="F2304" s="387" t="s">
        <v>2078</v>
      </c>
      <c r="G2304" s="389">
        <v>43688</v>
      </c>
      <c r="H2304" s="387" t="s">
        <v>1877</v>
      </c>
      <c r="I2304" s="389">
        <v>43688</v>
      </c>
      <c r="J2304" s="387" t="s">
        <v>2997</v>
      </c>
      <c r="K2304" s="387" t="s">
        <v>1741</v>
      </c>
      <c r="L2304" s="390" t="s">
        <v>1732</v>
      </c>
      <c r="M2304" s="390" t="s">
        <v>1992</v>
      </c>
      <c r="N2304" s="390" t="str">
        <f t="shared" si="72"/>
        <v>Employee12@blyblade.com</v>
      </c>
      <c r="O2304" s="390" t="str">
        <f t="shared" si="73"/>
        <v>Lysane_Sanchez</v>
      </c>
      <c r="P2304" s="387" t="s">
        <v>1728</v>
      </c>
      <c r="Q2304" s="387" t="s">
        <v>1967</v>
      </c>
      <c r="R2304" s="387" t="s">
        <v>1803</v>
      </c>
      <c r="S2304" s="387">
        <v>37.869999999999997</v>
      </c>
      <c r="T2304" s="387">
        <v>69</v>
      </c>
      <c r="U2304" s="387" t="s">
        <v>2326</v>
      </c>
      <c r="V2304" s="387" t="s">
        <v>2026</v>
      </c>
      <c r="W2304" s="387" t="s">
        <v>1750</v>
      </c>
      <c r="X2304" s="387" t="s">
        <v>1770</v>
      </c>
      <c r="Y2304" s="387" t="s">
        <v>1748</v>
      </c>
      <c r="Z2304" s="387" t="s">
        <v>1734</v>
      </c>
      <c r="AA2304" s="387" t="s">
        <v>1733</v>
      </c>
      <c r="AB2304" s="387">
        <v>113.03</v>
      </c>
      <c r="AC2304" s="387">
        <v>0</v>
      </c>
      <c r="AD2304" s="387">
        <v>0</v>
      </c>
      <c r="AE2304" s="387">
        <v>113.03</v>
      </c>
      <c r="AF2304" s="387" t="s">
        <v>1729</v>
      </c>
      <c r="AG2304" s="387">
        <v>113.03</v>
      </c>
      <c r="AH2304" s="387">
        <v>0</v>
      </c>
      <c r="AI2304" s="387">
        <v>0</v>
      </c>
      <c r="AJ2304" s="387">
        <v>113.03</v>
      </c>
      <c r="AK2304" s="387">
        <v>11.3</v>
      </c>
      <c r="AM2304"/>
      <c r="AN2304"/>
      <c r="AO2304"/>
    </row>
    <row r="2305" spans="1:41">
      <c r="A2305" s="387" t="s">
        <v>3828</v>
      </c>
      <c r="B2305" s="388">
        <v>43688.911643518521</v>
      </c>
      <c r="C2305" s="389">
        <v>43688</v>
      </c>
      <c r="D2305" s="387" t="s">
        <v>3431</v>
      </c>
      <c r="E2305" s="389">
        <v>43688</v>
      </c>
      <c r="F2305" s="387" t="s">
        <v>2874</v>
      </c>
      <c r="G2305" s="389">
        <v>43688</v>
      </c>
      <c r="H2305" s="387" t="s">
        <v>2000</v>
      </c>
      <c r="I2305" s="389">
        <v>43688</v>
      </c>
      <c r="J2305" s="387" t="s">
        <v>1999</v>
      </c>
      <c r="K2305" s="387" t="s">
        <v>1741</v>
      </c>
      <c r="L2305" s="390" t="s">
        <v>1732</v>
      </c>
      <c r="M2305" s="390" t="s">
        <v>1804</v>
      </c>
      <c r="N2305" s="390" t="str">
        <f t="shared" si="72"/>
        <v>Employee47@blyblade.com</v>
      </c>
      <c r="O2305" s="390" t="str">
        <f t="shared" si="73"/>
        <v>Amanda_Soucy</v>
      </c>
      <c r="P2305" s="387" t="s">
        <v>1728</v>
      </c>
      <c r="Q2305" s="387" t="s">
        <v>1754</v>
      </c>
      <c r="R2305" s="387" t="s">
        <v>1738</v>
      </c>
      <c r="S2305" s="387">
        <v>11.86</v>
      </c>
      <c r="T2305" s="387">
        <v>27</v>
      </c>
      <c r="U2305" s="387" t="s">
        <v>1833</v>
      </c>
      <c r="V2305" s="387" t="s">
        <v>1802</v>
      </c>
      <c r="W2305" s="387" t="s">
        <v>1771</v>
      </c>
      <c r="X2305" s="387" t="s">
        <v>1770</v>
      </c>
      <c r="Y2305" s="387" t="s">
        <v>1735</v>
      </c>
      <c r="Z2305" s="387" t="s">
        <v>1734</v>
      </c>
      <c r="AA2305" s="387" t="s">
        <v>1733</v>
      </c>
      <c r="AB2305" s="387">
        <v>56.54</v>
      </c>
      <c r="AC2305" s="387">
        <v>0</v>
      </c>
      <c r="AD2305" s="387">
        <v>0</v>
      </c>
      <c r="AE2305" s="387">
        <v>56.54</v>
      </c>
      <c r="AF2305" s="387" t="s">
        <v>1729</v>
      </c>
      <c r="AG2305" s="387">
        <v>56.54</v>
      </c>
      <c r="AH2305" s="387">
        <v>0</v>
      </c>
      <c r="AI2305" s="387">
        <v>0</v>
      </c>
      <c r="AJ2305" s="387">
        <v>56.54</v>
      </c>
      <c r="AK2305" s="387">
        <v>5.65</v>
      </c>
      <c r="AM2305"/>
      <c r="AN2305"/>
      <c r="AO2305"/>
    </row>
    <row r="2306" spans="1:41">
      <c r="A2306" s="387" t="s">
        <v>3827</v>
      </c>
      <c r="B2306" s="388">
        <v>43688.96675925926</v>
      </c>
      <c r="C2306" s="389">
        <v>43688</v>
      </c>
      <c r="D2306" s="387" t="s">
        <v>2401</v>
      </c>
      <c r="E2306" s="389">
        <v>43688</v>
      </c>
      <c r="F2306" s="387" t="s">
        <v>2400</v>
      </c>
      <c r="G2306" s="387" t="s">
        <v>1728</v>
      </c>
      <c r="H2306" s="387" t="s">
        <v>1728</v>
      </c>
      <c r="I2306" s="387" t="s">
        <v>1728</v>
      </c>
      <c r="J2306" s="387" t="s">
        <v>1728</v>
      </c>
      <c r="K2306" s="387" t="s">
        <v>1741</v>
      </c>
      <c r="L2306" s="390" t="s">
        <v>1732</v>
      </c>
      <c r="M2306" s="390" t="s">
        <v>1755</v>
      </c>
      <c r="N2306" s="390" t="str">
        <f t="shared" si="72"/>
        <v>Employee2@blyblade.com</v>
      </c>
      <c r="O2306" s="390" t="str">
        <f t="shared" si="73"/>
        <v>Cal_Thompson</v>
      </c>
      <c r="P2306" s="387" t="s">
        <v>1728</v>
      </c>
      <c r="Q2306" s="387" t="s">
        <v>1952</v>
      </c>
      <c r="R2306" s="387" t="s">
        <v>1738</v>
      </c>
      <c r="S2306" s="387" t="s">
        <v>1728</v>
      </c>
      <c r="T2306" s="387" t="s">
        <v>1728</v>
      </c>
      <c r="U2306" s="387" t="s">
        <v>1845</v>
      </c>
      <c r="V2306" s="387" t="s">
        <v>1737</v>
      </c>
      <c r="W2306" s="387" t="s">
        <v>1761</v>
      </c>
      <c r="X2306" s="387" t="s">
        <v>1749</v>
      </c>
      <c r="Y2306" s="387" t="s">
        <v>1748</v>
      </c>
      <c r="Z2306" s="387" t="s">
        <v>1734</v>
      </c>
      <c r="AA2306" s="387" t="s">
        <v>1733</v>
      </c>
      <c r="AB2306" s="387">
        <v>10.89</v>
      </c>
      <c r="AC2306" s="387">
        <v>0</v>
      </c>
      <c r="AD2306" s="387">
        <v>0</v>
      </c>
      <c r="AE2306" s="387">
        <v>10.89</v>
      </c>
      <c r="AF2306" s="387" t="s">
        <v>1729</v>
      </c>
      <c r="AG2306" s="387">
        <v>10.89</v>
      </c>
      <c r="AH2306" s="387">
        <v>0</v>
      </c>
      <c r="AI2306" s="387">
        <v>0</v>
      </c>
      <c r="AJ2306" s="387">
        <v>10.89</v>
      </c>
      <c r="AK2306" s="387">
        <v>1.0900000000000001</v>
      </c>
      <c r="AM2306"/>
      <c r="AN2306"/>
      <c r="AO2306"/>
    </row>
    <row r="2307" spans="1:41">
      <c r="A2307" s="387" t="s">
        <v>3826</v>
      </c>
      <c r="B2307" s="388">
        <v>43689.042175925926</v>
      </c>
      <c r="C2307" s="389">
        <v>43689</v>
      </c>
      <c r="D2307" s="387" t="s">
        <v>1954</v>
      </c>
      <c r="E2307" s="389">
        <v>43688</v>
      </c>
      <c r="F2307" s="387" t="s">
        <v>1953</v>
      </c>
      <c r="G2307" s="389">
        <v>43689</v>
      </c>
      <c r="H2307" s="387" t="s">
        <v>2262</v>
      </c>
      <c r="I2307" s="389">
        <v>43688</v>
      </c>
      <c r="J2307" s="387" t="s">
        <v>2261</v>
      </c>
      <c r="K2307" s="387" t="s">
        <v>1741</v>
      </c>
      <c r="L2307" s="390" t="s">
        <v>1732</v>
      </c>
      <c r="M2307" s="390" t="s">
        <v>1979</v>
      </c>
      <c r="N2307" s="390" t="str">
        <f t="shared" si="72"/>
        <v>Employee15@blyblade.com</v>
      </c>
      <c r="O2307" s="390" t="str">
        <f t="shared" si="73"/>
        <v>Jess_Rooney</v>
      </c>
      <c r="P2307" s="387" t="s">
        <v>1728</v>
      </c>
      <c r="Q2307" s="387" t="s">
        <v>1847</v>
      </c>
      <c r="R2307" s="387" t="s">
        <v>1738</v>
      </c>
      <c r="S2307" s="387">
        <v>7.1</v>
      </c>
      <c r="T2307" s="387">
        <v>36</v>
      </c>
      <c r="U2307" s="387" t="s">
        <v>1737</v>
      </c>
      <c r="V2307" s="387" t="s">
        <v>2199</v>
      </c>
      <c r="W2307" s="387" t="s">
        <v>1875</v>
      </c>
      <c r="X2307" s="387" t="s">
        <v>1770</v>
      </c>
      <c r="Y2307" s="387" t="s">
        <v>1735</v>
      </c>
      <c r="Z2307" s="387" t="s">
        <v>1734</v>
      </c>
      <c r="AA2307" s="387" t="s">
        <v>1733</v>
      </c>
      <c r="AB2307" s="387">
        <v>50.56</v>
      </c>
      <c r="AC2307" s="387">
        <v>0</v>
      </c>
      <c r="AD2307" s="387">
        <v>0</v>
      </c>
      <c r="AE2307" s="387">
        <v>50.56</v>
      </c>
      <c r="AF2307" s="387" t="s">
        <v>1729</v>
      </c>
      <c r="AG2307" s="387">
        <v>50.56</v>
      </c>
      <c r="AH2307" s="387">
        <v>0</v>
      </c>
      <c r="AI2307" s="387">
        <v>0</v>
      </c>
      <c r="AJ2307" s="387">
        <v>50.56</v>
      </c>
      <c r="AK2307" s="387">
        <v>5.0599999999999996</v>
      </c>
      <c r="AM2307"/>
      <c r="AN2307"/>
      <c r="AO2307"/>
    </row>
    <row r="2308" spans="1:41">
      <c r="A2308" s="387" t="s">
        <v>3825</v>
      </c>
      <c r="B2308" s="388">
        <v>43689.112766203703</v>
      </c>
      <c r="C2308" s="389">
        <v>43689</v>
      </c>
      <c r="D2308" s="387" t="s">
        <v>3824</v>
      </c>
      <c r="E2308" s="389">
        <v>43688</v>
      </c>
      <c r="F2308" s="387" t="s">
        <v>2017</v>
      </c>
      <c r="G2308" s="389">
        <v>43689</v>
      </c>
      <c r="H2308" s="387" t="s">
        <v>3823</v>
      </c>
      <c r="I2308" s="389">
        <v>43688</v>
      </c>
      <c r="J2308" s="387" t="s">
        <v>3325</v>
      </c>
      <c r="K2308" s="387" t="s">
        <v>1741</v>
      </c>
      <c r="L2308" s="390" t="s">
        <v>1732</v>
      </c>
      <c r="M2308" s="390" t="s">
        <v>1804</v>
      </c>
      <c r="N2308" s="390" t="str">
        <f t="shared" si="72"/>
        <v>Employee47@blyblade.com</v>
      </c>
      <c r="O2308" s="390" t="str">
        <f t="shared" si="73"/>
        <v>Amanda_Soucy</v>
      </c>
      <c r="P2308" s="387" t="s">
        <v>1728</v>
      </c>
      <c r="Q2308" s="387" t="s">
        <v>1754</v>
      </c>
      <c r="R2308" s="387" t="s">
        <v>1803</v>
      </c>
      <c r="S2308" s="387">
        <v>12.49</v>
      </c>
      <c r="T2308" s="387">
        <v>25</v>
      </c>
      <c r="U2308" s="387" t="s">
        <v>1802</v>
      </c>
      <c r="V2308" s="387" t="s">
        <v>1833</v>
      </c>
      <c r="W2308" s="387" t="s">
        <v>1771</v>
      </c>
      <c r="X2308" s="387" t="s">
        <v>1844</v>
      </c>
      <c r="Y2308" s="387" t="s">
        <v>1735</v>
      </c>
      <c r="Z2308" s="387" t="s">
        <v>1734</v>
      </c>
      <c r="AA2308" s="387" t="s">
        <v>1733</v>
      </c>
      <c r="AB2308" s="387">
        <v>29.95</v>
      </c>
      <c r="AC2308" s="387">
        <v>0</v>
      </c>
      <c r="AD2308" s="387">
        <v>0</v>
      </c>
      <c r="AE2308" s="387">
        <v>29.95</v>
      </c>
      <c r="AF2308" s="387" t="s">
        <v>1729</v>
      </c>
      <c r="AG2308" s="387">
        <v>29.95</v>
      </c>
      <c r="AH2308" s="387">
        <v>0</v>
      </c>
      <c r="AI2308" s="387">
        <v>0</v>
      </c>
      <c r="AJ2308" s="387">
        <v>29.95</v>
      </c>
      <c r="AK2308" s="387">
        <v>3</v>
      </c>
      <c r="AM2308"/>
      <c r="AN2308"/>
      <c r="AO2308"/>
    </row>
    <row r="2309" spans="1:41">
      <c r="A2309" s="387" t="s">
        <v>3822</v>
      </c>
      <c r="B2309" s="388">
        <v>43689.126018518517</v>
      </c>
      <c r="C2309" s="389">
        <v>43689</v>
      </c>
      <c r="D2309" s="387" t="s">
        <v>3821</v>
      </c>
      <c r="E2309" s="389">
        <v>43688</v>
      </c>
      <c r="F2309" s="387" t="s">
        <v>3303</v>
      </c>
      <c r="G2309" s="389">
        <v>43689</v>
      </c>
      <c r="H2309" s="387" t="s">
        <v>3103</v>
      </c>
      <c r="I2309" s="389">
        <v>43688</v>
      </c>
      <c r="J2309" s="387" t="s">
        <v>3102</v>
      </c>
      <c r="K2309" s="387" t="s">
        <v>1741</v>
      </c>
      <c r="L2309" s="390" t="s">
        <v>1732</v>
      </c>
      <c r="M2309" s="390" t="s">
        <v>1763</v>
      </c>
      <c r="N2309" s="390" t="str">
        <f t="shared" si="72"/>
        <v>Employee51@blyblade.com</v>
      </c>
      <c r="O2309" s="390" t="str">
        <f t="shared" si="73"/>
        <v>Jacqueline_Westbrook</v>
      </c>
      <c r="P2309" s="387" t="s">
        <v>1728</v>
      </c>
      <c r="Q2309" s="387" t="s">
        <v>1754</v>
      </c>
      <c r="R2309" s="387" t="s">
        <v>1753</v>
      </c>
      <c r="S2309" s="387">
        <v>23.92</v>
      </c>
      <c r="T2309" s="387">
        <v>48</v>
      </c>
      <c r="U2309" s="387" t="s">
        <v>1826</v>
      </c>
      <c r="V2309" s="387" t="s">
        <v>1781</v>
      </c>
      <c r="W2309" s="387" t="s">
        <v>1771</v>
      </c>
      <c r="X2309" s="387" t="s">
        <v>1770</v>
      </c>
      <c r="Y2309" s="387" t="s">
        <v>1735</v>
      </c>
      <c r="Z2309" s="387" t="s">
        <v>1734</v>
      </c>
      <c r="AA2309" s="387" t="s">
        <v>1733</v>
      </c>
      <c r="AB2309" s="387">
        <v>92.04</v>
      </c>
      <c r="AC2309" s="387">
        <v>0</v>
      </c>
      <c r="AD2309" s="387">
        <v>0</v>
      </c>
      <c r="AE2309" s="387">
        <v>92.04</v>
      </c>
      <c r="AF2309" s="387" t="s">
        <v>1729</v>
      </c>
      <c r="AG2309" s="387">
        <v>92.04</v>
      </c>
      <c r="AH2309" s="387">
        <v>0</v>
      </c>
      <c r="AI2309" s="387">
        <v>0</v>
      </c>
      <c r="AJ2309" s="387">
        <v>92.04</v>
      </c>
      <c r="AK2309" s="387">
        <v>9.1999999999999993</v>
      </c>
      <c r="AM2309"/>
      <c r="AN2309"/>
      <c r="AO2309"/>
    </row>
    <row r="2310" spans="1:41">
      <c r="A2310" s="387" t="s">
        <v>3820</v>
      </c>
      <c r="B2310" s="388">
        <v>43689.137407407405</v>
      </c>
      <c r="C2310" s="389">
        <v>43689</v>
      </c>
      <c r="D2310" s="387" t="s">
        <v>3819</v>
      </c>
      <c r="E2310" s="389">
        <v>43688</v>
      </c>
      <c r="F2310" s="387" t="s">
        <v>3818</v>
      </c>
      <c r="G2310" s="389">
        <v>43689</v>
      </c>
      <c r="H2310" s="387" t="s">
        <v>2925</v>
      </c>
      <c r="I2310" s="389">
        <v>43688</v>
      </c>
      <c r="J2310" s="387" t="s">
        <v>2924</v>
      </c>
      <c r="K2310" s="387" t="s">
        <v>1741</v>
      </c>
      <c r="L2310" s="390" t="s">
        <v>1732</v>
      </c>
      <c r="M2310" s="390" t="s">
        <v>2985</v>
      </c>
      <c r="N2310" s="390" t="str">
        <f t="shared" si="72"/>
        <v>Employee49@blyblade.com</v>
      </c>
      <c r="O2310" s="390" t="str">
        <f t="shared" si="73"/>
        <v>Emi_Suzuki</v>
      </c>
      <c r="P2310" s="387" t="s">
        <v>1728</v>
      </c>
      <c r="Q2310" s="387" t="s">
        <v>1754</v>
      </c>
      <c r="R2310" s="387" t="s">
        <v>1738</v>
      </c>
      <c r="S2310" s="387">
        <v>5.36</v>
      </c>
      <c r="T2310" s="387">
        <v>10</v>
      </c>
      <c r="U2310" s="387" t="s">
        <v>1737</v>
      </c>
      <c r="V2310" s="387" t="s">
        <v>2489</v>
      </c>
      <c r="W2310" s="387" t="s">
        <v>1771</v>
      </c>
      <c r="X2310" s="387" t="s">
        <v>1844</v>
      </c>
      <c r="Y2310" s="387" t="s">
        <v>1825</v>
      </c>
      <c r="Z2310" s="387" t="s">
        <v>1734</v>
      </c>
      <c r="AA2310" s="387" t="s">
        <v>1733</v>
      </c>
      <c r="AB2310" s="387">
        <v>40.36</v>
      </c>
      <c r="AC2310" s="387">
        <v>0</v>
      </c>
      <c r="AD2310" s="387">
        <v>0</v>
      </c>
      <c r="AE2310" s="387">
        <v>40.36</v>
      </c>
      <c r="AF2310" s="387" t="s">
        <v>1729</v>
      </c>
      <c r="AG2310" s="387">
        <v>40.36</v>
      </c>
      <c r="AH2310" s="387">
        <v>0</v>
      </c>
      <c r="AI2310" s="387">
        <v>0</v>
      </c>
      <c r="AJ2310" s="387">
        <v>40.36</v>
      </c>
      <c r="AK2310" s="387">
        <v>4.04</v>
      </c>
      <c r="AM2310"/>
      <c r="AN2310"/>
      <c r="AO2310"/>
    </row>
    <row r="2311" spans="1:41">
      <c r="A2311" s="387" t="s">
        <v>3817</v>
      </c>
      <c r="B2311" s="388">
        <v>43689.422233796293</v>
      </c>
      <c r="C2311" s="389">
        <v>43689</v>
      </c>
      <c r="D2311" s="387" t="s">
        <v>3816</v>
      </c>
      <c r="E2311" s="389">
        <v>43689</v>
      </c>
      <c r="F2311" s="387" t="s">
        <v>3815</v>
      </c>
      <c r="G2311" s="389">
        <v>43689</v>
      </c>
      <c r="H2311" s="387" t="s">
        <v>2895</v>
      </c>
      <c r="I2311" s="389">
        <v>43689</v>
      </c>
      <c r="J2311" s="387" t="s">
        <v>3814</v>
      </c>
      <c r="K2311" s="387" t="s">
        <v>1741</v>
      </c>
      <c r="L2311" s="390" t="s">
        <v>1732</v>
      </c>
      <c r="M2311" s="390" t="s">
        <v>1979</v>
      </c>
      <c r="N2311" s="390" t="str">
        <f t="shared" si="72"/>
        <v>Employee15@blyblade.com</v>
      </c>
      <c r="O2311" s="390" t="str">
        <f t="shared" si="73"/>
        <v>Jess_Rooney</v>
      </c>
      <c r="P2311" s="387" t="s">
        <v>1728</v>
      </c>
      <c r="Q2311" s="387" t="s">
        <v>1847</v>
      </c>
      <c r="R2311" s="387" t="s">
        <v>1738</v>
      </c>
      <c r="S2311" s="387">
        <v>35.840000000000003</v>
      </c>
      <c r="T2311" s="387">
        <v>44</v>
      </c>
      <c r="U2311" s="387" t="s">
        <v>2199</v>
      </c>
      <c r="V2311" s="387" t="s">
        <v>2050</v>
      </c>
      <c r="W2311" s="387" t="s">
        <v>1771</v>
      </c>
      <c r="X2311" s="387" t="s">
        <v>1770</v>
      </c>
      <c r="Y2311" s="387" t="s">
        <v>1735</v>
      </c>
      <c r="Z2311" s="387" t="s">
        <v>1734</v>
      </c>
      <c r="AA2311" s="387" t="s">
        <v>1733</v>
      </c>
      <c r="AB2311" s="387">
        <v>156.63</v>
      </c>
      <c r="AC2311" s="387">
        <v>0</v>
      </c>
      <c r="AD2311" s="387">
        <v>0</v>
      </c>
      <c r="AE2311" s="387">
        <v>156.63</v>
      </c>
      <c r="AF2311" s="387" t="s">
        <v>1729</v>
      </c>
      <c r="AG2311" s="387">
        <v>156.63</v>
      </c>
      <c r="AH2311" s="387">
        <v>0</v>
      </c>
      <c r="AI2311" s="387">
        <v>0</v>
      </c>
      <c r="AJ2311" s="387">
        <v>156.63</v>
      </c>
      <c r="AK2311" s="387">
        <v>15.66</v>
      </c>
      <c r="AM2311"/>
      <c r="AN2311"/>
      <c r="AO2311"/>
    </row>
    <row r="2312" spans="1:41">
      <c r="A2312" s="387" t="s">
        <v>3813</v>
      </c>
      <c r="B2312" s="388">
        <v>43689.424490740741</v>
      </c>
      <c r="C2312" s="389">
        <v>43689</v>
      </c>
      <c r="D2312" s="387" t="s">
        <v>3473</v>
      </c>
      <c r="E2312" s="389">
        <v>43689</v>
      </c>
      <c r="F2312" s="387" t="s">
        <v>3812</v>
      </c>
      <c r="G2312" s="389">
        <v>43689</v>
      </c>
      <c r="H2312" s="387" t="s">
        <v>3174</v>
      </c>
      <c r="I2312" s="389">
        <v>43689</v>
      </c>
      <c r="J2312" s="387" t="s">
        <v>3173</v>
      </c>
      <c r="K2312" s="387" t="s">
        <v>1741</v>
      </c>
      <c r="L2312" s="390" t="s">
        <v>1732</v>
      </c>
      <c r="M2312" s="390" t="s">
        <v>2127</v>
      </c>
      <c r="N2312" s="390" t="str">
        <f t="shared" si="72"/>
        <v>Employee46@blyblade.com</v>
      </c>
      <c r="O2312" s="390" t="str">
        <f t="shared" si="73"/>
        <v>Ngozi_Kemjika</v>
      </c>
      <c r="P2312" s="387" t="s">
        <v>1728</v>
      </c>
      <c r="Q2312" s="387" t="s">
        <v>1754</v>
      </c>
      <c r="R2312" s="387" t="s">
        <v>1738</v>
      </c>
      <c r="S2312" s="387">
        <v>6.59</v>
      </c>
      <c r="T2312" s="387">
        <v>16</v>
      </c>
      <c r="U2312" s="387" t="s">
        <v>2279</v>
      </c>
      <c r="V2312" s="387" t="s">
        <v>1737</v>
      </c>
      <c r="W2312" s="387" t="s">
        <v>1771</v>
      </c>
      <c r="X2312" s="387" t="s">
        <v>1770</v>
      </c>
      <c r="Y2312" s="387" t="s">
        <v>1825</v>
      </c>
      <c r="Z2312" s="387" t="s">
        <v>1734</v>
      </c>
      <c r="AA2312" s="387" t="s">
        <v>1733</v>
      </c>
      <c r="AB2312" s="387">
        <v>35.630000000000003</v>
      </c>
      <c r="AC2312" s="387">
        <v>0</v>
      </c>
      <c r="AD2312" s="387">
        <v>0</v>
      </c>
      <c r="AE2312" s="387">
        <v>35.630000000000003</v>
      </c>
      <c r="AF2312" s="387" t="s">
        <v>1729</v>
      </c>
      <c r="AG2312" s="387">
        <v>35.630000000000003</v>
      </c>
      <c r="AH2312" s="387">
        <v>0</v>
      </c>
      <c r="AI2312" s="387">
        <v>0</v>
      </c>
      <c r="AJ2312" s="387">
        <v>35.630000000000003</v>
      </c>
      <c r="AK2312" s="387">
        <v>3.56</v>
      </c>
      <c r="AM2312"/>
      <c r="AN2312"/>
      <c r="AO2312"/>
    </row>
    <row r="2313" spans="1:41">
      <c r="A2313" s="387" t="s">
        <v>3811</v>
      </c>
      <c r="B2313" s="388">
        <v>43689.437268518515</v>
      </c>
      <c r="C2313" s="389">
        <v>43687</v>
      </c>
      <c r="D2313" s="387" t="s">
        <v>2259</v>
      </c>
      <c r="E2313" s="389">
        <v>43686</v>
      </c>
      <c r="F2313" s="387" t="s">
        <v>2258</v>
      </c>
      <c r="G2313" s="389">
        <v>43687</v>
      </c>
      <c r="H2313" s="387" t="s">
        <v>3527</v>
      </c>
      <c r="I2313" s="389">
        <v>43686</v>
      </c>
      <c r="J2313" s="387" t="s">
        <v>3526</v>
      </c>
      <c r="K2313" s="387" t="s">
        <v>1741</v>
      </c>
      <c r="L2313" s="390" t="s">
        <v>1732</v>
      </c>
      <c r="M2313" s="390" t="s">
        <v>1884</v>
      </c>
      <c r="N2313" s="390" t="str">
        <f t="shared" si="72"/>
        <v>Employee25@blyblade.com</v>
      </c>
      <c r="O2313" s="390" t="str">
        <f t="shared" si="73"/>
        <v>Shyloh_Davonne Wilkinson</v>
      </c>
      <c r="P2313" s="387" t="s">
        <v>1728</v>
      </c>
      <c r="Q2313" s="387" t="s">
        <v>1847</v>
      </c>
      <c r="R2313" s="387" t="s">
        <v>1738</v>
      </c>
      <c r="S2313" s="387">
        <v>6.58</v>
      </c>
      <c r="T2313" s="387">
        <v>26</v>
      </c>
      <c r="U2313" s="387" t="s">
        <v>1883</v>
      </c>
      <c r="V2313" s="387" t="s">
        <v>1882</v>
      </c>
      <c r="W2313" s="387" t="s">
        <v>1771</v>
      </c>
      <c r="X2313" s="387" t="s">
        <v>1844</v>
      </c>
      <c r="Y2313" s="387" t="s">
        <v>1735</v>
      </c>
      <c r="Z2313" s="387" t="s">
        <v>1734</v>
      </c>
      <c r="AA2313" s="387" t="s">
        <v>1747</v>
      </c>
      <c r="AB2313" s="387">
        <v>0</v>
      </c>
      <c r="AC2313" s="387">
        <v>0</v>
      </c>
      <c r="AD2313" s="387">
        <v>8.5399999999999991</v>
      </c>
      <c r="AE2313" s="387">
        <v>8.5399999999999991</v>
      </c>
      <c r="AF2313" s="387" t="s">
        <v>1729</v>
      </c>
      <c r="AG2313" s="387">
        <v>0</v>
      </c>
      <c r="AH2313" s="387">
        <v>0</v>
      </c>
      <c r="AI2313" s="387">
        <v>8.5399999999999991</v>
      </c>
      <c r="AJ2313" s="387">
        <v>8.5399999999999991</v>
      </c>
      <c r="AK2313" s="387">
        <v>0</v>
      </c>
      <c r="AM2313"/>
      <c r="AN2313"/>
      <c r="AO2313"/>
    </row>
    <row r="2314" spans="1:41">
      <c r="A2314" s="387" t="s">
        <v>3810</v>
      </c>
      <c r="B2314" s="388">
        <v>43689.455543981479</v>
      </c>
      <c r="C2314" s="389">
        <v>43689</v>
      </c>
      <c r="D2314" s="387" t="s">
        <v>2464</v>
      </c>
      <c r="E2314" s="389">
        <v>43689</v>
      </c>
      <c r="F2314" s="387" t="s">
        <v>2463</v>
      </c>
      <c r="G2314" s="389">
        <v>43689</v>
      </c>
      <c r="H2314" s="387" t="s">
        <v>2365</v>
      </c>
      <c r="I2314" s="389">
        <v>43689</v>
      </c>
      <c r="J2314" s="387" t="s">
        <v>2364</v>
      </c>
      <c r="K2314" s="387" t="s">
        <v>1741</v>
      </c>
      <c r="L2314" s="390" t="s">
        <v>1732</v>
      </c>
      <c r="M2314" s="390" t="s">
        <v>1763</v>
      </c>
      <c r="N2314" s="390" t="str">
        <f t="shared" si="72"/>
        <v>Employee51@blyblade.com</v>
      </c>
      <c r="O2314" s="390" t="str">
        <f t="shared" si="73"/>
        <v>Jacqueline_Westbrook</v>
      </c>
      <c r="P2314" s="387" t="s">
        <v>1728</v>
      </c>
      <c r="Q2314" s="387" t="s">
        <v>1754</v>
      </c>
      <c r="R2314" s="387" t="s">
        <v>1753</v>
      </c>
      <c r="S2314" s="387">
        <v>2.88</v>
      </c>
      <c r="T2314" s="387">
        <v>5</v>
      </c>
      <c r="U2314" s="387" t="s">
        <v>1781</v>
      </c>
      <c r="V2314" s="387" t="s">
        <v>1752</v>
      </c>
      <c r="W2314" s="387" t="s">
        <v>1771</v>
      </c>
      <c r="X2314" s="387" t="s">
        <v>1770</v>
      </c>
      <c r="Y2314" s="387" t="s">
        <v>1735</v>
      </c>
      <c r="Z2314" s="387" t="s">
        <v>1734</v>
      </c>
      <c r="AA2314" s="387" t="s">
        <v>1733</v>
      </c>
      <c r="AB2314" s="387">
        <v>20.67</v>
      </c>
      <c r="AC2314" s="387">
        <v>0</v>
      </c>
      <c r="AD2314" s="387">
        <v>0</v>
      </c>
      <c r="AE2314" s="387">
        <v>20.67</v>
      </c>
      <c r="AF2314" s="387" t="s">
        <v>1729</v>
      </c>
      <c r="AG2314" s="387">
        <v>20.67</v>
      </c>
      <c r="AH2314" s="387">
        <v>0</v>
      </c>
      <c r="AI2314" s="387">
        <v>0</v>
      </c>
      <c r="AJ2314" s="387">
        <v>20.67</v>
      </c>
      <c r="AK2314" s="387">
        <v>2.0699999999999998</v>
      </c>
      <c r="AM2314"/>
      <c r="AN2314"/>
      <c r="AO2314"/>
    </row>
    <row r="2315" spans="1:41">
      <c r="A2315" s="387" t="s">
        <v>3809</v>
      </c>
      <c r="B2315" s="388">
        <v>43689.463171296295</v>
      </c>
      <c r="C2315" s="389">
        <v>43689</v>
      </c>
      <c r="D2315" s="387" t="s">
        <v>1849</v>
      </c>
      <c r="E2315" s="389">
        <v>43689</v>
      </c>
      <c r="F2315" s="387" t="s">
        <v>1848</v>
      </c>
      <c r="G2315" s="389">
        <v>43689</v>
      </c>
      <c r="H2315" s="387" t="s">
        <v>2440</v>
      </c>
      <c r="I2315" s="389">
        <v>43689</v>
      </c>
      <c r="J2315" s="387" t="s">
        <v>2483</v>
      </c>
      <c r="K2315" s="387" t="s">
        <v>1741</v>
      </c>
      <c r="L2315" s="390" t="s">
        <v>1732</v>
      </c>
      <c r="M2315" s="390" t="s">
        <v>1804</v>
      </c>
      <c r="N2315" s="390" t="str">
        <f t="shared" si="72"/>
        <v>Employee47@blyblade.com</v>
      </c>
      <c r="O2315" s="390" t="str">
        <f t="shared" si="73"/>
        <v>Amanda_Soucy</v>
      </c>
      <c r="P2315" s="387" t="s">
        <v>1728</v>
      </c>
      <c r="Q2315" s="387" t="s">
        <v>1754</v>
      </c>
      <c r="R2315" s="387" t="s">
        <v>1738</v>
      </c>
      <c r="S2315" s="387">
        <v>2.95</v>
      </c>
      <c r="T2315" s="387">
        <v>16</v>
      </c>
      <c r="U2315" s="387" t="s">
        <v>1833</v>
      </c>
      <c r="V2315" s="387" t="s">
        <v>1772</v>
      </c>
      <c r="W2315" s="387" t="s">
        <v>1771</v>
      </c>
      <c r="X2315" s="387" t="s">
        <v>1844</v>
      </c>
      <c r="Y2315" s="387" t="s">
        <v>1735</v>
      </c>
      <c r="Z2315" s="387" t="s">
        <v>1734</v>
      </c>
      <c r="AA2315" s="387" t="s">
        <v>1733</v>
      </c>
      <c r="AB2315" s="387">
        <v>15.79</v>
      </c>
      <c r="AC2315" s="387">
        <v>0</v>
      </c>
      <c r="AD2315" s="387">
        <v>0</v>
      </c>
      <c r="AE2315" s="387">
        <v>15.79</v>
      </c>
      <c r="AF2315" s="387" t="s">
        <v>1729</v>
      </c>
      <c r="AG2315" s="387">
        <v>15.79</v>
      </c>
      <c r="AH2315" s="387">
        <v>0</v>
      </c>
      <c r="AI2315" s="387">
        <v>0</v>
      </c>
      <c r="AJ2315" s="387">
        <v>15.79</v>
      </c>
      <c r="AK2315" s="387">
        <v>1.58</v>
      </c>
      <c r="AM2315"/>
      <c r="AN2315"/>
      <c r="AO2315"/>
    </row>
    <row r="2316" spans="1:41">
      <c r="A2316" s="387" t="s">
        <v>3808</v>
      </c>
      <c r="B2316" s="388">
        <v>43689.465173611112</v>
      </c>
      <c r="C2316" s="389">
        <v>43689</v>
      </c>
      <c r="D2316" s="387" t="s">
        <v>2641</v>
      </c>
      <c r="E2316" s="389">
        <v>43689</v>
      </c>
      <c r="F2316" s="387" t="s">
        <v>2913</v>
      </c>
      <c r="G2316" s="389">
        <v>43689</v>
      </c>
      <c r="H2316" s="387" t="s">
        <v>1831</v>
      </c>
      <c r="I2316" s="389">
        <v>43689</v>
      </c>
      <c r="J2316" s="387" t="s">
        <v>1830</v>
      </c>
      <c r="K2316" s="387" t="s">
        <v>1741</v>
      </c>
      <c r="L2316" s="390" t="s">
        <v>1732</v>
      </c>
      <c r="M2316" s="390" t="s">
        <v>2985</v>
      </c>
      <c r="N2316" s="390" t="str">
        <f t="shared" si="72"/>
        <v>Employee49@blyblade.com</v>
      </c>
      <c r="O2316" s="390" t="str">
        <f t="shared" si="73"/>
        <v>Emi_Suzuki</v>
      </c>
      <c r="P2316" s="387" t="s">
        <v>1728</v>
      </c>
      <c r="Q2316" s="387" t="s">
        <v>1754</v>
      </c>
      <c r="R2316" s="387" t="s">
        <v>1738</v>
      </c>
      <c r="S2316" s="387">
        <v>7.11</v>
      </c>
      <c r="T2316" s="387">
        <v>20</v>
      </c>
      <c r="U2316" s="387" t="s">
        <v>2489</v>
      </c>
      <c r="V2316" s="387" t="s">
        <v>1772</v>
      </c>
      <c r="W2316" s="387" t="s">
        <v>1771</v>
      </c>
      <c r="X2316" s="387" t="s">
        <v>1844</v>
      </c>
      <c r="Y2316" s="387" t="s">
        <v>1825</v>
      </c>
      <c r="Z2316" s="387" t="s">
        <v>1734</v>
      </c>
      <c r="AA2316" s="387" t="s">
        <v>1733</v>
      </c>
      <c r="AB2316" s="387">
        <v>31.32</v>
      </c>
      <c r="AC2316" s="387">
        <v>0</v>
      </c>
      <c r="AD2316" s="387">
        <v>0</v>
      </c>
      <c r="AE2316" s="387">
        <v>31.32</v>
      </c>
      <c r="AF2316" s="387" t="s">
        <v>1729</v>
      </c>
      <c r="AG2316" s="387">
        <v>31.32</v>
      </c>
      <c r="AH2316" s="387">
        <v>0</v>
      </c>
      <c r="AI2316" s="387">
        <v>0</v>
      </c>
      <c r="AJ2316" s="387">
        <v>31.32</v>
      </c>
      <c r="AK2316" s="387">
        <v>3.13</v>
      </c>
      <c r="AM2316"/>
      <c r="AN2316"/>
      <c r="AO2316"/>
    </row>
    <row r="2317" spans="1:41">
      <c r="A2317" s="387" t="s">
        <v>3807</v>
      </c>
      <c r="B2317" s="388">
        <v>43689.483356481483</v>
      </c>
      <c r="C2317" s="389">
        <v>43688</v>
      </c>
      <c r="D2317" s="387" t="s">
        <v>1908</v>
      </c>
      <c r="E2317" s="389">
        <v>43688</v>
      </c>
      <c r="F2317" s="387" t="s">
        <v>3355</v>
      </c>
      <c r="G2317" s="389">
        <v>43688</v>
      </c>
      <c r="H2317" s="387" t="s">
        <v>1872</v>
      </c>
      <c r="I2317" s="389">
        <v>43688</v>
      </c>
      <c r="J2317" s="387" t="s">
        <v>3441</v>
      </c>
      <c r="K2317" s="387" t="s">
        <v>1741</v>
      </c>
      <c r="L2317" s="390" t="s">
        <v>1732</v>
      </c>
      <c r="M2317" s="390" t="s">
        <v>2594</v>
      </c>
      <c r="N2317" s="390" t="str">
        <f t="shared" si="72"/>
        <v>Employee9@blyblade.com</v>
      </c>
      <c r="O2317" s="390" t="str">
        <f t="shared" si="73"/>
        <v>Emily_Antner</v>
      </c>
      <c r="P2317" s="387" t="s">
        <v>1728</v>
      </c>
      <c r="Q2317" s="387" t="s">
        <v>1754</v>
      </c>
      <c r="R2317" s="387" t="s">
        <v>1738</v>
      </c>
      <c r="S2317" s="387">
        <v>2.19</v>
      </c>
      <c r="T2317" s="387">
        <v>10</v>
      </c>
      <c r="U2317" s="387" t="s">
        <v>2742</v>
      </c>
      <c r="V2317" s="387" t="s">
        <v>3484</v>
      </c>
      <c r="W2317" s="387" t="s">
        <v>1771</v>
      </c>
      <c r="X2317" s="387" t="s">
        <v>1770</v>
      </c>
      <c r="Y2317" s="387" t="s">
        <v>1896</v>
      </c>
      <c r="Z2317" s="387" t="s">
        <v>1734</v>
      </c>
      <c r="AA2317" s="387" t="s">
        <v>1733</v>
      </c>
      <c r="AB2317" s="387">
        <v>14.54</v>
      </c>
      <c r="AC2317" s="387">
        <v>0</v>
      </c>
      <c r="AD2317" s="387">
        <v>0</v>
      </c>
      <c r="AE2317" s="387">
        <v>14.54</v>
      </c>
      <c r="AF2317" s="387" t="s">
        <v>1729</v>
      </c>
      <c r="AG2317" s="387">
        <v>14.54</v>
      </c>
      <c r="AH2317" s="387">
        <v>0</v>
      </c>
      <c r="AI2317" s="387">
        <v>0</v>
      </c>
      <c r="AJ2317" s="387">
        <v>14.54</v>
      </c>
      <c r="AK2317" s="387">
        <v>1.45</v>
      </c>
      <c r="AM2317"/>
      <c r="AN2317"/>
      <c r="AO2317"/>
    </row>
    <row r="2318" spans="1:41">
      <c r="A2318" s="387" t="s">
        <v>3806</v>
      </c>
      <c r="B2318" s="388">
        <v>43689.484675925924</v>
      </c>
      <c r="C2318" s="389">
        <v>43689</v>
      </c>
      <c r="D2318" s="387" t="s">
        <v>1871</v>
      </c>
      <c r="E2318" s="389">
        <v>43688</v>
      </c>
      <c r="F2318" s="387" t="s">
        <v>1870</v>
      </c>
      <c r="G2318" s="389">
        <v>43689</v>
      </c>
      <c r="H2318" s="387" t="s">
        <v>1866</v>
      </c>
      <c r="I2318" s="389">
        <v>43688</v>
      </c>
      <c r="J2318" s="387" t="s">
        <v>1865</v>
      </c>
      <c r="K2318" s="387" t="s">
        <v>1741</v>
      </c>
      <c r="L2318" s="390" t="s">
        <v>1732</v>
      </c>
      <c r="M2318" s="390" t="s">
        <v>1755</v>
      </c>
      <c r="N2318" s="390" t="str">
        <f t="shared" ref="N2318:N2381" si="74">M2318&amp;"@blyblade.com"</f>
        <v>Employee2@blyblade.com</v>
      </c>
      <c r="O2318" s="390" t="str">
        <f t="shared" si="73"/>
        <v>Cal_Thompson</v>
      </c>
      <c r="P2318" s="387" t="s">
        <v>1728</v>
      </c>
      <c r="Q2318" s="387" t="s">
        <v>1952</v>
      </c>
      <c r="R2318" s="387" t="s">
        <v>1803</v>
      </c>
      <c r="S2318" s="387">
        <v>13.02</v>
      </c>
      <c r="T2318" s="387">
        <v>25</v>
      </c>
      <c r="U2318" s="387" t="s">
        <v>1802</v>
      </c>
      <c r="V2318" s="387" t="s">
        <v>1737</v>
      </c>
      <c r="W2318" s="387" t="s">
        <v>1761</v>
      </c>
      <c r="X2318" s="387" t="s">
        <v>1749</v>
      </c>
      <c r="Y2318" s="387" t="s">
        <v>1748</v>
      </c>
      <c r="Z2318" s="387" t="s">
        <v>1734</v>
      </c>
      <c r="AA2318" s="387" t="s">
        <v>1733</v>
      </c>
      <c r="AB2318" s="387">
        <v>111.56</v>
      </c>
      <c r="AC2318" s="387">
        <v>0</v>
      </c>
      <c r="AD2318" s="387">
        <v>0</v>
      </c>
      <c r="AE2318" s="387">
        <v>111.56</v>
      </c>
      <c r="AF2318" s="387" t="s">
        <v>1729</v>
      </c>
      <c r="AG2318" s="387">
        <v>111.56</v>
      </c>
      <c r="AH2318" s="387">
        <v>0</v>
      </c>
      <c r="AI2318" s="387">
        <v>0</v>
      </c>
      <c r="AJ2318" s="387">
        <v>111.56</v>
      </c>
      <c r="AK2318" s="387">
        <v>11.16</v>
      </c>
      <c r="AM2318"/>
      <c r="AN2318"/>
      <c r="AO2318"/>
    </row>
    <row r="2319" spans="1:41">
      <c r="A2319" s="387" t="s">
        <v>3805</v>
      </c>
      <c r="B2319" s="388">
        <v>43689.489363425928</v>
      </c>
      <c r="C2319" s="389">
        <v>43689</v>
      </c>
      <c r="D2319" s="387" t="s">
        <v>2436</v>
      </c>
      <c r="E2319" s="389">
        <v>43689</v>
      </c>
      <c r="F2319" s="387" t="s">
        <v>3804</v>
      </c>
      <c r="G2319" s="389">
        <v>43689</v>
      </c>
      <c r="H2319" s="387" t="s">
        <v>3012</v>
      </c>
      <c r="I2319" s="389">
        <v>43689</v>
      </c>
      <c r="J2319" s="387" t="s">
        <v>3683</v>
      </c>
      <c r="K2319" s="387" t="s">
        <v>1741</v>
      </c>
      <c r="L2319" s="390" t="s">
        <v>1732</v>
      </c>
      <c r="M2319" s="390" t="s">
        <v>2265</v>
      </c>
      <c r="N2319" s="390" t="str">
        <f t="shared" si="74"/>
        <v>Employee4@blyblade.com</v>
      </c>
      <c r="O2319" s="390" t="str">
        <f t="shared" ref="O2319:O2382" si="75">VLOOKUP(M2319,$A$10:$F$65,4,FALSE)</f>
        <v>Oksana_Orlov</v>
      </c>
      <c r="P2319" s="387" t="s">
        <v>1728</v>
      </c>
      <c r="Q2319" s="387" t="s">
        <v>1754</v>
      </c>
      <c r="R2319" s="387" t="s">
        <v>1738</v>
      </c>
      <c r="S2319" s="387">
        <v>1.55</v>
      </c>
      <c r="T2319" s="387">
        <v>6</v>
      </c>
      <c r="U2319" s="387" t="s">
        <v>1773</v>
      </c>
      <c r="V2319" s="387" t="s">
        <v>2007</v>
      </c>
      <c r="W2319" s="387" t="s">
        <v>1771</v>
      </c>
      <c r="X2319" s="387" t="s">
        <v>1770</v>
      </c>
      <c r="Y2319" s="387" t="s">
        <v>1735</v>
      </c>
      <c r="Z2319" s="387" t="s">
        <v>1734</v>
      </c>
      <c r="AA2319" s="387" t="s">
        <v>1733</v>
      </c>
      <c r="AB2319" s="387">
        <v>10.27</v>
      </c>
      <c r="AC2319" s="387">
        <v>0</v>
      </c>
      <c r="AD2319" s="387">
        <v>0</v>
      </c>
      <c r="AE2319" s="387">
        <v>10.27</v>
      </c>
      <c r="AF2319" s="387" t="s">
        <v>1729</v>
      </c>
      <c r="AG2319" s="387">
        <v>10.27</v>
      </c>
      <c r="AH2319" s="387">
        <v>0</v>
      </c>
      <c r="AI2319" s="387">
        <v>0</v>
      </c>
      <c r="AJ2319" s="387">
        <v>10.27</v>
      </c>
      <c r="AK2319" s="387">
        <v>1.03</v>
      </c>
      <c r="AM2319"/>
      <c r="AN2319"/>
      <c r="AO2319"/>
    </row>
    <row r="2320" spans="1:41">
      <c r="A2320" s="387" t="s">
        <v>3803</v>
      </c>
      <c r="B2320" s="388">
        <v>43689.494467592594</v>
      </c>
      <c r="C2320" s="389">
        <v>43689</v>
      </c>
      <c r="D2320" s="387" t="s">
        <v>2146</v>
      </c>
      <c r="E2320" s="389">
        <v>43689</v>
      </c>
      <c r="F2320" s="387" t="s">
        <v>2664</v>
      </c>
      <c r="G2320" s="389">
        <v>43689</v>
      </c>
      <c r="H2320" s="387" t="s">
        <v>2173</v>
      </c>
      <c r="I2320" s="389">
        <v>43689</v>
      </c>
      <c r="J2320" s="387" t="s">
        <v>2481</v>
      </c>
      <c r="K2320" s="387" t="s">
        <v>1741</v>
      </c>
      <c r="L2320" s="390" t="s">
        <v>1732</v>
      </c>
      <c r="M2320" s="390" t="s">
        <v>2013</v>
      </c>
      <c r="N2320" s="390" t="str">
        <f t="shared" si="74"/>
        <v>Employee22@blyblade.com</v>
      </c>
      <c r="O2320" s="390" t="str">
        <f t="shared" si="75"/>
        <v>Lee_Gold</v>
      </c>
      <c r="P2320" s="387" t="s">
        <v>1728</v>
      </c>
      <c r="Q2320" s="387" t="s">
        <v>1754</v>
      </c>
      <c r="R2320" s="387" t="s">
        <v>1753</v>
      </c>
      <c r="S2320" s="387">
        <v>2.58</v>
      </c>
      <c r="T2320" s="387">
        <v>7</v>
      </c>
      <c r="U2320" s="387" t="s">
        <v>1795</v>
      </c>
      <c r="V2320" s="387" t="s">
        <v>1752</v>
      </c>
      <c r="W2320" s="387" t="s">
        <v>1771</v>
      </c>
      <c r="X2320" s="387" t="s">
        <v>1770</v>
      </c>
      <c r="Y2320" s="387" t="s">
        <v>1748</v>
      </c>
      <c r="Z2320" s="387" t="s">
        <v>1734</v>
      </c>
      <c r="AA2320" s="387" t="s">
        <v>1733</v>
      </c>
      <c r="AB2320" s="387">
        <v>14.17</v>
      </c>
      <c r="AC2320" s="387">
        <v>0</v>
      </c>
      <c r="AD2320" s="387">
        <v>0</v>
      </c>
      <c r="AE2320" s="387">
        <v>14.17</v>
      </c>
      <c r="AF2320" s="387" t="s">
        <v>1729</v>
      </c>
      <c r="AG2320" s="387">
        <v>14.17</v>
      </c>
      <c r="AH2320" s="387">
        <v>0</v>
      </c>
      <c r="AI2320" s="387">
        <v>0</v>
      </c>
      <c r="AJ2320" s="387">
        <v>14.17</v>
      </c>
      <c r="AK2320" s="387">
        <v>1.42</v>
      </c>
      <c r="AM2320"/>
      <c r="AN2320"/>
      <c r="AO2320"/>
    </row>
    <row r="2321" spans="1:41">
      <c r="A2321" s="387" t="s">
        <v>3802</v>
      </c>
      <c r="B2321" s="388">
        <v>43689.526886574073</v>
      </c>
      <c r="C2321" s="389">
        <v>43689</v>
      </c>
      <c r="D2321" s="387" t="s">
        <v>2161</v>
      </c>
      <c r="E2321" s="389">
        <v>43689</v>
      </c>
      <c r="F2321" s="387" t="s">
        <v>3801</v>
      </c>
      <c r="G2321" s="387" t="s">
        <v>1728</v>
      </c>
      <c r="H2321" s="387" t="s">
        <v>1728</v>
      </c>
      <c r="I2321" s="387" t="s">
        <v>1728</v>
      </c>
      <c r="J2321" s="387" t="s">
        <v>1728</v>
      </c>
      <c r="K2321" s="387" t="s">
        <v>1741</v>
      </c>
      <c r="L2321" s="390" t="s">
        <v>1732</v>
      </c>
      <c r="M2321" s="390" t="s">
        <v>2084</v>
      </c>
      <c r="N2321" s="390" t="str">
        <f t="shared" si="74"/>
        <v>Employee40@blyblade.com</v>
      </c>
      <c r="O2321" s="390" t="str">
        <f t="shared" si="75"/>
        <v>Sergio_Khazerov</v>
      </c>
      <c r="P2321" s="387" t="s">
        <v>1728</v>
      </c>
      <c r="Q2321" s="387" t="s">
        <v>1952</v>
      </c>
      <c r="R2321" s="387" t="s">
        <v>1738</v>
      </c>
      <c r="S2321" s="387">
        <v>0</v>
      </c>
      <c r="T2321" s="387">
        <v>7</v>
      </c>
      <c r="U2321" s="387" t="s">
        <v>1991</v>
      </c>
      <c r="V2321" s="387" t="s">
        <v>1991</v>
      </c>
      <c r="W2321" s="387" t="s">
        <v>2025</v>
      </c>
      <c r="X2321" s="387" t="s">
        <v>1749</v>
      </c>
      <c r="Y2321" s="387" t="s">
        <v>1735</v>
      </c>
      <c r="Z2321" s="387" t="s">
        <v>1734</v>
      </c>
      <c r="AA2321" s="387" t="s">
        <v>1733</v>
      </c>
      <c r="AB2321" s="387">
        <v>39.94</v>
      </c>
      <c r="AC2321" s="387">
        <v>0</v>
      </c>
      <c r="AD2321" s="387">
        <v>0</v>
      </c>
      <c r="AE2321" s="387">
        <v>39.94</v>
      </c>
      <c r="AF2321" s="387" t="s">
        <v>1729</v>
      </c>
      <c r="AG2321" s="387">
        <v>39.94</v>
      </c>
      <c r="AH2321" s="387">
        <v>0</v>
      </c>
      <c r="AI2321" s="387">
        <v>0</v>
      </c>
      <c r="AJ2321" s="387">
        <v>39.94</v>
      </c>
      <c r="AK2321" s="387">
        <v>3.99</v>
      </c>
      <c r="AM2321"/>
      <c r="AN2321"/>
      <c r="AO2321"/>
    </row>
    <row r="2322" spans="1:41">
      <c r="A2322" s="387" t="s">
        <v>3800</v>
      </c>
      <c r="B2322" s="388">
        <v>43689.52789351852</v>
      </c>
      <c r="C2322" s="389">
        <v>43689</v>
      </c>
      <c r="D2322" s="387" t="s">
        <v>2159</v>
      </c>
      <c r="E2322" s="389">
        <v>43689</v>
      </c>
      <c r="F2322" s="387" t="s">
        <v>3799</v>
      </c>
      <c r="G2322" s="389">
        <v>43689</v>
      </c>
      <c r="H2322" s="387" t="s">
        <v>3798</v>
      </c>
      <c r="I2322" s="389">
        <v>43689</v>
      </c>
      <c r="J2322" s="387" t="s">
        <v>3797</v>
      </c>
      <c r="K2322" s="387" t="s">
        <v>1741</v>
      </c>
      <c r="L2322" s="390" t="s">
        <v>1732</v>
      </c>
      <c r="M2322" s="390" t="s">
        <v>2812</v>
      </c>
      <c r="N2322" s="390" t="str">
        <f t="shared" si="74"/>
        <v>Employee6@blyblade.com</v>
      </c>
      <c r="O2322" s="390" t="str">
        <f t="shared" si="75"/>
        <v>Matthew_Brody</v>
      </c>
      <c r="P2322" s="387" t="s">
        <v>1728</v>
      </c>
      <c r="Q2322" s="387" t="s">
        <v>1754</v>
      </c>
      <c r="R2322" s="387" t="s">
        <v>1738</v>
      </c>
      <c r="S2322" s="387">
        <v>1.6</v>
      </c>
      <c r="T2322" s="387">
        <v>17</v>
      </c>
      <c r="U2322" s="387" t="s">
        <v>2342</v>
      </c>
      <c r="V2322" s="387" t="s">
        <v>1772</v>
      </c>
      <c r="W2322" s="387" t="s">
        <v>1965</v>
      </c>
      <c r="X2322" s="387" t="s">
        <v>1770</v>
      </c>
      <c r="Y2322" s="387" t="s">
        <v>1748</v>
      </c>
      <c r="Z2322" s="387" t="s">
        <v>1734</v>
      </c>
      <c r="AA2322" s="387" t="s">
        <v>1733</v>
      </c>
      <c r="AB2322" s="387">
        <v>17.34</v>
      </c>
      <c r="AC2322" s="387">
        <v>0</v>
      </c>
      <c r="AD2322" s="387">
        <v>0</v>
      </c>
      <c r="AE2322" s="387">
        <v>17.34</v>
      </c>
      <c r="AF2322" s="387" t="s">
        <v>1729</v>
      </c>
      <c r="AG2322" s="387">
        <v>17.34</v>
      </c>
      <c r="AH2322" s="387">
        <v>0</v>
      </c>
      <c r="AI2322" s="387">
        <v>0</v>
      </c>
      <c r="AJ2322" s="387">
        <v>17.34</v>
      </c>
      <c r="AK2322" s="387">
        <v>1.73</v>
      </c>
      <c r="AM2322"/>
      <c r="AN2322"/>
      <c r="AO2322"/>
    </row>
    <row r="2323" spans="1:41">
      <c r="A2323" s="387" t="s">
        <v>3773</v>
      </c>
      <c r="B2323" s="388">
        <v>43689.543749999997</v>
      </c>
      <c r="C2323" s="389">
        <v>43689</v>
      </c>
      <c r="D2323" s="387" t="s">
        <v>3253</v>
      </c>
      <c r="E2323" s="389">
        <v>43689</v>
      </c>
      <c r="F2323" s="387" t="s">
        <v>3252</v>
      </c>
      <c r="G2323" s="389">
        <v>43689</v>
      </c>
      <c r="H2323" s="387" t="s">
        <v>3038</v>
      </c>
      <c r="I2323" s="389">
        <v>43689</v>
      </c>
      <c r="J2323" s="387" t="s">
        <v>3037</v>
      </c>
      <c r="K2323" s="387" t="s">
        <v>1741</v>
      </c>
      <c r="L2323" s="390" t="s">
        <v>1732</v>
      </c>
      <c r="M2323" s="390" t="s">
        <v>1884</v>
      </c>
      <c r="N2323" s="390" t="str">
        <f t="shared" si="74"/>
        <v>Employee25@blyblade.com</v>
      </c>
      <c r="O2323" s="390" t="str">
        <f t="shared" si="75"/>
        <v>Shyloh_Davonne Wilkinson</v>
      </c>
      <c r="P2323" s="387" t="s">
        <v>1728</v>
      </c>
      <c r="Q2323" s="387" t="s">
        <v>1847</v>
      </c>
      <c r="R2323" s="387" t="s">
        <v>1803</v>
      </c>
      <c r="S2323" s="387">
        <v>5.65</v>
      </c>
      <c r="T2323" s="387">
        <v>40</v>
      </c>
      <c r="U2323" s="387" t="s">
        <v>1882</v>
      </c>
      <c r="V2323" s="387" t="s">
        <v>1883</v>
      </c>
      <c r="W2323" s="387" t="s">
        <v>1771</v>
      </c>
      <c r="X2323" s="387" t="s">
        <v>1844</v>
      </c>
      <c r="Y2323" s="387" t="s">
        <v>1735</v>
      </c>
      <c r="Z2323" s="387" t="s">
        <v>1734</v>
      </c>
      <c r="AA2323" s="387" t="s">
        <v>1747</v>
      </c>
      <c r="AB2323" s="387">
        <v>0</v>
      </c>
      <c r="AC2323" s="387">
        <v>0</v>
      </c>
      <c r="AD2323" s="387">
        <v>5.5</v>
      </c>
      <c r="AE2323" s="387">
        <v>5.5</v>
      </c>
      <c r="AF2323" s="387" t="s">
        <v>1729</v>
      </c>
      <c r="AG2323" s="387">
        <v>0</v>
      </c>
      <c r="AH2323" s="387">
        <v>0</v>
      </c>
      <c r="AI2323" s="387">
        <v>5.5</v>
      </c>
      <c r="AJ2323" s="387">
        <v>5.5</v>
      </c>
      <c r="AK2323" s="387">
        <v>0</v>
      </c>
      <c r="AM2323"/>
      <c r="AN2323"/>
      <c r="AO2323"/>
    </row>
    <row r="2324" spans="1:41">
      <c r="A2324" s="387" t="s">
        <v>3796</v>
      </c>
      <c r="B2324" s="388">
        <v>43689.548831018517</v>
      </c>
      <c r="C2324" s="389">
        <v>43689</v>
      </c>
      <c r="D2324" s="387" t="s">
        <v>2418</v>
      </c>
      <c r="E2324" s="389">
        <v>43689</v>
      </c>
      <c r="F2324" s="387" t="s">
        <v>3795</v>
      </c>
      <c r="G2324" s="389">
        <v>43689</v>
      </c>
      <c r="H2324" s="387" t="s">
        <v>2610</v>
      </c>
      <c r="I2324" s="389">
        <v>43689</v>
      </c>
      <c r="J2324" s="387" t="s">
        <v>3794</v>
      </c>
      <c r="K2324" s="387" t="s">
        <v>1741</v>
      </c>
      <c r="L2324" s="390" t="s">
        <v>1732</v>
      </c>
      <c r="M2324" s="390" t="s">
        <v>1755</v>
      </c>
      <c r="N2324" s="390" t="str">
        <f t="shared" si="74"/>
        <v>Employee2@blyblade.com</v>
      </c>
      <c r="O2324" s="390" t="str">
        <f t="shared" si="75"/>
        <v>Cal_Thompson</v>
      </c>
      <c r="P2324" s="387" t="s">
        <v>1728</v>
      </c>
      <c r="Q2324" s="387" t="s">
        <v>1847</v>
      </c>
      <c r="R2324" s="387" t="s">
        <v>1738</v>
      </c>
      <c r="S2324" s="387">
        <v>2.9</v>
      </c>
      <c r="T2324" s="387">
        <v>15</v>
      </c>
      <c r="U2324" s="387" t="s">
        <v>1772</v>
      </c>
      <c r="V2324" s="387" t="s">
        <v>2524</v>
      </c>
      <c r="W2324" s="387" t="s">
        <v>1761</v>
      </c>
      <c r="X2324" s="387" t="s">
        <v>1749</v>
      </c>
      <c r="Y2324" s="387" t="s">
        <v>1748</v>
      </c>
      <c r="Z2324" s="387" t="s">
        <v>1734</v>
      </c>
      <c r="AA2324" s="387" t="s">
        <v>1733</v>
      </c>
      <c r="AB2324" s="387">
        <v>23.05</v>
      </c>
      <c r="AC2324" s="387">
        <v>0</v>
      </c>
      <c r="AD2324" s="387">
        <v>0</v>
      </c>
      <c r="AE2324" s="387">
        <v>23.05</v>
      </c>
      <c r="AF2324" s="387" t="s">
        <v>1729</v>
      </c>
      <c r="AG2324" s="387">
        <v>23.05</v>
      </c>
      <c r="AH2324" s="387">
        <v>0</v>
      </c>
      <c r="AI2324" s="387">
        <v>0</v>
      </c>
      <c r="AJ2324" s="387">
        <v>23.05</v>
      </c>
      <c r="AK2324" s="387">
        <v>2.31</v>
      </c>
      <c r="AM2324"/>
      <c r="AN2324"/>
      <c r="AO2324"/>
    </row>
    <row r="2325" spans="1:41">
      <c r="A2325" s="387" t="s">
        <v>3793</v>
      </c>
      <c r="B2325" s="388">
        <v>43689.5628125</v>
      </c>
      <c r="C2325" s="389">
        <v>43689</v>
      </c>
      <c r="D2325" s="387" t="s">
        <v>3777</v>
      </c>
      <c r="E2325" s="389">
        <v>43689</v>
      </c>
      <c r="F2325" s="387" t="s">
        <v>3792</v>
      </c>
      <c r="G2325" s="389">
        <v>43689</v>
      </c>
      <c r="H2325" s="387" t="s">
        <v>2697</v>
      </c>
      <c r="I2325" s="389">
        <v>43689</v>
      </c>
      <c r="J2325" s="387" t="s">
        <v>3791</v>
      </c>
      <c r="K2325" s="387" t="s">
        <v>1741</v>
      </c>
      <c r="L2325" s="390" t="s">
        <v>1732</v>
      </c>
      <c r="M2325" s="390" t="s">
        <v>1884</v>
      </c>
      <c r="N2325" s="390" t="str">
        <f t="shared" si="74"/>
        <v>Employee25@blyblade.com</v>
      </c>
      <c r="O2325" s="390" t="str">
        <f t="shared" si="75"/>
        <v>Shyloh_Davonne Wilkinson</v>
      </c>
      <c r="P2325" s="387" t="s">
        <v>1728</v>
      </c>
      <c r="Q2325" s="387" t="s">
        <v>1847</v>
      </c>
      <c r="R2325" s="387" t="s">
        <v>1738</v>
      </c>
      <c r="S2325" s="387">
        <v>5.14</v>
      </c>
      <c r="T2325" s="387">
        <v>16</v>
      </c>
      <c r="U2325" s="387" t="s">
        <v>1883</v>
      </c>
      <c r="V2325" s="387" t="s">
        <v>2007</v>
      </c>
      <c r="W2325" s="387" t="s">
        <v>1965</v>
      </c>
      <c r="X2325" s="387" t="s">
        <v>1964</v>
      </c>
      <c r="Y2325" s="387" t="s">
        <v>1735</v>
      </c>
      <c r="Z2325" s="387" t="s">
        <v>1734</v>
      </c>
      <c r="AA2325" s="387" t="s">
        <v>1733</v>
      </c>
      <c r="AB2325" s="387">
        <v>26.2</v>
      </c>
      <c r="AC2325" s="387">
        <v>0</v>
      </c>
      <c r="AD2325" s="387">
        <v>0</v>
      </c>
      <c r="AE2325" s="387">
        <v>26.2</v>
      </c>
      <c r="AF2325" s="387" t="s">
        <v>1729</v>
      </c>
      <c r="AG2325" s="387">
        <v>26.2</v>
      </c>
      <c r="AH2325" s="387">
        <v>0</v>
      </c>
      <c r="AI2325" s="387">
        <v>0</v>
      </c>
      <c r="AJ2325" s="387">
        <v>26.2</v>
      </c>
      <c r="AK2325" s="387">
        <v>2.62</v>
      </c>
      <c r="AM2325"/>
      <c r="AN2325"/>
      <c r="AO2325"/>
    </row>
    <row r="2326" spans="1:41">
      <c r="A2326" s="387" t="s">
        <v>3790</v>
      </c>
      <c r="B2326" s="388">
        <v>43689.578449074077</v>
      </c>
      <c r="C2326" s="389">
        <v>43689</v>
      </c>
      <c r="D2326" s="387" t="s">
        <v>3654</v>
      </c>
      <c r="E2326" s="389">
        <v>43689</v>
      </c>
      <c r="F2326" s="387" t="s">
        <v>3789</v>
      </c>
      <c r="G2326" s="389">
        <v>43689</v>
      </c>
      <c r="H2326" s="387" t="s">
        <v>2871</v>
      </c>
      <c r="I2326" s="389">
        <v>43689</v>
      </c>
      <c r="J2326" s="387" t="s">
        <v>3594</v>
      </c>
      <c r="K2326" s="387" t="s">
        <v>1741</v>
      </c>
      <c r="L2326" s="390" t="s">
        <v>1732</v>
      </c>
      <c r="M2326" s="390" t="s">
        <v>1854</v>
      </c>
      <c r="N2326" s="390" t="str">
        <f t="shared" si="74"/>
        <v>Employee5@blyblade.com</v>
      </c>
      <c r="O2326" s="390" t="str">
        <f t="shared" si="75"/>
        <v>Torey_McNeil</v>
      </c>
      <c r="P2326" s="387" t="s">
        <v>1728</v>
      </c>
      <c r="Q2326" s="387" t="s">
        <v>1847</v>
      </c>
      <c r="R2326" s="387" t="s">
        <v>1738</v>
      </c>
      <c r="S2326" s="387">
        <v>9.58</v>
      </c>
      <c r="T2326" s="387">
        <v>46</v>
      </c>
      <c r="U2326" s="387" t="s">
        <v>1853</v>
      </c>
      <c r="V2326" s="387" t="s">
        <v>1737</v>
      </c>
      <c r="W2326" s="387" t="s">
        <v>1771</v>
      </c>
      <c r="X2326" s="387" t="s">
        <v>1770</v>
      </c>
      <c r="Y2326" s="387" t="s">
        <v>1748</v>
      </c>
      <c r="Z2326" s="387" t="s">
        <v>1734</v>
      </c>
      <c r="AA2326" s="387" t="s">
        <v>1733</v>
      </c>
      <c r="AB2326" s="387">
        <v>62.28</v>
      </c>
      <c r="AC2326" s="387">
        <v>0</v>
      </c>
      <c r="AD2326" s="387">
        <v>0</v>
      </c>
      <c r="AE2326" s="387">
        <v>62.28</v>
      </c>
      <c r="AF2326" s="387" t="s">
        <v>1729</v>
      </c>
      <c r="AG2326" s="387">
        <v>62.28</v>
      </c>
      <c r="AH2326" s="387">
        <v>0</v>
      </c>
      <c r="AI2326" s="387">
        <v>0</v>
      </c>
      <c r="AJ2326" s="387">
        <v>62.28</v>
      </c>
      <c r="AK2326" s="387">
        <v>6.23</v>
      </c>
      <c r="AM2326"/>
      <c r="AN2326"/>
      <c r="AO2326"/>
    </row>
    <row r="2327" spans="1:41">
      <c r="A2327" s="387" t="s">
        <v>3788</v>
      </c>
      <c r="B2327" s="388">
        <v>43689.611701388887</v>
      </c>
      <c r="C2327" s="389">
        <v>43689</v>
      </c>
      <c r="D2327" s="387" t="s">
        <v>2128</v>
      </c>
      <c r="E2327" s="389">
        <v>43689</v>
      </c>
      <c r="F2327" s="387" t="s">
        <v>3787</v>
      </c>
      <c r="G2327" s="389">
        <v>43689</v>
      </c>
      <c r="H2327" s="387" t="s">
        <v>2869</v>
      </c>
      <c r="I2327" s="389">
        <v>43689</v>
      </c>
      <c r="J2327" s="387" t="s">
        <v>3148</v>
      </c>
      <c r="K2327" s="387" t="s">
        <v>1741</v>
      </c>
      <c r="L2327" s="390" t="s">
        <v>1732</v>
      </c>
      <c r="M2327" s="390" t="s">
        <v>2812</v>
      </c>
      <c r="N2327" s="390" t="str">
        <f t="shared" si="74"/>
        <v>Employee6@blyblade.com</v>
      </c>
      <c r="O2327" s="390" t="str">
        <f t="shared" si="75"/>
        <v>Matthew_Brody</v>
      </c>
      <c r="P2327" s="387" t="s">
        <v>1728</v>
      </c>
      <c r="Q2327" s="387" t="s">
        <v>1847</v>
      </c>
      <c r="R2327" s="387" t="s">
        <v>1738</v>
      </c>
      <c r="S2327" s="387">
        <v>2.1800000000000002</v>
      </c>
      <c r="T2327" s="387">
        <v>22</v>
      </c>
      <c r="U2327" s="387" t="s">
        <v>1883</v>
      </c>
      <c r="V2327" s="387" t="s">
        <v>1737</v>
      </c>
      <c r="W2327" s="387" t="s">
        <v>1771</v>
      </c>
      <c r="X2327" s="387" t="s">
        <v>1770</v>
      </c>
      <c r="Y2327" s="387" t="s">
        <v>1748</v>
      </c>
      <c r="Z2327" s="387" t="s">
        <v>1734</v>
      </c>
      <c r="AA2327" s="387" t="s">
        <v>1733</v>
      </c>
      <c r="AB2327" s="387">
        <v>23.7</v>
      </c>
      <c r="AC2327" s="387">
        <v>0</v>
      </c>
      <c r="AD2327" s="387">
        <v>0</v>
      </c>
      <c r="AE2327" s="387">
        <v>23.7</v>
      </c>
      <c r="AF2327" s="387" t="s">
        <v>1729</v>
      </c>
      <c r="AG2327" s="387">
        <v>23.7</v>
      </c>
      <c r="AH2327" s="387">
        <v>0</v>
      </c>
      <c r="AI2327" s="387">
        <v>0</v>
      </c>
      <c r="AJ2327" s="387">
        <v>23.7</v>
      </c>
      <c r="AK2327" s="387">
        <v>2.37</v>
      </c>
      <c r="AM2327"/>
      <c r="AN2327"/>
      <c r="AO2327"/>
    </row>
    <row r="2328" spans="1:41">
      <c r="A2328" s="387" t="s">
        <v>3786</v>
      </c>
      <c r="B2328" s="388">
        <v>43689.626620370371</v>
      </c>
      <c r="C2328" s="389">
        <v>43689</v>
      </c>
      <c r="D2328" s="387" t="s">
        <v>2862</v>
      </c>
      <c r="E2328" s="389">
        <v>43689</v>
      </c>
      <c r="F2328" s="387" t="s">
        <v>3225</v>
      </c>
      <c r="G2328" s="389">
        <v>43689</v>
      </c>
      <c r="H2328" s="387" t="s">
        <v>2727</v>
      </c>
      <c r="I2328" s="389">
        <v>43689</v>
      </c>
      <c r="J2328" s="387" t="s">
        <v>3261</v>
      </c>
      <c r="K2328" s="387" t="s">
        <v>1741</v>
      </c>
      <c r="L2328" s="390" t="s">
        <v>1732</v>
      </c>
      <c r="M2328" s="390" t="s">
        <v>1854</v>
      </c>
      <c r="N2328" s="390" t="str">
        <f t="shared" si="74"/>
        <v>Employee5@blyblade.com</v>
      </c>
      <c r="O2328" s="390" t="str">
        <f t="shared" si="75"/>
        <v>Torey_McNeil</v>
      </c>
      <c r="P2328" s="387" t="s">
        <v>1728</v>
      </c>
      <c r="Q2328" s="387" t="s">
        <v>1952</v>
      </c>
      <c r="R2328" s="387" t="s">
        <v>1738</v>
      </c>
      <c r="S2328" s="387">
        <v>3.07</v>
      </c>
      <c r="T2328" s="387">
        <v>32</v>
      </c>
      <c r="U2328" s="387" t="s">
        <v>1737</v>
      </c>
      <c r="V2328" s="387" t="s">
        <v>3075</v>
      </c>
      <c r="W2328" s="387" t="s">
        <v>1761</v>
      </c>
      <c r="X2328" s="387" t="s">
        <v>1749</v>
      </c>
      <c r="Y2328" s="387" t="s">
        <v>1748</v>
      </c>
      <c r="Z2328" s="387" t="s">
        <v>1734</v>
      </c>
      <c r="AA2328" s="387" t="s">
        <v>1733</v>
      </c>
      <c r="AB2328" s="387">
        <v>74.11</v>
      </c>
      <c r="AC2328" s="387">
        <v>0</v>
      </c>
      <c r="AD2328" s="387">
        <v>0</v>
      </c>
      <c r="AE2328" s="387">
        <v>74.11</v>
      </c>
      <c r="AF2328" s="387" t="s">
        <v>1729</v>
      </c>
      <c r="AG2328" s="387">
        <v>74.11</v>
      </c>
      <c r="AH2328" s="387">
        <v>0</v>
      </c>
      <c r="AI2328" s="387">
        <v>0</v>
      </c>
      <c r="AJ2328" s="387">
        <v>74.11</v>
      </c>
      <c r="AK2328" s="387">
        <v>7.41</v>
      </c>
      <c r="AM2328"/>
      <c r="AN2328"/>
      <c r="AO2328"/>
    </row>
    <row r="2329" spans="1:41">
      <c r="A2329" s="387" t="s">
        <v>3785</v>
      </c>
      <c r="B2329" s="388">
        <v>43689.62945601852</v>
      </c>
      <c r="C2329" s="389">
        <v>43689</v>
      </c>
      <c r="D2329" s="387" t="s">
        <v>2774</v>
      </c>
      <c r="E2329" s="389">
        <v>43689</v>
      </c>
      <c r="F2329" s="387" t="s">
        <v>2461</v>
      </c>
      <c r="G2329" s="387" t="s">
        <v>1728</v>
      </c>
      <c r="H2329" s="387" t="s">
        <v>1728</v>
      </c>
      <c r="I2329" s="387" t="s">
        <v>1728</v>
      </c>
      <c r="J2329" s="387" t="s">
        <v>1728</v>
      </c>
      <c r="K2329" s="387" t="s">
        <v>1741</v>
      </c>
      <c r="L2329" s="390" t="s">
        <v>1732</v>
      </c>
      <c r="M2329" s="390" t="s">
        <v>2084</v>
      </c>
      <c r="N2329" s="390" t="str">
        <f t="shared" si="74"/>
        <v>Employee40@blyblade.com</v>
      </c>
      <c r="O2329" s="390" t="str">
        <f t="shared" si="75"/>
        <v>Sergio_Khazerov</v>
      </c>
      <c r="P2329" s="387" t="s">
        <v>1728</v>
      </c>
      <c r="Q2329" s="387" t="s">
        <v>1952</v>
      </c>
      <c r="R2329" s="387" t="s">
        <v>1738</v>
      </c>
      <c r="S2329" s="387">
        <v>3.11</v>
      </c>
      <c r="T2329" s="387">
        <v>36</v>
      </c>
      <c r="U2329" s="387" t="s">
        <v>1991</v>
      </c>
      <c r="V2329" s="387" t="s">
        <v>2651</v>
      </c>
      <c r="W2329" s="387" t="s">
        <v>2025</v>
      </c>
      <c r="X2329" s="387" t="s">
        <v>1749</v>
      </c>
      <c r="Y2329" s="387" t="s">
        <v>1735</v>
      </c>
      <c r="Z2329" s="387" t="s">
        <v>1734</v>
      </c>
      <c r="AA2329" s="387" t="s">
        <v>1733</v>
      </c>
      <c r="AB2329" s="387">
        <v>76.95</v>
      </c>
      <c r="AC2329" s="387">
        <v>0</v>
      </c>
      <c r="AD2329" s="387">
        <v>0</v>
      </c>
      <c r="AE2329" s="387">
        <v>76.95</v>
      </c>
      <c r="AF2329" s="387" t="s">
        <v>1729</v>
      </c>
      <c r="AG2329" s="387">
        <v>76.95</v>
      </c>
      <c r="AH2329" s="387">
        <v>0</v>
      </c>
      <c r="AI2329" s="387">
        <v>0</v>
      </c>
      <c r="AJ2329" s="387">
        <v>76.95</v>
      </c>
      <c r="AK2329" s="387">
        <v>7.7</v>
      </c>
      <c r="AM2329"/>
      <c r="AN2329"/>
      <c r="AO2329"/>
    </row>
    <row r="2330" spans="1:41">
      <c r="A2330" s="387" t="s">
        <v>3784</v>
      </c>
      <c r="B2330" s="388">
        <v>43689.649965277778</v>
      </c>
      <c r="C2330" s="389">
        <v>43689</v>
      </c>
      <c r="D2330" s="387" t="s">
        <v>2097</v>
      </c>
      <c r="E2330" s="389">
        <v>43689</v>
      </c>
      <c r="F2330" s="387" t="s">
        <v>1842</v>
      </c>
      <c r="G2330" s="389">
        <v>43689</v>
      </c>
      <c r="H2330" s="387" t="s">
        <v>2163</v>
      </c>
      <c r="I2330" s="389">
        <v>43689</v>
      </c>
      <c r="J2330" s="387" t="s">
        <v>1835</v>
      </c>
      <c r="K2330" s="387" t="s">
        <v>1741</v>
      </c>
      <c r="L2330" s="390" t="s">
        <v>1732</v>
      </c>
      <c r="M2330" s="390" t="s">
        <v>2013</v>
      </c>
      <c r="N2330" s="390" t="str">
        <f t="shared" si="74"/>
        <v>Employee22@blyblade.com</v>
      </c>
      <c r="O2330" s="390" t="str">
        <f t="shared" si="75"/>
        <v>Lee_Gold</v>
      </c>
      <c r="P2330" s="387" t="s">
        <v>1728</v>
      </c>
      <c r="Q2330" s="387" t="s">
        <v>1847</v>
      </c>
      <c r="R2330" s="387" t="s">
        <v>1738</v>
      </c>
      <c r="S2330" s="387">
        <v>2.87</v>
      </c>
      <c r="T2330" s="387">
        <v>26</v>
      </c>
      <c r="U2330" s="387" t="s">
        <v>1772</v>
      </c>
      <c r="V2330" s="387" t="s">
        <v>1737</v>
      </c>
      <c r="W2330" s="387" t="s">
        <v>1875</v>
      </c>
      <c r="X2330" s="387" t="s">
        <v>1770</v>
      </c>
      <c r="Y2330" s="387" t="s">
        <v>1748</v>
      </c>
      <c r="Z2330" s="387" t="s">
        <v>1734</v>
      </c>
      <c r="AA2330" s="387" t="s">
        <v>1733</v>
      </c>
      <c r="AB2330" s="387">
        <v>28.02</v>
      </c>
      <c r="AC2330" s="387">
        <v>0</v>
      </c>
      <c r="AD2330" s="387">
        <v>0</v>
      </c>
      <c r="AE2330" s="387">
        <v>28.02</v>
      </c>
      <c r="AF2330" s="387" t="s">
        <v>1729</v>
      </c>
      <c r="AG2330" s="387">
        <v>28.02</v>
      </c>
      <c r="AH2330" s="387">
        <v>0</v>
      </c>
      <c r="AI2330" s="387">
        <v>0</v>
      </c>
      <c r="AJ2330" s="387">
        <v>28.02</v>
      </c>
      <c r="AK2330" s="387">
        <v>2.8</v>
      </c>
      <c r="AM2330"/>
      <c r="AN2330"/>
      <c r="AO2330"/>
    </row>
    <row r="2331" spans="1:41">
      <c r="A2331" s="387" t="s">
        <v>3783</v>
      </c>
      <c r="B2331" s="388">
        <v>43689.681956018518</v>
      </c>
      <c r="C2331" s="389">
        <v>43689</v>
      </c>
      <c r="D2331" s="387" t="s">
        <v>2174</v>
      </c>
      <c r="E2331" s="389">
        <v>43689</v>
      </c>
      <c r="F2331" s="387" t="s">
        <v>2173</v>
      </c>
      <c r="G2331" s="389">
        <v>43689</v>
      </c>
      <c r="H2331" s="387" t="s">
        <v>3580</v>
      </c>
      <c r="I2331" s="389">
        <v>43689</v>
      </c>
      <c r="J2331" s="387" t="s">
        <v>3579</v>
      </c>
      <c r="K2331" s="387" t="s">
        <v>1741</v>
      </c>
      <c r="L2331" s="390" t="s">
        <v>1732</v>
      </c>
      <c r="M2331" s="390" t="s">
        <v>1992</v>
      </c>
      <c r="N2331" s="390" t="str">
        <f t="shared" si="74"/>
        <v>Employee12@blyblade.com</v>
      </c>
      <c r="O2331" s="390" t="str">
        <f t="shared" si="75"/>
        <v>Lysane_Sanchez</v>
      </c>
      <c r="P2331" s="387" t="s">
        <v>1728</v>
      </c>
      <c r="Q2331" s="387" t="s">
        <v>1847</v>
      </c>
      <c r="R2331" s="387" t="s">
        <v>1738</v>
      </c>
      <c r="S2331" s="387">
        <v>6.52</v>
      </c>
      <c r="T2331" s="387">
        <v>27</v>
      </c>
      <c r="U2331" s="387" t="s">
        <v>2007</v>
      </c>
      <c r="V2331" s="387" t="s">
        <v>2063</v>
      </c>
      <c r="W2331" s="387" t="s">
        <v>1761</v>
      </c>
      <c r="X2331" s="387" t="s">
        <v>1749</v>
      </c>
      <c r="Y2331" s="387" t="s">
        <v>1748</v>
      </c>
      <c r="Z2331" s="387" t="s">
        <v>1734</v>
      </c>
      <c r="AA2331" s="387" t="s">
        <v>1733</v>
      </c>
      <c r="AB2331" s="387">
        <v>28.52</v>
      </c>
      <c r="AC2331" s="387">
        <v>0</v>
      </c>
      <c r="AD2331" s="387">
        <v>0</v>
      </c>
      <c r="AE2331" s="387">
        <v>28.52</v>
      </c>
      <c r="AF2331" s="387" t="s">
        <v>1729</v>
      </c>
      <c r="AG2331" s="387">
        <v>28.52</v>
      </c>
      <c r="AH2331" s="387">
        <v>0</v>
      </c>
      <c r="AI2331" s="387">
        <v>0</v>
      </c>
      <c r="AJ2331" s="387">
        <v>28.52</v>
      </c>
      <c r="AK2331" s="387">
        <v>2.85</v>
      </c>
      <c r="AM2331"/>
      <c r="AN2331"/>
      <c r="AO2331"/>
    </row>
    <row r="2332" spans="1:41">
      <c r="A2332" s="387" t="s">
        <v>3782</v>
      </c>
      <c r="B2332" s="388">
        <v>43689.697731481479</v>
      </c>
      <c r="C2332" s="389">
        <v>43689</v>
      </c>
      <c r="D2332" s="387" t="s">
        <v>3781</v>
      </c>
      <c r="E2332" s="389">
        <v>43689</v>
      </c>
      <c r="F2332" s="387" t="s">
        <v>3089</v>
      </c>
      <c r="G2332" s="387" t="s">
        <v>1728</v>
      </c>
      <c r="H2332" s="387" t="s">
        <v>1728</v>
      </c>
      <c r="I2332" s="387" t="s">
        <v>1728</v>
      </c>
      <c r="J2332" s="387" t="s">
        <v>1728</v>
      </c>
      <c r="K2332" s="387" t="s">
        <v>1741</v>
      </c>
      <c r="L2332" s="390" t="s">
        <v>1732</v>
      </c>
      <c r="M2332" s="390" t="s">
        <v>1731</v>
      </c>
      <c r="N2332" s="390" t="str">
        <f t="shared" si="74"/>
        <v>Employee8@blyblade.com</v>
      </c>
      <c r="O2332" s="390" t="str">
        <f t="shared" si="75"/>
        <v>--_--</v>
      </c>
      <c r="P2332" s="387" t="s">
        <v>1728</v>
      </c>
      <c r="Q2332" s="387" t="s">
        <v>1754</v>
      </c>
      <c r="R2332" s="387" t="s">
        <v>1738</v>
      </c>
      <c r="S2332" s="387" t="s">
        <v>1728</v>
      </c>
      <c r="T2332" s="387" t="s">
        <v>1728</v>
      </c>
      <c r="U2332" s="387" t="s">
        <v>1883</v>
      </c>
      <c r="V2332" s="387" t="s">
        <v>1772</v>
      </c>
      <c r="W2332" s="387" t="s">
        <v>1771</v>
      </c>
      <c r="X2332" s="387" t="s">
        <v>1770</v>
      </c>
      <c r="Y2332" s="387" t="s">
        <v>1728</v>
      </c>
      <c r="Z2332" s="387" t="s">
        <v>1734</v>
      </c>
      <c r="AA2332" s="387" t="s">
        <v>1733</v>
      </c>
      <c r="AB2332" s="387">
        <v>5.44</v>
      </c>
      <c r="AC2332" s="387">
        <v>0</v>
      </c>
      <c r="AD2332" s="387">
        <v>0</v>
      </c>
      <c r="AE2332" s="387">
        <v>5.44</v>
      </c>
      <c r="AF2332" s="387" t="s">
        <v>1729</v>
      </c>
      <c r="AG2332" s="387">
        <v>5.44</v>
      </c>
      <c r="AH2332" s="387">
        <v>0</v>
      </c>
      <c r="AI2332" s="387">
        <v>0</v>
      </c>
      <c r="AJ2332" s="387">
        <v>5.44</v>
      </c>
      <c r="AK2332" s="387">
        <v>0.54</v>
      </c>
      <c r="AM2332"/>
      <c r="AN2332"/>
      <c r="AO2332"/>
    </row>
    <row r="2333" spans="1:41">
      <c r="A2333" s="387" t="s">
        <v>3782</v>
      </c>
      <c r="B2333" s="388">
        <v>43689.701423611114</v>
      </c>
      <c r="C2333" s="389">
        <v>43689</v>
      </c>
      <c r="D2333" s="387" t="s">
        <v>3781</v>
      </c>
      <c r="E2333" s="389">
        <v>43689</v>
      </c>
      <c r="F2333" s="387" t="s">
        <v>3089</v>
      </c>
      <c r="G2333" s="387" t="s">
        <v>1728</v>
      </c>
      <c r="H2333" s="387" t="s">
        <v>1728</v>
      </c>
      <c r="I2333" s="387" t="s">
        <v>1728</v>
      </c>
      <c r="J2333" s="387" t="s">
        <v>1728</v>
      </c>
      <c r="K2333" s="387" t="s">
        <v>1741</v>
      </c>
      <c r="L2333" s="390" t="s">
        <v>1732</v>
      </c>
      <c r="M2333" s="390" t="s">
        <v>1731</v>
      </c>
      <c r="N2333" s="390" t="str">
        <f t="shared" si="74"/>
        <v>Employee8@blyblade.com</v>
      </c>
      <c r="O2333" s="390" t="str">
        <f t="shared" si="75"/>
        <v>--_--</v>
      </c>
      <c r="P2333" s="387" t="s">
        <v>1728</v>
      </c>
      <c r="Q2333" s="387" t="s">
        <v>1754</v>
      </c>
      <c r="R2333" s="387" t="s">
        <v>1738</v>
      </c>
      <c r="S2333" s="387" t="s">
        <v>1728</v>
      </c>
      <c r="T2333" s="387" t="s">
        <v>1728</v>
      </c>
      <c r="U2333" s="387" t="s">
        <v>1883</v>
      </c>
      <c r="V2333" s="387" t="s">
        <v>1772</v>
      </c>
      <c r="W2333" s="387" t="s">
        <v>1771</v>
      </c>
      <c r="X2333" s="387" t="s">
        <v>1770</v>
      </c>
      <c r="Y2333" s="387" t="s">
        <v>1728</v>
      </c>
      <c r="Z2333" s="387" t="s">
        <v>1734</v>
      </c>
      <c r="AA2333" s="387" t="s">
        <v>2138</v>
      </c>
      <c r="AB2333" s="387">
        <v>-5.44</v>
      </c>
      <c r="AC2333" s="387">
        <v>0</v>
      </c>
      <c r="AD2333" s="387">
        <v>0</v>
      </c>
      <c r="AE2333" s="387">
        <v>-5.44</v>
      </c>
      <c r="AF2333" s="387" t="s">
        <v>1729</v>
      </c>
      <c r="AG2333" s="387">
        <v>-5.44</v>
      </c>
      <c r="AH2333" s="387">
        <v>0</v>
      </c>
      <c r="AI2333" s="387">
        <v>0</v>
      </c>
      <c r="AJ2333" s="387">
        <v>-5.44</v>
      </c>
      <c r="AK2333" s="387">
        <v>-0.54</v>
      </c>
      <c r="AM2333"/>
      <c r="AN2333"/>
      <c r="AO2333"/>
    </row>
    <row r="2334" spans="1:41">
      <c r="A2334" s="387" t="s">
        <v>3780</v>
      </c>
      <c r="B2334" s="388">
        <v>43689.70585648148</v>
      </c>
      <c r="C2334" s="389">
        <v>43689</v>
      </c>
      <c r="D2334" s="387" t="s">
        <v>2155</v>
      </c>
      <c r="E2334" s="389">
        <v>43689</v>
      </c>
      <c r="F2334" s="387" t="s">
        <v>2154</v>
      </c>
      <c r="G2334" s="389">
        <v>43689</v>
      </c>
      <c r="H2334" s="387" t="s">
        <v>2613</v>
      </c>
      <c r="I2334" s="389">
        <v>43689</v>
      </c>
      <c r="J2334" s="387" t="s">
        <v>2612</v>
      </c>
      <c r="K2334" s="387" t="s">
        <v>1741</v>
      </c>
      <c r="L2334" s="390" t="s">
        <v>1732</v>
      </c>
      <c r="M2334" s="390" t="s">
        <v>2985</v>
      </c>
      <c r="N2334" s="390" t="str">
        <f t="shared" si="74"/>
        <v>Employee49@blyblade.com</v>
      </c>
      <c r="O2334" s="390" t="str">
        <f t="shared" si="75"/>
        <v>Emi_Suzuki</v>
      </c>
      <c r="P2334" s="387" t="s">
        <v>1728</v>
      </c>
      <c r="Q2334" s="387" t="s">
        <v>1739</v>
      </c>
      <c r="R2334" s="387" t="s">
        <v>1738</v>
      </c>
      <c r="S2334" s="387">
        <v>0.5</v>
      </c>
      <c r="T2334" s="387">
        <v>24</v>
      </c>
      <c r="U2334" s="387" t="s">
        <v>1772</v>
      </c>
      <c r="V2334" s="387" t="s">
        <v>1772</v>
      </c>
      <c r="W2334" s="387" t="s">
        <v>1728</v>
      </c>
      <c r="X2334" s="387" t="s">
        <v>1794</v>
      </c>
      <c r="Y2334" s="387" t="s">
        <v>1825</v>
      </c>
      <c r="Z2334" s="387" t="s">
        <v>1734</v>
      </c>
      <c r="AA2334" s="387" t="s">
        <v>1793</v>
      </c>
      <c r="AB2334" s="387">
        <v>16.73</v>
      </c>
      <c r="AC2334" s="387">
        <v>0</v>
      </c>
      <c r="AD2334" s="387">
        <v>2.02</v>
      </c>
      <c r="AE2334" s="387">
        <v>16.73</v>
      </c>
      <c r="AF2334" s="387" t="s">
        <v>1729</v>
      </c>
      <c r="AG2334" s="387">
        <v>16.73</v>
      </c>
      <c r="AH2334" s="387">
        <v>0</v>
      </c>
      <c r="AI2334" s="387">
        <v>2.02</v>
      </c>
      <c r="AJ2334" s="387">
        <v>16.73</v>
      </c>
      <c r="AK2334" s="387">
        <v>1.67</v>
      </c>
      <c r="AM2334"/>
      <c r="AN2334"/>
      <c r="AO2334"/>
    </row>
    <row r="2335" spans="1:41">
      <c r="A2335" s="387" t="s">
        <v>3768</v>
      </c>
      <c r="B2335" s="388">
        <v>43689.715277777781</v>
      </c>
      <c r="C2335" s="389">
        <v>43689</v>
      </c>
      <c r="D2335" s="387" t="s">
        <v>1797</v>
      </c>
      <c r="E2335" s="389">
        <v>43689</v>
      </c>
      <c r="F2335" s="387" t="s">
        <v>1796</v>
      </c>
      <c r="G2335" s="389">
        <v>43689</v>
      </c>
      <c r="H2335" s="387" t="s">
        <v>2533</v>
      </c>
      <c r="I2335" s="389">
        <v>43689</v>
      </c>
      <c r="J2335" s="387" t="s">
        <v>2532</v>
      </c>
      <c r="K2335" s="387" t="s">
        <v>1741</v>
      </c>
      <c r="L2335" s="390" t="s">
        <v>1732</v>
      </c>
      <c r="M2335" s="390" t="s">
        <v>1804</v>
      </c>
      <c r="N2335" s="390" t="str">
        <f t="shared" si="74"/>
        <v>Employee47@blyblade.com</v>
      </c>
      <c r="O2335" s="390" t="str">
        <f t="shared" si="75"/>
        <v>Amanda_Soucy</v>
      </c>
      <c r="P2335" s="387" t="s">
        <v>1728</v>
      </c>
      <c r="Q2335" s="387" t="s">
        <v>1754</v>
      </c>
      <c r="R2335" s="387" t="s">
        <v>1738</v>
      </c>
      <c r="S2335" s="387">
        <v>2.88</v>
      </c>
      <c r="T2335" s="387">
        <v>19</v>
      </c>
      <c r="U2335" s="387" t="s">
        <v>1772</v>
      </c>
      <c r="V2335" s="387" t="s">
        <v>1737</v>
      </c>
      <c r="W2335" s="387" t="s">
        <v>1771</v>
      </c>
      <c r="X2335" s="387" t="s">
        <v>1770</v>
      </c>
      <c r="Y2335" s="387" t="s">
        <v>1735</v>
      </c>
      <c r="Z2335" s="387" t="s">
        <v>1734</v>
      </c>
      <c r="AA2335" s="387" t="s">
        <v>1733</v>
      </c>
      <c r="AB2335" s="387">
        <v>19.84</v>
      </c>
      <c r="AC2335" s="387">
        <v>0</v>
      </c>
      <c r="AD2335" s="387">
        <v>0</v>
      </c>
      <c r="AE2335" s="387">
        <v>19.84</v>
      </c>
      <c r="AF2335" s="387" t="s">
        <v>1729</v>
      </c>
      <c r="AG2335" s="387">
        <v>19.84</v>
      </c>
      <c r="AH2335" s="387">
        <v>0</v>
      </c>
      <c r="AI2335" s="387">
        <v>0</v>
      </c>
      <c r="AJ2335" s="387">
        <v>19.84</v>
      </c>
      <c r="AK2335" s="387">
        <v>1.98</v>
      </c>
      <c r="AM2335"/>
      <c r="AN2335"/>
      <c r="AO2335"/>
    </row>
    <row r="2336" spans="1:41">
      <c r="A2336" s="387" t="s">
        <v>3779</v>
      </c>
      <c r="B2336" s="388">
        <v>43689.735810185186</v>
      </c>
      <c r="C2336" s="389">
        <v>43689</v>
      </c>
      <c r="D2336" s="387" t="s">
        <v>2078</v>
      </c>
      <c r="E2336" s="389">
        <v>43689</v>
      </c>
      <c r="F2336" s="387" t="s">
        <v>3576</v>
      </c>
      <c r="G2336" s="389">
        <v>43689</v>
      </c>
      <c r="H2336" s="387" t="s">
        <v>2997</v>
      </c>
      <c r="I2336" s="389">
        <v>43689</v>
      </c>
      <c r="J2336" s="387" t="s">
        <v>2996</v>
      </c>
      <c r="K2336" s="387" t="s">
        <v>1741</v>
      </c>
      <c r="L2336" s="390" t="s">
        <v>1732</v>
      </c>
      <c r="M2336" s="390" t="s">
        <v>2051</v>
      </c>
      <c r="N2336" s="390" t="str">
        <f t="shared" si="74"/>
        <v>Employee26@blyblade.com</v>
      </c>
      <c r="O2336" s="390" t="str">
        <f t="shared" si="75"/>
        <v>Karoline_Lozier</v>
      </c>
      <c r="P2336" s="387" t="s">
        <v>1728</v>
      </c>
      <c r="Q2336" s="387" t="s">
        <v>1754</v>
      </c>
      <c r="R2336" s="387" t="s">
        <v>1753</v>
      </c>
      <c r="S2336" s="387">
        <v>31.29</v>
      </c>
      <c r="T2336" s="387">
        <v>60</v>
      </c>
      <c r="U2336" s="387" t="s">
        <v>2050</v>
      </c>
      <c r="V2336" s="387" t="s">
        <v>1737</v>
      </c>
      <c r="W2336" s="387" t="s">
        <v>1771</v>
      </c>
      <c r="X2336" s="387" t="s">
        <v>1770</v>
      </c>
      <c r="Y2336" s="387" t="s">
        <v>1748</v>
      </c>
      <c r="Z2336" s="387" t="s">
        <v>1734</v>
      </c>
      <c r="AA2336" s="387" t="s">
        <v>1733</v>
      </c>
      <c r="AB2336" s="387">
        <v>56.13</v>
      </c>
      <c r="AC2336" s="387">
        <v>0</v>
      </c>
      <c r="AD2336" s="387">
        <v>0</v>
      </c>
      <c r="AE2336" s="387">
        <v>56.13</v>
      </c>
      <c r="AF2336" s="387" t="s">
        <v>1729</v>
      </c>
      <c r="AG2336" s="387">
        <v>56.13</v>
      </c>
      <c r="AH2336" s="387">
        <v>0</v>
      </c>
      <c r="AI2336" s="387">
        <v>0</v>
      </c>
      <c r="AJ2336" s="387">
        <v>56.13</v>
      </c>
      <c r="AK2336" s="387">
        <v>5.61</v>
      </c>
      <c r="AM2336"/>
      <c r="AN2336"/>
      <c r="AO2336"/>
    </row>
    <row r="2337" spans="1:41">
      <c r="A2337" s="387" t="s">
        <v>3766</v>
      </c>
      <c r="B2337" s="388">
        <v>43689.749189814815</v>
      </c>
      <c r="C2337" s="389">
        <v>43689</v>
      </c>
      <c r="D2337" s="387" t="s">
        <v>3765</v>
      </c>
      <c r="E2337" s="389">
        <v>43689</v>
      </c>
      <c r="F2337" s="387" t="s">
        <v>3764</v>
      </c>
      <c r="G2337" s="389">
        <v>43689</v>
      </c>
      <c r="H2337" s="387" t="s">
        <v>3351</v>
      </c>
      <c r="I2337" s="389">
        <v>43689</v>
      </c>
      <c r="J2337" s="387" t="s">
        <v>2438</v>
      </c>
      <c r="K2337" s="387" t="s">
        <v>1741</v>
      </c>
      <c r="L2337" s="390" t="s">
        <v>1732</v>
      </c>
      <c r="M2337" s="390" t="s">
        <v>1755</v>
      </c>
      <c r="N2337" s="390" t="str">
        <f t="shared" si="74"/>
        <v>Employee2@blyblade.com</v>
      </c>
      <c r="O2337" s="390" t="str">
        <f t="shared" si="75"/>
        <v>Cal_Thompson</v>
      </c>
      <c r="P2337" s="387" t="s">
        <v>1728</v>
      </c>
      <c r="Q2337" s="387" t="s">
        <v>1952</v>
      </c>
      <c r="R2337" s="387" t="s">
        <v>1738</v>
      </c>
      <c r="S2337" s="387">
        <v>4.12</v>
      </c>
      <c r="T2337" s="387">
        <v>14</v>
      </c>
      <c r="U2337" s="387" t="s">
        <v>1737</v>
      </c>
      <c r="V2337" s="387" t="s">
        <v>3763</v>
      </c>
      <c r="W2337" s="387" t="s">
        <v>1761</v>
      </c>
      <c r="X2337" s="387" t="s">
        <v>1749</v>
      </c>
      <c r="Y2337" s="387" t="s">
        <v>1748</v>
      </c>
      <c r="Z2337" s="387" t="s">
        <v>1734</v>
      </c>
      <c r="AA2337" s="387" t="s">
        <v>1733</v>
      </c>
      <c r="AB2337" s="387">
        <v>84.19</v>
      </c>
      <c r="AC2337" s="387">
        <v>0</v>
      </c>
      <c r="AD2337" s="387">
        <v>0</v>
      </c>
      <c r="AE2337" s="387">
        <v>84.19</v>
      </c>
      <c r="AF2337" s="387" t="s">
        <v>1729</v>
      </c>
      <c r="AG2337" s="387">
        <v>84.19</v>
      </c>
      <c r="AH2337" s="387">
        <v>0</v>
      </c>
      <c r="AI2337" s="387">
        <v>0</v>
      </c>
      <c r="AJ2337" s="387">
        <v>84.19</v>
      </c>
      <c r="AK2337" s="387">
        <v>8.42</v>
      </c>
      <c r="AM2337"/>
      <c r="AN2337"/>
      <c r="AO2337"/>
    </row>
    <row r="2338" spans="1:41">
      <c r="A2338" s="387" t="s">
        <v>3778</v>
      </c>
      <c r="B2338" s="388">
        <v>43689.782256944447</v>
      </c>
      <c r="C2338" s="389">
        <v>43688</v>
      </c>
      <c r="D2338" s="387" t="s">
        <v>3438</v>
      </c>
      <c r="E2338" s="389">
        <v>43688</v>
      </c>
      <c r="F2338" s="387" t="s">
        <v>3777</v>
      </c>
      <c r="G2338" s="389">
        <v>43688</v>
      </c>
      <c r="H2338" s="387" t="s">
        <v>2309</v>
      </c>
      <c r="I2338" s="389">
        <v>43688</v>
      </c>
      <c r="J2338" s="387" t="s">
        <v>3776</v>
      </c>
      <c r="K2338" s="387" t="s">
        <v>1741</v>
      </c>
      <c r="L2338" s="390" t="s">
        <v>1732</v>
      </c>
      <c r="M2338" s="390" t="s">
        <v>3748</v>
      </c>
      <c r="N2338" s="390" t="str">
        <f t="shared" si="74"/>
        <v>Employee50@blyblade.com</v>
      </c>
      <c r="O2338" s="390" t="str">
        <f t="shared" si="75"/>
        <v>John_Schaaf</v>
      </c>
      <c r="P2338" s="387" t="s">
        <v>1728</v>
      </c>
      <c r="Q2338" s="387" t="s">
        <v>1754</v>
      </c>
      <c r="R2338" s="387" t="s">
        <v>1803</v>
      </c>
      <c r="S2338" s="387">
        <v>2</v>
      </c>
      <c r="T2338" s="387">
        <v>5</v>
      </c>
      <c r="U2338" s="387" t="s">
        <v>2326</v>
      </c>
      <c r="V2338" s="387" t="s">
        <v>2326</v>
      </c>
      <c r="W2338" s="387" t="s">
        <v>2025</v>
      </c>
      <c r="X2338" s="387" t="s">
        <v>1964</v>
      </c>
      <c r="Y2338" s="387" t="s">
        <v>1748</v>
      </c>
      <c r="Z2338" s="387" t="s">
        <v>1734</v>
      </c>
      <c r="AA2338" s="387" t="s">
        <v>1733</v>
      </c>
      <c r="AB2338" s="387">
        <v>12.62</v>
      </c>
      <c r="AC2338" s="387">
        <v>0</v>
      </c>
      <c r="AD2338" s="387">
        <v>0</v>
      </c>
      <c r="AE2338" s="387">
        <v>12.62</v>
      </c>
      <c r="AF2338" s="387" t="s">
        <v>1729</v>
      </c>
      <c r="AG2338" s="387">
        <v>12.62</v>
      </c>
      <c r="AH2338" s="387">
        <v>0</v>
      </c>
      <c r="AI2338" s="387">
        <v>0</v>
      </c>
      <c r="AJ2338" s="387">
        <v>12.62</v>
      </c>
      <c r="AK2338" s="387">
        <v>1.26</v>
      </c>
      <c r="AM2338"/>
      <c r="AN2338"/>
      <c r="AO2338"/>
    </row>
    <row r="2339" spans="1:41">
      <c r="A2339" s="387" t="s">
        <v>3775</v>
      </c>
      <c r="B2339" s="388">
        <v>43689.783495370371</v>
      </c>
      <c r="C2339" s="389">
        <v>43688</v>
      </c>
      <c r="D2339" s="387" t="s">
        <v>1941</v>
      </c>
      <c r="E2339" s="389">
        <v>43688</v>
      </c>
      <c r="F2339" s="387" t="s">
        <v>2617</v>
      </c>
      <c r="G2339" s="389">
        <v>43688</v>
      </c>
      <c r="H2339" s="387" t="s">
        <v>2758</v>
      </c>
      <c r="I2339" s="389">
        <v>43688</v>
      </c>
      <c r="J2339" s="387" t="s">
        <v>3222</v>
      </c>
      <c r="K2339" s="387" t="s">
        <v>1741</v>
      </c>
      <c r="L2339" s="390" t="s">
        <v>1732</v>
      </c>
      <c r="M2339" s="390" t="s">
        <v>1929</v>
      </c>
      <c r="N2339" s="390" t="str">
        <f t="shared" si="74"/>
        <v>Employee29@blyblade.com</v>
      </c>
      <c r="O2339" s="390" t="str">
        <f t="shared" si="75"/>
        <v>Justin_Meltzer</v>
      </c>
      <c r="P2339" s="387" t="s">
        <v>1728</v>
      </c>
      <c r="Q2339" s="387" t="s">
        <v>1952</v>
      </c>
      <c r="R2339" s="387" t="s">
        <v>1738</v>
      </c>
      <c r="S2339" s="387">
        <v>2.2799999999999998</v>
      </c>
      <c r="T2339" s="387">
        <v>15</v>
      </c>
      <c r="U2339" s="387" t="s">
        <v>2026</v>
      </c>
      <c r="V2339" s="387" t="s">
        <v>2026</v>
      </c>
      <c r="W2339" s="387" t="s">
        <v>1761</v>
      </c>
      <c r="X2339" s="387" t="s">
        <v>1749</v>
      </c>
      <c r="Y2339" s="387" t="s">
        <v>1748</v>
      </c>
      <c r="Z2339" s="387" t="s">
        <v>1734</v>
      </c>
      <c r="AA2339" s="387" t="s">
        <v>1733</v>
      </c>
      <c r="AB2339" s="387">
        <v>31.23</v>
      </c>
      <c r="AC2339" s="387">
        <v>0</v>
      </c>
      <c r="AD2339" s="387">
        <v>0</v>
      </c>
      <c r="AE2339" s="387">
        <v>31.23</v>
      </c>
      <c r="AF2339" s="387" t="s">
        <v>1729</v>
      </c>
      <c r="AG2339" s="387">
        <v>31.23</v>
      </c>
      <c r="AH2339" s="387">
        <v>0</v>
      </c>
      <c r="AI2339" s="387">
        <v>0</v>
      </c>
      <c r="AJ2339" s="387">
        <v>31.23</v>
      </c>
      <c r="AK2339" s="387">
        <v>3.12</v>
      </c>
      <c r="AM2339"/>
      <c r="AN2339"/>
      <c r="AO2339"/>
    </row>
    <row r="2340" spans="1:41">
      <c r="A2340" s="387" t="s">
        <v>3774</v>
      </c>
      <c r="B2340" s="388">
        <v>43689.790613425925</v>
      </c>
      <c r="C2340" s="389">
        <v>43688</v>
      </c>
      <c r="D2340" s="387" t="s">
        <v>2323</v>
      </c>
      <c r="E2340" s="389">
        <v>43688</v>
      </c>
      <c r="F2340" s="387" t="s">
        <v>2322</v>
      </c>
      <c r="G2340" s="389">
        <v>43688</v>
      </c>
      <c r="H2340" s="387" t="s">
        <v>2066</v>
      </c>
      <c r="I2340" s="389">
        <v>43688</v>
      </c>
      <c r="J2340" s="387" t="s">
        <v>2065</v>
      </c>
      <c r="K2340" s="387" t="s">
        <v>1741</v>
      </c>
      <c r="L2340" s="390" t="s">
        <v>1732</v>
      </c>
      <c r="M2340" s="390" t="s">
        <v>2027</v>
      </c>
      <c r="N2340" s="390" t="str">
        <f t="shared" si="74"/>
        <v>Employee28@blyblade.com</v>
      </c>
      <c r="O2340" s="390" t="str">
        <f t="shared" si="75"/>
        <v>Tony_Conte</v>
      </c>
      <c r="P2340" s="387" t="s">
        <v>1728</v>
      </c>
      <c r="Q2340" s="387" t="s">
        <v>1952</v>
      </c>
      <c r="R2340" s="387" t="s">
        <v>1738</v>
      </c>
      <c r="S2340" s="387">
        <v>1.73</v>
      </c>
      <c r="T2340" s="387">
        <v>11</v>
      </c>
      <c r="U2340" s="387" t="s">
        <v>2026</v>
      </c>
      <c r="V2340" s="387" t="s">
        <v>2026</v>
      </c>
      <c r="W2340" s="387" t="s">
        <v>1761</v>
      </c>
      <c r="X2340" s="387" t="s">
        <v>1749</v>
      </c>
      <c r="Y2340" s="387" t="s">
        <v>1748</v>
      </c>
      <c r="Z2340" s="387" t="s">
        <v>1734</v>
      </c>
      <c r="AA2340" s="387" t="s">
        <v>1733</v>
      </c>
      <c r="AB2340" s="387">
        <v>36.22</v>
      </c>
      <c r="AC2340" s="387">
        <v>0</v>
      </c>
      <c r="AD2340" s="387">
        <v>0</v>
      </c>
      <c r="AE2340" s="387">
        <v>36.22</v>
      </c>
      <c r="AF2340" s="387" t="s">
        <v>1729</v>
      </c>
      <c r="AG2340" s="387">
        <v>36.22</v>
      </c>
      <c r="AH2340" s="387">
        <v>0</v>
      </c>
      <c r="AI2340" s="387">
        <v>0</v>
      </c>
      <c r="AJ2340" s="387">
        <v>36.22</v>
      </c>
      <c r="AK2340" s="387">
        <v>3.62</v>
      </c>
      <c r="AM2340"/>
      <c r="AN2340"/>
      <c r="AO2340"/>
    </row>
    <row r="2341" spans="1:41">
      <c r="A2341" s="387" t="s">
        <v>3773</v>
      </c>
      <c r="B2341" s="388">
        <v>43689.793587962966</v>
      </c>
      <c r="C2341" s="389">
        <v>43689</v>
      </c>
      <c r="D2341" s="387" t="s">
        <v>3253</v>
      </c>
      <c r="E2341" s="389">
        <v>43689</v>
      </c>
      <c r="F2341" s="387" t="s">
        <v>3252</v>
      </c>
      <c r="G2341" s="389">
        <v>43689</v>
      </c>
      <c r="H2341" s="387" t="s">
        <v>3038</v>
      </c>
      <c r="I2341" s="389">
        <v>43689</v>
      </c>
      <c r="J2341" s="387" t="s">
        <v>3037</v>
      </c>
      <c r="K2341" s="387" t="s">
        <v>1741</v>
      </c>
      <c r="L2341" s="390" t="s">
        <v>1732</v>
      </c>
      <c r="M2341" s="390" t="s">
        <v>1884</v>
      </c>
      <c r="N2341" s="390" t="str">
        <f t="shared" si="74"/>
        <v>Employee25@blyblade.com</v>
      </c>
      <c r="O2341" s="390" t="str">
        <f t="shared" si="75"/>
        <v>Shyloh_Davonne Wilkinson</v>
      </c>
      <c r="P2341" s="387" t="s">
        <v>1728</v>
      </c>
      <c r="Q2341" s="387" t="s">
        <v>1847</v>
      </c>
      <c r="R2341" s="387" t="s">
        <v>1803</v>
      </c>
      <c r="S2341" s="387">
        <v>5.65</v>
      </c>
      <c r="T2341" s="387">
        <v>40</v>
      </c>
      <c r="U2341" s="387" t="s">
        <v>1882</v>
      </c>
      <c r="V2341" s="387" t="s">
        <v>1883</v>
      </c>
      <c r="W2341" s="387" t="s">
        <v>1771</v>
      </c>
      <c r="X2341" s="387" t="s">
        <v>1844</v>
      </c>
      <c r="Y2341" s="387" t="s">
        <v>1735</v>
      </c>
      <c r="Z2341" s="387" t="s">
        <v>1734</v>
      </c>
      <c r="AA2341" s="387" t="s">
        <v>1733</v>
      </c>
      <c r="AB2341" s="387">
        <v>38.380000000000003</v>
      </c>
      <c r="AC2341" s="387">
        <v>0</v>
      </c>
      <c r="AD2341" s="387">
        <v>0</v>
      </c>
      <c r="AE2341" s="387">
        <v>38.380000000000003</v>
      </c>
      <c r="AF2341" s="387" t="s">
        <v>1729</v>
      </c>
      <c r="AG2341" s="387">
        <v>38.380000000000003</v>
      </c>
      <c r="AH2341" s="387">
        <v>0</v>
      </c>
      <c r="AI2341" s="387">
        <v>0</v>
      </c>
      <c r="AJ2341" s="387">
        <v>38.380000000000003</v>
      </c>
      <c r="AK2341" s="387">
        <v>3.84</v>
      </c>
      <c r="AM2341"/>
      <c r="AN2341"/>
      <c r="AO2341"/>
    </row>
    <row r="2342" spans="1:41">
      <c r="A2342" s="387" t="s">
        <v>3772</v>
      </c>
      <c r="B2342" s="388">
        <v>43689.794872685183</v>
      </c>
      <c r="C2342" s="389">
        <v>43689</v>
      </c>
      <c r="D2342" s="387" t="s">
        <v>2849</v>
      </c>
      <c r="E2342" s="389">
        <v>43689</v>
      </c>
      <c r="F2342" s="387" t="s">
        <v>3092</v>
      </c>
      <c r="G2342" s="389">
        <v>43689</v>
      </c>
      <c r="H2342" s="387" t="s">
        <v>2522</v>
      </c>
      <c r="I2342" s="389">
        <v>43689</v>
      </c>
      <c r="J2342" s="387" t="s">
        <v>2886</v>
      </c>
      <c r="K2342" s="387" t="s">
        <v>1741</v>
      </c>
      <c r="L2342" s="390" t="s">
        <v>1732</v>
      </c>
      <c r="M2342" s="390" t="s">
        <v>1924</v>
      </c>
      <c r="N2342" s="390" t="str">
        <f t="shared" si="74"/>
        <v>Employee16@blyblade.com</v>
      </c>
      <c r="O2342" s="390" t="str">
        <f t="shared" si="75"/>
        <v>Hunter_Senning</v>
      </c>
      <c r="P2342" s="387" t="s">
        <v>1728</v>
      </c>
      <c r="Q2342" s="387" t="s">
        <v>1847</v>
      </c>
      <c r="R2342" s="387" t="s">
        <v>1738</v>
      </c>
      <c r="S2342" s="387">
        <v>3.28</v>
      </c>
      <c r="T2342" s="387">
        <v>31</v>
      </c>
      <c r="U2342" s="387" t="s">
        <v>1772</v>
      </c>
      <c r="V2342" s="387" t="s">
        <v>1737</v>
      </c>
      <c r="W2342" s="387" t="s">
        <v>1771</v>
      </c>
      <c r="X2342" s="387" t="s">
        <v>1770</v>
      </c>
      <c r="Y2342" s="387" t="s">
        <v>1748</v>
      </c>
      <c r="Z2342" s="387" t="s">
        <v>1734</v>
      </c>
      <c r="AA2342" s="387" t="s">
        <v>1733</v>
      </c>
      <c r="AB2342" s="387">
        <v>25.29</v>
      </c>
      <c r="AC2342" s="387">
        <v>0</v>
      </c>
      <c r="AD2342" s="387">
        <v>0</v>
      </c>
      <c r="AE2342" s="387">
        <v>25.29</v>
      </c>
      <c r="AF2342" s="387" t="s">
        <v>1729</v>
      </c>
      <c r="AG2342" s="387">
        <v>25.29</v>
      </c>
      <c r="AH2342" s="387">
        <v>0</v>
      </c>
      <c r="AI2342" s="387">
        <v>0</v>
      </c>
      <c r="AJ2342" s="387">
        <v>25.29</v>
      </c>
      <c r="AK2342" s="387">
        <v>2.5299999999999998</v>
      </c>
      <c r="AM2342"/>
      <c r="AN2342"/>
      <c r="AO2342"/>
    </row>
    <row r="2343" spans="1:41">
      <c r="A2343" s="387" t="s">
        <v>3771</v>
      </c>
      <c r="B2343" s="388">
        <v>43689.838877314818</v>
      </c>
      <c r="C2343" s="389">
        <v>43689</v>
      </c>
      <c r="D2343" s="387" t="s">
        <v>3770</v>
      </c>
      <c r="E2343" s="389">
        <v>43689</v>
      </c>
      <c r="F2343" s="387" t="s">
        <v>2152</v>
      </c>
      <c r="G2343" s="389">
        <v>43689</v>
      </c>
      <c r="H2343" s="387" t="s">
        <v>2092</v>
      </c>
      <c r="I2343" s="389">
        <v>43689</v>
      </c>
      <c r="J2343" s="387" t="s">
        <v>2091</v>
      </c>
      <c r="K2343" s="387" t="s">
        <v>1741</v>
      </c>
      <c r="L2343" s="390" t="s">
        <v>1732</v>
      </c>
      <c r="M2343" s="390" t="s">
        <v>2812</v>
      </c>
      <c r="N2343" s="390" t="str">
        <f t="shared" si="74"/>
        <v>Employee6@blyblade.com</v>
      </c>
      <c r="O2343" s="390" t="str">
        <f t="shared" si="75"/>
        <v>Matthew_Brody</v>
      </c>
      <c r="P2343" s="387" t="s">
        <v>1728</v>
      </c>
      <c r="Q2343" s="387" t="s">
        <v>1847</v>
      </c>
      <c r="R2343" s="387" t="s">
        <v>1738</v>
      </c>
      <c r="S2343" s="387">
        <v>2.92</v>
      </c>
      <c r="T2343" s="387">
        <v>22</v>
      </c>
      <c r="U2343" s="387" t="s">
        <v>1737</v>
      </c>
      <c r="V2343" s="387" t="s">
        <v>1772</v>
      </c>
      <c r="W2343" s="387" t="s">
        <v>1771</v>
      </c>
      <c r="X2343" s="387" t="s">
        <v>1749</v>
      </c>
      <c r="Y2343" s="387" t="s">
        <v>1748</v>
      </c>
      <c r="Z2343" s="387" t="s">
        <v>1734</v>
      </c>
      <c r="AA2343" s="387" t="s">
        <v>1733</v>
      </c>
      <c r="AB2343" s="387">
        <v>23.7</v>
      </c>
      <c r="AC2343" s="387">
        <v>0</v>
      </c>
      <c r="AD2343" s="387">
        <v>0</v>
      </c>
      <c r="AE2343" s="387">
        <v>23.7</v>
      </c>
      <c r="AF2343" s="387" t="s">
        <v>1729</v>
      </c>
      <c r="AG2343" s="387">
        <v>23.7</v>
      </c>
      <c r="AH2343" s="387">
        <v>0</v>
      </c>
      <c r="AI2343" s="387">
        <v>0</v>
      </c>
      <c r="AJ2343" s="387">
        <v>23.7</v>
      </c>
      <c r="AK2343" s="387">
        <v>2.37</v>
      </c>
      <c r="AM2343"/>
      <c r="AN2343"/>
      <c r="AO2343"/>
    </row>
    <row r="2344" spans="1:41">
      <c r="A2344" s="387" t="s">
        <v>3769</v>
      </c>
      <c r="B2344" s="388">
        <v>43689.842974537038</v>
      </c>
      <c r="C2344" s="389">
        <v>43689</v>
      </c>
      <c r="D2344" s="387" t="s">
        <v>2335</v>
      </c>
      <c r="E2344" s="389">
        <v>43689</v>
      </c>
      <c r="F2344" s="387" t="s">
        <v>2334</v>
      </c>
      <c r="G2344" s="389">
        <v>43689</v>
      </c>
      <c r="H2344" s="387" t="s">
        <v>3191</v>
      </c>
      <c r="I2344" s="389">
        <v>43689</v>
      </c>
      <c r="J2344" s="387" t="s">
        <v>3558</v>
      </c>
      <c r="K2344" s="387" t="s">
        <v>1741</v>
      </c>
      <c r="L2344" s="390" t="s">
        <v>1732</v>
      </c>
      <c r="M2344" s="390" t="s">
        <v>1763</v>
      </c>
      <c r="N2344" s="390" t="str">
        <f t="shared" si="74"/>
        <v>Employee51@blyblade.com</v>
      </c>
      <c r="O2344" s="390" t="str">
        <f t="shared" si="75"/>
        <v>Jacqueline_Westbrook</v>
      </c>
      <c r="P2344" s="387" t="s">
        <v>1728</v>
      </c>
      <c r="Q2344" s="387" t="s">
        <v>1754</v>
      </c>
      <c r="R2344" s="387" t="s">
        <v>1738</v>
      </c>
      <c r="S2344" s="387">
        <v>3.28</v>
      </c>
      <c r="T2344" s="387">
        <v>25</v>
      </c>
      <c r="U2344" s="387" t="s">
        <v>1883</v>
      </c>
      <c r="V2344" s="387" t="s">
        <v>1737</v>
      </c>
      <c r="W2344" s="387" t="s">
        <v>1771</v>
      </c>
      <c r="X2344" s="387" t="s">
        <v>1770</v>
      </c>
      <c r="Y2344" s="387" t="s">
        <v>1735</v>
      </c>
      <c r="Z2344" s="387" t="s">
        <v>1734</v>
      </c>
      <c r="AA2344" s="387" t="s">
        <v>1733</v>
      </c>
      <c r="AB2344" s="387">
        <v>26.81</v>
      </c>
      <c r="AC2344" s="387">
        <v>0</v>
      </c>
      <c r="AD2344" s="387">
        <v>0</v>
      </c>
      <c r="AE2344" s="387">
        <v>26.81</v>
      </c>
      <c r="AF2344" s="387" t="s">
        <v>1729</v>
      </c>
      <c r="AG2344" s="387">
        <v>26.81</v>
      </c>
      <c r="AH2344" s="387">
        <v>0</v>
      </c>
      <c r="AI2344" s="387">
        <v>0</v>
      </c>
      <c r="AJ2344" s="387">
        <v>26.81</v>
      </c>
      <c r="AK2344" s="387">
        <v>2.68</v>
      </c>
      <c r="AM2344"/>
      <c r="AN2344"/>
      <c r="AO2344"/>
    </row>
    <row r="2345" spans="1:41">
      <c r="A2345" s="387" t="s">
        <v>3768</v>
      </c>
      <c r="B2345" s="388">
        <v>43689.906504629631</v>
      </c>
      <c r="C2345" s="389">
        <v>43689</v>
      </c>
      <c r="D2345" s="387" t="s">
        <v>1797</v>
      </c>
      <c r="E2345" s="389">
        <v>43689</v>
      </c>
      <c r="F2345" s="387" t="s">
        <v>1796</v>
      </c>
      <c r="G2345" s="389">
        <v>43689</v>
      </c>
      <c r="H2345" s="387" t="s">
        <v>2533</v>
      </c>
      <c r="I2345" s="389">
        <v>43689</v>
      </c>
      <c r="J2345" s="387" t="s">
        <v>2532</v>
      </c>
      <c r="K2345" s="387" t="s">
        <v>1741</v>
      </c>
      <c r="L2345" s="390" t="s">
        <v>1732</v>
      </c>
      <c r="M2345" s="390" t="s">
        <v>1804</v>
      </c>
      <c r="N2345" s="390" t="str">
        <f t="shared" si="74"/>
        <v>Employee47@blyblade.com</v>
      </c>
      <c r="O2345" s="390" t="str">
        <f t="shared" si="75"/>
        <v>Amanda_Soucy</v>
      </c>
      <c r="P2345" s="387" t="s">
        <v>1728</v>
      </c>
      <c r="Q2345" s="387" t="s">
        <v>1754</v>
      </c>
      <c r="R2345" s="387" t="s">
        <v>1738</v>
      </c>
      <c r="S2345" s="387">
        <v>2.88</v>
      </c>
      <c r="T2345" s="387">
        <v>19</v>
      </c>
      <c r="U2345" s="387" t="s">
        <v>1772</v>
      </c>
      <c r="V2345" s="387" t="s">
        <v>1737</v>
      </c>
      <c r="W2345" s="387" t="s">
        <v>1771</v>
      </c>
      <c r="X2345" s="387" t="s">
        <v>1770</v>
      </c>
      <c r="Y2345" s="387" t="s">
        <v>1735</v>
      </c>
      <c r="Z2345" s="387" t="s">
        <v>1734</v>
      </c>
      <c r="AA2345" s="387" t="s">
        <v>1747</v>
      </c>
      <c r="AB2345" s="387">
        <v>0</v>
      </c>
      <c r="AC2345" s="387">
        <v>0</v>
      </c>
      <c r="AD2345" s="387">
        <v>1.03</v>
      </c>
      <c r="AE2345" s="387">
        <v>1.03</v>
      </c>
      <c r="AF2345" s="387" t="s">
        <v>1729</v>
      </c>
      <c r="AG2345" s="387">
        <v>0</v>
      </c>
      <c r="AH2345" s="387">
        <v>0</v>
      </c>
      <c r="AI2345" s="387">
        <v>1.03</v>
      </c>
      <c r="AJ2345" s="387">
        <v>1.03</v>
      </c>
      <c r="AK2345" s="387">
        <v>0</v>
      </c>
      <c r="AM2345"/>
      <c r="AN2345"/>
      <c r="AO2345"/>
    </row>
    <row r="2346" spans="1:41">
      <c r="A2346" s="387" t="s">
        <v>3767</v>
      </c>
      <c r="B2346" s="388">
        <v>43689.918009259258</v>
      </c>
      <c r="C2346" s="389">
        <v>43689</v>
      </c>
      <c r="D2346" s="387" t="s">
        <v>2844</v>
      </c>
      <c r="E2346" s="389">
        <v>43689</v>
      </c>
      <c r="F2346" s="387" t="s">
        <v>2125</v>
      </c>
      <c r="G2346" s="389">
        <v>43689</v>
      </c>
      <c r="H2346" s="387" t="s">
        <v>2701</v>
      </c>
      <c r="I2346" s="389">
        <v>43689</v>
      </c>
      <c r="J2346" s="387" t="s">
        <v>3060</v>
      </c>
      <c r="K2346" s="387" t="s">
        <v>1741</v>
      </c>
      <c r="L2346" s="390" t="s">
        <v>1732</v>
      </c>
      <c r="M2346" s="390" t="s">
        <v>1810</v>
      </c>
      <c r="N2346" s="390" t="str">
        <f t="shared" si="74"/>
        <v>Employee3@blyblade.com</v>
      </c>
      <c r="O2346" s="390" t="str">
        <f t="shared" si="75"/>
        <v>Esjona_Kadiu</v>
      </c>
      <c r="P2346" s="387" t="s">
        <v>1728</v>
      </c>
      <c r="Q2346" s="387" t="s">
        <v>1739</v>
      </c>
      <c r="R2346" s="387" t="s">
        <v>1738</v>
      </c>
      <c r="S2346" s="387">
        <v>1.03</v>
      </c>
      <c r="T2346" s="387">
        <v>28</v>
      </c>
      <c r="U2346" s="387" t="s">
        <v>1737</v>
      </c>
      <c r="V2346" s="387" t="s">
        <v>1737</v>
      </c>
      <c r="W2346" s="387" t="s">
        <v>1728</v>
      </c>
      <c r="X2346" s="387" t="s">
        <v>1794</v>
      </c>
      <c r="Y2346" s="387" t="s">
        <v>1735</v>
      </c>
      <c r="Z2346" s="387" t="s">
        <v>1734</v>
      </c>
      <c r="AA2346" s="387" t="s">
        <v>1733</v>
      </c>
      <c r="AB2346" s="387">
        <v>24.72</v>
      </c>
      <c r="AC2346" s="387">
        <v>0</v>
      </c>
      <c r="AD2346" s="387">
        <v>0</v>
      </c>
      <c r="AE2346" s="387">
        <v>20</v>
      </c>
      <c r="AF2346" s="387" t="s">
        <v>1729</v>
      </c>
      <c r="AG2346" s="387">
        <v>24.72</v>
      </c>
      <c r="AH2346" s="387">
        <v>0</v>
      </c>
      <c r="AI2346" s="387">
        <v>0</v>
      </c>
      <c r="AJ2346" s="387">
        <v>20</v>
      </c>
      <c r="AK2346" s="387">
        <v>2</v>
      </c>
      <c r="AM2346"/>
      <c r="AN2346"/>
      <c r="AO2346"/>
    </row>
    <row r="2347" spans="1:41">
      <c r="A2347" s="387" t="s">
        <v>3766</v>
      </c>
      <c r="B2347" s="388">
        <v>43689.93608796296</v>
      </c>
      <c r="C2347" s="389">
        <v>43689</v>
      </c>
      <c r="D2347" s="387" t="s">
        <v>3765</v>
      </c>
      <c r="E2347" s="389">
        <v>43689</v>
      </c>
      <c r="F2347" s="387" t="s">
        <v>3764</v>
      </c>
      <c r="G2347" s="389">
        <v>43689</v>
      </c>
      <c r="H2347" s="387" t="s">
        <v>3351</v>
      </c>
      <c r="I2347" s="389">
        <v>43689</v>
      </c>
      <c r="J2347" s="387" t="s">
        <v>2438</v>
      </c>
      <c r="K2347" s="387" t="s">
        <v>1741</v>
      </c>
      <c r="L2347" s="390" t="s">
        <v>1732</v>
      </c>
      <c r="M2347" s="390" t="s">
        <v>1755</v>
      </c>
      <c r="N2347" s="390" t="str">
        <f t="shared" si="74"/>
        <v>Employee2@blyblade.com</v>
      </c>
      <c r="O2347" s="390" t="str">
        <f t="shared" si="75"/>
        <v>Cal_Thompson</v>
      </c>
      <c r="P2347" s="387" t="s">
        <v>1728</v>
      </c>
      <c r="Q2347" s="387" t="s">
        <v>1952</v>
      </c>
      <c r="R2347" s="387" t="s">
        <v>1738</v>
      </c>
      <c r="S2347" s="387">
        <v>4.12</v>
      </c>
      <c r="T2347" s="387">
        <v>14</v>
      </c>
      <c r="U2347" s="387" t="s">
        <v>1737</v>
      </c>
      <c r="V2347" s="387" t="s">
        <v>3763</v>
      </c>
      <c r="W2347" s="387" t="s">
        <v>1761</v>
      </c>
      <c r="X2347" s="387" t="s">
        <v>1749</v>
      </c>
      <c r="Y2347" s="387" t="s">
        <v>1748</v>
      </c>
      <c r="Z2347" s="387" t="s">
        <v>1734</v>
      </c>
      <c r="AA2347" s="387" t="s">
        <v>1747</v>
      </c>
      <c r="AB2347" s="387">
        <v>0</v>
      </c>
      <c r="AC2347" s="387">
        <v>0</v>
      </c>
      <c r="AD2347" s="387">
        <v>13.26</v>
      </c>
      <c r="AE2347" s="387">
        <v>13.26</v>
      </c>
      <c r="AF2347" s="387" t="s">
        <v>1729</v>
      </c>
      <c r="AG2347" s="387">
        <v>0</v>
      </c>
      <c r="AH2347" s="387">
        <v>0</v>
      </c>
      <c r="AI2347" s="387">
        <v>13.26</v>
      </c>
      <c r="AJ2347" s="387">
        <v>13.26</v>
      </c>
      <c r="AK2347" s="387">
        <v>0</v>
      </c>
      <c r="AM2347"/>
      <c r="AN2347"/>
      <c r="AO2347"/>
    </row>
    <row r="2348" spans="1:41">
      <c r="A2348" s="391" t="s">
        <v>3762</v>
      </c>
      <c r="B2348" s="388">
        <v>43689.965462962966</v>
      </c>
      <c r="C2348" s="389">
        <v>43689</v>
      </c>
      <c r="D2348" s="387" t="s">
        <v>2831</v>
      </c>
      <c r="E2348" s="389">
        <v>43689</v>
      </c>
      <c r="F2348" s="387" t="s">
        <v>2830</v>
      </c>
      <c r="G2348" s="389">
        <v>43689</v>
      </c>
      <c r="H2348" s="387" t="s">
        <v>2829</v>
      </c>
      <c r="I2348" s="389">
        <v>43689</v>
      </c>
      <c r="J2348" s="387" t="s">
        <v>2540</v>
      </c>
      <c r="K2348" s="387" t="s">
        <v>1741</v>
      </c>
      <c r="L2348" s="390" t="s">
        <v>1732</v>
      </c>
      <c r="M2348" s="390" t="s">
        <v>1755</v>
      </c>
      <c r="N2348" s="390" t="str">
        <f t="shared" si="74"/>
        <v>Employee2@blyblade.com</v>
      </c>
      <c r="O2348" s="390" t="str">
        <f t="shared" si="75"/>
        <v>Cal_Thompson</v>
      </c>
      <c r="P2348" s="387" t="s">
        <v>1728</v>
      </c>
      <c r="Q2348" s="387" t="s">
        <v>2043</v>
      </c>
      <c r="R2348" s="387" t="s">
        <v>1738</v>
      </c>
      <c r="S2348" s="387">
        <v>6.86</v>
      </c>
      <c r="T2348" s="387">
        <v>35</v>
      </c>
      <c r="U2348" s="387" t="s">
        <v>1737</v>
      </c>
      <c r="V2348" s="387" t="s">
        <v>1904</v>
      </c>
      <c r="W2348" s="387" t="s">
        <v>1761</v>
      </c>
      <c r="X2348" s="387" t="s">
        <v>1749</v>
      </c>
      <c r="Y2348" s="387" t="s">
        <v>1748</v>
      </c>
      <c r="Z2348" s="387" t="s">
        <v>1734</v>
      </c>
      <c r="AA2348" s="387" t="s">
        <v>1733</v>
      </c>
      <c r="AB2348" s="387">
        <v>60.62</v>
      </c>
      <c r="AC2348" s="387">
        <v>0</v>
      </c>
      <c r="AD2348" s="387">
        <v>0</v>
      </c>
      <c r="AE2348" s="387">
        <v>60.62</v>
      </c>
      <c r="AF2348" s="387" t="s">
        <v>1729</v>
      </c>
      <c r="AG2348" s="387">
        <v>60.62</v>
      </c>
      <c r="AH2348" s="387">
        <v>0</v>
      </c>
      <c r="AI2348" s="387">
        <v>0</v>
      </c>
      <c r="AJ2348" s="387">
        <v>60.62</v>
      </c>
      <c r="AK2348" s="387">
        <v>6.06</v>
      </c>
      <c r="AM2348"/>
      <c r="AN2348"/>
      <c r="AO2348"/>
    </row>
    <row r="2349" spans="1:41">
      <c r="A2349" s="391" t="s">
        <v>3762</v>
      </c>
      <c r="B2349" s="388">
        <v>43689.965509259258</v>
      </c>
      <c r="C2349" s="389">
        <v>43689</v>
      </c>
      <c r="D2349" s="387" t="s">
        <v>2831</v>
      </c>
      <c r="E2349" s="389">
        <v>43689</v>
      </c>
      <c r="F2349" s="387" t="s">
        <v>2830</v>
      </c>
      <c r="G2349" s="389">
        <v>43689</v>
      </c>
      <c r="H2349" s="387" t="s">
        <v>2829</v>
      </c>
      <c r="I2349" s="389">
        <v>43689</v>
      </c>
      <c r="J2349" s="387" t="s">
        <v>2540</v>
      </c>
      <c r="K2349" s="387" t="s">
        <v>1741</v>
      </c>
      <c r="L2349" s="390" t="s">
        <v>1732</v>
      </c>
      <c r="M2349" s="390" t="s">
        <v>1755</v>
      </c>
      <c r="N2349" s="390" t="str">
        <f t="shared" si="74"/>
        <v>Employee2@blyblade.com</v>
      </c>
      <c r="O2349" s="390" t="str">
        <f t="shared" si="75"/>
        <v>Cal_Thompson</v>
      </c>
      <c r="P2349" s="387" t="s">
        <v>1728</v>
      </c>
      <c r="Q2349" s="387" t="s">
        <v>2043</v>
      </c>
      <c r="R2349" s="387" t="s">
        <v>1738</v>
      </c>
      <c r="S2349" s="387">
        <v>6.86</v>
      </c>
      <c r="T2349" s="387">
        <v>35</v>
      </c>
      <c r="U2349" s="387" t="s">
        <v>1737</v>
      </c>
      <c r="V2349" s="387" t="s">
        <v>1904</v>
      </c>
      <c r="W2349" s="387" t="s">
        <v>1761</v>
      </c>
      <c r="X2349" s="387" t="s">
        <v>1749</v>
      </c>
      <c r="Y2349" s="387" t="s">
        <v>1748</v>
      </c>
      <c r="Z2349" s="387" t="s">
        <v>1734</v>
      </c>
      <c r="AA2349" s="387" t="s">
        <v>1747</v>
      </c>
      <c r="AB2349" s="387">
        <v>0</v>
      </c>
      <c r="AC2349" s="387">
        <v>0</v>
      </c>
      <c r="AD2349" s="387">
        <v>9.32</v>
      </c>
      <c r="AE2349" s="387">
        <v>9.32</v>
      </c>
      <c r="AF2349" s="387" t="s">
        <v>1729</v>
      </c>
      <c r="AG2349" s="387">
        <v>0</v>
      </c>
      <c r="AH2349" s="387">
        <v>0</v>
      </c>
      <c r="AI2349" s="387">
        <v>9.32</v>
      </c>
      <c r="AJ2349" s="387">
        <v>9.32</v>
      </c>
      <c r="AK2349" s="387">
        <v>0</v>
      </c>
      <c r="AM2349"/>
      <c r="AN2349"/>
      <c r="AO2349"/>
    </row>
    <row r="2350" spans="1:41">
      <c r="A2350" s="387" t="s">
        <v>3761</v>
      </c>
      <c r="B2350" s="388">
        <v>43689.971539351849</v>
      </c>
      <c r="C2350" s="389">
        <v>43689</v>
      </c>
      <c r="D2350" s="387" t="s">
        <v>3543</v>
      </c>
      <c r="E2350" s="389">
        <v>43689</v>
      </c>
      <c r="F2350" s="387" t="s">
        <v>3128</v>
      </c>
      <c r="G2350" s="389">
        <v>43689</v>
      </c>
      <c r="H2350" s="387" t="s">
        <v>3275</v>
      </c>
      <c r="I2350" s="389">
        <v>43689</v>
      </c>
      <c r="J2350" s="387" t="s">
        <v>2544</v>
      </c>
      <c r="K2350" s="387" t="s">
        <v>1741</v>
      </c>
      <c r="L2350" s="390" t="s">
        <v>1732</v>
      </c>
      <c r="M2350" s="390" t="s">
        <v>2013</v>
      </c>
      <c r="N2350" s="390" t="str">
        <f t="shared" si="74"/>
        <v>Employee22@blyblade.com</v>
      </c>
      <c r="O2350" s="390" t="str">
        <f t="shared" si="75"/>
        <v>Lee_Gold</v>
      </c>
      <c r="P2350" s="387" t="s">
        <v>1728</v>
      </c>
      <c r="Q2350" s="387" t="s">
        <v>1847</v>
      </c>
      <c r="R2350" s="387" t="s">
        <v>1738</v>
      </c>
      <c r="S2350" s="387">
        <v>2.19</v>
      </c>
      <c r="T2350" s="387">
        <v>16</v>
      </c>
      <c r="U2350" s="387" t="s">
        <v>1737</v>
      </c>
      <c r="V2350" s="387" t="s">
        <v>1883</v>
      </c>
      <c r="W2350" s="387" t="s">
        <v>1875</v>
      </c>
      <c r="X2350" s="387" t="s">
        <v>1770</v>
      </c>
      <c r="Y2350" s="387" t="s">
        <v>1748</v>
      </c>
      <c r="Z2350" s="387" t="s">
        <v>1734</v>
      </c>
      <c r="AA2350" s="387" t="s">
        <v>1733</v>
      </c>
      <c r="AB2350" s="387">
        <v>21.49</v>
      </c>
      <c r="AC2350" s="387">
        <v>0</v>
      </c>
      <c r="AD2350" s="387">
        <v>0</v>
      </c>
      <c r="AE2350" s="387">
        <v>21.49</v>
      </c>
      <c r="AF2350" s="387" t="s">
        <v>1729</v>
      </c>
      <c r="AG2350" s="387">
        <v>21.49</v>
      </c>
      <c r="AH2350" s="387">
        <v>0</v>
      </c>
      <c r="AI2350" s="387">
        <v>0</v>
      </c>
      <c r="AJ2350" s="387">
        <v>21.49</v>
      </c>
      <c r="AK2350" s="387">
        <v>2.15</v>
      </c>
      <c r="AM2350"/>
      <c r="AN2350"/>
      <c r="AO2350"/>
    </row>
    <row r="2351" spans="1:41">
      <c r="A2351" s="387" t="s">
        <v>3760</v>
      </c>
      <c r="B2351" s="388">
        <v>43689.999606481484</v>
      </c>
      <c r="C2351" s="389">
        <v>43689</v>
      </c>
      <c r="D2351" s="387" t="s">
        <v>3047</v>
      </c>
      <c r="E2351" s="389">
        <v>43689</v>
      </c>
      <c r="F2351" s="387" t="s">
        <v>3046</v>
      </c>
      <c r="G2351" s="389">
        <v>43689</v>
      </c>
      <c r="H2351" s="387" t="s">
        <v>3049</v>
      </c>
      <c r="I2351" s="389">
        <v>43689</v>
      </c>
      <c r="J2351" s="387" t="s">
        <v>2404</v>
      </c>
      <c r="K2351" s="387" t="s">
        <v>1741</v>
      </c>
      <c r="L2351" s="390" t="s">
        <v>1732</v>
      </c>
      <c r="M2351" s="390" t="s">
        <v>1924</v>
      </c>
      <c r="N2351" s="390" t="str">
        <f t="shared" si="74"/>
        <v>Employee16@blyblade.com</v>
      </c>
      <c r="O2351" s="390" t="str">
        <f t="shared" si="75"/>
        <v>Hunter_Senning</v>
      </c>
      <c r="P2351" s="387" t="s">
        <v>1728</v>
      </c>
      <c r="Q2351" s="387" t="s">
        <v>1847</v>
      </c>
      <c r="R2351" s="387" t="s">
        <v>1738</v>
      </c>
      <c r="S2351" s="387">
        <v>3.53</v>
      </c>
      <c r="T2351" s="387">
        <v>9</v>
      </c>
      <c r="U2351" s="387" t="s">
        <v>1737</v>
      </c>
      <c r="V2351" s="387" t="s">
        <v>2247</v>
      </c>
      <c r="W2351" s="387" t="s">
        <v>1771</v>
      </c>
      <c r="X2351" s="387" t="s">
        <v>1749</v>
      </c>
      <c r="Y2351" s="387" t="s">
        <v>1748</v>
      </c>
      <c r="Z2351" s="387" t="s">
        <v>1734</v>
      </c>
      <c r="AA2351" s="387" t="s">
        <v>1733</v>
      </c>
      <c r="AB2351" s="387">
        <v>41.19</v>
      </c>
      <c r="AC2351" s="387">
        <v>0</v>
      </c>
      <c r="AD2351" s="387">
        <v>0</v>
      </c>
      <c r="AE2351" s="387">
        <v>41.19</v>
      </c>
      <c r="AF2351" s="387" t="s">
        <v>1729</v>
      </c>
      <c r="AG2351" s="387">
        <v>41.19</v>
      </c>
      <c r="AH2351" s="387">
        <v>0</v>
      </c>
      <c r="AI2351" s="387">
        <v>0</v>
      </c>
      <c r="AJ2351" s="387">
        <v>41.19</v>
      </c>
      <c r="AK2351" s="387">
        <v>4.12</v>
      </c>
      <c r="AM2351"/>
      <c r="AN2351"/>
      <c r="AO2351"/>
    </row>
    <row r="2352" spans="1:41">
      <c r="A2352" s="387" t="s">
        <v>3759</v>
      </c>
      <c r="B2352" s="388">
        <v>43690.007673611108</v>
      </c>
      <c r="C2352" s="389">
        <v>43689</v>
      </c>
      <c r="D2352" s="387" t="s">
        <v>3320</v>
      </c>
      <c r="E2352" s="389">
        <v>43689</v>
      </c>
      <c r="F2352" s="387" t="s">
        <v>3319</v>
      </c>
      <c r="G2352" s="389">
        <v>43690</v>
      </c>
      <c r="H2352" s="387" t="s">
        <v>3411</v>
      </c>
      <c r="I2352" s="389">
        <v>43689</v>
      </c>
      <c r="J2352" s="387" t="s">
        <v>3410</v>
      </c>
      <c r="K2352" s="387" t="s">
        <v>1741</v>
      </c>
      <c r="L2352" s="390" t="s">
        <v>1732</v>
      </c>
      <c r="M2352" s="390" t="s">
        <v>2985</v>
      </c>
      <c r="N2352" s="390" t="str">
        <f t="shared" si="74"/>
        <v>Employee49@blyblade.com</v>
      </c>
      <c r="O2352" s="390" t="str">
        <f t="shared" si="75"/>
        <v>Emi_Suzuki</v>
      </c>
      <c r="P2352" s="387" t="s">
        <v>1728</v>
      </c>
      <c r="Q2352" s="387" t="s">
        <v>1754</v>
      </c>
      <c r="R2352" s="387" t="s">
        <v>1738</v>
      </c>
      <c r="S2352" s="387">
        <v>2.59</v>
      </c>
      <c r="T2352" s="387">
        <v>20</v>
      </c>
      <c r="U2352" s="387" t="s">
        <v>1772</v>
      </c>
      <c r="V2352" s="387" t="s">
        <v>1845</v>
      </c>
      <c r="W2352" s="387" t="s">
        <v>1771</v>
      </c>
      <c r="X2352" s="387" t="s">
        <v>1770</v>
      </c>
      <c r="Y2352" s="387" t="s">
        <v>1825</v>
      </c>
      <c r="Z2352" s="387" t="s">
        <v>1734</v>
      </c>
      <c r="AA2352" s="387" t="s">
        <v>1733</v>
      </c>
      <c r="AB2352" s="387">
        <v>10.46</v>
      </c>
      <c r="AC2352" s="387">
        <v>0</v>
      </c>
      <c r="AD2352" s="387">
        <v>0</v>
      </c>
      <c r="AE2352" s="387">
        <v>10.46</v>
      </c>
      <c r="AF2352" s="387" t="s">
        <v>1729</v>
      </c>
      <c r="AG2352" s="387">
        <v>10.46</v>
      </c>
      <c r="AH2352" s="387">
        <v>0</v>
      </c>
      <c r="AI2352" s="387">
        <v>0</v>
      </c>
      <c r="AJ2352" s="387">
        <v>10.46</v>
      </c>
      <c r="AK2352" s="387">
        <v>1.05</v>
      </c>
      <c r="AM2352"/>
      <c r="AN2352"/>
      <c r="AO2352"/>
    </row>
    <row r="2353" spans="1:41">
      <c r="A2353" s="387" t="s">
        <v>3758</v>
      </c>
      <c r="B2353" s="388">
        <v>43690.025949074072</v>
      </c>
      <c r="C2353" s="389">
        <v>43690</v>
      </c>
      <c r="D2353" s="387" t="s">
        <v>2277</v>
      </c>
      <c r="E2353" s="389">
        <v>43689</v>
      </c>
      <c r="F2353" s="387" t="s">
        <v>2276</v>
      </c>
      <c r="G2353" s="389">
        <v>43690</v>
      </c>
      <c r="H2353" s="387" t="s">
        <v>3045</v>
      </c>
      <c r="I2353" s="389">
        <v>43689</v>
      </c>
      <c r="J2353" s="387" t="s">
        <v>2847</v>
      </c>
      <c r="K2353" s="387" t="s">
        <v>1741</v>
      </c>
      <c r="L2353" s="390" t="s">
        <v>1732</v>
      </c>
      <c r="M2353" s="390" t="s">
        <v>1936</v>
      </c>
      <c r="N2353" s="390" t="str">
        <f t="shared" si="74"/>
        <v>Employee17@blyblade.com</v>
      </c>
      <c r="O2353" s="390" t="str">
        <f t="shared" si="75"/>
        <v>Nate_Alexander</v>
      </c>
      <c r="P2353" s="387" t="s">
        <v>1728</v>
      </c>
      <c r="Q2353" s="387" t="s">
        <v>1754</v>
      </c>
      <c r="R2353" s="387" t="s">
        <v>1738</v>
      </c>
      <c r="S2353" s="387">
        <v>1.84</v>
      </c>
      <c r="T2353" s="387">
        <v>9</v>
      </c>
      <c r="U2353" s="387" t="s">
        <v>1737</v>
      </c>
      <c r="V2353" s="387" t="s">
        <v>3119</v>
      </c>
      <c r="W2353" s="387" t="s">
        <v>1771</v>
      </c>
      <c r="X2353" s="387" t="s">
        <v>1770</v>
      </c>
      <c r="Y2353" s="387" t="s">
        <v>1748</v>
      </c>
      <c r="Z2353" s="387" t="s">
        <v>1734</v>
      </c>
      <c r="AA2353" s="387" t="s">
        <v>1733</v>
      </c>
      <c r="AB2353" s="387">
        <v>18.100000000000001</v>
      </c>
      <c r="AC2353" s="387">
        <v>0</v>
      </c>
      <c r="AD2353" s="387">
        <v>0</v>
      </c>
      <c r="AE2353" s="387">
        <v>18.100000000000001</v>
      </c>
      <c r="AF2353" s="387" t="s">
        <v>1729</v>
      </c>
      <c r="AG2353" s="387">
        <v>18.100000000000001</v>
      </c>
      <c r="AH2353" s="387">
        <v>0</v>
      </c>
      <c r="AI2353" s="387">
        <v>0</v>
      </c>
      <c r="AJ2353" s="387">
        <v>18.100000000000001</v>
      </c>
      <c r="AK2353" s="387">
        <v>1.81</v>
      </c>
      <c r="AM2353"/>
      <c r="AN2353"/>
      <c r="AO2353"/>
    </row>
    <row r="2354" spans="1:41">
      <c r="A2354" s="387" t="s">
        <v>3757</v>
      </c>
      <c r="B2354" s="388">
        <v>43690.052523148152</v>
      </c>
      <c r="C2354" s="389">
        <v>43690</v>
      </c>
      <c r="D2354" s="387" t="s">
        <v>1948</v>
      </c>
      <c r="E2354" s="389">
        <v>43689</v>
      </c>
      <c r="F2354" s="387" t="s">
        <v>1947</v>
      </c>
      <c r="G2354" s="389">
        <v>43690</v>
      </c>
      <c r="H2354" s="387" t="s">
        <v>2508</v>
      </c>
      <c r="I2354" s="389">
        <v>43689</v>
      </c>
      <c r="J2354" s="387" t="s">
        <v>2023</v>
      </c>
      <c r="K2354" s="387" t="s">
        <v>1741</v>
      </c>
      <c r="L2354" s="390" t="s">
        <v>1732</v>
      </c>
      <c r="M2354" s="390" t="s">
        <v>1810</v>
      </c>
      <c r="N2354" s="390" t="str">
        <f t="shared" si="74"/>
        <v>Employee3@blyblade.com</v>
      </c>
      <c r="O2354" s="390" t="str">
        <f t="shared" si="75"/>
        <v>Esjona_Kadiu</v>
      </c>
      <c r="P2354" s="387" t="s">
        <v>1728</v>
      </c>
      <c r="Q2354" s="387" t="s">
        <v>1847</v>
      </c>
      <c r="R2354" s="387" t="s">
        <v>1738</v>
      </c>
      <c r="S2354" s="387">
        <v>1.08</v>
      </c>
      <c r="T2354" s="387">
        <v>5</v>
      </c>
      <c r="U2354" s="387" t="s">
        <v>1737</v>
      </c>
      <c r="V2354" s="387" t="s">
        <v>1928</v>
      </c>
      <c r="W2354" s="387" t="s">
        <v>1771</v>
      </c>
      <c r="X2354" s="387" t="s">
        <v>1844</v>
      </c>
      <c r="Y2354" s="387" t="s">
        <v>1735</v>
      </c>
      <c r="Z2354" s="387" t="s">
        <v>1734</v>
      </c>
      <c r="AA2354" s="387" t="s">
        <v>1733</v>
      </c>
      <c r="AB2354" s="387">
        <v>10.76</v>
      </c>
      <c r="AC2354" s="387">
        <v>0</v>
      </c>
      <c r="AD2354" s="387">
        <v>0</v>
      </c>
      <c r="AE2354" s="387">
        <v>10.76</v>
      </c>
      <c r="AF2354" s="387" t="s">
        <v>1729</v>
      </c>
      <c r="AG2354" s="387">
        <v>10.76</v>
      </c>
      <c r="AH2354" s="387">
        <v>0</v>
      </c>
      <c r="AI2354" s="387">
        <v>0</v>
      </c>
      <c r="AJ2354" s="387">
        <v>10.76</v>
      </c>
      <c r="AK2354" s="387">
        <v>1.08</v>
      </c>
      <c r="AM2354"/>
      <c r="AN2354"/>
      <c r="AO2354"/>
    </row>
    <row r="2355" spans="1:41">
      <c r="A2355" s="387" t="s">
        <v>3756</v>
      </c>
      <c r="B2355" s="388">
        <v>43690.09170138889</v>
      </c>
      <c r="C2355" s="389">
        <v>43690</v>
      </c>
      <c r="D2355" s="387" t="s">
        <v>1868</v>
      </c>
      <c r="E2355" s="389">
        <v>43689</v>
      </c>
      <c r="F2355" s="387" t="s">
        <v>1867</v>
      </c>
      <c r="G2355" s="389">
        <v>43690</v>
      </c>
      <c r="H2355" s="387" t="s">
        <v>3755</v>
      </c>
      <c r="I2355" s="389">
        <v>43689</v>
      </c>
      <c r="J2355" s="387" t="s">
        <v>3552</v>
      </c>
      <c r="K2355" s="387" t="s">
        <v>1741</v>
      </c>
      <c r="L2355" s="390" t="s">
        <v>1732</v>
      </c>
      <c r="M2355" s="390" t="s">
        <v>2985</v>
      </c>
      <c r="N2355" s="390" t="str">
        <f t="shared" si="74"/>
        <v>Employee49@blyblade.com</v>
      </c>
      <c r="O2355" s="390" t="str">
        <f t="shared" si="75"/>
        <v>Emi_Suzuki</v>
      </c>
      <c r="P2355" s="387" t="s">
        <v>1728</v>
      </c>
      <c r="Q2355" s="387" t="s">
        <v>1754</v>
      </c>
      <c r="R2355" s="387" t="s">
        <v>1738</v>
      </c>
      <c r="S2355" s="387">
        <v>5.94</v>
      </c>
      <c r="T2355" s="387">
        <v>11</v>
      </c>
      <c r="U2355" s="387" t="s">
        <v>1845</v>
      </c>
      <c r="V2355" s="387" t="s">
        <v>2489</v>
      </c>
      <c r="W2355" s="387" t="s">
        <v>1771</v>
      </c>
      <c r="X2355" s="387" t="s">
        <v>1844</v>
      </c>
      <c r="Y2355" s="387" t="s">
        <v>1825</v>
      </c>
      <c r="Z2355" s="387" t="s">
        <v>1734</v>
      </c>
      <c r="AA2355" s="387" t="s">
        <v>1733</v>
      </c>
      <c r="AB2355" s="387">
        <v>13.98</v>
      </c>
      <c r="AC2355" s="387">
        <v>0</v>
      </c>
      <c r="AD2355" s="387">
        <v>0</v>
      </c>
      <c r="AE2355" s="387">
        <v>13.98</v>
      </c>
      <c r="AF2355" s="387" t="s">
        <v>1729</v>
      </c>
      <c r="AG2355" s="387">
        <v>13.98</v>
      </c>
      <c r="AH2355" s="387">
        <v>0</v>
      </c>
      <c r="AI2355" s="387">
        <v>0</v>
      </c>
      <c r="AJ2355" s="387">
        <v>13.98</v>
      </c>
      <c r="AK2355" s="387">
        <v>1.4</v>
      </c>
      <c r="AM2355"/>
      <c r="AN2355"/>
      <c r="AO2355"/>
    </row>
    <row r="2356" spans="1:41">
      <c r="A2356" s="387" t="s">
        <v>3754</v>
      </c>
      <c r="B2356" s="388">
        <v>43690.11445601852</v>
      </c>
      <c r="C2356" s="389">
        <v>43690</v>
      </c>
      <c r="D2356" s="387" t="s">
        <v>3292</v>
      </c>
      <c r="E2356" s="389">
        <v>43689</v>
      </c>
      <c r="F2356" s="387" t="s">
        <v>2034</v>
      </c>
      <c r="G2356" s="389">
        <v>43690</v>
      </c>
      <c r="H2356" s="387" t="s">
        <v>3702</v>
      </c>
      <c r="I2356" s="389">
        <v>43689</v>
      </c>
      <c r="J2356" s="387" t="s">
        <v>2714</v>
      </c>
      <c r="K2356" s="387" t="s">
        <v>1741</v>
      </c>
      <c r="L2356" s="390" t="s">
        <v>1732</v>
      </c>
      <c r="M2356" s="390" t="s">
        <v>1924</v>
      </c>
      <c r="N2356" s="390" t="str">
        <f t="shared" si="74"/>
        <v>Employee16@blyblade.com</v>
      </c>
      <c r="O2356" s="390" t="str">
        <f t="shared" si="75"/>
        <v>Hunter_Senning</v>
      </c>
      <c r="P2356" s="387" t="s">
        <v>1728</v>
      </c>
      <c r="Q2356" s="387" t="s">
        <v>1952</v>
      </c>
      <c r="R2356" s="387" t="s">
        <v>1738</v>
      </c>
      <c r="S2356" s="387">
        <v>4.87</v>
      </c>
      <c r="T2356" s="387">
        <v>25</v>
      </c>
      <c r="U2356" s="387" t="s">
        <v>1737</v>
      </c>
      <c r="V2356" s="387" t="s">
        <v>3118</v>
      </c>
      <c r="W2356" s="387" t="s">
        <v>2025</v>
      </c>
      <c r="X2356" s="387" t="s">
        <v>1749</v>
      </c>
      <c r="Y2356" s="387" t="s">
        <v>1748</v>
      </c>
      <c r="Z2356" s="387" t="s">
        <v>1734</v>
      </c>
      <c r="AA2356" s="387" t="s">
        <v>1733</v>
      </c>
      <c r="AB2356" s="387">
        <v>73.41</v>
      </c>
      <c r="AC2356" s="387">
        <v>0</v>
      </c>
      <c r="AD2356" s="387">
        <v>0</v>
      </c>
      <c r="AE2356" s="387">
        <v>73.41</v>
      </c>
      <c r="AF2356" s="387" t="s">
        <v>1729</v>
      </c>
      <c r="AG2356" s="387">
        <v>73.41</v>
      </c>
      <c r="AH2356" s="387">
        <v>0</v>
      </c>
      <c r="AI2356" s="387">
        <v>0</v>
      </c>
      <c r="AJ2356" s="387">
        <v>73.41</v>
      </c>
      <c r="AK2356" s="387">
        <v>7.34</v>
      </c>
      <c r="AM2356"/>
      <c r="AN2356"/>
      <c r="AO2356"/>
    </row>
    <row r="2357" spans="1:41">
      <c r="A2357" s="387" t="s">
        <v>3754</v>
      </c>
      <c r="B2357" s="388">
        <v>43690.114988425928</v>
      </c>
      <c r="C2357" s="389">
        <v>43690</v>
      </c>
      <c r="D2357" s="387" t="s">
        <v>3292</v>
      </c>
      <c r="E2357" s="389">
        <v>43689</v>
      </c>
      <c r="F2357" s="387" t="s">
        <v>2034</v>
      </c>
      <c r="G2357" s="389">
        <v>43690</v>
      </c>
      <c r="H2357" s="387" t="s">
        <v>3702</v>
      </c>
      <c r="I2357" s="389">
        <v>43689</v>
      </c>
      <c r="J2357" s="387" t="s">
        <v>2714</v>
      </c>
      <c r="K2357" s="387" t="s">
        <v>1741</v>
      </c>
      <c r="L2357" s="390" t="s">
        <v>1732</v>
      </c>
      <c r="M2357" s="390" t="s">
        <v>1924</v>
      </c>
      <c r="N2357" s="390" t="str">
        <f t="shared" si="74"/>
        <v>Employee16@blyblade.com</v>
      </c>
      <c r="O2357" s="390" t="str">
        <f t="shared" si="75"/>
        <v>Hunter_Senning</v>
      </c>
      <c r="P2357" s="387" t="s">
        <v>1728</v>
      </c>
      <c r="Q2357" s="387" t="s">
        <v>1952</v>
      </c>
      <c r="R2357" s="387" t="s">
        <v>1738</v>
      </c>
      <c r="S2357" s="387">
        <v>4.87</v>
      </c>
      <c r="T2357" s="387">
        <v>25</v>
      </c>
      <c r="U2357" s="387" t="s">
        <v>1737</v>
      </c>
      <c r="V2357" s="387" t="s">
        <v>3118</v>
      </c>
      <c r="W2357" s="387" t="s">
        <v>2025</v>
      </c>
      <c r="X2357" s="387" t="s">
        <v>1749</v>
      </c>
      <c r="Y2357" s="387" t="s">
        <v>1748</v>
      </c>
      <c r="Z2357" s="387" t="s">
        <v>1734</v>
      </c>
      <c r="AA2357" s="387" t="s">
        <v>1747</v>
      </c>
      <c r="AB2357" s="387">
        <v>0</v>
      </c>
      <c r="AC2357" s="387">
        <v>0</v>
      </c>
      <c r="AD2357" s="387">
        <v>5.98</v>
      </c>
      <c r="AE2357" s="387">
        <v>5.98</v>
      </c>
      <c r="AF2357" s="387" t="s">
        <v>1729</v>
      </c>
      <c r="AG2357" s="387">
        <v>0</v>
      </c>
      <c r="AH2357" s="387">
        <v>0</v>
      </c>
      <c r="AI2357" s="387">
        <v>5.98</v>
      </c>
      <c r="AJ2357" s="387">
        <v>5.98</v>
      </c>
      <c r="AK2357" s="387">
        <v>0</v>
      </c>
      <c r="AM2357"/>
      <c r="AN2357"/>
      <c r="AO2357"/>
    </row>
    <row r="2358" spans="1:41">
      <c r="A2358" s="387" t="s">
        <v>3753</v>
      </c>
      <c r="B2358" s="388">
        <v>43690.183078703703</v>
      </c>
      <c r="C2358" s="389">
        <v>43690</v>
      </c>
      <c r="D2358" s="387" t="s">
        <v>3272</v>
      </c>
      <c r="E2358" s="389">
        <v>43689</v>
      </c>
      <c r="F2358" s="387" t="s">
        <v>2357</v>
      </c>
      <c r="G2358" s="389">
        <v>43690</v>
      </c>
      <c r="H2358" s="387" t="s">
        <v>3752</v>
      </c>
      <c r="I2358" s="389">
        <v>43690</v>
      </c>
      <c r="J2358" s="387" t="s">
        <v>2263</v>
      </c>
      <c r="K2358" s="387" t="s">
        <v>1741</v>
      </c>
      <c r="L2358" s="390" t="s">
        <v>1732</v>
      </c>
      <c r="M2358" s="390" t="s">
        <v>1854</v>
      </c>
      <c r="N2358" s="390" t="str">
        <f t="shared" si="74"/>
        <v>Employee5@blyblade.com</v>
      </c>
      <c r="O2358" s="390" t="str">
        <f t="shared" si="75"/>
        <v>Torey_McNeil</v>
      </c>
      <c r="P2358" s="387" t="s">
        <v>1728</v>
      </c>
      <c r="Q2358" s="387" t="s">
        <v>1847</v>
      </c>
      <c r="R2358" s="387" t="s">
        <v>1738</v>
      </c>
      <c r="S2358" s="387">
        <v>9.2899999999999991</v>
      </c>
      <c r="T2358" s="387">
        <v>30</v>
      </c>
      <c r="U2358" s="387" t="s">
        <v>1737</v>
      </c>
      <c r="V2358" s="387" t="s">
        <v>1853</v>
      </c>
      <c r="W2358" s="387" t="s">
        <v>1771</v>
      </c>
      <c r="X2358" s="387" t="s">
        <v>1844</v>
      </c>
      <c r="Y2358" s="387" t="s">
        <v>1748</v>
      </c>
      <c r="Z2358" s="387" t="s">
        <v>1734</v>
      </c>
      <c r="AA2358" s="387" t="s">
        <v>1733</v>
      </c>
      <c r="AB2358" s="387">
        <v>45.47</v>
      </c>
      <c r="AC2358" s="387">
        <v>0</v>
      </c>
      <c r="AD2358" s="387">
        <v>0</v>
      </c>
      <c r="AE2358" s="387">
        <v>45.47</v>
      </c>
      <c r="AF2358" s="387" t="s">
        <v>1729</v>
      </c>
      <c r="AG2358" s="387">
        <v>45.47</v>
      </c>
      <c r="AH2358" s="387">
        <v>0</v>
      </c>
      <c r="AI2358" s="387">
        <v>0</v>
      </c>
      <c r="AJ2358" s="387">
        <v>45.47</v>
      </c>
      <c r="AK2358" s="387">
        <v>4.55</v>
      </c>
      <c r="AM2358"/>
      <c r="AN2358"/>
      <c r="AO2358"/>
    </row>
    <row r="2359" spans="1:41">
      <c r="A2359" s="387" t="s">
        <v>3751</v>
      </c>
      <c r="B2359" s="388">
        <v>43690.422500000001</v>
      </c>
      <c r="C2359" s="389">
        <v>43690</v>
      </c>
      <c r="D2359" s="387" t="s">
        <v>2184</v>
      </c>
      <c r="E2359" s="389">
        <v>43690</v>
      </c>
      <c r="F2359" s="387" t="s">
        <v>3750</v>
      </c>
      <c r="G2359" s="389">
        <v>43690</v>
      </c>
      <c r="H2359" s="387" t="s">
        <v>2378</v>
      </c>
      <c r="I2359" s="389">
        <v>43690</v>
      </c>
      <c r="J2359" s="387" t="s">
        <v>2377</v>
      </c>
      <c r="K2359" s="387" t="s">
        <v>1741</v>
      </c>
      <c r="L2359" s="390" t="s">
        <v>1732</v>
      </c>
      <c r="M2359" s="390" t="s">
        <v>1804</v>
      </c>
      <c r="N2359" s="390" t="str">
        <f t="shared" si="74"/>
        <v>Employee47@blyblade.com</v>
      </c>
      <c r="O2359" s="390" t="str">
        <f t="shared" si="75"/>
        <v>Amanda_Soucy</v>
      </c>
      <c r="P2359" s="387" t="s">
        <v>1728</v>
      </c>
      <c r="Q2359" s="387" t="s">
        <v>1754</v>
      </c>
      <c r="R2359" s="387" t="s">
        <v>1738</v>
      </c>
      <c r="S2359" s="387">
        <v>1.55</v>
      </c>
      <c r="T2359" s="387">
        <v>9</v>
      </c>
      <c r="U2359" s="387" t="s">
        <v>1833</v>
      </c>
      <c r="V2359" s="387" t="s">
        <v>1737</v>
      </c>
      <c r="W2359" s="387" t="s">
        <v>1771</v>
      </c>
      <c r="X2359" s="387" t="s">
        <v>1844</v>
      </c>
      <c r="Y2359" s="387" t="s">
        <v>1735</v>
      </c>
      <c r="Z2359" s="387" t="s">
        <v>1734</v>
      </c>
      <c r="AA2359" s="387" t="s">
        <v>1733</v>
      </c>
      <c r="AB2359" s="387">
        <v>5.75</v>
      </c>
      <c r="AC2359" s="387">
        <v>0</v>
      </c>
      <c r="AD2359" s="387">
        <v>0</v>
      </c>
      <c r="AE2359" s="387">
        <v>5.75</v>
      </c>
      <c r="AF2359" s="387" t="s">
        <v>1729</v>
      </c>
      <c r="AG2359" s="387">
        <v>5.75</v>
      </c>
      <c r="AH2359" s="387">
        <v>0</v>
      </c>
      <c r="AI2359" s="387">
        <v>0</v>
      </c>
      <c r="AJ2359" s="387">
        <v>5.75</v>
      </c>
      <c r="AK2359" s="387">
        <v>0.57999999999999996</v>
      </c>
      <c r="AM2359"/>
      <c r="AN2359"/>
      <c r="AO2359"/>
    </row>
    <row r="2360" spans="1:41">
      <c r="A2360" s="387" t="s">
        <v>3749</v>
      </c>
      <c r="B2360" s="388">
        <v>43690.438703703701</v>
      </c>
      <c r="C2360" s="389">
        <v>43690</v>
      </c>
      <c r="D2360" s="387" t="s">
        <v>3689</v>
      </c>
      <c r="E2360" s="389">
        <v>43690</v>
      </c>
      <c r="F2360" s="387" t="s">
        <v>3688</v>
      </c>
      <c r="G2360" s="389">
        <v>43690</v>
      </c>
      <c r="H2360" s="387" t="s">
        <v>2212</v>
      </c>
      <c r="I2360" s="389">
        <v>43690</v>
      </c>
      <c r="J2360" s="387" t="s">
        <v>2211</v>
      </c>
      <c r="K2360" s="387" t="s">
        <v>1741</v>
      </c>
      <c r="L2360" s="390" t="s">
        <v>1732</v>
      </c>
      <c r="M2360" s="390" t="s">
        <v>3748</v>
      </c>
      <c r="N2360" s="390" t="str">
        <f t="shared" si="74"/>
        <v>Employee50@blyblade.com</v>
      </c>
      <c r="O2360" s="390" t="str">
        <f t="shared" si="75"/>
        <v>John_Schaaf</v>
      </c>
      <c r="P2360" s="387" t="s">
        <v>1728</v>
      </c>
      <c r="Q2360" s="387" t="s">
        <v>1754</v>
      </c>
      <c r="R2360" s="387" t="s">
        <v>1803</v>
      </c>
      <c r="S2360" s="387">
        <v>2.85</v>
      </c>
      <c r="T2360" s="387">
        <v>9</v>
      </c>
      <c r="U2360" s="387" t="s">
        <v>2326</v>
      </c>
      <c r="V2360" s="387" t="s">
        <v>2326</v>
      </c>
      <c r="W2360" s="387" t="s">
        <v>2025</v>
      </c>
      <c r="X2360" s="387" t="s">
        <v>1770</v>
      </c>
      <c r="Y2360" s="387" t="s">
        <v>1748</v>
      </c>
      <c r="Z2360" s="387" t="s">
        <v>1734</v>
      </c>
      <c r="AA2360" s="387" t="s">
        <v>1733</v>
      </c>
      <c r="AB2360" s="387">
        <v>9.77</v>
      </c>
      <c r="AC2360" s="387">
        <v>0</v>
      </c>
      <c r="AD2360" s="387">
        <v>0</v>
      </c>
      <c r="AE2360" s="387">
        <v>9.77</v>
      </c>
      <c r="AF2360" s="387" t="s">
        <v>1729</v>
      </c>
      <c r="AG2360" s="387">
        <v>9.77</v>
      </c>
      <c r="AH2360" s="387">
        <v>0</v>
      </c>
      <c r="AI2360" s="387">
        <v>0</v>
      </c>
      <c r="AJ2360" s="387">
        <v>9.77</v>
      </c>
      <c r="AK2360" s="387">
        <v>0.98</v>
      </c>
      <c r="AM2360"/>
      <c r="AN2360"/>
      <c r="AO2360"/>
    </row>
    <row r="2361" spans="1:41">
      <c r="A2361" s="387" t="s">
        <v>3747</v>
      </c>
      <c r="B2361" s="388">
        <v>43690.466724537036</v>
      </c>
      <c r="C2361" s="389">
        <v>43690</v>
      </c>
      <c r="D2361" s="387" t="s">
        <v>2686</v>
      </c>
      <c r="E2361" s="389">
        <v>43690</v>
      </c>
      <c r="F2361" s="387" t="s">
        <v>2685</v>
      </c>
      <c r="G2361" s="389">
        <v>43690</v>
      </c>
      <c r="H2361" s="387" t="s">
        <v>3144</v>
      </c>
      <c r="I2361" s="389">
        <v>43690</v>
      </c>
      <c r="J2361" s="387" t="s">
        <v>3746</v>
      </c>
      <c r="K2361" s="387" t="s">
        <v>1741</v>
      </c>
      <c r="L2361" s="390" t="s">
        <v>1732</v>
      </c>
      <c r="M2361" s="390" t="s">
        <v>2985</v>
      </c>
      <c r="N2361" s="390" t="str">
        <f t="shared" si="74"/>
        <v>Employee49@blyblade.com</v>
      </c>
      <c r="O2361" s="390" t="str">
        <f t="shared" si="75"/>
        <v>Emi_Suzuki</v>
      </c>
      <c r="P2361" s="387" t="s">
        <v>1728</v>
      </c>
      <c r="Q2361" s="387" t="s">
        <v>1754</v>
      </c>
      <c r="R2361" s="387" t="s">
        <v>1738</v>
      </c>
      <c r="S2361" s="387">
        <v>7.41</v>
      </c>
      <c r="T2361" s="387">
        <v>25</v>
      </c>
      <c r="U2361" s="387" t="s">
        <v>2489</v>
      </c>
      <c r="V2361" s="387" t="s">
        <v>1772</v>
      </c>
      <c r="W2361" s="387" t="s">
        <v>1771</v>
      </c>
      <c r="X2361" s="387" t="s">
        <v>1844</v>
      </c>
      <c r="Y2361" s="387" t="s">
        <v>1825</v>
      </c>
      <c r="Z2361" s="387" t="s">
        <v>1734</v>
      </c>
      <c r="AA2361" s="387" t="s">
        <v>1733</v>
      </c>
      <c r="AB2361" s="387">
        <v>24.08</v>
      </c>
      <c r="AC2361" s="387">
        <v>0</v>
      </c>
      <c r="AD2361" s="387">
        <v>0</v>
      </c>
      <c r="AE2361" s="387">
        <v>24.08</v>
      </c>
      <c r="AF2361" s="387" t="s">
        <v>1729</v>
      </c>
      <c r="AG2361" s="387">
        <v>24.08</v>
      </c>
      <c r="AH2361" s="387">
        <v>0</v>
      </c>
      <c r="AI2361" s="387">
        <v>0</v>
      </c>
      <c r="AJ2361" s="387">
        <v>24.08</v>
      </c>
      <c r="AK2361" s="387">
        <v>2.41</v>
      </c>
      <c r="AM2361"/>
      <c r="AN2361"/>
      <c r="AO2361"/>
    </row>
    <row r="2362" spans="1:41">
      <c r="A2362" s="387" t="s">
        <v>3745</v>
      </c>
      <c r="B2362" s="388">
        <v>43690.467986111114</v>
      </c>
      <c r="C2362" s="389">
        <v>43690</v>
      </c>
      <c r="D2362" s="387" t="s">
        <v>3744</v>
      </c>
      <c r="E2362" s="389">
        <v>43690</v>
      </c>
      <c r="F2362" s="387" t="s">
        <v>3743</v>
      </c>
      <c r="G2362" s="389">
        <v>43690</v>
      </c>
      <c r="H2362" s="387" t="s">
        <v>2368</v>
      </c>
      <c r="I2362" s="389">
        <v>43690</v>
      </c>
      <c r="J2362" s="387" t="s">
        <v>2367</v>
      </c>
      <c r="K2362" s="387" t="s">
        <v>1741</v>
      </c>
      <c r="L2362" s="390" t="s">
        <v>1732</v>
      </c>
      <c r="M2362" s="390" t="s">
        <v>1854</v>
      </c>
      <c r="N2362" s="390" t="str">
        <f t="shared" si="74"/>
        <v>Employee5@blyblade.com</v>
      </c>
      <c r="O2362" s="390" t="str">
        <f t="shared" si="75"/>
        <v>Torey_McNeil</v>
      </c>
      <c r="P2362" s="387" t="s">
        <v>1728</v>
      </c>
      <c r="Q2362" s="387" t="s">
        <v>1847</v>
      </c>
      <c r="R2362" s="387" t="s">
        <v>1738</v>
      </c>
      <c r="S2362" s="387">
        <v>9.2899999999999991</v>
      </c>
      <c r="T2362" s="387">
        <v>36</v>
      </c>
      <c r="U2362" s="387" t="s">
        <v>1853</v>
      </c>
      <c r="V2362" s="387" t="s">
        <v>1737</v>
      </c>
      <c r="W2362" s="387" t="s">
        <v>1771</v>
      </c>
      <c r="X2362" s="387" t="s">
        <v>1844</v>
      </c>
      <c r="Y2362" s="387" t="s">
        <v>1748</v>
      </c>
      <c r="Z2362" s="387" t="s">
        <v>1734</v>
      </c>
      <c r="AA2362" s="387" t="s">
        <v>1733</v>
      </c>
      <c r="AB2362" s="387">
        <v>44.02</v>
      </c>
      <c r="AC2362" s="387">
        <v>0</v>
      </c>
      <c r="AD2362" s="387">
        <v>0</v>
      </c>
      <c r="AE2362" s="387">
        <v>44.02</v>
      </c>
      <c r="AF2362" s="387" t="s">
        <v>1729</v>
      </c>
      <c r="AG2362" s="387">
        <v>44.02</v>
      </c>
      <c r="AH2362" s="387">
        <v>0</v>
      </c>
      <c r="AI2362" s="387">
        <v>0</v>
      </c>
      <c r="AJ2362" s="387">
        <v>44.02</v>
      </c>
      <c r="AK2362" s="387">
        <v>4.4000000000000004</v>
      </c>
      <c r="AM2362"/>
      <c r="AN2362"/>
      <c r="AO2362"/>
    </row>
    <row r="2363" spans="1:41">
      <c r="A2363" s="387" t="s">
        <v>3742</v>
      </c>
      <c r="B2363" s="388">
        <v>43690.488692129627</v>
      </c>
      <c r="C2363" s="389">
        <v>43690</v>
      </c>
      <c r="D2363" s="387" t="s">
        <v>2770</v>
      </c>
      <c r="E2363" s="389">
        <v>43690</v>
      </c>
      <c r="F2363" s="387" t="s">
        <v>3741</v>
      </c>
      <c r="G2363" s="389">
        <v>43690</v>
      </c>
      <c r="H2363" s="387" t="s">
        <v>3017</v>
      </c>
      <c r="I2363" s="389">
        <v>43690</v>
      </c>
      <c r="J2363" s="387" t="s">
        <v>3740</v>
      </c>
      <c r="K2363" s="387" t="s">
        <v>1741</v>
      </c>
      <c r="L2363" s="390" t="s">
        <v>1732</v>
      </c>
      <c r="M2363" s="390" t="s">
        <v>2265</v>
      </c>
      <c r="N2363" s="390" t="str">
        <f t="shared" si="74"/>
        <v>Employee4@blyblade.com</v>
      </c>
      <c r="O2363" s="390" t="str">
        <f t="shared" si="75"/>
        <v>Oksana_Orlov</v>
      </c>
      <c r="P2363" s="387" t="s">
        <v>1728</v>
      </c>
      <c r="Q2363" s="387" t="s">
        <v>1847</v>
      </c>
      <c r="R2363" s="387" t="s">
        <v>1738</v>
      </c>
      <c r="S2363" s="387">
        <v>4.4400000000000004</v>
      </c>
      <c r="T2363" s="387">
        <v>9</v>
      </c>
      <c r="U2363" s="387" t="s">
        <v>2007</v>
      </c>
      <c r="V2363" s="387" t="s">
        <v>1883</v>
      </c>
      <c r="W2363" s="387" t="s">
        <v>1771</v>
      </c>
      <c r="X2363" s="387" t="s">
        <v>1770</v>
      </c>
      <c r="Y2363" s="387" t="s">
        <v>1735</v>
      </c>
      <c r="Z2363" s="387" t="s">
        <v>1734</v>
      </c>
      <c r="AA2363" s="387" t="s">
        <v>1733</v>
      </c>
      <c r="AB2363" s="387">
        <v>18.190000000000001</v>
      </c>
      <c r="AC2363" s="387">
        <v>0</v>
      </c>
      <c r="AD2363" s="387">
        <v>0</v>
      </c>
      <c r="AE2363" s="387">
        <v>18.190000000000001</v>
      </c>
      <c r="AF2363" s="387" t="s">
        <v>1729</v>
      </c>
      <c r="AG2363" s="387">
        <v>18.190000000000001</v>
      </c>
      <c r="AH2363" s="387">
        <v>0</v>
      </c>
      <c r="AI2363" s="387">
        <v>0</v>
      </c>
      <c r="AJ2363" s="387">
        <v>18.190000000000001</v>
      </c>
      <c r="AK2363" s="387">
        <v>1.82</v>
      </c>
      <c r="AM2363"/>
      <c r="AN2363"/>
      <c r="AO2363"/>
    </row>
    <row r="2364" spans="1:41">
      <c r="A2364" s="387" t="s">
        <v>3739</v>
      </c>
      <c r="B2364" s="388">
        <v>43690.514884259261</v>
      </c>
      <c r="C2364" s="389">
        <v>43690</v>
      </c>
      <c r="D2364" s="387" t="s">
        <v>3738</v>
      </c>
      <c r="E2364" s="389">
        <v>43690</v>
      </c>
      <c r="F2364" s="387" t="s">
        <v>3737</v>
      </c>
      <c r="G2364" s="389">
        <v>43690</v>
      </c>
      <c r="H2364" s="387" t="s">
        <v>3579</v>
      </c>
      <c r="I2364" s="389">
        <v>43690</v>
      </c>
      <c r="J2364" s="387" t="s">
        <v>3736</v>
      </c>
      <c r="K2364" s="387" t="s">
        <v>1741</v>
      </c>
      <c r="L2364" s="390" t="s">
        <v>1732</v>
      </c>
      <c r="M2364" s="390" t="s">
        <v>2265</v>
      </c>
      <c r="N2364" s="390" t="str">
        <f t="shared" si="74"/>
        <v>Employee4@blyblade.com</v>
      </c>
      <c r="O2364" s="390" t="str">
        <f t="shared" si="75"/>
        <v>Oksana_Orlov</v>
      </c>
      <c r="P2364" s="387" t="s">
        <v>1728</v>
      </c>
      <c r="Q2364" s="387" t="s">
        <v>2043</v>
      </c>
      <c r="R2364" s="387" t="s">
        <v>1738</v>
      </c>
      <c r="S2364" s="387">
        <v>0.97</v>
      </c>
      <c r="T2364" s="387">
        <v>9</v>
      </c>
      <c r="U2364" s="387" t="s">
        <v>1883</v>
      </c>
      <c r="V2364" s="387" t="s">
        <v>2342</v>
      </c>
      <c r="W2364" s="387" t="s">
        <v>1761</v>
      </c>
      <c r="X2364" s="387" t="s">
        <v>1749</v>
      </c>
      <c r="Y2364" s="387" t="s">
        <v>1735</v>
      </c>
      <c r="Z2364" s="387" t="s">
        <v>1734</v>
      </c>
      <c r="AA2364" s="387" t="s">
        <v>1733</v>
      </c>
      <c r="AB2364" s="387">
        <v>18.97</v>
      </c>
      <c r="AC2364" s="387">
        <v>0</v>
      </c>
      <c r="AD2364" s="387">
        <v>0</v>
      </c>
      <c r="AE2364" s="387">
        <v>18.97</v>
      </c>
      <c r="AF2364" s="387" t="s">
        <v>1729</v>
      </c>
      <c r="AG2364" s="387">
        <v>18.97</v>
      </c>
      <c r="AH2364" s="387">
        <v>0</v>
      </c>
      <c r="AI2364" s="387">
        <v>0</v>
      </c>
      <c r="AJ2364" s="387">
        <v>18.97</v>
      </c>
      <c r="AK2364" s="387">
        <v>1.9</v>
      </c>
      <c r="AM2364"/>
      <c r="AN2364"/>
      <c r="AO2364"/>
    </row>
    <row r="2365" spans="1:41">
      <c r="A2365" s="387" t="s">
        <v>3735</v>
      </c>
      <c r="B2365" s="388">
        <v>43690.556469907409</v>
      </c>
      <c r="C2365" s="389">
        <v>43690</v>
      </c>
      <c r="D2365" s="387" t="s">
        <v>3001</v>
      </c>
      <c r="E2365" s="389">
        <v>43690</v>
      </c>
      <c r="F2365" s="387" t="s">
        <v>3734</v>
      </c>
      <c r="G2365" s="387" t="s">
        <v>1728</v>
      </c>
      <c r="H2365" s="387" t="s">
        <v>1728</v>
      </c>
      <c r="I2365" s="387" t="s">
        <v>1728</v>
      </c>
      <c r="J2365" s="387" t="s">
        <v>1728</v>
      </c>
      <c r="K2365" s="387" t="s">
        <v>1741</v>
      </c>
      <c r="L2365" s="390" t="s">
        <v>1732</v>
      </c>
      <c r="M2365" s="390" t="s">
        <v>1731</v>
      </c>
      <c r="N2365" s="390" t="str">
        <f t="shared" si="74"/>
        <v>Employee8@blyblade.com</v>
      </c>
      <c r="O2365" s="390" t="str">
        <f t="shared" si="75"/>
        <v>--_--</v>
      </c>
      <c r="P2365" s="387" t="s">
        <v>1728</v>
      </c>
      <c r="Q2365" s="387" t="s">
        <v>1952</v>
      </c>
      <c r="R2365" s="387" t="s">
        <v>1738</v>
      </c>
      <c r="S2365" s="387" t="s">
        <v>1728</v>
      </c>
      <c r="T2365" s="387" t="s">
        <v>1728</v>
      </c>
      <c r="U2365" s="387" t="s">
        <v>1772</v>
      </c>
      <c r="V2365" s="387" t="s">
        <v>1883</v>
      </c>
      <c r="W2365" s="387" t="s">
        <v>1761</v>
      </c>
      <c r="X2365" s="387" t="s">
        <v>1749</v>
      </c>
      <c r="Y2365" s="387" t="s">
        <v>1728</v>
      </c>
      <c r="Z2365" s="387" t="s">
        <v>1734</v>
      </c>
      <c r="AA2365" s="387" t="s">
        <v>1733</v>
      </c>
      <c r="AB2365" s="387">
        <v>10.89</v>
      </c>
      <c r="AC2365" s="387">
        <v>0</v>
      </c>
      <c r="AD2365" s="387">
        <v>0</v>
      </c>
      <c r="AE2365" s="387">
        <v>10.89</v>
      </c>
      <c r="AF2365" s="387" t="s">
        <v>1729</v>
      </c>
      <c r="AG2365" s="387">
        <v>10.89</v>
      </c>
      <c r="AH2365" s="387">
        <v>0</v>
      </c>
      <c r="AI2365" s="387">
        <v>0</v>
      </c>
      <c r="AJ2365" s="387">
        <v>10.89</v>
      </c>
      <c r="AK2365" s="387">
        <v>1.0900000000000001</v>
      </c>
      <c r="AM2365"/>
      <c r="AN2365"/>
      <c r="AO2365"/>
    </row>
    <row r="2366" spans="1:41">
      <c r="A2366" s="387" t="s">
        <v>3739</v>
      </c>
      <c r="B2366" s="388">
        <v>43690.557002314818</v>
      </c>
      <c r="C2366" s="389">
        <v>43690</v>
      </c>
      <c r="D2366" s="387" t="s">
        <v>3738</v>
      </c>
      <c r="E2366" s="389">
        <v>43690</v>
      </c>
      <c r="F2366" s="387" t="s">
        <v>3737</v>
      </c>
      <c r="G2366" s="389">
        <v>43690</v>
      </c>
      <c r="H2366" s="387" t="s">
        <v>3579</v>
      </c>
      <c r="I2366" s="389">
        <v>43690</v>
      </c>
      <c r="J2366" s="387" t="s">
        <v>3736</v>
      </c>
      <c r="K2366" s="387" t="s">
        <v>1741</v>
      </c>
      <c r="L2366" s="390" t="s">
        <v>1732</v>
      </c>
      <c r="M2366" s="390" t="s">
        <v>2265</v>
      </c>
      <c r="N2366" s="390" t="str">
        <f t="shared" si="74"/>
        <v>Employee4@blyblade.com</v>
      </c>
      <c r="O2366" s="390" t="str">
        <f t="shared" si="75"/>
        <v>Oksana_Orlov</v>
      </c>
      <c r="P2366" s="387" t="s">
        <v>1728</v>
      </c>
      <c r="Q2366" s="387" t="s">
        <v>2043</v>
      </c>
      <c r="R2366" s="387" t="s">
        <v>1738</v>
      </c>
      <c r="S2366" s="387">
        <v>0.97</v>
      </c>
      <c r="T2366" s="387">
        <v>9</v>
      </c>
      <c r="U2366" s="387" t="s">
        <v>1883</v>
      </c>
      <c r="V2366" s="387" t="s">
        <v>2342</v>
      </c>
      <c r="W2366" s="387" t="s">
        <v>1761</v>
      </c>
      <c r="X2366" s="387" t="s">
        <v>1749</v>
      </c>
      <c r="Y2366" s="387" t="s">
        <v>1735</v>
      </c>
      <c r="Z2366" s="387" t="s">
        <v>1734</v>
      </c>
      <c r="AA2366" s="387" t="s">
        <v>1747</v>
      </c>
      <c r="AB2366" s="387">
        <v>0</v>
      </c>
      <c r="AC2366" s="387">
        <v>0</v>
      </c>
      <c r="AD2366" s="387">
        <v>2.0499999999999998</v>
      </c>
      <c r="AE2366" s="387">
        <v>2.0499999999999998</v>
      </c>
      <c r="AF2366" s="387" t="s">
        <v>1729</v>
      </c>
      <c r="AG2366" s="387">
        <v>0</v>
      </c>
      <c r="AH2366" s="387">
        <v>0</v>
      </c>
      <c r="AI2366" s="387">
        <v>2.0499999999999998</v>
      </c>
      <c r="AJ2366" s="387">
        <v>2.0499999999999998</v>
      </c>
      <c r="AK2366" s="387">
        <v>0</v>
      </c>
      <c r="AM2366"/>
      <c r="AN2366"/>
      <c r="AO2366"/>
    </row>
    <row r="2367" spans="1:41">
      <c r="A2367" s="387" t="s">
        <v>3735</v>
      </c>
      <c r="B2367" s="388">
        <v>43690.559328703705</v>
      </c>
      <c r="C2367" s="389">
        <v>43690</v>
      </c>
      <c r="D2367" s="387" t="s">
        <v>3001</v>
      </c>
      <c r="E2367" s="389">
        <v>43690</v>
      </c>
      <c r="F2367" s="387" t="s">
        <v>3734</v>
      </c>
      <c r="G2367" s="387" t="s">
        <v>1728</v>
      </c>
      <c r="H2367" s="387" t="s">
        <v>1728</v>
      </c>
      <c r="I2367" s="387" t="s">
        <v>1728</v>
      </c>
      <c r="J2367" s="387" t="s">
        <v>1728</v>
      </c>
      <c r="K2367" s="387" t="s">
        <v>1741</v>
      </c>
      <c r="L2367" s="390" t="s">
        <v>1732</v>
      </c>
      <c r="M2367" s="390" t="s">
        <v>1731</v>
      </c>
      <c r="N2367" s="390" t="str">
        <f t="shared" si="74"/>
        <v>Employee8@blyblade.com</v>
      </c>
      <c r="O2367" s="390" t="str">
        <f t="shared" si="75"/>
        <v>--_--</v>
      </c>
      <c r="P2367" s="387" t="s">
        <v>1728</v>
      </c>
      <c r="Q2367" s="387" t="s">
        <v>1952</v>
      </c>
      <c r="R2367" s="387" t="s">
        <v>1738</v>
      </c>
      <c r="S2367" s="387" t="s">
        <v>1728</v>
      </c>
      <c r="T2367" s="387" t="s">
        <v>1728</v>
      </c>
      <c r="U2367" s="387" t="s">
        <v>1772</v>
      </c>
      <c r="V2367" s="387" t="s">
        <v>1883</v>
      </c>
      <c r="W2367" s="387" t="s">
        <v>1761</v>
      </c>
      <c r="X2367" s="387" t="s">
        <v>1749</v>
      </c>
      <c r="Y2367" s="387" t="s">
        <v>1728</v>
      </c>
      <c r="Z2367" s="387" t="s">
        <v>1734</v>
      </c>
      <c r="AA2367" s="387" t="s">
        <v>2138</v>
      </c>
      <c r="AB2367" s="387">
        <v>-10.89</v>
      </c>
      <c r="AC2367" s="387">
        <v>0</v>
      </c>
      <c r="AD2367" s="387">
        <v>0</v>
      </c>
      <c r="AE2367" s="387">
        <v>-10.89</v>
      </c>
      <c r="AF2367" s="387" t="s">
        <v>1729</v>
      </c>
      <c r="AG2367" s="387">
        <v>-10.89</v>
      </c>
      <c r="AH2367" s="387">
        <v>0</v>
      </c>
      <c r="AI2367" s="387">
        <v>0</v>
      </c>
      <c r="AJ2367" s="387">
        <v>-10.89</v>
      </c>
      <c r="AK2367" s="387">
        <v>-1.0900000000000001</v>
      </c>
      <c r="AM2367"/>
      <c r="AN2367"/>
      <c r="AO2367"/>
    </row>
    <row r="2368" spans="1:41">
      <c r="A2368" s="391" t="s">
        <v>3733</v>
      </c>
      <c r="B2368" s="388">
        <v>43690.604016203702</v>
      </c>
      <c r="C2368" s="389">
        <v>43690</v>
      </c>
      <c r="D2368" s="387" t="s">
        <v>2118</v>
      </c>
      <c r="E2368" s="389">
        <v>43690</v>
      </c>
      <c r="F2368" s="387" t="s">
        <v>3732</v>
      </c>
      <c r="G2368" s="387" t="s">
        <v>1728</v>
      </c>
      <c r="H2368" s="387" t="s">
        <v>1728</v>
      </c>
      <c r="I2368" s="387" t="s">
        <v>1728</v>
      </c>
      <c r="J2368" s="387" t="s">
        <v>1728</v>
      </c>
      <c r="K2368" s="387" t="s">
        <v>1741</v>
      </c>
      <c r="L2368" s="390" t="s">
        <v>1732</v>
      </c>
      <c r="M2368" s="390" t="s">
        <v>2265</v>
      </c>
      <c r="N2368" s="390" t="str">
        <f t="shared" si="74"/>
        <v>Employee4@blyblade.com</v>
      </c>
      <c r="O2368" s="390" t="str">
        <f t="shared" si="75"/>
        <v>Oksana_Orlov</v>
      </c>
      <c r="P2368" s="387" t="s">
        <v>1728</v>
      </c>
      <c r="Q2368" s="387" t="s">
        <v>1847</v>
      </c>
      <c r="R2368" s="387" t="s">
        <v>1738</v>
      </c>
      <c r="S2368" s="387">
        <v>0.03</v>
      </c>
      <c r="T2368" s="387">
        <v>0</v>
      </c>
      <c r="U2368" s="387" t="s">
        <v>1883</v>
      </c>
      <c r="V2368" s="387" t="s">
        <v>1883</v>
      </c>
      <c r="W2368" s="387" t="s">
        <v>1965</v>
      </c>
      <c r="X2368" s="387" t="s">
        <v>1964</v>
      </c>
      <c r="Y2368" s="387" t="s">
        <v>1735</v>
      </c>
      <c r="Z2368" s="387" t="s">
        <v>1734</v>
      </c>
      <c r="AA2368" s="387" t="s">
        <v>1733</v>
      </c>
      <c r="AB2368" s="387">
        <v>8.01</v>
      </c>
      <c r="AC2368" s="387">
        <v>0</v>
      </c>
      <c r="AD2368" s="387">
        <v>0</v>
      </c>
      <c r="AE2368" s="387">
        <v>8.01</v>
      </c>
      <c r="AF2368" s="387" t="s">
        <v>1729</v>
      </c>
      <c r="AG2368" s="387">
        <v>8.01</v>
      </c>
      <c r="AH2368" s="387">
        <v>0</v>
      </c>
      <c r="AI2368" s="387">
        <v>0</v>
      </c>
      <c r="AJ2368" s="387">
        <v>8.01</v>
      </c>
      <c r="AK2368" s="387">
        <v>0.8</v>
      </c>
      <c r="AM2368"/>
      <c r="AN2368"/>
      <c r="AO2368"/>
    </row>
    <row r="2369" spans="1:41">
      <c r="A2369" s="391" t="s">
        <v>3733</v>
      </c>
      <c r="B2369" s="388">
        <v>43690.605844907404</v>
      </c>
      <c r="C2369" s="389">
        <v>43690</v>
      </c>
      <c r="D2369" s="387" t="s">
        <v>2118</v>
      </c>
      <c r="E2369" s="389">
        <v>43690</v>
      </c>
      <c r="F2369" s="387" t="s">
        <v>3732</v>
      </c>
      <c r="G2369" s="387" t="s">
        <v>1728</v>
      </c>
      <c r="H2369" s="387" t="s">
        <v>1728</v>
      </c>
      <c r="I2369" s="387" t="s">
        <v>1728</v>
      </c>
      <c r="J2369" s="387" t="s">
        <v>1728</v>
      </c>
      <c r="K2369" s="387" t="s">
        <v>1741</v>
      </c>
      <c r="L2369" s="390" t="s">
        <v>1732</v>
      </c>
      <c r="M2369" s="390" t="s">
        <v>2265</v>
      </c>
      <c r="N2369" s="390" t="str">
        <f t="shared" si="74"/>
        <v>Employee4@blyblade.com</v>
      </c>
      <c r="O2369" s="390" t="str">
        <f t="shared" si="75"/>
        <v>Oksana_Orlov</v>
      </c>
      <c r="P2369" s="387" t="s">
        <v>1728</v>
      </c>
      <c r="Q2369" s="387" t="s">
        <v>1847</v>
      </c>
      <c r="R2369" s="387" t="s">
        <v>1738</v>
      </c>
      <c r="S2369" s="387">
        <v>0.03</v>
      </c>
      <c r="T2369" s="387">
        <v>0</v>
      </c>
      <c r="U2369" s="387" t="s">
        <v>1883</v>
      </c>
      <c r="V2369" s="387" t="s">
        <v>1883</v>
      </c>
      <c r="W2369" s="387" t="s">
        <v>1965</v>
      </c>
      <c r="X2369" s="387" t="s">
        <v>1964</v>
      </c>
      <c r="Y2369" s="387" t="s">
        <v>1735</v>
      </c>
      <c r="Z2369" s="387" t="s">
        <v>1734</v>
      </c>
      <c r="AA2369" s="387" t="s">
        <v>2138</v>
      </c>
      <c r="AB2369" s="387">
        <v>-8.01</v>
      </c>
      <c r="AC2369" s="387">
        <v>0</v>
      </c>
      <c r="AD2369" s="387">
        <v>0</v>
      </c>
      <c r="AE2369" s="387">
        <v>-8.01</v>
      </c>
      <c r="AF2369" s="387" t="s">
        <v>1729</v>
      </c>
      <c r="AG2369" s="387">
        <v>-8.01</v>
      </c>
      <c r="AH2369" s="387">
        <v>0</v>
      </c>
      <c r="AI2369" s="387">
        <v>0</v>
      </c>
      <c r="AJ2369" s="387">
        <v>-8.01</v>
      </c>
      <c r="AK2369" s="387">
        <v>-0.8</v>
      </c>
      <c r="AM2369"/>
      <c r="AN2369"/>
      <c r="AO2369"/>
    </row>
    <row r="2370" spans="1:41">
      <c r="A2370" s="387" t="s">
        <v>3724</v>
      </c>
      <c r="B2370" s="388">
        <v>43690.609560185185</v>
      </c>
      <c r="C2370" s="389">
        <v>43690</v>
      </c>
      <c r="D2370" s="387" t="s">
        <v>2343</v>
      </c>
      <c r="E2370" s="389">
        <v>43690</v>
      </c>
      <c r="F2370" s="387" t="s">
        <v>2378</v>
      </c>
      <c r="G2370" s="389">
        <v>43690</v>
      </c>
      <c r="H2370" s="387" t="s">
        <v>3076</v>
      </c>
      <c r="I2370" s="389">
        <v>43690</v>
      </c>
      <c r="J2370" s="387" t="s">
        <v>2464</v>
      </c>
      <c r="K2370" s="387" t="s">
        <v>1741</v>
      </c>
      <c r="L2370" s="390" t="s">
        <v>1732</v>
      </c>
      <c r="M2370" s="390" t="s">
        <v>3510</v>
      </c>
      <c r="N2370" s="390" t="str">
        <f t="shared" si="74"/>
        <v>Employee20@blyblade.com</v>
      </c>
      <c r="O2370" s="390" t="str">
        <f t="shared" si="75"/>
        <v>Conner_Clay</v>
      </c>
      <c r="P2370" s="387" t="s">
        <v>1728</v>
      </c>
      <c r="Q2370" s="387" t="s">
        <v>1967</v>
      </c>
      <c r="R2370" s="387" t="s">
        <v>1738</v>
      </c>
      <c r="S2370" s="387">
        <v>2.99</v>
      </c>
      <c r="T2370" s="387">
        <v>25</v>
      </c>
      <c r="U2370" s="387" t="s">
        <v>1737</v>
      </c>
      <c r="V2370" s="387" t="s">
        <v>1883</v>
      </c>
      <c r="W2370" s="387" t="s">
        <v>1771</v>
      </c>
      <c r="X2370" s="387" t="s">
        <v>1770</v>
      </c>
      <c r="Y2370" s="387" t="s">
        <v>2449</v>
      </c>
      <c r="Z2370" s="387" t="s">
        <v>1734</v>
      </c>
      <c r="AA2370" s="387" t="s">
        <v>1733</v>
      </c>
      <c r="AB2370" s="387">
        <v>32.64</v>
      </c>
      <c r="AC2370" s="387">
        <v>0</v>
      </c>
      <c r="AD2370" s="387">
        <v>0</v>
      </c>
      <c r="AE2370" s="387">
        <v>32.64</v>
      </c>
      <c r="AF2370" s="387" t="s">
        <v>1729</v>
      </c>
      <c r="AG2370" s="387">
        <v>32.64</v>
      </c>
      <c r="AH2370" s="387">
        <v>0</v>
      </c>
      <c r="AI2370" s="387">
        <v>0</v>
      </c>
      <c r="AJ2370" s="387">
        <v>32.64</v>
      </c>
      <c r="AK2370" s="387">
        <v>3.26</v>
      </c>
      <c r="AM2370"/>
      <c r="AN2370"/>
      <c r="AO2370"/>
    </row>
    <row r="2371" spans="1:41">
      <c r="A2371" s="387" t="s">
        <v>3731</v>
      </c>
      <c r="B2371" s="388">
        <v>43690.619270833333</v>
      </c>
      <c r="C2371" s="389">
        <v>43690</v>
      </c>
      <c r="D2371" s="387" t="s">
        <v>3567</v>
      </c>
      <c r="E2371" s="389">
        <v>43690</v>
      </c>
      <c r="F2371" s="387" t="s">
        <v>3253</v>
      </c>
      <c r="G2371" s="389">
        <v>43690</v>
      </c>
      <c r="H2371" s="387" t="s">
        <v>2859</v>
      </c>
      <c r="I2371" s="389">
        <v>43690</v>
      </c>
      <c r="J2371" s="387" t="s">
        <v>2210</v>
      </c>
      <c r="K2371" s="387" t="s">
        <v>1741</v>
      </c>
      <c r="L2371" s="390" t="s">
        <v>1732</v>
      </c>
      <c r="M2371" s="390" t="s">
        <v>2265</v>
      </c>
      <c r="N2371" s="390" t="str">
        <f t="shared" si="74"/>
        <v>Employee4@blyblade.com</v>
      </c>
      <c r="O2371" s="390" t="str">
        <f t="shared" si="75"/>
        <v>Oksana_Orlov</v>
      </c>
      <c r="P2371" s="387" t="s">
        <v>1728</v>
      </c>
      <c r="Q2371" s="387" t="s">
        <v>1847</v>
      </c>
      <c r="R2371" s="387" t="s">
        <v>1738</v>
      </c>
      <c r="S2371" s="387">
        <v>4.47</v>
      </c>
      <c r="T2371" s="387">
        <v>10</v>
      </c>
      <c r="U2371" s="387" t="s">
        <v>1883</v>
      </c>
      <c r="V2371" s="387" t="s">
        <v>2007</v>
      </c>
      <c r="W2371" s="387" t="s">
        <v>1965</v>
      </c>
      <c r="X2371" s="387" t="s">
        <v>1964</v>
      </c>
      <c r="Y2371" s="387" t="s">
        <v>1735</v>
      </c>
      <c r="Z2371" s="387" t="s">
        <v>1734</v>
      </c>
      <c r="AA2371" s="387" t="s">
        <v>1733</v>
      </c>
      <c r="AB2371" s="387">
        <v>18.95</v>
      </c>
      <c r="AC2371" s="387">
        <v>0</v>
      </c>
      <c r="AD2371" s="387">
        <v>0</v>
      </c>
      <c r="AE2371" s="387">
        <v>18.95</v>
      </c>
      <c r="AF2371" s="387" t="s">
        <v>1729</v>
      </c>
      <c r="AG2371" s="387">
        <v>18.95</v>
      </c>
      <c r="AH2371" s="387">
        <v>0</v>
      </c>
      <c r="AI2371" s="387">
        <v>0</v>
      </c>
      <c r="AJ2371" s="387">
        <v>18.95</v>
      </c>
      <c r="AK2371" s="387">
        <v>1.9</v>
      </c>
      <c r="AM2371"/>
      <c r="AN2371"/>
      <c r="AO2371"/>
    </row>
    <row r="2372" spans="1:41">
      <c r="A2372" s="387" t="s">
        <v>3730</v>
      </c>
      <c r="B2372" s="388">
        <v>43690.645972222221</v>
      </c>
      <c r="C2372" s="389">
        <v>43690</v>
      </c>
      <c r="D2372" s="387" t="s">
        <v>1817</v>
      </c>
      <c r="E2372" s="389">
        <v>43690</v>
      </c>
      <c r="F2372" s="387" t="s">
        <v>1816</v>
      </c>
      <c r="G2372" s="387" t="s">
        <v>1728</v>
      </c>
      <c r="H2372" s="387" t="s">
        <v>1728</v>
      </c>
      <c r="I2372" s="387" t="s">
        <v>1728</v>
      </c>
      <c r="J2372" s="387" t="s">
        <v>1728</v>
      </c>
      <c r="K2372" s="387" t="s">
        <v>1741</v>
      </c>
      <c r="L2372" s="390" t="s">
        <v>1732</v>
      </c>
      <c r="M2372" s="390" t="s">
        <v>1731</v>
      </c>
      <c r="N2372" s="390" t="str">
        <f t="shared" si="74"/>
        <v>Employee8@blyblade.com</v>
      </c>
      <c r="O2372" s="390" t="str">
        <f t="shared" si="75"/>
        <v>--_--</v>
      </c>
      <c r="P2372" s="387" t="s">
        <v>1728</v>
      </c>
      <c r="Q2372" s="387" t="s">
        <v>1952</v>
      </c>
      <c r="R2372" s="387" t="s">
        <v>1738</v>
      </c>
      <c r="S2372" s="387" t="s">
        <v>1728</v>
      </c>
      <c r="T2372" s="387" t="s">
        <v>1728</v>
      </c>
      <c r="U2372" s="387" t="s">
        <v>1772</v>
      </c>
      <c r="V2372" s="387" t="s">
        <v>1883</v>
      </c>
      <c r="W2372" s="387" t="s">
        <v>1761</v>
      </c>
      <c r="X2372" s="387" t="s">
        <v>1749</v>
      </c>
      <c r="Y2372" s="387" t="s">
        <v>1728</v>
      </c>
      <c r="Z2372" s="387" t="s">
        <v>1734</v>
      </c>
      <c r="AA2372" s="387" t="s">
        <v>1733</v>
      </c>
      <c r="AB2372" s="387">
        <v>10.89</v>
      </c>
      <c r="AC2372" s="387">
        <v>0</v>
      </c>
      <c r="AD2372" s="387">
        <v>0</v>
      </c>
      <c r="AE2372" s="387">
        <v>10.89</v>
      </c>
      <c r="AF2372" s="387" t="s">
        <v>1729</v>
      </c>
      <c r="AG2372" s="387">
        <v>10.89</v>
      </c>
      <c r="AH2372" s="387">
        <v>0</v>
      </c>
      <c r="AI2372" s="387">
        <v>0</v>
      </c>
      <c r="AJ2372" s="387">
        <v>10.89</v>
      </c>
      <c r="AK2372" s="387">
        <v>1.0900000000000001</v>
      </c>
      <c r="AM2372"/>
      <c r="AN2372"/>
      <c r="AO2372"/>
    </row>
    <row r="2373" spans="1:41">
      <c r="A2373" s="387" t="s">
        <v>3730</v>
      </c>
      <c r="B2373" s="388">
        <v>43690.647534722222</v>
      </c>
      <c r="C2373" s="389">
        <v>43690</v>
      </c>
      <c r="D2373" s="387" t="s">
        <v>1817</v>
      </c>
      <c r="E2373" s="389">
        <v>43690</v>
      </c>
      <c r="F2373" s="387" t="s">
        <v>1816</v>
      </c>
      <c r="G2373" s="387" t="s">
        <v>1728</v>
      </c>
      <c r="H2373" s="387" t="s">
        <v>1728</v>
      </c>
      <c r="I2373" s="387" t="s">
        <v>1728</v>
      </c>
      <c r="J2373" s="387" t="s">
        <v>1728</v>
      </c>
      <c r="K2373" s="387" t="s">
        <v>1741</v>
      </c>
      <c r="L2373" s="390" t="s">
        <v>1732</v>
      </c>
      <c r="M2373" s="390" t="s">
        <v>1731</v>
      </c>
      <c r="N2373" s="390" t="str">
        <f t="shared" si="74"/>
        <v>Employee8@blyblade.com</v>
      </c>
      <c r="O2373" s="390" t="str">
        <f t="shared" si="75"/>
        <v>--_--</v>
      </c>
      <c r="P2373" s="387" t="s">
        <v>1728</v>
      </c>
      <c r="Q2373" s="387" t="s">
        <v>1952</v>
      </c>
      <c r="R2373" s="387" t="s">
        <v>1738</v>
      </c>
      <c r="S2373" s="387" t="s">
        <v>1728</v>
      </c>
      <c r="T2373" s="387" t="s">
        <v>1728</v>
      </c>
      <c r="U2373" s="387" t="s">
        <v>1772</v>
      </c>
      <c r="V2373" s="387" t="s">
        <v>1883</v>
      </c>
      <c r="W2373" s="387" t="s">
        <v>1761</v>
      </c>
      <c r="X2373" s="387" t="s">
        <v>1749</v>
      </c>
      <c r="Y2373" s="387" t="s">
        <v>1728</v>
      </c>
      <c r="Z2373" s="387" t="s">
        <v>1734</v>
      </c>
      <c r="AA2373" s="387" t="s">
        <v>2138</v>
      </c>
      <c r="AB2373" s="387">
        <v>-10.89</v>
      </c>
      <c r="AC2373" s="387">
        <v>0</v>
      </c>
      <c r="AD2373" s="387">
        <v>0</v>
      </c>
      <c r="AE2373" s="387">
        <v>-10.89</v>
      </c>
      <c r="AF2373" s="387" t="s">
        <v>1729</v>
      </c>
      <c r="AG2373" s="387">
        <v>-10.89</v>
      </c>
      <c r="AH2373" s="387">
        <v>0</v>
      </c>
      <c r="AI2373" s="387">
        <v>0</v>
      </c>
      <c r="AJ2373" s="387">
        <v>-10.89</v>
      </c>
      <c r="AK2373" s="387">
        <v>-1.0900000000000001</v>
      </c>
      <c r="AM2373"/>
      <c r="AN2373"/>
      <c r="AO2373"/>
    </row>
    <row r="2374" spans="1:41">
      <c r="A2374" s="387" t="s">
        <v>3729</v>
      </c>
      <c r="B2374" s="388">
        <v>43690.702372685184</v>
      </c>
      <c r="C2374" s="389">
        <v>43690</v>
      </c>
      <c r="D2374" s="387" t="s">
        <v>1797</v>
      </c>
      <c r="E2374" s="389">
        <v>43690</v>
      </c>
      <c r="F2374" s="387" t="s">
        <v>2618</v>
      </c>
      <c r="G2374" s="389">
        <v>43690</v>
      </c>
      <c r="H2374" s="387" t="s">
        <v>1766</v>
      </c>
      <c r="I2374" s="389">
        <v>43690</v>
      </c>
      <c r="J2374" s="387" t="s">
        <v>2173</v>
      </c>
      <c r="K2374" s="387" t="s">
        <v>3648</v>
      </c>
      <c r="L2374" s="390" t="s">
        <v>1732</v>
      </c>
      <c r="M2374" s="390" t="s">
        <v>3623</v>
      </c>
      <c r="N2374" s="390" t="str">
        <f t="shared" si="74"/>
        <v>Employee24@blyblade.com</v>
      </c>
      <c r="O2374" s="390" t="str">
        <f t="shared" si="75"/>
        <v>Will_Heyburn</v>
      </c>
      <c r="P2374" s="387" t="s">
        <v>1728</v>
      </c>
      <c r="Q2374" s="387" t="s">
        <v>1754</v>
      </c>
      <c r="R2374" s="387" t="s">
        <v>3647</v>
      </c>
      <c r="S2374" s="387">
        <v>0.61</v>
      </c>
      <c r="T2374" s="387">
        <v>3</v>
      </c>
      <c r="U2374" s="387" t="s">
        <v>3728</v>
      </c>
      <c r="V2374" s="387" t="s">
        <v>3646</v>
      </c>
      <c r="W2374" s="387" t="s">
        <v>2450</v>
      </c>
      <c r="X2374" s="387" t="s">
        <v>1770</v>
      </c>
      <c r="Y2374" s="387" t="s">
        <v>1890</v>
      </c>
      <c r="Z2374" s="387" t="s">
        <v>1734</v>
      </c>
      <c r="AA2374" s="387" t="s">
        <v>1733</v>
      </c>
      <c r="AB2374" s="387">
        <v>6.63</v>
      </c>
      <c r="AC2374" s="387">
        <v>0</v>
      </c>
      <c r="AD2374" s="387">
        <v>0</v>
      </c>
      <c r="AE2374" s="387">
        <v>6.63</v>
      </c>
      <c r="AF2374" s="387" t="s">
        <v>1729</v>
      </c>
      <c r="AG2374" s="387">
        <v>6.63</v>
      </c>
      <c r="AH2374" s="387">
        <v>0</v>
      </c>
      <c r="AI2374" s="387">
        <v>0</v>
      </c>
      <c r="AJ2374" s="387">
        <v>6.63</v>
      </c>
      <c r="AK2374" s="387">
        <v>0.66</v>
      </c>
      <c r="AM2374"/>
      <c r="AN2374"/>
      <c r="AO2374"/>
    </row>
    <row r="2375" spans="1:41">
      <c r="A2375" s="387" t="s">
        <v>3727</v>
      </c>
      <c r="B2375" s="388">
        <v>43690.722662037035</v>
      </c>
      <c r="C2375" s="389">
        <v>43690</v>
      </c>
      <c r="D2375" s="387" t="s">
        <v>3575</v>
      </c>
      <c r="E2375" s="389">
        <v>43690</v>
      </c>
      <c r="F2375" s="387" t="s">
        <v>3161</v>
      </c>
      <c r="G2375" s="389">
        <v>43690</v>
      </c>
      <c r="H2375" s="387" t="s">
        <v>2874</v>
      </c>
      <c r="I2375" s="389">
        <v>43690</v>
      </c>
      <c r="J2375" s="387" t="s">
        <v>2873</v>
      </c>
      <c r="K2375" s="387" t="s">
        <v>1741</v>
      </c>
      <c r="L2375" s="390" t="s">
        <v>1732</v>
      </c>
      <c r="M2375" s="390" t="s">
        <v>1911</v>
      </c>
      <c r="N2375" s="390" t="str">
        <f t="shared" si="74"/>
        <v>Employee18@blyblade.com</v>
      </c>
      <c r="O2375" s="390" t="str">
        <f t="shared" si="75"/>
        <v>Maryanne_Johnson</v>
      </c>
      <c r="P2375" s="387" t="s">
        <v>1728</v>
      </c>
      <c r="Q2375" s="387" t="s">
        <v>1754</v>
      </c>
      <c r="R2375" s="387" t="s">
        <v>1738</v>
      </c>
      <c r="S2375" s="387">
        <v>2.99</v>
      </c>
      <c r="T2375" s="387">
        <v>21</v>
      </c>
      <c r="U2375" s="387" t="s">
        <v>1883</v>
      </c>
      <c r="V2375" s="387" t="s">
        <v>1737</v>
      </c>
      <c r="W2375" s="387" t="s">
        <v>1965</v>
      </c>
      <c r="X2375" s="387" t="s">
        <v>1964</v>
      </c>
      <c r="Y2375" s="387" t="s">
        <v>1735</v>
      </c>
      <c r="Z2375" s="387" t="s">
        <v>1734</v>
      </c>
      <c r="AA2375" s="387" t="s">
        <v>1733</v>
      </c>
      <c r="AB2375" s="387">
        <v>22.33</v>
      </c>
      <c r="AC2375" s="387">
        <v>0</v>
      </c>
      <c r="AD2375" s="387">
        <v>0</v>
      </c>
      <c r="AE2375" s="387">
        <v>22.33</v>
      </c>
      <c r="AF2375" s="387" t="s">
        <v>1729</v>
      </c>
      <c r="AG2375" s="387">
        <v>22.33</v>
      </c>
      <c r="AH2375" s="387">
        <v>0</v>
      </c>
      <c r="AI2375" s="387">
        <v>0</v>
      </c>
      <c r="AJ2375" s="387">
        <v>22.33</v>
      </c>
      <c r="AK2375" s="387">
        <v>2.23</v>
      </c>
      <c r="AM2375"/>
      <c r="AN2375"/>
      <c r="AO2375"/>
    </row>
    <row r="2376" spans="1:41">
      <c r="A2376" s="387" t="s">
        <v>3726</v>
      </c>
      <c r="B2376" s="388">
        <v>43690.73165509259</v>
      </c>
      <c r="C2376" s="389">
        <v>43690</v>
      </c>
      <c r="D2376" s="387" t="s">
        <v>1789</v>
      </c>
      <c r="E2376" s="389">
        <v>43690</v>
      </c>
      <c r="F2376" s="387" t="s">
        <v>1788</v>
      </c>
      <c r="G2376" s="389">
        <v>43690</v>
      </c>
      <c r="H2376" s="387" t="s">
        <v>2833</v>
      </c>
      <c r="I2376" s="389">
        <v>43690</v>
      </c>
      <c r="J2376" s="387" t="s">
        <v>2457</v>
      </c>
      <c r="K2376" s="387" t="s">
        <v>1741</v>
      </c>
      <c r="L2376" s="390" t="s">
        <v>1732</v>
      </c>
      <c r="M2376" s="390" t="s">
        <v>2013</v>
      </c>
      <c r="N2376" s="390" t="str">
        <f t="shared" si="74"/>
        <v>Employee22@blyblade.com</v>
      </c>
      <c r="O2376" s="390" t="str">
        <f t="shared" si="75"/>
        <v>Lee_Gold</v>
      </c>
      <c r="P2376" s="387" t="s">
        <v>1728</v>
      </c>
      <c r="Q2376" s="387" t="s">
        <v>1847</v>
      </c>
      <c r="R2376" s="387" t="s">
        <v>1738</v>
      </c>
      <c r="S2376" s="387">
        <v>2.1</v>
      </c>
      <c r="T2376" s="387">
        <v>19</v>
      </c>
      <c r="U2376" s="387" t="s">
        <v>1737</v>
      </c>
      <c r="V2376" s="387" t="s">
        <v>3725</v>
      </c>
      <c r="W2376" s="387" t="s">
        <v>1875</v>
      </c>
      <c r="X2376" s="387" t="s">
        <v>1770</v>
      </c>
      <c r="Y2376" s="387" t="s">
        <v>1748</v>
      </c>
      <c r="Z2376" s="387" t="s">
        <v>1734</v>
      </c>
      <c r="AA2376" s="387" t="s">
        <v>1733</v>
      </c>
      <c r="AB2376" s="387">
        <v>23.61</v>
      </c>
      <c r="AC2376" s="387">
        <v>0</v>
      </c>
      <c r="AD2376" s="387">
        <v>0</v>
      </c>
      <c r="AE2376" s="387">
        <v>23.61</v>
      </c>
      <c r="AF2376" s="387" t="s">
        <v>1729</v>
      </c>
      <c r="AG2376" s="387">
        <v>23.61</v>
      </c>
      <c r="AH2376" s="387">
        <v>0</v>
      </c>
      <c r="AI2376" s="387">
        <v>0</v>
      </c>
      <c r="AJ2376" s="387">
        <v>23.61</v>
      </c>
      <c r="AK2376" s="387">
        <v>2.36</v>
      </c>
      <c r="AM2376"/>
      <c r="AN2376"/>
      <c r="AO2376"/>
    </row>
    <row r="2377" spans="1:41">
      <c r="A2377" s="387" t="s">
        <v>3724</v>
      </c>
      <c r="B2377" s="388">
        <v>43690.733252314814</v>
      </c>
      <c r="C2377" s="389">
        <v>43690</v>
      </c>
      <c r="D2377" s="387" t="s">
        <v>2343</v>
      </c>
      <c r="E2377" s="389">
        <v>43690</v>
      </c>
      <c r="F2377" s="387" t="s">
        <v>2378</v>
      </c>
      <c r="G2377" s="389">
        <v>43690</v>
      </c>
      <c r="H2377" s="387" t="s">
        <v>3076</v>
      </c>
      <c r="I2377" s="389">
        <v>43690</v>
      </c>
      <c r="J2377" s="387" t="s">
        <v>2464</v>
      </c>
      <c r="K2377" s="387" t="s">
        <v>1741</v>
      </c>
      <c r="L2377" s="390" t="s">
        <v>1732</v>
      </c>
      <c r="M2377" s="390" t="s">
        <v>3510</v>
      </c>
      <c r="N2377" s="390" t="str">
        <f t="shared" si="74"/>
        <v>Employee20@blyblade.com</v>
      </c>
      <c r="O2377" s="390" t="str">
        <f t="shared" si="75"/>
        <v>Conner_Clay</v>
      </c>
      <c r="P2377" s="387" t="s">
        <v>1728</v>
      </c>
      <c r="Q2377" s="387" t="s">
        <v>1967</v>
      </c>
      <c r="R2377" s="387" t="s">
        <v>1738</v>
      </c>
      <c r="S2377" s="387">
        <v>2.99</v>
      </c>
      <c r="T2377" s="387">
        <v>25</v>
      </c>
      <c r="U2377" s="387" t="s">
        <v>1737</v>
      </c>
      <c r="V2377" s="387" t="s">
        <v>1883</v>
      </c>
      <c r="W2377" s="387" t="s">
        <v>1771</v>
      </c>
      <c r="X2377" s="387" t="s">
        <v>1770</v>
      </c>
      <c r="Y2377" s="387" t="s">
        <v>2449</v>
      </c>
      <c r="Z2377" s="387" t="s">
        <v>1734</v>
      </c>
      <c r="AA2377" s="387" t="s">
        <v>1747</v>
      </c>
      <c r="AB2377" s="387">
        <v>0</v>
      </c>
      <c r="AC2377" s="387">
        <v>0</v>
      </c>
      <c r="AD2377" s="387">
        <v>5.01</v>
      </c>
      <c r="AE2377" s="387">
        <v>5.01</v>
      </c>
      <c r="AF2377" s="387" t="s">
        <v>1729</v>
      </c>
      <c r="AG2377" s="387">
        <v>0</v>
      </c>
      <c r="AH2377" s="387">
        <v>0</v>
      </c>
      <c r="AI2377" s="387">
        <v>5.01</v>
      </c>
      <c r="AJ2377" s="387">
        <v>5.01</v>
      </c>
      <c r="AK2377" s="387">
        <v>0</v>
      </c>
      <c r="AM2377"/>
      <c r="AN2377"/>
      <c r="AO2377"/>
    </row>
    <row r="2378" spans="1:41">
      <c r="A2378" s="387" t="s">
        <v>3723</v>
      </c>
      <c r="B2378" s="388">
        <v>43690.749861111108</v>
      </c>
      <c r="C2378" s="389">
        <v>43690</v>
      </c>
      <c r="D2378" s="387" t="s">
        <v>2054</v>
      </c>
      <c r="E2378" s="389">
        <v>43690</v>
      </c>
      <c r="F2378" s="387" t="s">
        <v>3132</v>
      </c>
      <c r="G2378" s="389">
        <v>43690</v>
      </c>
      <c r="H2378" s="387" t="s">
        <v>2598</v>
      </c>
      <c r="I2378" s="389">
        <v>43690</v>
      </c>
      <c r="J2378" s="387" t="s">
        <v>2597</v>
      </c>
      <c r="K2378" s="387" t="s">
        <v>1741</v>
      </c>
      <c r="L2378" s="390" t="s">
        <v>1732</v>
      </c>
      <c r="M2378" s="390" t="s">
        <v>1911</v>
      </c>
      <c r="N2378" s="390" t="str">
        <f t="shared" si="74"/>
        <v>Employee18@blyblade.com</v>
      </c>
      <c r="O2378" s="390" t="str">
        <f t="shared" si="75"/>
        <v>Maryanne_Johnson</v>
      </c>
      <c r="P2378" s="387" t="s">
        <v>1728</v>
      </c>
      <c r="Q2378" s="387" t="s">
        <v>1739</v>
      </c>
      <c r="R2378" s="387" t="s">
        <v>1738</v>
      </c>
      <c r="S2378" s="387">
        <v>0.32</v>
      </c>
      <c r="T2378" s="387">
        <v>27</v>
      </c>
      <c r="U2378" s="387" t="s">
        <v>1737</v>
      </c>
      <c r="V2378" s="387" t="s">
        <v>1737</v>
      </c>
      <c r="W2378" s="387" t="s">
        <v>1728</v>
      </c>
      <c r="X2378" s="387" t="s">
        <v>1794</v>
      </c>
      <c r="Y2378" s="387" t="s">
        <v>1735</v>
      </c>
      <c r="Z2378" s="387" t="s">
        <v>1734</v>
      </c>
      <c r="AA2378" s="387" t="s">
        <v>1793</v>
      </c>
      <c r="AB2378" s="387">
        <v>19.38</v>
      </c>
      <c r="AC2378" s="387">
        <v>0</v>
      </c>
      <c r="AD2378" s="387">
        <v>1</v>
      </c>
      <c r="AE2378" s="387">
        <v>19.38</v>
      </c>
      <c r="AF2378" s="387" t="s">
        <v>1729</v>
      </c>
      <c r="AG2378" s="387">
        <v>19.38</v>
      </c>
      <c r="AH2378" s="387">
        <v>0</v>
      </c>
      <c r="AI2378" s="387">
        <v>1</v>
      </c>
      <c r="AJ2378" s="387">
        <v>19.38</v>
      </c>
      <c r="AK2378" s="387">
        <v>1.94</v>
      </c>
      <c r="AM2378"/>
      <c r="AN2378"/>
      <c r="AO2378"/>
    </row>
    <row r="2379" spans="1:41">
      <c r="A2379" s="387" t="s">
        <v>3626</v>
      </c>
      <c r="B2379" s="388">
        <v>43690.75513888889</v>
      </c>
      <c r="C2379" s="389">
        <v>43690</v>
      </c>
      <c r="D2379" s="387" t="s">
        <v>2587</v>
      </c>
      <c r="E2379" s="389">
        <v>43690</v>
      </c>
      <c r="F2379" s="387" t="s">
        <v>3236</v>
      </c>
      <c r="G2379" s="389">
        <v>43690</v>
      </c>
      <c r="H2379" s="387" t="s">
        <v>3625</v>
      </c>
      <c r="I2379" s="389">
        <v>43690</v>
      </c>
      <c r="J2379" s="387" t="s">
        <v>2896</v>
      </c>
      <c r="K2379" s="387" t="s">
        <v>1741</v>
      </c>
      <c r="L2379" s="390" t="s">
        <v>1732</v>
      </c>
      <c r="M2379" s="390" t="s">
        <v>2013</v>
      </c>
      <c r="N2379" s="390" t="str">
        <f t="shared" si="74"/>
        <v>Employee22@blyblade.com</v>
      </c>
      <c r="O2379" s="390" t="str">
        <f t="shared" si="75"/>
        <v>Lee_Gold</v>
      </c>
      <c r="P2379" s="387" t="s">
        <v>1728</v>
      </c>
      <c r="Q2379" s="387" t="s">
        <v>1847</v>
      </c>
      <c r="R2379" s="387" t="s">
        <v>1738</v>
      </c>
      <c r="S2379" s="387">
        <v>3.17</v>
      </c>
      <c r="T2379" s="387">
        <v>23</v>
      </c>
      <c r="U2379" s="387" t="s">
        <v>3075</v>
      </c>
      <c r="V2379" s="387" t="s">
        <v>2524</v>
      </c>
      <c r="W2379" s="387" t="s">
        <v>1875</v>
      </c>
      <c r="X2379" s="387" t="s">
        <v>1770</v>
      </c>
      <c r="Y2379" s="387" t="s">
        <v>1748</v>
      </c>
      <c r="Z2379" s="387" t="s">
        <v>1734</v>
      </c>
      <c r="AA2379" s="387" t="s">
        <v>1733</v>
      </c>
      <c r="AB2379" s="387">
        <v>26.01</v>
      </c>
      <c r="AC2379" s="387">
        <v>0</v>
      </c>
      <c r="AD2379" s="387">
        <v>0</v>
      </c>
      <c r="AE2379" s="387">
        <v>26.01</v>
      </c>
      <c r="AF2379" s="387" t="s">
        <v>1729</v>
      </c>
      <c r="AG2379" s="387">
        <v>26.01</v>
      </c>
      <c r="AH2379" s="387">
        <v>0</v>
      </c>
      <c r="AI2379" s="387">
        <v>0</v>
      </c>
      <c r="AJ2379" s="387">
        <v>26.01</v>
      </c>
      <c r="AK2379" s="387">
        <v>2.6</v>
      </c>
      <c r="AM2379"/>
      <c r="AN2379"/>
      <c r="AO2379"/>
    </row>
    <row r="2380" spans="1:41">
      <c r="A2380" s="387" t="s">
        <v>3675</v>
      </c>
      <c r="B2380" s="388">
        <v>43690.758252314816</v>
      </c>
      <c r="C2380" s="389">
        <v>43690</v>
      </c>
      <c r="D2380" s="387" t="s">
        <v>3061</v>
      </c>
      <c r="E2380" s="389">
        <v>43690</v>
      </c>
      <c r="F2380" s="387" t="s">
        <v>1819</v>
      </c>
      <c r="G2380" s="389">
        <v>43690</v>
      </c>
      <c r="H2380" s="387" t="s">
        <v>2102</v>
      </c>
      <c r="I2380" s="389">
        <v>43690</v>
      </c>
      <c r="J2380" s="387" t="s">
        <v>2101</v>
      </c>
      <c r="K2380" s="387" t="s">
        <v>1741</v>
      </c>
      <c r="L2380" s="390" t="s">
        <v>1732</v>
      </c>
      <c r="M2380" s="390" t="s">
        <v>3510</v>
      </c>
      <c r="N2380" s="390" t="str">
        <f t="shared" si="74"/>
        <v>Employee20@blyblade.com</v>
      </c>
      <c r="O2380" s="390" t="str">
        <f t="shared" si="75"/>
        <v>Conner_Clay</v>
      </c>
      <c r="P2380" s="387" t="s">
        <v>1728</v>
      </c>
      <c r="Q2380" s="387" t="s">
        <v>1967</v>
      </c>
      <c r="R2380" s="387" t="s">
        <v>1738</v>
      </c>
      <c r="S2380" s="387">
        <v>3.17</v>
      </c>
      <c r="T2380" s="387">
        <v>30</v>
      </c>
      <c r="U2380" s="387" t="s">
        <v>1883</v>
      </c>
      <c r="V2380" s="387" t="s">
        <v>1737</v>
      </c>
      <c r="W2380" s="387" t="s">
        <v>1771</v>
      </c>
      <c r="X2380" s="387" t="s">
        <v>1770</v>
      </c>
      <c r="Y2380" s="387" t="s">
        <v>2449</v>
      </c>
      <c r="Z2380" s="387" t="s">
        <v>1734</v>
      </c>
      <c r="AA2380" s="387" t="s">
        <v>1733</v>
      </c>
      <c r="AB2380" s="387">
        <v>34.5</v>
      </c>
      <c r="AC2380" s="387">
        <v>0</v>
      </c>
      <c r="AD2380" s="387">
        <v>0</v>
      </c>
      <c r="AE2380" s="387">
        <v>34.5</v>
      </c>
      <c r="AF2380" s="387" t="s">
        <v>1729</v>
      </c>
      <c r="AG2380" s="387">
        <v>34.5</v>
      </c>
      <c r="AH2380" s="387">
        <v>0</v>
      </c>
      <c r="AI2380" s="387">
        <v>0</v>
      </c>
      <c r="AJ2380" s="387">
        <v>34.5</v>
      </c>
      <c r="AK2380" s="387">
        <v>3.45</v>
      </c>
      <c r="AM2380"/>
      <c r="AN2380"/>
      <c r="AO2380"/>
    </row>
    <row r="2381" spans="1:41">
      <c r="A2381" s="387" t="s">
        <v>3722</v>
      </c>
      <c r="B2381" s="388">
        <v>43690.817326388889</v>
      </c>
      <c r="C2381" s="389">
        <v>43690</v>
      </c>
      <c r="D2381" s="387" t="s">
        <v>3721</v>
      </c>
      <c r="E2381" s="389">
        <v>43690</v>
      </c>
      <c r="F2381" s="387" t="s">
        <v>2636</v>
      </c>
      <c r="G2381" s="389">
        <v>43690</v>
      </c>
      <c r="H2381" s="387" t="s">
        <v>3720</v>
      </c>
      <c r="I2381" s="389">
        <v>43690</v>
      </c>
      <c r="J2381" s="387" t="s">
        <v>3010</v>
      </c>
      <c r="K2381" s="387" t="s">
        <v>1741</v>
      </c>
      <c r="L2381" s="390" t="s">
        <v>1732</v>
      </c>
      <c r="M2381" s="390" t="s">
        <v>1992</v>
      </c>
      <c r="N2381" s="390" t="str">
        <f t="shared" si="74"/>
        <v>Employee12@blyblade.com</v>
      </c>
      <c r="O2381" s="390" t="str">
        <f t="shared" si="75"/>
        <v>Lysane_Sanchez</v>
      </c>
      <c r="P2381" s="387" t="s">
        <v>1728</v>
      </c>
      <c r="Q2381" s="387" t="s">
        <v>1754</v>
      </c>
      <c r="R2381" s="387" t="s">
        <v>1738</v>
      </c>
      <c r="S2381" s="387">
        <v>9.6</v>
      </c>
      <c r="T2381" s="387">
        <v>49</v>
      </c>
      <c r="U2381" s="387" t="s">
        <v>1737</v>
      </c>
      <c r="V2381" s="387" t="s">
        <v>1991</v>
      </c>
      <c r="W2381" s="387" t="s">
        <v>2450</v>
      </c>
      <c r="X2381" s="387" t="s">
        <v>1770</v>
      </c>
      <c r="Y2381" s="387" t="s">
        <v>1748</v>
      </c>
      <c r="Z2381" s="387" t="s">
        <v>1734</v>
      </c>
      <c r="AA2381" s="387" t="s">
        <v>1733</v>
      </c>
      <c r="AB2381" s="387">
        <v>61.69</v>
      </c>
      <c r="AC2381" s="387">
        <v>0</v>
      </c>
      <c r="AD2381" s="387">
        <v>0</v>
      </c>
      <c r="AE2381" s="387">
        <v>61.69</v>
      </c>
      <c r="AF2381" s="387" t="s">
        <v>1729</v>
      </c>
      <c r="AG2381" s="387">
        <v>61.69</v>
      </c>
      <c r="AH2381" s="387">
        <v>0</v>
      </c>
      <c r="AI2381" s="387">
        <v>0</v>
      </c>
      <c r="AJ2381" s="387">
        <v>61.69</v>
      </c>
      <c r="AK2381" s="387">
        <v>6.17</v>
      </c>
      <c r="AM2381"/>
      <c r="AN2381"/>
      <c r="AO2381"/>
    </row>
    <row r="2382" spans="1:41">
      <c r="A2382" s="387" t="s">
        <v>3719</v>
      </c>
      <c r="B2382" s="388">
        <v>43690.820057870369</v>
      </c>
      <c r="C2382" s="389">
        <v>43690</v>
      </c>
      <c r="D2382" s="387" t="s">
        <v>3718</v>
      </c>
      <c r="E2382" s="389">
        <v>43690</v>
      </c>
      <c r="F2382" s="387" t="s">
        <v>3374</v>
      </c>
      <c r="G2382" s="389">
        <v>43690</v>
      </c>
      <c r="H2382" s="387" t="s">
        <v>2529</v>
      </c>
      <c r="I2382" s="389">
        <v>43690</v>
      </c>
      <c r="J2382" s="387" t="s">
        <v>2528</v>
      </c>
      <c r="K2382" s="387" t="s">
        <v>1741</v>
      </c>
      <c r="L2382" s="390" t="s">
        <v>1732</v>
      </c>
      <c r="M2382" s="390" t="s">
        <v>2287</v>
      </c>
      <c r="N2382" s="390" t="str">
        <f t="shared" ref="N2382:N2445" si="76">M2382&amp;"@blyblade.com"</f>
        <v>Employee14@blyblade.com</v>
      </c>
      <c r="O2382" s="390" t="str">
        <f t="shared" si="75"/>
        <v>Bowie_Tam</v>
      </c>
      <c r="P2382" s="387" t="s">
        <v>1728</v>
      </c>
      <c r="Q2382" s="387" t="s">
        <v>1754</v>
      </c>
      <c r="R2382" s="387" t="s">
        <v>1738</v>
      </c>
      <c r="S2382" s="387">
        <v>2.27</v>
      </c>
      <c r="T2382" s="387">
        <v>8</v>
      </c>
      <c r="U2382" s="387" t="s">
        <v>2026</v>
      </c>
      <c r="V2382" s="387" t="s">
        <v>2026</v>
      </c>
      <c r="W2382" s="387" t="s">
        <v>1771</v>
      </c>
      <c r="X2382" s="387" t="s">
        <v>1770</v>
      </c>
      <c r="Y2382" s="387" t="s">
        <v>1748</v>
      </c>
      <c r="Z2382" s="387" t="s">
        <v>1734</v>
      </c>
      <c r="AA2382" s="387" t="s">
        <v>1733</v>
      </c>
      <c r="AB2382" s="387">
        <v>10.57</v>
      </c>
      <c r="AC2382" s="387">
        <v>0</v>
      </c>
      <c r="AD2382" s="387">
        <v>0</v>
      </c>
      <c r="AE2382" s="387">
        <v>10.57</v>
      </c>
      <c r="AF2382" s="387" t="s">
        <v>1729</v>
      </c>
      <c r="AG2382" s="387">
        <v>10.57</v>
      </c>
      <c r="AH2382" s="387">
        <v>0</v>
      </c>
      <c r="AI2382" s="387">
        <v>0</v>
      </c>
      <c r="AJ2382" s="387">
        <v>10.57</v>
      </c>
      <c r="AK2382" s="387">
        <v>1.06</v>
      </c>
      <c r="AM2382"/>
      <c r="AN2382"/>
      <c r="AO2382"/>
    </row>
    <row r="2383" spans="1:41">
      <c r="A2383" s="387" t="s">
        <v>3717</v>
      </c>
      <c r="B2383" s="388">
        <v>43690.860439814816</v>
      </c>
      <c r="C2383" s="389">
        <v>43690</v>
      </c>
      <c r="D2383" s="387" t="s">
        <v>2323</v>
      </c>
      <c r="E2383" s="389">
        <v>43690</v>
      </c>
      <c r="F2383" s="387" t="s">
        <v>2322</v>
      </c>
      <c r="G2383" s="387" t="s">
        <v>1728</v>
      </c>
      <c r="H2383" s="387" t="s">
        <v>1728</v>
      </c>
      <c r="I2383" s="387" t="s">
        <v>1728</v>
      </c>
      <c r="J2383" s="387" t="s">
        <v>1728</v>
      </c>
      <c r="K2383" s="387" t="s">
        <v>1741</v>
      </c>
      <c r="L2383" s="390" t="s">
        <v>1732</v>
      </c>
      <c r="M2383" s="390" t="s">
        <v>2027</v>
      </c>
      <c r="N2383" s="390" t="str">
        <f t="shared" si="76"/>
        <v>Employee28@blyblade.com</v>
      </c>
      <c r="O2383" s="390" t="str">
        <f t="shared" ref="O2383:O2446" si="77">VLOOKUP(M2383,$A$10:$F$65,4,FALSE)</f>
        <v>Tony_Conte</v>
      </c>
      <c r="P2383" s="387" t="s">
        <v>1728</v>
      </c>
      <c r="Q2383" s="387" t="s">
        <v>1952</v>
      </c>
      <c r="R2383" s="387" t="s">
        <v>1738</v>
      </c>
      <c r="S2383" s="387" t="s">
        <v>1728</v>
      </c>
      <c r="T2383" s="387" t="s">
        <v>1728</v>
      </c>
      <c r="U2383" s="387" t="s">
        <v>2026</v>
      </c>
      <c r="V2383" s="387" t="s">
        <v>2026</v>
      </c>
      <c r="W2383" s="387" t="s">
        <v>1761</v>
      </c>
      <c r="X2383" s="387" t="s">
        <v>1749</v>
      </c>
      <c r="Y2383" s="387" t="s">
        <v>1748</v>
      </c>
      <c r="Z2383" s="387" t="s">
        <v>1734</v>
      </c>
      <c r="AA2383" s="387" t="s">
        <v>1733</v>
      </c>
      <c r="AB2383" s="387">
        <v>10.89</v>
      </c>
      <c r="AC2383" s="387">
        <v>0</v>
      </c>
      <c r="AD2383" s="387">
        <v>0</v>
      </c>
      <c r="AE2383" s="387">
        <v>10.89</v>
      </c>
      <c r="AF2383" s="387" t="s">
        <v>1729</v>
      </c>
      <c r="AG2383" s="387">
        <v>10.89</v>
      </c>
      <c r="AH2383" s="387">
        <v>0</v>
      </c>
      <c r="AI2383" s="387">
        <v>0</v>
      </c>
      <c r="AJ2383" s="387">
        <v>10.89</v>
      </c>
      <c r="AK2383" s="387">
        <v>1.0900000000000001</v>
      </c>
      <c r="AM2383"/>
      <c r="AN2383"/>
      <c r="AO2383"/>
    </row>
    <row r="2384" spans="1:41">
      <c r="A2384" s="387" t="s">
        <v>3716</v>
      </c>
      <c r="B2384" s="388">
        <v>43690.869409722225</v>
      </c>
      <c r="C2384" s="389">
        <v>43690</v>
      </c>
      <c r="D2384" s="387" t="s">
        <v>2268</v>
      </c>
      <c r="E2384" s="389">
        <v>43690</v>
      </c>
      <c r="F2384" s="387" t="s">
        <v>1785</v>
      </c>
      <c r="G2384" s="389">
        <v>43690</v>
      </c>
      <c r="H2384" s="387" t="s">
        <v>1767</v>
      </c>
      <c r="I2384" s="389">
        <v>43690</v>
      </c>
      <c r="J2384" s="387" t="s">
        <v>1766</v>
      </c>
      <c r="K2384" s="387" t="s">
        <v>1741</v>
      </c>
      <c r="L2384" s="390" t="s">
        <v>1732</v>
      </c>
      <c r="M2384" s="390" t="s">
        <v>2287</v>
      </c>
      <c r="N2384" s="390" t="str">
        <f t="shared" si="76"/>
        <v>Employee14@blyblade.com</v>
      </c>
      <c r="O2384" s="390" t="str">
        <f t="shared" si="77"/>
        <v>Bowie_Tam</v>
      </c>
      <c r="P2384" s="387" t="s">
        <v>1728</v>
      </c>
      <c r="Q2384" s="387" t="s">
        <v>1952</v>
      </c>
      <c r="R2384" s="387" t="s">
        <v>1738</v>
      </c>
      <c r="S2384" s="387">
        <v>3.84</v>
      </c>
      <c r="T2384" s="387">
        <v>13</v>
      </c>
      <c r="U2384" s="387" t="s">
        <v>2026</v>
      </c>
      <c r="V2384" s="387" t="s">
        <v>2026</v>
      </c>
      <c r="W2384" s="387" t="s">
        <v>2025</v>
      </c>
      <c r="X2384" s="387" t="s">
        <v>1749</v>
      </c>
      <c r="Y2384" s="387" t="s">
        <v>1748</v>
      </c>
      <c r="Z2384" s="387" t="s">
        <v>1734</v>
      </c>
      <c r="AA2384" s="387" t="s">
        <v>1733</v>
      </c>
      <c r="AB2384" s="387">
        <v>50.17</v>
      </c>
      <c r="AC2384" s="387">
        <v>0</v>
      </c>
      <c r="AD2384" s="387">
        <v>0</v>
      </c>
      <c r="AE2384" s="387">
        <v>50.17</v>
      </c>
      <c r="AF2384" s="387" t="s">
        <v>1729</v>
      </c>
      <c r="AG2384" s="387">
        <v>50.17</v>
      </c>
      <c r="AH2384" s="387">
        <v>0</v>
      </c>
      <c r="AI2384" s="387">
        <v>0</v>
      </c>
      <c r="AJ2384" s="387">
        <v>50.17</v>
      </c>
      <c r="AK2384" s="387">
        <v>5.0199999999999996</v>
      </c>
      <c r="AM2384"/>
      <c r="AN2384"/>
      <c r="AO2384"/>
    </row>
    <row r="2385" spans="1:41">
      <c r="A2385" s="387" t="s">
        <v>3716</v>
      </c>
      <c r="B2385" s="388">
        <v>43690.870219907411</v>
      </c>
      <c r="C2385" s="389">
        <v>43690</v>
      </c>
      <c r="D2385" s="387" t="s">
        <v>2268</v>
      </c>
      <c r="E2385" s="389">
        <v>43690</v>
      </c>
      <c r="F2385" s="387" t="s">
        <v>1785</v>
      </c>
      <c r="G2385" s="389">
        <v>43690</v>
      </c>
      <c r="H2385" s="387" t="s">
        <v>1767</v>
      </c>
      <c r="I2385" s="389">
        <v>43690</v>
      </c>
      <c r="J2385" s="387" t="s">
        <v>1766</v>
      </c>
      <c r="K2385" s="387" t="s">
        <v>1741</v>
      </c>
      <c r="L2385" s="390" t="s">
        <v>1732</v>
      </c>
      <c r="M2385" s="390" t="s">
        <v>2287</v>
      </c>
      <c r="N2385" s="390" t="str">
        <f t="shared" si="76"/>
        <v>Employee14@blyblade.com</v>
      </c>
      <c r="O2385" s="390" t="str">
        <f t="shared" si="77"/>
        <v>Bowie_Tam</v>
      </c>
      <c r="P2385" s="387" t="s">
        <v>1728</v>
      </c>
      <c r="Q2385" s="387" t="s">
        <v>1952</v>
      </c>
      <c r="R2385" s="387" t="s">
        <v>1738</v>
      </c>
      <c r="S2385" s="387">
        <v>3.84</v>
      </c>
      <c r="T2385" s="387">
        <v>13</v>
      </c>
      <c r="U2385" s="387" t="s">
        <v>2026</v>
      </c>
      <c r="V2385" s="387" t="s">
        <v>2026</v>
      </c>
      <c r="W2385" s="387" t="s">
        <v>2025</v>
      </c>
      <c r="X2385" s="387" t="s">
        <v>1749</v>
      </c>
      <c r="Y2385" s="387" t="s">
        <v>1748</v>
      </c>
      <c r="Z2385" s="387" t="s">
        <v>1734</v>
      </c>
      <c r="AA2385" s="387" t="s">
        <v>1747</v>
      </c>
      <c r="AB2385" s="387">
        <v>0</v>
      </c>
      <c r="AC2385" s="387">
        <v>0</v>
      </c>
      <c r="AD2385" s="387">
        <v>7.86</v>
      </c>
      <c r="AE2385" s="387">
        <v>7.86</v>
      </c>
      <c r="AF2385" s="387" t="s">
        <v>1729</v>
      </c>
      <c r="AG2385" s="387">
        <v>0</v>
      </c>
      <c r="AH2385" s="387">
        <v>0</v>
      </c>
      <c r="AI2385" s="387">
        <v>7.86</v>
      </c>
      <c r="AJ2385" s="387">
        <v>7.86</v>
      </c>
      <c r="AK2385" s="387">
        <v>0</v>
      </c>
      <c r="AM2385"/>
      <c r="AN2385"/>
      <c r="AO2385"/>
    </row>
    <row r="2386" spans="1:41">
      <c r="A2386" s="387" t="s">
        <v>3715</v>
      </c>
      <c r="B2386" s="388">
        <v>43690.874236111114</v>
      </c>
      <c r="C2386" s="389">
        <v>43690</v>
      </c>
      <c r="D2386" s="387" t="s">
        <v>2266</v>
      </c>
      <c r="E2386" s="389">
        <v>43690</v>
      </c>
      <c r="F2386" s="387" t="s">
        <v>2522</v>
      </c>
      <c r="G2386" s="387" t="s">
        <v>1728</v>
      </c>
      <c r="H2386" s="387" t="s">
        <v>1728</v>
      </c>
      <c r="I2386" s="387" t="s">
        <v>1728</v>
      </c>
      <c r="J2386" s="387" t="s">
        <v>1728</v>
      </c>
      <c r="K2386" s="387" t="s">
        <v>1741</v>
      </c>
      <c r="L2386" s="390" t="s">
        <v>1732</v>
      </c>
      <c r="M2386" s="390" t="s">
        <v>1755</v>
      </c>
      <c r="N2386" s="390" t="str">
        <f t="shared" si="76"/>
        <v>Employee2@blyblade.com</v>
      </c>
      <c r="O2386" s="390" t="str">
        <f t="shared" si="77"/>
        <v>Cal_Thompson</v>
      </c>
      <c r="P2386" s="387" t="s">
        <v>1728</v>
      </c>
      <c r="Q2386" s="387" t="s">
        <v>1952</v>
      </c>
      <c r="R2386" s="387" t="s">
        <v>1738</v>
      </c>
      <c r="S2386" s="387" t="s">
        <v>1728</v>
      </c>
      <c r="T2386" s="387" t="s">
        <v>1728</v>
      </c>
      <c r="U2386" s="387" t="s">
        <v>1845</v>
      </c>
      <c r="V2386" s="387" t="s">
        <v>1737</v>
      </c>
      <c r="W2386" s="387" t="s">
        <v>1761</v>
      </c>
      <c r="X2386" s="387" t="s">
        <v>1749</v>
      </c>
      <c r="Y2386" s="387" t="s">
        <v>1748</v>
      </c>
      <c r="Z2386" s="387" t="s">
        <v>1734</v>
      </c>
      <c r="AA2386" s="387" t="s">
        <v>1733</v>
      </c>
      <c r="AB2386" s="387">
        <v>10.89</v>
      </c>
      <c r="AC2386" s="387">
        <v>0</v>
      </c>
      <c r="AD2386" s="387">
        <v>0</v>
      </c>
      <c r="AE2386" s="387">
        <v>10.89</v>
      </c>
      <c r="AF2386" s="387" t="s">
        <v>1729</v>
      </c>
      <c r="AG2386" s="387">
        <v>10.89</v>
      </c>
      <c r="AH2386" s="387">
        <v>0</v>
      </c>
      <c r="AI2386" s="387">
        <v>0</v>
      </c>
      <c r="AJ2386" s="387">
        <v>10.89</v>
      </c>
      <c r="AK2386" s="387">
        <v>1.0900000000000001</v>
      </c>
      <c r="AM2386"/>
      <c r="AN2386"/>
      <c r="AO2386"/>
    </row>
    <row r="2387" spans="1:41">
      <c r="A2387" s="387" t="s">
        <v>3714</v>
      </c>
      <c r="B2387" s="388">
        <v>43690.880752314813</v>
      </c>
      <c r="C2387" s="389">
        <v>43690</v>
      </c>
      <c r="D2387" s="387" t="s">
        <v>3713</v>
      </c>
      <c r="E2387" s="389">
        <v>43690</v>
      </c>
      <c r="F2387" s="387" t="s">
        <v>3712</v>
      </c>
      <c r="G2387" s="389">
        <v>43690</v>
      </c>
      <c r="H2387" s="387" t="s">
        <v>3106</v>
      </c>
      <c r="I2387" s="389">
        <v>43690</v>
      </c>
      <c r="J2387" s="387" t="s">
        <v>1789</v>
      </c>
      <c r="K2387" s="387" t="s">
        <v>1741</v>
      </c>
      <c r="L2387" s="390" t="s">
        <v>1732</v>
      </c>
      <c r="M2387" s="390" t="s">
        <v>1929</v>
      </c>
      <c r="N2387" s="390" t="str">
        <f t="shared" si="76"/>
        <v>Employee29@blyblade.com</v>
      </c>
      <c r="O2387" s="390" t="str">
        <f t="shared" si="77"/>
        <v>Justin_Meltzer</v>
      </c>
      <c r="P2387" s="387" t="s">
        <v>1728</v>
      </c>
      <c r="Q2387" s="387" t="s">
        <v>1952</v>
      </c>
      <c r="R2387" s="387" t="s">
        <v>1738</v>
      </c>
      <c r="S2387" s="387">
        <v>0.71</v>
      </c>
      <c r="T2387" s="387">
        <v>5</v>
      </c>
      <c r="U2387" s="387" t="s">
        <v>1883</v>
      </c>
      <c r="V2387" s="387" t="s">
        <v>1772</v>
      </c>
      <c r="W2387" s="387" t="s">
        <v>1761</v>
      </c>
      <c r="X2387" s="387" t="s">
        <v>1749</v>
      </c>
      <c r="Y2387" s="387" t="s">
        <v>1748</v>
      </c>
      <c r="Z2387" s="387" t="s">
        <v>1734</v>
      </c>
      <c r="AA2387" s="387" t="s">
        <v>1733</v>
      </c>
      <c r="AB2387" s="387">
        <v>43.25</v>
      </c>
      <c r="AC2387" s="387">
        <v>0</v>
      </c>
      <c r="AD2387" s="387">
        <v>0</v>
      </c>
      <c r="AE2387" s="387">
        <v>43.25</v>
      </c>
      <c r="AF2387" s="387" t="s">
        <v>1729</v>
      </c>
      <c r="AG2387" s="387">
        <v>43.25</v>
      </c>
      <c r="AH2387" s="387">
        <v>0</v>
      </c>
      <c r="AI2387" s="387">
        <v>0</v>
      </c>
      <c r="AJ2387" s="387">
        <v>43.25</v>
      </c>
      <c r="AK2387" s="387">
        <v>4.33</v>
      </c>
      <c r="AM2387"/>
      <c r="AN2387"/>
      <c r="AO2387"/>
    </row>
    <row r="2388" spans="1:41">
      <c r="A2388" s="387" t="s">
        <v>3714</v>
      </c>
      <c r="B2388" s="388">
        <v>43690.881979166668</v>
      </c>
      <c r="C2388" s="389">
        <v>43690</v>
      </c>
      <c r="D2388" s="387" t="s">
        <v>3713</v>
      </c>
      <c r="E2388" s="389">
        <v>43690</v>
      </c>
      <c r="F2388" s="387" t="s">
        <v>3712</v>
      </c>
      <c r="G2388" s="389">
        <v>43690</v>
      </c>
      <c r="H2388" s="387" t="s">
        <v>3106</v>
      </c>
      <c r="I2388" s="389">
        <v>43690</v>
      </c>
      <c r="J2388" s="387" t="s">
        <v>1789</v>
      </c>
      <c r="K2388" s="387" t="s">
        <v>1741</v>
      </c>
      <c r="L2388" s="390" t="s">
        <v>1732</v>
      </c>
      <c r="M2388" s="390" t="s">
        <v>1929</v>
      </c>
      <c r="N2388" s="390" t="str">
        <f t="shared" si="76"/>
        <v>Employee29@blyblade.com</v>
      </c>
      <c r="O2388" s="390" t="str">
        <f t="shared" si="77"/>
        <v>Justin_Meltzer</v>
      </c>
      <c r="P2388" s="387" t="s">
        <v>1728</v>
      </c>
      <c r="Q2388" s="387" t="s">
        <v>1952</v>
      </c>
      <c r="R2388" s="387" t="s">
        <v>1738</v>
      </c>
      <c r="S2388" s="387">
        <v>0.71</v>
      </c>
      <c r="T2388" s="387">
        <v>5</v>
      </c>
      <c r="U2388" s="387" t="s">
        <v>1883</v>
      </c>
      <c r="V2388" s="387" t="s">
        <v>1772</v>
      </c>
      <c r="W2388" s="387" t="s">
        <v>1761</v>
      </c>
      <c r="X2388" s="387" t="s">
        <v>1749</v>
      </c>
      <c r="Y2388" s="387" t="s">
        <v>1748</v>
      </c>
      <c r="Z2388" s="387" t="s">
        <v>1734</v>
      </c>
      <c r="AA2388" s="387" t="s">
        <v>1747</v>
      </c>
      <c r="AB2388" s="387">
        <v>0</v>
      </c>
      <c r="AC2388" s="387">
        <v>0</v>
      </c>
      <c r="AD2388" s="387">
        <v>6.64</v>
      </c>
      <c r="AE2388" s="387">
        <v>6.64</v>
      </c>
      <c r="AF2388" s="387" t="s">
        <v>1729</v>
      </c>
      <c r="AG2388" s="387">
        <v>0</v>
      </c>
      <c r="AH2388" s="387">
        <v>0</v>
      </c>
      <c r="AI2388" s="387">
        <v>6.64</v>
      </c>
      <c r="AJ2388" s="387">
        <v>6.64</v>
      </c>
      <c r="AK2388" s="387">
        <v>0</v>
      </c>
      <c r="AM2388"/>
      <c r="AN2388"/>
      <c r="AO2388"/>
    </row>
    <row r="2389" spans="1:41">
      <c r="A2389" s="387" t="s">
        <v>3711</v>
      </c>
      <c r="B2389" s="388">
        <v>43690.949444444443</v>
      </c>
      <c r="C2389" s="389">
        <v>43690</v>
      </c>
      <c r="D2389" s="387" t="s">
        <v>2021</v>
      </c>
      <c r="E2389" s="389">
        <v>43690</v>
      </c>
      <c r="F2389" s="387" t="s">
        <v>2020</v>
      </c>
      <c r="G2389" s="387" t="s">
        <v>1728</v>
      </c>
      <c r="H2389" s="387" t="s">
        <v>1728</v>
      </c>
      <c r="I2389" s="387" t="s">
        <v>1728</v>
      </c>
      <c r="J2389" s="387" t="s">
        <v>1728</v>
      </c>
      <c r="K2389" s="387" t="s">
        <v>1741</v>
      </c>
      <c r="L2389" s="390" t="s">
        <v>1732</v>
      </c>
      <c r="M2389" s="390" t="s">
        <v>1986</v>
      </c>
      <c r="N2389" s="390" t="str">
        <f t="shared" si="76"/>
        <v>Employee1@blyblade.com</v>
      </c>
      <c r="O2389" s="390" t="str">
        <f t="shared" si="77"/>
        <v>Jake_Mirto</v>
      </c>
      <c r="P2389" s="387" t="s">
        <v>1728</v>
      </c>
      <c r="Q2389" s="387" t="s">
        <v>1762</v>
      </c>
      <c r="R2389" s="387" t="s">
        <v>1753</v>
      </c>
      <c r="S2389" s="387" t="s">
        <v>1728</v>
      </c>
      <c r="T2389" s="387" t="s">
        <v>1728</v>
      </c>
      <c r="U2389" s="387" t="s">
        <v>2100</v>
      </c>
      <c r="V2389" s="387" t="s">
        <v>1752</v>
      </c>
      <c r="W2389" s="387" t="s">
        <v>1761</v>
      </c>
      <c r="X2389" s="387" t="s">
        <v>1964</v>
      </c>
      <c r="Y2389" s="387" t="s">
        <v>1735</v>
      </c>
      <c r="Z2389" s="387" t="s">
        <v>1734</v>
      </c>
      <c r="AA2389" s="387" t="s">
        <v>1733</v>
      </c>
      <c r="AB2389" s="387">
        <v>20</v>
      </c>
      <c r="AC2389" s="387">
        <v>0</v>
      </c>
      <c r="AD2389" s="387">
        <v>0</v>
      </c>
      <c r="AE2389" s="387">
        <v>20</v>
      </c>
      <c r="AF2389" s="387" t="s">
        <v>1729</v>
      </c>
      <c r="AG2389" s="387">
        <v>20</v>
      </c>
      <c r="AH2389" s="387">
        <v>0</v>
      </c>
      <c r="AI2389" s="387">
        <v>0</v>
      </c>
      <c r="AJ2389" s="387">
        <v>20</v>
      </c>
      <c r="AK2389" s="387">
        <v>2</v>
      </c>
      <c r="AM2389"/>
      <c r="AN2389"/>
      <c r="AO2389"/>
    </row>
    <row r="2390" spans="1:41">
      <c r="A2390" s="387" t="s">
        <v>3710</v>
      </c>
      <c r="B2390" s="388">
        <v>43690.952337962961</v>
      </c>
      <c r="C2390" s="389">
        <v>43690</v>
      </c>
      <c r="D2390" s="387" t="s">
        <v>3549</v>
      </c>
      <c r="E2390" s="389">
        <v>43690</v>
      </c>
      <c r="F2390" s="387" t="s">
        <v>2863</v>
      </c>
      <c r="G2390" s="387" t="s">
        <v>1728</v>
      </c>
      <c r="H2390" s="387" t="s">
        <v>1728</v>
      </c>
      <c r="I2390" s="387" t="s">
        <v>1728</v>
      </c>
      <c r="J2390" s="387" t="s">
        <v>1728</v>
      </c>
      <c r="K2390" s="387" t="s">
        <v>1741</v>
      </c>
      <c r="L2390" s="390" t="s">
        <v>1732</v>
      </c>
      <c r="M2390" s="390" t="s">
        <v>1755</v>
      </c>
      <c r="N2390" s="390" t="str">
        <f t="shared" si="76"/>
        <v>Employee2@blyblade.com</v>
      </c>
      <c r="O2390" s="390" t="str">
        <f t="shared" si="77"/>
        <v>Cal_Thompson</v>
      </c>
      <c r="P2390" s="387" t="s">
        <v>1728</v>
      </c>
      <c r="Q2390" s="387" t="s">
        <v>1967</v>
      </c>
      <c r="R2390" s="387" t="s">
        <v>1753</v>
      </c>
      <c r="S2390" s="387" t="s">
        <v>1728</v>
      </c>
      <c r="T2390" s="387" t="s">
        <v>1728</v>
      </c>
      <c r="U2390" s="387" t="s">
        <v>2298</v>
      </c>
      <c r="V2390" s="387" t="s">
        <v>2019</v>
      </c>
      <c r="W2390" s="387" t="s">
        <v>2403</v>
      </c>
      <c r="X2390" s="387" t="s">
        <v>1749</v>
      </c>
      <c r="Y2390" s="387" t="s">
        <v>1748</v>
      </c>
      <c r="Z2390" s="387" t="s">
        <v>1734</v>
      </c>
      <c r="AA2390" s="387" t="s">
        <v>1733</v>
      </c>
      <c r="AB2390" s="387">
        <v>20</v>
      </c>
      <c r="AC2390" s="387">
        <v>0</v>
      </c>
      <c r="AD2390" s="387">
        <v>0</v>
      </c>
      <c r="AE2390" s="387">
        <v>20</v>
      </c>
      <c r="AF2390" s="387" t="s">
        <v>1729</v>
      </c>
      <c r="AG2390" s="387">
        <v>20</v>
      </c>
      <c r="AH2390" s="387">
        <v>0</v>
      </c>
      <c r="AI2390" s="387">
        <v>0</v>
      </c>
      <c r="AJ2390" s="387">
        <v>20</v>
      </c>
      <c r="AK2390" s="387">
        <v>2</v>
      </c>
      <c r="AM2390"/>
      <c r="AN2390"/>
      <c r="AO2390"/>
    </row>
    <row r="2391" spans="1:41">
      <c r="A2391" s="387" t="s">
        <v>3709</v>
      </c>
      <c r="B2391" s="388">
        <v>43690.952476851853</v>
      </c>
      <c r="C2391" s="389">
        <v>43690</v>
      </c>
      <c r="D2391" s="387" t="s">
        <v>2029</v>
      </c>
      <c r="E2391" s="389">
        <v>43690</v>
      </c>
      <c r="F2391" s="387" t="s">
        <v>2028</v>
      </c>
      <c r="G2391" s="389">
        <v>43690</v>
      </c>
      <c r="H2391" s="387" t="s">
        <v>3697</v>
      </c>
      <c r="I2391" s="389">
        <v>43690</v>
      </c>
      <c r="J2391" s="387" t="s">
        <v>2860</v>
      </c>
      <c r="K2391" s="387" t="s">
        <v>1741</v>
      </c>
      <c r="L2391" s="390" t="s">
        <v>1732</v>
      </c>
      <c r="M2391" s="390" t="s">
        <v>1936</v>
      </c>
      <c r="N2391" s="390" t="str">
        <f t="shared" si="76"/>
        <v>Employee17@blyblade.com</v>
      </c>
      <c r="O2391" s="390" t="str">
        <f t="shared" si="77"/>
        <v>Nate_Alexander</v>
      </c>
      <c r="P2391" s="387" t="s">
        <v>1728</v>
      </c>
      <c r="Q2391" s="387" t="s">
        <v>1787</v>
      </c>
      <c r="R2391" s="387" t="s">
        <v>1753</v>
      </c>
      <c r="S2391" s="387">
        <v>18.52</v>
      </c>
      <c r="T2391" s="387">
        <v>24</v>
      </c>
      <c r="U2391" s="387" t="s">
        <v>2019</v>
      </c>
      <c r="V2391" s="387" t="s">
        <v>1996</v>
      </c>
      <c r="W2391" s="387" t="s">
        <v>2403</v>
      </c>
      <c r="X2391" s="387" t="s">
        <v>1749</v>
      </c>
      <c r="Y2391" s="387" t="s">
        <v>1748</v>
      </c>
      <c r="Z2391" s="387" t="s">
        <v>1734</v>
      </c>
      <c r="AA2391" s="387" t="s">
        <v>1733</v>
      </c>
      <c r="AB2391" s="387">
        <v>108.92</v>
      </c>
      <c r="AC2391" s="387">
        <v>0</v>
      </c>
      <c r="AD2391" s="387">
        <v>0</v>
      </c>
      <c r="AE2391" s="387">
        <v>108.92</v>
      </c>
      <c r="AF2391" s="387" t="s">
        <v>1729</v>
      </c>
      <c r="AG2391" s="387">
        <v>108.92</v>
      </c>
      <c r="AH2391" s="387">
        <v>0</v>
      </c>
      <c r="AI2391" s="387">
        <v>0</v>
      </c>
      <c r="AJ2391" s="387">
        <v>108.92</v>
      </c>
      <c r="AK2391" s="387">
        <v>10.89</v>
      </c>
      <c r="AM2391"/>
      <c r="AN2391"/>
      <c r="AO2391"/>
    </row>
    <row r="2392" spans="1:41">
      <c r="A2392" s="387" t="s">
        <v>3708</v>
      </c>
      <c r="B2392" s="388">
        <v>43690.962719907409</v>
      </c>
      <c r="C2392" s="389">
        <v>43690</v>
      </c>
      <c r="D2392" s="387" t="s">
        <v>2170</v>
      </c>
      <c r="E2392" s="389">
        <v>43690</v>
      </c>
      <c r="F2392" s="387" t="s">
        <v>2519</v>
      </c>
      <c r="G2392" s="389">
        <v>43690</v>
      </c>
      <c r="H2392" s="387" t="s">
        <v>3486</v>
      </c>
      <c r="I2392" s="389">
        <v>43690</v>
      </c>
      <c r="J2392" s="387" t="s">
        <v>3707</v>
      </c>
      <c r="K2392" s="387" t="s">
        <v>1741</v>
      </c>
      <c r="L2392" s="390" t="s">
        <v>1732</v>
      </c>
      <c r="M2392" s="390" t="s">
        <v>1929</v>
      </c>
      <c r="N2392" s="390" t="str">
        <f t="shared" si="76"/>
        <v>Employee29@blyblade.com</v>
      </c>
      <c r="O2392" s="390" t="str">
        <f t="shared" si="77"/>
        <v>Justin_Meltzer</v>
      </c>
      <c r="P2392" s="387" t="s">
        <v>1728</v>
      </c>
      <c r="Q2392" s="387" t="s">
        <v>1762</v>
      </c>
      <c r="R2392" s="387" t="s">
        <v>1753</v>
      </c>
      <c r="S2392" s="387">
        <v>26.28</v>
      </c>
      <c r="T2392" s="387">
        <v>34</v>
      </c>
      <c r="U2392" s="387" t="s">
        <v>2019</v>
      </c>
      <c r="V2392" s="387" t="s">
        <v>1781</v>
      </c>
      <c r="W2392" s="387" t="s">
        <v>2403</v>
      </c>
      <c r="X2392" s="387" t="s">
        <v>1749</v>
      </c>
      <c r="Y2392" s="387" t="s">
        <v>1748</v>
      </c>
      <c r="Z2392" s="387" t="s">
        <v>1734</v>
      </c>
      <c r="AA2392" s="387" t="s">
        <v>1733</v>
      </c>
      <c r="AB2392" s="387">
        <v>196.41</v>
      </c>
      <c r="AC2392" s="387">
        <v>0</v>
      </c>
      <c r="AD2392" s="387">
        <v>0</v>
      </c>
      <c r="AE2392" s="387">
        <v>196.41</v>
      </c>
      <c r="AF2392" s="387" t="s">
        <v>1729</v>
      </c>
      <c r="AG2392" s="387">
        <v>196.41</v>
      </c>
      <c r="AH2392" s="387">
        <v>0</v>
      </c>
      <c r="AI2392" s="387">
        <v>0</v>
      </c>
      <c r="AJ2392" s="387">
        <v>196.41</v>
      </c>
      <c r="AK2392" s="387">
        <v>19.64</v>
      </c>
      <c r="AM2392"/>
      <c r="AN2392"/>
      <c r="AO2392"/>
    </row>
    <row r="2393" spans="1:41">
      <c r="A2393" s="387" t="s">
        <v>3708</v>
      </c>
      <c r="B2393" s="388">
        <v>43690.962835648148</v>
      </c>
      <c r="C2393" s="389">
        <v>43690</v>
      </c>
      <c r="D2393" s="387" t="s">
        <v>2170</v>
      </c>
      <c r="E2393" s="389">
        <v>43690</v>
      </c>
      <c r="F2393" s="387" t="s">
        <v>2519</v>
      </c>
      <c r="G2393" s="389">
        <v>43690</v>
      </c>
      <c r="H2393" s="387" t="s">
        <v>3486</v>
      </c>
      <c r="I2393" s="389">
        <v>43690</v>
      </c>
      <c r="J2393" s="387" t="s">
        <v>3707</v>
      </c>
      <c r="K2393" s="387" t="s">
        <v>1741</v>
      </c>
      <c r="L2393" s="390" t="s">
        <v>1732</v>
      </c>
      <c r="M2393" s="390" t="s">
        <v>1929</v>
      </c>
      <c r="N2393" s="390" t="str">
        <f t="shared" si="76"/>
        <v>Employee29@blyblade.com</v>
      </c>
      <c r="O2393" s="390" t="str">
        <f t="shared" si="77"/>
        <v>Justin_Meltzer</v>
      </c>
      <c r="P2393" s="387" t="s">
        <v>1728</v>
      </c>
      <c r="Q2393" s="387" t="s">
        <v>1762</v>
      </c>
      <c r="R2393" s="387" t="s">
        <v>1753</v>
      </c>
      <c r="S2393" s="387">
        <v>26.28</v>
      </c>
      <c r="T2393" s="387">
        <v>34</v>
      </c>
      <c r="U2393" s="387" t="s">
        <v>2019</v>
      </c>
      <c r="V2393" s="387" t="s">
        <v>1781</v>
      </c>
      <c r="W2393" s="387" t="s">
        <v>2403</v>
      </c>
      <c r="X2393" s="387" t="s">
        <v>1749</v>
      </c>
      <c r="Y2393" s="387" t="s">
        <v>1748</v>
      </c>
      <c r="Z2393" s="387" t="s">
        <v>1734</v>
      </c>
      <c r="AA2393" s="387" t="s">
        <v>1747</v>
      </c>
      <c r="AB2393" s="387">
        <v>0</v>
      </c>
      <c r="AC2393" s="387">
        <v>0</v>
      </c>
      <c r="AD2393" s="387">
        <v>29.58</v>
      </c>
      <c r="AE2393" s="387">
        <v>29.58</v>
      </c>
      <c r="AF2393" s="387" t="s">
        <v>1729</v>
      </c>
      <c r="AG2393" s="387">
        <v>0</v>
      </c>
      <c r="AH2393" s="387">
        <v>0</v>
      </c>
      <c r="AI2393" s="387">
        <v>29.58</v>
      </c>
      <c r="AJ2393" s="387">
        <v>29.58</v>
      </c>
      <c r="AK2393" s="387">
        <v>0</v>
      </c>
      <c r="AM2393"/>
      <c r="AN2393"/>
      <c r="AO2393"/>
    </row>
    <row r="2394" spans="1:41">
      <c r="A2394" s="387" t="s">
        <v>3706</v>
      </c>
      <c r="B2394" s="388">
        <v>43690.967800925922</v>
      </c>
      <c r="C2394" s="389">
        <v>43690</v>
      </c>
      <c r="D2394" s="387" t="s">
        <v>3699</v>
      </c>
      <c r="E2394" s="389">
        <v>43690</v>
      </c>
      <c r="F2394" s="387" t="s">
        <v>2982</v>
      </c>
      <c r="G2394" s="389">
        <v>43690</v>
      </c>
      <c r="H2394" s="387" t="s">
        <v>2562</v>
      </c>
      <c r="I2394" s="389">
        <v>43690</v>
      </c>
      <c r="J2394" s="387" t="s">
        <v>2469</v>
      </c>
      <c r="K2394" s="387" t="s">
        <v>1741</v>
      </c>
      <c r="L2394" s="390" t="s">
        <v>1732</v>
      </c>
      <c r="M2394" s="390" t="s">
        <v>3030</v>
      </c>
      <c r="N2394" s="390" t="str">
        <f t="shared" si="76"/>
        <v>Employee48@blyblade.com</v>
      </c>
      <c r="O2394" s="390" t="str">
        <f t="shared" si="77"/>
        <v>Callen_Morris</v>
      </c>
      <c r="P2394" s="387" t="s">
        <v>1728</v>
      </c>
      <c r="Q2394" s="387" t="s">
        <v>1967</v>
      </c>
      <c r="R2394" s="387" t="s">
        <v>1753</v>
      </c>
      <c r="S2394" s="387">
        <v>26.19</v>
      </c>
      <c r="T2394" s="387">
        <v>39</v>
      </c>
      <c r="U2394" s="387" t="s">
        <v>2019</v>
      </c>
      <c r="V2394" s="387" t="s">
        <v>1752</v>
      </c>
      <c r="W2394" s="387" t="s">
        <v>2403</v>
      </c>
      <c r="X2394" s="387" t="s">
        <v>1749</v>
      </c>
      <c r="Y2394" s="387" t="s">
        <v>1728</v>
      </c>
      <c r="Z2394" s="387" t="s">
        <v>1734</v>
      </c>
      <c r="AA2394" s="387" t="s">
        <v>1733</v>
      </c>
      <c r="AB2394" s="387">
        <v>115.02</v>
      </c>
      <c r="AC2394" s="387">
        <v>0</v>
      </c>
      <c r="AD2394" s="387">
        <v>0</v>
      </c>
      <c r="AE2394" s="387">
        <v>115.02</v>
      </c>
      <c r="AF2394" s="387" t="s">
        <v>1729</v>
      </c>
      <c r="AG2394" s="387">
        <v>115.02</v>
      </c>
      <c r="AH2394" s="387">
        <v>0</v>
      </c>
      <c r="AI2394" s="387">
        <v>0</v>
      </c>
      <c r="AJ2394" s="387">
        <v>115.02</v>
      </c>
      <c r="AK2394" s="387">
        <v>11.5</v>
      </c>
      <c r="AM2394"/>
      <c r="AN2394"/>
      <c r="AO2394"/>
    </row>
    <row r="2395" spans="1:41">
      <c r="A2395" s="387" t="s">
        <v>3705</v>
      </c>
      <c r="B2395" s="388">
        <v>43691.074606481481</v>
      </c>
      <c r="C2395" s="389">
        <v>43691</v>
      </c>
      <c r="D2395" s="387" t="s">
        <v>3294</v>
      </c>
      <c r="E2395" s="389">
        <v>43690</v>
      </c>
      <c r="F2395" s="387" t="s">
        <v>2312</v>
      </c>
      <c r="G2395" s="389">
        <v>43691</v>
      </c>
      <c r="H2395" s="387" t="s">
        <v>3704</v>
      </c>
      <c r="I2395" s="389">
        <v>43690</v>
      </c>
      <c r="J2395" s="387" t="s">
        <v>3634</v>
      </c>
      <c r="K2395" s="387" t="s">
        <v>1741</v>
      </c>
      <c r="L2395" s="390" t="s">
        <v>1732</v>
      </c>
      <c r="M2395" s="390" t="s">
        <v>1924</v>
      </c>
      <c r="N2395" s="390" t="str">
        <f t="shared" si="76"/>
        <v>Employee16@blyblade.com</v>
      </c>
      <c r="O2395" s="390" t="str">
        <f t="shared" si="77"/>
        <v>Hunter_Senning</v>
      </c>
      <c r="P2395" s="387" t="s">
        <v>1728</v>
      </c>
      <c r="Q2395" s="387" t="s">
        <v>1847</v>
      </c>
      <c r="R2395" s="387" t="s">
        <v>1738</v>
      </c>
      <c r="S2395" s="387">
        <v>5.26</v>
      </c>
      <c r="T2395" s="387">
        <v>16</v>
      </c>
      <c r="U2395" s="387" t="s">
        <v>1928</v>
      </c>
      <c r="V2395" s="387" t="s">
        <v>2247</v>
      </c>
      <c r="W2395" s="387" t="s">
        <v>1771</v>
      </c>
      <c r="X2395" s="387" t="s">
        <v>1770</v>
      </c>
      <c r="Y2395" s="387" t="s">
        <v>1748</v>
      </c>
      <c r="Z2395" s="387" t="s">
        <v>1734</v>
      </c>
      <c r="AA2395" s="387" t="s">
        <v>1733</v>
      </c>
      <c r="AB2395" s="387">
        <v>46.67</v>
      </c>
      <c r="AC2395" s="387">
        <v>0</v>
      </c>
      <c r="AD2395" s="387">
        <v>0</v>
      </c>
      <c r="AE2395" s="387">
        <v>46.67</v>
      </c>
      <c r="AF2395" s="387" t="s">
        <v>1729</v>
      </c>
      <c r="AG2395" s="387">
        <v>46.67</v>
      </c>
      <c r="AH2395" s="387">
        <v>0</v>
      </c>
      <c r="AI2395" s="387">
        <v>0</v>
      </c>
      <c r="AJ2395" s="387">
        <v>46.67</v>
      </c>
      <c r="AK2395" s="387">
        <v>4.67</v>
      </c>
      <c r="AM2395"/>
      <c r="AN2395"/>
      <c r="AO2395"/>
    </row>
    <row r="2396" spans="1:41">
      <c r="A2396" s="387" t="s">
        <v>3703</v>
      </c>
      <c r="B2396" s="388">
        <v>43691.114560185182</v>
      </c>
      <c r="C2396" s="389">
        <v>43691</v>
      </c>
      <c r="D2396" s="387" t="s">
        <v>2793</v>
      </c>
      <c r="E2396" s="389">
        <v>43690</v>
      </c>
      <c r="F2396" s="387" t="s">
        <v>2792</v>
      </c>
      <c r="G2396" s="389">
        <v>43691</v>
      </c>
      <c r="H2396" s="387" t="s">
        <v>3702</v>
      </c>
      <c r="I2396" s="389">
        <v>43690</v>
      </c>
      <c r="J2396" s="387" t="s">
        <v>2714</v>
      </c>
      <c r="K2396" s="387" t="s">
        <v>1741</v>
      </c>
      <c r="L2396" s="390" t="s">
        <v>1732</v>
      </c>
      <c r="M2396" s="390" t="s">
        <v>1911</v>
      </c>
      <c r="N2396" s="390" t="str">
        <f t="shared" si="76"/>
        <v>Employee18@blyblade.com</v>
      </c>
      <c r="O2396" s="390" t="str">
        <f t="shared" si="77"/>
        <v>Maryanne_Johnson</v>
      </c>
      <c r="P2396" s="387" t="s">
        <v>1728</v>
      </c>
      <c r="Q2396" s="387" t="s">
        <v>1754</v>
      </c>
      <c r="R2396" s="387" t="s">
        <v>1738</v>
      </c>
      <c r="S2396" s="387">
        <v>1.89</v>
      </c>
      <c r="T2396" s="387">
        <v>11</v>
      </c>
      <c r="U2396" s="387" t="s">
        <v>1737</v>
      </c>
      <c r="V2396" s="387" t="s">
        <v>1883</v>
      </c>
      <c r="W2396" s="387" t="s">
        <v>1875</v>
      </c>
      <c r="X2396" s="387" t="s">
        <v>1770</v>
      </c>
      <c r="Y2396" s="387" t="s">
        <v>1735</v>
      </c>
      <c r="Z2396" s="387" t="s">
        <v>1734</v>
      </c>
      <c r="AA2396" s="387" t="s">
        <v>1733</v>
      </c>
      <c r="AB2396" s="387">
        <v>15.31</v>
      </c>
      <c r="AC2396" s="387">
        <v>0</v>
      </c>
      <c r="AD2396" s="387">
        <v>0</v>
      </c>
      <c r="AE2396" s="387">
        <v>15.31</v>
      </c>
      <c r="AF2396" s="387" t="s">
        <v>1729</v>
      </c>
      <c r="AG2396" s="387">
        <v>15.31</v>
      </c>
      <c r="AH2396" s="387">
        <v>0</v>
      </c>
      <c r="AI2396" s="387">
        <v>0</v>
      </c>
      <c r="AJ2396" s="387">
        <v>15.31</v>
      </c>
      <c r="AK2396" s="387">
        <v>1.53</v>
      </c>
      <c r="AM2396"/>
      <c r="AN2396"/>
      <c r="AO2396"/>
    </row>
    <row r="2397" spans="1:41">
      <c r="A2397" s="387" t="s">
        <v>3701</v>
      </c>
      <c r="B2397" s="388">
        <v>43691.119120370371</v>
      </c>
      <c r="C2397" s="389">
        <v>43691</v>
      </c>
      <c r="D2397" s="387" t="s">
        <v>3700</v>
      </c>
      <c r="E2397" s="389">
        <v>43690</v>
      </c>
      <c r="F2397" s="387" t="s">
        <v>3699</v>
      </c>
      <c r="G2397" s="389">
        <v>43691</v>
      </c>
      <c r="H2397" s="387" t="s">
        <v>3698</v>
      </c>
      <c r="I2397" s="389">
        <v>43690</v>
      </c>
      <c r="J2397" s="387" t="s">
        <v>3697</v>
      </c>
      <c r="K2397" s="387" t="s">
        <v>1741</v>
      </c>
      <c r="L2397" s="390" t="s">
        <v>1732</v>
      </c>
      <c r="M2397" s="390" t="s">
        <v>1740</v>
      </c>
      <c r="N2397" s="390" t="str">
        <f t="shared" si="76"/>
        <v>Employee52@blyblade.com</v>
      </c>
      <c r="O2397" s="390" t="str">
        <f t="shared" si="77"/>
        <v>Allison _Keith</v>
      </c>
      <c r="P2397" s="387" t="s">
        <v>1728</v>
      </c>
      <c r="Q2397" s="387" t="s">
        <v>1754</v>
      </c>
      <c r="R2397" s="387" t="s">
        <v>1738</v>
      </c>
      <c r="S2397" s="387">
        <v>3.64</v>
      </c>
      <c r="T2397" s="387">
        <v>18</v>
      </c>
      <c r="U2397" s="387" t="s">
        <v>2393</v>
      </c>
      <c r="V2397" s="387" t="s">
        <v>2393</v>
      </c>
      <c r="W2397" s="387" t="s">
        <v>1875</v>
      </c>
      <c r="X2397" s="387" t="s">
        <v>1844</v>
      </c>
      <c r="Y2397" s="387" t="s">
        <v>1735</v>
      </c>
      <c r="Z2397" s="387" t="s">
        <v>1734</v>
      </c>
      <c r="AA2397" s="387" t="s">
        <v>1733</v>
      </c>
      <c r="AB2397" s="387">
        <v>24.38</v>
      </c>
      <c r="AC2397" s="387">
        <v>0</v>
      </c>
      <c r="AD2397" s="387">
        <v>0</v>
      </c>
      <c r="AE2397" s="387">
        <v>24.38</v>
      </c>
      <c r="AF2397" s="387" t="s">
        <v>1729</v>
      </c>
      <c r="AG2397" s="387">
        <v>24.38</v>
      </c>
      <c r="AH2397" s="387">
        <v>0</v>
      </c>
      <c r="AI2397" s="387">
        <v>0</v>
      </c>
      <c r="AJ2397" s="387">
        <v>24.38</v>
      </c>
      <c r="AK2397" s="387">
        <v>2.44</v>
      </c>
      <c r="AM2397"/>
      <c r="AN2397"/>
      <c r="AO2397"/>
    </row>
    <row r="2398" spans="1:41">
      <c r="A2398" s="387" t="s">
        <v>3696</v>
      </c>
      <c r="B2398" s="388">
        <v>43691.202430555553</v>
      </c>
      <c r="C2398" s="389">
        <v>43691</v>
      </c>
      <c r="D2398" s="387" t="s">
        <v>3695</v>
      </c>
      <c r="E2398" s="389">
        <v>43691</v>
      </c>
      <c r="F2398" s="387" t="s">
        <v>2277</v>
      </c>
      <c r="G2398" s="389">
        <v>43691</v>
      </c>
      <c r="H2398" s="387" t="s">
        <v>3694</v>
      </c>
      <c r="I2398" s="389">
        <v>43691</v>
      </c>
      <c r="J2398" s="387" t="s">
        <v>3693</v>
      </c>
      <c r="K2398" s="387" t="s">
        <v>1741</v>
      </c>
      <c r="L2398" s="390" t="s">
        <v>1732</v>
      </c>
      <c r="M2398" s="390" t="s">
        <v>1854</v>
      </c>
      <c r="N2398" s="390" t="str">
        <f t="shared" si="76"/>
        <v>Employee5@blyblade.com</v>
      </c>
      <c r="O2398" s="390" t="str">
        <f t="shared" si="77"/>
        <v>Torey_McNeil</v>
      </c>
      <c r="P2398" s="387" t="s">
        <v>1728</v>
      </c>
      <c r="Q2398" s="387" t="s">
        <v>1847</v>
      </c>
      <c r="R2398" s="387" t="s">
        <v>1738</v>
      </c>
      <c r="S2398" s="387">
        <v>9.26</v>
      </c>
      <c r="T2398" s="387">
        <v>28</v>
      </c>
      <c r="U2398" s="387" t="s">
        <v>1737</v>
      </c>
      <c r="V2398" s="387" t="s">
        <v>1853</v>
      </c>
      <c r="W2398" s="387" t="s">
        <v>1771</v>
      </c>
      <c r="X2398" s="387" t="s">
        <v>1844</v>
      </c>
      <c r="Y2398" s="387" t="s">
        <v>1748</v>
      </c>
      <c r="Z2398" s="387" t="s">
        <v>1734</v>
      </c>
      <c r="AA2398" s="387" t="s">
        <v>1733</v>
      </c>
      <c r="AB2398" s="387">
        <v>43.21</v>
      </c>
      <c r="AC2398" s="387">
        <v>0</v>
      </c>
      <c r="AD2398" s="387">
        <v>0</v>
      </c>
      <c r="AE2398" s="387">
        <v>43.21</v>
      </c>
      <c r="AF2398" s="387" t="s">
        <v>1729</v>
      </c>
      <c r="AG2398" s="387">
        <v>43.21</v>
      </c>
      <c r="AH2398" s="387">
        <v>0</v>
      </c>
      <c r="AI2398" s="387">
        <v>0</v>
      </c>
      <c r="AJ2398" s="387">
        <v>43.21</v>
      </c>
      <c r="AK2398" s="387">
        <v>4.32</v>
      </c>
      <c r="AM2398"/>
      <c r="AN2398"/>
      <c r="AO2398"/>
    </row>
    <row r="2399" spans="1:41">
      <c r="A2399" s="387" t="s">
        <v>3692</v>
      </c>
      <c r="B2399" s="388">
        <v>43691.42119212963</v>
      </c>
      <c r="C2399" s="389">
        <v>43691</v>
      </c>
      <c r="D2399" s="387" t="s">
        <v>3232</v>
      </c>
      <c r="E2399" s="389">
        <v>43691</v>
      </c>
      <c r="F2399" s="387" t="s">
        <v>3691</v>
      </c>
      <c r="G2399" s="389">
        <v>43691</v>
      </c>
      <c r="H2399" s="387" t="s">
        <v>2472</v>
      </c>
      <c r="I2399" s="389">
        <v>43691</v>
      </c>
      <c r="J2399" s="387" t="s">
        <v>2471</v>
      </c>
      <c r="K2399" s="387" t="s">
        <v>1741</v>
      </c>
      <c r="L2399" s="390" t="s">
        <v>1732</v>
      </c>
      <c r="M2399" s="390" t="s">
        <v>2127</v>
      </c>
      <c r="N2399" s="390" t="str">
        <f t="shared" si="76"/>
        <v>Employee46@blyblade.com</v>
      </c>
      <c r="O2399" s="390" t="str">
        <f t="shared" si="77"/>
        <v>Ngozi_Kemjika</v>
      </c>
      <c r="P2399" s="387" t="s">
        <v>1728</v>
      </c>
      <c r="Q2399" s="387" t="s">
        <v>1754</v>
      </c>
      <c r="R2399" s="387" t="s">
        <v>1738</v>
      </c>
      <c r="S2399" s="387">
        <v>6.64</v>
      </c>
      <c r="T2399" s="387">
        <v>15</v>
      </c>
      <c r="U2399" s="387" t="s">
        <v>2279</v>
      </c>
      <c r="V2399" s="387" t="s">
        <v>1737</v>
      </c>
      <c r="W2399" s="387" t="s">
        <v>1771</v>
      </c>
      <c r="X2399" s="387" t="s">
        <v>1844</v>
      </c>
      <c r="Y2399" s="387" t="s">
        <v>1825</v>
      </c>
      <c r="Z2399" s="387" t="s">
        <v>1734</v>
      </c>
      <c r="AA2399" s="387" t="s">
        <v>1733</v>
      </c>
      <c r="AB2399" s="387">
        <v>21.25</v>
      </c>
      <c r="AC2399" s="387">
        <v>0</v>
      </c>
      <c r="AD2399" s="387">
        <v>0</v>
      </c>
      <c r="AE2399" s="387">
        <v>21.25</v>
      </c>
      <c r="AF2399" s="387" t="s">
        <v>1729</v>
      </c>
      <c r="AG2399" s="387">
        <v>21.25</v>
      </c>
      <c r="AH2399" s="387">
        <v>0</v>
      </c>
      <c r="AI2399" s="387">
        <v>0</v>
      </c>
      <c r="AJ2399" s="387">
        <v>21.25</v>
      </c>
      <c r="AK2399" s="387">
        <v>2.13</v>
      </c>
      <c r="AM2399"/>
      <c r="AN2399"/>
      <c r="AO2399"/>
    </row>
    <row r="2400" spans="1:41">
      <c r="A2400" s="387" t="s">
        <v>3690</v>
      </c>
      <c r="B2400" s="388">
        <v>43691.429259259261</v>
      </c>
      <c r="C2400" s="389">
        <v>43691</v>
      </c>
      <c r="D2400" s="387" t="s">
        <v>2194</v>
      </c>
      <c r="E2400" s="389">
        <v>43691</v>
      </c>
      <c r="F2400" s="387" t="s">
        <v>3608</v>
      </c>
      <c r="G2400" s="389">
        <v>43691</v>
      </c>
      <c r="H2400" s="387" t="s">
        <v>3689</v>
      </c>
      <c r="I2400" s="389">
        <v>43691</v>
      </c>
      <c r="J2400" s="387" t="s">
        <v>3688</v>
      </c>
      <c r="K2400" s="387" t="s">
        <v>1741</v>
      </c>
      <c r="L2400" s="390" t="s">
        <v>1732</v>
      </c>
      <c r="M2400" s="390" t="s">
        <v>1827</v>
      </c>
      <c r="N2400" s="390" t="str">
        <f t="shared" si="76"/>
        <v>Employee30@blyblade.com</v>
      </c>
      <c r="O2400" s="390" t="str">
        <f t="shared" si="77"/>
        <v>Sabrina_Kogut</v>
      </c>
      <c r="P2400" s="387" t="s">
        <v>1728</v>
      </c>
      <c r="Q2400" s="387" t="s">
        <v>1754</v>
      </c>
      <c r="R2400" s="387" t="s">
        <v>1738</v>
      </c>
      <c r="S2400" s="387">
        <v>3.32</v>
      </c>
      <c r="T2400" s="387">
        <v>12</v>
      </c>
      <c r="U2400" s="387" t="s">
        <v>2183</v>
      </c>
      <c r="V2400" s="387" t="s">
        <v>1737</v>
      </c>
      <c r="W2400" s="387" t="s">
        <v>1771</v>
      </c>
      <c r="X2400" s="387" t="s">
        <v>1844</v>
      </c>
      <c r="Y2400" s="387" t="s">
        <v>1825</v>
      </c>
      <c r="Z2400" s="387" t="s">
        <v>1734</v>
      </c>
      <c r="AA2400" s="387" t="s">
        <v>1733</v>
      </c>
      <c r="AB2400" s="387">
        <v>17.66</v>
      </c>
      <c r="AC2400" s="387">
        <v>0</v>
      </c>
      <c r="AD2400" s="387">
        <v>0</v>
      </c>
      <c r="AE2400" s="387">
        <v>17.66</v>
      </c>
      <c r="AF2400" s="387" t="s">
        <v>1729</v>
      </c>
      <c r="AG2400" s="387">
        <v>17.66</v>
      </c>
      <c r="AH2400" s="387">
        <v>0</v>
      </c>
      <c r="AI2400" s="387">
        <v>0</v>
      </c>
      <c r="AJ2400" s="387">
        <v>17.66</v>
      </c>
      <c r="AK2400" s="387">
        <v>1.77</v>
      </c>
      <c r="AM2400"/>
      <c r="AN2400"/>
      <c r="AO2400"/>
    </row>
    <row r="2401" spans="1:41">
      <c r="A2401" s="387" t="s">
        <v>3687</v>
      </c>
      <c r="B2401" s="388">
        <v>43691.453136574077</v>
      </c>
      <c r="C2401" s="389">
        <v>43691</v>
      </c>
      <c r="D2401" s="387" t="s">
        <v>3686</v>
      </c>
      <c r="E2401" s="389">
        <v>43691</v>
      </c>
      <c r="F2401" s="387" t="s">
        <v>3685</v>
      </c>
      <c r="G2401" s="389">
        <v>43691</v>
      </c>
      <c r="H2401" s="387" t="s">
        <v>2428</v>
      </c>
      <c r="I2401" s="389">
        <v>43691</v>
      </c>
      <c r="J2401" s="387" t="s">
        <v>2459</v>
      </c>
      <c r="K2401" s="387" t="s">
        <v>1741</v>
      </c>
      <c r="L2401" s="390" t="s">
        <v>1732</v>
      </c>
      <c r="M2401" s="390" t="s">
        <v>2208</v>
      </c>
      <c r="N2401" s="390" t="str">
        <f t="shared" si="76"/>
        <v>Employee13@blyblade.com</v>
      </c>
      <c r="O2401" s="390" t="str">
        <f t="shared" si="77"/>
        <v>Evelyn_Pelczar</v>
      </c>
      <c r="P2401" s="387" t="s">
        <v>1728</v>
      </c>
      <c r="Q2401" s="387" t="s">
        <v>1847</v>
      </c>
      <c r="R2401" s="387" t="s">
        <v>1738</v>
      </c>
      <c r="S2401" s="387">
        <v>5.2</v>
      </c>
      <c r="T2401" s="387">
        <v>26</v>
      </c>
      <c r="U2401" s="387" t="s">
        <v>2207</v>
      </c>
      <c r="V2401" s="387" t="s">
        <v>1772</v>
      </c>
      <c r="W2401" s="387" t="s">
        <v>1771</v>
      </c>
      <c r="X2401" s="387" t="s">
        <v>1770</v>
      </c>
      <c r="Y2401" s="387" t="s">
        <v>1735</v>
      </c>
      <c r="Z2401" s="387" t="s">
        <v>1734</v>
      </c>
      <c r="AA2401" s="387" t="s">
        <v>1733</v>
      </c>
      <c r="AB2401" s="387">
        <v>30.11</v>
      </c>
      <c r="AC2401" s="387">
        <v>0</v>
      </c>
      <c r="AD2401" s="387">
        <v>0</v>
      </c>
      <c r="AE2401" s="387">
        <v>30.11</v>
      </c>
      <c r="AF2401" s="387" t="s">
        <v>1729</v>
      </c>
      <c r="AG2401" s="387">
        <v>30.11</v>
      </c>
      <c r="AH2401" s="387">
        <v>0</v>
      </c>
      <c r="AI2401" s="387">
        <v>0</v>
      </c>
      <c r="AJ2401" s="387">
        <v>30.11</v>
      </c>
      <c r="AK2401" s="387">
        <v>3.01</v>
      </c>
      <c r="AM2401"/>
      <c r="AN2401"/>
      <c r="AO2401"/>
    </row>
    <row r="2402" spans="1:41">
      <c r="A2402" s="387" t="s">
        <v>3684</v>
      </c>
      <c r="B2402" s="388">
        <v>43691.524652777778</v>
      </c>
      <c r="C2402" s="389">
        <v>43691</v>
      </c>
      <c r="D2402" s="387" t="s">
        <v>3012</v>
      </c>
      <c r="E2402" s="389">
        <v>43691</v>
      </c>
      <c r="F2402" s="387" t="s">
        <v>3683</v>
      </c>
      <c r="G2402" s="389">
        <v>43691</v>
      </c>
      <c r="H2402" s="387" t="s">
        <v>2880</v>
      </c>
      <c r="I2402" s="389">
        <v>43691</v>
      </c>
      <c r="J2402" s="387" t="s">
        <v>3682</v>
      </c>
      <c r="K2402" s="387" t="s">
        <v>1741</v>
      </c>
      <c r="L2402" s="390" t="s">
        <v>1732</v>
      </c>
      <c r="M2402" s="390" t="s">
        <v>1854</v>
      </c>
      <c r="N2402" s="390" t="str">
        <f t="shared" si="76"/>
        <v>Employee5@blyblade.com</v>
      </c>
      <c r="O2402" s="390" t="str">
        <f t="shared" si="77"/>
        <v>Torey_McNeil</v>
      </c>
      <c r="P2402" s="387" t="s">
        <v>1728</v>
      </c>
      <c r="Q2402" s="387" t="s">
        <v>1847</v>
      </c>
      <c r="R2402" s="387" t="s">
        <v>1738</v>
      </c>
      <c r="S2402" s="387">
        <v>9.2799999999999994</v>
      </c>
      <c r="T2402" s="387">
        <v>47</v>
      </c>
      <c r="U2402" s="387" t="s">
        <v>1853</v>
      </c>
      <c r="V2402" s="387" t="s">
        <v>1845</v>
      </c>
      <c r="W2402" s="387" t="s">
        <v>1771</v>
      </c>
      <c r="X2402" s="387" t="s">
        <v>1770</v>
      </c>
      <c r="Y2402" s="387" t="s">
        <v>1748</v>
      </c>
      <c r="Z2402" s="387" t="s">
        <v>1734</v>
      </c>
      <c r="AA2402" s="387" t="s">
        <v>1733</v>
      </c>
      <c r="AB2402" s="387">
        <v>51.21</v>
      </c>
      <c r="AC2402" s="387">
        <v>0</v>
      </c>
      <c r="AD2402" s="387">
        <v>0</v>
      </c>
      <c r="AE2402" s="387">
        <v>51.21</v>
      </c>
      <c r="AF2402" s="387" t="s">
        <v>1729</v>
      </c>
      <c r="AG2402" s="387">
        <v>51.21</v>
      </c>
      <c r="AH2402" s="387">
        <v>0</v>
      </c>
      <c r="AI2402" s="387">
        <v>0</v>
      </c>
      <c r="AJ2402" s="387">
        <v>51.21</v>
      </c>
      <c r="AK2402" s="387">
        <v>5.12</v>
      </c>
      <c r="AM2402"/>
      <c r="AN2402"/>
      <c r="AO2402"/>
    </row>
    <row r="2403" spans="1:41">
      <c r="A2403" s="387" t="s">
        <v>3681</v>
      </c>
      <c r="B2403" s="388">
        <v>43691.536631944444</v>
      </c>
      <c r="C2403" s="389">
        <v>43691</v>
      </c>
      <c r="D2403" s="387" t="s">
        <v>3136</v>
      </c>
      <c r="E2403" s="389">
        <v>43691</v>
      </c>
      <c r="F2403" s="387" t="s">
        <v>3680</v>
      </c>
      <c r="G2403" s="389">
        <v>43691</v>
      </c>
      <c r="H2403" s="387" t="s">
        <v>2902</v>
      </c>
      <c r="I2403" s="389">
        <v>43691</v>
      </c>
      <c r="J2403" s="387" t="s">
        <v>2901</v>
      </c>
      <c r="K2403" s="387" t="s">
        <v>1741</v>
      </c>
      <c r="L2403" s="390" t="s">
        <v>1732</v>
      </c>
      <c r="M2403" s="390" t="s">
        <v>2265</v>
      </c>
      <c r="N2403" s="390" t="str">
        <f t="shared" si="76"/>
        <v>Employee4@blyblade.com</v>
      </c>
      <c r="O2403" s="390" t="str">
        <f t="shared" si="77"/>
        <v>Oksana_Orlov</v>
      </c>
      <c r="P2403" s="387" t="s">
        <v>1728</v>
      </c>
      <c r="Q2403" s="387" t="s">
        <v>1847</v>
      </c>
      <c r="R2403" s="387" t="s">
        <v>1738</v>
      </c>
      <c r="S2403" s="387">
        <v>3.93</v>
      </c>
      <c r="T2403" s="387">
        <v>11</v>
      </c>
      <c r="U2403" s="387" t="s">
        <v>1773</v>
      </c>
      <c r="V2403" s="387" t="s">
        <v>1883</v>
      </c>
      <c r="W2403" s="387" t="s">
        <v>1771</v>
      </c>
      <c r="X2403" s="387" t="s">
        <v>1770</v>
      </c>
      <c r="Y2403" s="387" t="s">
        <v>1735</v>
      </c>
      <c r="Z2403" s="387" t="s">
        <v>1734</v>
      </c>
      <c r="AA2403" s="387" t="s">
        <v>1733</v>
      </c>
      <c r="AB2403" s="387">
        <v>22.08</v>
      </c>
      <c r="AC2403" s="387">
        <v>0</v>
      </c>
      <c r="AD2403" s="387">
        <v>0</v>
      </c>
      <c r="AE2403" s="387">
        <v>22.08</v>
      </c>
      <c r="AF2403" s="387" t="s">
        <v>1729</v>
      </c>
      <c r="AG2403" s="387">
        <v>22.08</v>
      </c>
      <c r="AH2403" s="387">
        <v>0</v>
      </c>
      <c r="AI2403" s="387">
        <v>0</v>
      </c>
      <c r="AJ2403" s="387">
        <v>22.08</v>
      </c>
      <c r="AK2403" s="387">
        <v>2.21</v>
      </c>
      <c r="AM2403"/>
      <c r="AN2403"/>
      <c r="AO2403"/>
    </row>
    <row r="2404" spans="1:41">
      <c r="A2404" s="387" t="s">
        <v>3679</v>
      </c>
      <c r="B2404" s="388">
        <v>43691.540347222224</v>
      </c>
      <c r="C2404" s="389">
        <v>43691</v>
      </c>
      <c r="D2404" s="387" t="s">
        <v>3064</v>
      </c>
      <c r="E2404" s="389">
        <v>43691</v>
      </c>
      <c r="F2404" s="387" t="s">
        <v>3678</v>
      </c>
      <c r="G2404" s="389">
        <v>43691</v>
      </c>
      <c r="H2404" s="387" t="s">
        <v>3677</v>
      </c>
      <c r="I2404" s="389">
        <v>43691</v>
      </c>
      <c r="J2404" s="387" t="s">
        <v>3676</v>
      </c>
      <c r="K2404" s="387" t="s">
        <v>1741</v>
      </c>
      <c r="L2404" s="390" t="s">
        <v>1732</v>
      </c>
      <c r="M2404" s="390" t="s">
        <v>1854</v>
      </c>
      <c r="N2404" s="390" t="str">
        <f t="shared" si="76"/>
        <v>Employee5@blyblade.com</v>
      </c>
      <c r="O2404" s="390" t="str">
        <f t="shared" si="77"/>
        <v>Torey_McNeil</v>
      </c>
      <c r="P2404" s="387" t="s">
        <v>1728</v>
      </c>
      <c r="Q2404" s="387" t="s">
        <v>1847</v>
      </c>
      <c r="R2404" s="387" t="s">
        <v>1738</v>
      </c>
      <c r="S2404" s="387">
        <v>1.01</v>
      </c>
      <c r="T2404" s="387">
        <v>9</v>
      </c>
      <c r="U2404" s="387" t="s">
        <v>1845</v>
      </c>
      <c r="V2404" s="387" t="s">
        <v>1737</v>
      </c>
      <c r="W2404" s="387" t="s">
        <v>1965</v>
      </c>
      <c r="X2404" s="387" t="s">
        <v>1964</v>
      </c>
      <c r="Y2404" s="387" t="s">
        <v>1748</v>
      </c>
      <c r="Z2404" s="387" t="s">
        <v>1734</v>
      </c>
      <c r="AA2404" s="387" t="s">
        <v>1733</v>
      </c>
      <c r="AB2404" s="387">
        <v>10.76</v>
      </c>
      <c r="AC2404" s="387">
        <v>0</v>
      </c>
      <c r="AD2404" s="387">
        <v>0</v>
      </c>
      <c r="AE2404" s="387">
        <v>10.76</v>
      </c>
      <c r="AF2404" s="387" t="s">
        <v>1729</v>
      </c>
      <c r="AG2404" s="387">
        <v>10.76</v>
      </c>
      <c r="AH2404" s="387">
        <v>0</v>
      </c>
      <c r="AI2404" s="387">
        <v>0</v>
      </c>
      <c r="AJ2404" s="387">
        <v>10.76</v>
      </c>
      <c r="AK2404" s="387">
        <v>1.08</v>
      </c>
      <c r="AM2404"/>
      <c r="AN2404"/>
      <c r="AO2404"/>
    </row>
    <row r="2405" spans="1:41">
      <c r="A2405" s="387" t="s">
        <v>3675</v>
      </c>
      <c r="B2405" s="388">
        <v>43691.566840277781</v>
      </c>
      <c r="C2405" s="389">
        <v>43690</v>
      </c>
      <c r="D2405" s="387" t="s">
        <v>3061</v>
      </c>
      <c r="E2405" s="389">
        <v>43690</v>
      </c>
      <c r="F2405" s="387" t="s">
        <v>1819</v>
      </c>
      <c r="G2405" s="389">
        <v>43690</v>
      </c>
      <c r="H2405" s="387" t="s">
        <v>2102</v>
      </c>
      <c r="I2405" s="389">
        <v>43690</v>
      </c>
      <c r="J2405" s="387" t="s">
        <v>2101</v>
      </c>
      <c r="K2405" s="387" t="s">
        <v>1741</v>
      </c>
      <c r="L2405" s="390" t="s">
        <v>1732</v>
      </c>
      <c r="M2405" s="390" t="s">
        <v>3510</v>
      </c>
      <c r="N2405" s="390" t="str">
        <f t="shared" si="76"/>
        <v>Employee20@blyblade.com</v>
      </c>
      <c r="O2405" s="390" t="str">
        <f t="shared" si="77"/>
        <v>Conner_Clay</v>
      </c>
      <c r="P2405" s="387" t="s">
        <v>1728</v>
      </c>
      <c r="Q2405" s="387" t="s">
        <v>1967</v>
      </c>
      <c r="R2405" s="387" t="s">
        <v>1738</v>
      </c>
      <c r="S2405" s="387">
        <v>3.17</v>
      </c>
      <c r="T2405" s="387">
        <v>30</v>
      </c>
      <c r="U2405" s="387" t="s">
        <v>1883</v>
      </c>
      <c r="V2405" s="387" t="s">
        <v>1737</v>
      </c>
      <c r="W2405" s="387" t="s">
        <v>1771</v>
      </c>
      <c r="X2405" s="387" t="s">
        <v>1770</v>
      </c>
      <c r="Y2405" s="387" t="s">
        <v>2449</v>
      </c>
      <c r="Z2405" s="387" t="s">
        <v>1734</v>
      </c>
      <c r="AA2405" s="387" t="s">
        <v>1747</v>
      </c>
      <c r="AB2405" s="387">
        <v>0</v>
      </c>
      <c r="AC2405" s="387">
        <v>0</v>
      </c>
      <c r="AD2405" s="387">
        <v>7.07</v>
      </c>
      <c r="AE2405" s="387">
        <v>7.07</v>
      </c>
      <c r="AF2405" s="387" t="s">
        <v>1729</v>
      </c>
      <c r="AG2405" s="387">
        <v>0</v>
      </c>
      <c r="AH2405" s="387">
        <v>0</v>
      </c>
      <c r="AI2405" s="387">
        <v>7.07</v>
      </c>
      <c r="AJ2405" s="387">
        <v>7.07</v>
      </c>
      <c r="AK2405" s="387">
        <v>0</v>
      </c>
      <c r="AM2405"/>
      <c r="AN2405"/>
      <c r="AO2405"/>
    </row>
    <row r="2406" spans="1:41">
      <c r="A2406" s="387" t="s">
        <v>3674</v>
      </c>
      <c r="B2406" s="388">
        <v>43691.584444444445</v>
      </c>
      <c r="C2406" s="389">
        <v>43691</v>
      </c>
      <c r="D2406" s="387" t="s">
        <v>3673</v>
      </c>
      <c r="E2406" s="389">
        <v>43691</v>
      </c>
      <c r="F2406" s="387" t="s">
        <v>3672</v>
      </c>
      <c r="G2406" s="389">
        <v>43691</v>
      </c>
      <c r="H2406" s="387" t="s">
        <v>3059</v>
      </c>
      <c r="I2406" s="389">
        <v>43691</v>
      </c>
      <c r="J2406" s="387" t="s">
        <v>3671</v>
      </c>
      <c r="K2406" s="387" t="s">
        <v>1741</v>
      </c>
      <c r="L2406" s="390" t="s">
        <v>1732</v>
      </c>
      <c r="M2406" s="390" t="s">
        <v>3510</v>
      </c>
      <c r="N2406" s="390" t="str">
        <f t="shared" si="76"/>
        <v>Employee20@blyblade.com</v>
      </c>
      <c r="O2406" s="390" t="str">
        <f t="shared" si="77"/>
        <v>Conner_Clay</v>
      </c>
      <c r="P2406" s="387" t="s">
        <v>1728</v>
      </c>
      <c r="Q2406" s="387" t="s">
        <v>1967</v>
      </c>
      <c r="R2406" s="387" t="s">
        <v>1738</v>
      </c>
      <c r="S2406" s="387">
        <v>4.55</v>
      </c>
      <c r="T2406" s="387">
        <v>21</v>
      </c>
      <c r="U2406" s="387" t="s">
        <v>2542</v>
      </c>
      <c r="V2406" s="387" t="s">
        <v>1883</v>
      </c>
      <c r="W2406" s="387" t="s">
        <v>1771</v>
      </c>
      <c r="X2406" s="387" t="s">
        <v>1964</v>
      </c>
      <c r="Y2406" s="387" t="s">
        <v>2449</v>
      </c>
      <c r="Z2406" s="387" t="s">
        <v>1734</v>
      </c>
      <c r="AA2406" s="387" t="s">
        <v>1733</v>
      </c>
      <c r="AB2406" s="387">
        <v>38.380000000000003</v>
      </c>
      <c r="AC2406" s="387">
        <v>0</v>
      </c>
      <c r="AD2406" s="387">
        <v>0</v>
      </c>
      <c r="AE2406" s="387">
        <v>38.380000000000003</v>
      </c>
      <c r="AF2406" s="387" t="s">
        <v>1729</v>
      </c>
      <c r="AG2406" s="387">
        <v>38.380000000000003</v>
      </c>
      <c r="AH2406" s="387">
        <v>0</v>
      </c>
      <c r="AI2406" s="387">
        <v>0</v>
      </c>
      <c r="AJ2406" s="387">
        <v>38.380000000000003</v>
      </c>
      <c r="AK2406" s="387">
        <v>3.84</v>
      </c>
      <c r="AM2406"/>
      <c r="AN2406"/>
      <c r="AO2406"/>
    </row>
    <row r="2407" spans="1:41">
      <c r="A2407" s="387" t="s">
        <v>3670</v>
      </c>
      <c r="B2407" s="388">
        <v>43691.631712962961</v>
      </c>
      <c r="C2407" s="389">
        <v>43691</v>
      </c>
      <c r="D2407" s="387" t="s">
        <v>2636</v>
      </c>
      <c r="E2407" s="389">
        <v>43691</v>
      </c>
      <c r="F2407" s="387" t="s">
        <v>2635</v>
      </c>
      <c r="G2407" s="389">
        <v>43691</v>
      </c>
      <c r="H2407" s="387" t="s">
        <v>2075</v>
      </c>
      <c r="I2407" s="389">
        <v>43691</v>
      </c>
      <c r="J2407" s="387" t="s">
        <v>1831</v>
      </c>
      <c r="K2407" s="387" t="s">
        <v>1741</v>
      </c>
      <c r="L2407" s="390" t="s">
        <v>1732</v>
      </c>
      <c r="M2407" s="390" t="s">
        <v>3669</v>
      </c>
      <c r="N2407" s="390" t="str">
        <f t="shared" si="76"/>
        <v>Employee39@blyblade.com</v>
      </c>
      <c r="O2407" s="390" t="str">
        <f t="shared" si="77"/>
        <v>Robert_Doherty</v>
      </c>
      <c r="P2407" s="387" t="s">
        <v>1728</v>
      </c>
      <c r="Q2407" s="387" t="s">
        <v>1754</v>
      </c>
      <c r="R2407" s="387" t="s">
        <v>1738</v>
      </c>
      <c r="S2407" s="387">
        <v>6.13</v>
      </c>
      <c r="T2407" s="387">
        <v>21</v>
      </c>
      <c r="U2407" s="387" t="s">
        <v>2386</v>
      </c>
      <c r="V2407" s="387" t="s">
        <v>1737</v>
      </c>
      <c r="W2407" s="387" t="s">
        <v>2450</v>
      </c>
      <c r="X2407" s="387" t="s">
        <v>1770</v>
      </c>
      <c r="Y2407" s="387" t="s">
        <v>1728</v>
      </c>
      <c r="Z2407" s="387" t="s">
        <v>1734</v>
      </c>
      <c r="AA2407" s="387" t="s">
        <v>1733</v>
      </c>
      <c r="AB2407" s="387">
        <v>27.09</v>
      </c>
      <c r="AC2407" s="387">
        <v>0</v>
      </c>
      <c r="AD2407" s="387">
        <v>0</v>
      </c>
      <c r="AE2407" s="387">
        <v>27.09</v>
      </c>
      <c r="AF2407" s="387" t="s">
        <v>1729</v>
      </c>
      <c r="AG2407" s="387">
        <v>27.09</v>
      </c>
      <c r="AH2407" s="387">
        <v>0</v>
      </c>
      <c r="AI2407" s="387">
        <v>0</v>
      </c>
      <c r="AJ2407" s="387">
        <v>27.09</v>
      </c>
      <c r="AK2407" s="387">
        <v>2.71</v>
      </c>
      <c r="AM2407"/>
      <c r="AN2407"/>
    </row>
    <row r="2408" spans="1:41">
      <c r="A2408" s="387" t="s">
        <v>3668</v>
      </c>
      <c r="B2408" s="388">
        <v>43691.641053240739</v>
      </c>
      <c r="C2408" s="389">
        <v>43691</v>
      </c>
      <c r="D2408" s="387" t="s">
        <v>2441</v>
      </c>
      <c r="E2408" s="389">
        <v>43691</v>
      </c>
      <c r="F2408" s="387" t="s">
        <v>2440</v>
      </c>
      <c r="G2408" s="389">
        <v>43691</v>
      </c>
      <c r="H2408" s="387" t="s">
        <v>2406</v>
      </c>
      <c r="I2408" s="389">
        <v>43691</v>
      </c>
      <c r="J2408" s="387" t="s">
        <v>3147</v>
      </c>
      <c r="K2408" s="387" t="s">
        <v>1741</v>
      </c>
      <c r="L2408" s="390" t="s">
        <v>1732</v>
      </c>
      <c r="M2408" s="390" t="s">
        <v>1979</v>
      </c>
      <c r="N2408" s="390" t="str">
        <f t="shared" si="76"/>
        <v>Employee15@blyblade.com</v>
      </c>
      <c r="O2408" s="390" t="str">
        <f t="shared" si="77"/>
        <v>Jess_Rooney</v>
      </c>
      <c r="P2408" s="387" t="s">
        <v>1728</v>
      </c>
      <c r="Q2408" s="387" t="s">
        <v>1739</v>
      </c>
      <c r="R2408" s="387" t="s">
        <v>1738</v>
      </c>
      <c r="S2408" s="387">
        <v>1.23</v>
      </c>
      <c r="T2408" s="387">
        <v>16</v>
      </c>
      <c r="U2408" s="387" t="s">
        <v>1772</v>
      </c>
      <c r="V2408" s="387" t="s">
        <v>1772</v>
      </c>
      <c r="W2408" s="387" t="s">
        <v>1728</v>
      </c>
      <c r="X2408" s="387" t="s">
        <v>1794</v>
      </c>
      <c r="Y2408" s="387" t="s">
        <v>1735</v>
      </c>
      <c r="Z2408" s="387" t="s">
        <v>1734</v>
      </c>
      <c r="AA2408" s="387" t="s">
        <v>1733</v>
      </c>
      <c r="AB2408" s="387">
        <v>18.77</v>
      </c>
      <c r="AC2408" s="387">
        <v>0</v>
      </c>
      <c r="AD2408" s="387">
        <v>0</v>
      </c>
      <c r="AE2408" s="387">
        <v>18.77</v>
      </c>
      <c r="AF2408" s="387" t="s">
        <v>1729</v>
      </c>
      <c r="AG2408" s="387">
        <v>18.77</v>
      </c>
      <c r="AH2408" s="387">
        <v>0</v>
      </c>
      <c r="AI2408" s="387">
        <v>0</v>
      </c>
      <c r="AJ2408" s="387">
        <v>18.77</v>
      </c>
      <c r="AK2408" s="387">
        <v>1.88</v>
      </c>
      <c r="AM2408"/>
      <c r="AN2408"/>
    </row>
    <row r="2409" spans="1:41">
      <c r="A2409" s="387" t="s">
        <v>3667</v>
      </c>
      <c r="B2409" s="388">
        <v>43691.647581018522</v>
      </c>
      <c r="C2409" s="389">
        <v>43691</v>
      </c>
      <c r="D2409" s="387" t="s">
        <v>3666</v>
      </c>
      <c r="E2409" s="389">
        <v>43691</v>
      </c>
      <c r="F2409" s="387" t="s">
        <v>3665</v>
      </c>
      <c r="G2409" s="389">
        <v>43691</v>
      </c>
      <c r="H2409" s="387" t="s">
        <v>3664</v>
      </c>
      <c r="I2409" s="389">
        <v>43691</v>
      </c>
      <c r="J2409" s="387" t="s">
        <v>3601</v>
      </c>
      <c r="K2409" s="387" t="s">
        <v>1741</v>
      </c>
      <c r="L2409" s="390" t="s">
        <v>1732</v>
      </c>
      <c r="M2409" s="390" t="s">
        <v>2583</v>
      </c>
      <c r="N2409" s="390" t="str">
        <f t="shared" si="76"/>
        <v>Employee43@blyblade.com</v>
      </c>
      <c r="O2409" s="390" t="str">
        <f t="shared" si="77"/>
        <v>Brendan_Kelly</v>
      </c>
      <c r="P2409" s="387" t="s">
        <v>1728</v>
      </c>
      <c r="Q2409" s="387" t="s">
        <v>1754</v>
      </c>
      <c r="R2409" s="387" t="s">
        <v>1738</v>
      </c>
      <c r="S2409" s="387">
        <v>1.42</v>
      </c>
      <c r="T2409" s="387">
        <v>15</v>
      </c>
      <c r="U2409" s="387" t="s">
        <v>1737</v>
      </c>
      <c r="V2409" s="387" t="s">
        <v>1772</v>
      </c>
      <c r="W2409" s="387" t="s">
        <v>1875</v>
      </c>
      <c r="X2409" s="387" t="s">
        <v>1770</v>
      </c>
      <c r="Y2409" s="387" t="s">
        <v>1896</v>
      </c>
      <c r="Z2409" s="387" t="s">
        <v>1734</v>
      </c>
      <c r="AA2409" s="387" t="s">
        <v>1733</v>
      </c>
      <c r="AB2409" s="387">
        <v>10.84</v>
      </c>
      <c r="AC2409" s="387">
        <v>0</v>
      </c>
      <c r="AD2409" s="387">
        <v>0</v>
      </c>
      <c r="AE2409" s="387">
        <v>10.84</v>
      </c>
      <c r="AF2409" s="387" t="s">
        <v>1729</v>
      </c>
      <c r="AG2409" s="387">
        <v>10.84</v>
      </c>
      <c r="AH2409" s="387">
        <v>0</v>
      </c>
      <c r="AI2409" s="387">
        <v>0</v>
      </c>
      <c r="AJ2409" s="387">
        <v>10.84</v>
      </c>
      <c r="AK2409" s="387">
        <v>1.08</v>
      </c>
      <c r="AM2409"/>
      <c r="AN2409"/>
    </row>
    <row r="2410" spans="1:41">
      <c r="A2410" s="391" t="s">
        <v>3663</v>
      </c>
      <c r="B2410" s="388">
        <v>43691.678414351853</v>
      </c>
      <c r="C2410" s="389">
        <v>43691</v>
      </c>
      <c r="D2410" s="387" t="s">
        <v>3662</v>
      </c>
      <c r="E2410" s="389">
        <v>43691</v>
      </c>
      <c r="F2410" s="387" t="s">
        <v>3239</v>
      </c>
      <c r="G2410" s="389">
        <v>43691</v>
      </c>
      <c r="H2410" s="387" t="s">
        <v>3661</v>
      </c>
      <c r="I2410" s="389">
        <v>43691</v>
      </c>
      <c r="J2410" s="387" t="s">
        <v>3660</v>
      </c>
      <c r="K2410" s="387" t="s">
        <v>1741</v>
      </c>
      <c r="L2410" s="390" t="s">
        <v>1732</v>
      </c>
      <c r="M2410" s="390" t="s">
        <v>2583</v>
      </c>
      <c r="N2410" s="390" t="str">
        <f t="shared" si="76"/>
        <v>Employee43@blyblade.com</v>
      </c>
      <c r="O2410" s="390" t="str">
        <f t="shared" si="77"/>
        <v>Brendan_Kelly</v>
      </c>
      <c r="P2410" s="387" t="s">
        <v>1728</v>
      </c>
      <c r="Q2410" s="387" t="s">
        <v>1754</v>
      </c>
      <c r="R2410" s="387" t="s">
        <v>1738</v>
      </c>
      <c r="S2410" s="387">
        <v>1.39</v>
      </c>
      <c r="T2410" s="387">
        <v>12</v>
      </c>
      <c r="U2410" s="387" t="s">
        <v>1772</v>
      </c>
      <c r="V2410" s="387" t="s">
        <v>1737</v>
      </c>
      <c r="W2410" s="387" t="s">
        <v>1875</v>
      </c>
      <c r="X2410" s="387" t="s">
        <v>1770</v>
      </c>
      <c r="Y2410" s="387" t="s">
        <v>1896</v>
      </c>
      <c r="Z2410" s="387" t="s">
        <v>1734</v>
      </c>
      <c r="AA2410" s="387" t="s">
        <v>1733</v>
      </c>
      <c r="AB2410" s="387">
        <v>14.02</v>
      </c>
      <c r="AC2410" s="387">
        <v>0</v>
      </c>
      <c r="AD2410" s="387">
        <v>0</v>
      </c>
      <c r="AE2410" s="387">
        <v>14.02</v>
      </c>
      <c r="AF2410" s="387" t="s">
        <v>1729</v>
      </c>
      <c r="AG2410" s="387">
        <v>14.02</v>
      </c>
      <c r="AH2410" s="387">
        <v>0</v>
      </c>
      <c r="AI2410" s="387">
        <v>0</v>
      </c>
      <c r="AJ2410" s="387">
        <v>14.02</v>
      </c>
      <c r="AK2410" s="387">
        <v>1.4</v>
      </c>
      <c r="AM2410"/>
      <c r="AN2410"/>
    </row>
    <row r="2411" spans="1:41">
      <c r="A2411" s="387" t="s">
        <v>3659</v>
      </c>
      <c r="B2411" s="388">
        <v>43691.692766203705</v>
      </c>
      <c r="C2411" s="389">
        <v>43691</v>
      </c>
      <c r="D2411" s="387" t="s">
        <v>2427</v>
      </c>
      <c r="E2411" s="389">
        <v>43691</v>
      </c>
      <c r="F2411" s="387" t="s">
        <v>2426</v>
      </c>
      <c r="G2411" s="389">
        <v>43691</v>
      </c>
      <c r="H2411" s="387" t="s">
        <v>2846</v>
      </c>
      <c r="I2411" s="389">
        <v>43691</v>
      </c>
      <c r="J2411" s="387" t="s">
        <v>3136</v>
      </c>
      <c r="K2411" s="387" t="s">
        <v>1741</v>
      </c>
      <c r="L2411" s="390" t="s">
        <v>1732</v>
      </c>
      <c r="M2411" s="390" t="s">
        <v>3510</v>
      </c>
      <c r="N2411" s="390" t="str">
        <f t="shared" si="76"/>
        <v>Employee20@blyblade.com</v>
      </c>
      <c r="O2411" s="390" t="str">
        <f t="shared" si="77"/>
        <v>Conner_Clay</v>
      </c>
      <c r="P2411" s="387" t="s">
        <v>1728</v>
      </c>
      <c r="Q2411" s="387" t="s">
        <v>1754</v>
      </c>
      <c r="R2411" s="387" t="s">
        <v>1738</v>
      </c>
      <c r="S2411" s="387">
        <v>2.38</v>
      </c>
      <c r="T2411" s="387">
        <v>26</v>
      </c>
      <c r="U2411" s="387" t="s">
        <v>1883</v>
      </c>
      <c r="V2411" s="387" t="s">
        <v>1737</v>
      </c>
      <c r="W2411" s="387" t="s">
        <v>1771</v>
      </c>
      <c r="X2411" s="387" t="s">
        <v>1770</v>
      </c>
      <c r="Y2411" s="387" t="s">
        <v>2449</v>
      </c>
      <c r="Z2411" s="387" t="s">
        <v>1734</v>
      </c>
      <c r="AA2411" s="387" t="s">
        <v>1733</v>
      </c>
      <c r="AB2411" s="387">
        <v>24.78</v>
      </c>
      <c r="AC2411" s="387">
        <v>0</v>
      </c>
      <c r="AD2411" s="387">
        <v>0</v>
      </c>
      <c r="AE2411" s="387">
        <v>24.78</v>
      </c>
      <c r="AF2411" s="387" t="s">
        <v>1729</v>
      </c>
      <c r="AG2411" s="387">
        <v>24.78</v>
      </c>
      <c r="AH2411" s="387">
        <v>0</v>
      </c>
      <c r="AI2411" s="387">
        <v>0</v>
      </c>
      <c r="AJ2411" s="387">
        <v>24.78</v>
      </c>
      <c r="AK2411" s="387">
        <v>2.48</v>
      </c>
      <c r="AM2411"/>
      <c r="AN2411"/>
    </row>
    <row r="2412" spans="1:41">
      <c r="A2412" s="387" t="s">
        <v>3658</v>
      </c>
      <c r="B2412" s="388">
        <v>43691.710381944446</v>
      </c>
      <c r="C2412" s="389">
        <v>43691</v>
      </c>
      <c r="D2412" s="387" t="s">
        <v>2354</v>
      </c>
      <c r="E2412" s="389">
        <v>43691</v>
      </c>
      <c r="F2412" s="387" t="s">
        <v>2353</v>
      </c>
      <c r="G2412" s="389">
        <v>43691</v>
      </c>
      <c r="H2412" s="387" t="s">
        <v>3657</v>
      </c>
      <c r="I2412" s="389">
        <v>43691</v>
      </c>
      <c r="J2412" s="387" t="s">
        <v>3656</v>
      </c>
      <c r="K2412" s="387" t="s">
        <v>1741</v>
      </c>
      <c r="L2412" s="390" t="s">
        <v>1732</v>
      </c>
      <c r="M2412" s="390" t="s">
        <v>2812</v>
      </c>
      <c r="N2412" s="390" t="str">
        <f t="shared" si="76"/>
        <v>Employee6@blyblade.com</v>
      </c>
      <c r="O2412" s="390" t="str">
        <f t="shared" si="77"/>
        <v>Matthew_Brody</v>
      </c>
      <c r="P2412" s="387" t="s">
        <v>1728</v>
      </c>
      <c r="Q2412" s="387" t="s">
        <v>1739</v>
      </c>
      <c r="R2412" s="387" t="s">
        <v>1738</v>
      </c>
      <c r="S2412" s="387">
        <v>0.76</v>
      </c>
      <c r="T2412" s="387">
        <v>14</v>
      </c>
      <c r="U2412" s="387" t="s">
        <v>1737</v>
      </c>
      <c r="V2412" s="387" t="s">
        <v>1737</v>
      </c>
      <c r="W2412" s="387" t="s">
        <v>1728</v>
      </c>
      <c r="X2412" s="387" t="s">
        <v>1794</v>
      </c>
      <c r="Y2412" s="387" t="s">
        <v>1748</v>
      </c>
      <c r="Z2412" s="387" t="s">
        <v>1734</v>
      </c>
      <c r="AA2412" s="387" t="s">
        <v>1733</v>
      </c>
      <c r="AB2412" s="387">
        <v>9.89</v>
      </c>
      <c r="AC2412" s="387">
        <v>0</v>
      </c>
      <c r="AD2412" s="387">
        <v>0</v>
      </c>
      <c r="AE2412" s="387">
        <v>9.89</v>
      </c>
      <c r="AF2412" s="387" t="s">
        <v>1729</v>
      </c>
      <c r="AG2412" s="387">
        <v>9.89</v>
      </c>
      <c r="AH2412" s="387">
        <v>0</v>
      </c>
      <c r="AI2412" s="387">
        <v>0</v>
      </c>
      <c r="AJ2412" s="387">
        <v>9.89</v>
      </c>
      <c r="AK2412" s="387">
        <v>0.99</v>
      </c>
      <c r="AM2412"/>
      <c r="AN2412"/>
    </row>
    <row r="2413" spans="1:41">
      <c r="A2413" s="387" t="s">
        <v>3655</v>
      </c>
      <c r="B2413" s="388">
        <v>43691.718576388892</v>
      </c>
      <c r="C2413" s="389">
        <v>43691</v>
      </c>
      <c r="D2413" s="387" t="s">
        <v>3441</v>
      </c>
      <c r="E2413" s="389">
        <v>43691</v>
      </c>
      <c r="F2413" s="387" t="s">
        <v>3654</v>
      </c>
      <c r="G2413" s="387" t="s">
        <v>1728</v>
      </c>
      <c r="H2413" s="387" t="s">
        <v>1728</v>
      </c>
      <c r="I2413" s="387" t="s">
        <v>1728</v>
      </c>
      <c r="J2413" s="387" t="s">
        <v>1728</v>
      </c>
      <c r="K2413" s="387" t="s">
        <v>1741</v>
      </c>
      <c r="L2413" s="390" t="s">
        <v>1732</v>
      </c>
      <c r="M2413" s="390" t="s">
        <v>1854</v>
      </c>
      <c r="N2413" s="390" t="str">
        <f t="shared" si="76"/>
        <v>Employee5@blyblade.com</v>
      </c>
      <c r="O2413" s="390" t="str">
        <f t="shared" si="77"/>
        <v>Torey_McNeil</v>
      </c>
      <c r="P2413" s="387" t="s">
        <v>1728</v>
      </c>
      <c r="Q2413" s="387" t="s">
        <v>1847</v>
      </c>
      <c r="R2413" s="387" t="s">
        <v>1738</v>
      </c>
      <c r="S2413" s="387" t="s">
        <v>1728</v>
      </c>
      <c r="T2413" s="387" t="s">
        <v>1728</v>
      </c>
      <c r="U2413" s="387" t="s">
        <v>2411</v>
      </c>
      <c r="V2413" s="387" t="s">
        <v>2411</v>
      </c>
      <c r="W2413" s="387" t="s">
        <v>1965</v>
      </c>
      <c r="X2413" s="387" t="s">
        <v>1770</v>
      </c>
      <c r="Y2413" s="387" t="s">
        <v>1748</v>
      </c>
      <c r="Z2413" s="387" t="s">
        <v>1734</v>
      </c>
      <c r="AA2413" s="387" t="s">
        <v>1733</v>
      </c>
      <c r="AB2413" s="387">
        <v>5.44</v>
      </c>
      <c r="AC2413" s="387">
        <v>0</v>
      </c>
      <c r="AD2413" s="387">
        <v>0</v>
      </c>
      <c r="AE2413" s="387">
        <v>5.44</v>
      </c>
      <c r="AF2413" s="387" t="s">
        <v>1729</v>
      </c>
      <c r="AG2413" s="387">
        <v>5.44</v>
      </c>
      <c r="AH2413" s="387">
        <v>0</v>
      </c>
      <c r="AI2413" s="387">
        <v>0</v>
      </c>
      <c r="AJ2413" s="387">
        <v>5.44</v>
      </c>
      <c r="AK2413" s="387">
        <v>0.54</v>
      </c>
      <c r="AM2413"/>
      <c r="AN2413"/>
    </row>
    <row r="2414" spans="1:41">
      <c r="A2414" s="387" t="s">
        <v>3653</v>
      </c>
      <c r="B2414" s="388">
        <v>43691.730127314811</v>
      </c>
      <c r="C2414" s="389">
        <v>43691</v>
      </c>
      <c r="D2414" s="387" t="s">
        <v>2022</v>
      </c>
      <c r="E2414" s="389">
        <v>43691</v>
      </c>
      <c r="F2414" s="387" t="s">
        <v>3001</v>
      </c>
      <c r="G2414" s="389">
        <v>43691</v>
      </c>
      <c r="H2414" s="387" t="s">
        <v>2054</v>
      </c>
      <c r="I2414" s="389">
        <v>43691</v>
      </c>
      <c r="J2414" s="387" t="s">
        <v>3132</v>
      </c>
      <c r="K2414" s="387" t="s">
        <v>1741</v>
      </c>
      <c r="L2414" s="390" t="s">
        <v>1732</v>
      </c>
      <c r="M2414" s="390" t="s">
        <v>1854</v>
      </c>
      <c r="N2414" s="390" t="str">
        <f t="shared" si="76"/>
        <v>Employee5@blyblade.com</v>
      </c>
      <c r="O2414" s="390" t="str">
        <f t="shared" si="77"/>
        <v>Torey_McNeil</v>
      </c>
      <c r="P2414" s="387" t="s">
        <v>1728</v>
      </c>
      <c r="Q2414" s="387" t="s">
        <v>1847</v>
      </c>
      <c r="R2414" s="387" t="s">
        <v>1738</v>
      </c>
      <c r="S2414" s="387">
        <v>0.75</v>
      </c>
      <c r="T2414" s="387">
        <v>13</v>
      </c>
      <c r="U2414" s="387" t="s">
        <v>1737</v>
      </c>
      <c r="V2414" s="387" t="s">
        <v>1845</v>
      </c>
      <c r="W2414" s="387" t="s">
        <v>1965</v>
      </c>
      <c r="X2414" s="387" t="s">
        <v>1749</v>
      </c>
      <c r="Y2414" s="387" t="s">
        <v>1748</v>
      </c>
      <c r="Z2414" s="387" t="s">
        <v>1734</v>
      </c>
      <c r="AA2414" s="387" t="s">
        <v>1733</v>
      </c>
      <c r="AB2414" s="387">
        <v>10.97</v>
      </c>
      <c r="AC2414" s="387">
        <v>0</v>
      </c>
      <c r="AD2414" s="387">
        <v>0</v>
      </c>
      <c r="AE2414" s="387">
        <v>10.97</v>
      </c>
      <c r="AF2414" s="387" t="s">
        <v>1729</v>
      </c>
      <c r="AG2414" s="387">
        <v>10.97</v>
      </c>
      <c r="AH2414" s="387">
        <v>0</v>
      </c>
      <c r="AI2414" s="387">
        <v>0</v>
      </c>
      <c r="AJ2414" s="387">
        <v>10.97</v>
      </c>
      <c r="AK2414" s="387">
        <v>1.1000000000000001</v>
      </c>
      <c r="AM2414"/>
      <c r="AN2414"/>
    </row>
    <row r="2415" spans="1:41">
      <c r="A2415" s="387" t="s">
        <v>3652</v>
      </c>
      <c r="B2415" s="388">
        <v>43691.733518518522</v>
      </c>
      <c r="C2415" s="389">
        <v>43691</v>
      </c>
      <c r="D2415" s="387" t="s">
        <v>2842</v>
      </c>
      <c r="E2415" s="389">
        <v>43691</v>
      </c>
      <c r="F2415" s="387" t="s">
        <v>3138</v>
      </c>
      <c r="G2415" s="389">
        <v>43691</v>
      </c>
      <c r="H2415" s="387" t="s">
        <v>3061</v>
      </c>
      <c r="I2415" s="389">
        <v>43691</v>
      </c>
      <c r="J2415" s="387" t="s">
        <v>1819</v>
      </c>
      <c r="K2415" s="387" t="s">
        <v>1741</v>
      </c>
      <c r="L2415" s="390" t="s">
        <v>1732</v>
      </c>
      <c r="M2415" s="390" t="s">
        <v>1763</v>
      </c>
      <c r="N2415" s="390" t="str">
        <f t="shared" si="76"/>
        <v>Employee51@blyblade.com</v>
      </c>
      <c r="O2415" s="390" t="str">
        <f t="shared" si="77"/>
        <v>Jacqueline_Westbrook</v>
      </c>
      <c r="P2415" s="387" t="s">
        <v>1728</v>
      </c>
      <c r="Q2415" s="387" t="s">
        <v>1754</v>
      </c>
      <c r="R2415" s="387" t="s">
        <v>1738</v>
      </c>
      <c r="S2415" s="387">
        <v>3.17</v>
      </c>
      <c r="T2415" s="387">
        <v>11</v>
      </c>
      <c r="U2415" s="387" t="s">
        <v>1978</v>
      </c>
      <c r="V2415" s="387" t="s">
        <v>1845</v>
      </c>
      <c r="W2415" s="387" t="s">
        <v>1771</v>
      </c>
      <c r="X2415" s="387" t="s">
        <v>1770</v>
      </c>
      <c r="Y2415" s="387" t="s">
        <v>1735</v>
      </c>
      <c r="Z2415" s="387" t="s">
        <v>1734</v>
      </c>
      <c r="AA2415" s="387" t="s">
        <v>1733</v>
      </c>
      <c r="AB2415" s="387">
        <v>30.23</v>
      </c>
      <c r="AC2415" s="387">
        <v>0</v>
      </c>
      <c r="AD2415" s="387">
        <v>0</v>
      </c>
      <c r="AE2415" s="387">
        <v>30.23</v>
      </c>
      <c r="AF2415" s="387" t="s">
        <v>1729</v>
      </c>
      <c r="AG2415" s="387">
        <v>30.23</v>
      </c>
      <c r="AH2415" s="387">
        <v>0</v>
      </c>
      <c r="AI2415" s="387">
        <v>0</v>
      </c>
      <c r="AJ2415" s="387">
        <v>30.23</v>
      </c>
      <c r="AK2415" s="387">
        <v>3.02</v>
      </c>
      <c r="AM2415"/>
      <c r="AN2415"/>
    </row>
    <row r="2416" spans="1:41">
      <c r="A2416" s="387" t="s">
        <v>3651</v>
      </c>
      <c r="B2416" s="388">
        <v>43691.743148148147</v>
      </c>
      <c r="C2416" s="389">
        <v>43691</v>
      </c>
      <c r="D2416" s="387" t="s">
        <v>2997</v>
      </c>
      <c r="E2416" s="389">
        <v>43691</v>
      </c>
      <c r="F2416" s="387" t="s">
        <v>2996</v>
      </c>
      <c r="G2416" s="389">
        <v>43691</v>
      </c>
      <c r="H2416" s="387" t="s">
        <v>2111</v>
      </c>
      <c r="I2416" s="389">
        <v>43691</v>
      </c>
      <c r="J2416" s="387" t="s">
        <v>2110</v>
      </c>
      <c r="K2416" s="387" t="s">
        <v>1741</v>
      </c>
      <c r="L2416" s="390" t="s">
        <v>1732</v>
      </c>
      <c r="M2416" s="390" t="s">
        <v>1854</v>
      </c>
      <c r="N2416" s="390" t="str">
        <f t="shared" si="76"/>
        <v>Employee5@blyblade.com</v>
      </c>
      <c r="O2416" s="390" t="str">
        <f t="shared" si="77"/>
        <v>Torey_McNeil</v>
      </c>
      <c r="P2416" s="387" t="s">
        <v>1728</v>
      </c>
      <c r="Q2416" s="387" t="s">
        <v>1847</v>
      </c>
      <c r="R2416" s="387" t="s">
        <v>1738</v>
      </c>
      <c r="S2416" s="387">
        <v>0.83</v>
      </c>
      <c r="T2416" s="387">
        <v>7</v>
      </c>
      <c r="U2416" s="387" t="s">
        <v>1845</v>
      </c>
      <c r="V2416" s="387" t="s">
        <v>1737</v>
      </c>
      <c r="W2416" s="387" t="s">
        <v>1965</v>
      </c>
      <c r="X2416" s="387" t="s">
        <v>1964</v>
      </c>
      <c r="Y2416" s="387" t="s">
        <v>1748</v>
      </c>
      <c r="Z2416" s="387" t="s">
        <v>1734</v>
      </c>
      <c r="AA2416" s="387" t="s">
        <v>1733</v>
      </c>
      <c r="AB2416" s="387">
        <v>10.76</v>
      </c>
      <c r="AC2416" s="387">
        <v>0</v>
      </c>
      <c r="AD2416" s="387">
        <v>0</v>
      </c>
      <c r="AE2416" s="387">
        <v>10.76</v>
      </c>
      <c r="AF2416" s="387" t="s">
        <v>1729</v>
      </c>
      <c r="AG2416" s="387">
        <v>10.76</v>
      </c>
      <c r="AH2416" s="387">
        <v>0</v>
      </c>
      <c r="AI2416" s="387">
        <v>0</v>
      </c>
      <c r="AJ2416" s="387">
        <v>10.76</v>
      </c>
      <c r="AK2416" s="387">
        <v>1.08</v>
      </c>
      <c r="AM2416"/>
      <c r="AN2416"/>
    </row>
    <row r="2417" spans="1:40">
      <c r="A2417" s="387" t="s">
        <v>3650</v>
      </c>
      <c r="B2417" s="388">
        <v>43691.777615740742</v>
      </c>
      <c r="C2417" s="389">
        <v>43691</v>
      </c>
      <c r="D2417" s="387" t="s">
        <v>2606</v>
      </c>
      <c r="E2417" s="389">
        <v>43691</v>
      </c>
      <c r="F2417" s="387" t="s">
        <v>2605</v>
      </c>
      <c r="G2417" s="389">
        <v>43691</v>
      </c>
      <c r="H2417" s="387" t="s">
        <v>2980</v>
      </c>
      <c r="I2417" s="389">
        <v>43691</v>
      </c>
      <c r="J2417" s="387" t="s">
        <v>2979</v>
      </c>
      <c r="K2417" s="387" t="s">
        <v>1741</v>
      </c>
      <c r="L2417" s="390" t="s">
        <v>1732</v>
      </c>
      <c r="M2417" s="390" t="s">
        <v>2453</v>
      </c>
      <c r="N2417" s="390" t="str">
        <f t="shared" si="76"/>
        <v>Employee38@blyblade.com</v>
      </c>
      <c r="O2417" s="390" t="str">
        <f t="shared" si="77"/>
        <v>Evan_Licht</v>
      </c>
      <c r="P2417" s="387" t="s">
        <v>1728</v>
      </c>
      <c r="Q2417" s="387" t="s">
        <v>1847</v>
      </c>
      <c r="R2417" s="387" t="s">
        <v>1738</v>
      </c>
      <c r="S2417" s="387">
        <v>4.26</v>
      </c>
      <c r="T2417" s="387">
        <v>26</v>
      </c>
      <c r="U2417" s="387" t="s">
        <v>3157</v>
      </c>
      <c r="V2417" s="387" t="s">
        <v>2435</v>
      </c>
      <c r="W2417" s="387" t="s">
        <v>2403</v>
      </c>
      <c r="X2417" s="387" t="s">
        <v>1964</v>
      </c>
      <c r="Y2417" s="387" t="s">
        <v>2449</v>
      </c>
      <c r="Z2417" s="387" t="s">
        <v>1734</v>
      </c>
      <c r="AA2417" s="387" t="s">
        <v>1733</v>
      </c>
      <c r="AB2417" s="387">
        <v>20.95</v>
      </c>
      <c r="AC2417" s="387">
        <v>0</v>
      </c>
      <c r="AD2417" s="387">
        <v>0</v>
      </c>
      <c r="AE2417" s="387">
        <v>20.95</v>
      </c>
      <c r="AF2417" s="387" t="s">
        <v>1729</v>
      </c>
      <c r="AG2417" s="387">
        <v>20.95</v>
      </c>
      <c r="AH2417" s="387">
        <v>0</v>
      </c>
      <c r="AI2417" s="387">
        <v>0</v>
      </c>
      <c r="AJ2417" s="387">
        <v>20.95</v>
      </c>
      <c r="AK2417" s="387">
        <v>2.1</v>
      </c>
      <c r="AM2417"/>
      <c r="AN2417"/>
    </row>
    <row r="2418" spans="1:40">
      <c r="A2418" s="387" t="s">
        <v>3649</v>
      </c>
      <c r="B2418" s="388">
        <v>43691.779606481483</v>
      </c>
      <c r="C2418" s="389">
        <v>43691</v>
      </c>
      <c r="D2418" s="387" t="s">
        <v>2986</v>
      </c>
      <c r="E2418" s="389">
        <v>43691</v>
      </c>
      <c r="F2418" s="387" t="s">
        <v>2103</v>
      </c>
      <c r="G2418" s="389">
        <v>43691</v>
      </c>
      <c r="H2418" s="387" t="s">
        <v>2106</v>
      </c>
      <c r="I2418" s="389">
        <v>43691</v>
      </c>
      <c r="J2418" s="387" t="s">
        <v>3236</v>
      </c>
      <c r="K2418" s="387" t="s">
        <v>3648</v>
      </c>
      <c r="L2418" s="390" t="s">
        <v>1732</v>
      </c>
      <c r="M2418" s="390" t="s">
        <v>3623</v>
      </c>
      <c r="N2418" s="390" t="str">
        <f t="shared" si="76"/>
        <v>Employee24@blyblade.com</v>
      </c>
      <c r="O2418" s="390" t="str">
        <f t="shared" si="77"/>
        <v>Will_Heyburn</v>
      </c>
      <c r="P2418" s="387" t="s">
        <v>1728</v>
      </c>
      <c r="Q2418" s="387" t="s">
        <v>1967</v>
      </c>
      <c r="R2418" s="387" t="s">
        <v>3647</v>
      </c>
      <c r="S2418" s="387">
        <v>15.31</v>
      </c>
      <c r="T2418" s="387">
        <v>20</v>
      </c>
      <c r="U2418" s="387" t="s">
        <v>3646</v>
      </c>
      <c r="V2418" s="387" t="s">
        <v>3645</v>
      </c>
      <c r="W2418" s="387" t="s">
        <v>2450</v>
      </c>
      <c r="X2418" s="387" t="s">
        <v>1770</v>
      </c>
      <c r="Y2418" s="387" t="s">
        <v>1890</v>
      </c>
      <c r="Z2418" s="387" t="s">
        <v>1734</v>
      </c>
      <c r="AA2418" s="387" t="s">
        <v>1733</v>
      </c>
      <c r="AB2418" s="387">
        <v>43.82</v>
      </c>
      <c r="AC2418" s="387">
        <v>0</v>
      </c>
      <c r="AD2418" s="387">
        <v>0</v>
      </c>
      <c r="AE2418" s="387">
        <v>43.82</v>
      </c>
      <c r="AF2418" s="387" t="s">
        <v>1729</v>
      </c>
      <c r="AG2418" s="387">
        <v>43.82</v>
      </c>
      <c r="AH2418" s="387">
        <v>0</v>
      </c>
      <c r="AI2418" s="387">
        <v>0</v>
      </c>
      <c r="AJ2418" s="387">
        <v>43.82</v>
      </c>
      <c r="AK2418" s="387">
        <v>4.38</v>
      </c>
      <c r="AM2418"/>
      <c r="AN2418"/>
    </row>
    <row r="2419" spans="1:40">
      <c r="A2419" s="387" t="s">
        <v>3644</v>
      </c>
      <c r="B2419" s="388">
        <v>43691.787870370368</v>
      </c>
      <c r="C2419" s="389">
        <v>43691</v>
      </c>
      <c r="D2419" s="387" t="s">
        <v>2982</v>
      </c>
      <c r="E2419" s="389">
        <v>43691</v>
      </c>
      <c r="F2419" s="387" t="s">
        <v>2981</v>
      </c>
      <c r="G2419" s="389">
        <v>43691</v>
      </c>
      <c r="H2419" s="387" t="s">
        <v>3643</v>
      </c>
      <c r="I2419" s="389">
        <v>43691</v>
      </c>
      <c r="J2419" s="387" t="s">
        <v>3152</v>
      </c>
      <c r="K2419" s="387" t="s">
        <v>1741</v>
      </c>
      <c r="L2419" s="390" t="s">
        <v>1732</v>
      </c>
      <c r="M2419" s="390" t="s">
        <v>2681</v>
      </c>
      <c r="N2419" s="390" t="str">
        <f t="shared" si="76"/>
        <v>Employee23@blyblade.com</v>
      </c>
      <c r="O2419" s="390" t="str">
        <f t="shared" si="77"/>
        <v>James_Whaley</v>
      </c>
      <c r="P2419" s="387" t="s">
        <v>1728</v>
      </c>
      <c r="Q2419" s="387" t="s">
        <v>1754</v>
      </c>
      <c r="R2419" s="387" t="s">
        <v>1738</v>
      </c>
      <c r="S2419" s="387">
        <v>2.94</v>
      </c>
      <c r="T2419" s="387">
        <v>27</v>
      </c>
      <c r="U2419" s="387" t="s">
        <v>1845</v>
      </c>
      <c r="V2419" s="387" t="s">
        <v>1883</v>
      </c>
      <c r="W2419" s="387" t="s">
        <v>1875</v>
      </c>
      <c r="X2419" s="387" t="s">
        <v>1770</v>
      </c>
      <c r="Y2419" s="387" t="s">
        <v>1896</v>
      </c>
      <c r="Z2419" s="387" t="s">
        <v>1734</v>
      </c>
      <c r="AA2419" s="387" t="s">
        <v>1733</v>
      </c>
      <c r="AB2419" s="387">
        <v>29.4</v>
      </c>
      <c r="AC2419" s="387">
        <v>0</v>
      </c>
      <c r="AD2419" s="387">
        <v>0</v>
      </c>
      <c r="AE2419" s="387">
        <v>29.4</v>
      </c>
      <c r="AF2419" s="387" t="s">
        <v>1729</v>
      </c>
      <c r="AG2419" s="387">
        <v>29.4</v>
      </c>
      <c r="AH2419" s="387">
        <v>0</v>
      </c>
      <c r="AI2419" s="387">
        <v>0</v>
      </c>
      <c r="AJ2419" s="387">
        <v>29.4</v>
      </c>
      <c r="AK2419" s="387">
        <v>2.94</v>
      </c>
      <c r="AM2419"/>
      <c r="AN2419"/>
    </row>
    <row r="2420" spans="1:40">
      <c r="A2420" s="387" t="s">
        <v>3642</v>
      </c>
      <c r="B2420" s="388">
        <v>43691.806481481479</v>
      </c>
      <c r="C2420" s="389">
        <v>43691</v>
      </c>
      <c r="D2420" s="387" t="s">
        <v>2603</v>
      </c>
      <c r="E2420" s="389">
        <v>43691</v>
      </c>
      <c r="F2420" s="387" t="s">
        <v>2602</v>
      </c>
      <c r="G2420" s="389">
        <v>43691</v>
      </c>
      <c r="H2420" s="387" t="s">
        <v>1920</v>
      </c>
      <c r="I2420" s="389">
        <v>43691</v>
      </c>
      <c r="J2420" s="387" t="s">
        <v>2324</v>
      </c>
      <c r="K2420" s="387" t="s">
        <v>1741</v>
      </c>
      <c r="L2420" s="390" t="s">
        <v>1732</v>
      </c>
      <c r="M2420" s="390" t="s">
        <v>2084</v>
      </c>
      <c r="N2420" s="390" t="str">
        <f t="shared" si="76"/>
        <v>Employee40@blyblade.com</v>
      </c>
      <c r="O2420" s="390" t="str">
        <f t="shared" si="77"/>
        <v>Sergio_Khazerov</v>
      </c>
      <c r="P2420" s="387" t="s">
        <v>1728</v>
      </c>
      <c r="Q2420" s="387" t="s">
        <v>1952</v>
      </c>
      <c r="R2420" s="387" t="s">
        <v>1738</v>
      </c>
      <c r="S2420" s="387">
        <v>1.95</v>
      </c>
      <c r="T2420" s="387">
        <v>12</v>
      </c>
      <c r="U2420" s="387" t="s">
        <v>1991</v>
      </c>
      <c r="V2420" s="387" t="s">
        <v>1991</v>
      </c>
      <c r="W2420" s="387" t="s">
        <v>2025</v>
      </c>
      <c r="X2420" s="387" t="s">
        <v>1749</v>
      </c>
      <c r="Y2420" s="387" t="s">
        <v>1735</v>
      </c>
      <c r="Z2420" s="387" t="s">
        <v>1734</v>
      </c>
      <c r="AA2420" s="387" t="s">
        <v>1733</v>
      </c>
      <c r="AB2420" s="387">
        <v>36.130000000000003</v>
      </c>
      <c r="AC2420" s="387">
        <v>0</v>
      </c>
      <c r="AD2420" s="387">
        <v>0</v>
      </c>
      <c r="AE2420" s="387">
        <v>36.130000000000003</v>
      </c>
      <c r="AF2420" s="387" t="s">
        <v>1729</v>
      </c>
      <c r="AG2420" s="387">
        <v>36.130000000000003</v>
      </c>
      <c r="AH2420" s="387">
        <v>0</v>
      </c>
      <c r="AI2420" s="387">
        <v>0</v>
      </c>
      <c r="AJ2420" s="387">
        <v>36.130000000000003</v>
      </c>
      <c r="AK2420" s="387">
        <v>3.61</v>
      </c>
      <c r="AM2420"/>
      <c r="AN2420"/>
    </row>
    <row r="2421" spans="1:40">
      <c r="A2421" s="387" t="s">
        <v>3641</v>
      </c>
      <c r="B2421" s="388">
        <v>43691.879826388889</v>
      </c>
      <c r="C2421" s="389">
        <v>43691</v>
      </c>
      <c r="D2421" s="387" t="s">
        <v>2721</v>
      </c>
      <c r="E2421" s="389">
        <v>43691</v>
      </c>
      <c r="F2421" s="387" t="s">
        <v>2720</v>
      </c>
      <c r="G2421" s="387" t="s">
        <v>1728</v>
      </c>
      <c r="H2421" s="387" t="s">
        <v>1728</v>
      </c>
      <c r="I2421" s="387" t="s">
        <v>1728</v>
      </c>
      <c r="J2421" s="387" t="s">
        <v>1728</v>
      </c>
      <c r="K2421" s="387" t="s">
        <v>1741</v>
      </c>
      <c r="L2421" s="390" t="s">
        <v>1732</v>
      </c>
      <c r="M2421" s="390" t="s">
        <v>1992</v>
      </c>
      <c r="N2421" s="390" t="str">
        <f t="shared" si="76"/>
        <v>Employee12@blyblade.com</v>
      </c>
      <c r="O2421" s="390" t="str">
        <f t="shared" si="77"/>
        <v>Lysane_Sanchez</v>
      </c>
      <c r="P2421" s="387" t="s">
        <v>1728</v>
      </c>
      <c r="Q2421" s="387" t="s">
        <v>1952</v>
      </c>
      <c r="R2421" s="387" t="s">
        <v>1803</v>
      </c>
      <c r="S2421" s="387" t="s">
        <v>1728</v>
      </c>
      <c r="T2421" s="387" t="s">
        <v>1728</v>
      </c>
      <c r="U2421" s="387" t="s">
        <v>3640</v>
      </c>
      <c r="V2421" s="387" t="s">
        <v>2326</v>
      </c>
      <c r="W2421" s="387" t="s">
        <v>1761</v>
      </c>
      <c r="X2421" s="387" t="s">
        <v>1749</v>
      </c>
      <c r="Y2421" s="387" t="s">
        <v>1748</v>
      </c>
      <c r="Z2421" s="387" t="s">
        <v>1734</v>
      </c>
      <c r="AA2421" s="387" t="s">
        <v>1733</v>
      </c>
      <c r="AB2421" s="387">
        <v>10</v>
      </c>
      <c r="AC2421" s="387">
        <v>0</v>
      </c>
      <c r="AD2421" s="387">
        <v>0</v>
      </c>
      <c r="AE2421" s="387">
        <v>10</v>
      </c>
      <c r="AF2421" s="387" t="s">
        <v>1729</v>
      </c>
      <c r="AG2421" s="387">
        <v>10</v>
      </c>
      <c r="AH2421" s="387">
        <v>0</v>
      </c>
      <c r="AI2421" s="387">
        <v>0</v>
      </c>
      <c r="AJ2421" s="387">
        <v>10</v>
      </c>
      <c r="AK2421" s="387">
        <v>1</v>
      </c>
      <c r="AM2421"/>
      <c r="AN2421"/>
    </row>
    <row r="2422" spans="1:40">
      <c r="A2422" s="387" t="s">
        <v>3639</v>
      </c>
      <c r="B2422" s="388">
        <v>43691.880057870374</v>
      </c>
      <c r="C2422" s="389">
        <v>43691</v>
      </c>
      <c r="D2422" s="387" t="s">
        <v>2066</v>
      </c>
      <c r="E2422" s="389">
        <v>43691</v>
      </c>
      <c r="F2422" s="387" t="s">
        <v>2065</v>
      </c>
      <c r="G2422" s="389">
        <v>43691</v>
      </c>
      <c r="H2422" s="387" t="s">
        <v>2061</v>
      </c>
      <c r="I2422" s="389">
        <v>43691</v>
      </c>
      <c r="J2422" s="387" t="s">
        <v>2060</v>
      </c>
      <c r="K2422" s="387" t="s">
        <v>1741</v>
      </c>
      <c r="L2422" s="390" t="s">
        <v>1732</v>
      </c>
      <c r="M2422" s="390" t="s">
        <v>1755</v>
      </c>
      <c r="N2422" s="390" t="str">
        <f t="shared" si="76"/>
        <v>Employee2@blyblade.com</v>
      </c>
      <c r="O2422" s="390" t="str">
        <f t="shared" si="77"/>
        <v>Cal_Thompson</v>
      </c>
      <c r="P2422" s="387" t="s">
        <v>1728</v>
      </c>
      <c r="Q2422" s="387" t="s">
        <v>1952</v>
      </c>
      <c r="R2422" s="387" t="s">
        <v>1803</v>
      </c>
      <c r="S2422" s="387">
        <v>2.11</v>
      </c>
      <c r="T2422" s="387">
        <v>6</v>
      </c>
      <c r="U2422" s="387" t="s">
        <v>2326</v>
      </c>
      <c r="V2422" s="387" t="s">
        <v>2326</v>
      </c>
      <c r="W2422" s="387" t="s">
        <v>2025</v>
      </c>
      <c r="X2422" s="387" t="s">
        <v>1749</v>
      </c>
      <c r="Y2422" s="387" t="s">
        <v>1748</v>
      </c>
      <c r="Z2422" s="387" t="s">
        <v>1734</v>
      </c>
      <c r="AA2422" s="387" t="s">
        <v>1733</v>
      </c>
      <c r="AB2422" s="387">
        <v>33.64</v>
      </c>
      <c r="AC2422" s="387">
        <v>0</v>
      </c>
      <c r="AD2422" s="387">
        <v>0</v>
      </c>
      <c r="AE2422" s="387">
        <v>33.64</v>
      </c>
      <c r="AF2422" s="387" t="s">
        <v>1729</v>
      </c>
      <c r="AG2422" s="387">
        <v>33.64</v>
      </c>
      <c r="AH2422" s="387">
        <v>0</v>
      </c>
      <c r="AI2422" s="387">
        <v>0</v>
      </c>
      <c r="AJ2422" s="387">
        <v>33.64</v>
      </c>
      <c r="AK2422" s="387">
        <v>3.36</v>
      </c>
      <c r="AM2422"/>
      <c r="AN2422"/>
    </row>
    <row r="2423" spans="1:40">
      <c r="A2423" s="387" t="s">
        <v>3638</v>
      </c>
      <c r="B2423" s="388">
        <v>43691.892743055556</v>
      </c>
      <c r="C2423" s="389">
        <v>43691</v>
      </c>
      <c r="D2423" s="387" t="s">
        <v>1912</v>
      </c>
      <c r="E2423" s="389">
        <v>43691</v>
      </c>
      <c r="F2423" s="387" t="s">
        <v>2305</v>
      </c>
      <c r="G2423" s="389">
        <v>43691</v>
      </c>
      <c r="H2423" s="387" t="s">
        <v>1879</v>
      </c>
      <c r="I2423" s="389">
        <v>43691</v>
      </c>
      <c r="J2423" s="387" t="s">
        <v>2301</v>
      </c>
      <c r="K2423" s="387" t="s">
        <v>1741</v>
      </c>
      <c r="L2423" s="390" t="s">
        <v>1732</v>
      </c>
      <c r="M2423" s="390" t="s">
        <v>3510</v>
      </c>
      <c r="N2423" s="390" t="str">
        <f t="shared" si="76"/>
        <v>Employee20@blyblade.com</v>
      </c>
      <c r="O2423" s="390" t="str">
        <f t="shared" si="77"/>
        <v>Conner_Clay</v>
      </c>
      <c r="P2423" s="387" t="s">
        <v>1728</v>
      </c>
      <c r="Q2423" s="387" t="s">
        <v>1754</v>
      </c>
      <c r="R2423" s="387" t="s">
        <v>1738</v>
      </c>
      <c r="S2423" s="387">
        <v>1.47</v>
      </c>
      <c r="T2423" s="387">
        <v>12</v>
      </c>
      <c r="U2423" s="387" t="s">
        <v>1737</v>
      </c>
      <c r="V2423" s="387" t="s">
        <v>1928</v>
      </c>
      <c r="W2423" s="387" t="s">
        <v>1771</v>
      </c>
      <c r="X2423" s="387" t="s">
        <v>1770</v>
      </c>
      <c r="Y2423" s="387" t="s">
        <v>2449</v>
      </c>
      <c r="Z2423" s="387" t="s">
        <v>1734</v>
      </c>
      <c r="AA2423" s="387" t="s">
        <v>1733</v>
      </c>
      <c r="AB2423" s="387">
        <v>13.72</v>
      </c>
      <c r="AC2423" s="387">
        <v>0</v>
      </c>
      <c r="AD2423" s="387">
        <v>0</v>
      </c>
      <c r="AE2423" s="387">
        <v>13.72</v>
      </c>
      <c r="AF2423" s="387" t="s">
        <v>1729</v>
      </c>
      <c r="AG2423" s="387">
        <v>13.72</v>
      </c>
      <c r="AH2423" s="387">
        <v>0</v>
      </c>
      <c r="AI2423" s="387">
        <v>0</v>
      </c>
      <c r="AJ2423" s="387">
        <v>13.72</v>
      </c>
      <c r="AK2423" s="387">
        <v>1.37</v>
      </c>
      <c r="AM2423"/>
      <c r="AN2423"/>
    </row>
    <row r="2424" spans="1:40">
      <c r="A2424" s="387" t="s">
        <v>3637</v>
      </c>
      <c r="B2424" s="388">
        <v>43691.914733796293</v>
      </c>
      <c r="C2424" s="389">
        <v>43691</v>
      </c>
      <c r="D2424" s="387" t="s">
        <v>3439</v>
      </c>
      <c r="E2424" s="389">
        <v>43691</v>
      </c>
      <c r="F2424" s="387" t="s">
        <v>3438</v>
      </c>
      <c r="G2424" s="389">
        <v>43691</v>
      </c>
      <c r="H2424" s="387" t="s">
        <v>2235</v>
      </c>
      <c r="I2424" s="389">
        <v>43691</v>
      </c>
      <c r="J2424" s="387" t="s">
        <v>2300</v>
      </c>
      <c r="K2424" s="387" t="s">
        <v>1741</v>
      </c>
      <c r="L2424" s="390" t="s">
        <v>1732</v>
      </c>
      <c r="M2424" s="390" t="s">
        <v>2287</v>
      </c>
      <c r="N2424" s="390" t="str">
        <f t="shared" si="76"/>
        <v>Employee14@blyblade.com</v>
      </c>
      <c r="O2424" s="390" t="str">
        <f t="shared" si="77"/>
        <v>Bowie_Tam</v>
      </c>
      <c r="P2424" s="387" t="s">
        <v>1728</v>
      </c>
      <c r="Q2424" s="387" t="s">
        <v>1952</v>
      </c>
      <c r="R2424" s="387" t="s">
        <v>1738</v>
      </c>
      <c r="S2424" s="387">
        <v>9.8800000000000008</v>
      </c>
      <c r="T2424" s="387">
        <v>48</v>
      </c>
      <c r="U2424" s="387" t="s">
        <v>2026</v>
      </c>
      <c r="V2424" s="387" t="s">
        <v>3636</v>
      </c>
      <c r="W2424" s="387" t="s">
        <v>1761</v>
      </c>
      <c r="X2424" s="387" t="s">
        <v>1749</v>
      </c>
      <c r="Y2424" s="387" t="s">
        <v>1748</v>
      </c>
      <c r="Z2424" s="387" t="s">
        <v>1734</v>
      </c>
      <c r="AA2424" s="387" t="s">
        <v>1733</v>
      </c>
      <c r="AB2424" s="387">
        <v>107.78</v>
      </c>
      <c r="AC2424" s="387">
        <v>0</v>
      </c>
      <c r="AD2424" s="387">
        <v>0</v>
      </c>
      <c r="AE2424" s="387">
        <v>107.78</v>
      </c>
      <c r="AF2424" s="387" t="s">
        <v>1729</v>
      </c>
      <c r="AG2424" s="387">
        <v>107.78</v>
      </c>
      <c r="AH2424" s="387">
        <v>0</v>
      </c>
      <c r="AI2424" s="387">
        <v>0</v>
      </c>
      <c r="AJ2424" s="387">
        <v>107.78</v>
      </c>
      <c r="AK2424" s="387">
        <v>10.78</v>
      </c>
      <c r="AM2424"/>
      <c r="AN2424"/>
    </row>
    <row r="2425" spans="1:40">
      <c r="A2425" s="387" t="s">
        <v>3635</v>
      </c>
      <c r="B2425" s="388">
        <v>43691.924571759257</v>
      </c>
      <c r="C2425" s="389">
        <v>43691</v>
      </c>
      <c r="D2425" s="387" t="s">
        <v>3634</v>
      </c>
      <c r="E2425" s="389">
        <v>43691</v>
      </c>
      <c r="F2425" s="387" t="s">
        <v>3633</v>
      </c>
      <c r="G2425" s="389">
        <v>43691</v>
      </c>
      <c r="H2425" s="387" t="s">
        <v>3552</v>
      </c>
      <c r="I2425" s="389">
        <v>43691</v>
      </c>
      <c r="J2425" s="387" t="s">
        <v>2102</v>
      </c>
      <c r="K2425" s="387" t="s">
        <v>1741</v>
      </c>
      <c r="L2425" s="390" t="s">
        <v>1732</v>
      </c>
      <c r="M2425" s="390" t="s">
        <v>1992</v>
      </c>
      <c r="N2425" s="390" t="str">
        <f t="shared" si="76"/>
        <v>Employee12@blyblade.com</v>
      </c>
      <c r="O2425" s="390" t="str">
        <f t="shared" si="77"/>
        <v>Lysane_Sanchez</v>
      </c>
      <c r="P2425" s="387" t="s">
        <v>1728</v>
      </c>
      <c r="Q2425" s="387" t="s">
        <v>1952</v>
      </c>
      <c r="R2425" s="387" t="s">
        <v>1803</v>
      </c>
      <c r="S2425" s="387">
        <v>5.01</v>
      </c>
      <c r="T2425" s="387">
        <v>15</v>
      </c>
      <c r="U2425" s="387" t="s">
        <v>2326</v>
      </c>
      <c r="V2425" s="387" t="s">
        <v>2326</v>
      </c>
      <c r="W2425" s="387" t="s">
        <v>1761</v>
      </c>
      <c r="X2425" s="387" t="s">
        <v>1749</v>
      </c>
      <c r="Y2425" s="387" t="s">
        <v>1748</v>
      </c>
      <c r="Z2425" s="387" t="s">
        <v>1734</v>
      </c>
      <c r="AA2425" s="387" t="s">
        <v>1733</v>
      </c>
      <c r="AB2425" s="387">
        <v>52.48</v>
      </c>
      <c r="AC2425" s="387">
        <v>0</v>
      </c>
      <c r="AD2425" s="387">
        <v>0</v>
      </c>
      <c r="AE2425" s="387">
        <v>52.48</v>
      </c>
      <c r="AF2425" s="387" t="s">
        <v>1729</v>
      </c>
      <c r="AG2425" s="387">
        <v>52.48</v>
      </c>
      <c r="AH2425" s="387">
        <v>0</v>
      </c>
      <c r="AI2425" s="387">
        <v>0</v>
      </c>
      <c r="AJ2425" s="387">
        <v>52.48</v>
      </c>
      <c r="AK2425" s="387">
        <v>5.25</v>
      </c>
      <c r="AM2425"/>
      <c r="AN2425"/>
    </row>
    <row r="2426" spans="1:40">
      <c r="A2426" s="387" t="s">
        <v>3632</v>
      </c>
      <c r="B2426" s="388">
        <v>43691.929965277777</v>
      </c>
      <c r="C2426" s="389">
        <v>43691</v>
      </c>
      <c r="D2426" s="387" t="s">
        <v>1930</v>
      </c>
      <c r="E2426" s="389">
        <v>43691</v>
      </c>
      <c r="F2426" s="387" t="s">
        <v>2354</v>
      </c>
      <c r="G2426" s="389">
        <v>43691</v>
      </c>
      <c r="H2426" s="387" t="s">
        <v>3121</v>
      </c>
      <c r="I2426" s="389">
        <v>43691</v>
      </c>
      <c r="J2426" s="387" t="s">
        <v>2986</v>
      </c>
      <c r="K2426" s="387" t="s">
        <v>1741</v>
      </c>
      <c r="L2426" s="390" t="s">
        <v>1732</v>
      </c>
      <c r="M2426" s="390" t="s">
        <v>2255</v>
      </c>
      <c r="N2426" s="390" t="str">
        <f t="shared" si="76"/>
        <v>Employee7@blyblade.com</v>
      </c>
      <c r="O2426" s="390" t="str">
        <f t="shared" si="77"/>
        <v>Jack_Oneill</v>
      </c>
      <c r="P2426" s="387" t="s">
        <v>1728</v>
      </c>
      <c r="Q2426" s="387" t="s">
        <v>2043</v>
      </c>
      <c r="R2426" s="387" t="s">
        <v>1738</v>
      </c>
      <c r="S2426" s="387">
        <v>17.579999999999998</v>
      </c>
      <c r="T2426" s="387">
        <v>85</v>
      </c>
      <c r="U2426" s="387" t="s">
        <v>1737</v>
      </c>
      <c r="V2426" s="387" t="s">
        <v>2026</v>
      </c>
      <c r="W2426" s="387" t="s">
        <v>2403</v>
      </c>
      <c r="X2426" s="387" t="s">
        <v>1749</v>
      </c>
      <c r="Y2426" s="387" t="s">
        <v>1748</v>
      </c>
      <c r="Z2426" s="387" t="s">
        <v>1734</v>
      </c>
      <c r="AA2426" s="387" t="s">
        <v>1733</v>
      </c>
      <c r="AB2426" s="387">
        <v>142.69</v>
      </c>
      <c r="AC2426" s="387">
        <v>0</v>
      </c>
      <c r="AD2426" s="387">
        <v>0</v>
      </c>
      <c r="AE2426" s="387">
        <v>142.69</v>
      </c>
      <c r="AF2426" s="387" t="s">
        <v>1729</v>
      </c>
      <c r="AG2426" s="387">
        <v>142.69</v>
      </c>
      <c r="AH2426" s="387">
        <v>0</v>
      </c>
      <c r="AI2426" s="387">
        <v>0</v>
      </c>
      <c r="AJ2426" s="387">
        <v>142.69</v>
      </c>
      <c r="AK2426" s="387">
        <v>14.27</v>
      </c>
      <c r="AM2426"/>
      <c r="AN2426"/>
    </row>
    <row r="2427" spans="1:40">
      <c r="A2427" s="387" t="s">
        <v>3631</v>
      </c>
      <c r="B2427" s="388">
        <v>43691.931620370371</v>
      </c>
      <c r="C2427" s="389">
        <v>43691</v>
      </c>
      <c r="D2427" s="387" t="s">
        <v>3106</v>
      </c>
      <c r="E2427" s="389">
        <v>43691</v>
      </c>
      <c r="F2427" s="387" t="s">
        <v>1789</v>
      </c>
      <c r="G2427" s="389">
        <v>43691</v>
      </c>
      <c r="H2427" s="387" t="s">
        <v>2792</v>
      </c>
      <c r="I2427" s="389">
        <v>43691</v>
      </c>
      <c r="J2427" s="387" t="s">
        <v>2836</v>
      </c>
      <c r="K2427" s="387" t="s">
        <v>1741</v>
      </c>
      <c r="L2427" s="390" t="s">
        <v>1732</v>
      </c>
      <c r="M2427" s="390" t="s">
        <v>2027</v>
      </c>
      <c r="N2427" s="390" t="str">
        <f t="shared" si="76"/>
        <v>Employee28@blyblade.com</v>
      </c>
      <c r="O2427" s="390" t="str">
        <f t="shared" si="77"/>
        <v>Tony_Conte</v>
      </c>
      <c r="P2427" s="387" t="s">
        <v>1728</v>
      </c>
      <c r="Q2427" s="387" t="s">
        <v>1952</v>
      </c>
      <c r="R2427" s="387" t="s">
        <v>1738</v>
      </c>
      <c r="S2427" s="387">
        <v>17.420000000000002</v>
      </c>
      <c r="T2427" s="387">
        <v>65</v>
      </c>
      <c r="U2427" s="387" t="s">
        <v>2026</v>
      </c>
      <c r="V2427" s="387" t="s">
        <v>1845</v>
      </c>
      <c r="W2427" s="387" t="s">
        <v>2403</v>
      </c>
      <c r="X2427" s="387" t="s">
        <v>1749</v>
      </c>
      <c r="Y2427" s="387" t="s">
        <v>1748</v>
      </c>
      <c r="Z2427" s="387" t="s">
        <v>1734</v>
      </c>
      <c r="AA2427" s="387" t="s">
        <v>1733</v>
      </c>
      <c r="AB2427" s="387">
        <v>179.06</v>
      </c>
      <c r="AC2427" s="387">
        <v>0</v>
      </c>
      <c r="AD2427" s="387">
        <v>0</v>
      </c>
      <c r="AE2427" s="387">
        <v>179.06</v>
      </c>
      <c r="AF2427" s="387" t="s">
        <v>1729</v>
      </c>
      <c r="AG2427" s="387">
        <v>179.06</v>
      </c>
      <c r="AH2427" s="387">
        <v>0</v>
      </c>
      <c r="AI2427" s="387">
        <v>0</v>
      </c>
      <c r="AJ2427" s="387">
        <v>179.06</v>
      </c>
      <c r="AK2427" s="387">
        <v>17.91</v>
      </c>
      <c r="AM2427"/>
      <c r="AN2427"/>
    </row>
    <row r="2428" spans="1:40">
      <c r="A2428" s="387" t="s">
        <v>3630</v>
      </c>
      <c r="B2428" s="388">
        <v>43691.934421296297</v>
      </c>
      <c r="C2428" s="389">
        <v>43691</v>
      </c>
      <c r="D2428" s="387" t="s">
        <v>2066</v>
      </c>
      <c r="E2428" s="389">
        <v>43691</v>
      </c>
      <c r="F2428" s="387" t="s">
        <v>2065</v>
      </c>
      <c r="G2428" s="389">
        <v>43691</v>
      </c>
      <c r="H2428" s="387" t="s">
        <v>2926</v>
      </c>
      <c r="I2428" s="389">
        <v>43691</v>
      </c>
      <c r="J2428" s="387" t="s">
        <v>3116</v>
      </c>
      <c r="K2428" s="387" t="s">
        <v>1741</v>
      </c>
      <c r="L2428" s="390" t="s">
        <v>1732</v>
      </c>
      <c r="M2428" s="390" t="s">
        <v>2812</v>
      </c>
      <c r="N2428" s="390" t="str">
        <f t="shared" si="76"/>
        <v>Employee6@blyblade.com</v>
      </c>
      <c r="O2428" s="390" t="str">
        <f t="shared" si="77"/>
        <v>Matthew_Brody</v>
      </c>
      <c r="P2428" s="387" t="s">
        <v>1728</v>
      </c>
      <c r="Q2428" s="387" t="s">
        <v>1952</v>
      </c>
      <c r="R2428" s="387" t="s">
        <v>1738</v>
      </c>
      <c r="S2428" s="387">
        <v>17.079999999999998</v>
      </c>
      <c r="T2428" s="387">
        <v>88</v>
      </c>
      <c r="U2428" s="387" t="s">
        <v>1737</v>
      </c>
      <c r="V2428" s="387" t="s">
        <v>2026</v>
      </c>
      <c r="W2428" s="387" t="s">
        <v>2403</v>
      </c>
      <c r="X2428" s="387" t="s">
        <v>1749</v>
      </c>
      <c r="Y2428" s="387" t="s">
        <v>1748</v>
      </c>
      <c r="Z2428" s="387" t="s">
        <v>1734</v>
      </c>
      <c r="AA2428" s="387" t="s">
        <v>1733</v>
      </c>
      <c r="AB2428" s="387">
        <v>206.72</v>
      </c>
      <c r="AC2428" s="387">
        <v>0</v>
      </c>
      <c r="AD2428" s="387">
        <v>0</v>
      </c>
      <c r="AE2428" s="387">
        <v>206.72</v>
      </c>
      <c r="AF2428" s="387" t="s">
        <v>1729</v>
      </c>
      <c r="AG2428" s="387">
        <v>206.72</v>
      </c>
      <c r="AH2428" s="387">
        <v>0</v>
      </c>
      <c r="AI2428" s="387">
        <v>0</v>
      </c>
      <c r="AJ2428" s="387">
        <v>206.72</v>
      </c>
      <c r="AK2428" s="387">
        <v>20.67</v>
      </c>
      <c r="AM2428"/>
      <c r="AN2428"/>
    </row>
    <row r="2429" spans="1:40">
      <c r="A2429" s="387" t="s">
        <v>3630</v>
      </c>
      <c r="B2429" s="388">
        <v>43691.937326388892</v>
      </c>
      <c r="C2429" s="389">
        <v>43691</v>
      </c>
      <c r="D2429" s="387" t="s">
        <v>2066</v>
      </c>
      <c r="E2429" s="389">
        <v>43691</v>
      </c>
      <c r="F2429" s="387" t="s">
        <v>2065</v>
      </c>
      <c r="G2429" s="389">
        <v>43691</v>
      </c>
      <c r="H2429" s="387" t="s">
        <v>2926</v>
      </c>
      <c r="I2429" s="389">
        <v>43691</v>
      </c>
      <c r="J2429" s="387" t="s">
        <v>3116</v>
      </c>
      <c r="K2429" s="387" t="s">
        <v>1741</v>
      </c>
      <c r="L2429" s="390" t="s">
        <v>1732</v>
      </c>
      <c r="M2429" s="390" t="s">
        <v>2812</v>
      </c>
      <c r="N2429" s="390" t="str">
        <f t="shared" si="76"/>
        <v>Employee6@blyblade.com</v>
      </c>
      <c r="O2429" s="390" t="str">
        <f t="shared" si="77"/>
        <v>Matthew_Brody</v>
      </c>
      <c r="P2429" s="387" t="s">
        <v>1728</v>
      </c>
      <c r="Q2429" s="387" t="s">
        <v>1952</v>
      </c>
      <c r="R2429" s="387" t="s">
        <v>1738</v>
      </c>
      <c r="S2429" s="387">
        <v>17.079999999999998</v>
      </c>
      <c r="T2429" s="387">
        <v>88</v>
      </c>
      <c r="U2429" s="387" t="s">
        <v>1737</v>
      </c>
      <c r="V2429" s="387" t="s">
        <v>2026</v>
      </c>
      <c r="W2429" s="387" t="s">
        <v>2403</v>
      </c>
      <c r="X2429" s="387" t="s">
        <v>1749</v>
      </c>
      <c r="Y2429" s="387" t="s">
        <v>1748</v>
      </c>
      <c r="Z2429" s="387" t="s">
        <v>1734</v>
      </c>
      <c r="AA2429" s="387" t="s">
        <v>1747</v>
      </c>
      <c r="AB2429" s="387">
        <v>0</v>
      </c>
      <c r="AC2429" s="387">
        <v>0</v>
      </c>
      <c r="AD2429" s="387">
        <v>31.78</v>
      </c>
      <c r="AE2429" s="387">
        <v>31.78</v>
      </c>
      <c r="AF2429" s="387" t="s">
        <v>1729</v>
      </c>
      <c r="AG2429" s="387">
        <v>0</v>
      </c>
      <c r="AH2429" s="387">
        <v>0</v>
      </c>
      <c r="AI2429" s="387">
        <v>31.78</v>
      </c>
      <c r="AJ2429" s="387">
        <v>31.78</v>
      </c>
      <c r="AK2429" s="387">
        <v>0</v>
      </c>
      <c r="AM2429"/>
      <c r="AN2429"/>
    </row>
    <row r="2430" spans="1:40">
      <c r="A2430" s="387" t="s">
        <v>3629</v>
      </c>
      <c r="B2430" s="388">
        <v>43692.003344907411</v>
      </c>
      <c r="C2430" s="389">
        <v>43691</v>
      </c>
      <c r="D2430" s="387" t="s">
        <v>2581</v>
      </c>
      <c r="E2430" s="389">
        <v>43691</v>
      </c>
      <c r="F2430" s="387" t="s">
        <v>2580</v>
      </c>
      <c r="G2430" s="389">
        <v>43692</v>
      </c>
      <c r="H2430" s="387" t="s">
        <v>3317</v>
      </c>
      <c r="I2430" s="389">
        <v>43691</v>
      </c>
      <c r="J2430" s="387" t="s">
        <v>3316</v>
      </c>
      <c r="K2430" s="387" t="s">
        <v>1741</v>
      </c>
      <c r="L2430" s="390" t="s">
        <v>1732</v>
      </c>
      <c r="M2430" s="390" t="s">
        <v>1992</v>
      </c>
      <c r="N2430" s="390" t="str">
        <f t="shared" si="76"/>
        <v>Employee12@blyblade.com</v>
      </c>
      <c r="O2430" s="390" t="str">
        <f t="shared" si="77"/>
        <v>Lysane_Sanchez</v>
      </c>
      <c r="P2430" s="387" t="s">
        <v>1728</v>
      </c>
      <c r="Q2430" s="387" t="s">
        <v>1952</v>
      </c>
      <c r="R2430" s="387" t="s">
        <v>1738</v>
      </c>
      <c r="S2430" s="387">
        <v>2.97</v>
      </c>
      <c r="T2430" s="387">
        <v>7</v>
      </c>
      <c r="U2430" s="387" t="s">
        <v>2026</v>
      </c>
      <c r="V2430" s="387" t="s">
        <v>2026</v>
      </c>
      <c r="W2430" s="387" t="s">
        <v>2025</v>
      </c>
      <c r="X2430" s="387" t="s">
        <v>1749</v>
      </c>
      <c r="Y2430" s="387" t="s">
        <v>1748</v>
      </c>
      <c r="Z2430" s="387" t="s">
        <v>1734</v>
      </c>
      <c r="AA2430" s="387" t="s">
        <v>1733</v>
      </c>
      <c r="AB2430" s="387">
        <v>39.04</v>
      </c>
      <c r="AC2430" s="387">
        <v>0</v>
      </c>
      <c r="AD2430" s="387">
        <v>0</v>
      </c>
      <c r="AE2430" s="387">
        <v>39.04</v>
      </c>
      <c r="AF2430" s="387" t="s">
        <v>1729</v>
      </c>
      <c r="AG2430" s="387">
        <v>39.04</v>
      </c>
      <c r="AH2430" s="387">
        <v>0</v>
      </c>
      <c r="AI2430" s="387">
        <v>0</v>
      </c>
      <c r="AJ2430" s="387">
        <v>39.04</v>
      </c>
      <c r="AK2430" s="387">
        <v>3.9</v>
      </c>
      <c r="AM2430"/>
      <c r="AN2430"/>
    </row>
    <row r="2431" spans="1:40">
      <c r="A2431" s="391" t="s">
        <v>3628</v>
      </c>
      <c r="B2431" s="388">
        <v>43692.02107638889</v>
      </c>
      <c r="C2431" s="389">
        <v>43692</v>
      </c>
      <c r="D2431" s="387" t="s">
        <v>2283</v>
      </c>
      <c r="E2431" s="389">
        <v>43691</v>
      </c>
      <c r="F2431" s="387" t="s">
        <v>2282</v>
      </c>
      <c r="G2431" s="389">
        <v>43692</v>
      </c>
      <c r="H2431" s="387" t="s">
        <v>3190</v>
      </c>
      <c r="I2431" s="389">
        <v>43691</v>
      </c>
      <c r="J2431" s="387" t="s">
        <v>2965</v>
      </c>
      <c r="K2431" s="387" t="s">
        <v>1741</v>
      </c>
      <c r="L2431" s="390" t="s">
        <v>1732</v>
      </c>
      <c r="M2431" s="390" t="s">
        <v>1936</v>
      </c>
      <c r="N2431" s="390" t="str">
        <f t="shared" si="76"/>
        <v>Employee17@blyblade.com</v>
      </c>
      <c r="O2431" s="390" t="str">
        <f t="shared" si="77"/>
        <v>Nate_Alexander</v>
      </c>
      <c r="P2431" s="387" t="s">
        <v>1728</v>
      </c>
      <c r="Q2431" s="387" t="s">
        <v>1754</v>
      </c>
      <c r="R2431" s="387" t="s">
        <v>1738</v>
      </c>
      <c r="S2431" s="387">
        <v>1.73</v>
      </c>
      <c r="T2431" s="387">
        <v>9</v>
      </c>
      <c r="U2431" s="387" t="s">
        <v>1737</v>
      </c>
      <c r="V2431" s="387" t="s">
        <v>1928</v>
      </c>
      <c r="W2431" s="387" t="s">
        <v>1935</v>
      </c>
      <c r="X2431" s="387" t="s">
        <v>1770</v>
      </c>
      <c r="Y2431" s="387" t="s">
        <v>1748</v>
      </c>
      <c r="Z2431" s="387" t="s">
        <v>1734</v>
      </c>
      <c r="AA2431" s="387" t="s">
        <v>1733</v>
      </c>
      <c r="AB2431" s="387">
        <v>14.58</v>
      </c>
      <c r="AC2431" s="387">
        <v>0</v>
      </c>
      <c r="AD2431" s="387">
        <v>0</v>
      </c>
      <c r="AE2431" s="387">
        <v>14.58</v>
      </c>
      <c r="AF2431" s="387" t="s">
        <v>1729</v>
      </c>
      <c r="AG2431" s="387">
        <v>14.58</v>
      </c>
      <c r="AH2431" s="387">
        <v>0</v>
      </c>
      <c r="AI2431" s="387">
        <v>0</v>
      </c>
      <c r="AJ2431" s="387">
        <v>14.58</v>
      </c>
      <c r="AK2431" s="387">
        <v>1.46</v>
      </c>
      <c r="AM2431"/>
      <c r="AN2431"/>
    </row>
    <row r="2432" spans="1:40">
      <c r="A2432" s="387" t="s">
        <v>3627</v>
      </c>
      <c r="B2432" s="388">
        <v>43692.022418981483</v>
      </c>
      <c r="C2432" s="389">
        <v>43692</v>
      </c>
      <c r="D2432" s="387" t="s">
        <v>3194</v>
      </c>
      <c r="E2432" s="389">
        <v>43691</v>
      </c>
      <c r="F2432" s="387" t="s">
        <v>2970</v>
      </c>
      <c r="G2432" s="389">
        <v>43692</v>
      </c>
      <c r="H2432" s="387" t="s">
        <v>2579</v>
      </c>
      <c r="I2432" s="389">
        <v>43691</v>
      </c>
      <c r="J2432" s="387" t="s">
        <v>2578</v>
      </c>
      <c r="K2432" s="387" t="s">
        <v>1741</v>
      </c>
      <c r="L2432" s="390" t="s">
        <v>1732</v>
      </c>
      <c r="M2432" s="390" t="s">
        <v>1740</v>
      </c>
      <c r="N2432" s="390" t="str">
        <f t="shared" si="76"/>
        <v>Employee52@blyblade.com</v>
      </c>
      <c r="O2432" s="390" t="str">
        <f t="shared" si="77"/>
        <v>Allison _Keith</v>
      </c>
      <c r="P2432" s="387" t="s">
        <v>1728</v>
      </c>
      <c r="Q2432" s="387" t="s">
        <v>1739</v>
      </c>
      <c r="R2432" s="387" t="s">
        <v>1738</v>
      </c>
      <c r="S2432" s="387">
        <v>0.92</v>
      </c>
      <c r="T2432" s="387">
        <v>19</v>
      </c>
      <c r="U2432" s="387" t="s">
        <v>1737</v>
      </c>
      <c r="V2432" s="387" t="s">
        <v>1737</v>
      </c>
      <c r="W2432" s="387" t="s">
        <v>1728</v>
      </c>
      <c r="X2432" s="387" t="s">
        <v>1736</v>
      </c>
      <c r="Y2432" s="387" t="s">
        <v>1735</v>
      </c>
      <c r="Z2432" s="387" t="s">
        <v>1734</v>
      </c>
      <c r="AA2432" s="387" t="s">
        <v>1793</v>
      </c>
      <c r="AB2432" s="387">
        <v>29.19</v>
      </c>
      <c r="AC2432" s="387">
        <v>0</v>
      </c>
      <c r="AD2432" s="387">
        <v>2</v>
      </c>
      <c r="AE2432" s="387">
        <v>29.19</v>
      </c>
      <c r="AF2432" s="387" t="s">
        <v>1729</v>
      </c>
      <c r="AG2432" s="387">
        <v>29.19</v>
      </c>
      <c r="AH2432" s="387">
        <v>0</v>
      </c>
      <c r="AI2432" s="387">
        <v>2</v>
      </c>
      <c r="AJ2432" s="387">
        <v>29.19</v>
      </c>
      <c r="AK2432" s="387">
        <v>2.92</v>
      </c>
      <c r="AM2432"/>
      <c r="AN2432"/>
    </row>
    <row r="2433" spans="1:40">
      <c r="A2433" s="387" t="s">
        <v>3626</v>
      </c>
      <c r="B2433" s="388">
        <v>43692.035567129627</v>
      </c>
      <c r="C2433" s="389">
        <v>43690</v>
      </c>
      <c r="D2433" s="387" t="s">
        <v>2587</v>
      </c>
      <c r="E2433" s="389">
        <v>43690</v>
      </c>
      <c r="F2433" s="387" t="s">
        <v>3236</v>
      </c>
      <c r="G2433" s="389">
        <v>43690</v>
      </c>
      <c r="H2433" s="387" t="s">
        <v>3625</v>
      </c>
      <c r="I2433" s="389">
        <v>43690</v>
      </c>
      <c r="J2433" s="387" t="s">
        <v>2896</v>
      </c>
      <c r="K2433" s="387" t="s">
        <v>1741</v>
      </c>
      <c r="L2433" s="390" t="s">
        <v>1732</v>
      </c>
      <c r="M2433" s="390" t="s">
        <v>2013</v>
      </c>
      <c r="N2433" s="390" t="str">
        <f t="shared" si="76"/>
        <v>Employee22@blyblade.com</v>
      </c>
      <c r="O2433" s="390" t="str">
        <f t="shared" si="77"/>
        <v>Lee_Gold</v>
      </c>
      <c r="P2433" s="387" t="s">
        <v>1728</v>
      </c>
      <c r="Q2433" s="387" t="s">
        <v>1847</v>
      </c>
      <c r="R2433" s="387" t="s">
        <v>1738</v>
      </c>
      <c r="S2433" s="387">
        <v>3.17</v>
      </c>
      <c r="T2433" s="387">
        <v>23</v>
      </c>
      <c r="U2433" s="387" t="s">
        <v>3075</v>
      </c>
      <c r="V2433" s="387" t="s">
        <v>2524</v>
      </c>
      <c r="W2433" s="387" t="s">
        <v>1875</v>
      </c>
      <c r="X2433" s="387" t="s">
        <v>1770</v>
      </c>
      <c r="Y2433" s="387" t="s">
        <v>1748</v>
      </c>
      <c r="Z2433" s="387" t="s">
        <v>1734</v>
      </c>
      <c r="AA2433" s="387" t="s">
        <v>1747</v>
      </c>
      <c r="AB2433" s="387">
        <v>0</v>
      </c>
      <c r="AC2433" s="387">
        <v>0</v>
      </c>
      <c r="AD2433" s="387">
        <v>4</v>
      </c>
      <c r="AE2433" s="387">
        <v>4</v>
      </c>
      <c r="AF2433" s="387" t="s">
        <v>1729</v>
      </c>
      <c r="AG2433" s="387">
        <v>0</v>
      </c>
      <c r="AH2433" s="387">
        <v>0</v>
      </c>
      <c r="AI2433" s="387">
        <v>4</v>
      </c>
      <c r="AJ2433" s="387">
        <v>4</v>
      </c>
      <c r="AK2433" s="387">
        <v>0</v>
      </c>
      <c r="AM2433"/>
      <c r="AN2433"/>
    </row>
    <row r="2434" spans="1:40">
      <c r="A2434" s="387" t="s">
        <v>3624</v>
      </c>
      <c r="B2434" s="388">
        <v>43692.03806712963</v>
      </c>
      <c r="C2434" s="389">
        <v>43692</v>
      </c>
      <c r="D2434" s="387" t="s">
        <v>1888</v>
      </c>
      <c r="E2434" s="389">
        <v>43691</v>
      </c>
      <c r="F2434" s="387" t="s">
        <v>1887</v>
      </c>
      <c r="G2434" s="389">
        <v>43692</v>
      </c>
      <c r="H2434" s="387" t="s">
        <v>2267</v>
      </c>
      <c r="I2434" s="389">
        <v>43691</v>
      </c>
      <c r="J2434" s="387" t="s">
        <v>2266</v>
      </c>
      <c r="K2434" s="387" t="s">
        <v>1741</v>
      </c>
      <c r="L2434" s="390" t="s">
        <v>1732</v>
      </c>
      <c r="M2434" s="390" t="s">
        <v>3623</v>
      </c>
      <c r="N2434" s="390" t="str">
        <f t="shared" si="76"/>
        <v>Employee24@blyblade.com</v>
      </c>
      <c r="O2434" s="390" t="str">
        <f t="shared" si="77"/>
        <v>Will_Heyburn</v>
      </c>
      <c r="P2434" s="387" t="s">
        <v>1728</v>
      </c>
      <c r="Q2434" s="387" t="s">
        <v>1847</v>
      </c>
      <c r="R2434" s="387" t="s">
        <v>1738</v>
      </c>
      <c r="S2434" s="387">
        <v>1.26</v>
      </c>
      <c r="T2434" s="387">
        <v>9</v>
      </c>
      <c r="U2434" s="387" t="s">
        <v>1737</v>
      </c>
      <c r="V2434" s="387" t="s">
        <v>1845</v>
      </c>
      <c r="W2434" s="387" t="s">
        <v>2450</v>
      </c>
      <c r="X2434" s="387" t="s">
        <v>1770</v>
      </c>
      <c r="Y2434" s="387" t="s">
        <v>1890</v>
      </c>
      <c r="Z2434" s="387" t="s">
        <v>1734</v>
      </c>
      <c r="AA2434" s="387" t="s">
        <v>1733</v>
      </c>
      <c r="AB2434" s="387">
        <v>15.27</v>
      </c>
      <c r="AC2434" s="387">
        <v>0</v>
      </c>
      <c r="AD2434" s="387">
        <v>0</v>
      </c>
      <c r="AE2434" s="387">
        <v>15.27</v>
      </c>
      <c r="AF2434" s="387" t="s">
        <v>1729</v>
      </c>
      <c r="AG2434" s="387">
        <v>15.27</v>
      </c>
      <c r="AH2434" s="387">
        <v>0</v>
      </c>
      <c r="AI2434" s="387">
        <v>0</v>
      </c>
      <c r="AJ2434" s="387">
        <v>15.27</v>
      </c>
      <c r="AK2434" s="387">
        <v>1.53</v>
      </c>
      <c r="AM2434"/>
      <c r="AN2434"/>
    </row>
    <row r="2435" spans="1:40">
      <c r="A2435" s="387" t="s">
        <v>3622</v>
      </c>
      <c r="B2435" s="388">
        <v>43692.045902777776</v>
      </c>
      <c r="C2435" s="389">
        <v>43691</v>
      </c>
      <c r="D2435" s="387" t="s">
        <v>3049</v>
      </c>
      <c r="E2435" s="389">
        <v>43691</v>
      </c>
      <c r="F2435" s="387" t="s">
        <v>2404</v>
      </c>
      <c r="G2435" s="389">
        <v>43692</v>
      </c>
      <c r="H2435" s="387" t="s">
        <v>1948</v>
      </c>
      <c r="I2435" s="389">
        <v>43691</v>
      </c>
      <c r="J2435" s="387" t="s">
        <v>1947</v>
      </c>
      <c r="K2435" s="387" t="s">
        <v>1741</v>
      </c>
      <c r="L2435" s="390" t="s">
        <v>1732</v>
      </c>
      <c r="M2435" s="390" t="s">
        <v>1940</v>
      </c>
      <c r="N2435" s="390" t="str">
        <f t="shared" si="76"/>
        <v>Employee11@blyblade.com</v>
      </c>
      <c r="O2435" s="390" t="str">
        <f t="shared" si="77"/>
        <v>Mimi_Grassi</v>
      </c>
      <c r="P2435" s="387" t="s">
        <v>1728</v>
      </c>
      <c r="Q2435" s="387" t="s">
        <v>1762</v>
      </c>
      <c r="R2435" s="387" t="s">
        <v>1753</v>
      </c>
      <c r="S2435" s="387">
        <v>12.64</v>
      </c>
      <c r="T2435" s="387">
        <v>58</v>
      </c>
      <c r="U2435" s="387" t="s">
        <v>1752</v>
      </c>
      <c r="V2435" s="387" t="s">
        <v>1751</v>
      </c>
      <c r="W2435" s="387" t="s">
        <v>1761</v>
      </c>
      <c r="X2435" s="387" t="s">
        <v>1749</v>
      </c>
      <c r="Y2435" s="387" t="s">
        <v>1735</v>
      </c>
      <c r="Z2435" s="387" t="s">
        <v>1734</v>
      </c>
      <c r="AA2435" s="387" t="s">
        <v>1733</v>
      </c>
      <c r="AB2435" s="387">
        <v>137.5</v>
      </c>
      <c r="AC2435" s="387">
        <v>0</v>
      </c>
      <c r="AD2435" s="387">
        <v>0</v>
      </c>
      <c r="AE2435" s="387">
        <v>137.5</v>
      </c>
      <c r="AF2435" s="387" t="s">
        <v>1729</v>
      </c>
      <c r="AG2435" s="387">
        <v>137.5</v>
      </c>
      <c r="AH2435" s="387">
        <v>0</v>
      </c>
      <c r="AI2435" s="387">
        <v>0</v>
      </c>
      <c r="AJ2435" s="387">
        <v>137.5</v>
      </c>
      <c r="AK2435" s="387">
        <v>13.75</v>
      </c>
      <c r="AM2435"/>
      <c r="AN2435"/>
    </row>
    <row r="2436" spans="1:40">
      <c r="A2436" s="387" t="s">
        <v>3621</v>
      </c>
      <c r="B2436" s="388">
        <v>43692.048854166664</v>
      </c>
      <c r="C2436" s="389">
        <v>43692</v>
      </c>
      <c r="D2436" s="387" t="s">
        <v>2267</v>
      </c>
      <c r="E2436" s="389">
        <v>43691</v>
      </c>
      <c r="F2436" s="387" t="s">
        <v>2266</v>
      </c>
      <c r="G2436" s="389">
        <v>43692</v>
      </c>
      <c r="H2436" s="387" t="s">
        <v>3527</v>
      </c>
      <c r="I2436" s="389">
        <v>43691</v>
      </c>
      <c r="J2436" s="387" t="s">
        <v>3526</v>
      </c>
      <c r="K2436" s="387" t="s">
        <v>1741</v>
      </c>
      <c r="L2436" s="390" t="s">
        <v>1732</v>
      </c>
      <c r="M2436" s="390" t="s">
        <v>2013</v>
      </c>
      <c r="N2436" s="390" t="str">
        <f t="shared" si="76"/>
        <v>Employee22@blyblade.com</v>
      </c>
      <c r="O2436" s="390" t="str">
        <f t="shared" si="77"/>
        <v>Lee_Gold</v>
      </c>
      <c r="P2436" s="387" t="s">
        <v>1728</v>
      </c>
      <c r="Q2436" s="387" t="s">
        <v>1847</v>
      </c>
      <c r="R2436" s="387" t="s">
        <v>1738</v>
      </c>
      <c r="S2436" s="387">
        <v>1.84</v>
      </c>
      <c r="T2436" s="387">
        <v>15</v>
      </c>
      <c r="U2436" s="387" t="s">
        <v>1737</v>
      </c>
      <c r="V2436" s="387" t="s">
        <v>1883</v>
      </c>
      <c r="W2436" s="387" t="s">
        <v>1875</v>
      </c>
      <c r="X2436" s="387" t="s">
        <v>1844</v>
      </c>
      <c r="Y2436" s="387" t="s">
        <v>1748</v>
      </c>
      <c r="Z2436" s="387" t="s">
        <v>1734</v>
      </c>
      <c r="AA2436" s="387" t="s">
        <v>1733</v>
      </c>
      <c r="AB2436" s="387">
        <v>16.82</v>
      </c>
      <c r="AC2436" s="387">
        <v>0</v>
      </c>
      <c r="AD2436" s="387">
        <v>0</v>
      </c>
      <c r="AE2436" s="387">
        <v>16.82</v>
      </c>
      <c r="AF2436" s="387" t="s">
        <v>1729</v>
      </c>
      <c r="AG2436" s="387">
        <v>16.82</v>
      </c>
      <c r="AH2436" s="387">
        <v>0</v>
      </c>
      <c r="AI2436" s="387">
        <v>0</v>
      </c>
      <c r="AJ2436" s="387">
        <v>16.82</v>
      </c>
      <c r="AK2436" s="387">
        <v>1.68</v>
      </c>
      <c r="AM2436"/>
      <c r="AN2436"/>
    </row>
    <row r="2437" spans="1:40">
      <c r="A2437" s="387" t="s">
        <v>3620</v>
      </c>
      <c r="B2437" s="388">
        <v>43692.058518518519</v>
      </c>
      <c r="C2437" s="389">
        <v>43692</v>
      </c>
      <c r="D2437" s="387" t="s">
        <v>1909</v>
      </c>
      <c r="E2437" s="389">
        <v>43691</v>
      </c>
      <c r="F2437" s="387" t="s">
        <v>1908</v>
      </c>
      <c r="G2437" s="389">
        <v>43692</v>
      </c>
      <c r="H2437" s="387" t="s">
        <v>3619</v>
      </c>
      <c r="I2437" s="389">
        <v>43691</v>
      </c>
      <c r="J2437" s="387" t="s">
        <v>2041</v>
      </c>
      <c r="K2437" s="387" t="s">
        <v>1741</v>
      </c>
      <c r="L2437" s="390" t="s">
        <v>1732</v>
      </c>
      <c r="M2437" s="390" t="s">
        <v>1992</v>
      </c>
      <c r="N2437" s="390" t="str">
        <f t="shared" si="76"/>
        <v>Employee12@blyblade.com</v>
      </c>
      <c r="O2437" s="390" t="str">
        <f t="shared" si="77"/>
        <v>Lysane_Sanchez</v>
      </c>
      <c r="P2437" s="387" t="s">
        <v>1728</v>
      </c>
      <c r="Q2437" s="387" t="s">
        <v>1754</v>
      </c>
      <c r="R2437" s="387" t="s">
        <v>1738</v>
      </c>
      <c r="S2437" s="387">
        <v>18.239999999999998</v>
      </c>
      <c r="T2437" s="387">
        <v>40</v>
      </c>
      <c r="U2437" s="387" t="s">
        <v>2026</v>
      </c>
      <c r="V2437" s="387" t="s">
        <v>1928</v>
      </c>
      <c r="W2437" s="387" t="s">
        <v>1771</v>
      </c>
      <c r="X2437" s="387" t="s">
        <v>1844</v>
      </c>
      <c r="Y2437" s="387" t="s">
        <v>1748</v>
      </c>
      <c r="Z2437" s="387" t="s">
        <v>1734</v>
      </c>
      <c r="AA2437" s="387" t="s">
        <v>1733</v>
      </c>
      <c r="AB2437" s="387">
        <v>66.290000000000006</v>
      </c>
      <c r="AC2437" s="387">
        <v>0</v>
      </c>
      <c r="AD2437" s="387">
        <v>0</v>
      </c>
      <c r="AE2437" s="387">
        <v>66.290000000000006</v>
      </c>
      <c r="AF2437" s="387" t="s">
        <v>1729</v>
      </c>
      <c r="AG2437" s="387">
        <v>66.290000000000006</v>
      </c>
      <c r="AH2437" s="387">
        <v>0</v>
      </c>
      <c r="AI2437" s="387">
        <v>0</v>
      </c>
      <c r="AJ2437" s="387">
        <v>66.290000000000006</v>
      </c>
      <c r="AK2437" s="387">
        <v>6.63</v>
      </c>
      <c r="AM2437"/>
      <c r="AN2437"/>
    </row>
    <row r="2438" spans="1:40">
      <c r="A2438" s="387" t="s">
        <v>3618</v>
      </c>
      <c r="B2438" s="388">
        <v>43692.084236111114</v>
      </c>
      <c r="C2438" s="389">
        <v>43692</v>
      </c>
      <c r="D2438" s="387" t="s">
        <v>3617</v>
      </c>
      <c r="E2438" s="389">
        <v>43691</v>
      </c>
      <c r="F2438" s="387" t="s">
        <v>2055</v>
      </c>
      <c r="G2438" s="389">
        <v>43692</v>
      </c>
      <c r="H2438" s="387" t="s">
        <v>2702</v>
      </c>
      <c r="I2438" s="389">
        <v>43691</v>
      </c>
      <c r="J2438" s="387" t="s">
        <v>2701</v>
      </c>
      <c r="K2438" s="387" t="s">
        <v>1741</v>
      </c>
      <c r="L2438" s="390" t="s">
        <v>1732</v>
      </c>
      <c r="M2438" s="390" t="s">
        <v>1740</v>
      </c>
      <c r="N2438" s="390" t="str">
        <f t="shared" si="76"/>
        <v>Employee52@blyblade.com</v>
      </c>
      <c r="O2438" s="390" t="str">
        <f t="shared" si="77"/>
        <v>Allison _Keith</v>
      </c>
      <c r="P2438" s="387" t="s">
        <v>1728</v>
      </c>
      <c r="Q2438" s="387" t="s">
        <v>1754</v>
      </c>
      <c r="R2438" s="387" t="s">
        <v>1738</v>
      </c>
      <c r="S2438" s="387">
        <v>3.83</v>
      </c>
      <c r="T2438" s="387">
        <v>22</v>
      </c>
      <c r="U2438" s="387" t="s">
        <v>2393</v>
      </c>
      <c r="V2438" s="387" t="s">
        <v>2393</v>
      </c>
      <c r="W2438" s="387" t="s">
        <v>1771</v>
      </c>
      <c r="X2438" s="387" t="s">
        <v>1844</v>
      </c>
      <c r="Y2438" s="387" t="s">
        <v>1735</v>
      </c>
      <c r="Z2438" s="387" t="s">
        <v>1734</v>
      </c>
      <c r="AA2438" s="387" t="s">
        <v>1733</v>
      </c>
      <c r="AB2438" s="387">
        <v>25.35</v>
      </c>
      <c r="AC2438" s="387">
        <v>0</v>
      </c>
      <c r="AD2438" s="387">
        <v>0</v>
      </c>
      <c r="AE2438" s="387">
        <v>25.35</v>
      </c>
      <c r="AF2438" s="387" t="s">
        <v>1729</v>
      </c>
      <c r="AG2438" s="387">
        <v>25.35</v>
      </c>
      <c r="AH2438" s="387">
        <v>0</v>
      </c>
      <c r="AI2438" s="387">
        <v>0</v>
      </c>
      <c r="AJ2438" s="387">
        <v>25.35</v>
      </c>
      <c r="AK2438" s="387">
        <v>2.54</v>
      </c>
      <c r="AM2438"/>
      <c r="AN2438"/>
    </row>
    <row r="2439" spans="1:40">
      <c r="A2439" s="391" t="s">
        <v>3616</v>
      </c>
      <c r="B2439" s="388">
        <v>43692.143217592595</v>
      </c>
      <c r="C2439" s="389">
        <v>43692</v>
      </c>
      <c r="D2439" s="387" t="s">
        <v>2482</v>
      </c>
      <c r="E2439" s="389">
        <v>43691</v>
      </c>
      <c r="F2439" s="387" t="s">
        <v>3486</v>
      </c>
      <c r="G2439" s="389">
        <v>43692</v>
      </c>
      <c r="H2439" s="387" t="s">
        <v>2227</v>
      </c>
      <c r="I2439" s="389">
        <v>43691</v>
      </c>
      <c r="J2439" s="387" t="s">
        <v>2226</v>
      </c>
      <c r="K2439" s="387" t="s">
        <v>1741</v>
      </c>
      <c r="L2439" s="390" t="s">
        <v>1732</v>
      </c>
      <c r="M2439" s="390" t="s">
        <v>1763</v>
      </c>
      <c r="N2439" s="390" t="str">
        <f t="shared" si="76"/>
        <v>Employee51@blyblade.com</v>
      </c>
      <c r="O2439" s="390" t="str">
        <f t="shared" si="77"/>
        <v>Jacqueline_Westbrook</v>
      </c>
      <c r="P2439" s="387" t="s">
        <v>1728</v>
      </c>
      <c r="Q2439" s="387" t="s">
        <v>1739</v>
      </c>
      <c r="R2439" s="387" t="s">
        <v>1738</v>
      </c>
      <c r="S2439" s="387">
        <v>0.71</v>
      </c>
      <c r="T2439" s="387">
        <v>20</v>
      </c>
      <c r="U2439" s="387" t="s">
        <v>1737</v>
      </c>
      <c r="V2439" s="387" t="s">
        <v>1737</v>
      </c>
      <c r="W2439" s="387" t="s">
        <v>1728</v>
      </c>
      <c r="X2439" s="387" t="s">
        <v>1736</v>
      </c>
      <c r="Y2439" s="387" t="s">
        <v>1735</v>
      </c>
      <c r="Z2439" s="387" t="s">
        <v>1734</v>
      </c>
      <c r="AA2439" s="387" t="s">
        <v>1793</v>
      </c>
      <c r="AB2439" s="387">
        <v>42.61</v>
      </c>
      <c r="AC2439" s="387">
        <v>0</v>
      </c>
      <c r="AD2439" s="387">
        <v>5.0999999999999996</v>
      </c>
      <c r="AE2439" s="387">
        <v>30</v>
      </c>
      <c r="AF2439" s="387" t="s">
        <v>1729</v>
      </c>
      <c r="AG2439" s="387">
        <v>42.61</v>
      </c>
      <c r="AH2439" s="387">
        <v>0</v>
      </c>
      <c r="AI2439" s="387">
        <v>5.0999999999999996</v>
      </c>
      <c r="AJ2439" s="387">
        <v>30</v>
      </c>
      <c r="AK2439" s="387">
        <v>3</v>
      </c>
      <c r="AM2439"/>
      <c r="AN2439"/>
    </row>
    <row r="2440" spans="1:40">
      <c r="A2440" s="387" t="s">
        <v>3615</v>
      </c>
      <c r="B2440" s="388">
        <v>43692.163541666669</v>
      </c>
      <c r="C2440" s="389">
        <v>43692</v>
      </c>
      <c r="D2440" s="387" t="s">
        <v>3614</v>
      </c>
      <c r="E2440" s="389">
        <v>43691</v>
      </c>
      <c r="F2440" s="387" t="s">
        <v>2359</v>
      </c>
      <c r="G2440" s="389">
        <v>43692</v>
      </c>
      <c r="H2440" s="387" t="s">
        <v>3613</v>
      </c>
      <c r="I2440" s="389">
        <v>43691</v>
      </c>
      <c r="J2440" s="387" t="s">
        <v>3537</v>
      </c>
      <c r="K2440" s="387" t="s">
        <v>1741</v>
      </c>
      <c r="L2440" s="390" t="s">
        <v>1732</v>
      </c>
      <c r="M2440" s="390" t="s">
        <v>1763</v>
      </c>
      <c r="N2440" s="390" t="str">
        <f t="shared" si="76"/>
        <v>Employee51@blyblade.com</v>
      </c>
      <c r="O2440" s="390" t="str">
        <f t="shared" si="77"/>
        <v>Jacqueline_Westbrook</v>
      </c>
      <c r="P2440" s="387" t="s">
        <v>1728</v>
      </c>
      <c r="Q2440" s="387" t="s">
        <v>1754</v>
      </c>
      <c r="R2440" s="387" t="s">
        <v>1738</v>
      </c>
      <c r="S2440" s="387">
        <v>2.02</v>
      </c>
      <c r="T2440" s="387">
        <v>17</v>
      </c>
      <c r="U2440" s="387" t="s">
        <v>1845</v>
      </c>
      <c r="V2440" s="387" t="s">
        <v>1833</v>
      </c>
      <c r="W2440" s="387" t="s">
        <v>1771</v>
      </c>
      <c r="X2440" s="387" t="s">
        <v>1770</v>
      </c>
      <c r="Y2440" s="387" t="s">
        <v>1735</v>
      </c>
      <c r="Z2440" s="387" t="s">
        <v>1734</v>
      </c>
      <c r="AA2440" s="387" t="s">
        <v>1733</v>
      </c>
      <c r="AB2440" s="387">
        <v>20.02</v>
      </c>
      <c r="AC2440" s="387">
        <v>0</v>
      </c>
      <c r="AD2440" s="387">
        <v>0</v>
      </c>
      <c r="AE2440" s="387">
        <v>20.02</v>
      </c>
      <c r="AF2440" s="387" t="s">
        <v>1729</v>
      </c>
      <c r="AG2440" s="387">
        <v>20.02</v>
      </c>
      <c r="AH2440" s="387">
        <v>0</v>
      </c>
      <c r="AI2440" s="387">
        <v>0</v>
      </c>
      <c r="AJ2440" s="387">
        <v>20.02</v>
      </c>
      <c r="AK2440" s="387">
        <v>2</v>
      </c>
      <c r="AM2440"/>
      <c r="AN2440"/>
    </row>
    <row r="2441" spans="1:40">
      <c r="A2441" s="387" t="s">
        <v>3612</v>
      </c>
      <c r="B2441" s="388">
        <v>43692.174247685187</v>
      </c>
      <c r="C2441" s="389">
        <v>43692</v>
      </c>
      <c r="D2441" s="387" t="s">
        <v>2214</v>
      </c>
      <c r="E2441" s="389">
        <v>43692</v>
      </c>
      <c r="F2441" s="387" t="s">
        <v>2399</v>
      </c>
      <c r="G2441" s="387" t="s">
        <v>1728</v>
      </c>
      <c r="H2441" s="387" t="s">
        <v>1728</v>
      </c>
      <c r="I2441" s="387" t="s">
        <v>1728</v>
      </c>
      <c r="J2441" s="387" t="s">
        <v>1728</v>
      </c>
      <c r="K2441" s="387" t="s">
        <v>1741</v>
      </c>
      <c r="L2441" s="390" t="s">
        <v>1732</v>
      </c>
      <c r="M2441" s="390" t="s">
        <v>1854</v>
      </c>
      <c r="N2441" s="390" t="str">
        <f t="shared" si="76"/>
        <v>Employee5@blyblade.com</v>
      </c>
      <c r="O2441" s="390" t="str">
        <f t="shared" si="77"/>
        <v>Torey_McNeil</v>
      </c>
      <c r="P2441" s="387" t="s">
        <v>1728</v>
      </c>
      <c r="Q2441" s="387" t="s">
        <v>1847</v>
      </c>
      <c r="R2441" s="387" t="s">
        <v>1738</v>
      </c>
      <c r="S2441" s="387" t="s">
        <v>1728</v>
      </c>
      <c r="T2441" s="387" t="s">
        <v>1728</v>
      </c>
      <c r="U2441" s="387" t="s">
        <v>2411</v>
      </c>
      <c r="V2441" s="387" t="s">
        <v>2411</v>
      </c>
      <c r="W2441" s="387" t="s">
        <v>1771</v>
      </c>
      <c r="X2441" s="387" t="s">
        <v>1844</v>
      </c>
      <c r="Y2441" s="387" t="s">
        <v>1748</v>
      </c>
      <c r="Z2441" s="387" t="s">
        <v>1734</v>
      </c>
      <c r="AA2441" s="387" t="s">
        <v>1733</v>
      </c>
      <c r="AB2441" s="387">
        <v>5.44</v>
      </c>
      <c r="AC2441" s="387">
        <v>0</v>
      </c>
      <c r="AD2441" s="387">
        <v>0</v>
      </c>
      <c r="AE2441" s="387">
        <v>5.44</v>
      </c>
      <c r="AF2441" s="387" t="s">
        <v>1729</v>
      </c>
      <c r="AG2441" s="387">
        <v>5.44</v>
      </c>
      <c r="AH2441" s="387">
        <v>0</v>
      </c>
      <c r="AI2441" s="387">
        <v>0</v>
      </c>
      <c r="AJ2441" s="387">
        <v>5.44</v>
      </c>
      <c r="AK2441" s="387">
        <v>0.54</v>
      </c>
      <c r="AM2441"/>
      <c r="AN2441"/>
    </row>
    <row r="2442" spans="1:40">
      <c r="A2442" s="387" t="s">
        <v>3611</v>
      </c>
      <c r="B2442" s="388">
        <v>43692.19809027778</v>
      </c>
      <c r="C2442" s="389">
        <v>43692</v>
      </c>
      <c r="D2442" s="387" t="s">
        <v>2220</v>
      </c>
      <c r="E2442" s="389">
        <v>43692</v>
      </c>
      <c r="F2442" s="387" t="s">
        <v>2219</v>
      </c>
      <c r="G2442" s="389">
        <v>43692</v>
      </c>
      <c r="H2442" s="387" t="s">
        <v>3610</v>
      </c>
      <c r="I2442" s="389">
        <v>43692</v>
      </c>
      <c r="J2442" s="387" t="s">
        <v>3281</v>
      </c>
      <c r="K2442" s="387" t="s">
        <v>1741</v>
      </c>
      <c r="L2442" s="390" t="s">
        <v>1732</v>
      </c>
      <c r="M2442" s="390" t="s">
        <v>1854</v>
      </c>
      <c r="N2442" s="390" t="str">
        <f t="shared" si="76"/>
        <v>Employee5@blyblade.com</v>
      </c>
      <c r="O2442" s="390" t="str">
        <f t="shared" si="77"/>
        <v>Torey_McNeil</v>
      </c>
      <c r="P2442" s="387" t="s">
        <v>1728</v>
      </c>
      <c r="Q2442" s="387" t="s">
        <v>1847</v>
      </c>
      <c r="R2442" s="387" t="s">
        <v>1738</v>
      </c>
      <c r="S2442" s="387">
        <v>9.27</v>
      </c>
      <c r="T2442" s="387">
        <v>31</v>
      </c>
      <c r="U2442" s="387" t="s">
        <v>1737</v>
      </c>
      <c r="V2442" s="387" t="s">
        <v>1853</v>
      </c>
      <c r="W2442" s="387" t="s">
        <v>1771</v>
      </c>
      <c r="X2442" s="387" t="s">
        <v>1844</v>
      </c>
      <c r="Y2442" s="387" t="s">
        <v>1748</v>
      </c>
      <c r="Z2442" s="387" t="s">
        <v>1734</v>
      </c>
      <c r="AA2442" s="387" t="s">
        <v>1733</v>
      </c>
      <c r="AB2442" s="387">
        <v>44.78</v>
      </c>
      <c r="AC2442" s="387">
        <v>0</v>
      </c>
      <c r="AD2442" s="387">
        <v>0</v>
      </c>
      <c r="AE2442" s="387">
        <v>44.78</v>
      </c>
      <c r="AF2442" s="387" t="s">
        <v>1729</v>
      </c>
      <c r="AG2442" s="387">
        <v>44.78</v>
      </c>
      <c r="AH2442" s="387">
        <v>0</v>
      </c>
      <c r="AI2442" s="387">
        <v>0</v>
      </c>
      <c r="AJ2442" s="387">
        <v>44.78</v>
      </c>
      <c r="AK2442" s="387">
        <v>4.4800000000000004</v>
      </c>
      <c r="AM2442"/>
      <c r="AN2442"/>
    </row>
    <row r="2443" spans="1:40">
      <c r="A2443" s="387" t="s">
        <v>3609</v>
      </c>
      <c r="B2443" s="388">
        <v>43692.422685185185</v>
      </c>
      <c r="C2443" s="389">
        <v>43692</v>
      </c>
      <c r="D2443" s="387" t="s">
        <v>2194</v>
      </c>
      <c r="E2443" s="389">
        <v>43692</v>
      </c>
      <c r="F2443" s="387" t="s">
        <v>3608</v>
      </c>
      <c r="G2443" s="389">
        <v>43692</v>
      </c>
      <c r="H2443" s="387" t="s">
        <v>2378</v>
      </c>
      <c r="I2443" s="389">
        <v>43692</v>
      </c>
      <c r="J2443" s="387" t="s">
        <v>2377</v>
      </c>
      <c r="K2443" s="387" t="s">
        <v>1741</v>
      </c>
      <c r="L2443" s="390" t="s">
        <v>1732</v>
      </c>
      <c r="M2443" s="390" t="s">
        <v>1804</v>
      </c>
      <c r="N2443" s="390" t="str">
        <f t="shared" si="76"/>
        <v>Employee47@blyblade.com</v>
      </c>
      <c r="O2443" s="390" t="str">
        <f t="shared" si="77"/>
        <v>Amanda_Soucy</v>
      </c>
      <c r="P2443" s="387" t="s">
        <v>1728</v>
      </c>
      <c r="Q2443" s="387" t="s">
        <v>1754</v>
      </c>
      <c r="R2443" s="387" t="s">
        <v>1738</v>
      </c>
      <c r="S2443" s="387">
        <v>1.55</v>
      </c>
      <c r="T2443" s="387">
        <v>10</v>
      </c>
      <c r="U2443" s="387" t="s">
        <v>1833</v>
      </c>
      <c r="V2443" s="387" t="s">
        <v>1737</v>
      </c>
      <c r="W2443" s="387" t="s">
        <v>1771</v>
      </c>
      <c r="X2443" s="387" t="s">
        <v>1844</v>
      </c>
      <c r="Y2443" s="387" t="s">
        <v>1735</v>
      </c>
      <c r="Z2443" s="387" t="s">
        <v>1734</v>
      </c>
      <c r="AA2443" s="387" t="s">
        <v>1733</v>
      </c>
      <c r="AB2443" s="387">
        <v>5.84</v>
      </c>
      <c r="AC2443" s="387">
        <v>0</v>
      </c>
      <c r="AD2443" s="387">
        <v>0</v>
      </c>
      <c r="AE2443" s="387">
        <v>5.84</v>
      </c>
      <c r="AF2443" s="387" t="s">
        <v>1729</v>
      </c>
      <c r="AG2443" s="387">
        <v>5.84</v>
      </c>
      <c r="AH2443" s="387">
        <v>0</v>
      </c>
      <c r="AI2443" s="387">
        <v>0</v>
      </c>
      <c r="AJ2443" s="387">
        <v>5.84</v>
      </c>
      <c r="AK2443" s="387">
        <v>0.57999999999999996</v>
      </c>
      <c r="AM2443"/>
      <c r="AN2443"/>
    </row>
    <row r="2444" spans="1:40">
      <c r="A2444" s="391" t="s">
        <v>3607</v>
      </c>
      <c r="B2444" s="388">
        <v>43692.445740740739</v>
      </c>
      <c r="C2444" s="389">
        <v>43692</v>
      </c>
      <c r="D2444" s="387" t="s">
        <v>2447</v>
      </c>
      <c r="E2444" s="389">
        <v>43692</v>
      </c>
      <c r="F2444" s="387" t="s">
        <v>3606</v>
      </c>
      <c r="G2444" s="389">
        <v>43692</v>
      </c>
      <c r="H2444" s="387" t="s">
        <v>2683</v>
      </c>
      <c r="I2444" s="389">
        <v>43692</v>
      </c>
      <c r="J2444" s="387" t="s">
        <v>2682</v>
      </c>
      <c r="K2444" s="387" t="s">
        <v>1741</v>
      </c>
      <c r="L2444" s="390" t="s">
        <v>1732</v>
      </c>
      <c r="M2444" s="390" t="s">
        <v>2208</v>
      </c>
      <c r="N2444" s="390" t="str">
        <f t="shared" si="76"/>
        <v>Employee13@blyblade.com</v>
      </c>
      <c r="O2444" s="390" t="str">
        <f t="shared" si="77"/>
        <v>Evelyn_Pelczar</v>
      </c>
      <c r="P2444" s="387" t="s">
        <v>1728</v>
      </c>
      <c r="Q2444" s="387" t="s">
        <v>1847</v>
      </c>
      <c r="R2444" s="387" t="s">
        <v>1738</v>
      </c>
      <c r="S2444" s="387">
        <v>4.12</v>
      </c>
      <c r="T2444" s="387">
        <v>14</v>
      </c>
      <c r="U2444" s="387" t="s">
        <v>2207</v>
      </c>
      <c r="V2444" s="387" t="s">
        <v>1883</v>
      </c>
      <c r="W2444" s="387" t="s">
        <v>1771</v>
      </c>
      <c r="X2444" s="387" t="s">
        <v>1770</v>
      </c>
      <c r="Y2444" s="387" t="s">
        <v>1735</v>
      </c>
      <c r="Z2444" s="387" t="s">
        <v>1734</v>
      </c>
      <c r="AA2444" s="387" t="s">
        <v>1733</v>
      </c>
      <c r="AB2444" s="387">
        <v>18.649999999999999</v>
      </c>
      <c r="AC2444" s="387">
        <v>0</v>
      </c>
      <c r="AD2444" s="387">
        <v>0</v>
      </c>
      <c r="AE2444" s="387">
        <v>18.649999999999999</v>
      </c>
      <c r="AF2444" s="387" t="s">
        <v>1729</v>
      </c>
      <c r="AG2444" s="387">
        <v>18.649999999999999</v>
      </c>
      <c r="AH2444" s="387">
        <v>0</v>
      </c>
      <c r="AI2444" s="387">
        <v>0</v>
      </c>
      <c r="AJ2444" s="387">
        <v>18.649999999999999</v>
      </c>
      <c r="AK2444" s="387">
        <v>1.87</v>
      </c>
      <c r="AM2444"/>
      <c r="AN2444"/>
    </row>
    <row r="2445" spans="1:40">
      <c r="A2445" s="387" t="s">
        <v>3605</v>
      </c>
      <c r="B2445" s="388">
        <v>43692.461018518516</v>
      </c>
      <c r="C2445" s="389">
        <v>43692</v>
      </c>
      <c r="D2445" s="387" t="s">
        <v>2678</v>
      </c>
      <c r="E2445" s="389">
        <v>43692</v>
      </c>
      <c r="F2445" s="387" t="s">
        <v>2677</v>
      </c>
      <c r="G2445" s="389">
        <v>43692</v>
      </c>
      <c r="H2445" s="387" t="s">
        <v>3604</v>
      </c>
      <c r="I2445" s="389">
        <v>43692</v>
      </c>
      <c r="J2445" s="387" t="s">
        <v>3603</v>
      </c>
      <c r="K2445" s="387" t="s">
        <v>1741</v>
      </c>
      <c r="L2445" s="390" t="s">
        <v>1732</v>
      </c>
      <c r="M2445" s="390" t="s">
        <v>2208</v>
      </c>
      <c r="N2445" s="390" t="str">
        <f t="shared" si="76"/>
        <v>Employee13@blyblade.com</v>
      </c>
      <c r="O2445" s="390" t="str">
        <f t="shared" si="77"/>
        <v>Evelyn_Pelczar</v>
      </c>
      <c r="P2445" s="387" t="s">
        <v>1728</v>
      </c>
      <c r="Q2445" s="387" t="s">
        <v>1847</v>
      </c>
      <c r="R2445" s="387" t="s">
        <v>1738</v>
      </c>
      <c r="S2445" s="387">
        <v>0.65</v>
      </c>
      <c r="T2445" s="387">
        <v>3</v>
      </c>
      <c r="U2445" s="387" t="s">
        <v>1883</v>
      </c>
      <c r="V2445" s="387" t="s">
        <v>1772</v>
      </c>
      <c r="W2445" s="387" t="s">
        <v>1771</v>
      </c>
      <c r="X2445" s="387" t="s">
        <v>1770</v>
      </c>
      <c r="Y2445" s="387" t="s">
        <v>1735</v>
      </c>
      <c r="Z2445" s="387" t="s">
        <v>1734</v>
      </c>
      <c r="AA2445" s="387" t="s">
        <v>1733</v>
      </c>
      <c r="AB2445" s="387">
        <v>11.45</v>
      </c>
      <c r="AC2445" s="387">
        <v>0</v>
      </c>
      <c r="AD2445" s="387">
        <v>0</v>
      </c>
      <c r="AE2445" s="387">
        <v>11.45</v>
      </c>
      <c r="AF2445" s="387" t="s">
        <v>1729</v>
      </c>
      <c r="AG2445" s="387">
        <v>11.45</v>
      </c>
      <c r="AH2445" s="387">
        <v>0</v>
      </c>
      <c r="AI2445" s="387">
        <v>0</v>
      </c>
      <c r="AJ2445" s="387">
        <v>11.45</v>
      </c>
      <c r="AK2445" s="387">
        <v>1.1499999999999999</v>
      </c>
      <c r="AM2445"/>
      <c r="AN2445"/>
    </row>
    <row r="2446" spans="1:40">
      <c r="A2446" s="387" t="s">
        <v>3598</v>
      </c>
      <c r="B2446" s="388">
        <v>43692.473738425928</v>
      </c>
      <c r="C2446" s="389">
        <v>43692</v>
      </c>
      <c r="D2446" s="387" t="s">
        <v>2641</v>
      </c>
      <c r="E2446" s="389">
        <v>43692</v>
      </c>
      <c r="F2446" s="387" t="s">
        <v>2913</v>
      </c>
      <c r="G2446" s="389">
        <v>43692</v>
      </c>
      <c r="H2446" s="387" t="s">
        <v>1811</v>
      </c>
      <c r="I2446" s="389">
        <v>43692</v>
      </c>
      <c r="J2446" s="387" t="s">
        <v>2910</v>
      </c>
      <c r="K2446" s="387" t="s">
        <v>1741</v>
      </c>
      <c r="L2446" s="390" t="s">
        <v>1732</v>
      </c>
      <c r="M2446" s="390" t="s">
        <v>1884</v>
      </c>
      <c r="N2446" s="390" t="str">
        <f t="shared" ref="N2446:N2509" si="78">M2446&amp;"@blyblade.com"</f>
        <v>Employee25@blyblade.com</v>
      </c>
      <c r="O2446" s="390" t="str">
        <f t="shared" si="77"/>
        <v>Shyloh_Davonne Wilkinson</v>
      </c>
      <c r="P2446" s="387" t="s">
        <v>1728</v>
      </c>
      <c r="Q2446" s="387" t="s">
        <v>1847</v>
      </c>
      <c r="R2446" s="387" t="s">
        <v>1803</v>
      </c>
      <c r="S2446" s="387">
        <v>5.45</v>
      </c>
      <c r="T2446" s="387">
        <v>32</v>
      </c>
      <c r="U2446" s="387" t="s">
        <v>1882</v>
      </c>
      <c r="V2446" s="387" t="s">
        <v>1883</v>
      </c>
      <c r="W2446" s="387" t="s">
        <v>1771</v>
      </c>
      <c r="X2446" s="387" t="s">
        <v>1844</v>
      </c>
      <c r="Y2446" s="387" t="s">
        <v>1735</v>
      </c>
      <c r="Z2446" s="387" t="s">
        <v>1734</v>
      </c>
      <c r="AA2446" s="387" t="s">
        <v>1733</v>
      </c>
      <c r="AB2446" s="387">
        <v>36.69</v>
      </c>
      <c r="AC2446" s="387">
        <v>0</v>
      </c>
      <c r="AD2446" s="387">
        <v>0</v>
      </c>
      <c r="AE2446" s="387">
        <v>36.69</v>
      </c>
      <c r="AF2446" s="387" t="s">
        <v>1729</v>
      </c>
      <c r="AG2446" s="387">
        <v>36.69</v>
      </c>
      <c r="AH2446" s="387">
        <v>0</v>
      </c>
      <c r="AI2446" s="387">
        <v>0</v>
      </c>
      <c r="AJ2446" s="387">
        <v>36.69</v>
      </c>
      <c r="AK2446" s="387">
        <v>3.67</v>
      </c>
      <c r="AM2446"/>
      <c r="AN2446"/>
    </row>
    <row r="2447" spans="1:40">
      <c r="A2447" s="387" t="s">
        <v>3602</v>
      </c>
      <c r="B2447" s="388">
        <v>43692.480775462966</v>
      </c>
      <c r="C2447" s="389">
        <v>43692</v>
      </c>
      <c r="D2447" s="387" t="s">
        <v>2368</v>
      </c>
      <c r="E2447" s="389">
        <v>43692</v>
      </c>
      <c r="F2447" s="387" t="s">
        <v>2367</v>
      </c>
      <c r="G2447" s="389">
        <v>43692</v>
      </c>
      <c r="H2447" s="387" t="s">
        <v>3601</v>
      </c>
      <c r="I2447" s="389">
        <v>43692</v>
      </c>
      <c r="J2447" s="387" t="s">
        <v>3600</v>
      </c>
      <c r="K2447" s="387" t="s">
        <v>1741</v>
      </c>
      <c r="L2447" s="390" t="s">
        <v>1732</v>
      </c>
      <c r="M2447" s="390" t="s">
        <v>2051</v>
      </c>
      <c r="N2447" s="390" t="str">
        <f t="shared" si="78"/>
        <v>Employee26@blyblade.com</v>
      </c>
      <c r="O2447" s="390" t="str">
        <f t="shared" ref="O2447:O2510" si="79">VLOOKUP(M2447,$A$10:$F$65,4,FALSE)</f>
        <v>Karoline_Lozier</v>
      </c>
      <c r="P2447" s="387" t="s">
        <v>1728</v>
      </c>
      <c r="Q2447" s="387" t="s">
        <v>1754</v>
      </c>
      <c r="R2447" s="387" t="s">
        <v>1738</v>
      </c>
      <c r="S2447" s="387">
        <v>1.2</v>
      </c>
      <c r="T2447" s="387">
        <v>11</v>
      </c>
      <c r="U2447" s="387" t="s">
        <v>1772</v>
      </c>
      <c r="V2447" s="387" t="s">
        <v>1772</v>
      </c>
      <c r="W2447" s="387" t="s">
        <v>1771</v>
      </c>
      <c r="X2447" s="387" t="s">
        <v>1770</v>
      </c>
      <c r="Y2447" s="387" t="s">
        <v>1748</v>
      </c>
      <c r="Z2447" s="387" t="s">
        <v>1734</v>
      </c>
      <c r="AA2447" s="387" t="s">
        <v>1733</v>
      </c>
      <c r="AB2447" s="387">
        <v>13.92</v>
      </c>
      <c r="AC2447" s="387">
        <v>0</v>
      </c>
      <c r="AD2447" s="387">
        <v>0</v>
      </c>
      <c r="AE2447" s="387">
        <v>13.92</v>
      </c>
      <c r="AF2447" s="387" t="s">
        <v>1729</v>
      </c>
      <c r="AG2447" s="387">
        <v>13.92</v>
      </c>
      <c r="AH2447" s="387">
        <v>0</v>
      </c>
      <c r="AI2447" s="387">
        <v>0</v>
      </c>
      <c r="AJ2447" s="387">
        <v>13.92</v>
      </c>
      <c r="AK2447" s="387">
        <v>1.39</v>
      </c>
      <c r="AM2447"/>
      <c r="AN2447"/>
    </row>
    <row r="2448" spans="1:40">
      <c r="A2448" s="387" t="s">
        <v>3599</v>
      </c>
      <c r="B2448" s="388">
        <v>43692.485266203701</v>
      </c>
      <c r="C2448" s="389">
        <v>43692</v>
      </c>
      <c r="D2448" s="387" t="s">
        <v>3256</v>
      </c>
      <c r="E2448" s="389">
        <v>43692</v>
      </c>
      <c r="F2448" s="387" t="s">
        <v>3255</v>
      </c>
      <c r="G2448" s="389">
        <v>43692</v>
      </c>
      <c r="H2448" s="387" t="s">
        <v>2176</v>
      </c>
      <c r="I2448" s="389">
        <v>43692</v>
      </c>
      <c r="J2448" s="387" t="s">
        <v>2668</v>
      </c>
      <c r="K2448" s="387" t="s">
        <v>1741</v>
      </c>
      <c r="L2448" s="390" t="s">
        <v>1732</v>
      </c>
      <c r="M2448" s="390" t="s">
        <v>1898</v>
      </c>
      <c r="N2448" s="390" t="str">
        <f t="shared" si="78"/>
        <v>Employee36@blyblade.com</v>
      </c>
      <c r="O2448" s="390" t="str">
        <f t="shared" si="79"/>
        <v>Jacob_Gibson</v>
      </c>
      <c r="P2448" s="387" t="s">
        <v>1728</v>
      </c>
      <c r="Q2448" s="387" t="s">
        <v>1754</v>
      </c>
      <c r="R2448" s="387" t="s">
        <v>1738</v>
      </c>
      <c r="S2448" s="387">
        <v>7.97</v>
      </c>
      <c r="T2448" s="387">
        <v>30</v>
      </c>
      <c r="U2448" s="387" t="s">
        <v>1897</v>
      </c>
      <c r="V2448" s="387" t="s">
        <v>1737</v>
      </c>
      <c r="W2448" s="387" t="s">
        <v>1771</v>
      </c>
      <c r="X2448" s="387" t="s">
        <v>1770</v>
      </c>
      <c r="Y2448" s="387" t="s">
        <v>1896</v>
      </c>
      <c r="Z2448" s="387" t="s">
        <v>1734</v>
      </c>
      <c r="AA2448" s="387" t="s">
        <v>1733</v>
      </c>
      <c r="AB2448" s="387">
        <v>47.4</v>
      </c>
      <c r="AC2448" s="387">
        <v>0</v>
      </c>
      <c r="AD2448" s="387">
        <v>0</v>
      </c>
      <c r="AE2448" s="387">
        <v>47.4</v>
      </c>
      <c r="AF2448" s="387" t="s">
        <v>1729</v>
      </c>
      <c r="AG2448" s="387">
        <v>47.4</v>
      </c>
      <c r="AH2448" s="387">
        <v>0</v>
      </c>
      <c r="AI2448" s="387">
        <v>0</v>
      </c>
      <c r="AJ2448" s="387">
        <v>47.4</v>
      </c>
      <c r="AK2448" s="387">
        <v>4.74</v>
      </c>
      <c r="AM2448"/>
      <c r="AN2448"/>
    </row>
    <row r="2449" spans="1:40">
      <c r="A2449" s="387" t="s">
        <v>3599</v>
      </c>
      <c r="B2449" s="388">
        <v>43692.485706018517</v>
      </c>
      <c r="C2449" s="389">
        <v>43692</v>
      </c>
      <c r="D2449" s="387" t="s">
        <v>3256</v>
      </c>
      <c r="E2449" s="389">
        <v>43692</v>
      </c>
      <c r="F2449" s="387" t="s">
        <v>3255</v>
      </c>
      <c r="G2449" s="389">
        <v>43692</v>
      </c>
      <c r="H2449" s="387" t="s">
        <v>2176</v>
      </c>
      <c r="I2449" s="389">
        <v>43692</v>
      </c>
      <c r="J2449" s="387" t="s">
        <v>2668</v>
      </c>
      <c r="K2449" s="387" t="s">
        <v>1741</v>
      </c>
      <c r="L2449" s="390" t="s">
        <v>1732</v>
      </c>
      <c r="M2449" s="390" t="s">
        <v>1898</v>
      </c>
      <c r="N2449" s="390" t="str">
        <f t="shared" si="78"/>
        <v>Employee36@blyblade.com</v>
      </c>
      <c r="O2449" s="390" t="str">
        <f t="shared" si="79"/>
        <v>Jacob_Gibson</v>
      </c>
      <c r="P2449" s="387" t="s">
        <v>1728</v>
      </c>
      <c r="Q2449" s="387" t="s">
        <v>1754</v>
      </c>
      <c r="R2449" s="387" t="s">
        <v>1738</v>
      </c>
      <c r="S2449" s="387">
        <v>7.97</v>
      </c>
      <c r="T2449" s="387">
        <v>30</v>
      </c>
      <c r="U2449" s="387" t="s">
        <v>1897</v>
      </c>
      <c r="V2449" s="387" t="s">
        <v>1737</v>
      </c>
      <c r="W2449" s="387" t="s">
        <v>1771</v>
      </c>
      <c r="X2449" s="387" t="s">
        <v>1770</v>
      </c>
      <c r="Y2449" s="387" t="s">
        <v>1896</v>
      </c>
      <c r="Z2449" s="387" t="s">
        <v>1734</v>
      </c>
      <c r="AA2449" s="387" t="s">
        <v>1747</v>
      </c>
      <c r="AB2449" s="387">
        <v>0</v>
      </c>
      <c r="AC2449" s="387">
        <v>0</v>
      </c>
      <c r="AD2449" s="387">
        <v>7.29</v>
      </c>
      <c r="AE2449" s="387">
        <v>7.29</v>
      </c>
      <c r="AF2449" s="387" t="s">
        <v>1729</v>
      </c>
      <c r="AG2449" s="387">
        <v>0</v>
      </c>
      <c r="AH2449" s="387">
        <v>0</v>
      </c>
      <c r="AI2449" s="387">
        <v>7.29</v>
      </c>
      <c r="AJ2449" s="387">
        <v>7.29</v>
      </c>
      <c r="AK2449" s="387">
        <v>0</v>
      </c>
      <c r="AM2449"/>
      <c r="AN2449"/>
    </row>
    <row r="2450" spans="1:40">
      <c r="A2450" s="387" t="s">
        <v>3598</v>
      </c>
      <c r="B2450" s="388">
        <v>43692.485717592594</v>
      </c>
      <c r="C2450" s="389">
        <v>43692</v>
      </c>
      <c r="D2450" s="387" t="s">
        <v>2641</v>
      </c>
      <c r="E2450" s="389">
        <v>43692</v>
      </c>
      <c r="F2450" s="387" t="s">
        <v>2913</v>
      </c>
      <c r="G2450" s="389">
        <v>43692</v>
      </c>
      <c r="H2450" s="387" t="s">
        <v>1811</v>
      </c>
      <c r="I2450" s="389">
        <v>43692</v>
      </c>
      <c r="J2450" s="387" t="s">
        <v>2910</v>
      </c>
      <c r="K2450" s="387" t="s">
        <v>1741</v>
      </c>
      <c r="L2450" s="390" t="s">
        <v>1732</v>
      </c>
      <c r="M2450" s="390" t="s">
        <v>1884</v>
      </c>
      <c r="N2450" s="390" t="str">
        <f t="shared" si="78"/>
        <v>Employee25@blyblade.com</v>
      </c>
      <c r="O2450" s="390" t="str">
        <f t="shared" si="79"/>
        <v>Shyloh_Davonne Wilkinson</v>
      </c>
      <c r="P2450" s="387" t="s">
        <v>1728</v>
      </c>
      <c r="Q2450" s="387" t="s">
        <v>1847</v>
      </c>
      <c r="R2450" s="387" t="s">
        <v>1803</v>
      </c>
      <c r="S2450" s="387">
        <v>5.45</v>
      </c>
      <c r="T2450" s="387">
        <v>32</v>
      </c>
      <c r="U2450" s="387" t="s">
        <v>1882</v>
      </c>
      <c r="V2450" s="387" t="s">
        <v>1883</v>
      </c>
      <c r="W2450" s="387" t="s">
        <v>1771</v>
      </c>
      <c r="X2450" s="387" t="s">
        <v>1844</v>
      </c>
      <c r="Y2450" s="387" t="s">
        <v>1735</v>
      </c>
      <c r="Z2450" s="387" t="s">
        <v>1734</v>
      </c>
      <c r="AA2450" s="387" t="s">
        <v>1747</v>
      </c>
      <c r="AB2450" s="387">
        <v>0</v>
      </c>
      <c r="AC2450" s="387">
        <v>0</v>
      </c>
      <c r="AD2450" s="387">
        <v>5.5</v>
      </c>
      <c r="AE2450" s="387">
        <v>5.5</v>
      </c>
      <c r="AF2450" s="387" t="s">
        <v>1729</v>
      </c>
      <c r="AG2450" s="387">
        <v>0</v>
      </c>
      <c r="AH2450" s="387">
        <v>0</v>
      </c>
      <c r="AI2450" s="387">
        <v>5.5</v>
      </c>
      <c r="AJ2450" s="387">
        <v>5.5</v>
      </c>
      <c r="AK2450" s="387">
        <v>0</v>
      </c>
      <c r="AM2450"/>
      <c r="AN2450"/>
    </row>
    <row r="2451" spans="1:40">
      <c r="A2451" s="387" t="s">
        <v>3597</v>
      </c>
      <c r="B2451" s="388">
        <v>43692.574456018519</v>
      </c>
      <c r="C2451" s="389">
        <v>43692</v>
      </c>
      <c r="D2451" s="387" t="s">
        <v>2124</v>
      </c>
      <c r="E2451" s="389">
        <v>43692</v>
      </c>
      <c r="F2451" s="387" t="s">
        <v>3596</v>
      </c>
      <c r="G2451" s="389">
        <v>43692</v>
      </c>
      <c r="H2451" s="387" t="s">
        <v>3079</v>
      </c>
      <c r="I2451" s="389">
        <v>43692</v>
      </c>
      <c r="J2451" s="387" t="s">
        <v>3078</v>
      </c>
      <c r="K2451" s="387" t="s">
        <v>1741</v>
      </c>
      <c r="L2451" s="390" t="s">
        <v>1732</v>
      </c>
      <c r="M2451" s="390" t="s">
        <v>3510</v>
      </c>
      <c r="N2451" s="390" t="str">
        <f t="shared" si="78"/>
        <v>Employee20@blyblade.com</v>
      </c>
      <c r="O2451" s="390" t="str">
        <f t="shared" si="79"/>
        <v>Conner_Clay</v>
      </c>
      <c r="P2451" s="387" t="s">
        <v>1728</v>
      </c>
      <c r="Q2451" s="387" t="s">
        <v>1754</v>
      </c>
      <c r="R2451" s="387" t="s">
        <v>1738</v>
      </c>
      <c r="S2451" s="387">
        <v>1.4</v>
      </c>
      <c r="T2451" s="387">
        <v>11</v>
      </c>
      <c r="U2451" s="387" t="s">
        <v>1772</v>
      </c>
      <c r="V2451" s="387" t="s">
        <v>1883</v>
      </c>
      <c r="W2451" s="387" t="s">
        <v>1771</v>
      </c>
      <c r="X2451" s="387" t="s">
        <v>1770</v>
      </c>
      <c r="Y2451" s="387" t="s">
        <v>2449</v>
      </c>
      <c r="Z2451" s="387" t="s">
        <v>1734</v>
      </c>
      <c r="AA2451" s="387" t="s">
        <v>1733</v>
      </c>
      <c r="AB2451" s="387">
        <v>13.36</v>
      </c>
      <c r="AC2451" s="387">
        <v>0</v>
      </c>
      <c r="AD2451" s="387">
        <v>0</v>
      </c>
      <c r="AE2451" s="387">
        <v>13.36</v>
      </c>
      <c r="AF2451" s="387" t="s">
        <v>1729</v>
      </c>
      <c r="AG2451" s="387">
        <v>13.36</v>
      </c>
      <c r="AH2451" s="387">
        <v>0</v>
      </c>
      <c r="AI2451" s="387">
        <v>0</v>
      </c>
      <c r="AJ2451" s="387">
        <v>13.36</v>
      </c>
      <c r="AK2451" s="387">
        <v>1.34</v>
      </c>
      <c r="AM2451"/>
      <c r="AN2451"/>
    </row>
    <row r="2452" spans="1:40">
      <c r="A2452" s="387" t="s">
        <v>3595</v>
      </c>
      <c r="B2452" s="388">
        <v>43692.590324074074</v>
      </c>
      <c r="C2452" s="389">
        <v>43692</v>
      </c>
      <c r="D2452" s="387" t="s">
        <v>2871</v>
      </c>
      <c r="E2452" s="389">
        <v>43692</v>
      </c>
      <c r="F2452" s="387" t="s">
        <v>3594</v>
      </c>
      <c r="G2452" s="389">
        <v>43692</v>
      </c>
      <c r="H2452" s="387" t="s">
        <v>2605</v>
      </c>
      <c r="I2452" s="389">
        <v>43692</v>
      </c>
      <c r="J2452" s="387" t="s">
        <v>3593</v>
      </c>
      <c r="K2452" s="387" t="s">
        <v>1741</v>
      </c>
      <c r="L2452" s="390" t="s">
        <v>1732</v>
      </c>
      <c r="M2452" s="390" t="s">
        <v>1884</v>
      </c>
      <c r="N2452" s="390" t="str">
        <f t="shared" si="78"/>
        <v>Employee25@blyblade.com</v>
      </c>
      <c r="O2452" s="390" t="str">
        <f t="shared" si="79"/>
        <v>Shyloh_Davonne Wilkinson</v>
      </c>
      <c r="P2452" s="387" t="s">
        <v>1728</v>
      </c>
      <c r="Q2452" s="387" t="s">
        <v>1847</v>
      </c>
      <c r="R2452" s="387" t="s">
        <v>1738</v>
      </c>
      <c r="S2452" s="387">
        <v>4.6900000000000004</v>
      </c>
      <c r="T2452" s="387">
        <v>10</v>
      </c>
      <c r="U2452" s="387" t="s">
        <v>1883</v>
      </c>
      <c r="V2452" s="387" t="s">
        <v>2007</v>
      </c>
      <c r="W2452" s="387" t="s">
        <v>1965</v>
      </c>
      <c r="X2452" s="387" t="s">
        <v>1964</v>
      </c>
      <c r="Y2452" s="387" t="s">
        <v>1735</v>
      </c>
      <c r="Z2452" s="387" t="s">
        <v>1734</v>
      </c>
      <c r="AA2452" s="387" t="s">
        <v>1733</v>
      </c>
      <c r="AB2452" s="387">
        <v>22.06</v>
      </c>
      <c r="AC2452" s="387">
        <v>0</v>
      </c>
      <c r="AD2452" s="387">
        <v>0</v>
      </c>
      <c r="AE2452" s="387">
        <v>22.06</v>
      </c>
      <c r="AF2452" s="387" t="s">
        <v>1729</v>
      </c>
      <c r="AG2452" s="387">
        <v>22.06</v>
      </c>
      <c r="AH2452" s="387">
        <v>0</v>
      </c>
      <c r="AI2452" s="387">
        <v>0</v>
      </c>
      <c r="AJ2452" s="387">
        <v>22.06</v>
      </c>
      <c r="AK2452" s="387">
        <v>2.21</v>
      </c>
      <c r="AM2452"/>
      <c r="AN2452"/>
    </row>
    <row r="2453" spans="1:40">
      <c r="A2453" s="387" t="s">
        <v>3592</v>
      </c>
      <c r="B2453" s="388">
        <v>43692.601712962962</v>
      </c>
      <c r="C2453" s="389">
        <v>43692</v>
      </c>
      <c r="D2453" s="387" t="s">
        <v>3568</v>
      </c>
      <c r="E2453" s="389">
        <v>43692</v>
      </c>
      <c r="F2453" s="387" t="s">
        <v>2375</v>
      </c>
      <c r="G2453" s="389">
        <v>43692</v>
      </c>
      <c r="H2453" s="387" t="s">
        <v>2774</v>
      </c>
      <c r="I2453" s="389">
        <v>43692</v>
      </c>
      <c r="J2453" s="387" t="s">
        <v>2461</v>
      </c>
      <c r="K2453" s="387" t="s">
        <v>1741</v>
      </c>
      <c r="L2453" s="390" t="s">
        <v>1732</v>
      </c>
      <c r="M2453" s="390" t="s">
        <v>2812</v>
      </c>
      <c r="N2453" s="390" t="str">
        <f t="shared" si="78"/>
        <v>Employee6@blyblade.com</v>
      </c>
      <c r="O2453" s="390" t="str">
        <f t="shared" si="79"/>
        <v>Matthew_Brody</v>
      </c>
      <c r="P2453" s="387" t="s">
        <v>1728</v>
      </c>
      <c r="Q2453" s="387" t="s">
        <v>1754</v>
      </c>
      <c r="R2453" s="387" t="s">
        <v>1738</v>
      </c>
      <c r="S2453" s="387">
        <v>1.2</v>
      </c>
      <c r="T2453" s="387">
        <v>12</v>
      </c>
      <c r="U2453" s="387" t="s">
        <v>1883</v>
      </c>
      <c r="V2453" s="387" t="s">
        <v>1772</v>
      </c>
      <c r="W2453" s="387" t="s">
        <v>1771</v>
      </c>
      <c r="X2453" s="387" t="s">
        <v>1770</v>
      </c>
      <c r="Y2453" s="387" t="s">
        <v>1748</v>
      </c>
      <c r="Z2453" s="387" t="s">
        <v>1734</v>
      </c>
      <c r="AA2453" s="387" t="s">
        <v>1733</v>
      </c>
      <c r="AB2453" s="387">
        <v>14.97</v>
      </c>
      <c r="AC2453" s="387">
        <v>0</v>
      </c>
      <c r="AD2453" s="387">
        <v>0</v>
      </c>
      <c r="AE2453" s="387">
        <v>14.97</v>
      </c>
      <c r="AF2453" s="387" t="s">
        <v>1729</v>
      </c>
      <c r="AG2453" s="387">
        <v>14.97</v>
      </c>
      <c r="AH2453" s="387">
        <v>0</v>
      </c>
      <c r="AI2453" s="387">
        <v>0</v>
      </c>
      <c r="AJ2453" s="387">
        <v>14.97</v>
      </c>
      <c r="AK2453" s="387">
        <v>1.5</v>
      </c>
      <c r="AM2453"/>
      <c r="AN2453"/>
    </row>
    <row r="2454" spans="1:40">
      <c r="A2454" s="387" t="s">
        <v>3536</v>
      </c>
      <c r="B2454" s="388">
        <v>43692.626481481479</v>
      </c>
      <c r="C2454" s="389">
        <v>43692</v>
      </c>
      <c r="D2454" s="387" t="s">
        <v>2856</v>
      </c>
      <c r="E2454" s="389">
        <v>43692</v>
      </c>
      <c r="F2454" s="387" t="s">
        <v>3266</v>
      </c>
      <c r="G2454" s="389">
        <v>43692</v>
      </c>
      <c r="H2454" s="387" t="s">
        <v>1814</v>
      </c>
      <c r="I2454" s="389">
        <v>43692</v>
      </c>
      <c r="J2454" s="387" t="s">
        <v>1813</v>
      </c>
      <c r="K2454" s="387" t="s">
        <v>1741</v>
      </c>
      <c r="L2454" s="390" t="s">
        <v>1732</v>
      </c>
      <c r="M2454" s="390" t="s">
        <v>1755</v>
      </c>
      <c r="N2454" s="390" t="str">
        <f t="shared" si="78"/>
        <v>Employee2@blyblade.com</v>
      </c>
      <c r="O2454" s="390" t="str">
        <f t="shared" si="79"/>
        <v>Cal_Thompson</v>
      </c>
      <c r="P2454" s="387" t="s">
        <v>1728</v>
      </c>
      <c r="Q2454" s="387" t="s">
        <v>1952</v>
      </c>
      <c r="R2454" s="387" t="s">
        <v>1738</v>
      </c>
      <c r="S2454" s="387">
        <v>5.87</v>
      </c>
      <c r="T2454" s="387">
        <v>16</v>
      </c>
      <c r="U2454" s="387" t="s">
        <v>1772</v>
      </c>
      <c r="V2454" s="387" t="s">
        <v>2183</v>
      </c>
      <c r="W2454" s="387" t="s">
        <v>1761</v>
      </c>
      <c r="X2454" s="387" t="s">
        <v>1749</v>
      </c>
      <c r="Y2454" s="387" t="s">
        <v>1748</v>
      </c>
      <c r="Z2454" s="387" t="s">
        <v>1734</v>
      </c>
      <c r="AA2454" s="387" t="s">
        <v>1733</v>
      </c>
      <c r="AB2454" s="387">
        <v>78.540000000000006</v>
      </c>
      <c r="AC2454" s="387">
        <v>0</v>
      </c>
      <c r="AD2454" s="387">
        <v>0</v>
      </c>
      <c r="AE2454" s="387">
        <v>78.540000000000006</v>
      </c>
      <c r="AF2454" s="387" t="s">
        <v>1729</v>
      </c>
      <c r="AG2454" s="387">
        <v>78.540000000000006</v>
      </c>
      <c r="AH2454" s="387">
        <v>0</v>
      </c>
      <c r="AI2454" s="387">
        <v>0</v>
      </c>
      <c r="AJ2454" s="387">
        <v>78.540000000000006</v>
      </c>
      <c r="AK2454" s="387">
        <v>7.85</v>
      </c>
      <c r="AM2454"/>
      <c r="AN2454"/>
    </row>
    <row r="2455" spans="1:40">
      <c r="A2455" s="387" t="s">
        <v>3591</v>
      </c>
      <c r="B2455" s="388">
        <v>43692.629293981481</v>
      </c>
      <c r="C2455" s="389">
        <v>43692</v>
      </c>
      <c r="D2455" s="387" t="s">
        <v>2115</v>
      </c>
      <c r="E2455" s="389">
        <v>43692</v>
      </c>
      <c r="F2455" s="387" t="s">
        <v>2447</v>
      </c>
      <c r="G2455" s="389">
        <v>43692</v>
      </c>
      <c r="H2455" s="387" t="s">
        <v>3590</v>
      </c>
      <c r="I2455" s="389">
        <v>43692</v>
      </c>
      <c r="J2455" s="387" t="s">
        <v>3256</v>
      </c>
      <c r="K2455" s="387" t="s">
        <v>1741</v>
      </c>
      <c r="L2455" s="390" t="s">
        <v>1732</v>
      </c>
      <c r="M2455" s="390" t="s">
        <v>1854</v>
      </c>
      <c r="N2455" s="390" t="str">
        <f t="shared" si="78"/>
        <v>Employee5@blyblade.com</v>
      </c>
      <c r="O2455" s="390" t="str">
        <f t="shared" si="79"/>
        <v>Torey_McNeil</v>
      </c>
      <c r="P2455" s="387" t="s">
        <v>1728</v>
      </c>
      <c r="Q2455" s="387" t="s">
        <v>1847</v>
      </c>
      <c r="R2455" s="387" t="s">
        <v>1738</v>
      </c>
      <c r="S2455" s="387">
        <v>9.3699999999999992</v>
      </c>
      <c r="T2455" s="387">
        <v>42</v>
      </c>
      <c r="U2455" s="387" t="s">
        <v>1853</v>
      </c>
      <c r="V2455" s="387" t="s">
        <v>1737</v>
      </c>
      <c r="W2455" s="387" t="s">
        <v>1771</v>
      </c>
      <c r="X2455" s="387" t="s">
        <v>1770</v>
      </c>
      <c r="Y2455" s="387" t="s">
        <v>1748</v>
      </c>
      <c r="Z2455" s="387" t="s">
        <v>1734</v>
      </c>
      <c r="AA2455" s="387" t="s">
        <v>1733</v>
      </c>
      <c r="AB2455" s="387">
        <v>57.16</v>
      </c>
      <c r="AC2455" s="387">
        <v>0</v>
      </c>
      <c r="AD2455" s="387">
        <v>0</v>
      </c>
      <c r="AE2455" s="387">
        <v>57.16</v>
      </c>
      <c r="AF2455" s="387" t="s">
        <v>1729</v>
      </c>
      <c r="AG2455" s="387">
        <v>57.16</v>
      </c>
      <c r="AH2455" s="387">
        <v>0</v>
      </c>
      <c r="AI2455" s="387">
        <v>0</v>
      </c>
      <c r="AJ2455" s="387">
        <v>57.16</v>
      </c>
      <c r="AK2455" s="387">
        <v>5.72</v>
      </c>
      <c r="AM2455"/>
      <c r="AN2455"/>
    </row>
    <row r="2456" spans="1:40">
      <c r="A2456" s="387" t="s">
        <v>3589</v>
      </c>
      <c r="B2456" s="388">
        <v>43692.648402777777</v>
      </c>
      <c r="C2456" s="389">
        <v>43692</v>
      </c>
      <c r="D2456" s="387" t="s">
        <v>2727</v>
      </c>
      <c r="E2456" s="389">
        <v>43692</v>
      </c>
      <c r="F2456" s="387" t="s">
        <v>3261</v>
      </c>
      <c r="G2456" s="389">
        <v>43692</v>
      </c>
      <c r="H2456" s="387" t="s">
        <v>2334</v>
      </c>
      <c r="I2456" s="389">
        <v>43692</v>
      </c>
      <c r="J2456" s="387" t="s">
        <v>2436</v>
      </c>
      <c r="K2456" s="387" t="s">
        <v>1741</v>
      </c>
      <c r="L2456" s="390" t="s">
        <v>1732</v>
      </c>
      <c r="M2456" s="390" t="s">
        <v>1979</v>
      </c>
      <c r="N2456" s="390" t="str">
        <f t="shared" si="78"/>
        <v>Employee15@blyblade.com</v>
      </c>
      <c r="O2456" s="390" t="str">
        <f t="shared" si="79"/>
        <v>Jess_Rooney</v>
      </c>
      <c r="P2456" s="387" t="s">
        <v>1728</v>
      </c>
      <c r="Q2456" s="387" t="s">
        <v>1739</v>
      </c>
      <c r="R2456" s="387" t="s">
        <v>1738</v>
      </c>
      <c r="S2456" s="387">
        <v>0.53</v>
      </c>
      <c r="T2456" s="387">
        <v>31</v>
      </c>
      <c r="U2456" s="387" t="s">
        <v>1772</v>
      </c>
      <c r="V2456" s="387" t="s">
        <v>1772</v>
      </c>
      <c r="W2456" s="387" t="s">
        <v>1728</v>
      </c>
      <c r="X2456" s="387" t="s">
        <v>1794</v>
      </c>
      <c r="Y2456" s="387" t="s">
        <v>1735</v>
      </c>
      <c r="Z2456" s="387" t="s">
        <v>1734</v>
      </c>
      <c r="AA2456" s="387" t="s">
        <v>1733</v>
      </c>
      <c r="AB2456" s="387">
        <v>20.13</v>
      </c>
      <c r="AC2456" s="387">
        <v>0</v>
      </c>
      <c r="AD2456" s="387">
        <v>0</v>
      </c>
      <c r="AE2456" s="387">
        <v>20</v>
      </c>
      <c r="AF2456" s="387" t="s">
        <v>1729</v>
      </c>
      <c r="AG2456" s="387">
        <v>20.13</v>
      </c>
      <c r="AH2456" s="387">
        <v>0</v>
      </c>
      <c r="AI2456" s="387">
        <v>0</v>
      </c>
      <c r="AJ2456" s="387">
        <v>20</v>
      </c>
      <c r="AK2456" s="387">
        <v>2</v>
      </c>
      <c r="AM2456"/>
      <c r="AN2456"/>
    </row>
    <row r="2457" spans="1:40">
      <c r="A2457" s="387" t="s">
        <v>3588</v>
      </c>
      <c r="B2457" s="388">
        <v>43692.649733796294</v>
      </c>
      <c r="C2457" s="389">
        <v>43692</v>
      </c>
      <c r="D2457" s="387" t="s">
        <v>2768</v>
      </c>
      <c r="E2457" s="389">
        <v>43692</v>
      </c>
      <c r="F2457" s="387" t="s">
        <v>2893</v>
      </c>
      <c r="G2457" s="389">
        <v>43692</v>
      </c>
      <c r="H2457" s="387" t="s">
        <v>2163</v>
      </c>
      <c r="I2457" s="389">
        <v>43692</v>
      </c>
      <c r="J2457" s="387" t="s">
        <v>1835</v>
      </c>
      <c r="K2457" s="387" t="s">
        <v>1741</v>
      </c>
      <c r="L2457" s="390" t="s">
        <v>1732</v>
      </c>
      <c r="M2457" s="390" t="s">
        <v>2013</v>
      </c>
      <c r="N2457" s="390" t="str">
        <f t="shared" si="78"/>
        <v>Employee22@blyblade.com</v>
      </c>
      <c r="O2457" s="390" t="str">
        <f t="shared" si="79"/>
        <v>Lee_Gold</v>
      </c>
      <c r="P2457" s="387" t="s">
        <v>1728</v>
      </c>
      <c r="Q2457" s="387" t="s">
        <v>1847</v>
      </c>
      <c r="R2457" s="387" t="s">
        <v>1738</v>
      </c>
      <c r="S2457" s="387">
        <v>3.23</v>
      </c>
      <c r="T2457" s="387">
        <v>34</v>
      </c>
      <c r="U2457" s="387" t="s">
        <v>1737</v>
      </c>
      <c r="V2457" s="387" t="s">
        <v>2342</v>
      </c>
      <c r="W2457" s="387" t="s">
        <v>2450</v>
      </c>
      <c r="X2457" s="387" t="s">
        <v>1770</v>
      </c>
      <c r="Y2457" s="387" t="s">
        <v>1748</v>
      </c>
      <c r="Z2457" s="387" t="s">
        <v>1734</v>
      </c>
      <c r="AA2457" s="387" t="s">
        <v>1747</v>
      </c>
      <c r="AB2457" s="387">
        <v>0</v>
      </c>
      <c r="AC2457" s="387">
        <v>0</v>
      </c>
      <c r="AD2457" s="387">
        <v>6.24</v>
      </c>
      <c r="AE2457" s="387">
        <v>6.24</v>
      </c>
      <c r="AF2457" s="387" t="s">
        <v>1729</v>
      </c>
      <c r="AG2457" s="387">
        <v>0</v>
      </c>
      <c r="AH2457" s="387">
        <v>0</v>
      </c>
      <c r="AI2457" s="387">
        <v>6.24</v>
      </c>
      <c r="AJ2457" s="387">
        <v>6.24</v>
      </c>
      <c r="AK2457" s="387">
        <v>0</v>
      </c>
      <c r="AM2457"/>
      <c r="AN2457"/>
    </row>
    <row r="2458" spans="1:40">
      <c r="A2458" s="387" t="s">
        <v>3588</v>
      </c>
      <c r="B2458" s="388">
        <v>43692.649756944447</v>
      </c>
      <c r="C2458" s="389">
        <v>43692</v>
      </c>
      <c r="D2458" s="387" t="s">
        <v>2768</v>
      </c>
      <c r="E2458" s="389">
        <v>43692</v>
      </c>
      <c r="F2458" s="387" t="s">
        <v>2893</v>
      </c>
      <c r="G2458" s="389">
        <v>43692</v>
      </c>
      <c r="H2458" s="387" t="s">
        <v>2163</v>
      </c>
      <c r="I2458" s="389">
        <v>43692</v>
      </c>
      <c r="J2458" s="387" t="s">
        <v>1835</v>
      </c>
      <c r="K2458" s="387" t="s">
        <v>1741</v>
      </c>
      <c r="L2458" s="390" t="s">
        <v>1732</v>
      </c>
      <c r="M2458" s="390" t="s">
        <v>2013</v>
      </c>
      <c r="N2458" s="390" t="str">
        <f t="shared" si="78"/>
        <v>Employee22@blyblade.com</v>
      </c>
      <c r="O2458" s="390" t="str">
        <f t="shared" si="79"/>
        <v>Lee_Gold</v>
      </c>
      <c r="P2458" s="387" t="s">
        <v>1728</v>
      </c>
      <c r="Q2458" s="387" t="s">
        <v>1847</v>
      </c>
      <c r="R2458" s="387" t="s">
        <v>1738</v>
      </c>
      <c r="S2458" s="387">
        <v>3.23</v>
      </c>
      <c r="T2458" s="387">
        <v>34</v>
      </c>
      <c r="U2458" s="387" t="s">
        <v>1737</v>
      </c>
      <c r="V2458" s="387" t="s">
        <v>2342</v>
      </c>
      <c r="W2458" s="387" t="s">
        <v>2450</v>
      </c>
      <c r="X2458" s="387" t="s">
        <v>1770</v>
      </c>
      <c r="Y2458" s="387" t="s">
        <v>1748</v>
      </c>
      <c r="Z2458" s="387" t="s">
        <v>1734</v>
      </c>
      <c r="AA2458" s="387" t="s">
        <v>1733</v>
      </c>
      <c r="AB2458" s="387">
        <v>33.42</v>
      </c>
      <c r="AC2458" s="387">
        <v>0</v>
      </c>
      <c r="AD2458" s="387">
        <v>0</v>
      </c>
      <c r="AE2458" s="387">
        <v>33.42</v>
      </c>
      <c r="AF2458" s="387" t="s">
        <v>1729</v>
      </c>
      <c r="AG2458" s="387">
        <v>33.42</v>
      </c>
      <c r="AH2458" s="387">
        <v>0</v>
      </c>
      <c r="AI2458" s="387">
        <v>0</v>
      </c>
      <c r="AJ2458" s="387">
        <v>33.42</v>
      </c>
      <c r="AK2458" s="387">
        <v>3.34</v>
      </c>
      <c r="AM2458"/>
      <c r="AN2458"/>
    </row>
    <row r="2459" spans="1:40">
      <c r="A2459" s="387" t="s">
        <v>3587</v>
      </c>
      <c r="B2459" s="388">
        <v>43692.653611111113</v>
      </c>
      <c r="C2459" s="389">
        <v>43692</v>
      </c>
      <c r="D2459" s="387" t="s">
        <v>3145</v>
      </c>
      <c r="E2459" s="389">
        <v>43692</v>
      </c>
      <c r="F2459" s="387" t="s">
        <v>3144</v>
      </c>
      <c r="G2459" s="389">
        <v>43692</v>
      </c>
      <c r="H2459" s="387" t="s">
        <v>2528</v>
      </c>
      <c r="I2459" s="389">
        <v>43692</v>
      </c>
      <c r="J2459" s="387" t="s">
        <v>2550</v>
      </c>
      <c r="K2459" s="387" t="s">
        <v>1741</v>
      </c>
      <c r="L2459" s="390" t="s">
        <v>1732</v>
      </c>
      <c r="M2459" s="390" t="s">
        <v>1986</v>
      </c>
      <c r="N2459" s="390" t="str">
        <f t="shared" si="78"/>
        <v>Employee1@blyblade.com</v>
      </c>
      <c r="O2459" s="390" t="str">
        <f t="shared" si="79"/>
        <v>Jake_Mirto</v>
      </c>
      <c r="P2459" s="387" t="s">
        <v>1728</v>
      </c>
      <c r="Q2459" s="387" t="s">
        <v>1762</v>
      </c>
      <c r="R2459" s="387" t="s">
        <v>1753</v>
      </c>
      <c r="S2459" s="387">
        <v>0.01</v>
      </c>
      <c r="T2459" s="387">
        <v>24</v>
      </c>
      <c r="U2459" s="387" t="s">
        <v>1752</v>
      </c>
      <c r="V2459" s="387" t="s">
        <v>1752</v>
      </c>
      <c r="W2459" s="387" t="s">
        <v>1761</v>
      </c>
      <c r="X2459" s="387" t="s">
        <v>1749</v>
      </c>
      <c r="Y2459" s="387" t="s">
        <v>1735</v>
      </c>
      <c r="Z2459" s="387" t="s">
        <v>1734</v>
      </c>
      <c r="AA2459" s="387" t="s">
        <v>1733</v>
      </c>
      <c r="AB2459" s="387">
        <v>37.71</v>
      </c>
      <c r="AC2459" s="387">
        <v>0</v>
      </c>
      <c r="AD2459" s="387">
        <v>0</v>
      </c>
      <c r="AE2459" s="387">
        <v>37.71</v>
      </c>
      <c r="AF2459" s="387" t="s">
        <v>1729</v>
      </c>
      <c r="AG2459" s="387">
        <v>37.71</v>
      </c>
      <c r="AH2459" s="387">
        <v>0</v>
      </c>
      <c r="AI2459" s="387">
        <v>0</v>
      </c>
      <c r="AJ2459" s="387">
        <v>37.71</v>
      </c>
      <c r="AK2459" s="387">
        <v>3.77</v>
      </c>
      <c r="AM2459"/>
      <c r="AN2459"/>
    </row>
    <row r="2460" spans="1:40">
      <c r="A2460" s="387" t="s">
        <v>3586</v>
      </c>
      <c r="B2460" s="388">
        <v>43692.663518518515</v>
      </c>
      <c r="C2460" s="389">
        <v>43692</v>
      </c>
      <c r="D2460" s="387" t="s">
        <v>1817</v>
      </c>
      <c r="E2460" s="389">
        <v>43692</v>
      </c>
      <c r="F2460" s="387" t="s">
        <v>1816</v>
      </c>
      <c r="G2460" s="389">
        <v>43692</v>
      </c>
      <c r="H2460" s="387" t="s">
        <v>1808</v>
      </c>
      <c r="I2460" s="389">
        <v>43692</v>
      </c>
      <c r="J2460" s="387" t="s">
        <v>1807</v>
      </c>
      <c r="K2460" s="387" t="s">
        <v>1741</v>
      </c>
      <c r="L2460" s="390" t="s">
        <v>1732</v>
      </c>
      <c r="M2460" s="390" t="s">
        <v>1946</v>
      </c>
      <c r="N2460" s="390" t="str">
        <f t="shared" si="78"/>
        <v>Employee37@blyblade.com</v>
      </c>
      <c r="O2460" s="390" t="str">
        <f t="shared" si="79"/>
        <v>Simon_Levesque</v>
      </c>
      <c r="P2460" s="387" t="s">
        <v>1728</v>
      </c>
      <c r="Q2460" s="387" t="s">
        <v>1754</v>
      </c>
      <c r="R2460" s="387" t="s">
        <v>1738</v>
      </c>
      <c r="S2460" s="387">
        <v>2.15</v>
      </c>
      <c r="T2460" s="387">
        <v>33</v>
      </c>
      <c r="U2460" s="387" t="s">
        <v>1737</v>
      </c>
      <c r="V2460" s="387" t="s">
        <v>1883</v>
      </c>
      <c r="W2460" s="387" t="s">
        <v>1771</v>
      </c>
      <c r="X2460" s="387" t="s">
        <v>1770</v>
      </c>
      <c r="Y2460" s="387" t="s">
        <v>1728</v>
      </c>
      <c r="Z2460" s="387" t="s">
        <v>1734</v>
      </c>
      <c r="AA2460" s="387" t="s">
        <v>1733</v>
      </c>
      <c r="AB2460" s="387">
        <v>27.19</v>
      </c>
      <c r="AC2460" s="387">
        <v>0</v>
      </c>
      <c r="AD2460" s="387">
        <v>0</v>
      </c>
      <c r="AE2460" s="387">
        <v>27.19</v>
      </c>
      <c r="AF2460" s="387" t="s">
        <v>1729</v>
      </c>
      <c r="AG2460" s="387">
        <v>27.19</v>
      </c>
      <c r="AH2460" s="387">
        <v>0</v>
      </c>
      <c r="AI2460" s="387">
        <v>0</v>
      </c>
      <c r="AJ2460" s="387">
        <v>27.19</v>
      </c>
      <c r="AK2460" s="387">
        <v>2.72</v>
      </c>
      <c r="AM2460"/>
      <c r="AN2460"/>
    </row>
    <row r="2461" spans="1:40">
      <c r="A2461" s="387" t="s">
        <v>3586</v>
      </c>
      <c r="B2461" s="388">
        <v>43692.664895833332</v>
      </c>
      <c r="C2461" s="389">
        <v>43692</v>
      </c>
      <c r="D2461" s="387" t="s">
        <v>1817</v>
      </c>
      <c r="E2461" s="389">
        <v>43692</v>
      </c>
      <c r="F2461" s="387" t="s">
        <v>1816</v>
      </c>
      <c r="G2461" s="389">
        <v>43692</v>
      </c>
      <c r="H2461" s="387" t="s">
        <v>1808</v>
      </c>
      <c r="I2461" s="389">
        <v>43692</v>
      </c>
      <c r="J2461" s="387" t="s">
        <v>1807</v>
      </c>
      <c r="K2461" s="387" t="s">
        <v>1741</v>
      </c>
      <c r="L2461" s="390" t="s">
        <v>1732</v>
      </c>
      <c r="M2461" s="390" t="s">
        <v>1946</v>
      </c>
      <c r="N2461" s="390" t="str">
        <f t="shared" si="78"/>
        <v>Employee37@blyblade.com</v>
      </c>
      <c r="O2461" s="390" t="str">
        <f t="shared" si="79"/>
        <v>Simon_Levesque</v>
      </c>
      <c r="P2461" s="387" t="s">
        <v>1728</v>
      </c>
      <c r="Q2461" s="387" t="s">
        <v>1754</v>
      </c>
      <c r="R2461" s="387" t="s">
        <v>1738</v>
      </c>
      <c r="S2461" s="387">
        <v>2.15</v>
      </c>
      <c r="T2461" s="387">
        <v>33</v>
      </c>
      <c r="U2461" s="387" t="s">
        <v>1737</v>
      </c>
      <c r="V2461" s="387" t="s">
        <v>1883</v>
      </c>
      <c r="W2461" s="387" t="s">
        <v>1771</v>
      </c>
      <c r="X2461" s="387" t="s">
        <v>1770</v>
      </c>
      <c r="Y2461" s="387" t="s">
        <v>1728</v>
      </c>
      <c r="Z2461" s="387" t="s">
        <v>1734</v>
      </c>
      <c r="AA2461" s="387" t="s">
        <v>1747</v>
      </c>
      <c r="AB2461" s="387">
        <v>0</v>
      </c>
      <c r="AC2461" s="387">
        <v>0</v>
      </c>
      <c r="AD2461" s="387">
        <v>6.96</v>
      </c>
      <c r="AE2461" s="387">
        <v>6.96</v>
      </c>
      <c r="AF2461" s="387" t="s">
        <v>1729</v>
      </c>
      <c r="AG2461" s="387">
        <v>0</v>
      </c>
      <c r="AH2461" s="387">
        <v>0</v>
      </c>
      <c r="AI2461" s="387">
        <v>6.96</v>
      </c>
      <c r="AJ2461" s="387">
        <v>6.96</v>
      </c>
      <c r="AK2461" s="387">
        <v>0</v>
      </c>
      <c r="AM2461"/>
      <c r="AN2461"/>
    </row>
    <row r="2462" spans="1:40">
      <c r="A2462" s="387" t="s">
        <v>3585</v>
      </c>
      <c r="B2462" s="388">
        <v>43692.671122685184</v>
      </c>
      <c r="C2462" s="389">
        <v>43692</v>
      </c>
      <c r="D2462" s="387" t="s">
        <v>2772</v>
      </c>
      <c r="E2462" s="389">
        <v>43692</v>
      </c>
      <c r="F2462" s="387" t="s">
        <v>2666</v>
      </c>
      <c r="G2462" s="389">
        <v>43692</v>
      </c>
      <c r="H2462" s="387" t="s">
        <v>2329</v>
      </c>
      <c r="I2462" s="389">
        <v>43692</v>
      </c>
      <c r="J2462" s="387" t="s">
        <v>2781</v>
      </c>
      <c r="K2462" s="387" t="s">
        <v>1741</v>
      </c>
      <c r="L2462" s="390" t="s">
        <v>1732</v>
      </c>
      <c r="M2462" s="390" t="s">
        <v>1992</v>
      </c>
      <c r="N2462" s="390" t="str">
        <f t="shared" si="78"/>
        <v>Employee12@blyblade.com</v>
      </c>
      <c r="O2462" s="390" t="str">
        <f t="shared" si="79"/>
        <v>Lysane_Sanchez</v>
      </c>
      <c r="P2462" s="387" t="s">
        <v>1728</v>
      </c>
      <c r="Q2462" s="387" t="s">
        <v>1847</v>
      </c>
      <c r="R2462" s="387" t="s">
        <v>1738</v>
      </c>
      <c r="S2462" s="387">
        <v>13.16</v>
      </c>
      <c r="T2462" s="387">
        <v>35</v>
      </c>
      <c r="U2462" s="387" t="s">
        <v>2007</v>
      </c>
      <c r="V2462" s="387" t="s">
        <v>2326</v>
      </c>
      <c r="W2462" s="387" t="s">
        <v>2403</v>
      </c>
      <c r="X2462" s="387" t="s">
        <v>1964</v>
      </c>
      <c r="Y2462" s="387" t="s">
        <v>1748</v>
      </c>
      <c r="Z2462" s="387" t="s">
        <v>1734</v>
      </c>
      <c r="AA2462" s="387" t="s">
        <v>1733</v>
      </c>
      <c r="AB2462" s="387">
        <v>82.36</v>
      </c>
      <c r="AC2462" s="387">
        <v>0</v>
      </c>
      <c r="AD2462" s="387">
        <v>0</v>
      </c>
      <c r="AE2462" s="387">
        <v>82.36</v>
      </c>
      <c r="AF2462" s="387" t="s">
        <v>1729</v>
      </c>
      <c r="AG2462" s="387">
        <v>82.36</v>
      </c>
      <c r="AH2462" s="387">
        <v>0</v>
      </c>
      <c r="AI2462" s="387">
        <v>0</v>
      </c>
      <c r="AJ2462" s="387">
        <v>82.36</v>
      </c>
      <c r="AK2462" s="387">
        <v>8.24</v>
      </c>
      <c r="AM2462"/>
      <c r="AN2462"/>
    </row>
    <row r="2463" spans="1:40">
      <c r="A2463" s="387" t="s">
        <v>3584</v>
      </c>
      <c r="B2463" s="388">
        <v>43692.67150462963</v>
      </c>
      <c r="C2463" s="389">
        <v>43692</v>
      </c>
      <c r="D2463" s="387" t="s">
        <v>2525</v>
      </c>
      <c r="E2463" s="389">
        <v>43692</v>
      </c>
      <c r="F2463" s="387" t="s">
        <v>3583</v>
      </c>
      <c r="G2463" s="389">
        <v>43692</v>
      </c>
      <c r="H2463" s="387" t="s">
        <v>2329</v>
      </c>
      <c r="I2463" s="389">
        <v>43692</v>
      </c>
      <c r="J2463" s="387" t="s">
        <v>2781</v>
      </c>
      <c r="K2463" s="387" t="s">
        <v>1741</v>
      </c>
      <c r="L2463" s="390" t="s">
        <v>1732</v>
      </c>
      <c r="M2463" s="390" t="s">
        <v>1763</v>
      </c>
      <c r="N2463" s="390" t="str">
        <f t="shared" si="78"/>
        <v>Employee51@blyblade.com</v>
      </c>
      <c r="O2463" s="390" t="str">
        <f t="shared" si="79"/>
        <v>Jacqueline_Westbrook</v>
      </c>
      <c r="P2463" s="387" t="s">
        <v>1728</v>
      </c>
      <c r="Q2463" s="387" t="s">
        <v>1754</v>
      </c>
      <c r="R2463" s="387" t="s">
        <v>1738</v>
      </c>
      <c r="S2463" s="387">
        <v>5.33</v>
      </c>
      <c r="T2463" s="387">
        <v>23</v>
      </c>
      <c r="U2463" s="387" t="s">
        <v>1833</v>
      </c>
      <c r="V2463" s="387" t="s">
        <v>2007</v>
      </c>
      <c r="W2463" s="387" t="s">
        <v>1771</v>
      </c>
      <c r="X2463" s="387" t="s">
        <v>1770</v>
      </c>
      <c r="Y2463" s="387" t="s">
        <v>1735</v>
      </c>
      <c r="Z2463" s="387" t="s">
        <v>1734</v>
      </c>
      <c r="AA2463" s="387" t="s">
        <v>1733</v>
      </c>
      <c r="AB2463" s="387">
        <v>31.07</v>
      </c>
      <c r="AC2463" s="387">
        <v>0</v>
      </c>
      <c r="AD2463" s="387">
        <v>0</v>
      </c>
      <c r="AE2463" s="387">
        <v>31.07</v>
      </c>
      <c r="AF2463" s="387" t="s">
        <v>1729</v>
      </c>
      <c r="AG2463" s="387">
        <v>31.07</v>
      </c>
      <c r="AH2463" s="387">
        <v>0</v>
      </c>
      <c r="AI2463" s="387">
        <v>0</v>
      </c>
      <c r="AJ2463" s="387">
        <v>31.07</v>
      </c>
      <c r="AK2463" s="387">
        <v>3.11</v>
      </c>
      <c r="AM2463"/>
      <c r="AN2463"/>
    </row>
    <row r="2464" spans="1:40">
      <c r="A2464" s="387" t="s">
        <v>3582</v>
      </c>
      <c r="B2464" s="388">
        <v>43692.67359953704</v>
      </c>
      <c r="C2464" s="389">
        <v>43692</v>
      </c>
      <c r="D2464" s="387" t="s">
        <v>2891</v>
      </c>
      <c r="E2464" s="389">
        <v>43692</v>
      </c>
      <c r="F2464" s="387" t="s">
        <v>2649</v>
      </c>
      <c r="G2464" s="389">
        <v>43692</v>
      </c>
      <c r="H2464" s="387" t="s">
        <v>2089</v>
      </c>
      <c r="I2464" s="389">
        <v>43692</v>
      </c>
      <c r="J2464" s="387" t="s">
        <v>2621</v>
      </c>
      <c r="K2464" s="387" t="s">
        <v>1741</v>
      </c>
      <c r="L2464" s="390" t="s">
        <v>1732</v>
      </c>
      <c r="M2464" s="390" t="s">
        <v>2265</v>
      </c>
      <c r="N2464" s="390" t="str">
        <f t="shared" si="78"/>
        <v>Employee4@blyblade.com</v>
      </c>
      <c r="O2464" s="390" t="str">
        <f t="shared" si="79"/>
        <v>Oksana_Orlov</v>
      </c>
      <c r="P2464" s="387" t="s">
        <v>1728</v>
      </c>
      <c r="Q2464" s="387" t="s">
        <v>1739</v>
      </c>
      <c r="R2464" s="387" t="s">
        <v>1738</v>
      </c>
      <c r="S2464" s="387">
        <v>0.91</v>
      </c>
      <c r="T2464" s="387">
        <v>21</v>
      </c>
      <c r="U2464" s="387" t="s">
        <v>1883</v>
      </c>
      <c r="V2464" s="387" t="s">
        <v>1883</v>
      </c>
      <c r="W2464" s="387" t="s">
        <v>1728</v>
      </c>
      <c r="X2464" s="387" t="s">
        <v>1794</v>
      </c>
      <c r="Y2464" s="387" t="s">
        <v>1735</v>
      </c>
      <c r="Z2464" s="387" t="s">
        <v>1734</v>
      </c>
      <c r="AA2464" s="387" t="s">
        <v>1793</v>
      </c>
      <c r="AB2464" s="387">
        <v>20.73</v>
      </c>
      <c r="AC2464" s="387">
        <v>0</v>
      </c>
      <c r="AD2464" s="387">
        <v>2.5</v>
      </c>
      <c r="AE2464" s="387">
        <v>20</v>
      </c>
      <c r="AF2464" s="387" t="s">
        <v>1729</v>
      </c>
      <c r="AG2464" s="387">
        <v>20.73</v>
      </c>
      <c r="AH2464" s="387">
        <v>0</v>
      </c>
      <c r="AI2464" s="387">
        <v>2.5</v>
      </c>
      <c r="AJ2464" s="387">
        <v>20</v>
      </c>
      <c r="AK2464" s="387">
        <v>2</v>
      </c>
      <c r="AM2464"/>
      <c r="AN2464"/>
    </row>
    <row r="2465" spans="1:40">
      <c r="A2465" s="387" t="s">
        <v>3581</v>
      </c>
      <c r="B2465" s="388">
        <v>43692.691666666666</v>
      </c>
      <c r="C2465" s="389">
        <v>43692</v>
      </c>
      <c r="D2465" s="387" t="s">
        <v>3580</v>
      </c>
      <c r="E2465" s="389">
        <v>43692</v>
      </c>
      <c r="F2465" s="387" t="s">
        <v>3579</v>
      </c>
      <c r="G2465" s="389">
        <v>43692</v>
      </c>
      <c r="H2465" s="387" t="s">
        <v>2881</v>
      </c>
      <c r="I2465" s="389">
        <v>43692</v>
      </c>
      <c r="J2465" s="387" t="s">
        <v>2880</v>
      </c>
      <c r="K2465" s="387" t="s">
        <v>1741</v>
      </c>
      <c r="L2465" s="390" t="s">
        <v>1732</v>
      </c>
      <c r="M2465" s="390" t="s">
        <v>1763</v>
      </c>
      <c r="N2465" s="390" t="str">
        <f t="shared" si="78"/>
        <v>Employee51@blyblade.com</v>
      </c>
      <c r="O2465" s="390" t="str">
        <f t="shared" si="79"/>
        <v>Jacqueline_Westbrook</v>
      </c>
      <c r="P2465" s="387" t="s">
        <v>1728</v>
      </c>
      <c r="Q2465" s="387" t="s">
        <v>1739</v>
      </c>
      <c r="R2465" s="387" t="s">
        <v>1738</v>
      </c>
      <c r="S2465" s="387">
        <v>0.36</v>
      </c>
      <c r="T2465" s="387">
        <v>14</v>
      </c>
      <c r="U2465" s="387" t="s">
        <v>1772</v>
      </c>
      <c r="V2465" s="387" t="s">
        <v>1772</v>
      </c>
      <c r="W2465" s="387" t="s">
        <v>1728</v>
      </c>
      <c r="X2465" s="387" t="s">
        <v>1794</v>
      </c>
      <c r="Y2465" s="387" t="s">
        <v>1735</v>
      </c>
      <c r="Z2465" s="387" t="s">
        <v>1734</v>
      </c>
      <c r="AA2465" s="387" t="s">
        <v>1793</v>
      </c>
      <c r="AB2465" s="387">
        <v>16.03</v>
      </c>
      <c r="AC2465" s="387">
        <v>0</v>
      </c>
      <c r="AD2465" s="387">
        <v>1.76</v>
      </c>
      <c r="AE2465" s="387">
        <v>16.03</v>
      </c>
      <c r="AF2465" s="387" t="s">
        <v>1729</v>
      </c>
      <c r="AG2465" s="387">
        <v>16.03</v>
      </c>
      <c r="AH2465" s="387">
        <v>0</v>
      </c>
      <c r="AI2465" s="387">
        <v>1.76</v>
      </c>
      <c r="AJ2465" s="387">
        <v>16.03</v>
      </c>
      <c r="AK2465" s="387">
        <v>1.6</v>
      </c>
      <c r="AM2465"/>
      <c r="AN2465"/>
    </row>
    <row r="2466" spans="1:40">
      <c r="A2466" s="387" t="s">
        <v>3578</v>
      </c>
      <c r="B2466" s="388">
        <v>43692.702233796299</v>
      </c>
      <c r="C2466" s="389">
        <v>43692</v>
      </c>
      <c r="D2466" s="387" t="s">
        <v>1791</v>
      </c>
      <c r="E2466" s="389">
        <v>43692</v>
      </c>
      <c r="F2466" s="387" t="s">
        <v>1790</v>
      </c>
      <c r="G2466" s="389">
        <v>43692</v>
      </c>
      <c r="H2466" s="387" t="s">
        <v>1766</v>
      </c>
      <c r="I2466" s="389">
        <v>43692</v>
      </c>
      <c r="J2466" s="387" t="s">
        <v>2145</v>
      </c>
      <c r="K2466" s="387" t="s">
        <v>1741</v>
      </c>
      <c r="L2466" s="390" t="s">
        <v>1732</v>
      </c>
      <c r="M2466" s="390" t="s">
        <v>2051</v>
      </c>
      <c r="N2466" s="390" t="str">
        <f t="shared" si="78"/>
        <v>Employee26@blyblade.com</v>
      </c>
      <c r="O2466" s="390" t="str">
        <f t="shared" si="79"/>
        <v>Karoline_Lozier</v>
      </c>
      <c r="P2466" s="387" t="s">
        <v>1728</v>
      </c>
      <c r="Q2466" s="387" t="s">
        <v>1739</v>
      </c>
      <c r="R2466" s="387" t="s">
        <v>1738</v>
      </c>
      <c r="S2466" s="387">
        <v>0.64</v>
      </c>
      <c r="T2466" s="387">
        <v>20</v>
      </c>
      <c r="U2466" s="387" t="s">
        <v>1772</v>
      </c>
      <c r="V2466" s="387" t="s">
        <v>1772</v>
      </c>
      <c r="W2466" s="387" t="s">
        <v>1728</v>
      </c>
      <c r="X2466" s="387" t="s">
        <v>1794</v>
      </c>
      <c r="Y2466" s="387" t="s">
        <v>1748</v>
      </c>
      <c r="Z2466" s="387" t="s">
        <v>1734</v>
      </c>
      <c r="AA2466" s="387" t="s">
        <v>1793</v>
      </c>
      <c r="AB2466" s="387">
        <v>21.06</v>
      </c>
      <c r="AC2466" s="387">
        <v>0</v>
      </c>
      <c r="AD2466" s="387">
        <v>2.5499999999999998</v>
      </c>
      <c r="AE2466" s="387">
        <v>20</v>
      </c>
      <c r="AF2466" s="387" t="s">
        <v>1729</v>
      </c>
      <c r="AG2466" s="387">
        <v>21.06</v>
      </c>
      <c r="AH2466" s="387">
        <v>0</v>
      </c>
      <c r="AI2466" s="387">
        <v>2.5499999999999998</v>
      </c>
      <c r="AJ2466" s="387">
        <v>20</v>
      </c>
      <c r="AK2466" s="387">
        <v>2</v>
      </c>
      <c r="AM2466"/>
      <c r="AN2466"/>
    </row>
    <row r="2467" spans="1:40">
      <c r="A2467" s="387" t="s">
        <v>3577</v>
      </c>
      <c r="B2467" s="388">
        <v>43692.705335648148</v>
      </c>
      <c r="C2467" s="389">
        <v>43692</v>
      </c>
      <c r="D2467" s="387" t="s">
        <v>2078</v>
      </c>
      <c r="E2467" s="389">
        <v>43692</v>
      </c>
      <c r="F2467" s="387" t="s">
        <v>3576</v>
      </c>
      <c r="G2467" s="389">
        <v>43692</v>
      </c>
      <c r="H2467" s="387" t="s">
        <v>3575</v>
      </c>
      <c r="I2467" s="389">
        <v>43692</v>
      </c>
      <c r="J2467" s="387" t="s">
        <v>3161</v>
      </c>
      <c r="K2467" s="387" t="s">
        <v>1741</v>
      </c>
      <c r="L2467" s="390" t="s">
        <v>1732</v>
      </c>
      <c r="M2467" s="390" t="s">
        <v>3510</v>
      </c>
      <c r="N2467" s="390" t="str">
        <f t="shared" si="78"/>
        <v>Employee20@blyblade.com</v>
      </c>
      <c r="O2467" s="390" t="str">
        <f t="shared" si="79"/>
        <v>Conner_Clay</v>
      </c>
      <c r="P2467" s="387" t="s">
        <v>1728</v>
      </c>
      <c r="Q2467" s="387" t="s">
        <v>1754</v>
      </c>
      <c r="R2467" s="387" t="s">
        <v>1738</v>
      </c>
      <c r="S2467" s="387">
        <v>2.37</v>
      </c>
      <c r="T2467" s="387">
        <v>26</v>
      </c>
      <c r="U2467" s="387" t="s">
        <v>1883</v>
      </c>
      <c r="V2467" s="387" t="s">
        <v>1737</v>
      </c>
      <c r="W2467" s="387" t="s">
        <v>1771</v>
      </c>
      <c r="X2467" s="387" t="s">
        <v>1770</v>
      </c>
      <c r="Y2467" s="387" t="s">
        <v>2449</v>
      </c>
      <c r="Z2467" s="387" t="s">
        <v>1734</v>
      </c>
      <c r="AA2467" s="387" t="s">
        <v>1733</v>
      </c>
      <c r="AB2467" s="387">
        <v>28.74</v>
      </c>
      <c r="AC2467" s="387">
        <v>0</v>
      </c>
      <c r="AD2467" s="387">
        <v>0</v>
      </c>
      <c r="AE2467" s="387">
        <v>28.74</v>
      </c>
      <c r="AF2467" s="387" t="s">
        <v>1729</v>
      </c>
      <c r="AG2467" s="387">
        <v>28.74</v>
      </c>
      <c r="AH2467" s="387">
        <v>0</v>
      </c>
      <c r="AI2467" s="387">
        <v>0</v>
      </c>
      <c r="AJ2467" s="387">
        <v>28.74</v>
      </c>
      <c r="AK2467" s="387">
        <v>2.87</v>
      </c>
      <c r="AM2467"/>
      <c r="AN2467"/>
    </row>
    <row r="2468" spans="1:40">
      <c r="A2468" s="387" t="s">
        <v>3574</v>
      </c>
      <c r="B2468" s="388">
        <v>43692.735069444447</v>
      </c>
      <c r="C2468" s="389">
        <v>43692</v>
      </c>
      <c r="D2468" s="387" t="s">
        <v>2716</v>
      </c>
      <c r="E2468" s="389">
        <v>43692</v>
      </c>
      <c r="F2468" s="387" t="s">
        <v>3081</v>
      </c>
      <c r="G2468" s="389">
        <v>43692</v>
      </c>
      <c r="H2468" s="387" t="s">
        <v>1764</v>
      </c>
      <c r="I2468" s="389">
        <v>43692</v>
      </c>
      <c r="J2468" s="387" t="s">
        <v>2107</v>
      </c>
      <c r="K2468" s="387" t="s">
        <v>1741</v>
      </c>
      <c r="L2468" s="390" t="s">
        <v>1732</v>
      </c>
      <c r="M2468" s="390" t="s">
        <v>1854</v>
      </c>
      <c r="N2468" s="390" t="str">
        <f t="shared" si="78"/>
        <v>Employee5@blyblade.com</v>
      </c>
      <c r="O2468" s="390" t="str">
        <f t="shared" si="79"/>
        <v>Torey_McNeil</v>
      </c>
      <c r="P2468" s="387" t="s">
        <v>1728</v>
      </c>
      <c r="Q2468" s="387" t="s">
        <v>1847</v>
      </c>
      <c r="R2468" s="387" t="s">
        <v>1738</v>
      </c>
      <c r="S2468" s="387">
        <v>1.81</v>
      </c>
      <c r="T2468" s="387">
        <v>14</v>
      </c>
      <c r="U2468" s="387" t="s">
        <v>1737</v>
      </c>
      <c r="V2468" s="387" t="s">
        <v>2063</v>
      </c>
      <c r="W2468" s="387" t="s">
        <v>1965</v>
      </c>
      <c r="X2468" s="387" t="s">
        <v>1770</v>
      </c>
      <c r="Y2468" s="387" t="s">
        <v>1748</v>
      </c>
      <c r="Z2468" s="387" t="s">
        <v>1734</v>
      </c>
      <c r="AA2468" s="387" t="s">
        <v>1733</v>
      </c>
      <c r="AB2468" s="387">
        <v>20.54</v>
      </c>
      <c r="AC2468" s="387">
        <v>0</v>
      </c>
      <c r="AD2468" s="387">
        <v>0</v>
      </c>
      <c r="AE2468" s="387">
        <v>20.54</v>
      </c>
      <c r="AF2468" s="387" t="s">
        <v>1729</v>
      </c>
      <c r="AG2468" s="387">
        <v>20.54</v>
      </c>
      <c r="AH2468" s="387">
        <v>0</v>
      </c>
      <c r="AI2468" s="387">
        <v>0</v>
      </c>
      <c r="AJ2468" s="387">
        <v>20.54</v>
      </c>
      <c r="AK2468" s="387">
        <v>2.0499999999999998</v>
      </c>
      <c r="AM2468"/>
      <c r="AN2468"/>
    </row>
    <row r="2469" spans="1:40">
      <c r="A2469" s="387" t="s">
        <v>3573</v>
      </c>
      <c r="B2469" s="388">
        <v>43692.749594907407</v>
      </c>
      <c r="C2469" s="389">
        <v>43692</v>
      </c>
      <c r="D2469" s="387" t="s">
        <v>3572</v>
      </c>
      <c r="E2469" s="389">
        <v>43692</v>
      </c>
      <c r="F2469" s="387" t="s">
        <v>3571</v>
      </c>
      <c r="G2469" s="389">
        <v>43692</v>
      </c>
      <c r="H2469" s="387" t="s">
        <v>2598</v>
      </c>
      <c r="I2469" s="389">
        <v>43692</v>
      </c>
      <c r="J2469" s="387" t="s">
        <v>2597</v>
      </c>
      <c r="K2469" s="387" t="s">
        <v>1741</v>
      </c>
      <c r="L2469" s="390" t="s">
        <v>1732</v>
      </c>
      <c r="M2469" s="390" t="s">
        <v>1924</v>
      </c>
      <c r="N2469" s="390" t="str">
        <f t="shared" si="78"/>
        <v>Employee16@blyblade.com</v>
      </c>
      <c r="O2469" s="390" t="str">
        <f t="shared" si="79"/>
        <v>Hunter_Senning</v>
      </c>
      <c r="P2469" s="387" t="s">
        <v>1728</v>
      </c>
      <c r="Q2469" s="387" t="s">
        <v>1847</v>
      </c>
      <c r="R2469" s="387" t="s">
        <v>1738</v>
      </c>
      <c r="S2469" s="387">
        <v>3.19</v>
      </c>
      <c r="T2469" s="387">
        <v>22</v>
      </c>
      <c r="U2469" s="387" t="s">
        <v>1845</v>
      </c>
      <c r="V2469" s="387" t="s">
        <v>1883</v>
      </c>
      <c r="W2469" s="387" t="s">
        <v>1771</v>
      </c>
      <c r="X2469" s="387" t="s">
        <v>1770</v>
      </c>
      <c r="Y2469" s="387" t="s">
        <v>1748</v>
      </c>
      <c r="Z2469" s="387" t="s">
        <v>1734</v>
      </c>
      <c r="AA2469" s="387" t="s">
        <v>1733</v>
      </c>
      <c r="AB2469" s="387">
        <v>24.37</v>
      </c>
      <c r="AC2469" s="387">
        <v>0</v>
      </c>
      <c r="AD2469" s="387">
        <v>0</v>
      </c>
      <c r="AE2469" s="387">
        <v>24.37</v>
      </c>
      <c r="AF2469" s="387" t="s">
        <v>1729</v>
      </c>
      <c r="AG2469" s="387">
        <v>24.37</v>
      </c>
      <c r="AH2469" s="387">
        <v>0</v>
      </c>
      <c r="AI2469" s="387">
        <v>0</v>
      </c>
      <c r="AJ2469" s="387">
        <v>24.37</v>
      </c>
      <c r="AK2469" s="387">
        <v>2.44</v>
      </c>
      <c r="AM2469"/>
      <c r="AN2469"/>
    </row>
    <row r="2470" spans="1:40">
      <c r="A2470" s="387" t="s">
        <v>3570</v>
      </c>
      <c r="B2470" s="388">
        <v>43692.76363425926</v>
      </c>
      <c r="C2470" s="389">
        <v>43692</v>
      </c>
      <c r="D2470" s="387" t="s">
        <v>2102</v>
      </c>
      <c r="E2470" s="389">
        <v>43692</v>
      </c>
      <c r="F2470" s="387" t="s">
        <v>2101</v>
      </c>
      <c r="G2470" s="389">
        <v>43692</v>
      </c>
      <c r="H2470" s="387" t="s">
        <v>2020</v>
      </c>
      <c r="I2470" s="389">
        <v>43692</v>
      </c>
      <c r="J2470" s="387" t="s">
        <v>2115</v>
      </c>
      <c r="K2470" s="387" t="s">
        <v>1741</v>
      </c>
      <c r="L2470" s="390" t="s">
        <v>1732</v>
      </c>
      <c r="M2470" s="390" t="s">
        <v>2583</v>
      </c>
      <c r="N2470" s="390" t="str">
        <f t="shared" si="78"/>
        <v>Employee43@blyblade.com</v>
      </c>
      <c r="O2470" s="390" t="str">
        <f t="shared" si="79"/>
        <v>Brendan_Kelly</v>
      </c>
      <c r="P2470" s="387" t="s">
        <v>1728</v>
      </c>
      <c r="Q2470" s="387" t="s">
        <v>1754</v>
      </c>
      <c r="R2470" s="387" t="s">
        <v>1738</v>
      </c>
      <c r="S2470" s="387">
        <v>1.75</v>
      </c>
      <c r="T2470" s="387">
        <v>6</v>
      </c>
      <c r="U2470" s="387" t="s">
        <v>2063</v>
      </c>
      <c r="V2470" s="387" t="s">
        <v>1737</v>
      </c>
      <c r="W2470" s="387" t="s">
        <v>1965</v>
      </c>
      <c r="X2470" s="387" t="s">
        <v>1770</v>
      </c>
      <c r="Y2470" s="387" t="s">
        <v>1896</v>
      </c>
      <c r="Z2470" s="387" t="s">
        <v>1734</v>
      </c>
      <c r="AA2470" s="387" t="s">
        <v>1733</v>
      </c>
      <c r="AB2470" s="387">
        <v>9.4700000000000006</v>
      </c>
      <c r="AC2470" s="387">
        <v>0</v>
      </c>
      <c r="AD2470" s="387">
        <v>0</v>
      </c>
      <c r="AE2470" s="387">
        <v>9.4700000000000006</v>
      </c>
      <c r="AF2470" s="387" t="s">
        <v>1729</v>
      </c>
      <c r="AG2470" s="387">
        <v>9.4700000000000006</v>
      </c>
      <c r="AH2470" s="387">
        <v>0</v>
      </c>
      <c r="AI2470" s="387">
        <v>0</v>
      </c>
      <c r="AJ2470" s="387">
        <v>9.4700000000000006</v>
      </c>
      <c r="AK2470" s="387">
        <v>0.95</v>
      </c>
      <c r="AM2470"/>
      <c r="AN2470"/>
    </row>
    <row r="2471" spans="1:40">
      <c r="A2471" s="387" t="s">
        <v>3569</v>
      </c>
      <c r="B2471" s="388">
        <v>43692.771226851852</v>
      </c>
      <c r="C2471" s="389">
        <v>43692</v>
      </c>
      <c r="D2471" s="387" t="s">
        <v>2033</v>
      </c>
      <c r="E2471" s="389">
        <v>43692</v>
      </c>
      <c r="F2471" s="387" t="s">
        <v>3568</v>
      </c>
      <c r="G2471" s="389">
        <v>43692</v>
      </c>
      <c r="H2471" s="387" t="s">
        <v>2292</v>
      </c>
      <c r="I2471" s="389">
        <v>43692</v>
      </c>
      <c r="J2471" s="387" t="s">
        <v>3567</v>
      </c>
      <c r="K2471" s="387" t="s">
        <v>1741</v>
      </c>
      <c r="L2471" s="390" t="s">
        <v>1732</v>
      </c>
      <c r="M2471" s="390" t="s">
        <v>2681</v>
      </c>
      <c r="N2471" s="390" t="str">
        <f t="shared" si="78"/>
        <v>Employee23@blyblade.com</v>
      </c>
      <c r="O2471" s="390" t="str">
        <f t="shared" si="79"/>
        <v>James_Whaley</v>
      </c>
      <c r="P2471" s="387" t="s">
        <v>1728</v>
      </c>
      <c r="Q2471" s="387" t="s">
        <v>2043</v>
      </c>
      <c r="R2471" s="387" t="s">
        <v>1738</v>
      </c>
      <c r="S2471" s="387">
        <v>1.59</v>
      </c>
      <c r="T2471" s="387">
        <v>14</v>
      </c>
      <c r="U2471" s="387" t="s">
        <v>1772</v>
      </c>
      <c r="V2471" s="387" t="s">
        <v>1883</v>
      </c>
      <c r="W2471" s="387" t="s">
        <v>1761</v>
      </c>
      <c r="X2471" s="387" t="s">
        <v>1749</v>
      </c>
      <c r="Y2471" s="387" t="s">
        <v>1896</v>
      </c>
      <c r="Z2471" s="387" t="s">
        <v>1734</v>
      </c>
      <c r="AA2471" s="387" t="s">
        <v>1733</v>
      </c>
      <c r="AB2471" s="387">
        <v>24.23</v>
      </c>
      <c r="AC2471" s="387">
        <v>0</v>
      </c>
      <c r="AD2471" s="387">
        <v>0</v>
      </c>
      <c r="AE2471" s="387">
        <v>24.23</v>
      </c>
      <c r="AF2471" s="387" t="s">
        <v>1729</v>
      </c>
      <c r="AG2471" s="387">
        <v>24.23</v>
      </c>
      <c r="AH2471" s="387">
        <v>0</v>
      </c>
      <c r="AI2471" s="387">
        <v>0</v>
      </c>
      <c r="AJ2471" s="387">
        <v>24.23</v>
      </c>
      <c r="AK2471" s="387">
        <v>2.42</v>
      </c>
      <c r="AM2471"/>
      <c r="AN2471"/>
    </row>
    <row r="2472" spans="1:40">
      <c r="A2472" s="387" t="s">
        <v>3566</v>
      </c>
      <c r="B2472" s="388">
        <v>43692.797442129631</v>
      </c>
      <c r="C2472" s="389">
        <v>43692</v>
      </c>
      <c r="D2472" s="387" t="s">
        <v>2728</v>
      </c>
      <c r="E2472" s="389">
        <v>43692</v>
      </c>
      <c r="F2472" s="387" t="s">
        <v>2727</v>
      </c>
      <c r="G2472" s="389">
        <v>43692</v>
      </c>
      <c r="H2472" s="387" t="s">
        <v>2337</v>
      </c>
      <c r="I2472" s="389">
        <v>43692</v>
      </c>
      <c r="J2472" s="387" t="s">
        <v>2336</v>
      </c>
      <c r="K2472" s="387" t="s">
        <v>1741</v>
      </c>
      <c r="L2472" s="390" t="s">
        <v>1732</v>
      </c>
      <c r="M2472" s="390" t="s">
        <v>1979</v>
      </c>
      <c r="N2472" s="390" t="str">
        <f t="shared" si="78"/>
        <v>Employee15@blyblade.com</v>
      </c>
      <c r="O2472" s="390" t="str">
        <f t="shared" si="79"/>
        <v>Jess_Rooney</v>
      </c>
      <c r="P2472" s="387" t="s">
        <v>1728</v>
      </c>
      <c r="Q2472" s="387" t="s">
        <v>1847</v>
      </c>
      <c r="R2472" s="387" t="s">
        <v>1738</v>
      </c>
      <c r="S2472" s="387">
        <v>1.07</v>
      </c>
      <c r="T2472" s="387">
        <v>4</v>
      </c>
      <c r="U2472" s="387" t="s">
        <v>2199</v>
      </c>
      <c r="V2472" s="387" t="s">
        <v>2007</v>
      </c>
      <c r="W2472" s="387" t="s">
        <v>1771</v>
      </c>
      <c r="X2472" s="387" t="s">
        <v>1770</v>
      </c>
      <c r="Y2472" s="387" t="s">
        <v>1735</v>
      </c>
      <c r="Z2472" s="387" t="s">
        <v>1734</v>
      </c>
      <c r="AA2472" s="387" t="s">
        <v>1733</v>
      </c>
      <c r="AB2472" s="387">
        <v>10.76</v>
      </c>
      <c r="AC2472" s="387">
        <v>0</v>
      </c>
      <c r="AD2472" s="387">
        <v>0</v>
      </c>
      <c r="AE2472" s="387">
        <v>10.76</v>
      </c>
      <c r="AF2472" s="387" t="s">
        <v>1729</v>
      </c>
      <c r="AG2472" s="387">
        <v>10.76</v>
      </c>
      <c r="AH2472" s="387">
        <v>0</v>
      </c>
      <c r="AI2472" s="387">
        <v>0</v>
      </c>
      <c r="AJ2472" s="387">
        <v>10.76</v>
      </c>
      <c r="AK2472" s="387">
        <v>1.08</v>
      </c>
      <c r="AM2472"/>
      <c r="AN2472"/>
    </row>
    <row r="2473" spans="1:40">
      <c r="A2473" s="387" t="s">
        <v>3565</v>
      </c>
      <c r="B2473" s="388">
        <v>43692.797627314816</v>
      </c>
      <c r="C2473" s="389">
        <v>43692</v>
      </c>
      <c r="D2473" s="387" t="s">
        <v>2288</v>
      </c>
      <c r="E2473" s="389">
        <v>43692</v>
      </c>
      <c r="F2473" s="387" t="s">
        <v>2774</v>
      </c>
      <c r="G2473" s="389">
        <v>43692</v>
      </c>
      <c r="H2473" s="387" t="s">
        <v>2337</v>
      </c>
      <c r="I2473" s="389">
        <v>43692</v>
      </c>
      <c r="J2473" s="387" t="s">
        <v>2336</v>
      </c>
      <c r="K2473" s="387" t="s">
        <v>1741</v>
      </c>
      <c r="L2473" s="390" t="s">
        <v>1732</v>
      </c>
      <c r="M2473" s="390" t="s">
        <v>2084</v>
      </c>
      <c r="N2473" s="390" t="str">
        <f t="shared" si="78"/>
        <v>Employee40@blyblade.com</v>
      </c>
      <c r="O2473" s="390" t="str">
        <f t="shared" si="79"/>
        <v>Sergio_Khazerov</v>
      </c>
      <c r="P2473" s="387" t="s">
        <v>1728</v>
      </c>
      <c r="Q2473" s="387" t="s">
        <v>1952</v>
      </c>
      <c r="R2473" s="387" t="s">
        <v>1738</v>
      </c>
      <c r="S2473" s="387">
        <v>2.85</v>
      </c>
      <c r="T2473" s="387">
        <v>34</v>
      </c>
      <c r="U2473" s="387" t="s">
        <v>1991</v>
      </c>
      <c r="V2473" s="387" t="s">
        <v>2651</v>
      </c>
      <c r="W2473" s="387" t="s">
        <v>2025</v>
      </c>
      <c r="X2473" s="387" t="s">
        <v>1749</v>
      </c>
      <c r="Y2473" s="387" t="s">
        <v>1735</v>
      </c>
      <c r="Z2473" s="387" t="s">
        <v>1734</v>
      </c>
      <c r="AA2473" s="387" t="s">
        <v>1733</v>
      </c>
      <c r="AB2473" s="387">
        <v>44.76</v>
      </c>
      <c r="AC2473" s="387">
        <v>0</v>
      </c>
      <c r="AD2473" s="387">
        <v>0</v>
      </c>
      <c r="AE2473" s="387">
        <v>44.76</v>
      </c>
      <c r="AF2473" s="387" t="s">
        <v>1729</v>
      </c>
      <c r="AG2473" s="387">
        <v>44.76</v>
      </c>
      <c r="AH2473" s="387">
        <v>0</v>
      </c>
      <c r="AI2473" s="387">
        <v>0</v>
      </c>
      <c r="AJ2473" s="387">
        <v>44.76</v>
      </c>
      <c r="AK2473" s="387">
        <v>4.4800000000000004</v>
      </c>
      <c r="AM2473"/>
      <c r="AN2473"/>
    </row>
    <row r="2474" spans="1:40">
      <c r="A2474" s="387" t="s">
        <v>3564</v>
      </c>
      <c r="B2474" s="388">
        <v>43692.809988425928</v>
      </c>
      <c r="C2474" s="389">
        <v>43692</v>
      </c>
      <c r="D2474" s="387" t="s">
        <v>3563</v>
      </c>
      <c r="E2474" s="389">
        <v>43692</v>
      </c>
      <c r="F2474" s="387" t="s">
        <v>2181</v>
      </c>
      <c r="G2474" s="389">
        <v>43692</v>
      </c>
      <c r="H2474" s="387" t="s">
        <v>2274</v>
      </c>
      <c r="I2474" s="389">
        <v>43692</v>
      </c>
      <c r="J2474" s="387" t="s">
        <v>2530</v>
      </c>
      <c r="K2474" s="387" t="s">
        <v>1741</v>
      </c>
      <c r="L2474" s="390" t="s">
        <v>1732</v>
      </c>
      <c r="M2474" s="390" t="s">
        <v>2812</v>
      </c>
      <c r="N2474" s="390" t="str">
        <f t="shared" si="78"/>
        <v>Employee6@blyblade.com</v>
      </c>
      <c r="O2474" s="390" t="str">
        <f t="shared" si="79"/>
        <v>Matthew_Brody</v>
      </c>
      <c r="P2474" s="387" t="s">
        <v>1728</v>
      </c>
      <c r="Q2474" s="387" t="s">
        <v>1739</v>
      </c>
      <c r="R2474" s="387" t="s">
        <v>1738</v>
      </c>
      <c r="S2474" s="387">
        <v>1.1399999999999999</v>
      </c>
      <c r="T2474" s="387">
        <v>37</v>
      </c>
      <c r="U2474" s="387" t="s">
        <v>1772</v>
      </c>
      <c r="V2474" s="387" t="s">
        <v>1772</v>
      </c>
      <c r="W2474" s="387" t="s">
        <v>1728</v>
      </c>
      <c r="X2474" s="387" t="s">
        <v>1794</v>
      </c>
      <c r="Y2474" s="387" t="s">
        <v>1748</v>
      </c>
      <c r="Z2474" s="387" t="s">
        <v>1734</v>
      </c>
      <c r="AA2474" s="387" t="s">
        <v>1733</v>
      </c>
      <c r="AB2474" s="387">
        <v>18.97</v>
      </c>
      <c r="AC2474" s="387">
        <v>0</v>
      </c>
      <c r="AD2474" s="387">
        <v>0</v>
      </c>
      <c r="AE2474" s="387">
        <v>18.97</v>
      </c>
      <c r="AF2474" s="387" t="s">
        <v>1729</v>
      </c>
      <c r="AG2474" s="387">
        <v>18.97</v>
      </c>
      <c r="AH2474" s="387">
        <v>0</v>
      </c>
      <c r="AI2474" s="387">
        <v>0</v>
      </c>
      <c r="AJ2474" s="387">
        <v>18.97</v>
      </c>
      <c r="AK2474" s="387">
        <v>1.9</v>
      </c>
      <c r="AM2474"/>
      <c r="AN2474"/>
    </row>
    <row r="2475" spans="1:40">
      <c r="A2475" s="387" t="s">
        <v>3562</v>
      </c>
      <c r="B2475" s="388">
        <v>43692.829247685186</v>
      </c>
      <c r="C2475" s="389">
        <v>43692</v>
      </c>
      <c r="D2475" s="387" t="s">
        <v>2096</v>
      </c>
      <c r="E2475" s="389">
        <v>43692</v>
      </c>
      <c r="F2475" s="387" t="s">
        <v>2095</v>
      </c>
      <c r="G2475" s="389">
        <v>43692</v>
      </c>
      <c r="H2475" s="387" t="s">
        <v>2074</v>
      </c>
      <c r="I2475" s="389">
        <v>43692</v>
      </c>
      <c r="J2475" s="387" t="s">
        <v>2073</v>
      </c>
      <c r="K2475" s="387" t="s">
        <v>1741</v>
      </c>
      <c r="L2475" s="390" t="s">
        <v>1732</v>
      </c>
      <c r="M2475" s="390" t="s">
        <v>1763</v>
      </c>
      <c r="N2475" s="390" t="str">
        <f t="shared" si="78"/>
        <v>Employee51@blyblade.com</v>
      </c>
      <c r="O2475" s="390" t="str">
        <f t="shared" si="79"/>
        <v>Jacqueline_Westbrook</v>
      </c>
      <c r="P2475" s="387" t="s">
        <v>1728</v>
      </c>
      <c r="Q2475" s="387" t="s">
        <v>1754</v>
      </c>
      <c r="R2475" s="387" t="s">
        <v>1738</v>
      </c>
      <c r="S2475" s="387">
        <v>4.33</v>
      </c>
      <c r="T2475" s="387">
        <v>22</v>
      </c>
      <c r="U2475" s="387" t="s">
        <v>2007</v>
      </c>
      <c r="V2475" s="387" t="s">
        <v>1845</v>
      </c>
      <c r="W2475" s="387" t="s">
        <v>1771</v>
      </c>
      <c r="X2475" s="387" t="s">
        <v>1749</v>
      </c>
      <c r="Y2475" s="387" t="s">
        <v>1735</v>
      </c>
      <c r="Z2475" s="387" t="s">
        <v>1734</v>
      </c>
      <c r="AA2475" s="387" t="s">
        <v>1733</v>
      </c>
      <c r="AB2475" s="387">
        <v>32.090000000000003</v>
      </c>
      <c r="AC2475" s="387">
        <v>0</v>
      </c>
      <c r="AD2475" s="387">
        <v>0</v>
      </c>
      <c r="AE2475" s="387">
        <v>32.090000000000003</v>
      </c>
      <c r="AF2475" s="387" t="s">
        <v>1729</v>
      </c>
      <c r="AG2475" s="387">
        <v>32.090000000000003</v>
      </c>
      <c r="AH2475" s="387">
        <v>0</v>
      </c>
      <c r="AI2475" s="387">
        <v>0</v>
      </c>
      <c r="AJ2475" s="387">
        <v>32.090000000000003</v>
      </c>
      <c r="AK2475" s="387">
        <v>3.21</v>
      </c>
      <c r="AM2475"/>
      <c r="AN2475"/>
    </row>
    <row r="2476" spans="1:40">
      <c r="A2476" s="387" t="s">
        <v>3561</v>
      </c>
      <c r="B2476" s="388">
        <v>43692.832025462965</v>
      </c>
      <c r="C2476" s="389">
        <v>43692</v>
      </c>
      <c r="D2476" s="387" t="s">
        <v>2975</v>
      </c>
      <c r="E2476" s="389">
        <v>43692</v>
      </c>
      <c r="F2476" s="387" t="s">
        <v>2974</v>
      </c>
      <c r="G2476" s="389">
        <v>43692</v>
      </c>
      <c r="H2476" s="387" t="s">
        <v>2767</v>
      </c>
      <c r="I2476" s="389">
        <v>43692</v>
      </c>
      <c r="J2476" s="387" t="s">
        <v>2766</v>
      </c>
      <c r="K2476" s="387" t="s">
        <v>1741</v>
      </c>
      <c r="L2476" s="390" t="s">
        <v>1732</v>
      </c>
      <c r="M2476" s="390" t="s">
        <v>1911</v>
      </c>
      <c r="N2476" s="390" t="str">
        <f t="shared" si="78"/>
        <v>Employee18@blyblade.com</v>
      </c>
      <c r="O2476" s="390" t="str">
        <f t="shared" si="79"/>
        <v>Maryanne_Johnson</v>
      </c>
      <c r="P2476" s="387" t="s">
        <v>1728</v>
      </c>
      <c r="Q2476" s="387" t="s">
        <v>1739</v>
      </c>
      <c r="R2476" s="387" t="s">
        <v>1738</v>
      </c>
      <c r="S2476" s="387">
        <v>2.16</v>
      </c>
      <c r="T2476" s="387">
        <v>76</v>
      </c>
      <c r="U2476" s="387" t="s">
        <v>1737</v>
      </c>
      <c r="V2476" s="387" t="s">
        <v>1737</v>
      </c>
      <c r="W2476" s="387" t="s">
        <v>1728</v>
      </c>
      <c r="X2476" s="387" t="s">
        <v>1794</v>
      </c>
      <c r="Y2476" s="387" t="s">
        <v>1735</v>
      </c>
      <c r="Z2476" s="387" t="s">
        <v>1734</v>
      </c>
      <c r="AA2476" s="387" t="s">
        <v>1793</v>
      </c>
      <c r="AB2476" s="387">
        <v>18.27</v>
      </c>
      <c r="AC2476" s="387">
        <v>0</v>
      </c>
      <c r="AD2476" s="387">
        <v>1</v>
      </c>
      <c r="AE2476" s="387">
        <v>18.27</v>
      </c>
      <c r="AF2476" s="387" t="s">
        <v>1729</v>
      </c>
      <c r="AG2476" s="387">
        <v>18.27</v>
      </c>
      <c r="AH2476" s="387">
        <v>0</v>
      </c>
      <c r="AI2476" s="387">
        <v>1</v>
      </c>
      <c r="AJ2476" s="387">
        <v>18.27</v>
      </c>
      <c r="AK2476" s="387">
        <v>1.83</v>
      </c>
      <c r="AM2476"/>
      <c r="AN2476"/>
    </row>
    <row r="2477" spans="1:40">
      <c r="A2477" s="387" t="s">
        <v>3560</v>
      </c>
      <c r="B2477" s="388">
        <v>43692.841400462959</v>
      </c>
      <c r="C2477" s="389">
        <v>43692</v>
      </c>
      <c r="D2477" s="387" t="s">
        <v>2707</v>
      </c>
      <c r="E2477" s="389">
        <v>43692</v>
      </c>
      <c r="F2477" s="387" t="s">
        <v>2174</v>
      </c>
      <c r="G2477" s="389">
        <v>43692</v>
      </c>
      <c r="H2477" s="387" t="s">
        <v>2071</v>
      </c>
      <c r="I2477" s="389">
        <v>43692</v>
      </c>
      <c r="J2477" s="387" t="s">
        <v>2070</v>
      </c>
      <c r="K2477" s="387" t="s">
        <v>1741</v>
      </c>
      <c r="L2477" s="390" t="s">
        <v>1732</v>
      </c>
      <c r="M2477" s="390" t="s">
        <v>1986</v>
      </c>
      <c r="N2477" s="390" t="str">
        <f t="shared" si="78"/>
        <v>Employee1@blyblade.com</v>
      </c>
      <c r="O2477" s="390" t="str">
        <f t="shared" si="79"/>
        <v>Jake_Mirto</v>
      </c>
      <c r="P2477" s="387" t="s">
        <v>1728</v>
      </c>
      <c r="Q2477" s="387" t="s">
        <v>1762</v>
      </c>
      <c r="R2477" s="387" t="s">
        <v>1753</v>
      </c>
      <c r="S2477" s="387">
        <v>5.25</v>
      </c>
      <c r="T2477" s="387">
        <v>17</v>
      </c>
      <c r="U2477" s="387" t="s">
        <v>1752</v>
      </c>
      <c r="V2477" s="387" t="s">
        <v>1752</v>
      </c>
      <c r="W2477" s="387" t="s">
        <v>1761</v>
      </c>
      <c r="X2477" s="387" t="s">
        <v>1964</v>
      </c>
      <c r="Y2477" s="387" t="s">
        <v>1735</v>
      </c>
      <c r="Z2477" s="387" t="s">
        <v>1734</v>
      </c>
      <c r="AA2477" s="387" t="s">
        <v>1733</v>
      </c>
      <c r="AB2477" s="387">
        <v>53.52</v>
      </c>
      <c r="AC2477" s="387">
        <v>0</v>
      </c>
      <c r="AD2477" s="387">
        <v>0</v>
      </c>
      <c r="AE2477" s="387">
        <v>53.52</v>
      </c>
      <c r="AF2477" s="387" t="s">
        <v>1729</v>
      </c>
      <c r="AG2477" s="387">
        <v>53.52</v>
      </c>
      <c r="AH2477" s="387">
        <v>0</v>
      </c>
      <c r="AI2477" s="387">
        <v>0</v>
      </c>
      <c r="AJ2477" s="387">
        <v>53.52</v>
      </c>
      <c r="AK2477" s="387">
        <v>5.35</v>
      </c>
      <c r="AM2477"/>
      <c r="AN2477"/>
    </row>
    <row r="2478" spans="1:40">
      <c r="A2478" s="387" t="s">
        <v>3559</v>
      </c>
      <c r="B2478" s="388">
        <v>43692.852777777778</v>
      </c>
      <c r="C2478" s="389">
        <v>43692</v>
      </c>
      <c r="D2478" s="387" t="s">
        <v>3191</v>
      </c>
      <c r="E2478" s="389">
        <v>43692</v>
      </c>
      <c r="F2478" s="387" t="s">
        <v>3558</v>
      </c>
      <c r="G2478" s="389">
        <v>43692</v>
      </c>
      <c r="H2478" s="387" t="s">
        <v>2323</v>
      </c>
      <c r="I2478" s="389">
        <v>43692</v>
      </c>
      <c r="J2478" s="387" t="s">
        <v>2322</v>
      </c>
      <c r="K2478" s="387" t="s">
        <v>1741</v>
      </c>
      <c r="L2478" s="390" t="s">
        <v>1732</v>
      </c>
      <c r="M2478" s="390" t="s">
        <v>2027</v>
      </c>
      <c r="N2478" s="390" t="str">
        <f t="shared" si="78"/>
        <v>Employee28@blyblade.com</v>
      </c>
      <c r="O2478" s="390" t="str">
        <f t="shared" si="79"/>
        <v>Tony_Conte</v>
      </c>
      <c r="P2478" s="387" t="s">
        <v>1728</v>
      </c>
      <c r="Q2478" s="387" t="s">
        <v>1952</v>
      </c>
      <c r="R2478" s="387" t="s">
        <v>1738</v>
      </c>
      <c r="S2478" s="387">
        <v>1.71</v>
      </c>
      <c r="T2478" s="387">
        <v>8</v>
      </c>
      <c r="U2478" s="387" t="s">
        <v>2026</v>
      </c>
      <c r="V2478" s="387" t="s">
        <v>2026</v>
      </c>
      <c r="W2478" s="387" t="s">
        <v>2025</v>
      </c>
      <c r="X2478" s="387" t="s">
        <v>1749</v>
      </c>
      <c r="Y2478" s="387" t="s">
        <v>1748</v>
      </c>
      <c r="Z2478" s="387" t="s">
        <v>1734</v>
      </c>
      <c r="AA2478" s="387" t="s">
        <v>1733</v>
      </c>
      <c r="AB2478" s="387">
        <v>30.52</v>
      </c>
      <c r="AC2478" s="387">
        <v>0</v>
      </c>
      <c r="AD2478" s="387">
        <v>0</v>
      </c>
      <c r="AE2478" s="387">
        <v>30.52</v>
      </c>
      <c r="AF2478" s="387" t="s">
        <v>1729</v>
      </c>
      <c r="AG2478" s="387">
        <v>30.52</v>
      </c>
      <c r="AH2478" s="387">
        <v>0</v>
      </c>
      <c r="AI2478" s="387">
        <v>0</v>
      </c>
      <c r="AJ2478" s="387">
        <v>30.52</v>
      </c>
      <c r="AK2478" s="387">
        <v>3.05</v>
      </c>
      <c r="AM2478"/>
      <c r="AN2478"/>
    </row>
    <row r="2479" spans="1:40">
      <c r="A2479" s="387" t="s">
        <v>3557</v>
      </c>
      <c r="B2479" s="388">
        <v>43692.855497685188</v>
      </c>
      <c r="C2479" s="389">
        <v>43692</v>
      </c>
      <c r="D2479" s="387" t="s">
        <v>2767</v>
      </c>
      <c r="E2479" s="389">
        <v>43692</v>
      </c>
      <c r="F2479" s="387" t="s">
        <v>2766</v>
      </c>
      <c r="G2479" s="389">
        <v>43692</v>
      </c>
      <c r="H2479" s="387" t="s">
        <v>1932</v>
      </c>
      <c r="I2479" s="389">
        <v>43692</v>
      </c>
      <c r="J2479" s="387" t="s">
        <v>2155</v>
      </c>
      <c r="K2479" s="387" t="s">
        <v>1741</v>
      </c>
      <c r="L2479" s="390" t="s">
        <v>1732</v>
      </c>
      <c r="M2479" s="390" t="s">
        <v>1810</v>
      </c>
      <c r="N2479" s="390" t="str">
        <f t="shared" si="78"/>
        <v>Employee3@blyblade.com</v>
      </c>
      <c r="O2479" s="390" t="str">
        <f t="shared" si="79"/>
        <v>Esjona_Kadiu</v>
      </c>
      <c r="P2479" s="387" t="s">
        <v>1728</v>
      </c>
      <c r="Q2479" s="387" t="s">
        <v>1739</v>
      </c>
      <c r="R2479" s="387" t="s">
        <v>1738</v>
      </c>
      <c r="S2479" s="387">
        <v>1.03</v>
      </c>
      <c r="T2479" s="387">
        <v>32</v>
      </c>
      <c r="U2479" s="387" t="s">
        <v>1737</v>
      </c>
      <c r="V2479" s="387" t="s">
        <v>1737</v>
      </c>
      <c r="W2479" s="387" t="s">
        <v>1728</v>
      </c>
      <c r="X2479" s="387" t="s">
        <v>1794</v>
      </c>
      <c r="Y2479" s="387" t="s">
        <v>1735</v>
      </c>
      <c r="Z2479" s="387" t="s">
        <v>1734</v>
      </c>
      <c r="AA2479" s="387" t="s">
        <v>1733</v>
      </c>
      <c r="AB2479" s="387">
        <v>22.23</v>
      </c>
      <c r="AC2479" s="387">
        <v>0</v>
      </c>
      <c r="AD2479" s="387">
        <v>0</v>
      </c>
      <c r="AE2479" s="387">
        <v>20</v>
      </c>
      <c r="AF2479" s="387" t="s">
        <v>1729</v>
      </c>
      <c r="AG2479" s="387">
        <v>22.23</v>
      </c>
      <c r="AH2479" s="387">
        <v>0</v>
      </c>
      <c r="AI2479" s="387">
        <v>0</v>
      </c>
      <c r="AJ2479" s="387">
        <v>20</v>
      </c>
      <c r="AK2479" s="387">
        <v>2</v>
      </c>
      <c r="AM2479"/>
      <c r="AN2479"/>
    </row>
    <row r="2480" spans="1:40">
      <c r="A2480" s="387" t="s">
        <v>3556</v>
      </c>
      <c r="B2480" s="388">
        <v>43692.856562499997</v>
      </c>
      <c r="C2480" s="389">
        <v>43692</v>
      </c>
      <c r="D2480" s="387" t="s">
        <v>2970</v>
      </c>
      <c r="E2480" s="389">
        <v>43692</v>
      </c>
      <c r="F2480" s="387" t="s">
        <v>2166</v>
      </c>
      <c r="G2480" s="389">
        <v>43692</v>
      </c>
      <c r="H2480" s="387" t="s">
        <v>1901</v>
      </c>
      <c r="I2480" s="389">
        <v>43692</v>
      </c>
      <c r="J2480" s="387" t="s">
        <v>3006</v>
      </c>
      <c r="K2480" s="387" t="s">
        <v>1741</v>
      </c>
      <c r="L2480" s="390" t="s">
        <v>1732</v>
      </c>
      <c r="M2480" s="390" t="s">
        <v>2287</v>
      </c>
      <c r="N2480" s="390" t="str">
        <f t="shared" si="78"/>
        <v>Employee14@blyblade.com</v>
      </c>
      <c r="O2480" s="390" t="str">
        <f t="shared" si="79"/>
        <v>Bowie_Tam</v>
      </c>
      <c r="P2480" s="387" t="s">
        <v>1728</v>
      </c>
      <c r="Q2480" s="387" t="s">
        <v>1952</v>
      </c>
      <c r="R2480" s="387" t="s">
        <v>1738</v>
      </c>
      <c r="S2480" s="387">
        <v>4.54</v>
      </c>
      <c r="T2480" s="387">
        <v>14</v>
      </c>
      <c r="U2480" s="387" t="s">
        <v>2026</v>
      </c>
      <c r="V2480" s="387" t="s">
        <v>2026</v>
      </c>
      <c r="W2480" s="387" t="s">
        <v>2025</v>
      </c>
      <c r="X2480" s="387" t="s">
        <v>1749</v>
      </c>
      <c r="Y2480" s="387" t="s">
        <v>1748</v>
      </c>
      <c r="Z2480" s="387" t="s">
        <v>1734</v>
      </c>
      <c r="AA2480" s="387" t="s">
        <v>1733</v>
      </c>
      <c r="AB2480" s="387">
        <v>54.11</v>
      </c>
      <c r="AC2480" s="387">
        <v>0</v>
      </c>
      <c r="AD2480" s="387">
        <v>0</v>
      </c>
      <c r="AE2480" s="387">
        <v>54.11</v>
      </c>
      <c r="AF2480" s="387" t="s">
        <v>1729</v>
      </c>
      <c r="AG2480" s="387">
        <v>54.11</v>
      </c>
      <c r="AH2480" s="387">
        <v>0</v>
      </c>
      <c r="AI2480" s="387">
        <v>0</v>
      </c>
      <c r="AJ2480" s="387">
        <v>54.11</v>
      </c>
      <c r="AK2480" s="387">
        <v>5.41</v>
      </c>
      <c r="AM2480"/>
      <c r="AN2480"/>
    </row>
    <row r="2481" spans="1:40">
      <c r="A2481" s="387" t="s">
        <v>3556</v>
      </c>
      <c r="B2481" s="388">
        <v>43692.856631944444</v>
      </c>
      <c r="C2481" s="389">
        <v>43692</v>
      </c>
      <c r="D2481" s="387" t="s">
        <v>2970</v>
      </c>
      <c r="E2481" s="389">
        <v>43692</v>
      </c>
      <c r="F2481" s="387" t="s">
        <v>2166</v>
      </c>
      <c r="G2481" s="389">
        <v>43692</v>
      </c>
      <c r="H2481" s="387" t="s">
        <v>1901</v>
      </c>
      <c r="I2481" s="389">
        <v>43692</v>
      </c>
      <c r="J2481" s="387" t="s">
        <v>3006</v>
      </c>
      <c r="K2481" s="387" t="s">
        <v>1741</v>
      </c>
      <c r="L2481" s="390" t="s">
        <v>1732</v>
      </c>
      <c r="M2481" s="390" t="s">
        <v>2287</v>
      </c>
      <c r="N2481" s="390" t="str">
        <f t="shared" si="78"/>
        <v>Employee14@blyblade.com</v>
      </c>
      <c r="O2481" s="390" t="str">
        <f t="shared" si="79"/>
        <v>Bowie_Tam</v>
      </c>
      <c r="P2481" s="387" t="s">
        <v>1728</v>
      </c>
      <c r="Q2481" s="387" t="s">
        <v>1952</v>
      </c>
      <c r="R2481" s="387" t="s">
        <v>1738</v>
      </c>
      <c r="S2481" s="387">
        <v>4.54</v>
      </c>
      <c r="T2481" s="387">
        <v>14</v>
      </c>
      <c r="U2481" s="387" t="s">
        <v>2026</v>
      </c>
      <c r="V2481" s="387" t="s">
        <v>2026</v>
      </c>
      <c r="W2481" s="387" t="s">
        <v>2025</v>
      </c>
      <c r="X2481" s="387" t="s">
        <v>1749</v>
      </c>
      <c r="Y2481" s="387" t="s">
        <v>1748</v>
      </c>
      <c r="Z2481" s="387" t="s">
        <v>1734</v>
      </c>
      <c r="AA2481" s="387" t="s">
        <v>1747</v>
      </c>
      <c r="AB2481" s="387">
        <v>0</v>
      </c>
      <c r="AC2481" s="387">
        <v>0</v>
      </c>
      <c r="AD2481" s="387">
        <v>10.25</v>
      </c>
      <c r="AE2481" s="387">
        <v>10.25</v>
      </c>
      <c r="AF2481" s="387" t="s">
        <v>1729</v>
      </c>
      <c r="AG2481" s="387">
        <v>0</v>
      </c>
      <c r="AH2481" s="387">
        <v>0</v>
      </c>
      <c r="AI2481" s="387">
        <v>10.25</v>
      </c>
      <c r="AJ2481" s="387">
        <v>10.25</v>
      </c>
      <c r="AK2481" s="387">
        <v>0</v>
      </c>
      <c r="AM2481"/>
      <c r="AN2481"/>
    </row>
    <row r="2482" spans="1:40">
      <c r="A2482" s="387" t="s">
        <v>3555</v>
      </c>
      <c r="B2482" s="388">
        <v>43692.85728009259</v>
      </c>
      <c r="C2482" s="389">
        <v>43692</v>
      </c>
      <c r="D2482" s="387" t="s">
        <v>1937</v>
      </c>
      <c r="E2482" s="389">
        <v>43692</v>
      </c>
      <c r="F2482" s="387" t="s">
        <v>2089</v>
      </c>
      <c r="G2482" s="389">
        <v>43692</v>
      </c>
      <c r="H2482" s="387" t="s">
        <v>2268</v>
      </c>
      <c r="I2482" s="389">
        <v>43692</v>
      </c>
      <c r="J2482" s="387" t="s">
        <v>1785</v>
      </c>
      <c r="K2482" s="387" t="s">
        <v>1741</v>
      </c>
      <c r="L2482" s="390" t="s">
        <v>1732</v>
      </c>
      <c r="M2482" s="390" t="s">
        <v>1804</v>
      </c>
      <c r="N2482" s="390" t="str">
        <f t="shared" si="78"/>
        <v>Employee47@blyblade.com</v>
      </c>
      <c r="O2482" s="390" t="str">
        <f t="shared" si="79"/>
        <v>Amanda_Soucy</v>
      </c>
      <c r="P2482" s="387" t="s">
        <v>1728</v>
      </c>
      <c r="Q2482" s="387" t="s">
        <v>1739</v>
      </c>
      <c r="R2482" s="387" t="s">
        <v>1738</v>
      </c>
      <c r="S2482" s="387">
        <v>1.52</v>
      </c>
      <c r="T2482" s="387">
        <v>24</v>
      </c>
      <c r="U2482" s="387" t="s">
        <v>1845</v>
      </c>
      <c r="V2482" s="387" t="s">
        <v>1845</v>
      </c>
      <c r="W2482" s="387" t="s">
        <v>1728</v>
      </c>
      <c r="X2482" s="387" t="s">
        <v>1794</v>
      </c>
      <c r="Y2482" s="387" t="s">
        <v>1735</v>
      </c>
      <c r="Z2482" s="387" t="s">
        <v>1734</v>
      </c>
      <c r="AA2482" s="387" t="s">
        <v>1793</v>
      </c>
      <c r="AB2482" s="387">
        <v>15.36</v>
      </c>
      <c r="AC2482" s="387">
        <v>0</v>
      </c>
      <c r="AD2482" s="387">
        <v>1.86</v>
      </c>
      <c r="AE2482" s="387">
        <v>15.36</v>
      </c>
      <c r="AF2482" s="387" t="s">
        <v>1729</v>
      </c>
      <c r="AG2482" s="387">
        <v>15.36</v>
      </c>
      <c r="AH2482" s="387">
        <v>0</v>
      </c>
      <c r="AI2482" s="387">
        <v>1.86</v>
      </c>
      <c r="AJ2482" s="387">
        <v>15.36</v>
      </c>
      <c r="AK2482" s="387">
        <v>1.54</v>
      </c>
      <c r="AM2482"/>
      <c r="AN2482"/>
    </row>
    <row r="2483" spans="1:40">
      <c r="A2483" s="387" t="s">
        <v>3554</v>
      </c>
      <c r="B2483" s="388">
        <v>43692.880370370367</v>
      </c>
      <c r="C2483" s="389">
        <v>43692</v>
      </c>
      <c r="D2483" s="387" t="s">
        <v>2758</v>
      </c>
      <c r="E2483" s="389">
        <v>43692</v>
      </c>
      <c r="F2483" s="387" t="s">
        <v>3222</v>
      </c>
      <c r="G2483" s="389">
        <v>43692</v>
      </c>
      <c r="H2483" s="387" t="s">
        <v>2061</v>
      </c>
      <c r="I2483" s="389">
        <v>43692</v>
      </c>
      <c r="J2483" s="387" t="s">
        <v>2060</v>
      </c>
      <c r="K2483" s="387" t="s">
        <v>1741</v>
      </c>
      <c r="L2483" s="390" t="s">
        <v>1732</v>
      </c>
      <c r="M2483" s="390" t="s">
        <v>1992</v>
      </c>
      <c r="N2483" s="390" t="str">
        <f t="shared" si="78"/>
        <v>Employee12@blyblade.com</v>
      </c>
      <c r="O2483" s="390" t="str">
        <f t="shared" si="79"/>
        <v>Lysane_Sanchez</v>
      </c>
      <c r="P2483" s="387" t="s">
        <v>1728</v>
      </c>
      <c r="Q2483" s="387" t="s">
        <v>1952</v>
      </c>
      <c r="R2483" s="387" t="s">
        <v>1803</v>
      </c>
      <c r="S2483" s="387">
        <v>2.79</v>
      </c>
      <c r="T2483" s="387">
        <v>7</v>
      </c>
      <c r="U2483" s="387" t="s">
        <v>2326</v>
      </c>
      <c r="V2483" s="387" t="s">
        <v>2326</v>
      </c>
      <c r="W2483" s="387" t="s">
        <v>1761</v>
      </c>
      <c r="X2483" s="387" t="s">
        <v>1749</v>
      </c>
      <c r="Y2483" s="387" t="s">
        <v>1748</v>
      </c>
      <c r="Z2483" s="387" t="s">
        <v>1734</v>
      </c>
      <c r="AA2483" s="387" t="s">
        <v>1733</v>
      </c>
      <c r="AB2483" s="387">
        <v>36.78</v>
      </c>
      <c r="AC2483" s="387">
        <v>0</v>
      </c>
      <c r="AD2483" s="387">
        <v>0</v>
      </c>
      <c r="AE2483" s="387">
        <v>36.78</v>
      </c>
      <c r="AF2483" s="387" t="s">
        <v>1729</v>
      </c>
      <c r="AG2483" s="387">
        <v>36.78</v>
      </c>
      <c r="AH2483" s="387">
        <v>0</v>
      </c>
      <c r="AI2483" s="387">
        <v>0</v>
      </c>
      <c r="AJ2483" s="387">
        <v>36.78</v>
      </c>
      <c r="AK2483" s="387">
        <v>3.68</v>
      </c>
      <c r="AM2483"/>
      <c r="AN2483"/>
    </row>
    <row r="2484" spans="1:40">
      <c r="A2484" s="387" t="s">
        <v>3553</v>
      </c>
      <c r="B2484" s="388">
        <v>43692.925046296295</v>
      </c>
      <c r="C2484" s="389">
        <v>43692</v>
      </c>
      <c r="D2484" s="387" t="s">
        <v>1872</v>
      </c>
      <c r="E2484" s="389">
        <v>43692</v>
      </c>
      <c r="F2484" s="387" t="s">
        <v>3441</v>
      </c>
      <c r="G2484" s="389">
        <v>43692</v>
      </c>
      <c r="H2484" s="387" t="s">
        <v>3552</v>
      </c>
      <c r="I2484" s="389">
        <v>43692</v>
      </c>
      <c r="J2484" s="387" t="s">
        <v>2102</v>
      </c>
      <c r="K2484" s="387" t="s">
        <v>1741</v>
      </c>
      <c r="L2484" s="390" t="s">
        <v>1732</v>
      </c>
      <c r="M2484" s="390" t="s">
        <v>1979</v>
      </c>
      <c r="N2484" s="390" t="str">
        <f t="shared" si="78"/>
        <v>Employee15@blyblade.com</v>
      </c>
      <c r="O2484" s="390" t="str">
        <f t="shared" si="79"/>
        <v>Jess_Rooney</v>
      </c>
      <c r="P2484" s="387" t="s">
        <v>1728</v>
      </c>
      <c r="Q2484" s="387" t="s">
        <v>1847</v>
      </c>
      <c r="R2484" s="387" t="s">
        <v>1738</v>
      </c>
      <c r="S2484" s="387">
        <v>16.05</v>
      </c>
      <c r="T2484" s="387">
        <v>65</v>
      </c>
      <c r="U2484" s="387" t="s">
        <v>2007</v>
      </c>
      <c r="V2484" s="387" t="s">
        <v>1802</v>
      </c>
      <c r="W2484" s="387" t="s">
        <v>1771</v>
      </c>
      <c r="X2484" s="387" t="s">
        <v>1770</v>
      </c>
      <c r="Y2484" s="387" t="s">
        <v>1735</v>
      </c>
      <c r="Z2484" s="387" t="s">
        <v>1734</v>
      </c>
      <c r="AA2484" s="387" t="s">
        <v>1733</v>
      </c>
      <c r="AB2484" s="387">
        <v>97.94</v>
      </c>
      <c r="AC2484" s="387">
        <v>0</v>
      </c>
      <c r="AD2484" s="387">
        <v>0</v>
      </c>
      <c r="AE2484" s="387">
        <v>97.94</v>
      </c>
      <c r="AF2484" s="387" t="s">
        <v>1729</v>
      </c>
      <c r="AG2484" s="387">
        <v>97.94</v>
      </c>
      <c r="AH2484" s="387">
        <v>0</v>
      </c>
      <c r="AI2484" s="387">
        <v>0</v>
      </c>
      <c r="AJ2484" s="387">
        <v>97.94</v>
      </c>
      <c r="AK2484" s="387">
        <v>9.7899999999999991</v>
      </c>
      <c r="AM2484"/>
      <c r="AN2484"/>
    </row>
    <row r="2485" spans="1:40">
      <c r="A2485" s="387" t="s">
        <v>3551</v>
      </c>
      <c r="B2485" s="388">
        <v>43692.929803240739</v>
      </c>
      <c r="C2485" s="389">
        <v>43692</v>
      </c>
      <c r="D2485" s="387" t="s">
        <v>2802</v>
      </c>
      <c r="E2485" s="389">
        <v>43692</v>
      </c>
      <c r="F2485" s="387" t="s">
        <v>3352</v>
      </c>
      <c r="G2485" s="389">
        <v>43692</v>
      </c>
      <c r="H2485" s="387" t="s">
        <v>3121</v>
      </c>
      <c r="I2485" s="389">
        <v>43692</v>
      </c>
      <c r="J2485" s="387" t="s">
        <v>2986</v>
      </c>
      <c r="K2485" s="387" t="s">
        <v>1741</v>
      </c>
      <c r="L2485" s="390" t="s">
        <v>1732</v>
      </c>
      <c r="M2485" s="390" t="s">
        <v>1992</v>
      </c>
      <c r="N2485" s="390" t="str">
        <f t="shared" si="78"/>
        <v>Employee12@blyblade.com</v>
      </c>
      <c r="O2485" s="390" t="str">
        <f t="shared" si="79"/>
        <v>Lysane_Sanchez</v>
      </c>
      <c r="P2485" s="387" t="s">
        <v>1728</v>
      </c>
      <c r="Q2485" s="387" t="s">
        <v>1967</v>
      </c>
      <c r="R2485" s="387" t="s">
        <v>1803</v>
      </c>
      <c r="S2485" s="387">
        <v>14.54</v>
      </c>
      <c r="T2485" s="387">
        <v>46</v>
      </c>
      <c r="U2485" s="387" t="s">
        <v>2326</v>
      </c>
      <c r="V2485" s="387" t="s">
        <v>2063</v>
      </c>
      <c r="W2485" s="387" t="s">
        <v>1761</v>
      </c>
      <c r="X2485" s="387" t="s">
        <v>1749</v>
      </c>
      <c r="Y2485" s="387" t="s">
        <v>1748</v>
      </c>
      <c r="Z2485" s="387" t="s">
        <v>1734</v>
      </c>
      <c r="AA2485" s="387" t="s">
        <v>1733</v>
      </c>
      <c r="AB2485" s="387">
        <v>59.07</v>
      </c>
      <c r="AC2485" s="387">
        <v>0</v>
      </c>
      <c r="AD2485" s="387">
        <v>0</v>
      </c>
      <c r="AE2485" s="387">
        <v>59.07</v>
      </c>
      <c r="AF2485" s="387" t="s">
        <v>1729</v>
      </c>
      <c r="AG2485" s="387">
        <v>59.07</v>
      </c>
      <c r="AH2485" s="387">
        <v>0</v>
      </c>
      <c r="AI2485" s="387">
        <v>0</v>
      </c>
      <c r="AJ2485" s="387">
        <v>59.07</v>
      </c>
      <c r="AK2485" s="387">
        <v>5.91</v>
      </c>
      <c r="AM2485"/>
      <c r="AN2485"/>
    </row>
    <row r="2486" spans="1:40">
      <c r="A2486" s="387" t="s">
        <v>3550</v>
      </c>
      <c r="B2486" s="388">
        <v>43692.933449074073</v>
      </c>
      <c r="C2486" s="389">
        <v>43692</v>
      </c>
      <c r="D2486" s="387" t="s">
        <v>2963</v>
      </c>
      <c r="E2486" s="389">
        <v>43692</v>
      </c>
      <c r="F2486" s="387" t="s">
        <v>2136</v>
      </c>
      <c r="G2486" s="389">
        <v>43692</v>
      </c>
      <c r="H2486" s="387" t="s">
        <v>3549</v>
      </c>
      <c r="I2486" s="389">
        <v>43692</v>
      </c>
      <c r="J2486" s="387" t="s">
        <v>2863</v>
      </c>
      <c r="K2486" s="387" t="s">
        <v>1741</v>
      </c>
      <c r="L2486" s="390" t="s">
        <v>1732</v>
      </c>
      <c r="M2486" s="390" t="s">
        <v>1986</v>
      </c>
      <c r="N2486" s="390" t="str">
        <f t="shared" si="78"/>
        <v>Employee1@blyblade.com</v>
      </c>
      <c r="O2486" s="390" t="str">
        <f t="shared" si="79"/>
        <v>Jake_Mirto</v>
      </c>
      <c r="P2486" s="387" t="s">
        <v>1728</v>
      </c>
      <c r="Q2486" s="387" t="s">
        <v>1762</v>
      </c>
      <c r="R2486" s="387" t="s">
        <v>1753</v>
      </c>
      <c r="S2486" s="387">
        <v>15.93</v>
      </c>
      <c r="T2486" s="387">
        <v>37</v>
      </c>
      <c r="U2486" s="387" t="s">
        <v>1752</v>
      </c>
      <c r="V2486" s="387" t="s">
        <v>1826</v>
      </c>
      <c r="W2486" s="387" t="s">
        <v>1761</v>
      </c>
      <c r="X2486" s="387" t="s">
        <v>1964</v>
      </c>
      <c r="Y2486" s="387" t="s">
        <v>1735</v>
      </c>
      <c r="Z2486" s="387" t="s">
        <v>1734</v>
      </c>
      <c r="AA2486" s="387" t="s">
        <v>1733</v>
      </c>
      <c r="AB2486" s="387">
        <v>128.88999999999999</v>
      </c>
      <c r="AC2486" s="387">
        <v>0</v>
      </c>
      <c r="AD2486" s="387">
        <v>0</v>
      </c>
      <c r="AE2486" s="387">
        <v>128.88999999999999</v>
      </c>
      <c r="AF2486" s="387" t="s">
        <v>1729</v>
      </c>
      <c r="AG2486" s="387">
        <v>128.88999999999999</v>
      </c>
      <c r="AH2486" s="387">
        <v>0</v>
      </c>
      <c r="AI2486" s="387">
        <v>0</v>
      </c>
      <c r="AJ2486" s="387">
        <v>128.88999999999999</v>
      </c>
      <c r="AK2486" s="387">
        <v>12.89</v>
      </c>
      <c r="AM2486"/>
      <c r="AN2486"/>
    </row>
    <row r="2487" spans="1:40">
      <c r="A2487" s="387" t="s">
        <v>3548</v>
      </c>
      <c r="B2487" s="388">
        <v>43692.946215277778</v>
      </c>
      <c r="C2487" s="389">
        <v>43692</v>
      </c>
      <c r="D2487" s="387" t="s">
        <v>2935</v>
      </c>
      <c r="E2487" s="389">
        <v>43692</v>
      </c>
      <c r="F2487" s="387" t="s">
        <v>3547</v>
      </c>
      <c r="G2487" s="389">
        <v>43692</v>
      </c>
      <c r="H2487" s="387" t="s">
        <v>3325</v>
      </c>
      <c r="I2487" s="389">
        <v>43692</v>
      </c>
      <c r="J2487" s="387" t="s">
        <v>2106</v>
      </c>
      <c r="K2487" s="387" t="s">
        <v>1741</v>
      </c>
      <c r="L2487" s="390" t="s">
        <v>1732</v>
      </c>
      <c r="M2487" s="390" t="s">
        <v>2985</v>
      </c>
      <c r="N2487" s="390" t="str">
        <f t="shared" si="78"/>
        <v>Employee49@blyblade.com</v>
      </c>
      <c r="O2487" s="390" t="str">
        <f t="shared" si="79"/>
        <v>Emi_Suzuki</v>
      </c>
      <c r="P2487" s="387" t="s">
        <v>1728</v>
      </c>
      <c r="Q2487" s="387" t="s">
        <v>1754</v>
      </c>
      <c r="R2487" s="387" t="s">
        <v>1753</v>
      </c>
      <c r="S2487" s="387">
        <v>12.58</v>
      </c>
      <c r="T2487" s="387">
        <v>21</v>
      </c>
      <c r="U2487" s="387" t="s">
        <v>3546</v>
      </c>
      <c r="V2487" s="387" t="s">
        <v>2050</v>
      </c>
      <c r="W2487" s="387" t="s">
        <v>1771</v>
      </c>
      <c r="X2487" s="387" t="s">
        <v>1770</v>
      </c>
      <c r="Y2487" s="387" t="s">
        <v>1825</v>
      </c>
      <c r="Z2487" s="387" t="s">
        <v>1734</v>
      </c>
      <c r="AA2487" s="387" t="s">
        <v>1733</v>
      </c>
      <c r="AB2487" s="387">
        <v>9.2799999999999994</v>
      </c>
      <c r="AC2487" s="387">
        <v>0</v>
      </c>
      <c r="AD2487" s="387">
        <v>0</v>
      </c>
      <c r="AE2487" s="387">
        <v>9.2799999999999994</v>
      </c>
      <c r="AF2487" s="387" t="s">
        <v>1729</v>
      </c>
      <c r="AG2487" s="387">
        <v>9.2799999999999994</v>
      </c>
      <c r="AH2487" s="387">
        <v>0</v>
      </c>
      <c r="AI2487" s="387">
        <v>0</v>
      </c>
      <c r="AJ2487" s="387">
        <v>9.2799999999999994</v>
      </c>
      <c r="AK2487" s="387">
        <v>0.93</v>
      </c>
      <c r="AM2487"/>
      <c r="AN2487"/>
    </row>
    <row r="2488" spans="1:40">
      <c r="A2488" s="387" t="s">
        <v>3545</v>
      </c>
      <c r="B2488" s="388">
        <v>43692.946608796294</v>
      </c>
      <c r="C2488" s="389">
        <v>43692</v>
      </c>
      <c r="D2488" s="387" t="s">
        <v>2021</v>
      </c>
      <c r="E2488" s="389">
        <v>43692</v>
      </c>
      <c r="F2488" s="387" t="s">
        <v>2020</v>
      </c>
      <c r="G2488" s="389">
        <v>43692</v>
      </c>
      <c r="H2488" s="387" t="s">
        <v>3325</v>
      </c>
      <c r="I2488" s="389">
        <v>43692</v>
      </c>
      <c r="J2488" s="387" t="s">
        <v>2106</v>
      </c>
      <c r="K2488" s="387" t="s">
        <v>1741</v>
      </c>
      <c r="L2488" s="390" t="s">
        <v>1732</v>
      </c>
      <c r="M2488" s="390" t="s">
        <v>2287</v>
      </c>
      <c r="N2488" s="390" t="str">
        <f t="shared" si="78"/>
        <v>Employee14@blyblade.com</v>
      </c>
      <c r="O2488" s="390" t="str">
        <f t="shared" si="79"/>
        <v>Bowie_Tam</v>
      </c>
      <c r="P2488" s="387" t="s">
        <v>1728</v>
      </c>
      <c r="Q2488" s="387" t="s">
        <v>1952</v>
      </c>
      <c r="R2488" s="387" t="s">
        <v>1738</v>
      </c>
      <c r="S2488" s="387">
        <v>1.98</v>
      </c>
      <c r="T2488" s="387">
        <v>19</v>
      </c>
      <c r="U2488" s="387" t="s">
        <v>2026</v>
      </c>
      <c r="V2488" s="387" t="s">
        <v>2026</v>
      </c>
      <c r="W2488" s="387" t="s">
        <v>2025</v>
      </c>
      <c r="X2488" s="387" t="s">
        <v>1749</v>
      </c>
      <c r="Y2488" s="387" t="s">
        <v>1748</v>
      </c>
      <c r="Z2488" s="387" t="s">
        <v>1734</v>
      </c>
      <c r="AA2488" s="387" t="s">
        <v>1733</v>
      </c>
      <c r="AB2488" s="387">
        <v>31.6</v>
      </c>
      <c r="AC2488" s="387">
        <v>0</v>
      </c>
      <c r="AD2488" s="387">
        <v>0</v>
      </c>
      <c r="AE2488" s="387">
        <v>31.6</v>
      </c>
      <c r="AF2488" s="387" t="s">
        <v>1729</v>
      </c>
      <c r="AG2488" s="387">
        <v>31.6</v>
      </c>
      <c r="AH2488" s="387">
        <v>0</v>
      </c>
      <c r="AI2488" s="387">
        <v>0</v>
      </c>
      <c r="AJ2488" s="387">
        <v>31.6</v>
      </c>
      <c r="AK2488" s="387">
        <v>3.16</v>
      </c>
      <c r="AM2488"/>
      <c r="AN2488"/>
    </row>
    <row r="2489" spans="1:40">
      <c r="A2489" s="387" t="s">
        <v>3544</v>
      </c>
      <c r="B2489" s="388">
        <v>43692.980381944442</v>
      </c>
      <c r="C2489" s="389">
        <v>43692</v>
      </c>
      <c r="D2489" s="387" t="s">
        <v>3543</v>
      </c>
      <c r="E2489" s="389">
        <v>43692</v>
      </c>
      <c r="F2489" s="387" t="s">
        <v>3128</v>
      </c>
      <c r="G2489" s="389">
        <v>43692</v>
      </c>
      <c r="H2489" s="387" t="s">
        <v>3542</v>
      </c>
      <c r="I2489" s="389">
        <v>43692</v>
      </c>
      <c r="J2489" s="387" t="s">
        <v>2538</v>
      </c>
      <c r="K2489" s="387" t="s">
        <v>1741</v>
      </c>
      <c r="L2489" s="390" t="s">
        <v>1732</v>
      </c>
      <c r="M2489" s="390" t="s">
        <v>1979</v>
      </c>
      <c r="N2489" s="390" t="str">
        <f t="shared" si="78"/>
        <v>Employee15@blyblade.com</v>
      </c>
      <c r="O2489" s="390" t="str">
        <f t="shared" si="79"/>
        <v>Jess_Rooney</v>
      </c>
      <c r="P2489" s="387" t="s">
        <v>1728</v>
      </c>
      <c r="Q2489" s="387" t="s">
        <v>1754</v>
      </c>
      <c r="R2489" s="387" t="s">
        <v>1803</v>
      </c>
      <c r="S2489" s="387">
        <v>16.32</v>
      </c>
      <c r="T2489" s="387">
        <v>30</v>
      </c>
      <c r="U2489" s="387" t="s">
        <v>1802</v>
      </c>
      <c r="V2489" s="387" t="s">
        <v>3541</v>
      </c>
      <c r="W2489" s="387" t="s">
        <v>1771</v>
      </c>
      <c r="X2489" s="387" t="s">
        <v>1770</v>
      </c>
      <c r="Y2489" s="387" t="s">
        <v>1735</v>
      </c>
      <c r="Z2489" s="387" t="s">
        <v>1734</v>
      </c>
      <c r="AA2489" s="387" t="s">
        <v>1733</v>
      </c>
      <c r="AB2489" s="387">
        <v>57.84</v>
      </c>
      <c r="AC2489" s="387">
        <v>0</v>
      </c>
      <c r="AD2489" s="387">
        <v>0</v>
      </c>
      <c r="AE2489" s="387">
        <v>57.84</v>
      </c>
      <c r="AF2489" s="387" t="s">
        <v>1729</v>
      </c>
      <c r="AG2489" s="387">
        <v>57.84</v>
      </c>
      <c r="AH2489" s="387">
        <v>0</v>
      </c>
      <c r="AI2489" s="387">
        <v>0</v>
      </c>
      <c r="AJ2489" s="387">
        <v>57.84</v>
      </c>
      <c r="AK2489" s="387">
        <v>5.78</v>
      </c>
      <c r="AM2489"/>
      <c r="AN2489"/>
    </row>
    <row r="2490" spans="1:40">
      <c r="A2490" s="387" t="s">
        <v>3540</v>
      </c>
      <c r="B2490" s="388">
        <v>43692.990671296298</v>
      </c>
      <c r="C2490" s="389">
        <v>43692</v>
      </c>
      <c r="D2490" s="387" t="s">
        <v>2359</v>
      </c>
      <c r="E2490" s="389">
        <v>43692</v>
      </c>
      <c r="F2490" s="387" t="s">
        <v>2358</v>
      </c>
      <c r="G2490" s="389">
        <v>43692</v>
      </c>
      <c r="H2490" s="387" t="s">
        <v>2744</v>
      </c>
      <c r="I2490" s="389">
        <v>43692</v>
      </c>
      <c r="J2490" s="387" t="s">
        <v>2331</v>
      </c>
      <c r="K2490" s="387" t="s">
        <v>1741</v>
      </c>
      <c r="L2490" s="390" t="s">
        <v>1732</v>
      </c>
      <c r="M2490" s="390" t="s">
        <v>2229</v>
      </c>
      <c r="N2490" s="390" t="str">
        <f t="shared" si="78"/>
        <v>Employee44@blyblade.com</v>
      </c>
      <c r="O2490" s="390" t="str">
        <f t="shared" si="79"/>
        <v>Mikaela_Riley</v>
      </c>
      <c r="P2490" s="387" t="s">
        <v>1728</v>
      </c>
      <c r="Q2490" s="387" t="s">
        <v>1754</v>
      </c>
      <c r="R2490" s="387" t="s">
        <v>1738</v>
      </c>
      <c r="S2490" s="387">
        <v>1.62</v>
      </c>
      <c r="T2490" s="387">
        <v>14</v>
      </c>
      <c r="U2490" s="387" t="s">
        <v>1883</v>
      </c>
      <c r="V2490" s="387" t="s">
        <v>1845</v>
      </c>
      <c r="W2490" s="387" t="s">
        <v>1771</v>
      </c>
      <c r="X2490" s="387" t="s">
        <v>1770</v>
      </c>
      <c r="Y2490" s="387" t="s">
        <v>1896</v>
      </c>
      <c r="Z2490" s="387" t="s">
        <v>1734</v>
      </c>
      <c r="AA2490" s="387" t="s">
        <v>1733</v>
      </c>
      <c r="AB2490" s="387">
        <v>13.85</v>
      </c>
      <c r="AC2490" s="387">
        <v>0</v>
      </c>
      <c r="AD2490" s="387">
        <v>0</v>
      </c>
      <c r="AE2490" s="387">
        <v>13.85</v>
      </c>
      <c r="AF2490" s="387" t="s">
        <v>1729</v>
      </c>
      <c r="AG2490" s="387">
        <v>13.85</v>
      </c>
      <c r="AH2490" s="387">
        <v>0</v>
      </c>
      <c r="AI2490" s="387">
        <v>0</v>
      </c>
      <c r="AJ2490" s="387">
        <v>13.85</v>
      </c>
      <c r="AK2490" s="387">
        <v>1.39</v>
      </c>
      <c r="AM2490"/>
      <c r="AN2490"/>
    </row>
    <row r="2491" spans="1:40">
      <c r="A2491" s="387" t="s">
        <v>3539</v>
      </c>
      <c r="B2491" s="388">
        <v>43692.992962962962</v>
      </c>
      <c r="C2491" s="389">
        <v>43692</v>
      </c>
      <c r="D2491" s="387" t="s">
        <v>3198</v>
      </c>
      <c r="E2491" s="389">
        <v>43692</v>
      </c>
      <c r="F2491" s="387" t="s">
        <v>3197</v>
      </c>
      <c r="G2491" s="389">
        <v>43692</v>
      </c>
      <c r="H2491" s="387" t="s">
        <v>3320</v>
      </c>
      <c r="I2491" s="389">
        <v>43692</v>
      </c>
      <c r="J2491" s="387" t="s">
        <v>3319</v>
      </c>
      <c r="K2491" s="387" t="s">
        <v>1741</v>
      </c>
      <c r="L2491" s="390" t="s">
        <v>1732</v>
      </c>
      <c r="M2491" s="390" t="s">
        <v>1986</v>
      </c>
      <c r="N2491" s="390" t="str">
        <f t="shared" si="78"/>
        <v>Employee1@blyblade.com</v>
      </c>
      <c r="O2491" s="390" t="str">
        <f t="shared" si="79"/>
        <v>Jake_Mirto</v>
      </c>
      <c r="P2491" s="387" t="s">
        <v>1728</v>
      </c>
      <c r="Q2491" s="387" t="s">
        <v>1762</v>
      </c>
      <c r="R2491" s="387" t="s">
        <v>1753</v>
      </c>
      <c r="S2491" s="387">
        <v>7.13</v>
      </c>
      <c r="T2491" s="387">
        <v>34</v>
      </c>
      <c r="U2491" s="387" t="s">
        <v>1752</v>
      </c>
      <c r="V2491" s="387" t="s">
        <v>1996</v>
      </c>
      <c r="W2491" s="387" t="s">
        <v>1761</v>
      </c>
      <c r="X2491" s="387" t="s">
        <v>1749</v>
      </c>
      <c r="Y2491" s="387" t="s">
        <v>1735</v>
      </c>
      <c r="Z2491" s="387" t="s">
        <v>1734</v>
      </c>
      <c r="AA2491" s="387" t="s">
        <v>1733</v>
      </c>
      <c r="AB2491" s="387">
        <v>62.35</v>
      </c>
      <c r="AC2491" s="387">
        <v>0</v>
      </c>
      <c r="AD2491" s="387">
        <v>0</v>
      </c>
      <c r="AE2491" s="387">
        <v>62.35</v>
      </c>
      <c r="AF2491" s="387" t="s">
        <v>1729</v>
      </c>
      <c r="AG2491" s="387">
        <v>62.35</v>
      </c>
      <c r="AH2491" s="387">
        <v>0</v>
      </c>
      <c r="AI2491" s="387">
        <v>0</v>
      </c>
      <c r="AJ2491" s="387">
        <v>62.35</v>
      </c>
      <c r="AK2491" s="387">
        <v>6.24</v>
      </c>
      <c r="AM2491"/>
      <c r="AN2491"/>
    </row>
    <row r="2492" spans="1:40">
      <c r="A2492" s="387" t="s">
        <v>3538</v>
      </c>
      <c r="B2492" s="388">
        <v>43692.997037037036</v>
      </c>
      <c r="C2492" s="389">
        <v>43692</v>
      </c>
      <c r="D2492" s="387" t="s">
        <v>2712</v>
      </c>
      <c r="E2492" s="389">
        <v>43692</v>
      </c>
      <c r="F2492" s="387" t="s">
        <v>2711</v>
      </c>
      <c r="G2492" s="389">
        <v>43692</v>
      </c>
      <c r="H2492" s="387" t="s">
        <v>3537</v>
      </c>
      <c r="I2492" s="389">
        <v>43692</v>
      </c>
      <c r="J2492" s="387" t="s">
        <v>2725</v>
      </c>
      <c r="K2492" s="387" t="s">
        <v>1741</v>
      </c>
      <c r="L2492" s="390" t="s">
        <v>1732</v>
      </c>
      <c r="M2492" s="390" t="s">
        <v>1936</v>
      </c>
      <c r="N2492" s="390" t="str">
        <f t="shared" si="78"/>
        <v>Employee17@blyblade.com</v>
      </c>
      <c r="O2492" s="390" t="str">
        <f t="shared" si="79"/>
        <v>Nate_Alexander</v>
      </c>
      <c r="P2492" s="387" t="s">
        <v>1728</v>
      </c>
      <c r="Q2492" s="387" t="s">
        <v>1754</v>
      </c>
      <c r="R2492" s="387" t="s">
        <v>1738</v>
      </c>
      <c r="S2492" s="387">
        <v>0.59</v>
      </c>
      <c r="T2492" s="387">
        <v>1</v>
      </c>
      <c r="U2492" s="387" t="s">
        <v>1883</v>
      </c>
      <c r="V2492" s="387" t="s">
        <v>2342</v>
      </c>
      <c r="W2492" s="387" t="s">
        <v>1935</v>
      </c>
      <c r="X2492" s="387" t="s">
        <v>1964</v>
      </c>
      <c r="Y2492" s="387" t="s">
        <v>1748</v>
      </c>
      <c r="Z2492" s="387" t="s">
        <v>1734</v>
      </c>
      <c r="AA2492" s="387" t="s">
        <v>1733</v>
      </c>
      <c r="AB2492" s="387">
        <v>10.76</v>
      </c>
      <c r="AC2492" s="387">
        <v>0</v>
      </c>
      <c r="AD2492" s="387">
        <v>0</v>
      </c>
      <c r="AE2492" s="387">
        <v>10.76</v>
      </c>
      <c r="AF2492" s="387" t="s">
        <v>1729</v>
      </c>
      <c r="AG2492" s="387">
        <v>10.76</v>
      </c>
      <c r="AH2492" s="387">
        <v>0</v>
      </c>
      <c r="AI2492" s="387">
        <v>0</v>
      </c>
      <c r="AJ2492" s="387">
        <v>10.76</v>
      </c>
      <c r="AK2492" s="387">
        <v>1.08</v>
      </c>
      <c r="AM2492"/>
      <c r="AN2492"/>
    </row>
    <row r="2493" spans="1:40">
      <c r="A2493" s="387" t="s">
        <v>3535</v>
      </c>
      <c r="B2493" s="388">
        <v>43693.014780092592</v>
      </c>
      <c r="C2493" s="389">
        <v>43692</v>
      </c>
      <c r="D2493" s="387" t="s">
        <v>3109</v>
      </c>
      <c r="E2493" s="389">
        <v>43692</v>
      </c>
      <c r="F2493" s="387" t="s">
        <v>2767</v>
      </c>
      <c r="G2493" s="389">
        <v>43693</v>
      </c>
      <c r="H2493" s="387" t="s">
        <v>3534</v>
      </c>
      <c r="I2493" s="389">
        <v>43692</v>
      </c>
      <c r="J2493" s="387" t="s">
        <v>3533</v>
      </c>
      <c r="K2493" s="387" t="s">
        <v>1741</v>
      </c>
      <c r="L2493" s="390" t="s">
        <v>1732</v>
      </c>
      <c r="M2493" s="390" t="s">
        <v>1946</v>
      </c>
      <c r="N2493" s="390" t="str">
        <f t="shared" si="78"/>
        <v>Employee37@blyblade.com</v>
      </c>
      <c r="O2493" s="390" t="str">
        <f t="shared" si="79"/>
        <v>Simon_Levesque</v>
      </c>
      <c r="P2493" s="387" t="s">
        <v>1728</v>
      </c>
      <c r="Q2493" s="387" t="s">
        <v>1754</v>
      </c>
      <c r="R2493" s="387" t="s">
        <v>1738</v>
      </c>
      <c r="S2493" s="387">
        <v>2.0699999999999998</v>
      </c>
      <c r="T2493" s="387">
        <v>17</v>
      </c>
      <c r="U2493" s="387" t="s">
        <v>1883</v>
      </c>
      <c r="V2493" s="387" t="s">
        <v>1845</v>
      </c>
      <c r="W2493" s="387" t="s">
        <v>1771</v>
      </c>
      <c r="X2493" s="387" t="s">
        <v>1770</v>
      </c>
      <c r="Y2493" s="387" t="s">
        <v>1728</v>
      </c>
      <c r="Z2493" s="387" t="s">
        <v>1734</v>
      </c>
      <c r="AA2493" s="387" t="s">
        <v>1733</v>
      </c>
      <c r="AB2493" s="387">
        <v>20.55</v>
      </c>
      <c r="AC2493" s="387">
        <v>0</v>
      </c>
      <c r="AD2493" s="387">
        <v>0</v>
      </c>
      <c r="AE2493" s="387">
        <v>20.55</v>
      </c>
      <c r="AF2493" s="387" t="s">
        <v>1729</v>
      </c>
      <c r="AG2493" s="387">
        <v>20.55</v>
      </c>
      <c r="AH2493" s="387">
        <v>0</v>
      </c>
      <c r="AI2493" s="387">
        <v>0</v>
      </c>
      <c r="AJ2493" s="387">
        <v>20.55</v>
      </c>
      <c r="AK2493" s="387">
        <v>2.06</v>
      </c>
      <c r="AM2493"/>
      <c r="AN2493"/>
    </row>
    <row r="2494" spans="1:40">
      <c r="A2494" s="387" t="s">
        <v>3536</v>
      </c>
      <c r="B2494" s="388">
        <v>43693.015324074076</v>
      </c>
      <c r="C2494" s="389">
        <v>43692</v>
      </c>
      <c r="D2494" s="387" t="s">
        <v>2856</v>
      </c>
      <c r="E2494" s="389">
        <v>43692</v>
      </c>
      <c r="F2494" s="387" t="s">
        <v>3266</v>
      </c>
      <c r="G2494" s="389">
        <v>43692</v>
      </c>
      <c r="H2494" s="387" t="s">
        <v>1814</v>
      </c>
      <c r="I2494" s="389">
        <v>43692</v>
      </c>
      <c r="J2494" s="387" t="s">
        <v>1813</v>
      </c>
      <c r="K2494" s="387" t="s">
        <v>1741</v>
      </c>
      <c r="L2494" s="390" t="s">
        <v>1732</v>
      </c>
      <c r="M2494" s="390" t="s">
        <v>1755</v>
      </c>
      <c r="N2494" s="390" t="str">
        <f t="shared" si="78"/>
        <v>Employee2@blyblade.com</v>
      </c>
      <c r="O2494" s="390" t="str">
        <f t="shared" si="79"/>
        <v>Cal_Thompson</v>
      </c>
      <c r="P2494" s="387" t="s">
        <v>1728</v>
      </c>
      <c r="Q2494" s="387" t="s">
        <v>1952</v>
      </c>
      <c r="R2494" s="387" t="s">
        <v>1738</v>
      </c>
      <c r="S2494" s="387">
        <v>5.87</v>
      </c>
      <c r="T2494" s="387">
        <v>16</v>
      </c>
      <c r="U2494" s="387" t="s">
        <v>1772</v>
      </c>
      <c r="V2494" s="387" t="s">
        <v>2183</v>
      </c>
      <c r="W2494" s="387" t="s">
        <v>1761</v>
      </c>
      <c r="X2494" s="387" t="s">
        <v>1749</v>
      </c>
      <c r="Y2494" s="387" t="s">
        <v>1748</v>
      </c>
      <c r="Z2494" s="387" t="s">
        <v>1734</v>
      </c>
      <c r="AA2494" s="387" t="s">
        <v>1747</v>
      </c>
      <c r="AB2494" s="387">
        <v>0</v>
      </c>
      <c r="AC2494" s="387">
        <v>0</v>
      </c>
      <c r="AD2494" s="387">
        <v>13.79</v>
      </c>
      <c r="AE2494" s="387">
        <v>13.79</v>
      </c>
      <c r="AF2494" s="387" t="s">
        <v>1729</v>
      </c>
      <c r="AG2494" s="387">
        <v>0</v>
      </c>
      <c r="AH2494" s="387">
        <v>0</v>
      </c>
      <c r="AI2494" s="387">
        <v>13.79</v>
      </c>
      <c r="AJ2494" s="387">
        <v>13.79</v>
      </c>
      <c r="AK2494" s="387">
        <v>0</v>
      </c>
      <c r="AM2494"/>
      <c r="AN2494"/>
    </row>
    <row r="2495" spans="1:40">
      <c r="A2495" s="387" t="s">
        <v>3535</v>
      </c>
      <c r="B2495" s="388">
        <v>43693.018969907411</v>
      </c>
      <c r="C2495" s="389">
        <v>43692</v>
      </c>
      <c r="D2495" s="387" t="s">
        <v>3109</v>
      </c>
      <c r="E2495" s="389">
        <v>43692</v>
      </c>
      <c r="F2495" s="387" t="s">
        <v>2767</v>
      </c>
      <c r="G2495" s="389">
        <v>43693</v>
      </c>
      <c r="H2495" s="387" t="s">
        <v>3534</v>
      </c>
      <c r="I2495" s="389">
        <v>43692</v>
      </c>
      <c r="J2495" s="387" t="s">
        <v>3533</v>
      </c>
      <c r="K2495" s="387" t="s">
        <v>1741</v>
      </c>
      <c r="L2495" s="390" t="s">
        <v>1732</v>
      </c>
      <c r="M2495" s="390" t="s">
        <v>1946</v>
      </c>
      <c r="N2495" s="390" t="str">
        <f t="shared" si="78"/>
        <v>Employee37@blyblade.com</v>
      </c>
      <c r="O2495" s="390" t="str">
        <f t="shared" si="79"/>
        <v>Simon_Levesque</v>
      </c>
      <c r="P2495" s="387" t="s">
        <v>1728</v>
      </c>
      <c r="Q2495" s="387" t="s">
        <v>1754</v>
      </c>
      <c r="R2495" s="387" t="s">
        <v>1738</v>
      </c>
      <c r="S2495" s="387">
        <v>2.0699999999999998</v>
      </c>
      <c r="T2495" s="387">
        <v>17</v>
      </c>
      <c r="U2495" s="387" t="s">
        <v>1883</v>
      </c>
      <c r="V2495" s="387" t="s">
        <v>1845</v>
      </c>
      <c r="W2495" s="387" t="s">
        <v>1771</v>
      </c>
      <c r="X2495" s="387" t="s">
        <v>1770</v>
      </c>
      <c r="Y2495" s="387" t="s">
        <v>1728</v>
      </c>
      <c r="Z2495" s="387" t="s">
        <v>1734</v>
      </c>
      <c r="AA2495" s="387" t="s">
        <v>1747</v>
      </c>
      <c r="AB2495" s="387">
        <v>0</v>
      </c>
      <c r="AC2495" s="387">
        <v>0</v>
      </c>
      <c r="AD2495" s="387">
        <v>5.26</v>
      </c>
      <c r="AE2495" s="387">
        <v>5.26</v>
      </c>
      <c r="AF2495" s="387" t="s">
        <v>1729</v>
      </c>
      <c r="AG2495" s="387">
        <v>0</v>
      </c>
      <c r="AH2495" s="387">
        <v>0</v>
      </c>
      <c r="AI2495" s="387">
        <v>5.26</v>
      </c>
      <c r="AJ2495" s="387">
        <v>5.26</v>
      </c>
      <c r="AK2495" s="387">
        <v>0</v>
      </c>
      <c r="AM2495"/>
      <c r="AN2495"/>
    </row>
    <row r="2496" spans="1:40">
      <c r="A2496" s="387" t="s">
        <v>3518</v>
      </c>
      <c r="B2496" s="388">
        <v>43693.02815972222</v>
      </c>
      <c r="C2496" s="389">
        <v>43693</v>
      </c>
      <c r="D2496" s="387" t="s">
        <v>1954</v>
      </c>
      <c r="E2496" s="389">
        <v>43692</v>
      </c>
      <c r="F2496" s="387" t="s">
        <v>1953</v>
      </c>
      <c r="G2496" s="389">
        <v>43693</v>
      </c>
      <c r="H2496" s="387" t="s">
        <v>1909</v>
      </c>
      <c r="I2496" s="389">
        <v>43692</v>
      </c>
      <c r="J2496" s="387" t="s">
        <v>1908</v>
      </c>
      <c r="K2496" s="387" t="s">
        <v>1741</v>
      </c>
      <c r="L2496" s="390" t="s">
        <v>1732</v>
      </c>
      <c r="M2496" s="390" t="s">
        <v>1924</v>
      </c>
      <c r="N2496" s="390" t="str">
        <f t="shared" si="78"/>
        <v>Employee16@blyblade.com</v>
      </c>
      <c r="O2496" s="390" t="str">
        <f t="shared" si="79"/>
        <v>Hunter_Senning</v>
      </c>
      <c r="P2496" s="387" t="s">
        <v>1728</v>
      </c>
      <c r="Q2496" s="387" t="s">
        <v>1847</v>
      </c>
      <c r="R2496" s="387" t="s">
        <v>1738</v>
      </c>
      <c r="S2496" s="387">
        <v>2.11</v>
      </c>
      <c r="T2496" s="387">
        <v>16</v>
      </c>
      <c r="U2496" s="387" t="s">
        <v>1883</v>
      </c>
      <c r="V2496" s="387" t="s">
        <v>1845</v>
      </c>
      <c r="W2496" s="387" t="s">
        <v>1771</v>
      </c>
      <c r="X2496" s="387" t="s">
        <v>1770</v>
      </c>
      <c r="Y2496" s="387" t="s">
        <v>1748</v>
      </c>
      <c r="Z2496" s="387" t="s">
        <v>1734</v>
      </c>
      <c r="AA2496" s="387" t="s">
        <v>1733</v>
      </c>
      <c r="AB2496" s="387">
        <v>22.69</v>
      </c>
      <c r="AC2496" s="387">
        <v>0</v>
      </c>
      <c r="AD2496" s="387">
        <v>0</v>
      </c>
      <c r="AE2496" s="387">
        <v>22.69</v>
      </c>
      <c r="AF2496" s="387" t="s">
        <v>1729</v>
      </c>
      <c r="AG2496" s="387">
        <v>22.69</v>
      </c>
      <c r="AH2496" s="387">
        <v>0</v>
      </c>
      <c r="AI2496" s="387">
        <v>0</v>
      </c>
      <c r="AJ2496" s="387">
        <v>22.69</v>
      </c>
      <c r="AK2496" s="387">
        <v>2.27</v>
      </c>
      <c r="AM2496"/>
      <c r="AN2496"/>
    </row>
    <row r="2497" spans="1:40">
      <c r="A2497" s="387" t="s">
        <v>3532</v>
      </c>
      <c r="B2497" s="388">
        <v>43693.036365740743</v>
      </c>
      <c r="C2497" s="389">
        <v>43693</v>
      </c>
      <c r="D2497" s="387" t="s">
        <v>1931</v>
      </c>
      <c r="E2497" s="389">
        <v>43692</v>
      </c>
      <c r="F2497" s="387" t="s">
        <v>1930</v>
      </c>
      <c r="G2497" s="387" t="s">
        <v>1728</v>
      </c>
      <c r="H2497" s="387" t="s">
        <v>1728</v>
      </c>
      <c r="I2497" s="387" t="s">
        <v>1728</v>
      </c>
      <c r="J2497" s="387" t="s">
        <v>1728</v>
      </c>
      <c r="K2497" s="387" t="s">
        <v>1741</v>
      </c>
      <c r="L2497" s="390" t="s">
        <v>1732</v>
      </c>
      <c r="M2497" s="390" t="s">
        <v>1946</v>
      </c>
      <c r="N2497" s="390" t="str">
        <f t="shared" si="78"/>
        <v>Employee37@blyblade.com</v>
      </c>
      <c r="O2497" s="390" t="str">
        <f t="shared" si="79"/>
        <v>Simon_Levesque</v>
      </c>
      <c r="P2497" s="387" t="s">
        <v>1728</v>
      </c>
      <c r="Q2497" s="387" t="s">
        <v>1754</v>
      </c>
      <c r="R2497" s="387" t="s">
        <v>3524</v>
      </c>
      <c r="S2497" s="387" t="s">
        <v>1728</v>
      </c>
      <c r="T2497" s="387" t="s">
        <v>1728</v>
      </c>
      <c r="U2497" s="387" t="s">
        <v>3523</v>
      </c>
      <c r="V2497" s="387" t="s">
        <v>3523</v>
      </c>
      <c r="W2497" s="387" t="s">
        <v>1761</v>
      </c>
      <c r="X2497" s="387" t="s">
        <v>1749</v>
      </c>
      <c r="Y2497" s="387" t="s">
        <v>1728</v>
      </c>
      <c r="Z2497" s="387" t="s">
        <v>1734</v>
      </c>
      <c r="AA2497" s="387" t="s">
        <v>1733</v>
      </c>
      <c r="AB2497" s="387">
        <v>5</v>
      </c>
      <c r="AC2497" s="387">
        <v>0</v>
      </c>
      <c r="AD2497" s="387">
        <v>0</v>
      </c>
      <c r="AE2497" s="387">
        <v>5</v>
      </c>
      <c r="AF2497" s="387" t="s">
        <v>1729</v>
      </c>
      <c r="AG2497" s="387">
        <v>5</v>
      </c>
      <c r="AH2497" s="387">
        <v>0</v>
      </c>
      <c r="AI2497" s="387">
        <v>0</v>
      </c>
      <c r="AJ2497" s="387">
        <v>5</v>
      </c>
      <c r="AK2497" s="387">
        <v>0.5</v>
      </c>
      <c r="AM2497"/>
      <c r="AN2497"/>
    </row>
    <row r="2498" spans="1:40">
      <c r="A2498" s="387" t="s">
        <v>3531</v>
      </c>
      <c r="B2498" s="388">
        <v>43693.036377314813</v>
      </c>
      <c r="C2498" s="389">
        <v>43693</v>
      </c>
      <c r="D2498" s="387" t="s">
        <v>2252</v>
      </c>
      <c r="E2498" s="389">
        <v>43692</v>
      </c>
      <c r="F2498" s="387" t="s">
        <v>2066</v>
      </c>
      <c r="G2498" s="387" t="s">
        <v>1728</v>
      </c>
      <c r="H2498" s="387" t="s">
        <v>1728</v>
      </c>
      <c r="I2498" s="387" t="s">
        <v>1728</v>
      </c>
      <c r="J2498" s="387" t="s">
        <v>1728</v>
      </c>
      <c r="K2498" s="387" t="s">
        <v>1741</v>
      </c>
      <c r="L2498" s="390" t="s">
        <v>1732</v>
      </c>
      <c r="M2498" s="390" t="s">
        <v>3030</v>
      </c>
      <c r="N2498" s="390" t="str">
        <f t="shared" si="78"/>
        <v>Employee48@blyblade.com</v>
      </c>
      <c r="O2498" s="390" t="str">
        <f t="shared" si="79"/>
        <v>Callen_Morris</v>
      </c>
      <c r="P2498" s="387" t="s">
        <v>1728</v>
      </c>
      <c r="Q2498" s="387" t="s">
        <v>1754</v>
      </c>
      <c r="R2498" s="387" t="s">
        <v>3524</v>
      </c>
      <c r="S2498" s="387" t="s">
        <v>1728</v>
      </c>
      <c r="T2498" s="387" t="s">
        <v>1728</v>
      </c>
      <c r="U2498" s="387" t="s">
        <v>3523</v>
      </c>
      <c r="V2498" s="387" t="s">
        <v>3530</v>
      </c>
      <c r="W2498" s="387" t="s">
        <v>1761</v>
      </c>
      <c r="X2498" s="387" t="s">
        <v>1749</v>
      </c>
      <c r="Y2498" s="387" t="s">
        <v>1728</v>
      </c>
      <c r="Z2498" s="387" t="s">
        <v>1734</v>
      </c>
      <c r="AA2498" s="387" t="s">
        <v>1733</v>
      </c>
      <c r="AB2498" s="387">
        <v>5</v>
      </c>
      <c r="AC2498" s="387">
        <v>0</v>
      </c>
      <c r="AD2498" s="387">
        <v>0</v>
      </c>
      <c r="AE2498" s="387">
        <v>5</v>
      </c>
      <c r="AF2498" s="387" t="s">
        <v>1729</v>
      </c>
      <c r="AG2498" s="387">
        <v>5</v>
      </c>
      <c r="AH2498" s="387">
        <v>0</v>
      </c>
      <c r="AI2498" s="387">
        <v>0</v>
      </c>
      <c r="AJ2498" s="387">
        <v>5</v>
      </c>
      <c r="AK2498" s="387">
        <v>0.5</v>
      </c>
      <c r="AM2498"/>
      <c r="AN2498"/>
    </row>
    <row r="2499" spans="1:40">
      <c r="A2499" s="387" t="s">
        <v>3529</v>
      </c>
      <c r="B2499" s="388">
        <v>43693.049259259256</v>
      </c>
      <c r="C2499" s="389">
        <v>43693</v>
      </c>
      <c r="D2499" s="387" t="s">
        <v>3528</v>
      </c>
      <c r="E2499" s="389">
        <v>43692</v>
      </c>
      <c r="F2499" s="387" t="s">
        <v>2721</v>
      </c>
      <c r="G2499" s="389">
        <v>43693</v>
      </c>
      <c r="H2499" s="387" t="s">
        <v>3527</v>
      </c>
      <c r="I2499" s="389">
        <v>43692</v>
      </c>
      <c r="J2499" s="387" t="s">
        <v>3526</v>
      </c>
      <c r="K2499" s="387" t="s">
        <v>1741</v>
      </c>
      <c r="L2499" s="390" t="s">
        <v>1732</v>
      </c>
      <c r="M2499" s="390" t="s">
        <v>1763</v>
      </c>
      <c r="N2499" s="390" t="str">
        <f t="shared" si="78"/>
        <v>Employee51@blyblade.com</v>
      </c>
      <c r="O2499" s="390" t="str">
        <f t="shared" si="79"/>
        <v>Jacqueline_Westbrook</v>
      </c>
      <c r="P2499" s="387" t="s">
        <v>1728</v>
      </c>
      <c r="Q2499" s="387" t="s">
        <v>1754</v>
      </c>
      <c r="R2499" s="387" t="s">
        <v>1738</v>
      </c>
      <c r="S2499" s="387">
        <v>3.88</v>
      </c>
      <c r="T2499" s="387">
        <v>15</v>
      </c>
      <c r="U2499" s="387" t="s">
        <v>1737</v>
      </c>
      <c r="V2499" s="387" t="s">
        <v>2007</v>
      </c>
      <c r="W2499" s="387" t="s">
        <v>1771</v>
      </c>
      <c r="X2499" s="387" t="s">
        <v>1770</v>
      </c>
      <c r="Y2499" s="387" t="s">
        <v>1735</v>
      </c>
      <c r="Z2499" s="387" t="s">
        <v>1734</v>
      </c>
      <c r="AA2499" s="387" t="s">
        <v>1733</v>
      </c>
      <c r="AB2499" s="387">
        <v>16.739999999999998</v>
      </c>
      <c r="AC2499" s="387">
        <v>0</v>
      </c>
      <c r="AD2499" s="387">
        <v>0</v>
      </c>
      <c r="AE2499" s="387">
        <v>16.739999999999998</v>
      </c>
      <c r="AF2499" s="387" t="s">
        <v>1729</v>
      </c>
      <c r="AG2499" s="387">
        <v>16.739999999999998</v>
      </c>
      <c r="AH2499" s="387">
        <v>0</v>
      </c>
      <c r="AI2499" s="387">
        <v>0</v>
      </c>
      <c r="AJ2499" s="387">
        <v>16.739999999999998</v>
      </c>
      <c r="AK2499" s="387">
        <v>1.67</v>
      </c>
      <c r="AM2499"/>
      <c r="AN2499"/>
    </row>
    <row r="2500" spans="1:40">
      <c r="A2500" s="387" t="s">
        <v>3521</v>
      </c>
      <c r="B2500" s="388">
        <v>43693.053206018521</v>
      </c>
      <c r="C2500" s="389">
        <v>43693</v>
      </c>
      <c r="D2500" s="387" t="s">
        <v>3413</v>
      </c>
      <c r="E2500" s="389">
        <v>43692</v>
      </c>
      <c r="F2500" s="387" t="s">
        <v>2086</v>
      </c>
      <c r="G2500" s="389">
        <v>43693</v>
      </c>
      <c r="H2500" s="387" t="s">
        <v>2396</v>
      </c>
      <c r="I2500" s="389">
        <v>43692</v>
      </c>
      <c r="J2500" s="387" t="s">
        <v>2395</v>
      </c>
      <c r="K2500" s="387" t="s">
        <v>1741</v>
      </c>
      <c r="L2500" s="390" t="s">
        <v>1732</v>
      </c>
      <c r="M2500" s="390" t="s">
        <v>2985</v>
      </c>
      <c r="N2500" s="390" t="str">
        <f t="shared" si="78"/>
        <v>Employee49@blyblade.com</v>
      </c>
      <c r="O2500" s="390" t="str">
        <f t="shared" si="79"/>
        <v>Emi_Suzuki</v>
      </c>
      <c r="P2500" s="387" t="s">
        <v>1728</v>
      </c>
      <c r="Q2500" s="387" t="s">
        <v>1754</v>
      </c>
      <c r="R2500" s="387" t="s">
        <v>1753</v>
      </c>
      <c r="S2500" s="387">
        <v>32.119999999999997</v>
      </c>
      <c r="T2500" s="387">
        <v>55</v>
      </c>
      <c r="U2500" s="387" t="s">
        <v>2050</v>
      </c>
      <c r="V2500" s="387" t="s">
        <v>2984</v>
      </c>
      <c r="W2500" s="387" t="s">
        <v>1771</v>
      </c>
      <c r="X2500" s="387" t="s">
        <v>1770</v>
      </c>
      <c r="Y2500" s="387" t="s">
        <v>1825</v>
      </c>
      <c r="Z2500" s="387" t="s">
        <v>1734</v>
      </c>
      <c r="AA2500" s="387" t="s">
        <v>1733</v>
      </c>
      <c r="AB2500" s="387">
        <v>46.05</v>
      </c>
      <c r="AC2500" s="387">
        <v>0</v>
      </c>
      <c r="AD2500" s="387">
        <v>0</v>
      </c>
      <c r="AE2500" s="387">
        <v>46.05</v>
      </c>
      <c r="AF2500" s="387" t="s">
        <v>1729</v>
      </c>
      <c r="AG2500" s="387">
        <v>46.05</v>
      </c>
      <c r="AH2500" s="387">
        <v>0</v>
      </c>
      <c r="AI2500" s="387">
        <v>0</v>
      </c>
      <c r="AJ2500" s="387">
        <v>46.05</v>
      </c>
      <c r="AK2500" s="387">
        <v>4.6100000000000003</v>
      </c>
      <c r="AM2500"/>
      <c r="AN2500"/>
    </row>
    <row r="2501" spans="1:40">
      <c r="A2501" s="387" t="s">
        <v>3525</v>
      </c>
      <c r="B2501" s="388">
        <v>43693.059305555558</v>
      </c>
      <c r="C2501" s="389">
        <v>43693</v>
      </c>
      <c r="D2501" s="387" t="s">
        <v>3306</v>
      </c>
      <c r="E2501" s="389">
        <v>43692</v>
      </c>
      <c r="F2501" s="387" t="s">
        <v>3305</v>
      </c>
      <c r="G2501" s="389">
        <v>43693</v>
      </c>
      <c r="H2501" s="387" t="s">
        <v>1880</v>
      </c>
      <c r="I2501" s="389">
        <v>43692</v>
      </c>
      <c r="J2501" s="387" t="s">
        <v>1879</v>
      </c>
      <c r="K2501" s="387" t="s">
        <v>1741</v>
      </c>
      <c r="L2501" s="390" t="s">
        <v>1732</v>
      </c>
      <c r="M2501" s="390" t="s">
        <v>1755</v>
      </c>
      <c r="N2501" s="390" t="str">
        <f t="shared" si="78"/>
        <v>Employee2@blyblade.com</v>
      </c>
      <c r="O2501" s="390" t="str">
        <f t="shared" si="79"/>
        <v>Cal_Thompson</v>
      </c>
      <c r="P2501" s="387" t="s">
        <v>1728</v>
      </c>
      <c r="Q2501" s="387" t="s">
        <v>2043</v>
      </c>
      <c r="R2501" s="387" t="s">
        <v>3524</v>
      </c>
      <c r="S2501" s="387">
        <v>14.29</v>
      </c>
      <c r="T2501" s="387">
        <v>21</v>
      </c>
      <c r="U2501" s="387" t="s">
        <v>3523</v>
      </c>
      <c r="V2501" s="387" t="s">
        <v>3522</v>
      </c>
      <c r="W2501" s="387" t="s">
        <v>1761</v>
      </c>
      <c r="X2501" s="387" t="s">
        <v>1749</v>
      </c>
      <c r="Y2501" s="387" t="s">
        <v>1748</v>
      </c>
      <c r="Z2501" s="387" t="s">
        <v>1734</v>
      </c>
      <c r="AA2501" s="387" t="s">
        <v>1733</v>
      </c>
      <c r="AB2501" s="387">
        <v>61.23</v>
      </c>
      <c r="AC2501" s="387">
        <v>0</v>
      </c>
      <c r="AD2501" s="387">
        <v>0</v>
      </c>
      <c r="AE2501" s="387">
        <v>61.23</v>
      </c>
      <c r="AF2501" s="387" t="s">
        <v>1729</v>
      </c>
      <c r="AG2501" s="387">
        <v>61.23</v>
      </c>
      <c r="AH2501" s="387">
        <v>0</v>
      </c>
      <c r="AI2501" s="387">
        <v>0</v>
      </c>
      <c r="AJ2501" s="387">
        <v>61.23</v>
      </c>
      <c r="AK2501" s="387">
        <v>6.12</v>
      </c>
      <c r="AM2501"/>
      <c r="AN2501"/>
    </row>
    <row r="2502" spans="1:40">
      <c r="A2502" s="387" t="s">
        <v>3525</v>
      </c>
      <c r="B2502" s="388">
        <v>43693.059479166666</v>
      </c>
      <c r="C2502" s="389">
        <v>43693</v>
      </c>
      <c r="D2502" s="387" t="s">
        <v>3306</v>
      </c>
      <c r="E2502" s="389">
        <v>43692</v>
      </c>
      <c r="F2502" s="387" t="s">
        <v>3305</v>
      </c>
      <c r="G2502" s="389">
        <v>43693</v>
      </c>
      <c r="H2502" s="387" t="s">
        <v>1880</v>
      </c>
      <c r="I2502" s="389">
        <v>43692</v>
      </c>
      <c r="J2502" s="387" t="s">
        <v>1879</v>
      </c>
      <c r="K2502" s="387" t="s">
        <v>1741</v>
      </c>
      <c r="L2502" s="390" t="s">
        <v>1732</v>
      </c>
      <c r="M2502" s="390" t="s">
        <v>1755</v>
      </c>
      <c r="N2502" s="390" t="str">
        <f t="shared" si="78"/>
        <v>Employee2@blyblade.com</v>
      </c>
      <c r="O2502" s="390" t="str">
        <f t="shared" si="79"/>
        <v>Cal_Thompson</v>
      </c>
      <c r="P2502" s="387" t="s">
        <v>1728</v>
      </c>
      <c r="Q2502" s="387" t="s">
        <v>2043</v>
      </c>
      <c r="R2502" s="387" t="s">
        <v>3524</v>
      </c>
      <c r="S2502" s="387">
        <v>14.29</v>
      </c>
      <c r="T2502" s="387">
        <v>21</v>
      </c>
      <c r="U2502" s="387" t="s">
        <v>3523</v>
      </c>
      <c r="V2502" s="387" t="s">
        <v>3522</v>
      </c>
      <c r="W2502" s="387" t="s">
        <v>1761</v>
      </c>
      <c r="X2502" s="387" t="s">
        <v>1749</v>
      </c>
      <c r="Y2502" s="387" t="s">
        <v>1748</v>
      </c>
      <c r="Z2502" s="387" t="s">
        <v>1734</v>
      </c>
      <c r="AA2502" s="387" t="s">
        <v>1747</v>
      </c>
      <c r="AB2502" s="387">
        <v>0</v>
      </c>
      <c r="AC2502" s="387">
        <v>0</v>
      </c>
      <c r="AD2502" s="387">
        <v>9.18</v>
      </c>
      <c r="AE2502" s="387">
        <v>9.18</v>
      </c>
      <c r="AF2502" s="387" t="s">
        <v>1729</v>
      </c>
      <c r="AG2502" s="387">
        <v>0</v>
      </c>
      <c r="AH2502" s="387">
        <v>0</v>
      </c>
      <c r="AI2502" s="387">
        <v>9.18</v>
      </c>
      <c r="AJ2502" s="387">
        <v>9.18</v>
      </c>
      <c r="AK2502" s="387">
        <v>0</v>
      </c>
      <c r="AM2502"/>
      <c r="AN2502"/>
    </row>
    <row r="2503" spans="1:40">
      <c r="A2503" s="387" t="s">
        <v>3521</v>
      </c>
      <c r="B2503" s="388">
        <v>43693.069097222222</v>
      </c>
      <c r="C2503" s="389">
        <v>43693</v>
      </c>
      <c r="D2503" s="387" t="s">
        <v>3413</v>
      </c>
      <c r="E2503" s="389">
        <v>43692</v>
      </c>
      <c r="F2503" s="387" t="s">
        <v>2086</v>
      </c>
      <c r="G2503" s="389">
        <v>43693</v>
      </c>
      <c r="H2503" s="387" t="s">
        <v>2396</v>
      </c>
      <c r="I2503" s="389">
        <v>43692</v>
      </c>
      <c r="J2503" s="387" t="s">
        <v>2395</v>
      </c>
      <c r="K2503" s="387" t="s">
        <v>1741</v>
      </c>
      <c r="L2503" s="390" t="s">
        <v>1732</v>
      </c>
      <c r="M2503" s="390" t="s">
        <v>2985</v>
      </c>
      <c r="N2503" s="390" t="str">
        <f t="shared" si="78"/>
        <v>Employee49@blyblade.com</v>
      </c>
      <c r="O2503" s="390" t="str">
        <f t="shared" si="79"/>
        <v>Emi_Suzuki</v>
      </c>
      <c r="P2503" s="387" t="s">
        <v>1728</v>
      </c>
      <c r="Q2503" s="387" t="s">
        <v>1754</v>
      </c>
      <c r="R2503" s="387" t="s">
        <v>1753</v>
      </c>
      <c r="S2503" s="387">
        <v>32.119999999999997</v>
      </c>
      <c r="T2503" s="387">
        <v>55</v>
      </c>
      <c r="U2503" s="387" t="s">
        <v>2050</v>
      </c>
      <c r="V2503" s="387" t="s">
        <v>2984</v>
      </c>
      <c r="W2503" s="387" t="s">
        <v>1771</v>
      </c>
      <c r="X2503" s="387" t="s">
        <v>1770</v>
      </c>
      <c r="Y2503" s="387" t="s">
        <v>1825</v>
      </c>
      <c r="Z2503" s="387" t="s">
        <v>1734</v>
      </c>
      <c r="AA2503" s="387" t="s">
        <v>1747</v>
      </c>
      <c r="AB2503" s="387">
        <v>0</v>
      </c>
      <c r="AC2503" s="387">
        <v>0</v>
      </c>
      <c r="AD2503" s="387">
        <v>7.07</v>
      </c>
      <c r="AE2503" s="387">
        <v>7.07</v>
      </c>
      <c r="AF2503" s="387" t="s">
        <v>1729</v>
      </c>
      <c r="AG2503" s="387">
        <v>0</v>
      </c>
      <c r="AH2503" s="387">
        <v>0</v>
      </c>
      <c r="AI2503" s="387">
        <v>7.07</v>
      </c>
      <c r="AJ2503" s="387">
        <v>7.07</v>
      </c>
      <c r="AK2503" s="387">
        <v>0</v>
      </c>
      <c r="AM2503"/>
      <c r="AN2503"/>
    </row>
    <row r="2504" spans="1:40">
      <c r="A2504" s="387" t="s">
        <v>3520</v>
      </c>
      <c r="B2504" s="388">
        <v>43693.109560185185</v>
      </c>
      <c r="C2504" s="389">
        <v>43693</v>
      </c>
      <c r="D2504" s="387" t="s">
        <v>2752</v>
      </c>
      <c r="E2504" s="389">
        <v>43692</v>
      </c>
      <c r="F2504" s="387" t="s">
        <v>2584</v>
      </c>
      <c r="G2504" s="389">
        <v>43693</v>
      </c>
      <c r="H2504" s="387" t="s">
        <v>2934</v>
      </c>
      <c r="I2504" s="389">
        <v>43692</v>
      </c>
      <c r="J2504" s="387" t="s">
        <v>1983</v>
      </c>
      <c r="K2504" s="387" t="s">
        <v>1741</v>
      </c>
      <c r="L2504" s="390" t="s">
        <v>1732</v>
      </c>
      <c r="M2504" s="390" t="s">
        <v>1911</v>
      </c>
      <c r="N2504" s="390" t="str">
        <f t="shared" si="78"/>
        <v>Employee18@blyblade.com</v>
      </c>
      <c r="O2504" s="390" t="str">
        <f t="shared" si="79"/>
        <v>Maryanne_Johnson</v>
      </c>
      <c r="P2504" s="387" t="s">
        <v>1728</v>
      </c>
      <c r="Q2504" s="387" t="s">
        <v>1754</v>
      </c>
      <c r="R2504" s="387" t="s">
        <v>1738</v>
      </c>
      <c r="S2504" s="387">
        <v>2.1</v>
      </c>
      <c r="T2504" s="387">
        <v>15</v>
      </c>
      <c r="U2504" s="387" t="s">
        <v>1737</v>
      </c>
      <c r="V2504" s="387" t="s">
        <v>1883</v>
      </c>
      <c r="W2504" s="387" t="s">
        <v>1875</v>
      </c>
      <c r="X2504" s="387" t="s">
        <v>1770</v>
      </c>
      <c r="Y2504" s="387" t="s">
        <v>1735</v>
      </c>
      <c r="Z2504" s="387" t="s">
        <v>1734</v>
      </c>
      <c r="AA2504" s="387" t="s">
        <v>1733</v>
      </c>
      <c r="AB2504" s="387">
        <v>18.79</v>
      </c>
      <c r="AC2504" s="387">
        <v>0</v>
      </c>
      <c r="AD2504" s="387">
        <v>0</v>
      </c>
      <c r="AE2504" s="387">
        <v>18.79</v>
      </c>
      <c r="AF2504" s="387" t="s">
        <v>1729</v>
      </c>
      <c r="AG2504" s="387">
        <v>18.79</v>
      </c>
      <c r="AH2504" s="387">
        <v>0</v>
      </c>
      <c r="AI2504" s="387">
        <v>0</v>
      </c>
      <c r="AJ2504" s="387">
        <v>18.79</v>
      </c>
      <c r="AK2504" s="387">
        <v>1.88</v>
      </c>
      <c r="AM2504"/>
      <c r="AN2504"/>
    </row>
    <row r="2505" spans="1:40">
      <c r="A2505" s="387" t="s">
        <v>3519</v>
      </c>
      <c r="B2505" s="388">
        <v>43693.121446759258</v>
      </c>
      <c r="C2505" s="389">
        <v>43693</v>
      </c>
      <c r="D2505" s="387" t="s">
        <v>2487</v>
      </c>
      <c r="E2505" s="389">
        <v>43692</v>
      </c>
      <c r="F2505" s="387" t="s">
        <v>2021</v>
      </c>
      <c r="G2505" s="389">
        <v>43693</v>
      </c>
      <c r="H2505" s="387" t="s">
        <v>3506</v>
      </c>
      <c r="I2505" s="389">
        <v>43692</v>
      </c>
      <c r="J2505" s="387" t="s">
        <v>3505</v>
      </c>
      <c r="K2505" s="387" t="s">
        <v>1741</v>
      </c>
      <c r="L2505" s="390" t="s">
        <v>1732</v>
      </c>
      <c r="M2505" s="390" t="s">
        <v>1810</v>
      </c>
      <c r="N2505" s="390" t="str">
        <f t="shared" si="78"/>
        <v>Employee3@blyblade.com</v>
      </c>
      <c r="O2505" s="390" t="str">
        <f t="shared" si="79"/>
        <v>Esjona_Kadiu</v>
      </c>
      <c r="P2505" s="387" t="s">
        <v>1728</v>
      </c>
      <c r="Q2505" s="387" t="s">
        <v>1847</v>
      </c>
      <c r="R2505" s="387" t="s">
        <v>1738</v>
      </c>
      <c r="S2505" s="387">
        <v>11.47</v>
      </c>
      <c r="T2505" s="387">
        <v>31</v>
      </c>
      <c r="U2505" s="387" t="s">
        <v>1737</v>
      </c>
      <c r="V2505" s="387" t="s">
        <v>1846</v>
      </c>
      <c r="W2505" s="387" t="s">
        <v>1771</v>
      </c>
      <c r="X2505" s="387" t="s">
        <v>1844</v>
      </c>
      <c r="Y2505" s="387" t="s">
        <v>1735</v>
      </c>
      <c r="Z2505" s="387" t="s">
        <v>1734</v>
      </c>
      <c r="AA2505" s="387" t="s">
        <v>1733</v>
      </c>
      <c r="AB2505" s="387">
        <v>64.27</v>
      </c>
      <c r="AC2505" s="387">
        <v>0</v>
      </c>
      <c r="AD2505" s="387">
        <v>0</v>
      </c>
      <c r="AE2505" s="387">
        <v>64.27</v>
      </c>
      <c r="AF2505" s="387" t="s">
        <v>1729</v>
      </c>
      <c r="AG2505" s="387">
        <v>64.27</v>
      </c>
      <c r="AH2505" s="387">
        <v>0</v>
      </c>
      <c r="AI2505" s="387">
        <v>0</v>
      </c>
      <c r="AJ2505" s="387">
        <v>64.27</v>
      </c>
      <c r="AK2505" s="387">
        <v>6.43</v>
      </c>
      <c r="AM2505"/>
      <c r="AN2505"/>
    </row>
    <row r="2506" spans="1:40">
      <c r="A2506" s="387" t="s">
        <v>3518</v>
      </c>
      <c r="B2506" s="388">
        <v>43693.126238425924</v>
      </c>
      <c r="C2506" s="389">
        <v>43693</v>
      </c>
      <c r="D2506" s="387" t="s">
        <v>1954</v>
      </c>
      <c r="E2506" s="389">
        <v>43692</v>
      </c>
      <c r="F2506" s="387" t="s">
        <v>1953</v>
      </c>
      <c r="G2506" s="389">
        <v>43693</v>
      </c>
      <c r="H2506" s="387" t="s">
        <v>1909</v>
      </c>
      <c r="I2506" s="389">
        <v>43692</v>
      </c>
      <c r="J2506" s="387" t="s">
        <v>1908</v>
      </c>
      <c r="K2506" s="387" t="s">
        <v>1741</v>
      </c>
      <c r="L2506" s="390" t="s">
        <v>1732</v>
      </c>
      <c r="M2506" s="390" t="s">
        <v>1924</v>
      </c>
      <c r="N2506" s="390" t="str">
        <f t="shared" si="78"/>
        <v>Employee16@blyblade.com</v>
      </c>
      <c r="O2506" s="390" t="str">
        <f t="shared" si="79"/>
        <v>Hunter_Senning</v>
      </c>
      <c r="P2506" s="387" t="s">
        <v>1728</v>
      </c>
      <c r="Q2506" s="387" t="s">
        <v>1847</v>
      </c>
      <c r="R2506" s="387" t="s">
        <v>1738</v>
      </c>
      <c r="S2506" s="387">
        <v>2.11</v>
      </c>
      <c r="T2506" s="387">
        <v>16</v>
      </c>
      <c r="U2506" s="387" t="s">
        <v>1883</v>
      </c>
      <c r="V2506" s="387" t="s">
        <v>1845</v>
      </c>
      <c r="W2506" s="387" t="s">
        <v>1771</v>
      </c>
      <c r="X2506" s="387" t="s">
        <v>1770</v>
      </c>
      <c r="Y2506" s="387" t="s">
        <v>1748</v>
      </c>
      <c r="Z2506" s="387" t="s">
        <v>1734</v>
      </c>
      <c r="AA2506" s="387" t="s">
        <v>1747</v>
      </c>
      <c r="AB2506" s="387">
        <v>0</v>
      </c>
      <c r="AC2506" s="387">
        <v>0</v>
      </c>
      <c r="AD2506" s="387">
        <v>3.49</v>
      </c>
      <c r="AE2506" s="387">
        <v>3.49</v>
      </c>
      <c r="AF2506" s="387" t="s">
        <v>1729</v>
      </c>
      <c r="AG2506" s="387">
        <v>0</v>
      </c>
      <c r="AH2506" s="387">
        <v>0</v>
      </c>
      <c r="AI2506" s="387">
        <v>3.49</v>
      </c>
      <c r="AJ2506" s="387">
        <v>3.49</v>
      </c>
      <c r="AK2506" s="387">
        <v>0</v>
      </c>
      <c r="AM2506"/>
      <c r="AN2506"/>
    </row>
    <row r="2507" spans="1:40">
      <c r="A2507" s="387" t="s">
        <v>3517</v>
      </c>
      <c r="B2507" s="388">
        <v>43693.128668981481</v>
      </c>
      <c r="C2507" s="389">
        <v>43693</v>
      </c>
      <c r="D2507" s="387" t="s">
        <v>2788</v>
      </c>
      <c r="E2507" s="389">
        <v>43692</v>
      </c>
      <c r="F2507" s="387" t="s">
        <v>2787</v>
      </c>
      <c r="G2507" s="387" t="s">
        <v>1728</v>
      </c>
      <c r="H2507" s="387" t="s">
        <v>1728</v>
      </c>
      <c r="I2507" s="387" t="s">
        <v>1728</v>
      </c>
      <c r="J2507" s="387" t="s">
        <v>1728</v>
      </c>
      <c r="K2507" s="387" t="s">
        <v>1741</v>
      </c>
      <c r="L2507" s="390" t="s">
        <v>1732</v>
      </c>
      <c r="M2507" s="390" t="s">
        <v>2594</v>
      </c>
      <c r="N2507" s="390" t="str">
        <f t="shared" si="78"/>
        <v>Employee9@blyblade.com</v>
      </c>
      <c r="O2507" s="390" t="str">
        <f t="shared" si="79"/>
        <v>Emily_Antner</v>
      </c>
      <c r="P2507" s="387" t="s">
        <v>1728</v>
      </c>
      <c r="Q2507" s="387" t="s">
        <v>1754</v>
      </c>
      <c r="R2507" s="387" t="s">
        <v>1738</v>
      </c>
      <c r="S2507" s="387" t="s">
        <v>1728</v>
      </c>
      <c r="T2507" s="387" t="s">
        <v>1728</v>
      </c>
      <c r="U2507" s="387" t="s">
        <v>1833</v>
      </c>
      <c r="V2507" s="387" t="s">
        <v>1845</v>
      </c>
      <c r="W2507" s="387" t="s">
        <v>1771</v>
      </c>
      <c r="X2507" s="387" t="s">
        <v>1770</v>
      </c>
      <c r="Y2507" s="387" t="s">
        <v>1896</v>
      </c>
      <c r="Z2507" s="387" t="s">
        <v>1734</v>
      </c>
      <c r="AA2507" s="387" t="s">
        <v>1733</v>
      </c>
      <c r="AB2507" s="387">
        <v>5.44</v>
      </c>
      <c r="AC2507" s="387">
        <v>0</v>
      </c>
      <c r="AD2507" s="387">
        <v>0</v>
      </c>
      <c r="AE2507" s="387">
        <v>5.44</v>
      </c>
      <c r="AF2507" s="387" t="s">
        <v>1729</v>
      </c>
      <c r="AG2507" s="387">
        <v>5.44</v>
      </c>
      <c r="AH2507" s="387">
        <v>0</v>
      </c>
      <c r="AI2507" s="387">
        <v>0</v>
      </c>
      <c r="AJ2507" s="387">
        <v>5.44</v>
      </c>
      <c r="AK2507" s="387">
        <v>0.54</v>
      </c>
      <c r="AM2507"/>
      <c r="AN2507"/>
    </row>
    <row r="2508" spans="1:40">
      <c r="A2508" s="387" t="s">
        <v>3516</v>
      </c>
      <c r="B2508" s="388">
        <v>43693.138113425928</v>
      </c>
      <c r="C2508" s="389">
        <v>43693</v>
      </c>
      <c r="D2508" s="387" t="s">
        <v>3515</v>
      </c>
      <c r="E2508" s="389">
        <v>43692</v>
      </c>
      <c r="F2508" s="387" t="s">
        <v>2948</v>
      </c>
      <c r="G2508" s="389">
        <v>43693</v>
      </c>
      <c r="H2508" s="387" t="s">
        <v>3276</v>
      </c>
      <c r="I2508" s="389">
        <v>43692</v>
      </c>
      <c r="J2508" s="387" t="s">
        <v>3275</v>
      </c>
      <c r="K2508" s="387" t="s">
        <v>1741</v>
      </c>
      <c r="L2508" s="390" t="s">
        <v>1732</v>
      </c>
      <c r="M2508" s="390" t="s">
        <v>1924</v>
      </c>
      <c r="N2508" s="390" t="str">
        <f t="shared" si="78"/>
        <v>Employee16@blyblade.com</v>
      </c>
      <c r="O2508" s="390" t="str">
        <f t="shared" si="79"/>
        <v>Hunter_Senning</v>
      </c>
      <c r="P2508" s="387" t="s">
        <v>1728</v>
      </c>
      <c r="Q2508" s="387" t="s">
        <v>1847</v>
      </c>
      <c r="R2508" s="387" t="s">
        <v>1738</v>
      </c>
      <c r="S2508" s="387">
        <v>4.08</v>
      </c>
      <c r="T2508" s="387">
        <v>13</v>
      </c>
      <c r="U2508" s="387" t="s">
        <v>1845</v>
      </c>
      <c r="V2508" s="387" t="s">
        <v>2247</v>
      </c>
      <c r="W2508" s="387" t="s">
        <v>1771</v>
      </c>
      <c r="X2508" s="387" t="s">
        <v>1844</v>
      </c>
      <c r="Y2508" s="387" t="s">
        <v>1748</v>
      </c>
      <c r="Z2508" s="387" t="s">
        <v>1734</v>
      </c>
      <c r="AA2508" s="387" t="s">
        <v>1733</v>
      </c>
      <c r="AB2508" s="387">
        <v>44.13</v>
      </c>
      <c r="AC2508" s="387">
        <v>0</v>
      </c>
      <c r="AD2508" s="387">
        <v>0</v>
      </c>
      <c r="AE2508" s="387">
        <v>44.13</v>
      </c>
      <c r="AF2508" s="387" t="s">
        <v>1729</v>
      </c>
      <c r="AG2508" s="387">
        <v>44.13</v>
      </c>
      <c r="AH2508" s="387">
        <v>0</v>
      </c>
      <c r="AI2508" s="387">
        <v>0</v>
      </c>
      <c r="AJ2508" s="387">
        <v>44.13</v>
      </c>
      <c r="AK2508" s="387">
        <v>4.41</v>
      </c>
      <c r="AM2508"/>
      <c r="AN2508"/>
    </row>
    <row r="2509" spans="1:40">
      <c r="A2509" s="387" t="s">
        <v>3487</v>
      </c>
      <c r="B2509" s="388">
        <v>43693.142118055555</v>
      </c>
      <c r="C2509" s="389">
        <v>43693</v>
      </c>
      <c r="D2509" s="387" t="s">
        <v>2482</v>
      </c>
      <c r="E2509" s="389">
        <v>43692</v>
      </c>
      <c r="F2509" s="387" t="s">
        <v>3486</v>
      </c>
      <c r="G2509" s="389">
        <v>43693</v>
      </c>
      <c r="H2509" s="387" t="s">
        <v>3485</v>
      </c>
      <c r="I2509" s="389">
        <v>43692</v>
      </c>
      <c r="J2509" s="387" t="s">
        <v>3423</v>
      </c>
      <c r="K2509" s="387" t="s">
        <v>1741</v>
      </c>
      <c r="L2509" s="390" t="s">
        <v>1732</v>
      </c>
      <c r="M2509" s="390" t="s">
        <v>2594</v>
      </c>
      <c r="N2509" s="390" t="str">
        <f t="shared" si="78"/>
        <v>Employee9@blyblade.com</v>
      </c>
      <c r="O2509" s="390" t="str">
        <f t="shared" si="79"/>
        <v>Emily_Antner</v>
      </c>
      <c r="P2509" s="387" t="s">
        <v>1728</v>
      </c>
      <c r="Q2509" s="387" t="s">
        <v>1754</v>
      </c>
      <c r="R2509" s="387" t="s">
        <v>1738</v>
      </c>
      <c r="S2509" s="387">
        <v>3.84</v>
      </c>
      <c r="T2509" s="387">
        <v>17</v>
      </c>
      <c r="U2509" s="387" t="s">
        <v>1845</v>
      </c>
      <c r="V2509" s="387" t="s">
        <v>3484</v>
      </c>
      <c r="W2509" s="387" t="s">
        <v>1771</v>
      </c>
      <c r="X2509" s="387" t="s">
        <v>1749</v>
      </c>
      <c r="Y2509" s="387" t="s">
        <v>1896</v>
      </c>
      <c r="Z2509" s="387" t="s">
        <v>1734</v>
      </c>
      <c r="AA2509" s="387" t="s">
        <v>1733</v>
      </c>
      <c r="AB2509" s="387">
        <v>26.98</v>
      </c>
      <c r="AC2509" s="387">
        <v>0</v>
      </c>
      <c r="AD2509" s="387">
        <v>0</v>
      </c>
      <c r="AE2509" s="387">
        <v>26.98</v>
      </c>
      <c r="AF2509" s="387" t="s">
        <v>1729</v>
      </c>
      <c r="AG2509" s="387">
        <v>26.98</v>
      </c>
      <c r="AH2509" s="387">
        <v>0</v>
      </c>
      <c r="AI2509" s="387">
        <v>0</v>
      </c>
      <c r="AJ2509" s="387">
        <v>26.98</v>
      </c>
      <c r="AK2509" s="387">
        <v>2.7</v>
      </c>
      <c r="AM2509"/>
      <c r="AN2509"/>
    </row>
    <row r="2510" spans="1:40">
      <c r="A2510" s="387" t="s">
        <v>3514</v>
      </c>
      <c r="B2510" s="388">
        <v>43693.148576388892</v>
      </c>
      <c r="C2510" s="389">
        <v>43693</v>
      </c>
      <c r="D2510" s="387" t="s">
        <v>3513</v>
      </c>
      <c r="E2510" s="389">
        <v>43692</v>
      </c>
      <c r="F2510" s="387" t="s">
        <v>3512</v>
      </c>
      <c r="G2510" s="389">
        <v>43693</v>
      </c>
      <c r="H2510" s="387" t="s">
        <v>3511</v>
      </c>
      <c r="I2510" s="389">
        <v>43692</v>
      </c>
      <c r="J2510" s="387" t="s">
        <v>3428</v>
      </c>
      <c r="K2510" s="387" t="s">
        <v>1741</v>
      </c>
      <c r="L2510" s="390" t="s">
        <v>1732</v>
      </c>
      <c r="M2510" s="390" t="s">
        <v>3510</v>
      </c>
      <c r="N2510" s="390" t="str">
        <f t="shared" ref="N2510:N2573" si="80">M2510&amp;"@blyblade.com"</f>
        <v>Employee20@blyblade.com</v>
      </c>
      <c r="O2510" s="390" t="str">
        <f t="shared" si="79"/>
        <v>Conner_Clay</v>
      </c>
      <c r="P2510" s="387" t="s">
        <v>1728</v>
      </c>
      <c r="Q2510" s="387" t="s">
        <v>1754</v>
      </c>
      <c r="R2510" s="387" t="s">
        <v>1738</v>
      </c>
      <c r="S2510" s="387">
        <v>4.3600000000000003</v>
      </c>
      <c r="T2510" s="387">
        <v>18</v>
      </c>
      <c r="U2510" s="387" t="s">
        <v>1845</v>
      </c>
      <c r="V2510" s="387" t="s">
        <v>3509</v>
      </c>
      <c r="W2510" s="387" t="s">
        <v>1761</v>
      </c>
      <c r="X2510" s="387" t="s">
        <v>1844</v>
      </c>
      <c r="Y2510" s="387" t="s">
        <v>2449</v>
      </c>
      <c r="Z2510" s="387" t="s">
        <v>1734</v>
      </c>
      <c r="AA2510" s="387" t="s">
        <v>1733</v>
      </c>
      <c r="AB2510" s="387">
        <v>34.86</v>
      </c>
      <c r="AC2510" s="387">
        <v>0</v>
      </c>
      <c r="AD2510" s="387">
        <v>0</v>
      </c>
      <c r="AE2510" s="387">
        <v>34.86</v>
      </c>
      <c r="AF2510" s="387" t="s">
        <v>1729</v>
      </c>
      <c r="AG2510" s="387">
        <v>34.86</v>
      </c>
      <c r="AH2510" s="387">
        <v>0</v>
      </c>
      <c r="AI2510" s="387">
        <v>0</v>
      </c>
      <c r="AJ2510" s="387">
        <v>34.86</v>
      </c>
      <c r="AK2510" s="387">
        <v>3.49</v>
      </c>
      <c r="AM2510"/>
      <c r="AN2510"/>
    </row>
    <row r="2511" spans="1:40">
      <c r="A2511" s="387" t="s">
        <v>3490</v>
      </c>
      <c r="B2511" s="388">
        <v>43693.150057870371</v>
      </c>
      <c r="C2511" s="389">
        <v>43693</v>
      </c>
      <c r="D2511" s="387" t="s">
        <v>3489</v>
      </c>
      <c r="E2511" s="389">
        <v>43692</v>
      </c>
      <c r="F2511" s="387" t="s">
        <v>1994</v>
      </c>
      <c r="G2511" s="389">
        <v>43693</v>
      </c>
      <c r="H2511" s="387" t="s">
        <v>3488</v>
      </c>
      <c r="I2511" s="389">
        <v>43692</v>
      </c>
      <c r="J2511" s="387" t="s">
        <v>2818</v>
      </c>
      <c r="K2511" s="387" t="s">
        <v>1741</v>
      </c>
      <c r="L2511" s="390" t="s">
        <v>1732</v>
      </c>
      <c r="M2511" s="390" t="s">
        <v>2229</v>
      </c>
      <c r="N2511" s="390" t="str">
        <f t="shared" si="80"/>
        <v>Employee44@blyblade.com</v>
      </c>
      <c r="O2511" s="390" t="str">
        <f t="shared" ref="O2511:O2574" si="81">VLOOKUP(M2511,$A$10:$F$65,4,FALSE)</f>
        <v>Mikaela_Riley</v>
      </c>
      <c r="P2511" s="387" t="s">
        <v>1728</v>
      </c>
      <c r="Q2511" s="387" t="s">
        <v>1754</v>
      </c>
      <c r="R2511" s="387" t="s">
        <v>1738</v>
      </c>
      <c r="S2511" s="387">
        <v>1.81</v>
      </c>
      <c r="T2511" s="387">
        <v>11</v>
      </c>
      <c r="U2511" s="387" t="s">
        <v>1845</v>
      </c>
      <c r="V2511" s="387" t="s">
        <v>1883</v>
      </c>
      <c r="W2511" s="387" t="s">
        <v>1761</v>
      </c>
      <c r="X2511" s="387" t="s">
        <v>1964</v>
      </c>
      <c r="Y2511" s="387" t="s">
        <v>1896</v>
      </c>
      <c r="Z2511" s="387" t="s">
        <v>1734</v>
      </c>
      <c r="AA2511" s="387" t="s">
        <v>1733</v>
      </c>
      <c r="AB2511" s="387">
        <v>13.11</v>
      </c>
      <c r="AC2511" s="387">
        <v>0</v>
      </c>
      <c r="AD2511" s="387">
        <v>0</v>
      </c>
      <c r="AE2511" s="387">
        <v>13.11</v>
      </c>
      <c r="AF2511" s="387" t="s">
        <v>1729</v>
      </c>
      <c r="AG2511" s="387">
        <v>13.11</v>
      </c>
      <c r="AH2511" s="387">
        <v>0</v>
      </c>
      <c r="AI2511" s="387">
        <v>0</v>
      </c>
      <c r="AJ2511" s="387">
        <v>13.11</v>
      </c>
      <c r="AK2511" s="387">
        <v>1.31</v>
      </c>
      <c r="AM2511"/>
      <c r="AN2511"/>
    </row>
    <row r="2512" spans="1:40">
      <c r="A2512" s="387" t="s">
        <v>3508</v>
      </c>
      <c r="B2512" s="388">
        <v>43693.150717592594</v>
      </c>
      <c r="C2512" s="389">
        <v>43693</v>
      </c>
      <c r="D2512" s="387" t="s">
        <v>2925</v>
      </c>
      <c r="E2512" s="389">
        <v>43692</v>
      </c>
      <c r="F2512" s="387" t="s">
        <v>2924</v>
      </c>
      <c r="G2512" s="389">
        <v>43693</v>
      </c>
      <c r="H2512" s="387" t="s">
        <v>2574</v>
      </c>
      <c r="I2512" s="389">
        <v>43692</v>
      </c>
      <c r="J2512" s="387" t="s">
        <v>2573</v>
      </c>
      <c r="K2512" s="387" t="s">
        <v>1741</v>
      </c>
      <c r="L2512" s="390" t="s">
        <v>1732</v>
      </c>
      <c r="M2512" s="390" t="s">
        <v>2013</v>
      </c>
      <c r="N2512" s="390" t="str">
        <f t="shared" si="80"/>
        <v>Employee22@blyblade.com</v>
      </c>
      <c r="O2512" s="390" t="str">
        <f t="shared" si="81"/>
        <v>Lee_Gold</v>
      </c>
      <c r="P2512" s="387" t="s">
        <v>1728</v>
      </c>
      <c r="Q2512" s="387" t="s">
        <v>1847</v>
      </c>
      <c r="R2512" s="387" t="s">
        <v>1738</v>
      </c>
      <c r="S2512" s="387">
        <v>2.4</v>
      </c>
      <c r="T2512" s="387">
        <v>11</v>
      </c>
      <c r="U2512" s="387" t="s">
        <v>1845</v>
      </c>
      <c r="V2512" s="387" t="s">
        <v>1883</v>
      </c>
      <c r="W2512" s="387" t="s">
        <v>1875</v>
      </c>
      <c r="X2512" s="387" t="s">
        <v>1844</v>
      </c>
      <c r="Y2512" s="387" t="s">
        <v>1748</v>
      </c>
      <c r="Z2512" s="387" t="s">
        <v>1734</v>
      </c>
      <c r="AA2512" s="387" t="s">
        <v>1733</v>
      </c>
      <c r="AB2512" s="387">
        <v>15.18</v>
      </c>
      <c r="AC2512" s="387">
        <v>0</v>
      </c>
      <c r="AD2512" s="387">
        <v>0</v>
      </c>
      <c r="AE2512" s="387">
        <v>15.18</v>
      </c>
      <c r="AF2512" s="387" t="s">
        <v>1729</v>
      </c>
      <c r="AG2512" s="387">
        <v>15.18</v>
      </c>
      <c r="AH2512" s="387">
        <v>0</v>
      </c>
      <c r="AI2512" s="387">
        <v>0</v>
      </c>
      <c r="AJ2512" s="387">
        <v>15.18</v>
      </c>
      <c r="AK2512" s="387">
        <v>1.52</v>
      </c>
      <c r="AM2512"/>
      <c r="AN2512"/>
    </row>
    <row r="2513" spans="1:40">
      <c r="A2513" s="387" t="s">
        <v>3507</v>
      </c>
      <c r="B2513" s="388">
        <v>43693.154930555553</v>
      </c>
      <c r="C2513" s="389">
        <v>43693</v>
      </c>
      <c r="D2513" s="387" t="s">
        <v>3506</v>
      </c>
      <c r="E2513" s="389">
        <v>43692</v>
      </c>
      <c r="F2513" s="387" t="s">
        <v>3505</v>
      </c>
      <c r="G2513" s="389">
        <v>43693</v>
      </c>
      <c r="H2513" s="387" t="s">
        <v>3504</v>
      </c>
      <c r="I2513" s="389">
        <v>43692</v>
      </c>
      <c r="J2513" s="387" t="s">
        <v>3503</v>
      </c>
      <c r="K2513" s="387" t="s">
        <v>1741</v>
      </c>
      <c r="L2513" s="390" t="s">
        <v>1732</v>
      </c>
      <c r="M2513" s="390" t="s">
        <v>1854</v>
      </c>
      <c r="N2513" s="390" t="str">
        <f t="shared" si="80"/>
        <v>Employee5@blyblade.com</v>
      </c>
      <c r="O2513" s="390" t="str">
        <f t="shared" si="81"/>
        <v>Torey_McNeil</v>
      </c>
      <c r="P2513" s="387" t="s">
        <v>1728</v>
      </c>
      <c r="Q2513" s="387" t="s">
        <v>1847</v>
      </c>
      <c r="R2513" s="387" t="s">
        <v>1738</v>
      </c>
      <c r="S2513" s="387">
        <v>11.65</v>
      </c>
      <c r="T2513" s="387">
        <v>45</v>
      </c>
      <c r="U2513" s="387" t="s">
        <v>1737</v>
      </c>
      <c r="V2513" s="387" t="s">
        <v>1853</v>
      </c>
      <c r="W2513" s="387" t="s">
        <v>1771</v>
      </c>
      <c r="X2513" s="387" t="s">
        <v>1844</v>
      </c>
      <c r="Y2513" s="387" t="s">
        <v>1748</v>
      </c>
      <c r="Z2513" s="387" t="s">
        <v>1734</v>
      </c>
      <c r="AA2513" s="387" t="s">
        <v>1733</v>
      </c>
      <c r="AB2513" s="387">
        <v>54.99</v>
      </c>
      <c r="AC2513" s="387">
        <v>0</v>
      </c>
      <c r="AD2513" s="387">
        <v>0</v>
      </c>
      <c r="AE2513" s="387">
        <v>54.99</v>
      </c>
      <c r="AF2513" s="387" t="s">
        <v>1729</v>
      </c>
      <c r="AG2513" s="387">
        <v>54.99</v>
      </c>
      <c r="AH2513" s="387">
        <v>0</v>
      </c>
      <c r="AI2513" s="387">
        <v>0</v>
      </c>
      <c r="AJ2513" s="387">
        <v>54.99</v>
      </c>
      <c r="AK2513" s="387">
        <v>5.5</v>
      </c>
      <c r="AM2513"/>
      <c r="AN2513"/>
    </row>
    <row r="2514" spans="1:40">
      <c r="A2514" s="387" t="s">
        <v>3496</v>
      </c>
      <c r="B2514" s="388">
        <v>43693.164375</v>
      </c>
      <c r="C2514" s="389">
        <v>43693</v>
      </c>
      <c r="D2514" s="387" t="s">
        <v>3488</v>
      </c>
      <c r="E2514" s="389">
        <v>43692</v>
      </c>
      <c r="F2514" s="387" t="s">
        <v>2818</v>
      </c>
      <c r="G2514" s="389">
        <v>43693</v>
      </c>
      <c r="H2514" s="387" t="s">
        <v>2571</v>
      </c>
      <c r="I2514" s="389">
        <v>43692</v>
      </c>
      <c r="J2514" s="387" t="s">
        <v>2514</v>
      </c>
      <c r="K2514" s="387" t="s">
        <v>1741</v>
      </c>
      <c r="L2514" s="390" t="s">
        <v>1732</v>
      </c>
      <c r="M2514" s="390" t="s">
        <v>1946</v>
      </c>
      <c r="N2514" s="390" t="str">
        <f t="shared" si="80"/>
        <v>Employee37@blyblade.com</v>
      </c>
      <c r="O2514" s="390" t="str">
        <f t="shared" si="81"/>
        <v>Simon_Levesque</v>
      </c>
      <c r="P2514" s="387" t="s">
        <v>1728</v>
      </c>
      <c r="Q2514" s="387" t="s">
        <v>1754</v>
      </c>
      <c r="R2514" s="387" t="s">
        <v>1738</v>
      </c>
      <c r="S2514" s="387">
        <v>3.9</v>
      </c>
      <c r="T2514" s="387">
        <v>16</v>
      </c>
      <c r="U2514" s="387" t="s">
        <v>1845</v>
      </c>
      <c r="V2514" s="387" t="s">
        <v>1876</v>
      </c>
      <c r="W2514" s="387" t="s">
        <v>1771</v>
      </c>
      <c r="X2514" s="387" t="s">
        <v>1770</v>
      </c>
      <c r="Y2514" s="387" t="s">
        <v>1728</v>
      </c>
      <c r="Z2514" s="387" t="s">
        <v>1734</v>
      </c>
      <c r="AA2514" s="387" t="s">
        <v>1733</v>
      </c>
      <c r="AB2514" s="387">
        <v>27.11</v>
      </c>
      <c r="AC2514" s="387">
        <v>0</v>
      </c>
      <c r="AD2514" s="387">
        <v>0</v>
      </c>
      <c r="AE2514" s="387">
        <v>27.11</v>
      </c>
      <c r="AF2514" s="387" t="s">
        <v>1729</v>
      </c>
      <c r="AG2514" s="387">
        <v>27.11</v>
      </c>
      <c r="AH2514" s="387">
        <v>0</v>
      </c>
      <c r="AI2514" s="387">
        <v>0</v>
      </c>
      <c r="AJ2514" s="387">
        <v>27.11</v>
      </c>
      <c r="AK2514" s="387">
        <v>2.71</v>
      </c>
      <c r="AM2514"/>
      <c r="AN2514"/>
    </row>
    <row r="2515" spans="1:40">
      <c r="A2515" s="387" t="s">
        <v>3502</v>
      </c>
      <c r="B2515" s="388">
        <v>43693.16679398148</v>
      </c>
      <c r="C2515" s="389">
        <v>43693</v>
      </c>
      <c r="D2515" s="387" t="s">
        <v>3272</v>
      </c>
      <c r="E2515" s="389">
        <v>43692</v>
      </c>
      <c r="F2515" s="387" t="s">
        <v>2357</v>
      </c>
      <c r="G2515" s="389">
        <v>43693</v>
      </c>
      <c r="H2515" s="387" t="s">
        <v>3501</v>
      </c>
      <c r="I2515" s="389">
        <v>43693</v>
      </c>
      <c r="J2515" s="387" t="s">
        <v>3500</v>
      </c>
      <c r="K2515" s="387" t="s">
        <v>1741</v>
      </c>
      <c r="L2515" s="390" t="s">
        <v>1732</v>
      </c>
      <c r="M2515" s="390" t="s">
        <v>1929</v>
      </c>
      <c r="N2515" s="390" t="str">
        <f t="shared" si="80"/>
        <v>Employee29@blyblade.com</v>
      </c>
      <c r="O2515" s="390" t="str">
        <f t="shared" si="81"/>
        <v>Justin_Meltzer</v>
      </c>
      <c r="P2515" s="387" t="s">
        <v>1728</v>
      </c>
      <c r="Q2515" s="387" t="s">
        <v>1754</v>
      </c>
      <c r="R2515" s="387" t="s">
        <v>1738</v>
      </c>
      <c r="S2515" s="387">
        <v>1.19</v>
      </c>
      <c r="T2515" s="387">
        <v>6</v>
      </c>
      <c r="U2515" s="387" t="s">
        <v>1845</v>
      </c>
      <c r="V2515" s="387" t="s">
        <v>1928</v>
      </c>
      <c r="W2515" s="387" t="s">
        <v>1771</v>
      </c>
      <c r="X2515" s="387" t="s">
        <v>1770</v>
      </c>
      <c r="Y2515" s="387" t="s">
        <v>1748</v>
      </c>
      <c r="Z2515" s="387" t="s">
        <v>1734</v>
      </c>
      <c r="AA2515" s="387" t="s">
        <v>1733</v>
      </c>
      <c r="AB2515" s="387">
        <v>10.83</v>
      </c>
      <c r="AC2515" s="387">
        <v>0</v>
      </c>
      <c r="AD2515" s="387">
        <v>0</v>
      </c>
      <c r="AE2515" s="387">
        <v>10.83</v>
      </c>
      <c r="AF2515" s="387" t="s">
        <v>1729</v>
      </c>
      <c r="AG2515" s="387">
        <v>10.83</v>
      </c>
      <c r="AH2515" s="387">
        <v>0</v>
      </c>
      <c r="AI2515" s="387">
        <v>0</v>
      </c>
      <c r="AJ2515" s="387">
        <v>10.83</v>
      </c>
      <c r="AK2515" s="387">
        <v>1.08</v>
      </c>
      <c r="AM2515"/>
      <c r="AN2515"/>
    </row>
    <row r="2516" spans="1:40">
      <c r="A2516" s="387" t="s">
        <v>3499</v>
      </c>
      <c r="B2516" s="388">
        <v>43693.171342592592</v>
      </c>
      <c r="C2516" s="389">
        <v>43693</v>
      </c>
      <c r="D2516" s="387" t="s">
        <v>3498</v>
      </c>
      <c r="E2516" s="389">
        <v>43692</v>
      </c>
      <c r="F2516" s="387" t="s">
        <v>2285</v>
      </c>
      <c r="G2516" s="389">
        <v>43693</v>
      </c>
      <c r="H2516" s="387" t="s">
        <v>3497</v>
      </c>
      <c r="I2516" s="389">
        <v>43693</v>
      </c>
      <c r="J2516" s="387" t="s">
        <v>2283</v>
      </c>
      <c r="K2516" s="387" t="s">
        <v>1741</v>
      </c>
      <c r="L2516" s="390" t="s">
        <v>1732</v>
      </c>
      <c r="M2516" s="390" t="s">
        <v>2743</v>
      </c>
      <c r="N2516" s="390" t="str">
        <f t="shared" si="80"/>
        <v>Employee42@blyblade.com</v>
      </c>
      <c r="O2516" s="390" t="str">
        <f t="shared" si="81"/>
        <v>Nathaniel_Guenther</v>
      </c>
      <c r="P2516" s="387" t="s">
        <v>1728</v>
      </c>
      <c r="Q2516" s="387" t="s">
        <v>1754</v>
      </c>
      <c r="R2516" s="387" t="s">
        <v>1738</v>
      </c>
      <c r="S2516" s="387">
        <v>13.86</v>
      </c>
      <c r="T2516" s="387">
        <v>34</v>
      </c>
      <c r="U2516" s="387" t="s">
        <v>1845</v>
      </c>
      <c r="V2516" s="387" t="s">
        <v>2741</v>
      </c>
      <c r="W2516" s="387" t="s">
        <v>1771</v>
      </c>
      <c r="X2516" s="387" t="s">
        <v>1770</v>
      </c>
      <c r="Y2516" s="387" t="s">
        <v>1728</v>
      </c>
      <c r="Z2516" s="387" t="s">
        <v>1734</v>
      </c>
      <c r="AA2516" s="387" t="s">
        <v>1733</v>
      </c>
      <c r="AB2516" s="387">
        <v>55.74</v>
      </c>
      <c r="AC2516" s="387">
        <v>0</v>
      </c>
      <c r="AD2516" s="387">
        <v>0</v>
      </c>
      <c r="AE2516" s="387">
        <v>55.74</v>
      </c>
      <c r="AF2516" s="387" t="s">
        <v>1729</v>
      </c>
      <c r="AG2516" s="387">
        <v>55.74</v>
      </c>
      <c r="AH2516" s="387">
        <v>0</v>
      </c>
      <c r="AI2516" s="387">
        <v>0</v>
      </c>
      <c r="AJ2516" s="387">
        <v>55.74</v>
      </c>
      <c r="AK2516" s="387">
        <v>5.57</v>
      </c>
      <c r="AM2516"/>
      <c r="AN2516"/>
    </row>
    <row r="2517" spans="1:40">
      <c r="A2517" s="387" t="s">
        <v>3496</v>
      </c>
      <c r="B2517" s="388">
        <v>43693.182199074072</v>
      </c>
      <c r="C2517" s="389">
        <v>43693</v>
      </c>
      <c r="D2517" s="387" t="s">
        <v>3488</v>
      </c>
      <c r="E2517" s="389">
        <v>43692</v>
      </c>
      <c r="F2517" s="387" t="s">
        <v>2818</v>
      </c>
      <c r="G2517" s="389">
        <v>43693</v>
      </c>
      <c r="H2517" s="387" t="s">
        <v>2571</v>
      </c>
      <c r="I2517" s="389">
        <v>43692</v>
      </c>
      <c r="J2517" s="387" t="s">
        <v>2514</v>
      </c>
      <c r="K2517" s="387" t="s">
        <v>1741</v>
      </c>
      <c r="L2517" s="390" t="s">
        <v>1732</v>
      </c>
      <c r="M2517" s="390" t="s">
        <v>1946</v>
      </c>
      <c r="N2517" s="390" t="str">
        <f t="shared" si="80"/>
        <v>Employee37@blyblade.com</v>
      </c>
      <c r="O2517" s="390" t="str">
        <f t="shared" si="81"/>
        <v>Simon_Levesque</v>
      </c>
      <c r="P2517" s="387" t="s">
        <v>1728</v>
      </c>
      <c r="Q2517" s="387" t="s">
        <v>1754</v>
      </c>
      <c r="R2517" s="387" t="s">
        <v>1738</v>
      </c>
      <c r="S2517" s="387">
        <v>3.9</v>
      </c>
      <c r="T2517" s="387">
        <v>16</v>
      </c>
      <c r="U2517" s="387" t="s">
        <v>1845</v>
      </c>
      <c r="V2517" s="387" t="s">
        <v>1876</v>
      </c>
      <c r="W2517" s="387" t="s">
        <v>1771</v>
      </c>
      <c r="X2517" s="387" t="s">
        <v>1770</v>
      </c>
      <c r="Y2517" s="387" t="s">
        <v>1728</v>
      </c>
      <c r="Z2517" s="387" t="s">
        <v>1734</v>
      </c>
      <c r="AA2517" s="387" t="s">
        <v>1747</v>
      </c>
      <c r="AB2517" s="387">
        <v>0</v>
      </c>
      <c r="AC2517" s="387">
        <v>0</v>
      </c>
      <c r="AD2517" s="387">
        <v>6.94</v>
      </c>
      <c r="AE2517" s="387">
        <v>6.94</v>
      </c>
      <c r="AF2517" s="387" t="s">
        <v>1729</v>
      </c>
      <c r="AG2517" s="387">
        <v>0</v>
      </c>
      <c r="AH2517" s="387">
        <v>0</v>
      </c>
      <c r="AI2517" s="387">
        <v>6.94</v>
      </c>
      <c r="AJ2517" s="387">
        <v>6.94</v>
      </c>
      <c r="AK2517" s="387">
        <v>0</v>
      </c>
      <c r="AM2517"/>
      <c r="AN2517"/>
    </row>
    <row r="2518" spans="1:40">
      <c r="A2518" s="387" t="s">
        <v>3495</v>
      </c>
      <c r="B2518" s="388">
        <v>43693.196006944447</v>
      </c>
      <c r="C2518" s="389">
        <v>43693</v>
      </c>
      <c r="D2518" s="387" t="s">
        <v>3494</v>
      </c>
      <c r="E2518" s="389">
        <v>43692</v>
      </c>
      <c r="F2518" s="387" t="s">
        <v>3320</v>
      </c>
      <c r="G2518" s="389">
        <v>43693</v>
      </c>
      <c r="H2518" s="387" t="s">
        <v>3493</v>
      </c>
      <c r="I2518" s="389">
        <v>43693</v>
      </c>
      <c r="J2518" s="387" t="s">
        <v>2259</v>
      </c>
      <c r="K2518" s="387" t="s">
        <v>1741</v>
      </c>
      <c r="L2518" s="390" t="s">
        <v>1732</v>
      </c>
      <c r="M2518" s="390" t="s">
        <v>2583</v>
      </c>
      <c r="N2518" s="390" t="str">
        <f t="shared" si="80"/>
        <v>Employee43@blyblade.com</v>
      </c>
      <c r="O2518" s="390" t="str">
        <f t="shared" si="81"/>
        <v>Brendan_Kelly</v>
      </c>
      <c r="P2518" s="387" t="s">
        <v>1728</v>
      </c>
      <c r="Q2518" s="387" t="s">
        <v>1754</v>
      </c>
      <c r="R2518" s="387" t="s">
        <v>1738</v>
      </c>
      <c r="S2518" s="387">
        <v>35.450000000000003</v>
      </c>
      <c r="T2518" s="387">
        <v>51</v>
      </c>
      <c r="U2518" s="387" t="s">
        <v>1845</v>
      </c>
      <c r="V2518" s="387" t="s">
        <v>3334</v>
      </c>
      <c r="W2518" s="387" t="s">
        <v>1771</v>
      </c>
      <c r="X2518" s="387" t="s">
        <v>1844</v>
      </c>
      <c r="Y2518" s="387" t="s">
        <v>1896</v>
      </c>
      <c r="Z2518" s="387" t="s">
        <v>1734</v>
      </c>
      <c r="AA2518" s="387" t="s">
        <v>1733</v>
      </c>
      <c r="AB2518" s="387">
        <v>92.74</v>
      </c>
      <c r="AC2518" s="387">
        <v>0</v>
      </c>
      <c r="AD2518" s="387">
        <v>0</v>
      </c>
      <c r="AE2518" s="387">
        <v>92.74</v>
      </c>
      <c r="AF2518" s="387" t="s">
        <v>1729</v>
      </c>
      <c r="AG2518" s="387">
        <v>92.74</v>
      </c>
      <c r="AH2518" s="387">
        <v>0</v>
      </c>
      <c r="AI2518" s="387">
        <v>0</v>
      </c>
      <c r="AJ2518" s="387">
        <v>92.74</v>
      </c>
      <c r="AK2518" s="387">
        <v>9.27</v>
      </c>
      <c r="AM2518"/>
      <c r="AN2518"/>
    </row>
    <row r="2519" spans="1:40">
      <c r="A2519" s="387" t="s">
        <v>3492</v>
      </c>
      <c r="B2519" s="388">
        <v>43693.249594907407</v>
      </c>
      <c r="C2519" s="389">
        <v>43693</v>
      </c>
      <c r="D2519" s="387" t="s">
        <v>3491</v>
      </c>
      <c r="E2519" s="389">
        <v>43693</v>
      </c>
      <c r="F2519" s="387" t="s">
        <v>2251</v>
      </c>
      <c r="G2519" s="389">
        <v>43693</v>
      </c>
      <c r="H2519" s="387" t="s">
        <v>2687</v>
      </c>
      <c r="I2519" s="389">
        <v>43693</v>
      </c>
      <c r="J2519" s="387" t="s">
        <v>2922</v>
      </c>
      <c r="K2519" s="387" t="s">
        <v>1741</v>
      </c>
      <c r="L2519" s="390" t="s">
        <v>1732</v>
      </c>
      <c r="M2519" s="390" t="s">
        <v>2583</v>
      </c>
      <c r="N2519" s="390" t="str">
        <f t="shared" si="80"/>
        <v>Employee43@blyblade.com</v>
      </c>
      <c r="O2519" s="390" t="str">
        <f t="shared" si="81"/>
        <v>Brendan_Kelly</v>
      </c>
      <c r="P2519" s="387" t="s">
        <v>1728</v>
      </c>
      <c r="Q2519" s="387" t="s">
        <v>1754</v>
      </c>
      <c r="R2519" s="387" t="s">
        <v>1738</v>
      </c>
      <c r="S2519" s="387">
        <v>31.58</v>
      </c>
      <c r="T2519" s="387">
        <v>49</v>
      </c>
      <c r="U2519" s="387" t="s">
        <v>3119</v>
      </c>
      <c r="V2519" s="387" t="s">
        <v>3331</v>
      </c>
      <c r="W2519" s="387" t="s">
        <v>1771</v>
      </c>
      <c r="X2519" s="387" t="s">
        <v>1770</v>
      </c>
      <c r="Y2519" s="387" t="s">
        <v>1896</v>
      </c>
      <c r="Z2519" s="387" t="s">
        <v>1734</v>
      </c>
      <c r="AA2519" s="387" t="s">
        <v>1733</v>
      </c>
      <c r="AB2519" s="387">
        <v>90.32</v>
      </c>
      <c r="AC2519" s="387">
        <v>0</v>
      </c>
      <c r="AD2519" s="387">
        <v>0</v>
      </c>
      <c r="AE2519" s="387">
        <v>90.32</v>
      </c>
      <c r="AF2519" s="387" t="s">
        <v>1729</v>
      </c>
      <c r="AG2519" s="387">
        <v>90.32</v>
      </c>
      <c r="AH2519" s="387">
        <v>0</v>
      </c>
      <c r="AI2519" s="387">
        <v>0</v>
      </c>
      <c r="AJ2519" s="387">
        <v>90.32</v>
      </c>
      <c r="AK2519" s="387">
        <v>9.0299999999999994</v>
      </c>
      <c r="AM2519"/>
      <c r="AN2519"/>
    </row>
    <row r="2520" spans="1:40">
      <c r="A2520" s="387" t="s">
        <v>3490</v>
      </c>
      <c r="B2520" s="388">
        <v>43693.259085648147</v>
      </c>
      <c r="C2520" s="389">
        <v>43693</v>
      </c>
      <c r="D2520" s="387" t="s">
        <v>3489</v>
      </c>
      <c r="E2520" s="389">
        <v>43692</v>
      </c>
      <c r="F2520" s="387" t="s">
        <v>1994</v>
      </c>
      <c r="G2520" s="389">
        <v>43693</v>
      </c>
      <c r="H2520" s="387" t="s">
        <v>3488</v>
      </c>
      <c r="I2520" s="389">
        <v>43692</v>
      </c>
      <c r="J2520" s="387" t="s">
        <v>2818</v>
      </c>
      <c r="K2520" s="387" t="s">
        <v>1741</v>
      </c>
      <c r="L2520" s="390" t="s">
        <v>1732</v>
      </c>
      <c r="M2520" s="390" t="s">
        <v>2229</v>
      </c>
      <c r="N2520" s="390" t="str">
        <f t="shared" si="80"/>
        <v>Employee44@blyblade.com</v>
      </c>
      <c r="O2520" s="390" t="str">
        <f t="shared" si="81"/>
        <v>Mikaela_Riley</v>
      </c>
      <c r="P2520" s="387" t="s">
        <v>1728</v>
      </c>
      <c r="Q2520" s="387" t="s">
        <v>1754</v>
      </c>
      <c r="R2520" s="387" t="s">
        <v>1738</v>
      </c>
      <c r="S2520" s="387">
        <v>1.81</v>
      </c>
      <c r="T2520" s="387">
        <v>11</v>
      </c>
      <c r="U2520" s="387" t="s">
        <v>1845</v>
      </c>
      <c r="V2520" s="387" t="s">
        <v>1883</v>
      </c>
      <c r="W2520" s="387" t="s">
        <v>1761</v>
      </c>
      <c r="X2520" s="387" t="s">
        <v>1964</v>
      </c>
      <c r="Y2520" s="387" t="s">
        <v>1896</v>
      </c>
      <c r="Z2520" s="387" t="s">
        <v>1734</v>
      </c>
      <c r="AA2520" s="387" t="s">
        <v>1733</v>
      </c>
      <c r="AB2520" s="387">
        <v>150</v>
      </c>
      <c r="AC2520" s="387">
        <v>0</v>
      </c>
      <c r="AD2520" s="387">
        <v>0</v>
      </c>
      <c r="AE2520" s="387">
        <v>150</v>
      </c>
      <c r="AF2520" s="387" t="s">
        <v>1729</v>
      </c>
      <c r="AG2520" s="387">
        <v>150</v>
      </c>
      <c r="AH2520" s="387">
        <v>0</v>
      </c>
      <c r="AI2520" s="387">
        <v>0</v>
      </c>
      <c r="AJ2520" s="387">
        <v>150</v>
      </c>
      <c r="AK2520" s="387">
        <v>15</v>
      </c>
      <c r="AM2520"/>
      <c r="AN2520"/>
    </row>
    <row r="2521" spans="1:40">
      <c r="A2521" s="387" t="s">
        <v>3487</v>
      </c>
      <c r="B2521" s="388">
        <v>43693.366967592592</v>
      </c>
      <c r="C2521" s="389">
        <v>43693</v>
      </c>
      <c r="D2521" s="387" t="s">
        <v>2482</v>
      </c>
      <c r="E2521" s="389">
        <v>43692</v>
      </c>
      <c r="F2521" s="387" t="s">
        <v>3486</v>
      </c>
      <c r="G2521" s="389">
        <v>43693</v>
      </c>
      <c r="H2521" s="387" t="s">
        <v>3485</v>
      </c>
      <c r="I2521" s="389">
        <v>43692</v>
      </c>
      <c r="J2521" s="387" t="s">
        <v>3423</v>
      </c>
      <c r="K2521" s="387" t="s">
        <v>1741</v>
      </c>
      <c r="L2521" s="390" t="s">
        <v>1732</v>
      </c>
      <c r="M2521" s="390" t="s">
        <v>2594</v>
      </c>
      <c r="N2521" s="390" t="str">
        <f t="shared" si="80"/>
        <v>Employee9@blyblade.com</v>
      </c>
      <c r="O2521" s="390" t="str">
        <f t="shared" si="81"/>
        <v>Emily_Antner</v>
      </c>
      <c r="P2521" s="387" t="s">
        <v>1728</v>
      </c>
      <c r="Q2521" s="387" t="s">
        <v>1754</v>
      </c>
      <c r="R2521" s="387" t="s">
        <v>1738</v>
      </c>
      <c r="S2521" s="387">
        <v>3.84</v>
      </c>
      <c r="T2521" s="387">
        <v>17</v>
      </c>
      <c r="U2521" s="387" t="s">
        <v>1845</v>
      </c>
      <c r="V2521" s="387" t="s">
        <v>3484</v>
      </c>
      <c r="W2521" s="387" t="s">
        <v>1771</v>
      </c>
      <c r="X2521" s="387" t="s">
        <v>1749</v>
      </c>
      <c r="Y2521" s="387" t="s">
        <v>1896</v>
      </c>
      <c r="Z2521" s="387" t="s">
        <v>1734</v>
      </c>
      <c r="AA2521" s="387" t="s">
        <v>1747</v>
      </c>
      <c r="AB2521" s="387">
        <v>0</v>
      </c>
      <c r="AC2521" s="387">
        <v>0</v>
      </c>
      <c r="AD2521" s="387">
        <v>5.52</v>
      </c>
      <c r="AE2521" s="387">
        <v>5.52</v>
      </c>
      <c r="AF2521" s="387" t="s">
        <v>1729</v>
      </c>
      <c r="AG2521" s="387">
        <v>0</v>
      </c>
      <c r="AH2521" s="387">
        <v>0</v>
      </c>
      <c r="AI2521" s="387">
        <v>5.52</v>
      </c>
      <c r="AJ2521" s="387">
        <v>5.52</v>
      </c>
      <c r="AK2521" s="387">
        <v>0</v>
      </c>
      <c r="AM2521"/>
      <c r="AN2521"/>
    </row>
    <row r="2522" spans="1:40">
      <c r="A2522" s="387" t="s">
        <v>3483</v>
      </c>
      <c r="B2522" s="388">
        <v>43693.414560185185</v>
      </c>
      <c r="C2522" s="389">
        <v>43693</v>
      </c>
      <c r="D2522" s="387" t="s">
        <v>1818</v>
      </c>
      <c r="E2522" s="389">
        <v>43693</v>
      </c>
      <c r="F2522" s="387" t="s">
        <v>2476</v>
      </c>
      <c r="G2522" s="389">
        <v>43693</v>
      </c>
      <c r="H2522" s="387" t="s">
        <v>3230</v>
      </c>
      <c r="I2522" s="389">
        <v>43693</v>
      </c>
      <c r="J2522" s="387" t="s">
        <v>3482</v>
      </c>
      <c r="K2522" s="387" t="s">
        <v>1741</v>
      </c>
      <c r="L2522" s="390" t="s">
        <v>1732</v>
      </c>
      <c r="M2522" s="390" t="s">
        <v>2265</v>
      </c>
      <c r="N2522" s="390" t="str">
        <f t="shared" si="80"/>
        <v>Employee4@blyblade.com</v>
      </c>
      <c r="O2522" s="390" t="str">
        <f t="shared" si="81"/>
        <v>Oksana_Orlov</v>
      </c>
      <c r="P2522" s="387" t="s">
        <v>1728</v>
      </c>
      <c r="Q2522" s="387" t="s">
        <v>1847</v>
      </c>
      <c r="R2522" s="387" t="s">
        <v>1738</v>
      </c>
      <c r="S2522" s="387">
        <v>3.34</v>
      </c>
      <c r="T2522" s="387">
        <v>15</v>
      </c>
      <c r="U2522" s="387" t="s">
        <v>1773</v>
      </c>
      <c r="V2522" s="387" t="s">
        <v>1737</v>
      </c>
      <c r="W2522" s="387" t="s">
        <v>1771</v>
      </c>
      <c r="X2522" s="387" t="s">
        <v>1770</v>
      </c>
      <c r="Y2522" s="387" t="s">
        <v>1735</v>
      </c>
      <c r="Z2522" s="387" t="s">
        <v>1734</v>
      </c>
      <c r="AA2522" s="387" t="s">
        <v>1733</v>
      </c>
      <c r="AB2522" s="387">
        <v>21.07</v>
      </c>
      <c r="AC2522" s="387">
        <v>0</v>
      </c>
      <c r="AD2522" s="387">
        <v>0</v>
      </c>
      <c r="AE2522" s="387">
        <v>21.07</v>
      </c>
      <c r="AF2522" s="387" t="s">
        <v>1729</v>
      </c>
      <c r="AG2522" s="387">
        <v>21.07</v>
      </c>
      <c r="AH2522" s="387">
        <v>0</v>
      </c>
      <c r="AI2522" s="387">
        <v>0</v>
      </c>
      <c r="AJ2522" s="387">
        <v>21.07</v>
      </c>
      <c r="AK2522" s="387">
        <v>2.11</v>
      </c>
    </row>
    <row r="2523" spans="1:40">
      <c r="A2523" s="387" t="s">
        <v>3481</v>
      </c>
      <c r="B2523" s="388">
        <v>43693.459965277776</v>
      </c>
      <c r="C2523" s="389">
        <v>43693</v>
      </c>
      <c r="D2523" s="387" t="s">
        <v>3171</v>
      </c>
      <c r="E2523" s="389">
        <v>43693</v>
      </c>
      <c r="F2523" s="387" t="s">
        <v>2691</v>
      </c>
      <c r="G2523" s="389">
        <v>43693</v>
      </c>
      <c r="H2523" s="387" t="s">
        <v>3261</v>
      </c>
      <c r="I2523" s="389">
        <v>43693</v>
      </c>
      <c r="J2523" s="387" t="s">
        <v>3260</v>
      </c>
      <c r="K2523" s="387" t="s">
        <v>1741</v>
      </c>
      <c r="L2523" s="390" t="s">
        <v>1732</v>
      </c>
      <c r="M2523" s="390" t="s">
        <v>2985</v>
      </c>
      <c r="N2523" s="390" t="str">
        <f t="shared" si="80"/>
        <v>Employee49@blyblade.com</v>
      </c>
      <c r="O2523" s="390" t="str">
        <f t="shared" si="81"/>
        <v>Emi_Suzuki</v>
      </c>
      <c r="P2523" s="387" t="s">
        <v>1728</v>
      </c>
      <c r="Q2523" s="387" t="s">
        <v>1754</v>
      </c>
      <c r="R2523" s="387" t="s">
        <v>1738</v>
      </c>
      <c r="S2523" s="387">
        <v>5.52</v>
      </c>
      <c r="T2523" s="387">
        <v>23</v>
      </c>
      <c r="U2523" s="387" t="s">
        <v>2984</v>
      </c>
      <c r="V2523" s="387" t="s">
        <v>1772</v>
      </c>
      <c r="W2523" s="387" t="s">
        <v>1771</v>
      </c>
      <c r="X2523" s="387" t="s">
        <v>1844</v>
      </c>
      <c r="Y2523" s="387" t="s">
        <v>1825</v>
      </c>
      <c r="Z2523" s="387" t="s">
        <v>1734</v>
      </c>
      <c r="AA2523" s="387" t="s">
        <v>1733</v>
      </c>
      <c r="AB2523" s="387">
        <v>17.73</v>
      </c>
      <c r="AC2523" s="387">
        <v>0</v>
      </c>
      <c r="AD2523" s="387">
        <v>0</v>
      </c>
      <c r="AE2523" s="387">
        <v>17.73</v>
      </c>
      <c r="AF2523" s="387" t="s">
        <v>1729</v>
      </c>
      <c r="AG2523" s="387">
        <v>17.73</v>
      </c>
      <c r="AH2523" s="387">
        <v>0</v>
      </c>
      <c r="AI2523" s="387">
        <v>0</v>
      </c>
      <c r="AJ2523" s="387">
        <v>17.73</v>
      </c>
      <c r="AK2523" s="387">
        <v>1.77</v>
      </c>
    </row>
    <row r="2524" spans="1:40">
      <c r="A2524" s="387" t="s">
        <v>3480</v>
      </c>
      <c r="B2524" s="388">
        <v>43693.462754629632</v>
      </c>
      <c r="C2524" s="389">
        <v>43693</v>
      </c>
      <c r="D2524" s="387" t="s">
        <v>2370</v>
      </c>
      <c r="E2524" s="389">
        <v>43693</v>
      </c>
      <c r="F2524" s="387" t="s">
        <v>2369</v>
      </c>
      <c r="G2524" s="389">
        <v>43693</v>
      </c>
      <c r="H2524" s="387" t="s">
        <v>2440</v>
      </c>
      <c r="I2524" s="389">
        <v>43693</v>
      </c>
      <c r="J2524" s="387" t="s">
        <v>2483</v>
      </c>
      <c r="K2524" s="387" t="s">
        <v>1741</v>
      </c>
      <c r="L2524" s="390" t="s">
        <v>1732</v>
      </c>
      <c r="M2524" s="390" t="s">
        <v>2208</v>
      </c>
      <c r="N2524" s="390" t="str">
        <f t="shared" si="80"/>
        <v>Employee13@blyblade.com</v>
      </c>
      <c r="O2524" s="390" t="str">
        <f t="shared" si="81"/>
        <v>Evelyn_Pelczar</v>
      </c>
      <c r="P2524" s="387" t="s">
        <v>1728</v>
      </c>
      <c r="Q2524" s="387" t="s">
        <v>1847</v>
      </c>
      <c r="R2524" s="387" t="s">
        <v>1738</v>
      </c>
      <c r="S2524" s="387">
        <v>3.66</v>
      </c>
      <c r="T2524" s="387">
        <v>16</v>
      </c>
      <c r="U2524" s="387" t="s">
        <v>2207</v>
      </c>
      <c r="V2524" s="387" t="s">
        <v>1772</v>
      </c>
      <c r="W2524" s="387" t="s">
        <v>1771</v>
      </c>
      <c r="X2524" s="387" t="s">
        <v>1770</v>
      </c>
      <c r="Y2524" s="387" t="s">
        <v>1735</v>
      </c>
      <c r="Z2524" s="387" t="s">
        <v>1734</v>
      </c>
      <c r="AA2524" s="387" t="s">
        <v>1733</v>
      </c>
      <c r="AB2524" s="387">
        <v>19.239999999999998</v>
      </c>
      <c r="AC2524" s="387">
        <v>0</v>
      </c>
      <c r="AD2524" s="387">
        <v>0</v>
      </c>
      <c r="AE2524" s="387">
        <v>19.239999999999998</v>
      </c>
      <c r="AF2524" s="387" t="s">
        <v>1729</v>
      </c>
      <c r="AG2524" s="387">
        <v>19.239999999999998</v>
      </c>
      <c r="AH2524" s="387">
        <v>0</v>
      </c>
      <c r="AI2524" s="387">
        <v>0</v>
      </c>
      <c r="AJ2524" s="387">
        <v>19.239999999999998</v>
      </c>
      <c r="AK2524" s="387">
        <v>1.92</v>
      </c>
    </row>
    <row r="2525" spans="1:40">
      <c r="A2525" s="387" t="s">
        <v>3436</v>
      </c>
      <c r="B2525" s="388">
        <v>43693.482499999998</v>
      </c>
      <c r="C2525" s="389">
        <v>43693</v>
      </c>
      <c r="D2525" s="387" t="s">
        <v>2442</v>
      </c>
      <c r="E2525" s="389">
        <v>43693</v>
      </c>
      <c r="F2525" s="387" t="s">
        <v>2911</v>
      </c>
      <c r="G2525" s="389">
        <v>43693</v>
      </c>
      <c r="H2525" s="387" t="s">
        <v>3435</v>
      </c>
      <c r="I2525" s="389">
        <v>43693</v>
      </c>
      <c r="J2525" s="387" t="s">
        <v>3434</v>
      </c>
      <c r="K2525" s="387" t="s">
        <v>1741</v>
      </c>
      <c r="L2525" s="390" t="s">
        <v>1732</v>
      </c>
      <c r="M2525" s="390" t="s">
        <v>1884</v>
      </c>
      <c r="N2525" s="390" t="str">
        <f t="shared" si="80"/>
        <v>Employee25@blyblade.com</v>
      </c>
      <c r="O2525" s="390" t="str">
        <f t="shared" si="81"/>
        <v>Shyloh_Davonne Wilkinson</v>
      </c>
      <c r="P2525" s="387" t="s">
        <v>1728</v>
      </c>
      <c r="Q2525" s="387" t="s">
        <v>1847</v>
      </c>
      <c r="R2525" s="387" t="s">
        <v>1803</v>
      </c>
      <c r="S2525" s="387">
        <v>5.48</v>
      </c>
      <c r="T2525" s="387">
        <v>36</v>
      </c>
      <c r="U2525" s="387" t="s">
        <v>1882</v>
      </c>
      <c r="V2525" s="387" t="s">
        <v>1883</v>
      </c>
      <c r="W2525" s="387" t="s">
        <v>1771</v>
      </c>
      <c r="X2525" s="387" t="s">
        <v>1844</v>
      </c>
      <c r="Y2525" s="387" t="s">
        <v>1735</v>
      </c>
      <c r="Z2525" s="387" t="s">
        <v>1734</v>
      </c>
      <c r="AA2525" s="387" t="s">
        <v>1733</v>
      </c>
      <c r="AB2525" s="387">
        <v>47.36</v>
      </c>
      <c r="AC2525" s="387">
        <v>0</v>
      </c>
      <c r="AD2525" s="387">
        <v>0</v>
      </c>
      <c r="AE2525" s="387">
        <v>47.36</v>
      </c>
      <c r="AF2525" s="387" t="s">
        <v>1729</v>
      </c>
      <c r="AG2525" s="387">
        <v>47.36</v>
      </c>
      <c r="AH2525" s="387">
        <v>0</v>
      </c>
      <c r="AI2525" s="387">
        <v>0</v>
      </c>
      <c r="AJ2525" s="387">
        <v>47.36</v>
      </c>
      <c r="AK2525" s="387">
        <v>4.74</v>
      </c>
    </row>
    <row r="2526" spans="1:40">
      <c r="A2526" s="387" t="s">
        <v>3479</v>
      </c>
      <c r="B2526" s="388">
        <v>43693.498692129629</v>
      </c>
      <c r="C2526" s="389">
        <v>43693</v>
      </c>
      <c r="D2526" s="387" t="s">
        <v>3147</v>
      </c>
      <c r="E2526" s="389">
        <v>43693</v>
      </c>
      <c r="F2526" s="387" t="s">
        <v>3478</v>
      </c>
      <c r="G2526" s="389">
        <v>43693</v>
      </c>
      <c r="H2526" s="387" t="s">
        <v>3033</v>
      </c>
      <c r="I2526" s="389">
        <v>43693</v>
      </c>
      <c r="J2526" s="387" t="s">
        <v>3032</v>
      </c>
      <c r="K2526" s="387" t="s">
        <v>1741</v>
      </c>
      <c r="L2526" s="390" t="s">
        <v>1732</v>
      </c>
      <c r="M2526" s="390" t="s">
        <v>1854</v>
      </c>
      <c r="N2526" s="390" t="str">
        <f t="shared" si="80"/>
        <v>Employee5@blyblade.com</v>
      </c>
      <c r="O2526" s="390" t="str">
        <f t="shared" si="81"/>
        <v>Torey_McNeil</v>
      </c>
      <c r="P2526" s="387" t="s">
        <v>1728</v>
      </c>
      <c r="Q2526" s="387" t="s">
        <v>1847</v>
      </c>
      <c r="R2526" s="387" t="s">
        <v>1738</v>
      </c>
      <c r="S2526" s="387">
        <v>9.5299999999999994</v>
      </c>
      <c r="T2526" s="387">
        <v>32</v>
      </c>
      <c r="U2526" s="387" t="s">
        <v>1853</v>
      </c>
      <c r="V2526" s="387" t="s">
        <v>1737</v>
      </c>
      <c r="W2526" s="387" t="s">
        <v>1771</v>
      </c>
      <c r="X2526" s="387" t="s">
        <v>1770</v>
      </c>
      <c r="Y2526" s="387" t="s">
        <v>1748</v>
      </c>
      <c r="Z2526" s="387" t="s">
        <v>1734</v>
      </c>
      <c r="AA2526" s="387" t="s">
        <v>1733</v>
      </c>
      <c r="AB2526" s="387">
        <v>47.72</v>
      </c>
      <c r="AC2526" s="387">
        <v>0</v>
      </c>
      <c r="AD2526" s="387">
        <v>0</v>
      </c>
      <c r="AE2526" s="387">
        <v>47.72</v>
      </c>
      <c r="AF2526" s="387" t="s">
        <v>1729</v>
      </c>
      <c r="AG2526" s="387">
        <v>47.72</v>
      </c>
      <c r="AH2526" s="387">
        <v>0</v>
      </c>
      <c r="AI2526" s="387">
        <v>0</v>
      </c>
      <c r="AJ2526" s="387">
        <v>47.72</v>
      </c>
      <c r="AK2526" s="387">
        <v>4.7699999999999996</v>
      </c>
    </row>
    <row r="2527" spans="1:40">
      <c r="A2527" s="387" t="s">
        <v>3477</v>
      </c>
      <c r="B2527" s="388">
        <v>43693.529618055552</v>
      </c>
      <c r="C2527" s="389">
        <v>43693</v>
      </c>
      <c r="D2527" s="387" t="s">
        <v>3476</v>
      </c>
      <c r="E2527" s="389">
        <v>43693</v>
      </c>
      <c r="F2527" s="387" t="s">
        <v>3475</v>
      </c>
      <c r="G2527" s="389">
        <v>43693</v>
      </c>
      <c r="H2527" s="387" t="s">
        <v>3089</v>
      </c>
      <c r="I2527" s="389">
        <v>43693</v>
      </c>
      <c r="J2527" s="387" t="s">
        <v>3088</v>
      </c>
      <c r="K2527" s="387" t="s">
        <v>1741</v>
      </c>
      <c r="L2527" s="390" t="s">
        <v>1732</v>
      </c>
      <c r="M2527" s="390" t="s">
        <v>1755</v>
      </c>
      <c r="N2527" s="390" t="str">
        <f t="shared" si="80"/>
        <v>Employee2@blyblade.com</v>
      </c>
      <c r="O2527" s="390" t="str">
        <f t="shared" si="81"/>
        <v>Cal_Thompson</v>
      </c>
      <c r="P2527" s="387" t="s">
        <v>1728</v>
      </c>
      <c r="Q2527" s="387" t="s">
        <v>1952</v>
      </c>
      <c r="R2527" s="387" t="s">
        <v>1738</v>
      </c>
      <c r="S2527" s="387">
        <v>2.31</v>
      </c>
      <c r="T2527" s="387">
        <v>21</v>
      </c>
      <c r="U2527" s="387" t="s">
        <v>1737</v>
      </c>
      <c r="V2527" s="387" t="s">
        <v>2063</v>
      </c>
      <c r="W2527" s="387" t="s">
        <v>1761</v>
      </c>
      <c r="X2527" s="387" t="s">
        <v>1749</v>
      </c>
      <c r="Y2527" s="387" t="s">
        <v>1748</v>
      </c>
      <c r="Z2527" s="387" t="s">
        <v>1734</v>
      </c>
      <c r="AA2527" s="387" t="s">
        <v>1733</v>
      </c>
      <c r="AB2527" s="387">
        <v>47.65</v>
      </c>
      <c r="AC2527" s="387">
        <v>0</v>
      </c>
      <c r="AD2527" s="387">
        <v>0</v>
      </c>
      <c r="AE2527" s="387">
        <v>47.65</v>
      </c>
      <c r="AF2527" s="387" t="s">
        <v>1729</v>
      </c>
      <c r="AG2527" s="387">
        <v>47.65</v>
      </c>
      <c r="AH2527" s="387">
        <v>0</v>
      </c>
      <c r="AI2527" s="387">
        <v>0</v>
      </c>
      <c r="AJ2527" s="387">
        <v>47.65</v>
      </c>
      <c r="AK2527" s="387">
        <v>4.7699999999999996</v>
      </c>
    </row>
    <row r="2528" spans="1:40">
      <c r="A2528" s="387" t="s">
        <v>3474</v>
      </c>
      <c r="B2528" s="388">
        <v>43693.598321759258</v>
      </c>
      <c r="C2528" s="389">
        <v>43693</v>
      </c>
      <c r="D2528" s="387" t="s">
        <v>2992</v>
      </c>
      <c r="E2528" s="389">
        <v>43693</v>
      </c>
      <c r="F2528" s="387" t="s">
        <v>3473</v>
      </c>
      <c r="G2528" s="389">
        <v>43693</v>
      </c>
      <c r="H2528" s="387" t="s">
        <v>3472</v>
      </c>
      <c r="I2528" s="389">
        <v>43693</v>
      </c>
      <c r="J2528" s="387" t="s">
        <v>3471</v>
      </c>
      <c r="K2528" s="387" t="s">
        <v>1741</v>
      </c>
      <c r="L2528" s="390" t="s">
        <v>1732</v>
      </c>
      <c r="M2528" s="390" t="s">
        <v>2985</v>
      </c>
      <c r="N2528" s="390" t="str">
        <f t="shared" si="80"/>
        <v>Employee49@blyblade.com</v>
      </c>
      <c r="O2528" s="390" t="str">
        <f t="shared" si="81"/>
        <v>Emi_Suzuki</v>
      </c>
      <c r="P2528" s="387" t="s">
        <v>1728</v>
      </c>
      <c r="Q2528" s="387" t="s">
        <v>1754</v>
      </c>
      <c r="R2528" s="387" t="s">
        <v>1738</v>
      </c>
      <c r="S2528" s="387">
        <v>2.76</v>
      </c>
      <c r="T2528" s="387">
        <v>29</v>
      </c>
      <c r="U2528" s="387" t="s">
        <v>1772</v>
      </c>
      <c r="V2528" s="387" t="s">
        <v>1737</v>
      </c>
      <c r="W2528" s="387" t="s">
        <v>1965</v>
      </c>
      <c r="X2528" s="387" t="s">
        <v>1770</v>
      </c>
      <c r="Y2528" s="387" t="s">
        <v>1825</v>
      </c>
      <c r="Z2528" s="387" t="s">
        <v>1734</v>
      </c>
      <c r="AA2528" s="387" t="s">
        <v>1733</v>
      </c>
      <c r="AB2528" s="387">
        <v>27.54</v>
      </c>
      <c r="AC2528" s="387">
        <v>0</v>
      </c>
      <c r="AD2528" s="387">
        <v>0</v>
      </c>
      <c r="AE2528" s="387">
        <v>27.54</v>
      </c>
      <c r="AF2528" s="387" t="s">
        <v>1729</v>
      </c>
      <c r="AG2528" s="387">
        <v>27.54</v>
      </c>
      <c r="AH2528" s="387">
        <v>0</v>
      </c>
      <c r="AI2528" s="387">
        <v>0</v>
      </c>
      <c r="AJ2528" s="387">
        <v>27.54</v>
      </c>
      <c r="AK2528" s="387">
        <v>2.75</v>
      </c>
    </row>
    <row r="2529" spans="1:37">
      <c r="A2529" s="387" t="s">
        <v>3470</v>
      </c>
      <c r="B2529" s="388">
        <v>43693.602002314816</v>
      </c>
      <c r="C2529" s="389">
        <v>43693</v>
      </c>
      <c r="D2529" s="387" t="s">
        <v>3469</v>
      </c>
      <c r="E2529" s="389">
        <v>43693</v>
      </c>
      <c r="F2529" s="387" t="s">
        <v>3468</v>
      </c>
      <c r="G2529" s="389">
        <v>43693</v>
      </c>
      <c r="H2529" s="387" t="s">
        <v>2774</v>
      </c>
      <c r="I2529" s="389">
        <v>43693</v>
      </c>
      <c r="J2529" s="387" t="s">
        <v>2461</v>
      </c>
      <c r="K2529" s="387" t="s">
        <v>1741</v>
      </c>
      <c r="L2529" s="390" t="s">
        <v>1732</v>
      </c>
      <c r="M2529" s="390" t="s">
        <v>1924</v>
      </c>
      <c r="N2529" s="390" t="str">
        <f t="shared" si="80"/>
        <v>Employee16@blyblade.com</v>
      </c>
      <c r="O2529" s="390" t="str">
        <f t="shared" si="81"/>
        <v>Hunter_Senning</v>
      </c>
      <c r="P2529" s="387" t="s">
        <v>1728</v>
      </c>
      <c r="Q2529" s="387" t="s">
        <v>1754</v>
      </c>
      <c r="R2529" s="387" t="s">
        <v>1803</v>
      </c>
      <c r="S2529" s="387">
        <v>5.39</v>
      </c>
      <c r="T2529" s="387">
        <v>40</v>
      </c>
      <c r="U2529" s="387" t="s">
        <v>2247</v>
      </c>
      <c r="V2529" s="387" t="s">
        <v>1772</v>
      </c>
      <c r="W2529" s="387" t="s">
        <v>1771</v>
      </c>
      <c r="X2529" s="387" t="s">
        <v>1770</v>
      </c>
      <c r="Y2529" s="387" t="s">
        <v>1748</v>
      </c>
      <c r="Z2529" s="387" t="s">
        <v>1734</v>
      </c>
      <c r="AA2529" s="387" t="s">
        <v>1733</v>
      </c>
      <c r="AB2529" s="387">
        <v>37.79</v>
      </c>
      <c r="AC2529" s="387">
        <v>0</v>
      </c>
      <c r="AD2529" s="387">
        <v>0</v>
      </c>
      <c r="AE2529" s="387">
        <v>37.79</v>
      </c>
      <c r="AF2529" s="387" t="s">
        <v>1729</v>
      </c>
      <c r="AG2529" s="387">
        <v>37.79</v>
      </c>
      <c r="AH2529" s="387">
        <v>0</v>
      </c>
      <c r="AI2529" s="387">
        <v>0</v>
      </c>
      <c r="AJ2529" s="387">
        <v>37.79</v>
      </c>
      <c r="AK2529" s="387">
        <v>3.78</v>
      </c>
    </row>
    <row r="2530" spans="1:37">
      <c r="A2530" s="387" t="s">
        <v>3467</v>
      </c>
      <c r="B2530" s="388">
        <v>43693.610532407409</v>
      </c>
      <c r="C2530" s="389">
        <v>43693</v>
      </c>
      <c r="D2530" s="387" t="s">
        <v>3369</v>
      </c>
      <c r="E2530" s="389">
        <v>43693</v>
      </c>
      <c r="F2530" s="387" t="s">
        <v>3466</v>
      </c>
      <c r="G2530" s="389">
        <v>43693</v>
      </c>
      <c r="H2530" s="387" t="s">
        <v>3465</v>
      </c>
      <c r="I2530" s="389">
        <v>43693</v>
      </c>
      <c r="J2530" s="387" t="s">
        <v>3464</v>
      </c>
      <c r="K2530" s="387" t="s">
        <v>1741</v>
      </c>
      <c r="L2530" s="390" t="s">
        <v>1732</v>
      </c>
      <c r="M2530" s="390" t="s">
        <v>1763</v>
      </c>
      <c r="N2530" s="390" t="str">
        <f t="shared" si="80"/>
        <v>Employee51@blyblade.com</v>
      </c>
      <c r="O2530" s="390" t="str">
        <f t="shared" si="81"/>
        <v>Jacqueline_Westbrook</v>
      </c>
      <c r="P2530" s="387" t="s">
        <v>1728</v>
      </c>
      <c r="Q2530" s="387" t="s">
        <v>1754</v>
      </c>
      <c r="R2530" s="387" t="s">
        <v>1738</v>
      </c>
      <c r="S2530" s="387">
        <v>5.01</v>
      </c>
      <c r="T2530" s="387">
        <v>21</v>
      </c>
      <c r="U2530" s="387" t="s">
        <v>1833</v>
      </c>
      <c r="V2530" s="387" t="s">
        <v>2007</v>
      </c>
      <c r="W2530" s="387" t="s">
        <v>1771</v>
      </c>
      <c r="X2530" s="387" t="s">
        <v>1749</v>
      </c>
      <c r="Y2530" s="387" t="s">
        <v>1735</v>
      </c>
      <c r="Z2530" s="387" t="s">
        <v>1734</v>
      </c>
      <c r="AA2530" s="387" t="s">
        <v>1733</v>
      </c>
      <c r="AB2530" s="387">
        <v>31.14</v>
      </c>
      <c r="AC2530" s="387">
        <v>0</v>
      </c>
      <c r="AD2530" s="387">
        <v>0</v>
      </c>
      <c r="AE2530" s="387">
        <v>31.14</v>
      </c>
      <c r="AF2530" s="387" t="s">
        <v>1729</v>
      </c>
      <c r="AG2530" s="387">
        <v>31.14</v>
      </c>
      <c r="AH2530" s="387">
        <v>0</v>
      </c>
      <c r="AI2530" s="387">
        <v>0</v>
      </c>
      <c r="AJ2530" s="387">
        <v>31.14</v>
      </c>
      <c r="AK2530" s="387">
        <v>3.11</v>
      </c>
    </row>
    <row r="2531" spans="1:37">
      <c r="A2531" s="387" t="s">
        <v>3463</v>
      </c>
      <c r="B2531" s="388">
        <v>43693.643958333334</v>
      </c>
      <c r="C2531" s="389">
        <v>43693</v>
      </c>
      <c r="D2531" s="387" t="s">
        <v>2778</v>
      </c>
      <c r="E2531" s="389">
        <v>43693</v>
      </c>
      <c r="F2531" s="387" t="s">
        <v>2777</v>
      </c>
      <c r="G2531" s="389">
        <v>43693</v>
      </c>
      <c r="H2531" s="387" t="s">
        <v>2095</v>
      </c>
      <c r="I2531" s="389">
        <v>43693</v>
      </c>
      <c r="J2531" s="387" t="s">
        <v>3461</v>
      </c>
      <c r="K2531" s="387" t="s">
        <v>1741</v>
      </c>
      <c r="L2531" s="390" t="s">
        <v>1732</v>
      </c>
      <c r="M2531" s="390" t="s">
        <v>2051</v>
      </c>
      <c r="N2531" s="390" t="str">
        <f t="shared" si="80"/>
        <v>Employee26@blyblade.com</v>
      </c>
      <c r="O2531" s="390" t="str">
        <f t="shared" si="81"/>
        <v>Karoline_Lozier</v>
      </c>
      <c r="P2531" s="387" t="s">
        <v>1728</v>
      </c>
      <c r="Q2531" s="387" t="s">
        <v>1754</v>
      </c>
      <c r="R2531" s="387" t="s">
        <v>1738</v>
      </c>
      <c r="S2531" s="387">
        <v>31.85</v>
      </c>
      <c r="T2531" s="387">
        <v>61</v>
      </c>
      <c r="U2531" s="387" t="s">
        <v>1845</v>
      </c>
      <c r="V2531" s="387" t="s">
        <v>2050</v>
      </c>
      <c r="W2531" s="387" t="s">
        <v>1771</v>
      </c>
      <c r="X2531" s="387" t="s">
        <v>1770</v>
      </c>
      <c r="Y2531" s="387" t="s">
        <v>1748</v>
      </c>
      <c r="Z2531" s="387" t="s">
        <v>1734</v>
      </c>
      <c r="AA2531" s="387" t="s">
        <v>1733</v>
      </c>
      <c r="AB2531" s="387">
        <v>136.80000000000001</v>
      </c>
      <c r="AC2531" s="387">
        <v>0</v>
      </c>
      <c r="AD2531" s="387">
        <v>0</v>
      </c>
      <c r="AE2531" s="387">
        <v>136.80000000000001</v>
      </c>
      <c r="AF2531" s="387" t="s">
        <v>1729</v>
      </c>
      <c r="AG2531" s="387">
        <v>136.80000000000001</v>
      </c>
      <c r="AH2531" s="387">
        <v>0</v>
      </c>
      <c r="AI2531" s="387">
        <v>0</v>
      </c>
      <c r="AJ2531" s="387">
        <v>136.80000000000001</v>
      </c>
      <c r="AK2531" s="387">
        <v>13.68</v>
      </c>
    </row>
    <row r="2532" spans="1:37">
      <c r="A2532" s="387" t="s">
        <v>3462</v>
      </c>
      <c r="B2532" s="388">
        <v>43693.644120370373</v>
      </c>
      <c r="C2532" s="389">
        <v>43693</v>
      </c>
      <c r="D2532" s="387" t="s">
        <v>2859</v>
      </c>
      <c r="E2532" s="389">
        <v>43693</v>
      </c>
      <c r="F2532" s="387" t="s">
        <v>2210</v>
      </c>
      <c r="G2532" s="389">
        <v>43693</v>
      </c>
      <c r="H2532" s="387" t="s">
        <v>2095</v>
      </c>
      <c r="I2532" s="389">
        <v>43693</v>
      </c>
      <c r="J2532" s="387" t="s">
        <v>3461</v>
      </c>
      <c r="K2532" s="387" t="s">
        <v>1741</v>
      </c>
      <c r="L2532" s="390" t="s">
        <v>1732</v>
      </c>
      <c r="M2532" s="390" t="s">
        <v>1986</v>
      </c>
      <c r="N2532" s="390" t="str">
        <f t="shared" si="80"/>
        <v>Employee1@blyblade.com</v>
      </c>
      <c r="O2532" s="390" t="str">
        <f t="shared" si="81"/>
        <v>Jake_Mirto</v>
      </c>
      <c r="P2532" s="387" t="s">
        <v>1728</v>
      </c>
      <c r="Q2532" s="387" t="s">
        <v>1762</v>
      </c>
      <c r="R2532" s="387" t="s">
        <v>1753</v>
      </c>
      <c r="S2532" s="387">
        <v>4.4800000000000004</v>
      </c>
      <c r="T2532" s="387">
        <v>12</v>
      </c>
      <c r="U2532" s="387" t="s">
        <v>1752</v>
      </c>
      <c r="V2532" s="387" t="s">
        <v>1752</v>
      </c>
      <c r="W2532" s="387" t="s">
        <v>1761</v>
      </c>
      <c r="X2532" s="387" t="s">
        <v>1964</v>
      </c>
      <c r="Y2532" s="387" t="s">
        <v>1735</v>
      </c>
      <c r="Z2532" s="387" t="s">
        <v>1734</v>
      </c>
      <c r="AA2532" s="387" t="s">
        <v>1733</v>
      </c>
      <c r="AB2532" s="387">
        <v>61.55</v>
      </c>
      <c r="AC2532" s="387">
        <v>0</v>
      </c>
      <c r="AD2532" s="387">
        <v>0</v>
      </c>
      <c r="AE2532" s="387">
        <v>61.55</v>
      </c>
      <c r="AF2532" s="387" t="s">
        <v>1729</v>
      </c>
      <c r="AG2532" s="387">
        <v>61.55</v>
      </c>
      <c r="AH2532" s="387">
        <v>0</v>
      </c>
      <c r="AI2532" s="387">
        <v>0</v>
      </c>
      <c r="AJ2532" s="387">
        <v>61.55</v>
      </c>
      <c r="AK2532" s="387">
        <v>6.16</v>
      </c>
    </row>
    <row r="2533" spans="1:37">
      <c r="A2533" s="387" t="s">
        <v>3460</v>
      </c>
      <c r="B2533" s="388">
        <v>43693.651087962964</v>
      </c>
      <c r="C2533" s="389">
        <v>43693</v>
      </c>
      <c r="D2533" s="387" t="s">
        <v>2539</v>
      </c>
      <c r="E2533" s="389">
        <v>43693</v>
      </c>
      <c r="F2533" s="387" t="s">
        <v>2373</v>
      </c>
      <c r="G2533" s="389">
        <v>43693</v>
      </c>
      <c r="H2533" s="387" t="s">
        <v>2147</v>
      </c>
      <c r="I2533" s="389">
        <v>43693</v>
      </c>
      <c r="J2533" s="387" t="s">
        <v>2146</v>
      </c>
      <c r="K2533" s="387" t="s">
        <v>1741</v>
      </c>
      <c r="L2533" s="390" t="s">
        <v>1732</v>
      </c>
      <c r="M2533" s="390" t="s">
        <v>2265</v>
      </c>
      <c r="N2533" s="390" t="str">
        <f t="shared" si="80"/>
        <v>Employee4@blyblade.com</v>
      </c>
      <c r="O2533" s="390" t="str">
        <f t="shared" si="81"/>
        <v>Oksana_Orlov</v>
      </c>
      <c r="P2533" s="387" t="s">
        <v>1728</v>
      </c>
      <c r="Q2533" s="387" t="s">
        <v>1847</v>
      </c>
      <c r="R2533" s="387" t="s">
        <v>1738</v>
      </c>
      <c r="S2533" s="387">
        <v>8.14</v>
      </c>
      <c r="T2533" s="387">
        <v>23</v>
      </c>
      <c r="U2533" s="387" t="s">
        <v>1737</v>
      </c>
      <c r="V2533" s="387" t="s">
        <v>1883</v>
      </c>
      <c r="W2533" s="387" t="s">
        <v>1771</v>
      </c>
      <c r="X2533" s="387" t="s">
        <v>1770</v>
      </c>
      <c r="Y2533" s="387" t="s">
        <v>1735</v>
      </c>
      <c r="Z2533" s="387" t="s">
        <v>1734</v>
      </c>
      <c r="AA2533" s="387" t="s">
        <v>1733</v>
      </c>
      <c r="AB2533" s="387">
        <v>31.92</v>
      </c>
      <c r="AC2533" s="387">
        <v>0</v>
      </c>
      <c r="AD2533" s="387">
        <v>0</v>
      </c>
      <c r="AE2533" s="387">
        <v>31.92</v>
      </c>
      <c r="AF2533" s="387" t="s">
        <v>1729</v>
      </c>
      <c r="AG2533" s="387">
        <v>31.92</v>
      </c>
      <c r="AH2533" s="387">
        <v>0</v>
      </c>
      <c r="AI2533" s="387">
        <v>0</v>
      </c>
      <c r="AJ2533" s="387">
        <v>31.92</v>
      </c>
      <c r="AK2533" s="387">
        <v>3.19</v>
      </c>
    </row>
    <row r="2534" spans="1:37">
      <c r="A2534" s="387" t="s">
        <v>3459</v>
      </c>
      <c r="B2534" s="388">
        <v>43693.651562500003</v>
      </c>
      <c r="C2534" s="389">
        <v>43693</v>
      </c>
      <c r="D2534" s="387" t="s">
        <v>2630</v>
      </c>
      <c r="E2534" s="389">
        <v>43693</v>
      </c>
      <c r="F2534" s="387" t="s">
        <v>2629</v>
      </c>
      <c r="G2534" s="389">
        <v>43693</v>
      </c>
      <c r="H2534" s="387" t="s">
        <v>2093</v>
      </c>
      <c r="I2534" s="389">
        <v>43693</v>
      </c>
      <c r="J2534" s="387" t="s">
        <v>2176</v>
      </c>
      <c r="K2534" s="387" t="s">
        <v>1741</v>
      </c>
      <c r="L2534" s="390" t="s">
        <v>1732</v>
      </c>
      <c r="M2534" s="390" t="s">
        <v>2265</v>
      </c>
      <c r="N2534" s="390" t="str">
        <f t="shared" si="80"/>
        <v>Employee4@blyblade.com</v>
      </c>
      <c r="O2534" s="390" t="str">
        <f t="shared" si="81"/>
        <v>Oksana_Orlov</v>
      </c>
      <c r="P2534" s="387" t="s">
        <v>1728</v>
      </c>
      <c r="Q2534" s="387" t="s">
        <v>1739</v>
      </c>
      <c r="R2534" s="387" t="s">
        <v>1738</v>
      </c>
      <c r="S2534" s="387">
        <v>0.91</v>
      </c>
      <c r="T2534" s="387">
        <v>20</v>
      </c>
      <c r="U2534" s="387" t="s">
        <v>1883</v>
      </c>
      <c r="V2534" s="387" t="s">
        <v>1883</v>
      </c>
      <c r="W2534" s="387" t="s">
        <v>1728</v>
      </c>
      <c r="X2534" s="387" t="s">
        <v>1794</v>
      </c>
      <c r="Y2534" s="387" t="s">
        <v>1735</v>
      </c>
      <c r="Z2534" s="387" t="s">
        <v>1734</v>
      </c>
      <c r="AA2534" s="387" t="s">
        <v>1793</v>
      </c>
      <c r="AB2534" s="387">
        <v>17.91</v>
      </c>
      <c r="AC2534" s="387">
        <v>0</v>
      </c>
      <c r="AD2534" s="387">
        <v>3.19</v>
      </c>
      <c r="AE2534" s="387">
        <v>17.91</v>
      </c>
      <c r="AF2534" s="387" t="s">
        <v>1729</v>
      </c>
      <c r="AG2534" s="387">
        <v>17.91</v>
      </c>
      <c r="AH2534" s="387">
        <v>0</v>
      </c>
      <c r="AI2534" s="387">
        <v>3.19</v>
      </c>
      <c r="AJ2534" s="387">
        <v>17.91</v>
      </c>
      <c r="AK2534" s="387">
        <v>1.79</v>
      </c>
    </row>
    <row r="2535" spans="1:37">
      <c r="A2535" s="387" t="s">
        <v>3458</v>
      </c>
      <c r="B2535" s="388">
        <v>43693.661307870374</v>
      </c>
      <c r="C2535" s="389">
        <v>43693</v>
      </c>
      <c r="D2535" s="387" t="s">
        <v>2181</v>
      </c>
      <c r="E2535" s="389">
        <v>43693</v>
      </c>
      <c r="F2535" s="387" t="s">
        <v>2180</v>
      </c>
      <c r="G2535" s="389">
        <v>43693</v>
      </c>
      <c r="H2535" s="387" t="s">
        <v>2174</v>
      </c>
      <c r="I2535" s="389">
        <v>43693</v>
      </c>
      <c r="J2535" s="387" t="s">
        <v>2173</v>
      </c>
      <c r="K2535" s="387" t="s">
        <v>1741</v>
      </c>
      <c r="L2535" s="390" t="s">
        <v>1732</v>
      </c>
      <c r="M2535" s="390" t="s">
        <v>1979</v>
      </c>
      <c r="N2535" s="390" t="str">
        <f t="shared" si="80"/>
        <v>Employee15@blyblade.com</v>
      </c>
      <c r="O2535" s="390" t="str">
        <f t="shared" si="81"/>
        <v>Jess_Rooney</v>
      </c>
      <c r="P2535" s="387" t="s">
        <v>1728</v>
      </c>
      <c r="Q2535" s="387" t="s">
        <v>1847</v>
      </c>
      <c r="R2535" s="387" t="s">
        <v>1738</v>
      </c>
      <c r="S2535" s="387">
        <v>22.37</v>
      </c>
      <c r="T2535" s="387">
        <v>59</v>
      </c>
      <c r="U2535" s="387" t="s">
        <v>2007</v>
      </c>
      <c r="V2535" s="387" t="s">
        <v>1802</v>
      </c>
      <c r="W2535" s="387" t="s">
        <v>1771</v>
      </c>
      <c r="X2535" s="387" t="s">
        <v>1770</v>
      </c>
      <c r="Y2535" s="387" t="s">
        <v>1735</v>
      </c>
      <c r="Z2535" s="387" t="s">
        <v>1734</v>
      </c>
      <c r="AA2535" s="387" t="s">
        <v>1733</v>
      </c>
      <c r="AB2535" s="387">
        <v>91.03</v>
      </c>
      <c r="AC2535" s="387">
        <v>0</v>
      </c>
      <c r="AD2535" s="387">
        <v>0</v>
      </c>
      <c r="AE2535" s="387">
        <v>91.03</v>
      </c>
      <c r="AF2535" s="387" t="s">
        <v>1729</v>
      </c>
      <c r="AG2535" s="387">
        <v>91.03</v>
      </c>
      <c r="AH2535" s="387">
        <v>0</v>
      </c>
      <c r="AI2535" s="387">
        <v>0</v>
      </c>
      <c r="AJ2535" s="387">
        <v>91.03</v>
      </c>
      <c r="AK2535" s="387">
        <v>9.1</v>
      </c>
    </row>
    <row r="2536" spans="1:37">
      <c r="A2536" s="387" t="s">
        <v>3457</v>
      </c>
      <c r="B2536" s="388">
        <v>43693.665011574078</v>
      </c>
      <c r="C2536" s="389">
        <v>43693</v>
      </c>
      <c r="D2536" s="387" t="s">
        <v>1776</v>
      </c>
      <c r="E2536" s="389">
        <v>43693</v>
      </c>
      <c r="F2536" s="387" t="s">
        <v>1837</v>
      </c>
      <c r="G2536" s="389">
        <v>43693</v>
      </c>
      <c r="H2536" s="387" t="s">
        <v>2087</v>
      </c>
      <c r="I2536" s="389">
        <v>43693</v>
      </c>
      <c r="J2536" s="387" t="s">
        <v>3033</v>
      </c>
      <c r="K2536" s="387" t="s">
        <v>1741</v>
      </c>
      <c r="L2536" s="390" t="s">
        <v>1732</v>
      </c>
      <c r="M2536" s="390" t="s">
        <v>1940</v>
      </c>
      <c r="N2536" s="390" t="str">
        <f t="shared" si="80"/>
        <v>Employee11@blyblade.com</v>
      </c>
      <c r="O2536" s="390" t="str">
        <f t="shared" si="81"/>
        <v>Mimi_Grassi</v>
      </c>
      <c r="P2536" s="387" t="s">
        <v>1728</v>
      </c>
      <c r="Q2536" s="387" t="s">
        <v>1762</v>
      </c>
      <c r="R2536" s="387" t="s">
        <v>1753</v>
      </c>
      <c r="S2536" s="387">
        <v>10.23</v>
      </c>
      <c r="T2536" s="387">
        <v>45</v>
      </c>
      <c r="U2536" s="387" t="s">
        <v>1752</v>
      </c>
      <c r="V2536" s="387" t="s">
        <v>1781</v>
      </c>
      <c r="W2536" s="387" t="s">
        <v>1761</v>
      </c>
      <c r="X2536" s="387" t="s">
        <v>1749</v>
      </c>
      <c r="Y2536" s="387" t="s">
        <v>1735</v>
      </c>
      <c r="Z2536" s="387" t="s">
        <v>1734</v>
      </c>
      <c r="AA2536" s="387" t="s">
        <v>1733</v>
      </c>
      <c r="AB2536" s="387">
        <v>113.81</v>
      </c>
      <c r="AC2536" s="387">
        <v>0</v>
      </c>
      <c r="AD2536" s="387">
        <v>0</v>
      </c>
      <c r="AE2536" s="387">
        <v>113.81</v>
      </c>
      <c r="AF2536" s="387" t="s">
        <v>1729</v>
      </c>
      <c r="AG2536" s="387">
        <v>113.81</v>
      </c>
      <c r="AH2536" s="387">
        <v>0</v>
      </c>
      <c r="AI2536" s="387">
        <v>0</v>
      </c>
      <c r="AJ2536" s="387">
        <v>113.81</v>
      </c>
      <c r="AK2536" s="387">
        <v>11.38</v>
      </c>
    </row>
    <row r="2537" spans="1:37">
      <c r="A2537" s="387" t="s">
        <v>3456</v>
      </c>
      <c r="B2537" s="388">
        <v>43693.693784722222</v>
      </c>
      <c r="C2537" s="389">
        <v>43693</v>
      </c>
      <c r="D2537" s="387" t="s">
        <v>2081</v>
      </c>
      <c r="E2537" s="389">
        <v>43693</v>
      </c>
      <c r="F2537" s="387" t="s">
        <v>3069</v>
      </c>
      <c r="G2537" s="389">
        <v>43693</v>
      </c>
      <c r="H2537" s="387" t="s">
        <v>2085</v>
      </c>
      <c r="I2537" s="389">
        <v>43693</v>
      </c>
      <c r="J2537" s="387" t="s">
        <v>2159</v>
      </c>
      <c r="K2537" s="387" t="s">
        <v>1741</v>
      </c>
      <c r="L2537" s="390" t="s">
        <v>1732</v>
      </c>
      <c r="M2537" s="390" t="s">
        <v>1763</v>
      </c>
      <c r="N2537" s="390" t="str">
        <f t="shared" si="80"/>
        <v>Employee51@blyblade.com</v>
      </c>
      <c r="O2537" s="390" t="str">
        <f t="shared" si="81"/>
        <v>Jacqueline_Westbrook</v>
      </c>
      <c r="P2537" s="387" t="s">
        <v>1728</v>
      </c>
      <c r="Q2537" s="387" t="s">
        <v>1739</v>
      </c>
      <c r="R2537" s="387" t="s">
        <v>1738</v>
      </c>
      <c r="S2537" s="387">
        <v>0.36</v>
      </c>
      <c r="T2537" s="387">
        <v>15</v>
      </c>
      <c r="U2537" s="387" t="s">
        <v>1772</v>
      </c>
      <c r="V2537" s="387" t="s">
        <v>1772</v>
      </c>
      <c r="W2537" s="387" t="s">
        <v>1728</v>
      </c>
      <c r="X2537" s="387" t="s">
        <v>1794</v>
      </c>
      <c r="Y2537" s="387" t="s">
        <v>1735</v>
      </c>
      <c r="Z2537" s="387" t="s">
        <v>1734</v>
      </c>
      <c r="AA2537" s="387" t="s">
        <v>1793</v>
      </c>
      <c r="AB2537" s="387">
        <v>17.760000000000002</v>
      </c>
      <c r="AC2537" s="387">
        <v>0</v>
      </c>
      <c r="AD2537" s="387">
        <v>3</v>
      </c>
      <c r="AE2537" s="387">
        <v>17.760000000000002</v>
      </c>
      <c r="AF2537" s="387" t="s">
        <v>1729</v>
      </c>
      <c r="AG2537" s="387">
        <v>17.760000000000002</v>
      </c>
      <c r="AH2537" s="387">
        <v>0</v>
      </c>
      <c r="AI2537" s="387">
        <v>3</v>
      </c>
      <c r="AJ2537" s="387">
        <v>17.760000000000002</v>
      </c>
      <c r="AK2537" s="387">
        <v>1.78</v>
      </c>
    </row>
    <row r="2538" spans="1:37">
      <c r="A2538" s="387" t="s">
        <v>3455</v>
      </c>
      <c r="B2538" s="388">
        <v>43693.748020833336</v>
      </c>
      <c r="C2538" s="389">
        <v>43693</v>
      </c>
      <c r="D2538" s="387" t="s">
        <v>2833</v>
      </c>
      <c r="E2538" s="389">
        <v>43693</v>
      </c>
      <c r="F2538" s="387" t="s">
        <v>2457</v>
      </c>
      <c r="G2538" s="389">
        <v>43693</v>
      </c>
      <c r="H2538" s="387" t="s">
        <v>2300</v>
      </c>
      <c r="I2538" s="389">
        <v>43693</v>
      </c>
      <c r="J2538" s="387" t="s">
        <v>3231</v>
      </c>
      <c r="K2538" s="387" t="s">
        <v>1741</v>
      </c>
      <c r="L2538" s="390" t="s">
        <v>1732</v>
      </c>
      <c r="M2538" s="390" t="s">
        <v>1911</v>
      </c>
      <c r="N2538" s="390" t="str">
        <f t="shared" si="80"/>
        <v>Employee18@blyblade.com</v>
      </c>
      <c r="O2538" s="390" t="str">
        <f t="shared" si="81"/>
        <v>Maryanne_Johnson</v>
      </c>
      <c r="P2538" s="387" t="s">
        <v>1728</v>
      </c>
      <c r="Q2538" s="387" t="s">
        <v>1754</v>
      </c>
      <c r="R2538" s="387" t="s">
        <v>1738</v>
      </c>
      <c r="S2538" s="387">
        <v>1.79</v>
      </c>
      <c r="T2538" s="387">
        <v>18</v>
      </c>
      <c r="U2538" s="387" t="s">
        <v>1883</v>
      </c>
      <c r="V2538" s="387" t="s">
        <v>1737</v>
      </c>
      <c r="W2538" s="387" t="s">
        <v>1965</v>
      </c>
      <c r="X2538" s="387" t="s">
        <v>1964</v>
      </c>
      <c r="Y2538" s="387" t="s">
        <v>1735</v>
      </c>
      <c r="Z2538" s="387" t="s">
        <v>1734</v>
      </c>
      <c r="AA2538" s="387" t="s">
        <v>1733</v>
      </c>
      <c r="AB2538" s="387">
        <v>23.93</v>
      </c>
      <c r="AC2538" s="387">
        <v>0</v>
      </c>
      <c r="AD2538" s="387">
        <v>0</v>
      </c>
      <c r="AE2538" s="387">
        <v>23.93</v>
      </c>
      <c r="AF2538" s="387" t="s">
        <v>1729</v>
      </c>
      <c r="AG2538" s="387">
        <v>23.93</v>
      </c>
      <c r="AH2538" s="387">
        <v>0</v>
      </c>
      <c r="AI2538" s="387">
        <v>0</v>
      </c>
      <c r="AJ2538" s="387">
        <v>23.93</v>
      </c>
      <c r="AK2538" s="387">
        <v>2.39</v>
      </c>
    </row>
    <row r="2539" spans="1:37">
      <c r="A2539" s="387" t="s">
        <v>3454</v>
      </c>
      <c r="B2539" s="388">
        <v>43693.761446759258</v>
      </c>
      <c r="C2539" s="389">
        <v>43693</v>
      </c>
      <c r="D2539" s="387" t="s">
        <v>2838</v>
      </c>
      <c r="E2539" s="389">
        <v>43693</v>
      </c>
      <c r="F2539" s="387" t="s">
        <v>2995</v>
      </c>
      <c r="G2539" s="389">
        <v>43693</v>
      </c>
      <c r="H2539" s="387" t="s">
        <v>2519</v>
      </c>
      <c r="I2539" s="389">
        <v>43693</v>
      </c>
      <c r="J2539" s="387" t="s">
        <v>2977</v>
      </c>
      <c r="K2539" s="387" t="s">
        <v>1741</v>
      </c>
      <c r="L2539" s="390" t="s">
        <v>1732</v>
      </c>
      <c r="M2539" s="390" t="s">
        <v>1763</v>
      </c>
      <c r="N2539" s="390" t="str">
        <f t="shared" si="80"/>
        <v>Employee51@blyblade.com</v>
      </c>
      <c r="O2539" s="390" t="str">
        <f t="shared" si="81"/>
        <v>Jacqueline_Westbrook</v>
      </c>
      <c r="P2539" s="387" t="s">
        <v>1728</v>
      </c>
      <c r="Q2539" s="387" t="s">
        <v>1754</v>
      </c>
      <c r="R2539" s="387" t="s">
        <v>1738</v>
      </c>
      <c r="S2539" s="387">
        <v>4.0999999999999996</v>
      </c>
      <c r="T2539" s="387">
        <v>9</v>
      </c>
      <c r="U2539" s="387" t="s">
        <v>2007</v>
      </c>
      <c r="V2539" s="387" t="s">
        <v>1883</v>
      </c>
      <c r="W2539" s="387" t="s">
        <v>1771</v>
      </c>
      <c r="X2539" s="387" t="s">
        <v>1770</v>
      </c>
      <c r="Y2539" s="387" t="s">
        <v>1735</v>
      </c>
      <c r="Z2539" s="387" t="s">
        <v>1734</v>
      </c>
      <c r="AA2539" s="387" t="s">
        <v>1733</v>
      </c>
      <c r="AB2539" s="387">
        <v>20.93</v>
      </c>
      <c r="AC2539" s="387">
        <v>0</v>
      </c>
      <c r="AD2539" s="387">
        <v>0</v>
      </c>
      <c r="AE2539" s="387">
        <v>20.93</v>
      </c>
      <c r="AF2539" s="387" t="s">
        <v>1729</v>
      </c>
      <c r="AG2539" s="387">
        <v>20.93</v>
      </c>
      <c r="AH2539" s="387">
        <v>0</v>
      </c>
      <c r="AI2539" s="387">
        <v>0</v>
      </c>
      <c r="AJ2539" s="387">
        <v>20.93</v>
      </c>
      <c r="AK2539" s="387">
        <v>2.09</v>
      </c>
    </row>
    <row r="2540" spans="1:37">
      <c r="A2540" s="387" t="s">
        <v>3453</v>
      </c>
      <c r="B2540" s="388">
        <v>43693.761608796296</v>
      </c>
      <c r="C2540" s="389">
        <v>43693</v>
      </c>
      <c r="D2540" s="387" t="s">
        <v>2874</v>
      </c>
      <c r="E2540" s="389">
        <v>43693</v>
      </c>
      <c r="F2540" s="387" t="s">
        <v>2873</v>
      </c>
      <c r="G2540" s="389">
        <v>43693</v>
      </c>
      <c r="H2540" s="387" t="s">
        <v>2129</v>
      </c>
      <c r="I2540" s="389">
        <v>43693</v>
      </c>
      <c r="J2540" s="387" t="s">
        <v>2128</v>
      </c>
      <c r="K2540" s="387" t="s">
        <v>1741</v>
      </c>
      <c r="L2540" s="390" t="s">
        <v>1732</v>
      </c>
      <c r="M2540" s="390" t="s">
        <v>1979</v>
      </c>
      <c r="N2540" s="390" t="str">
        <f t="shared" si="80"/>
        <v>Employee15@blyblade.com</v>
      </c>
      <c r="O2540" s="390" t="str">
        <f t="shared" si="81"/>
        <v>Jess_Rooney</v>
      </c>
      <c r="P2540" s="387" t="s">
        <v>1728</v>
      </c>
      <c r="Q2540" s="387" t="s">
        <v>1754</v>
      </c>
      <c r="R2540" s="387" t="s">
        <v>1803</v>
      </c>
      <c r="S2540" s="387">
        <v>15.15</v>
      </c>
      <c r="T2540" s="387">
        <v>49</v>
      </c>
      <c r="U2540" s="387" t="s">
        <v>1802</v>
      </c>
      <c r="V2540" s="387" t="s">
        <v>2435</v>
      </c>
      <c r="W2540" s="387" t="s">
        <v>1771</v>
      </c>
      <c r="X2540" s="387" t="s">
        <v>1770</v>
      </c>
      <c r="Y2540" s="387" t="s">
        <v>1735</v>
      </c>
      <c r="Z2540" s="387" t="s">
        <v>1734</v>
      </c>
      <c r="AA2540" s="387" t="s">
        <v>1733</v>
      </c>
      <c r="AB2540" s="387">
        <v>47.93</v>
      </c>
      <c r="AC2540" s="387">
        <v>0</v>
      </c>
      <c r="AD2540" s="387">
        <v>0</v>
      </c>
      <c r="AE2540" s="387">
        <v>47.93</v>
      </c>
      <c r="AF2540" s="387" t="s">
        <v>1729</v>
      </c>
      <c r="AG2540" s="387">
        <v>47.93</v>
      </c>
      <c r="AH2540" s="387">
        <v>0</v>
      </c>
      <c r="AI2540" s="387">
        <v>0</v>
      </c>
      <c r="AJ2540" s="387">
        <v>47.93</v>
      </c>
      <c r="AK2540" s="387">
        <v>4.79</v>
      </c>
    </row>
    <row r="2541" spans="1:37">
      <c r="A2541" s="387" t="s">
        <v>3452</v>
      </c>
      <c r="B2541" s="388">
        <v>43693.794131944444</v>
      </c>
      <c r="C2541" s="389">
        <v>43693</v>
      </c>
      <c r="D2541" s="387" t="s">
        <v>2300</v>
      </c>
      <c r="E2541" s="389">
        <v>43693</v>
      </c>
      <c r="F2541" s="387" t="s">
        <v>3231</v>
      </c>
      <c r="G2541" s="389">
        <v>43693</v>
      </c>
      <c r="H2541" s="387" t="s">
        <v>2400</v>
      </c>
      <c r="I2541" s="389">
        <v>43693</v>
      </c>
      <c r="J2541" s="387" t="s">
        <v>2973</v>
      </c>
      <c r="K2541" s="387" t="s">
        <v>1741</v>
      </c>
      <c r="L2541" s="390" t="s">
        <v>1732</v>
      </c>
      <c r="M2541" s="390" t="s">
        <v>1755</v>
      </c>
      <c r="N2541" s="390" t="str">
        <f t="shared" si="80"/>
        <v>Employee2@blyblade.com</v>
      </c>
      <c r="O2541" s="390" t="str">
        <f t="shared" si="81"/>
        <v>Cal_Thompson</v>
      </c>
      <c r="P2541" s="387" t="s">
        <v>1728</v>
      </c>
      <c r="Q2541" s="387" t="s">
        <v>1952</v>
      </c>
      <c r="R2541" s="387" t="s">
        <v>1738</v>
      </c>
      <c r="S2541" s="387">
        <v>8.5399999999999991</v>
      </c>
      <c r="T2541" s="387">
        <v>56</v>
      </c>
      <c r="U2541" s="387" t="s">
        <v>2007</v>
      </c>
      <c r="V2541" s="387" t="s">
        <v>2063</v>
      </c>
      <c r="W2541" s="387" t="s">
        <v>1761</v>
      </c>
      <c r="X2541" s="387" t="s">
        <v>1749</v>
      </c>
      <c r="Y2541" s="387" t="s">
        <v>1748</v>
      </c>
      <c r="Z2541" s="387" t="s">
        <v>1734</v>
      </c>
      <c r="AA2541" s="387" t="s">
        <v>1733</v>
      </c>
      <c r="AB2541" s="387">
        <v>134.6</v>
      </c>
      <c r="AC2541" s="387">
        <v>0</v>
      </c>
      <c r="AD2541" s="387">
        <v>0</v>
      </c>
      <c r="AE2541" s="387">
        <v>134.6</v>
      </c>
      <c r="AF2541" s="387" t="s">
        <v>1729</v>
      </c>
      <c r="AG2541" s="387">
        <v>134.6</v>
      </c>
      <c r="AH2541" s="387">
        <v>0</v>
      </c>
      <c r="AI2541" s="387">
        <v>0</v>
      </c>
      <c r="AJ2541" s="387">
        <v>134.6</v>
      </c>
      <c r="AK2541" s="387">
        <v>13.46</v>
      </c>
    </row>
    <row r="2542" spans="1:37">
      <c r="A2542" s="387" t="s">
        <v>3451</v>
      </c>
      <c r="B2542" s="388">
        <v>43693.819849537038</v>
      </c>
      <c r="C2542" s="389">
        <v>43693</v>
      </c>
      <c r="D2542" s="387" t="s">
        <v>2855</v>
      </c>
      <c r="E2542" s="389">
        <v>43693</v>
      </c>
      <c r="F2542" s="387" t="s">
        <v>2854</v>
      </c>
      <c r="G2542" s="389">
        <v>43693</v>
      </c>
      <c r="H2542" s="387" t="s">
        <v>2529</v>
      </c>
      <c r="I2542" s="389">
        <v>43693</v>
      </c>
      <c r="J2542" s="387" t="s">
        <v>2528</v>
      </c>
      <c r="K2542" s="387" t="s">
        <v>1741</v>
      </c>
      <c r="L2542" s="390" t="s">
        <v>1732</v>
      </c>
      <c r="M2542" s="390" t="s">
        <v>1911</v>
      </c>
      <c r="N2542" s="390" t="str">
        <f t="shared" si="80"/>
        <v>Employee18@blyblade.com</v>
      </c>
      <c r="O2542" s="390" t="str">
        <f t="shared" si="81"/>
        <v>Maryanne_Johnson</v>
      </c>
      <c r="P2542" s="387" t="s">
        <v>1728</v>
      </c>
      <c r="Q2542" s="387" t="s">
        <v>1739</v>
      </c>
      <c r="R2542" s="387" t="s">
        <v>1738</v>
      </c>
      <c r="S2542" s="387">
        <v>2.16</v>
      </c>
      <c r="T2542" s="387">
        <v>27</v>
      </c>
      <c r="U2542" s="387" t="s">
        <v>1737</v>
      </c>
      <c r="V2542" s="387" t="s">
        <v>1737</v>
      </c>
      <c r="W2542" s="387" t="s">
        <v>1728</v>
      </c>
      <c r="X2542" s="387" t="s">
        <v>1794</v>
      </c>
      <c r="Y2542" s="387" t="s">
        <v>1735</v>
      </c>
      <c r="Z2542" s="387" t="s">
        <v>1734</v>
      </c>
      <c r="AA2542" s="387" t="s">
        <v>1793</v>
      </c>
      <c r="AB2542" s="387">
        <v>18.27</v>
      </c>
      <c r="AC2542" s="387">
        <v>0</v>
      </c>
      <c r="AD2542" s="387">
        <v>1</v>
      </c>
      <c r="AE2542" s="387">
        <v>18.27</v>
      </c>
      <c r="AF2542" s="387" t="s">
        <v>1729</v>
      </c>
      <c r="AG2542" s="387">
        <v>18.27</v>
      </c>
      <c r="AH2542" s="387">
        <v>0</v>
      </c>
      <c r="AI2542" s="387">
        <v>1</v>
      </c>
      <c r="AJ2542" s="387">
        <v>18.27</v>
      </c>
      <c r="AK2542" s="387">
        <v>1.83</v>
      </c>
    </row>
    <row r="2543" spans="1:37">
      <c r="A2543" s="387" t="s">
        <v>3450</v>
      </c>
      <c r="B2543" s="388">
        <v>43693.843298611115</v>
      </c>
      <c r="C2543" s="389">
        <v>43693</v>
      </c>
      <c r="D2543" s="387" t="s">
        <v>1937</v>
      </c>
      <c r="E2543" s="389">
        <v>43693</v>
      </c>
      <c r="F2543" s="387" t="s">
        <v>2089</v>
      </c>
      <c r="G2543" s="387" t="s">
        <v>1728</v>
      </c>
      <c r="H2543" s="387" t="s">
        <v>1728</v>
      </c>
      <c r="I2543" s="387" t="s">
        <v>1728</v>
      </c>
      <c r="J2543" s="387" t="s">
        <v>1728</v>
      </c>
      <c r="K2543" s="387" t="s">
        <v>1741</v>
      </c>
      <c r="L2543" s="390" t="s">
        <v>1732</v>
      </c>
      <c r="M2543" s="390" t="s">
        <v>1755</v>
      </c>
      <c r="N2543" s="390" t="str">
        <f t="shared" si="80"/>
        <v>Employee2@blyblade.com</v>
      </c>
      <c r="O2543" s="390" t="str">
        <f t="shared" si="81"/>
        <v>Cal_Thompson</v>
      </c>
      <c r="P2543" s="387" t="s">
        <v>1728</v>
      </c>
      <c r="Q2543" s="387" t="s">
        <v>1787</v>
      </c>
      <c r="R2543" s="387" t="s">
        <v>1753</v>
      </c>
      <c r="S2543" s="387">
        <v>0</v>
      </c>
      <c r="T2543" s="387">
        <v>2</v>
      </c>
      <c r="U2543" s="387" t="s">
        <v>1752</v>
      </c>
      <c r="V2543" s="387" t="s">
        <v>1752</v>
      </c>
      <c r="W2543" s="387" t="s">
        <v>2403</v>
      </c>
      <c r="X2543" s="387" t="s">
        <v>1749</v>
      </c>
      <c r="Y2543" s="387" t="s">
        <v>1748</v>
      </c>
      <c r="Z2543" s="387" t="s">
        <v>1734</v>
      </c>
      <c r="AA2543" s="387" t="s">
        <v>1733</v>
      </c>
      <c r="AB2543" s="387">
        <v>15.52</v>
      </c>
      <c r="AC2543" s="387">
        <v>0</v>
      </c>
      <c r="AD2543" s="387">
        <v>0</v>
      </c>
      <c r="AE2543" s="387">
        <v>15.52</v>
      </c>
      <c r="AF2543" s="387" t="s">
        <v>1729</v>
      </c>
      <c r="AG2543" s="387">
        <v>15.52</v>
      </c>
      <c r="AH2543" s="387">
        <v>0</v>
      </c>
      <c r="AI2543" s="387">
        <v>0</v>
      </c>
      <c r="AJ2543" s="387">
        <v>15.52</v>
      </c>
      <c r="AK2543" s="387">
        <v>1.55</v>
      </c>
    </row>
    <row r="2544" spans="1:37">
      <c r="A2544" s="387" t="s">
        <v>3449</v>
      </c>
      <c r="B2544" s="388">
        <v>43693.843668981484</v>
      </c>
      <c r="C2544" s="389">
        <v>43693</v>
      </c>
      <c r="D2544" s="387" t="s">
        <v>2398</v>
      </c>
      <c r="E2544" s="389">
        <v>43693</v>
      </c>
      <c r="F2544" s="387" t="s">
        <v>2625</v>
      </c>
      <c r="G2544" s="387" t="s">
        <v>1728</v>
      </c>
      <c r="H2544" s="387" t="s">
        <v>1728</v>
      </c>
      <c r="I2544" s="387" t="s">
        <v>1728</v>
      </c>
      <c r="J2544" s="387" t="s">
        <v>1728</v>
      </c>
      <c r="K2544" s="387" t="s">
        <v>1741</v>
      </c>
      <c r="L2544" s="390" t="s">
        <v>1732</v>
      </c>
      <c r="M2544" s="390" t="s">
        <v>1898</v>
      </c>
      <c r="N2544" s="390" t="str">
        <f t="shared" si="80"/>
        <v>Employee36@blyblade.com</v>
      </c>
      <c r="O2544" s="390" t="str">
        <f t="shared" si="81"/>
        <v>Jacob_Gibson</v>
      </c>
      <c r="P2544" s="387" t="s">
        <v>1728</v>
      </c>
      <c r="Q2544" s="387" t="s">
        <v>1762</v>
      </c>
      <c r="R2544" s="387" t="s">
        <v>1753</v>
      </c>
      <c r="S2544" s="387">
        <v>0</v>
      </c>
      <c r="T2544" s="387">
        <v>3</v>
      </c>
      <c r="U2544" s="387" t="s">
        <v>1752</v>
      </c>
      <c r="V2544" s="387" t="s">
        <v>1752</v>
      </c>
      <c r="W2544" s="387" t="s">
        <v>2403</v>
      </c>
      <c r="X2544" s="387" t="s">
        <v>1749</v>
      </c>
      <c r="Y2544" s="387" t="s">
        <v>1896</v>
      </c>
      <c r="Z2544" s="387" t="s">
        <v>1734</v>
      </c>
      <c r="AA2544" s="387" t="s">
        <v>1733</v>
      </c>
      <c r="AB2544" s="387">
        <v>20.34</v>
      </c>
      <c r="AC2544" s="387">
        <v>0</v>
      </c>
      <c r="AD2544" s="387">
        <v>0</v>
      </c>
      <c r="AE2544" s="387">
        <v>20.34</v>
      </c>
      <c r="AF2544" s="387" t="s">
        <v>1729</v>
      </c>
      <c r="AG2544" s="387">
        <v>20.34</v>
      </c>
      <c r="AH2544" s="387">
        <v>0</v>
      </c>
      <c r="AI2544" s="387">
        <v>0</v>
      </c>
      <c r="AJ2544" s="387">
        <v>20.34</v>
      </c>
      <c r="AK2544" s="387">
        <v>2.0299999999999998</v>
      </c>
    </row>
    <row r="2545" spans="1:37">
      <c r="A2545" s="387" t="s">
        <v>3448</v>
      </c>
      <c r="B2545" s="388">
        <v>43693.844097222223</v>
      </c>
      <c r="C2545" s="389">
        <v>43693</v>
      </c>
      <c r="D2545" s="387" t="s">
        <v>2398</v>
      </c>
      <c r="E2545" s="389">
        <v>43693</v>
      </c>
      <c r="F2545" s="387" t="s">
        <v>2625</v>
      </c>
      <c r="G2545" s="387" t="s">
        <v>1728</v>
      </c>
      <c r="H2545" s="387" t="s">
        <v>1728</v>
      </c>
      <c r="I2545" s="387" t="s">
        <v>1728</v>
      </c>
      <c r="J2545" s="387" t="s">
        <v>1728</v>
      </c>
      <c r="K2545" s="387" t="s">
        <v>1741</v>
      </c>
      <c r="L2545" s="390" t="s">
        <v>1732</v>
      </c>
      <c r="M2545" s="390" t="s">
        <v>1929</v>
      </c>
      <c r="N2545" s="390" t="str">
        <f t="shared" si="80"/>
        <v>Employee29@blyblade.com</v>
      </c>
      <c r="O2545" s="390" t="str">
        <f t="shared" si="81"/>
        <v>Justin_Meltzer</v>
      </c>
      <c r="P2545" s="387" t="s">
        <v>1728</v>
      </c>
      <c r="Q2545" s="387" t="s">
        <v>1762</v>
      </c>
      <c r="R2545" s="387" t="s">
        <v>1753</v>
      </c>
      <c r="S2545" s="387">
        <v>0</v>
      </c>
      <c r="T2545" s="387">
        <v>4</v>
      </c>
      <c r="U2545" s="387" t="s">
        <v>1752</v>
      </c>
      <c r="V2545" s="387" t="s">
        <v>1752</v>
      </c>
      <c r="W2545" s="387" t="s">
        <v>2403</v>
      </c>
      <c r="X2545" s="387" t="s">
        <v>1749</v>
      </c>
      <c r="Y2545" s="387" t="s">
        <v>1748</v>
      </c>
      <c r="Z2545" s="387" t="s">
        <v>1734</v>
      </c>
      <c r="AA2545" s="387" t="s">
        <v>1733</v>
      </c>
      <c r="AB2545" s="387">
        <v>20.65</v>
      </c>
      <c r="AC2545" s="387">
        <v>0</v>
      </c>
      <c r="AD2545" s="387">
        <v>0</v>
      </c>
      <c r="AE2545" s="387">
        <v>20.65</v>
      </c>
      <c r="AF2545" s="387" t="s">
        <v>1729</v>
      </c>
      <c r="AG2545" s="387">
        <v>20.65</v>
      </c>
      <c r="AH2545" s="387">
        <v>0</v>
      </c>
      <c r="AI2545" s="387">
        <v>0</v>
      </c>
      <c r="AJ2545" s="387">
        <v>20.65</v>
      </c>
      <c r="AK2545" s="387">
        <v>2.0699999999999998</v>
      </c>
    </row>
    <row r="2546" spans="1:37">
      <c r="A2546" s="387" t="s">
        <v>3447</v>
      </c>
      <c r="B2546" s="388">
        <v>43693.849062499998</v>
      </c>
      <c r="C2546" s="389">
        <v>43693</v>
      </c>
      <c r="D2546" s="387" t="s">
        <v>2529</v>
      </c>
      <c r="E2546" s="389">
        <v>43693</v>
      </c>
      <c r="F2546" s="387" t="s">
        <v>2528</v>
      </c>
      <c r="G2546" s="389">
        <v>43693</v>
      </c>
      <c r="H2546" s="387" t="s">
        <v>2316</v>
      </c>
      <c r="I2546" s="389">
        <v>43693</v>
      </c>
      <c r="J2546" s="387" t="s">
        <v>2315</v>
      </c>
      <c r="K2546" s="387" t="s">
        <v>1741</v>
      </c>
      <c r="L2546" s="390" t="s">
        <v>1732</v>
      </c>
      <c r="M2546" s="390" t="s">
        <v>2051</v>
      </c>
      <c r="N2546" s="390" t="str">
        <f t="shared" si="80"/>
        <v>Employee26@blyblade.com</v>
      </c>
      <c r="O2546" s="390" t="str">
        <f t="shared" si="81"/>
        <v>Karoline_Lozier</v>
      </c>
      <c r="P2546" s="387" t="s">
        <v>1728</v>
      </c>
      <c r="Q2546" s="387" t="s">
        <v>1739</v>
      </c>
      <c r="R2546" s="387" t="s">
        <v>1753</v>
      </c>
      <c r="S2546" s="387">
        <v>5.21</v>
      </c>
      <c r="T2546" s="387">
        <v>42</v>
      </c>
      <c r="U2546" s="387" t="s">
        <v>2050</v>
      </c>
      <c r="V2546" s="387" t="s">
        <v>2050</v>
      </c>
      <c r="W2546" s="387" t="s">
        <v>1728</v>
      </c>
      <c r="X2546" s="387" t="s">
        <v>1794</v>
      </c>
      <c r="Y2546" s="387" t="s">
        <v>1748</v>
      </c>
      <c r="Z2546" s="387" t="s">
        <v>1734</v>
      </c>
      <c r="AA2546" s="387" t="s">
        <v>1733</v>
      </c>
      <c r="AB2546" s="387">
        <v>23.06</v>
      </c>
      <c r="AC2546" s="387">
        <v>0</v>
      </c>
      <c r="AD2546" s="387">
        <v>0</v>
      </c>
      <c r="AE2546" s="387">
        <v>20</v>
      </c>
      <c r="AF2546" s="387" t="s">
        <v>1729</v>
      </c>
      <c r="AG2546" s="387">
        <v>23.06</v>
      </c>
      <c r="AH2546" s="387">
        <v>0</v>
      </c>
      <c r="AI2546" s="387">
        <v>0</v>
      </c>
      <c r="AJ2546" s="387">
        <v>20</v>
      </c>
      <c r="AK2546" s="387">
        <v>2</v>
      </c>
    </row>
    <row r="2547" spans="1:37">
      <c r="A2547" s="387" t="s">
        <v>3446</v>
      </c>
      <c r="B2547" s="388">
        <v>43693.850543981483</v>
      </c>
      <c r="C2547" s="389">
        <v>43693</v>
      </c>
      <c r="D2547" s="387" t="s">
        <v>2358</v>
      </c>
      <c r="E2547" s="389">
        <v>43693</v>
      </c>
      <c r="F2547" s="387" t="s">
        <v>3015</v>
      </c>
      <c r="G2547" s="389">
        <v>43693</v>
      </c>
      <c r="H2547" s="387" t="s">
        <v>3445</v>
      </c>
      <c r="I2547" s="389">
        <v>43693</v>
      </c>
      <c r="J2547" s="387" t="s">
        <v>3444</v>
      </c>
      <c r="K2547" s="387" t="s">
        <v>1741</v>
      </c>
      <c r="L2547" s="390" t="s">
        <v>1732</v>
      </c>
      <c r="M2547" s="390" t="s">
        <v>1986</v>
      </c>
      <c r="N2547" s="390" t="str">
        <f t="shared" si="80"/>
        <v>Employee1@blyblade.com</v>
      </c>
      <c r="O2547" s="390" t="str">
        <f t="shared" si="81"/>
        <v>Jake_Mirto</v>
      </c>
      <c r="P2547" s="387" t="s">
        <v>1728</v>
      </c>
      <c r="Q2547" s="387" t="s">
        <v>1762</v>
      </c>
      <c r="R2547" s="387" t="s">
        <v>1753</v>
      </c>
      <c r="S2547" s="387">
        <v>10.57</v>
      </c>
      <c r="T2547" s="387">
        <v>41</v>
      </c>
      <c r="U2547" s="387" t="s">
        <v>1752</v>
      </c>
      <c r="V2547" s="387" t="s">
        <v>1751</v>
      </c>
      <c r="W2547" s="387" t="s">
        <v>1761</v>
      </c>
      <c r="X2547" s="387" t="s">
        <v>1749</v>
      </c>
      <c r="Y2547" s="387" t="s">
        <v>1735</v>
      </c>
      <c r="Z2547" s="387" t="s">
        <v>1734</v>
      </c>
      <c r="AA2547" s="387" t="s">
        <v>1733</v>
      </c>
      <c r="AB2547" s="387">
        <v>97.67</v>
      </c>
      <c r="AC2547" s="387">
        <v>0</v>
      </c>
      <c r="AD2547" s="387">
        <v>0</v>
      </c>
      <c r="AE2547" s="387">
        <v>97.67</v>
      </c>
      <c r="AF2547" s="387" t="s">
        <v>1729</v>
      </c>
      <c r="AG2547" s="387">
        <v>97.67</v>
      </c>
      <c r="AH2547" s="387">
        <v>0</v>
      </c>
      <c r="AI2547" s="387">
        <v>0</v>
      </c>
      <c r="AJ2547" s="387">
        <v>97.67</v>
      </c>
      <c r="AK2547" s="387">
        <v>9.77</v>
      </c>
    </row>
    <row r="2548" spans="1:37">
      <c r="A2548" s="387" t="s">
        <v>3443</v>
      </c>
      <c r="B2548" s="388">
        <v>43693.868391203701</v>
      </c>
      <c r="C2548" s="389">
        <v>43693</v>
      </c>
      <c r="D2548" s="387" t="s">
        <v>1937</v>
      </c>
      <c r="E2548" s="389">
        <v>43693</v>
      </c>
      <c r="F2548" s="387" t="s">
        <v>2089</v>
      </c>
      <c r="G2548" s="389">
        <v>43693</v>
      </c>
      <c r="H2548" s="387" t="s">
        <v>2758</v>
      </c>
      <c r="I2548" s="389">
        <v>43693</v>
      </c>
      <c r="J2548" s="387" t="s">
        <v>3222</v>
      </c>
      <c r="K2548" s="387" t="s">
        <v>1741</v>
      </c>
      <c r="L2548" s="390" t="s">
        <v>1732</v>
      </c>
      <c r="M2548" s="390" t="s">
        <v>2743</v>
      </c>
      <c r="N2548" s="390" t="str">
        <f t="shared" si="80"/>
        <v>Employee42@blyblade.com</v>
      </c>
      <c r="O2548" s="390" t="str">
        <f t="shared" si="81"/>
        <v>Nathaniel_Guenther</v>
      </c>
      <c r="P2548" s="387" t="s">
        <v>1728</v>
      </c>
      <c r="Q2548" s="387" t="s">
        <v>1762</v>
      </c>
      <c r="R2548" s="387" t="s">
        <v>1753</v>
      </c>
      <c r="S2548" s="387">
        <v>9.84</v>
      </c>
      <c r="T2548" s="387">
        <v>40</v>
      </c>
      <c r="U2548" s="387" t="s">
        <v>1752</v>
      </c>
      <c r="V2548" s="387" t="s">
        <v>1917</v>
      </c>
      <c r="W2548" s="387" t="s">
        <v>2403</v>
      </c>
      <c r="X2548" s="387" t="s">
        <v>1749</v>
      </c>
      <c r="Y2548" s="387" t="s">
        <v>1728</v>
      </c>
      <c r="Z2548" s="387" t="s">
        <v>1734</v>
      </c>
      <c r="AA2548" s="387" t="s">
        <v>1733</v>
      </c>
      <c r="AB2548" s="387">
        <v>104.92</v>
      </c>
      <c r="AC2548" s="387">
        <v>0</v>
      </c>
      <c r="AD2548" s="387">
        <v>0</v>
      </c>
      <c r="AE2548" s="387">
        <v>104.92</v>
      </c>
      <c r="AF2548" s="387" t="s">
        <v>1729</v>
      </c>
      <c r="AG2548" s="387">
        <v>104.92</v>
      </c>
      <c r="AH2548" s="387">
        <v>0</v>
      </c>
      <c r="AI2548" s="387">
        <v>0</v>
      </c>
      <c r="AJ2548" s="387">
        <v>104.92</v>
      </c>
      <c r="AK2548" s="387">
        <v>10.49</v>
      </c>
    </row>
    <row r="2549" spans="1:37">
      <c r="A2549" s="387" t="s">
        <v>3443</v>
      </c>
      <c r="B2549" s="388">
        <v>43693.868472222224</v>
      </c>
      <c r="C2549" s="389">
        <v>43693</v>
      </c>
      <c r="D2549" s="387" t="s">
        <v>1937</v>
      </c>
      <c r="E2549" s="389">
        <v>43693</v>
      </c>
      <c r="F2549" s="387" t="s">
        <v>2089</v>
      </c>
      <c r="G2549" s="389">
        <v>43693</v>
      </c>
      <c r="H2549" s="387" t="s">
        <v>2758</v>
      </c>
      <c r="I2549" s="389">
        <v>43693</v>
      </c>
      <c r="J2549" s="387" t="s">
        <v>3222</v>
      </c>
      <c r="K2549" s="387" t="s">
        <v>1741</v>
      </c>
      <c r="L2549" s="390" t="s">
        <v>1732</v>
      </c>
      <c r="M2549" s="390" t="s">
        <v>2743</v>
      </c>
      <c r="N2549" s="390" t="str">
        <f t="shared" si="80"/>
        <v>Employee42@blyblade.com</v>
      </c>
      <c r="O2549" s="390" t="str">
        <f t="shared" si="81"/>
        <v>Nathaniel_Guenther</v>
      </c>
      <c r="P2549" s="387" t="s">
        <v>1728</v>
      </c>
      <c r="Q2549" s="387" t="s">
        <v>1762</v>
      </c>
      <c r="R2549" s="387" t="s">
        <v>1753</v>
      </c>
      <c r="S2549" s="387">
        <v>9.84</v>
      </c>
      <c r="T2549" s="387">
        <v>40</v>
      </c>
      <c r="U2549" s="387" t="s">
        <v>1752</v>
      </c>
      <c r="V2549" s="387" t="s">
        <v>1917</v>
      </c>
      <c r="W2549" s="387" t="s">
        <v>2403</v>
      </c>
      <c r="X2549" s="387" t="s">
        <v>1749</v>
      </c>
      <c r="Y2549" s="387" t="s">
        <v>1728</v>
      </c>
      <c r="Z2549" s="387" t="s">
        <v>1734</v>
      </c>
      <c r="AA2549" s="387" t="s">
        <v>1747</v>
      </c>
      <c r="AB2549" s="387">
        <v>0</v>
      </c>
      <c r="AC2549" s="387">
        <v>0</v>
      </c>
      <c r="AD2549" s="387">
        <v>28.74</v>
      </c>
      <c r="AE2549" s="387">
        <v>28.74</v>
      </c>
      <c r="AF2549" s="387" t="s">
        <v>1729</v>
      </c>
      <c r="AG2549" s="387">
        <v>0</v>
      </c>
      <c r="AH2549" s="387">
        <v>0</v>
      </c>
      <c r="AI2549" s="387">
        <v>28.74</v>
      </c>
      <c r="AJ2549" s="387">
        <v>28.74</v>
      </c>
      <c r="AK2549" s="387">
        <v>0</v>
      </c>
    </row>
    <row r="2550" spans="1:37">
      <c r="A2550" s="387" t="s">
        <v>3442</v>
      </c>
      <c r="B2550" s="388">
        <v>43693.875949074078</v>
      </c>
      <c r="C2550" s="389">
        <v>43693</v>
      </c>
      <c r="D2550" s="387" t="s">
        <v>2970</v>
      </c>
      <c r="E2550" s="389">
        <v>43693</v>
      </c>
      <c r="F2550" s="387" t="s">
        <v>2166</v>
      </c>
      <c r="G2550" s="389">
        <v>43693</v>
      </c>
      <c r="H2550" s="387" t="s">
        <v>1872</v>
      </c>
      <c r="I2550" s="389">
        <v>43693</v>
      </c>
      <c r="J2550" s="387" t="s">
        <v>3441</v>
      </c>
      <c r="K2550" s="387" t="s">
        <v>1741</v>
      </c>
      <c r="L2550" s="390" t="s">
        <v>1732</v>
      </c>
      <c r="M2550" s="390" t="s">
        <v>1940</v>
      </c>
      <c r="N2550" s="390" t="str">
        <f t="shared" si="80"/>
        <v>Employee11@blyblade.com</v>
      </c>
      <c r="O2550" s="390" t="str">
        <f t="shared" si="81"/>
        <v>Mimi_Grassi</v>
      </c>
      <c r="P2550" s="387" t="s">
        <v>1728</v>
      </c>
      <c r="Q2550" s="387" t="s">
        <v>1762</v>
      </c>
      <c r="R2550" s="387" t="s">
        <v>1753</v>
      </c>
      <c r="S2550" s="387">
        <v>22.36</v>
      </c>
      <c r="T2550" s="387">
        <v>38</v>
      </c>
      <c r="U2550" s="387" t="s">
        <v>1752</v>
      </c>
      <c r="V2550" s="387" t="s">
        <v>1826</v>
      </c>
      <c r="W2550" s="387" t="s">
        <v>2403</v>
      </c>
      <c r="X2550" s="387" t="s">
        <v>1749</v>
      </c>
      <c r="Y2550" s="387" t="s">
        <v>1735</v>
      </c>
      <c r="Z2550" s="387" t="s">
        <v>1734</v>
      </c>
      <c r="AA2550" s="387" t="s">
        <v>1733</v>
      </c>
      <c r="AB2550" s="387">
        <v>176.02</v>
      </c>
      <c r="AC2550" s="387">
        <v>0</v>
      </c>
      <c r="AD2550" s="387">
        <v>0</v>
      </c>
      <c r="AE2550" s="387">
        <v>176.02</v>
      </c>
      <c r="AF2550" s="387" t="s">
        <v>1729</v>
      </c>
      <c r="AG2550" s="387">
        <v>176.02</v>
      </c>
      <c r="AH2550" s="387">
        <v>0</v>
      </c>
      <c r="AI2550" s="387">
        <v>0</v>
      </c>
      <c r="AJ2550" s="387">
        <v>176.02</v>
      </c>
      <c r="AK2550" s="387">
        <v>17.600000000000001</v>
      </c>
    </row>
    <row r="2551" spans="1:37">
      <c r="A2551" s="387" t="s">
        <v>3440</v>
      </c>
      <c r="B2551" s="388">
        <v>43693.877488425926</v>
      </c>
      <c r="C2551" s="389">
        <v>43693</v>
      </c>
      <c r="D2551" s="387" t="s">
        <v>1887</v>
      </c>
      <c r="E2551" s="389">
        <v>43693</v>
      </c>
      <c r="F2551" s="387" t="s">
        <v>2881</v>
      </c>
      <c r="G2551" s="389">
        <v>43693</v>
      </c>
      <c r="H2551" s="387" t="s">
        <v>3439</v>
      </c>
      <c r="I2551" s="389">
        <v>43693</v>
      </c>
      <c r="J2551" s="387" t="s">
        <v>3438</v>
      </c>
      <c r="K2551" s="387" t="s">
        <v>1741</v>
      </c>
      <c r="L2551" s="390" t="s">
        <v>1732</v>
      </c>
      <c r="M2551" s="390" t="s">
        <v>1986</v>
      </c>
      <c r="N2551" s="390" t="str">
        <f t="shared" si="80"/>
        <v>Employee1@blyblade.com</v>
      </c>
      <c r="O2551" s="390" t="str">
        <f t="shared" si="81"/>
        <v>Jake_Mirto</v>
      </c>
      <c r="P2551" s="387" t="s">
        <v>1728</v>
      </c>
      <c r="Q2551" s="387" t="s">
        <v>1762</v>
      </c>
      <c r="R2551" s="387" t="s">
        <v>1753</v>
      </c>
      <c r="S2551" s="387">
        <v>3.39</v>
      </c>
      <c r="T2551" s="387">
        <v>8</v>
      </c>
      <c r="U2551" s="387" t="s">
        <v>1752</v>
      </c>
      <c r="V2551" s="387" t="s">
        <v>1752</v>
      </c>
      <c r="W2551" s="387" t="s">
        <v>1761</v>
      </c>
      <c r="X2551" s="387" t="s">
        <v>1749</v>
      </c>
      <c r="Y2551" s="387" t="s">
        <v>1735</v>
      </c>
      <c r="Z2551" s="387" t="s">
        <v>1734</v>
      </c>
      <c r="AA2551" s="387" t="s">
        <v>1733</v>
      </c>
      <c r="AB2551" s="387">
        <v>55.17</v>
      </c>
      <c r="AC2551" s="387">
        <v>0</v>
      </c>
      <c r="AD2551" s="387">
        <v>0</v>
      </c>
      <c r="AE2551" s="387">
        <v>55.17</v>
      </c>
      <c r="AF2551" s="387" t="s">
        <v>1729</v>
      </c>
      <c r="AG2551" s="387">
        <v>55.17</v>
      </c>
      <c r="AH2551" s="387">
        <v>0</v>
      </c>
      <c r="AI2551" s="387">
        <v>0</v>
      </c>
      <c r="AJ2551" s="387">
        <v>55.17</v>
      </c>
      <c r="AK2551" s="387">
        <v>5.52</v>
      </c>
    </row>
    <row r="2552" spans="1:37">
      <c r="A2552" s="387" t="s">
        <v>3437</v>
      </c>
      <c r="B2552" s="388">
        <v>43693.895902777775</v>
      </c>
      <c r="C2552" s="389">
        <v>43693</v>
      </c>
      <c r="D2552" s="387" t="s">
        <v>1906</v>
      </c>
      <c r="E2552" s="389">
        <v>43693</v>
      </c>
      <c r="F2552" s="387" t="s">
        <v>2069</v>
      </c>
      <c r="G2552" s="389">
        <v>43693</v>
      </c>
      <c r="H2552" s="387" t="s">
        <v>1759</v>
      </c>
      <c r="I2552" s="389">
        <v>43693</v>
      </c>
      <c r="J2552" s="387" t="s">
        <v>1758</v>
      </c>
      <c r="K2552" s="387" t="s">
        <v>1741</v>
      </c>
      <c r="L2552" s="390" t="s">
        <v>1732</v>
      </c>
      <c r="M2552" s="390" t="s">
        <v>1810</v>
      </c>
      <c r="N2552" s="390" t="str">
        <f t="shared" si="80"/>
        <v>Employee3@blyblade.com</v>
      </c>
      <c r="O2552" s="390" t="str">
        <f t="shared" si="81"/>
        <v>Esjona_Kadiu</v>
      </c>
      <c r="P2552" s="387" t="s">
        <v>1728</v>
      </c>
      <c r="Q2552" s="387" t="s">
        <v>1739</v>
      </c>
      <c r="R2552" s="387" t="s">
        <v>1738</v>
      </c>
      <c r="S2552" s="387">
        <v>0.78</v>
      </c>
      <c r="T2552" s="387">
        <v>23</v>
      </c>
      <c r="U2552" s="387" t="s">
        <v>1737</v>
      </c>
      <c r="V2552" s="387" t="s">
        <v>1737</v>
      </c>
      <c r="W2552" s="387" t="s">
        <v>1728</v>
      </c>
      <c r="X2552" s="387" t="s">
        <v>1794</v>
      </c>
      <c r="Y2552" s="387" t="s">
        <v>1735</v>
      </c>
      <c r="Z2552" s="387" t="s">
        <v>1734</v>
      </c>
      <c r="AA2552" s="387" t="s">
        <v>1733</v>
      </c>
      <c r="AB2552" s="387">
        <v>22.7</v>
      </c>
      <c r="AC2552" s="387">
        <v>0</v>
      </c>
      <c r="AD2552" s="387">
        <v>0</v>
      </c>
      <c r="AE2552" s="387">
        <v>20</v>
      </c>
      <c r="AF2552" s="387" t="s">
        <v>1729</v>
      </c>
      <c r="AG2552" s="387">
        <v>22.7</v>
      </c>
      <c r="AH2552" s="387">
        <v>0</v>
      </c>
      <c r="AI2552" s="387">
        <v>0</v>
      </c>
      <c r="AJ2552" s="387">
        <v>20</v>
      </c>
      <c r="AK2552" s="387">
        <v>2</v>
      </c>
    </row>
    <row r="2553" spans="1:37">
      <c r="A2553" s="387" t="s">
        <v>3436</v>
      </c>
      <c r="B2553" s="388">
        <v>43693.903564814813</v>
      </c>
      <c r="C2553" s="389">
        <v>43693</v>
      </c>
      <c r="D2553" s="387" t="s">
        <v>2442</v>
      </c>
      <c r="E2553" s="389">
        <v>43693</v>
      </c>
      <c r="F2553" s="387" t="s">
        <v>2911</v>
      </c>
      <c r="G2553" s="389">
        <v>43693</v>
      </c>
      <c r="H2553" s="387" t="s">
        <v>3435</v>
      </c>
      <c r="I2553" s="389">
        <v>43693</v>
      </c>
      <c r="J2553" s="387" t="s">
        <v>3434</v>
      </c>
      <c r="K2553" s="387" t="s">
        <v>1741</v>
      </c>
      <c r="L2553" s="390" t="s">
        <v>1732</v>
      </c>
      <c r="M2553" s="390" t="s">
        <v>1884</v>
      </c>
      <c r="N2553" s="390" t="str">
        <f t="shared" si="80"/>
        <v>Employee25@blyblade.com</v>
      </c>
      <c r="O2553" s="390" t="str">
        <f t="shared" si="81"/>
        <v>Shyloh_Davonne Wilkinson</v>
      </c>
      <c r="P2553" s="387" t="s">
        <v>1728</v>
      </c>
      <c r="Q2553" s="387" t="s">
        <v>1847</v>
      </c>
      <c r="R2553" s="387" t="s">
        <v>1803</v>
      </c>
      <c r="S2553" s="387">
        <v>5.48</v>
      </c>
      <c r="T2553" s="387">
        <v>36</v>
      </c>
      <c r="U2553" s="387" t="s">
        <v>1882</v>
      </c>
      <c r="V2553" s="387" t="s">
        <v>1883</v>
      </c>
      <c r="W2553" s="387" t="s">
        <v>1771</v>
      </c>
      <c r="X2553" s="387" t="s">
        <v>1844</v>
      </c>
      <c r="Y2553" s="387" t="s">
        <v>1735</v>
      </c>
      <c r="Z2553" s="387" t="s">
        <v>1734</v>
      </c>
      <c r="AA2553" s="387" t="s">
        <v>1747</v>
      </c>
      <c r="AB2553" s="387">
        <v>0</v>
      </c>
      <c r="AC2553" s="387">
        <v>0</v>
      </c>
      <c r="AD2553" s="387">
        <v>7.1</v>
      </c>
      <c r="AE2553" s="387">
        <v>7.1</v>
      </c>
      <c r="AF2553" s="387" t="s">
        <v>1729</v>
      </c>
      <c r="AG2553" s="387">
        <v>0</v>
      </c>
      <c r="AH2553" s="387">
        <v>0</v>
      </c>
      <c r="AI2553" s="387">
        <v>7.1</v>
      </c>
      <c r="AJ2553" s="387">
        <v>7.1</v>
      </c>
      <c r="AK2553" s="387">
        <v>0</v>
      </c>
    </row>
    <row r="2554" spans="1:37">
      <c r="A2554" s="387" t="s">
        <v>3433</v>
      </c>
      <c r="B2554" s="388">
        <v>43693.91605324074</v>
      </c>
      <c r="C2554" s="389">
        <v>43693</v>
      </c>
      <c r="D2554" s="387" t="s">
        <v>1908</v>
      </c>
      <c r="E2554" s="389">
        <v>43693</v>
      </c>
      <c r="F2554" s="387" t="s">
        <v>3355</v>
      </c>
      <c r="G2554" s="389">
        <v>43693</v>
      </c>
      <c r="H2554" s="387" t="s">
        <v>1870</v>
      </c>
      <c r="I2554" s="389">
        <v>43693</v>
      </c>
      <c r="J2554" s="387" t="s">
        <v>3351</v>
      </c>
      <c r="K2554" s="387" t="s">
        <v>1741</v>
      </c>
      <c r="L2554" s="390" t="s">
        <v>1732</v>
      </c>
      <c r="M2554" s="390" t="s">
        <v>1740</v>
      </c>
      <c r="N2554" s="390" t="str">
        <f t="shared" si="80"/>
        <v>Employee52@blyblade.com</v>
      </c>
      <c r="O2554" s="390" t="str">
        <f t="shared" si="81"/>
        <v>Allison _Keith</v>
      </c>
      <c r="P2554" s="387" t="s">
        <v>1728</v>
      </c>
      <c r="Q2554" s="387" t="s">
        <v>1754</v>
      </c>
      <c r="R2554" s="387" t="s">
        <v>1738</v>
      </c>
      <c r="S2554" s="387">
        <v>16.87</v>
      </c>
      <c r="T2554" s="387">
        <v>72</v>
      </c>
      <c r="U2554" s="387" t="s">
        <v>2393</v>
      </c>
      <c r="V2554" s="387" t="s">
        <v>2393</v>
      </c>
      <c r="W2554" s="387" t="s">
        <v>1771</v>
      </c>
      <c r="X2554" s="387" t="s">
        <v>1770</v>
      </c>
      <c r="Y2554" s="387" t="s">
        <v>1735</v>
      </c>
      <c r="Z2554" s="387" t="s">
        <v>1734</v>
      </c>
      <c r="AA2554" s="387" t="s">
        <v>1733</v>
      </c>
      <c r="AB2554" s="387">
        <v>100.62</v>
      </c>
      <c r="AC2554" s="387">
        <v>0</v>
      </c>
      <c r="AD2554" s="387">
        <v>0</v>
      </c>
      <c r="AE2554" s="387">
        <v>100.62</v>
      </c>
      <c r="AF2554" s="387" t="s">
        <v>1729</v>
      </c>
      <c r="AG2554" s="387">
        <v>100.62</v>
      </c>
      <c r="AH2554" s="387">
        <v>0</v>
      </c>
      <c r="AI2554" s="387">
        <v>0</v>
      </c>
      <c r="AJ2554" s="387">
        <v>100.62</v>
      </c>
      <c r="AK2554" s="387">
        <v>10.06</v>
      </c>
    </row>
    <row r="2555" spans="1:37">
      <c r="A2555" s="387" t="s">
        <v>3432</v>
      </c>
      <c r="B2555" s="388">
        <v>43693.929120370369</v>
      </c>
      <c r="C2555" s="389">
        <v>43693</v>
      </c>
      <c r="D2555" s="387" t="s">
        <v>3431</v>
      </c>
      <c r="E2555" s="389">
        <v>43693</v>
      </c>
      <c r="F2555" s="387" t="s">
        <v>2874</v>
      </c>
      <c r="G2555" s="389">
        <v>43693</v>
      </c>
      <c r="H2555" s="387" t="s">
        <v>2029</v>
      </c>
      <c r="I2555" s="389">
        <v>43693</v>
      </c>
      <c r="J2555" s="387" t="s">
        <v>2028</v>
      </c>
      <c r="K2555" s="387" t="s">
        <v>1741</v>
      </c>
      <c r="L2555" s="390" t="s">
        <v>1732</v>
      </c>
      <c r="M2555" s="390" t="s">
        <v>1986</v>
      </c>
      <c r="N2555" s="390" t="str">
        <f t="shared" si="80"/>
        <v>Employee1@blyblade.com</v>
      </c>
      <c r="O2555" s="390" t="str">
        <f t="shared" si="81"/>
        <v>Jake_Mirto</v>
      </c>
      <c r="P2555" s="387" t="s">
        <v>1728</v>
      </c>
      <c r="Q2555" s="387" t="s">
        <v>1762</v>
      </c>
      <c r="R2555" s="387" t="s">
        <v>1753</v>
      </c>
      <c r="S2555" s="387">
        <v>12.04</v>
      </c>
      <c r="T2555" s="387">
        <v>54</v>
      </c>
      <c r="U2555" s="387" t="s">
        <v>1752</v>
      </c>
      <c r="V2555" s="387" t="s">
        <v>1996</v>
      </c>
      <c r="W2555" s="387" t="s">
        <v>1761</v>
      </c>
      <c r="X2555" s="387" t="s">
        <v>1964</v>
      </c>
      <c r="Y2555" s="387" t="s">
        <v>1735</v>
      </c>
      <c r="Z2555" s="387" t="s">
        <v>1734</v>
      </c>
      <c r="AA2555" s="387" t="s">
        <v>1733</v>
      </c>
      <c r="AB2555" s="387">
        <v>104.98</v>
      </c>
      <c r="AC2555" s="387">
        <v>0</v>
      </c>
      <c r="AD2555" s="387">
        <v>0</v>
      </c>
      <c r="AE2555" s="387">
        <v>104.98</v>
      </c>
      <c r="AF2555" s="387" t="s">
        <v>1729</v>
      </c>
      <c r="AG2555" s="387">
        <v>104.98</v>
      </c>
      <c r="AH2555" s="387">
        <v>0</v>
      </c>
      <c r="AI2555" s="387">
        <v>0</v>
      </c>
      <c r="AJ2555" s="387">
        <v>104.98</v>
      </c>
      <c r="AK2555" s="387">
        <v>10.5</v>
      </c>
    </row>
    <row r="2556" spans="1:37">
      <c r="A2556" s="387" t="s">
        <v>3430</v>
      </c>
      <c r="B2556" s="388">
        <v>43693.970555555556</v>
      </c>
      <c r="C2556" s="389">
        <v>43693</v>
      </c>
      <c r="D2556" s="387" t="s">
        <v>3325</v>
      </c>
      <c r="E2556" s="389">
        <v>43693</v>
      </c>
      <c r="F2556" s="387" t="s">
        <v>2106</v>
      </c>
      <c r="G2556" s="389">
        <v>43693</v>
      </c>
      <c r="H2556" s="387" t="s">
        <v>2924</v>
      </c>
      <c r="I2556" s="389">
        <v>43693</v>
      </c>
      <c r="J2556" s="387" t="s">
        <v>2852</v>
      </c>
      <c r="K2556" s="387" t="s">
        <v>1741</v>
      </c>
      <c r="L2556" s="390" t="s">
        <v>1732</v>
      </c>
      <c r="M2556" s="390" t="s">
        <v>1986</v>
      </c>
      <c r="N2556" s="390" t="str">
        <f t="shared" si="80"/>
        <v>Employee1@blyblade.com</v>
      </c>
      <c r="O2556" s="390" t="str">
        <f t="shared" si="81"/>
        <v>Jake_Mirto</v>
      </c>
      <c r="P2556" s="387" t="s">
        <v>1728</v>
      </c>
      <c r="Q2556" s="387" t="s">
        <v>1762</v>
      </c>
      <c r="R2556" s="387" t="s">
        <v>1753</v>
      </c>
      <c r="S2556" s="387">
        <v>4.4000000000000004</v>
      </c>
      <c r="T2556" s="387">
        <v>33</v>
      </c>
      <c r="U2556" s="387" t="s">
        <v>1752</v>
      </c>
      <c r="V2556" s="387" t="s">
        <v>1752</v>
      </c>
      <c r="W2556" s="387" t="s">
        <v>1761</v>
      </c>
      <c r="X2556" s="387" t="s">
        <v>1964</v>
      </c>
      <c r="Y2556" s="387" t="s">
        <v>1735</v>
      </c>
      <c r="Z2556" s="387" t="s">
        <v>1734</v>
      </c>
      <c r="AA2556" s="387" t="s">
        <v>1733</v>
      </c>
      <c r="AB2556" s="387">
        <v>50</v>
      </c>
      <c r="AC2556" s="387">
        <v>0</v>
      </c>
      <c r="AD2556" s="387">
        <v>0</v>
      </c>
      <c r="AE2556" s="387">
        <v>50</v>
      </c>
      <c r="AF2556" s="387" t="s">
        <v>1729</v>
      </c>
      <c r="AG2556" s="387">
        <v>50</v>
      </c>
      <c r="AH2556" s="387">
        <v>0</v>
      </c>
      <c r="AI2556" s="387">
        <v>0</v>
      </c>
      <c r="AJ2556" s="387">
        <v>50</v>
      </c>
      <c r="AK2556" s="387">
        <v>5</v>
      </c>
    </row>
    <row r="2557" spans="1:37">
      <c r="A2557" s="387" t="s">
        <v>3429</v>
      </c>
      <c r="B2557" s="388">
        <v>43693.981354166666</v>
      </c>
      <c r="C2557" s="389">
        <v>43693</v>
      </c>
      <c r="D2557" s="387" t="s">
        <v>3423</v>
      </c>
      <c r="E2557" s="389">
        <v>43693</v>
      </c>
      <c r="F2557" s="387" t="s">
        <v>2968</v>
      </c>
      <c r="G2557" s="389">
        <v>43693</v>
      </c>
      <c r="H2557" s="387" t="s">
        <v>3428</v>
      </c>
      <c r="I2557" s="389">
        <v>43693</v>
      </c>
      <c r="J2557" s="387" t="s">
        <v>2335</v>
      </c>
      <c r="K2557" s="387" t="s">
        <v>1741</v>
      </c>
      <c r="L2557" s="390" t="s">
        <v>1732</v>
      </c>
      <c r="M2557" s="390" t="s">
        <v>1936</v>
      </c>
      <c r="N2557" s="390" t="str">
        <f t="shared" si="80"/>
        <v>Employee17@blyblade.com</v>
      </c>
      <c r="O2557" s="390" t="str">
        <f t="shared" si="81"/>
        <v>Nate_Alexander</v>
      </c>
      <c r="P2557" s="387" t="s">
        <v>1728</v>
      </c>
      <c r="Q2557" s="387" t="s">
        <v>1754</v>
      </c>
      <c r="R2557" s="387" t="s">
        <v>1738</v>
      </c>
      <c r="S2557" s="387">
        <v>0.91</v>
      </c>
      <c r="T2557" s="387">
        <v>4</v>
      </c>
      <c r="U2557" s="387" t="s">
        <v>1883</v>
      </c>
      <c r="V2557" s="387" t="s">
        <v>2342</v>
      </c>
      <c r="W2557" s="387" t="s">
        <v>1771</v>
      </c>
      <c r="X2557" s="387" t="s">
        <v>1770</v>
      </c>
      <c r="Y2557" s="387" t="s">
        <v>1748</v>
      </c>
      <c r="Z2557" s="387" t="s">
        <v>1734</v>
      </c>
      <c r="AA2557" s="387" t="s">
        <v>1733</v>
      </c>
      <c r="AB2557" s="387">
        <v>10.76</v>
      </c>
      <c r="AC2557" s="387">
        <v>0</v>
      </c>
      <c r="AD2557" s="387">
        <v>0</v>
      </c>
      <c r="AE2557" s="387">
        <v>10.76</v>
      </c>
      <c r="AF2557" s="387" t="s">
        <v>1729</v>
      </c>
      <c r="AG2557" s="387">
        <v>10.76</v>
      </c>
      <c r="AH2557" s="387">
        <v>0</v>
      </c>
      <c r="AI2557" s="387">
        <v>0</v>
      </c>
      <c r="AJ2557" s="387">
        <v>10.76</v>
      </c>
      <c r="AK2557" s="387">
        <v>1.08</v>
      </c>
    </row>
    <row r="2558" spans="1:37">
      <c r="A2558" s="391" t="s">
        <v>3427</v>
      </c>
      <c r="B2558" s="388">
        <v>43693.986087962963</v>
      </c>
      <c r="C2558" s="389">
        <v>43693</v>
      </c>
      <c r="D2558" s="387" t="s">
        <v>2787</v>
      </c>
      <c r="E2558" s="389">
        <v>43693</v>
      </c>
      <c r="F2558" s="387" t="s">
        <v>3218</v>
      </c>
      <c r="G2558" s="389">
        <v>43693</v>
      </c>
      <c r="H2558" s="387" t="s">
        <v>1976</v>
      </c>
      <c r="I2558" s="389">
        <v>43693</v>
      </c>
      <c r="J2558" s="387" t="s">
        <v>1975</v>
      </c>
      <c r="K2558" s="387" t="s">
        <v>1741</v>
      </c>
      <c r="L2558" s="390" t="s">
        <v>1732</v>
      </c>
      <c r="M2558" s="390" t="s">
        <v>1740</v>
      </c>
      <c r="N2558" s="390" t="str">
        <f t="shared" si="80"/>
        <v>Employee52@blyblade.com</v>
      </c>
      <c r="O2558" s="390" t="str">
        <f t="shared" si="81"/>
        <v>Allison _Keith</v>
      </c>
      <c r="P2558" s="387" t="s">
        <v>1728</v>
      </c>
      <c r="Q2558" s="387" t="s">
        <v>1754</v>
      </c>
      <c r="R2558" s="387" t="s">
        <v>1803</v>
      </c>
      <c r="S2558" s="387">
        <v>20.32</v>
      </c>
      <c r="T2558" s="387">
        <v>40</v>
      </c>
      <c r="U2558" s="387" t="s">
        <v>2393</v>
      </c>
      <c r="V2558" s="387" t="s">
        <v>2393</v>
      </c>
      <c r="W2558" s="387" t="s">
        <v>1771</v>
      </c>
      <c r="X2558" s="387" t="s">
        <v>1770</v>
      </c>
      <c r="Y2558" s="387" t="s">
        <v>1735</v>
      </c>
      <c r="Z2558" s="387" t="s">
        <v>1734</v>
      </c>
      <c r="AA2558" s="387" t="s">
        <v>1733</v>
      </c>
      <c r="AB2558" s="387">
        <v>55.24</v>
      </c>
      <c r="AC2558" s="387">
        <v>0</v>
      </c>
      <c r="AD2558" s="387">
        <v>0</v>
      </c>
      <c r="AE2558" s="387">
        <v>55.24</v>
      </c>
      <c r="AF2558" s="387" t="s">
        <v>1729</v>
      </c>
      <c r="AG2558" s="387">
        <v>55.24</v>
      </c>
      <c r="AH2558" s="387">
        <v>0</v>
      </c>
      <c r="AI2558" s="387">
        <v>0</v>
      </c>
      <c r="AJ2558" s="387">
        <v>55.24</v>
      </c>
      <c r="AK2558" s="387">
        <v>5.52</v>
      </c>
    </row>
    <row r="2559" spans="1:37">
      <c r="A2559" s="387" t="s">
        <v>3426</v>
      </c>
      <c r="B2559" s="388">
        <v>43693.998078703706</v>
      </c>
      <c r="C2559" s="389">
        <v>43693</v>
      </c>
      <c r="D2559" s="387" t="s">
        <v>3179</v>
      </c>
      <c r="E2559" s="389">
        <v>43693</v>
      </c>
      <c r="F2559" s="387" t="s">
        <v>3332</v>
      </c>
      <c r="G2559" s="389">
        <v>43693</v>
      </c>
      <c r="H2559" s="387" t="s">
        <v>2357</v>
      </c>
      <c r="I2559" s="389">
        <v>43693</v>
      </c>
      <c r="J2559" s="387" t="s">
        <v>2356</v>
      </c>
      <c r="K2559" s="387" t="s">
        <v>1741</v>
      </c>
      <c r="L2559" s="390" t="s">
        <v>1732</v>
      </c>
      <c r="M2559" s="390" t="s">
        <v>2051</v>
      </c>
      <c r="N2559" s="390" t="str">
        <f t="shared" si="80"/>
        <v>Employee26@blyblade.com</v>
      </c>
      <c r="O2559" s="390" t="str">
        <f t="shared" si="81"/>
        <v>Karoline_Lozier</v>
      </c>
      <c r="P2559" s="387" t="s">
        <v>1728</v>
      </c>
      <c r="Q2559" s="387" t="s">
        <v>1754</v>
      </c>
      <c r="R2559" s="387" t="s">
        <v>1753</v>
      </c>
      <c r="S2559" s="387">
        <v>32.659999999999997</v>
      </c>
      <c r="T2559" s="387">
        <v>51</v>
      </c>
      <c r="U2559" s="387" t="s">
        <v>2050</v>
      </c>
      <c r="V2559" s="387" t="s">
        <v>1772</v>
      </c>
      <c r="W2559" s="387" t="s">
        <v>1771</v>
      </c>
      <c r="X2559" s="387" t="s">
        <v>1770</v>
      </c>
      <c r="Y2559" s="387" t="s">
        <v>1748</v>
      </c>
      <c r="Z2559" s="387" t="s">
        <v>1734</v>
      </c>
      <c r="AA2559" s="387" t="s">
        <v>1733</v>
      </c>
      <c r="AB2559" s="387">
        <v>61.35</v>
      </c>
      <c r="AC2559" s="387">
        <v>0</v>
      </c>
      <c r="AD2559" s="387">
        <v>0</v>
      </c>
      <c r="AE2559" s="387">
        <v>61.35</v>
      </c>
      <c r="AF2559" s="387" t="s">
        <v>1729</v>
      </c>
      <c r="AG2559" s="387">
        <v>61.35</v>
      </c>
      <c r="AH2559" s="387">
        <v>0</v>
      </c>
      <c r="AI2559" s="387">
        <v>0</v>
      </c>
      <c r="AJ2559" s="387">
        <v>61.35</v>
      </c>
      <c r="AK2559" s="387">
        <v>6.14</v>
      </c>
    </row>
    <row r="2560" spans="1:37">
      <c r="A2560" s="387" t="s">
        <v>3425</v>
      </c>
      <c r="B2560" s="388">
        <v>43694.003182870372</v>
      </c>
      <c r="C2560" s="389">
        <v>43693</v>
      </c>
      <c r="D2560" s="387" t="s">
        <v>3275</v>
      </c>
      <c r="E2560" s="389">
        <v>43693</v>
      </c>
      <c r="F2560" s="387" t="s">
        <v>2544</v>
      </c>
      <c r="G2560" s="389">
        <v>43693</v>
      </c>
      <c r="H2560" s="387" t="s">
        <v>3109</v>
      </c>
      <c r="I2560" s="389">
        <v>43693</v>
      </c>
      <c r="J2560" s="387" t="s">
        <v>2767</v>
      </c>
      <c r="K2560" s="387" t="s">
        <v>1741</v>
      </c>
      <c r="L2560" s="390" t="s">
        <v>1732</v>
      </c>
      <c r="M2560" s="390" t="s">
        <v>1940</v>
      </c>
      <c r="N2560" s="390" t="str">
        <f t="shared" si="80"/>
        <v>Employee11@blyblade.com</v>
      </c>
      <c r="O2560" s="390" t="str">
        <f t="shared" si="81"/>
        <v>Mimi_Grassi</v>
      </c>
      <c r="P2560" s="387" t="s">
        <v>1728</v>
      </c>
      <c r="Q2560" s="387" t="s">
        <v>1762</v>
      </c>
      <c r="R2560" s="387" t="s">
        <v>1753</v>
      </c>
      <c r="S2560" s="387">
        <v>6.34</v>
      </c>
      <c r="T2560" s="387">
        <v>36</v>
      </c>
      <c r="U2560" s="387" t="s">
        <v>1752</v>
      </c>
      <c r="V2560" s="387" t="s">
        <v>1752</v>
      </c>
      <c r="W2560" s="387" t="s">
        <v>1761</v>
      </c>
      <c r="X2560" s="387" t="s">
        <v>1749</v>
      </c>
      <c r="Y2560" s="387" t="s">
        <v>1735</v>
      </c>
      <c r="Z2560" s="387" t="s">
        <v>1734</v>
      </c>
      <c r="AA2560" s="387" t="s">
        <v>1733</v>
      </c>
      <c r="AB2560" s="387">
        <v>61.14</v>
      </c>
      <c r="AC2560" s="387">
        <v>0</v>
      </c>
      <c r="AD2560" s="387">
        <v>0</v>
      </c>
      <c r="AE2560" s="387">
        <v>61.14</v>
      </c>
      <c r="AF2560" s="387" t="s">
        <v>1729</v>
      </c>
      <c r="AG2560" s="387">
        <v>61.14</v>
      </c>
      <c r="AH2560" s="387">
        <v>0</v>
      </c>
      <c r="AI2560" s="387">
        <v>0</v>
      </c>
      <c r="AJ2560" s="387">
        <v>61.14</v>
      </c>
      <c r="AK2560" s="387">
        <v>6.11</v>
      </c>
    </row>
    <row r="2561" spans="1:37">
      <c r="A2561" s="387" t="s">
        <v>3415</v>
      </c>
      <c r="B2561" s="388">
        <v>43694.004120370373</v>
      </c>
      <c r="C2561" s="389">
        <v>43693</v>
      </c>
      <c r="D2561" s="387" t="s">
        <v>2712</v>
      </c>
      <c r="E2561" s="389">
        <v>43693</v>
      </c>
      <c r="F2561" s="387" t="s">
        <v>2711</v>
      </c>
      <c r="G2561" s="387" t="s">
        <v>1728</v>
      </c>
      <c r="H2561" s="387" t="s">
        <v>1728</v>
      </c>
      <c r="I2561" s="387" t="s">
        <v>1728</v>
      </c>
      <c r="J2561" s="387" t="s">
        <v>1728</v>
      </c>
      <c r="K2561" s="387" t="s">
        <v>1741</v>
      </c>
      <c r="L2561" s="390" t="s">
        <v>1732</v>
      </c>
      <c r="M2561" s="390" t="s">
        <v>1731</v>
      </c>
      <c r="N2561" s="390" t="str">
        <f t="shared" si="80"/>
        <v>Employee8@blyblade.com</v>
      </c>
      <c r="O2561" s="390" t="str">
        <f t="shared" si="81"/>
        <v>--_--</v>
      </c>
      <c r="P2561" s="387" t="s">
        <v>1728</v>
      </c>
      <c r="Q2561" s="387" t="s">
        <v>1762</v>
      </c>
      <c r="R2561" s="387" t="s">
        <v>1753</v>
      </c>
      <c r="S2561" s="387" t="s">
        <v>1728</v>
      </c>
      <c r="T2561" s="387" t="s">
        <v>1728</v>
      </c>
      <c r="U2561" s="387" t="s">
        <v>1752</v>
      </c>
      <c r="V2561" s="387" t="s">
        <v>1752</v>
      </c>
      <c r="W2561" s="387" t="s">
        <v>2403</v>
      </c>
      <c r="X2561" s="387" t="s">
        <v>1749</v>
      </c>
      <c r="Y2561" s="387" t="s">
        <v>1728</v>
      </c>
      <c r="Z2561" s="387" t="s">
        <v>1734</v>
      </c>
      <c r="AA2561" s="387" t="s">
        <v>1733</v>
      </c>
      <c r="AB2561" s="387">
        <v>10</v>
      </c>
      <c r="AC2561" s="387">
        <v>0</v>
      </c>
      <c r="AD2561" s="387">
        <v>0</v>
      </c>
      <c r="AE2561" s="387">
        <v>10</v>
      </c>
      <c r="AF2561" s="387" t="s">
        <v>1729</v>
      </c>
      <c r="AG2561" s="387">
        <v>10</v>
      </c>
      <c r="AH2561" s="387">
        <v>0</v>
      </c>
      <c r="AI2561" s="387">
        <v>0</v>
      </c>
      <c r="AJ2561" s="387">
        <v>10</v>
      </c>
      <c r="AK2561" s="387">
        <v>1</v>
      </c>
    </row>
    <row r="2562" spans="1:37">
      <c r="A2562" s="387" t="s">
        <v>3424</v>
      </c>
      <c r="B2562" s="388">
        <v>43694.004270833335</v>
      </c>
      <c r="C2562" s="389">
        <v>43693</v>
      </c>
      <c r="D2562" s="387" t="s">
        <v>3423</v>
      </c>
      <c r="E2562" s="389">
        <v>43693</v>
      </c>
      <c r="F2562" s="387" t="s">
        <v>2968</v>
      </c>
      <c r="G2562" s="389">
        <v>43694</v>
      </c>
      <c r="H2562" s="387" t="s">
        <v>2283</v>
      </c>
      <c r="I2562" s="389">
        <v>43693</v>
      </c>
      <c r="J2562" s="387" t="s">
        <v>2282</v>
      </c>
      <c r="K2562" s="387" t="s">
        <v>1741</v>
      </c>
      <c r="L2562" s="390" t="s">
        <v>1732</v>
      </c>
      <c r="M2562" s="390" t="s">
        <v>2127</v>
      </c>
      <c r="N2562" s="390" t="str">
        <f t="shared" si="80"/>
        <v>Employee46@blyblade.com</v>
      </c>
      <c r="O2562" s="390" t="str">
        <f t="shared" si="81"/>
        <v>Ngozi_Kemjika</v>
      </c>
      <c r="P2562" s="387" t="s">
        <v>1728</v>
      </c>
      <c r="Q2562" s="387" t="s">
        <v>1739</v>
      </c>
      <c r="R2562" s="387" t="s">
        <v>1738</v>
      </c>
      <c r="S2562" s="387">
        <v>2.2799999999999998</v>
      </c>
      <c r="T2562" s="387">
        <v>42</v>
      </c>
      <c r="U2562" s="387" t="s">
        <v>1737</v>
      </c>
      <c r="V2562" s="387" t="s">
        <v>1737</v>
      </c>
      <c r="W2562" s="387" t="s">
        <v>1728</v>
      </c>
      <c r="X2562" s="387" t="s">
        <v>1736</v>
      </c>
      <c r="Y2562" s="387" t="s">
        <v>1825</v>
      </c>
      <c r="Z2562" s="387" t="s">
        <v>1734</v>
      </c>
      <c r="AA2562" s="387" t="s">
        <v>1793</v>
      </c>
      <c r="AB2562" s="387">
        <v>24.55</v>
      </c>
      <c r="AC2562" s="387">
        <v>0</v>
      </c>
      <c r="AD2562" s="387">
        <v>4</v>
      </c>
      <c r="AE2562" s="387">
        <v>24.55</v>
      </c>
      <c r="AF2562" s="387" t="s">
        <v>1729</v>
      </c>
      <c r="AG2562" s="387">
        <v>24.55</v>
      </c>
      <c r="AH2562" s="387">
        <v>0</v>
      </c>
      <c r="AI2562" s="387">
        <v>4</v>
      </c>
      <c r="AJ2562" s="387">
        <v>24.55</v>
      </c>
      <c r="AK2562" s="387">
        <v>2.46</v>
      </c>
    </row>
    <row r="2563" spans="1:37">
      <c r="A2563" s="387" t="s">
        <v>3422</v>
      </c>
      <c r="B2563" s="388">
        <v>43694.013888888891</v>
      </c>
      <c r="C2563" s="389">
        <v>43693</v>
      </c>
      <c r="D2563" s="387" t="s">
        <v>3109</v>
      </c>
      <c r="E2563" s="389">
        <v>43693</v>
      </c>
      <c r="F2563" s="387" t="s">
        <v>2767</v>
      </c>
      <c r="G2563" s="389">
        <v>43694</v>
      </c>
      <c r="H2563" s="387" t="s">
        <v>1957</v>
      </c>
      <c r="I2563" s="389">
        <v>43693</v>
      </c>
      <c r="J2563" s="387" t="s">
        <v>1956</v>
      </c>
      <c r="K2563" s="387" t="s">
        <v>1741</v>
      </c>
      <c r="L2563" s="390" t="s">
        <v>1732</v>
      </c>
      <c r="M2563" s="390" t="s">
        <v>3030</v>
      </c>
      <c r="N2563" s="390" t="str">
        <f t="shared" si="80"/>
        <v>Employee48@blyblade.com</v>
      </c>
      <c r="O2563" s="390" t="str">
        <f t="shared" si="81"/>
        <v>Callen_Morris</v>
      </c>
      <c r="P2563" s="387" t="s">
        <v>1728</v>
      </c>
      <c r="Q2563" s="387" t="s">
        <v>1754</v>
      </c>
      <c r="R2563" s="387" t="s">
        <v>1753</v>
      </c>
      <c r="S2563" s="387">
        <v>4.75</v>
      </c>
      <c r="T2563" s="387">
        <v>10</v>
      </c>
      <c r="U2563" s="387" t="s">
        <v>1752</v>
      </c>
      <c r="V2563" s="387" t="s">
        <v>1752</v>
      </c>
      <c r="W2563" s="387" t="s">
        <v>1875</v>
      </c>
      <c r="X2563" s="387" t="s">
        <v>1770</v>
      </c>
      <c r="Y2563" s="387" t="s">
        <v>1728</v>
      </c>
      <c r="Z2563" s="387" t="s">
        <v>1734</v>
      </c>
      <c r="AA2563" s="387" t="s">
        <v>1733</v>
      </c>
      <c r="AB2563" s="387">
        <v>17.670000000000002</v>
      </c>
      <c r="AC2563" s="387">
        <v>0</v>
      </c>
      <c r="AD2563" s="387">
        <v>0</v>
      </c>
      <c r="AE2563" s="387">
        <v>17.670000000000002</v>
      </c>
      <c r="AF2563" s="387" t="s">
        <v>1729</v>
      </c>
      <c r="AG2563" s="387">
        <v>17.670000000000002</v>
      </c>
      <c r="AH2563" s="387">
        <v>0</v>
      </c>
      <c r="AI2563" s="387">
        <v>0</v>
      </c>
      <c r="AJ2563" s="387">
        <v>17.670000000000002</v>
      </c>
      <c r="AK2563" s="387">
        <v>1.77</v>
      </c>
    </row>
    <row r="2564" spans="1:37">
      <c r="A2564" s="387" t="s">
        <v>3420</v>
      </c>
      <c r="B2564" s="388">
        <v>43694.014120370368</v>
      </c>
      <c r="C2564" s="389">
        <v>43693</v>
      </c>
      <c r="D2564" s="387" t="s">
        <v>3419</v>
      </c>
      <c r="E2564" s="389">
        <v>43693</v>
      </c>
      <c r="F2564" s="387" t="s">
        <v>2096</v>
      </c>
      <c r="G2564" s="389">
        <v>43694</v>
      </c>
      <c r="H2564" s="387" t="s">
        <v>1954</v>
      </c>
      <c r="I2564" s="389">
        <v>43693</v>
      </c>
      <c r="J2564" s="387" t="s">
        <v>1953</v>
      </c>
      <c r="K2564" s="387" t="s">
        <v>1741</v>
      </c>
      <c r="L2564" s="390" t="s">
        <v>1732</v>
      </c>
      <c r="M2564" s="390" t="s">
        <v>1898</v>
      </c>
      <c r="N2564" s="390" t="str">
        <f t="shared" si="80"/>
        <v>Employee36@blyblade.com</v>
      </c>
      <c r="O2564" s="390" t="str">
        <f t="shared" si="81"/>
        <v>Jacob_Gibson</v>
      </c>
      <c r="P2564" s="387" t="s">
        <v>1728</v>
      </c>
      <c r="Q2564" s="387" t="s">
        <v>3418</v>
      </c>
      <c r="R2564" s="387" t="s">
        <v>1803</v>
      </c>
      <c r="S2564" s="387">
        <v>16.84</v>
      </c>
      <c r="T2564" s="387">
        <v>32</v>
      </c>
      <c r="U2564" s="387" t="s">
        <v>3417</v>
      </c>
      <c r="V2564" s="387" t="s">
        <v>3416</v>
      </c>
      <c r="W2564" s="387" t="s">
        <v>1761</v>
      </c>
      <c r="X2564" s="387" t="s">
        <v>1749</v>
      </c>
      <c r="Y2564" s="387" t="s">
        <v>1896</v>
      </c>
      <c r="Z2564" s="387" t="s">
        <v>1734</v>
      </c>
      <c r="AA2564" s="387" t="s">
        <v>1747</v>
      </c>
      <c r="AB2564" s="387">
        <v>0</v>
      </c>
      <c r="AC2564" s="387">
        <v>0</v>
      </c>
      <c r="AD2564" s="387">
        <v>7.62</v>
      </c>
      <c r="AE2564" s="387">
        <v>7.62</v>
      </c>
      <c r="AF2564" s="387" t="s">
        <v>1729</v>
      </c>
      <c r="AG2564" s="387">
        <v>0</v>
      </c>
      <c r="AH2564" s="387">
        <v>0</v>
      </c>
      <c r="AI2564" s="387">
        <v>7.62</v>
      </c>
      <c r="AJ2564" s="387">
        <v>7.62</v>
      </c>
      <c r="AK2564" s="387">
        <v>0</v>
      </c>
    </row>
    <row r="2565" spans="1:37">
      <c r="A2565" s="387" t="s">
        <v>3421</v>
      </c>
      <c r="B2565" s="388">
        <v>43694.014872685184</v>
      </c>
      <c r="C2565" s="389">
        <v>43694</v>
      </c>
      <c r="D2565" s="387" t="s">
        <v>2283</v>
      </c>
      <c r="E2565" s="389">
        <v>43693</v>
      </c>
      <c r="F2565" s="387" t="s">
        <v>2282</v>
      </c>
      <c r="G2565" s="387" t="s">
        <v>1728</v>
      </c>
      <c r="H2565" s="387" t="s">
        <v>1728</v>
      </c>
      <c r="I2565" s="387" t="s">
        <v>1728</v>
      </c>
      <c r="J2565" s="387" t="s">
        <v>1728</v>
      </c>
      <c r="K2565" s="387" t="s">
        <v>1741</v>
      </c>
      <c r="L2565" s="390" t="s">
        <v>1732</v>
      </c>
      <c r="M2565" s="390" t="s">
        <v>1755</v>
      </c>
      <c r="N2565" s="390" t="str">
        <f t="shared" si="80"/>
        <v>Employee2@blyblade.com</v>
      </c>
      <c r="O2565" s="390" t="str">
        <f t="shared" si="81"/>
        <v>Cal_Thompson</v>
      </c>
      <c r="P2565" s="387" t="s">
        <v>1728</v>
      </c>
      <c r="Q2565" s="387" t="s">
        <v>1787</v>
      </c>
      <c r="R2565" s="387" t="s">
        <v>1753</v>
      </c>
      <c r="S2565" s="387" t="s">
        <v>1728</v>
      </c>
      <c r="T2565" s="387" t="s">
        <v>1728</v>
      </c>
      <c r="U2565" s="387" t="s">
        <v>1752</v>
      </c>
      <c r="V2565" s="387" t="s">
        <v>1752</v>
      </c>
      <c r="W2565" s="387" t="s">
        <v>2403</v>
      </c>
      <c r="X2565" s="387" t="s">
        <v>1749</v>
      </c>
      <c r="Y2565" s="387" t="s">
        <v>1748</v>
      </c>
      <c r="Z2565" s="387" t="s">
        <v>1734</v>
      </c>
      <c r="AA2565" s="387" t="s">
        <v>1733</v>
      </c>
      <c r="AB2565" s="387">
        <v>10</v>
      </c>
      <c r="AC2565" s="387">
        <v>0</v>
      </c>
      <c r="AD2565" s="387">
        <v>0</v>
      </c>
      <c r="AE2565" s="387">
        <v>10</v>
      </c>
      <c r="AF2565" s="387" t="s">
        <v>1729</v>
      </c>
      <c r="AG2565" s="387">
        <v>10</v>
      </c>
      <c r="AH2565" s="387">
        <v>0</v>
      </c>
      <c r="AI2565" s="387">
        <v>0</v>
      </c>
      <c r="AJ2565" s="387">
        <v>10</v>
      </c>
      <c r="AK2565" s="387">
        <v>1</v>
      </c>
    </row>
    <row r="2566" spans="1:37">
      <c r="A2566" s="387" t="s">
        <v>3421</v>
      </c>
      <c r="B2566" s="388">
        <v>43694.015046296299</v>
      </c>
      <c r="C2566" s="389">
        <v>43694</v>
      </c>
      <c r="D2566" s="387" t="s">
        <v>2283</v>
      </c>
      <c r="E2566" s="389">
        <v>43693</v>
      </c>
      <c r="F2566" s="387" t="s">
        <v>2282</v>
      </c>
      <c r="G2566" s="387" t="s">
        <v>1728</v>
      </c>
      <c r="H2566" s="387" t="s">
        <v>1728</v>
      </c>
      <c r="I2566" s="387" t="s">
        <v>1728</v>
      </c>
      <c r="J2566" s="387" t="s">
        <v>1728</v>
      </c>
      <c r="K2566" s="387" t="s">
        <v>1741</v>
      </c>
      <c r="L2566" s="390" t="s">
        <v>1732</v>
      </c>
      <c r="M2566" s="390" t="s">
        <v>1755</v>
      </c>
      <c r="N2566" s="390" t="str">
        <f t="shared" si="80"/>
        <v>Employee2@blyblade.com</v>
      </c>
      <c r="O2566" s="390" t="str">
        <f t="shared" si="81"/>
        <v>Cal_Thompson</v>
      </c>
      <c r="P2566" s="387" t="s">
        <v>1728</v>
      </c>
      <c r="Q2566" s="387" t="s">
        <v>1787</v>
      </c>
      <c r="R2566" s="387" t="s">
        <v>1753</v>
      </c>
      <c r="S2566" s="387" t="s">
        <v>1728</v>
      </c>
      <c r="T2566" s="387" t="s">
        <v>1728</v>
      </c>
      <c r="U2566" s="387" t="s">
        <v>1752</v>
      </c>
      <c r="V2566" s="387" t="s">
        <v>1752</v>
      </c>
      <c r="W2566" s="387" t="s">
        <v>2403</v>
      </c>
      <c r="X2566" s="387" t="s">
        <v>1749</v>
      </c>
      <c r="Y2566" s="387" t="s">
        <v>1748</v>
      </c>
      <c r="Z2566" s="387" t="s">
        <v>1734</v>
      </c>
      <c r="AA2566" s="387" t="s">
        <v>2138</v>
      </c>
      <c r="AB2566" s="387">
        <v>-10</v>
      </c>
      <c r="AC2566" s="387">
        <v>0</v>
      </c>
      <c r="AD2566" s="387">
        <v>0</v>
      </c>
      <c r="AE2566" s="387">
        <v>-10</v>
      </c>
      <c r="AF2566" s="387" t="s">
        <v>1729</v>
      </c>
      <c r="AG2566" s="387">
        <v>-10</v>
      </c>
      <c r="AH2566" s="387">
        <v>0</v>
      </c>
      <c r="AI2566" s="387">
        <v>0</v>
      </c>
      <c r="AJ2566" s="387">
        <v>-10</v>
      </c>
      <c r="AK2566" s="387">
        <v>-1</v>
      </c>
    </row>
    <row r="2567" spans="1:37">
      <c r="A2567" s="387" t="s">
        <v>3420</v>
      </c>
      <c r="B2567" s="388">
        <v>43694.01630787037</v>
      </c>
      <c r="C2567" s="389">
        <v>43693</v>
      </c>
      <c r="D2567" s="387" t="s">
        <v>3419</v>
      </c>
      <c r="E2567" s="389">
        <v>43693</v>
      </c>
      <c r="F2567" s="387" t="s">
        <v>2096</v>
      </c>
      <c r="G2567" s="389">
        <v>43694</v>
      </c>
      <c r="H2567" s="387" t="s">
        <v>1954</v>
      </c>
      <c r="I2567" s="389">
        <v>43693</v>
      </c>
      <c r="J2567" s="387" t="s">
        <v>1953</v>
      </c>
      <c r="K2567" s="387" t="s">
        <v>1741</v>
      </c>
      <c r="L2567" s="390" t="s">
        <v>1732</v>
      </c>
      <c r="M2567" s="390" t="s">
        <v>1898</v>
      </c>
      <c r="N2567" s="390" t="str">
        <f t="shared" si="80"/>
        <v>Employee36@blyblade.com</v>
      </c>
      <c r="O2567" s="390" t="str">
        <f t="shared" si="81"/>
        <v>Jacob_Gibson</v>
      </c>
      <c r="P2567" s="387" t="s">
        <v>1728</v>
      </c>
      <c r="Q2567" s="387" t="s">
        <v>3418</v>
      </c>
      <c r="R2567" s="387" t="s">
        <v>1803</v>
      </c>
      <c r="S2567" s="387">
        <v>16.84</v>
      </c>
      <c r="T2567" s="387">
        <v>32</v>
      </c>
      <c r="U2567" s="387" t="s">
        <v>3417</v>
      </c>
      <c r="V2567" s="387" t="s">
        <v>3416</v>
      </c>
      <c r="W2567" s="387" t="s">
        <v>1761</v>
      </c>
      <c r="X2567" s="387" t="s">
        <v>1749</v>
      </c>
      <c r="Y2567" s="387" t="s">
        <v>1896</v>
      </c>
      <c r="Z2567" s="387" t="s">
        <v>1734</v>
      </c>
      <c r="AA2567" s="387" t="s">
        <v>1733</v>
      </c>
      <c r="AB2567" s="387">
        <v>50.84</v>
      </c>
      <c r="AC2567" s="387">
        <v>0</v>
      </c>
      <c r="AD2567" s="387">
        <v>0</v>
      </c>
      <c r="AE2567" s="387">
        <v>50.84</v>
      </c>
      <c r="AF2567" s="387" t="s">
        <v>1729</v>
      </c>
      <c r="AG2567" s="387">
        <v>50.84</v>
      </c>
      <c r="AH2567" s="387">
        <v>0</v>
      </c>
      <c r="AI2567" s="387">
        <v>0</v>
      </c>
      <c r="AJ2567" s="387">
        <v>50.84</v>
      </c>
      <c r="AK2567" s="387">
        <v>5.08</v>
      </c>
    </row>
    <row r="2568" spans="1:37">
      <c r="A2568" s="387" t="s">
        <v>3415</v>
      </c>
      <c r="B2568" s="388">
        <v>43694.01635416667</v>
      </c>
      <c r="C2568" s="389">
        <v>43693</v>
      </c>
      <c r="D2568" s="387" t="s">
        <v>2712</v>
      </c>
      <c r="E2568" s="389">
        <v>43693</v>
      </c>
      <c r="F2568" s="387" t="s">
        <v>2711</v>
      </c>
      <c r="G2568" s="387" t="s">
        <v>1728</v>
      </c>
      <c r="H2568" s="387" t="s">
        <v>1728</v>
      </c>
      <c r="I2568" s="387" t="s">
        <v>1728</v>
      </c>
      <c r="J2568" s="387" t="s">
        <v>1728</v>
      </c>
      <c r="K2568" s="387" t="s">
        <v>1741</v>
      </c>
      <c r="L2568" s="390" t="s">
        <v>1732</v>
      </c>
      <c r="M2568" s="390" t="s">
        <v>1731</v>
      </c>
      <c r="N2568" s="390" t="str">
        <f t="shared" si="80"/>
        <v>Employee8@blyblade.com</v>
      </c>
      <c r="O2568" s="390" t="str">
        <f t="shared" si="81"/>
        <v>--_--</v>
      </c>
      <c r="P2568" s="387" t="s">
        <v>1728</v>
      </c>
      <c r="Q2568" s="387" t="s">
        <v>1762</v>
      </c>
      <c r="R2568" s="387" t="s">
        <v>1753</v>
      </c>
      <c r="S2568" s="387" t="s">
        <v>1728</v>
      </c>
      <c r="T2568" s="387" t="s">
        <v>1728</v>
      </c>
      <c r="U2568" s="387" t="s">
        <v>1752</v>
      </c>
      <c r="V2568" s="387" t="s">
        <v>1752</v>
      </c>
      <c r="W2568" s="387" t="s">
        <v>2403</v>
      </c>
      <c r="X2568" s="387" t="s">
        <v>1749</v>
      </c>
      <c r="Y2568" s="387" t="s">
        <v>1728</v>
      </c>
      <c r="Z2568" s="387" t="s">
        <v>1734</v>
      </c>
      <c r="AA2568" s="387" t="s">
        <v>2138</v>
      </c>
      <c r="AB2568" s="387">
        <v>-10</v>
      </c>
      <c r="AC2568" s="387">
        <v>0</v>
      </c>
      <c r="AD2568" s="387">
        <v>0</v>
      </c>
      <c r="AE2568" s="387">
        <v>-10</v>
      </c>
      <c r="AF2568" s="387" t="s">
        <v>1729</v>
      </c>
      <c r="AG2568" s="387">
        <v>-10</v>
      </c>
      <c r="AH2568" s="387">
        <v>0</v>
      </c>
      <c r="AI2568" s="387">
        <v>0</v>
      </c>
      <c r="AJ2568" s="387">
        <v>-10</v>
      </c>
      <c r="AK2568" s="387">
        <v>-1</v>
      </c>
    </row>
    <row r="2569" spans="1:37">
      <c r="A2569" s="387" t="s">
        <v>3414</v>
      </c>
      <c r="B2569" s="388">
        <v>43694.019166666665</v>
      </c>
      <c r="C2569" s="389">
        <v>43694</v>
      </c>
      <c r="D2569" s="387" t="s">
        <v>3413</v>
      </c>
      <c r="E2569" s="389">
        <v>43693</v>
      </c>
      <c r="F2569" s="387" t="s">
        <v>2086</v>
      </c>
      <c r="G2569" s="389">
        <v>43694</v>
      </c>
      <c r="H2569" s="387" t="s">
        <v>1942</v>
      </c>
      <c r="I2569" s="389">
        <v>43693</v>
      </c>
      <c r="J2569" s="387" t="s">
        <v>1941</v>
      </c>
      <c r="K2569" s="387" t="s">
        <v>1741</v>
      </c>
      <c r="L2569" s="390" t="s">
        <v>1732</v>
      </c>
      <c r="M2569" s="390" t="s">
        <v>2812</v>
      </c>
      <c r="N2569" s="390" t="str">
        <f t="shared" si="80"/>
        <v>Employee6@blyblade.com</v>
      </c>
      <c r="O2569" s="390" t="str">
        <f t="shared" si="81"/>
        <v>Matthew_Brody</v>
      </c>
      <c r="P2569" s="387" t="s">
        <v>1728</v>
      </c>
      <c r="Q2569" s="387" t="s">
        <v>1847</v>
      </c>
      <c r="R2569" s="387" t="s">
        <v>1738</v>
      </c>
      <c r="S2569" s="387">
        <v>1.03</v>
      </c>
      <c r="T2569" s="387">
        <v>5</v>
      </c>
      <c r="U2569" s="387" t="s">
        <v>1883</v>
      </c>
      <c r="V2569" s="387" t="s">
        <v>3075</v>
      </c>
      <c r="W2569" s="387" t="s">
        <v>1875</v>
      </c>
      <c r="X2569" s="387" t="s">
        <v>1770</v>
      </c>
      <c r="Y2569" s="387" t="s">
        <v>1748</v>
      </c>
      <c r="Z2569" s="387" t="s">
        <v>1734</v>
      </c>
      <c r="AA2569" s="387" t="s">
        <v>1733</v>
      </c>
      <c r="AB2569" s="387">
        <v>13.93</v>
      </c>
      <c r="AC2569" s="387">
        <v>0</v>
      </c>
      <c r="AD2569" s="387">
        <v>0</v>
      </c>
      <c r="AE2569" s="387">
        <v>13.93</v>
      </c>
      <c r="AF2569" s="387" t="s">
        <v>1729</v>
      </c>
      <c r="AG2569" s="387">
        <v>13.93</v>
      </c>
      <c r="AH2569" s="387">
        <v>0</v>
      </c>
      <c r="AI2569" s="387">
        <v>0</v>
      </c>
      <c r="AJ2569" s="387">
        <v>13.93</v>
      </c>
      <c r="AK2569" s="387">
        <v>1.39</v>
      </c>
    </row>
    <row r="2570" spans="1:37">
      <c r="A2570" s="387" t="s">
        <v>3412</v>
      </c>
      <c r="B2570" s="388">
        <v>43694.02076388889</v>
      </c>
      <c r="C2570" s="389">
        <v>43693</v>
      </c>
      <c r="D2570" s="387" t="s">
        <v>2712</v>
      </c>
      <c r="E2570" s="389">
        <v>43693</v>
      </c>
      <c r="F2570" s="387" t="s">
        <v>2711</v>
      </c>
      <c r="G2570" s="389">
        <v>43694</v>
      </c>
      <c r="H2570" s="387" t="s">
        <v>3411</v>
      </c>
      <c r="I2570" s="389">
        <v>43693</v>
      </c>
      <c r="J2570" s="387" t="s">
        <v>3410</v>
      </c>
      <c r="K2570" s="387" t="s">
        <v>1741</v>
      </c>
      <c r="L2570" s="390" t="s">
        <v>1732</v>
      </c>
      <c r="M2570" s="390" t="s">
        <v>2681</v>
      </c>
      <c r="N2570" s="390" t="str">
        <f t="shared" si="80"/>
        <v>Employee23@blyblade.com</v>
      </c>
      <c r="O2570" s="390" t="str">
        <f t="shared" si="81"/>
        <v>James_Whaley</v>
      </c>
      <c r="P2570" s="387" t="s">
        <v>1728</v>
      </c>
      <c r="Q2570" s="387" t="s">
        <v>1754</v>
      </c>
      <c r="R2570" s="387" t="s">
        <v>1738</v>
      </c>
      <c r="S2570" s="387">
        <v>1.95</v>
      </c>
      <c r="T2570" s="387">
        <v>14</v>
      </c>
      <c r="U2570" s="387" t="s">
        <v>1772</v>
      </c>
      <c r="V2570" s="387" t="s">
        <v>1928</v>
      </c>
      <c r="W2570" s="387" t="s">
        <v>1771</v>
      </c>
      <c r="X2570" s="387" t="s">
        <v>1770</v>
      </c>
      <c r="Y2570" s="387" t="s">
        <v>1896</v>
      </c>
      <c r="Z2570" s="387" t="s">
        <v>1734</v>
      </c>
      <c r="AA2570" s="387" t="s">
        <v>1733</v>
      </c>
      <c r="AB2570" s="387">
        <v>17.55</v>
      </c>
      <c r="AC2570" s="387">
        <v>0</v>
      </c>
      <c r="AD2570" s="387">
        <v>0</v>
      </c>
      <c r="AE2570" s="387">
        <v>17.55</v>
      </c>
      <c r="AF2570" s="387" t="s">
        <v>1729</v>
      </c>
      <c r="AG2570" s="387">
        <v>17.55</v>
      </c>
      <c r="AH2570" s="387">
        <v>0</v>
      </c>
      <c r="AI2570" s="387">
        <v>0</v>
      </c>
      <c r="AJ2570" s="387">
        <v>17.55</v>
      </c>
      <c r="AK2570" s="387">
        <v>1.76</v>
      </c>
    </row>
    <row r="2571" spans="1:37">
      <c r="A2571" s="387" t="s">
        <v>3409</v>
      </c>
      <c r="B2571" s="388">
        <v>43694.021134259259</v>
      </c>
      <c r="C2571" s="389">
        <v>43694</v>
      </c>
      <c r="D2571" s="387" t="s">
        <v>2283</v>
      </c>
      <c r="E2571" s="389">
        <v>43693</v>
      </c>
      <c r="F2571" s="387" t="s">
        <v>2282</v>
      </c>
      <c r="G2571" s="387" t="s">
        <v>1728</v>
      </c>
      <c r="H2571" s="387" t="s">
        <v>1728</v>
      </c>
      <c r="I2571" s="387" t="s">
        <v>1728</v>
      </c>
      <c r="J2571" s="387" t="s">
        <v>1728</v>
      </c>
      <c r="K2571" s="387" t="s">
        <v>1741</v>
      </c>
      <c r="L2571" s="390" t="s">
        <v>1732</v>
      </c>
      <c r="M2571" s="390" t="s">
        <v>1929</v>
      </c>
      <c r="N2571" s="390" t="str">
        <f t="shared" si="80"/>
        <v>Employee29@blyblade.com</v>
      </c>
      <c r="O2571" s="390" t="str">
        <f t="shared" si="81"/>
        <v>Justin_Meltzer</v>
      </c>
      <c r="P2571" s="387" t="s">
        <v>1728</v>
      </c>
      <c r="Q2571" s="387" t="s">
        <v>1787</v>
      </c>
      <c r="R2571" s="387" t="s">
        <v>1753</v>
      </c>
      <c r="S2571" s="387">
        <v>0.19</v>
      </c>
      <c r="T2571" s="387">
        <v>19</v>
      </c>
      <c r="U2571" s="387" t="s">
        <v>1752</v>
      </c>
      <c r="V2571" s="387" t="s">
        <v>1752</v>
      </c>
      <c r="W2571" s="387" t="s">
        <v>2403</v>
      </c>
      <c r="X2571" s="387" t="s">
        <v>1749</v>
      </c>
      <c r="Y2571" s="387" t="s">
        <v>1748</v>
      </c>
      <c r="Z2571" s="387" t="s">
        <v>1734</v>
      </c>
      <c r="AA2571" s="387" t="s">
        <v>1733</v>
      </c>
      <c r="AB2571" s="387">
        <v>27.18</v>
      </c>
      <c r="AC2571" s="387">
        <v>0</v>
      </c>
      <c r="AD2571" s="387">
        <v>0</v>
      </c>
      <c r="AE2571" s="387">
        <v>27.18</v>
      </c>
      <c r="AF2571" s="387" t="s">
        <v>1729</v>
      </c>
      <c r="AG2571" s="387">
        <v>27.18</v>
      </c>
      <c r="AH2571" s="387">
        <v>0</v>
      </c>
      <c r="AI2571" s="387">
        <v>0</v>
      </c>
      <c r="AJ2571" s="387">
        <v>27.18</v>
      </c>
      <c r="AK2571" s="387">
        <v>2.72</v>
      </c>
    </row>
    <row r="2572" spans="1:37">
      <c r="A2572" s="387" t="s">
        <v>3408</v>
      </c>
      <c r="B2572" s="388">
        <v>43694.021550925929</v>
      </c>
      <c r="C2572" s="389">
        <v>43693</v>
      </c>
      <c r="D2572" s="387" t="s">
        <v>2285</v>
      </c>
      <c r="E2572" s="389">
        <v>43693</v>
      </c>
      <c r="F2572" s="387" t="s">
        <v>2284</v>
      </c>
      <c r="G2572" s="389">
        <v>43694</v>
      </c>
      <c r="H2572" s="387" t="s">
        <v>3190</v>
      </c>
      <c r="I2572" s="389">
        <v>43693</v>
      </c>
      <c r="J2572" s="387" t="s">
        <v>2965</v>
      </c>
      <c r="K2572" s="387" t="s">
        <v>1741</v>
      </c>
      <c r="L2572" s="390" t="s">
        <v>1732</v>
      </c>
      <c r="M2572" s="390" t="s">
        <v>1986</v>
      </c>
      <c r="N2572" s="390" t="str">
        <f t="shared" si="80"/>
        <v>Employee1@blyblade.com</v>
      </c>
      <c r="O2572" s="390" t="str">
        <f t="shared" si="81"/>
        <v>Jake_Mirto</v>
      </c>
      <c r="P2572" s="387" t="s">
        <v>1728</v>
      </c>
      <c r="Q2572" s="387" t="s">
        <v>1762</v>
      </c>
      <c r="R2572" s="387" t="s">
        <v>1753</v>
      </c>
      <c r="S2572" s="387">
        <v>20.81</v>
      </c>
      <c r="T2572" s="387">
        <v>56</v>
      </c>
      <c r="U2572" s="387" t="s">
        <v>1752</v>
      </c>
      <c r="V2572" s="387" t="s">
        <v>1826</v>
      </c>
      <c r="W2572" s="387" t="s">
        <v>1761</v>
      </c>
      <c r="X2572" s="387" t="s">
        <v>1770</v>
      </c>
      <c r="Y2572" s="387" t="s">
        <v>1735</v>
      </c>
      <c r="Z2572" s="387" t="s">
        <v>1734</v>
      </c>
      <c r="AA2572" s="387" t="s">
        <v>1733</v>
      </c>
      <c r="AB2572" s="387">
        <v>168.3</v>
      </c>
      <c r="AC2572" s="387">
        <v>0</v>
      </c>
      <c r="AD2572" s="387">
        <v>0</v>
      </c>
      <c r="AE2572" s="387">
        <v>168.3</v>
      </c>
      <c r="AF2572" s="387" t="s">
        <v>1729</v>
      </c>
      <c r="AG2572" s="387">
        <v>168.3</v>
      </c>
      <c r="AH2572" s="387">
        <v>0</v>
      </c>
      <c r="AI2572" s="387">
        <v>0</v>
      </c>
      <c r="AJ2572" s="387">
        <v>168.3</v>
      </c>
      <c r="AK2572" s="387">
        <v>16.829999999999998</v>
      </c>
    </row>
    <row r="2573" spans="1:37">
      <c r="A2573" s="387" t="s">
        <v>3407</v>
      </c>
      <c r="B2573" s="388">
        <v>43694.027175925927</v>
      </c>
      <c r="C2573" s="389">
        <v>43694</v>
      </c>
      <c r="D2573" s="387" t="s">
        <v>3194</v>
      </c>
      <c r="E2573" s="389">
        <v>43693</v>
      </c>
      <c r="F2573" s="387" t="s">
        <v>2970</v>
      </c>
      <c r="G2573" s="389">
        <v>43694</v>
      </c>
      <c r="H2573" s="387" t="s">
        <v>2805</v>
      </c>
      <c r="I2573" s="389">
        <v>43693</v>
      </c>
      <c r="J2573" s="387" t="s">
        <v>2804</v>
      </c>
      <c r="K2573" s="387" t="s">
        <v>1741</v>
      </c>
      <c r="L2573" s="390" t="s">
        <v>1732</v>
      </c>
      <c r="M2573" s="390" t="s">
        <v>2127</v>
      </c>
      <c r="N2573" s="390" t="str">
        <f t="shared" si="80"/>
        <v>Employee46@blyblade.com</v>
      </c>
      <c r="O2573" s="390" t="str">
        <f t="shared" si="81"/>
        <v>Ngozi_Kemjika</v>
      </c>
      <c r="P2573" s="387" t="s">
        <v>1728</v>
      </c>
      <c r="Q2573" s="387" t="s">
        <v>1754</v>
      </c>
      <c r="R2573" s="387" t="s">
        <v>1738</v>
      </c>
      <c r="S2573" s="387">
        <v>6.78</v>
      </c>
      <c r="T2573" s="387">
        <v>22</v>
      </c>
      <c r="U2573" s="387" t="s">
        <v>1737</v>
      </c>
      <c r="V2573" s="387" t="s">
        <v>2279</v>
      </c>
      <c r="W2573" s="387" t="s">
        <v>1771</v>
      </c>
      <c r="X2573" s="387" t="s">
        <v>1770</v>
      </c>
      <c r="Y2573" s="387" t="s">
        <v>1825</v>
      </c>
      <c r="Z2573" s="387" t="s">
        <v>1734</v>
      </c>
      <c r="AA2573" s="387" t="s">
        <v>1733</v>
      </c>
      <c r="AB2573" s="387">
        <v>25.95</v>
      </c>
      <c r="AC2573" s="387">
        <v>0</v>
      </c>
      <c r="AD2573" s="387">
        <v>0</v>
      </c>
      <c r="AE2573" s="387">
        <v>25.95</v>
      </c>
      <c r="AF2573" s="387" t="s">
        <v>1729</v>
      </c>
      <c r="AG2573" s="387">
        <v>25.95</v>
      </c>
      <c r="AH2573" s="387">
        <v>0</v>
      </c>
      <c r="AI2573" s="387">
        <v>0</v>
      </c>
      <c r="AJ2573" s="387">
        <v>25.95</v>
      </c>
      <c r="AK2573" s="387">
        <v>2.6</v>
      </c>
    </row>
    <row r="2574" spans="1:37">
      <c r="A2574" s="387" t="s">
        <v>3406</v>
      </c>
      <c r="B2574" s="388">
        <v>43694.029780092591</v>
      </c>
      <c r="C2574" s="389">
        <v>43694</v>
      </c>
      <c r="D2574" s="387" t="s">
        <v>2815</v>
      </c>
      <c r="E2574" s="389">
        <v>43693</v>
      </c>
      <c r="F2574" s="387" t="s">
        <v>2814</v>
      </c>
      <c r="G2574" s="389">
        <v>43694</v>
      </c>
      <c r="H2574" s="387" t="s">
        <v>2259</v>
      </c>
      <c r="I2574" s="389">
        <v>43693</v>
      </c>
      <c r="J2574" s="387" t="s">
        <v>2258</v>
      </c>
      <c r="K2574" s="387" t="s">
        <v>1741</v>
      </c>
      <c r="L2574" s="390" t="s">
        <v>1732</v>
      </c>
      <c r="M2574" s="390" t="s">
        <v>2208</v>
      </c>
      <c r="N2574" s="390" t="str">
        <f t="shared" ref="N2574:N2637" si="82">M2574&amp;"@blyblade.com"</f>
        <v>Employee13@blyblade.com</v>
      </c>
      <c r="O2574" s="390" t="str">
        <f t="shared" si="81"/>
        <v>Evelyn_Pelczar</v>
      </c>
      <c r="P2574" s="387" t="s">
        <v>1728</v>
      </c>
      <c r="Q2574" s="387" t="s">
        <v>1847</v>
      </c>
      <c r="R2574" s="387" t="s">
        <v>1738</v>
      </c>
      <c r="S2574" s="387">
        <v>4.63</v>
      </c>
      <c r="T2574" s="387">
        <v>20</v>
      </c>
      <c r="U2574" s="387" t="s">
        <v>1883</v>
      </c>
      <c r="V2574" s="387" t="s">
        <v>2207</v>
      </c>
      <c r="W2574" s="387" t="s">
        <v>1771</v>
      </c>
      <c r="X2574" s="387" t="s">
        <v>1770</v>
      </c>
      <c r="Y2574" s="387" t="s">
        <v>1735</v>
      </c>
      <c r="Z2574" s="387" t="s">
        <v>1734</v>
      </c>
      <c r="AA2574" s="387" t="s">
        <v>1733</v>
      </c>
      <c r="AB2574" s="387">
        <v>22.45</v>
      </c>
      <c r="AC2574" s="387">
        <v>0</v>
      </c>
      <c r="AD2574" s="387">
        <v>0</v>
      </c>
      <c r="AE2574" s="387">
        <v>22.45</v>
      </c>
      <c r="AF2574" s="387" t="s">
        <v>1729</v>
      </c>
      <c r="AG2574" s="387">
        <v>22.45</v>
      </c>
      <c r="AH2574" s="387">
        <v>0</v>
      </c>
      <c r="AI2574" s="387">
        <v>0</v>
      </c>
      <c r="AJ2574" s="387">
        <v>22.45</v>
      </c>
      <c r="AK2574" s="387">
        <v>2.25</v>
      </c>
    </row>
    <row r="2575" spans="1:37">
      <c r="A2575" s="387" t="s">
        <v>3405</v>
      </c>
      <c r="B2575" s="388">
        <v>43694.035393518519</v>
      </c>
      <c r="C2575" s="389">
        <v>43694</v>
      </c>
      <c r="D2575" s="387" t="s">
        <v>2277</v>
      </c>
      <c r="E2575" s="389">
        <v>43693</v>
      </c>
      <c r="F2575" s="387" t="s">
        <v>2276</v>
      </c>
      <c r="G2575" s="389">
        <v>43694</v>
      </c>
      <c r="H2575" s="387" t="s">
        <v>2759</v>
      </c>
      <c r="I2575" s="389">
        <v>43693</v>
      </c>
      <c r="J2575" s="387" t="s">
        <v>2758</v>
      </c>
      <c r="K2575" s="387" t="s">
        <v>1741</v>
      </c>
      <c r="L2575" s="390" t="s">
        <v>1732</v>
      </c>
      <c r="M2575" s="390" t="s">
        <v>1924</v>
      </c>
      <c r="N2575" s="390" t="str">
        <f t="shared" si="82"/>
        <v>Employee16@blyblade.com</v>
      </c>
      <c r="O2575" s="390" t="str">
        <f t="shared" ref="O2575:O2638" si="83">VLOOKUP(M2575,$A$10:$F$65,4,FALSE)</f>
        <v>Hunter_Senning</v>
      </c>
      <c r="P2575" s="387" t="s">
        <v>1728</v>
      </c>
      <c r="Q2575" s="387" t="s">
        <v>1847</v>
      </c>
      <c r="R2575" s="387" t="s">
        <v>1738</v>
      </c>
      <c r="S2575" s="387">
        <v>4.9800000000000004</v>
      </c>
      <c r="T2575" s="387">
        <v>29</v>
      </c>
      <c r="U2575" s="387" t="s">
        <v>1883</v>
      </c>
      <c r="V2575" s="387" t="s">
        <v>2247</v>
      </c>
      <c r="W2575" s="387" t="s">
        <v>1771</v>
      </c>
      <c r="X2575" s="387" t="s">
        <v>1770</v>
      </c>
      <c r="Y2575" s="387" t="s">
        <v>1748</v>
      </c>
      <c r="Z2575" s="387" t="s">
        <v>1734</v>
      </c>
      <c r="AA2575" s="387" t="s">
        <v>1733</v>
      </c>
      <c r="AB2575" s="387">
        <v>51.03</v>
      </c>
      <c r="AC2575" s="387">
        <v>0</v>
      </c>
      <c r="AD2575" s="387">
        <v>0</v>
      </c>
      <c r="AE2575" s="387">
        <v>51.03</v>
      </c>
      <c r="AF2575" s="387" t="s">
        <v>1729</v>
      </c>
      <c r="AG2575" s="387">
        <v>51.03</v>
      </c>
      <c r="AH2575" s="387">
        <v>0</v>
      </c>
      <c r="AI2575" s="387">
        <v>0</v>
      </c>
      <c r="AJ2575" s="387">
        <v>51.03</v>
      </c>
      <c r="AK2575" s="387">
        <v>5.0999999999999996</v>
      </c>
    </row>
    <row r="2576" spans="1:37">
      <c r="A2576" s="387" t="s">
        <v>3404</v>
      </c>
      <c r="B2576" s="388">
        <v>43694.038287037038</v>
      </c>
      <c r="C2576" s="389">
        <v>43694</v>
      </c>
      <c r="D2576" s="387" t="s">
        <v>2277</v>
      </c>
      <c r="E2576" s="389">
        <v>43693</v>
      </c>
      <c r="F2576" s="387" t="s">
        <v>2276</v>
      </c>
      <c r="G2576" s="389">
        <v>43694</v>
      </c>
      <c r="H2576" s="387" t="s">
        <v>3142</v>
      </c>
      <c r="I2576" s="389">
        <v>43693</v>
      </c>
      <c r="J2576" s="387" t="s">
        <v>3141</v>
      </c>
      <c r="K2576" s="387" t="s">
        <v>1741</v>
      </c>
      <c r="L2576" s="390" t="s">
        <v>1732</v>
      </c>
      <c r="M2576" s="390" t="s">
        <v>2985</v>
      </c>
      <c r="N2576" s="390" t="str">
        <f t="shared" si="82"/>
        <v>Employee49@blyblade.com</v>
      </c>
      <c r="O2576" s="390" t="str">
        <f t="shared" si="83"/>
        <v>Emi_Suzuki</v>
      </c>
      <c r="P2576" s="387" t="s">
        <v>1728</v>
      </c>
      <c r="Q2576" s="387" t="s">
        <v>1754</v>
      </c>
      <c r="R2576" s="387" t="s">
        <v>1738</v>
      </c>
      <c r="S2576" s="387">
        <v>6.28</v>
      </c>
      <c r="T2576" s="387">
        <v>30</v>
      </c>
      <c r="U2576" s="387" t="s">
        <v>1883</v>
      </c>
      <c r="V2576" s="387" t="s">
        <v>2984</v>
      </c>
      <c r="W2576" s="387" t="s">
        <v>1771</v>
      </c>
      <c r="X2576" s="387" t="s">
        <v>1770</v>
      </c>
      <c r="Y2576" s="387" t="s">
        <v>1825</v>
      </c>
      <c r="Z2576" s="387" t="s">
        <v>1734</v>
      </c>
      <c r="AA2576" s="387" t="s">
        <v>1733</v>
      </c>
      <c r="AB2576" s="387">
        <v>32.03</v>
      </c>
      <c r="AC2576" s="387">
        <v>0</v>
      </c>
      <c r="AD2576" s="387">
        <v>0</v>
      </c>
      <c r="AE2576" s="387">
        <v>32.03</v>
      </c>
      <c r="AF2576" s="387" t="s">
        <v>1729</v>
      </c>
      <c r="AG2576" s="387">
        <v>32.03</v>
      </c>
      <c r="AH2576" s="387">
        <v>0</v>
      </c>
      <c r="AI2576" s="387">
        <v>0</v>
      </c>
      <c r="AJ2576" s="387">
        <v>32.03</v>
      </c>
      <c r="AK2576" s="387">
        <v>3.2</v>
      </c>
    </row>
    <row r="2577" spans="1:37">
      <c r="A2577" s="387" t="s">
        <v>3403</v>
      </c>
      <c r="B2577" s="388">
        <v>43694.041122685187</v>
      </c>
      <c r="C2577" s="389">
        <v>43694</v>
      </c>
      <c r="D2577" s="387" t="s">
        <v>2283</v>
      </c>
      <c r="E2577" s="389">
        <v>43693</v>
      </c>
      <c r="F2577" s="387" t="s">
        <v>2282</v>
      </c>
      <c r="G2577" s="389">
        <v>43694</v>
      </c>
      <c r="H2577" s="387" t="s">
        <v>1919</v>
      </c>
      <c r="I2577" s="389">
        <v>43693</v>
      </c>
      <c r="J2577" s="387" t="s">
        <v>1918</v>
      </c>
      <c r="K2577" s="387" t="s">
        <v>1741</v>
      </c>
      <c r="L2577" s="390" t="s">
        <v>1732</v>
      </c>
      <c r="M2577" s="390" t="s">
        <v>2743</v>
      </c>
      <c r="N2577" s="390" t="str">
        <f t="shared" si="82"/>
        <v>Employee42@blyblade.com</v>
      </c>
      <c r="O2577" s="390" t="str">
        <f t="shared" si="83"/>
        <v>Nathaniel_Guenther</v>
      </c>
      <c r="P2577" s="387" t="s">
        <v>1728</v>
      </c>
      <c r="Q2577" s="387" t="s">
        <v>1787</v>
      </c>
      <c r="R2577" s="387" t="s">
        <v>1753</v>
      </c>
      <c r="S2577" s="387">
        <v>18.22</v>
      </c>
      <c r="T2577" s="387">
        <v>34</v>
      </c>
      <c r="U2577" s="387" t="s">
        <v>1752</v>
      </c>
      <c r="V2577" s="387" t="s">
        <v>1826</v>
      </c>
      <c r="W2577" s="387" t="s">
        <v>2403</v>
      </c>
      <c r="X2577" s="387" t="s">
        <v>1749</v>
      </c>
      <c r="Y2577" s="387" t="s">
        <v>1728</v>
      </c>
      <c r="Z2577" s="387" t="s">
        <v>1734</v>
      </c>
      <c r="AA2577" s="387" t="s">
        <v>1733</v>
      </c>
      <c r="AB2577" s="387">
        <v>130.25</v>
      </c>
      <c r="AC2577" s="387">
        <v>0</v>
      </c>
      <c r="AD2577" s="387">
        <v>0</v>
      </c>
      <c r="AE2577" s="387">
        <v>130.25</v>
      </c>
      <c r="AF2577" s="387" t="s">
        <v>1729</v>
      </c>
      <c r="AG2577" s="387">
        <v>130.25</v>
      </c>
      <c r="AH2577" s="387">
        <v>0</v>
      </c>
      <c r="AI2577" s="387">
        <v>0</v>
      </c>
      <c r="AJ2577" s="387">
        <v>130.25</v>
      </c>
      <c r="AK2577" s="387">
        <v>13.03</v>
      </c>
    </row>
    <row r="2578" spans="1:37">
      <c r="A2578" s="387" t="s">
        <v>3403</v>
      </c>
      <c r="B2578" s="388">
        <v>43694.041319444441</v>
      </c>
      <c r="C2578" s="389">
        <v>43694</v>
      </c>
      <c r="D2578" s="387" t="s">
        <v>2283</v>
      </c>
      <c r="E2578" s="389">
        <v>43693</v>
      </c>
      <c r="F2578" s="387" t="s">
        <v>2282</v>
      </c>
      <c r="G2578" s="389">
        <v>43694</v>
      </c>
      <c r="H2578" s="387" t="s">
        <v>1919</v>
      </c>
      <c r="I2578" s="389">
        <v>43693</v>
      </c>
      <c r="J2578" s="387" t="s">
        <v>1918</v>
      </c>
      <c r="K2578" s="387" t="s">
        <v>1741</v>
      </c>
      <c r="L2578" s="390" t="s">
        <v>1732</v>
      </c>
      <c r="M2578" s="390" t="s">
        <v>2743</v>
      </c>
      <c r="N2578" s="390" t="str">
        <f t="shared" si="82"/>
        <v>Employee42@blyblade.com</v>
      </c>
      <c r="O2578" s="390" t="str">
        <f t="shared" si="83"/>
        <v>Nathaniel_Guenther</v>
      </c>
      <c r="P2578" s="387" t="s">
        <v>1728</v>
      </c>
      <c r="Q2578" s="387" t="s">
        <v>1787</v>
      </c>
      <c r="R2578" s="387" t="s">
        <v>1753</v>
      </c>
      <c r="S2578" s="387">
        <v>18.22</v>
      </c>
      <c r="T2578" s="387">
        <v>34</v>
      </c>
      <c r="U2578" s="387" t="s">
        <v>1752</v>
      </c>
      <c r="V2578" s="387" t="s">
        <v>1826</v>
      </c>
      <c r="W2578" s="387" t="s">
        <v>2403</v>
      </c>
      <c r="X2578" s="387" t="s">
        <v>1749</v>
      </c>
      <c r="Y2578" s="387" t="s">
        <v>1728</v>
      </c>
      <c r="Z2578" s="387" t="s">
        <v>1734</v>
      </c>
      <c r="AA2578" s="387" t="s">
        <v>1747</v>
      </c>
      <c r="AB2578" s="387">
        <v>0</v>
      </c>
      <c r="AC2578" s="387">
        <v>0</v>
      </c>
      <c r="AD2578" s="387">
        <v>12.07</v>
      </c>
      <c r="AE2578" s="387">
        <v>12.07</v>
      </c>
      <c r="AF2578" s="387" t="s">
        <v>1729</v>
      </c>
      <c r="AG2578" s="387">
        <v>0</v>
      </c>
      <c r="AH2578" s="387">
        <v>0</v>
      </c>
      <c r="AI2578" s="387">
        <v>12.07</v>
      </c>
      <c r="AJ2578" s="387">
        <v>12.07</v>
      </c>
      <c r="AK2578" s="387">
        <v>0</v>
      </c>
    </row>
    <row r="2579" spans="1:37">
      <c r="A2579" s="387" t="s">
        <v>3402</v>
      </c>
      <c r="B2579" s="388">
        <v>43694.045173611114</v>
      </c>
      <c r="C2579" s="389">
        <v>43694</v>
      </c>
      <c r="D2579" s="387" t="s">
        <v>2283</v>
      </c>
      <c r="E2579" s="389">
        <v>43693</v>
      </c>
      <c r="F2579" s="387" t="s">
        <v>2282</v>
      </c>
      <c r="G2579" s="389">
        <v>43694</v>
      </c>
      <c r="H2579" s="387" t="s">
        <v>1913</v>
      </c>
      <c r="I2579" s="389">
        <v>43693</v>
      </c>
      <c r="J2579" s="387" t="s">
        <v>1912</v>
      </c>
      <c r="K2579" s="387" t="s">
        <v>1741</v>
      </c>
      <c r="L2579" s="390" t="s">
        <v>1732</v>
      </c>
      <c r="M2579" s="390" t="s">
        <v>2255</v>
      </c>
      <c r="N2579" s="390" t="str">
        <f t="shared" si="82"/>
        <v>Employee7@blyblade.com</v>
      </c>
      <c r="O2579" s="390" t="str">
        <f t="shared" si="83"/>
        <v>Jack_Oneill</v>
      </c>
      <c r="P2579" s="387" t="s">
        <v>1728</v>
      </c>
      <c r="Q2579" s="387" t="s">
        <v>1787</v>
      </c>
      <c r="R2579" s="387" t="s">
        <v>1753</v>
      </c>
      <c r="S2579" s="387">
        <v>20.07</v>
      </c>
      <c r="T2579" s="387">
        <v>37</v>
      </c>
      <c r="U2579" s="387" t="s">
        <v>1752</v>
      </c>
      <c r="V2579" s="387" t="s">
        <v>1826</v>
      </c>
      <c r="W2579" s="387" t="s">
        <v>2403</v>
      </c>
      <c r="X2579" s="387" t="s">
        <v>1749</v>
      </c>
      <c r="Y2579" s="387" t="s">
        <v>1748</v>
      </c>
      <c r="Z2579" s="387" t="s">
        <v>1734</v>
      </c>
      <c r="AA2579" s="387" t="s">
        <v>1733</v>
      </c>
      <c r="AB2579" s="387">
        <v>142.76</v>
      </c>
      <c r="AC2579" s="387">
        <v>0</v>
      </c>
      <c r="AD2579" s="387">
        <v>0</v>
      </c>
      <c r="AE2579" s="387">
        <v>142.76</v>
      </c>
      <c r="AF2579" s="387" t="s">
        <v>1729</v>
      </c>
      <c r="AG2579" s="387">
        <v>142.76</v>
      </c>
      <c r="AH2579" s="387">
        <v>0</v>
      </c>
      <c r="AI2579" s="387">
        <v>0</v>
      </c>
      <c r="AJ2579" s="387">
        <v>142.76</v>
      </c>
      <c r="AK2579" s="387">
        <v>14.28</v>
      </c>
    </row>
    <row r="2580" spans="1:37">
      <c r="A2580" s="387" t="s">
        <v>3401</v>
      </c>
      <c r="B2580" s="388">
        <v>43694.046168981484</v>
      </c>
      <c r="C2580" s="389">
        <v>43694</v>
      </c>
      <c r="D2580" s="387" t="s">
        <v>2569</v>
      </c>
      <c r="E2580" s="389">
        <v>43693</v>
      </c>
      <c r="F2580" s="387" t="s">
        <v>2320</v>
      </c>
      <c r="G2580" s="389">
        <v>43694</v>
      </c>
      <c r="H2580" s="387" t="s">
        <v>1907</v>
      </c>
      <c r="I2580" s="389">
        <v>43693</v>
      </c>
      <c r="J2580" s="387" t="s">
        <v>1906</v>
      </c>
      <c r="K2580" s="387" t="s">
        <v>1741</v>
      </c>
      <c r="L2580" s="390" t="s">
        <v>1732</v>
      </c>
      <c r="M2580" s="390" t="s">
        <v>1940</v>
      </c>
      <c r="N2580" s="390" t="str">
        <f t="shared" si="82"/>
        <v>Employee11@blyblade.com</v>
      </c>
      <c r="O2580" s="390" t="str">
        <f t="shared" si="83"/>
        <v>Mimi_Grassi</v>
      </c>
      <c r="P2580" s="387" t="s">
        <v>1728</v>
      </c>
      <c r="Q2580" s="387" t="s">
        <v>1762</v>
      </c>
      <c r="R2580" s="387" t="s">
        <v>1753</v>
      </c>
      <c r="S2580" s="387">
        <v>21.44</v>
      </c>
      <c r="T2580" s="387">
        <v>42</v>
      </c>
      <c r="U2580" s="387" t="s">
        <v>1752</v>
      </c>
      <c r="V2580" s="387" t="s">
        <v>1826</v>
      </c>
      <c r="W2580" s="387" t="s">
        <v>1761</v>
      </c>
      <c r="X2580" s="387" t="s">
        <v>1749</v>
      </c>
      <c r="Y2580" s="387" t="s">
        <v>1735</v>
      </c>
      <c r="Z2580" s="387" t="s">
        <v>1734</v>
      </c>
      <c r="AA2580" s="387" t="s">
        <v>1733</v>
      </c>
      <c r="AB2580" s="387">
        <v>172.65</v>
      </c>
      <c r="AC2580" s="387">
        <v>0</v>
      </c>
      <c r="AD2580" s="387">
        <v>0</v>
      </c>
      <c r="AE2580" s="387">
        <v>172.65</v>
      </c>
      <c r="AF2580" s="387" t="s">
        <v>1729</v>
      </c>
      <c r="AG2580" s="387">
        <v>172.65</v>
      </c>
      <c r="AH2580" s="387">
        <v>0</v>
      </c>
      <c r="AI2580" s="387">
        <v>0</v>
      </c>
      <c r="AJ2580" s="387">
        <v>172.65</v>
      </c>
      <c r="AK2580" s="387">
        <v>17.27</v>
      </c>
    </row>
    <row r="2581" spans="1:37">
      <c r="A2581" s="387" t="s">
        <v>3400</v>
      </c>
      <c r="B2581" s="388">
        <v>43694.064652777779</v>
      </c>
      <c r="C2581" s="389">
        <v>43694</v>
      </c>
      <c r="D2581" s="387" t="s">
        <v>1919</v>
      </c>
      <c r="E2581" s="389">
        <v>43693</v>
      </c>
      <c r="F2581" s="387" t="s">
        <v>1918</v>
      </c>
      <c r="G2581" s="389">
        <v>43694</v>
      </c>
      <c r="H2581" s="387" t="s">
        <v>3042</v>
      </c>
      <c r="I2581" s="389">
        <v>43693</v>
      </c>
      <c r="J2581" s="387" t="s">
        <v>2844</v>
      </c>
      <c r="K2581" s="387" t="s">
        <v>1741</v>
      </c>
      <c r="L2581" s="390" t="s">
        <v>1732</v>
      </c>
      <c r="M2581" s="390" t="s">
        <v>1929</v>
      </c>
      <c r="N2581" s="390" t="str">
        <f t="shared" si="82"/>
        <v>Employee29@blyblade.com</v>
      </c>
      <c r="O2581" s="390" t="str">
        <f t="shared" si="83"/>
        <v>Justin_Meltzer</v>
      </c>
      <c r="P2581" s="387" t="s">
        <v>1728</v>
      </c>
      <c r="Q2581" s="387" t="s">
        <v>1847</v>
      </c>
      <c r="R2581" s="387" t="s">
        <v>1738</v>
      </c>
      <c r="S2581" s="387">
        <v>3.59</v>
      </c>
      <c r="T2581" s="387">
        <v>29</v>
      </c>
      <c r="U2581" s="387" t="s">
        <v>1737</v>
      </c>
      <c r="V2581" s="387" t="s">
        <v>2254</v>
      </c>
      <c r="W2581" s="387" t="s">
        <v>1771</v>
      </c>
      <c r="X2581" s="387" t="s">
        <v>1770</v>
      </c>
      <c r="Y2581" s="387" t="s">
        <v>1748</v>
      </c>
      <c r="Z2581" s="387" t="s">
        <v>1734</v>
      </c>
      <c r="AA2581" s="387" t="s">
        <v>1733</v>
      </c>
      <c r="AB2581" s="387">
        <v>30.86</v>
      </c>
      <c r="AC2581" s="387">
        <v>0</v>
      </c>
      <c r="AD2581" s="387">
        <v>0</v>
      </c>
      <c r="AE2581" s="387">
        <v>30.86</v>
      </c>
      <c r="AF2581" s="387" t="s">
        <v>1729</v>
      </c>
      <c r="AG2581" s="387">
        <v>30.86</v>
      </c>
      <c r="AH2581" s="387">
        <v>0</v>
      </c>
      <c r="AI2581" s="387">
        <v>0</v>
      </c>
      <c r="AJ2581" s="387">
        <v>30.86</v>
      </c>
      <c r="AK2581" s="387">
        <v>3.09</v>
      </c>
    </row>
    <row r="2582" spans="1:37">
      <c r="A2582" s="387" t="s">
        <v>3400</v>
      </c>
      <c r="B2582" s="388">
        <v>43694.067754629628</v>
      </c>
      <c r="C2582" s="389">
        <v>43694</v>
      </c>
      <c r="D2582" s="387" t="s">
        <v>1919</v>
      </c>
      <c r="E2582" s="389">
        <v>43693</v>
      </c>
      <c r="F2582" s="387" t="s">
        <v>1918</v>
      </c>
      <c r="G2582" s="389">
        <v>43694</v>
      </c>
      <c r="H2582" s="387" t="s">
        <v>3042</v>
      </c>
      <c r="I2582" s="389">
        <v>43693</v>
      </c>
      <c r="J2582" s="387" t="s">
        <v>2844</v>
      </c>
      <c r="K2582" s="387" t="s">
        <v>1741</v>
      </c>
      <c r="L2582" s="390" t="s">
        <v>1732</v>
      </c>
      <c r="M2582" s="390" t="s">
        <v>1929</v>
      </c>
      <c r="N2582" s="390" t="str">
        <f t="shared" si="82"/>
        <v>Employee29@blyblade.com</v>
      </c>
      <c r="O2582" s="390" t="str">
        <f t="shared" si="83"/>
        <v>Justin_Meltzer</v>
      </c>
      <c r="P2582" s="387" t="s">
        <v>1728</v>
      </c>
      <c r="Q2582" s="387" t="s">
        <v>1847</v>
      </c>
      <c r="R2582" s="387" t="s">
        <v>1738</v>
      </c>
      <c r="S2582" s="387">
        <v>3.59</v>
      </c>
      <c r="T2582" s="387">
        <v>29</v>
      </c>
      <c r="U2582" s="387" t="s">
        <v>1737</v>
      </c>
      <c r="V2582" s="387" t="s">
        <v>2254</v>
      </c>
      <c r="W2582" s="387" t="s">
        <v>1771</v>
      </c>
      <c r="X2582" s="387" t="s">
        <v>1770</v>
      </c>
      <c r="Y2582" s="387" t="s">
        <v>1748</v>
      </c>
      <c r="Z2582" s="387" t="s">
        <v>1734</v>
      </c>
      <c r="AA2582" s="387" t="s">
        <v>1747</v>
      </c>
      <c r="AB2582" s="387">
        <v>0</v>
      </c>
      <c r="AC2582" s="387">
        <v>0</v>
      </c>
      <c r="AD2582" s="387">
        <v>4.74</v>
      </c>
      <c r="AE2582" s="387">
        <v>4.74</v>
      </c>
      <c r="AF2582" s="387" t="s">
        <v>1729</v>
      </c>
      <c r="AG2582" s="387">
        <v>0</v>
      </c>
      <c r="AH2582" s="387">
        <v>0</v>
      </c>
      <c r="AI2582" s="387">
        <v>4.74</v>
      </c>
      <c r="AJ2582" s="387">
        <v>4.74</v>
      </c>
      <c r="AK2582" s="387">
        <v>0</v>
      </c>
    </row>
    <row r="2583" spans="1:37">
      <c r="A2583" s="387" t="s">
        <v>3399</v>
      </c>
      <c r="B2583" s="388">
        <v>43694.070821759262</v>
      </c>
      <c r="C2583" s="389">
        <v>43694</v>
      </c>
      <c r="D2583" s="387" t="s">
        <v>2251</v>
      </c>
      <c r="E2583" s="389">
        <v>43693</v>
      </c>
      <c r="F2583" s="387" t="s">
        <v>2250</v>
      </c>
      <c r="G2583" s="389">
        <v>43694</v>
      </c>
      <c r="H2583" s="387" t="s">
        <v>2389</v>
      </c>
      <c r="I2583" s="389">
        <v>43693</v>
      </c>
      <c r="J2583" s="387" t="s">
        <v>2388</v>
      </c>
      <c r="K2583" s="387" t="s">
        <v>1741</v>
      </c>
      <c r="L2583" s="390" t="s">
        <v>1732</v>
      </c>
      <c r="M2583" s="390" t="s">
        <v>1854</v>
      </c>
      <c r="N2583" s="390" t="str">
        <f t="shared" si="82"/>
        <v>Employee5@blyblade.com</v>
      </c>
      <c r="O2583" s="390" t="str">
        <f t="shared" si="83"/>
        <v>Torey_McNeil</v>
      </c>
      <c r="P2583" s="387" t="s">
        <v>1728</v>
      </c>
      <c r="Q2583" s="387" t="s">
        <v>1847</v>
      </c>
      <c r="R2583" s="387" t="s">
        <v>1738</v>
      </c>
      <c r="S2583" s="387">
        <v>8.91</v>
      </c>
      <c r="T2583" s="387">
        <v>28</v>
      </c>
      <c r="U2583" s="387" t="s">
        <v>1737</v>
      </c>
      <c r="V2583" s="387" t="s">
        <v>1853</v>
      </c>
      <c r="W2583" s="387" t="s">
        <v>1771</v>
      </c>
      <c r="X2583" s="387" t="s">
        <v>1844</v>
      </c>
      <c r="Y2583" s="387" t="s">
        <v>1748</v>
      </c>
      <c r="Z2583" s="387" t="s">
        <v>1734</v>
      </c>
      <c r="AA2583" s="387" t="s">
        <v>1733</v>
      </c>
      <c r="AB2583" s="387">
        <v>49.79</v>
      </c>
      <c r="AC2583" s="387">
        <v>0</v>
      </c>
      <c r="AD2583" s="387">
        <v>0</v>
      </c>
      <c r="AE2583" s="387">
        <v>49.79</v>
      </c>
      <c r="AF2583" s="387" t="s">
        <v>1729</v>
      </c>
      <c r="AG2583" s="387">
        <v>49.79</v>
      </c>
      <c r="AH2583" s="387">
        <v>0</v>
      </c>
      <c r="AI2583" s="387">
        <v>0</v>
      </c>
      <c r="AJ2583" s="387">
        <v>49.79</v>
      </c>
      <c r="AK2583" s="387">
        <v>4.9800000000000004</v>
      </c>
    </row>
    <row r="2584" spans="1:37">
      <c r="A2584" s="387" t="s">
        <v>3398</v>
      </c>
      <c r="B2584" s="388">
        <v>43694.073587962965</v>
      </c>
      <c r="C2584" s="389">
        <v>43694</v>
      </c>
      <c r="D2584" s="387" t="s">
        <v>2257</v>
      </c>
      <c r="E2584" s="389">
        <v>43693</v>
      </c>
      <c r="F2584" s="387" t="s">
        <v>2256</v>
      </c>
      <c r="G2584" s="389">
        <v>43694</v>
      </c>
      <c r="H2584" s="387" t="s">
        <v>3397</v>
      </c>
      <c r="I2584" s="389">
        <v>43693</v>
      </c>
      <c r="J2584" s="387" t="s">
        <v>3396</v>
      </c>
      <c r="K2584" s="387" t="s">
        <v>1741</v>
      </c>
      <c r="L2584" s="390" t="s">
        <v>1732</v>
      </c>
      <c r="M2584" s="390" t="s">
        <v>2743</v>
      </c>
      <c r="N2584" s="390" t="str">
        <f t="shared" si="82"/>
        <v>Employee42@blyblade.com</v>
      </c>
      <c r="O2584" s="390" t="str">
        <f t="shared" si="83"/>
        <v>Nathaniel_Guenther</v>
      </c>
      <c r="P2584" s="387" t="s">
        <v>1728</v>
      </c>
      <c r="Q2584" s="387" t="s">
        <v>1754</v>
      </c>
      <c r="R2584" s="387" t="s">
        <v>1738</v>
      </c>
      <c r="S2584" s="387">
        <v>11</v>
      </c>
      <c r="T2584" s="387">
        <v>36</v>
      </c>
      <c r="U2584" s="387" t="s">
        <v>1845</v>
      </c>
      <c r="V2584" s="387" t="s">
        <v>2741</v>
      </c>
      <c r="W2584" s="387" t="s">
        <v>1771</v>
      </c>
      <c r="X2584" s="387" t="s">
        <v>1844</v>
      </c>
      <c r="Y2584" s="387" t="s">
        <v>1728</v>
      </c>
      <c r="Z2584" s="387" t="s">
        <v>1734</v>
      </c>
      <c r="AA2584" s="387" t="s">
        <v>1733</v>
      </c>
      <c r="AB2584" s="387">
        <v>46.02</v>
      </c>
      <c r="AC2584" s="387">
        <v>0</v>
      </c>
      <c r="AD2584" s="387">
        <v>0</v>
      </c>
      <c r="AE2584" s="387">
        <v>46.02</v>
      </c>
      <c r="AF2584" s="387" t="s">
        <v>1729</v>
      </c>
      <c r="AG2584" s="387">
        <v>46.02</v>
      </c>
      <c r="AH2584" s="387">
        <v>0</v>
      </c>
      <c r="AI2584" s="387">
        <v>0</v>
      </c>
      <c r="AJ2584" s="387">
        <v>46.02</v>
      </c>
      <c r="AK2584" s="387">
        <v>4.5999999999999996</v>
      </c>
    </row>
    <row r="2585" spans="1:37">
      <c r="A2585" s="387" t="s">
        <v>3395</v>
      </c>
      <c r="B2585" s="388">
        <v>43694.076724537037</v>
      </c>
      <c r="C2585" s="389">
        <v>43694</v>
      </c>
      <c r="D2585" s="387" t="s">
        <v>2257</v>
      </c>
      <c r="E2585" s="389">
        <v>43693</v>
      </c>
      <c r="F2585" s="387" t="s">
        <v>2256</v>
      </c>
      <c r="G2585" s="389">
        <v>43694</v>
      </c>
      <c r="H2585" s="387" t="s">
        <v>3394</v>
      </c>
      <c r="I2585" s="389">
        <v>43693</v>
      </c>
      <c r="J2585" s="387" t="s">
        <v>3393</v>
      </c>
      <c r="K2585" s="387" t="s">
        <v>1741</v>
      </c>
      <c r="L2585" s="390" t="s">
        <v>1732</v>
      </c>
      <c r="M2585" s="390" t="s">
        <v>1898</v>
      </c>
      <c r="N2585" s="390" t="str">
        <f t="shared" si="82"/>
        <v>Employee36@blyblade.com</v>
      </c>
      <c r="O2585" s="390" t="str">
        <f t="shared" si="83"/>
        <v>Jacob_Gibson</v>
      </c>
      <c r="P2585" s="387" t="s">
        <v>1728</v>
      </c>
      <c r="Q2585" s="387" t="s">
        <v>1754</v>
      </c>
      <c r="R2585" s="387" t="s">
        <v>1738</v>
      </c>
      <c r="S2585" s="387">
        <v>9.4700000000000006</v>
      </c>
      <c r="T2585" s="387">
        <v>43</v>
      </c>
      <c r="U2585" s="387" t="s">
        <v>1737</v>
      </c>
      <c r="V2585" s="387" t="s">
        <v>1891</v>
      </c>
      <c r="W2585" s="387" t="s">
        <v>1771</v>
      </c>
      <c r="X2585" s="387" t="s">
        <v>1844</v>
      </c>
      <c r="Y2585" s="387" t="s">
        <v>1896</v>
      </c>
      <c r="Z2585" s="387" t="s">
        <v>1734</v>
      </c>
      <c r="AA2585" s="387" t="s">
        <v>1747</v>
      </c>
      <c r="AB2585" s="387">
        <v>0</v>
      </c>
      <c r="AC2585" s="387">
        <v>0</v>
      </c>
      <c r="AD2585" s="387">
        <v>7.04</v>
      </c>
      <c r="AE2585" s="387">
        <v>7.04</v>
      </c>
      <c r="AF2585" s="387" t="s">
        <v>1729</v>
      </c>
      <c r="AG2585" s="387">
        <v>0</v>
      </c>
      <c r="AH2585" s="387">
        <v>0</v>
      </c>
      <c r="AI2585" s="387">
        <v>7.04</v>
      </c>
      <c r="AJ2585" s="387">
        <v>7.04</v>
      </c>
      <c r="AK2585" s="387">
        <v>0</v>
      </c>
    </row>
    <row r="2586" spans="1:37">
      <c r="A2586" s="387" t="s">
        <v>3395</v>
      </c>
      <c r="B2586" s="388">
        <v>43694.077291666668</v>
      </c>
      <c r="C2586" s="389">
        <v>43694</v>
      </c>
      <c r="D2586" s="387" t="s">
        <v>2257</v>
      </c>
      <c r="E2586" s="389">
        <v>43693</v>
      </c>
      <c r="F2586" s="387" t="s">
        <v>2256</v>
      </c>
      <c r="G2586" s="389">
        <v>43694</v>
      </c>
      <c r="H2586" s="387" t="s">
        <v>3394</v>
      </c>
      <c r="I2586" s="389">
        <v>43693</v>
      </c>
      <c r="J2586" s="387" t="s">
        <v>3393</v>
      </c>
      <c r="K2586" s="387" t="s">
        <v>1741</v>
      </c>
      <c r="L2586" s="390" t="s">
        <v>1732</v>
      </c>
      <c r="M2586" s="390" t="s">
        <v>1898</v>
      </c>
      <c r="N2586" s="390" t="str">
        <f t="shared" si="82"/>
        <v>Employee36@blyblade.com</v>
      </c>
      <c r="O2586" s="390" t="str">
        <f t="shared" si="83"/>
        <v>Jacob_Gibson</v>
      </c>
      <c r="P2586" s="387" t="s">
        <v>1728</v>
      </c>
      <c r="Q2586" s="387" t="s">
        <v>1754</v>
      </c>
      <c r="R2586" s="387" t="s">
        <v>1738</v>
      </c>
      <c r="S2586" s="387">
        <v>9.4700000000000006</v>
      </c>
      <c r="T2586" s="387">
        <v>43</v>
      </c>
      <c r="U2586" s="387" t="s">
        <v>1737</v>
      </c>
      <c r="V2586" s="387" t="s">
        <v>1891</v>
      </c>
      <c r="W2586" s="387" t="s">
        <v>1771</v>
      </c>
      <c r="X2586" s="387" t="s">
        <v>1844</v>
      </c>
      <c r="Y2586" s="387" t="s">
        <v>1896</v>
      </c>
      <c r="Z2586" s="387" t="s">
        <v>1734</v>
      </c>
      <c r="AA2586" s="387" t="s">
        <v>1733</v>
      </c>
      <c r="AB2586" s="387">
        <v>50.78</v>
      </c>
      <c r="AC2586" s="387">
        <v>0</v>
      </c>
      <c r="AD2586" s="387">
        <v>0</v>
      </c>
      <c r="AE2586" s="387">
        <v>50.78</v>
      </c>
      <c r="AF2586" s="387" t="s">
        <v>1729</v>
      </c>
      <c r="AG2586" s="387">
        <v>50.78</v>
      </c>
      <c r="AH2586" s="387">
        <v>0</v>
      </c>
      <c r="AI2586" s="387">
        <v>0</v>
      </c>
      <c r="AJ2586" s="387">
        <v>50.78</v>
      </c>
      <c r="AK2586" s="387">
        <v>5.08</v>
      </c>
    </row>
    <row r="2587" spans="1:37">
      <c r="A2587" s="387" t="s">
        <v>3392</v>
      </c>
      <c r="B2587" s="388">
        <v>43694.106307870374</v>
      </c>
      <c r="C2587" s="389">
        <v>43694</v>
      </c>
      <c r="D2587" s="387" t="s">
        <v>2922</v>
      </c>
      <c r="E2587" s="389">
        <v>43693</v>
      </c>
      <c r="F2587" s="387" t="s">
        <v>2921</v>
      </c>
      <c r="G2587" s="389">
        <v>43694</v>
      </c>
      <c r="H2587" s="387" t="s">
        <v>3391</v>
      </c>
      <c r="I2587" s="389">
        <v>43693</v>
      </c>
      <c r="J2587" s="387" t="s">
        <v>2831</v>
      </c>
      <c r="K2587" s="387" t="s">
        <v>1741</v>
      </c>
      <c r="L2587" s="390" t="s">
        <v>1732</v>
      </c>
      <c r="M2587" s="390" t="s">
        <v>1810</v>
      </c>
      <c r="N2587" s="390" t="str">
        <f t="shared" si="82"/>
        <v>Employee3@blyblade.com</v>
      </c>
      <c r="O2587" s="390" t="str">
        <f t="shared" si="83"/>
        <v>Esjona_Kadiu</v>
      </c>
      <c r="P2587" s="387" t="s">
        <v>1728</v>
      </c>
      <c r="Q2587" s="387" t="s">
        <v>1847</v>
      </c>
      <c r="R2587" s="387" t="s">
        <v>1738</v>
      </c>
      <c r="S2587" s="387">
        <v>11.86</v>
      </c>
      <c r="T2587" s="387">
        <v>30</v>
      </c>
      <c r="U2587" s="387" t="s">
        <v>1737</v>
      </c>
      <c r="V2587" s="387" t="s">
        <v>1846</v>
      </c>
      <c r="W2587" s="387" t="s">
        <v>1771</v>
      </c>
      <c r="X2587" s="387" t="s">
        <v>1844</v>
      </c>
      <c r="Y2587" s="387" t="s">
        <v>1735</v>
      </c>
      <c r="Z2587" s="387" t="s">
        <v>1734</v>
      </c>
      <c r="AA2587" s="387" t="s">
        <v>1733</v>
      </c>
      <c r="AB2587" s="387">
        <v>54.95</v>
      </c>
      <c r="AC2587" s="387">
        <v>0</v>
      </c>
      <c r="AD2587" s="387">
        <v>0</v>
      </c>
      <c r="AE2587" s="387">
        <v>54.95</v>
      </c>
      <c r="AF2587" s="387" t="s">
        <v>1729</v>
      </c>
      <c r="AG2587" s="387">
        <v>54.95</v>
      </c>
      <c r="AH2587" s="387">
        <v>0</v>
      </c>
      <c r="AI2587" s="387">
        <v>0</v>
      </c>
      <c r="AJ2587" s="387">
        <v>54.95</v>
      </c>
      <c r="AK2587" s="387">
        <v>5.5</v>
      </c>
    </row>
    <row r="2588" spans="1:37">
      <c r="A2588" s="387" t="s">
        <v>3390</v>
      </c>
      <c r="B2588" s="388">
        <v>43694.113506944443</v>
      </c>
      <c r="C2588" s="389">
        <v>43694</v>
      </c>
      <c r="D2588" s="387" t="s">
        <v>2236</v>
      </c>
      <c r="E2588" s="389">
        <v>43693</v>
      </c>
      <c r="F2588" s="387" t="s">
        <v>2235</v>
      </c>
      <c r="G2588" s="389">
        <v>43694</v>
      </c>
      <c r="H2588" s="387" t="s">
        <v>2931</v>
      </c>
      <c r="I2588" s="389">
        <v>43693</v>
      </c>
      <c r="J2588" s="387" t="s">
        <v>1998</v>
      </c>
      <c r="K2588" s="387" t="s">
        <v>1741</v>
      </c>
      <c r="L2588" s="390" t="s">
        <v>1732</v>
      </c>
      <c r="M2588" s="390" t="s">
        <v>1755</v>
      </c>
      <c r="N2588" s="390" t="str">
        <f t="shared" si="82"/>
        <v>Employee2@blyblade.com</v>
      </c>
      <c r="O2588" s="390" t="str">
        <f t="shared" si="83"/>
        <v>Cal_Thompson</v>
      </c>
      <c r="P2588" s="387" t="s">
        <v>1728</v>
      </c>
      <c r="Q2588" s="387" t="s">
        <v>1847</v>
      </c>
      <c r="R2588" s="387" t="s">
        <v>1738</v>
      </c>
      <c r="S2588" s="387">
        <v>3.54</v>
      </c>
      <c r="T2588" s="387">
        <v>34</v>
      </c>
      <c r="U2588" s="387" t="s">
        <v>1737</v>
      </c>
      <c r="V2588" s="387" t="s">
        <v>2254</v>
      </c>
      <c r="W2588" s="387" t="s">
        <v>1771</v>
      </c>
      <c r="X2588" s="387" t="s">
        <v>1844</v>
      </c>
      <c r="Y2588" s="387" t="s">
        <v>1748</v>
      </c>
      <c r="Z2588" s="387" t="s">
        <v>1734</v>
      </c>
      <c r="AA2588" s="387" t="s">
        <v>1733</v>
      </c>
      <c r="AB2588" s="387">
        <v>34.119999999999997</v>
      </c>
      <c r="AC2588" s="387">
        <v>0</v>
      </c>
      <c r="AD2588" s="387">
        <v>0</v>
      </c>
      <c r="AE2588" s="387">
        <v>34.119999999999997</v>
      </c>
      <c r="AF2588" s="387" t="s">
        <v>1729</v>
      </c>
      <c r="AG2588" s="387">
        <v>34.119999999999997</v>
      </c>
      <c r="AH2588" s="387">
        <v>0</v>
      </c>
      <c r="AI2588" s="387">
        <v>0</v>
      </c>
      <c r="AJ2588" s="387">
        <v>34.119999999999997</v>
      </c>
      <c r="AK2588" s="387">
        <v>3.41</v>
      </c>
    </row>
    <row r="2589" spans="1:37">
      <c r="A2589" s="387" t="s">
        <v>3389</v>
      </c>
      <c r="B2589" s="388">
        <v>43694.637025462966</v>
      </c>
      <c r="C2589" s="389">
        <v>43694</v>
      </c>
      <c r="D2589" s="387" t="s">
        <v>3388</v>
      </c>
      <c r="E2589" s="389">
        <v>43694</v>
      </c>
      <c r="F2589" s="387" t="s">
        <v>3258</v>
      </c>
      <c r="G2589" s="389">
        <v>43694</v>
      </c>
      <c r="H2589" s="387" t="s">
        <v>2630</v>
      </c>
      <c r="I2589" s="389">
        <v>43694</v>
      </c>
      <c r="J2589" s="387" t="s">
        <v>2629</v>
      </c>
      <c r="K2589" s="387" t="s">
        <v>1741</v>
      </c>
      <c r="L2589" s="390" t="s">
        <v>1732</v>
      </c>
      <c r="M2589" s="390" t="s">
        <v>1740</v>
      </c>
      <c r="N2589" s="390" t="str">
        <f t="shared" si="82"/>
        <v>Employee52@blyblade.com</v>
      </c>
      <c r="O2589" s="390" t="str">
        <f t="shared" si="83"/>
        <v>Allison _Keith</v>
      </c>
      <c r="P2589" s="387" t="s">
        <v>1728</v>
      </c>
      <c r="Q2589" s="387" t="s">
        <v>1952</v>
      </c>
      <c r="R2589" s="387" t="s">
        <v>1738</v>
      </c>
      <c r="S2589" s="387">
        <v>2.4300000000000002</v>
      </c>
      <c r="T2589" s="387">
        <v>22</v>
      </c>
      <c r="U2589" s="387" t="s">
        <v>2393</v>
      </c>
      <c r="V2589" s="387" t="s">
        <v>2393</v>
      </c>
      <c r="W2589" s="387" t="s">
        <v>2403</v>
      </c>
      <c r="X2589" s="387" t="s">
        <v>1749</v>
      </c>
      <c r="Y2589" s="387" t="s">
        <v>1735</v>
      </c>
      <c r="Z2589" s="387" t="s">
        <v>1734</v>
      </c>
      <c r="AA2589" s="387" t="s">
        <v>1733</v>
      </c>
      <c r="AB2589" s="387">
        <v>52.72</v>
      </c>
      <c r="AC2589" s="387">
        <v>0</v>
      </c>
      <c r="AD2589" s="387">
        <v>0</v>
      </c>
      <c r="AE2589" s="387">
        <v>52.72</v>
      </c>
      <c r="AF2589" s="387" t="s">
        <v>1729</v>
      </c>
      <c r="AG2589" s="387">
        <v>52.72</v>
      </c>
      <c r="AH2589" s="387">
        <v>0</v>
      </c>
      <c r="AI2589" s="387">
        <v>0</v>
      </c>
      <c r="AJ2589" s="387">
        <v>52.72</v>
      </c>
      <c r="AK2589" s="387">
        <v>5.27</v>
      </c>
    </row>
    <row r="2590" spans="1:37">
      <c r="A2590" s="387" t="s">
        <v>3387</v>
      </c>
      <c r="B2590" s="388">
        <v>43694.670347222222</v>
      </c>
      <c r="C2590" s="389">
        <v>43694</v>
      </c>
      <c r="D2590" s="387" t="s">
        <v>2147</v>
      </c>
      <c r="E2590" s="389">
        <v>43694</v>
      </c>
      <c r="F2590" s="387" t="s">
        <v>2146</v>
      </c>
      <c r="G2590" s="389">
        <v>43694</v>
      </c>
      <c r="H2590" s="387" t="s">
        <v>2427</v>
      </c>
      <c r="I2590" s="389">
        <v>43694</v>
      </c>
      <c r="J2590" s="387" t="s">
        <v>2426</v>
      </c>
      <c r="K2590" s="387" t="s">
        <v>1741</v>
      </c>
      <c r="L2590" s="390" t="s">
        <v>1732</v>
      </c>
      <c r="M2590" s="390" t="s">
        <v>1924</v>
      </c>
      <c r="N2590" s="390" t="str">
        <f t="shared" si="82"/>
        <v>Employee16@blyblade.com</v>
      </c>
      <c r="O2590" s="390" t="str">
        <f t="shared" si="83"/>
        <v>Hunter_Senning</v>
      </c>
      <c r="P2590" s="387" t="s">
        <v>1728</v>
      </c>
      <c r="Q2590" s="387" t="s">
        <v>1754</v>
      </c>
      <c r="R2590" s="387" t="s">
        <v>3362</v>
      </c>
      <c r="S2590" s="387">
        <v>14.64</v>
      </c>
      <c r="T2590" s="387">
        <v>19</v>
      </c>
      <c r="U2590" s="387" t="s">
        <v>3386</v>
      </c>
      <c r="V2590" s="387" t="s">
        <v>3361</v>
      </c>
      <c r="W2590" s="387" t="s">
        <v>1771</v>
      </c>
      <c r="X2590" s="387" t="s">
        <v>1770</v>
      </c>
      <c r="Y2590" s="387" t="s">
        <v>1748</v>
      </c>
      <c r="Z2590" s="387" t="s">
        <v>1734</v>
      </c>
      <c r="AA2590" s="387" t="s">
        <v>1733</v>
      </c>
      <c r="AB2590" s="387">
        <v>25.27</v>
      </c>
      <c r="AC2590" s="387">
        <v>0</v>
      </c>
      <c r="AD2590" s="387">
        <v>0</v>
      </c>
      <c r="AE2590" s="387">
        <v>25.27</v>
      </c>
      <c r="AF2590" s="387" t="s">
        <v>1729</v>
      </c>
      <c r="AG2590" s="387">
        <v>25.27</v>
      </c>
      <c r="AH2590" s="387">
        <v>0</v>
      </c>
      <c r="AI2590" s="387">
        <v>0</v>
      </c>
      <c r="AJ2590" s="387">
        <v>25.27</v>
      </c>
      <c r="AK2590" s="387">
        <v>2.5299999999999998</v>
      </c>
    </row>
    <row r="2591" spans="1:37">
      <c r="A2591" s="387" t="s">
        <v>3385</v>
      </c>
      <c r="B2591" s="388">
        <v>43694.796712962961</v>
      </c>
      <c r="C2591" s="389">
        <v>43694</v>
      </c>
      <c r="D2591" s="387" t="s">
        <v>2020</v>
      </c>
      <c r="E2591" s="389">
        <v>43694</v>
      </c>
      <c r="F2591" s="387" t="s">
        <v>2115</v>
      </c>
      <c r="G2591" s="389">
        <v>43694</v>
      </c>
      <c r="H2591" s="387" t="s">
        <v>1777</v>
      </c>
      <c r="I2591" s="389">
        <v>43694</v>
      </c>
      <c r="J2591" s="387" t="s">
        <v>1776</v>
      </c>
      <c r="K2591" s="387" t="s">
        <v>1741</v>
      </c>
      <c r="L2591" s="390" t="s">
        <v>1732</v>
      </c>
      <c r="M2591" s="390" t="s">
        <v>1740</v>
      </c>
      <c r="N2591" s="390" t="str">
        <f t="shared" si="82"/>
        <v>Employee52@blyblade.com</v>
      </c>
      <c r="O2591" s="390" t="str">
        <f t="shared" si="83"/>
        <v>Allison _Keith</v>
      </c>
      <c r="P2591" s="387" t="s">
        <v>1728</v>
      </c>
      <c r="Q2591" s="387" t="s">
        <v>1739</v>
      </c>
      <c r="R2591" s="387" t="s">
        <v>1738</v>
      </c>
      <c r="S2591" s="387">
        <v>1.1200000000000001</v>
      </c>
      <c r="T2591" s="387">
        <v>47</v>
      </c>
      <c r="U2591" s="387" t="s">
        <v>1737</v>
      </c>
      <c r="V2591" s="387" t="s">
        <v>1737</v>
      </c>
      <c r="W2591" s="387" t="s">
        <v>1728</v>
      </c>
      <c r="X2591" s="387" t="s">
        <v>1794</v>
      </c>
      <c r="Y2591" s="387" t="s">
        <v>1735</v>
      </c>
      <c r="Z2591" s="387" t="s">
        <v>1734</v>
      </c>
      <c r="AA2591" s="387" t="s">
        <v>1793</v>
      </c>
      <c r="AB2591" s="387">
        <v>17.190000000000001</v>
      </c>
      <c r="AC2591" s="387">
        <v>0</v>
      </c>
      <c r="AD2591" s="387">
        <v>2.08</v>
      </c>
      <c r="AE2591" s="387">
        <v>17.190000000000001</v>
      </c>
      <c r="AF2591" s="387" t="s">
        <v>1729</v>
      </c>
      <c r="AG2591" s="387">
        <v>17.190000000000001</v>
      </c>
      <c r="AH2591" s="387">
        <v>0</v>
      </c>
      <c r="AI2591" s="387">
        <v>2.08</v>
      </c>
      <c r="AJ2591" s="387">
        <v>17.190000000000001</v>
      </c>
      <c r="AK2591" s="387">
        <v>1.72</v>
      </c>
    </row>
    <row r="2592" spans="1:37">
      <c r="A2592" s="387" t="s">
        <v>3384</v>
      </c>
      <c r="B2592" s="388">
        <v>43694.841504629629</v>
      </c>
      <c r="C2592" s="389">
        <v>43694</v>
      </c>
      <c r="D2592" s="387" t="s">
        <v>1961</v>
      </c>
      <c r="E2592" s="389">
        <v>43694</v>
      </c>
      <c r="F2592" s="387" t="s">
        <v>2548</v>
      </c>
      <c r="G2592" s="389">
        <v>43694</v>
      </c>
      <c r="H2592" s="387" t="s">
        <v>2071</v>
      </c>
      <c r="I2592" s="389">
        <v>43694</v>
      </c>
      <c r="J2592" s="387" t="s">
        <v>2070</v>
      </c>
      <c r="K2592" s="387" t="s">
        <v>1741</v>
      </c>
      <c r="L2592" s="390" t="s">
        <v>1732</v>
      </c>
      <c r="M2592" s="390" t="s">
        <v>1929</v>
      </c>
      <c r="N2592" s="390" t="str">
        <f t="shared" si="82"/>
        <v>Employee29@blyblade.com</v>
      </c>
      <c r="O2592" s="390" t="str">
        <f t="shared" si="83"/>
        <v>Justin_Meltzer</v>
      </c>
      <c r="P2592" s="387" t="s">
        <v>1728</v>
      </c>
      <c r="Q2592" s="387" t="s">
        <v>1762</v>
      </c>
      <c r="R2592" s="387" t="s">
        <v>1753</v>
      </c>
      <c r="S2592" s="387">
        <v>4.55</v>
      </c>
      <c r="T2592" s="387">
        <v>12</v>
      </c>
      <c r="U2592" s="387" t="s">
        <v>1752</v>
      </c>
      <c r="V2592" s="387" t="s">
        <v>2100</v>
      </c>
      <c r="W2592" s="387" t="s">
        <v>1761</v>
      </c>
      <c r="X2592" s="387" t="s">
        <v>1749</v>
      </c>
      <c r="Y2592" s="387" t="s">
        <v>1748</v>
      </c>
      <c r="Z2592" s="387" t="s">
        <v>1734</v>
      </c>
      <c r="AA2592" s="387" t="s">
        <v>1733</v>
      </c>
      <c r="AB2592" s="387">
        <v>64.739999999999995</v>
      </c>
      <c r="AC2592" s="387">
        <v>0</v>
      </c>
      <c r="AD2592" s="387">
        <v>0</v>
      </c>
      <c r="AE2592" s="387">
        <v>64.739999999999995</v>
      </c>
      <c r="AF2592" s="387" t="s">
        <v>1729</v>
      </c>
      <c r="AG2592" s="387">
        <v>64.739999999999995</v>
      </c>
      <c r="AH2592" s="387">
        <v>0</v>
      </c>
      <c r="AI2592" s="387">
        <v>0</v>
      </c>
      <c r="AJ2592" s="387">
        <v>64.739999999999995</v>
      </c>
      <c r="AK2592" s="387">
        <v>6.47</v>
      </c>
    </row>
    <row r="2593" spans="1:37">
      <c r="A2593" s="387" t="s">
        <v>3384</v>
      </c>
      <c r="B2593" s="388">
        <v>43694.841527777775</v>
      </c>
      <c r="C2593" s="389">
        <v>43694</v>
      </c>
      <c r="D2593" s="387" t="s">
        <v>1961</v>
      </c>
      <c r="E2593" s="389">
        <v>43694</v>
      </c>
      <c r="F2593" s="387" t="s">
        <v>2548</v>
      </c>
      <c r="G2593" s="389">
        <v>43694</v>
      </c>
      <c r="H2593" s="387" t="s">
        <v>2071</v>
      </c>
      <c r="I2593" s="389">
        <v>43694</v>
      </c>
      <c r="J2593" s="387" t="s">
        <v>2070</v>
      </c>
      <c r="K2593" s="387" t="s">
        <v>1741</v>
      </c>
      <c r="L2593" s="390" t="s">
        <v>1732</v>
      </c>
      <c r="M2593" s="390" t="s">
        <v>1929</v>
      </c>
      <c r="N2593" s="390" t="str">
        <f t="shared" si="82"/>
        <v>Employee29@blyblade.com</v>
      </c>
      <c r="O2593" s="390" t="str">
        <f t="shared" si="83"/>
        <v>Justin_Meltzer</v>
      </c>
      <c r="P2593" s="387" t="s">
        <v>1728</v>
      </c>
      <c r="Q2593" s="387" t="s">
        <v>1762</v>
      </c>
      <c r="R2593" s="387" t="s">
        <v>1753</v>
      </c>
      <c r="S2593" s="387">
        <v>4.55</v>
      </c>
      <c r="T2593" s="387">
        <v>12</v>
      </c>
      <c r="U2593" s="387" t="s">
        <v>1752</v>
      </c>
      <c r="V2593" s="387" t="s">
        <v>2100</v>
      </c>
      <c r="W2593" s="387" t="s">
        <v>1761</v>
      </c>
      <c r="X2593" s="387" t="s">
        <v>1749</v>
      </c>
      <c r="Y2593" s="387" t="s">
        <v>1748</v>
      </c>
      <c r="Z2593" s="387" t="s">
        <v>1734</v>
      </c>
      <c r="AA2593" s="387" t="s">
        <v>1747</v>
      </c>
      <c r="AB2593" s="387">
        <v>0</v>
      </c>
      <c r="AC2593" s="387">
        <v>0</v>
      </c>
      <c r="AD2593" s="387">
        <v>7.74</v>
      </c>
      <c r="AE2593" s="387">
        <v>7.74</v>
      </c>
      <c r="AF2593" s="387" t="s">
        <v>1729</v>
      </c>
      <c r="AG2593" s="387">
        <v>0</v>
      </c>
      <c r="AH2593" s="387">
        <v>0</v>
      </c>
      <c r="AI2593" s="387">
        <v>7.74</v>
      </c>
      <c r="AJ2593" s="387">
        <v>7.74</v>
      </c>
      <c r="AK2593" s="387">
        <v>0</v>
      </c>
    </row>
    <row r="2594" spans="1:37">
      <c r="A2594" s="387" t="s">
        <v>3383</v>
      </c>
      <c r="B2594" s="388">
        <v>43694.85833333333</v>
      </c>
      <c r="C2594" s="389">
        <v>43694</v>
      </c>
      <c r="D2594" s="387" t="s">
        <v>2728</v>
      </c>
      <c r="E2594" s="389">
        <v>43694</v>
      </c>
      <c r="F2594" s="387" t="s">
        <v>2727</v>
      </c>
      <c r="G2594" s="389">
        <v>43694</v>
      </c>
      <c r="H2594" s="387" t="s">
        <v>1887</v>
      </c>
      <c r="I2594" s="389">
        <v>43694</v>
      </c>
      <c r="J2594" s="387" t="s">
        <v>2881</v>
      </c>
      <c r="K2594" s="387" t="s">
        <v>1741</v>
      </c>
      <c r="L2594" s="390" t="s">
        <v>1732</v>
      </c>
      <c r="M2594" s="390" t="s">
        <v>1755</v>
      </c>
      <c r="N2594" s="390" t="str">
        <f t="shared" si="82"/>
        <v>Employee2@blyblade.com</v>
      </c>
      <c r="O2594" s="390" t="str">
        <f t="shared" si="83"/>
        <v>Cal_Thompson</v>
      </c>
      <c r="P2594" s="387" t="s">
        <v>1728</v>
      </c>
      <c r="Q2594" s="387" t="s">
        <v>1762</v>
      </c>
      <c r="R2594" s="387" t="s">
        <v>1753</v>
      </c>
      <c r="S2594" s="387">
        <v>21.88</v>
      </c>
      <c r="T2594" s="387">
        <v>51</v>
      </c>
      <c r="U2594" s="387" t="s">
        <v>1752</v>
      </c>
      <c r="V2594" s="387" t="s">
        <v>1826</v>
      </c>
      <c r="W2594" s="387" t="s">
        <v>1761</v>
      </c>
      <c r="X2594" s="387" t="s">
        <v>1749</v>
      </c>
      <c r="Y2594" s="387" t="s">
        <v>1748</v>
      </c>
      <c r="Z2594" s="387" t="s">
        <v>1734</v>
      </c>
      <c r="AA2594" s="387" t="s">
        <v>1733</v>
      </c>
      <c r="AB2594" s="387">
        <v>201.88</v>
      </c>
      <c r="AC2594" s="387">
        <v>0</v>
      </c>
      <c r="AD2594" s="387">
        <v>0</v>
      </c>
      <c r="AE2594" s="387">
        <v>201.88</v>
      </c>
      <c r="AF2594" s="387" t="s">
        <v>1729</v>
      </c>
      <c r="AG2594" s="387">
        <v>201.88</v>
      </c>
      <c r="AH2594" s="387">
        <v>0</v>
      </c>
      <c r="AI2594" s="387">
        <v>0</v>
      </c>
      <c r="AJ2594" s="387">
        <v>201.88</v>
      </c>
      <c r="AK2594" s="387">
        <v>20.190000000000001</v>
      </c>
    </row>
    <row r="2595" spans="1:37">
      <c r="A2595" s="387" t="s">
        <v>3382</v>
      </c>
      <c r="B2595" s="388">
        <v>43694.860023148147</v>
      </c>
      <c r="C2595" s="389">
        <v>43694</v>
      </c>
      <c r="D2595" s="387" t="s">
        <v>2545</v>
      </c>
      <c r="E2595" s="389">
        <v>43694</v>
      </c>
      <c r="F2595" s="387" t="s">
        <v>2446</v>
      </c>
      <c r="G2595" s="389">
        <v>43694</v>
      </c>
      <c r="H2595" s="387" t="s">
        <v>2804</v>
      </c>
      <c r="I2595" s="389">
        <v>43694</v>
      </c>
      <c r="J2595" s="387" t="s">
        <v>2419</v>
      </c>
      <c r="K2595" s="387" t="s">
        <v>1741</v>
      </c>
      <c r="L2595" s="390" t="s">
        <v>1732</v>
      </c>
      <c r="M2595" s="390" t="s">
        <v>1986</v>
      </c>
      <c r="N2595" s="390" t="str">
        <f t="shared" si="82"/>
        <v>Employee1@blyblade.com</v>
      </c>
      <c r="O2595" s="390" t="str">
        <f t="shared" si="83"/>
        <v>Jake_Mirto</v>
      </c>
      <c r="P2595" s="387" t="s">
        <v>1728</v>
      </c>
      <c r="Q2595" s="387" t="s">
        <v>1762</v>
      </c>
      <c r="R2595" s="387" t="s">
        <v>1753</v>
      </c>
      <c r="S2595" s="387">
        <v>21.39</v>
      </c>
      <c r="T2595" s="387">
        <v>53</v>
      </c>
      <c r="U2595" s="387" t="s">
        <v>1752</v>
      </c>
      <c r="V2595" s="387" t="s">
        <v>1826</v>
      </c>
      <c r="W2595" s="387" t="s">
        <v>1761</v>
      </c>
      <c r="X2595" s="387" t="s">
        <v>1749</v>
      </c>
      <c r="Y2595" s="387" t="s">
        <v>1735</v>
      </c>
      <c r="Z2595" s="387" t="s">
        <v>1734</v>
      </c>
      <c r="AA2595" s="387" t="s">
        <v>1733</v>
      </c>
      <c r="AB2595" s="387">
        <v>208.12</v>
      </c>
      <c r="AC2595" s="387">
        <v>0</v>
      </c>
      <c r="AD2595" s="387">
        <v>0</v>
      </c>
      <c r="AE2595" s="387">
        <v>208.12</v>
      </c>
      <c r="AF2595" s="387" t="s">
        <v>1729</v>
      </c>
      <c r="AG2595" s="387">
        <v>208.12</v>
      </c>
      <c r="AH2595" s="387">
        <v>0</v>
      </c>
      <c r="AI2595" s="387">
        <v>0</v>
      </c>
      <c r="AJ2595" s="387">
        <v>208.12</v>
      </c>
      <c r="AK2595" s="387">
        <v>20.81</v>
      </c>
    </row>
    <row r="2596" spans="1:37">
      <c r="A2596" s="387" t="s">
        <v>3368</v>
      </c>
      <c r="B2596" s="388">
        <v>43695.256354166668</v>
      </c>
      <c r="C2596" s="389">
        <v>43695</v>
      </c>
      <c r="D2596" s="387" t="s">
        <v>3367</v>
      </c>
      <c r="E2596" s="389">
        <v>43695</v>
      </c>
      <c r="F2596" s="387" t="s">
        <v>3366</v>
      </c>
      <c r="G2596" s="389">
        <v>43695</v>
      </c>
      <c r="H2596" s="387" t="s">
        <v>3365</v>
      </c>
      <c r="I2596" s="389">
        <v>43695</v>
      </c>
      <c r="J2596" s="387" t="s">
        <v>2498</v>
      </c>
      <c r="K2596" s="387" t="s">
        <v>1741</v>
      </c>
      <c r="L2596" s="390" t="s">
        <v>1732</v>
      </c>
      <c r="M2596" s="390" t="s">
        <v>1924</v>
      </c>
      <c r="N2596" s="390" t="str">
        <f t="shared" si="82"/>
        <v>Employee16@blyblade.com</v>
      </c>
      <c r="O2596" s="390" t="str">
        <f t="shared" si="83"/>
        <v>Hunter_Senning</v>
      </c>
      <c r="P2596" s="387" t="s">
        <v>1728</v>
      </c>
      <c r="Q2596" s="387" t="s">
        <v>1847</v>
      </c>
      <c r="R2596" s="387" t="s">
        <v>3362</v>
      </c>
      <c r="S2596" s="387">
        <v>4.92</v>
      </c>
      <c r="T2596" s="387">
        <v>11</v>
      </c>
      <c r="U2596" s="387" t="s">
        <v>3364</v>
      </c>
      <c r="V2596" s="387" t="s">
        <v>3361</v>
      </c>
      <c r="W2596" s="387" t="s">
        <v>1771</v>
      </c>
      <c r="X2596" s="387" t="s">
        <v>1770</v>
      </c>
      <c r="Y2596" s="387" t="s">
        <v>1748</v>
      </c>
      <c r="Z2596" s="387" t="s">
        <v>1734</v>
      </c>
      <c r="AA2596" s="387" t="s">
        <v>1733</v>
      </c>
      <c r="AB2596" s="387">
        <v>11.74</v>
      </c>
      <c r="AC2596" s="387">
        <v>0</v>
      </c>
      <c r="AD2596" s="387">
        <v>0</v>
      </c>
      <c r="AE2596" s="387">
        <v>11.74</v>
      </c>
      <c r="AF2596" s="387" t="s">
        <v>1729</v>
      </c>
      <c r="AG2596" s="387">
        <v>11.74</v>
      </c>
      <c r="AH2596" s="387">
        <v>0</v>
      </c>
      <c r="AI2596" s="387">
        <v>0</v>
      </c>
      <c r="AJ2596" s="387">
        <v>11.74</v>
      </c>
      <c r="AK2596" s="387">
        <v>1.17</v>
      </c>
    </row>
    <row r="2597" spans="1:37">
      <c r="A2597" s="387" t="s">
        <v>3381</v>
      </c>
      <c r="B2597" s="388">
        <v>43695.533125000002</v>
      </c>
      <c r="C2597" s="389">
        <v>43695</v>
      </c>
      <c r="D2597" s="387" t="s">
        <v>2201</v>
      </c>
      <c r="E2597" s="389">
        <v>43695</v>
      </c>
      <c r="F2597" s="387" t="s">
        <v>2200</v>
      </c>
      <c r="G2597" s="389">
        <v>43695</v>
      </c>
      <c r="H2597" s="387" t="s">
        <v>3380</v>
      </c>
      <c r="I2597" s="389">
        <v>43695</v>
      </c>
      <c r="J2597" s="387" t="s">
        <v>3379</v>
      </c>
      <c r="K2597" s="387" t="s">
        <v>1741</v>
      </c>
      <c r="L2597" s="390" t="s">
        <v>1732</v>
      </c>
      <c r="M2597" s="390" t="s">
        <v>1936</v>
      </c>
      <c r="N2597" s="390" t="str">
        <f t="shared" si="82"/>
        <v>Employee17@blyblade.com</v>
      </c>
      <c r="O2597" s="390" t="str">
        <f t="shared" si="83"/>
        <v>Nate_Alexander</v>
      </c>
      <c r="P2597" s="387" t="s">
        <v>1728</v>
      </c>
      <c r="Q2597" s="387" t="s">
        <v>1754</v>
      </c>
      <c r="R2597" s="387" t="s">
        <v>1803</v>
      </c>
      <c r="S2597" s="387">
        <v>41.71</v>
      </c>
      <c r="T2597" s="387">
        <v>48</v>
      </c>
      <c r="U2597" s="387" t="s">
        <v>2733</v>
      </c>
      <c r="V2597" s="387" t="s">
        <v>2026</v>
      </c>
      <c r="W2597" s="387" t="s">
        <v>2450</v>
      </c>
      <c r="X2597" s="387" t="s">
        <v>1770</v>
      </c>
      <c r="Y2597" s="387" t="s">
        <v>1748</v>
      </c>
      <c r="Z2597" s="387" t="s">
        <v>1734</v>
      </c>
      <c r="AA2597" s="387" t="s">
        <v>1733</v>
      </c>
      <c r="AB2597" s="387">
        <v>82.7</v>
      </c>
      <c r="AC2597" s="387">
        <v>0</v>
      </c>
      <c r="AD2597" s="387">
        <v>0</v>
      </c>
      <c r="AE2597" s="387">
        <v>82.7</v>
      </c>
      <c r="AF2597" s="387" t="s">
        <v>1729</v>
      </c>
      <c r="AG2597" s="387">
        <v>82.7</v>
      </c>
      <c r="AH2597" s="387">
        <v>0</v>
      </c>
      <c r="AI2597" s="387">
        <v>0</v>
      </c>
      <c r="AJ2597" s="387">
        <v>82.7</v>
      </c>
      <c r="AK2597" s="387">
        <v>8.27</v>
      </c>
    </row>
    <row r="2598" spans="1:37">
      <c r="A2598" s="387" t="s">
        <v>3378</v>
      </c>
      <c r="B2598" s="388">
        <v>43695.567326388889</v>
      </c>
      <c r="C2598" s="389">
        <v>43695</v>
      </c>
      <c r="D2598" s="387" t="s">
        <v>3377</v>
      </c>
      <c r="E2598" s="389">
        <v>43695</v>
      </c>
      <c r="F2598" s="387" t="s">
        <v>3376</v>
      </c>
      <c r="G2598" s="389">
        <v>43695</v>
      </c>
      <c r="H2598" s="387" t="s">
        <v>1819</v>
      </c>
      <c r="I2598" s="389">
        <v>43695</v>
      </c>
      <c r="J2598" s="387" t="s">
        <v>1818</v>
      </c>
      <c r="K2598" s="387" t="s">
        <v>1741</v>
      </c>
      <c r="L2598" s="390" t="s">
        <v>1732</v>
      </c>
      <c r="M2598" s="390" t="s">
        <v>1986</v>
      </c>
      <c r="N2598" s="390" t="str">
        <f t="shared" si="82"/>
        <v>Employee1@blyblade.com</v>
      </c>
      <c r="O2598" s="390" t="str">
        <f t="shared" si="83"/>
        <v>Jake_Mirto</v>
      </c>
      <c r="P2598" s="387" t="s">
        <v>1728</v>
      </c>
      <c r="Q2598" s="387" t="s">
        <v>1754</v>
      </c>
      <c r="R2598" s="387" t="s">
        <v>1753</v>
      </c>
      <c r="S2598" s="387">
        <v>1.57</v>
      </c>
      <c r="T2598" s="387">
        <v>4</v>
      </c>
      <c r="U2598" s="387" t="s">
        <v>1795</v>
      </c>
      <c r="V2598" s="387" t="s">
        <v>1752</v>
      </c>
      <c r="W2598" s="387" t="s">
        <v>1771</v>
      </c>
      <c r="X2598" s="387" t="s">
        <v>1770</v>
      </c>
      <c r="Y2598" s="387" t="s">
        <v>1735</v>
      </c>
      <c r="Z2598" s="387" t="s">
        <v>1734</v>
      </c>
      <c r="AA2598" s="387" t="s">
        <v>1733</v>
      </c>
      <c r="AB2598" s="387">
        <v>11.09</v>
      </c>
      <c r="AC2598" s="387">
        <v>0</v>
      </c>
      <c r="AD2598" s="387">
        <v>0</v>
      </c>
      <c r="AE2598" s="387">
        <v>11.09</v>
      </c>
      <c r="AF2598" s="387" t="s">
        <v>1729</v>
      </c>
      <c r="AG2598" s="387">
        <v>11.09</v>
      </c>
      <c r="AH2598" s="387">
        <v>0</v>
      </c>
      <c r="AI2598" s="387">
        <v>0</v>
      </c>
      <c r="AJ2598" s="387">
        <v>11.09</v>
      </c>
      <c r="AK2598" s="387">
        <v>1.1100000000000001</v>
      </c>
    </row>
    <row r="2599" spans="1:37">
      <c r="A2599" s="387" t="s">
        <v>3375</v>
      </c>
      <c r="B2599" s="388">
        <v>43695.645590277774</v>
      </c>
      <c r="C2599" s="389">
        <v>43695</v>
      </c>
      <c r="D2599" s="387" t="s">
        <v>2543</v>
      </c>
      <c r="E2599" s="389">
        <v>43695</v>
      </c>
      <c r="F2599" s="387" t="s">
        <v>2168</v>
      </c>
      <c r="G2599" s="389">
        <v>43695</v>
      </c>
      <c r="H2599" s="387" t="s">
        <v>3374</v>
      </c>
      <c r="I2599" s="389">
        <v>43695</v>
      </c>
      <c r="J2599" s="387" t="s">
        <v>3373</v>
      </c>
      <c r="K2599" s="387" t="s">
        <v>1741</v>
      </c>
      <c r="L2599" s="390" t="s">
        <v>1732</v>
      </c>
      <c r="M2599" s="390" t="s">
        <v>1763</v>
      </c>
      <c r="N2599" s="390" t="str">
        <f t="shared" si="82"/>
        <v>Employee51@blyblade.com</v>
      </c>
      <c r="O2599" s="390" t="str">
        <f t="shared" si="83"/>
        <v>Jacqueline_Westbrook</v>
      </c>
      <c r="P2599" s="387" t="s">
        <v>1728</v>
      </c>
      <c r="Q2599" s="387" t="s">
        <v>1754</v>
      </c>
      <c r="R2599" s="387" t="s">
        <v>1738</v>
      </c>
      <c r="S2599" s="387">
        <v>1.23</v>
      </c>
      <c r="T2599" s="387">
        <v>8</v>
      </c>
      <c r="U2599" s="387" t="s">
        <v>1833</v>
      </c>
      <c r="V2599" s="387" t="s">
        <v>1737</v>
      </c>
      <c r="W2599" s="387" t="s">
        <v>1771</v>
      </c>
      <c r="X2599" s="387" t="s">
        <v>1770</v>
      </c>
      <c r="Y2599" s="387" t="s">
        <v>1735</v>
      </c>
      <c r="Z2599" s="387" t="s">
        <v>1734</v>
      </c>
      <c r="AA2599" s="387" t="s">
        <v>1733</v>
      </c>
      <c r="AB2599" s="387">
        <v>9.94</v>
      </c>
      <c r="AC2599" s="387">
        <v>0</v>
      </c>
      <c r="AD2599" s="387">
        <v>0</v>
      </c>
      <c r="AE2599" s="387">
        <v>9.94</v>
      </c>
      <c r="AF2599" s="387" t="s">
        <v>1729</v>
      </c>
      <c r="AG2599" s="387">
        <v>9.94</v>
      </c>
      <c r="AH2599" s="387">
        <v>0</v>
      </c>
      <c r="AI2599" s="387">
        <v>0</v>
      </c>
      <c r="AJ2599" s="387">
        <v>9.94</v>
      </c>
      <c r="AK2599" s="387">
        <v>0.99</v>
      </c>
    </row>
    <row r="2600" spans="1:37">
      <c r="A2600" s="387" t="s">
        <v>3372</v>
      </c>
      <c r="B2600" s="388">
        <v>43695.690208333333</v>
      </c>
      <c r="C2600" s="389">
        <v>43695</v>
      </c>
      <c r="D2600" s="387" t="s">
        <v>3007</v>
      </c>
      <c r="E2600" s="389">
        <v>43695</v>
      </c>
      <c r="F2600" s="387" t="s">
        <v>2424</v>
      </c>
      <c r="G2600" s="389">
        <v>43695</v>
      </c>
      <c r="H2600" s="387" t="s">
        <v>3006</v>
      </c>
      <c r="I2600" s="389">
        <v>43695</v>
      </c>
      <c r="J2600" s="387" t="s">
        <v>3005</v>
      </c>
      <c r="K2600" s="387" t="s">
        <v>1741</v>
      </c>
      <c r="L2600" s="390" t="s">
        <v>1732</v>
      </c>
      <c r="M2600" s="390" t="s">
        <v>1827</v>
      </c>
      <c r="N2600" s="390" t="str">
        <f t="shared" si="82"/>
        <v>Employee30@blyblade.com</v>
      </c>
      <c r="O2600" s="390" t="str">
        <f t="shared" si="83"/>
        <v>Sabrina_Kogut</v>
      </c>
      <c r="P2600" s="387" t="s">
        <v>1728</v>
      </c>
      <c r="Q2600" s="387" t="s">
        <v>1739</v>
      </c>
      <c r="R2600" s="387" t="s">
        <v>1738</v>
      </c>
      <c r="S2600" s="387">
        <v>0.92</v>
      </c>
      <c r="T2600" s="387">
        <v>29</v>
      </c>
      <c r="U2600" s="387" t="s">
        <v>1845</v>
      </c>
      <c r="V2600" s="387" t="s">
        <v>1845</v>
      </c>
      <c r="W2600" s="387" t="s">
        <v>1728</v>
      </c>
      <c r="X2600" s="387" t="s">
        <v>1794</v>
      </c>
      <c r="Y2600" s="387" t="s">
        <v>1825</v>
      </c>
      <c r="Z2600" s="387" t="s">
        <v>1734</v>
      </c>
      <c r="AA2600" s="387" t="s">
        <v>1733</v>
      </c>
      <c r="AB2600" s="387">
        <v>21.94</v>
      </c>
      <c r="AC2600" s="387">
        <v>0</v>
      </c>
      <c r="AD2600" s="387">
        <v>0</v>
      </c>
      <c r="AE2600" s="387">
        <v>20</v>
      </c>
      <c r="AF2600" s="387" t="s">
        <v>1729</v>
      </c>
      <c r="AG2600" s="387">
        <v>21.94</v>
      </c>
      <c r="AH2600" s="387">
        <v>0</v>
      </c>
      <c r="AI2600" s="387">
        <v>0</v>
      </c>
      <c r="AJ2600" s="387">
        <v>20</v>
      </c>
      <c r="AK2600" s="387">
        <v>2</v>
      </c>
    </row>
    <row r="2601" spans="1:37">
      <c r="A2601" s="387" t="s">
        <v>3371</v>
      </c>
      <c r="B2601" s="388">
        <v>43695.758657407408</v>
      </c>
      <c r="C2601" s="389">
        <v>43695</v>
      </c>
      <c r="D2601" s="387" t="s">
        <v>3351</v>
      </c>
      <c r="E2601" s="389">
        <v>43695</v>
      </c>
      <c r="F2601" s="387" t="s">
        <v>2438</v>
      </c>
      <c r="G2601" s="389">
        <v>43695</v>
      </c>
      <c r="H2601" s="387" t="s">
        <v>2004</v>
      </c>
      <c r="I2601" s="389">
        <v>43695</v>
      </c>
      <c r="J2601" s="387" t="s">
        <v>3369</v>
      </c>
      <c r="K2601" s="387" t="s">
        <v>1741</v>
      </c>
      <c r="L2601" s="390" t="s">
        <v>1732</v>
      </c>
      <c r="M2601" s="390" t="s">
        <v>2812</v>
      </c>
      <c r="N2601" s="390" t="str">
        <f t="shared" si="82"/>
        <v>Employee6@blyblade.com</v>
      </c>
      <c r="O2601" s="390" t="str">
        <f t="shared" si="83"/>
        <v>Matthew_Brody</v>
      </c>
      <c r="P2601" s="387" t="s">
        <v>1728</v>
      </c>
      <c r="Q2601" s="387" t="s">
        <v>1754</v>
      </c>
      <c r="R2601" s="387" t="s">
        <v>1738</v>
      </c>
      <c r="S2601" s="387">
        <v>5.2</v>
      </c>
      <c r="T2601" s="387">
        <v>11</v>
      </c>
      <c r="U2601" s="387" t="s">
        <v>2342</v>
      </c>
      <c r="V2601" s="387" t="s">
        <v>2007</v>
      </c>
      <c r="W2601" s="387" t="s">
        <v>1875</v>
      </c>
      <c r="X2601" s="387" t="s">
        <v>1770</v>
      </c>
      <c r="Y2601" s="387" t="s">
        <v>1748</v>
      </c>
      <c r="Z2601" s="387" t="s">
        <v>1734</v>
      </c>
      <c r="AA2601" s="387" t="s">
        <v>1733</v>
      </c>
      <c r="AB2601" s="387">
        <v>21.78</v>
      </c>
      <c r="AC2601" s="387">
        <v>0</v>
      </c>
      <c r="AD2601" s="387">
        <v>0</v>
      </c>
      <c r="AE2601" s="387">
        <v>21.78</v>
      </c>
      <c r="AF2601" s="387" t="s">
        <v>1729</v>
      </c>
      <c r="AG2601" s="387">
        <v>21.78</v>
      </c>
      <c r="AH2601" s="387">
        <v>0</v>
      </c>
      <c r="AI2601" s="387">
        <v>0</v>
      </c>
      <c r="AJ2601" s="387">
        <v>21.78</v>
      </c>
      <c r="AK2601" s="387">
        <v>2.1800000000000002</v>
      </c>
    </row>
    <row r="2602" spans="1:37">
      <c r="A2602" s="387" t="s">
        <v>3370</v>
      </c>
      <c r="B2602" s="388">
        <v>43695.768819444442</v>
      </c>
      <c r="C2602" s="389">
        <v>43695</v>
      </c>
      <c r="D2602" s="387" t="s">
        <v>2004</v>
      </c>
      <c r="E2602" s="389">
        <v>43695</v>
      </c>
      <c r="F2602" s="387" t="s">
        <v>3369</v>
      </c>
      <c r="G2602" s="389">
        <v>43695</v>
      </c>
      <c r="H2602" s="387" t="s">
        <v>2288</v>
      </c>
      <c r="I2602" s="389">
        <v>43695</v>
      </c>
      <c r="J2602" s="387" t="s">
        <v>2774</v>
      </c>
      <c r="K2602" s="387" t="s">
        <v>1741</v>
      </c>
      <c r="L2602" s="390" t="s">
        <v>1732</v>
      </c>
      <c r="M2602" s="390" t="s">
        <v>2255</v>
      </c>
      <c r="N2602" s="390" t="str">
        <f t="shared" si="82"/>
        <v>Employee7@blyblade.com</v>
      </c>
      <c r="O2602" s="390" t="str">
        <f t="shared" si="83"/>
        <v>Jack_Oneill</v>
      </c>
      <c r="P2602" s="387" t="s">
        <v>1728</v>
      </c>
      <c r="Q2602" s="387" t="s">
        <v>1754</v>
      </c>
      <c r="R2602" s="387" t="s">
        <v>1738</v>
      </c>
      <c r="S2602" s="387">
        <v>3.42</v>
      </c>
      <c r="T2602" s="387">
        <v>10</v>
      </c>
      <c r="U2602" s="387" t="s">
        <v>2254</v>
      </c>
      <c r="V2602" s="387" t="s">
        <v>2007</v>
      </c>
      <c r="W2602" s="387" t="s">
        <v>1771</v>
      </c>
      <c r="X2602" s="387" t="s">
        <v>1770</v>
      </c>
      <c r="Y2602" s="387" t="s">
        <v>1748</v>
      </c>
      <c r="Z2602" s="387" t="s">
        <v>1734</v>
      </c>
      <c r="AA2602" s="387" t="s">
        <v>1733</v>
      </c>
      <c r="AB2602" s="387">
        <v>15.62</v>
      </c>
      <c r="AC2602" s="387">
        <v>0</v>
      </c>
      <c r="AD2602" s="387">
        <v>0</v>
      </c>
      <c r="AE2602" s="387">
        <v>15.62</v>
      </c>
      <c r="AF2602" s="387" t="s">
        <v>1729</v>
      </c>
      <c r="AG2602" s="387">
        <v>15.62</v>
      </c>
      <c r="AH2602" s="387">
        <v>0</v>
      </c>
      <c r="AI2602" s="387">
        <v>0</v>
      </c>
      <c r="AJ2602" s="387">
        <v>15.62</v>
      </c>
      <c r="AK2602" s="387">
        <v>1.56</v>
      </c>
    </row>
    <row r="2603" spans="1:37">
      <c r="A2603" s="387" t="s">
        <v>3368</v>
      </c>
      <c r="B2603" s="388">
        <v>43695.80978009259</v>
      </c>
      <c r="C2603" s="389">
        <v>43695</v>
      </c>
      <c r="D2603" s="387" t="s">
        <v>3367</v>
      </c>
      <c r="E2603" s="389">
        <v>43695</v>
      </c>
      <c r="F2603" s="387" t="s">
        <v>3366</v>
      </c>
      <c r="G2603" s="389">
        <v>43695</v>
      </c>
      <c r="H2603" s="387" t="s">
        <v>3365</v>
      </c>
      <c r="I2603" s="389">
        <v>43695</v>
      </c>
      <c r="J2603" s="387" t="s">
        <v>2498</v>
      </c>
      <c r="K2603" s="387" t="s">
        <v>1741</v>
      </c>
      <c r="L2603" s="390" t="s">
        <v>1732</v>
      </c>
      <c r="M2603" s="390" t="s">
        <v>1924</v>
      </c>
      <c r="N2603" s="390" t="str">
        <f t="shared" si="82"/>
        <v>Employee16@blyblade.com</v>
      </c>
      <c r="O2603" s="390" t="str">
        <f t="shared" si="83"/>
        <v>Hunter_Senning</v>
      </c>
      <c r="P2603" s="387" t="s">
        <v>1728</v>
      </c>
      <c r="Q2603" s="387" t="s">
        <v>1847</v>
      </c>
      <c r="R2603" s="387" t="s">
        <v>3362</v>
      </c>
      <c r="S2603" s="387">
        <v>4.92</v>
      </c>
      <c r="T2603" s="387">
        <v>11</v>
      </c>
      <c r="U2603" s="387" t="s">
        <v>3364</v>
      </c>
      <c r="V2603" s="387" t="s">
        <v>3361</v>
      </c>
      <c r="W2603" s="387" t="s">
        <v>1771</v>
      </c>
      <c r="X2603" s="387" t="s">
        <v>1770</v>
      </c>
      <c r="Y2603" s="387" t="s">
        <v>1748</v>
      </c>
      <c r="Z2603" s="387" t="s">
        <v>1734</v>
      </c>
      <c r="AA2603" s="387" t="s">
        <v>2138</v>
      </c>
      <c r="AB2603" s="387">
        <v>-11.74</v>
      </c>
      <c r="AC2603" s="387">
        <v>0</v>
      </c>
      <c r="AD2603" s="387">
        <v>0</v>
      </c>
      <c r="AE2603" s="387">
        <v>-11.74</v>
      </c>
      <c r="AF2603" s="387" t="s">
        <v>1729</v>
      </c>
      <c r="AG2603" s="387">
        <v>-11.74</v>
      </c>
      <c r="AH2603" s="387">
        <v>0</v>
      </c>
      <c r="AI2603" s="387">
        <v>0</v>
      </c>
      <c r="AJ2603" s="387">
        <v>-11.74</v>
      </c>
      <c r="AK2603" s="387">
        <v>-1.17</v>
      </c>
    </row>
    <row r="2604" spans="1:37">
      <c r="A2604" s="387" t="s">
        <v>3337</v>
      </c>
      <c r="B2604" s="388">
        <v>43695.825115740743</v>
      </c>
      <c r="C2604" s="389">
        <v>43695</v>
      </c>
      <c r="D2604" s="387" t="s">
        <v>2975</v>
      </c>
      <c r="E2604" s="389">
        <v>43695</v>
      </c>
      <c r="F2604" s="387" t="s">
        <v>2974</v>
      </c>
      <c r="G2604" s="389">
        <v>43695</v>
      </c>
      <c r="H2604" s="387" t="s">
        <v>1980</v>
      </c>
      <c r="I2604" s="389">
        <v>43695</v>
      </c>
      <c r="J2604" s="387" t="s">
        <v>3073</v>
      </c>
      <c r="K2604" s="387" t="s">
        <v>1741</v>
      </c>
      <c r="L2604" s="390" t="s">
        <v>1732</v>
      </c>
      <c r="M2604" s="390" t="s">
        <v>2265</v>
      </c>
      <c r="N2604" s="390" t="str">
        <f t="shared" si="82"/>
        <v>Employee4@blyblade.com</v>
      </c>
      <c r="O2604" s="390" t="str">
        <f t="shared" si="83"/>
        <v>Oksana_Orlov</v>
      </c>
      <c r="P2604" s="387" t="s">
        <v>1728</v>
      </c>
      <c r="Q2604" s="387" t="s">
        <v>1847</v>
      </c>
      <c r="R2604" s="387" t="s">
        <v>1738</v>
      </c>
      <c r="S2604" s="387">
        <v>38.799999999999997</v>
      </c>
      <c r="T2604" s="387">
        <v>61</v>
      </c>
      <c r="U2604" s="387" t="s">
        <v>1773</v>
      </c>
      <c r="V2604" s="387" t="s">
        <v>2050</v>
      </c>
      <c r="W2604" s="387" t="s">
        <v>1771</v>
      </c>
      <c r="X2604" s="387" t="s">
        <v>1770</v>
      </c>
      <c r="Y2604" s="387" t="s">
        <v>1735</v>
      </c>
      <c r="Z2604" s="387" t="s">
        <v>1734</v>
      </c>
      <c r="AA2604" s="387" t="s">
        <v>1733</v>
      </c>
      <c r="AB2604" s="387">
        <v>135.99</v>
      </c>
      <c r="AC2604" s="387">
        <v>0</v>
      </c>
      <c r="AD2604" s="387">
        <v>0</v>
      </c>
      <c r="AE2604" s="387">
        <v>135.99</v>
      </c>
      <c r="AF2604" s="387" t="s">
        <v>1729</v>
      </c>
      <c r="AG2604" s="387">
        <v>135.99</v>
      </c>
      <c r="AH2604" s="387">
        <v>0</v>
      </c>
      <c r="AI2604" s="387">
        <v>0</v>
      </c>
      <c r="AJ2604" s="387">
        <v>135.99</v>
      </c>
      <c r="AK2604" s="387">
        <v>13.6</v>
      </c>
    </row>
    <row r="2605" spans="1:37">
      <c r="A2605" s="387" t="s">
        <v>3363</v>
      </c>
      <c r="B2605" s="388">
        <v>43695.829027777778</v>
      </c>
      <c r="C2605" s="389">
        <v>43695</v>
      </c>
      <c r="D2605" s="387" t="s">
        <v>2096</v>
      </c>
      <c r="E2605" s="389">
        <v>43695</v>
      </c>
      <c r="F2605" s="387" t="s">
        <v>2095</v>
      </c>
      <c r="G2605" s="389">
        <v>43695</v>
      </c>
      <c r="H2605" s="387" t="s">
        <v>2074</v>
      </c>
      <c r="I2605" s="389">
        <v>43695</v>
      </c>
      <c r="J2605" s="387" t="s">
        <v>2073</v>
      </c>
      <c r="K2605" s="387" t="s">
        <v>1741</v>
      </c>
      <c r="L2605" s="390" t="s">
        <v>1732</v>
      </c>
      <c r="M2605" s="390" t="s">
        <v>1924</v>
      </c>
      <c r="N2605" s="390" t="str">
        <f t="shared" si="82"/>
        <v>Employee16@blyblade.com</v>
      </c>
      <c r="O2605" s="390" t="str">
        <f t="shared" si="83"/>
        <v>Hunter_Senning</v>
      </c>
      <c r="P2605" s="387" t="s">
        <v>1728</v>
      </c>
      <c r="Q2605" s="387" t="s">
        <v>1847</v>
      </c>
      <c r="R2605" s="387" t="s">
        <v>3362</v>
      </c>
      <c r="S2605" s="387">
        <v>11.95</v>
      </c>
      <c r="T2605" s="387">
        <v>21</v>
      </c>
      <c r="U2605" s="387" t="s">
        <v>3361</v>
      </c>
      <c r="V2605" s="387" t="s">
        <v>3360</v>
      </c>
      <c r="W2605" s="387" t="s">
        <v>1771</v>
      </c>
      <c r="X2605" s="387" t="s">
        <v>1770</v>
      </c>
      <c r="Y2605" s="387" t="s">
        <v>1748</v>
      </c>
      <c r="Z2605" s="387" t="s">
        <v>1734</v>
      </c>
      <c r="AA2605" s="387" t="s">
        <v>1733</v>
      </c>
      <c r="AB2605" s="387">
        <v>17.32</v>
      </c>
      <c r="AC2605" s="387">
        <v>0</v>
      </c>
      <c r="AD2605" s="387">
        <v>0</v>
      </c>
      <c r="AE2605" s="387">
        <v>17.32</v>
      </c>
      <c r="AF2605" s="387" t="s">
        <v>1729</v>
      </c>
      <c r="AG2605" s="387">
        <v>17.32</v>
      </c>
      <c r="AH2605" s="387">
        <v>0</v>
      </c>
      <c r="AI2605" s="387">
        <v>0</v>
      </c>
      <c r="AJ2605" s="387">
        <v>17.32</v>
      </c>
      <c r="AK2605" s="387">
        <v>1.73</v>
      </c>
    </row>
    <row r="2606" spans="1:37">
      <c r="A2606" s="391" t="s">
        <v>3359</v>
      </c>
      <c r="B2606" s="388">
        <v>43695.845960648148</v>
      </c>
      <c r="C2606" s="389">
        <v>43695</v>
      </c>
      <c r="D2606" s="387" t="s">
        <v>2513</v>
      </c>
      <c r="E2606" s="389">
        <v>43695</v>
      </c>
      <c r="F2606" s="387" t="s">
        <v>3358</v>
      </c>
      <c r="G2606" s="389">
        <v>43695</v>
      </c>
      <c r="H2606" s="387" t="s">
        <v>2086</v>
      </c>
      <c r="I2606" s="389">
        <v>43695</v>
      </c>
      <c r="J2606" s="387" t="s">
        <v>2085</v>
      </c>
      <c r="K2606" s="387" t="s">
        <v>1741</v>
      </c>
      <c r="L2606" s="390" t="s">
        <v>1732</v>
      </c>
      <c r="M2606" s="390" t="s">
        <v>1740</v>
      </c>
      <c r="N2606" s="390" t="str">
        <f t="shared" si="82"/>
        <v>Employee52@blyblade.com</v>
      </c>
      <c r="O2606" s="390" t="str">
        <f t="shared" si="83"/>
        <v>Allison _Keith</v>
      </c>
      <c r="P2606" s="387" t="s">
        <v>1728</v>
      </c>
      <c r="Q2606" s="387" t="s">
        <v>1739</v>
      </c>
      <c r="R2606" s="387" t="s">
        <v>1738</v>
      </c>
      <c r="S2606" s="387">
        <v>1.03</v>
      </c>
      <c r="T2606" s="387">
        <v>21</v>
      </c>
      <c r="U2606" s="387" t="s">
        <v>1737</v>
      </c>
      <c r="V2606" s="387" t="s">
        <v>1737</v>
      </c>
      <c r="W2606" s="387" t="s">
        <v>1728</v>
      </c>
      <c r="X2606" s="387" t="s">
        <v>1794</v>
      </c>
      <c r="Y2606" s="387" t="s">
        <v>1735</v>
      </c>
      <c r="Z2606" s="387" t="s">
        <v>1734</v>
      </c>
      <c r="AA2606" s="387" t="s">
        <v>1733</v>
      </c>
      <c r="AB2606" s="387">
        <v>22.94</v>
      </c>
      <c r="AC2606" s="387">
        <v>0</v>
      </c>
      <c r="AD2606" s="387">
        <v>0</v>
      </c>
      <c r="AE2606" s="387">
        <v>20</v>
      </c>
      <c r="AF2606" s="387" t="s">
        <v>1729</v>
      </c>
      <c r="AG2606" s="387">
        <v>22.94</v>
      </c>
      <c r="AH2606" s="387">
        <v>0</v>
      </c>
      <c r="AI2606" s="387">
        <v>0</v>
      </c>
      <c r="AJ2606" s="387">
        <v>20</v>
      </c>
      <c r="AK2606" s="387">
        <v>2</v>
      </c>
    </row>
    <row r="2607" spans="1:37">
      <c r="A2607" s="387" t="s">
        <v>3357</v>
      </c>
      <c r="B2607" s="388">
        <v>43695.860937500001</v>
      </c>
      <c r="C2607" s="389">
        <v>43695</v>
      </c>
      <c r="D2607" s="387" t="s">
        <v>2814</v>
      </c>
      <c r="E2607" s="389">
        <v>43695</v>
      </c>
      <c r="F2607" s="387" t="s">
        <v>2162</v>
      </c>
      <c r="G2607" s="389">
        <v>43695</v>
      </c>
      <c r="H2607" s="387" t="s">
        <v>2710</v>
      </c>
      <c r="I2607" s="389">
        <v>43695</v>
      </c>
      <c r="J2607" s="387" t="s">
        <v>1806</v>
      </c>
      <c r="K2607" s="387" t="s">
        <v>1741</v>
      </c>
      <c r="L2607" s="390" t="s">
        <v>1732</v>
      </c>
      <c r="M2607" s="390" t="s">
        <v>2027</v>
      </c>
      <c r="N2607" s="390" t="str">
        <f t="shared" si="82"/>
        <v>Employee28@blyblade.com</v>
      </c>
      <c r="O2607" s="390" t="str">
        <f t="shared" si="83"/>
        <v>Tony_Conte</v>
      </c>
      <c r="P2607" s="387" t="s">
        <v>1728</v>
      </c>
      <c r="Q2607" s="387" t="s">
        <v>1952</v>
      </c>
      <c r="R2607" s="387" t="s">
        <v>1738</v>
      </c>
      <c r="S2607" s="387">
        <v>1.72</v>
      </c>
      <c r="T2607" s="387">
        <v>16</v>
      </c>
      <c r="U2607" s="387" t="s">
        <v>2026</v>
      </c>
      <c r="V2607" s="387" t="s">
        <v>2026</v>
      </c>
      <c r="W2607" s="387" t="s">
        <v>2025</v>
      </c>
      <c r="X2607" s="387" t="s">
        <v>1749</v>
      </c>
      <c r="Y2607" s="387" t="s">
        <v>1748</v>
      </c>
      <c r="Z2607" s="387" t="s">
        <v>1734</v>
      </c>
      <c r="AA2607" s="387" t="s">
        <v>1733</v>
      </c>
      <c r="AB2607" s="387">
        <v>30.83</v>
      </c>
      <c r="AC2607" s="387">
        <v>0</v>
      </c>
      <c r="AD2607" s="387">
        <v>0</v>
      </c>
      <c r="AE2607" s="387">
        <v>30.83</v>
      </c>
      <c r="AF2607" s="387" t="s">
        <v>1729</v>
      </c>
      <c r="AG2607" s="387">
        <v>30.83</v>
      </c>
      <c r="AH2607" s="387">
        <v>0</v>
      </c>
      <c r="AI2607" s="387">
        <v>0</v>
      </c>
      <c r="AJ2607" s="387">
        <v>30.83</v>
      </c>
      <c r="AK2607" s="387">
        <v>3.08</v>
      </c>
    </row>
    <row r="2608" spans="1:37">
      <c r="A2608" s="387" t="s">
        <v>3357</v>
      </c>
      <c r="B2608" s="388">
        <v>43695.860949074071</v>
      </c>
      <c r="C2608" s="389">
        <v>43695</v>
      </c>
      <c r="D2608" s="387" t="s">
        <v>2814</v>
      </c>
      <c r="E2608" s="389">
        <v>43695</v>
      </c>
      <c r="F2608" s="387" t="s">
        <v>2162</v>
      </c>
      <c r="G2608" s="389">
        <v>43695</v>
      </c>
      <c r="H2608" s="387" t="s">
        <v>2710</v>
      </c>
      <c r="I2608" s="389">
        <v>43695</v>
      </c>
      <c r="J2608" s="387" t="s">
        <v>1806</v>
      </c>
      <c r="K2608" s="387" t="s">
        <v>1741</v>
      </c>
      <c r="L2608" s="390" t="s">
        <v>1732</v>
      </c>
      <c r="M2608" s="390" t="s">
        <v>2027</v>
      </c>
      <c r="N2608" s="390" t="str">
        <f t="shared" si="82"/>
        <v>Employee28@blyblade.com</v>
      </c>
      <c r="O2608" s="390" t="str">
        <f t="shared" si="83"/>
        <v>Tony_Conte</v>
      </c>
      <c r="P2608" s="387" t="s">
        <v>1728</v>
      </c>
      <c r="Q2608" s="387" t="s">
        <v>1952</v>
      </c>
      <c r="R2608" s="387" t="s">
        <v>1738</v>
      </c>
      <c r="S2608" s="387">
        <v>1.72</v>
      </c>
      <c r="T2608" s="387">
        <v>16</v>
      </c>
      <c r="U2608" s="387" t="s">
        <v>2026</v>
      </c>
      <c r="V2608" s="387" t="s">
        <v>2026</v>
      </c>
      <c r="W2608" s="387" t="s">
        <v>2025</v>
      </c>
      <c r="X2608" s="387" t="s">
        <v>1749</v>
      </c>
      <c r="Y2608" s="387" t="s">
        <v>1748</v>
      </c>
      <c r="Z2608" s="387" t="s">
        <v>1734</v>
      </c>
      <c r="AA2608" s="387" t="s">
        <v>1747</v>
      </c>
      <c r="AB2608" s="387">
        <v>0</v>
      </c>
      <c r="AC2608" s="387">
        <v>0</v>
      </c>
      <c r="AD2608" s="387">
        <v>4.74</v>
      </c>
      <c r="AE2608" s="387">
        <v>4.74</v>
      </c>
      <c r="AF2608" s="387" t="s">
        <v>1729</v>
      </c>
      <c r="AG2608" s="387">
        <v>0</v>
      </c>
      <c r="AH2608" s="387">
        <v>0</v>
      </c>
      <c r="AI2608" s="387">
        <v>4.74</v>
      </c>
      <c r="AJ2608" s="387">
        <v>4.74</v>
      </c>
      <c r="AK2608" s="387">
        <v>0</v>
      </c>
    </row>
    <row r="2609" spans="1:37">
      <c r="A2609" s="387" t="s">
        <v>3356</v>
      </c>
      <c r="B2609" s="388">
        <v>43695.861851851849</v>
      </c>
      <c r="C2609" s="389">
        <v>43695</v>
      </c>
      <c r="D2609" s="387" t="s">
        <v>2814</v>
      </c>
      <c r="E2609" s="389">
        <v>43695</v>
      </c>
      <c r="F2609" s="387" t="s">
        <v>2162</v>
      </c>
      <c r="G2609" s="389">
        <v>43695</v>
      </c>
      <c r="H2609" s="387" t="s">
        <v>1908</v>
      </c>
      <c r="I2609" s="389">
        <v>43695</v>
      </c>
      <c r="J2609" s="387" t="s">
        <v>3355</v>
      </c>
      <c r="K2609" s="387" t="s">
        <v>1741</v>
      </c>
      <c r="L2609" s="390" t="s">
        <v>1732</v>
      </c>
      <c r="M2609" s="390" t="s">
        <v>2287</v>
      </c>
      <c r="N2609" s="390" t="str">
        <f t="shared" si="82"/>
        <v>Employee14@blyblade.com</v>
      </c>
      <c r="O2609" s="390" t="str">
        <f t="shared" si="83"/>
        <v>Bowie_Tam</v>
      </c>
      <c r="P2609" s="387" t="s">
        <v>1728</v>
      </c>
      <c r="Q2609" s="387" t="s">
        <v>1952</v>
      </c>
      <c r="R2609" s="387" t="s">
        <v>1738</v>
      </c>
      <c r="S2609" s="387">
        <v>2.4500000000000002</v>
      </c>
      <c r="T2609" s="387">
        <v>16</v>
      </c>
      <c r="U2609" s="387" t="s">
        <v>2026</v>
      </c>
      <c r="V2609" s="387" t="s">
        <v>2026</v>
      </c>
      <c r="W2609" s="387" t="s">
        <v>2025</v>
      </c>
      <c r="X2609" s="387" t="s">
        <v>1749</v>
      </c>
      <c r="Y2609" s="387" t="s">
        <v>1748</v>
      </c>
      <c r="Z2609" s="387" t="s">
        <v>1734</v>
      </c>
      <c r="AA2609" s="387" t="s">
        <v>1733</v>
      </c>
      <c r="AB2609" s="387">
        <v>48.22</v>
      </c>
      <c r="AC2609" s="387">
        <v>0</v>
      </c>
      <c r="AD2609" s="387">
        <v>0</v>
      </c>
      <c r="AE2609" s="387">
        <v>48.22</v>
      </c>
      <c r="AF2609" s="387" t="s">
        <v>1729</v>
      </c>
      <c r="AG2609" s="387">
        <v>48.22</v>
      </c>
      <c r="AH2609" s="387">
        <v>0</v>
      </c>
      <c r="AI2609" s="387">
        <v>0</v>
      </c>
      <c r="AJ2609" s="387">
        <v>48.22</v>
      </c>
      <c r="AK2609" s="387">
        <v>4.82</v>
      </c>
    </row>
    <row r="2610" spans="1:37">
      <c r="A2610" s="387" t="s">
        <v>3348</v>
      </c>
      <c r="B2610" s="388">
        <v>43695.875138888892</v>
      </c>
      <c r="C2610" s="389">
        <v>43695</v>
      </c>
      <c r="D2610" s="387" t="s">
        <v>2758</v>
      </c>
      <c r="E2610" s="389">
        <v>43695</v>
      </c>
      <c r="F2610" s="387" t="s">
        <v>3222</v>
      </c>
      <c r="G2610" s="387" t="s">
        <v>1728</v>
      </c>
      <c r="H2610" s="387" t="s">
        <v>1728</v>
      </c>
      <c r="I2610" s="387" t="s">
        <v>1728</v>
      </c>
      <c r="J2610" s="387" t="s">
        <v>1728</v>
      </c>
      <c r="K2610" s="387" t="s">
        <v>1741</v>
      </c>
      <c r="L2610" s="390" t="s">
        <v>1732</v>
      </c>
      <c r="M2610" s="390" t="s">
        <v>2027</v>
      </c>
      <c r="N2610" s="390" t="str">
        <f t="shared" si="82"/>
        <v>Employee28@blyblade.com</v>
      </c>
      <c r="O2610" s="390" t="str">
        <f t="shared" si="83"/>
        <v>Tony_Conte</v>
      </c>
      <c r="P2610" s="387" t="s">
        <v>1728</v>
      </c>
      <c r="Q2610" s="387" t="s">
        <v>1952</v>
      </c>
      <c r="R2610" s="387" t="s">
        <v>1738</v>
      </c>
      <c r="S2610" s="387" t="s">
        <v>1728</v>
      </c>
      <c r="T2610" s="387" t="s">
        <v>1728</v>
      </c>
      <c r="U2610" s="387" t="s">
        <v>2026</v>
      </c>
      <c r="V2610" s="387" t="s">
        <v>2026</v>
      </c>
      <c r="W2610" s="387" t="s">
        <v>2025</v>
      </c>
      <c r="X2610" s="387" t="s">
        <v>1749</v>
      </c>
      <c r="Y2610" s="387" t="s">
        <v>1748</v>
      </c>
      <c r="Z2610" s="387" t="s">
        <v>1734</v>
      </c>
      <c r="AA2610" s="387" t="s">
        <v>1733</v>
      </c>
      <c r="AB2610" s="387">
        <v>27.22</v>
      </c>
      <c r="AC2610" s="387">
        <v>0</v>
      </c>
      <c r="AD2610" s="387">
        <v>0</v>
      </c>
      <c r="AE2610" s="387">
        <v>27.22</v>
      </c>
      <c r="AF2610" s="387" t="s">
        <v>1729</v>
      </c>
      <c r="AG2610" s="387">
        <v>27.22</v>
      </c>
      <c r="AH2610" s="387">
        <v>0</v>
      </c>
      <c r="AI2610" s="387">
        <v>0</v>
      </c>
      <c r="AJ2610" s="387">
        <v>27.22</v>
      </c>
      <c r="AK2610" s="387">
        <v>2.72</v>
      </c>
    </row>
    <row r="2611" spans="1:37">
      <c r="A2611" s="387" t="s">
        <v>3354</v>
      </c>
      <c r="B2611" s="388">
        <v>43695.888252314813</v>
      </c>
      <c r="C2611" s="389">
        <v>43695</v>
      </c>
      <c r="D2611" s="387" t="s">
        <v>2061</v>
      </c>
      <c r="E2611" s="389">
        <v>43695</v>
      </c>
      <c r="F2611" s="387" t="s">
        <v>2060</v>
      </c>
      <c r="G2611" s="387" t="s">
        <v>1728</v>
      </c>
      <c r="H2611" s="387" t="s">
        <v>1728</v>
      </c>
      <c r="I2611" s="387" t="s">
        <v>1728</v>
      </c>
      <c r="J2611" s="387" t="s">
        <v>1728</v>
      </c>
      <c r="K2611" s="387" t="s">
        <v>1741</v>
      </c>
      <c r="L2611" s="390" t="s">
        <v>1732</v>
      </c>
      <c r="M2611" s="390" t="s">
        <v>1755</v>
      </c>
      <c r="N2611" s="390" t="str">
        <f t="shared" si="82"/>
        <v>Employee2@blyblade.com</v>
      </c>
      <c r="O2611" s="390" t="str">
        <f t="shared" si="83"/>
        <v>Cal_Thompson</v>
      </c>
      <c r="P2611" s="387" t="s">
        <v>1728</v>
      </c>
      <c r="Q2611" s="387" t="s">
        <v>2043</v>
      </c>
      <c r="R2611" s="387" t="s">
        <v>1738</v>
      </c>
      <c r="S2611" s="387" t="s">
        <v>1728</v>
      </c>
      <c r="T2611" s="387" t="s">
        <v>1728</v>
      </c>
      <c r="U2611" s="387" t="s">
        <v>1845</v>
      </c>
      <c r="V2611" s="387" t="s">
        <v>1737</v>
      </c>
      <c r="W2611" s="387" t="s">
        <v>2403</v>
      </c>
      <c r="X2611" s="387" t="s">
        <v>1749</v>
      </c>
      <c r="Y2611" s="387" t="s">
        <v>1748</v>
      </c>
      <c r="Z2611" s="387" t="s">
        <v>1734</v>
      </c>
      <c r="AA2611" s="387" t="s">
        <v>1733</v>
      </c>
      <c r="AB2611" s="387">
        <v>10.89</v>
      </c>
      <c r="AC2611" s="387">
        <v>0</v>
      </c>
      <c r="AD2611" s="387">
        <v>0</v>
      </c>
      <c r="AE2611" s="387">
        <v>10.89</v>
      </c>
      <c r="AF2611" s="387" t="s">
        <v>1729</v>
      </c>
      <c r="AG2611" s="387">
        <v>10.89</v>
      </c>
      <c r="AH2611" s="387">
        <v>0</v>
      </c>
      <c r="AI2611" s="387">
        <v>0</v>
      </c>
      <c r="AJ2611" s="387">
        <v>10.89</v>
      </c>
      <c r="AK2611" s="387">
        <v>1.0900000000000001</v>
      </c>
    </row>
    <row r="2612" spans="1:37">
      <c r="A2612" s="387" t="s">
        <v>3354</v>
      </c>
      <c r="B2612" s="388">
        <v>43695.888495370367</v>
      </c>
      <c r="C2612" s="389">
        <v>43695</v>
      </c>
      <c r="D2612" s="387" t="s">
        <v>2061</v>
      </c>
      <c r="E2612" s="389">
        <v>43695</v>
      </c>
      <c r="F2612" s="387" t="s">
        <v>2060</v>
      </c>
      <c r="G2612" s="387" t="s">
        <v>1728</v>
      </c>
      <c r="H2612" s="387" t="s">
        <v>1728</v>
      </c>
      <c r="I2612" s="387" t="s">
        <v>1728</v>
      </c>
      <c r="J2612" s="387" t="s">
        <v>1728</v>
      </c>
      <c r="K2612" s="387" t="s">
        <v>1741</v>
      </c>
      <c r="L2612" s="390" t="s">
        <v>1732</v>
      </c>
      <c r="M2612" s="390" t="s">
        <v>1755</v>
      </c>
      <c r="N2612" s="390" t="str">
        <f t="shared" si="82"/>
        <v>Employee2@blyblade.com</v>
      </c>
      <c r="O2612" s="390" t="str">
        <f t="shared" si="83"/>
        <v>Cal_Thompson</v>
      </c>
      <c r="P2612" s="387" t="s">
        <v>1728</v>
      </c>
      <c r="Q2612" s="387" t="s">
        <v>2043</v>
      </c>
      <c r="R2612" s="387" t="s">
        <v>1738</v>
      </c>
      <c r="S2612" s="387" t="s">
        <v>1728</v>
      </c>
      <c r="T2612" s="387" t="s">
        <v>1728</v>
      </c>
      <c r="U2612" s="387" t="s">
        <v>1845</v>
      </c>
      <c r="V2612" s="387" t="s">
        <v>1737</v>
      </c>
      <c r="W2612" s="387" t="s">
        <v>2403</v>
      </c>
      <c r="X2612" s="387" t="s">
        <v>1749</v>
      </c>
      <c r="Y2612" s="387" t="s">
        <v>1748</v>
      </c>
      <c r="Z2612" s="387" t="s">
        <v>1734</v>
      </c>
      <c r="AA2612" s="387" t="s">
        <v>2138</v>
      </c>
      <c r="AB2612" s="387">
        <v>-10.89</v>
      </c>
      <c r="AC2612" s="387">
        <v>0</v>
      </c>
      <c r="AD2612" s="387">
        <v>0</v>
      </c>
      <c r="AE2612" s="387">
        <v>-10.89</v>
      </c>
      <c r="AF2612" s="387" t="s">
        <v>1729</v>
      </c>
      <c r="AG2612" s="387">
        <v>-10.89</v>
      </c>
      <c r="AH2612" s="387">
        <v>0</v>
      </c>
      <c r="AI2612" s="387">
        <v>0</v>
      </c>
      <c r="AJ2612" s="387">
        <v>-10.89</v>
      </c>
      <c r="AK2612" s="387">
        <v>-1.0900000000000001</v>
      </c>
    </row>
    <row r="2613" spans="1:37">
      <c r="A2613" s="387" t="s">
        <v>3353</v>
      </c>
      <c r="B2613" s="388">
        <v>43695.915891203702</v>
      </c>
      <c r="C2613" s="389">
        <v>43695</v>
      </c>
      <c r="D2613" s="387" t="s">
        <v>2802</v>
      </c>
      <c r="E2613" s="389">
        <v>43695</v>
      </c>
      <c r="F2613" s="387" t="s">
        <v>3352</v>
      </c>
      <c r="G2613" s="389">
        <v>43695</v>
      </c>
      <c r="H2613" s="387" t="s">
        <v>1870</v>
      </c>
      <c r="I2613" s="389">
        <v>43695</v>
      </c>
      <c r="J2613" s="387" t="s">
        <v>3351</v>
      </c>
      <c r="K2613" s="387" t="s">
        <v>1741</v>
      </c>
      <c r="L2613" s="390" t="s">
        <v>1732</v>
      </c>
      <c r="M2613" s="390" t="s">
        <v>1804</v>
      </c>
      <c r="N2613" s="390" t="str">
        <f t="shared" si="82"/>
        <v>Employee47@blyblade.com</v>
      </c>
      <c r="O2613" s="390" t="str">
        <f t="shared" si="83"/>
        <v>Amanda_Soucy</v>
      </c>
      <c r="P2613" s="387" t="s">
        <v>1728</v>
      </c>
      <c r="Q2613" s="387" t="s">
        <v>1754</v>
      </c>
      <c r="R2613" s="387" t="s">
        <v>1738</v>
      </c>
      <c r="S2613" s="387">
        <v>11.47</v>
      </c>
      <c r="T2613" s="387">
        <v>29</v>
      </c>
      <c r="U2613" s="387" t="s">
        <v>1833</v>
      </c>
      <c r="V2613" s="387" t="s">
        <v>1802</v>
      </c>
      <c r="W2613" s="387" t="s">
        <v>1771</v>
      </c>
      <c r="X2613" s="387" t="s">
        <v>1770</v>
      </c>
      <c r="Y2613" s="387" t="s">
        <v>1735</v>
      </c>
      <c r="Z2613" s="387" t="s">
        <v>1734</v>
      </c>
      <c r="AA2613" s="387" t="s">
        <v>1733</v>
      </c>
      <c r="AB2613" s="387">
        <v>58.28</v>
      </c>
      <c r="AC2613" s="387">
        <v>0</v>
      </c>
      <c r="AD2613" s="387">
        <v>0</v>
      </c>
      <c r="AE2613" s="387">
        <v>58.28</v>
      </c>
      <c r="AF2613" s="387" t="s">
        <v>1729</v>
      </c>
      <c r="AG2613" s="387">
        <v>58.28</v>
      </c>
      <c r="AH2613" s="387">
        <v>0</v>
      </c>
      <c r="AI2613" s="387">
        <v>0</v>
      </c>
      <c r="AJ2613" s="387">
        <v>58.28</v>
      </c>
      <c r="AK2613" s="387">
        <v>5.83</v>
      </c>
    </row>
    <row r="2614" spans="1:37">
      <c r="A2614" s="387" t="s">
        <v>3350</v>
      </c>
      <c r="B2614" s="388">
        <v>43695.929050925923</v>
      </c>
      <c r="C2614" s="389">
        <v>43695</v>
      </c>
      <c r="D2614" s="387" t="s">
        <v>1893</v>
      </c>
      <c r="E2614" s="389">
        <v>43695</v>
      </c>
      <c r="F2614" s="387" t="s">
        <v>2121</v>
      </c>
      <c r="G2614" s="389">
        <v>43695</v>
      </c>
      <c r="H2614" s="387" t="s">
        <v>2029</v>
      </c>
      <c r="I2614" s="389">
        <v>43695</v>
      </c>
      <c r="J2614" s="387" t="s">
        <v>2028</v>
      </c>
      <c r="K2614" s="387" t="s">
        <v>1741</v>
      </c>
      <c r="L2614" s="390" t="s">
        <v>1732</v>
      </c>
      <c r="M2614" s="390" t="s">
        <v>1929</v>
      </c>
      <c r="N2614" s="390" t="str">
        <f t="shared" si="82"/>
        <v>Employee29@blyblade.com</v>
      </c>
      <c r="O2614" s="390" t="str">
        <f t="shared" si="83"/>
        <v>Justin_Meltzer</v>
      </c>
      <c r="P2614" s="387" t="s">
        <v>1728</v>
      </c>
      <c r="Q2614" s="387" t="s">
        <v>1952</v>
      </c>
      <c r="R2614" s="387" t="s">
        <v>1738</v>
      </c>
      <c r="S2614" s="387">
        <v>18</v>
      </c>
      <c r="T2614" s="387">
        <v>59</v>
      </c>
      <c r="U2614" s="387" t="s">
        <v>1737</v>
      </c>
      <c r="V2614" s="387" t="s">
        <v>2026</v>
      </c>
      <c r="W2614" s="387" t="s">
        <v>2403</v>
      </c>
      <c r="X2614" s="387" t="s">
        <v>1749</v>
      </c>
      <c r="Y2614" s="387" t="s">
        <v>1748</v>
      </c>
      <c r="Z2614" s="387" t="s">
        <v>1734</v>
      </c>
      <c r="AA2614" s="387" t="s">
        <v>1747</v>
      </c>
      <c r="AB2614" s="387">
        <v>0</v>
      </c>
      <c r="AC2614" s="387">
        <v>0</v>
      </c>
      <c r="AD2614" s="387">
        <v>37.18</v>
      </c>
      <c r="AE2614" s="387">
        <v>37.18</v>
      </c>
      <c r="AF2614" s="387" t="s">
        <v>1729</v>
      </c>
      <c r="AG2614" s="387">
        <v>0</v>
      </c>
      <c r="AH2614" s="387">
        <v>0</v>
      </c>
      <c r="AI2614" s="387">
        <v>37.18</v>
      </c>
      <c r="AJ2614" s="387">
        <v>37.18</v>
      </c>
      <c r="AK2614" s="387">
        <v>0</v>
      </c>
    </row>
    <row r="2615" spans="1:37">
      <c r="A2615" s="387" t="s">
        <v>3350</v>
      </c>
      <c r="B2615" s="388">
        <v>43695.929074074076</v>
      </c>
      <c r="C2615" s="389">
        <v>43695</v>
      </c>
      <c r="D2615" s="387" t="s">
        <v>1893</v>
      </c>
      <c r="E2615" s="389">
        <v>43695</v>
      </c>
      <c r="F2615" s="387" t="s">
        <v>2121</v>
      </c>
      <c r="G2615" s="389">
        <v>43695</v>
      </c>
      <c r="H2615" s="387" t="s">
        <v>2029</v>
      </c>
      <c r="I2615" s="389">
        <v>43695</v>
      </c>
      <c r="J2615" s="387" t="s">
        <v>2028</v>
      </c>
      <c r="K2615" s="387" t="s">
        <v>1741</v>
      </c>
      <c r="L2615" s="390" t="s">
        <v>1732</v>
      </c>
      <c r="M2615" s="390" t="s">
        <v>1929</v>
      </c>
      <c r="N2615" s="390" t="str">
        <f t="shared" si="82"/>
        <v>Employee29@blyblade.com</v>
      </c>
      <c r="O2615" s="390" t="str">
        <f t="shared" si="83"/>
        <v>Justin_Meltzer</v>
      </c>
      <c r="P2615" s="387" t="s">
        <v>1728</v>
      </c>
      <c r="Q2615" s="387" t="s">
        <v>1952</v>
      </c>
      <c r="R2615" s="387" t="s">
        <v>1738</v>
      </c>
      <c r="S2615" s="387">
        <v>18</v>
      </c>
      <c r="T2615" s="387">
        <v>59</v>
      </c>
      <c r="U2615" s="387" t="s">
        <v>1737</v>
      </c>
      <c r="V2615" s="387" t="s">
        <v>2026</v>
      </c>
      <c r="W2615" s="387" t="s">
        <v>2403</v>
      </c>
      <c r="X2615" s="387" t="s">
        <v>1749</v>
      </c>
      <c r="Y2615" s="387" t="s">
        <v>1748</v>
      </c>
      <c r="Z2615" s="387" t="s">
        <v>1734</v>
      </c>
      <c r="AA2615" s="387" t="s">
        <v>1733</v>
      </c>
      <c r="AB2615" s="387">
        <v>181.38</v>
      </c>
      <c r="AC2615" s="387">
        <v>0</v>
      </c>
      <c r="AD2615" s="387">
        <v>0</v>
      </c>
      <c r="AE2615" s="387">
        <v>181.38</v>
      </c>
      <c r="AF2615" s="387" t="s">
        <v>1729</v>
      </c>
      <c r="AG2615" s="387">
        <v>181.38</v>
      </c>
      <c r="AH2615" s="387">
        <v>0</v>
      </c>
      <c r="AI2615" s="387">
        <v>0</v>
      </c>
      <c r="AJ2615" s="387">
        <v>181.38</v>
      </c>
      <c r="AK2615" s="387">
        <v>18.14</v>
      </c>
    </row>
    <row r="2616" spans="1:37">
      <c r="A2616" s="387" t="s">
        <v>3349</v>
      </c>
      <c r="B2616" s="388">
        <v>43695.929085648146</v>
      </c>
      <c r="C2616" s="389">
        <v>43695</v>
      </c>
      <c r="D2616" s="387" t="s">
        <v>1906</v>
      </c>
      <c r="E2616" s="389">
        <v>43695</v>
      </c>
      <c r="F2616" s="387" t="s">
        <v>2069</v>
      </c>
      <c r="G2616" s="389">
        <v>43695</v>
      </c>
      <c r="H2616" s="387" t="s">
        <v>2029</v>
      </c>
      <c r="I2616" s="389">
        <v>43695</v>
      </c>
      <c r="J2616" s="387" t="s">
        <v>2028</v>
      </c>
      <c r="K2616" s="387" t="s">
        <v>1741</v>
      </c>
      <c r="L2616" s="390" t="s">
        <v>1732</v>
      </c>
      <c r="M2616" s="390" t="s">
        <v>2287</v>
      </c>
      <c r="N2616" s="390" t="str">
        <f t="shared" si="82"/>
        <v>Employee14@blyblade.com</v>
      </c>
      <c r="O2616" s="390" t="str">
        <f t="shared" si="83"/>
        <v>Bowie_Tam</v>
      </c>
      <c r="P2616" s="387" t="s">
        <v>1728</v>
      </c>
      <c r="Q2616" s="387" t="s">
        <v>1952</v>
      </c>
      <c r="R2616" s="387" t="s">
        <v>1738</v>
      </c>
      <c r="S2616" s="387">
        <v>23.26</v>
      </c>
      <c r="T2616" s="387">
        <v>66</v>
      </c>
      <c r="U2616" s="387" t="s">
        <v>2026</v>
      </c>
      <c r="V2616" s="387" t="s">
        <v>2063</v>
      </c>
      <c r="W2616" s="387" t="s">
        <v>2025</v>
      </c>
      <c r="X2616" s="387" t="s">
        <v>1749</v>
      </c>
      <c r="Y2616" s="387" t="s">
        <v>1748</v>
      </c>
      <c r="Z2616" s="387" t="s">
        <v>1734</v>
      </c>
      <c r="AA2616" s="387" t="s">
        <v>1733</v>
      </c>
      <c r="AB2616" s="387">
        <v>217.36</v>
      </c>
      <c r="AC2616" s="387">
        <v>0</v>
      </c>
      <c r="AD2616" s="387">
        <v>0</v>
      </c>
      <c r="AE2616" s="387">
        <v>217.36</v>
      </c>
      <c r="AF2616" s="387" t="s">
        <v>1729</v>
      </c>
      <c r="AG2616" s="387">
        <v>217.36</v>
      </c>
      <c r="AH2616" s="387">
        <v>0</v>
      </c>
      <c r="AI2616" s="387">
        <v>0</v>
      </c>
      <c r="AJ2616" s="387">
        <v>217.36</v>
      </c>
      <c r="AK2616" s="387">
        <v>21.74</v>
      </c>
    </row>
    <row r="2617" spans="1:37">
      <c r="A2617" s="387" t="s">
        <v>3348</v>
      </c>
      <c r="B2617" s="388">
        <v>43695.930694444447</v>
      </c>
      <c r="C2617" s="389">
        <v>43695</v>
      </c>
      <c r="D2617" s="387" t="s">
        <v>2758</v>
      </c>
      <c r="E2617" s="389">
        <v>43695</v>
      </c>
      <c r="F2617" s="387" t="s">
        <v>3222</v>
      </c>
      <c r="G2617" s="387" t="s">
        <v>1728</v>
      </c>
      <c r="H2617" s="387" t="s">
        <v>1728</v>
      </c>
      <c r="I2617" s="387" t="s">
        <v>1728</v>
      </c>
      <c r="J2617" s="387" t="s">
        <v>1728</v>
      </c>
      <c r="K2617" s="387" t="s">
        <v>1741</v>
      </c>
      <c r="L2617" s="390" t="s">
        <v>1732</v>
      </c>
      <c r="M2617" s="390" t="s">
        <v>2027</v>
      </c>
      <c r="N2617" s="390" t="str">
        <f t="shared" si="82"/>
        <v>Employee28@blyblade.com</v>
      </c>
      <c r="O2617" s="390" t="str">
        <f t="shared" si="83"/>
        <v>Tony_Conte</v>
      </c>
      <c r="P2617" s="387" t="s">
        <v>1728</v>
      </c>
      <c r="Q2617" s="387" t="s">
        <v>1952</v>
      </c>
      <c r="R2617" s="387" t="s">
        <v>1738</v>
      </c>
      <c r="S2617" s="387" t="s">
        <v>1728</v>
      </c>
      <c r="T2617" s="387" t="s">
        <v>1728</v>
      </c>
      <c r="U2617" s="387" t="s">
        <v>2026</v>
      </c>
      <c r="V2617" s="387" t="s">
        <v>2026</v>
      </c>
      <c r="W2617" s="387" t="s">
        <v>2025</v>
      </c>
      <c r="X2617" s="387" t="s">
        <v>1749</v>
      </c>
      <c r="Y2617" s="387" t="s">
        <v>1748</v>
      </c>
      <c r="Z2617" s="387" t="s">
        <v>1734</v>
      </c>
      <c r="AA2617" s="387" t="s">
        <v>2138</v>
      </c>
      <c r="AB2617" s="387">
        <v>-27.22</v>
      </c>
      <c r="AC2617" s="387">
        <v>0</v>
      </c>
      <c r="AD2617" s="387">
        <v>0</v>
      </c>
      <c r="AE2617" s="387">
        <v>-27.22</v>
      </c>
      <c r="AF2617" s="387" t="s">
        <v>1729</v>
      </c>
      <c r="AG2617" s="387">
        <v>-27.22</v>
      </c>
      <c r="AH2617" s="387">
        <v>0</v>
      </c>
      <c r="AI2617" s="387">
        <v>0</v>
      </c>
      <c r="AJ2617" s="387">
        <v>-27.22</v>
      </c>
      <c r="AK2617" s="387">
        <v>-2.72</v>
      </c>
    </row>
    <row r="2618" spans="1:37">
      <c r="A2618" s="387" t="s">
        <v>3347</v>
      </c>
      <c r="B2618" s="388">
        <v>43695.932268518518</v>
      </c>
      <c r="C2618" s="389">
        <v>43695</v>
      </c>
      <c r="D2618" s="387" t="s">
        <v>2017</v>
      </c>
      <c r="E2618" s="389">
        <v>43695</v>
      </c>
      <c r="F2618" s="387" t="s">
        <v>2016</v>
      </c>
      <c r="G2618" s="387" t="s">
        <v>1728</v>
      </c>
      <c r="H2618" s="387" t="s">
        <v>1728</v>
      </c>
      <c r="I2618" s="387" t="s">
        <v>1728</v>
      </c>
      <c r="J2618" s="387" t="s">
        <v>1728</v>
      </c>
      <c r="K2618" s="387" t="s">
        <v>1741</v>
      </c>
      <c r="L2618" s="390" t="s">
        <v>1732</v>
      </c>
      <c r="M2618" s="390" t="s">
        <v>2985</v>
      </c>
      <c r="N2618" s="390" t="str">
        <f t="shared" si="82"/>
        <v>Employee49@blyblade.com</v>
      </c>
      <c r="O2618" s="390" t="str">
        <f t="shared" si="83"/>
        <v>Emi_Suzuki</v>
      </c>
      <c r="P2618" s="387" t="s">
        <v>1728</v>
      </c>
      <c r="Q2618" s="387" t="s">
        <v>1754</v>
      </c>
      <c r="R2618" s="387" t="s">
        <v>1753</v>
      </c>
      <c r="S2618" s="387" t="s">
        <v>1728</v>
      </c>
      <c r="T2618" s="387" t="s">
        <v>1728</v>
      </c>
      <c r="U2618" s="387" t="s">
        <v>3300</v>
      </c>
      <c r="V2618" s="387" t="s">
        <v>3300</v>
      </c>
      <c r="W2618" s="387" t="s">
        <v>1965</v>
      </c>
      <c r="X2618" s="387" t="s">
        <v>1770</v>
      </c>
      <c r="Y2618" s="387" t="s">
        <v>1825</v>
      </c>
      <c r="Z2618" s="387" t="s">
        <v>1734</v>
      </c>
      <c r="AA2618" s="387" t="s">
        <v>1733</v>
      </c>
      <c r="AB2618" s="387">
        <v>5</v>
      </c>
      <c r="AC2618" s="387">
        <v>0</v>
      </c>
      <c r="AD2618" s="387">
        <v>0</v>
      </c>
      <c r="AE2618" s="387">
        <v>5</v>
      </c>
      <c r="AF2618" s="387" t="s">
        <v>1729</v>
      </c>
      <c r="AG2618" s="387">
        <v>5</v>
      </c>
      <c r="AH2618" s="387">
        <v>0</v>
      </c>
      <c r="AI2618" s="387">
        <v>0</v>
      </c>
      <c r="AJ2618" s="387">
        <v>5</v>
      </c>
      <c r="AK2618" s="387">
        <v>0.5</v>
      </c>
    </row>
    <row r="2619" spans="1:37">
      <c r="A2619" s="387" t="s">
        <v>3346</v>
      </c>
      <c r="B2619" s="388">
        <v>43695.935995370368</v>
      </c>
      <c r="C2619" s="389">
        <v>43695</v>
      </c>
      <c r="D2619" s="387" t="s">
        <v>3345</v>
      </c>
      <c r="E2619" s="389">
        <v>43695</v>
      </c>
      <c r="F2619" s="387" t="s">
        <v>3344</v>
      </c>
      <c r="G2619" s="387" t="s">
        <v>1728</v>
      </c>
      <c r="H2619" s="387" t="s">
        <v>1728</v>
      </c>
      <c r="I2619" s="387" t="s">
        <v>1728</v>
      </c>
      <c r="J2619" s="387" t="s">
        <v>1728</v>
      </c>
      <c r="K2619" s="387" t="s">
        <v>1741</v>
      </c>
      <c r="L2619" s="390" t="s">
        <v>1732</v>
      </c>
      <c r="M2619" s="390" t="s">
        <v>2051</v>
      </c>
      <c r="N2619" s="390" t="str">
        <f t="shared" si="82"/>
        <v>Employee26@blyblade.com</v>
      </c>
      <c r="O2619" s="390" t="str">
        <f t="shared" si="83"/>
        <v>Karoline_Lozier</v>
      </c>
      <c r="P2619" s="387" t="s">
        <v>1728</v>
      </c>
      <c r="Q2619" s="387" t="s">
        <v>1762</v>
      </c>
      <c r="R2619" s="387" t="s">
        <v>1753</v>
      </c>
      <c r="S2619" s="387" t="s">
        <v>1728</v>
      </c>
      <c r="T2619" s="387" t="s">
        <v>1728</v>
      </c>
      <c r="U2619" s="387" t="s">
        <v>3343</v>
      </c>
      <c r="V2619" s="387" t="s">
        <v>3300</v>
      </c>
      <c r="W2619" s="387" t="s">
        <v>2025</v>
      </c>
      <c r="X2619" s="387" t="s">
        <v>1749</v>
      </c>
      <c r="Y2619" s="387" t="s">
        <v>1748</v>
      </c>
      <c r="Z2619" s="387" t="s">
        <v>1734</v>
      </c>
      <c r="AA2619" s="387" t="s">
        <v>1733</v>
      </c>
      <c r="AB2619" s="387">
        <v>16.77</v>
      </c>
      <c r="AC2619" s="387">
        <v>0</v>
      </c>
      <c r="AD2619" s="387">
        <v>0</v>
      </c>
      <c r="AE2619" s="387">
        <v>16.77</v>
      </c>
      <c r="AF2619" s="387" t="s">
        <v>1729</v>
      </c>
      <c r="AG2619" s="387">
        <v>16.77</v>
      </c>
      <c r="AH2619" s="387">
        <v>0</v>
      </c>
      <c r="AI2619" s="387">
        <v>0</v>
      </c>
      <c r="AJ2619" s="387">
        <v>16.77</v>
      </c>
      <c r="AK2619" s="387">
        <v>1.68</v>
      </c>
    </row>
    <row r="2620" spans="1:37">
      <c r="A2620" s="387" t="s">
        <v>3342</v>
      </c>
      <c r="B2620" s="388">
        <v>43695.941967592589</v>
      </c>
      <c r="C2620" s="389">
        <v>43695</v>
      </c>
      <c r="D2620" s="387" t="s">
        <v>2039</v>
      </c>
      <c r="E2620" s="389">
        <v>43695</v>
      </c>
      <c r="F2620" s="387" t="s">
        <v>2038</v>
      </c>
      <c r="G2620" s="387" t="s">
        <v>1728</v>
      </c>
      <c r="H2620" s="387" t="s">
        <v>1728</v>
      </c>
      <c r="I2620" s="387" t="s">
        <v>1728</v>
      </c>
      <c r="J2620" s="387" t="s">
        <v>1728</v>
      </c>
      <c r="K2620" s="387" t="s">
        <v>1741</v>
      </c>
      <c r="L2620" s="390" t="s">
        <v>1732</v>
      </c>
      <c r="M2620" s="390" t="s">
        <v>2743</v>
      </c>
      <c r="N2620" s="390" t="str">
        <f t="shared" si="82"/>
        <v>Employee42@blyblade.com</v>
      </c>
      <c r="O2620" s="390" t="str">
        <f t="shared" si="83"/>
        <v>Nathaniel_Guenther</v>
      </c>
      <c r="P2620" s="387" t="s">
        <v>1728</v>
      </c>
      <c r="Q2620" s="387" t="s">
        <v>1952</v>
      </c>
      <c r="R2620" s="387" t="s">
        <v>1738</v>
      </c>
      <c r="S2620" s="387">
        <v>0</v>
      </c>
      <c r="T2620" s="387">
        <v>0</v>
      </c>
      <c r="U2620" s="387" t="s">
        <v>1991</v>
      </c>
      <c r="V2620" s="387" t="s">
        <v>1991</v>
      </c>
      <c r="W2620" s="387" t="s">
        <v>2403</v>
      </c>
      <c r="X2620" s="387" t="s">
        <v>1749</v>
      </c>
      <c r="Y2620" s="387" t="s">
        <v>1728</v>
      </c>
      <c r="Z2620" s="387" t="s">
        <v>1734</v>
      </c>
      <c r="AA2620" s="387" t="s">
        <v>1733</v>
      </c>
      <c r="AB2620" s="387">
        <v>39.729999999999997</v>
      </c>
      <c r="AC2620" s="387">
        <v>0</v>
      </c>
      <c r="AD2620" s="387">
        <v>0</v>
      </c>
      <c r="AE2620" s="387">
        <v>39.729999999999997</v>
      </c>
      <c r="AF2620" s="387" t="s">
        <v>1729</v>
      </c>
      <c r="AG2620" s="387">
        <v>39.729999999999997</v>
      </c>
      <c r="AH2620" s="387">
        <v>0</v>
      </c>
      <c r="AI2620" s="387">
        <v>0</v>
      </c>
      <c r="AJ2620" s="387">
        <v>39.729999999999997</v>
      </c>
      <c r="AK2620" s="387">
        <v>3.97</v>
      </c>
    </row>
    <row r="2621" spans="1:37">
      <c r="A2621" s="387" t="s">
        <v>3341</v>
      </c>
      <c r="B2621" s="388">
        <v>43695.944016203706</v>
      </c>
      <c r="C2621" s="389">
        <v>43695</v>
      </c>
      <c r="D2621" s="387" t="s">
        <v>3340</v>
      </c>
      <c r="E2621" s="389">
        <v>43695</v>
      </c>
      <c r="F2621" s="387" t="s">
        <v>3339</v>
      </c>
      <c r="G2621" s="389">
        <v>43695</v>
      </c>
      <c r="H2621" s="387" t="s">
        <v>3120</v>
      </c>
      <c r="I2621" s="389">
        <v>43695</v>
      </c>
      <c r="J2621" s="387" t="s">
        <v>2980</v>
      </c>
      <c r="K2621" s="387" t="s">
        <v>1741</v>
      </c>
      <c r="L2621" s="390" t="s">
        <v>1732</v>
      </c>
      <c r="M2621" s="390" t="s">
        <v>2027</v>
      </c>
      <c r="N2621" s="390" t="str">
        <f t="shared" si="82"/>
        <v>Employee28@blyblade.com</v>
      </c>
      <c r="O2621" s="390" t="str">
        <f t="shared" si="83"/>
        <v>Tony_Conte</v>
      </c>
      <c r="P2621" s="387" t="s">
        <v>1728</v>
      </c>
      <c r="Q2621" s="387" t="s">
        <v>1952</v>
      </c>
      <c r="R2621" s="387" t="s">
        <v>1738</v>
      </c>
      <c r="S2621" s="387">
        <v>21.21</v>
      </c>
      <c r="T2621" s="387">
        <v>66</v>
      </c>
      <c r="U2621" s="387" t="s">
        <v>2026</v>
      </c>
      <c r="V2621" s="387" t="s">
        <v>3119</v>
      </c>
      <c r="W2621" s="387" t="s">
        <v>2403</v>
      </c>
      <c r="X2621" s="387" t="s">
        <v>1749</v>
      </c>
      <c r="Y2621" s="387" t="s">
        <v>1748</v>
      </c>
      <c r="Z2621" s="387" t="s">
        <v>1734</v>
      </c>
      <c r="AA2621" s="387" t="s">
        <v>1733</v>
      </c>
      <c r="AB2621" s="387">
        <v>223.92</v>
      </c>
      <c r="AC2621" s="387">
        <v>0</v>
      </c>
      <c r="AD2621" s="387">
        <v>0</v>
      </c>
      <c r="AE2621" s="387">
        <v>223.92</v>
      </c>
      <c r="AF2621" s="387" t="s">
        <v>1729</v>
      </c>
      <c r="AG2621" s="387">
        <v>223.92</v>
      </c>
      <c r="AH2621" s="387">
        <v>0</v>
      </c>
      <c r="AI2621" s="387">
        <v>0</v>
      </c>
      <c r="AJ2621" s="387">
        <v>223.92</v>
      </c>
      <c r="AK2621" s="387">
        <v>22.39</v>
      </c>
    </row>
    <row r="2622" spans="1:37">
      <c r="A2622" s="387" t="s">
        <v>3338</v>
      </c>
      <c r="B2622" s="388">
        <v>43695.94972222222</v>
      </c>
      <c r="C2622" s="389">
        <v>43695</v>
      </c>
      <c r="D2622" s="387" t="s">
        <v>2003</v>
      </c>
      <c r="E2622" s="389">
        <v>43695</v>
      </c>
      <c r="F2622" s="387" t="s">
        <v>2002</v>
      </c>
      <c r="G2622" s="387" t="s">
        <v>1728</v>
      </c>
      <c r="H2622" s="387" t="s">
        <v>1728</v>
      </c>
      <c r="I2622" s="387" t="s">
        <v>1728</v>
      </c>
      <c r="J2622" s="387" t="s">
        <v>1728</v>
      </c>
      <c r="K2622" s="387" t="s">
        <v>1741</v>
      </c>
      <c r="L2622" s="390" t="s">
        <v>1732</v>
      </c>
      <c r="M2622" s="390" t="s">
        <v>2051</v>
      </c>
      <c r="N2622" s="390" t="str">
        <f t="shared" si="82"/>
        <v>Employee26@blyblade.com</v>
      </c>
      <c r="O2622" s="390" t="str">
        <f t="shared" si="83"/>
        <v>Karoline_Lozier</v>
      </c>
      <c r="P2622" s="387" t="s">
        <v>1728</v>
      </c>
      <c r="Q2622" s="387" t="s">
        <v>1762</v>
      </c>
      <c r="R2622" s="387" t="s">
        <v>1753</v>
      </c>
      <c r="S2622" s="387" t="s">
        <v>1728</v>
      </c>
      <c r="T2622" s="387" t="s">
        <v>1728</v>
      </c>
      <c r="U2622" s="387" t="s">
        <v>2435</v>
      </c>
      <c r="V2622" s="387" t="s">
        <v>3300</v>
      </c>
      <c r="W2622" s="387" t="s">
        <v>2403</v>
      </c>
      <c r="X2622" s="387" t="s">
        <v>1749</v>
      </c>
      <c r="Y2622" s="387" t="s">
        <v>1748</v>
      </c>
      <c r="Z2622" s="387" t="s">
        <v>1734</v>
      </c>
      <c r="AA2622" s="387" t="s">
        <v>1733</v>
      </c>
      <c r="AB2622" s="387">
        <v>10</v>
      </c>
      <c r="AC2622" s="387">
        <v>0</v>
      </c>
      <c r="AD2622" s="387">
        <v>0</v>
      </c>
      <c r="AE2622" s="387">
        <v>10</v>
      </c>
      <c r="AF2622" s="387" t="s">
        <v>1729</v>
      </c>
      <c r="AG2622" s="387">
        <v>10</v>
      </c>
      <c r="AH2622" s="387">
        <v>0</v>
      </c>
      <c r="AI2622" s="387">
        <v>0</v>
      </c>
      <c r="AJ2622" s="387">
        <v>10</v>
      </c>
      <c r="AK2622" s="387">
        <v>1</v>
      </c>
    </row>
    <row r="2623" spans="1:37">
      <c r="A2623" s="387" t="s">
        <v>3337</v>
      </c>
      <c r="B2623" s="388">
        <v>43695.950381944444</v>
      </c>
      <c r="C2623" s="389">
        <v>43695</v>
      </c>
      <c r="D2623" s="387" t="s">
        <v>2975</v>
      </c>
      <c r="E2623" s="389">
        <v>43695</v>
      </c>
      <c r="F2623" s="387" t="s">
        <v>2974</v>
      </c>
      <c r="G2623" s="389">
        <v>43695</v>
      </c>
      <c r="H2623" s="387" t="s">
        <v>1980</v>
      </c>
      <c r="I2623" s="389">
        <v>43695</v>
      </c>
      <c r="J2623" s="387" t="s">
        <v>3073</v>
      </c>
      <c r="K2623" s="387" t="s">
        <v>1741</v>
      </c>
      <c r="L2623" s="390" t="s">
        <v>1732</v>
      </c>
      <c r="M2623" s="390" t="s">
        <v>2265</v>
      </c>
      <c r="N2623" s="390" t="str">
        <f t="shared" si="82"/>
        <v>Employee4@blyblade.com</v>
      </c>
      <c r="O2623" s="390" t="str">
        <f t="shared" si="83"/>
        <v>Oksana_Orlov</v>
      </c>
      <c r="P2623" s="387" t="s">
        <v>1728</v>
      </c>
      <c r="Q2623" s="387" t="s">
        <v>1847</v>
      </c>
      <c r="R2623" s="387" t="s">
        <v>1738</v>
      </c>
      <c r="S2623" s="387">
        <v>38.799999999999997</v>
      </c>
      <c r="T2623" s="387">
        <v>61</v>
      </c>
      <c r="U2623" s="387" t="s">
        <v>1773</v>
      </c>
      <c r="V2623" s="387" t="s">
        <v>2050</v>
      </c>
      <c r="W2623" s="387" t="s">
        <v>1771</v>
      </c>
      <c r="X2623" s="387" t="s">
        <v>1770</v>
      </c>
      <c r="Y2623" s="387" t="s">
        <v>1735</v>
      </c>
      <c r="Z2623" s="387" t="s">
        <v>1734</v>
      </c>
      <c r="AA2623" s="387" t="s">
        <v>1747</v>
      </c>
      <c r="AB2623" s="387">
        <v>0</v>
      </c>
      <c r="AC2623" s="387">
        <v>0</v>
      </c>
      <c r="AD2623" s="387">
        <v>20.5</v>
      </c>
      <c r="AE2623" s="387">
        <v>20.5</v>
      </c>
      <c r="AF2623" s="387" t="s">
        <v>1729</v>
      </c>
      <c r="AG2623" s="387">
        <v>0</v>
      </c>
      <c r="AH2623" s="387">
        <v>0</v>
      </c>
      <c r="AI2623" s="387">
        <v>20.5</v>
      </c>
      <c r="AJ2623" s="387">
        <v>20.5</v>
      </c>
      <c r="AK2623" s="387">
        <v>0</v>
      </c>
    </row>
    <row r="2624" spans="1:37">
      <c r="A2624" s="387" t="s">
        <v>3215</v>
      </c>
      <c r="B2624" s="388">
        <v>43695.9530787037</v>
      </c>
      <c r="C2624" s="389">
        <v>43695</v>
      </c>
      <c r="D2624" s="387" t="s">
        <v>2312</v>
      </c>
      <c r="E2624" s="389">
        <v>43695</v>
      </c>
      <c r="F2624" s="387" t="s">
        <v>1783</v>
      </c>
      <c r="G2624" s="389">
        <v>43695</v>
      </c>
      <c r="H2624" s="387" t="s">
        <v>2749</v>
      </c>
      <c r="I2624" s="389">
        <v>43695</v>
      </c>
      <c r="J2624" s="387" t="s">
        <v>2696</v>
      </c>
      <c r="K2624" s="387" t="s">
        <v>1741</v>
      </c>
      <c r="L2624" s="390" t="s">
        <v>1732</v>
      </c>
      <c r="M2624" s="390" t="s">
        <v>1755</v>
      </c>
      <c r="N2624" s="390" t="str">
        <f t="shared" si="82"/>
        <v>Employee2@blyblade.com</v>
      </c>
      <c r="O2624" s="390" t="str">
        <f t="shared" si="83"/>
        <v>Cal_Thompson</v>
      </c>
      <c r="P2624" s="387" t="s">
        <v>1728</v>
      </c>
      <c r="Q2624" s="387" t="s">
        <v>1952</v>
      </c>
      <c r="R2624" s="387" t="s">
        <v>1738</v>
      </c>
      <c r="S2624" s="387">
        <v>16.87</v>
      </c>
      <c r="T2624" s="387">
        <v>74</v>
      </c>
      <c r="U2624" s="387" t="s">
        <v>2026</v>
      </c>
      <c r="V2624" s="387" t="s">
        <v>3119</v>
      </c>
      <c r="W2624" s="387" t="s">
        <v>2403</v>
      </c>
      <c r="X2624" s="387" t="s">
        <v>1749</v>
      </c>
      <c r="Y2624" s="387" t="s">
        <v>1748</v>
      </c>
      <c r="Z2624" s="387" t="s">
        <v>1734</v>
      </c>
      <c r="AA2624" s="387" t="s">
        <v>1733</v>
      </c>
      <c r="AB2624" s="387">
        <v>164.54</v>
      </c>
      <c r="AC2624" s="387">
        <v>0</v>
      </c>
      <c r="AD2624" s="387">
        <v>0</v>
      </c>
      <c r="AE2624" s="387">
        <v>164.54</v>
      </c>
      <c r="AF2624" s="387" t="s">
        <v>1729</v>
      </c>
      <c r="AG2624" s="387">
        <v>164.54</v>
      </c>
      <c r="AH2624" s="387">
        <v>0</v>
      </c>
      <c r="AI2624" s="387">
        <v>0</v>
      </c>
      <c r="AJ2624" s="387">
        <v>164.54</v>
      </c>
      <c r="AK2624" s="387">
        <v>16.45</v>
      </c>
    </row>
    <row r="2625" spans="1:37">
      <c r="A2625" s="387" t="s">
        <v>3215</v>
      </c>
      <c r="B2625" s="388">
        <v>43695.953125</v>
      </c>
      <c r="C2625" s="389">
        <v>43695</v>
      </c>
      <c r="D2625" s="387" t="s">
        <v>2312</v>
      </c>
      <c r="E2625" s="389">
        <v>43695</v>
      </c>
      <c r="F2625" s="387" t="s">
        <v>1783</v>
      </c>
      <c r="G2625" s="389">
        <v>43695</v>
      </c>
      <c r="H2625" s="387" t="s">
        <v>2749</v>
      </c>
      <c r="I2625" s="389">
        <v>43695</v>
      </c>
      <c r="J2625" s="387" t="s">
        <v>2696</v>
      </c>
      <c r="K2625" s="387" t="s">
        <v>1741</v>
      </c>
      <c r="L2625" s="390" t="s">
        <v>1732</v>
      </c>
      <c r="M2625" s="390" t="s">
        <v>1755</v>
      </c>
      <c r="N2625" s="390" t="str">
        <f t="shared" si="82"/>
        <v>Employee2@blyblade.com</v>
      </c>
      <c r="O2625" s="390" t="str">
        <f t="shared" si="83"/>
        <v>Cal_Thompson</v>
      </c>
      <c r="P2625" s="387" t="s">
        <v>1728</v>
      </c>
      <c r="Q2625" s="387" t="s">
        <v>1952</v>
      </c>
      <c r="R2625" s="387" t="s">
        <v>1738</v>
      </c>
      <c r="S2625" s="387">
        <v>16.87</v>
      </c>
      <c r="T2625" s="387">
        <v>74</v>
      </c>
      <c r="U2625" s="387" t="s">
        <v>2026</v>
      </c>
      <c r="V2625" s="387" t="s">
        <v>3119</v>
      </c>
      <c r="W2625" s="387" t="s">
        <v>2403</v>
      </c>
      <c r="X2625" s="387" t="s">
        <v>1749</v>
      </c>
      <c r="Y2625" s="387" t="s">
        <v>1748</v>
      </c>
      <c r="Z2625" s="387" t="s">
        <v>1734</v>
      </c>
      <c r="AA2625" s="387" t="s">
        <v>1747</v>
      </c>
      <c r="AB2625" s="387">
        <v>0</v>
      </c>
      <c r="AC2625" s="387">
        <v>0</v>
      </c>
      <c r="AD2625" s="387">
        <v>25.3</v>
      </c>
      <c r="AE2625" s="387">
        <v>25.3</v>
      </c>
      <c r="AF2625" s="387" t="s">
        <v>1729</v>
      </c>
      <c r="AG2625" s="387">
        <v>0</v>
      </c>
      <c r="AH2625" s="387">
        <v>0</v>
      </c>
      <c r="AI2625" s="387">
        <v>25.3</v>
      </c>
      <c r="AJ2625" s="387">
        <v>25.3</v>
      </c>
      <c r="AK2625" s="387">
        <v>0</v>
      </c>
    </row>
    <row r="2626" spans="1:37">
      <c r="A2626" s="387" t="s">
        <v>3336</v>
      </c>
      <c r="B2626" s="388">
        <v>43695.957013888888</v>
      </c>
      <c r="C2626" s="389">
        <v>43695</v>
      </c>
      <c r="D2626" s="387" t="s">
        <v>2699</v>
      </c>
      <c r="E2626" s="389">
        <v>43695</v>
      </c>
      <c r="F2626" s="387" t="s">
        <v>2866</v>
      </c>
      <c r="G2626" s="387" t="s">
        <v>1728</v>
      </c>
      <c r="H2626" s="387" t="s">
        <v>1728</v>
      </c>
      <c r="I2626" s="387" t="s">
        <v>1728</v>
      </c>
      <c r="J2626" s="387" t="s">
        <v>1728</v>
      </c>
      <c r="K2626" s="387" t="s">
        <v>1741</v>
      </c>
      <c r="L2626" s="390" t="s">
        <v>1732</v>
      </c>
      <c r="M2626" s="390" t="s">
        <v>2051</v>
      </c>
      <c r="N2626" s="390" t="str">
        <f t="shared" si="82"/>
        <v>Employee26@blyblade.com</v>
      </c>
      <c r="O2626" s="390" t="str">
        <f t="shared" si="83"/>
        <v>Karoline_Lozier</v>
      </c>
      <c r="P2626" s="387" t="s">
        <v>1728</v>
      </c>
      <c r="Q2626" s="387" t="s">
        <v>1762</v>
      </c>
      <c r="R2626" s="387" t="s">
        <v>1753</v>
      </c>
      <c r="S2626" s="387" t="s">
        <v>1728</v>
      </c>
      <c r="T2626" s="387" t="s">
        <v>1728</v>
      </c>
      <c r="U2626" s="387" t="s">
        <v>3300</v>
      </c>
      <c r="V2626" s="387" t="s">
        <v>3300</v>
      </c>
      <c r="W2626" s="387" t="s">
        <v>2403</v>
      </c>
      <c r="X2626" s="387" t="s">
        <v>1749</v>
      </c>
      <c r="Y2626" s="387" t="s">
        <v>1748</v>
      </c>
      <c r="Z2626" s="387" t="s">
        <v>1734</v>
      </c>
      <c r="AA2626" s="387" t="s">
        <v>1733</v>
      </c>
      <c r="AB2626" s="387">
        <v>10</v>
      </c>
      <c r="AC2626" s="387">
        <v>0</v>
      </c>
      <c r="AD2626" s="387">
        <v>0</v>
      </c>
      <c r="AE2626" s="387">
        <v>10</v>
      </c>
      <c r="AF2626" s="387" t="s">
        <v>1729</v>
      </c>
      <c r="AG2626" s="387">
        <v>10</v>
      </c>
      <c r="AH2626" s="387">
        <v>0</v>
      </c>
      <c r="AI2626" s="387">
        <v>0</v>
      </c>
      <c r="AJ2626" s="387">
        <v>10</v>
      </c>
      <c r="AK2626" s="387">
        <v>1</v>
      </c>
    </row>
    <row r="2627" spans="1:37">
      <c r="A2627" s="387" t="s">
        <v>3335</v>
      </c>
      <c r="B2627" s="388">
        <v>43695.961134259262</v>
      </c>
      <c r="C2627" s="389">
        <v>43695</v>
      </c>
      <c r="D2627" s="387" t="s">
        <v>2749</v>
      </c>
      <c r="E2627" s="389">
        <v>43695</v>
      </c>
      <c r="F2627" s="387" t="s">
        <v>2696</v>
      </c>
      <c r="G2627" s="387" t="s">
        <v>1728</v>
      </c>
      <c r="H2627" s="387" t="s">
        <v>1728</v>
      </c>
      <c r="I2627" s="387" t="s">
        <v>1728</v>
      </c>
      <c r="J2627" s="387" t="s">
        <v>1728</v>
      </c>
      <c r="K2627" s="387" t="s">
        <v>1741</v>
      </c>
      <c r="L2627" s="390" t="s">
        <v>1732</v>
      </c>
      <c r="M2627" s="390" t="s">
        <v>2812</v>
      </c>
      <c r="N2627" s="390" t="str">
        <f t="shared" si="82"/>
        <v>Employee6@blyblade.com</v>
      </c>
      <c r="O2627" s="390" t="str">
        <f t="shared" si="83"/>
        <v>Matthew_Brody</v>
      </c>
      <c r="P2627" s="387" t="s">
        <v>1728</v>
      </c>
      <c r="Q2627" s="387" t="s">
        <v>1762</v>
      </c>
      <c r="R2627" s="387" t="s">
        <v>1753</v>
      </c>
      <c r="S2627" s="387" t="s">
        <v>1728</v>
      </c>
      <c r="T2627" s="387" t="s">
        <v>1728</v>
      </c>
      <c r="U2627" s="387" t="s">
        <v>3334</v>
      </c>
      <c r="V2627" s="387" t="s">
        <v>2050</v>
      </c>
      <c r="W2627" s="387" t="s">
        <v>2403</v>
      </c>
      <c r="X2627" s="387" t="s">
        <v>1749</v>
      </c>
      <c r="Y2627" s="387" t="s">
        <v>1748</v>
      </c>
      <c r="Z2627" s="387" t="s">
        <v>1734</v>
      </c>
      <c r="AA2627" s="387" t="s">
        <v>1733</v>
      </c>
      <c r="AB2627" s="387">
        <v>15.13</v>
      </c>
      <c r="AC2627" s="387">
        <v>0</v>
      </c>
      <c r="AD2627" s="387">
        <v>0</v>
      </c>
      <c r="AE2627" s="387">
        <v>15.13</v>
      </c>
      <c r="AF2627" s="387" t="s">
        <v>1729</v>
      </c>
      <c r="AG2627" s="387">
        <v>15.13</v>
      </c>
      <c r="AH2627" s="387">
        <v>0</v>
      </c>
      <c r="AI2627" s="387">
        <v>0</v>
      </c>
      <c r="AJ2627" s="387">
        <v>15.13</v>
      </c>
      <c r="AK2627" s="387">
        <v>1.51</v>
      </c>
    </row>
    <row r="2628" spans="1:37">
      <c r="A2628" s="387" t="s">
        <v>3333</v>
      </c>
      <c r="B2628" s="388">
        <v>43695.961157407408</v>
      </c>
      <c r="C2628" s="389">
        <v>43695</v>
      </c>
      <c r="D2628" s="387" t="s">
        <v>3179</v>
      </c>
      <c r="E2628" s="389">
        <v>43695</v>
      </c>
      <c r="F2628" s="387" t="s">
        <v>3332</v>
      </c>
      <c r="G2628" s="387" t="s">
        <v>1728</v>
      </c>
      <c r="H2628" s="387" t="s">
        <v>1728</v>
      </c>
      <c r="I2628" s="387" t="s">
        <v>1728</v>
      </c>
      <c r="J2628" s="387" t="s">
        <v>1728</v>
      </c>
      <c r="K2628" s="387" t="s">
        <v>1741</v>
      </c>
      <c r="L2628" s="390" t="s">
        <v>1732</v>
      </c>
      <c r="M2628" s="390" t="s">
        <v>2255</v>
      </c>
      <c r="N2628" s="390" t="str">
        <f t="shared" si="82"/>
        <v>Employee7@blyblade.com</v>
      </c>
      <c r="O2628" s="390" t="str">
        <f t="shared" si="83"/>
        <v>Jack_Oneill</v>
      </c>
      <c r="P2628" s="387" t="s">
        <v>1728</v>
      </c>
      <c r="Q2628" s="387" t="s">
        <v>1762</v>
      </c>
      <c r="R2628" s="387" t="s">
        <v>1753</v>
      </c>
      <c r="S2628" s="387" t="s">
        <v>1728</v>
      </c>
      <c r="T2628" s="387" t="s">
        <v>1728</v>
      </c>
      <c r="U2628" s="387" t="s">
        <v>3331</v>
      </c>
      <c r="V2628" s="387" t="s">
        <v>3330</v>
      </c>
      <c r="W2628" s="387" t="s">
        <v>2403</v>
      </c>
      <c r="X2628" s="387" t="s">
        <v>1749</v>
      </c>
      <c r="Y2628" s="387" t="s">
        <v>1748</v>
      </c>
      <c r="Z2628" s="387" t="s">
        <v>1734</v>
      </c>
      <c r="AA2628" s="387" t="s">
        <v>1733</v>
      </c>
      <c r="AB2628" s="387">
        <v>13.29</v>
      </c>
      <c r="AC2628" s="387">
        <v>0</v>
      </c>
      <c r="AD2628" s="387">
        <v>0</v>
      </c>
      <c r="AE2628" s="387">
        <v>13.29</v>
      </c>
      <c r="AF2628" s="387" t="s">
        <v>1729</v>
      </c>
      <c r="AG2628" s="387">
        <v>13.29</v>
      </c>
      <c r="AH2628" s="387">
        <v>0</v>
      </c>
      <c r="AI2628" s="387">
        <v>0</v>
      </c>
      <c r="AJ2628" s="387">
        <v>13.29</v>
      </c>
      <c r="AK2628" s="387">
        <v>1.33</v>
      </c>
    </row>
    <row r="2629" spans="1:37">
      <c r="A2629" s="387" t="s">
        <v>3329</v>
      </c>
      <c r="B2629" s="388">
        <v>43695.966678240744</v>
      </c>
      <c r="C2629" s="389">
        <v>43695</v>
      </c>
      <c r="D2629" s="387" t="s">
        <v>3121</v>
      </c>
      <c r="E2629" s="389">
        <v>43695</v>
      </c>
      <c r="F2629" s="387" t="s">
        <v>2986</v>
      </c>
      <c r="G2629" s="389">
        <v>43695</v>
      </c>
      <c r="H2629" s="387" t="s">
        <v>3203</v>
      </c>
      <c r="I2629" s="389">
        <v>43695</v>
      </c>
      <c r="J2629" s="387" t="s">
        <v>3202</v>
      </c>
      <c r="K2629" s="387" t="s">
        <v>1741</v>
      </c>
      <c r="L2629" s="390" t="s">
        <v>1732</v>
      </c>
      <c r="M2629" s="390" t="s">
        <v>1929</v>
      </c>
      <c r="N2629" s="390" t="str">
        <f t="shared" si="82"/>
        <v>Employee29@blyblade.com</v>
      </c>
      <c r="O2629" s="390" t="str">
        <f t="shared" si="83"/>
        <v>Justin_Meltzer</v>
      </c>
      <c r="P2629" s="387" t="s">
        <v>1728</v>
      </c>
      <c r="Q2629" s="387" t="s">
        <v>1952</v>
      </c>
      <c r="R2629" s="387" t="s">
        <v>1738</v>
      </c>
      <c r="S2629" s="387">
        <v>9.89</v>
      </c>
      <c r="T2629" s="387">
        <v>45</v>
      </c>
      <c r="U2629" s="387" t="s">
        <v>1991</v>
      </c>
      <c r="V2629" s="387" t="s">
        <v>1737</v>
      </c>
      <c r="W2629" s="387" t="s">
        <v>2403</v>
      </c>
      <c r="X2629" s="387" t="s">
        <v>1749</v>
      </c>
      <c r="Y2629" s="387" t="s">
        <v>1748</v>
      </c>
      <c r="Z2629" s="387" t="s">
        <v>1734</v>
      </c>
      <c r="AA2629" s="387" t="s">
        <v>1733</v>
      </c>
      <c r="AB2629" s="387">
        <v>129.19999999999999</v>
      </c>
      <c r="AC2629" s="387">
        <v>0</v>
      </c>
      <c r="AD2629" s="387">
        <v>0</v>
      </c>
      <c r="AE2629" s="387">
        <v>129.19999999999999</v>
      </c>
      <c r="AF2629" s="387" t="s">
        <v>1729</v>
      </c>
      <c r="AG2629" s="387">
        <v>129.19999999999999</v>
      </c>
      <c r="AH2629" s="387">
        <v>0</v>
      </c>
      <c r="AI2629" s="387">
        <v>0</v>
      </c>
      <c r="AJ2629" s="387">
        <v>129.19999999999999</v>
      </c>
      <c r="AK2629" s="387">
        <v>12.92</v>
      </c>
    </row>
    <row r="2630" spans="1:37">
      <c r="A2630" s="387" t="s">
        <v>3329</v>
      </c>
      <c r="B2630" s="388">
        <v>43695.967673611114</v>
      </c>
      <c r="C2630" s="389">
        <v>43695</v>
      </c>
      <c r="D2630" s="387" t="s">
        <v>3121</v>
      </c>
      <c r="E2630" s="389">
        <v>43695</v>
      </c>
      <c r="F2630" s="387" t="s">
        <v>2986</v>
      </c>
      <c r="G2630" s="389">
        <v>43695</v>
      </c>
      <c r="H2630" s="387" t="s">
        <v>3203</v>
      </c>
      <c r="I2630" s="389">
        <v>43695</v>
      </c>
      <c r="J2630" s="387" t="s">
        <v>3202</v>
      </c>
      <c r="K2630" s="387" t="s">
        <v>1741</v>
      </c>
      <c r="L2630" s="390" t="s">
        <v>1732</v>
      </c>
      <c r="M2630" s="390" t="s">
        <v>1929</v>
      </c>
      <c r="N2630" s="390" t="str">
        <f t="shared" si="82"/>
        <v>Employee29@blyblade.com</v>
      </c>
      <c r="O2630" s="390" t="str">
        <f t="shared" si="83"/>
        <v>Justin_Meltzer</v>
      </c>
      <c r="P2630" s="387" t="s">
        <v>1728</v>
      </c>
      <c r="Q2630" s="387" t="s">
        <v>1952</v>
      </c>
      <c r="R2630" s="387" t="s">
        <v>1738</v>
      </c>
      <c r="S2630" s="387">
        <v>9.89</v>
      </c>
      <c r="T2630" s="387">
        <v>45</v>
      </c>
      <c r="U2630" s="387" t="s">
        <v>1991</v>
      </c>
      <c r="V2630" s="387" t="s">
        <v>1737</v>
      </c>
      <c r="W2630" s="387" t="s">
        <v>2403</v>
      </c>
      <c r="X2630" s="387" t="s">
        <v>1749</v>
      </c>
      <c r="Y2630" s="387" t="s">
        <v>1748</v>
      </c>
      <c r="Z2630" s="387" t="s">
        <v>1734</v>
      </c>
      <c r="AA2630" s="387" t="s">
        <v>1747</v>
      </c>
      <c r="AB2630" s="387">
        <v>0</v>
      </c>
      <c r="AC2630" s="387">
        <v>0</v>
      </c>
      <c r="AD2630" s="387">
        <v>18.079999999999998</v>
      </c>
      <c r="AE2630" s="387">
        <v>18.079999999999998</v>
      </c>
      <c r="AF2630" s="387" t="s">
        <v>1729</v>
      </c>
      <c r="AG2630" s="387">
        <v>0</v>
      </c>
      <c r="AH2630" s="387">
        <v>0</v>
      </c>
      <c r="AI2630" s="387">
        <v>18.079999999999998</v>
      </c>
      <c r="AJ2630" s="387">
        <v>18.079999999999998</v>
      </c>
      <c r="AK2630" s="387">
        <v>0</v>
      </c>
    </row>
    <row r="2631" spans="1:37">
      <c r="A2631" s="387" t="s">
        <v>3328</v>
      </c>
      <c r="B2631" s="388">
        <v>43695.969606481478</v>
      </c>
      <c r="C2631" s="389">
        <v>43695</v>
      </c>
      <c r="D2631" s="387" t="s">
        <v>2021</v>
      </c>
      <c r="E2631" s="389">
        <v>43695</v>
      </c>
      <c r="F2631" s="387" t="s">
        <v>2020</v>
      </c>
      <c r="G2631" s="389">
        <v>43695</v>
      </c>
      <c r="H2631" s="387" t="s">
        <v>3285</v>
      </c>
      <c r="I2631" s="389">
        <v>43695</v>
      </c>
      <c r="J2631" s="387" t="s">
        <v>3311</v>
      </c>
      <c r="K2631" s="387" t="s">
        <v>1741</v>
      </c>
      <c r="L2631" s="390" t="s">
        <v>1732</v>
      </c>
      <c r="M2631" s="390" t="s">
        <v>1986</v>
      </c>
      <c r="N2631" s="390" t="str">
        <f t="shared" si="82"/>
        <v>Employee1@blyblade.com</v>
      </c>
      <c r="O2631" s="390" t="str">
        <f t="shared" si="83"/>
        <v>Jake_Mirto</v>
      </c>
      <c r="P2631" s="387" t="s">
        <v>1728</v>
      </c>
      <c r="Q2631" s="387" t="s">
        <v>1952</v>
      </c>
      <c r="R2631" s="387" t="s">
        <v>1738</v>
      </c>
      <c r="S2631" s="387">
        <v>10.15</v>
      </c>
      <c r="T2631" s="387">
        <v>49</v>
      </c>
      <c r="U2631" s="387" t="s">
        <v>1991</v>
      </c>
      <c r="V2631" s="387" t="s">
        <v>1845</v>
      </c>
      <c r="W2631" s="387" t="s">
        <v>1761</v>
      </c>
      <c r="X2631" s="387" t="s">
        <v>1749</v>
      </c>
      <c r="Y2631" s="387" t="s">
        <v>1735</v>
      </c>
      <c r="Z2631" s="387" t="s">
        <v>1734</v>
      </c>
      <c r="AA2631" s="387" t="s">
        <v>1733</v>
      </c>
      <c r="AB2631" s="387">
        <v>135.21</v>
      </c>
      <c r="AC2631" s="387">
        <v>0</v>
      </c>
      <c r="AD2631" s="387">
        <v>0</v>
      </c>
      <c r="AE2631" s="387">
        <v>135.21</v>
      </c>
      <c r="AF2631" s="387" t="s">
        <v>1729</v>
      </c>
      <c r="AG2631" s="387">
        <v>135.21</v>
      </c>
      <c r="AH2631" s="387">
        <v>0</v>
      </c>
      <c r="AI2631" s="387">
        <v>0</v>
      </c>
      <c r="AJ2631" s="387">
        <v>135.21</v>
      </c>
      <c r="AK2631" s="387">
        <v>13.52</v>
      </c>
    </row>
    <row r="2632" spans="1:37">
      <c r="A2632" s="387" t="s">
        <v>3312</v>
      </c>
      <c r="B2632" s="388">
        <v>43695.969826388886</v>
      </c>
      <c r="C2632" s="389">
        <v>43695</v>
      </c>
      <c r="D2632" s="387" t="s">
        <v>2238</v>
      </c>
      <c r="E2632" s="389">
        <v>43695</v>
      </c>
      <c r="F2632" s="387" t="s">
        <v>2292</v>
      </c>
      <c r="G2632" s="389">
        <v>43695</v>
      </c>
      <c r="H2632" s="387" t="s">
        <v>3285</v>
      </c>
      <c r="I2632" s="389">
        <v>43695</v>
      </c>
      <c r="J2632" s="387" t="s">
        <v>3311</v>
      </c>
      <c r="K2632" s="387" t="s">
        <v>1741</v>
      </c>
      <c r="L2632" s="390" t="s">
        <v>1732</v>
      </c>
      <c r="M2632" s="390" t="s">
        <v>1898</v>
      </c>
      <c r="N2632" s="390" t="str">
        <f t="shared" si="82"/>
        <v>Employee36@blyblade.com</v>
      </c>
      <c r="O2632" s="390" t="str">
        <f t="shared" si="83"/>
        <v>Jacob_Gibson</v>
      </c>
      <c r="P2632" s="387" t="s">
        <v>1728</v>
      </c>
      <c r="Q2632" s="387" t="s">
        <v>2043</v>
      </c>
      <c r="R2632" s="387" t="s">
        <v>1738</v>
      </c>
      <c r="S2632" s="387">
        <v>9.3699999999999992</v>
      </c>
      <c r="T2632" s="387">
        <v>34</v>
      </c>
      <c r="U2632" s="387" t="s">
        <v>1991</v>
      </c>
      <c r="V2632" s="387" t="s">
        <v>2183</v>
      </c>
      <c r="W2632" s="387" t="s">
        <v>2403</v>
      </c>
      <c r="X2632" s="387" t="s">
        <v>1749</v>
      </c>
      <c r="Y2632" s="387" t="s">
        <v>1896</v>
      </c>
      <c r="Z2632" s="387" t="s">
        <v>1734</v>
      </c>
      <c r="AA2632" s="387" t="s">
        <v>1733</v>
      </c>
      <c r="AB2632" s="387">
        <v>75.42</v>
      </c>
      <c r="AC2632" s="387">
        <v>0</v>
      </c>
      <c r="AD2632" s="387">
        <v>0</v>
      </c>
      <c r="AE2632" s="387">
        <v>75.42</v>
      </c>
      <c r="AF2632" s="387" t="s">
        <v>1729</v>
      </c>
      <c r="AG2632" s="387">
        <v>75.42</v>
      </c>
      <c r="AH2632" s="387">
        <v>0</v>
      </c>
      <c r="AI2632" s="387">
        <v>0</v>
      </c>
      <c r="AJ2632" s="387">
        <v>75.42</v>
      </c>
      <c r="AK2632" s="387">
        <v>7.54</v>
      </c>
    </row>
    <row r="2633" spans="1:37">
      <c r="A2633" s="387" t="s">
        <v>3327</v>
      </c>
      <c r="B2633" s="388">
        <v>43695.972893518519</v>
      </c>
      <c r="C2633" s="389">
        <v>43695</v>
      </c>
      <c r="D2633" s="387" t="s">
        <v>2960</v>
      </c>
      <c r="E2633" s="389">
        <v>43695</v>
      </c>
      <c r="F2633" s="387" t="s">
        <v>2959</v>
      </c>
      <c r="G2633" s="387" t="s">
        <v>1728</v>
      </c>
      <c r="H2633" s="387" t="s">
        <v>1728</v>
      </c>
      <c r="I2633" s="387" t="s">
        <v>1728</v>
      </c>
      <c r="J2633" s="387" t="s">
        <v>1728</v>
      </c>
      <c r="K2633" s="387" t="s">
        <v>1741</v>
      </c>
      <c r="L2633" s="390" t="s">
        <v>1732</v>
      </c>
      <c r="M2633" s="390" t="s">
        <v>1854</v>
      </c>
      <c r="N2633" s="390" t="str">
        <f t="shared" si="82"/>
        <v>Employee5@blyblade.com</v>
      </c>
      <c r="O2633" s="390" t="str">
        <f t="shared" si="83"/>
        <v>Torey_McNeil</v>
      </c>
      <c r="P2633" s="387" t="s">
        <v>1728</v>
      </c>
      <c r="Q2633" s="387" t="s">
        <v>1762</v>
      </c>
      <c r="R2633" s="387" t="s">
        <v>1753</v>
      </c>
      <c r="S2633" s="387" t="s">
        <v>1728</v>
      </c>
      <c r="T2633" s="387" t="s">
        <v>1728</v>
      </c>
      <c r="U2633" s="387" t="s">
        <v>3300</v>
      </c>
      <c r="V2633" s="387" t="s">
        <v>3300</v>
      </c>
      <c r="W2633" s="387" t="s">
        <v>2403</v>
      </c>
      <c r="X2633" s="387" t="s">
        <v>1749</v>
      </c>
      <c r="Y2633" s="387" t="s">
        <v>1748</v>
      </c>
      <c r="Z2633" s="387" t="s">
        <v>1734</v>
      </c>
      <c r="AA2633" s="387" t="s">
        <v>1733</v>
      </c>
      <c r="AB2633" s="387">
        <v>13.34</v>
      </c>
      <c r="AC2633" s="387">
        <v>0</v>
      </c>
      <c r="AD2633" s="387">
        <v>0</v>
      </c>
      <c r="AE2633" s="387">
        <v>13.34</v>
      </c>
      <c r="AF2633" s="387" t="s">
        <v>1729</v>
      </c>
      <c r="AG2633" s="387">
        <v>13.34</v>
      </c>
      <c r="AH2633" s="387">
        <v>0</v>
      </c>
      <c r="AI2633" s="387">
        <v>0</v>
      </c>
      <c r="AJ2633" s="387">
        <v>13.34</v>
      </c>
      <c r="AK2633" s="387">
        <v>1.33</v>
      </c>
    </row>
    <row r="2634" spans="1:37">
      <c r="A2634" s="387" t="s">
        <v>3326</v>
      </c>
      <c r="B2634" s="388">
        <v>43695.986250000002</v>
      </c>
      <c r="C2634" s="389">
        <v>43695</v>
      </c>
      <c r="D2634" s="387" t="s">
        <v>3325</v>
      </c>
      <c r="E2634" s="389">
        <v>43695</v>
      </c>
      <c r="F2634" s="387" t="s">
        <v>2106</v>
      </c>
      <c r="G2634" s="389">
        <v>43695</v>
      </c>
      <c r="H2634" s="387" t="s">
        <v>1976</v>
      </c>
      <c r="I2634" s="389">
        <v>43695</v>
      </c>
      <c r="J2634" s="387" t="s">
        <v>1975</v>
      </c>
      <c r="K2634" s="387" t="s">
        <v>1741</v>
      </c>
      <c r="L2634" s="390" t="s">
        <v>1732</v>
      </c>
      <c r="M2634" s="390" t="s">
        <v>2287</v>
      </c>
      <c r="N2634" s="390" t="str">
        <f t="shared" si="82"/>
        <v>Employee14@blyblade.com</v>
      </c>
      <c r="O2634" s="390" t="str">
        <f t="shared" si="83"/>
        <v>Bowie_Tam</v>
      </c>
      <c r="P2634" s="387" t="s">
        <v>1728</v>
      </c>
      <c r="Q2634" s="387" t="s">
        <v>1952</v>
      </c>
      <c r="R2634" s="387" t="s">
        <v>1738</v>
      </c>
      <c r="S2634" s="387">
        <v>17.82</v>
      </c>
      <c r="T2634" s="387">
        <v>51</v>
      </c>
      <c r="U2634" s="387" t="s">
        <v>1737</v>
      </c>
      <c r="V2634" s="387" t="s">
        <v>2026</v>
      </c>
      <c r="W2634" s="387" t="s">
        <v>2403</v>
      </c>
      <c r="X2634" s="387" t="s">
        <v>1749</v>
      </c>
      <c r="Y2634" s="387" t="s">
        <v>1748</v>
      </c>
      <c r="Z2634" s="387" t="s">
        <v>1734</v>
      </c>
      <c r="AA2634" s="387" t="s">
        <v>1733</v>
      </c>
      <c r="AB2634" s="387">
        <v>166.57</v>
      </c>
      <c r="AC2634" s="387">
        <v>0</v>
      </c>
      <c r="AD2634" s="387">
        <v>0</v>
      </c>
      <c r="AE2634" s="387">
        <v>166.57</v>
      </c>
      <c r="AF2634" s="387" t="s">
        <v>1729</v>
      </c>
      <c r="AG2634" s="387">
        <v>166.57</v>
      </c>
      <c r="AH2634" s="387">
        <v>0</v>
      </c>
      <c r="AI2634" s="387">
        <v>0</v>
      </c>
      <c r="AJ2634" s="387">
        <v>166.57</v>
      </c>
      <c r="AK2634" s="387">
        <v>16.66</v>
      </c>
    </row>
    <row r="2635" spans="1:37">
      <c r="A2635" s="387" t="s">
        <v>3324</v>
      </c>
      <c r="B2635" s="388">
        <v>43695.993078703701</v>
      </c>
      <c r="C2635" s="389">
        <v>43695</v>
      </c>
      <c r="D2635" s="387" t="s">
        <v>1981</v>
      </c>
      <c r="E2635" s="389">
        <v>43695</v>
      </c>
      <c r="F2635" s="387" t="s">
        <v>1980</v>
      </c>
      <c r="G2635" s="387" t="s">
        <v>1728</v>
      </c>
      <c r="H2635" s="387" t="s">
        <v>1728</v>
      </c>
      <c r="I2635" s="387" t="s">
        <v>1728</v>
      </c>
      <c r="J2635" s="387" t="s">
        <v>1728</v>
      </c>
      <c r="K2635" s="387" t="s">
        <v>1741</v>
      </c>
      <c r="L2635" s="390" t="s">
        <v>1732</v>
      </c>
      <c r="M2635" s="390" t="s">
        <v>2255</v>
      </c>
      <c r="N2635" s="390" t="str">
        <f t="shared" si="82"/>
        <v>Employee7@blyblade.com</v>
      </c>
      <c r="O2635" s="390" t="str">
        <f t="shared" si="83"/>
        <v>Jack_Oneill</v>
      </c>
      <c r="P2635" s="387" t="s">
        <v>1728</v>
      </c>
      <c r="Q2635" s="387" t="s">
        <v>1762</v>
      </c>
      <c r="R2635" s="387" t="s">
        <v>1753</v>
      </c>
      <c r="S2635" s="387" t="s">
        <v>1728</v>
      </c>
      <c r="T2635" s="387" t="s">
        <v>1728</v>
      </c>
      <c r="U2635" s="387" t="s">
        <v>1826</v>
      </c>
      <c r="V2635" s="387" t="s">
        <v>1826</v>
      </c>
      <c r="W2635" s="387" t="s">
        <v>2403</v>
      </c>
      <c r="X2635" s="387" t="s">
        <v>1749</v>
      </c>
      <c r="Y2635" s="387" t="s">
        <v>1748</v>
      </c>
      <c r="Z2635" s="387" t="s">
        <v>1734</v>
      </c>
      <c r="AA2635" s="387" t="s">
        <v>1733</v>
      </c>
      <c r="AB2635" s="387">
        <v>10</v>
      </c>
      <c r="AC2635" s="387">
        <v>0</v>
      </c>
      <c r="AD2635" s="387">
        <v>0</v>
      </c>
      <c r="AE2635" s="387">
        <v>10</v>
      </c>
      <c r="AF2635" s="387" t="s">
        <v>1729</v>
      </c>
      <c r="AG2635" s="387">
        <v>10</v>
      </c>
      <c r="AH2635" s="387">
        <v>0</v>
      </c>
      <c r="AI2635" s="387">
        <v>0</v>
      </c>
      <c r="AJ2635" s="387">
        <v>10</v>
      </c>
      <c r="AK2635" s="387">
        <v>1</v>
      </c>
    </row>
    <row r="2636" spans="1:37">
      <c r="A2636" s="387" t="s">
        <v>3323</v>
      </c>
      <c r="B2636" s="388">
        <v>43695.995370370372</v>
      </c>
      <c r="C2636" s="389">
        <v>43695</v>
      </c>
      <c r="D2636" s="387" t="s">
        <v>2924</v>
      </c>
      <c r="E2636" s="389">
        <v>43695</v>
      </c>
      <c r="F2636" s="387" t="s">
        <v>2852</v>
      </c>
      <c r="G2636" s="387" t="s">
        <v>1728</v>
      </c>
      <c r="H2636" s="387" t="s">
        <v>1728</v>
      </c>
      <c r="I2636" s="387" t="s">
        <v>1728</v>
      </c>
      <c r="J2636" s="387" t="s">
        <v>1728</v>
      </c>
      <c r="K2636" s="387" t="s">
        <v>1741</v>
      </c>
      <c r="L2636" s="390" t="s">
        <v>1732</v>
      </c>
      <c r="M2636" s="390" t="s">
        <v>1755</v>
      </c>
      <c r="N2636" s="390" t="str">
        <f t="shared" si="82"/>
        <v>Employee2@blyblade.com</v>
      </c>
      <c r="O2636" s="390" t="str">
        <f t="shared" si="83"/>
        <v>Cal_Thompson</v>
      </c>
      <c r="P2636" s="387" t="s">
        <v>1728</v>
      </c>
      <c r="Q2636" s="387" t="s">
        <v>3322</v>
      </c>
      <c r="R2636" s="387" t="s">
        <v>1738</v>
      </c>
      <c r="S2636" s="387" t="s">
        <v>1728</v>
      </c>
      <c r="T2636" s="387" t="s">
        <v>1728</v>
      </c>
      <c r="U2636" s="387" t="s">
        <v>1833</v>
      </c>
      <c r="V2636" s="387" t="s">
        <v>1737</v>
      </c>
      <c r="W2636" s="387" t="s">
        <v>2403</v>
      </c>
      <c r="X2636" s="387" t="s">
        <v>1749</v>
      </c>
      <c r="Y2636" s="387" t="s">
        <v>1748</v>
      </c>
      <c r="Z2636" s="387" t="s">
        <v>1734</v>
      </c>
      <c r="AA2636" s="387" t="s">
        <v>1733</v>
      </c>
      <c r="AB2636" s="387">
        <v>8.3000000000000007</v>
      </c>
      <c r="AC2636" s="387">
        <v>0</v>
      </c>
      <c r="AD2636" s="387">
        <v>0</v>
      </c>
      <c r="AE2636" s="387">
        <v>8.3000000000000007</v>
      </c>
      <c r="AF2636" s="387" t="s">
        <v>1729</v>
      </c>
      <c r="AG2636" s="387">
        <v>8.3000000000000007</v>
      </c>
      <c r="AH2636" s="387">
        <v>0</v>
      </c>
      <c r="AI2636" s="387">
        <v>0</v>
      </c>
      <c r="AJ2636" s="387">
        <v>8.3000000000000007</v>
      </c>
      <c r="AK2636" s="387">
        <v>0.83</v>
      </c>
    </row>
    <row r="2637" spans="1:37">
      <c r="A2637" s="387" t="s">
        <v>3321</v>
      </c>
      <c r="B2637" s="388">
        <v>43695.997025462966</v>
      </c>
      <c r="C2637" s="389">
        <v>43695</v>
      </c>
      <c r="D2637" s="387" t="s">
        <v>3320</v>
      </c>
      <c r="E2637" s="389">
        <v>43695</v>
      </c>
      <c r="F2637" s="387" t="s">
        <v>3319</v>
      </c>
      <c r="G2637" s="387" t="s">
        <v>1728</v>
      </c>
      <c r="H2637" s="387" t="s">
        <v>1728</v>
      </c>
      <c r="I2637" s="387" t="s">
        <v>1728</v>
      </c>
      <c r="J2637" s="387" t="s">
        <v>1728</v>
      </c>
      <c r="K2637" s="387" t="s">
        <v>1741</v>
      </c>
      <c r="L2637" s="390" t="s">
        <v>1732</v>
      </c>
      <c r="M2637" s="390" t="s">
        <v>1731</v>
      </c>
      <c r="N2637" s="390" t="str">
        <f t="shared" si="82"/>
        <v>Employee8@blyblade.com</v>
      </c>
      <c r="O2637" s="390" t="str">
        <f t="shared" si="83"/>
        <v>--_--</v>
      </c>
      <c r="P2637" s="387" t="s">
        <v>1728</v>
      </c>
      <c r="Q2637" s="387" t="s">
        <v>1762</v>
      </c>
      <c r="R2637" s="387" t="s">
        <v>1753</v>
      </c>
      <c r="S2637" s="387" t="s">
        <v>1728</v>
      </c>
      <c r="T2637" s="387" t="s">
        <v>1728</v>
      </c>
      <c r="U2637" s="387" t="s">
        <v>1826</v>
      </c>
      <c r="V2637" s="387" t="s">
        <v>1826</v>
      </c>
      <c r="W2637" s="387" t="s">
        <v>2403</v>
      </c>
      <c r="X2637" s="387" t="s">
        <v>1749</v>
      </c>
      <c r="Y2637" s="387" t="s">
        <v>1728</v>
      </c>
      <c r="Z2637" s="387" t="s">
        <v>1734</v>
      </c>
      <c r="AA2637" s="387" t="s">
        <v>1733</v>
      </c>
      <c r="AB2637" s="387">
        <v>20</v>
      </c>
      <c r="AC2637" s="387">
        <v>0</v>
      </c>
      <c r="AD2637" s="387">
        <v>0</v>
      </c>
      <c r="AE2637" s="387">
        <v>20</v>
      </c>
      <c r="AF2637" s="387" t="s">
        <v>1729</v>
      </c>
      <c r="AG2637" s="387">
        <v>20</v>
      </c>
      <c r="AH2637" s="387">
        <v>0</v>
      </c>
      <c r="AI2637" s="387">
        <v>0</v>
      </c>
      <c r="AJ2637" s="387">
        <v>20</v>
      </c>
      <c r="AK2637" s="387">
        <v>2</v>
      </c>
    </row>
    <row r="2638" spans="1:37">
      <c r="A2638" s="387" t="s">
        <v>3321</v>
      </c>
      <c r="B2638" s="388">
        <v>43695.99927083333</v>
      </c>
      <c r="C2638" s="389">
        <v>43695</v>
      </c>
      <c r="D2638" s="387" t="s">
        <v>3320</v>
      </c>
      <c r="E2638" s="389">
        <v>43695</v>
      </c>
      <c r="F2638" s="387" t="s">
        <v>3319</v>
      </c>
      <c r="G2638" s="387" t="s">
        <v>1728</v>
      </c>
      <c r="H2638" s="387" t="s">
        <v>1728</v>
      </c>
      <c r="I2638" s="387" t="s">
        <v>1728</v>
      </c>
      <c r="J2638" s="387" t="s">
        <v>1728</v>
      </c>
      <c r="K2638" s="387" t="s">
        <v>1741</v>
      </c>
      <c r="L2638" s="390" t="s">
        <v>1732</v>
      </c>
      <c r="M2638" s="390" t="s">
        <v>1731</v>
      </c>
      <c r="N2638" s="390" t="str">
        <f t="shared" ref="N2638:N2701" si="84">M2638&amp;"@blyblade.com"</f>
        <v>Employee8@blyblade.com</v>
      </c>
      <c r="O2638" s="390" t="str">
        <f t="shared" si="83"/>
        <v>--_--</v>
      </c>
      <c r="P2638" s="387" t="s">
        <v>1728</v>
      </c>
      <c r="Q2638" s="387" t="s">
        <v>1762</v>
      </c>
      <c r="R2638" s="387" t="s">
        <v>1753</v>
      </c>
      <c r="S2638" s="387" t="s">
        <v>1728</v>
      </c>
      <c r="T2638" s="387" t="s">
        <v>1728</v>
      </c>
      <c r="U2638" s="387" t="s">
        <v>1826</v>
      </c>
      <c r="V2638" s="387" t="s">
        <v>1826</v>
      </c>
      <c r="W2638" s="387" t="s">
        <v>2403</v>
      </c>
      <c r="X2638" s="387" t="s">
        <v>1749</v>
      </c>
      <c r="Y2638" s="387" t="s">
        <v>1728</v>
      </c>
      <c r="Z2638" s="387" t="s">
        <v>1734</v>
      </c>
      <c r="AA2638" s="387" t="s">
        <v>2138</v>
      </c>
      <c r="AB2638" s="387">
        <v>-20</v>
      </c>
      <c r="AC2638" s="387">
        <v>0</v>
      </c>
      <c r="AD2638" s="387">
        <v>0</v>
      </c>
      <c r="AE2638" s="387">
        <v>-20</v>
      </c>
      <c r="AF2638" s="387" t="s">
        <v>1729</v>
      </c>
      <c r="AG2638" s="387">
        <v>-20</v>
      </c>
      <c r="AH2638" s="387">
        <v>0</v>
      </c>
      <c r="AI2638" s="387">
        <v>0</v>
      </c>
      <c r="AJ2638" s="387">
        <v>-20</v>
      </c>
      <c r="AK2638" s="387">
        <v>-2</v>
      </c>
    </row>
    <row r="2639" spans="1:37">
      <c r="A2639" s="387" t="s">
        <v>3318</v>
      </c>
      <c r="B2639" s="388">
        <v>43696.003125000003</v>
      </c>
      <c r="C2639" s="389">
        <v>43695</v>
      </c>
      <c r="D2639" s="387" t="s">
        <v>2039</v>
      </c>
      <c r="E2639" s="389">
        <v>43695</v>
      </c>
      <c r="F2639" s="387" t="s">
        <v>2038</v>
      </c>
      <c r="G2639" s="389">
        <v>43696</v>
      </c>
      <c r="H2639" s="387" t="s">
        <v>3317</v>
      </c>
      <c r="I2639" s="389">
        <v>43695</v>
      </c>
      <c r="J2639" s="387" t="s">
        <v>3316</v>
      </c>
      <c r="K2639" s="387" t="s">
        <v>1741</v>
      </c>
      <c r="L2639" s="390" t="s">
        <v>1732</v>
      </c>
      <c r="M2639" s="390" t="s">
        <v>2594</v>
      </c>
      <c r="N2639" s="390" t="str">
        <f t="shared" si="84"/>
        <v>Employee9@blyblade.com</v>
      </c>
      <c r="O2639" s="390" t="str">
        <f t="shared" ref="O2639:O2702" si="85">VLOOKUP(M2639,$A$10:$F$65,4,FALSE)</f>
        <v>Emily_Antner</v>
      </c>
      <c r="P2639" s="387" t="s">
        <v>1728</v>
      </c>
      <c r="Q2639" s="387" t="s">
        <v>1762</v>
      </c>
      <c r="R2639" s="387" t="s">
        <v>1753</v>
      </c>
      <c r="S2639" s="387">
        <v>53.28</v>
      </c>
      <c r="T2639" s="387">
        <v>80</v>
      </c>
      <c r="U2639" s="387" t="s">
        <v>3300</v>
      </c>
      <c r="V2639" s="387" t="s">
        <v>2452</v>
      </c>
      <c r="W2639" s="387" t="s">
        <v>2403</v>
      </c>
      <c r="X2639" s="387" t="s">
        <v>1749</v>
      </c>
      <c r="Y2639" s="387" t="s">
        <v>1896</v>
      </c>
      <c r="Z2639" s="387" t="s">
        <v>1734</v>
      </c>
      <c r="AA2639" s="387" t="s">
        <v>1733</v>
      </c>
      <c r="AB2639" s="387">
        <v>182.71</v>
      </c>
      <c r="AC2639" s="387">
        <v>0</v>
      </c>
      <c r="AD2639" s="387">
        <v>0</v>
      </c>
      <c r="AE2639" s="387">
        <v>182.71</v>
      </c>
      <c r="AF2639" s="387" t="s">
        <v>1729</v>
      </c>
      <c r="AG2639" s="387">
        <v>182.71</v>
      </c>
      <c r="AH2639" s="387">
        <v>0</v>
      </c>
      <c r="AI2639" s="387">
        <v>0</v>
      </c>
      <c r="AJ2639" s="387">
        <v>182.71</v>
      </c>
      <c r="AK2639" s="387">
        <v>18.27</v>
      </c>
    </row>
    <row r="2640" spans="1:37">
      <c r="A2640" s="387" t="s">
        <v>3318</v>
      </c>
      <c r="B2640" s="388">
        <v>43696.003159722219</v>
      </c>
      <c r="C2640" s="389">
        <v>43695</v>
      </c>
      <c r="D2640" s="387" t="s">
        <v>2039</v>
      </c>
      <c r="E2640" s="389">
        <v>43695</v>
      </c>
      <c r="F2640" s="387" t="s">
        <v>2038</v>
      </c>
      <c r="G2640" s="389">
        <v>43696</v>
      </c>
      <c r="H2640" s="387" t="s">
        <v>3317</v>
      </c>
      <c r="I2640" s="389">
        <v>43695</v>
      </c>
      <c r="J2640" s="387" t="s">
        <v>3316</v>
      </c>
      <c r="K2640" s="387" t="s">
        <v>1741</v>
      </c>
      <c r="L2640" s="390" t="s">
        <v>1732</v>
      </c>
      <c r="M2640" s="390" t="s">
        <v>2594</v>
      </c>
      <c r="N2640" s="390" t="str">
        <f t="shared" si="84"/>
        <v>Employee9@blyblade.com</v>
      </c>
      <c r="O2640" s="390" t="str">
        <f t="shared" si="85"/>
        <v>Emily_Antner</v>
      </c>
      <c r="P2640" s="387" t="s">
        <v>1728</v>
      </c>
      <c r="Q2640" s="387" t="s">
        <v>1762</v>
      </c>
      <c r="R2640" s="387" t="s">
        <v>1753</v>
      </c>
      <c r="S2640" s="387">
        <v>53.28</v>
      </c>
      <c r="T2640" s="387">
        <v>80</v>
      </c>
      <c r="U2640" s="387" t="s">
        <v>3300</v>
      </c>
      <c r="V2640" s="387" t="s">
        <v>2452</v>
      </c>
      <c r="W2640" s="387" t="s">
        <v>2403</v>
      </c>
      <c r="X2640" s="387" t="s">
        <v>1749</v>
      </c>
      <c r="Y2640" s="387" t="s">
        <v>1896</v>
      </c>
      <c r="Z2640" s="387" t="s">
        <v>1734</v>
      </c>
      <c r="AA2640" s="387" t="s">
        <v>1747</v>
      </c>
      <c r="AB2640" s="387">
        <v>0</v>
      </c>
      <c r="AC2640" s="387">
        <v>0</v>
      </c>
      <c r="AD2640" s="387">
        <v>45.95</v>
      </c>
      <c r="AE2640" s="387">
        <v>45.95</v>
      </c>
      <c r="AF2640" s="387" t="s">
        <v>1729</v>
      </c>
      <c r="AG2640" s="387">
        <v>0</v>
      </c>
      <c r="AH2640" s="387">
        <v>0</v>
      </c>
      <c r="AI2640" s="387">
        <v>45.95</v>
      </c>
      <c r="AJ2640" s="387">
        <v>45.95</v>
      </c>
      <c r="AK2640" s="387">
        <v>0</v>
      </c>
    </row>
    <row r="2641" spans="1:37">
      <c r="A2641" s="387" t="s">
        <v>3315</v>
      </c>
      <c r="B2641" s="388">
        <v>43696.018530092595</v>
      </c>
      <c r="C2641" s="389">
        <v>43695</v>
      </c>
      <c r="D2641" s="387" t="s">
        <v>2382</v>
      </c>
      <c r="E2641" s="389">
        <v>43695</v>
      </c>
      <c r="F2641" s="387" t="s">
        <v>2119</v>
      </c>
      <c r="G2641" s="389">
        <v>43696</v>
      </c>
      <c r="H2641" s="387" t="s">
        <v>2273</v>
      </c>
      <c r="I2641" s="389">
        <v>43695</v>
      </c>
      <c r="J2641" s="387" t="s">
        <v>2272</v>
      </c>
      <c r="K2641" s="387" t="s">
        <v>1741</v>
      </c>
      <c r="L2641" s="390" t="s">
        <v>1732</v>
      </c>
      <c r="M2641" s="390" t="s">
        <v>2583</v>
      </c>
      <c r="N2641" s="390" t="str">
        <f t="shared" si="84"/>
        <v>Employee43@blyblade.com</v>
      </c>
      <c r="O2641" s="390" t="str">
        <f t="shared" si="85"/>
        <v>Brendan_Kelly</v>
      </c>
      <c r="P2641" s="387" t="s">
        <v>1728</v>
      </c>
      <c r="Q2641" s="387" t="s">
        <v>1787</v>
      </c>
      <c r="R2641" s="387" t="s">
        <v>1753</v>
      </c>
      <c r="S2641" s="387">
        <v>51.87</v>
      </c>
      <c r="T2641" s="387">
        <v>100</v>
      </c>
      <c r="U2641" s="387" t="s">
        <v>3300</v>
      </c>
      <c r="V2641" s="387" t="s">
        <v>1801</v>
      </c>
      <c r="W2641" s="387" t="s">
        <v>2403</v>
      </c>
      <c r="X2641" s="387" t="s">
        <v>1749</v>
      </c>
      <c r="Y2641" s="387" t="s">
        <v>1896</v>
      </c>
      <c r="Z2641" s="387" t="s">
        <v>1734</v>
      </c>
      <c r="AA2641" s="387" t="s">
        <v>1733</v>
      </c>
      <c r="AB2641" s="387">
        <v>169.68</v>
      </c>
      <c r="AC2641" s="387">
        <v>0</v>
      </c>
      <c r="AD2641" s="387">
        <v>0</v>
      </c>
      <c r="AE2641" s="387">
        <v>169.68</v>
      </c>
      <c r="AF2641" s="387" t="s">
        <v>1729</v>
      </c>
      <c r="AG2641" s="387">
        <v>169.68</v>
      </c>
      <c r="AH2641" s="387">
        <v>0</v>
      </c>
      <c r="AI2641" s="387">
        <v>0</v>
      </c>
      <c r="AJ2641" s="387">
        <v>169.68</v>
      </c>
      <c r="AK2641" s="387">
        <v>16.97</v>
      </c>
    </row>
    <row r="2642" spans="1:37">
      <c r="A2642" s="387" t="s">
        <v>3314</v>
      </c>
      <c r="B2642" s="388">
        <v>43696.020729166667</v>
      </c>
      <c r="C2642" s="389">
        <v>43695</v>
      </c>
      <c r="D2642" s="387" t="s">
        <v>2926</v>
      </c>
      <c r="E2642" s="389">
        <v>43695</v>
      </c>
      <c r="F2642" s="387" t="s">
        <v>3116</v>
      </c>
      <c r="G2642" s="389">
        <v>43696</v>
      </c>
      <c r="H2642" s="387" t="s">
        <v>2761</v>
      </c>
      <c r="I2642" s="389">
        <v>43695</v>
      </c>
      <c r="J2642" s="387" t="s">
        <v>2760</v>
      </c>
      <c r="K2642" s="387" t="s">
        <v>1741</v>
      </c>
      <c r="L2642" s="390" t="s">
        <v>1732</v>
      </c>
      <c r="M2642" s="390" t="s">
        <v>2013</v>
      </c>
      <c r="N2642" s="390" t="str">
        <f t="shared" si="84"/>
        <v>Employee22@blyblade.com</v>
      </c>
      <c r="O2642" s="390" t="str">
        <f t="shared" si="85"/>
        <v>Lee_Gold</v>
      </c>
      <c r="P2642" s="387" t="s">
        <v>1728</v>
      </c>
      <c r="Q2642" s="387" t="s">
        <v>1787</v>
      </c>
      <c r="R2642" s="387" t="s">
        <v>1753</v>
      </c>
      <c r="S2642" s="387">
        <v>57.12</v>
      </c>
      <c r="T2642" s="387">
        <v>112</v>
      </c>
      <c r="U2642" s="387" t="s">
        <v>3300</v>
      </c>
      <c r="V2642" s="387" t="s">
        <v>3157</v>
      </c>
      <c r="W2642" s="387" t="s">
        <v>1875</v>
      </c>
      <c r="X2642" s="387" t="s">
        <v>1749</v>
      </c>
      <c r="Y2642" s="387" t="s">
        <v>1748</v>
      </c>
      <c r="Z2642" s="387" t="s">
        <v>1734</v>
      </c>
      <c r="AA2642" s="387" t="s">
        <v>1733</v>
      </c>
      <c r="AB2642" s="387">
        <v>197.1</v>
      </c>
      <c r="AC2642" s="387">
        <v>0</v>
      </c>
      <c r="AD2642" s="387">
        <v>0</v>
      </c>
      <c r="AE2642" s="387">
        <v>197.1</v>
      </c>
      <c r="AF2642" s="387" t="s">
        <v>1729</v>
      </c>
      <c r="AG2642" s="387">
        <v>197.1</v>
      </c>
      <c r="AH2642" s="387">
        <v>0</v>
      </c>
      <c r="AI2642" s="387">
        <v>0</v>
      </c>
      <c r="AJ2642" s="387">
        <v>197.1</v>
      </c>
      <c r="AK2642" s="387">
        <v>19.71</v>
      </c>
    </row>
    <row r="2643" spans="1:37">
      <c r="A2643" s="387" t="s">
        <v>3313</v>
      </c>
      <c r="B2643" s="388">
        <v>43696.026701388888</v>
      </c>
      <c r="C2643" s="389">
        <v>43695</v>
      </c>
      <c r="D2643" s="387" t="s">
        <v>2749</v>
      </c>
      <c r="E2643" s="389">
        <v>43695</v>
      </c>
      <c r="F2643" s="387" t="s">
        <v>2696</v>
      </c>
      <c r="G2643" s="389">
        <v>43696</v>
      </c>
      <c r="H2643" s="387" t="s">
        <v>2805</v>
      </c>
      <c r="I2643" s="389">
        <v>43695</v>
      </c>
      <c r="J2643" s="387" t="s">
        <v>2804</v>
      </c>
      <c r="K2643" s="387" t="s">
        <v>1741</v>
      </c>
      <c r="L2643" s="390" t="s">
        <v>1732</v>
      </c>
      <c r="M2643" s="390" t="s">
        <v>2743</v>
      </c>
      <c r="N2643" s="390" t="str">
        <f t="shared" si="84"/>
        <v>Employee42@blyblade.com</v>
      </c>
      <c r="O2643" s="390" t="str">
        <f t="shared" si="85"/>
        <v>Nathaniel_Guenther</v>
      </c>
      <c r="P2643" s="387" t="s">
        <v>1728</v>
      </c>
      <c r="Q2643" s="387" t="s">
        <v>1762</v>
      </c>
      <c r="R2643" s="387" t="s">
        <v>1753</v>
      </c>
      <c r="S2643" s="387">
        <v>54.13</v>
      </c>
      <c r="T2643" s="387">
        <v>96</v>
      </c>
      <c r="U2643" s="387" t="s">
        <v>3300</v>
      </c>
      <c r="V2643" s="387" t="s">
        <v>1876</v>
      </c>
      <c r="W2643" s="387" t="s">
        <v>2403</v>
      </c>
      <c r="X2643" s="387" t="s">
        <v>1749</v>
      </c>
      <c r="Y2643" s="387" t="s">
        <v>1728</v>
      </c>
      <c r="Z2643" s="387" t="s">
        <v>1734</v>
      </c>
      <c r="AA2643" s="387" t="s">
        <v>1733</v>
      </c>
      <c r="AB2643" s="387">
        <v>297.33</v>
      </c>
      <c r="AC2643" s="387">
        <v>0</v>
      </c>
      <c r="AD2643" s="387">
        <v>0</v>
      </c>
      <c r="AE2643" s="387">
        <v>297.33</v>
      </c>
      <c r="AF2643" s="387" t="s">
        <v>1729</v>
      </c>
      <c r="AG2643" s="387">
        <v>297.33</v>
      </c>
      <c r="AH2643" s="387">
        <v>0</v>
      </c>
      <c r="AI2643" s="387">
        <v>0</v>
      </c>
      <c r="AJ2643" s="387">
        <v>297.33</v>
      </c>
      <c r="AK2643" s="387">
        <v>29.73</v>
      </c>
    </row>
    <row r="2644" spans="1:37">
      <c r="A2644" s="387" t="s">
        <v>3313</v>
      </c>
      <c r="B2644" s="388">
        <v>43696.027048611111</v>
      </c>
      <c r="C2644" s="389">
        <v>43695</v>
      </c>
      <c r="D2644" s="387" t="s">
        <v>2749</v>
      </c>
      <c r="E2644" s="389">
        <v>43695</v>
      </c>
      <c r="F2644" s="387" t="s">
        <v>2696</v>
      </c>
      <c r="G2644" s="389">
        <v>43696</v>
      </c>
      <c r="H2644" s="387" t="s">
        <v>2805</v>
      </c>
      <c r="I2644" s="389">
        <v>43695</v>
      </c>
      <c r="J2644" s="387" t="s">
        <v>2804</v>
      </c>
      <c r="K2644" s="387" t="s">
        <v>1741</v>
      </c>
      <c r="L2644" s="390" t="s">
        <v>1732</v>
      </c>
      <c r="M2644" s="390" t="s">
        <v>2743</v>
      </c>
      <c r="N2644" s="390" t="str">
        <f t="shared" si="84"/>
        <v>Employee42@blyblade.com</v>
      </c>
      <c r="O2644" s="390" t="str">
        <f t="shared" si="85"/>
        <v>Nathaniel_Guenther</v>
      </c>
      <c r="P2644" s="387" t="s">
        <v>1728</v>
      </c>
      <c r="Q2644" s="387" t="s">
        <v>1762</v>
      </c>
      <c r="R2644" s="387" t="s">
        <v>1753</v>
      </c>
      <c r="S2644" s="387">
        <v>54.13</v>
      </c>
      <c r="T2644" s="387">
        <v>96</v>
      </c>
      <c r="U2644" s="387" t="s">
        <v>3300</v>
      </c>
      <c r="V2644" s="387" t="s">
        <v>1876</v>
      </c>
      <c r="W2644" s="387" t="s">
        <v>2403</v>
      </c>
      <c r="X2644" s="387" t="s">
        <v>1749</v>
      </c>
      <c r="Y2644" s="387" t="s">
        <v>1728</v>
      </c>
      <c r="Z2644" s="387" t="s">
        <v>1734</v>
      </c>
      <c r="AA2644" s="387" t="s">
        <v>1747</v>
      </c>
      <c r="AB2644" s="387">
        <v>0</v>
      </c>
      <c r="AC2644" s="387">
        <v>0</v>
      </c>
      <c r="AD2644" s="387">
        <v>25.63</v>
      </c>
      <c r="AE2644" s="387">
        <v>25.63</v>
      </c>
      <c r="AF2644" s="387" t="s">
        <v>1729</v>
      </c>
      <c r="AG2644" s="387">
        <v>0</v>
      </c>
      <c r="AH2644" s="387">
        <v>0</v>
      </c>
      <c r="AI2644" s="387">
        <v>25.63</v>
      </c>
      <c r="AJ2644" s="387">
        <v>25.63</v>
      </c>
      <c r="AK2644" s="387">
        <v>0</v>
      </c>
    </row>
    <row r="2645" spans="1:37">
      <c r="A2645" s="387" t="s">
        <v>3312</v>
      </c>
      <c r="B2645" s="388">
        <v>43696.028587962966</v>
      </c>
      <c r="C2645" s="389">
        <v>43695</v>
      </c>
      <c r="D2645" s="387" t="s">
        <v>2238</v>
      </c>
      <c r="E2645" s="389">
        <v>43695</v>
      </c>
      <c r="F2645" s="387" t="s">
        <v>2292</v>
      </c>
      <c r="G2645" s="389">
        <v>43695</v>
      </c>
      <c r="H2645" s="387" t="s">
        <v>3285</v>
      </c>
      <c r="I2645" s="389">
        <v>43695</v>
      </c>
      <c r="J2645" s="387" t="s">
        <v>3311</v>
      </c>
      <c r="K2645" s="387" t="s">
        <v>1741</v>
      </c>
      <c r="L2645" s="390" t="s">
        <v>1732</v>
      </c>
      <c r="M2645" s="390" t="s">
        <v>1898</v>
      </c>
      <c r="N2645" s="390" t="str">
        <f t="shared" si="84"/>
        <v>Employee36@blyblade.com</v>
      </c>
      <c r="O2645" s="390" t="str">
        <f t="shared" si="85"/>
        <v>Jacob_Gibson</v>
      </c>
      <c r="P2645" s="387" t="s">
        <v>1728</v>
      </c>
      <c r="Q2645" s="387" t="s">
        <v>2043</v>
      </c>
      <c r="R2645" s="387" t="s">
        <v>1738</v>
      </c>
      <c r="S2645" s="387">
        <v>9.3699999999999992</v>
      </c>
      <c r="T2645" s="387">
        <v>34</v>
      </c>
      <c r="U2645" s="387" t="s">
        <v>1991</v>
      </c>
      <c r="V2645" s="387" t="s">
        <v>2183</v>
      </c>
      <c r="W2645" s="387" t="s">
        <v>2403</v>
      </c>
      <c r="X2645" s="387" t="s">
        <v>1749</v>
      </c>
      <c r="Y2645" s="387" t="s">
        <v>1896</v>
      </c>
      <c r="Z2645" s="387" t="s">
        <v>1734</v>
      </c>
      <c r="AA2645" s="387" t="s">
        <v>1747</v>
      </c>
      <c r="AB2645" s="387">
        <v>0</v>
      </c>
      <c r="AC2645" s="387">
        <v>0</v>
      </c>
      <c r="AD2645" s="387">
        <v>10.65</v>
      </c>
      <c r="AE2645" s="387">
        <v>10.65</v>
      </c>
      <c r="AF2645" s="387" t="s">
        <v>1729</v>
      </c>
      <c r="AG2645" s="387">
        <v>0</v>
      </c>
      <c r="AH2645" s="387">
        <v>0</v>
      </c>
      <c r="AI2645" s="387">
        <v>10.65</v>
      </c>
      <c r="AJ2645" s="387">
        <v>10.65</v>
      </c>
      <c r="AK2645" s="387">
        <v>0</v>
      </c>
    </row>
    <row r="2646" spans="1:37">
      <c r="A2646" s="387" t="s">
        <v>3310</v>
      </c>
      <c r="B2646" s="388">
        <v>43696.029479166667</v>
      </c>
      <c r="C2646" s="389">
        <v>43695</v>
      </c>
      <c r="D2646" s="387" t="s">
        <v>2514</v>
      </c>
      <c r="E2646" s="389">
        <v>43695</v>
      </c>
      <c r="F2646" s="387" t="s">
        <v>2513</v>
      </c>
      <c r="G2646" s="389">
        <v>43696</v>
      </c>
      <c r="H2646" s="387" t="s">
        <v>2259</v>
      </c>
      <c r="I2646" s="389">
        <v>43695</v>
      </c>
      <c r="J2646" s="387" t="s">
        <v>2258</v>
      </c>
      <c r="K2646" s="387" t="s">
        <v>1741</v>
      </c>
      <c r="L2646" s="390" t="s">
        <v>1732</v>
      </c>
      <c r="M2646" s="390" t="s">
        <v>2812</v>
      </c>
      <c r="N2646" s="390" t="str">
        <f t="shared" si="84"/>
        <v>Employee6@blyblade.com</v>
      </c>
      <c r="O2646" s="390" t="str">
        <f t="shared" si="85"/>
        <v>Matthew_Brody</v>
      </c>
      <c r="P2646" s="387" t="s">
        <v>1728</v>
      </c>
      <c r="Q2646" s="387" t="s">
        <v>1762</v>
      </c>
      <c r="R2646" s="387" t="s">
        <v>1753</v>
      </c>
      <c r="S2646" s="387">
        <v>22.85</v>
      </c>
      <c r="T2646" s="387">
        <v>43</v>
      </c>
      <c r="U2646" s="387" t="s">
        <v>1826</v>
      </c>
      <c r="V2646" s="387" t="s">
        <v>1752</v>
      </c>
      <c r="W2646" s="387" t="s">
        <v>2403</v>
      </c>
      <c r="X2646" s="387" t="s">
        <v>1749</v>
      </c>
      <c r="Y2646" s="387" t="s">
        <v>1748</v>
      </c>
      <c r="Z2646" s="387" t="s">
        <v>1734</v>
      </c>
      <c r="AA2646" s="387" t="s">
        <v>1733</v>
      </c>
      <c r="AB2646" s="387">
        <v>178.77</v>
      </c>
      <c r="AC2646" s="387">
        <v>0</v>
      </c>
      <c r="AD2646" s="387">
        <v>0</v>
      </c>
      <c r="AE2646" s="387">
        <v>178.77</v>
      </c>
      <c r="AF2646" s="387" t="s">
        <v>1729</v>
      </c>
      <c r="AG2646" s="387">
        <v>178.77</v>
      </c>
      <c r="AH2646" s="387">
        <v>0</v>
      </c>
      <c r="AI2646" s="387">
        <v>0</v>
      </c>
      <c r="AJ2646" s="387">
        <v>178.77</v>
      </c>
      <c r="AK2646" s="387">
        <v>17.88</v>
      </c>
    </row>
    <row r="2647" spans="1:37">
      <c r="A2647" s="387" t="s">
        <v>3309</v>
      </c>
      <c r="B2647" s="388">
        <v>43696.032187500001</v>
      </c>
      <c r="C2647" s="389">
        <v>43695</v>
      </c>
      <c r="D2647" s="387" t="s">
        <v>2514</v>
      </c>
      <c r="E2647" s="389">
        <v>43695</v>
      </c>
      <c r="F2647" s="387" t="s">
        <v>2513</v>
      </c>
      <c r="G2647" s="389">
        <v>43696</v>
      </c>
      <c r="H2647" s="387" t="s">
        <v>1915</v>
      </c>
      <c r="I2647" s="389">
        <v>43695</v>
      </c>
      <c r="J2647" s="387" t="s">
        <v>1914</v>
      </c>
      <c r="K2647" s="387" t="s">
        <v>1741</v>
      </c>
      <c r="L2647" s="390" t="s">
        <v>1732</v>
      </c>
      <c r="M2647" s="390" t="s">
        <v>1986</v>
      </c>
      <c r="N2647" s="390" t="str">
        <f t="shared" si="84"/>
        <v>Employee1@blyblade.com</v>
      </c>
      <c r="O2647" s="390" t="str">
        <f t="shared" si="85"/>
        <v>Jake_Mirto</v>
      </c>
      <c r="P2647" s="387" t="s">
        <v>1728</v>
      </c>
      <c r="Q2647" s="387" t="s">
        <v>1762</v>
      </c>
      <c r="R2647" s="387" t="s">
        <v>1753</v>
      </c>
      <c r="S2647" s="387">
        <v>22.9</v>
      </c>
      <c r="T2647" s="387">
        <v>47</v>
      </c>
      <c r="U2647" s="387" t="s">
        <v>1826</v>
      </c>
      <c r="V2647" s="387" t="s">
        <v>1752</v>
      </c>
      <c r="W2647" s="387" t="s">
        <v>2403</v>
      </c>
      <c r="X2647" s="387" t="s">
        <v>1749</v>
      </c>
      <c r="Y2647" s="387" t="s">
        <v>1735</v>
      </c>
      <c r="Z2647" s="387" t="s">
        <v>1734</v>
      </c>
      <c r="AA2647" s="387" t="s">
        <v>1733</v>
      </c>
      <c r="AB2647" s="387">
        <v>183.14</v>
      </c>
      <c r="AC2647" s="387">
        <v>0</v>
      </c>
      <c r="AD2647" s="387">
        <v>0</v>
      </c>
      <c r="AE2647" s="387">
        <v>183.14</v>
      </c>
      <c r="AF2647" s="387" t="s">
        <v>1729</v>
      </c>
      <c r="AG2647" s="387">
        <v>183.14</v>
      </c>
      <c r="AH2647" s="387">
        <v>0</v>
      </c>
      <c r="AI2647" s="387">
        <v>0</v>
      </c>
      <c r="AJ2647" s="387">
        <v>183.14</v>
      </c>
      <c r="AK2647" s="387">
        <v>18.309999999999999</v>
      </c>
    </row>
    <row r="2648" spans="1:37">
      <c r="A2648" s="387" t="s">
        <v>3308</v>
      </c>
      <c r="B2648" s="388">
        <v>43696.03292824074</v>
      </c>
      <c r="C2648" s="389">
        <v>43696</v>
      </c>
      <c r="D2648" s="387" t="s">
        <v>3190</v>
      </c>
      <c r="E2648" s="389">
        <v>43695</v>
      </c>
      <c r="F2648" s="387" t="s">
        <v>2965</v>
      </c>
      <c r="G2648" s="389">
        <v>43696</v>
      </c>
      <c r="H2648" s="387" t="s">
        <v>3306</v>
      </c>
      <c r="I2648" s="389">
        <v>43695</v>
      </c>
      <c r="J2648" s="387" t="s">
        <v>3305</v>
      </c>
      <c r="K2648" s="387" t="s">
        <v>1741</v>
      </c>
      <c r="L2648" s="390" t="s">
        <v>1732</v>
      </c>
      <c r="M2648" s="390" t="s">
        <v>1827</v>
      </c>
      <c r="N2648" s="390" t="str">
        <f t="shared" si="84"/>
        <v>Employee30@blyblade.com</v>
      </c>
      <c r="O2648" s="390" t="str">
        <f t="shared" si="85"/>
        <v>Sabrina_Kogut</v>
      </c>
      <c r="P2648" s="387" t="s">
        <v>1728</v>
      </c>
      <c r="Q2648" s="387" t="s">
        <v>1754</v>
      </c>
      <c r="R2648" s="387" t="s">
        <v>1738</v>
      </c>
      <c r="S2648" s="387">
        <v>2.57</v>
      </c>
      <c r="T2648" s="387">
        <v>11</v>
      </c>
      <c r="U2648" s="387" t="s">
        <v>1737</v>
      </c>
      <c r="V2648" s="387" t="s">
        <v>2183</v>
      </c>
      <c r="W2648" s="387" t="s">
        <v>1771</v>
      </c>
      <c r="X2648" s="387" t="s">
        <v>1770</v>
      </c>
      <c r="Y2648" s="387" t="s">
        <v>1825</v>
      </c>
      <c r="Z2648" s="387" t="s">
        <v>1734</v>
      </c>
      <c r="AA2648" s="387" t="s">
        <v>1733</v>
      </c>
      <c r="AB2648" s="387">
        <v>15.5</v>
      </c>
      <c r="AC2648" s="387">
        <v>0</v>
      </c>
      <c r="AD2648" s="387">
        <v>0</v>
      </c>
      <c r="AE2648" s="387">
        <v>15.5</v>
      </c>
      <c r="AF2648" s="387" t="s">
        <v>1729</v>
      </c>
      <c r="AG2648" s="387">
        <v>15.5</v>
      </c>
      <c r="AH2648" s="387">
        <v>0</v>
      </c>
      <c r="AI2648" s="387">
        <v>0</v>
      </c>
      <c r="AJ2648" s="387">
        <v>15.5</v>
      </c>
      <c r="AK2648" s="387">
        <v>1.55</v>
      </c>
    </row>
    <row r="2649" spans="1:37">
      <c r="A2649" s="387" t="s">
        <v>3307</v>
      </c>
      <c r="B2649" s="388">
        <v>43696.033541666664</v>
      </c>
      <c r="C2649" s="389">
        <v>43695</v>
      </c>
      <c r="D2649" s="387" t="s">
        <v>2235</v>
      </c>
      <c r="E2649" s="389">
        <v>43695</v>
      </c>
      <c r="F2649" s="387" t="s">
        <v>2300</v>
      </c>
      <c r="G2649" s="389">
        <v>43696</v>
      </c>
      <c r="H2649" s="387" t="s">
        <v>3306</v>
      </c>
      <c r="I2649" s="389">
        <v>43695</v>
      </c>
      <c r="J2649" s="387" t="s">
        <v>3305</v>
      </c>
      <c r="K2649" s="387" t="s">
        <v>1741</v>
      </c>
      <c r="L2649" s="390" t="s">
        <v>1732</v>
      </c>
      <c r="M2649" s="390" t="s">
        <v>2229</v>
      </c>
      <c r="N2649" s="390" t="str">
        <f t="shared" si="84"/>
        <v>Employee44@blyblade.com</v>
      </c>
      <c r="O2649" s="390" t="str">
        <f t="shared" si="85"/>
        <v>Mikaela_Riley</v>
      </c>
      <c r="P2649" s="387" t="s">
        <v>1728</v>
      </c>
      <c r="Q2649" s="387" t="s">
        <v>1762</v>
      </c>
      <c r="R2649" s="387" t="s">
        <v>1753</v>
      </c>
      <c r="S2649" s="387">
        <v>57.5</v>
      </c>
      <c r="T2649" s="387">
        <v>146</v>
      </c>
      <c r="U2649" s="387" t="s">
        <v>3300</v>
      </c>
      <c r="V2649" s="387" t="s">
        <v>1772</v>
      </c>
      <c r="W2649" s="387" t="s">
        <v>2403</v>
      </c>
      <c r="X2649" s="387" t="s">
        <v>1749</v>
      </c>
      <c r="Y2649" s="387" t="s">
        <v>1896</v>
      </c>
      <c r="Z2649" s="387" t="s">
        <v>1734</v>
      </c>
      <c r="AA2649" s="387" t="s">
        <v>1733</v>
      </c>
      <c r="AB2649" s="387">
        <v>224.98</v>
      </c>
      <c r="AC2649" s="387">
        <v>0</v>
      </c>
      <c r="AD2649" s="387">
        <v>0</v>
      </c>
      <c r="AE2649" s="387">
        <v>224.98</v>
      </c>
      <c r="AF2649" s="387" t="s">
        <v>1729</v>
      </c>
      <c r="AG2649" s="387">
        <v>224.98</v>
      </c>
      <c r="AH2649" s="387">
        <v>0</v>
      </c>
      <c r="AI2649" s="387">
        <v>0</v>
      </c>
      <c r="AJ2649" s="387">
        <v>224.98</v>
      </c>
      <c r="AK2649" s="387">
        <v>22.5</v>
      </c>
    </row>
    <row r="2650" spans="1:37">
      <c r="A2650" s="387" t="s">
        <v>3307</v>
      </c>
      <c r="B2650" s="388">
        <v>43696.033877314818</v>
      </c>
      <c r="C2650" s="389">
        <v>43695</v>
      </c>
      <c r="D2650" s="387" t="s">
        <v>2235</v>
      </c>
      <c r="E2650" s="389">
        <v>43695</v>
      </c>
      <c r="F2650" s="387" t="s">
        <v>2300</v>
      </c>
      <c r="G2650" s="389">
        <v>43696</v>
      </c>
      <c r="H2650" s="387" t="s">
        <v>3306</v>
      </c>
      <c r="I2650" s="389">
        <v>43695</v>
      </c>
      <c r="J2650" s="387" t="s">
        <v>3305</v>
      </c>
      <c r="K2650" s="387" t="s">
        <v>1741</v>
      </c>
      <c r="L2650" s="390" t="s">
        <v>1732</v>
      </c>
      <c r="M2650" s="390" t="s">
        <v>2229</v>
      </c>
      <c r="N2650" s="390" t="str">
        <f t="shared" si="84"/>
        <v>Employee44@blyblade.com</v>
      </c>
      <c r="O2650" s="390" t="str">
        <f t="shared" si="85"/>
        <v>Mikaela_Riley</v>
      </c>
      <c r="P2650" s="387" t="s">
        <v>1728</v>
      </c>
      <c r="Q2650" s="387" t="s">
        <v>1762</v>
      </c>
      <c r="R2650" s="387" t="s">
        <v>1753</v>
      </c>
      <c r="S2650" s="387">
        <v>57.5</v>
      </c>
      <c r="T2650" s="387">
        <v>146</v>
      </c>
      <c r="U2650" s="387" t="s">
        <v>3300</v>
      </c>
      <c r="V2650" s="387" t="s">
        <v>1772</v>
      </c>
      <c r="W2650" s="387" t="s">
        <v>2403</v>
      </c>
      <c r="X2650" s="387" t="s">
        <v>1749</v>
      </c>
      <c r="Y2650" s="387" t="s">
        <v>1896</v>
      </c>
      <c r="Z2650" s="387" t="s">
        <v>1734</v>
      </c>
      <c r="AA2650" s="387" t="s">
        <v>1747</v>
      </c>
      <c r="AB2650" s="387">
        <v>0</v>
      </c>
      <c r="AC2650" s="387">
        <v>0</v>
      </c>
      <c r="AD2650" s="387">
        <v>46.72</v>
      </c>
      <c r="AE2650" s="387">
        <v>46.72</v>
      </c>
      <c r="AF2650" s="387" t="s">
        <v>1729</v>
      </c>
      <c r="AG2650" s="387">
        <v>0</v>
      </c>
      <c r="AH2650" s="387">
        <v>0</v>
      </c>
      <c r="AI2650" s="387">
        <v>46.72</v>
      </c>
      <c r="AJ2650" s="387">
        <v>46.72</v>
      </c>
      <c r="AK2650" s="387">
        <v>0</v>
      </c>
    </row>
    <row r="2651" spans="1:37">
      <c r="A2651" s="387" t="s">
        <v>3304</v>
      </c>
      <c r="B2651" s="388">
        <v>43696.034479166665</v>
      </c>
      <c r="C2651" s="389">
        <v>43695</v>
      </c>
      <c r="D2651" s="387" t="s">
        <v>3303</v>
      </c>
      <c r="E2651" s="389">
        <v>43695</v>
      </c>
      <c r="F2651" s="387" t="s">
        <v>2131</v>
      </c>
      <c r="G2651" s="389">
        <v>43696</v>
      </c>
      <c r="H2651" s="387" t="s">
        <v>2252</v>
      </c>
      <c r="I2651" s="389">
        <v>43695</v>
      </c>
      <c r="J2651" s="387" t="s">
        <v>2066</v>
      </c>
      <c r="K2651" s="387" t="s">
        <v>1741</v>
      </c>
      <c r="L2651" s="390" t="s">
        <v>1732</v>
      </c>
      <c r="M2651" s="390" t="s">
        <v>1763</v>
      </c>
      <c r="N2651" s="390" t="str">
        <f t="shared" si="84"/>
        <v>Employee51@blyblade.com</v>
      </c>
      <c r="O2651" s="390" t="str">
        <f t="shared" si="85"/>
        <v>Jacqueline_Westbrook</v>
      </c>
      <c r="P2651" s="387" t="s">
        <v>1728</v>
      </c>
      <c r="Q2651" s="387" t="s">
        <v>1762</v>
      </c>
      <c r="R2651" s="387" t="s">
        <v>1753</v>
      </c>
      <c r="S2651" s="387">
        <v>48.72</v>
      </c>
      <c r="T2651" s="387">
        <v>121</v>
      </c>
      <c r="U2651" s="387" t="s">
        <v>3300</v>
      </c>
      <c r="V2651" s="387" t="s">
        <v>1845</v>
      </c>
      <c r="W2651" s="387" t="s">
        <v>2403</v>
      </c>
      <c r="X2651" s="387" t="s">
        <v>1749</v>
      </c>
      <c r="Y2651" s="387" t="s">
        <v>1735</v>
      </c>
      <c r="Z2651" s="387" t="s">
        <v>1734</v>
      </c>
      <c r="AA2651" s="387" t="s">
        <v>1733</v>
      </c>
      <c r="AB2651" s="387">
        <v>166.45</v>
      </c>
      <c r="AC2651" s="387">
        <v>0</v>
      </c>
      <c r="AD2651" s="387">
        <v>0</v>
      </c>
      <c r="AE2651" s="387">
        <v>166.45</v>
      </c>
      <c r="AF2651" s="387" t="s">
        <v>1729</v>
      </c>
      <c r="AG2651" s="387">
        <v>166.45</v>
      </c>
      <c r="AH2651" s="387">
        <v>0</v>
      </c>
      <c r="AI2651" s="387">
        <v>0</v>
      </c>
      <c r="AJ2651" s="387">
        <v>166.45</v>
      </c>
      <c r="AK2651" s="387">
        <v>16.649999999999999</v>
      </c>
    </row>
    <row r="2652" spans="1:37">
      <c r="A2652" s="387" t="s">
        <v>3302</v>
      </c>
      <c r="B2652" s="388">
        <v>43696.044814814813</v>
      </c>
      <c r="C2652" s="389">
        <v>43696</v>
      </c>
      <c r="D2652" s="387" t="s">
        <v>1950</v>
      </c>
      <c r="E2652" s="389">
        <v>43695</v>
      </c>
      <c r="F2652" s="387" t="s">
        <v>1949</v>
      </c>
      <c r="G2652" s="387" t="s">
        <v>1728</v>
      </c>
      <c r="H2652" s="387" t="s">
        <v>1728</v>
      </c>
      <c r="I2652" s="387" t="s">
        <v>1728</v>
      </c>
      <c r="J2652" s="387" t="s">
        <v>1728</v>
      </c>
      <c r="K2652" s="387" t="s">
        <v>1741</v>
      </c>
      <c r="L2652" s="390" t="s">
        <v>1732</v>
      </c>
      <c r="M2652" s="390" t="s">
        <v>2594</v>
      </c>
      <c r="N2652" s="390" t="str">
        <f t="shared" si="84"/>
        <v>Employee9@blyblade.com</v>
      </c>
      <c r="O2652" s="390" t="str">
        <f t="shared" si="85"/>
        <v>Emily_Antner</v>
      </c>
      <c r="P2652" s="387" t="s">
        <v>1728</v>
      </c>
      <c r="Q2652" s="387" t="s">
        <v>1762</v>
      </c>
      <c r="R2652" s="387" t="s">
        <v>1753</v>
      </c>
      <c r="S2652" s="387" t="s">
        <v>1728</v>
      </c>
      <c r="T2652" s="387" t="s">
        <v>1728</v>
      </c>
      <c r="U2652" s="387" t="s">
        <v>1752</v>
      </c>
      <c r="V2652" s="387" t="s">
        <v>1752</v>
      </c>
      <c r="W2652" s="387" t="s">
        <v>2403</v>
      </c>
      <c r="X2652" s="387" t="s">
        <v>1749</v>
      </c>
      <c r="Y2652" s="387" t="s">
        <v>1896</v>
      </c>
      <c r="Z2652" s="387" t="s">
        <v>1734</v>
      </c>
      <c r="AA2652" s="387" t="s">
        <v>1733</v>
      </c>
      <c r="AB2652" s="387">
        <v>10</v>
      </c>
      <c r="AC2652" s="387">
        <v>0</v>
      </c>
      <c r="AD2652" s="387">
        <v>0</v>
      </c>
      <c r="AE2652" s="387">
        <v>10</v>
      </c>
      <c r="AF2652" s="387" t="s">
        <v>1729</v>
      </c>
      <c r="AG2652" s="387">
        <v>10</v>
      </c>
      <c r="AH2652" s="387">
        <v>0</v>
      </c>
      <c r="AI2652" s="387">
        <v>0</v>
      </c>
      <c r="AJ2652" s="387">
        <v>10</v>
      </c>
      <c r="AK2652" s="387">
        <v>1</v>
      </c>
    </row>
    <row r="2653" spans="1:37">
      <c r="A2653" s="387" t="s">
        <v>3301</v>
      </c>
      <c r="B2653" s="388">
        <v>43696.044976851852</v>
      </c>
      <c r="C2653" s="389">
        <v>43695</v>
      </c>
      <c r="D2653" s="387" t="s">
        <v>2009</v>
      </c>
      <c r="E2653" s="389">
        <v>43695</v>
      </c>
      <c r="F2653" s="387" t="s">
        <v>2008</v>
      </c>
      <c r="G2653" s="389">
        <v>43696</v>
      </c>
      <c r="H2653" s="387" t="s">
        <v>1913</v>
      </c>
      <c r="I2653" s="389">
        <v>43695</v>
      </c>
      <c r="J2653" s="387" t="s">
        <v>1912</v>
      </c>
      <c r="K2653" s="387" t="s">
        <v>1741</v>
      </c>
      <c r="L2653" s="390" t="s">
        <v>1732</v>
      </c>
      <c r="M2653" s="390" t="s">
        <v>1940</v>
      </c>
      <c r="N2653" s="390" t="str">
        <f t="shared" si="84"/>
        <v>Employee11@blyblade.com</v>
      </c>
      <c r="O2653" s="390" t="str">
        <f t="shared" si="85"/>
        <v>Mimi_Grassi</v>
      </c>
      <c r="P2653" s="387" t="s">
        <v>1728</v>
      </c>
      <c r="Q2653" s="387" t="s">
        <v>1754</v>
      </c>
      <c r="R2653" s="387" t="s">
        <v>1753</v>
      </c>
      <c r="S2653" s="387">
        <v>53.35</v>
      </c>
      <c r="T2653" s="387">
        <v>135</v>
      </c>
      <c r="U2653" s="387" t="s">
        <v>3300</v>
      </c>
      <c r="V2653" s="387" t="s">
        <v>2183</v>
      </c>
      <c r="W2653" s="387" t="s">
        <v>1750</v>
      </c>
      <c r="X2653" s="387" t="s">
        <v>1749</v>
      </c>
      <c r="Y2653" s="387" t="s">
        <v>1735</v>
      </c>
      <c r="Z2653" s="387" t="s">
        <v>1734</v>
      </c>
      <c r="AA2653" s="387" t="s">
        <v>1733</v>
      </c>
      <c r="AB2653" s="387">
        <v>106.1</v>
      </c>
      <c r="AC2653" s="387">
        <v>0</v>
      </c>
      <c r="AD2653" s="387">
        <v>0</v>
      </c>
      <c r="AE2653" s="387">
        <v>106.1</v>
      </c>
      <c r="AF2653" s="387" t="s">
        <v>1729</v>
      </c>
      <c r="AG2653" s="387">
        <v>106.1</v>
      </c>
      <c r="AH2653" s="387">
        <v>0</v>
      </c>
      <c r="AI2653" s="387">
        <v>0</v>
      </c>
      <c r="AJ2653" s="387">
        <v>106.1</v>
      </c>
      <c r="AK2653" s="387">
        <v>10.61</v>
      </c>
    </row>
    <row r="2654" spans="1:37">
      <c r="A2654" s="387" t="s">
        <v>3299</v>
      </c>
      <c r="B2654" s="388">
        <v>43696.046909722223</v>
      </c>
      <c r="C2654" s="389">
        <v>43695</v>
      </c>
      <c r="D2654" s="387" t="s">
        <v>2224</v>
      </c>
      <c r="E2654" s="389">
        <v>43695</v>
      </c>
      <c r="F2654" s="387" t="s">
        <v>3298</v>
      </c>
      <c r="G2654" s="389">
        <v>43696</v>
      </c>
      <c r="H2654" s="387" t="s">
        <v>3297</v>
      </c>
      <c r="I2654" s="389">
        <v>43695</v>
      </c>
      <c r="J2654" s="387" t="s">
        <v>2061</v>
      </c>
      <c r="K2654" s="387" t="s">
        <v>1741</v>
      </c>
      <c r="L2654" s="390" t="s">
        <v>1732</v>
      </c>
      <c r="M2654" s="390" t="s">
        <v>2265</v>
      </c>
      <c r="N2654" s="390" t="str">
        <f t="shared" si="84"/>
        <v>Employee4@blyblade.com</v>
      </c>
      <c r="O2654" s="390" t="str">
        <f t="shared" si="85"/>
        <v>Oksana_Orlov</v>
      </c>
      <c r="P2654" s="387" t="s">
        <v>1728</v>
      </c>
      <c r="Q2654" s="387" t="s">
        <v>1754</v>
      </c>
      <c r="R2654" s="387" t="s">
        <v>1753</v>
      </c>
      <c r="S2654" s="387">
        <v>35.46</v>
      </c>
      <c r="T2654" s="387">
        <v>73</v>
      </c>
      <c r="U2654" s="387" t="s">
        <v>2050</v>
      </c>
      <c r="V2654" s="387" t="s">
        <v>2007</v>
      </c>
      <c r="W2654" s="387" t="s">
        <v>1771</v>
      </c>
      <c r="X2654" s="387" t="s">
        <v>1964</v>
      </c>
      <c r="Y2654" s="387" t="s">
        <v>1735</v>
      </c>
      <c r="Z2654" s="387" t="s">
        <v>1734</v>
      </c>
      <c r="AA2654" s="387" t="s">
        <v>1733</v>
      </c>
      <c r="AB2654" s="387">
        <v>67.19</v>
      </c>
      <c r="AC2654" s="387">
        <v>0</v>
      </c>
      <c r="AD2654" s="387">
        <v>0</v>
      </c>
      <c r="AE2654" s="387">
        <v>67.19</v>
      </c>
      <c r="AF2654" s="387" t="s">
        <v>1729</v>
      </c>
      <c r="AG2654" s="387">
        <v>67.19</v>
      </c>
      <c r="AH2654" s="387">
        <v>0</v>
      </c>
      <c r="AI2654" s="387">
        <v>0</v>
      </c>
      <c r="AJ2654" s="387">
        <v>67.19</v>
      </c>
      <c r="AK2654" s="387">
        <v>6.72</v>
      </c>
    </row>
    <row r="2655" spans="1:37">
      <c r="A2655" s="387" t="s">
        <v>3299</v>
      </c>
      <c r="B2655" s="388">
        <v>43696.047407407408</v>
      </c>
      <c r="C2655" s="389">
        <v>43695</v>
      </c>
      <c r="D2655" s="387" t="s">
        <v>2224</v>
      </c>
      <c r="E2655" s="389">
        <v>43695</v>
      </c>
      <c r="F2655" s="387" t="s">
        <v>3298</v>
      </c>
      <c r="G2655" s="389">
        <v>43696</v>
      </c>
      <c r="H2655" s="387" t="s">
        <v>3297</v>
      </c>
      <c r="I2655" s="389">
        <v>43695</v>
      </c>
      <c r="J2655" s="387" t="s">
        <v>2061</v>
      </c>
      <c r="K2655" s="387" t="s">
        <v>1741</v>
      </c>
      <c r="L2655" s="390" t="s">
        <v>1732</v>
      </c>
      <c r="M2655" s="390" t="s">
        <v>2265</v>
      </c>
      <c r="N2655" s="390" t="str">
        <f t="shared" si="84"/>
        <v>Employee4@blyblade.com</v>
      </c>
      <c r="O2655" s="390" t="str">
        <f t="shared" si="85"/>
        <v>Oksana_Orlov</v>
      </c>
      <c r="P2655" s="387" t="s">
        <v>1728</v>
      </c>
      <c r="Q2655" s="387" t="s">
        <v>1754</v>
      </c>
      <c r="R2655" s="387" t="s">
        <v>1753</v>
      </c>
      <c r="S2655" s="387">
        <v>35.46</v>
      </c>
      <c r="T2655" s="387">
        <v>73</v>
      </c>
      <c r="U2655" s="387" t="s">
        <v>2050</v>
      </c>
      <c r="V2655" s="387" t="s">
        <v>2007</v>
      </c>
      <c r="W2655" s="387" t="s">
        <v>1771</v>
      </c>
      <c r="X2655" s="387" t="s">
        <v>1964</v>
      </c>
      <c r="Y2655" s="387" t="s">
        <v>1735</v>
      </c>
      <c r="Z2655" s="387" t="s">
        <v>1734</v>
      </c>
      <c r="AA2655" s="387" t="s">
        <v>1747</v>
      </c>
      <c r="AB2655" s="387">
        <v>0</v>
      </c>
      <c r="AC2655" s="387">
        <v>0</v>
      </c>
      <c r="AD2655" s="387">
        <v>10</v>
      </c>
      <c r="AE2655" s="387">
        <v>10</v>
      </c>
      <c r="AF2655" s="387" t="s">
        <v>1729</v>
      </c>
      <c r="AG2655" s="387">
        <v>0</v>
      </c>
      <c r="AH2655" s="387">
        <v>0</v>
      </c>
      <c r="AI2655" s="387">
        <v>10</v>
      </c>
      <c r="AJ2655" s="387">
        <v>10</v>
      </c>
      <c r="AK2655" s="387">
        <v>0</v>
      </c>
    </row>
    <row r="2656" spans="1:37">
      <c r="A2656" s="387" t="s">
        <v>3296</v>
      </c>
      <c r="B2656" s="388">
        <v>43696.048148148147</v>
      </c>
      <c r="C2656" s="389">
        <v>43696</v>
      </c>
      <c r="D2656" s="387" t="s">
        <v>2951</v>
      </c>
      <c r="E2656" s="389">
        <v>43695</v>
      </c>
      <c r="F2656" s="387" t="s">
        <v>2950</v>
      </c>
      <c r="G2656" s="389">
        <v>43696</v>
      </c>
      <c r="H2656" s="387" t="s">
        <v>2251</v>
      </c>
      <c r="I2656" s="389">
        <v>43695</v>
      </c>
      <c r="J2656" s="387" t="s">
        <v>2250</v>
      </c>
      <c r="K2656" s="387" t="s">
        <v>1741</v>
      </c>
      <c r="L2656" s="390" t="s">
        <v>1732</v>
      </c>
      <c r="M2656" s="390" t="s">
        <v>2985</v>
      </c>
      <c r="N2656" s="390" t="str">
        <f t="shared" si="84"/>
        <v>Employee49@blyblade.com</v>
      </c>
      <c r="O2656" s="390" t="str">
        <f t="shared" si="85"/>
        <v>Emi_Suzuki</v>
      </c>
      <c r="P2656" s="387" t="s">
        <v>1728</v>
      </c>
      <c r="Q2656" s="387" t="s">
        <v>1967</v>
      </c>
      <c r="R2656" s="387" t="s">
        <v>1753</v>
      </c>
      <c r="S2656" s="387">
        <v>23.11</v>
      </c>
      <c r="T2656" s="387">
        <v>56</v>
      </c>
      <c r="U2656" s="387" t="s">
        <v>1826</v>
      </c>
      <c r="V2656" s="387" t="s">
        <v>1752</v>
      </c>
      <c r="W2656" s="387" t="s">
        <v>2403</v>
      </c>
      <c r="X2656" s="387" t="s">
        <v>1770</v>
      </c>
      <c r="Y2656" s="387" t="s">
        <v>1825</v>
      </c>
      <c r="Z2656" s="387" t="s">
        <v>1734</v>
      </c>
      <c r="AA2656" s="387" t="s">
        <v>1733</v>
      </c>
      <c r="AB2656" s="387">
        <v>110.89</v>
      </c>
      <c r="AC2656" s="387">
        <v>0</v>
      </c>
      <c r="AD2656" s="387">
        <v>0</v>
      </c>
      <c r="AE2656" s="387">
        <v>110.89</v>
      </c>
      <c r="AF2656" s="387" t="s">
        <v>1729</v>
      </c>
      <c r="AG2656" s="387">
        <v>110.89</v>
      </c>
      <c r="AH2656" s="387">
        <v>0</v>
      </c>
      <c r="AI2656" s="387">
        <v>0</v>
      </c>
      <c r="AJ2656" s="387">
        <v>110.89</v>
      </c>
      <c r="AK2656" s="387">
        <v>11.09</v>
      </c>
    </row>
    <row r="2657" spans="1:37">
      <c r="A2657" s="387" t="s">
        <v>3295</v>
      </c>
      <c r="B2657" s="388">
        <v>43696.061805555553</v>
      </c>
      <c r="C2657" s="389">
        <v>43696</v>
      </c>
      <c r="D2657" s="387" t="s">
        <v>2508</v>
      </c>
      <c r="E2657" s="389">
        <v>43695</v>
      </c>
      <c r="F2657" s="387" t="s">
        <v>2023</v>
      </c>
      <c r="G2657" s="389">
        <v>43696</v>
      </c>
      <c r="H2657" s="387" t="s">
        <v>3294</v>
      </c>
      <c r="I2657" s="389">
        <v>43695</v>
      </c>
      <c r="J2657" s="387" t="s">
        <v>2312</v>
      </c>
      <c r="K2657" s="387" t="s">
        <v>1741</v>
      </c>
      <c r="L2657" s="390" t="s">
        <v>1732</v>
      </c>
      <c r="M2657" s="390" t="s">
        <v>2985</v>
      </c>
      <c r="N2657" s="390" t="str">
        <f t="shared" si="84"/>
        <v>Employee49@blyblade.com</v>
      </c>
      <c r="O2657" s="390" t="str">
        <f t="shared" si="85"/>
        <v>Emi_Suzuki</v>
      </c>
      <c r="P2657" s="387" t="s">
        <v>1728</v>
      </c>
      <c r="Q2657" s="387" t="s">
        <v>1754</v>
      </c>
      <c r="R2657" s="387" t="s">
        <v>1753</v>
      </c>
      <c r="S2657" s="387">
        <v>0.87</v>
      </c>
      <c r="T2657" s="387">
        <v>1</v>
      </c>
      <c r="U2657" s="387" t="s">
        <v>1795</v>
      </c>
      <c r="V2657" s="387" t="s">
        <v>1795</v>
      </c>
      <c r="W2657" s="387" t="s">
        <v>1771</v>
      </c>
      <c r="X2657" s="387" t="s">
        <v>1844</v>
      </c>
      <c r="Y2657" s="387" t="s">
        <v>1825</v>
      </c>
      <c r="Z2657" s="387" t="s">
        <v>1734</v>
      </c>
      <c r="AA2657" s="387" t="s">
        <v>1733</v>
      </c>
      <c r="AB2657" s="387">
        <v>13.61</v>
      </c>
      <c r="AC2657" s="387">
        <v>0</v>
      </c>
      <c r="AD2657" s="387">
        <v>0</v>
      </c>
      <c r="AE2657" s="387">
        <v>13.61</v>
      </c>
      <c r="AF2657" s="387" t="s">
        <v>1729</v>
      </c>
      <c r="AG2657" s="387">
        <v>13.61</v>
      </c>
      <c r="AH2657" s="387">
        <v>0</v>
      </c>
      <c r="AI2657" s="387">
        <v>0</v>
      </c>
      <c r="AJ2657" s="387">
        <v>13.61</v>
      </c>
      <c r="AK2657" s="387">
        <v>1.36</v>
      </c>
    </row>
    <row r="2658" spans="1:37">
      <c r="A2658" s="387" t="s">
        <v>3293</v>
      </c>
      <c r="B2658" s="388">
        <v>43696.090520833335</v>
      </c>
      <c r="C2658" s="389">
        <v>43696</v>
      </c>
      <c r="D2658" s="387" t="s">
        <v>2504</v>
      </c>
      <c r="E2658" s="389">
        <v>43695</v>
      </c>
      <c r="F2658" s="387" t="s">
        <v>2503</v>
      </c>
      <c r="G2658" s="389">
        <v>43696</v>
      </c>
      <c r="H2658" s="387" t="s">
        <v>3292</v>
      </c>
      <c r="I2658" s="389">
        <v>43695</v>
      </c>
      <c r="J2658" s="387" t="s">
        <v>2034</v>
      </c>
      <c r="K2658" s="387" t="s">
        <v>1741</v>
      </c>
      <c r="L2658" s="390" t="s">
        <v>1732</v>
      </c>
      <c r="M2658" s="390" t="s">
        <v>1740</v>
      </c>
      <c r="N2658" s="390" t="str">
        <f t="shared" si="84"/>
        <v>Employee52@blyblade.com</v>
      </c>
      <c r="O2658" s="390" t="str">
        <f t="shared" si="85"/>
        <v>Allison _Keith</v>
      </c>
      <c r="P2658" s="387" t="s">
        <v>1728</v>
      </c>
      <c r="Q2658" s="387" t="s">
        <v>1754</v>
      </c>
      <c r="R2658" s="387" t="s">
        <v>1738</v>
      </c>
      <c r="S2658" s="387">
        <v>3.7</v>
      </c>
      <c r="T2658" s="387">
        <v>21</v>
      </c>
      <c r="U2658" s="387" t="s">
        <v>2393</v>
      </c>
      <c r="V2658" s="387" t="s">
        <v>2393</v>
      </c>
      <c r="W2658" s="387" t="s">
        <v>1771</v>
      </c>
      <c r="X2658" s="387" t="s">
        <v>1844</v>
      </c>
      <c r="Y2658" s="387" t="s">
        <v>1735</v>
      </c>
      <c r="Z2658" s="387" t="s">
        <v>1734</v>
      </c>
      <c r="AA2658" s="387" t="s">
        <v>1733</v>
      </c>
      <c r="AB2658" s="387">
        <v>23.59</v>
      </c>
      <c r="AC2658" s="387">
        <v>0</v>
      </c>
      <c r="AD2658" s="387">
        <v>0</v>
      </c>
      <c r="AE2658" s="387">
        <v>23.59</v>
      </c>
      <c r="AF2658" s="387" t="s">
        <v>1729</v>
      </c>
      <c r="AG2658" s="387">
        <v>23.59</v>
      </c>
      <c r="AH2658" s="387">
        <v>0</v>
      </c>
      <c r="AI2658" s="387">
        <v>0</v>
      </c>
      <c r="AJ2658" s="387">
        <v>23.59</v>
      </c>
      <c r="AK2658" s="387">
        <v>2.36</v>
      </c>
    </row>
    <row r="2659" spans="1:37">
      <c r="A2659" s="387" t="s">
        <v>3291</v>
      </c>
      <c r="B2659" s="388">
        <v>43696.09615740741</v>
      </c>
      <c r="C2659" s="389">
        <v>43696</v>
      </c>
      <c r="D2659" s="387" t="s">
        <v>3290</v>
      </c>
      <c r="E2659" s="389">
        <v>43695</v>
      </c>
      <c r="F2659" s="387" t="s">
        <v>3289</v>
      </c>
      <c r="G2659" s="389">
        <v>43696</v>
      </c>
      <c r="H2659" s="387" t="s">
        <v>3288</v>
      </c>
      <c r="I2659" s="389">
        <v>43695</v>
      </c>
      <c r="J2659" s="387" t="s">
        <v>3121</v>
      </c>
      <c r="K2659" s="387" t="s">
        <v>1741</v>
      </c>
      <c r="L2659" s="390" t="s">
        <v>1732</v>
      </c>
      <c r="M2659" s="390" t="s">
        <v>1804</v>
      </c>
      <c r="N2659" s="390" t="str">
        <f t="shared" si="84"/>
        <v>Employee47@blyblade.com</v>
      </c>
      <c r="O2659" s="390" t="str">
        <f t="shared" si="85"/>
        <v>Amanda_Soucy</v>
      </c>
      <c r="P2659" s="387" t="s">
        <v>1728</v>
      </c>
      <c r="Q2659" s="387" t="s">
        <v>1754</v>
      </c>
      <c r="R2659" s="387" t="s">
        <v>1803</v>
      </c>
      <c r="S2659" s="387">
        <v>12.41</v>
      </c>
      <c r="T2659" s="387">
        <v>35</v>
      </c>
      <c r="U2659" s="387" t="s">
        <v>1802</v>
      </c>
      <c r="V2659" s="387" t="s">
        <v>1833</v>
      </c>
      <c r="W2659" s="387" t="s">
        <v>1771</v>
      </c>
      <c r="X2659" s="387" t="s">
        <v>1844</v>
      </c>
      <c r="Y2659" s="387" t="s">
        <v>1735</v>
      </c>
      <c r="Z2659" s="387" t="s">
        <v>1734</v>
      </c>
      <c r="AA2659" s="387" t="s">
        <v>1733</v>
      </c>
      <c r="AB2659" s="387">
        <v>32.82</v>
      </c>
      <c r="AC2659" s="387">
        <v>0</v>
      </c>
      <c r="AD2659" s="387">
        <v>0</v>
      </c>
      <c r="AE2659" s="387">
        <v>32.82</v>
      </c>
      <c r="AF2659" s="387" t="s">
        <v>1729</v>
      </c>
      <c r="AG2659" s="387">
        <v>32.82</v>
      </c>
      <c r="AH2659" s="387">
        <v>0</v>
      </c>
      <c r="AI2659" s="387">
        <v>0</v>
      </c>
      <c r="AJ2659" s="387">
        <v>32.82</v>
      </c>
      <c r="AK2659" s="387">
        <v>3.28</v>
      </c>
    </row>
    <row r="2660" spans="1:37">
      <c r="A2660" s="387" t="s">
        <v>3287</v>
      </c>
      <c r="B2660" s="388">
        <v>43696.136608796296</v>
      </c>
      <c r="C2660" s="389">
        <v>43696</v>
      </c>
      <c r="D2660" s="387" t="s">
        <v>1931</v>
      </c>
      <c r="E2660" s="389">
        <v>43695</v>
      </c>
      <c r="F2660" s="387" t="s">
        <v>1930</v>
      </c>
      <c r="G2660" s="389">
        <v>43696</v>
      </c>
      <c r="H2660" s="387" t="s">
        <v>3286</v>
      </c>
      <c r="I2660" s="389">
        <v>43695</v>
      </c>
      <c r="J2660" s="387" t="s">
        <v>3285</v>
      </c>
      <c r="K2660" s="387" t="s">
        <v>1741</v>
      </c>
      <c r="L2660" s="390" t="s">
        <v>1732</v>
      </c>
      <c r="M2660" s="390" t="s">
        <v>1986</v>
      </c>
      <c r="N2660" s="390" t="str">
        <f t="shared" si="84"/>
        <v>Employee1@blyblade.com</v>
      </c>
      <c r="O2660" s="390" t="str">
        <f t="shared" si="85"/>
        <v>Jake_Mirto</v>
      </c>
      <c r="P2660" s="387" t="s">
        <v>1728</v>
      </c>
      <c r="Q2660" s="387" t="s">
        <v>1762</v>
      </c>
      <c r="R2660" s="387" t="s">
        <v>1753</v>
      </c>
      <c r="S2660" s="387">
        <v>101.18</v>
      </c>
      <c r="T2660" s="387">
        <v>138</v>
      </c>
      <c r="U2660" s="387" t="s">
        <v>1752</v>
      </c>
      <c r="V2660" s="387" t="s">
        <v>1928</v>
      </c>
      <c r="W2660" s="387" t="s">
        <v>2403</v>
      </c>
      <c r="X2660" s="387" t="s">
        <v>1964</v>
      </c>
      <c r="Y2660" s="387" t="s">
        <v>1735</v>
      </c>
      <c r="Z2660" s="387" t="s">
        <v>1734</v>
      </c>
      <c r="AA2660" s="387" t="s">
        <v>1733</v>
      </c>
      <c r="AB2660" s="387">
        <v>739.68</v>
      </c>
      <c r="AC2660" s="387">
        <v>0</v>
      </c>
      <c r="AD2660" s="387">
        <v>0</v>
      </c>
      <c r="AE2660" s="387">
        <v>739.68</v>
      </c>
      <c r="AF2660" s="387" t="s">
        <v>1729</v>
      </c>
      <c r="AG2660" s="387">
        <v>739.68</v>
      </c>
      <c r="AH2660" s="387">
        <v>0</v>
      </c>
      <c r="AI2660" s="387">
        <v>0</v>
      </c>
      <c r="AJ2660" s="387">
        <v>739.68</v>
      </c>
      <c r="AK2660" s="387">
        <v>73.97</v>
      </c>
    </row>
    <row r="2661" spans="1:37">
      <c r="A2661" s="387" t="s">
        <v>3284</v>
      </c>
      <c r="B2661" s="388">
        <v>43696.151238425926</v>
      </c>
      <c r="C2661" s="389">
        <v>43696</v>
      </c>
      <c r="D2661" s="387" t="s">
        <v>1950</v>
      </c>
      <c r="E2661" s="389">
        <v>43695</v>
      </c>
      <c r="F2661" s="387" t="s">
        <v>1949</v>
      </c>
      <c r="G2661" s="389">
        <v>43696</v>
      </c>
      <c r="H2661" s="387" t="s">
        <v>3283</v>
      </c>
      <c r="I2661" s="389">
        <v>43695</v>
      </c>
      <c r="J2661" s="387" t="s">
        <v>2511</v>
      </c>
      <c r="K2661" s="387" t="s">
        <v>1741</v>
      </c>
      <c r="L2661" s="390" t="s">
        <v>1732</v>
      </c>
      <c r="M2661" s="390" t="s">
        <v>1854</v>
      </c>
      <c r="N2661" s="390" t="str">
        <f t="shared" si="84"/>
        <v>Employee5@blyblade.com</v>
      </c>
      <c r="O2661" s="390" t="str">
        <f t="shared" si="85"/>
        <v>Torey_McNeil</v>
      </c>
      <c r="P2661" s="387" t="s">
        <v>1728</v>
      </c>
      <c r="Q2661" s="387" t="s">
        <v>1762</v>
      </c>
      <c r="R2661" s="387" t="s">
        <v>1753</v>
      </c>
      <c r="S2661" s="387">
        <v>121.2</v>
      </c>
      <c r="T2661" s="387">
        <v>160</v>
      </c>
      <c r="U2661" s="387" t="s">
        <v>1826</v>
      </c>
      <c r="V2661" s="387" t="s">
        <v>1737</v>
      </c>
      <c r="W2661" s="387" t="s">
        <v>2403</v>
      </c>
      <c r="X2661" s="387" t="s">
        <v>1749</v>
      </c>
      <c r="Y2661" s="387" t="s">
        <v>1748</v>
      </c>
      <c r="Z2661" s="387" t="s">
        <v>1734</v>
      </c>
      <c r="AA2661" s="387" t="s">
        <v>1733</v>
      </c>
      <c r="AB2661" s="387">
        <v>874.77</v>
      </c>
      <c r="AC2661" s="387">
        <v>0</v>
      </c>
      <c r="AD2661" s="387">
        <v>0</v>
      </c>
      <c r="AE2661" s="387">
        <v>874.77</v>
      </c>
      <c r="AF2661" s="387" t="s">
        <v>1729</v>
      </c>
      <c r="AG2661" s="387">
        <v>874.77</v>
      </c>
      <c r="AH2661" s="387">
        <v>0</v>
      </c>
      <c r="AI2661" s="387">
        <v>0</v>
      </c>
      <c r="AJ2661" s="387">
        <v>874.77</v>
      </c>
      <c r="AK2661" s="387">
        <v>87.48</v>
      </c>
    </row>
    <row r="2662" spans="1:37">
      <c r="A2662" s="387" t="s">
        <v>3282</v>
      </c>
      <c r="B2662" s="388">
        <v>43696.154027777775</v>
      </c>
      <c r="C2662" s="389">
        <v>43696</v>
      </c>
      <c r="D2662" s="387" t="s">
        <v>3281</v>
      </c>
      <c r="E2662" s="389">
        <v>43695</v>
      </c>
      <c r="F2662" s="387" t="s">
        <v>3280</v>
      </c>
      <c r="G2662" s="389">
        <v>43696</v>
      </c>
      <c r="H2662" s="387" t="s">
        <v>3279</v>
      </c>
      <c r="I2662" s="389">
        <v>43695</v>
      </c>
      <c r="J2662" s="387" t="s">
        <v>1962</v>
      </c>
      <c r="K2662" s="387" t="s">
        <v>1741</v>
      </c>
      <c r="L2662" s="390" t="s">
        <v>1732</v>
      </c>
      <c r="M2662" s="390" t="s">
        <v>1892</v>
      </c>
      <c r="N2662" s="390" t="str">
        <f t="shared" si="84"/>
        <v>Employee45@blyblade.com</v>
      </c>
      <c r="O2662" s="390" t="str">
        <f t="shared" si="85"/>
        <v>Joseph_Meyer</v>
      </c>
      <c r="P2662" s="387" t="s">
        <v>1728</v>
      </c>
      <c r="Q2662" s="387" t="s">
        <v>1762</v>
      </c>
      <c r="R2662" s="387" t="s">
        <v>1753</v>
      </c>
      <c r="S2662" s="387">
        <v>119.28</v>
      </c>
      <c r="T2662" s="387">
        <v>165</v>
      </c>
      <c r="U2662" s="387" t="s">
        <v>1752</v>
      </c>
      <c r="V2662" s="387" t="s">
        <v>3278</v>
      </c>
      <c r="W2662" s="387" t="s">
        <v>1771</v>
      </c>
      <c r="X2662" s="387" t="s">
        <v>1749</v>
      </c>
      <c r="Y2662" s="387" t="s">
        <v>1890</v>
      </c>
      <c r="Z2662" s="387" t="s">
        <v>1734</v>
      </c>
      <c r="AA2662" s="387" t="s">
        <v>1733</v>
      </c>
      <c r="AB2662" s="387">
        <v>795.73</v>
      </c>
      <c r="AC2662" s="387">
        <v>0</v>
      </c>
      <c r="AD2662" s="387">
        <v>0</v>
      </c>
      <c r="AE2662" s="387">
        <v>795.73</v>
      </c>
      <c r="AF2662" s="387" t="s">
        <v>1729</v>
      </c>
      <c r="AG2662" s="387">
        <v>795.73</v>
      </c>
      <c r="AH2662" s="387">
        <v>0</v>
      </c>
      <c r="AI2662" s="387">
        <v>0</v>
      </c>
      <c r="AJ2662" s="387">
        <v>795.73</v>
      </c>
      <c r="AK2662" s="387">
        <v>79.569999999999993</v>
      </c>
    </row>
    <row r="2663" spans="1:37">
      <c r="A2663" s="387" t="s">
        <v>3282</v>
      </c>
      <c r="B2663" s="388">
        <v>43696.155810185184</v>
      </c>
      <c r="C2663" s="389">
        <v>43696</v>
      </c>
      <c r="D2663" s="387" t="s">
        <v>3281</v>
      </c>
      <c r="E2663" s="389">
        <v>43695</v>
      </c>
      <c r="F2663" s="387" t="s">
        <v>3280</v>
      </c>
      <c r="G2663" s="389">
        <v>43696</v>
      </c>
      <c r="H2663" s="387" t="s">
        <v>3279</v>
      </c>
      <c r="I2663" s="389">
        <v>43695</v>
      </c>
      <c r="J2663" s="387" t="s">
        <v>1962</v>
      </c>
      <c r="K2663" s="387" t="s">
        <v>1741</v>
      </c>
      <c r="L2663" s="390" t="s">
        <v>1732</v>
      </c>
      <c r="M2663" s="390" t="s">
        <v>1892</v>
      </c>
      <c r="N2663" s="390" t="str">
        <f t="shared" si="84"/>
        <v>Employee45@blyblade.com</v>
      </c>
      <c r="O2663" s="390" t="str">
        <f t="shared" si="85"/>
        <v>Joseph_Meyer</v>
      </c>
      <c r="P2663" s="387" t="s">
        <v>1728</v>
      </c>
      <c r="Q2663" s="387" t="s">
        <v>1762</v>
      </c>
      <c r="R2663" s="387" t="s">
        <v>1753</v>
      </c>
      <c r="S2663" s="387">
        <v>119.28</v>
      </c>
      <c r="T2663" s="387">
        <v>165</v>
      </c>
      <c r="U2663" s="387" t="s">
        <v>1752</v>
      </c>
      <c r="V2663" s="387" t="s">
        <v>3278</v>
      </c>
      <c r="W2663" s="387" t="s">
        <v>1771</v>
      </c>
      <c r="X2663" s="387" t="s">
        <v>1749</v>
      </c>
      <c r="Y2663" s="387" t="s">
        <v>1890</v>
      </c>
      <c r="Z2663" s="387" t="s">
        <v>1734</v>
      </c>
      <c r="AA2663" s="387" t="s">
        <v>1747</v>
      </c>
      <c r="AB2663" s="387">
        <v>0</v>
      </c>
      <c r="AC2663" s="387">
        <v>0</v>
      </c>
      <c r="AD2663" s="387">
        <v>81.56</v>
      </c>
      <c r="AE2663" s="387">
        <v>81.56</v>
      </c>
      <c r="AF2663" s="387" t="s">
        <v>1729</v>
      </c>
      <c r="AG2663" s="387">
        <v>0</v>
      </c>
      <c r="AH2663" s="387">
        <v>0</v>
      </c>
      <c r="AI2663" s="387">
        <v>81.56</v>
      </c>
      <c r="AJ2663" s="387">
        <v>81.56</v>
      </c>
      <c r="AK2663" s="387">
        <v>0</v>
      </c>
    </row>
    <row r="2664" spans="1:37">
      <c r="A2664" s="387" t="s">
        <v>3277</v>
      </c>
      <c r="B2664" s="388">
        <v>43696.159074074072</v>
      </c>
      <c r="C2664" s="389">
        <v>43696</v>
      </c>
      <c r="D2664" s="387" t="s">
        <v>3276</v>
      </c>
      <c r="E2664" s="389">
        <v>43695</v>
      </c>
      <c r="F2664" s="387" t="s">
        <v>3275</v>
      </c>
      <c r="G2664" s="389">
        <v>43696</v>
      </c>
      <c r="H2664" s="387" t="s">
        <v>2592</v>
      </c>
      <c r="I2664" s="389">
        <v>43695</v>
      </c>
      <c r="J2664" s="387" t="s">
        <v>2591</v>
      </c>
      <c r="K2664" s="387" t="s">
        <v>1741</v>
      </c>
      <c r="L2664" s="390" t="s">
        <v>1732</v>
      </c>
      <c r="M2664" s="390" t="s">
        <v>2013</v>
      </c>
      <c r="N2664" s="390" t="str">
        <f t="shared" si="84"/>
        <v>Employee22@blyblade.com</v>
      </c>
      <c r="O2664" s="390" t="str">
        <f t="shared" si="85"/>
        <v>Lee_Gold</v>
      </c>
      <c r="P2664" s="387" t="s">
        <v>1728</v>
      </c>
      <c r="Q2664" s="387" t="s">
        <v>1847</v>
      </c>
      <c r="R2664" s="387" t="s">
        <v>1738</v>
      </c>
      <c r="S2664" s="387">
        <v>14.74</v>
      </c>
      <c r="T2664" s="387">
        <v>22</v>
      </c>
      <c r="U2664" s="387" t="s">
        <v>3274</v>
      </c>
      <c r="V2664" s="387" t="s">
        <v>1883</v>
      </c>
      <c r="W2664" s="387" t="s">
        <v>1875</v>
      </c>
      <c r="X2664" s="387" t="s">
        <v>1770</v>
      </c>
      <c r="Y2664" s="387" t="s">
        <v>1748</v>
      </c>
      <c r="Z2664" s="387" t="s">
        <v>1734</v>
      </c>
      <c r="AA2664" s="387" t="s">
        <v>1733</v>
      </c>
      <c r="AB2664" s="387">
        <v>56.38</v>
      </c>
      <c r="AC2664" s="387">
        <v>0</v>
      </c>
      <c r="AD2664" s="387">
        <v>0</v>
      </c>
      <c r="AE2664" s="387">
        <v>56.38</v>
      </c>
      <c r="AF2664" s="387" t="s">
        <v>1729</v>
      </c>
      <c r="AG2664" s="387">
        <v>56.38</v>
      </c>
      <c r="AH2664" s="387">
        <v>0</v>
      </c>
      <c r="AI2664" s="387">
        <v>0</v>
      </c>
      <c r="AJ2664" s="387">
        <v>56.38</v>
      </c>
      <c r="AK2664" s="387">
        <v>5.64</v>
      </c>
    </row>
    <row r="2665" spans="1:37">
      <c r="A2665" s="387" t="s">
        <v>3273</v>
      </c>
      <c r="B2665" s="388">
        <v>43696.160393518519</v>
      </c>
      <c r="C2665" s="389">
        <v>43696</v>
      </c>
      <c r="D2665" s="387" t="s">
        <v>2259</v>
      </c>
      <c r="E2665" s="389">
        <v>43695</v>
      </c>
      <c r="F2665" s="387" t="s">
        <v>2258</v>
      </c>
      <c r="G2665" s="389">
        <v>43696</v>
      </c>
      <c r="H2665" s="387" t="s">
        <v>3272</v>
      </c>
      <c r="I2665" s="389">
        <v>43695</v>
      </c>
      <c r="J2665" s="387" t="s">
        <v>2357</v>
      </c>
      <c r="K2665" s="387" t="s">
        <v>1741</v>
      </c>
      <c r="L2665" s="390" t="s">
        <v>1732</v>
      </c>
      <c r="M2665" s="390" t="s">
        <v>1898</v>
      </c>
      <c r="N2665" s="390" t="str">
        <f t="shared" si="84"/>
        <v>Employee36@blyblade.com</v>
      </c>
      <c r="O2665" s="390" t="str">
        <f t="shared" si="85"/>
        <v>Jacob_Gibson</v>
      </c>
      <c r="P2665" s="387" t="s">
        <v>1728</v>
      </c>
      <c r="Q2665" s="387" t="s">
        <v>1762</v>
      </c>
      <c r="R2665" s="387" t="s">
        <v>1753</v>
      </c>
      <c r="S2665" s="387">
        <v>116.44</v>
      </c>
      <c r="T2665" s="387">
        <v>181</v>
      </c>
      <c r="U2665" s="387" t="s">
        <v>1752</v>
      </c>
      <c r="V2665" s="387" t="s">
        <v>3271</v>
      </c>
      <c r="W2665" s="387" t="s">
        <v>2403</v>
      </c>
      <c r="X2665" s="387" t="s">
        <v>1749</v>
      </c>
      <c r="Y2665" s="387" t="s">
        <v>1896</v>
      </c>
      <c r="Z2665" s="387" t="s">
        <v>1734</v>
      </c>
      <c r="AA2665" s="387" t="s">
        <v>1733</v>
      </c>
      <c r="AB2665" s="387">
        <v>807.78</v>
      </c>
      <c r="AC2665" s="387">
        <v>0</v>
      </c>
      <c r="AD2665" s="387">
        <v>0</v>
      </c>
      <c r="AE2665" s="387">
        <v>807.78</v>
      </c>
      <c r="AF2665" s="387" t="s">
        <v>1729</v>
      </c>
      <c r="AG2665" s="387">
        <v>807.78</v>
      </c>
      <c r="AH2665" s="387">
        <v>0</v>
      </c>
      <c r="AI2665" s="387">
        <v>0</v>
      </c>
      <c r="AJ2665" s="387">
        <v>807.78</v>
      </c>
      <c r="AK2665" s="387">
        <v>80.78</v>
      </c>
    </row>
    <row r="2666" spans="1:37">
      <c r="A2666" s="387" t="s">
        <v>3270</v>
      </c>
      <c r="B2666" s="388">
        <v>43696.17328703704</v>
      </c>
      <c r="C2666" s="389">
        <v>43696</v>
      </c>
      <c r="D2666" s="387" t="s">
        <v>2389</v>
      </c>
      <c r="E2666" s="389">
        <v>43695</v>
      </c>
      <c r="F2666" s="387" t="s">
        <v>2388</v>
      </c>
      <c r="G2666" s="389">
        <v>43696</v>
      </c>
      <c r="H2666" s="387" t="s">
        <v>2590</v>
      </c>
      <c r="I2666" s="389">
        <v>43696</v>
      </c>
      <c r="J2666" s="387" t="s">
        <v>1938</v>
      </c>
      <c r="K2666" s="387" t="s">
        <v>1741</v>
      </c>
      <c r="L2666" s="390" t="s">
        <v>1732</v>
      </c>
      <c r="M2666" s="390" t="s">
        <v>1763</v>
      </c>
      <c r="N2666" s="390" t="str">
        <f t="shared" si="84"/>
        <v>Employee51@blyblade.com</v>
      </c>
      <c r="O2666" s="390" t="str">
        <f t="shared" si="85"/>
        <v>Jacqueline_Westbrook</v>
      </c>
      <c r="P2666" s="387" t="s">
        <v>1728</v>
      </c>
      <c r="Q2666" s="387" t="s">
        <v>1787</v>
      </c>
      <c r="R2666" s="387" t="s">
        <v>1753</v>
      </c>
      <c r="S2666" s="387">
        <v>109.93</v>
      </c>
      <c r="T2666" s="387">
        <v>135</v>
      </c>
      <c r="U2666" s="387" t="s">
        <v>1917</v>
      </c>
      <c r="V2666" s="387" t="s">
        <v>1845</v>
      </c>
      <c r="W2666" s="387" t="s">
        <v>2403</v>
      </c>
      <c r="X2666" s="387" t="s">
        <v>1749</v>
      </c>
      <c r="Y2666" s="387" t="s">
        <v>1735</v>
      </c>
      <c r="Z2666" s="387" t="s">
        <v>1734</v>
      </c>
      <c r="AA2666" s="387" t="s">
        <v>1733</v>
      </c>
      <c r="AB2666" s="387">
        <v>595.08000000000004</v>
      </c>
      <c r="AC2666" s="387">
        <v>0</v>
      </c>
      <c r="AD2666" s="387">
        <v>0</v>
      </c>
      <c r="AE2666" s="387">
        <v>595.08000000000004</v>
      </c>
      <c r="AF2666" s="387" t="s">
        <v>1729</v>
      </c>
      <c r="AG2666" s="387">
        <v>595.08000000000004</v>
      </c>
      <c r="AH2666" s="387">
        <v>0</v>
      </c>
      <c r="AI2666" s="387">
        <v>0</v>
      </c>
      <c r="AJ2666" s="387">
        <v>595.08000000000004</v>
      </c>
      <c r="AK2666" s="387">
        <v>59.51</v>
      </c>
    </row>
    <row r="2667" spans="1:37">
      <c r="A2667" s="387" t="s">
        <v>3269</v>
      </c>
      <c r="B2667" s="388">
        <v>43696.173634259256</v>
      </c>
      <c r="C2667" s="389">
        <v>43696</v>
      </c>
      <c r="D2667" s="387" t="s">
        <v>2267</v>
      </c>
      <c r="E2667" s="389">
        <v>43695</v>
      </c>
      <c r="F2667" s="387" t="s">
        <v>2266</v>
      </c>
      <c r="G2667" s="389">
        <v>43696</v>
      </c>
      <c r="H2667" s="387" t="s">
        <v>2590</v>
      </c>
      <c r="I2667" s="389">
        <v>43696</v>
      </c>
      <c r="J2667" s="387" t="s">
        <v>1938</v>
      </c>
      <c r="K2667" s="387" t="s">
        <v>1741</v>
      </c>
      <c r="L2667" s="390" t="s">
        <v>1732</v>
      </c>
      <c r="M2667" s="390" t="s">
        <v>1924</v>
      </c>
      <c r="N2667" s="390" t="str">
        <f t="shared" si="84"/>
        <v>Employee16@blyblade.com</v>
      </c>
      <c r="O2667" s="390" t="str">
        <f t="shared" si="85"/>
        <v>Hunter_Senning</v>
      </c>
      <c r="P2667" s="387" t="s">
        <v>1728</v>
      </c>
      <c r="Q2667" s="387" t="s">
        <v>1762</v>
      </c>
      <c r="R2667" s="387" t="s">
        <v>1753</v>
      </c>
      <c r="S2667" s="387">
        <v>137.21</v>
      </c>
      <c r="T2667" s="387">
        <v>192</v>
      </c>
      <c r="U2667" s="387" t="s">
        <v>1752</v>
      </c>
      <c r="V2667" s="387" t="s">
        <v>2326</v>
      </c>
      <c r="W2667" s="387" t="s">
        <v>2403</v>
      </c>
      <c r="X2667" s="387" t="s">
        <v>1749</v>
      </c>
      <c r="Y2667" s="387" t="s">
        <v>1748</v>
      </c>
      <c r="Z2667" s="387" t="s">
        <v>1734</v>
      </c>
      <c r="AA2667" s="387" t="s">
        <v>1733</v>
      </c>
      <c r="AB2667" s="387">
        <v>942.66</v>
      </c>
      <c r="AC2667" s="387">
        <v>0</v>
      </c>
      <c r="AD2667" s="387">
        <v>0</v>
      </c>
      <c r="AE2667" s="387">
        <v>942.66</v>
      </c>
      <c r="AF2667" s="387" t="s">
        <v>1729</v>
      </c>
      <c r="AG2667" s="387">
        <v>942.66</v>
      </c>
      <c r="AH2667" s="387">
        <v>0</v>
      </c>
      <c r="AI2667" s="387">
        <v>0</v>
      </c>
      <c r="AJ2667" s="387">
        <v>942.66</v>
      </c>
      <c r="AK2667" s="387">
        <v>94.27</v>
      </c>
    </row>
    <row r="2668" spans="1:37">
      <c r="A2668" s="387" t="s">
        <v>3269</v>
      </c>
      <c r="B2668" s="388">
        <v>43696.174849537034</v>
      </c>
      <c r="C2668" s="389">
        <v>43696</v>
      </c>
      <c r="D2668" s="387" t="s">
        <v>2267</v>
      </c>
      <c r="E2668" s="389">
        <v>43695</v>
      </c>
      <c r="F2668" s="387" t="s">
        <v>2266</v>
      </c>
      <c r="G2668" s="389">
        <v>43696</v>
      </c>
      <c r="H2668" s="387" t="s">
        <v>2590</v>
      </c>
      <c r="I2668" s="389">
        <v>43696</v>
      </c>
      <c r="J2668" s="387" t="s">
        <v>1938</v>
      </c>
      <c r="K2668" s="387" t="s">
        <v>1741</v>
      </c>
      <c r="L2668" s="390" t="s">
        <v>1732</v>
      </c>
      <c r="M2668" s="390" t="s">
        <v>1924</v>
      </c>
      <c r="N2668" s="390" t="str">
        <f t="shared" si="84"/>
        <v>Employee16@blyblade.com</v>
      </c>
      <c r="O2668" s="390" t="str">
        <f t="shared" si="85"/>
        <v>Hunter_Senning</v>
      </c>
      <c r="P2668" s="387" t="s">
        <v>1728</v>
      </c>
      <c r="Q2668" s="387" t="s">
        <v>1762</v>
      </c>
      <c r="R2668" s="387" t="s">
        <v>1753</v>
      </c>
      <c r="S2668" s="387">
        <v>137.21</v>
      </c>
      <c r="T2668" s="387">
        <v>192</v>
      </c>
      <c r="U2668" s="387" t="s">
        <v>1752</v>
      </c>
      <c r="V2668" s="387" t="s">
        <v>2326</v>
      </c>
      <c r="W2668" s="387" t="s">
        <v>2403</v>
      </c>
      <c r="X2668" s="387" t="s">
        <v>1749</v>
      </c>
      <c r="Y2668" s="387" t="s">
        <v>1748</v>
      </c>
      <c r="Z2668" s="387" t="s">
        <v>1734</v>
      </c>
      <c r="AA2668" s="387" t="s">
        <v>1747</v>
      </c>
      <c r="AB2668" s="387">
        <v>0</v>
      </c>
      <c r="AC2668" s="387">
        <v>0</v>
      </c>
      <c r="AD2668" s="387">
        <v>76.88</v>
      </c>
      <c r="AE2668" s="387">
        <v>76.88</v>
      </c>
      <c r="AF2668" s="387" t="s">
        <v>1729</v>
      </c>
      <c r="AG2668" s="387">
        <v>0</v>
      </c>
      <c r="AH2668" s="387">
        <v>0</v>
      </c>
      <c r="AI2668" s="387">
        <v>76.88</v>
      </c>
      <c r="AJ2668" s="387">
        <v>76.88</v>
      </c>
      <c r="AK2668" s="387">
        <v>0</v>
      </c>
    </row>
    <row r="2669" spans="1:37">
      <c r="A2669" s="387" t="s">
        <v>3268</v>
      </c>
      <c r="B2669" s="388">
        <v>43696.422719907408</v>
      </c>
      <c r="C2669" s="389">
        <v>43696</v>
      </c>
      <c r="D2669" s="387" t="s">
        <v>2380</v>
      </c>
      <c r="E2669" s="389">
        <v>43696</v>
      </c>
      <c r="F2669" s="387" t="s">
        <v>2379</v>
      </c>
      <c r="G2669" s="389">
        <v>43696</v>
      </c>
      <c r="H2669" s="387" t="s">
        <v>2378</v>
      </c>
      <c r="I2669" s="389">
        <v>43696</v>
      </c>
      <c r="J2669" s="387" t="s">
        <v>2377</v>
      </c>
      <c r="K2669" s="387" t="s">
        <v>1741</v>
      </c>
      <c r="L2669" s="390" t="s">
        <v>1732</v>
      </c>
      <c r="M2669" s="390" t="s">
        <v>2127</v>
      </c>
      <c r="N2669" s="390" t="str">
        <f t="shared" si="84"/>
        <v>Employee46@blyblade.com</v>
      </c>
      <c r="O2669" s="390" t="str">
        <f t="shared" si="85"/>
        <v>Ngozi_Kemjika</v>
      </c>
      <c r="P2669" s="387" t="s">
        <v>1728</v>
      </c>
      <c r="Q2669" s="387" t="s">
        <v>1754</v>
      </c>
      <c r="R2669" s="387" t="s">
        <v>1738</v>
      </c>
      <c r="S2669" s="387">
        <v>6.61</v>
      </c>
      <c r="T2669" s="387">
        <v>15</v>
      </c>
      <c r="U2669" s="387" t="s">
        <v>2386</v>
      </c>
      <c r="V2669" s="387" t="s">
        <v>1737</v>
      </c>
      <c r="W2669" s="387" t="s">
        <v>1771</v>
      </c>
      <c r="X2669" s="387" t="s">
        <v>1844</v>
      </c>
      <c r="Y2669" s="387" t="s">
        <v>1825</v>
      </c>
      <c r="Z2669" s="387" t="s">
        <v>1734</v>
      </c>
      <c r="AA2669" s="387" t="s">
        <v>1733</v>
      </c>
      <c r="AB2669" s="387">
        <v>20.96</v>
      </c>
      <c r="AC2669" s="387">
        <v>0</v>
      </c>
      <c r="AD2669" s="387">
        <v>0</v>
      </c>
      <c r="AE2669" s="387">
        <v>20.96</v>
      </c>
      <c r="AF2669" s="387" t="s">
        <v>1729</v>
      </c>
      <c r="AG2669" s="387">
        <v>20.96</v>
      </c>
      <c r="AH2669" s="387">
        <v>0</v>
      </c>
      <c r="AI2669" s="387">
        <v>0</v>
      </c>
      <c r="AJ2669" s="387">
        <v>20.96</v>
      </c>
      <c r="AK2669" s="387">
        <v>2.1</v>
      </c>
    </row>
    <row r="2670" spans="1:37">
      <c r="A2670" s="387" t="s">
        <v>3250</v>
      </c>
      <c r="B2670" s="388">
        <v>43696.446122685185</v>
      </c>
      <c r="C2670" s="389">
        <v>43696</v>
      </c>
      <c r="D2670" s="387" t="s">
        <v>3249</v>
      </c>
      <c r="E2670" s="389">
        <v>43696</v>
      </c>
      <c r="F2670" s="387" t="s">
        <v>3248</v>
      </c>
      <c r="G2670" s="389">
        <v>43696</v>
      </c>
      <c r="H2670" s="387" t="s">
        <v>2641</v>
      </c>
      <c r="I2670" s="389">
        <v>43696</v>
      </c>
      <c r="J2670" s="387" t="s">
        <v>2913</v>
      </c>
      <c r="K2670" s="387" t="s">
        <v>1741</v>
      </c>
      <c r="L2670" s="390" t="s">
        <v>1732</v>
      </c>
      <c r="M2670" s="390" t="s">
        <v>1929</v>
      </c>
      <c r="N2670" s="390" t="str">
        <f t="shared" si="84"/>
        <v>Employee29@blyblade.com</v>
      </c>
      <c r="O2670" s="390" t="str">
        <f t="shared" si="85"/>
        <v>Justin_Meltzer</v>
      </c>
      <c r="P2670" s="387" t="s">
        <v>1728</v>
      </c>
      <c r="Q2670" s="387" t="s">
        <v>1754</v>
      </c>
      <c r="R2670" s="387" t="s">
        <v>1738</v>
      </c>
      <c r="S2670" s="387">
        <v>1.37</v>
      </c>
      <c r="T2670" s="387">
        <v>9</v>
      </c>
      <c r="U2670" s="387" t="s">
        <v>1928</v>
      </c>
      <c r="V2670" s="387" t="s">
        <v>1737</v>
      </c>
      <c r="W2670" s="387" t="s">
        <v>1771</v>
      </c>
      <c r="X2670" s="387" t="s">
        <v>1770</v>
      </c>
      <c r="Y2670" s="387" t="s">
        <v>1748</v>
      </c>
      <c r="Z2670" s="387" t="s">
        <v>1734</v>
      </c>
      <c r="AA2670" s="387" t="s">
        <v>1733</v>
      </c>
      <c r="AB2670" s="387">
        <v>12.3</v>
      </c>
      <c r="AC2670" s="387">
        <v>0</v>
      </c>
      <c r="AD2670" s="387">
        <v>0</v>
      </c>
      <c r="AE2670" s="387">
        <v>12.3</v>
      </c>
      <c r="AF2670" s="387" t="s">
        <v>1729</v>
      </c>
      <c r="AG2670" s="387">
        <v>12.3</v>
      </c>
      <c r="AH2670" s="387">
        <v>0</v>
      </c>
      <c r="AI2670" s="387">
        <v>0</v>
      </c>
      <c r="AJ2670" s="387">
        <v>12.3</v>
      </c>
      <c r="AK2670" s="387">
        <v>1.23</v>
      </c>
    </row>
    <row r="2671" spans="1:37">
      <c r="A2671" s="387" t="s">
        <v>3267</v>
      </c>
      <c r="B2671" s="388">
        <v>43696.447951388887</v>
      </c>
      <c r="C2671" s="389">
        <v>43696</v>
      </c>
      <c r="D2671" s="387" t="s">
        <v>3266</v>
      </c>
      <c r="E2671" s="389">
        <v>43696</v>
      </c>
      <c r="F2671" s="387" t="s">
        <v>3265</v>
      </c>
      <c r="G2671" s="389">
        <v>43696</v>
      </c>
      <c r="H2671" s="387" t="s">
        <v>2370</v>
      </c>
      <c r="I2671" s="389">
        <v>43696</v>
      </c>
      <c r="J2671" s="387" t="s">
        <v>2369</v>
      </c>
      <c r="K2671" s="387" t="s">
        <v>1741</v>
      </c>
      <c r="L2671" s="390" t="s">
        <v>1732</v>
      </c>
      <c r="M2671" s="390" t="s">
        <v>1827</v>
      </c>
      <c r="N2671" s="390" t="str">
        <f t="shared" si="84"/>
        <v>Employee30@blyblade.com</v>
      </c>
      <c r="O2671" s="390" t="str">
        <f t="shared" si="85"/>
        <v>Sabrina_Kogut</v>
      </c>
      <c r="P2671" s="387" t="s">
        <v>1728</v>
      </c>
      <c r="Q2671" s="387" t="s">
        <v>1754</v>
      </c>
      <c r="R2671" s="387" t="s">
        <v>1738</v>
      </c>
      <c r="S2671" s="387">
        <v>2.57</v>
      </c>
      <c r="T2671" s="387">
        <v>9</v>
      </c>
      <c r="U2671" s="387" t="s">
        <v>2183</v>
      </c>
      <c r="V2671" s="387" t="s">
        <v>1737</v>
      </c>
      <c r="W2671" s="387" t="s">
        <v>1771</v>
      </c>
      <c r="X2671" s="387" t="s">
        <v>1844</v>
      </c>
      <c r="Y2671" s="387" t="s">
        <v>1825</v>
      </c>
      <c r="Z2671" s="387" t="s">
        <v>1734</v>
      </c>
      <c r="AA2671" s="387" t="s">
        <v>1733</v>
      </c>
      <c r="AB2671" s="387">
        <v>17.84</v>
      </c>
      <c r="AC2671" s="387">
        <v>0</v>
      </c>
      <c r="AD2671" s="387">
        <v>0</v>
      </c>
      <c r="AE2671" s="387">
        <v>17.84</v>
      </c>
      <c r="AF2671" s="387" t="s">
        <v>1729</v>
      </c>
      <c r="AG2671" s="387">
        <v>17.84</v>
      </c>
      <c r="AH2671" s="387">
        <v>0</v>
      </c>
      <c r="AI2671" s="387">
        <v>0</v>
      </c>
      <c r="AJ2671" s="387">
        <v>17.84</v>
      </c>
      <c r="AK2671" s="387">
        <v>1.78</v>
      </c>
    </row>
    <row r="2672" spans="1:37">
      <c r="A2672" s="387" t="s">
        <v>3264</v>
      </c>
      <c r="B2672" s="388">
        <v>43696.455729166664</v>
      </c>
      <c r="C2672" s="389">
        <v>43696</v>
      </c>
      <c r="D2672" s="387" t="s">
        <v>2641</v>
      </c>
      <c r="E2672" s="389">
        <v>43696</v>
      </c>
      <c r="F2672" s="387" t="s">
        <v>2913</v>
      </c>
      <c r="G2672" s="389">
        <v>43696</v>
      </c>
      <c r="H2672" s="387" t="s">
        <v>2678</v>
      </c>
      <c r="I2672" s="389">
        <v>43696</v>
      </c>
      <c r="J2672" s="387" t="s">
        <v>2677</v>
      </c>
      <c r="K2672" s="387" t="s">
        <v>1741</v>
      </c>
      <c r="L2672" s="390" t="s">
        <v>1732</v>
      </c>
      <c r="M2672" s="390" t="s">
        <v>1763</v>
      </c>
      <c r="N2672" s="390" t="str">
        <f t="shared" si="84"/>
        <v>Employee51@blyblade.com</v>
      </c>
      <c r="O2672" s="390" t="str">
        <f t="shared" si="85"/>
        <v>Jacqueline_Westbrook</v>
      </c>
      <c r="P2672" s="387" t="s">
        <v>1728</v>
      </c>
      <c r="Q2672" s="387" t="s">
        <v>1787</v>
      </c>
      <c r="R2672" s="387" t="s">
        <v>1753</v>
      </c>
      <c r="S2672" s="387">
        <v>2.27</v>
      </c>
      <c r="T2672" s="387">
        <v>6</v>
      </c>
      <c r="U2672" s="387" t="s">
        <v>1795</v>
      </c>
      <c r="V2672" s="387" t="s">
        <v>1752</v>
      </c>
      <c r="W2672" s="387" t="s">
        <v>1771</v>
      </c>
      <c r="X2672" s="387" t="s">
        <v>1844</v>
      </c>
      <c r="Y2672" s="387" t="s">
        <v>1735</v>
      </c>
      <c r="Z2672" s="387" t="s">
        <v>1734</v>
      </c>
      <c r="AA2672" s="387" t="s">
        <v>1733</v>
      </c>
      <c r="AB2672" s="387">
        <v>26.33</v>
      </c>
      <c r="AC2672" s="387">
        <v>0</v>
      </c>
      <c r="AD2672" s="387">
        <v>0</v>
      </c>
      <c r="AE2672" s="387">
        <v>26.33</v>
      </c>
      <c r="AF2672" s="387" t="s">
        <v>1729</v>
      </c>
      <c r="AG2672" s="387">
        <v>26.33</v>
      </c>
      <c r="AH2672" s="387">
        <v>0</v>
      </c>
      <c r="AI2672" s="387">
        <v>0</v>
      </c>
      <c r="AJ2672" s="387">
        <v>26.33</v>
      </c>
      <c r="AK2672" s="387">
        <v>2.63</v>
      </c>
    </row>
    <row r="2673" spans="1:37">
      <c r="A2673" s="387" t="s">
        <v>3263</v>
      </c>
      <c r="B2673" s="388">
        <v>43696.460185185184</v>
      </c>
      <c r="C2673" s="389">
        <v>43696</v>
      </c>
      <c r="D2673" s="387" t="s">
        <v>2635</v>
      </c>
      <c r="E2673" s="389">
        <v>43696</v>
      </c>
      <c r="F2673" s="387" t="s">
        <v>3262</v>
      </c>
      <c r="G2673" s="389">
        <v>43696</v>
      </c>
      <c r="H2673" s="387" t="s">
        <v>3261</v>
      </c>
      <c r="I2673" s="389">
        <v>43696</v>
      </c>
      <c r="J2673" s="387" t="s">
        <v>3260</v>
      </c>
      <c r="K2673" s="387" t="s">
        <v>1741</v>
      </c>
      <c r="L2673" s="390" t="s">
        <v>1732</v>
      </c>
      <c r="M2673" s="390" t="s">
        <v>1804</v>
      </c>
      <c r="N2673" s="390" t="str">
        <f t="shared" si="84"/>
        <v>Employee47@blyblade.com</v>
      </c>
      <c r="O2673" s="390" t="str">
        <f t="shared" si="85"/>
        <v>Amanda_Soucy</v>
      </c>
      <c r="P2673" s="387" t="s">
        <v>1728</v>
      </c>
      <c r="Q2673" s="387" t="s">
        <v>1754</v>
      </c>
      <c r="R2673" s="387" t="s">
        <v>1738</v>
      </c>
      <c r="S2673" s="387">
        <v>2.23</v>
      </c>
      <c r="T2673" s="387">
        <v>13</v>
      </c>
      <c r="U2673" s="387" t="s">
        <v>1833</v>
      </c>
      <c r="V2673" s="387" t="s">
        <v>1883</v>
      </c>
      <c r="W2673" s="387" t="s">
        <v>1771</v>
      </c>
      <c r="X2673" s="387" t="s">
        <v>1844</v>
      </c>
      <c r="Y2673" s="387" t="s">
        <v>1735</v>
      </c>
      <c r="Z2673" s="387" t="s">
        <v>1734</v>
      </c>
      <c r="AA2673" s="387" t="s">
        <v>1733</v>
      </c>
      <c r="AB2673" s="387">
        <v>10.41</v>
      </c>
      <c r="AC2673" s="387">
        <v>0</v>
      </c>
      <c r="AD2673" s="387">
        <v>0</v>
      </c>
      <c r="AE2673" s="387">
        <v>10.41</v>
      </c>
      <c r="AF2673" s="387" t="s">
        <v>1729</v>
      </c>
      <c r="AG2673" s="387">
        <v>10.41</v>
      </c>
      <c r="AH2673" s="387">
        <v>0</v>
      </c>
      <c r="AI2673" s="387">
        <v>0</v>
      </c>
      <c r="AJ2673" s="387">
        <v>10.41</v>
      </c>
      <c r="AK2673" s="387">
        <v>1.04</v>
      </c>
    </row>
    <row r="2674" spans="1:37">
      <c r="A2674" s="387" t="s">
        <v>3259</v>
      </c>
      <c r="B2674" s="388">
        <v>43696.462384259263</v>
      </c>
      <c r="C2674" s="389">
        <v>43696</v>
      </c>
      <c r="D2674" s="387" t="s">
        <v>3258</v>
      </c>
      <c r="E2674" s="389">
        <v>43696</v>
      </c>
      <c r="F2674" s="387" t="s">
        <v>3257</v>
      </c>
      <c r="G2674" s="389">
        <v>43696</v>
      </c>
      <c r="H2674" s="387" t="s">
        <v>3256</v>
      </c>
      <c r="I2674" s="389">
        <v>43696</v>
      </c>
      <c r="J2674" s="387" t="s">
        <v>3255</v>
      </c>
      <c r="K2674" s="387" t="s">
        <v>1741</v>
      </c>
      <c r="L2674" s="390" t="s">
        <v>1732</v>
      </c>
      <c r="M2674" s="390" t="s">
        <v>2208</v>
      </c>
      <c r="N2674" s="390" t="str">
        <f t="shared" si="84"/>
        <v>Employee13@blyblade.com</v>
      </c>
      <c r="O2674" s="390" t="str">
        <f t="shared" si="85"/>
        <v>Evelyn_Pelczar</v>
      </c>
      <c r="P2674" s="387" t="s">
        <v>1728</v>
      </c>
      <c r="Q2674" s="387" t="s">
        <v>1847</v>
      </c>
      <c r="R2674" s="387" t="s">
        <v>1738</v>
      </c>
      <c r="S2674" s="387">
        <v>3.64</v>
      </c>
      <c r="T2674" s="387">
        <v>15</v>
      </c>
      <c r="U2674" s="387" t="s">
        <v>2207</v>
      </c>
      <c r="V2674" s="387" t="s">
        <v>1772</v>
      </c>
      <c r="W2674" s="387" t="s">
        <v>1771</v>
      </c>
      <c r="X2674" s="387" t="s">
        <v>1770</v>
      </c>
      <c r="Y2674" s="387" t="s">
        <v>1735</v>
      </c>
      <c r="Z2674" s="387" t="s">
        <v>1734</v>
      </c>
      <c r="AA2674" s="387" t="s">
        <v>1733</v>
      </c>
      <c r="AB2674" s="387">
        <v>29.31</v>
      </c>
      <c r="AC2674" s="387">
        <v>0</v>
      </c>
      <c r="AD2674" s="387">
        <v>0</v>
      </c>
      <c r="AE2674" s="387">
        <v>29.31</v>
      </c>
      <c r="AF2674" s="387" t="s">
        <v>1729</v>
      </c>
      <c r="AG2674" s="387">
        <v>29.31</v>
      </c>
      <c r="AH2674" s="387">
        <v>0</v>
      </c>
      <c r="AI2674" s="387">
        <v>0</v>
      </c>
      <c r="AJ2674" s="387">
        <v>29.31</v>
      </c>
      <c r="AK2674" s="387">
        <v>2.93</v>
      </c>
    </row>
    <row r="2675" spans="1:37">
      <c r="A2675" s="387" t="s">
        <v>3254</v>
      </c>
      <c r="B2675" s="388">
        <v>43696.465810185182</v>
      </c>
      <c r="C2675" s="389">
        <v>43696</v>
      </c>
      <c r="D2675" s="387" t="s">
        <v>3253</v>
      </c>
      <c r="E2675" s="389">
        <v>43696</v>
      </c>
      <c r="F2675" s="387" t="s">
        <v>3252</v>
      </c>
      <c r="G2675" s="389">
        <v>43696</v>
      </c>
      <c r="H2675" s="387" t="s">
        <v>2373</v>
      </c>
      <c r="I2675" s="389">
        <v>43696</v>
      </c>
      <c r="J2675" s="387" t="s">
        <v>2372</v>
      </c>
      <c r="K2675" s="387" t="s">
        <v>1741</v>
      </c>
      <c r="L2675" s="390" t="s">
        <v>1732</v>
      </c>
      <c r="M2675" s="390" t="s">
        <v>1854</v>
      </c>
      <c r="N2675" s="390" t="str">
        <f t="shared" si="84"/>
        <v>Employee5@blyblade.com</v>
      </c>
      <c r="O2675" s="390" t="str">
        <f t="shared" si="85"/>
        <v>Torey_McNeil</v>
      </c>
      <c r="P2675" s="387" t="s">
        <v>1728</v>
      </c>
      <c r="Q2675" s="387" t="s">
        <v>1847</v>
      </c>
      <c r="R2675" s="387" t="s">
        <v>1738</v>
      </c>
      <c r="S2675" s="387">
        <v>9.3000000000000007</v>
      </c>
      <c r="T2675" s="387">
        <v>33</v>
      </c>
      <c r="U2675" s="387" t="s">
        <v>1853</v>
      </c>
      <c r="V2675" s="387" t="s">
        <v>1737</v>
      </c>
      <c r="W2675" s="387" t="s">
        <v>1771</v>
      </c>
      <c r="X2675" s="387" t="s">
        <v>1844</v>
      </c>
      <c r="Y2675" s="387" t="s">
        <v>1748</v>
      </c>
      <c r="Z2675" s="387" t="s">
        <v>1734</v>
      </c>
      <c r="AA2675" s="387" t="s">
        <v>1733</v>
      </c>
      <c r="AB2675" s="387">
        <v>46.83</v>
      </c>
      <c r="AC2675" s="387">
        <v>0</v>
      </c>
      <c r="AD2675" s="387">
        <v>0</v>
      </c>
      <c r="AE2675" s="387">
        <v>46.83</v>
      </c>
      <c r="AF2675" s="387" t="s">
        <v>1729</v>
      </c>
      <c r="AG2675" s="387">
        <v>46.83</v>
      </c>
      <c r="AH2675" s="387">
        <v>0</v>
      </c>
      <c r="AI2675" s="387">
        <v>0</v>
      </c>
      <c r="AJ2675" s="387">
        <v>46.83</v>
      </c>
      <c r="AK2675" s="387">
        <v>4.68</v>
      </c>
    </row>
    <row r="2676" spans="1:37">
      <c r="A2676" s="387" t="s">
        <v>3247</v>
      </c>
      <c r="B2676" s="388">
        <v>43696.487847222219</v>
      </c>
      <c r="C2676" s="389">
        <v>43696</v>
      </c>
      <c r="D2676" s="387" t="s">
        <v>2440</v>
      </c>
      <c r="E2676" s="389">
        <v>43696</v>
      </c>
      <c r="F2676" s="387" t="s">
        <v>2483</v>
      </c>
      <c r="G2676" s="389">
        <v>43696</v>
      </c>
      <c r="H2676" s="387" t="s">
        <v>2151</v>
      </c>
      <c r="I2676" s="389">
        <v>43696</v>
      </c>
      <c r="J2676" s="387" t="s">
        <v>2888</v>
      </c>
      <c r="K2676" s="387" t="s">
        <v>1741</v>
      </c>
      <c r="L2676" s="390" t="s">
        <v>1732</v>
      </c>
      <c r="M2676" s="390" t="s">
        <v>1898</v>
      </c>
      <c r="N2676" s="390" t="str">
        <f t="shared" si="84"/>
        <v>Employee36@blyblade.com</v>
      </c>
      <c r="O2676" s="390" t="str">
        <f t="shared" si="85"/>
        <v>Jacob_Gibson</v>
      </c>
      <c r="P2676" s="387" t="s">
        <v>1728</v>
      </c>
      <c r="Q2676" s="387" t="s">
        <v>1754</v>
      </c>
      <c r="R2676" s="387" t="s">
        <v>1738</v>
      </c>
      <c r="S2676" s="387">
        <v>6.12</v>
      </c>
      <c r="T2676" s="387">
        <v>33</v>
      </c>
      <c r="U2676" s="387" t="s">
        <v>1897</v>
      </c>
      <c r="V2676" s="387" t="s">
        <v>1845</v>
      </c>
      <c r="W2676" s="387" t="s">
        <v>1771</v>
      </c>
      <c r="X2676" s="387" t="s">
        <v>1770</v>
      </c>
      <c r="Y2676" s="387" t="s">
        <v>1896</v>
      </c>
      <c r="Z2676" s="387" t="s">
        <v>1734</v>
      </c>
      <c r="AA2676" s="387" t="s">
        <v>1733</v>
      </c>
      <c r="AB2676" s="387">
        <v>38.51</v>
      </c>
      <c r="AC2676" s="387">
        <v>0</v>
      </c>
      <c r="AD2676" s="387">
        <v>0</v>
      </c>
      <c r="AE2676" s="387">
        <v>38.51</v>
      </c>
      <c r="AF2676" s="387" t="s">
        <v>1729</v>
      </c>
      <c r="AG2676" s="387">
        <v>38.51</v>
      </c>
      <c r="AH2676" s="387">
        <v>0</v>
      </c>
      <c r="AI2676" s="387">
        <v>0</v>
      </c>
      <c r="AJ2676" s="387">
        <v>38.51</v>
      </c>
      <c r="AK2676" s="387">
        <v>3.85</v>
      </c>
    </row>
    <row r="2677" spans="1:37">
      <c r="A2677" s="387" t="s">
        <v>3251</v>
      </c>
      <c r="B2677" s="388">
        <v>43696.492615740739</v>
      </c>
      <c r="C2677" s="389">
        <v>43696</v>
      </c>
      <c r="D2677" s="387" t="s">
        <v>1835</v>
      </c>
      <c r="E2677" s="389">
        <v>43696</v>
      </c>
      <c r="F2677" s="387" t="s">
        <v>1834</v>
      </c>
      <c r="G2677" s="389">
        <v>43696</v>
      </c>
      <c r="H2677" s="387" t="s">
        <v>2432</v>
      </c>
      <c r="I2677" s="389">
        <v>43696</v>
      </c>
      <c r="J2677" s="387" t="s">
        <v>2907</v>
      </c>
      <c r="K2677" s="387" t="s">
        <v>1741</v>
      </c>
      <c r="L2677" s="390" t="s">
        <v>1732</v>
      </c>
      <c r="M2677" s="390" t="s">
        <v>3030</v>
      </c>
      <c r="N2677" s="390" t="str">
        <f t="shared" si="84"/>
        <v>Employee48@blyblade.com</v>
      </c>
      <c r="O2677" s="390" t="str">
        <f t="shared" si="85"/>
        <v>Callen_Morris</v>
      </c>
      <c r="P2677" s="387" t="s">
        <v>1728</v>
      </c>
      <c r="Q2677" s="387" t="s">
        <v>1754</v>
      </c>
      <c r="R2677" s="387" t="s">
        <v>1738</v>
      </c>
      <c r="S2677" s="387">
        <v>2.96</v>
      </c>
      <c r="T2677" s="387">
        <v>10</v>
      </c>
      <c r="U2677" s="387" t="s">
        <v>3029</v>
      </c>
      <c r="V2677" s="387" t="s">
        <v>1845</v>
      </c>
      <c r="W2677" s="387" t="s">
        <v>1875</v>
      </c>
      <c r="X2677" s="387" t="s">
        <v>1770</v>
      </c>
      <c r="Y2677" s="387" t="s">
        <v>1728</v>
      </c>
      <c r="Z2677" s="387" t="s">
        <v>1734</v>
      </c>
      <c r="AA2677" s="387" t="s">
        <v>1733</v>
      </c>
      <c r="AB2677" s="387">
        <v>17.260000000000002</v>
      </c>
      <c r="AC2677" s="387">
        <v>0</v>
      </c>
      <c r="AD2677" s="387">
        <v>0</v>
      </c>
      <c r="AE2677" s="387">
        <v>17.260000000000002</v>
      </c>
      <c r="AF2677" s="387" t="s">
        <v>1729</v>
      </c>
      <c r="AG2677" s="387">
        <v>17.260000000000002</v>
      </c>
      <c r="AH2677" s="387">
        <v>0</v>
      </c>
      <c r="AI2677" s="387">
        <v>0</v>
      </c>
      <c r="AJ2677" s="387">
        <v>17.260000000000002</v>
      </c>
      <c r="AK2677" s="387">
        <v>1.73</v>
      </c>
    </row>
    <row r="2678" spans="1:37">
      <c r="A2678" s="387" t="s">
        <v>3246</v>
      </c>
      <c r="B2678" s="388">
        <v>43696.501250000001</v>
      </c>
      <c r="C2678" s="389">
        <v>43696</v>
      </c>
      <c r="D2678" s="387" t="s">
        <v>2173</v>
      </c>
      <c r="E2678" s="389">
        <v>43696</v>
      </c>
      <c r="F2678" s="387" t="s">
        <v>2481</v>
      </c>
      <c r="G2678" s="389">
        <v>43696</v>
      </c>
      <c r="H2678" s="387" t="s">
        <v>3239</v>
      </c>
      <c r="I2678" s="389">
        <v>43696</v>
      </c>
      <c r="J2678" s="387" t="s">
        <v>3238</v>
      </c>
      <c r="K2678" s="387" t="s">
        <v>1741</v>
      </c>
      <c r="L2678" s="390" t="s">
        <v>1732</v>
      </c>
      <c r="M2678" s="390" t="s">
        <v>2265</v>
      </c>
      <c r="N2678" s="390" t="str">
        <f t="shared" si="84"/>
        <v>Employee4@blyblade.com</v>
      </c>
      <c r="O2678" s="390" t="str">
        <f t="shared" si="85"/>
        <v>Oksana_Orlov</v>
      </c>
      <c r="P2678" s="387" t="s">
        <v>1728</v>
      </c>
      <c r="Q2678" s="387" t="s">
        <v>1847</v>
      </c>
      <c r="R2678" s="387" t="s">
        <v>1738</v>
      </c>
      <c r="S2678" s="387">
        <v>4.45</v>
      </c>
      <c r="T2678" s="387">
        <v>8</v>
      </c>
      <c r="U2678" s="387" t="s">
        <v>2007</v>
      </c>
      <c r="V2678" s="387" t="s">
        <v>1883</v>
      </c>
      <c r="W2678" s="387" t="s">
        <v>1771</v>
      </c>
      <c r="X2678" s="387" t="s">
        <v>1770</v>
      </c>
      <c r="Y2678" s="387" t="s">
        <v>1735</v>
      </c>
      <c r="Z2678" s="387" t="s">
        <v>1734</v>
      </c>
      <c r="AA2678" s="387" t="s">
        <v>1733</v>
      </c>
      <c r="AB2678" s="387">
        <v>18.829999999999998</v>
      </c>
      <c r="AC2678" s="387">
        <v>0</v>
      </c>
      <c r="AD2678" s="387">
        <v>0</v>
      </c>
      <c r="AE2678" s="387">
        <v>18.829999999999998</v>
      </c>
      <c r="AF2678" s="387" t="s">
        <v>1729</v>
      </c>
      <c r="AG2678" s="387">
        <v>18.829999999999998</v>
      </c>
      <c r="AH2678" s="387">
        <v>0</v>
      </c>
      <c r="AI2678" s="387">
        <v>0</v>
      </c>
      <c r="AJ2678" s="387">
        <v>18.829999999999998</v>
      </c>
      <c r="AK2678" s="387">
        <v>1.88</v>
      </c>
    </row>
    <row r="2679" spans="1:37">
      <c r="A2679" s="387" t="s">
        <v>3250</v>
      </c>
      <c r="B2679" s="388">
        <v>43696.501250000001</v>
      </c>
      <c r="C2679" s="389">
        <v>43696</v>
      </c>
      <c r="D2679" s="387" t="s">
        <v>3249</v>
      </c>
      <c r="E2679" s="389">
        <v>43696</v>
      </c>
      <c r="F2679" s="387" t="s">
        <v>3248</v>
      </c>
      <c r="G2679" s="389">
        <v>43696</v>
      </c>
      <c r="H2679" s="387" t="s">
        <v>2641</v>
      </c>
      <c r="I2679" s="389">
        <v>43696</v>
      </c>
      <c r="J2679" s="387" t="s">
        <v>2913</v>
      </c>
      <c r="K2679" s="387" t="s">
        <v>1741</v>
      </c>
      <c r="L2679" s="390" t="s">
        <v>1732</v>
      </c>
      <c r="M2679" s="390" t="s">
        <v>1929</v>
      </c>
      <c r="N2679" s="390" t="str">
        <f t="shared" si="84"/>
        <v>Employee29@blyblade.com</v>
      </c>
      <c r="O2679" s="390" t="str">
        <f t="shared" si="85"/>
        <v>Justin_Meltzer</v>
      </c>
      <c r="P2679" s="387" t="s">
        <v>1728</v>
      </c>
      <c r="Q2679" s="387" t="s">
        <v>1754</v>
      </c>
      <c r="R2679" s="387" t="s">
        <v>1738</v>
      </c>
      <c r="S2679" s="387">
        <v>1.37</v>
      </c>
      <c r="T2679" s="387">
        <v>9</v>
      </c>
      <c r="U2679" s="387" t="s">
        <v>1928</v>
      </c>
      <c r="V2679" s="387" t="s">
        <v>1737</v>
      </c>
      <c r="W2679" s="387" t="s">
        <v>1771</v>
      </c>
      <c r="X2679" s="387" t="s">
        <v>1770</v>
      </c>
      <c r="Y2679" s="387" t="s">
        <v>1748</v>
      </c>
      <c r="Z2679" s="387" t="s">
        <v>1734</v>
      </c>
      <c r="AA2679" s="387" t="s">
        <v>1747</v>
      </c>
      <c r="AB2679" s="387">
        <v>0</v>
      </c>
      <c r="AC2679" s="387">
        <v>0</v>
      </c>
      <c r="AD2679" s="387">
        <v>3.08</v>
      </c>
      <c r="AE2679" s="387">
        <v>3.08</v>
      </c>
      <c r="AF2679" s="387" t="s">
        <v>1729</v>
      </c>
      <c r="AG2679" s="387">
        <v>0</v>
      </c>
      <c r="AH2679" s="387">
        <v>0</v>
      </c>
      <c r="AI2679" s="387">
        <v>3.08</v>
      </c>
      <c r="AJ2679" s="387">
        <v>3.08</v>
      </c>
      <c r="AK2679" s="387">
        <v>0</v>
      </c>
    </row>
    <row r="2680" spans="1:37">
      <c r="A2680" s="387" t="s">
        <v>3247</v>
      </c>
      <c r="B2680" s="388">
        <v>43696.503831018519</v>
      </c>
      <c r="C2680" s="389">
        <v>43696</v>
      </c>
      <c r="D2680" s="387" t="s">
        <v>2440</v>
      </c>
      <c r="E2680" s="389">
        <v>43696</v>
      </c>
      <c r="F2680" s="387" t="s">
        <v>2483</v>
      </c>
      <c r="G2680" s="389">
        <v>43696</v>
      </c>
      <c r="H2680" s="387" t="s">
        <v>2151</v>
      </c>
      <c r="I2680" s="389">
        <v>43696</v>
      </c>
      <c r="J2680" s="387" t="s">
        <v>2888</v>
      </c>
      <c r="K2680" s="387" t="s">
        <v>1741</v>
      </c>
      <c r="L2680" s="390" t="s">
        <v>1732</v>
      </c>
      <c r="M2680" s="390" t="s">
        <v>1898</v>
      </c>
      <c r="N2680" s="390" t="str">
        <f t="shared" si="84"/>
        <v>Employee36@blyblade.com</v>
      </c>
      <c r="O2680" s="390" t="str">
        <f t="shared" si="85"/>
        <v>Jacob_Gibson</v>
      </c>
      <c r="P2680" s="387" t="s">
        <v>1728</v>
      </c>
      <c r="Q2680" s="387" t="s">
        <v>1754</v>
      </c>
      <c r="R2680" s="387" t="s">
        <v>1738</v>
      </c>
      <c r="S2680" s="387">
        <v>6.12</v>
      </c>
      <c r="T2680" s="387">
        <v>33</v>
      </c>
      <c r="U2680" s="387" t="s">
        <v>1897</v>
      </c>
      <c r="V2680" s="387" t="s">
        <v>1845</v>
      </c>
      <c r="W2680" s="387" t="s">
        <v>1771</v>
      </c>
      <c r="X2680" s="387" t="s">
        <v>1770</v>
      </c>
      <c r="Y2680" s="387" t="s">
        <v>1896</v>
      </c>
      <c r="Z2680" s="387" t="s">
        <v>1734</v>
      </c>
      <c r="AA2680" s="387" t="s">
        <v>1747</v>
      </c>
      <c r="AB2680" s="387">
        <v>0</v>
      </c>
      <c r="AC2680" s="387">
        <v>0</v>
      </c>
      <c r="AD2680" s="387">
        <v>5.86</v>
      </c>
      <c r="AE2680" s="387">
        <v>5.86</v>
      </c>
      <c r="AF2680" s="387" t="s">
        <v>1729</v>
      </c>
      <c r="AG2680" s="387">
        <v>0</v>
      </c>
      <c r="AH2680" s="387">
        <v>0</v>
      </c>
      <c r="AI2680" s="387">
        <v>5.86</v>
      </c>
      <c r="AJ2680" s="387">
        <v>5.86</v>
      </c>
      <c r="AK2680" s="387">
        <v>0</v>
      </c>
    </row>
    <row r="2681" spans="1:37">
      <c r="A2681" s="387" t="s">
        <v>3246</v>
      </c>
      <c r="B2681" s="388">
        <v>43696.520902777775</v>
      </c>
      <c r="C2681" s="389">
        <v>43696</v>
      </c>
      <c r="D2681" s="387" t="s">
        <v>2173</v>
      </c>
      <c r="E2681" s="389">
        <v>43696</v>
      </c>
      <c r="F2681" s="387" t="s">
        <v>2481</v>
      </c>
      <c r="G2681" s="389">
        <v>43696</v>
      </c>
      <c r="H2681" s="387" t="s">
        <v>3239</v>
      </c>
      <c r="I2681" s="389">
        <v>43696</v>
      </c>
      <c r="J2681" s="387" t="s">
        <v>3238</v>
      </c>
      <c r="K2681" s="387" t="s">
        <v>1741</v>
      </c>
      <c r="L2681" s="390" t="s">
        <v>1732</v>
      </c>
      <c r="M2681" s="390" t="s">
        <v>2265</v>
      </c>
      <c r="N2681" s="390" t="str">
        <f t="shared" si="84"/>
        <v>Employee4@blyblade.com</v>
      </c>
      <c r="O2681" s="390" t="str">
        <f t="shared" si="85"/>
        <v>Oksana_Orlov</v>
      </c>
      <c r="P2681" s="387" t="s">
        <v>1728</v>
      </c>
      <c r="Q2681" s="387" t="s">
        <v>1847</v>
      </c>
      <c r="R2681" s="387" t="s">
        <v>1738</v>
      </c>
      <c r="S2681" s="387">
        <v>4.45</v>
      </c>
      <c r="T2681" s="387">
        <v>8</v>
      </c>
      <c r="U2681" s="387" t="s">
        <v>2007</v>
      </c>
      <c r="V2681" s="387" t="s">
        <v>1883</v>
      </c>
      <c r="W2681" s="387" t="s">
        <v>1771</v>
      </c>
      <c r="X2681" s="387" t="s">
        <v>1770</v>
      </c>
      <c r="Y2681" s="387" t="s">
        <v>1735</v>
      </c>
      <c r="Z2681" s="387" t="s">
        <v>1734</v>
      </c>
      <c r="AA2681" s="387" t="s">
        <v>1747</v>
      </c>
      <c r="AB2681" s="387">
        <v>0</v>
      </c>
      <c r="AC2681" s="387">
        <v>0</v>
      </c>
      <c r="AD2681" s="387">
        <v>1.03</v>
      </c>
      <c r="AE2681" s="387">
        <v>1.03</v>
      </c>
      <c r="AF2681" s="387" t="s">
        <v>1729</v>
      </c>
      <c r="AG2681" s="387">
        <v>0</v>
      </c>
      <c r="AH2681" s="387">
        <v>0</v>
      </c>
      <c r="AI2681" s="387">
        <v>1.03</v>
      </c>
      <c r="AJ2681" s="387">
        <v>1.03</v>
      </c>
      <c r="AK2681" s="387">
        <v>0</v>
      </c>
    </row>
    <row r="2682" spans="1:37">
      <c r="A2682" s="387" t="s">
        <v>3245</v>
      </c>
      <c r="B2682" s="388">
        <v>43696.532094907408</v>
      </c>
      <c r="C2682" s="389">
        <v>43696</v>
      </c>
      <c r="D2682" s="387" t="s">
        <v>2905</v>
      </c>
      <c r="E2682" s="389">
        <v>43696</v>
      </c>
      <c r="F2682" s="387" t="s">
        <v>2904</v>
      </c>
      <c r="G2682" s="389">
        <v>43696</v>
      </c>
      <c r="H2682" s="387" t="s">
        <v>1796</v>
      </c>
      <c r="I2682" s="389">
        <v>43696</v>
      </c>
      <c r="J2682" s="387" t="s">
        <v>3244</v>
      </c>
      <c r="K2682" s="387" t="s">
        <v>1741</v>
      </c>
      <c r="L2682" s="390" t="s">
        <v>1732</v>
      </c>
      <c r="M2682" s="390" t="s">
        <v>2812</v>
      </c>
      <c r="N2682" s="390" t="str">
        <f t="shared" si="84"/>
        <v>Employee6@blyblade.com</v>
      </c>
      <c r="O2682" s="390" t="str">
        <f t="shared" si="85"/>
        <v>Matthew_Brody</v>
      </c>
      <c r="P2682" s="387" t="s">
        <v>1728</v>
      </c>
      <c r="Q2682" s="387" t="s">
        <v>1762</v>
      </c>
      <c r="R2682" s="387" t="s">
        <v>1753</v>
      </c>
      <c r="S2682" s="387">
        <v>20.420000000000002</v>
      </c>
      <c r="T2682" s="387">
        <v>31</v>
      </c>
      <c r="U2682" s="387" t="s">
        <v>1751</v>
      </c>
      <c r="V2682" s="387" t="s">
        <v>2019</v>
      </c>
      <c r="W2682" s="387" t="s">
        <v>2403</v>
      </c>
      <c r="X2682" s="387" t="s">
        <v>1749</v>
      </c>
      <c r="Y2682" s="387" t="s">
        <v>1748</v>
      </c>
      <c r="Z2682" s="387" t="s">
        <v>1734</v>
      </c>
      <c r="AA2682" s="387" t="s">
        <v>1733</v>
      </c>
      <c r="AB2682" s="387">
        <v>152.53</v>
      </c>
      <c r="AC2682" s="387">
        <v>0</v>
      </c>
      <c r="AD2682" s="387">
        <v>0</v>
      </c>
      <c r="AE2682" s="387">
        <v>152.53</v>
      </c>
      <c r="AF2682" s="387" t="s">
        <v>1729</v>
      </c>
      <c r="AG2682" s="387">
        <v>152.53</v>
      </c>
      <c r="AH2682" s="387">
        <v>0</v>
      </c>
      <c r="AI2682" s="387">
        <v>0</v>
      </c>
      <c r="AJ2682" s="387">
        <v>152.53</v>
      </c>
      <c r="AK2682" s="387">
        <v>15.25</v>
      </c>
    </row>
    <row r="2683" spans="1:37">
      <c r="A2683" s="387" t="s">
        <v>3245</v>
      </c>
      <c r="B2683" s="388">
        <v>43696.533437500002</v>
      </c>
      <c r="C2683" s="389">
        <v>43696</v>
      </c>
      <c r="D2683" s="387" t="s">
        <v>2905</v>
      </c>
      <c r="E2683" s="389">
        <v>43696</v>
      </c>
      <c r="F2683" s="387" t="s">
        <v>2904</v>
      </c>
      <c r="G2683" s="389">
        <v>43696</v>
      </c>
      <c r="H2683" s="387" t="s">
        <v>1796</v>
      </c>
      <c r="I2683" s="389">
        <v>43696</v>
      </c>
      <c r="J2683" s="387" t="s">
        <v>3244</v>
      </c>
      <c r="K2683" s="387" t="s">
        <v>1741</v>
      </c>
      <c r="L2683" s="390" t="s">
        <v>1732</v>
      </c>
      <c r="M2683" s="390" t="s">
        <v>2812</v>
      </c>
      <c r="N2683" s="390" t="str">
        <f t="shared" si="84"/>
        <v>Employee6@blyblade.com</v>
      </c>
      <c r="O2683" s="390" t="str">
        <f t="shared" si="85"/>
        <v>Matthew_Brody</v>
      </c>
      <c r="P2683" s="387" t="s">
        <v>1728</v>
      </c>
      <c r="Q2683" s="387" t="s">
        <v>1762</v>
      </c>
      <c r="R2683" s="387" t="s">
        <v>1753</v>
      </c>
      <c r="S2683" s="387">
        <v>20.420000000000002</v>
      </c>
      <c r="T2683" s="387">
        <v>31</v>
      </c>
      <c r="U2683" s="387" t="s">
        <v>1751</v>
      </c>
      <c r="V2683" s="387" t="s">
        <v>2019</v>
      </c>
      <c r="W2683" s="387" t="s">
        <v>2403</v>
      </c>
      <c r="X2683" s="387" t="s">
        <v>1749</v>
      </c>
      <c r="Y2683" s="387" t="s">
        <v>1748</v>
      </c>
      <c r="Z2683" s="387" t="s">
        <v>1734</v>
      </c>
      <c r="AA2683" s="387" t="s">
        <v>1747</v>
      </c>
      <c r="AB2683" s="387">
        <v>0</v>
      </c>
      <c r="AC2683" s="387">
        <v>0</v>
      </c>
      <c r="AD2683" s="387">
        <v>31.26</v>
      </c>
      <c r="AE2683" s="387">
        <v>31.26</v>
      </c>
      <c r="AF2683" s="387" t="s">
        <v>1729</v>
      </c>
      <c r="AG2683" s="387">
        <v>0</v>
      </c>
      <c r="AH2683" s="387">
        <v>0</v>
      </c>
      <c r="AI2683" s="387">
        <v>31.26</v>
      </c>
      <c r="AJ2683" s="387">
        <v>31.26</v>
      </c>
      <c r="AK2683" s="387">
        <v>0</v>
      </c>
    </row>
    <row r="2684" spans="1:37">
      <c r="A2684" s="387" t="s">
        <v>3243</v>
      </c>
      <c r="B2684" s="388">
        <v>43696.539131944446</v>
      </c>
      <c r="C2684" s="389">
        <v>43696</v>
      </c>
      <c r="D2684" s="387" t="s">
        <v>3242</v>
      </c>
      <c r="E2684" s="389">
        <v>43696</v>
      </c>
      <c r="F2684" s="387" t="s">
        <v>3241</v>
      </c>
      <c r="G2684" s="389">
        <v>43696</v>
      </c>
      <c r="H2684" s="387" t="s">
        <v>2612</v>
      </c>
      <c r="I2684" s="389">
        <v>43696</v>
      </c>
      <c r="J2684" s="387" t="s">
        <v>3085</v>
      </c>
      <c r="K2684" s="387" t="s">
        <v>1741</v>
      </c>
      <c r="L2684" s="390" t="s">
        <v>1732</v>
      </c>
      <c r="M2684" s="390" t="s">
        <v>3030</v>
      </c>
      <c r="N2684" s="390" t="str">
        <f t="shared" si="84"/>
        <v>Employee48@blyblade.com</v>
      </c>
      <c r="O2684" s="390" t="str">
        <f t="shared" si="85"/>
        <v>Callen_Morris</v>
      </c>
      <c r="P2684" s="387" t="s">
        <v>1728</v>
      </c>
      <c r="Q2684" s="387" t="s">
        <v>1762</v>
      </c>
      <c r="R2684" s="387" t="s">
        <v>1753</v>
      </c>
      <c r="S2684" s="387">
        <v>20.21</v>
      </c>
      <c r="T2684" s="387">
        <v>31</v>
      </c>
      <c r="U2684" s="387" t="s">
        <v>1751</v>
      </c>
      <c r="V2684" s="387" t="s">
        <v>2019</v>
      </c>
      <c r="W2684" s="387" t="s">
        <v>2403</v>
      </c>
      <c r="X2684" s="387" t="s">
        <v>1749</v>
      </c>
      <c r="Y2684" s="387" t="s">
        <v>1728</v>
      </c>
      <c r="Z2684" s="387" t="s">
        <v>1734</v>
      </c>
      <c r="AA2684" s="387" t="s">
        <v>1733</v>
      </c>
      <c r="AB2684" s="387">
        <v>157.29</v>
      </c>
      <c r="AC2684" s="387">
        <v>0</v>
      </c>
      <c r="AD2684" s="387">
        <v>0</v>
      </c>
      <c r="AE2684" s="387">
        <v>157.29</v>
      </c>
      <c r="AF2684" s="387" t="s">
        <v>1729</v>
      </c>
      <c r="AG2684" s="387">
        <v>157.29</v>
      </c>
      <c r="AH2684" s="387">
        <v>0</v>
      </c>
      <c r="AI2684" s="387">
        <v>0</v>
      </c>
      <c r="AJ2684" s="387">
        <v>157.29</v>
      </c>
      <c r="AK2684" s="387">
        <v>15.73</v>
      </c>
    </row>
    <row r="2685" spans="1:37">
      <c r="A2685" s="387" t="s">
        <v>3240</v>
      </c>
      <c r="B2685" s="388">
        <v>43696.539178240739</v>
      </c>
      <c r="C2685" s="389">
        <v>43696</v>
      </c>
      <c r="D2685" s="387" t="s">
        <v>3239</v>
      </c>
      <c r="E2685" s="389">
        <v>43696</v>
      </c>
      <c r="F2685" s="387" t="s">
        <v>3238</v>
      </c>
      <c r="G2685" s="389">
        <v>43696</v>
      </c>
      <c r="H2685" s="387" t="s">
        <v>2612</v>
      </c>
      <c r="I2685" s="389">
        <v>43696</v>
      </c>
      <c r="J2685" s="387" t="s">
        <v>3085</v>
      </c>
      <c r="K2685" s="387" t="s">
        <v>1741</v>
      </c>
      <c r="L2685" s="390" t="s">
        <v>1732</v>
      </c>
      <c r="M2685" s="390" t="s">
        <v>2255</v>
      </c>
      <c r="N2685" s="390" t="str">
        <f t="shared" si="84"/>
        <v>Employee7@blyblade.com</v>
      </c>
      <c r="O2685" s="390" t="str">
        <f t="shared" si="85"/>
        <v>Jack_Oneill</v>
      </c>
      <c r="P2685" s="387" t="s">
        <v>1728</v>
      </c>
      <c r="Q2685" s="387" t="s">
        <v>1762</v>
      </c>
      <c r="R2685" s="387" t="s">
        <v>1753</v>
      </c>
      <c r="S2685" s="387">
        <v>20.309999999999999</v>
      </c>
      <c r="T2685" s="387">
        <v>38</v>
      </c>
      <c r="U2685" s="387" t="s">
        <v>1751</v>
      </c>
      <c r="V2685" s="387" t="s">
        <v>2019</v>
      </c>
      <c r="W2685" s="387" t="s">
        <v>2403</v>
      </c>
      <c r="X2685" s="387" t="s">
        <v>1749</v>
      </c>
      <c r="Y2685" s="387" t="s">
        <v>1748</v>
      </c>
      <c r="Z2685" s="387" t="s">
        <v>1734</v>
      </c>
      <c r="AA2685" s="387" t="s">
        <v>1733</v>
      </c>
      <c r="AB2685" s="387">
        <v>152.53</v>
      </c>
      <c r="AC2685" s="387">
        <v>0</v>
      </c>
      <c r="AD2685" s="387">
        <v>0</v>
      </c>
      <c r="AE2685" s="387">
        <v>152.53</v>
      </c>
      <c r="AF2685" s="387" t="s">
        <v>1729</v>
      </c>
      <c r="AG2685" s="387">
        <v>152.53</v>
      </c>
      <c r="AH2685" s="387">
        <v>0</v>
      </c>
      <c r="AI2685" s="387">
        <v>0</v>
      </c>
      <c r="AJ2685" s="387">
        <v>152.53</v>
      </c>
      <c r="AK2685" s="387">
        <v>15.25</v>
      </c>
    </row>
    <row r="2686" spans="1:37">
      <c r="A2686" s="387" t="s">
        <v>3229</v>
      </c>
      <c r="B2686" s="388">
        <v>43696.556770833333</v>
      </c>
      <c r="C2686" s="389">
        <v>43696</v>
      </c>
      <c r="D2686" s="387" t="s">
        <v>3228</v>
      </c>
      <c r="E2686" s="389">
        <v>43696</v>
      </c>
      <c r="F2686" s="387" t="s">
        <v>3227</v>
      </c>
      <c r="G2686" s="389">
        <v>43696</v>
      </c>
      <c r="H2686" s="387" t="s">
        <v>3081</v>
      </c>
      <c r="I2686" s="389">
        <v>43696</v>
      </c>
      <c r="J2686" s="387" t="s">
        <v>3080</v>
      </c>
      <c r="K2686" s="387" t="s">
        <v>1741</v>
      </c>
      <c r="L2686" s="390" t="s">
        <v>1732</v>
      </c>
      <c r="M2686" s="390" t="s">
        <v>1755</v>
      </c>
      <c r="N2686" s="390" t="str">
        <f t="shared" si="84"/>
        <v>Employee2@blyblade.com</v>
      </c>
      <c r="O2686" s="390" t="str">
        <f t="shared" si="85"/>
        <v>Cal_Thompson</v>
      </c>
      <c r="P2686" s="387" t="s">
        <v>1728</v>
      </c>
      <c r="Q2686" s="387" t="s">
        <v>1952</v>
      </c>
      <c r="R2686" s="387" t="s">
        <v>1738</v>
      </c>
      <c r="S2686" s="387">
        <v>3.14</v>
      </c>
      <c r="T2686" s="387">
        <v>28</v>
      </c>
      <c r="U2686" s="387" t="s">
        <v>1883</v>
      </c>
      <c r="V2686" s="387" t="s">
        <v>3118</v>
      </c>
      <c r="W2686" s="387" t="s">
        <v>1761</v>
      </c>
      <c r="X2686" s="387" t="s">
        <v>1749</v>
      </c>
      <c r="Y2686" s="387" t="s">
        <v>1748</v>
      </c>
      <c r="Z2686" s="387" t="s">
        <v>1734</v>
      </c>
      <c r="AA2686" s="387" t="s">
        <v>1733</v>
      </c>
      <c r="AB2686" s="387">
        <v>54.29</v>
      </c>
      <c r="AC2686" s="387">
        <v>0</v>
      </c>
      <c r="AD2686" s="387">
        <v>0</v>
      </c>
      <c r="AE2686" s="387">
        <v>54.29</v>
      </c>
      <c r="AF2686" s="387" t="s">
        <v>1729</v>
      </c>
      <c r="AG2686" s="387">
        <v>54.29</v>
      </c>
      <c r="AH2686" s="387">
        <v>0</v>
      </c>
      <c r="AI2686" s="387">
        <v>0</v>
      </c>
      <c r="AJ2686" s="387">
        <v>54.29</v>
      </c>
      <c r="AK2686" s="387">
        <v>5.43</v>
      </c>
    </row>
    <row r="2687" spans="1:37">
      <c r="A2687" s="387" t="s">
        <v>3237</v>
      </c>
      <c r="B2687" s="388">
        <v>43696.572916666664</v>
      </c>
      <c r="C2687" s="389">
        <v>43696</v>
      </c>
      <c r="D2687" s="387" t="s">
        <v>3236</v>
      </c>
      <c r="E2687" s="389">
        <v>43696</v>
      </c>
      <c r="F2687" s="387" t="s">
        <v>3235</v>
      </c>
      <c r="G2687" s="387" t="s">
        <v>1728</v>
      </c>
      <c r="H2687" s="387" t="s">
        <v>1728</v>
      </c>
      <c r="I2687" s="387" t="s">
        <v>1728</v>
      </c>
      <c r="J2687" s="387" t="s">
        <v>1728</v>
      </c>
      <c r="K2687" s="387" t="s">
        <v>1741</v>
      </c>
      <c r="L2687" s="390" t="s">
        <v>1732</v>
      </c>
      <c r="M2687" s="390" t="s">
        <v>2594</v>
      </c>
      <c r="N2687" s="390" t="str">
        <f t="shared" si="84"/>
        <v>Employee9@blyblade.com</v>
      </c>
      <c r="O2687" s="390" t="str">
        <f t="shared" si="85"/>
        <v>Emily_Antner</v>
      </c>
      <c r="P2687" s="387" t="s">
        <v>1728</v>
      </c>
      <c r="Q2687" s="387" t="s">
        <v>1754</v>
      </c>
      <c r="R2687" s="387" t="s">
        <v>1738</v>
      </c>
      <c r="S2687" s="387">
        <v>0</v>
      </c>
      <c r="T2687" s="387">
        <v>0</v>
      </c>
      <c r="U2687" s="387" t="s">
        <v>1845</v>
      </c>
      <c r="V2687" s="387" t="s">
        <v>1845</v>
      </c>
      <c r="W2687" s="387" t="s">
        <v>1771</v>
      </c>
      <c r="X2687" s="387" t="s">
        <v>1770</v>
      </c>
      <c r="Y2687" s="387" t="s">
        <v>1896</v>
      </c>
      <c r="Z2687" s="387" t="s">
        <v>1734</v>
      </c>
      <c r="AA2687" s="387" t="s">
        <v>1733</v>
      </c>
      <c r="AB2687" s="387">
        <v>8.01</v>
      </c>
      <c r="AC2687" s="387">
        <v>0</v>
      </c>
      <c r="AD2687" s="387">
        <v>0</v>
      </c>
      <c r="AE2687" s="387">
        <v>8.01</v>
      </c>
      <c r="AF2687" s="387" t="s">
        <v>1729</v>
      </c>
      <c r="AG2687" s="387">
        <v>8.01</v>
      </c>
      <c r="AH2687" s="387">
        <v>0</v>
      </c>
      <c r="AI2687" s="387">
        <v>0</v>
      </c>
      <c r="AJ2687" s="387">
        <v>8.01</v>
      </c>
      <c r="AK2687" s="387">
        <v>0.8</v>
      </c>
    </row>
    <row r="2688" spans="1:37">
      <c r="A2688" s="387" t="s">
        <v>3237</v>
      </c>
      <c r="B2688" s="388">
        <v>43696.573692129627</v>
      </c>
      <c r="C2688" s="389">
        <v>43696</v>
      </c>
      <c r="D2688" s="387" t="s">
        <v>3236</v>
      </c>
      <c r="E2688" s="389">
        <v>43696</v>
      </c>
      <c r="F2688" s="387" t="s">
        <v>3235</v>
      </c>
      <c r="G2688" s="387" t="s">
        <v>1728</v>
      </c>
      <c r="H2688" s="387" t="s">
        <v>1728</v>
      </c>
      <c r="I2688" s="387" t="s">
        <v>1728</v>
      </c>
      <c r="J2688" s="387" t="s">
        <v>1728</v>
      </c>
      <c r="K2688" s="387" t="s">
        <v>1741</v>
      </c>
      <c r="L2688" s="390" t="s">
        <v>1732</v>
      </c>
      <c r="M2688" s="390" t="s">
        <v>2594</v>
      </c>
      <c r="N2688" s="390" t="str">
        <f t="shared" si="84"/>
        <v>Employee9@blyblade.com</v>
      </c>
      <c r="O2688" s="390" t="str">
        <f t="shared" si="85"/>
        <v>Emily_Antner</v>
      </c>
      <c r="P2688" s="387" t="s">
        <v>1728</v>
      </c>
      <c r="Q2688" s="387" t="s">
        <v>1754</v>
      </c>
      <c r="R2688" s="387" t="s">
        <v>1738</v>
      </c>
      <c r="S2688" s="387">
        <v>0</v>
      </c>
      <c r="T2688" s="387">
        <v>0</v>
      </c>
      <c r="U2688" s="387" t="s">
        <v>1845</v>
      </c>
      <c r="V2688" s="387" t="s">
        <v>1845</v>
      </c>
      <c r="W2688" s="387" t="s">
        <v>1771</v>
      </c>
      <c r="X2688" s="387" t="s">
        <v>1770</v>
      </c>
      <c r="Y2688" s="387" t="s">
        <v>1896</v>
      </c>
      <c r="Z2688" s="387" t="s">
        <v>1734</v>
      </c>
      <c r="AA2688" s="387" t="s">
        <v>2138</v>
      </c>
      <c r="AB2688" s="387">
        <v>-8.01</v>
      </c>
      <c r="AC2688" s="387">
        <v>0</v>
      </c>
      <c r="AD2688" s="387">
        <v>0</v>
      </c>
      <c r="AE2688" s="387">
        <v>-8.01</v>
      </c>
      <c r="AF2688" s="387" t="s">
        <v>1729</v>
      </c>
      <c r="AG2688" s="387">
        <v>-8.01</v>
      </c>
      <c r="AH2688" s="387">
        <v>0</v>
      </c>
      <c r="AI2688" s="387">
        <v>0</v>
      </c>
      <c r="AJ2688" s="387">
        <v>-8.01</v>
      </c>
      <c r="AK2688" s="387">
        <v>-0.8</v>
      </c>
    </row>
    <row r="2689" spans="1:37">
      <c r="A2689" s="387" t="s">
        <v>3234</v>
      </c>
      <c r="B2689" s="388">
        <v>43696.580729166664</v>
      </c>
      <c r="C2689" s="389">
        <v>43696</v>
      </c>
      <c r="D2689" s="387" t="s">
        <v>3233</v>
      </c>
      <c r="E2689" s="389">
        <v>43696</v>
      </c>
      <c r="F2689" s="387" t="s">
        <v>3232</v>
      </c>
      <c r="G2689" s="389">
        <v>43696</v>
      </c>
      <c r="H2689" s="387" t="s">
        <v>3231</v>
      </c>
      <c r="I2689" s="389">
        <v>43696</v>
      </c>
      <c r="J2689" s="387" t="s">
        <v>3230</v>
      </c>
      <c r="K2689" s="387" t="s">
        <v>1741</v>
      </c>
      <c r="L2689" s="390" t="s">
        <v>1732</v>
      </c>
      <c r="M2689" s="390" t="s">
        <v>2594</v>
      </c>
      <c r="N2689" s="390" t="str">
        <f t="shared" si="84"/>
        <v>Employee9@blyblade.com</v>
      </c>
      <c r="O2689" s="390" t="str">
        <f t="shared" si="85"/>
        <v>Emily_Antner</v>
      </c>
      <c r="P2689" s="387" t="s">
        <v>1728</v>
      </c>
      <c r="Q2689" s="387" t="s">
        <v>1754</v>
      </c>
      <c r="R2689" s="387" t="s">
        <v>1738</v>
      </c>
      <c r="S2689" s="387">
        <v>0.96</v>
      </c>
      <c r="T2689" s="387">
        <v>7</v>
      </c>
      <c r="U2689" s="387" t="s">
        <v>1845</v>
      </c>
      <c r="V2689" s="387" t="s">
        <v>1737</v>
      </c>
      <c r="W2689" s="387" t="s">
        <v>1771</v>
      </c>
      <c r="X2689" s="387" t="s">
        <v>1770</v>
      </c>
      <c r="Y2689" s="387" t="s">
        <v>1896</v>
      </c>
      <c r="Z2689" s="387" t="s">
        <v>1734</v>
      </c>
      <c r="AA2689" s="387" t="s">
        <v>1733</v>
      </c>
      <c r="AB2689" s="387">
        <v>13.89</v>
      </c>
      <c r="AC2689" s="387">
        <v>0</v>
      </c>
      <c r="AD2689" s="387">
        <v>0</v>
      </c>
      <c r="AE2689" s="387">
        <v>13.89</v>
      </c>
      <c r="AF2689" s="387" t="s">
        <v>1729</v>
      </c>
      <c r="AG2689" s="387">
        <v>13.89</v>
      </c>
      <c r="AH2689" s="387">
        <v>0</v>
      </c>
      <c r="AI2689" s="387">
        <v>0</v>
      </c>
      <c r="AJ2689" s="387">
        <v>13.89</v>
      </c>
      <c r="AK2689" s="387">
        <v>1.39</v>
      </c>
    </row>
    <row r="2690" spans="1:37">
      <c r="A2690" s="387" t="s">
        <v>3229</v>
      </c>
      <c r="B2690" s="388">
        <v>43696.585312499999</v>
      </c>
      <c r="C2690" s="389">
        <v>43696</v>
      </c>
      <c r="D2690" s="387" t="s">
        <v>3228</v>
      </c>
      <c r="E2690" s="389">
        <v>43696</v>
      </c>
      <c r="F2690" s="387" t="s">
        <v>3227</v>
      </c>
      <c r="G2690" s="389">
        <v>43696</v>
      </c>
      <c r="H2690" s="387" t="s">
        <v>3081</v>
      </c>
      <c r="I2690" s="389">
        <v>43696</v>
      </c>
      <c r="J2690" s="387" t="s">
        <v>3080</v>
      </c>
      <c r="K2690" s="387" t="s">
        <v>1741</v>
      </c>
      <c r="L2690" s="390" t="s">
        <v>1732</v>
      </c>
      <c r="M2690" s="390" t="s">
        <v>1755</v>
      </c>
      <c r="N2690" s="390" t="str">
        <f t="shared" si="84"/>
        <v>Employee2@blyblade.com</v>
      </c>
      <c r="O2690" s="390" t="str">
        <f t="shared" si="85"/>
        <v>Cal_Thompson</v>
      </c>
      <c r="P2690" s="387" t="s">
        <v>1728</v>
      </c>
      <c r="Q2690" s="387" t="s">
        <v>1952</v>
      </c>
      <c r="R2690" s="387" t="s">
        <v>1738</v>
      </c>
      <c r="S2690" s="387">
        <v>3.14</v>
      </c>
      <c r="T2690" s="387">
        <v>28</v>
      </c>
      <c r="U2690" s="387" t="s">
        <v>1883</v>
      </c>
      <c r="V2690" s="387" t="s">
        <v>3118</v>
      </c>
      <c r="W2690" s="387" t="s">
        <v>1761</v>
      </c>
      <c r="X2690" s="387" t="s">
        <v>1749</v>
      </c>
      <c r="Y2690" s="387" t="s">
        <v>1748</v>
      </c>
      <c r="Z2690" s="387" t="s">
        <v>1734</v>
      </c>
      <c r="AA2690" s="387" t="s">
        <v>1747</v>
      </c>
      <c r="AB2690" s="387">
        <v>0</v>
      </c>
      <c r="AC2690" s="387">
        <v>0</v>
      </c>
      <c r="AD2690" s="387">
        <v>8.19</v>
      </c>
      <c r="AE2690" s="387">
        <v>8.19</v>
      </c>
      <c r="AF2690" s="387" t="s">
        <v>1729</v>
      </c>
      <c r="AG2690" s="387">
        <v>0</v>
      </c>
      <c r="AH2690" s="387">
        <v>0</v>
      </c>
      <c r="AI2690" s="387">
        <v>8.19</v>
      </c>
      <c r="AJ2690" s="387">
        <v>8.19</v>
      </c>
      <c r="AK2690" s="387">
        <v>0</v>
      </c>
    </row>
    <row r="2691" spans="1:37">
      <c r="A2691" s="387" t="s">
        <v>3226</v>
      </c>
      <c r="B2691" s="388">
        <v>43696.629884259259</v>
      </c>
      <c r="C2691" s="389">
        <v>43696</v>
      </c>
      <c r="D2691" s="387" t="s">
        <v>2862</v>
      </c>
      <c r="E2691" s="389">
        <v>43696</v>
      </c>
      <c r="F2691" s="387" t="s">
        <v>3225</v>
      </c>
      <c r="G2691" s="389">
        <v>43696</v>
      </c>
      <c r="H2691" s="387" t="s">
        <v>2441</v>
      </c>
      <c r="I2691" s="389">
        <v>43696</v>
      </c>
      <c r="J2691" s="387" t="s">
        <v>2440</v>
      </c>
      <c r="K2691" s="387" t="s">
        <v>1741</v>
      </c>
      <c r="L2691" s="390" t="s">
        <v>1732</v>
      </c>
      <c r="M2691" s="390" t="s">
        <v>1763</v>
      </c>
      <c r="N2691" s="390" t="str">
        <f t="shared" si="84"/>
        <v>Employee51@blyblade.com</v>
      </c>
      <c r="O2691" s="390" t="str">
        <f t="shared" si="85"/>
        <v>Jacqueline_Westbrook</v>
      </c>
      <c r="P2691" s="387" t="s">
        <v>1728</v>
      </c>
      <c r="Q2691" s="387" t="s">
        <v>1754</v>
      </c>
      <c r="R2691" s="387" t="s">
        <v>1753</v>
      </c>
      <c r="S2691" s="387">
        <v>22.87</v>
      </c>
      <c r="T2691" s="387">
        <v>39</v>
      </c>
      <c r="U2691" s="387" t="s">
        <v>1752</v>
      </c>
      <c r="V2691" s="387" t="s">
        <v>1826</v>
      </c>
      <c r="W2691" s="387" t="s">
        <v>1771</v>
      </c>
      <c r="X2691" s="387" t="s">
        <v>1964</v>
      </c>
      <c r="Y2691" s="387" t="s">
        <v>1735</v>
      </c>
      <c r="Z2691" s="387" t="s">
        <v>1734</v>
      </c>
      <c r="AA2691" s="387" t="s">
        <v>1733</v>
      </c>
      <c r="AB2691" s="387">
        <v>71.84</v>
      </c>
      <c r="AC2691" s="387">
        <v>0</v>
      </c>
      <c r="AD2691" s="387">
        <v>0</v>
      </c>
      <c r="AE2691" s="387">
        <v>71.84</v>
      </c>
      <c r="AF2691" s="387" t="s">
        <v>1729</v>
      </c>
      <c r="AG2691" s="387">
        <v>71.84</v>
      </c>
      <c r="AH2691" s="387">
        <v>0</v>
      </c>
      <c r="AI2691" s="387">
        <v>0</v>
      </c>
      <c r="AJ2691" s="387">
        <v>71.84</v>
      </c>
      <c r="AK2691" s="387">
        <v>7.18</v>
      </c>
    </row>
    <row r="2692" spans="1:37">
      <c r="A2692" s="387" t="s">
        <v>3224</v>
      </c>
      <c r="B2692" s="388">
        <v>43696.66097222222</v>
      </c>
      <c r="C2692" s="389">
        <v>43696</v>
      </c>
      <c r="D2692" s="387" t="s">
        <v>1812</v>
      </c>
      <c r="E2692" s="389">
        <v>43696</v>
      </c>
      <c r="F2692" s="387" t="s">
        <v>1811</v>
      </c>
      <c r="G2692" s="389">
        <v>43696</v>
      </c>
      <c r="H2692" s="387" t="s">
        <v>2174</v>
      </c>
      <c r="I2692" s="389">
        <v>43696</v>
      </c>
      <c r="J2692" s="387" t="s">
        <v>2173</v>
      </c>
      <c r="K2692" s="387" t="s">
        <v>1741</v>
      </c>
      <c r="L2692" s="390" t="s">
        <v>1732</v>
      </c>
      <c r="M2692" s="390" t="s">
        <v>2812</v>
      </c>
      <c r="N2692" s="390" t="str">
        <f t="shared" si="84"/>
        <v>Employee6@blyblade.com</v>
      </c>
      <c r="O2692" s="390" t="str">
        <f t="shared" si="85"/>
        <v>Matthew_Brody</v>
      </c>
      <c r="P2692" s="387" t="s">
        <v>1728</v>
      </c>
      <c r="Q2692" s="387" t="s">
        <v>1754</v>
      </c>
      <c r="R2692" s="387" t="s">
        <v>1738</v>
      </c>
      <c r="S2692" s="387">
        <v>2.83</v>
      </c>
      <c r="T2692" s="387">
        <v>26</v>
      </c>
      <c r="U2692" s="387" t="s">
        <v>1772</v>
      </c>
      <c r="V2692" s="387" t="s">
        <v>1737</v>
      </c>
      <c r="W2692" s="387" t="s">
        <v>1771</v>
      </c>
      <c r="X2692" s="387" t="s">
        <v>1770</v>
      </c>
      <c r="Y2692" s="387" t="s">
        <v>1748</v>
      </c>
      <c r="Z2692" s="387" t="s">
        <v>1734</v>
      </c>
      <c r="AA2692" s="387" t="s">
        <v>1733</v>
      </c>
      <c r="AB2692" s="387">
        <v>27.75</v>
      </c>
      <c r="AC2692" s="387">
        <v>0</v>
      </c>
      <c r="AD2692" s="387">
        <v>0</v>
      </c>
      <c r="AE2692" s="387">
        <v>27.75</v>
      </c>
      <c r="AF2692" s="387" t="s">
        <v>1729</v>
      </c>
      <c r="AG2692" s="387">
        <v>27.75</v>
      </c>
      <c r="AH2692" s="387">
        <v>0</v>
      </c>
      <c r="AI2692" s="387">
        <v>0</v>
      </c>
      <c r="AJ2692" s="387">
        <v>27.75</v>
      </c>
      <c r="AK2692" s="387">
        <v>2.78</v>
      </c>
    </row>
    <row r="2693" spans="1:37">
      <c r="A2693" s="387" t="s">
        <v>3223</v>
      </c>
      <c r="B2693" s="388">
        <v>43696.718124999999</v>
      </c>
      <c r="C2693" s="389">
        <v>43696</v>
      </c>
      <c r="D2693" s="387" t="s">
        <v>3222</v>
      </c>
      <c r="E2693" s="389">
        <v>43696</v>
      </c>
      <c r="F2693" s="387" t="s">
        <v>3221</v>
      </c>
      <c r="G2693" s="389">
        <v>43696</v>
      </c>
      <c r="H2693" s="387" t="s">
        <v>2064</v>
      </c>
      <c r="I2693" s="389">
        <v>43696</v>
      </c>
      <c r="J2693" s="387" t="s">
        <v>2348</v>
      </c>
      <c r="K2693" s="387" t="s">
        <v>1741</v>
      </c>
      <c r="L2693" s="390" t="s">
        <v>1732</v>
      </c>
      <c r="M2693" s="390" t="s">
        <v>1804</v>
      </c>
      <c r="N2693" s="390" t="str">
        <f t="shared" si="84"/>
        <v>Employee47@blyblade.com</v>
      </c>
      <c r="O2693" s="390" t="str">
        <f t="shared" si="85"/>
        <v>Amanda_Soucy</v>
      </c>
      <c r="P2693" s="387" t="s">
        <v>1728</v>
      </c>
      <c r="Q2693" s="387" t="s">
        <v>1754</v>
      </c>
      <c r="R2693" s="387" t="s">
        <v>1738</v>
      </c>
      <c r="S2693" s="387">
        <v>5.01</v>
      </c>
      <c r="T2693" s="387">
        <v>15</v>
      </c>
      <c r="U2693" s="387" t="s">
        <v>1883</v>
      </c>
      <c r="V2693" s="387" t="s">
        <v>2007</v>
      </c>
      <c r="W2693" s="387" t="s">
        <v>1771</v>
      </c>
      <c r="X2693" s="387" t="s">
        <v>1770</v>
      </c>
      <c r="Y2693" s="387" t="s">
        <v>1735</v>
      </c>
      <c r="Z2693" s="387" t="s">
        <v>1734</v>
      </c>
      <c r="AA2693" s="387" t="s">
        <v>1733</v>
      </c>
      <c r="AB2693" s="387">
        <v>11.21</v>
      </c>
      <c r="AC2693" s="387">
        <v>0</v>
      </c>
      <c r="AD2693" s="387">
        <v>0</v>
      </c>
      <c r="AE2693" s="387">
        <v>11.21</v>
      </c>
      <c r="AF2693" s="387" t="s">
        <v>1729</v>
      </c>
      <c r="AG2693" s="387">
        <v>11.21</v>
      </c>
      <c r="AH2693" s="387">
        <v>0</v>
      </c>
      <c r="AI2693" s="387">
        <v>0</v>
      </c>
      <c r="AJ2693" s="387">
        <v>11.21</v>
      </c>
      <c r="AK2693" s="387">
        <v>1.1200000000000001</v>
      </c>
    </row>
    <row r="2694" spans="1:37">
      <c r="A2694" s="387" t="s">
        <v>3220</v>
      </c>
      <c r="B2694" s="388">
        <v>43696.759953703702</v>
      </c>
      <c r="C2694" s="389">
        <v>43696</v>
      </c>
      <c r="D2694" s="387" t="s">
        <v>3060</v>
      </c>
      <c r="E2694" s="389">
        <v>43696</v>
      </c>
      <c r="F2694" s="387" t="s">
        <v>3059</v>
      </c>
      <c r="G2694" s="387" t="s">
        <v>1728</v>
      </c>
      <c r="H2694" s="387" t="s">
        <v>1728</v>
      </c>
      <c r="I2694" s="387" t="s">
        <v>1728</v>
      </c>
      <c r="J2694" s="387" t="s">
        <v>1728</v>
      </c>
      <c r="K2694" s="387" t="s">
        <v>1741</v>
      </c>
      <c r="L2694" s="390" t="s">
        <v>1732</v>
      </c>
      <c r="M2694" s="390" t="s">
        <v>2084</v>
      </c>
      <c r="N2694" s="390" t="str">
        <f t="shared" si="84"/>
        <v>Employee40@blyblade.com</v>
      </c>
      <c r="O2694" s="390" t="str">
        <f t="shared" si="85"/>
        <v>Sergio_Khazerov</v>
      </c>
      <c r="P2694" s="387" t="s">
        <v>1728</v>
      </c>
      <c r="Q2694" s="387" t="s">
        <v>1952</v>
      </c>
      <c r="R2694" s="387" t="s">
        <v>1738</v>
      </c>
      <c r="S2694" s="387" t="s">
        <v>1728</v>
      </c>
      <c r="T2694" s="387" t="s">
        <v>1728</v>
      </c>
      <c r="U2694" s="387" t="s">
        <v>2651</v>
      </c>
      <c r="V2694" s="387" t="s">
        <v>1991</v>
      </c>
      <c r="W2694" s="387" t="s">
        <v>2025</v>
      </c>
      <c r="X2694" s="387" t="s">
        <v>1749</v>
      </c>
      <c r="Y2694" s="387" t="s">
        <v>1735</v>
      </c>
      <c r="Z2694" s="387" t="s">
        <v>1734</v>
      </c>
      <c r="AA2694" s="387" t="s">
        <v>1733</v>
      </c>
      <c r="AB2694" s="387">
        <v>10.89</v>
      </c>
      <c r="AC2694" s="387">
        <v>0</v>
      </c>
      <c r="AD2694" s="387">
        <v>0</v>
      </c>
      <c r="AE2694" s="387">
        <v>10.89</v>
      </c>
      <c r="AF2694" s="387" t="s">
        <v>1729</v>
      </c>
      <c r="AG2694" s="387">
        <v>10.89</v>
      </c>
      <c r="AH2694" s="387">
        <v>0</v>
      </c>
      <c r="AI2694" s="387">
        <v>0</v>
      </c>
      <c r="AJ2694" s="387">
        <v>10.89</v>
      </c>
      <c r="AK2694" s="387">
        <v>1.0900000000000001</v>
      </c>
    </row>
    <row r="2695" spans="1:37">
      <c r="A2695" s="387" t="s">
        <v>3219</v>
      </c>
      <c r="B2695" s="388">
        <v>43696.788958333331</v>
      </c>
      <c r="C2695" s="389">
        <v>43696</v>
      </c>
      <c r="D2695" s="387" t="s">
        <v>2986</v>
      </c>
      <c r="E2695" s="389">
        <v>43696</v>
      </c>
      <c r="F2695" s="387" t="s">
        <v>2643</v>
      </c>
      <c r="G2695" s="389">
        <v>43696</v>
      </c>
      <c r="H2695" s="387" t="s">
        <v>3218</v>
      </c>
      <c r="I2695" s="389">
        <v>43696</v>
      </c>
      <c r="J2695" s="387" t="s">
        <v>3217</v>
      </c>
      <c r="K2695" s="387" t="s">
        <v>1741</v>
      </c>
      <c r="L2695" s="390" t="s">
        <v>1732</v>
      </c>
      <c r="M2695" s="390" t="s">
        <v>2812</v>
      </c>
      <c r="N2695" s="390" t="str">
        <f t="shared" si="84"/>
        <v>Employee6@blyblade.com</v>
      </c>
      <c r="O2695" s="390" t="str">
        <f t="shared" si="85"/>
        <v>Matthew_Brody</v>
      </c>
      <c r="P2695" s="387" t="s">
        <v>1728</v>
      </c>
      <c r="Q2695" s="387" t="s">
        <v>1754</v>
      </c>
      <c r="R2695" s="387" t="s">
        <v>1738</v>
      </c>
      <c r="S2695" s="387">
        <v>11.14</v>
      </c>
      <c r="T2695" s="387">
        <v>32</v>
      </c>
      <c r="U2695" s="387" t="s">
        <v>1737</v>
      </c>
      <c r="V2695" s="387" t="s">
        <v>1802</v>
      </c>
      <c r="W2695" s="387" t="s">
        <v>2450</v>
      </c>
      <c r="X2695" s="387" t="s">
        <v>1770</v>
      </c>
      <c r="Y2695" s="387" t="s">
        <v>1748</v>
      </c>
      <c r="Z2695" s="387" t="s">
        <v>1734</v>
      </c>
      <c r="AA2695" s="387" t="s">
        <v>1733</v>
      </c>
      <c r="AB2695" s="387">
        <v>68.900000000000006</v>
      </c>
      <c r="AC2695" s="387">
        <v>0</v>
      </c>
      <c r="AD2695" s="387">
        <v>0</v>
      </c>
      <c r="AE2695" s="387">
        <v>68.900000000000006</v>
      </c>
      <c r="AF2695" s="387" t="s">
        <v>1729</v>
      </c>
      <c r="AG2695" s="387">
        <v>68.900000000000006</v>
      </c>
      <c r="AH2695" s="387">
        <v>0</v>
      </c>
      <c r="AI2695" s="387">
        <v>0</v>
      </c>
      <c r="AJ2695" s="387">
        <v>68.900000000000006</v>
      </c>
      <c r="AK2695" s="387">
        <v>6.89</v>
      </c>
    </row>
    <row r="2696" spans="1:37">
      <c r="A2696" s="387" t="s">
        <v>3216</v>
      </c>
      <c r="B2696" s="388">
        <v>43696.824236111112</v>
      </c>
      <c r="C2696" s="389">
        <v>43696</v>
      </c>
      <c r="D2696" s="387" t="s">
        <v>3195</v>
      </c>
      <c r="E2696" s="389">
        <v>43696</v>
      </c>
      <c r="F2696" s="387" t="s">
        <v>2772</v>
      </c>
      <c r="G2696" s="389">
        <v>43696</v>
      </c>
      <c r="H2696" s="387" t="s">
        <v>2331</v>
      </c>
      <c r="I2696" s="389">
        <v>43696</v>
      </c>
      <c r="J2696" s="387" t="s">
        <v>2330</v>
      </c>
      <c r="K2696" s="387" t="s">
        <v>1741</v>
      </c>
      <c r="L2696" s="390" t="s">
        <v>1732</v>
      </c>
      <c r="M2696" s="390" t="s">
        <v>2255</v>
      </c>
      <c r="N2696" s="390" t="str">
        <f t="shared" si="84"/>
        <v>Employee7@blyblade.com</v>
      </c>
      <c r="O2696" s="390" t="str">
        <f t="shared" si="85"/>
        <v>Jack_Oneill</v>
      </c>
      <c r="P2696" s="387" t="s">
        <v>1728</v>
      </c>
      <c r="Q2696" s="387" t="s">
        <v>1754</v>
      </c>
      <c r="R2696" s="387" t="s">
        <v>1753</v>
      </c>
      <c r="S2696" s="387">
        <v>4.22</v>
      </c>
      <c r="T2696" s="387">
        <v>17</v>
      </c>
      <c r="U2696" s="387" t="s">
        <v>1752</v>
      </c>
      <c r="V2696" s="387" t="s">
        <v>1795</v>
      </c>
      <c r="W2696" s="387" t="s">
        <v>1771</v>
      </c>
      <c r="X2696" s="387" t="s">
        <v>1770</v>
      </c>
      <c r="Y2696" s="387" t="s">
        <v>1748</v>
      </c>
      <c r="Z2696" s="387" t="s">
        <v>1734</v>
      </c>
      <c r="AA2696" s="387" t="s">
        <v>1733</v>
      </c>
      <c r="AB2696" s="387">
        <v>23.49</v>
      </c>
      <c r="AC2696" s="387">
        <v>0</v>
      </c>
      <c r="AD2696" s="387">
        <v>0</v>
      </c>
      <c r="AE2696" s="387">
        <v>23.49</v>
      </c>
      <c r="AF2696" s="387" t="s">
        <v>1729</v>
      </c>
      <c r="AG2696" s="387">
        <v>23.49</v>
      </c>
      <c r="AH2696" s="387">
        <v>0</v>
      </c>
      <c r="AI2696" s="387">
        <v>0</v>
      </c>
      <c r="AJ2696" s="387">
        <v>23.49</v>
      </c>
      <c r="AK2696" s="387">
        <v>2.35</v>
      </c>
    </row>
    <row r="2697" spans="1:37">
      <c r="A2697" s="387" t="s">
        <v>3215</v>
      </c>
      <c r="B2697" s="388">
        <v>43696.836354166669</v>
      </c>
      <c r="C2697" s="389">
        <v>43695</v>
      </c>
      <c r="D2697" s="387" t="s">
        <v>2312</v>
      </c>
      <c r="E2697" s="389">
        <v>43695</v>
      </c>
      <c r="F2697" s="387" t="s">
        <v>1783</v>
      </c>
      <c r="G2697" s="389">
        <v>43695</v>
      </c>
      <c r="H2697" s="387" t="s">
        <v>2749</v>
      </c>
      <c r="I2697" s="389">
        <v>43695</v>
      </c>
      <c r="J2697" s="387" t="s">
        <v>2696</v>
      </c>
      <c r="K2697" s="387" t="s">
        <v>1741</v>
      </c>
      <c r="L2697" s="390" t="s">
        <v>1732</v>
      </c>
      <c r="M2697" s="390" t="s">
        <v>1755</v>
      </c>
      <c r="N2697" s="390" t="str">
        <f t="shared" si="84"/>
        <v>Employee2@blyblade.com</v>
      </c>
      <c r="O2697" s="390" t="str">
        <f t="shared" si="85"/>
        <v>Cal_Thompson</v>
      </c>
      <c r="P2697" s="387" t="s">
        <v>1728</v>
      </c>
      <c r="Q2697" s="387" t="s">
        <v>1952</v>
      </c>
      <c r="R2697" s="387" t="s">
        <v>1738</v>
      </c>
      <c r="S2697" s="387">
        <v>16.87</v>
      </c>
      <c r="T2697" s="387">
        <v>74</v>
      </c>
      <c r="U2697" s="387" t="s">
        <v>2026</v>
      </c>
      <c r="V2697" s="387" t="s">
        <v>3119</v>
      </c>
      <c r="W2697" s="387" t="s">
        <v>2403</v>
      </c>
      <c r="X2697" s="387" t="s">
        <v>1749</v>
      </c>
      <c r="Y2697" s="387" t="s">
        <v>1748</v>
      </c>
      <c r="Z2697" s="387" t="s">
        <v>1734</v>
      </c>
      <c r="AA2697" s="387" t="s">
        <v>2138</v>
      </c>
      <c r="AB2697" s="387">
        <v>-164.54</v>
      </c>
      <c r="AC2697" s="387">
        <v>0</v>
      </c>
      <c r="AD2697" s="387">
        <v>0</v>
      </c>
      <c r="AE2697" s="387">
        <v>-164.54</v>
      </c>
      <c r="AF2697" s="387" t="s">
        <v>1729</v>
      </c>
      <c r="AG2697" s="387">
        <v>-164.54</v>
      </c>
      <c r="AH2697" s="387">
        <v>0</v>
      </c>
      <c r="AI2697" s="387">
        <v>0</v>
      </c>
      <c r="AJ2697" s="387">
        <v>-164.54</v>
      </c>
      <c r="AK2697" s="387">
        <v>-16.45</v>
      </c>
    </row>
    <row r="2698" spans="1:37">
      <c r="A2698" s="387" t="s">
        <v>3214</v>
      </c>
      <c r="B2698" s="388">
        <v>43696.856770833336</v>
      </c>
      <c r="C2698" s="389">
        <v>43696</v>
      </c>
      <c r="D2698" s="387" t="s">
        <v>2970</v>
      </c>
      <c r="E2698" s="389">
        <v>43696</v>
      </c>
      <c r="F2698" s="387" t="s">
        <v>2166</v>
      </c>
      <c r="G2698" s="389">
        <v>43696</v>
      </c>
      <c r="H2698" s="387" t="s">
        <v>1901</v>
      </c>
      <c r="I2698" s="389">
        <v>43696</v>
      </c>
      <c r="J2698" s="387" t="s">
        <v>3006</v>
      </c>
      <c r="K2698" s="387" t="s">
        <v>1741</v>
      </c>
      <c r="L2698" s="390" t="s">
        <v>1732</v>
      </c>
      <c r="M2698" s="390" t="s">
        <v>1911</v>
      </c>
      <c r="N2698" s="390" t="str">
        <f t="shared" si="84"/>
        <v>Employee18@blyblade.com</v>
      </c>
      <c r="O2698" s="390" t="str">
        <f t="shared" si="85"/>
        <v>Maryanne_Johnson</v>
      </c>
      <c r="P2698" s="387" t="s">
        <v>1728</v>
      </c>
      <c r="Q2698" s="387" t="s">
        <v>1739</v>
      </c>
      <c r="R2698" s="387" t="s">
        <v>1738</v>
      </c>
      <c r="S2698" s="387">
        <v>0.97</v>
      </c>
      <c r="T2698" s="387">
        <v>20</v>
      </c>
      <c r="U2698" s="387" t="s">
        <v>1737</v>
      </c>
      <c r="V2698" s="387" t="s">
        <v>1737</v>
      </c>
      <c r="W2698" s="387" t="s">
        <v>1728</v>
      </c>
      <c r="X2698" s="387" t="s">
        <v>1794</v>
      </c>
      <c r="Y2698" s="387" t="s">
        <v>1735</v>
      </c>
      <c r="Z2698" s="387" t="s">
        <v>1734</v>
      </c>
      <c r="AA2698" s="387" t="s">
        <v>1793</v>
      </c>
      <c r="AB2698" s="387">
        <v>15.47</v>
      </c>
      <c r="AC2698" s="387">
        <v>0</v>
      </c>
      <c r="AD2698" s="387">
        <v>1</v>
      </c>
      <c r="AE2698" s="387">
        <v>15.47</v>
      </c>
      <c r="AF2698" s="387" t="s">
        <v>1729</v>
      </c>
      <c r="AG2698" s="387">
        <v>15.47</v>
      </c>
      <c r="AH2698" s="387">
        <v>0</v>
      </c>
      <c r="AI2698" s="387">
        <v>1</v>
      </c>
      <c r="AJ2698" s="387">
        <v>15.47</v>
      </c>
      <c r="AK2698" s="387">
        <v>1.55</v>
      </c>
    </row>
    <row r="2699" spans="1:37">
      <c r="A2699" s="387" t="s">
        <v>3213</v>
      </c>
      <c r="B2699" s="388">
        <v>43696.870393518519</v>
      </c>
      <c r="C2699" s="389">
        <v>43696</v>
      </c>
      <c r="D2699" s="387" t="s">
        <v>3210</v>
      </c>
      <c r="E2699" s="389">
        <v>43696</v>
      </c>
      <c r="F2699" s="387" t="s">
        <v>3209</v>
      </c>
      <c r="G2699" s="387" t="s">
        <v>1728</v>
      </c>
      <c r="H2699" s="387" t="s">
        <v>1728</v>
      </c>
      <c r="I2699" s="387" t="s">
        <v>1728</v>
      </c>
      <c r="J2699" s="387" t="s">
        <v>1728</v>
      </c>
      <c r="K2699" s="387" t="s">
        <v>1741</v>
      </c>
      <c r="L2699" s="390" t="s">
        <v>1732</v>
      </c>
      <c r="M2699" s="390" t="s">
        <v>2287</v>
      </c>
      <c r="N2699" s="390" t="str">
        <f t="shared" si="84"/>
        <v>Employee14@blyblade.com</v>
      </c>
      <c r="O2699" s="390" t="str">
        <f t="shared" si="85"/>
        <v>Bowie_Tam</v>
      </c>
      <c r="P2699" s="387" t="s">
        <v>1728</v>
      </c>
      <c r="Q2699" s="387" t="s">
        <v>1952</v>
      </c>
      <c r="R2699" s="387" t="s">
        <v>1738</v>
      </c>
      <c r="S2699" s="387" t="s">
        <v>1728</v>
      </c>
      <c r="T2699" s="387" t="s">
        <v>1728</v>
      </c>
      <c r="U2699" s="387" t="s">
        <v>2026</v>
      </c>
      <c r="V2699" s="387" t="s">
        <v>2026</v>
      </c>
      <c r="W2699" s="387" t="s">
        <v>2025</v>
      </c>
      <c r="X2699" s="387" t="s">
        <v>1749</v>
      </c>
      <c r="Y2699" s="387" t="s">
        <v>1748</v>
      </c>
      <c r="Z2699" s="387" t="s">
        <v>1734</v>
      </c>
      <c r="AA2699" s="387" t="s">
        <v>1733</v>
      </c>
      <c r="AB2699" s="387">
        <v>10.89</v>
      </c>
      <c r="AC2699" s="387">
        <v>0</v>
      </c>
      <c r="AD2699" s="387">
        <v>0</v>
      </c>
      <c r="AE2699" s="387">
        <v>10.89</v>
      </c>
      <c r="AF2699" s="387" t="s">
        <v>1729</v>
      </c>
      <c r="AG2699" s="387">
        <v>10.89</v>
      </c>
      <c r="AH2699" s="387">
        <v>0</v>
      </c>
      <c r="AI2699" s="387">
        <v>0</v>
      </c>
      <c r="AJ2699" s="387">
        <v>10.89</v>
      </c>
      <c r="AK2699" s="387">
        <v>1.0900000000000001</v>
      </c>
    </row>
    <row r="2700" spans="1:37">
      <c r="A2700" s="387" t="s">
        <v>3212</v>
      </c>
      <c r="B2700" s="388">
        <v>43696.879629629628</v>
      </c>
      <c r="C2700" s="389">
        <v>43696</v>
      </c>
      <c r="D2700" s="387" t="s">
        <v>2316</v>
      </c>
      <c r="E2700" s="389">
        <v>43696</v>
      </c>
      <c r="F2700" s="387" t="s">
        <v>2315</v>
      </c>
      <c r="G2700" s="389">
        <v>43696</v>
      </c>
      <c r="H2700" s="387" t="s">
        <v>1906</v>
      </c>
      <c r="I2700" s="389">
        <v>43696</v>
      </c>
      <c r="J2700" s="387" t="s">
        <v>2069</v>
      </c>
      <c r="K2700" s="387" t="s">
        <v>1741</v>
      </c>
      <c r="L2700" s="390" t="s">
        <v>1732</v>
      </c>
      <c r="M2700" s="390" t="s">
        <v>2812</v>
      </c>
      <c r="N2700" s="390" t="str">
        <f t="shared" si="84"/>
        <v>Employee6@blyblade.com</v>
      </c>
      <c r="O2700" s="390" t="str">
        <f t="shared" si="85"/>
        <v>Matthew_Brody</v>
      </c>
      <c r="P2700" s="387" t="s">
        <v>1728</v>
      </c>
      <c r="Q2700" s="387" t="s">
        <v>1754</v>
      </c>
      <c r="R2700" s="387" t="s">
        <v>1803</v>
      </c>
      <c r="S2700" s="387">
        <v>12.66</v>
      </c>
      <c r="T2700" s="387">
        <v>33</v>
      </c>
      <c r="U2700" s="387" t="s">
        <v>1802</v>
      </c>
      <c r="V2700" s="387" t="s">
        <v>1737</v>
      </c>
      <c r="W2700" s="387" t="s">
        <v>2450</v>
      </c>
      <c r="X2700" s="387" t="s">
        <v>1770</v>
      </c>
      <c r="Y2700" s="387" t="s">
        <v>1748</v>
      </c>
      <c r="Z2700" s="387" t="s">
        <v>1734</v>
      </c>
      <c r="AA2700" s="387" t="s">
        <v>1733</v>
      </c>
      <c r="AB2700" s="387">
        <v>42.24</v>
      </c>
      <c r="AC2700" s="387">
        <v>0</v>
      </c>
      <c r="AD2700" s="387">
        <v>0</v>
      </c>
      <c r="AE2700" s="387">
        <v>42.24</v>
      </c>
      <c r="AF2700" s="387" t="s">
        <v>1729</v>
      </c>
      <c r="AG2700" s="387">
        <v>42.24</v>
      </c>
      <c r="AH2700" s="387">
        <v>0</v>
      </c>
      <c r="AI2700" s="387">
        <v>0</v>
      </c>
      <c r="AJ2700" s="387">
        <v>42.24</v>
      </c>
      <c r="AK2700" s="387">
        <v>4.22</v>
      </c>
    </row>
    <row r="2701" spans="1:37">
      <c r="A2701" s="387" t="s">
        <v>3211</v>
      </c>
      <c r="B2701" s="388">
        <v>43696.882870370369</v>
      </c>
      <c r="C2701" s="389">
        <v>43696</v>
      </c>
      <c r="D2701" s="387" t="s">
        <v>3210</v>
      </c>
      <c r="E2701" s="389">
        <v>43696</v>
      </c>
      <c r="F2701" s="387" t="s">
        <v>3209</v>
      </c>
      <c r="G2701" s="387" t="s">
        <v>1728</v>
      </c>
      <c r="H2701" s="387" t="s">
        <v>1728</v>
      </c>
      <c r="I2701" s="387" t="s">
        <v>1728</v>
      </c>
      <c r="J2701" s="387" t="s">
        <v>1728</v>
      </c>
      <c r="K2701" s="387" t="s">
        <v>1741</v>
      </c>
      <c r="L2701" s="390" t="s">
        <v>1732</v>
      </c>
      <c r="M2701" s="390" t="s">
        <v>1755</v>
      </c>
      <c r="N2701" s="390" t="str">
        <f t="shared" si="84"/>
        <v>Employee2@blyblade.com</v>
      </c>
      <c r="O2701" s="390" t="str">
        <f t="shared" si="85"/>
        <v>Cal_Thompson</v>
      </c>
      <c r="P2701" s="387" t="s">
        <v>1728</v>
      </c>
      <c r="Q2701" s="387" t="s">
        <v>1952</v>
      </c>
      <c r="R2701" s="387" t="s">
        <v>1738</v>
      </c>
      <c r="S2701" s="387">
        <v>0.04</v>
      </c>
      <c r="T2701" s="387">
        <v>13</v>
      </c>
      <c r="U2701" s="387" t="s">
        <v>1772</v>
      </c>
      <c r="V2701" s="387" t="s">
        <v>1883</v>
      </c>
      <c r="W2701" s="387" t="s">
        <v>1761</v>
      </c>
      <c r="X2701" s="387" t="s">
        <v>1749</v>
      </c>
      <c r="Y2701" s="387" t="s">
        <v>1748</v>
      </c>
      <c r="Z2701" s="387" t="s">
        <v>1734</v>
      </c>
      <c r="AA2701" s="387" t="s">
        <v>1733</v>
      </c>
      <c r="AB2701" s="387">
        <v>33.47</v>
      </c>
      <c r="AC2701" s="387">
        <v>0</v>
      </c>
      <c r="AD2701" s="387">
        <v>0</v>
      </c>
      <c r="AE2701" s="387">
        <v>33.47</v>
      </c>
      <c r="AF2701" s="387" t="s">
        <v>1729</v>
      </c>
      <c r="AG2701" s="387">
        <v>33.47</v>
      </c>
      <c r="AH2701" s="387">
        <v>0</v>
      </c>
      <c r="AI2701" s="387">
        <v>0</v>
      </c>
      <c r="AJ2701" s="387">
        <v>33.47</v>
      </c>
      <c r="AK2701" s="387">
        <v>3.35</v>
      </c>
    </row>
    <row r="2702" spans="1:37">
      <c r="A2702" s="387" t="s">
        <v>3208</v>
      </c>
      <c r="B2702" s="388">
        <v>43696.902268518519</v>
      </c>
      <c r="C2702" s="389">
        <v>43696</v>
      </c>
      <c r="D2702" s="387" t="s">
        <v>2395</v>
      </c>
      <c r="E2702" s="389">
        <v>43696</v>
      </c>
      <c r="F2702" s="387" t="s">
        <v>2140</v>
      </c>
      <c r="G2702" s="389">
        <v>43696</v>
      </c>
      <c r="H2702" s="387" t="s">
        <v>1877</v>
      </c>
      <c r="I2702" s="389">
        <v>43696</v>
      </c>
      <c r="J2702" s="387" t="s">
        <v>2997</v>
      </c>
      <c r="K2702" s="387" t="s">
        <v>1741</v>
      </c>
      <c r="L2702" s="390" t="s">
        <v>1732</v>
      </c>
      <c r="M2702" s="390" t="s">
        <v>2027</v>
      </c>
      <c r="N2702" s="390" t="str">
        <f t="shared" ref="N2702:N2765" si="86">M2702&amp;"@blyblade.com"</f>
        <v>Employee28@blyblade.com</v>
      </c>
      <c r="O2702" s="390" t="str">
        <f t="shared" si="85"/>
        <v>Tony_Conte</v>
      </c>
      <c r="P2702" s="387" t="s">
        <v>1728</v>
      </c>
      <c r="Q2702" s="387" t="s">
        <v>1952</v>
      </c>
      <c r="R2702" s="387" t="s">
        <v>1738</v>
      </c>
      <c r="S2702" s="387">
        <v>1.49</v>
      </c>
      <c r="T2702" s="387">
        <v>11</v>
      </c>
      <c r="U2702" s="387" t="s">
        <v>2026</v>
      </c>
      <c r="V2702" s="387" t="s">
        <v>2026</v>
      </c>
      <c r="W2702" s="387" t="s">
        <v>2403</v>
      </c>
      <c r="X2702" s="387" t="s">
        <v>1749</v>
      </c>
      <c r="Y2702" s="387" t="s">
        <v>1748</v>
      </c>
      <c r="Z2702" s="387" t="s">
        <v>1734</v>
      </c>
      <c r="AA2702" s="387" t="s">
        <v>1733</v>
      </c>
      <c r="AB2702" s="387">
        <v>34.020000000000003</v>
      </c>
      <c r="AC2702" s="387">
        <v>0</v>
      </c>
      <c r="AD2702" s="387">
        <v>0</v>
      </c>
      <c r="AE2702" s="387">
        <v>34.020000000000003</v>
      </c>
      <c r="AF2702" s="387" t="s">
        <v>1729</v>
      </c>
      <c r="AG2702" s="387">
        <v>34.020000000000003</v>
      </c>
      <c r="AH2702" s="387">
        <v>0</v>
      </c>
      <c r="AI2702" s="387">
        <v>0</v>
      </c>
      <c r="AJ2702" s="387">
        <v>34.020000000000003</v>
      </c>
      <c r="AK2702" s="387">
        <v>3.4</v>
      </c>
    </row>
    <row r="2703" spans="1:37">
      <c r="A2703" s="387" t="s">
        <v>3207</v>
      </c>
      <c r="B2703" s="388">
        <v>43696.94091435185</v>
      </c>
      <c r="C2703" s="389">
        <v>43696</v>
      </c>
      <c r="D2703" s="387" t="s">
        <v>2017</v>
      </c>
      <c r="E2703" s="389">
        <v>43696</v>
      </c>
      <c r="F2703" s="387" t="s">
        <v>2016</v>
      </c>
      <c r="G2703" s="389">
        <v>43696</v>
      </c>
      <c r="H2703" s="387" t="s">
        <v>2820</v>
      </c>
      <c r="I2703" s="389">
        <v>43696</v>
      </c>
      <c r="J2703" s="387" t="s">
        <v>2819</v>
      </c>
      <c r="K2703" s="387" t="s">
        <v>1741</v>
      </c>
      <c r="L2703" s="390" t="s">
        <v>1732</v>
      </c>
      <c r="M2703" s="390" t="s">
        <v>2027</v>
      </c>
      <c r="N2703" s="390" t="str">
        <f t="shared" si="86"/>
        <v>Employee28@blyblade.com</v>
      </c>
      <c r="O2703" s="390" t="str">
        <f t="shared" ref="O2703:O2766" si="87">VLOOKUP(M2703,$A$10:$F$65,4,FALSE)</f>
        <v>Tony_Conte</v>
      </c>
      <c r="P2703" s="387" t="s">
        <v>1728</v>
      </c>
      <c r="Q2703" s="387" t="s">
        <v>1952</v>
      </c>
      <c r="R2703" s="387" t="s">
        <v>1738</v>
      </c>
      <c r="S2703" s="387">
        <v>1.74</v>
      </c>
      <c r="T2703" s="387">
        <v>5</v>
      </c>
      <c r="U2703" s="387" t="s">
        <v>2026</v>
      </c>
      <c r="V2703" s="387" t="s">
        <v>2026</v>
      </c>
      <c r="W2703" s="387" t="s">
        <v>2025</v>
      </c>
      <c r="X2703" s="387" t="s">
        <v>1749</v>
      </c>
      <c r="Y2703" s="387" t="s">
        <v>1748</v>
      </c>
      <c r="Z2703" s="387" t="s">
        <v>1734</v>
      </c>
      <c r="AA2703" s="387" t="s">
        <v>1733</v>
      </c>
      <c r="AB2703" s="387">
        <v>45.15</v>
      </c>
      <c r="AC2703" s="387">
        <v>0</v>
      </c>
      <c r="AD2703" s="387">
        <v>0</v>
      </c>
      <c r="AE2703" s="387">
        <v>45.15</v>
      </c>
      <c r="AF2703" s="387" t="s">
        <v>1729</v>
      </c>
      <c r="AG2703" s="387">
        <v>45.15</v>
      </c>
      <c r="AH2703" s="387">
        <v>0</v>
      </c>
      <c r="AI2703" s="387">
        <v>0</v>
      </c>
      <c r="AJ2703" s="387">
        <v>45.15</v>
      </c>
      <c r="AK2703" s="387">
        <v>4.5199999999999996</v>
      </c>
    </row>
    <row r="2704" spans="1:37">
      <c r="A2704" s="387" t="s">
        <v>3207</v>
      </c>
      <c r="B2704" s="388">
        <v>43696.957488425927</v>
      </c>
      <c r="C2704" s="389">
        <v>43696</v>
      </c>
      <c r="D2704" s="387" t="s">
        <v>2017</v>
      </c>
      <c r="E2704" s="389">
        <v>43696</v>
      </c>
      <c r="F2704" s="387" t="s">
        <v>2016</v>
      </c>
      <c r="G2704" s="389">
        <v>43696</v>
      </c>
      <c r="H2704" s="387" t="s">
        <v>2820</v>
      </c>
      <c r="I2704" s="389">
        <v>43696</v>
      </c>
      <c r="J2704" s="387" t="s">
        <v>2819</v>
      </c>
      <c r="K2704" s="387" t="s">
        <v>1741</v>
      </c>
      <c r="L2704" s="390" t="s">
        <v>1732</v>
      </c>
      <c r="M2704" s="390" t="s">
        <v>2027</v>
      </c>
      <c r="N2704" s="390" t="str">
        <f t="shared" si="86"/>
        <v>Employee28@blyblade.com</v>
      </c>
      <c r="O2704" s="390" t="str">
        <f t="shared" si="87"/>
        <v>Tony_Conte</v>
      </c>
      <c r="P2704" s="387" t="s">
        <v>1728</v>
      </c>
      <c r="Q2704" s="387" t="s">
        <v>1952</v>
      </c>
      <c r="R2704" s="387" t="s">
        <v>1738</v>
      </c>
      <c r="S2704" s="387">
        <v>1.74</v>
      </c>
      <c r="T2704" s="387">
        <v>5</v>
      </c>
      <c r="U2704" s="387" t="s">
        <v>2026</v>
      </c>
      <c r="V2704" s="387" t="s">
        <v>2026</v>
      </c>
      <c r="W2704" s="387" t="s">
        <v>2025</v>
      </c>
      <c r="X2704" s="387" t="s">
        <v>1749</v>
      </c>
      <c r="Y2704" s="387" t="s">
        <v>1748</v>
      </c>
      <c r="Z2704" s="387" t="s">
        <v>1734</v>
      </c>
      <c r="AA2704" s="387" t="s">
        <v>1747</v>
      </c>
      <c r="AB2704" s="387">
        <v>0</v>
      </c>
      <c r="AC2704" s="387">
        <v>0</v>
      </c>
      <c r="AD2704" s="387">
        <v>6.41</v>
      </c>
      <c r="AE2704" s="387">
        <v>6.41</v>
      </c>
      <c r="AF2704" s="387" t="s">
        <v>1729</v>
      </c>
      <c r="AG2704" s="387">
        <v>0</v>
      </c>
      <c r="AH2704" s="387">
        <v>0</v>
      </c>
      <c r="AI2704" s="387">
        <v>6.41</v>
      </c>
      <c r="AJ2704" s="387">
        <v>6.41</v>
      </c>
      <c r="AK2704" s="387">
        <v>0</v>
      </c>
    </row>
    <row r="2705" spans="1:37">
      <c r="A2705" s="387" t="s">
        <v>3206</v>
      </c>
      <c r="B2705" s="388">
        <v>43696.961504629631</v>
      </c>
      <c r="C2705" s="389">
        <v>43696</v>
      </c>
      <c r="D2705" s="387" t="s">
        <v>3205</v>
      </c>
      <c r="E2705" s="389">
        <v>43696</v>
      </c>
      <c r="F2705" s="387" t="s">
        <v>2545</v>
      </c>
      <c r="G2705" s="387" t="s">
        <v>1728</v>
      </c>
      <c r="H2705" s="387" t="s">
        <v>1728</v>
      </c>
      <c r="I2705" s="387" t="s">
        <v>1728</v>
      </c>
      <c r="J2705" s="387" t="s">
        <v>1728</v>
      </c>
      <c r="K2705" s="387" t="s">
        <v>1741</v>
      </c>
      <c r="L2705" s="390" t="s">
        <v>1732</v>
      </c>
      <c r="M2705" s="390" t="s">
        <v>1731</v>
      </c>
      <c r="N2705" s="390" t="str">
        <f t="shared" si="86"/>
        <v>Employee8@blyblade.com</v>
      </c>
      <c r="O2705" s="390" t="str">
        <f t="shared" si="87"/>
        <v>--_--</v>
      </c>
      <c r="P2705" s="387" t="s">
        <v>1728</v>
      </c>
      <c r="Q2705" s="387" t="s">
        <v>1847</v>
      </c>
      <c r="R2705" s="387" t="s">
        <v>1738</v>
      </c>
      <c r="S2705" s="387" t="s">
        <v>1728</v>
      </c>
      <c r="T2705" s="387" t="s">
        <v>1728</v>
      </c>
      <c r="U2705" s="387" t="s">
        <v>1883</v>
      </c>
      <c r="V2705" s="387" t="s">
        <v>1883</v>
      </c>
      <c r="W2705" s="387" t="s">
        <v>1771</v>
      </c>
      <c r="X2705" s="387" t="s">
        <v>1770</v>
      </c>
      <c r="Y2705" s="387" t="s">
        <v>1728</v>
      </c>
      <c r="Z2705" s="387" t="s">
        <v>1734</v>
      </c>
      <c r="AA2705" s="387" t="s">
        <v>1733</v>
      </c>
      <c r="AB2705" s="387">
        <v>5.44</v>
      </c>
      <c r="AC2705" s="387">
        <v>0</v>
      </c>
      <c r="AD2705" s="387">
        <v>0</v>
      </c>
      <c r="AE2705" s="387">
        <v>5.44</v>
      </c>
      <c r="AF2705" s="387" t="s">
        <v>1729</v>
      </c>
      <c r="AG2705" s="387">
        <v>5.44</v>
      </c>
      <c r="AH2705" s="387">
        <v>0</v>
      </c>
      <c r="AI2705" s="387">
        <v>0</v>
      </c>
      <c r="AJ2705" s="387">
        <v>5.44</v>
      </c>
      <c r="AK2705" s="387">
        <v>0.54</v>
      </c>
    </row>
    <row r="2706" spans="1:37">
      <c r="A2706" s="387" t="s">
        <v>3206</v>
      </c>
      <c r="B2706" s="388">
        <v>43696.964872685188</v>
      </c>
      <c r="C2706" s="389">
        <v>43696</v>
      </c>
      <c r="D2706" s="387" t="s">
        <v>3205</v>
      </c>
      <c r="E2706" s="389">
        <v>43696</v>
      </c>
      <c r="F2706" s="387" t="s">
        <v>2545</v>
      </c>
      <c r="G2706" s="387" t="s">
        <v>1728</v>
      </c>
      <c r="H2706" s="387" t="s">
        <v>1728</v>
      </c>
      <c r="I2706" s="387" t="s">
        <v>1728</v>
      </c>
      <c r="J2706" s="387" t="s">
        <v>1728</v>
      </c>
      <c r="K2706" s="387" t="s">
        <v>1741</v>
      </c>
      <c r="L2706" s="390" t="s">
        <v>1732</v>
      </c>
      <c r="M2706" s="390" t="s">
        <v>1731</v>
      </c>
      <c r="N2706" s="390" t="str">
        <f t="shared" si="86"/>
        <v>Employee8@blyblade.com</v>
      </c>
      <c r="O2706" s="390" t="str">
        <f t="shared" si="87"/>
        <v>--_--</v>
      </c>
      <c r="P2706" s="387" t="s">
        <v>1728</v>
      </c>
      <c r="Q2706" s="387" t="s">
        <v>1847</v>
      </c>
      <c r="R2706" s="387" t="s">
        <v>1738</v>
      </c>
      <c r="S2706" s="387" t="s">
        <v>1728</v>
      </c>
      <c r="T2706" s="387" t="s">
        <v>1728</v>
      </c>
      <c r="U2706" s="387" t="s">
        <v>1883</v>
      </c>
      <c r="V2706" s="387" t="s">
        <v>1883</v>
      </c>
      <c r="W2706" s="387" t="s">
        <v>1771</v>
      </c>
      <c r="X2706" s="387" t="s">
        <v>1770</v>
      </c>
      <c r="Y2706" s="387" t="s">
        <v>1728</v>
      </c>
      <c r="Z2706" s="387" t="s">
        <v>1734</v>
      </c>
      <c r="AA2706" s="387" t="s">
        <v>2138</v>
      </c>
      <c r="AB2706" s="387">
        <v>-5.44</v>
      </c>
      <c r="AC2706" s="387">
        <v>0</v>
      </c>
      <c r="AD2706" s="387">
        <v>0</v>
      </c>
      <c r="AE2706" s="387">
        <v>-5.44</v>
      </c>
      <c r="AF2706" s="387" t="s">
        <v>1729</v>
      </c>
      <c r="AG2706" s="387">
        <v>-5.44</v>
      </c>
      <c r="AH2706" s="387">
        <v>0</v>
      </c>
      <c r="AI2706" s="387">
        <v>0</v>
      </c>
      <c r="AJ2706" s="387">
        <v>-5.44</v>
      </c>
      <c r="AK2706" s="387">
        <v>-0.54</v>
      </c>
    </row>
    <row r="2707" spans="1:37">
      <c r="A2707" s="387" t="s">
        <v>3204</v>
      </c>
      <c r="B2707" s="388">
        <v>43696.966099537036</v>
      </c>
      <c r="C2707" s="389">
        <v>43696</v>
      </c>
      <c r="D2707" s="387" t="s">
        <v>2586</v>
      </c>
      <c r="E2707" s="389">
        <v>43696</v>
      </c>
      <c r="F2707" s="387" t="s">
        <v>2344</v>
      </c>
      <c r="G2707" s="389">
        <v>43696</v>
      </c>
      <c r="H2707" s="387" t="s">
        <v>3203</v>
      </c>
      <c r="I2707" s="389">
        <v>43696</v>
      </c>
      <c r="J2707" s="387" t="s">
        <v>3202</v>
      </c>
      <c r="K2707" s="387" t="s">
        <v>1741</v>
      </c>
      <c r="L2707" s="390" t="s">
        <v>1732</v>
      </c>
      <c r="M2707" s="390" t="s">
        <v>1763</v>
      </c>
      <c r="N2707" s="390" t="str">
        <f t="shared" si="86"/>
        <v>Employee51@blyblade.com</v>
      </c>
      <c r="O2707" s="390" t="str">
        <f t="shared" si="87"/>
        <v>Jacqueline_Westbrook</v>
      </c>
      <c r="P2707" s="387" t="s">
        <v>1728</v>
      </c>
      <c r="Q2707" s="387" t="s">
        <v>1754</v>
      </c>
      <c r="R2707" s="387" t="s">
        <v>1753</v>
      </c>
      <c r="S2707" s="387">
        <v>22.99</v>
      </c>
      <c r="T2707" s="387">
        <v>53</v>
      </c>
      <c r="U2707" s="387" t="s">
        <v>1826</v>
      </c>
      <c r="V2707" s="387" t="s">
        <v>1752</v>
      </c>
      <c r="W2707" s="387" t="s">
        <v>1771</v>
      </c>
      <c r="X2707" s="387" t="s">
        <v>1770</v>
      </c>
      <c r="Y2707" s="387" t="s">
        <v>1735</v>
      </c>
      <c r="Z2707" s="387" t="s">
        <v>1734</v>
      </c>
      <c r="AA2707" s="387" t="s">
        <v>1733</v>
      </c>
      <c r="AB2707" s="387">
        <v>77.53</v>
      </c>
      <c r="AC2707" s="387">
        <v>0</v>
      </c>
      <c r="AD2707" s="387">
        <v>0</v>
      </c>
      <c r="AE2707" s="387">
        <v>77.53</v>
      </c>
      <c r="AF2707" s="387" t="s">
        <v>1729</v>
      </c>
      <c r="AG2707" s="387">
        <v>77.53</v>
      </c>
      <c r="AH2707" s="387">
        <v>0</v>
      </c>
      <c r="AI2707" s="387">
        <v>0</v>
      </c>
      <c r="AJ2707" s="387">
        <v>77.53</v>
      </c>
      <c r="AK2707" s="387">
        <v>7.75</v>
      </c>
    </row>
    <row r="2708" spans="1:37">
      <c r="A2708" s="387" t="s">
        <v>3167</v>
      </c>
      <c r="B2708" s="388">
        <v>43696.972071759257</v>
      </c>
      <c r="C2708" s="389">
        <v>43696</v>
      </c>
      <c r="D2708" s="387" t="s">
        <v>2960</v>
      </c>
      <c r="E2708" s="389">
        <v>43696</v>
      </c>
      <c r="F2708" s="387" t="s">
        <v>2959</v>
      </c>
      <c r="G2708" s="389">
        <v>43696</v>
      </c>
      <c r="H2708" s="387" t="s">
        <v>1745</v>
      </c>
      <c r="I2708" s="389">
        <v>43696</v>
      </c>
      <c r="J2708" s="387" t="s">
        <v>1744</v>
      </c>
      <c r="K2708" s="387" t="s">
        <v>1741</v>
      </c>
      <c r="L2708" s="390" t="s">
        <v>1732</v>
      </c>
      <c r="M2708" s="390" t="s">
        <v>2265</v>
      </c>
      <c r="N2708" s="390" t="str">
        <f t="shared" si="86"/>
        <v>Employee4@blyblade.com</v>
      </c>
      <c r="O2708" s="390" t="str">
        <f t="shared" si="87"/>
        <v>Oksana_Orlov</v>
      </c>
      <c r="P2708" s="387" t="s">
        <v>1728</v>
      </c>
      <c r="Q2708" s="387" t="s">
        <v>1847</v>
      </c>
      <c r="R2708" s="387" t="s">
        <v>1738</v>
      </c>
      <c r="S2708" s="387">
        <v>4.05</v>
      </c>
      <c r="T2708" s="387">
        <v>10</v>
      </c>
      <c r="U2708" s="387" t="s">
        <v>1883</v>
      </c>
      <c r="V2708" s="387" t="s">
        <v>1773</v>
      </c>
      <c r="W2708" s="387" t="s">
        <v>1771</v>
      </c>
      <c r="X2708" s="387" t="s">
        <v>1770</v>
      </c>
      <c r="Y2708" s="387" t="s">
        <v>1735</v>
      </c>
      <c r="Z2708" s="387" t="s">
        <v>1734</v>
      </c>
      <c r="AA2708" s="387" t="s">
        <v>1733</v>
      </c>
      <c r="AB2708" s="387">
        <v>18.95</v>
      </c>
      <c r="AC2708" s="387">
        <v>0</v>
      </c>
      <c r="AD2708" s="387">
        <v>0</v>
      </c>
      <c r="AE2708" s="387">
        <v>18.95</v>
      </c>
      <c r="AF2708" s="387" t="s">
        <v>1729</v>
      </c>
      <c r="AG2708" s="387">
        <v>18.95</v>
      </c>
      <c r="AH2708" s="387">
        <v>0</v>
      </c>
      <c r="AI2708" s="387">
        <v>0</v>
      </c>
      <c r="AJ2708" s="387">
        <v>18.95</v>
      </c>
      <c r="AK2708" s="387">
        <v>1.9</v>
      </c>
    </row>
    <row r="2709" spans="1:37">
      <c r="A2709" s="387" t="s">
        <v>3201</v>
      </c>
      <c r="B2709" s="388">
        <v>43696.994988425926</v>
      </c>
      <c r="C2709" s="389">
        <v>43696</v>
      </c>
      <c r="D2709" s="387" t="s">
        <v>3200</v>
      </c>
      <c r="E2709" s="389">
        <v>43696</v>
      </c>
      <c r="F2709" s="387" t="s">
        <v>2855</v>
      </c>
      <c r="G2709" s="389">
        <v>43696</v>
      </c>
      <c r="H2709" s="387" t="s">
        <v>2712</v>
      </c>
      <c r="I2709" s="389">
        <v>43696</v>
      </c>
      <c r="J2709" s="387" t="s">
        <v>2711</v>
      </c>
      <c r="K2709" s="387" t="s">
        <v>1741</v>
      </c>
      <c r="L2709" s="390" t="s">
        <v>1732</v>
      </c>
      <c r="M2709" s="390" t="s">
        <v>1940</v>
      </c>
      <c r="N2709" s="390" t="str">
        <f t="shared" si="86"/>
        <v>Employee11@blyblade.com</v>
      </c>
      <c r="O2709" s="390" t="str">
        <f t="shared" si="87"/>
        <v>Mimi_Grassi</v>
      </c>
      <c r="P2709" s="387" t="s">
        <v>1728</v>
      </c>
      <c r="Q2709" s="387" t="s">
        <v>1762</v>
      </c>
      <c r="R2709" s="387" t="s">
        <v>1753</v>
      </c>
      <c r="S2709" s="387">
        <v>3.53</v>
      </c>
      <c r="T2709" s="387">
        <v>7</v>
      </c>
      <c r="U2709" s="387" t="s">
        <v>1752</v>
      </c>
      <c r="V2709" s="387" t="s">
        <v>1781</v>
      </c>
      <c r="W2709" s="387" t="s">
        <v>1761</v>
      </c>
      <c r="X2709" s="387" t="s">
        <v>1749</v>
      </c>
      <c r="Y2709" s="387" t="s">
        <v>1735</v>
      </c>
      <c r="Z2709" s="387" t="s">
        <v>1734</v>
      </c>
      <c r="AA2709" s="387" t="s">
        <v>1733</v>
      </c>
      <c r="AB2709" s="387">
        <v>53.8</v>
      </c>
      <c r="AC2709" s="387">
        <v>0</v>
      </c>
      <c r="AD2709" s="387">
        <v>0</v>
      </c>
      <c r="AE2709" s="387">
        <v>53.8</v>
      </c>
      <c r="AF2709" s="387" t="s">
        <v>1729</v>
      </c>
      <c r="AG2709" s="387">
        <v>53.8</v>
      </c>
      <c r="AH2709" s="387">
        <v>0</v>
      </c>
      <c r="AI2709" s="387">
        <v>0</v>
      </c>
      <c r="AJ2709" s="387">
        <v>53.8</v>
      </c>
      <c r="AK2709" s="387">
        <v>5.38</v>
      </c>
    </row>
    <row r="2710" spans="1:37">
      <c r="A2710" s="387" t="s">
        <v>3199</v>
      </c>
      <c r="B2710" s="388">
        <v>43696.998472222222</v>
      </c>
      <c r="C2710" s="389">
        <v>43696</v>
      </c>
      <c r="D2710" s="387" t="s">
        <v>3198</v>
      </c>
      <c r="E2710" s="389">
        <v>43696</v>
      </c>
      <c r="F2710" s="387" t="s">
        <v>3197</v>
      </c>
      <c r="G2710" s="389">
        <v>43696</v>
      </c>
      <c r="H2710" s="387" t="s">
        <v>1974</v>
      </c>
      <c r="I2710" s="389">
        <v>43696</v>
      </c>
      <c r="J2710" s="387" t="s">
        <v>1973</v>
      </c>
      <c r="K2710" s="387" t="s">
        <v>1741</v>
      </c>
      <c r="L2710" s="390" t="s">
        <v>1732</v>
      </c>
      <c r="M2710" s="390" t="s">
        <v>1986</v>
      </c>
      <c r="N2710" s="390" t="str">
        <f t="shared" si="86"/>
        <v>Employee1@blyblade.com</v>
      </c>
      <c r="O2710" s="390" t="str">
        <f t="shared" si="87"/>
        <v>Jake_Mirto</v>
      </c>
      <c r="P2710" s="387" t="s">
        <v>1728</v>
      </c>
      <c r="Q2710" s="387" t="s">
        <v>1762</v>
      </c>
      <c r="R2710" s="387" t="s">
        <v>1753</v>
      </c>
      <c r="S2710" s="387">
        <v>4.18</v>
      </c>
      <c r="T2710" s="387">
        <v>14</v>
      </c>
      <c r="U2710" s="387" t="s">
        <v>1752</v>
      </c>
      <c r="V2710" s="387" t="s">
        <v>1752</v>
      </c>
      <c r="W2710" s="387" t="s">
        <v>1761</v>
      </c>
      <c r="X2710" s="387" t="s">
        <v>1749</v>
      </c>
      <c r="Y2710" s="387" t="s">
        <v>1735</v>
      </c>
      <c r="Z2710" s="387" t="s">
        <v>1734</v>
      </c>
      <c r="AA2710" s="387" t="s">
        <v>1733</v>
      </c>
      <c r="AB2710" s="387">
        <v>70.77</v>
      </c>
      <c r="AC2710" s="387">
        <v>0</v>
      </c>
      <c r="AD2710" s="387">
        <v>0</v>
      </c>
      <c r="AE2710" s="387">
        <v>70.77</v>
      </c>
      <c r="AF2710" s="387" t="s">
        <v>1729</v>
      </c>
      <c r="AG2710" s="387">
        <v>70.77</v>
      </c>
      <c r="AH2710" s="387">
        <v>0</v>
      </c>
      <c r="AI2710" s="387">
        <v>0</v>
      </c>
      <c r="AJ2710" s="387">
        <v>70.77</v>
      </c>
      <c r="AK2710" s="387">
        <v>7.08</v>
      </c>
    </row>
    <row r="2711" spans="1:37">
      <c r="A2711" s="387" t="s">
        <v>3196</v>
      </c>
      <c r="B2711" s="388">
        <v>43697.008680555555</v>
      </c>
      <c r="C2711" s="389">
        <v>43696</v>
      </c>
      <c r="D2711" s="387" t="s">
        <v>2738</v>
      </c>
      <c r="E2711" s="389">
        <v>43696</v>
      </c>
      <c r="F2711" s="387" t="s">
        <v>3195</v>
      </c>
      <c r="G2711" s="389">
        <v>43697</v>
      </c>
      <c r="H2711" s="387" t="s">
        <v>3194</v>
      </c>
      <c r="I2711" s="389">
        <v>43696</v>
      </c>
      <c r="J2711" s="387" t="s">
        <v>2970</v>
      </c>
      <c r="K2711" s="387" t="s">
        <v>1741</v>
      </c>
      <c r="L2711" s="390" t="s">
        <v>1732</v>
      </c>
      <c r="M2711" s="390" t="s">
        <v>1929</v>
      </c>
      <c r="N2711" s="390" t="str">
        <f t="shared" si="86"/>
        <v>Employee29@blyblade.com</v>
      </c>
      <c r="O2711" s="390" t="str">
        <f t="shared" si="87"/>
        <v>Justin_Meltzer</v>
      </c>
      <c r="P2711" s="387" t="s">
        <v>1728</v>
      </c>
      <c r="Q2711" s="387" t="s">
        <v>1762</v>
      </c>
      <c r="R2711" s="387" t="s">
        <v>1753</v>
      </c>
      <c r="S2711" s="387">
        <v>16.37</v>
      </c>
      <c r="T2711" s="387">
        <v>34</v>
      </c>
      <c r="U2711" s="387" t="s">
        <v>1752</v>
      </c>
      <c r="V2711" s="387" t="s">
        <v>1826</v>
      </c>
      <c r="W2711" s="387" t="s">
        <v>1761</v>
      </c>
      <c r="X2711" s="387" t="s">
        <v>1749</v>
      </c>
      <c r="Y2711" s="387" t="s">
        <v>1748</v>
      </c>
      <c r="Z2711" s="387" t="s">
        <v>1734</v>
      </c>
      <c r="AA2711" s="387" t="s">
        <v>1733</v>
      </c>
      <c r="AB2711" s="387">
        <v>135.52000000000001</v>
      </c>
      <c r="AC2711" s="387">
        <v>0</v>
      </c>
      <c r="AD2711" s="387">
        <v>0</v>
      </c>
      <c r="AE2711" s="387">
        <v>135.52000000000001</v>
      </c>
      <c r="AF2711" s="387" t="s">
        <v>1729</v>
      </c>
      <c r="AG2711" s="387">
        <v>135.52000000000001</v>
      </c>
      <c r="AH2711" s="387">
        <v>0</v>
      </c>
      <c r="AI2711" s="387">
        <v>0</v>
      </c>
      <c r="AJ2711" s="387">
        <v>135.52000000000001</v>
      </c>
      <c r="AK2711" s="387">
        <v>13.55</v>
      </c>
    </row>
    <row r="2712" spans="1:37">
      <c r="A2712" s="387" t="s">
        <v>3196</v>
      </c>
      <c r="B2712" s="388">
        <v>43697.00886574074</v>
      </c>
      <c r="C2712" s="389">
        <v>43696</v>
      </c>
      <c r="D2712" s="387" t="s">
        <v>2738</v>
      </c>
      <c r="E2712" s="389">
        <v>43696</v>
      </c>
      <c r="F2712" s="387" t="s">
        <v>3195</v>
      </c>
      <c r="G2712" s="389">
        <v>43697</v>
      </c>
      <c r="H2712" s="387" t="s">
        <v>3194</v>
      </c>
      <c r="I2712" s="389">
        <v>43696</v>
      </c>
      <c r="J2712" s="387" t="s">
        <v>2970</v>
      </c>
      <c r="K2712" s="387" t="s">
        <v>1741</v>
      </c>
      <c r="L2712" s="390" t="s">
        <v>1732</v>
      </c>
      <c r="M2712" s="390" t="s">
        <v>1929</v>
      </c>
      <c r="N2712" s="390" t="str">
        <f t="shared" si="86"/>
        <v>Employee29@blyblade.com</v>
      </c>
      <c r="O2712" s="390" t="str">
        <f t="shared" si="87"/>
        <v>Justin_Meltzer</v>
      </c>
      <c r="P2712" s="387" t="s">
        <v>1728</v>
      </c>
      <c r="Q2712" s="387" t="s">
        <v>1762</v>
      </c>
      <c r="R2712" s="387" t="s">
        <v>1753</v>
      </c>
      <c r="S2712" s="387">
        <v>16.37</v>
      </c>
      <c r="T2712" s="387">
        <v>34</v>
      </c>
      <c r="U2712" s="387" t="s">
        <v>1752</v>
      </c>
      <c r="V2712" s="387" t="s">
        <v>1826</v>
      </c>
      <c r="W2712" s="387" t="s">
        <v>1761</v>
      </c>
      <c r="X2712" s="387" t="s">
        <v>1749</v>
      </c>
      <c r="Y2712" s="387" t="s">
        <v>1748</v>
      </c>
      <c r="Z2712" s="387" t="s">
        <v>1734</v>
      </c>
      <c r="AA2712" s="387" t="s">
        <v>1747</v>
      </c>
      <c r="AB2712" s="387">
        <v>0</v>
      </c>
      <c r="AC2712" s="387">
        <v>0</v>
      </c>
      <c r="AD2712" s="387">
        <v>19.350000000000001</v>
      </c>
      <c r="AE2712" s="387">
        <v>19.350000000000001</v>
      </c>
      <c r="AF2712" s="387" t="s">
        <v>1729</v>
      </c>
      <c r="AG2712" s="387">
        <v>0</v>
      </c>
      <c r="AH2712" s="387">
        <v>0</v>
      </c>
      <c r="AI2712" s="387">
        <v>19.350000000000001</v>
      </c>
      <c r="AJ2712" s="387">
        <v>19.350000000000001</v>
      </c>
      <c r="AK2712" s="387">
        <v>0</v>
      </c>
    </row>
    <row r="2713" spans="1:37">
      <c r="A2713" s="387" t="s">
        <v>3193</v>
      </c>
      <c r="B2713" s="388">
        <v>43697.021458333336</v>
      </c>
      <c r="C2713" s="389">
        <v>43697</v>
      </c>
      <c r="D2713" s="387" t="s">
        <v>3192</v>
      </c>
      <c r="E2713" s="389">
        <v>43696</v>
      </c>
      <c r="F2713" s="387" t="s">
        <v>3191</v>
      </c>
      <c r="G2713" s="389">
        <v>43697</v>
      </c>
      <c r="H2713" s="387" t="s">
        <v>3190</v>
      </c>
      <c r="I2713" s="389">
        <v>43696</v>
      </c>
      <c r="J2713" s="387" t="s">
        <v>2965</v>
      </c>
      <c r="K2713" s="387" t="s">
        <v>1741</v>
      </c>
      <c r="L2713" s="390" t="s">
        <v>1732</v>
      </c>
      <c r="M2713" s="390" t="s">
        <v>1929</v>
      </c>
      <c r="N2713" s="390" t="str">
        <f t="shared" si="86"/>
        <v>Employee29@blyblade.com</v>
      </c>
      <c r="O2713" s="390" t="str">
        <f t="shared" si="87"/>
        <v>Justin_Meltzer</v>
      </c>
      <c r="P2713" s="387" t="s">
        <v>1728</v>
      </c>
      <c r="Q2713" s="387" t="s">
        <v>1754</v>
      </c>
      <c r="R2713" s="387" t="s">
        <v>1738</v>
      </c>
      <c r="S2713" s="387">
        <v>1.91</v>
      </c>
      <c r="T2713" s="387">
        <v>10</v>
      </c>
      <c r="U2713" s="387" t="s">
        <v>1737</v>
      </c>
      <c r="V2713" s="387" t="s">
        <v>1928</v>
      </c>
      <c r="W2713" s="387" t="s">
        <v>1771</v>
      </c>
      <c r="X2713" s="387" t="s">
        <v>1770</v>
      </c>
      <c r="Y2713" s="387" t="s">
        <v>1748</v>
      </c>
      <c r="Z2713" s="387" t="s">
        <v>1734</v>
      </c>
      <c r="AA2713" s="387" t="s">
        <v>1733</v>
      </c>
      <c r="AB2713" s="387">
        <v>11.37</v>
      </c>
      <c r="AC2713" s="387">
        <v>0</v>
      </c>
      <c r="AD2713" s="387">
        <v>0</v>
      </c>
      <c r="AE2713" s="387">
        <v>11.37</v>
      </c>
      <c r="AF2713" s="387" t="s">
        <v>1729</v>
      </c>
      <c r="AG2713" s="387">
        <v>11.37</v>
      </c>
      <c r="AH2713" s="387">
        <v>0</v>
      </c>
      <c r="AI2713" s="387">
        <v>0</v>
      </c>
      <c r="AJ2713" s="387">
        <v>11.37</v>
      </c>
      <c r="AK2713" s="387">
        <v>1.1399999999999999</v>
      </c>
    </row>
    <row r="2714" spans="1:37">
      <c r="A2714" s="387" t="s">
        <v>3193</v>
      </c>
      <c r="B2714" s="388">
        <v>43697.022326388891</v>
      </c>
      <c r="C2714" s="389">
        <v>43697</v>
      </c>
      <c r="D2714" s="387" t="s">
        <v>3192</v>
      </c>
      <c r="E2714" s="389">
        <v>43696</v>
      </c>
      <c r="F2714" s="387" t="s">
        <v>3191</v>
      </c>
      <c r="G2714" s="389">
        <v>43697</v>
      </c>
      <c r="H2714" s="387" t="s">
        <v>3190</v>
      </c>
      <c r="I2714" s="389">
        <v>43696</v>
      </c>
      <c r="J2714" s="387" t="s">
        <v>2965</v>
      </c>
      <c r="K2714" s="387" t="s">
        <v>1741</v>
      </c>
      <c r="L2714" s="390" t="s">
        <v>1732</v>
      </c>
      <c r="M2714" s="390" t="s">
        <v>1929</v>
      </c>
      <c r="N2714" s="390" t="str">
        <f t="shared" si="86"/>
        <v>Employee29@blyblade.com</v>
      </c>
      <c r="O2714" s="390" t="str">
        <f t="shared" si="87"/>
        <v>Justin_Meltzer</v>
      </c>
      <c r="P2714" s="387" t="s">
        <v>1728</v>
      </c>
      <c r="Q2714" s="387" t="s">
        <v>1754</v>
      </c>
      <c r="R2714" s="387" t="s">
        <v>1738</v>
      </c>
      <c r="S2714" s="387">
        <v>1.91</v>
      </c>
      <c r="T2714" s="387">
        <v>10</v>
      </c>
      <c r="U2714" s="387" t="s">
        <v>1737</v>
      </c>
      <c r="V2714" s="387" t="s">
        <v>1928</v>
      </c>
      <c r="W2714" s="387" t="s">
        <v>1771</v>
      </c>
      <c r="X2714" s="387" t="s">
        <v>1770</v>
      </c>
      <c r="Y2714" s="387" t="s">
        <v>1748</v>
      </c>
      <c r="Z2714" s="387" t="s">
        <v>1734</v>
      </c>
      <c r="AA2714" s="387" t="s">
        <v>1747</v>
      </c>
      <c r="AB2714" s="387">
        <v>0</v>
      </c>
      <c r="AC2714" s="387">
        <v>0</v>
      </c>
      <c r="AD2714" s="387">
        <v>3.08</v>
      </c>
      <c r="AE2714" s="387">
        <v>3.08</v>
      </c>
      <c r="AF2714" s="387" t="s">
        <v>1729</v>
      </c>
      <c r="AG2714" s="387">
        <v>0</v>
      </c>
      <c r="AH2714" s="387">
        <v>0</v>
      </c>
      <c r="AI2714" s="387">
        <v>3.08</v>
      </c>
      <c r="AJ2714" s="387">
        <v>3.08</v>
      </c>
      <c r="AK2714" s="387">
        <v>0</v>
      </c>
    </row>
    <row r="2715" spans="1:37">
      <c r="A2715" s="387" t="s">
        <v>3143</v>
      </c>
      <c r="B2715" s="388">
        <v>43697.038159722222</v>
      </c>
      <c r="C2715" s="389">
        <v>43696</v>
      </c>
      <c r="D2715" s="387" t="s">
        <v>2226</v>
      </c>
      <c r="E2715" s="389">
        <v>43696</v>
      </c>
      <c r="F2715" s="387" t="s">
        <v>2274</v>
      </c>
      <c r="G2715" s="389">
        <v>43697</v>
      </c>
      <c r="H2715" s="387" t="s">
        <v>3142</v>
      </c>
      <c r="I2715" s="389">
        <v>43696</v>
      </c>
      <c r="J2715" s="387" t="s">
        <v>3141</v>
      </c>
      <c r="K2715" s="387" t="s">
        <v>1741</v>
      </c>
      <c r="L2715" s="390" t="s">
        <v>1732</v>
      </c>
      <c r="M2715" s="390" t="s">
        <v>1755</v>
      </c>
      <c r="N2715" s="390" t="str">
        <f t="shared" si="86"/>
        <v>Employee2@blyblade.com</v>
      </c>
      <c r="O2715" s="390" t="str">
        <f t="shared" si="87"/>
        <v>Cal_Thompson</v>
      </c>
      <c r="P2715" s="387" t="s">
        <v>1728</v>
      </c>
      <c r="Q2715" s="387" t="s">
        <v>1762</v>
      </c>
      <c r="R2715" s="387" t="s">
        <v>1753</v>
      </c>
      <c r="S2715" s="387">
        <v>47.41</v>
      </c>
      <c r="T2715" s="387">
        <v>78</v>
      </c>
      <c r="U2715" s="387" t="s">
        <v>1752</v>
      </c>
      <c r="V2715" s="387" t="s">
        <v>3140</v>
      </c>
      <c r="W2715" s="387" t="s">
        <v>1761</v>
      </c>
      <c r="X2715" s="387" t="s">
        <v>1749</v>
      </c>
      <c r="Y2715" s="387" t="s">
        <v>1748</v>
      </c>
      <c r="Z2715" s="387" t="s">
        <v>1734</v>
      </c>
      <c r="AA2715" s="387" t="s">
        <v>1733</v>
      </c>
      <c r="AB2715" s="387">
        <v>348.1</v>
      </c>
      <c r="AC2715" s="387">
        <v>0</v>
      </c>
      <c r="AD2715" s="387">
        <v>0</v>
      </c>
      <c r="AE2715" s="387">
        <v>348.1</v>
      </c>
      <c r="AF2715" s="387" t="s">
        <v>1729</v>
      </c>
      <c r="AG2715" s="387">
        <v>348.1</v>
      </c>
      <c r="AH2715" s="387">
        <v>0</v>
      </c>
      <c r="AI2715" s="387">
        <v>0</v>
      </c>
      <c r="AJ2715" s="387">
        <v>348.1</v>
      </c>
      <c r="AK2715" s="387">
        <v>34.81</v>
      </c>
    </row>
    <row r="2716" spans="1:37">
      <c r="A2716" s="387" t="s">
        <v>3143</v>
      </c>
      <c r="B2716" s="388">
        <v>43697.038344907407</v>
      </c>
      <c r="C2716" s="389">
        <v>43696</v>
      </c>
      <c r="D2716" s="387" t="s">
        <v>2226</v>
      </c>
      <c r="E2716" s="389">
        <v>43696</v>
      </c>
      <c r="F2716" s="387" t="s">
        <v>2274</v>
      </c>
      <c r="G2716" s="389">
        <v>43697</v>
      </c>
      <c r="H2716" s="387" t="s">
        <v>3142</v>
      </c>
      <c r="I2716" s="389">
        <v>43696</v>
      </c>
      <c r="J2716" s="387" t="s">
        <v>3141</v>
      </c>
      <c r="K2716" s="387" t="s">
        <v>1741</v>
      </c>
      <c r="L2716" s="390" t="s">
        <v>1732</v>
      </c>
      <c r="M2716" s="390" t="s">
        <v>1755</v>
      </c>
      <c r="N2716" s="390" t="str">
        <f t="shared" si="86"/>
        <v>Employee2@blyblade.com</v>
      </c>
      <c r="O2716" s="390" t="str">
        <f t="shared" si="87"/>
        <v>Cal_Thompson</v>
      </c>
      <c r="P2716" s="387" t="s">
        <v>1728</v>
      </c>
      <c r="Q2716" s="387" t="s">
        <v>1762</v>
      </c>
      <c r="R2716" s="387" t="s">
        <v>1753</v>
      </c>
      <c r="S2716" s="387">
        <v>47.41</v>
      </c>
      <c r="T2716" s="387">
        <v>78</v>
      </c>
      <c r="U2716" s="387" t="s">
        <v>1752</v>
      </c>
      <c r="V2716" s="387" t="s">
        <v>3140</v>
      </c>
      <c r="W2716" s="387" t="s">
        <v>1761</v>
      </c>
      <c r="X2716" s="387" t="s">
        <v>1749</v>
      </c>
      <c r="Y2716" s="387" t="s">
        <v>1748</v>
      </c>
      <c r="Z2716" s="387" t="s">
        <v>1734</v>
      </c>
      <c r="AA2716" s="387" t="s">
        <v>1747</v>
      </c>
      <c r="AB2716" s="387">
        <v>0</v>
      </c>
      <c r="AC2716" s="387">
        <v>0</v>
      </c>
      <c r="AD2716" s="387">
        <v>15.25</v>
      </c>
      <c r="AE2716" s="387">
        <v>15.25</v>
      </c>
      <c r="AF2716" s="387" t="s">
        <v>1729</v>
      </c>
      <c r="AG2716" s="387">
        <v>0</v>
      </c>
      <c r="AH2716" s="387">
        <v>0</v>
      </c>
      <c r="AI2716" s="387">
        <v>15.25</v>
      </c>
      <c r="AJ2716" s="387">
        <v>15.25</v>
      </c>
      <c r="AK2716" s="387">
        <v>0</v>
      </c>
    </row>
    <row r="2717" spans="1:37">
      <c r="A2717" s="387" t="s">
        <v>3189</v>
      </c>
      <c r="B2717" s="388">
        <v>43697.050266203703</v>
      </c>
      <c r="C2717" s="389">
        <v>43697</v>
      </c>
      <c r="D2717" s="387" t="s">
        <v>3188</v>
      </c>
      <c r="E2717" s="389">
        <v>43696</v>
      </c>
      <c r="F2717" s="387" t="s">
        <v>3187</v>
      </c>
      <c r="G2717" s="389">
        <v>43697</v>
      </c>
      <c r="H2717" s="387" t="s">
        <v>3186</v>
      </c>
      <c r="I2717" s="389">
        <v>43696</v>
      </c>
      <c r="J2717" s="387" t="s">
        <v>2310</v>
      </c>
      <c r="K2717" s="387" t="s">
        <v>1741</v>
      </c>
      <c r="L2717" s="390" t="s">
        <v>1732</v>
      </c>
      <c r="M2717" s="390" t="s">
        <v>1911</v>
      </c>
      <c r="N2717" s="390" t="str">
        <f t="shared" si="86"/>
        <v>Employee18@blyblade.com</v>
      </c>
      <c r="O2717" s="390" t="str">
        <f t="shared" si="87"/>
        <v>Maryanne_Johnson</v>
      </c>
      <c r="P2717" s="387" t="s">
        <v>1728</v>
      </c>
      <c r="Q2717" s="387" t="s">
        <v>1754</v>
      </c>
      <c r="R2717" s="387" t="s">
        <v>1738</v>
      </c>
      <c r="S2717" s="387">
        <v>1.73</v>
      </c>
      <c r="T2717" s="387">
        <v>12</v>
      </c>
      <c r="U2717" s="387" t="s">
        <v>1737</v>
      </c>
      <c r="V2717" s="387" t="s">
        <v>1883</v>
      </c>
      <c r="W2717" s="387" t="s">
        <v>1875</v>
      </c>
      <c r="X2717" s="387" t="s">
        <v>1844</v>
      </c>
      <c r="Y2717" s="387" t="s">
        <v>1735</v>
      </c>
      <c r="Z2717" s="387" t="s">
        <v>1734</v>
      </c>
      <c r="AA2717" s="387" t="s">
        <v>1733</v>
      </c>
      <c r="AB2717" s="387">
        <v>16.04</v>
      </c>
      <c r="AC2717" s="387">
        <v>0</v>
      </c>
      <c r="AD2717" s="387">
        <v>0</v>
      </c>
      <c r="AE2717" s="387">
        <v>16.04</v>
      </c>
      <c r="AF2717" s="387" t="s">
        <v>1729</v>
      </c>
      <c r="AG2717" s="387">
        <v>16.04</v>
      </c>
      <c r="AH2717" s="387">
        <v>0</v>
      </c>
      <c r="AI2717" s="387">
        <v>0</v>
      </c>
      <c r="AJ2717" s="387">
        <v>16.04</v>
      </c>
      <c r="AK2717" s="387">
        <v>1.6</v>
      </c>
    </row>
    <row r="2718" spans="1:37">
      <c r="A2718" s="387" t="s">
        <v>3185</v>
      </c>
      <c r="B2718" s="388">
        <v>43697.055115740739</v>
      </c>
      <c r="C2718" s="389">
        <v>43697</v>
      </c>
      <c r="D2718" s="387" t="s">
        <v>3045</v>
      </c>
      <c r="E2718" s="389">
        <v>43696</v>
      </c>
      <c r="F2718" s="387" t="s">
        <v>2847</v>
      </c>
      <c r="G2718" s="389">
        <v>43697</v>
      </c>
      <c r="H2718" s="387" t="s">
        <v>1886</v>
      </c>
      <c r="I2718" s="389">
        <v>43696</v>
      </c>
      <c r="J2718" s="387" t="s">
        <v>1885</v>
      </c>
      <c r="K2718" s="387" t="s">
        <v>1741</v>
      </c>
      <c r="L2718" s="390" t="s">
        <v>1732</v>
      </c>
      <c r="M2718" s="390" t="s">
        <v>2681</v>
      </c>
      <c r="N2718" s="390" t="str">
        <f t="shared" si="86"/>
        <v>Employee23@blyblade.com</v>
      </c>
      <c r="O2718" s="390" t="str">
        <f t="shared" si="87"/>
        <v>James_Whaley</v>
      </c>
      <c r="P2718" s="387" t="s">
        <v>1728</v>
      </c>
      <c r="Q2718" s="387" t="s">
        <v>1754</v>
      </c>
      <c r="R2718" s="387" t="s">
        <v>1738</v>
      </c>
      <c r="S2718" s="387">
        <v>19.55</v>
      </c>
      <c r="T2718" s="387">
        <v>30</v>
      </c>
      <c r="U2718" s="387" t="s">
        <v>1883</v>
      </c>
      <c r="V2718" s="387" t="s">
        <v>3184</v>
      </c>
      <c r="W2718" s="387" t="s">
        <v>1771</v>
      </c>
      <c r="X2718" s="387" t="s">
        <v>1770</v>
      </c>
      <c r="Y2718" s="387" t="s">
        <v>1896</v>
      </c>
      <c r="Z2718" s="387" t="s">
        <v>1734</v>
      </c>
      <c r="AA2718" s="387" t="s">
        <v>1733</v>
      </c>
      <c r="AB2718" s="387">
        <v>72.45</v>
      </c>
      <c r="AC2718" s="387">
        <v>0</v>
      </c>
      <c r="AD2718" s="387">
        <v>0</v>
      </c>
      <c r="AE2718" s="387">
        <v>72.45</v>
      </c>
      <c r="AF2718" s="387" t="s">
        <v>1729</v>
      </c>
      <c r="AG2718" s="387">
        <v>72.45</v>
      </c>
      <c r="AH2718" s="387">
        <v>0</v>
      </c>
      <c r="AI2718" s="387">
        <v>0</v>
      </c>
      <c r="AJ2718" s="387">
        <v>72.45</v>
      </c>
      <c r="AK2718" s="387">
        <v>7.25</v>
      </c>
    </row>
    <row r="2719" spans="1:37">
      <c r="A2719" s="387" t="s">
        <v>3183</v>
      </c>
      <c r="B2719" s="388">
        <v>43697.060590277775</v>
      </c>
      <c r="C2719" s="389">
        <v>43697</v>
      </c>
      <c r="D2719" s="387" t="s">
        <v>1913</v>
      </c>
      <c r="E2719" s="389">
        <v>43696</v>
      </c>
      <c r="F2719" s="387" t="s">
        <v>1912</v>
      </c>
      <c r="G2719" s="389">
        <v>43697</v>
      </c>
      <c r="H2719" s="387" t="s">
        <v>2803</v>
      </c>
      <c r="I2719" s="389">
        <v>43696</v>
      </c>
      <c r="J2719" s="387" t="s">
        <v>2802</v>
      </c>
      <c r="K2719" s="387" t="s">
        <v>1741</v>
      </c>
      <c r="L2719" s="390" t="s">
        <v>1732</v>
      </c>
      <c r="M2719" s="390" t="s">
        <v>1924</v>
      </c>
      <c r="N2719" s="390" t="str">
        <f t="shared" si="86"/>
        <v>Employee16@blyblade.com</v>
      </c>
      <c r="O2719" s="390" t="str">
        <f t="shared" si="87"/>
        <v>Hunter_Senning</v>
      </c>
      <c r="P2719" s="387" t="s">
        <v>1728</v>
      </c>
      <c r="Q2719" s="387" t="s">
        <v>1967</v>
      </c>
      <c r="R2719" s="387" t="s">
        <v>1753</v>
      </c>
      <c r="S2719" s="387">
        <v>6.39</v>
      </c>
      <c r="T2719" s="387">
        <v>14</v>
      </c>
      <c r="U2719" s="387" t="s">
        <v>1795</v>
      </c>
      <c r="V2719" s="387" t="s">
        <v>1781</v>
      </c>
      <c r="W2719" s="387" t="s">
        <v>1771</v>
      </c>
      <c r="X2719" s="387" t="s">
        <v>1770</v>
      </c>
      <c r="Y2719" s="387" t="s">
        <v>1748</v>
      </c>
      <c r="Z2719" s="387" t="s">
        <v>1734</v>
      </c>
      <c r="AA2719" s="387" t="s">
        <v>1733</v>
      </c>
      <c r="AB2719" s="387">
        <v>41.08</v>
      </c>
      <c r="AC2719" s="387">
        <v>0</v>
      </c>
      <c r="AD2719" s="387">
        <v>0</v>
      </c>
      <c r="AE2719" s="387">
        <v>41.08</v>
      </c>
      <c r="AF2719" s="387" t="s">
        <v>1729</v>
      </c>
      <c r="AG2719" s="387">
        <v>41.08</v>
      </c>
      <c r="AH2719" s="387">
        <v>0</v>
      </c>
      <c r="AI2719" s="387">
        <v>0</v>
      </c>
      <c r="AJ2719" s="387">
        <v>41.08</v>
      </c>
      <c r="AK2719" s="387">
        <v>4.1100000000000003</v>
      </c>
    </row>
    <row r="2720" spans="1:37">
      <c r="A2720" s="387" t="s">
        <v>3182</v>
      </c>
      <c r="B2720" s="388">
        <v>43697.103483796294</v>
      </c>
      <c r="C2720" s="389">
        <v>43697</v>
      </c>
      <c r="D2720" s="387" t="s">
        <v>2232</v>
      </c>
      <c r="E2720" s="389">
        <v>43696</v>
      </c>
      <c r="F2720" s="387" t="s">
        <v>2231</v>
      </c>
      <c r="G2720" s="389">
        <v>43697</v>
      </c>
      <c r="H2720" s="387" t="s">
        <v>1866</v>
      </c>
      <c r="I2720" s="389">
        <v>43696</v>
      </c>
      <c r="J2720" s="387" t="s">
        <v>1865</v>
      </c>
      <c r="K2720" s="387" t="s">
        <v>1741</v>
      </c>
      <c r="L2720" s="390" t="s">
        <v>1732</v>
      </c>
      <c r="M2720" s="390" t="s">
        <v>1854</v>
      </c>
      <c r="N2720" s="390" t="str">
        <f t="shared" si="86"/>
        <v>Employee5@blyblade.com</v>
      </c>
      <c r="O2720" s="390" t="str">
        <f t="shared" si="87"/>
        <v>Torey_McNeil</v>
      </c>
      <c r="P2720" s="387" t="s">
        <v>1728</v>
      </c>
      <c r="Q2720" s="387" t="s">
        <v>1754</v>
      </c>
      <c r="R2720" s="387" t="s">
        <v>1738</v>
      </c>
      <c r="S2720" s="387">
        <v>9.27</v>
      </c>
      <c r="T2720" s="387">
        <v>28</v>
      </c>
      <c r="U2720" s="387" t="s">
        <v>1737</v>
      </c>
      <c r="V2720" s="387" t="s">
        <v>1853</v>
      </c>
      <c r="W2720" s="387" t="s">
        <v>1771</v>
      </c>
      <c r="X2720" s="387" t="s">
        <v>1844</v>
      </c>
      <c r="Y2720" s="387" t="s">
        <v>1748</v>
      </c>
      <c r="Z2720" s="387" t="s">
        <v>1734</v>
      </c>
      <c r="AA2720" s="387" t="s">
        <v>1733</v>
      </c>
      <c r="AB2720" s="387">
        <v>46.23</v>
      </c>
      <c r="AC2720" s="387">
        <v>0</v>
      </c>
      <c r="AD2720" s="387">
        <v>0</v>
      </c>
      <c r="AE2720" s="387">
        <v>46.23</v>
      </c>
      <c r="AF2720" s="387" t="s">
        <v>1729</v>
      </c>
      <c r="AG2720" s="387">
        <v>46.23</v>
      </c>
      <c r="AH2720" s="387">
        <v>0</v>
      </c>
      <c r="AI2720" s="387">
        <v>0</v>
      </c>
      <c r="AJ2720" s="387">
        <v>46.23</v>
      </c>
      <c r="AK2720" s="387">
        <v>4.62</v>
      </c>
    </row>
    <row r="2721" spans="1:37">
      <c r="A2721" s="387" t="s">
        <v>3181</v>
      </c>
      <c r="B2721" s="388">
        <v>43697.140833333331</v>
      </c>
      <c r="C2721" s="389">
        <v>43697</v>
      </c>
      <c r="D2721" s="387" t="s">
        <v>3180</v>
      </c>
      <c r="E2721" s="389">
        <v>43696</v>
      </c>
      <c r="F2721" s="387" t="s">
        <v>3179</v>
      </c>
      <c r="G2721" s="389">
        <v>43697</v>
      </c>
      <c r="H2721" s="387" t="s">
        <v>2230</v>
      </c>
      <c r="I2721" s="389">
        <v>43696</v>
      </c>
      <c r="J2721" s="387" t="s">
        <v>1988</v>
      </c>
      <c r="K2721" s="387" t="s">
        <v>1741</v>
      </c>
      <c r="L2721" s="390" t="s">
        <v>1732</v>
      </c>
      <c r="M2721" s="390" t="s">
        <v>1763</v>
      </c>
      <c r="N2721" s="390" t="str">
        <f t="shared" si="86"/>
        <v>Employee51@blyblade.com</v>
      </c>
      <c r="O2721" s="390" t="str">
        <f t="shared" si="87"/>
        <v>Jacqueline_Westbrook</v>
      </c>
      <c r="P2721" s="387" t="s">
        <v>1728</v>
      </c>
      <c r="Q2721" s="387" t="s">
        <v>1754</v>
      </c>
      <c r="R2721" s="387" t="s">
        <v>1753</v>
      </c>
      <c r="S2721" s="387">
        <v>6.53</v>
      </c>
      <c r="T2721" s="387">
        <v>22</v>
      </c>
      <c r="U2721" s="387" t="s">
        <v>1781</v>
      </c>
      <c r="V2721" s="387" t="s">
        <v>1795</v>
      </c>
      <c r="W2721" s="387" t="s">
        <v>1771</v>
      </c>
      <c r="X2721" s="387" t="s">
        <v>1770</v>
      </c>
      <c r="Y2721" s="387" t="s">
        <v>1735</v>
      </c>
      <c r="Z2721" s="387" t="s">
        <v>1734</v>
      </c>
      <c r="AA2721" s="387" t="s">
        <v>1733</v>
      </c>
      <c r="AB2721" s="387">
        <v>22.13</v>
      </c>
      <c r="AC2721" s="387">
        <v>0</v>
      </c>
      <c r="AD2721" s="387">
        <v>0</v>
      </c>
      <c r="AE2721" s="387">
        <v>22.13</v>
      </c>
      <c r="AF2721" s="387" t="s">
        <v>1729</v>
      </c>
      <c r="AG2721" s="387">
        <v>22.13</v>
      </c>
      <c r="AH2721" s="387">
        <v>0</v>
      </c>
      <c r="AI2721" s="387">
        <v>0</v>
      </c>
      <c r="AJ2721" s="387">
        <v>22.13</v>
      </c>
      <c r="AK2721" s="387">
        <v>2.21</v>
      </c>
    </row>
    <row r="2722" spans="1:37">
      <c r="A2722" s="387" t="s">
        <v>3178</v>
      </c>
      <c r="B2722" s="388">
        <v>43697.42150462963</v>
      </c>
      <c r="C2722" s="389">
        <v>43697</v>
      </c>
      <c r="D2722" s="387" t="s">
        <v>3177</v>
      </c>
      <c r="E2722" s="389">
        <v>43697</v>
      </c>
      <c r="F2722" s="387" t="s">
        <v>3176</v>
      </c>
      <c r="G2722" s="389">
        <v>43697</v>
      </c>
      <c r="H2722" s="387" t="s">
        <v>2472</v>
      </c>
      <c r="I2722" s="389">
        <v>43697</v>
      </c>
      <c r="J2722" s="387" t="s">
        <v>2471</v>
      </c>
      <c r="K2722" s="387" t="s">
        <v>1741</v>
      </c>
      <c r="L2722" s="390" t="s">
        <v>1732</v>
      </c>
      <c r="M2722" s="390" t="s">
        <v>1940</v>
      </c>
      <c r="N2722" s="390" t="str">
        <f t="shared" si="86"/>
        <v>Employee11@blyblade.com</v>
      </c>
      <c r="O2722" s="390" t="str">
        <f t="shared" si="87"/>
        <v>Mimi_Grassi</v>
      </c>
      <c r="P2722" s="387" t="s">
        <v>1728</v>
      </c>
      <c r="Q2722" s="387" t="s">
        <v>1754</v>
      </c>
      <c r="R2722" s="387" t="s">
        <v>1753</v>
      </c>
      <c r="S2722" s="387">
        <v>4.58</v>
      </c>
      <c r="T2722" s="387">
        <v>9</v>
      </c>
      <c r="U2722" s="387" t="s">
        <v>1752</v>
      </c>
      <c r="V2722" s="387" t="s">
        <v>1795</v>
      </c>
      <c r="W2722" s="387" t="s">
        <v>1771</v>
      </c>
      <c r="X2722" s="387" t="s">
        <v>1770</v>
      </c>
      <c r="Y2722" s="387" t="s">
        <v>1735</v>
      </c>
      <c r="Z2722" s="387" t="s">
        <v>1734</v>
      </c>
      <c r="AA2722" s="387" t="s">
        <v>1733</v>
      </c>
      <c r="AB2722" s="387">
        <v>26.89</v>
      </c>
      <c r="AC2722" s="387">
        <v>0</v>
      </c>
      <c r="AD2722" s="387">
        <v>0</v>
      </c>
      <c r="AE2722" s="387">
        <v>26.89</v>
      </c>
      <c r="AF2722" s="387" t="s">
        <v>1729</v>
      </c>
      <c r="AG2722" s="387">
        <v>26.89</v>
      </c>
      <c r="AH2722" s="387">
        <v>0</v>
      </c>
      <c r="AI2722" s="387">
        <v>0</v>
      </c>
      <c r="AJ2722" s="387">
        <v>26.89</v>
      </c>
      <c r="AK2722" s="387">
        <v>2.69</v>
      </c>
    </row>
    <row r="2723" spans="1:37">
      <c r="A2723" s="387" t="s">
        <v>3175</v>
      </c>
      <c r="B2723" s="388">
        <v>43697.424756944441</v>
      </c>
      <c r="C2723" s="389">
        <v>43697</v>
      </c>
      <c r="D2723" s="387" t="s">
        <v>2380</v>
      </c>
      <c r="E2723" s="389">
        <v>43697</v>
      </c>
      <c r="F2723" s="387" t="s">
        <v>2379</v>
      </c>
      <c r="G2723" s="389">
        <v>43697</v>
      </c>
      <c r="H2723" s="387" t="s">
        <v>3174</v>
      </c>
      <c r="I2723" s="389">
        <v>43697</v>
      </c>
      <c r="J2723" s="387" t="s">
        <v>3173</v>
      </c>
      <c r="K2723" s="387" t="s">
        <v>1741</v>
      </c>
      <c r="L2723" s="390" t="s">
        <v>1732</v>
      </c>
      <c r="M2723" s="390" t="s">
        <v>2127</v>
      </c>
      <c r="N2723" s="390" t="str">
        <f t="shared" si="86"/>
        <v>Employee46@blyblade.com</v>
      </c>
      <c r="O2723" s="390" t="str">
        <f t="shared" si="87"/>
        <v>Ngozi_Kemjika</v>
      </c>
      <c r="P2723" s="387" t="s">
        <v>1728</v>
      </c>
      <c r="Q2723" s="387" t="s">
        <v>1754</v>
      </c>
      <c r="R2723" s="387" t="s">
        <v>1738</v>
      </c>
      <c r="S2723" s="387">
        <v>6.8</v>
      </c>
      <c r="T2723" s="387">
        <v>18</v>
      </c>
      <c r="U2723" s="387" t="s">
        <v>2279</v>
      </c>
      <c r="V2723" s="387" t="s">
        <v>1737</v>
      </c>
      <c r="W2723" s="387" t="s">
        <v>1771</v>
      </c>
      <c r="X2723" s="387" t="s">
        <v>1844</v>
      </c>
      <c r="Y2723" s="387" t="s">
        <v>1825</v>
      </c>
      <c r="Z2723" s="387" t="s">
        <v>1734</v>
      </c>
      <c r="AA2723" s="387" t="s">
        <v>1733</v>
      </c>
      <c r="AB2723" s="387">
        <v>19.29</v>
      </c>
      <c r="AC2723" s="387">
        <v>0</v>
      </c>
      <c r="AD2723" s="387">
        <v>0</v>
      </c>
      <c r="AE2723" s="387">
        <v>19.29</v>
      </c>
      <c r="AF2723" s="387" t="s">
        <v>1729</v>
      </c>
      <c r="AG2723" s="387">
        <v>19.29</v>
      </c>
      <c r="AH2723" s="387">
        <v>0</v>
      </c>
      <c r="AI2723" s="387">
        <v>0</v>
      </c>
      <c r="AJ2723" s="387">
        <v>19.29</v>
      </c>
      <c r="AK2723" s="387">
        <v>1.93</v>
      </c>
    </row>
    <row r="2724" spans="1:37">
      <c r="A2724" s="387" t="s">
        <v>3172</v>
      </c>
      <c r="B2724" s="388">
        <v>43697.448252314818</v>
      </c>
      <c r="C2724" s="389">
        <v>43697</v>
      </c>
      <c r="D2724" s="387" t="s">
        <v>3171</v>
      </c>
      <c r="E2724" s="389">
        <v>43697</v>
      </c>
      <c r="F2724" s="387" t="s">
        <v>2691</v>
      </c>
      <c r="G2724" s="387" t="s">
        <v>1728</v>
      </c>
      <c r="H2724" s="387" t="s">
        <v>1728</v>
      </c>
      <c r="I2724" s="387" t="s">
        <v>1728</v>
      </c>
      <c r="J2724" s="387" t="s">
        <v>1728</v>
      </c>
      <c r="K2724" s="387" t="s">
        <v>1741</v>
      </c>
      <c r="L2724" s="390" t="s">
        <v>1732</v>
      </c>
      <c r="M2724" s="390" t="s">
        <v>1763</v>
      </c>
      <c r="N2724" s="390" t="str">
        <f t="shared" si="86"/>
        <v>Employee51@blyblade.com</v>
      </c>
      <c r="O2724" s="390" t="str">
        <f t="shared" si="87"/>
        <v>Jacqueline_Westbrook</v>
      </c>
      <c r="P2724" s="387" t="s">
        <v>1728</v>
      </c>
      <c r="Q2724" s="387" t="s">
        <v>1754</v>
      </c>
      <c r="R2724" s="387" t="s">
        <v>1753</v>
      </c>
      <c r="S2724" s="387" t="s">
        <v>1728</v>
      </c>
      <c r="T2724" s="387" t="s">
        <v>1728</v>
      </c>
      <c r="U2724" s="387" t="s">
        <v>1996</v>
      </c>
      <c r="V2724" s="387" t="s">
        <v>2100</v>
      </c>
      <c r="W2724" s="387" t="s">
        <v>1771</v>
      </c>
      <c r="X2724" s="387" t="s">
        <v>1770</v>
      </c>
      <c r="Y2724" s="387" t="s">
        <v>1735</v>
      </c>
      <c r="Z2724" s="387" t="s">
        <v>1734</v>
      </c>
      <c r="AA2724" s="387" t="s">
        <v>1733</v>
      </c>
      <c r="AB2724" s="387">
        <v>9.69</v>
      </c>
      <c r="AC2724" s="387">
        <v>0</v>
      </c>
      <c r="AD2724" s="387">
        <v>0</v>
      </c>
      <c r="AE2724" s="387">
        <v>9.69</v>
      </c>
      <c r="AF2724" s="387" t="s">
        <v>1729</v>
      </c>
      <c r="AG2724" s="387">
        <v>9.69</v>
      </c>
      <c r="AH2724" s="387">
        <v>0</v>
      </c>
      <c r="AI2724" s="387">
        <v>0</v>
      </c>
      <c r="AJ2724" s="387">
        <v>9.69</v>
      </c>
      <c r="AK2724" s="387">
        <v>0.97</v>
      </c>
    </row>
    <row r="2725" spans="1:37">
      <c r="A2725" s="387" t="s">
        <v>3170</v>
      </c>
      <c r="B2725" s="388">
        <v>43697.458194444444</v>
      </c>
      <c r="C2725" s="389">
        <v>43697</v>
      </c>
      <c r="D2725" s="387" t="s">
        <v>2205</v>
      </c>
      <c r="E2725" s="389">
        <v>43697</v>
      </c>
      <c r="F2725" s="387" t="s">
        <v>2204</v>
      </c>
      <c r="G2725" s="389">
        <v>43697</v>
      </c>
      <c r="H2725" s="387" t="s">
        <v>2553</v>
      </c>
      <c r="I2725" s="389">
        <v>43697</v>
      </c>
      <c r="J2725" s="387" t="s">
        <v>3169</v>
      </c>
      <c r="K2725" s="387" t="s">
        <v>1741</v>
      </c>
      <c r="L2725" s="390" t="s">
        <v>1732</v>
      </c>
      <c r="M2725" s="390" t="s">
        <v>1804</v>
      </c>
      <c r="N2725" s="390" t="str">
        <f t="shared" si="86"/>
        <v>Employee47@blyblade.com</v>
      </c>
      <c r="O2725" s="390" t="str">
        <f t="shared" si="87"/>
        <v>Amanda_Soucy</v>
      </c>
      <c r="P2725" s="387" t="s">
        <v>1728</v>
      </c>
      <c r="Q2725" s="387" t="s">
        <v>1754</v>
      </c>
      <c r="R2725" s="387" t="s">
        <v>1738</v>
      </c>
      <c r="S2725" s="387">
        <v>2.86</v>
      </c>
      <c r="T2725" s="387">
        <v>15</v>
      </c>
      <c r="U2725" s="387" t="s">
        <v>1833</v>
      </c>
      <c r="V2725" s="387" t="s">
        <v>1772</v>
      </c>
      <c r="W2725" s="387" t="s">
        <v>1771</v>
      </c>
      <c r="X2725" s="387" t="s">
        <v>1844</v>
      </c>
      <c r="Y2725" s="387" t="s">
        <v>1735</v>
      </c>
      <c r="Z2725" s="387" t="s">
        <v>1734</v>
      </c>
      <c r="AA2725" s="387" t="s">
        <v>1733</v>
      </c>
      <c r="AB2725" s="387">
        <v>10.98</v>
      </c>
      <c r="AC2725" s="387">
        <v>0</v>
      </c>
      <c r="AD2725" s="387">
        <v>0</v>
      </c>
      <c r="AE2725" s="387">
        <v>10.98</v>
      </c>
      <c r="AF2725" s="387" t="s">
        <v>1729</v>
      </c>
      <c r="AG2725" s="387">
        <v>10.98</v>
      </c>
      <c r="AH2725" s="387">
        <v>0</v>
      </c>
      <c r="AI2725" s="387">
        <v>0</v>
      </c>
      <c r="AJ2725" s="387">
        <v>10.98</v>
      </c>
      <c r="AK2725" s="387">
        <v>1.1000000000000001</v>
      </c>
    </row>
    <row r="2726" spans="1:37">
      <c r="A2726" s="387" t="s">
        <v>3168</v>
      </c>
      <c r="B2726" s="388">
        <v>43697.505972222221</v>
      </c>
      <c r="C2726" s="389">
        <v>43697</v>
      </c>
      <c r="D2726" s="387" t="s">
        <v>3033</v>
      </c>
      <c r="E2726" s="389">
        <v>43697</v>
      </c>
      <c r="F2726" s="387" t="s">
        <v>3032</v>
      </c>
      <c r="G2726" s="389">
        <v>43697</v>
      </c>
      <c r="H2726" s="387" t="s">
        <v>2624</v>
      </c>
      <c r="I2726" s="389">
        <v>43697</v>
      </c>
      <c r="J2726" s="387" t="s">
        <v>2215</v>
      </c>
      <c r="K2726" s="387" t="s">
        <v>1741</v>
      </c>
      <c r="L2726" s="390" t="s">
        <v>1732</v>
      </c>
      <c r="M2726" s="390" t="s">
        <v>1979</v>
      </c>
      <c r="N2726" s="390" t="str">
        <f t="shared" si="86"/>
        <v>Employee15@blyblade.com</v>
      </c>
      <c r="O2726" s="390" t="str">
        <f t="shared" si="87"/>
        <v>Jess_Rooney</v>
      </c>
      <c r="P2726" s="387" t="s">
        <v>1728</v>
      </c>
      <c r="Q2726" s="387" t="s">
        <v>1847</v>
      </c>
      <c r="R2726" s="387" t="s">
        <v>1738</v>
      </c>
      <c r="S2726" s="387">
        <v>1.1499999999999999</v>
      </c>
      <c r="T2726" s="387">
        <v>5</v>
      </c>
      <c r="U2726" s="387" t="s">
        <v>2435</v>
      </c>
      <c r="V2726" s="387" t="s">
        <v>2007</v>
      </c>
      <c r="W2726" s="387" t="s">
        <v>1771</v>
      </c>
      <c r="X2726" s="387" t="s">
        <v>1770</v>
      </c>
      <c r="Y2726" s="387" t="s">
        <v>1735</v>
      </c>
      <c r="Z2726" s="387" t="s">
        <v>1734</v>
      </c>
      <c r="AA2726" s="387" t="s">
        <v>1733</v>
      </c>
      <c r="AB2726" s="387">
        <v>11.89</v>
      </c>
      <c r="AC2726" s="387">
        <v>0</v>
      </c>
      <c r="AD2726" s="387">
        <v>0</v>
      </c>
      <c r="AE2726" s="387">
        <v>11.89</v>
      </c>
      <c r="AF2726" s="387" t="s">
        <v>1729</v>
      </c>
      <c r="AG2726" s="387">
        <v>11.89</v>
      </c>
      <c r="AH2726" s="387">
        <v>0</v>
      </c>
      <c r="AI2726" s="387">
        <v>0</v>
      </c>
      <c r="AJ2726" s="387">
        <v>11.89</v>
      </c>
      <c r="AK2726" s="387">
        <v>1.19</v>
      </c>
    </row>
    <row r="2727" spans="1:37">
      <c r="A2727" s="387" t="s">
        <v>3167</v>
      </c>
      <c r="B2727" s="388">
        <v>43697.508252314816</v>
      </c>
      <c r="C2727" s="389">
        <v>43696</v>
      </c>
      <c r="D2727" s="387" t="s">
        <v>2960</v>
      </c>
      <c r="E2727" s="389">
        <v>43696</v>
      </c>
      <c r="F2727" s="387" t="s">
        <v>2959</v>
      </c>
      <c r="G2727" s="389">
        <v>43696</v>
      </c>
      <c r="H2727" s="387" t="s">
        <v>1745</v>
      </c>
      <c r="I2727" s="389">
        <v>43696</v>
      </c>
      <c r="J2727" s="387" t="s">
        <v>1744</v>
      </c>
      <c r="K2727" s="387" t="s">
        <v>1741</v>
      </c>
      <c r="L2727" s="390" t="s">
        <v>1732</v>
      </c>
      <c r="M2727" s="390" t="s">
        <v>2265</v>
      </c>
      <c r="N2727" s="390" t="str">
        <f t="shared" si="86"/>
        <v>Employee4@blyblade.com</v>
      </c>
      <c r="O2727" s="390" t="str">
        <f t="shared" si="87"/>
        <v>Oksana_Orlov</v>
      </c>
      <c r="P2727" s="387" t="s">
        <v>1728</v>
      </c>
      <c r="Q2727" s="387" t="s">
        <v>1847</v>
      </c>
      <c r="R2727" s="387" t="s">
        <v>1738</v>
      </c>
      <c r="S2727" s="387">
        <v>4.05</v>
      </c>
      <c r="T2727" s="387">
        <v>10</v>
      </c>
      <c r="U2727" s="387" t="s">
        <v>1883</v>
      </c>
      <c r="V2727" s="387" t="s">
        <v>1773</v>
      </c>
      <c r="W2727" s="387" t="s">
        <v>1771</v>
      </c>
      <c r="X2727" s="387" t="s">
        <v>1770</v>
      </c>
      <c r="Y2727" s="387" t="s">
        <v>1735</v>
      </c>
      <c r="Z2727" s="387" t="s">
        <v>1734</v>
      </c>
      <c r="AA2727" s="387" t="s">
        <v>1747</v>
      </c>
      <c r="AB2727" s="387">
        <v>0</v>
      </c>
      <c r="AC2727" s="387">
        <v>0</v>
      </c>
      <c r="AD2727" s="387">
        <v>1.03</v>
      </c>
      <c r="AE2727" s="387">
        <v>1.03</v>
      </c>
      <c r="AF2727" s="387" t="s">
        <v>1729</v>
      </c>
      <c r="AG2727" s="387">
        <v>0</v>
      </c>
      <c r="AH2727" s="387">
        <v>0</v>
      </c>
      <c r="AI2727" s="387">
        <v>1.03</v>
      </c>
      <c r="AJ2727" s="387">
        <v>1.03</v>
      </c>
      <c r="AK2727" s="387">
        <v>0</v>
      </c>
    </row>
    <row r="2728" spans="1:37">
      <c r="A2728" s="387" t="s">
        <v>3155</v>
      </c>
      <c r="B2728" s="388">
        <v>43697.517476851855</v>
      </c>
      <c r="C2728" s="389">
        <v>43697</v>
      </c>
      <c r="D2728" s="387" t="s">
        <v>2165</v>
      </c>
      <c r="E2728" s="389">
        <v>43697</v>
      </c>
      <c r="F2728" s="387" t="s">
        <v>3031</v>
      </c>
      <c r="G2728" s="389">
        <v>43697</v>
      </c>
      <c r="H2728" s="387" t="s">
        <v>2616</v>
      </c>
      <c r="I2728" s="389">
        <v>43697</v>
      </c>
      <c r="J2728" s="387" t="s">
        <v>2655</v>
      </c>
      <c r="K2728" s="387" t="s">
        <v>1741</v>
      </c>
      <c r="L2728" s="390" t="s">
        <v>1732</v>
      </c>
      <c r="M2728" s="390" t="s">
        <v>2265</v>
      </c>
      <c r="N2728" s="390" t="str">
        <f t="shared" si="86"/>
        <v>Employee4@blyblade.com</v>
      </c>
      <c r="O2728" s="390" t="str">
        <f t="shared" si="87"/>
        <v>Oksana_Orlov</v>
      </c>
      <c r="P2728" s="387" t="s">
        <v>1728</v>
      </c>
      <c r="Q2728" s="387" t="s">
        <v>1847</v>
      </c>
      <c r="R2728" s="387" t="s">
        <v>1738</v>
      </c>
      <c r="S2728" s="387">
        <v>3.91</v>
      </c>
      <c r="T2728" s="387">
        <v>9</v>
      </c>
      <c r="U2728" s="387" t="s">
        <v>1773</v>
      </c>
      <c r="V2728" s="387" t="s">
        <v>1883</v>
      </c>
      <c r="W2728" s="387" t="s">
        <v>1771</v>
      </c>
      <c r="X2728" s="387" t="s">
        <v>1770</v>
      </c>
      <c r="Y2728" s="387" t="s">
        <v>1735</v>
      </c>
      <c r="Z2728" s="387" t="s">
        <v>1734</v>
      </c>
      <c r="AA2728" s="387" t="s">
        <v>1733</v>
      </c>
      <c r="AB2728" s="387">
        <v>18.670000000000002</v>
      </c>
      <c r="AC2728" s="387">
        <v>0</v>
      </c>
      <c r="AD2728" s="387">
        <v>0</v>
      </c>
      <c r="AE2728" s="387">
        <v>18.670000000000002</v>
      </c>
      <c r="AF2728" s="387" t="s">
        <v>1729</v>
      </c>
      <c r="AG2728" s="387">
        <v>18.670000000000002</v>
      </c>
      <c r="AH2728" s="387">
        <v>0</v>
      </c>
      <c r="AI2728" s="387">
        <v>0</v>
      </c>
      <c r="AJ2728" s="387">
        <v>18.670000000000002</v>
      </c>
      <c r="AK2728" s="387">
        <v>1.87</v>
      </c>
    </row>
    <row r="2729" spans="1:37">
      <c r="A2729" s="387" t="s">
        <v>3166</v>
      </c>
      <c r="B2729" s="388">
        <v>43697.524305555555</v>
      </c>
      <c r="C2729" s="389">
        <v>43697</v>
      </c>
      <c r="D2729" s="387" t="s">
        <v>2653</v>
      </c>
      <c r="E2729" s="389">
        <v>43697</v>
      </c>
      <c r="F2729" s="387" t="s">
        <v>2652</v>
      </c>
      <c r="G2729" s="389">
        <v>43697</v>
      </c>
      <c r="H2729" s="387" t="s">
        <v>1784</v>
      </c>
      <c r="I2729" s="389">
        <v>43697</v>
      </c>
      <c r="J2729" s="387" t="s">
        <v>3024</v>
      </c>
      <c r="K2729" s="387" t="s">
        <v>1741</v>
      </c>
      <c r="L2729" s="390" t="s">
        <v>1732</v>
      </c>
      <c r="M2729" s="390" t="s">
        <v>2255</v>
      </c>
      <c r="N2729" s="390" t="str">
        <f t="shared" si="86"/>
        <v>Employee7@blyblade.com</v>
      </c>
      <c r="O2729" s="390" t="str">
        <f t="shared" si="87"/>
        <v>Jack_Oneill</v>
      </c>
      <c r="P2729" s="387" t="s">
        <v>1728</v>
      </c>
      <c r="Q2729" s="387" t="s">
        <v>1754</v>
      </c>
      <c r="R2729" s="387" t="s">
        <v>1753</v>
      </c>
      <c r="S2729" s="387">
        <v>2.46</v>
      </c>
      <c r="T2729" s="387">
        <v>11</v>
      </c>
      <c r="U2729" s="387" t="s">
        <v>1795</v>
      </c>
      <c r="V2729" s="387" t="s">
        <v>1752</v>
      </c>
      <c r="W2729" s="387" t="s">
        <v>1771</v>
      </c>
      <c r="X2729" s="387" t="s">
        <v>1770</v>
      </c>
      <c r="Y2729" s="387" t="s">
        <v>1748</v>
      </c>
      <c r="Z2729" s="387" t="s">
        <v>1734</v>
      </c>
      <c r="AA2729" s="387" t="s">
        <v>1733</v>
      </c>
      <c r="AB2729" s="387">
        <v>18.010000000000002</v>
      </c>
      <c r="AC2729" s="387">
        <v>0</v>
      </c>
      <c r="AD2729" s="387">
        <v>0</v>
      </c>
      <c r="AE2729" s="387">
        <v>18.010000000000002</v>
      </c>
      <c r="AF2729" s="387" t="s">
        <v>1729</v>
      </c>
      <c r="AG2729" s="387">
        <v>18.010000000000002</v>
      </c>
      <c r="AH2729" s="387">
        <v>0</v>
      </c>
      <c r="AI2729" s="387">
        <v>0</v>
      </c>
      <c r="AJ2729" s="387">
        <v>18.010000000000002</v>
      </c>
      <c r="AK2729" s="387">
        <v>1.8</v>
      </c>
    </row>
    <row r="2730" spans="1:37">
      <c r="A2730" s="391" t="s">
        <v>3165</v>
      </c>
      <c r="B2730" s="388">
        <v>43697.541250000002</v>
      </c>
      <c r="C2730" s="389">
        <v>43697</v>
      </c>
      <c r="D2730" s="387" t="s">
        <v>1784</v>
      </c>
      <c r="E2730" s="389">
        <v>43697</v>
      </c>
      <c r="F2730" s="387" t="s">
        <v>3024</v>
      </c>
      <c r="G2730" s="389">
        <v>43697</v>
      </c>
      <c r="H2730" s="387" t="s">
        <v>3164</v>
      </c>
      <c r="I2730" s="389">
        <v>43697</v>
      </c>
      <c r="J2730" s="387" t="s">
        <v>3163</v>
      </c>
      <c r="K2730" s="387" t="s">
        <v>1741</v>
      </c>
      <c r="L2730" s="390" t="s">
        <v>1732</v>
      </c>
      <c r="M2730" s="390" t="s">
        <v>1804</v>
      </c>
      <c r="N2730" s="390" t="str">
        <f t="shared" si="86"/>
        <v>Employee47@blyblade.com</v>
      </c>
      <c r="O2730" s="390" t="str">
        <f t="shared" si="87"/>
        <v>Amanda_Soucy</v>
      </c>
      <c r="P2730" s="387" t="s">
        <v>1728</v>
      </c>
      <c r="Q2730" s="387" t="s">
        <v>1754</v>
      </c>
      <c r="R2730" s="387" t="s">
        <v>1738</v>
      </c>
      <c r="S2730" s="387">
        <v>2.58</v>
      </c>
      <c r="T2730" s="387">
        <v>20</v>
      </c>
      <c r="U2730" s="387" t="s">
        <v>1772</v>
      </c>
      <c r="V2730" s="387" t="s">
        <v>1928</v>
      </c>
      <c r="W2730" s="387" t="s">
        <v>1771</v>
      </c>
      <c r="X2730" s="387" t="s">
        <v>1770</v>
      </c>
      <c r="Y2730" s="387" t="s">
        <v>1735</v>
      </c>
      <c r="Z2730" s="387" t="s">
        <v>1734</v>
      </c>
      <c r="AA2730" s="387" t="s">
        <v>1733</v>
      </c>
      <c r="AB2730" s="387">
        <v>12.69</v>
      </c>
      <c r="AC2730" s="387">
        <v>0</v>
      </c>
      <c r="AD2730" s="387">
        <v>0</v>
      </c>
      <c r="AE2730" s="387">
        <v>12.69</v>
      </c>
      <c r="AF2730" s="387" t="s">
        <v>1729</v>
      </c>
      <c r="AG2730" s="387">
        <v>12.69</v>
      </c>
      <c r="AH2730" s="387">
        <v>0</v>
      </c>
      <c r="AI2730" s="387">
        <v>0</v>
      </c>
      <c r="AJ2730" s="387">
        <v>12.69</v>
      </c>
      <c r="AK2730" s="387">
        <v>1.27</v>
      </c>
    </row>
    <row r="2731" spans="1:37">
      <c r="A2731" s="391" t="s">
        <v>3165</v>
      </c>
      <c r="B2731" s="388">
        <v>43697.541631944441</v>
      </c>
      <c r="C2731" s="389">
        <v>43697</v>
      </c>
      <c r="D2731" s="387" t="s">
        <v>1784</v>
      </c>
      <c r="E2731" s="389">
        <v>43697</v>
      </c>
      <c r="F2731" s="387" t="s">
        <v>3024</v>
      </c>
      <c r="G2731" s="389">
        <v>43697</v>
      </c>
      <c r="H2731" s="387" t="s">
        <v>3164</v>
      </c>
      <c r="I2731" s="389">
        <v>43697</v>
      </c>
      <c r="J2731" s="387" t="s">
        <v>3163</v>
      </c>
      <c r="K2731" s="387" t="s">
        <v>1741</v>
      </c>
      <c r="L2731" s="390" t="s">
        <v>1732</v>
      </c>
      <c r="M2731" s="390" t="s">
        <v>1804</v>
      </c>
      <c r="N2731" s="390" t="str">
        <f t="shared" si="86"/>
        <v>Employee47@blyblade.com</v>
      </c>
      <c r="O2731" s="390" t="str">
        <f t="shared" si="87"/>
        <v>Amanda_Soucy</v>
      </c>
      <c r="P2731" s="387" t="s">
        <v>1728</v>
      </c>
      <c r="Q2731" s="387" t="s">
        <v>1754</v>
      </c>
      <c r="R2731" s="387" t="s">
        <v>1738</v>
      </c>
      <c r="S2731" s="387">
        <v>2.58</v>
      </c>
      <c r="T2731" s="387">
        <v>20</v>
      </c>
      <c r="U2731" s="387" t="s">
        <v>1772</v>
      </c>
      <c r="V2731" s="387" t="s">
        <v>1928</v>
      </c>
      <c r="W2731" s="387" t="s">
        <v>1771</v>
      </c>
      <c r="X2731" s="387" t="s">
        <v>1770</v>
      </c>
      <c r="Y2731" s="387" t="s">
        <v>1735</v>
      </c>
      <c r="Z2731" s="387" t="s">
        <v>1734</v>
      </c>
      <c r="AA2731" s="387" t="s">
        <v>1747</v>
      </c>
      <c r="AB2731" s="387">
        <v>0</v>
      </c>
      <c r="AC2731" s="387">
        <v>0</v>
      </c>
      <c r="AD2731" s="387">
        <v>3.08</v>
      </c>
      <c r="AE2731" s="387">
        <v>3.08</v>
      </c>
      <c r="AF2731" s="387" t="s">
        <v>1729</v>
      </c>
      <c r="AG2731" s="387">
        <v>0</v>
      </c>
      <c r="AH2731" s="387">
        <v>0</v>
      </c>
      <c r="AI2731" s="387">
        <v>3.08</v>
      </c>
      <c r="AJ2731" s="387">
        <v>3.08</v>
      </c>
      <c r="AK2731" s="387">
        <v>0</v>
      </c>
    </row>
    <row r="2732" spans="1:37">
      <c r="A2732" s="387" t="s">
        <v>3162</v>
      </c>
      <c r="B2732" s="388">
        <v>43697.56009259259</v>
      </c>
      <c r="C2732" s="389">
        <v>43697</v>
      </c>
      <c r="D2732" s="387" t="s">
        <v>3161</v>
      </c>
      <c r="E2732" s="389">
        <v>43697</v>
      </c>
      <c r="F2732" s="387" t="s">
        <v>3160</v>
      </c>
      <c r="G2732" s="389">
        <v>43697</v>
      </c>
      <c r="H2732" s="387" t="s">
        <v>2142</v>
      </c>
      <c r="I2732" s="389">
        <v>43697</v>
      </c>
      <c r="J2732" s="387" t="s">
        <v>3159</v>
      </c>
      <c r="K2732" s="387" t="s">
        <v>1741</v>
      </c>
      <c r="L2732" s="390" t="s">
        <v>1732</v>
      </c>
      <c r="M2732" s="390" t="s">
        <v>2013</v>
      </c>
      <c r="N2732" s="390" t="str">
        <f t="shared" si="86"/>
        <v>Employee22@blyblade.com</v>
      </c>
      <c r="O2732" s="390" t="str">
        <f t="shared" si="87"/>
        <v>Lee_Gold</v>
      </c>
      <c r="P2732" s="387" t="s">
        <v>1728</v>
      </c>
      <c r="Q2732" s="387" t="s">
        <v>1847</v>
      </c>
      <c r="R2732" s="387" t="s">
        <v>1738</v>
      </c>
      <c r="S2732" s="387">
        <v>2.15</v>
      </c>
      <c r="T2732" s="387">
        <v>25</v>
      </c>
      <c r="U2732" s="387" t="s">
        <v>1883</v>
      </c>
      <c r="V2732" s="387" t="s">
        <v>1737</v>
      </c>
      <c r="W2732" s="387" t="s">
        <v>1875</v>
      </c>
      <c r="X2732" s="387" t="s">
        <v>1770</v>
      </c>
      <c r="Y2732" s="387" t="s">
        <v>1748</v>
      </c>
      <c r="Z2732" s="387" t="s">
        <v>1734</v>
      </c>
      <c r="AA2732" s="387" t="s">
        <v>1733</v>
      </c>
      <c r="AB2732" s="387">
        <v>25.35</v>
      </c>
      <c r="AC2732" s="387">
        <v>0</v>
      </c>
      <c r="AD2732" s="387">
        <v>0</v>
      </c>
      <c r="AE2732" s="387">
        <v>25.35</v>
      </c>
      <c r="AF2732" s="387" t="s">
        <v>1729</v>
      </c>
      <c r="AG2732" s="387">
        <v>25.35</v>
      </c>
      <c r="AH2732" s="387">
        <v>0</v>
      </c>
      <c r="AI2732" s="387">
        <v>0</v>
      </c>
      <c r="AJ2732" s="387">
        <v>25.35</v>
      </c>
      <c r="AK2732" s="387">
        <v>2.54</v>
      </c>
    </row>
    <row r="2733" spans="1:37">
      <c r="A2733" s="387" t="s">
        <v>3158</v>
      </c>
      <c r="B2733" s="388">
        <v>43697.589444444442</v>
      </c>
      <c r="C2733" s="389">
        <v>43697</v>
      </c>
      <c r="D2733" s="387" t="s">
        <v>2455</v>
      </c>
      <c r="E2733" s="389">
        <v>43697</v>
      </c>
      <c r="F2733" s="387" t="s">
        <v>2454</v>
      </c>
      <c r="G2733" s="389">
        <v>43697</v>
      </c>
      <c r="H2733" s="387" t="s">
        <v>2343</v>
      </c>
      <c r="I2733" s="389">
        <v>43697</v>
      </c>
      <c r="J2733" s="387" t="s">
        <v>2378</v>
      </c>
      <c r="K2733" s="387" t="s">
        <v>1741</v>
      </c>
      <c r="L2733" s="390" t="s">
        <v>1732</v>
      </c>
      <c r="M2733" s="390" t="s">
        <v>2453</v>
      </c>
      <c r="N2733" s="390" t="str">
        <f t="shared" si="86"/>
        <v>Employee38@blyblade.com</v>
      </c>
      <c r="O2733" s="390" t="str">
        <f t="shared" si="87"/>
        <v>Evan_Licht</v>
      </c>
      <c r="P2733" s="387" t="s">
        <v>1728</v>
      </c>
      <c r="Q2733" s="387" t="s">
        <v>1847</v>
      </c>
      <c r="R2733" s="387" t="s">
        <v>1738</v>
      </c>
      <c r="S2733" s="387">
        <v>3.4</v>
      </c>
      <c r="T2733" s="387">
        <v>14</v>
      </c>
      <c r="U2733" s="387" t="s">
        <v>3157</v>
      </c>
      <c r="V2733" s="387" t="s">
        <v>1883</v>
      </c>
      <c r="W2733" s="387" t="s">
        <v>2450</v>
      </c>
      <c r="X2733" s="387" t="s">
        <v>1770</v>
      </c>
      <c r="Y2733" s="387" t="s">
        <v>2449</v>
      </c>
      <c r="Z2733" s="387" t="s">
        <v>1734</v>
      </c>
      <c r="AA2733" s="387" t="s">
        <v>1733</v>
      </c>
      <c r="AB2733" s="387">
        <v>20.34</v>
      </c>
      <c r="AC2733" s="387">
        <v>0</v>
      </c>
      <c r="AD2733" s="387">
        <v>0</v>
      </c>
      <c r="AE2733" s="387">
        <v>20.34</v>
      </c>
      <c r="AF2733" s="387" t="s">
        <v>1729</v>
      </c>
      <c r="AG2733" s="387">
        <v>20.34</v>
      </c>
      <c r="AH2733" s="387">
        <v>0</v>
      </c>
      <c r="AI2733" s="387">
        <v>0</v>
      </c>
      <c r="AJ2733" s="387">
        <v>20.34</v>
      </c>
      <c r="AK2733" s="387">
        <v>2.0299999999999998</v>
      </c>
    </row>
    <row r="2734" spans="1:37">
      <c r="A2734" s="391" t="s">
        <v>3156</v>
      </c>
      <c r="B2734" s="388">
        <v>43697.613240740742</v>
      </c>
      <c r="C2734" s="389">
        <v>43697</v>
      </c>
      <c r="D2734" s="387" t="s">
        <v>2438</v>
      </c>
      <c r="E2734" s="389">
        <v>43697</v>
      </c>
      <c r="F2734" s="387" t="s">
        <v>2437</v>
      </c>
      <c r="G2734" s="389">
        <v>43697</v>
      </c>
      <c r="H2734" s="387" t="s">
        <v>2105</v>
      </c>
      <c r="I2734" s="389">
        <v>43697</v>
      </c>
      <c r="J2734" s="387" t="s">
        <v>2641</v>
      </c>
      <c r="K2734" s="387" t="s">
        <v>1741</v>
      </c>
      <c r="L2734" s="390" t="s">
        <v>1732</v>
      </c>
      <c r="M2734" s="390" t="s">
        <v>1854</v>
      </c>
      <c r="N2734" s="390" t="str">
        <f t="shared" si="86"/>
        <v>Employee5@blyblade.com</v>
      </c>
      <c r="O2734" s="390" t="str">
        <f t="shared" si="87"/>
        <v>Torey_McNeil</v>
      </c>
      <c r="P2734" s="387" t="s">
        <v>1728</v>
      </c>
      <c r="Q2734" s="387" t="s">
        <v>1754</v>
      </c>
      <c r="R2734" s="387" t="s">
        <v>1738</v>
      </c>
      <c r="S2734" s="387">
        <v>9.3800000000000008</v>
      </c>
      <c r="T2734" s="387">
        <v>40</v>
      </c>
      <c r="U2734" s="387" t="s">
        <v>1853</v>
      </c>
      <c r="V2734" s="387" t="s">
        <v>1737</v>
      </c>
      <c r="W2734" s="387" t="s">
        <v>1771</v>
      </c>
      <c r="X2734" s="387" t="s">
        <v>1770</v>
      </c>
      <c r="Y2734" s="387" t="s">
        <v>1748</v>
      </c>
      <c r="Z2734" s="387" t="s">
        <v>1734</v>
      </c>
      <c r="AA2734" s="387" t="s">
        <v>1733</v>
      </c>
      <c r="AB2734" s="387">
        <v>53.07</v>
      </c>
      <c r="AC2734" s="387">
        <v>0</v>
      </c>
      <c r="AD2734" s="387">
        <v>0</v>
      </c>
      <c r="AE2734" s="387">
        <v>53.07</v>
      </c>
      <c r="AF2734" s="387" t="s">
        <v>1729</v>
      </c>
      <c r="AG2734" s="387">
        <v>53.07</v>
      </c>
      <c r="AH2734" s="387">
        <v>0</v>
      </c>
      <c r="AI2734" s="387">
        <v>0</v>
      </c>
      <c r="AJ2734" s="387">
        <v>53.07</v>
      </c>
      <c r="AK2734" s="387">
        <v>5.31</v>
      </c>
    </row>
    <row r="2735" spans="1:37">
      <c r="A2735" s="387" t="s">
        <v>3155</v>
      </c>
      <c r="B2735" s="388">
        <v>43697.618020833332</v>
      </c>
      <c r="C2735" s="389">
        <v>43697</v>
      </c>
      <c r="D2735" s="387" t="s">
        <v>2165</v>
      </c>
      <c r="E2735" s="389">
        <v>43697</v>
      </c>
      <c r="F2735" s="387" t="s">
        <v>3031</v>
      </c>
      <c r="G2735" s="389">
        <v>43697</v>
      </c>
      <c r="H2735" s="387" t="s">
        <v>2616</v>
      </c>
      <c r="I2735" s="389">
        <v>43697</v>
      </c>
      <c r="J2735" s="387" t="s">
        <v>2655</v>
      </c>
      <c r="K2735" s="387" t="s">
        <v>1741</v>
      </c>
      <c r="L2735" s="390" t="s">
        <v>1732</v>
      </c>
      <c r="M2735" s="390" t="s">
        <v>2265</v>
      </c>
      <c r="N2735" s="390" t="str">
        <f t="shared" si="86"/>
        <v>Employee4@blyblade.com</v>
      </c>
      <c r="O2735" s="390" t="str">
        <f t="shared" si="87"/>
        <v>Oksana_Orlov</v>
      </c>
      <c r="P2735" s="387" t="s">
        <v>1728</v>
      </c>
      <c r="Q2735" s="387" t="s">
        <v>1847</v>
      </c>
      <c r="R2735" s="387" t="s">
        <v>1738</v>
      </c>
      <c r="S2735" s="387">
        <v>3.91</v>
      </c>
      <c r="T2735" s="387">
        <v>9</v>
      </c>
      <c r="U2735" s="387" t="s">
        <v>1773</v>
      </c>
      <c r="V2735" s="387" t="s">
        <v>1883</v>
      </c>
      <c r="W2735" s="387" t="s">
        <v>1771</v>
      </c>
      <c r="X2735" s="387" t="s">
        <v>1770</v>
      </c>
      <c r="Y2735" s="387" t="s">
        <v>1735</v>
      </c>
      <c r="Z2735" s="387" t="s">
        <v>1734</v>
      </c>
      <c r="AA2735" s="387" t="s">
        <v>1747</v>
      </c>
      <c r="AB2735" s="387">
        <v>0</v>
      </c>
      <c r="AC2735" s="387">
        <v>0</v>
      </c>
      <c r="AD2735" s="387">
        <v>1.03</v>
      </c>
      <c r="AE2735" s="387">
        <v>1.03</v>
      </c>
      <c r="AF2735" s="387" t="s">
        <v>1729</v>
      </c>
      <c r="AG2735" s="387">
        <v>0</v>
      </c>
      <c r="AH2735" s="387">
        <v>0</v>
      </c>
      <c r="AI2735" s="387">
        <v>1.03</v>
      </c>
      <c r="AJ2735" s="387">
        <v>1.03</v>
      </c>
      <c r="AK2735" s="387">
        <v>0</v>
      </c>
    </row>
    <row r="2736" spans="1:37">
      <c r="A2736" s="387" t="s">
        <v>3154</v>
      </c>
      <c r="B2736" s="388">
        <v>43697.626331018517</v>
      </c>
      <c r="C2736" s="389">
        <v>43697</v>
      </c>
      <c r="D2736" s="387" t="s">
        <v>3076</v>
      </c>
      <c r="E2736" s="389">
        <v>43697</v>
      </c>
      <c r="F2736" s="387" t="s">
        <v>2464</v>
      </c>
      <c r="G2736" s="389">
        <v>43697</v>
      </c>
      <c r="H2736" s="387" t="s">
        <v>1814</v>
      </c>
      <c r="I2736" s="389">
        <v>43697</v>
      </c>
      <c r="J2736" s="387" t="s">
        <v>1813</v>
      </c>
      <c r="K2736" s="387" t="s">
        <v>1741</v>
      </c>
      <c r="L2736" s="390" t="s">
        <v>1732</v>
      </c>
      <c r="M2736" s="390" t="s">
        <v>1924</v>
      </c>
      <c r="N2736" s="390" t="str">
        <f t="shared" si="86"/>
        <v>Employee16@blyblade.com</v>
      </c>
      <c r="O2736" s="390" t="str">
        <f t="shared" si="87"/>
        <v>Hunter_Senning</v>
      </c>
      <c r="P2736" s="387" t="s">
        <v>1728</v>
      </c>
      <c r="Q2736" s="387" t="s">
        <v>1847</v>
      </c>
      <c r="R2736" s="387" t="s">
        <v>1738</v>
      </c>
      <c r="S2736" s="387">
        <v>2.88</v>
      </c>
      <c r="T2736" s="387">
        <v>19</v>
      </c>
      <c r="U2736" s="387" t="s">
        <v>2254</v>
      </c>
      <c r="V2736" s="387" t="s">
        <v>1845</v>
      </c>
      <c r="W2736" s="387" t="s">
        <v>1771</v>
      </c>
      <c r="X2736" s="387" t="s">
        <v>1770</v>
      </c>
      <c r="Y2736" s="387" t="s">
        <v>1748</v>
      </c>
      <c r="Z2736" s="387" t="s">
        <v>1734</v>
      </c>
      <c r="AA2736" s="387" t="s">
        <v>1733</v>
      </c>
      <c r="AB2736" s="387">
        <v>31.52</v>
      </c>
      <c r="AC2736" s="387">
        <v>0</v>
      </c>
      <c r="AD2736" s="387">
        <v>0</v>
      </c>
      <c r="AE2736" s="387">
        <v>31.52</v>
      </c>
      <c r="AF2736" s="387" t="s">
        <v>1729</v>
      </c>
      <c r="AG2736" s="387">
        <v>31.52</v>
      </c>
      <c r="AH2736" s="387">
        <v>0</v>
      </c>
      <c r="AI2736" s="387">
        <v>0</v>
      </c>
      <c r="AJ2736" s="387">
        <v>31.52</v>
      </c>
      <c r="AK2736" s="387">
        <v>3.15</v>
      </c>
    </row>
    <row r="2737" spans="1:37">
      <c r="A2737" s="387" t="s">
        <v>3153</v>
      </c>
      <c r="B2737" s="388">
        <v>43697.640300925923</v>
      </c>
      <c r="C2737" s="389">
        <v>43697</v>
      </c>
      <c r="D2737" s="387" t="s">
        <v>3152</v>
      </c>
      <c r="E2737" s="389">
        <v>43697</v>
      </c>
      <c r="F2737" s="387" t="s">
        <v>3151</v>
      </c>
      <c r="G2737" s="389">
        <v>43697</v>
      </c>
      <c r="H2737" s="387" t="s">
        <v>2324</v>
      </c>
      <c r="I2737" s="389">
        <v>43697</v>
      </c>
      <c r="J2737" s="387" t="s">
        <v>3150</v>
      </c>
      <c r="K2737" s="387" t="s">
        <v>1741</v>
      </c>
      <c r="L2737" s="390" t="s">
        <v>1732</v>
      </c>
      <c r="M2737" s="390" t="s">
        <v>2127</v>
      </c>
      <c r="N2737" s="390" t="str">
        <f t="shared" si="86"/>
        <v>Employee46@blyblade.com</v>
      </c>
      <c r="O2737" s="390" t="str">
        <f t="shared" si="87"/>
        <v>Ngozi_Kemjika</v>
      </c>
      <c r="P2737" s="387" t="s">
        <v>1728</v>
      </c>
      <c r="Q2737" s="387" t="s">
        <v>1754</v>
      </c>
      <c r="R2737" s="387" t="s">
        <v>1738</v>
      </c>
      <c r="S2737" s="387">
        <v>2.19</v>
      </c>
      <c r="T2737" s="387">
        <v>25</v>
      </c>
      <c r="U2737" s="387" t="s">
        <v>1737</v>
      </c>
      <c r="V2737" s="387" t="s">
        <v>1883</v>
      </c>
      <c r="W2737" s="387" t="s">
        <v>1771</v>
      </c>
      <c r="X2737" s="387" t="s">
        <v>1770</v>
      </c>
      <c r="Y2737" s="387" t="s">
        <v>1825</v>
      </c>
      <c r="Z2737" s="387" t="s">
        <v>1734</v>
      </c>
      <c r="AA2737" s="387" t="s">
        <v>1733</v>
      </c>
      <c r="AB2737" s="387">
        <v>19.8</v>
      </c>
      <c r="AC2737" s="387">
        <v>0</v>
      </c>
      <c r="AD2737" s="387">
        <v>0</v>
      </c>
      <c r="AE2737" s="387">
        <v>19.8</v>
      </c>
      <c r="AF2737" s="387" t="s">
        <v>1729</v>
      </c>
      <c r="AG2737" s="387">
        <v>19.8</v>
      </c>
      <c r="AH2737" s="387">
        <v>0</v>
      </c>
      <c r="AI2737" s="387">
        <v>0</v>
      </c>
      <c r="AJ2737" s="387">
        <v>19.8</v>
      </c>
      <c r="AK2737" s="387">
        <v>1.98</v>
      </c>
    </row>
    <row r="2738" spans="1:37">
      <c r="A2738" s="387" t="s">
        <v>3149</v>
      </c>
      <c r="B2738" s="388">
        <v>43697.641342592593</v>
      </c>
      <c r="C2738" s="389">
        <v>43697</v>
      </c>
      <c r="D2738" s="387" t="s">
        <v>2869</v>
      </c>
      <c r="E2738" s="389">
        <v>43697</v>
      </c>
      <c r="F2738" s="387" t="s">
        <v>3148</v>
      </c>
      <c r="G2738" s="389">
        <v>43697</v>
      </c>
      <c r="H2738" s="387" t="s">
        <v>2406</v>
      </c>
      <c r="I2738" s="389">
        <v>43697</v>
      </c>
      <c r="J2738" s="387" t="s">
        <v>3147</v>
      </c>
      <c r="K2738" s="387" t="s">
        <v>1741</v>
      </c>
      <c r="L2738" s="390" t="s">
        <v>1732</v>
      </c>
      <c r="M2738" s="390" t="s">
        <v>1763</v>
      </c>
      <c r="N2738" s="390" t="str">
        <f t="shared" si="86"/>
        <v>Employee51@blyblade.com</v>
      </c>
      <c r="O2738" s="390" t="str">
        <f t="shared" si="87"/>
        <v>Jacqueline_Westbrook</v>
      </c>
      <c r="P2738" s="387" t="s">
        <v>1728</v>
      </c>
      <c r="Q2738" s="387" t="s">
        <v>1754</v>
      </c>
      <c r="R2738" s="387" t="s">
        <v>1738</v>
      </c>
      <c r="S2738" s="387">
        <v>3.35</v>
      </c>
      <c r="T2738" s="387">
        <v>33</v>
      </c>
      <c r="U2738" s="387" t="s">
        <v>1772</v>
      </c>
      <c r="V2738" s="387" t="s">
        <v>1737</v>
      </c>
      <c r="W2738" s="387" t="s">
        <v>1771</v>
      </c>
      <c r="X2738" s="387" t="s">
        <v>1770</v>
      </c>
      <c r="Y2738" s="387" t="s">
        <v>1735</v>
      </c>
      <c r="Z2738" s="387" t="s">
        <v>1734</v>
      </c>
      <c r="AA2738" s="387" t="s">
        <v>1733</v>
      </c>
      <c r="AB2738" s="387">
        <v>32.61</v>
      </c>
      <c r="AC2738" s="387">
        <v>0</v>
      </c>
      <c r="AD2738" s="387">
        <v>0</v>
      </c>
      <c r="AE2738" s="387">
        <v>32.61</v>
      </c>
      <c r="AF2738" s="387" t="s">
        <v>1729</v>
      </c>
      <c r="AG2738" s="387">
        <v>32.61</v>
      </c>
      <c r="AH2738" s="387">
        <v>0</v>
      </c>
      <c r="AI2738" s="387">
        <v>0</v>
      </c>
      <c r="AJ2738" s="387">
        <v>32.61</v>
      </c>
      <c r="AK2738" s="387">
        <v>3.26</v>
      </c>
    </row>
    <row r="2739" spans="1:37">
      <c r="A2739" s="387" t="s">
        <v>3146</v>
      </c>
      <c r="B2739" s="388">
        <v>43697.659513888888</v>
      </c>
      <c r="C2739" s="389">
        <v>43697</v>
      </c>
      <c r="D2739" s="387" t="s">
        <v>3145</v>
      </c>
      <c r="E2739" s="389">
        <v>43697</v>
      </c>
      <c r="F2739" s="387" t="s">
        <v>3144</v>
      </c>
      <c r="G2739" s="389">
        <v>43697</v>
      </c>
      <c r="H2739" s="387" t="s">
        <v>2433</v>
      </c>
      <c r="I2739" s="389">
        <v>43697</v>
      </c>
      <c r="J2739" s="387" t="s">
        <v>2432</v>
      </c>
      <c r="K2739" s="387" t="s">
        <v>1741</v>
      </c>
      <c r="L2739" s="390" t="s">
        <v>1732</v>
      </c>
      <c r="M2739" s="390" t="s">
        <v>2127</v>
      </c>
      <c r="N2739" s="390" t="str">
        <f t="shared" si="86"/>
        <v>Employee46@blyblade.com</v>
      </c>
      <c r="O2739" s="390" t="str">
        <f t="shared" si="87"/>
        <v>Ngozi_Kemjika</v>
      </c>
      <c r="P2739" s="387" t="s">
        <v>1728</v>
      </c>
      <c r="Q2739" s="387" t="s">
        <v>1739</v>
      </c>
      <c r="R2739" s="387" t="s">
        <v>1738</v>
      </c>
      <c r="S2739" s="387">
        <v>2.42</v>
      </c>
      <c r="T2739" s="387">
        <v>38</v>
      </c>
      <c r="U2739" s="387" t="s">
        <v>1883</v>
      </c>
      <c r="V2739" s="387" t="s">
        <v>1883</v>
      </c>
      <c r="W2739" s="387" t="s">
        <v>1728</v>
      </c>
      <c r="X2739" s="387" t="s">
        <v>1794</v>
      </c>
      <c r="Y2739" s="387" t="s">
        <v>1825</v>
      </c>
      <c r="Z2739" s="387" t="s">
        <v>1734</v>
      </c>
      <c r="AA2739" s="387" t="s">
        <v>1793</v>
      </c>
      <c r="AB2739" s="387">
        <v>16.89</v>
      </c>
      <c r="AC2739" s="387">
        <v>0</v>
      </c>
      <c r="AD2739" s="387">
        <v>2</v>
      </c>
      <c r="AE2739" s="387">
        <v>16.89</v>
      </c>
      <c r="AF2739" s="387" t="s">
        <v>1729</v>
      </c>
      <c r="AG2739" s="387">
        <v>16.89</v>
      </c>
      <c r="AH2739" s="387">
        <v>0</v>
      </c>
      <c r="AI2739" s="387">
        <v>2</v>
      </c>
      <c r="AJ2739" s="387">
        <v>16.89</v>
      </c>
      <c r="AK2739" s="387">
        <v>1.69</v>
      </c>
    </row>
    <row r="2740" spans="1:37">
      <c r="A2740" s="387" t="s">
        <v>3143</v>
      </c>
      <c r="B2740" s="388">
        <v>43697.699884259258</v>
      </c>
      <c r="C2740" s="389">
        <v>43696</v>
      </c>
      <c r="D2740" s="387" t="s">
        <v>2226</v>
      </c>
      <c r="E2740" s="389">
        <v>43696</v>
      </c>
      <c r="F2740" s="387" t="s">
        <v>2274</v>
      </c>
      <c r="G2740" s="389">
        <v>43697</v>
      </c>
      <c r="H2740" s="387" t="s">
        <v>3142</v>
      </c>
      <c r="I2740" s="389">
        <v>43696</v>
      </c>
      <c r="J2740" s="387" t="s">
        <v>3141</v>
      </c>
      <c r="K2740" s="387" t="s">
        <v>1741</v>
      </c>
      <c r="L2740" s="390" t="s">
        <v>1732</v>
      </c>
      <c r="M2740" s="390" t="s">
        <v>1755</v>
      </c>
      <c r="N2740" s="390" t="str">
        <f t="shared" si="86"/>
        <v>Employee2@blyblade.com</v>
      </c>
      <c r="O2740" s="390" t="str">
        <f t="shared" si="87"/>
        <v>Cal_Thompson</v>
      </c>
      <c r="P2740" s="387" t="s">
        <v>1728</v>
      </c>
      <c r="Q2740" s="387" t="s">
        <v>1762</v>
      </c>
      <c r="R2740" s="387" t="s">
        <v>1753</v>
      </c>
      <c r="S2740" s="387">
        <v>47.41</v>
      </c>
      <c r="T2740" s="387">
        <v>78</v>
      </c>
      <c r="U2740" s="387" t="s">
        <v>1752</v>
      </c>
      <c r="V2740" s="387" t="s">
        <v>3140</v>
      </c>
      <c r="W2740" s="387" t="s">
        <v>1761</v>
      </c>
      <c r="X2740" s="387" t="s">
        <v>1749</v>
      </c>
      <c r="Y2740" s="387" t="s">
        <v>1748</v>
      </c>
      <c r="Z2740" s="387" t="s">
        <v>1734</v>
      </c>
      <c r="AA2740" s="387" t="s">
        <v>2138</v>
      </c>
      <c r="AB2740" s="387">
        <v>-348.1</v>
      </c>
      <c r="AC2740" s="387">
        <v>0</v>
      </c>
      <c r="AD2740" s="387">
        <v>0</v>
      </c>
      <c r="AE2740" s="387">
        <v>-348.1</v>
      </c>
      <c r="AF2740" s="387" t="s">
        <v>1729</v>
      </c>
      <c r="AG2740" s="387">
        <v>-348.1</v>
      </c>
      <c r="AH2740" s="387">
        <v>0</v>
      </c>
      <c r="AI2740" s="387">
        <v>0</v>
      </c>
      <c r="AJ2740" s="387">
        <v>-348.1</v>
      </c>
      <c r="AK2740" s="387">
        <v>-34.81</v>
      </c>
    </row>
    <row r="2741" spans="1:37">
      <c r="A2741" s="387" t="s">
        <v>3139</v>
      </c>
      <c r="B2741" s="388">
        <v>43697.725868055553</v>
      </c>
      <c r="C2741" s="389">
        <v>43697</v>
      </c>
      <c r="D2741" s="387" t="s">
        <v>2842</v>
      </c>
      <c r="E2741" s="389">
        <v>43697</v>
      </c>
      <c r="F2741" s="387" t="s">
        <v>3138</v>
      </c>
      <c r="G2741" s="387" t="s">
        <v>1728</v>
      </c>
      <c r="H2741" s="387" t="s">
        <v>1728</v>
      </c>
      <c r="I2741" s="387" t="s">
        <v>1728</v>
      </c>
      <c r="J2741" s="387" t="s">
        <v>1728</v>
      </c>
      <c r="K2741" s="387" t="s">
        <v>1741</v>
      </c>
      <c r="L2741" s="390" t="s">
        <v>1732</v>
      </c>
      <c r="M2741" s="390" t="s">
        <v>2265</v>
      </c>
      <c r="N2741" s="390" t="str">
        <f t="shared" si="86"/>
        <v>Employee4@blyblade.com</v>
      </c>
      <c r="O2741" s="390" t="str">
        <f t="shared" si="87"/>
        <v>Oksana_Orlov</v>
      </c>
      <c r="P2741" s="387" t="s">
        <v>1728</v>
      </c>
      <c r="Q2741" s="387" t="s">
        <v>1847</v>
      </c>
      <c r="R2741" s="387" t="s">
        <v>1738</v>
      </c>
      <c r="S2741" s="387" t="s">
        <v>1728</v>
      </c>
      <c r="T2741" s="387" t="s">
        <v>1728</v>
      </c>
      <c r="U2741" s="387" t="s">
        <v>1772</v>
      </c>
      <c r="V2741" s="387" t="s">
        <v>1883</v>
      </c>
      <c r="W2741" s="387" t="s">
        <v>1965</v>
      </c>
      <c r="X2741" s="387" t="s">
        <v>1964</v>
      </c>
      <c r="Y2741" s="387" t="s">
        <v>1735</v>
      </c>
      <c r="Z2741" s="387" t="s">
        <v>1734</v>
      </c>
      <c r="AA2741" s="387" t="s">
        <v>1733</v>
      </c>
      <c r="AB2741" s="387">
        <v>5.44</v>
      </c>
      <c r="AC2741" s="387">
        <v>0</v>
      </c>
      <c r="AD2741" s="387">
        <v>0</v>
      </c>
      <c r="AE2741" s="387">
        <v>5.44</v>
      </c>
      <c r="AF2741" s="387" t="s">
        <v>1729</v>
      </c>
      <c r="AG2741" s="387">
        <v>5.44</v>
      </c>
      <c r="AH2741" s="387">
        <v>0</v>
      </c>
      <c r="AI2741" s="387">
        <v>0</v>
      </c>
      <c r="AJ2741" s="387">
        <v>5.44</v>
      </c>
      <c r="AK2741" s="387">
        <v>0.54</v>
      </c>
    </row>
    <row r="2742" spans="1:37">
      <c r="A2742" s="387" t="s">
        <v>3137</v>
      </c>
      <c r="B2742" s="388">
        <v>43697.732233796298</v>
      </c>
      <c r="C2742" s="389">
        <v>43697</v>
      </c>
      <c r="D2742" s="387" t="s">
        <v>2846</v>
      </c>
      <c r="E2742" s="389">
        <v>43697</v>
      </c>
      <c r="F2742" s="387" t="s">
        <v>3136</v>
      </c>
      <c r="G2742" s="389">
        <v>43697</v>
      </c>
      <c r="H2742" s="387" t="s">
        <v>2136</v>
      </c>
      <c r="I2742" s="389">
        <v>43697</v>
      </c>
      <c r="J2742" s="387" t="s">
        <v>2135</v>
      </c>
      <c r="K2742" s="387" t="s">
        <v>1741</v>
      </c>
      <c r="L2742" s="390" t="s">
        <v>1732</v>
      </c>
      <c r="M2742" s="390" t="s">
        <v>2255</v>
      </c>
      <c r="N2742" s="390" t="str">
        <f t="shared" si="86"/>
        <v>Employee7@blyblade.com</v>
      </c>
      <c r="O2742" s="390" t="str">
        <f t="shared" si="87"/>
        <v>Jack_Oneill</v>
      </c>
      <c r="P2742" s="387" t="s">
        <v>1728</v>
      </c>
      <c r="Q2742" s="387" t="s">
        <v>1739</v>
      </c>
      <c r="R2742" s="387" t="s">
        <v>1738</v>
      </c>
      <c r="S2742" s="387">
        <v>1.29</v>
      </c>
      <c r="T2742" s="387">
        <v>57</v>
      </c>
      <c r="U2742" s="387" t="s">
        <v>1845</v>
      </c>
      <c r="V2742" s="387" t="s">
        <v>1845</v>
      </c>
      <c r="W2742" s="387" t="s">
        <v>1728</v>
      </c>
      <c r="X2742" s="387" t="s">
        <v>1794</v>
      </c>
      <c r="Y2742" s="387" t="s">
        <v>1748</v>
      </c>
      <c r="Z2742" s="387" t="s">
        <v>1734</v>
      </c>
      <c r="AA2742" s="387" t="s">
        <v>1793</v>
      </c>
      <c r="AB2742" s="387">
        <v>19.64</v>
      </c>
      <c r="AC2742" s="387">
        <v>0</v>
      </c>
      <c r="AD2742" s="387">
        <v>2</v>
      </c>
      <c r="AE2742" s="387">
        <v>19.64</v>
      </c>
      <c r="AF2742" s="387" t="s">
        <v>1729</v>
      </c>
      <c r="AG2742" s="387">
        <v>19.64</v>
      </c>
      <c r="AH2742" s="387">
        <v>0</v>
      </c>
      <c r="AI2742" s="387">
        <v>2</v>
      </c>
      <c r="AJ2742" s="387">
        <v>19.64</v>
      </c>
      <c r="AK2742" s="387">
        <v>1.96</v>
      </c>
    </row>
    <row r="2743" spans="1:37">
      <c r="A2743" s="387" t="s">
        <v>3135</v>
      </c>
      <c r="B2743" s="388">
        <v>43697.738379629627</v>
      </c>
      <c r="C2743" s="389">
        <v>43697</v>
      </c>
      <c r="D2743" s="387" t="s">
        <v>2301</v>
      </c>
      <c r="E2743" s="389">
        <v>43697</v>
      </c>
      <c r="F2743" s="387" t="s">
        <v>3134</v>
      </c>
      <c r="G2743" s="389">
        <v>43697</v>
      </c>
      <c r="H2743" s="387" t="s">
        <v>2046</v>
      </c>
      <c r="I2743" s="389">
        <v>43697</v>
      </c>
      <c r="J2743" s="387" t="s">
        <v>3084</v>
      </c>
      <c r="K2743" s="387" t="s">
        <v>1741</v>
      </c>
      <c r="L2743" s="390" t="s">
        <v>1732</v>
      </c>
      <c r="M2743" s="390" t="s">
        <v>2265</v>
      </c>
      <c r="N2743" s="390" t="str">
        <f t="shared" si="86"/>
        <v>Employee4@blyblade.com</v>
      </c>
      <c r="O2743" s="390" t="str">
        <f t="shared" si="87"/>
        <v>Oksana_Orlov</v>
      </c>
      <c r="P2743" s="387" t="s">
        <v>1728</v>
      </c>
      <c r="Q2743" s="387" t="s">
        <v>1847</v>
      </c>
      <c r="R2743" s="387" t="s">
        <v>1738</v>
      </c>
      <c r="S2743" s="387">
        <v>4.76</v>
      </c>
      <c r="T2743" s="387">
        <v>15</v>
      </c>
      <c r="U2743" s="387" t="s">
        <v>1883</v>
      </c>
      <c r="V2743" s="387" t="s">
        <v>2007</v>
      </c>
      <c r="W2743" s="387" t="s">
        <v>1965</v>
      </c>
      <c r="X2743" s="387" t="s">
        <v>1964</v>
      </c>
      <c r="Y2743" s="387" t="s">
        <v>1735</v>
      </c>
      <c r="Z2743" s="387" t="s">
        <v>1734</v>
      </c>
      <c r="AA2743" s="387" t="s">
        <v>1733</v>
      </c>
      <c r="AB2743" s="387">
        <v>17.53</v>
      </c>
      <c r="AC2743" s="387">
        <v>0</v>
      </c>
      <c r="AD2743" s="387">
        <v>0</v>
      </c>
      <c r="AE2743" s="387">
        <v>17.53</v>
      </c>
      <c r="AF2743" s="387" t="s">
        <v>1729</v>
      </c>
      <c r="AG2743" s="387">
        <v>17.53</v>
      </c>
      <c r="AH2743" s="387">
        <v>0</v>
      </c>
      <c r="AI2743" s="387">
        <v>0</v>
      </c>
      <c r="AJ2743" s="387">
        <v>17.53</v>
      </c>
      <c r="AK2743" s="387">
        <v>1.75</v>
      </c>
    </row>
    <row r="2744" spans="1:37">
      <c r="A2744" s="387" t="s">
        <v>3133</v>
      </c>
      <c r="B2744" s="388">
        <v>43697.755648148152</v>
      </c>
      <c r="C2744" s="389">
        <v>43697</v>
      </c>
      <c r="D2744" s="387" t="s">
        <v>2054</v>
      </c>
      <c r="E2744" s="389">
        <v>43697</v>
      </c>
      <c r="F2744" s="387" t="s">
        <v>3132</v>
      </c>
      <c r="G2744" s="389">
        <v>43697</v>
      </c>
      <c r="H2744" s="387" t="s">
        <v>2344</v>
      </c>
      <c r="I2744" s="389">
        <v>43697</v>
      </c>
      <c r="J2744" s="387" t="s">
        <v>2343</v>
      </c>
      <c r="K2744" s="387" t="s">
        <v>1741</v>
      </c>
      <c r="L2744" s="390" t="s">
        <v>1732</v>
      </c>
      <c r="M2744" s="390" t="s">
        <v>1804</v>
      </c>
      <c r="N2744" s="390" t="str">
        <f t="shared" si="86"/>
        <v>Employee47@blyblade.com</v>
      </c>
      <c r="O2744" s="390" t="str">
        <f t="shared" si="87"/>
        <v>Amanda_Soucy</v>
      </c>
      <c r="P2744" s="387" t="s">
        <v>1728</v>
      </c>
      <c r="Q2744" s="387" t="s">
        <v>1739</v>
      </c>
      <c r="R2744" s="387" t="s">
        <v>1738</v>
      </c>
      <c r="S2744" s="387">
        <v>1.08</v>
      </c>
      <c r="T2744" s="387">
        <v>36</v>
      </c>
      <c r="U2744" s="387" t="s">
        <v>1845</v>
      </c>
      <c r="V2744" s="387" t="s">
        <v>1845</v>
      </c>
      <c r="W2744" s="387" t="s">
        <v>1728</v>
      </c>
      <c r="X2744" s="387" t="s">
        <v>1794</v>
      </c>
      <c r="Y2744" s="387" t="s">
        <v>1735</v>
      </c>
      <c r="Z2744" s="387" t="s">
        <v>1734</v>
      </c>
      <c r="AA2744" s="387" t="s">
        <v>1793</v>
      </c>
      <c r="AB2744" s="387">
        <v>19.21</v>
      </c>
      <c r="AC2744" s="387">
        <v>0</v>
      </c>
      <c r="AD2744" s="387">
        <v>2.3199999999999998</v>
      </c>
      <c r="AE2744" s="387">
        <v>19.21</v>
      </c>
      <c r="AF2744" s="387" t="s">
        <v>1729</v>
      </c>
      <c r="AG2744" s="387">
        <v>19.21</v>
      </c>
      <c r="AH2744" s="387">
        <v>0</v>
      </c>
      <c r="AI2744" s="387">
        <v>2.3199999999999998</v>
      </c>
      <c r="AJ2744" s="387">
        <v>19.21</v>
      </c>
      <c r="AK2744" s="387">
        <v>1.92</v>
      </c>
    </row>
    <row r="2745" spans="1:37">
      <c r="A2745" s="387" t="s">
        <v>3131</v>
      </c>
      <c r="B2745" s="388">
        <v>43697.780578703707</v>
      </c>
      <c r="C2745" s="389">
        <v>43697</v>
      </c>
      <c r="D2745" s="387" t="s">
        <v>2982</v>
      </c>
      <c r="E2745" s="389">
        <v>43697</v>
      </c>
      <c r="F2745" s="387" t="s">
        <v>2981</v>
      </c>
      <c r="G2745" s="389">
        <v>43697</v>
      </c>
      <c r="H2745" s="387" t="s">
        <v>1997</v>
      </c>
      <c r="I2745" s="389">
        <v>43697</v>
      </c>
      <c r="J2745" s="387" t="s">
        <v>3130</v>
      </c>
      <c r="K2745" s="387" t="s">
        <v>1741</v>
      </c>
      <c r="L2745" s="390" t="s">
        <v>1732</v>
      </c>
      <c r="M2745" s="390" t="s">
        <v>1911</v>
      </c>
      <c r="N2745" s="390" t="str">
        <f t="shared" si="86"/>
        <v>Employee18@blyblade.com</v>
      </c>
      <c r="O2745" s="390" t="str">
        <f t="shared" si="87"/>
        <v>Maryanne_Johnson</v>
      </c>
      <c r="P2745" s="387" t="s">
        <v>1728</v>
      </c>
      <c r="Q2745" s="387" t="s">
        <v>1754</v>
      </c>
      <c r="R2745" s="387" t="s">
        <v>1738</v>
      </c>
      <c r="S2745" s="387">
        <v>2.44</v>
      </c>
      <c r="T2745" s="387">
        <v>18</v>
      </c>
      <c r="U2745" s="387" t="s">
        <v>1883</v>
      </c>
      <c r="V2745" s="387" t="s">
        <v>1737</v>
      </c>
      <c r="W2745" s="387" t="s">
        <v>1965</v>
      </c>
      <c r="X2745" s="387" t="s">
        <v>1964</v>
      </c>
      <c r="Y2745" s="387" t="s">
        <v>1735</v>
      </c>
      <c r="Z2745" s="387" t="s">
        <v>1734</v>
      </c>
      <c r="AA2745" s="387" t="s">
        <v>1733</v>
      </c>
      <c r="AB2745" s="387">
        <v>21.94</v>
      </c>
      <c r="AC2745" s="387">
        <v>0</v>
      </c>
      <c r="AD2745" s="387">
        <v>0</v>
      </c>
      <c r="AE2745" s="387">
        <v>21.94</v>
      </c>
      <c r="AF2745" s="387" t="s">
        <v>1729</v>
      </c>
      <c r="AG2745" s="387">
        <v>21.94</v>
      </c>
      <c r="AH2745" s="387">
        <v>0</v>
      </c>
      <c r="AI2745" s="387">
        <v>0</v>
      </c>
      <c r="AJ2745" s="387">
        <v>21.94</v>
      </c>
      <c r="AK2745" s="387">
        <v>2.19</v>
      </c>
    </row>
    <row r="2746" spans="1:37">
      <c r="A2746" s="387" t="s">
        <v>3129</v>
      </c>
      <c r="B2746" s="388">
        <v>43697.790138888886</v>
      </c>
      <c r="C2746" s="389">
        <v>43697</v>
      </c>
      <c r="D2746" s="387" t="s">
        <v>2863</v>
      </c>
      <c r="E2746" s="389">
        <v>43697</v>
      </c>
      <c r="F2746" s="387" t="s">
        <v>2862</v>
      </c>
      <c r="G2746" s="389">
        <v>43697</v>
      </c>
      <c r="H2746" s="387" t="s">
        <v>3128</v>
      </c>
      <c r="I2746" s="389">
        <v>43697</v>
      </c>
      <c r="J2746" s="387" t="s">
        <v>3127</v>
      </c>
      <c r="K2746" s="387" t="s">
        <v>1741</v>
      </c>
      <c r="L2746" s="390" t="s">
        <v>1732</v>
      </c>
      <c r="M2746" s="390" t="s">
        <v>1924</v>
      </c>
      <c r="N2746" s="390" t="str">
        <f t="shared" si="86"/>
        <v>Employee16@blyblade.com</v>
      </c>
      <c r="O2746" s="390" t="str">
        <f t="shared" si="87"/>
        <v>Hunter_Senning</v>
      </c>
      <c r="P2746" s="387" t="s">
        <v>1728</v>
      </c>
      <c r="Q2746" s="387" t="s">
        <v>1739</v>
      </c>
      <c r="R2746" s="387" t="s">
        <v>1738</v>
      </c>
      <c r="S2746" s="387">
        <v>2.14</v>
      </c>
      <c r="T2746" s="387">
        <v>34</v>
      </c>
      <c r="U2746" s="387" t="s">
        <v>1737</v>
      </c>
      <c r="V2746" s="387" t="s">
        <v>1737</v>
      </c>
      <c r="W2746" s="387" t="s">
        <v>1728</v>
      </c>
      <c r="X2746" s="387" t="s">
        <v>1794</v>
      </c>
      <c r="Y2746" s="387" t="s">
        <v>1748</v>
      </c>
      <c r="Z2746" s="387" t="s">
        <v>1734</v>
      </c>
      <c r="AA2746" s="387" t="s">
        <v>1733</v>
      </c>
      <c r="AB2746" s="387">
        <v>19.57</v>
      </c>
      <c r="AC2746" s="387">
        <v>0</v>
      </c>
      <c r="AD2746" s="387">
        <v>0</v>
      </c>
      <c r="AE2746" s="387">
        <v>19.57</v>
      </c>
      <c r="AF2746" s="387" t="s">
        <v>1729</v>
      </c>
      <c r="AG2746" s="387">
        <v>19.57</v>
      </c>
      <c r="AH2746" s="387">
        <v>0</v>
      </c>
      <c r="AI2746" s="387">
        <v>0</v>
      </c>
      <c r="AJ2746" s="387">
        <v>19.57</v>
      </c>
      <c r="AK2746" s="387">
        <v>1.96</v>
      </c>
    </row>
    <row r="2747" spans="1:37">
      <c r="A2747" s="387" t="s">
        <v>3126</v>
      </c>
      <c r="B2747" s="388">
        <v>43697.819490740738</v>
      </c>
      <c r="C2747" s="389">
        <v>43697</v>
      </c>
      <c r="D2747" s="387" t="s">
        <v>1806</v>
      </c>
      <c r="E2747" s="389">
        <v>43697</v>
      </c>
      <c r="F2747" s="387" t="s">
        <v>1805</v>
      </c>
      <c r="G2747" s="389">
        <v>43697</v>
      </c>
      <c r="H2747" s="387" t="s">
        <v>2529</v>
      </c>
      <c r="I2747" s="389">
        <v>43697</v>
      </c>
      <c r="J2747" s="387" t="s">
        <v>2528</v>
      </c>
      <c r="K2747" s="387" t="s">
        <v>1741</v>
      </c>
      <c r="L2747" s="390" t="s">
        <v>1732</v>
      </c>
      <c r="M2747" s="390" t="s">
        <v>2812</v>
      </c>
      <c r="N2747" s="390" t="str">
        <f t="shared" si="86"/>
        <v>Employee6@blyblade.com</v>
      </c>
      <c r="O2747" s="390" t="str">
        <f t="shared" si="87"/>
        <v>Matthew_Brody</v>
      </c>
      <c r="P2747" s="387" t="s">
        <v>1728</v>
      </c>
      <c r="Q2747" s="387" t="s">
        <v>1739</v>
      </c>
      <c r="R2747" s="387" t="s">
        <v>1738</v>
      </c>
      <c r="S2747" s="387">
        <v>0.4</v>
      </c>
      <c r="T2747" s="387">
        <v>180</v>
      </c>
      <c r="U2747" s="387" t="s">
        <v>1737</v>
      </c>
      <c r="V2747" s="387" t="s">
        <v>1737</v>
      </c>
      <c r="W2747" s="387" t="s">
        <v>1728</v>
      </c>
      <c r="X2747" s="387" t="s">
        <v>1794</v>
      </c>
      <c r="Y2747" s="387" t="s">
        <v>1748</v>
      </c>
      <c r="Z2747" s="387" t="s">
        <v>1734</v>
      </c>
      <c r="AA2747" s="387" t="s">
        <v>1733</v>
      </c>
      <c r="AB2747" s="387">
        <v>15.68</v>
      </c>
      <c r="AC2747" s="387">
        <v>0</v>
      </c>
      <c r="AD2747" s="387">
        <v>0</v>
      </c>
      <c r="AE2747" s="387">
        <v>15.68</v>
      </c>
      <c r="AF2747" s="387" t="s">
        <v>1729</v>
      </c>
      <c r="AG2747" s="387">
        <v>15.68</v>
      </c>
      <c r="AH2747" s="387">
        <v>0</v>
      </c>
      <c r="AI2747" s="387">
        <v>0</v>
      </c>
      <c r="AJ2747" s="387">
        <v>15.68</v>
      </c>
      <c r="AK2747" s="387">
        <v>1.57</v>
      </c>
    </row>
    <row r="2748" spans="1:37">
      <c r="A2748" s="387" t="s">
        <v>3125</v>
      </c>
      <c r="B2748" s="388">
        <v>43697.857372685183</v>
      </c>
      <c r="C2748" s="389">
        <v>43697</v>
      </c>
      <c r="D2748" s="387" t="s">
        <v>1980</v>
      </c>
      <c r="E2748" s="389">
        <v>43697</v>
      </c>
      <c r="F2748" s="387" t="s">
        <v>3073</v>
      </c>
      <c r="G2748" s="389">
        <v>43697</v>
      </c>
      <c r="H2748" s="387" t="s">
        <v>2268</v>
      </c>
      <c r="I2748" s="389">
        <v>43697</v>
      </c>
      <c r="J2748" s="387" t="s">
        <v>1785</v>
      </c>
      <c r="K2748" s="387" t="s">
        <v>1741</v>
      </c>
      <c r="L2748" s="390" t="s">
        <v>1732</v>
      </c>
      <c r="M2748" s="390" t="s">
        <v>1911</v>
      </c>
      <c r="N2748" s="390" t="str">
        <f t="shared" si="86"/>
        <v>Employee18@blyblade.com</v>
      </c>
      <c r="O2748" s="390" t="str">
        <f t="shared" si="87"/>
        <v>Maryanne_Johnson</v>
      </c>
      <c r="P2748" s="387" t="s">
        <v>1728</v>
      </c>
      <c r="Q2748" s="387" t="s">
        <v>1739</v>
      </c>
      <c r="R2748" s="387" t="s">
        <v>1738</v>
      </c>
      <c r="S2748" s="387">
        <v>1.06</v>
      </c>
      <c r="T2748" s="387">
        <v>46</v>
      </c>
      <c r="U2748" s="387" t="s">
        <v>1737</v>
      </c>
      <c r="V2748" s="387" t="s">
        <v>1737</v>
      </c>
      <c r="W2748" s="387" t="s">
        <v>1728</v>
      </c>
      <c r="X2748" s="387" t="s">
        <v>1794</v>
      </c>
      <c r="Y2748" s="387" t="s">
        <v>1735</v>
      </c>
      <c r="Z2748" s="387" t="s">
        <v>1734</v>
      </c>
      <c r="AA2748" s="387" t="s">
        <v>1793</v>
      </c>
      <c r="AB2748" s="387">
        <v>18.89</v>
      </c>
      <c r="AC2748" s="387">
        <v>0</v>
      </c>
      <c r="AD2748" s="387">
        <v>1</v>
      </c>
      <c r="AE2748" s="387">
        <v>18.89</v>
      </c>
      <c r="AF2748" s="387" t="s">
        <v>1729</v>
      </c>
      <c r="AG2748" s="387">
        <v>18.89</v>
      </c>
      <c r="AH2748" s="387">
        <v>0</v>
      </c>
      <c r="AI2748" s="387">
        <v>1</v>
      </c>
      <c r="AJ2748" s="387">
        <v>18.89</v>
      </c>
      <c r="AK2748" s="387">
        <v>1.89</v>
      </c>
    </row>
    <row r="2749" spans="1:37">
      <c r="A2749" s="387" t="s">
        <v>3124</v>
      </c>
      <c r="B2749" s="388">
        <v>43697.904675925929</v>
      </c>
      <c r="C2749" s="389">
        <v>43697</v>
      </c>
      <c r="D2749" s="387" t="s">
        <v>2760</v>
      </c>
      <c r="E2749" s="389">
        <v>43697</v>
      </c>
      <c r="F2749" s="387" t="s">
        <v>2535</v>
      </c>
      <c r="G2749" s="389">
        <v>43697</v>
      </c>
      <c r="H2749" s="387" t="s">
        <v>2588</v>
      </c>
      <c r="I2749" s="389">
        <v>43697</v>
      </c>
      <c r="J2749" s="387" t="s">
        <v>2587</v>
      </c>
      <c r="K2749" s="387" t="s">
        <v>1741</v>
      </c>
      <c r="L2749" s="390" t="s">
        <v>1732</v>
      </c>
      <c r="M2749" s="390" t="s">
        <v>1940</v>
      </c>
      <c r="N2749" s="390" t="str">
        <f t="shared" si="86"/>
        <v>Employee11@blyblade.com</v>
      </c>
      <c r="O2749" s="390" t="str">
        <f t="shared" si="87"/>
        <v>Mimi_Grassi</v>
      </c>
      <c r="P2749" s="387" t="s">
        <v>1728</v>
      </c>
      <c r="Q2749" s="387" t="s">
        <v>1762</v>
      </c>
      <c r="R2749" s="387" t="s">
        <v>1753</v>
      </c>
      <c r="S2749" s="387">
        <v>18.13</v>
      </c>
      <c r="T2749" s="387">
        <v>69</v>
      </c>
      <c r="U2749" s="387" t="s">
        <v>1752</v>
      </c>
      <c r="V2749" s="387" t="s">
        <v>1751</v>
      </c>
      <c r="W2749" s="387" t="s">
        <v>1761</v>
      </c>
      <c r="X2749" s="387" t="s">
        <v>1749</v>
      </c>
      <c r="Y2749" s="387" t="s">
        <v>1735</v>
      </c>
      <c r="Z2749" s="387" t="s">
        <v>1734</v>
      </c>
      <c r="AA2749" s="387" t="s">
        <v>1733</v>
      </c>
      <c r="AB2749" s="387">
        <v>140.28</v>
      </c>
      <c r="AC2749" s="387">
        <v>0</v>
      </c>
      <c r="AD2749" s="387">
        <v>0</v>
      </c>
      <c r="AE2749" s="387">
        <v>140.28</v>
      </c>
      <c r="AF2749" s="387" t="s">
        <v>1729</v>
      </c>
      <c r="AG2749" s="387">
        <v>140.28</v>
      </c>
      <c r="AH2749" s="387">
        <v>0</v>
      </c>
      <c r="AI2749" s="387">
        <v>0</v>
      </c>
      <c r="AJ2749" s="387">
        <v>140.28</v>
      </c>
      <c r="AK2749" s="387">
        <v>14.03</v>
      </c>
    </row>
    <row r="2750" spans="1:37">
      <c r="A2750" s="387" t="s">
        <v>3123</v>
      </c>
      <c r="B2750" s="388">
        <v>43697.930127314816</v>
      </c>
      <c r="C2750" s="389">
        <v>43697</v>
      </c>
      <c r="D2750" s="387" t="s">
        <v>1867</v>
      </c>
      <c r="E2750" s="389">
        <v>43697</v>
      </c>
      <c r="F2750" s="387" t="s">
        <v>2290</v>
      </c>
      <c r="G2750" s="389">
        <v>43697</v>
      </c>
      <c r="H2750" s="387" t="s">
        <v>2021</v>
      </c>
      <c r="I2750" s="389">
        <v>43697</v>
      </c>
      <c r="J2750" s="387" t="s">
        <v>2020</v>
      </c>
      <c r="K2750" s="387" t="s">
        <v>1741</v>
      </c>
      <c r="L2750" s="390" t="s">
        <v>1732</v>
      </c>
      <c r="M2750" s="390" t="s">
        <v>1911</v>
      </c>
      <c r="N2750" s="390" t="str">
        <f t="shared" si="86"/>
        <v>Employee18@blyblade.com</v>
      </c>
      <c r="O2750" s="390" t="str">
        <f t="shared" si="87"/>
        <v>Maryanne_Johnson</v>
      </c>
      <c r="P2750" s="387" t="s">
        <v>1728</v>
      </c>
      <c r="Q2750" s="387" t="s">
        <v>1754</v>
      </c>
      <c r="R2750" s="387" t="s">
        <v>1738</v>
      </c>
      <c r="S2750" s="387">
        <v>2.36</v>
      </c>
      <c r="T2750" s="387">
        <v>23</v>
      </c>
      <c r="U2750" s="387" t="s">
        <v>1737</v>
      </c>
      <c r="V2750" s="387" t="s">
        <v>1883</v>
      </c>
      <c r="W2750" s="387" t="s">
        <v>1875</v>
      </c>
      <c r="X2750" s="387" t="s">
        <v>1770</v>
      </c>
      <c r="Y2750" s="387" t="s">
        <v>1735</v>
      </c>
      <c r="Z2750" s="387" t="s">
        <v>1734</v>
      </c>
      <c r="AA2750" s="387" t="s">
        <v>1733</v>
      </c>
      <c r="AB2750" s="387">
        <v>18.12</v>
      </c>
      <c r="AC2750" s="387">
        <v>0</v>
      </c>
      <c r="AD2750" s="387">
        <v>0</v>
      </c>
      <c r="AE2750" s="387">
        <v>18.12</v>
      </c>
      <c r="AF2750" s="387" t="s">
        <v>1729</v>
      </c>
      <c r="AG2750" s="387">
        <v>18.12</v>
      </c>
      <c r="AH2750" s="387">
        <v>0</v>
      </c>
      <c r="AI2750" s="387">
        <v>0</v>
      </c>
      <c r="AJ2750" s="387">
        <v>18.12</v>
      </c>
      <c r="AK2750" s="387">
        <v>1.81</v>
      </c>
    </row>
    <row r="2751" spans="1:37">
      <c r="A2751" s="387" t="s">
        <v>3122</v>
      </c>
      <c r="B2751" s="388">
        <v>43697.944386574076</v>
      </c>
      <c r="C2751" s="389">
        <v>43697</v>
      </c>
      <c r="D2751" s="387" t="s">
        <v>3121</v>
      </c>
      <c r="E2751" s="389">
        <v>43697</v>
      </c>
      <c r="F2751" s="387" t="s">
        <v>2986</v>
      </c>
      <c r="G2751" s="389">
        <v>43697</v>
      </c>
      <c r="H2751" s="387" t="s">
        <v>3120</v>
      </c>
      <c r="I2751" s="389">
        <v>43697</v>
      </c>
      <c r="J2751" s="387" t="s">
        <v>2980</v>
      </c>
      <c r="K2751" s="387" t="s">
        <v>1741</v>
      </c>
      <c r="L2751" s="390" t="s">
        <v>1732</v>
      </c>
      <c r="M2751" s="390" t="s">
        <v>2453</v>
      </c>
      <c r="N2751" s="390" t="str">
        <f t="shared" si="86"/>
        <v>Employee38@blyblade.com</v>
      </c>
      <c r="O2751" s="390" t="str">
        <f t="shared" si="87"/>
        <v>Evan_Licht</v>
      </c>
      <c r="P2751" s="387" t="s">
        <v>1728</v>
      </c>
      <c r="Q2751" s="387" t="s">
        <v>1847</v>
      </c>
      <c r="R2751" s="387" t="s">
        <v>1738</v>
      </c>
      <c r="S2751" s="387">
        <v>3.87</v>
      </c>
      <c r="T2751" s="387">
        <v>20</v>
      </c>
      <c r="U2751" s="387" t="s">
        <v>3119</v>
      </c>
      <c r="V2751" s="387" t="s">
        <v>3118</v>
      </c>
      <c r="W2751" s="387" t="s">
        <v>2450</v>
      </c>
      <c r="X2751" s="387" t="s">
        <v>1770</v>
      </c>
      <c r="Y2751" s="387" t="s">
        <v>2449</v>
      </c>
      <c r="Z2751" s="387" t="s">
        <v>1734</v>
      </c>
      <c r="AA2751" s="387" t="s">
        <v>1733</v>
      </c>
      <c r="AB2751" s="387">
        <v>23.97</v>
      </c>
      <c r="AC2751" s="387">
        <v>0</v>
      </c>
      <c r="AD2751" s="387">
        <v>0</v>
      </c>
      <c r="AE2751" s="387">
        <v>23.97</v>
      </c>
      <c r="AF2751" s="387" t="s">
        <v>1729</v>
      </c>
      <c r="AG2751" s="387">
        <v>23.97</v>
      </c>
      <c r="AH2751" s="387">
        <v>0</v>
      </c>
      <c r="AI2751" s="387">
        <v>0</v>
      </c>
      <c r="AJ2751" s="387">
        <v>23.97</v>
      </c>
      <c r="AK2751" s="387">
        <v>2.4</v>
      </c>
    </row>
    <row r="2752" spans="1:37">
      <c r="A2752" s="387" t="s">
        <v>3117</v>
      </c>
      <c r="B2752" s="388">
        <v>43697.949791666666</v>
      </c>
      <c r="C2752" s="389">
        <v>43697</v>
      </c>
      <c r="D2752" s="387" t="s">
        <v>2926</v>
      </c>
      <c r="E2752" s="389">
        <v>43697</v>
      </c>
      <c r="F2752" s="387" t="s">
        <v>3116</v>
      </c>
      <c r="G2752" s="389">
        <v>43697</v>
      </c>
      <c r="H2752" s="387" t="s">
        <v>3115</v>
      </c>
      <c r="I2752" s="389">
        <v>43697</v>
      </c>
      <c r="J2752" s="387" t="s">
        <v>3114</v>
      </c>
      <c r="K2752" s="387" t="s">
        <v>1741</v>
      </c>
      <c r="L2752" s="390" t="s">
        <v>1732</v>
      </c>
      <c r="M2752" s="390" t="s">
        <v>2287</v>
      </c>
      <c r="N2752" s="390" t="str">
        <f t="shared" si="86"/>
        <v>Employee14@blyblade.com</v>
      </c>
      <c r="O2752" s="390" t="str">
        <f t="shared" si="87"/>
        <v>Bowie_Tam</v>
      </c>
      <c r="P2752" s="387" t="s">
        <v>1728</v>
      </c>
      <c r="Q2752" s="387" t="s">
        <v>1952</v>
      </c>
      <c r="R2752" s="387" t="s">
        <v>1738</v>
      </c>
      <c r="S2752" s="387">
        <v>4.55</v>
      </c>
      <c r="T2752" s="387">
        <v>16</v>
      </c>
      <c r="U2752" s="387" t="s">
        <v>2026</v>
      </c>
      <c r="V2752" s="387" t="s">
        <v>2026</v>
      </c>
      <c r="W2752" s="387" t="s">
        <v>2025</v>
      </c>
      <c r="X2752" s="387" t="s">
        <v>1749</v>
      </c>
      <c r="Y2752" s="387" t="s">
        <v>1748</v>
      </c>
      <c r="Z2752" s="387" t="s">
        <v>1734</v>
      </c>
      <c r="AA2752" s="387" t="s">
        <v>1733</v>
      </c>
      <c r="AB2752" s="387">
        <v>57.7</v>
      </c>
      <c r="AC2752" s="387">
        <v>0</v>
      </c>
      <c r="AD2752" s="387">
        <v>0</v>
      </c>
      <c r="AE2752" s="387">
        <v>57.7</v>
      </c>
      <c r="AF2752" s="387" t="s">
        <v>1729</v>
      </c>
      <c r="AG2752" s="387">
        <v>57.7</v>
      </c>
      <c r="AH2752" s="387">
        <v>0</v>
      </c>
      <c r="AI2752" s="387">
        <v>0</v>
      </c>
      <c r="AJ2752" s="387">
        <v>57.7</v>
      </c>
      <c r="AK2752" s="387">
        <v>5.77</v>
      </c>
    </row>
    <row r="2753" spans="1:37">
      <c r="A2753" s="387" t="s">
        <v>3113</v>
      </c>
      <c r="B2753" s="388">
        <v>43697.98128472222</v>
      </c>
      <c r="C2753" s="389">
        <v>43697</v>
      </c>
      <c r="D2753" s="387" t="s">
        <v>2825</v>
      </c>
      <c r="E2753" s="389">
        <v>43697</v>
      </c>
      <c r="F2753" s="387" t="s">
        <v>2340</v>
      </c>
      <c r="G2753" s="389">
        <v>43697</v>
      </c>
      <c r="H2753" s="387" t="s">
        <v>3112</v>
      </c>
      <c r="I2753" s="389">
        <v>43697</v>
      </c>
      <c r="J2753" s="387" t="s">
        <v>3111</v>
      </c>
      <c r="K2753" s="387" t="s">
        <v>1741</v>
      </c>
      <c r="L2753" s="390" t="s">
        <v>1732</v>
      </c>
      <c r="M2753" s="390" t="s">
        <v>1924</v>
      </c>
      <c r="N2753" s="390" t="str">
        <f t="shared" si="86"/>
        <v>Employee16@blyblade.com</v>
      </c>
      <c r="O2753" s="390" t="str">
        <f t="shared" si="87"/>
        <v>Hunter_Senning</v>
      </c>
      <c r="P2753" s="387" t="s">
        <v>1728</v>
      </c>
      <c r="Q2753" s="387" t="s">
        <v>1847</v>
      </c>
      <c r="R2753" s="387" t="s">
        <v>1803</v>
      </c>
      <c r="S2753" s="387">
        <v>1.76</v>
      </c>
      <c r="T2753" s="387">
        <v>6</v>
      </c>
      <c r="U2753" s="387" t="s">
        <v>2247</v>
      </c>
      <c r="V2753" s="387" t="s">
        <v>2247</v>
      </c>
      <c r="W2753" s="387" t="s">
        <v>1771</v>
      </c>
      <c r="X2753" s="387" t="s">
        <v>1770</v>
      </c>
      <c r="Y2753" s="387" t="s">
        <v>1748</v>
      </c>
      <c r="Z2753" s="387" t="s">
        <v>1734</v>
      </c>
      <c r="AA2753" s="387" t="s">
        <v>1733</v>
      </c>
      <c r="AB2753" s="387">
        <v>7.8</v>
      </c>
      <c r="AC2753" s="387">
        <v>0</v>
      </c>
      <c r="AD2753" s="387">
        <v>0</v>
      </c>
      <c r="AE2753" s="387">
        <v>7.8</v>
      </c>
      <c r="AF2753" s="387" t="s">
        <v>1729</v>
      </c>
      <c r="AG2753" s="387">
        <v>7.8</v>
      </c>
      <c r="AH2753" s="387">
        <v>0</v>
      </c>
      <c r="AI2753" s="387">
        <v>0</v>
      </c>
      <c r="AJ2753" s="387">
        <v>7.8</v>
      </c>
      <c r="AK2753" s="387">
        <v>0.78</v>
      </c>
    </row>
    <row r="2754" spans="1:37">
      <c r="A2754" s="387" t="s">
        <v>3110</v>
      </c>
      <c r="B2754" s="388">
        <v>43697.999305555553</v>
      </c>
      <c r="C2754" s="389">
        <v>43697</v>
      </c>
      <c r="D2754" s="387" t="s">
        <v>2226</v>
      </c>
      <c r="E2754" s="389">
        <v>43697</v>
      </c>
      <c r="F2754" s="387" t="s">
        <v>2274</v>
      </c>
      <c r="G2754" s="389">
        <v>43697</v>
      </c>
      <c r="H2754" s="387" t="s">
        <v>3109</v>
      </c>
      <c r="I2754" s="389">
        <v>43697</v>
      </c>
      <c r="J2754" s="387" t="s">
        <v>2767</v>
      </c>
      <c r="K2754" s="387" t="s">
        <v>1741</v>
      </c>
      <c r="L2754" s="390" t="s">
        <v>1732</v>
      </c>
      <c r="M2754" s="390" t="s">
        <v>2013</v>
      </c>
      <c r="N2754" s="390" t="str">
        <f t="shared" si="86"/>
        <v>Employee22@blyblade.com</v>
      </c>
      <c r="O2754" s="390" t="str">
        <f t="shared" si="87"/>
        <v>Lee_Gold</v>
      </c>
      <c r="P2754" s="387" t="s">
        <v>1728</v>
      </c>
      <c r="Q2754" s="387" t="s">
        <v>1847</v>
      </c>
      <c r="R2754" s="387" t="s">
        <v>1738</v>
      </c>
      <c r="S2754" s="387">
        <v>2.95</v>
      </c>
      <c r="T2754" s="387">
        <v>26</v>
      </c>
      <c r="U2754" s="387" t="s">
        <v>1845</v>
      </c>
      <c r="V2754" s="387" t="s">
        <v>1883</v>
      </c>
      <c r="W2754" s="387" t="s">
        <v>1875</v>
      </c>
      <c r="X2754" s="387" t="s">
        <v>1770</v>
      </c>
      <c r="Y2754" s="387" t="s">
        <v>1748</v>
      </c>
      <c r="Z2754" s="387" t="s">
        <v>1734</v>
      </c>
      <c r="AA2754" s="387" t="s">
        <v>1733</v>
      </c>
      <c r="AB2754" s="387">
        <v>24.8</v>
      </c>
      <c r="AC2754" s="387">
        <v>0</v>
      </c>
      <c r="AD2754" s="387">
        <v>0</v>
      </c>
      <c r="AE2754" s="387">
        <v>24.8</v>
      </c>
      <c r="AF2754" s="387" t="s">
        <v>1729</v>
      </c>
      <c r="AG2754" s="387">
        <v>24.8</v>
      </c>
      <c r="AH2754" s="387">
        <v>0</v>
      </c>
      <c r="AI2754" s="387">
        <v>0</v>
      </c>
      <c r="AJ2754" s="387">
        <v>24.8</v>
      </c>
      <c r="AK2754" s="387">
        <v>2.48</v>
      </c>
    </row>
    <row r="2755" spans="1:37">
      <c r="A2755" s="387" t="s">
        <v>3108</v>
      </c>
      <c r="B2755" s="388">
        <v>43698.047476851854</v>
      </c>
      <c r="C2755" s="389">
        <v>43698</v>
      </c>
      <c r="D2755" s="387" t="s">
        <v>2755</v>
      </c>
      <c r="E2755" s="389">
        <v>43697</v>
      </c>
      <c r="F2755" s="387" t="s">
        <v>2754</v>
      </c>
      <c r="G2755" s="389">
        <v>43698</v>
      </c>
      <c r="H2755" s="387" t="s">
        <v>3107</v>
      </c>
      <c r="I2755" s="389">
        <v>43697</v>
      </c>
      <c r="J2755" s="387" t="s">
        <v>3106</v>
      </c>
      <c r="K2755" s="387" t="s">
        <v>1741</v>
      </c>
      <c r="L2755" s="390" t="s">
        <v>1732</v>
      </c>
      <c r="M2755" s="390" t="s">
        <v>1804</v>
      </c>
      <c r="N2755" s="390" t="str">
        <f t="shared" si="86"/>
        <v>Employee47@blyblade.com</v>
      </c>
      <c r="O2755" s="390" t="str">
        <f t="shared" si="87"/>
        <v>Amanda_Soucy</v>
      </c>
      <c r="P2755" s="387" t="s">
        <v>1728</v>
      </c>
      <c r="Q2755" s="387" t="s">
        <v>1754</v>
      </c>
      <c r="R2755" s="387" t="s">
        <v>1738</v>
      </c>
      <c r="S2755" s="387">
        <v>1.65</v>
      </c>
      <c r="T2755" s="387">
        <v>7</v>
      </c>
      <c r="U2755" s="387" t="s">
        <v>1737</v>
      </c>
      <c r="V2755" s="387" t="s">
        <v>1833</v>
      </c>
      <c r="W2755" s="387" t="s">
        <v>1771</v>
      </c>
      <c r="X2755" s="387" t="s">
        <v>1844</v>
      </c>
      <c r="Y2755" s="387" t="s">
        <v>1735</v>
      </c>
      <c r="Z2755" s="387" t="s">
        <v>1734</v>
      </c>
      <c r="AA2755" s="387" t="s">
        <v>1733</v>
      </c>
      <c r="AB2755" s="387">
        <v>5.38</v>
      </c>
      <c r="AC2755" s="387">
        <v>0</v>
      </c>
      <c r="AD2755" s="387">
        <v>0</v>
      </c>
      <c r="AE2755" s="387">
        <v>5.38</v>
      </c>
      <c r="AF2755" s="387" t="s">
        <v>1729</v>
      </c>
      <c r="AG2755" s="387">
        <v>5.38</v>
      </c>
      <c r="AH2755" s="387">
        <v>0</v>
      </c>
      <c r="AI2755" s="387">
        <v>0</v>
      </c>
      <c r="AJ2755" s="387">
        <v>5.38</v>
      </c>
      <c r="AK2755" s="387">
        <v>0.54</v>
      </c>
    </row>
    <row r="2756" spans="1:37">
      <c r="A2756" s="387" t="s">
        <v>3105</v>
      </c>
      <c r="B2756" s="388">
        <v>43698.124664351853</v>
      </c>
      <c r="C2756" s="389">
        <v>43698</v>
      </c>
      <c r="D2756" s="387" t="s">
        <v>2931</v>
      </c>
      <c r="E2756" s="389">
        <v>43697</v>
      </c>
      <c r="F2756" s="387" t="s">
        <v>1998</v>
      </c>
      <c r="G2756" s="389">
        <v>43698</v>
      </c>
      <c r="H2756" s="387" t="s">
        <v>2576</v>
      </c>
      <c r="I2756" s="389">
        <v>43697</v>
      </c>
      <c r="J2756" s="387" t="s">
        <v>2575</v>
      </c>
      <c r="K2756" s="387" t="s">
        <v>1741</v>
      </c>
      <c r="L2756" s="390" t="s">
        <v>1732</v>
      </c>
      <c r="M2756" s="390" t="s">
        <v>2223</v>
      </c>
      <c r="N2756" s="390" t="str">
        <f t="shared" si="86"/>
        <v>Employee19@blyblade.com</v>
      </c>
      <c r="O2756" s="390" t="str">
        <f t="shared" si="87"/>
        <v>Gil_Adler</v>
      </c>
      <c r="P2756" s="387" t="s">
        <v>1728</v>
      </c>
      <c r="Q2756" s="387" t="s">
        <v>1952</v>
      </c>
      <c r="R2756" s="387" t="s">
        <v>1738</v>
      </c>
      <c r="S2756" s="387">
        <v>1.96</v>
      </c>
      <c r="T2756" s="387">
        <v>11</v>
      </c>
      <c r="U2756" s="387" t="s">
        <v>1737</v>
      </c>
      <c r="V2756" s="387" t="s">
        <v>1737</v>
      </c>
      <c r="W2756" s="387" t="s">
        <v>1771</v>
      </c>
      <c r="X2756" s="387" t="s">
        <v>1749</v>
      </c>
      <c r="Y2756" s="387" t="s">
        <v>1890</v>
      </c>
      <c r="Z2756" s="387" t="s">
        <v>1734</v>
      </c>
      <c r="AA2756" s="387" t="s">
        <v>1733</v>
      </c>
      <c r="AB2756" s="387">
        <v>39.36</v>
      </c>
      <c r="AC2756" s="387">
        <v>0</v>
      </c>
      <c r="AD2756" s="387">
        <v>0</v>
      </c>
      <c r="AE2756" s="387">
        <v>39.36</v>
      </c>
      <c r="AF2756" s="387" t="s">
        <v>1729</v>
      </c>
      <c r="AG2756" s="387">
        <v>39.36</v>
      </c>
      <c r="AH2756" s="387">
        <v>0</v>
      </c>
      <c r="AI2756" s="387">
        <v>0</v>
      </c>
      <c r="AJ2756" s="387">
        <v>39.36</v>
      </c>
      <c r="AK2756" s="387">
        <v>3.94</v>
      </c>
    </row>
    <row r="2757" spans="1:37">
      <c r="A2757" s="387" t="s">
        <v>3104</v>
      </c>
      <c r="B2757" s="388">
        <v>43698.15185185185</v>
      </c>
      <c r="C2757" s="389">
        <v>43698</v>
      </c>
      <c r="D2757" s="387" t="s">
        <v>3103</v>
      </c>
      <c r="E2757" s="389">
        <v>43697</v>
      </c>
      <c r="F2757" s="387" t="s">
        <v>3102</v>
      </c>
      <c r="G2757" s="389">
        <v>43698</v>
      </c>
      <c r="H2757" s="387" t="s">
        <v>2221</v>
      </c>
      <c r="I2757" s="389">
        <v>43697</v>
      </c>
      <c r="J2757" s="387" t="s">
        <v>1959</v>
      </c>
      <c r="K2757" s="387" t="s">
        <v>1741</v>
      </c>
      <c r="L2757" s="390" t="s">
        <v>1732</v>
      </c>
      <c r="M2757" s="390" t="s">
        <v>1854</v>
      </c>
      <c r="N2757" s="390" t="str">
        <f t="shared" si="86"/>
        <v>Employee5@blyblade.com</v>
      </c>
      <c r="O2757" s="390" t="str">
        <f t="shared" si="87"/>
        <v>Torey_McNeil</v>
      </c>
      <c r="P2757" s="387" t="s">
        <v>1728</v>
      </c>
      <c r="Q2757" s="387" t="s">
        <v>1847</v>
      </c>
      <c r="R2757" s="387" t="s">
        <v>1738</v>
      </c>
      <c r="S2757" s="387">
        <v>9.26</v>
      </c>
      <c r="T2757" s="387">
        <v>31</v>
      </c>
      <c r="U2757" s="387" t="s">
        <v>1737</v>
      </c>
      <c r="V2757" s="387" t="s">
        <v>1853</v>
      </c>
      <c r="W2757" s="387" t="s">
        <v>1771</v>
      </c>
      <c r="X2757" s="387" t="s">
        <v>1844</v>
      </c>
      <c r="Y2757" s="387" t="s">
        <v>1748</v>
      </c>
      <c r="Z2757" s="387" t="s">
        <v>1734</v>
      </c>
      <c r="AA2757" s="387" t="s">
        <v>1733</v>
      </c>
      <c r="AB2757" s="387">
        <v>45.35</v>
      </c>
      <c r="AC2757" s="387">
        <v>0</v>
      </c>
      <c r="AD2757" s="387">
        <v>0</v>
      </c>
      <c r="AE2757" s="387">
        <v>45.35</v>
      </c>
      <c r="AF2757" s="387" t="s">
        <v>1729</v>
      </c>
      <c r="AG2757" s="387">
        <v>45.35</v>
      </c>
      <c r="AH2757" s="387">
        <v>0</v>
      </c>
      <c r="AI2757" s="387">
        <v>0</v>
      </c>
      <c r="AJ2757" s="387">
        <v>45.35</v>
      </c>
      <c r="AK2757" s="387">
        <v>4.54</v>
      </c>
    </row>
    <row r="2758" spans="1:37">
      <c r="A2758" s="387" t="s">
        <v>3101</v>
      </c>
      <c r="B2758" s="388">
        <v>43698.427210648151</v>
      </c>
      <c r="C2758" s="389">
        <v>43698</v>
      </c>
      <c r="D2758" s="387" t="s">
        <v>3100</v>
      </c>
      <c r="E2758" s="389">
        <v>43698</v>
      </c>
      <c r="F2758" s="387" t="s">
        <v>3099</v>
      </c>
      <c r="G2758" s="389">
        <v>43698</v>
      </c>
      <c r="H2758" s="387" t="s">
        <v>1851</v>
      </c>
      <c r="I2758" s="389">
        <v>43698</v>
      </c>
      <c r="J2758" s="387" t="s">
        <v>1850</v>
      </c>
      <c r="K2758" s="387" t="s">
        <v>1741</v>
      </c>
      <c r="L2758" s="390" t="s">
        <v>1732</v>
      </c>
      <c r="M2758" s="390" t="s">
        <v>1810</v>
      </c>
      <c r="N2758" s="390" t="str">
        <f t="shared" si="86"/>
        <v>Employee3@blyblade.com</v>
      </c>
      <c r="O2758" s="390" t="str">
        <f t="shared" si="87"/>
        <v>Esjona_Kadiu</v>
      </c>
      <c r="P2758" s="387" t="s">
        <v>1728</v>
      </c>
      <c r="Q2758" s="387" t="s">
        <v>1847</v>
      </c>
      <c r="R2758" s="387" t="s">
        <v>1738</v>
      </c>
      <c r="S2758" s="387">
        <v>12.23</v>
      </c>
      <c r="T2758" s="387">
        <v>31</v>
      </c>
      <c r="U2758" s="387" t="s">
        <v>1846</v>
      </c>
      <c r="V2758" s="387" t="s">
        <v>1845</v>
      </c>
      <c r="W2758" s="387" t="s">
        <v>1771</v>
      </c>
      <c r="X2758" s="387" t="s">
        <v>1844</v>
      </c>
      <c r="Y2758" s="387" t="s">
        <v>1735</v>
      </c>
      <c r="Z2758" s="387" t="s">
        <v>1734</v>
      </c>
      <c r="AA2758" s="387" t="s">
        <v>1733</v>
      </c>
      <c r="AB2758" s="387">
        <v>56.81</v>
      </c>
      <c r="AC2758" s="387">
        <v>0</v>
      </c>
      <c r="AD2758" s="387">
        <v>0</v>
      </c>
      <c r="AE2758" s="387">
        <v>56.81</v>
      </c>
      <c r="AF2758" s="387" t="s">
        <v>1729</v>
      </c>
      <c r="AG2758" s="387">
        <v>56.81</v>
      </c>
      <c r="AH2758" s="387">
        <v>0</v>
      </c>
      <c r="AI2758" s="387">
        <v>0</v>
      </c>
      <c r="AJ2758" s="387">
        <v>56.81</v>
      </c>
      <c r="AK2758" s="387">
        <v>5.68</v>
      </c>
    </row>
    <row r="2759" spans="1:37">
      <c r="A2759" s="387" t="s">
        <v>3098</v>
      </c>
      <c r="B2759" s="388">
        <v>43698.44021990741</v>
      </c>
      <c r="C2759" s="389">
        <v>43698</v>
      </c>
      <c r="D2759" s="387" t="s">
        <v>3097</v>
      </c>
      <c r="E2759" s="389">
        <v>43698</v>
      </c>
      <c r="F2759" s="387" t="s">
        <v>3096</v>
      </c>
      <c r="G2759" s="389">
        <v>43698</v>
      </c>
      <c r="H2759" s="387" t="s">
        <v>2638</v>
      </c>
      <c r="I2759" s="389">
        <v>43698</v>
      </c>
      <c r="J2759" s="387" t="s">
        <v>3095</v>
      </c>
      <c r="K2759" s="387" t="s">
        <v>1741</v>
      </c>
      <c r="L2759" s="390" t="s">
        <v>1732</v>
      </c>
      <c r="M2759" s="390" t="s">
        <v>2208</v>
      </c>
      <c r="N2759" s="390" t="str">
        <f t="shared" si="86"/>
        <v>Employee13@blyblade.com</v>
      </c>
      <c r="O2759" s="390" t="str">
        <f t="shared" si="87"/>
        <v>Evelyn_Pelczar</v>
      </c>
      <c r="P2759" s="387" t="s">
        <v>1728</v>
      </c>
      <c r="Q2759" s="387" t="s">
        <v>1847</v>
      </c>
      <c r="R2759" s="387" t="s">
        <v>1738</v>
      </c>
      <c r="S2759" s="387">
        <v>3.82</v>
      </c>
      <c r="T2759" s="387">
        <v>14</v>
      </c>
      <c r="U2759" s="387" t="s">
        <v>2207</v>
      </c>
      <c r="V2759" s="387" t="s">
        <v>1772</v>
      </c>
      <c r="W2759" s="387" t="s">
        <v>1771</v>
      </c>
      <c r="X2759" s="387" t="s">
        <v>1844</v>
      </c>
      <c r="Y2759" s="387" t="s">
        <v>1735</v>
      </c>
      <c r="Z2759" s="387" t="s">
        <v>1734</v>
      </c>
      <c r="AA2759" s="387" t="s">
        <v>1733</v>
      </c>
      <c r="AB2759" s="387">
        <v>20.54</v>
      </c>
      <c r="AC2759" s="387">
        <v>0</v>
      </c>
      <c r="AD2759" s="387">
        <v>0</v>
      </c>
      <c r="AE2759" s="387">
        <v>20.54</v>
      </c>
      <c r="AF2759" s="387" t="s">
        <v>1729</v>
      </c>
      <c r="AG2759" s="387">
        <v>20.54</v>
      </c>
      <c r="AH2759" s="387">
        <v>0</v>
      </c>
      <c r="AI2759" s="387">
        <v>0</v>
      </c>
      <c r="AJ2759" s="387">
        <v>20.54</v>
      </c>
      <c r="AK2759" s="387">
        <v>2.0499999999999998</v>
      </c>
    </row>
    <row r="2760" spans="1:37">
      <c r="A2760" s="387" t="s">
        <v>3054</v>
      </c>
      <c r="B2760" s="388">
        <v>43698.478425925925</v>
      </c>
      <c r="C2760" s="389">
        <v>43698</v>
      </c>
      <c r="D2760" s="387" t="s">
        <v>2629</v>
      </c>
      <c r="E2760" s="389">
        <v>43698</v>
      </c>
      <c r="F2760" s="387" t="s">
        <v>2673</v>
      </c>
      <c r="G2760" s="389">
        <v>43698</v>
      </c>
      <c r="H2760" s="387" t="s">
        <v>2156</v>
      </c>
      <c r="I2760" s="389">
        <v>43698</v>
      </c>
      <c r="J2760" s="387" t="s">
        <v>3035</v>
      </c>
      <c r="K2760" s="387" t="s">
        <v>1741</v>
      </c>
      <c r="L2760" s="390" t="s">
        <v>1732</v>
      </c>
      <c r="M2760" s="390" t="s">
        <v>2265</v>
      </c>
      <c r="N2760" s="390" t="str">
        <f t="shared" si="86"/>
        <v>Employee4@blyblade.com</v>
      </c>
      <c r="O2760" s="390" t="str">
        <f t="shared" si="87"/>
        <v>Oksana_Orlov</v>
      </c>
      <c r="P2760" s="387" t="s">
        <v>1728</v>
      </c>
      <c r="Q2760" s="387" t="s">
        <v>1847</v>
      </c>
      <c r="R2760" s="387" t="s">
        <v>1738</v>
      </c>
      <c r="S2760" s="387">
        <v>3.92</v>
      </c>
      <c r="T2760" s="387">
        <v>8</v>
      </c>
      <c r="U2760" s="387" t="s">
        <v>1773</v>
      </c>
      <c r="V2760" s="387" t="s">
        <v>1883</v>
      </c>
      <c r="W2760" s="387" t="s">
        <v>1771</v>
      </c>
      <c r="X2760" s="387" t="s">
        <v>1770</v>
      </c>
      <c r="Y2760" s="387" t="s">
        <v>1735</v>
      </c>
      <c r="Z2760" s="387" t="s">
        <v>1734</v>
      </c>
      <c r="AA2760" s="387" t="s">
        <v>1733</v>
      </c>
      <c r="AB2760" s="387">
        <v>17.149999999999999</v>
      </c>
      <c r="AC2760" s="387">
        <v>0</v>
      </c>
      <c r="AD2760" s="387">
        <v>0</v>
      </c>
      <c r="AE2760" s="387">
        <v>17.149999999999999</v>
      </c>
      <c r="AF2760" s="387" t="s">
        <v>1729</v>
      </c>
      <c r="AG2760" s="387">
        <v>17.149999999999999</v>
      </c>
      <c r="AH2760" s="387">
        <v>0</v>
      </c>
      <c r="AI2760" s="387">
        <v>0</v>
      </c>
      <c r="AJ2760" s="387">
        <v>17.149999999999999</v>
      </c>
      <c r="AK2760" s="387">
        <v>1.72</v>
      </c>
    </row>
    <row r="2761" spans="1:37">
      <c r="A2761" s="387" t="s">
        <v>3094</v>
      </c>
      <c r="B2761" s="388">
        <v>43698.512361111112</v>
      </c>
      <c r="C2761" s="389">
        <v>43698</v>
      </c>
      <c r="D2761" s="387" t="s">
        <v>2550</v>
      </c>
      <c r="E2761" s="389">
        <v>43698</v>
      </c>
      <c r="F2761" s="387" t="s">
        <v>3093</v>
      </c>
      <c r="G2761" s="389">
        <v>43698</v>
      </c>
      <c r="H2761" s="387" t="s">
        <v>3092</v>
      </c>
      <c r="I2761" s="389">
        <v>43698</v>
      </c>
      <c r="J2761" s="387" t="s">
        <v>3091</v>
      </c>
      <c r="K2761" s="387" t="s">
        <v>1741</v>
      </c>
      <c r="L2761" s="390" t="s">
        <v>1732</v>
      </c>
      <c r="M2761" s="390" t="s">
        <v>1898</v>
      </c>
      <c r="N2761" s="390" t="str">
        <f t="shared" si="86"/>
        <v>Employee36@blyblade.com</v>
      </c>
      <c r="O2761" s="390" t="str">
        <f t="shared" si="87"/>
        <v>Jacob_Gibson</v>
      </c>
      <c r="P2761" s="387" t="s">
        <v>1728</v>
      </c>
      <c r="Q2761" s="387" t="s">
        <v>1754</v>
      </c>
      <c r="R2761" s="387" t="s">
        <v>1738</v>
      </c>
      <c r="S2761" s="387">
        <v>6.45</v>
      </c>
      <c r="T2761" s="387">
        <v>32</v>
      </c>
      <c r="U2761" s="387" t="s">
        <v>1897</v>
      </c>
      <c r="V2761" s="387" t="s">
        <v>1883</v>
      </c>
      <c r="W2761" s="387" t="s">
        <v>1771</v>
      </c>
      <c r="X2761" s="387" t="s">
        <v>1770</v>
      </c>
      <c r="Y2761" s="387" t="s">
        <v>1896</v>
      </c>
      <c r="Z2761" s="387" t="s">
        <v>1734</v>
      </c>
      <c r="AA2761" s="387" t="s">
        <v>1747</v>
      </c>
      <c r="AB2761" s="387">
        <v>0</v>
      </c>
      <c r="AC2761" s="387">
        <v>0</v>
      </c>
      <c r="AD2761" s="387">
        <v>5.57</v>
      </c>
      <c r="AE2761" s="387">
        <v>5.57</v>
      </c>
      <c r="AF2761" s="387" t="s">
        <v>1729</v>
      </c>
      <c r="AG2761" s="387">
        <v>0</v>
      </c>
      <c r="AH2761" s="387">
        <v>0</v>
      </c>
      <c r="AI2761" s="387">
        <v>5.57</v>
      </c>
      <c r="AJ2761" s="387">
        <v>5.57</v>
      </c>
      <c r="AK2761" s="387">
        <v>0</v>
      </c>
    </row>
    <row r="2762" spans="1:37">
      <c r="A2762" s="387" t="s">
        <v>3094</v>
      </c>
      <c r="B2762" s="388">
        <v>43698.512638888889</v>
      </c>
      <c r="C2762" s="389">
        <v>43698</v>
      </c>
      <c r="D2762" s="387" t="s">
        <v>2550</v>
      </c>
      <c r="E2762" s="389">
        <v>43698</v>
      </c>
      <c r="F2762" s="387" t="s">
        <v>3093</v>
      </c>
      <c r="G2762" s="389">
        <v>43698</v>
      </c>
      <c r="H2762" s="387" t="s">
        <v>3092</v>
      </c>
      <c r="I2762" s="389">
        <v>43698</v>
      </c>
      <c r="J2762" s="387" t="s">
        <v>3091</v>
      </c>
      <c r="K2762" s="387" t="s">
        <v>1741</v>
      </c>
      <c r="L2762" s="390" t="s">
        <v>1732</v>
      </c>
      <c r="M2762" s="390" t="s">
        <v>1898</v>
      </c>
      <c r="N2762" s="390" t="str">
        <f t="shared" si="86"/>
        <v>Employee36@blyblade.com</v>
      </c>
      <c r="O2762" s="390" t="str">
        <f t="shared" si="87"/>
        <v>Jacob_Gibson</v>
      </c>
      <c r="P2762" s="387" t="s">
        <v>1728</v>
      </c>
      <c r="Q2762" s="387" t="s">
        <v>1754</v>
      </c>
      <c r="R2762" s="387" t="s">
        <v>1738</v>
      </c>
      <c r="S2762" s="387">
        <v>6.45</v>
      </c>
      <c r="T2762" s="387">
        <v>32</v>
      </c>
      <c r="U2762" s="387" t="s">
        <v>1897</v>
      </c>
      <c r="V2762" s="387" t="s">
        <v>1883</v>
      </c>
      <c r="W2762" s="387" t="s">
        <v>1771</v>
      </c>
      <c r="X2762" s="387" t="s">
        <v>1770</v>
      </c>
      <c r="Y2762" s="387" t="s">
        <v>1896</v>
      </c>
      <c r="Z2762" s="387" t="s">
        <v>1734</v>
      </c>
      <c r="AA2762" s="387" t="s">
        <v>1733</v>
      </c>
      <c r="AB2762" s="387">
        <v>36.24</v>
      </c>
      <c r="AC2762" s="387">
        <v>0</v>
      </c>
      <c r="AD2762" s="387">
        <v>0</v>
      </c>
      <c r="AE2762" s="387">
        <v>36.24</v>
      </c>
      <c r="AF2762" s="387" t="s">
        <v>1729</v>
      </c>
      <c r="AG2762" s="387">
        <v>36.24</v>
      </c>
      <c r="AH2762" s="387">
        <v>0</v>
      </c>
      <c r="AI2762" s="387">
        <v>0</v>
      </c>
      <c r="AJ2762" s="387">
        <v>36.24</v>
      </c>
      <c r="AK2762" s="387">
        <v>3.62</v>
      </c>
    </row>
    <row r="2763" spans="1:37">
      <c r="A2763" s="387" t="s">
        <v>3090</v>
      </c>
      <c r="B2763" s="388">
        <v>43698.5625462963</v>
      </c>
      <c r="C2763" s="389">
        <v>43698</v>
      </c>
      <c r="D2763" s="387" t="s">
        <v>3089</v>
      </c>
      <c r="E2763" s="389">
        <v>43698</v>
      </c>
      <c r="F2763" s="387" t="s">
        <v>3088</v>
      </c>
      <c r="G2763" s="389">
        <v>43698</v>
      </c>
      <c r="H2763" s="387" t="s">
        <v>3087</v>
      </c>
      <c r="I2763" s="389">
        <v>43698</v>
      </c>
      <c r="J2763" s="387" t="s">
        <v>2474</v>
      </c>
      <c r="K2763" s="387" t="s">
        <v>1741</v>
      </c>
      <c r="L2763" s="390" t="s">
        <v>1732</v>
      </c>
      <c r="M2763" s="390" t="s">
        <v>1892</v>
      </c>
      <c r="N2763" s="390" t="str">
        <f t="shared" si="86"/>
        <v>Employee45@blyblade.com</v>
      </c>
      <c r="O2763" s="390" t="str">
        <f t="shared" si="87"/>
        <v>Joseph_Meyer</v>
      </c>
      <c r="P2763" s="387" t="s">
        <v>1728</v>
      </c>
      <c r="Q2763" s="387" t="s">
        <v>1754</v>
      </c>
      <c r="R2763" s="387" t="s">
        <v>1738</v>
      </c>
      <c r="S2763" s="387">
        <v>6.21</v>
      </c>
      <c r="T2763" s="387">
        <v>44</v>
      </c>
      <c r="U2763" s="387" t="s">
        <v>1891</v>
      </c>
      <c r="V2763" s="387" t="s">
        <v>1845</v>
      </c>
      <c r="W2763" s="387" t="s">
        <v>1875</v>
      </c>
      <c r="X2763" s="387" t="s">
        <v>1770</v>
      </c>
      <c r="Y2763" s="387" t="s">
        <v>1890</v>
      </c>
      <c r="Z2763" s="387" t="s">
        <v>1734</v>
      </c>
      <c r="AA2763" s="387" t="s">
        <v>1733</v>
      </c>
      <c r="AB2763" s="387">
        <v>37.44</v>
      </c>
      <c r="AC2763" s="387">
        <v>0</v>
      </c>
      <c r="AD2763" s="387">
        <v>0</v>
      </c>
      <c r="AE2763" s="387">
        <v>37.44</v>
      </c>
      <c r="AF2763" s="387" t="s">
        <v>1729</v>
      </c>
      <c r="AG2763" s="387">
        <v>37.44</v>
      </c>
      <c r="AH2763" s="387">
        <v>0</v>
      </c>
      <c r="AI2763" s="387">
        <v>0</v>
      </c>
      <c r="AJ2763" s="387">
        <v>37.44</v>
      </c>
      <c r="AK2763" s="387">
        <v>3.74</v>
      </c>
    </row>
    <row r="2764" spans="1:37">
      <c r="A2764" s="387" t="s">
        <v>3086</v>
      </c>
      <c r="B2764" s="388">
        <v>43698.571875000001</v>
      </c>
      <c r="C2764" s="389">
        <v>43698</v>
      </c>
      <c r="D2764" s="387" t="s">
        <v>2612</v>
      </c>
      <c r="E2764" s="389">
        <v>43698</v>
      </c>
      <c r="F2764" s="387" t="s">
        <v>3085</v>
      </c>
      <c r="G2764" s="389">
        <v>43698</v>
      </c>
      <c r="H2764" s="387" t="s">
        <v>3084</v>
      </c>
      <c r="I2764" s="389">
        <v>43698</v>
      </c>
      <c r="J2764" s="387" t="s">
        <v>3083</v>
      </c>
      <c r="K2764" s="387" t="s">
        <v>1741</v>
      </c>
      <c r="L2764" s="390" t="s">
        <v>1732</v>
      </c>
      <c r="M2764" s="390" t="s">
        <v>1854</v>
      </c>
      <c r="N2764" s="390" t="str">
        <f t="shared" si="86"/>
        <v>Employee5@blyblade.com</v>
      </c>
      <c r="O2764" s="390" t="str">
        <f t="shared" si="87"/>
        <v>Torey_McNeil</v>
      </c>
      <c r="P2764" s="387" t="s">
        <v>1728</v>
      </c>
      <c r="Q2764" s="387" t="s">
        <v>1847</v>
      </c>
      <c r="R2764" s="387" t="s">
        <v>1738</v>
      </c>
      <c r="S2764" s="387">
        <v>9.3699999999999992</v>
      </c>
      <c r="T2764" s="387">
        <v>42</v>
      </c>
      <c r="U2764" s="387" t="s">
        <v>1853</v>
      </c>
      <c r="V2764" s="387" t="s">
        <v>1845</v>
      </c>
      <c r="W2764" s="387" t="s">
        <v>1771</v>
      </c>
      <c r="X2764" s="387" t="s">
        <v>1770</v>
      </c>
      <c r="Y2764" s="387" t="s">
        <v>1748</v>
      </c>
      <c r="Z2764" s="387" t="s">
        <v>1734</v>
      </c>
      <c r="AA2764" s="387" t="s">
        <v>1733</v>
      </c>
      <c r="AB2764" s="387">
        <v>51.81</v>
      </c>
      <c r="AC2764" s="387">
        <v>0</v>
      </c>
      <c r="AD2764" s="387">
        <v>0</v>
      </c>
      <c r="AE2764" s="387">
        <v>51.81</v>
      </c>
      <c r="AF2764" s="387" t="s">
        <v>1729</v>
      </c>
      <c r="AG2764" s="387">
        <v>51.81</v>
      </c>
      <c r="AH2764" s="387">
        <v>0</v>
      </c>
      <c r="AI2764" s="387">
        <v>0</v>
      </c>
      <c r="AJ2764" s="387">
        <v>51.81</v>
      </c>
      <c r="AK2764" s="387">
        <v>5.18</v>
      </c>
    </row>
    <row r="2765" spans="1:37">
      <c r="A2765" s="387" t="s">
        <v>3082</v>
      </c>
      <c r="B2765" s="388">
        <v>43698.574895833335</v>
      </c>
      <c r="C2765" s="389">
        <v>43698</v>
      </c>
      <c r="D2765" s="387" t="s">
        <v>3081</v>
      </c>
      <c r="E2765" s="389">
        <v>43698</v>
      </c>
      <c r="F2765" s="387" t="s">
        <v>3080</v>
      </c>
      <c r="G2765" s="389">
        <v>43698</v>
      </c>
      <c r="H2765" s="387" t="s">
        <v>3079</v>
      </c>
      <c r="I2765" s="389">
        <v>43698</v>
      </c>
      <c r="J2765" s="387" t="s">
        <v>3078</v>
      </c>
      <c r="K2765" s="387" t="s">
        <v>1741</v>
      </c>
      <c r="L2765" s="390" t="s">
        <v>1732</v>
      </c>
      <c r="M2765" s="390" t="s">
        <v>1763</v>
      </c>
      <c r="N2765" s="390" t="str">
        <f t="shared" si="86"/>
        <v>Employee51@blyblade.com</v>
      </c>
      <c r="O2765" s="390" t="str">
        <f t="shared" si="87"/>
        <v>Jacqueline_Westbrook</v>
      </c>
      <c r="P2765" s="387" t="s">
        <v>1728</v>
      </c>
      <c r="Q2765" s="387" t="s">
        <v>1754</v>
      </c>
      <c r="R2765" s="387" t="s">
        <v>1738</v>
      </c>
      <c r="S2765" s="387">
        <v>2.0499999999999998</v>
      </c>
      <c r="T2765" s="387">
        <v>19</v>
      </c>
      <c r="U2765" s="387" t="s">
        <v>1833</v>
      </c>
      <c r="V2765" s="387" t="s">
        <v>1883</v>
      </c>
      <c r="W2765" s="387" t="s">
        <v>1771</v>
      </c>
      <c r="X2765" s="387" t="s">
        <v>1770</v>
      </c>
      <c r="Y2765" s="387" t="s">
        <v>1735</v>
      </c>
      <c r="Z2765" s="387" t="s">
        <v>1734</v>
      </c>
      <c r="AA2765" s="387" t="s">
        <v>1733</v>
      </c>
      <c r="AB2765" s="387">
        <v>29.58</v>
      </c>
      <c r="AC2765" s="387">
        <v>0</v>
      </c>
      <c r="AD2765" s="387">
        <v>0</v>
      </c>
      <c r="AE2765" s="387">
        <v>29.58</v>
      </c>
      <c r="AF2765" s="387" t="s">
        <v>1729</v>
      </c>
      <c r="AG2765" s="387">
        <v>29.58</v>
      </c>
      <c r="AH2765" s="387">
        <v>0</v>
      </c>
      <c r="AI2765" s="387">
        <v>0</v>
      </c>
      <c r="AJ2765" s="387">
        <v>29.58</v>
      </c>
      <c r="AK2765" s="387">
        <v>2.96</v>
      </c>
    </row>
    <row r="2766" spans="1:37">
      <c r="A2766" s="387" t="s">
        <v>3077</v>
      </c>
      <c r="B2766" s="388">
        <v>43698.609872685185</v>
      </c>
      <c r="C2766" s="389">
        <v>43698</v>
      </c>
      <c r="D2766" s="387" t="s">
        <v>2192</v>
      </c>
      <c r="E2766" s="389">
        <v>43698</v>
      </c>
      <c r="F2766" s="387" t="s">
        <v>2191</v>
      </c>
      <c r="G2766" s="389">
        <v>43698</v>
      </c>
      <c r="H2766" s="387" t="s">
        <v>3076</v>
      </c>
      <c r="I2766" s="389">
        <v>43698</v>
      </c>
      <c r="J2766" s="387" t="s">
        <v>2464</v>
      </c>
      <c r="K2766" s="387" t="s">
        <v>1741</v>
      </c>
      <c r="L2766" s="390" t="s">
        <v>1732</v>
      </c>
      <c r="M2766" s="390" t="s">
        <v>1755</v>
      </c>
      <c r="N2766" s="390" t="str">
        <f t="shared" ref="N2766:N2829" si="88">M2766&amp;"@blyblade.com"</f>
        <v>Employee2@blyblade.com</v>
      </c>
      <c r="O2766" s="390" t="str">
        <f t="shared" si="87"/>
        <v>Cal_Thompson</v>
      </c>
      <c r="P2766" s="387" t="s">
        <v>1728</v>
      </c>
      <c r="Q2766" s="387" t="s">
        <v>1952</v>
      </c>
      <c r="R2766" s="387" t="s">
        <v>1738</v>
      </c>
      <c r="S2766" s="387">
        <v>9.6300000000000008</v>
      </c>
      <c r="T2766" s="387">
        <v>34</v>
      </c>
      <c r="U2766" s="387" t="s">
        <v>1737</v>
      </c>
      <c r="V2766" s="387" t="s">
        <v>3075</v>
      </c>
      <c r="W2766" s="387" t="s">
        <v>1761</v>
      </c>
      <c r="X2766" s="387" t="s">
        <v>1749</v>
      </c>
      <c r="Y2766" s="387" t="s">
        <v>1748</v>
      </c>
      <c r="Z2766" s="387" t="s">
        <v>1734</v>
      </c>
      <c r="AA2766" s="387" t="s">
        <v>1733</v>
      </c>
      <c r="AB2766" s="387">
        <v>81.56</v>
      </c>
      <c r="AC2766" s="387">
        <v>0</v>
      </c>
      <c r="AD2766" s="387">
        <v>0</v>
      </c>
      <c r="AE2766" s="387">
        <v>81.56</v>
      </c>
      <c r="AF2766" s="387" t="s">
        <v>1729</v>
      </c>
      <c r="AG2766" s="387">
        <v>81.56</v>
      </c>
      <c r="AH2766" s="387">
        <v>0</v>
      </c>
      <c r="AI2766" s="387">
        <v>0</v>
      </c>
      <c r="AJ2766" s="387">
        <v>81.56</v>
      </c>
      <c r="AK2766" s="387">
        <v>8.16</v>
      </c>
    </row>
    <row r="2767" spans="1:37">
      <c r="A2767" s="387" t="s">
        <v>3074</v>
      </c>
      <c r="B2767" s="388">
        <v>43698.675520833334</v>
      </c>
      <c r="C2767" s="389">
        <v>43698</v>
      </c>
      <c r="D2767" s="387" t="s">
        <v>3073</v>
      </c>
      <c r="E2767" s="389">
        <v>43698</v>
      </c>
      <c r="F2767" s="387" t="s">
        <v>2201</v>
      </c>
      <c r="G2767" s="389">
        <v>43698</v>
      </c>
      <c r="H2767" s="387" t="s">
        <v>2166</v>
      </c>
      <c r="I2767" s="389">
        <v>43698</v>
      </c>
      <c r="J2767" s="387" t="s">
        <v>2165</v>
      </c>
      <c r="K2767" s="387" t="s">
        <v>1741</v>
      </c>
      <c r="L2767" s="390" t="s">
        <v>1732</v>
      </c>
      <c r="M2767" s="390" t="s">
        <v>2265</v>
      </c>
      <c r="N2767" s="390" t="str">
        <f t="shared" si="88"/>
        <v>Employee4@blyblade.com</v>
      </c>
      <c r="O2767" s="390" t="str">
        <f t="shared" ref="O2767:O2830" si="89">VLOOKUP(M2767,$A$10:$F$65,4,FALSE)</f>
        <v>Oksana_Orlov</v>
      </c>
      <c r="P2767" s="387" t="s">
        <v>1728</v>
      </c>
      <c r="Q2767" s="387" t="s">
        <v>1739</v>
      </c>
      <c r="R2767" s="387" t="s">
        <v>1738</v>
      </c>
      <c r="S2767" s="387">
        <v>0.91</v>
      </c>
      <c r="T2767" s="387">
        <v>24</v>
      </c>
      <c r="U2767" s="387" t="s">
        <v>1883</v>
      </c>
      <c r="V2767" s="387" t="s">
        <v>1883</v>
      </c>
      <c r="W2767" s="387" t="s">
        <v>1728</v>
      </c>
      <c r="X2767" s="387" t="s">
        <v>1794</v>
      </c>
      <c r="Y2767" s="387" t="s">
        <v>1735</v>
      </c>
      <c r="Z2767" s="387" t="s">
        <v>1734</v>
      </c>
      <c r="AA2767" s="387" t="s">
        <v>1793</v>
      </c>
      <c r="AB2767" s="387">
        <v>17.22</v>
      </c>
      <c r="AC2767" s="387">
        <v>0</v>
      </c>
      <c r="AD2767" s="387">
        <v>2.5</v>
      </c>
      <c r="AE2767" s="387">
        <v>17.22</v>
      </c>
      <c r="AF2767" s="387" t="s">
        <v>1729</v>
      </c>
      <c r="AG2767" s="387">
        <v>17.22</v>
      </c>
      <c r="AH2767" s="387">
        <v>0</v>
      </c>
      <c r="AI2767" s="387">
        <v>2.5</v>
      </c>
      <c r="AJ2767" s="387">
        <v>17.22</v>
      </c>
      <c r="AK2767" s="387">
        <v>1.72</v>
      </c>
    </row>
    <row r="2768" spans="1:37">
      <c r="A2768" s="387" t="s">
        <v>3072</v>
      </c>
      <c r="B2768" s="388">
        <v>43698.679618055554</v>
      </c>
      <c r="C2768" s="389">
        <v>43698</v>
      </c>
      <c r="D2768" s="387" t="s">
        <v>3071</v>
      </c>
      <c r="E2768" s="389">
        <v>43698</v>
      </c>
      <c r="F2768" s="387" t="s">
        <v>1823</v>
      </c>
      <c r="G2768" s="389">
        <v>43698</v>
      </c>
      <c r="H2768" s="387" t="s">
        <v>2085</v>
      </c>
      <c r="I2768" s="389">
        <v>43698</v>
      </c>
      <c r="J2768" s="387" t="s">
        <v>2159</v>
      </c>
      <c r="K2768" s="387" t="s">
        <v>1741</v>
      </c>
      <c r="L2768" s="390" t="s">
        <v>1732</v>
      </c>
      <c r="M2768" s="390" t="s">
        <v>2255</v>
      </c>
      <c r="N2768" s="390" t="str">
        <f t="shared" si="88"/>
        <v>Employee7@blyblade.com</v>
      </c>
      <c r="O2768" s="390" t="str">
        <f t="shared" si="89"/>
        <v>Jack_Oneill</v>
      </c>
      <c r="P2768" s="387" t="s">
        <v>1728</v>
      </c>
      <c r="Q2768" s="387" t="s">
        <v>1754</v>
      </c>
      <c r="R2768" s="387" t="s">
        <v>1738</v>
      </c>
      <c r="S2768" s="387">
        <v>3.04</v>
      </c>
      <c r="T2768" s="387">
        <v>24</v>
      </c>
      <c r="U2768" s="387" t="s">
        <v>2254</v>
      </c>
      <c r="V2768" s="387" t="s">
        <v>1845</v>
      </c>
      <c r="W2768" s="387" t="s">
        <v>1771</v>
      </c>
      <c r="X2768" s="387" t="s">
        <v>1770</v>
      </c>
      <c r="Y2768" s="387" t="s">
        <v>1748</v>
      </c>
      <c r="Z2768" s="387" t="s">
        <v>1734</v>
      </c>
      <c r="AA2768" s="387" t="s">
        <v>1733</v>
      </c>
      <c r="AB2768" s="387">
        <v>28.62</v>
      </c>
      <c r="AC2768" s="387">
        <v>0</v>
      </c>
      <c r="AD2768" s="387">
        <v>0</v>
      </c>
      <c r="AE2768" s="387">
        <v>28.62</v>
      </c>
      <c r="AF2768" s="387" t="s">
        <v>1729</v>
      </c>
      <c r="AG2768" s="387">
        <v>28.62</v>
      </c>
      <c r="AH2768" s="387">
        <v>0</v>
      </c>
      <c r="AI2768" s="387">
        <v>0</v>
      </c>
      <c r="AJ2768" s="387">
        <v>28.62</v>
      </c>
      <c r="AK2768" s="387">
        <v>2.86</v>
      </c>
    </row>
    <row r="2769" spans="1:37">
      <c r="A2769" s="387" t="s">
        <v>3070</v>
      </c>
      <c r="B2769" s="388">
        <v>43698.680497685185</v>
      </c>
      <c r="C2769" s="389">
        <v>43698</v>
      </c>
      <c r="D2769" s="387" t="s">
        <v>2081</v>
      </c>
      <c r="E2769" s="389">
        <v>43698</v>
      </c>
      <c r="F2769" s="387" t="s">
        <v>3069</v>
      </c>
      <c r="G2769" s="389">
        <v>43698</v>
      </c>
      <c r="H2769" s="387" t="s">
        <v>2319</v>
      </c>
      <c r="I2769" s="389">
        <v>43698</v>
      </c>
      <c r="J2769" s="387" t="s">
        <v>3068</v>
      </c>
      <c r="K2769" s="387" t="s">
        <v>1741</v>
      </c>
      <c r="L2769" s="390" t="s">
        <v>1732</v>
      </c>
      <c r="M2769" s="390" t="s">
        <v>1924</v>
      </c>
      <c r="N2769" s="390" t="str">
        <f t="shared" si="88"/>
        <v>Employee16@blyblade.com</v>
      </c>
      <c r="O2769" s="390" t="str">
        <f t="shared" si="89"/>
        <v>Hunter_Senning</v>
      </c>
      <c r="P2769" s="387" t="s">
        <v>1728</v>
      </c>
      <c r="Q2769" s="387" t="s">
        <v>1739</v>
      </c>
      <c r="R2769" s="387" t="s">
        <v>1738</v>
      </c>
      <c r="S2769" s="387">
        <v>0.48</v>
      </c>
      <c r="T2769" s="387">
        <v>16</v>
      </c>
      <c r="U2769" s="387" t="s">
        <v>1737</v>
      </c>
      <c r="V2769" s="387" t="s">
        <v>1737</v>
      </c>
      <c r="W2769" s="387" t="s">
        <v>1728</v>
      </c>
      <c r="X2769" s="387" t="s">
        <v>1794</v>
      </c>
      <c r="Y2769" s="387" t="s">
        <v>1748</v>
      </c>
      <c r="Z2769" s="387" t="s">
        <v>1734</v>
      </c>
      <c r="AA2769" s="387" t="s">
        <v>1733</v>
      </c>
      <c r="AB2769" s="387">
        <v>17.940000000000001</v>
      </c>
      <c r="AC2769" s="387">
        <v>0</v>
      </c>
      <c r="AD2769" s="387">
        <v>0</v>
      </c>
      <c r="AE2769" s="387">
        <v>17.940000000000001</v>
      </c>
      <c r="AF2769" s="387" t="s">
        <v>1729</v>
      </c>
      <c r="AG2769" s="387">
        <v>17.940000000000001</v>
      </c>
      <c r="AH2769" s="387">
        <v>0</v>
      </c>
      <c r="AI2769" s="387">
        <v>0</v>
      </c>
      <c r="AJ2769" s="387">
        <v>17.940000000000001</v>
      </c>
      <c r="AK2769" s="387">
        <v>1.79</v>
      </c>
    </row>
    <row r="2770" spans="1:37">
      <c r="A2770" s="387" t="s">
        <v>3067</v>
      </c>
      <c r="B2770" s="388">
        <v>43698.699386574073</v>
      </c>
      <c r="C2770" s="389">
        <v>43698</v>
      </c>
      <c r="D2770" s="387" t="s">
        <v>2322</v>
      </c>
      <c r="E2770" s="389">
        <v>43698</v>
      </c>
      <c r="F2770" s="387" t="s">
        <v>3066</v>
      </c>
      <c r="G2770" s="389">
        <v>43698</v>
      </c>
      <c r="H2770" s="387" t="s">
        <v>3065</v>
      </c>
      <c r="I2770" s="389">
        <v>43698</v>
      </c>
      <c r="J2770" s="387" t="s">
        <v>3064</v>
      </c>
      <c r="K2770" s="387" t="s">
        <v>1741</v>
      </c>
      <c r="L2770" s="390" t="s">
        <v>1732</v>
      </c>
      <c r="M2770" s="390" t="s">
        <v>2287</v>
      </c>
      <c r="N2770" s="390" t="str">
        <f t="shared" si="88"/>
        <v>Employee14@blyblade.com</v>
      </c>
      <c r="O2770" s="390" t="str">
        <f t="shared" si="89"/>
        <v>Bowie_Tam</v>
      </c>
      <c r="P2770" s="387" t="s">
        <v>1728</v>
      </c>
      <c r="Q2770" s="387" t="s">
        <v>1952</v>
      </c>
      <c r="R2770" s="387" t="s">
        <v>1738</v>
      </c>
      <c r="S2770" s="387">
        <v>4.58</v>
      </c>
      <c r="T2770" s="387">
        <v>13</v>
      </c>
      <c r="U2770" s="387" t="s">
        <v>2026</v>
      </c>
      <c r="V2770" s="387" t="s">
        <v>2026</v>
      </c>
      <c r="W2770" s="387" t="s">
        <v>2025</v>
      </c>
      <c r="X2770" s="387" t="s">
        <v>1749</v>
      </c>
      <c r="Y2770" s="387" t="s">
        <v>1748</v>
      </c>
      <c r="Z2770" s="387" t="s">
        <v>1734</v>
      </c>
      <c r="AA2770" s="387" t="s">
        <v>1733</v>
      </c>
      <c r="AB2770" s="387">
        <v>53.87</v>
      </c>
      <c r="AC2770" s="387">
        <v>0</v>
      </c>
      <c r="AD2770" s="387">
        <v>0</v>
      </c>
      <c r="AE2770" s="387">
        <v>53.87</v>
      </c>
      <c r="AF2770" s="387" t="s">
        <v>1729</v>
      </c>
      <c r="AG2770" s="387">
        <v>53.87</v>
      </c>
      <c r="AH2770" s="387">
        <v>0</v>
      </c>
      <c r="AI2770" s="387">
        <v>0</v>
      </c>
      <c r="AJ2770" s="387">
        <v>53.87</v>
      </c>
      <c r="AK2770" s="387">
        <v>5.39</v>
      </c>
    </row>
    <row r="2771" spans="1:37">
      <c r="A2771" s="387" t="s">
        <v>3063</v>
      </c>
      <c r="B2771" s="388">
        <v>43698.71607638889</v>
      </c>
      <c r="C2771" s="389">
        <v>43698</v>
      </c>
      <c r="D2771" s="387" t="s">
        <v>2354</v>
      </c>
      <c r="E2771" s="389">
        <v>43698</v>
      </c>
      <c r="F2771" s="387" t="s">
        <v>2353</v>
      </c>
      <c r="G2771" s="389">
        <v>43698</v>
      </c>
      <c r="H2771" s="387" t="s">
        <v>2121</v>
      </c>
      <c r="I2771" s="389">
        <v>43698</v>
      </c>
      <c r="J2771" s="387" t="s">
        <v>2120</v>
      </c>
      <c r="K2771" s="387" t="s">
        <v>1741</v>
      </c>
      <c r="L2771" s="390" t="s">
        <v>1732</v>
      </c>
      <c r="M2771" s="390" t="s">
        <v>1810</v>
      </c>
      <c r="N2771" s="390" t="str">
        <f t="shared" si="88"/>
        <v>Employee3@blyblade.com</v>
      </c>
      <c r="O2771" s="390" t="str">
        <f t="shared" si="89"/>
        <v>Esjona_Kadiu</v>
      </c>
      <c r="P2771" s="387" t="s">
        <v>1728</v>
      </c>
      <c r="Q2771" s="387" t="s">
        <v>1739</v>
      </c>
      <c r="R2771" s="387" t="s">
        <v>1738</v>
      </c>
      <c r="S2771" s="387">
        <v>1.03</v>
      </c>
      <c r="T2771" s="387">
        <v>22</v>
      </c>
      <c r="U2771" s="387" t="s">
        <v>1737</v>
      </c>
      <c r="V2771" s="387" t="s">
        <v>1737</v>
      </c>
      <c r="W2771" s="387" t="s">
        <v>1728</v>
      </c>
      <c r="X2771" s="387" t="s">
        <v>1794</v>
      </c>
      <c r="Y2771" s="387" t="s">
        <v>1735</v>
      </c>
      <c r="Z2771" s="387" t="s">
        <v>1734</v>
      </c>
      <c r="AA2771" s="387" t="s">
        <v>1733</v>
      </c>
      <c r="AB2771" s="387">
        <v>21.63</v>
      </c>
      <c r="AC2771" s="387">
        <v>0</v>
      </c>
      <c r="AD2771" s="387">
        <v>0</v>
      </c>
      <c r="AE2771" s="387">
        <v>20</v>
      </c>
      <c r="AF2771" s="387" t="s">
        <v>1729</v>
      </c>
      <c r="AG2771" s="387">
        <v>21.63</v>
      </c>
      <c r="AH2771" s="387">
        <v>0</v>
      </c>
      <c r="AI2771" s="387">
        <v>0</v>
      </c>
      <c r="AJ2771" s="387">
        <v>20</v>
      </c>
      <c r="AK2771" s="387">
        <v>2</v>
      </c>
    </row>
    <row r="2772" spans="1:37">
      <c r="A2772" s="387" t="s">
        <v>3062</v>
      </c>
      <c r="B2772" s="388">
        <v>43698.751168981478</v>
      </c>
      <c r="C2772" s="389">
        <v>43698</v>
      </c>
      <c r="D2772" s="387" t="s">
        <v>3061</v>
      </c>
      <c r="E2772" s="389">
        <v>43698</v>
      </c>
      <c r="F2772" s="387" t="s">
        <v>1819</v>
      </c>
      <c r="G2772" s="389">
        <v>43698</v>
      </c>
      <c r="H2772" s="387" t="s">
        <v>3060</v>
      </c>
      <c r="I2772" s="389">
        <v>43698</v>
      </c>
      <c r="J2772" s="387" t="s">
        <v>3059</v>
      </c>
      <c r="K2772" s="387" t="s">
        <v>1741</v>
      </c>
      <c r="L2772" s="390" t="s">
        <v>1732</v>
      </c>
      <c r="M2772" s="390" t="s">
        <v>2493</v>
      </c>
      <c r="N2772" s="390" t="str">
        <f t="shared" si="88"/>
        <v>Employee34@blyblade.com</v>
      </c>
      <c r="O2772" s="390" t="str">
        <f t="shared" si="89"/>
        <v>Jose_Ramon-Batista</v>
      </c>
      <c r="P2772" s="387" t="s">
        <v>1728</v>
      </c>
      <c r="Q2772" s="387" t="s">
        <v>1754</v>
      </c>
      <c r="R2772" s="387" t="s">
        <v>1738</v>
      </c>
      <c r="S2772" s="387">
        <v>3.15</v>
      </c>
      <c r="T2772" s="387">
        <v>23</v>
      </c>
      <c r="U2772" s="387" t="s">
        <v>1737</v>
      </c>
      <c r="V2772" s="387" t="s">
        <v>1883</v>
      </c>
      <c r="W2772" s="387" t="s">
        <v>1875</v>
      </c>
      <c r="X2772" s="387" t="s">
        <v>1770</v>
      </c>
      <c r="Y2772" s="387" t="s">
        <v>1890</v>
      </c>
      <c r="Z2772" s="387" t="s">
        <v>1734</v>
      </c>
      <c r="AA2772" s="387" t="s">
        <v>1733</v>
      </c>
      <c r="AB2772" s="387">
        <v>27.24</v>
      </c>
      <c r="AC2772" s="387">
        <v>0</v>
      </c>
      <c r="AD2772" s="387">
        <v>0</v>
      </c>
      <c r="AE2772" s="387">
        <v>27.24</v>
      </c>
      <c r="AF2772" s="387" t="s">
        <v>1729</v>
      </c>
      <c r="AG2772" s="387">
        <v>27.24</v>
      </c>
      <c r="AH2772" s="387">
        <v>0</v>
      </c>
      <c r="AI2772" s="387">
        <v>0</v>
      </c>
      <c r="AJ2772" s="387">
        <v>27.24</v>
      </c>
      <c r="AK2772" s="387">
        <v>2.72</v>
      </c>
    </row>
    <row r="2773" spans="1:37">
      <c r="A2773" s="387" t="s">
        <v>3058</v>
      </c>
      <c r="B2773" s="388">
        <v>43698.760844907411</v>
      </c>
      <c r="C2773" s="389">
        <v>43698</v>
      </c>
      <c r="D2773" s="387" t="s">
        <v>2040</v>
      </c>
      <c r="E2773" s="389">
        <v>43698</v>
      </c>
      <c r="F2773" s="387" t="s">
        <v>3057</v>
      </c>
      <c r="G2773" s="389">
        <v>43698</v>
      </c>
      <c r="H2773" s="387" t="s">
        <v>2519</v>
      </c>
      <c r="I2773" s="389">
        <v>43698</v>
      </c>
      <c r="J2773" s="387" t="s">
        <v>2977</v>
      </c>
      <c r="K2773" s="387" t="s">
        <v>1741</v>
      </c>
      <c r="L2773" s="390" t="s">
        <v>1732</v>
      </c>
      <c r="M2773" s="390" t="s">
        <v>1763</v>
      </c>
      <c r="N2773" s="390" t="str">
        <f t="shared" si="88"/>
        <v>Employee51@blyblade.com</v>
      </c>
      <c r="O2773" s="390" t="str">
        <f t="shared" si="89"/>
        <v>Jacqueline_Westbrook</v>
      </c>
      <c r="P2773" s="387" t="s">
        <v>1728</v>
      </c>
      <c r="Q2773" s="387" t="s">
        <v>1754</v>
      </c>
      <c r="R2773" s="387" t="s">
        <v>1738</v>
      </c>
      <c r="S2773" s="387">
        <v>2.38</v>
      </c>
      <c r="T2773" s="387">
        <v>31</v>
      </c>
      <c r="U2773" s="387" t="s">
        <v>1883</v>
      </c>
      <c r="V2773" s="387" t="s">
        <v>1737</v>
      </c>
      <c r="W2773" s="387" t="s">
        <v>1771</v>
      </c>
      <c r="X2773" s="387" t="s">
        <v>1770</v>
      </c>
      <c r="Y2773" s="387" t="s">
        <v>1735</v>
      </c>
      <c r="Z2773" s="387" t="s">
        <v>1734</v>
      </c>
      <c r="AA2773" s="387" t="s">
        <v>1733</v>
      </c>
      <c r="AB2773" s="387">
        <v>38.659999999999997</v>
      </c>
      <c r="AC2773" s="387">
        <v>0</v>
      </c>
      <c r="AD2773" s="387">
        <v>0</v>
      </c>
      <c r="AE2773" s="387">
        <v>38.659999999999997</v>
      </c>
      <c r="AF2773" s="387" t="s">
        <v>1729</v>
      </c>
      <c r="AG2773" s="387">
        <v>38.659999999999997</v>
      </c>
      <c r="AH2773" s="387">
        <v>0</v>
      </c>
      <c r="AI2773" s="387">
        <v>0</v>
      </c>
      <c r="AJ2773" s="387">
        <v>38.659999999999997</v>
      </c>
      <c r="AK2773" s="387">
        <v>3.87</v>
      </c>
    </row>
    <row r="2774" spans="1:37">
      <c r="A2774" s="387" t="s">
        <v>3056</v>
      </c>
      <c r="B2774" s="388">
        <v>43698.78570601852</v>
      </c>
      <c r="C2774" s="389">
        <v>43698</v>
      </c>
      <c r="D2774" s="387" t="s">
        <v>2517</v>
      </c>
      <c r="E2774" s="389">
        <v>43698</v>
      </c>
      <c r="F2774" s="387" t="s">
        <v>3022</v>
      </c>
      <c r="G2774" s="389">
        <v>43698</v>
      </c>
      <c r="H2774" s="387" t="s">
        <v>2860</v>
      </c>
      <c r="I2774" s="389">
        <v>43698</v>
      </c>
      <c r="J2774" s="387" t="s">
        <v>2859</v>
      </c>
      <c r="K2774" s="387" t="s">
        <v>1741</v>
      </c>
      <c r="L2774" s="390" t="s">
        <v>1732</v>
      </c>
      <c r="M2774" s="390" t="s">
        <v>2493</v>
      </c>
      <c r="N2774" s="390" t="str">
        <f t="shared" si="88"/>
        <v>Employee34@blyblade.com</v>
      </c>
      <c r="O2774" s="390" t="str">
        <f t="shared" si="89"/>
        <v>Jose_Ramon-Batista</v>
      </c>
      <c r="P2774" s="387" t="s">
        <v>1728</v>
      </c>
      <c r="Q2774" s="387" t="s">
        <v>1754</v>
      </c>
      <c r="R2774" s="387" t="s">
        <v>1738</v>
      </c>
      <c r="S2774" s="387">
        <v>2.2000000000000002</v>
      </c>
      <c r="T2774" s="387">
        <v>17</v>
      </c>
      <c r="U2774" s="387" t="s">
        <v>1883</v>
      </c>
      <c r="V2774" s="387" t="s">
        <v>1737</v>
      </c>
      <c r="W2774" s="387" t="s">
        <v>1875</v>
      </c>
      <c r="X2774" s="387" t="s">
        <v>1770</v>
      </c>
      <c r="Y2774" s="387" t="s">
        <v>1890</v>
      </c>
      <c r="Z2774" s="387" t="s">
        <v>1734</v>
      </c>
      <c r="AA2774" s="387" t="s">
        <v>1733</v>
      </c>
      <c r="AB2774" s="387">
        <v>22.4</v>
      </c>
      <c r="AC2774" s="387">
        <v>0</v>
      </c>
      <c r="AD2774" s="387">
        <v>0</v>
      </c>
      <c r="AE2774" s="387">
        <v>22.4</v>
      </c>
      <c r="AF2774" s="387" t="s">
        <v>1729</v>
      </c>
      <c r="AG2774" s="387">
        <v>22.4</v>
      </c>
      <c r="AH2774" s="387">
        <v>0</v>
      </c>
      <c r="AI2774" s="387">
        <v>0</v>
      </c>
      <c r="AJ2774" s="387">
        <v>22.4</v>
      </c>
      <c r="AK2774" s="387">
        <v>2.2400000000000002</v>
      </c>
    </row>
    <row r="2775" spans="1:37">
      <c r="A2775" s="387" t="s">
        <v>3055</v>
      </c>
      <c r="B2775" s="388">
        <v>43698.857789351852</v>
      </c>
      <c r="C2775" s="389">
        <v>43698</v>
      </c>
      <c r="D2775" s="387" t="s">
        <v>3046</v>
      </c>
      <c r="E2775" s="389">
        <v>43698</v>
      </c>
      <c r="F2775" s="387" t="s">
        <v>2619</v>
      </c>
      <c r="G2775" s="389">
        <v>43698</v>
      </c>
      <c r="H2775" s="387" t="s">
        <v>1887</v>
      </c>
      <c r="I2775" s="389">
        <v>43698</v>
      </c>
      <c r="J2775" s="387" t="s">
        <v>2881</v>
      </c>
      <c r="K2775" s="387" t="s">
        <v>1741</v>
      </c>
      <c r="L2775" s="390" t="s">
        <v>1732</v>
      </c>
      <c r="M2775" s="390" t="s">
        <v>1986</v>
      </c>
      <c r="N2775" s="390" t="str">
        <f t="shared" si="88"/>
        <v>Employee1@blyblade.com</v>
      </c>
      <c r="O2775" s="390" t="str">
        <f t="shared" si="89"/>
        <v>Jake_Mirto</v>
      </c>
      <c r="P2775" s="387" t="s">
        <v>1728</v>
      </c>
      <c r="Q2775" s="387" t="s">
        <v>1762</v>
      </c>
      <c r="R2775" s="387" t="s">
        <v>1753</v>
      </c>
      <c r="S2775" s="387">
        <v>8.0399999999999991</v>
      </c>
      <c r="T2775" s="387">
        <v>39</v>
      </c>
      <c r="U2775" s="387" t="s">
        <v>1752</v>
      </c>
      <c r="V2775" s="387" t="s">
        <v>1781</v>
      </c>
      <c r="W2775" s="387" t="s">
        <v>1761</v>
      </c>
      <c r="X2775" s="387" t="s">
        <v>1749</v>
      </c>
      <c r="Y2775" s="387" t="s">
        <v>1735</v>
      </c>
      <c r="Z2775" s="387" t="s">
        <v>1734</v>
      </c>
      <c r="AA2775" s="387" t="s">
        <v>1733</v>
      </c>
      <c r="AB2775" s="387">
        <v>83.61</v>
      </c>
      <c r="AC2775" s="387">
        <v>0</v>
      </c>
      <c r="AD2775" s="387">
        <v>0</v>
      </c>
      <c r="AE2775" s="387">
        <v>83.61</v>
      </c>
      <c r="AF2775" s="387" t="s">
        <v>1729</v>
      </c>
      <c r="AG2775" s="387">
        <v>83.61</v>
      </c>
      <c r="AH2775" s="387">
        <v>0</v>
      </c>
      <c r="AI2775" s="387">
        <v>0</v>
      </c>
      <c r="AJ2775" s="387">
        <v>83.61</v>
      </c>
      <c r="AK2775" s="387">
        <v>8.36</v>
      </c>
    </row>
    <row r="2776" spans="1:37">
      <c r="A2776" s="387" t="s">
        <v>3054</v>
      </c>
      <c r="B2776" s="388">
        <v>43698.91479166667</v>
      </c>
      <c r="C2776" s="389">
        <v>43698</v>
      </c>
      <c r="D2776" s="387" t="s">
        <v>2629</v>
      </c>
      <c r="E2776" s="389">
        <v>43698</v>
      </c>
      <c r="F2776" s="387" t="s">
        <v>2673</v>
      </c>
      <c r="G2776" s="389">
        <v>43698</v>
      </c>
      <c r="H2776" s="387" t="s">
        <v>2156</v>
      </c>
      <c r="I2776" s="389">
        <v>43698</v>
      </c>
      <c r="J2776" s="387" t="s">
        <v>3035</v>
      </c>
      <c r="K2776" s="387" t="s">
        <v>1741</v>
      </c>
      <c r="L2776" s="390" t="s">
        <v>1732</v>
      </c>
      <c r="M2776" s="390" t="s">
        <v>2265</v>
      </c>
      <c r="N2776" s="390" t="str">
        <f t="shared" si="88"/>
        <v>Employee4@blyblade.com</v>
      </c>
      <c r="O2776" s="390" t="str">
        <f t="shared" si="89"/>
        <v>Oksana_Orlov</v>
      </c>
      <c r="P2776" s="387" t="s">
        <v>1728</v>
      </c>
      <c r="Q2776" s="387" t="s">
        <v>1847</v>
      </c>
      <c r="R2776" s="387" t="s">
        <v>1738</v>
      </c>
      <c r="S2776" s="387">
        <v>3.92</v>
      </c>
      <c r="T2776" s="387">
        <v>8</v>
      </c>
      <c r="U2776" s="387" t="s">
        <v>1773</v>
      </c>
      <c r="V2776" s="387" t="s">
        <v>1883</v>
      </c>
      <c r="W2776" s="387" t="s">
        <v>1771</v>
      </c>
      <c r="X2776" s="387" t="s">
        <v>1770</v>
      </c>
      <c r="Y2776" s="387" t="s">
        <v>1735</v>
      </c>
      <c r="Z2776" s="387" t="s">
        <v>1734</v>
      </c>
      <c r="AA2776" s="387" t="s">
        <v>1747</v>
      </c>
      <c r="AB2776" s="387">
        <v>0</v>
      </c>
      <c r="AC2776" s="387">
        <v>0</v>
      </c>
      <c r="AD2776" s="387">
        <v>1.03</v>
      </c>
      <c r="AE2776" s="387">
        <v>1.03</v>
      </c>
      <c r="AF2776" s="387" t="s">
        <v>1729</v>
      </c>
      <c r="AG2776" s="387">
        <v>0</v>
      </c>
      <c r="AH2776" s="387">
        <v>0</v>
      </c>
      <c r="AI2776" s="387">
        <v>1.03</v>
      </c>
      <c r="AJ2776" s="387">
        <v>1.03</v>
      </c>
      <c r="AK2776" s="387">
        <v>0</v>
      </c>
    </row>
    <row r="2777" spans="1:37">
      <c r="A2777" s="387" t="s">
        <v>3053</v>
      </c>
      <c r="B2777" s="388">
        <v>43698.951516203706</v>
      </c>
      <c r="C2777" s="389">
        <v>43698</v>
      </c>
      <c r="D2777" s="387" t="s">
        <v>2827</v>
      </c>
      <c r="E2777" s="389">
        <v>43698</v>
      </c>
      <c r="F2777" s="387" t="s">
        <v>2826</v>
      </c>
      <c r="G2777" s="387" t="s">
        <v>1728</v>
      </c>
      <c r="H2777" s="387" t="s">
        <v>1728</v>
      </c>
      <c r="I2777" s="387" t="s">
        <v>1728</v>
      </c>
      <c r="J2777" s="387" t="s">
        <v>1728</v>
      </c>
      <c r="K2777" s="387" t="s">
        <v>1741</v>
      </c>
      <c r="L2777" s="390" t="s">
        <v>1732</v>
      </c>
      <c r="M2777" s="390" t="s">
        <v>1731</v>
      </c>
      <c r="N2777" s="390" t="str">
        <f t="shared" si="88"/>
        <v>Employee8@blyblade.com</v>
      </c>
      <c r="O2777" s="390" t="str">
        <f t="shared" si="89"/>
        <v>--_--</v>
      </c>
      <c r="P2777" s="387" t="s">
        <v>1728</v>
      </c>
      <c r="Q2777" s="387" t="s">
        <v>1952</v>
      </c>
      <c r="R2777" s="387" t="s">
        <v>1738</v>
      </c>
      <c r="S2777" s="387" t="s">
        <v>1728</v>
      </c>
      <c r="T2777" s="387" t="s">
        <v>1728</v>
      </c>
      <c r="U2777" s="387" t="s">
        <v>2026</v>
      </c>
      <c r="V2777" s="387" t="s">
        <v>2026</v>
      </c>
      <c r="W2777" s="387" t="s">
        <v>2403</v>
      </c>
      <c r="X2777" s="387" t="s">
        <v>1749</v>
      </c>
      <c r="Y2777" s="387" t="s">
        <v>1728</v>
      </c>
      <c r="Z2777" s="387" t="s">
        <v>1734</v>
      </c>
      <c r="AA2777" s="387" t="s">
        <v>1733</v>
      </c>
      <c r="AB2777" s="387">
        <v>10.89</v>
      </c>
      <c r="AC2777" s="387">
        <v>0</v>
      </c>
      <c r="AD2777" s="387">
        <v>0</v>
      </c>
      <c r="AE2777" s="387">
        <v>10.89</v>
      </c>
      <c r="AF2777" s="387" t="s">
        <v>1729</v>
      </c>
      <c r="AG2777" s="387">
        <v>10.89</v>
      </c>
      <c r="AH2777" s="387">
        <v>0</v>
      </c>
      <c r="AI2777" s="387">
        <v>0</v>
      </c>
      <c r="AJ2777" s="387">
        <v>10.89</v>
      </c>
      <c r="AK2777" s="387">
        <v>1.0900000000000001</v>
      </c>
    </row>
    <row r="2778" spans="1:37">
      <c r="A2778" s="387" t="s">
        <v>3053</v>
      </c>
      <c r="B2778" s="388">
        <v>43698.951793981483</v>
      </c>
      <c r="C2778" s="389">
        <v>43698</v>
      </c>
      <c r="D2778" s="387" t="s">
        <v>2827</v>
      </c>
      <c r="E2778" s="389">
        <v>43698</v>
      </c>
      <c r="F2778" s="387" t="s">
        <v>2826</v>
      </c>
      <c r="G2778" s="387" t="s">
        <v>1728</v>
      </c>
      <c r="H2778" s="387" t="s">
        <v>1728</v>
      </c>
      <c r="I2778" s="387" t="s">
        <v>1728</v>
      </c>
      <c r="J2778" s="387" t="s">
        <v>1728</v>
      </c>
      <c r="K2778" s="387" t="s">
        <v>1741</v>
      </c>
      <c r="L2778" s="390" t="s">
        <v>1732</v>
      </c>
      <c r="M2778" s="390" t="s">
        <v>1731</v>
      </c>
      <c r="N2778" s="390" t="str">
        <f t="shared" si="88"/>
        <v>Employee8@blyblade.com</v>
      </c>
      <c r="O2778" s="390" t="str">
        <f t="shared" si="89"/>
        <v>--_--</v>
      </c>
      <c r="P2778" s="387" t="s">
        <v>1728</v>
      </c>
      <c r="Q2778" s="387" t="s">
        <v>1952</v>
      </c>
      <c r="R2778" s="387" t="s">
        <v>1738</v>
      </c>
      <c r="S2778" s="387" t="s">
        <v>1728</v>
      </c>
      <c r="T2778" s="387" t="s">
        <v>1728</v>
      </c>
      <c r="U2778" s="387" t="s">
        <v>2026</v>
      </c>
      <c r="V2778" s="387" t="s">
        <v>2026</v>
      </c>
      <c r="W2778" s="387" t="s">
        <v>2403</v>
      </c>
      <c r="X2778" s="387" t="s">
        <v>1749</v>
      </c>
      <c r="Y2778" s="387" t="s">
        <v>1728</v>
      </c>
      <c r="Z2778" s="387" t="s">
        <v>1734</v>
      </c>
      <c r="AA2778" s="387" t="s">
        <v>2138</v>
      </c>
      <c r="AB2778" s="387">
        <v>-10.89</v>
      </c>
      <c r="AC2778" s="387">
        <v>0</v>
      </c>
      <c r="AD2778" s="387">
        <v>0</v>
      </c>
      <c r="AE2778" s="387">
        <v>-10.89</v>
      </c>
      <c r="AF2778" s="387" t="s">
        <v>1729</v>
      </c>
      <c r="AG2778" s="387">
        <v>-10.89</v>
      </c>
      <c r="AH2778" s="387">
        <v>0</v>
      </c>
      <c r="AI2778" s="387">
        <v>0</v>
      </c>
      <c r="AJ2778" s="387">
        <v>-10.89</v>
      </c>
      <c r="AK2778" s="387">
        <v>-1.0900000000000001</v>
      </c>
    </row>
    <row r="2779" spans="1:37">
      <c r="A2779" s="387" t="s">
        <v>3052</v>
      </c>
      <c r="B2779" s="388">
        <v>43698.991875</v>
      </c>
      <c r="C2779" s="389">
        <v>43698</v>
      </c>
      <c r="D2779" s="387" t="s">
        <v>1862</v>
      </c>
      <c r="E2779" s="389">
        <v>43698</v>
      </c>
      <c r="F2779" s="387" t="s">
        <v>3051</v>
      </c>
      <c r="G2779" s="389">
        <v>43698</v>
      </c>
      <c r="H2779" s="387" t="s">
        <v>2591</v>
      </c>
      <c r="I2779" s="389">
        <v>43698</v>
      </c>
      <c r="J2779" s="387" t="s">
        <v>2945</v>
      </c>
      <c r="K2779" s="387" t="s">
        <v>1741</v>
      </c>
      <c r="L2779" s="390" t="s">
        <v>1732</v>
      </c>
      <c r="M2779" s="390" t="s">
        <v>2265</v>
      </c>
      <c r="N2779" s="390" t="str">
        <f t="shared" si="88"/>
        <v>Employee4@blyblade.com</v>
      </c>
      <c r="O2779" s="390" t="str">
        <f t="shared" si="89"/>
        <v>Oksana_Orlov</v>
      </c>
      <c r="P2779" s="387" t="s">
        <v>1728</v>
      </c>
      <c r="Q2779" s="387" t="s">
        <v>1847</v>
      </c>
      <c r="R2779" s="387" t="s">
        <v>1738</v>
      </c>
      <c r="S2779" s="387">
        <v>4.05</v>
      </c>
      <c r="T2779" s="387">
        <v>10</v>
      </c>
      <c r="U2779" s="387" t="s">
        <v>1883</v>
      </c>
      <c r="V2779" s="387" t="s">
        <v>1773</v>
      </c>
      <c r="W2779" s="387" t="s">
        <v>1771</v>
      </c>
      <c r="X2779" s="387" t="s">
        <v>1770</v>
      </c>
      <c r="Y2779" s="387" t="s">
        <v>1735</v>
      </c>
      <c r="Z2779" s="387" t="s">
        <v>1734</v>
      </c>
      <c r="AA2779" s="387" t="s">
        <v>1733</v>
      </c>
      <c r="AB2779" s="387">
        <v>21.98</v>
      </c>
      <c r="AC2779" s="387">
        <v>0</v>
      </c>
      <c r="AD2779" s="387">
        <v>0</v>
      </c>
      <c r="AE2779" s="387">
        <v>21.98</v>
      </c>
      <c r="AF2779" s="387" t="s">
        <v>1729</v>
      </c>
      <c r="AG2779" s="387">
        <v>21.98</v>
      </c>
      <c r="AH2779" s="387">
        <v>0</v>
      </c>
      <c r="AI2779" s="387">
        <v>0</v>
      </c>
      <c r="AJ2779" s="387">
        <v>21.98</v>
      </c>
      <c r="AK2779" s="387">
        <v>2.2000000000000002</v>
      </c>
    </row>
    <row r="2780" spans="1:37">
      <c r="A2780" s="387" t="s">
        <v>3052</v>
      </c>
      <c r="B2780" s="388">
        <v>43698.992696759262</v>
      </c>
      <c r="C2780" s="389">
        <v>43698</v>
      </c>
      <c r="D2780" s="387" t="s">
        <v>1862</v>
      </c>
      <c r="E2780" s="389">
        <v>43698</v>
      </c>
      <c r="F2780" s="387" t="s">
        <v>3051</v>
      </c>
      <c r="G2780" s="389">
        <v>43698</v>
      </c>
      <c r="H2780" s="387" t="s">
        <v>2591</v>
      </c>
      <c r="I2780" s="389">
        <v>43698</v>
      </c>
      <c r="J2780" s="387" t="s">
        <v>2945</v>
      </c>
      <c r="K2780" s="387" t="s">
        <v>1741</v>
      </c>
      <c r="L2780" s="390" t="s">
        <v>1732</v>
      </c>
      <c r="M2780" s="390" t="s">
        <v>2265</v>
      </c>
      <c r="N2780" s="390" t="str">
        <f t="shared" si="88"/>
        <v>Employee4@blyblade.com</v>
      </c>
      <c r="O2780" s="390" t="str">
        <f t="shared" si="89"/>
        <v>Oksana_Orlov</v>
      </c>
      <c r="P2780" s="387" t="s">
        <v>1728</v>
      </c>
      <c r="Q2780" s="387" t="s">
        <v>1847</v>
      </c>
      <c r="R2780" s="387" t="s">
        <v>1738</v>
      </c>
      <c r="S2780" s="387">
        <v>4.05</v>
      </c>
      <c r="T2780" s="387">
        <v>10</v>
      </c>
      <c r="U2780" s="387" t="s">
        <v>1883</v>
      </c>
      <c r="V2780" s="387" t="s">
        <v>1773</v>
      </c>
      <c r="W2780" s="387" t="s">
        <v>1771</v>
      </c>
      <c r="X2780" s="387" t="s">
        <v>1770</v>
      </c>
      <c r="Y2780" s="387" t="s">
        <v>1735</v>
      </c>
      <c r="Z2780" s="387" t="s">
        <v>1734</v>
      </c>
      <c r="AA2780" s="387" t="s">
        <v>1747</v>
      </c>
      <c r="AB2780" s="387">
        <v>0</v>
      </c>
      <c r="AC2780" s="387">
        <v>0</v>
      </c>
      <c r="AD2780" s="387">
        <v>3.36</v>
      </c>
      <c r="AE2780" s="387">
        <v>3.36</v>
      </c>
      <c r="AF2780" s="387" t="s">
        <v>1729</v>
      </c>
      <c r="AG2780" s="387">
        <v>0</v>
      </c>
      <c r="AH2780" s="387">
        <v>0</v>
      </c>
      <c r="AI2780" s="387">
        <v>3.36</v>
      </c>
      <c r="AJ2780" s="387">
        <v>3.36</v>
      </c>
      <c r="AK2780" s="387">
        <v>0</v>
      </c>
    </row>
    <row r="2781" spans="1:37">
      <c r="A2781" s="387" t="s">
        <v>3050</v>
      </c>
      <c r="B2781" s="388">
        <v>43698.999849537038</v>
      </c>
      <c r="C2781" s="389">
        <v>43698</v>
      </c>
      <c r="D2781" s="387" t="s">
        <v>2591</v>
      </c>
      <c r="E2781" s="389">
        <v>43698</v>
      </c>
      <c r="F2781" s="387" t="s">
        <v>2945</v>
      </c>
      <c r="G2781" s="389">
        <v>43698</v>
      </c>
      <c r="H2781" s="387" t="s">
        <v>3049</v>
      </c>
      <c r="I2781" s="389">
        <v>43698</v>
      </c>
      <c r="J2781" s="387" t="s">
        <v>2404</v>
      </c>
      <c r="K2781" s="387" t="s">
        <v>1741</v>
      </c>
      <c r="L2781" s="390" t="s">
        <v>1732</v>
      </c>
      <c r="M2781" s="390" t="s">
        <v>1924</v>
      </c>
      <c r="N2781" s="390" t="str">
        <f t="shared" si="88"/>
        <v>Employee16@blyblade.com</v>
      </c>
      <c r="O2781" s="390" t="str">
        <f t="shared" si="89"/>
        <v>Hunter_Senning</v>
      </c>
      <c r="P2781" s="387" t="s">
        <v>1728</v>
      </c>
      <c r="Q2781" s="387" t="s">
        <v>1847</v>
      </c>
      <c r="R2781" s="387" t="s">
        <v>1803</v>
      </c>
      <c r="S2781" s="387">
        <v>2.2799999999999998</v>
      </c>
      <c r="T2781" s="387">
        <v>9</v>
      </c>
      <c r="U2781" s="387" t="s">
        <v>2247</v>
      </c>
      <c r="V2781" s="387" t="s">
        <v>2247</v>
      </c>
      <c r="W2781" s="387" t="s">
        <v>1771</v>
      </c>
      <c r="X2781" s="387" t="s">
        <v>1770</v>
      </c>
      <c r="Y2781" s="387" t="s">
        <v>1748</v>
      </c>
      <c r="Z2781" s="387" t="s">
        <v>1734</v>
      </c>
      <c r="AA2781" s="387" t="s">
        <v>1733</v>
      </c>
      <c r="AB2781" s="387">
        <v>8.17</v>
      </c>
      <c r="AC2781" s="387">
        <v>0</v>
      </c>
      <c r="AD2781" s="387">
        <v>0</v>
      </c>
      <c r="AE2781" s="387">
        <v>8.17</v>
      </c>
      <c r="AF2781" s="387" t="s">
        <v>1729</v>
      </c>
      <c r="AG2781" s="387">
        <v>8.17</v>
      </c>
      <c r="AH2781" s="387">
        <v>0</v>
      </c>
      <c r="AI2781" s="387">
        <v>0</v>
      </c>
      <c r="AJ2781" s="387">
        <v>8.17</v>
      </c>
      <c r="AK2781" s="387">
        <v>0.82</v>
      </c>
    </row>
    <row r="2782" spans="1:37">
      <c r="A2782" s="391" t="s">
        <v>3048</v>
      </c>
      <c r="B2782" s="388">
        <v>43699.026053240741</v>
      </c>
      <c r="C2782" s="389">
        <v>43698</v>
      </c>
      <c r="D2782" s="387" t="s">
        <v>3047</v>
      </c>
      <c r="E2782" s="389">
        <v>43698</v>
      </c>
      <c r="F2782" s="387" t="s">
        <v>3046</v>
      </c>
      <c r="G2782" s="389">
        <v>43699</v>
      </c>
      <c r="H2782" s="387" t="s">
        <v>3045</v>
      </c>
      <c r="I2782" s="389">
        <v>43698</v>
      </c>
      <c r="J2782" s="387" t="s">
        <v>2847</v>
      </c>
      <c r="K2782" s="387" t="s">
        <v>1741</v>
      </c>
      <c r="L2782" s="390" t="s">
        <v>1732</v>
      </c>
      <c r="M2782" s="390" t="s">
        <v>1986</v>
      </c>
      <c r="N2782" s="390" t="str">
        <f t="shared" si="88"/>
        <v>Employee1@blyblade.com</v>
      </c>
      <c r="O2782" s="390" t="str">
        <f t="shared" si="89"/>
        <v>Jake_Mirto</v>
      </c>
      <c r="P2782" s="387" t="s">
        <v>1728</v>
      </c>
      <c r="Q2782" s="387" t="s">
        <v>1762</v>
      </c>
      <c r="R2782" s="387" t="s">
        <v>1753</v>
      </c>
      <c r="S2782" s="387">
        <v>10.79</v>
      </c>
      <c r="T2782" s="387">
        <v>40</v>
      </c>
      <c r="U2782" s="387" t="s">
        <v>1752</v>
      </c>
      <c r="V2782" s="387" t="s">
        <v>1751</v>
      </c>
      <c r="W2782" s="387" t="s">
        <v>1761</v>
      </c>
      <c r="X2782" s="387" t="s">
        <v>1749</v>
      </c>
      <c r="Y2782" s="387" t="s">
        <v>1735</v>
      </c>
      <c r="Z2782" s="387" t="s">
        <v>1734</v>
      </c>
      <c r="AA2782" s="387" t="s">
        <v>1733</v>
      </c>
      <c r="AB2782" s="387">
        <v>104.16</v>
      </c>
      <c r="AC2782" s="387">
        <v>0</v>
      </c>
      <c r="AD2782" s="387">
        <v>0</v>
      </c>
      <c r="AE2782" s="387">
        <v>104.16</v>
      </c>
      <c r="AF2782" s="387" t="s">
        <v>1729</v>
      </c>
      <c r="AG2782" s="387">
        <v>104.16</v>
      </c>
      <c r="AH2782" s="387">
        <v>0</v>
      </c>
      <c r="AI2782" s="387">
        <v>0</v>
      </c>
      <c r="AJ2782" s="387">
        <v>104.16</v>
      </c>
      <c r="AK2782" s="387">
        <v>10.42</v>
      </c>
    </row>
    <row r="2783" spans="1:37">
      <c r="A2783" s="387" t="s">
        <v>3044</v>
      </c>
      <c r="B2783" s="388">
        <v>43699.054942129631</v>
      </c>
      <c r="C2783" s="389">
        <v>43699</v>
      </c>
      <c r="D2783" s="387" t="s">
        <v>2251</v>
      </c>
      <c r="E2783" s="389">
        <v>43698</v>
      </c>
      <c r="F2783" s="387" t="s">
        <v>2250</v>
      </c>
      <c r="G2783" s="389">
        <v>43699</v>
      </c>
      <c r="H2783" s="387" t="s">
        <v>2810</v>
      </c>
      <c r="I2783" s="389">
        <v>43698</v>
      </c>
      <c r="J2783" s="387" t="s">
        <v>2036</v>
      </c>
      <c r="K2783" s="387" t="s">
        <v>1741</v>
      </c>
      <c r="L2783" s="390" t="s">
        <v>1732</v>
      </c>
      <c r="M2783" s="390" t="s">
        <v>1929</v>
      </c>
      <c r="N2783" s="390" t="str">
        <f t="shared" si="88"/>
        <v>Employee29@blyblade.com</v>
      </c>
      <c r="O2783" s="390" t="str">
        <f t="shared" si="89"/>
        <v>Justin_Meltzer</v>
      </c>
      <c r="P2783" s="387" t="s">
        <v>1728</v>
      </c>
      <c r="Q2783" s="387" t="s">
        <v>1754</v>
      </c>
      <c r="R2783" s="387" t="s">
        <v>1738</v>
      </c>
      <c r="S2783" s="387">
        <v>1.27</v>
      </c>
      <c r="T2783" s="387">
        <v>6</v>
      </c>
      <c r="U2783" s="387" t="s">
        <v>1737</v>
      </c>
      <c r="V2783" s="387" t="s">
        <v>1928</v>
      </c>
      <c r="W2783" s="387" t="s">
        <v>1771</v>
      </c>
      <c r="X2783" s="387" t="s">
        <v>1844</v>
      </c>
      <c r="Y2783" s="387" t="s">
        <v>1748</v>
      </c>
      <c r="Z2783" s="387" t="s">
        <v>1734</v>
      </c>
      <c r="AA2783" s="387" t="s">
        <v>1733</v>
      </c>
      <c r="AB2783" s="387">
        <v>10.83</v>
      </c>
      <c r="AC2783" s="387">
        <v>0</v>
      </c>
      <c r="AD2783" s="387">
        <v>0</v>
      </c>
      <c r="AE2783" s="387">
        <v>10.83</v>
      </c>
      <c r="AF2783" s="387" t="s">
        <v>1729</v>
      </c>
      <c r="AG2783" s="387">
        <v>10.83</v>
      </c>
      <c r="AH2783" s="387">
        <v>0</v>
      </c>
      <c r="AI2783" s="387">
        <v>0</v>
      </c>
      <c r="AJ2783" s="387">
        <v>10.83</v>
      </c>
      <c r="AK2783" s="387">
        <v>1.08</v>
      </c>
    </row>
    <row r="2784" spans="1:37">
      <c r="A2784" s="387" t="s">
        <v>3043</v>
      </c>
      <c r="B2784" s="388">
        <v>43699.064236111109</v>
      </c>
      <c r="C2784" s="389">
        <v>43699</v>
      </c>
      <c r="D2784" s="387" t="s">
        <v>1907</v>
      </c>
      <c r="E2784" s="389">
        <v>43698</v>
      </c>
      <c r="F2784" s="387" t="s">
        <v>1906</v>
      </c>
      <c r="G2784" s="389">
        <v>43699</v>
      </c>
      <c r="H2784" s="387" t="s">
        <v>3042</v>
      </c>
      <c r="I2784" s="389">
        <v>43698</v>
      </c>
      <c r="J2784" s="387" t="s">
        <v>2844</v>
      </c>
      <c r="K2784" s="387" t="s">
        <v>1741</v>
      </c>
      <c r="L2784" s="390" t="s">
        <v>1732</v>
      </c>
      <c r="M2784" s="390" t="s">
        <v>2255</v>
      </c>
      <c r="N2784" s="390" t="str">
        <f t="shared" si="88"/>
        <v>Employee7@blyblade.com</v>
      </c>
      <c r="O2784" s="390" t="str">
        <f t="shared" si="89"/>
        <v>Jack_Oneill</v>
      </c>
      <c r="P2784" s="387" t="s">
        <v>1728</v>
      </c>
      <c r="Q2784" s="387" t="s">
        <v>1754</v>
      </c>
      <c r="R2784" s="387" t="s">
        <v>1738</v>
      </c>
      <c r="S2784" s="387">
        <v>2.88</v>
      </c>
      <c r="T2784" s="387">
        <v>20</v>
      </c>
      <c r="U2784" s="387" t="s">
        <v>1737</v>
      </c>
      <c r="V2784" s="387" t="s">
        <v>2254</v>
      </c>
      <c r="W2784" s="387" t="s">
        <v>1771</v>
      </c>
      <c r="X2784" s="387" t="s">
        <v>1844</v>
      </c>
      <c r="Y2784" s="387" t="s">
        <v>1748</v>
      </c>
      <c r="Z2784" s="387" t="s">
        <v>1734</v>
      </c>
      <c r="AA2784" s="387" t="s">
        <v>1733</v>
      </c>
      <c r="AB2784" s="387">
        <v>23.72</v>
      </c>
      <c r="AC2784" s="387">
        <v>0</v>
      </c>
      <c r="AD2784" s="387">
        <v>0</v>
      </c>
      <c r="AE2784" s="387">
        <v>23.72</v>
      </c>
      <c r="AF2784" s="387" t="s">
        <v>1729</v>
      </c>
      <c r="AG2784" s="387">
        <v>23.72</v>
      </c>
      <c r="AH2784" s="387">
        <v>0</v>
      </c>
      <c r="AI2784" s="387">
        <v>0</v>
      </c>
      <c r="AJ2784" s="387">
        <v>23.72</v>
      </c>
      <c r="AK2784" s="387">
        <v>2.37</v>
      </c>
    </row>
    <row r="2785" spans="1:37">
      <c r="A2785" s="387" t="s">
        <v>3041</v>
      </c>
      <c r="B2785" s="388">
        <v>43699.422453703701</v>
      </c>
      <c r="C2785" s="389">
        <v>43699</v>
      </c>
      <c r="D2785" s="387" t="s">
        <v>2688</v>
      </c>
      <c r="E2785" s="389">
        <v>43699</v>
      </c>
      <c r="F2785" s="387" t="s">
        <v>2687</v>
      </c>
      <c r="G2785" s="389">
        <v>43699</v>
      </c>
      <c r="H2785" s="387" t="s">
        <v>2378</v>
      </c>
      <c r="I2785" s="389">
        <v>43699</v>
      </c>
      <c r="J2785" s="387" t="s">
        <v>2377</v>
      </c>
      <c r="K2785" s="387" t="s">
        <v>1741</v>
      </c>
      <c r="L2785" s="390" t="s">
        <v>1732</v>
      </c>
      <c r="M2785" s="390" t="s">
        <v>1804</v>
      </c>
      <c r="N2785" s="390" t="str">
        <f t="shared" si="88"/>
        <v>Employee47@blyblade.com</v>
      </c>
      <c r="O2785" s="390" t="str">
        <f t="shared" si="89"/>
        <v>Amanda_Soucy</v>
      </c>
      <c r="P2785" s="387" t="s">
        <v>1728</v>
      </c>
      <c r="Q2785" s="387" t="s">
        <v>1754</v>
      </c>
      <c r="R2785" s="387" t="s">
        <v>1738</v>
      </c>
      <c r="S2785" s="387">
        <v>1.53</v>
      </c>
      <c r="T2785" s="387">
        <v>6</v>
      </c>
      <c r="U2785" s="387" t="s">
        <v>1833</v>
      </c>
      <c r="V2785" s="387" t="s">
        <v>1737</v>
      </c>
      <c r="W2785" s="387" t="s">
        <v>1771</v>
      </c>
      <c r="X2785" s="387" t="s">
        <v>1844</v>
      </c>
      <c r="Y2785" s="387" t="s">
        <v>1735</v>
      </c>
      <c r="Z2785" s="387" t="s">
        <v>1734</v>
      </c>
      <c r="AA2785" s="387" t="s">
        <v>1733</v>
      </c>
      <c r="AB2785" s="387">
        <v>5.89</v>
      </c>
      <c r="AC2785" s="387">
        <v>0</v>
      </c>
      <c r="AD2785" s="387">
        <v>0</v>
      </c>
      <c r="AE2785" s="387">
        <v>5.89</v>
      </c>
      <c r="AF2785" s="387" t="s">
        <v>1729</v>
      </c>
      <c r="AG2785" s="387">
        <v>5.89</v>
      </c>
      <c r="AH2785" s="387">
        <v>0</v>
      </c>
      <c r="AI2785" s="387">
        <v>0</v>
      </c>
      <c r="AJ2785" s="387">
        <v>5.89</v>
      </c>
      <c r="AK2785" s="387">
        <v>0.59</v>
      </c>
    </row>
    <row r="2786" spans="1:37">
      <c r="A2786" s="387" t="s">
        <v>3040</v>
      </c>
      <c r="B2786" s="388">
        <v>43699.456724537034</v>
      </c>
      <c r="C2786" s="389">
        <v>43699</v>
      </c>
      <c r="D2786" s="387" t="s">
        <v>2641</v>
      </c>
      <c r="E2786" s="389">
        <v>43699</v>
      </c>
      <c r="F2786" s="387" t="s">
        <v>2913</v>
      </c>
      <c r="G2786" s="389">
        <v>43699</v>
      </c>
      <c r="H2786" s="387" t="s">
        <v>2670</v>
      </c>
      <c r="I2786" s="389">
        <v>43699</v>
      </c>
      <c r="J2786" s="387" t="s">
        <v>2669</v>
      </c>
      <c r="K2786" s="387" t="s">
        <v>1741</v>
      </c>
      <c r="L2786" s="390" t="s">
        <v>1732</v>
      </c>
      <c r="M2786" s="390" t="s">
        <v>2681</v>
      </c>
      <c r="N2786" s="390" t="str">
        <f t="shared" si="88"/>
        <v>Employee23@blyblade.com</v>
      </c>
      <c r="O2786" s="390" t="str">
        <f t="shared" si="89"/>
        <v>James_Whaley</v>
      </c>
      <c r="P2786" s="387" t="s">
        <v>1728</v>
      </c>
      <c r="Q2786" s="387" t="s">
        <v>1754</v>
      </c>
      <c r="R2786" s="387" t="s">
        <v>1738</v>
      </c>
      <c r="S2786" s="387">
        <v>1.61</v>
      </c>
      <c r="T2786" s="387">
        <v>10</v>
      </c>
      <c r="U2786" s="387" t="s">
        <v>2915</v>
      </c>
      <c r="V2786" s="387" t="s">
        <v>1772</v>
      </c>
      <c r="W2786" s="387" t="s">
        <v>1771</v>
      </c>
      <c r="X2786" s="387" t="s">
        <v>1770</v>
      </c>
      <c r="Y2786" s="387" t="s">
        <v>1896</v>
      </c>
      <c r="Z2786" s="387" t="s">
        <v>1734</v>
      </c>
      <c r="AA2786" s="387" t="s">
        <v>1733</v>
      </c>
      <c r="AB2786" s="387">
        <v>13.78</v>
      </c>
      <c r="AC2786" s="387">
        <v>0</v>
      </c>
      <c r="AD2786" s="387">
        <v>0</v>
      </c>
      <c r="AE2786" s="387">
        <v>13.78</v>
      </c>
      <c r="AF2786" s="387" t="s">
        <v>1729</v>
      </c>
      <c r="AG2786" s="387">
        <v>13.78</v>
      </c>
      <c r="AH2786" s="387">
        <v>0</v>
      </c>
      <c r="AI2786" s="387">
        <v>0</v>
      </c>
      <c r="AJ2786" s="387">
        <v>13.78</v>
      </c>
      <c r="AK2786" s="387">
        <v>1.38</v>
      </c>
    </row>
    <row r="2787" spans="1:37">
      <c r="A2787" s="387" t="s">
        <v>3039</v>
      </c>
      <c r="B2787" s="388">
        <v>43699.472812499997</v>
      </c>
      <c r="C2787" s="389">
        <v>43699</v>
      </c>
      <c r="D2787" s="387" t="s">
        <v>2678</v>
      </c>
      <c r="E2787" s="389">
        <v>43699</v>
      </c>
      <c r="F2787" s="387" t="s">
        <v>2677</v>
      </c>
      <c r="G2787" s="389">
        <v>43699</v>
      </c>
      <c r="H2787" s="387" t="s">
        <v>3038</v>
      </c>
      <c r="I2787" s="389">
        <v>43699</v>
      </c>
      <c r="J2787" s="387" t="s">
        <v>3037</v>
      </c>
      <c r="K2787" s="387" t="s">
        <v>1741</v>
      </c>
      <c r="L2787" s="390" t="s">
        <v>1732</v>
      </c>
      <c r="M2787" s="390" t="s">
        <v>2208</v>
      </c>
      <c r="N2787" s="390" t="str">
        <f t="shared" si="88"/>
        <v>Employee13@blyblade.com</v>
      </c>
      <c r="O2787" s="390" t="str">
        <f t="shared" si="89"/>
        <v>Evelyn_Pelczar</v>
      </c>
      <c r="P2787" s="387" t="s">
        <v>1728</v>
      </c>
      <c r="Q2787" s="387" t="s">
        <v>1847</v>
      </c>
      <c r="R2787" s="387" t="s">
        <v>1738</v>
      </c>
      <c r="S2787" s="387">
        <v>3.65</v>
      </c>
      <c r="T2787" s="387">
        <v>18</v>
      </c>
      <c r="U2787" s="387" t="s">
        <v>2207</v>
      </c>
      <c r="V2787" s="387" t="s">
        <v>1772</v>
      </c>
      <c r="W2787" s="387" t="s">
        <v>1771</v>
      </c>
      <c r="X2787" s="387" t="s">
        <v>1844</v>
      </c>
      <c r="Y2787" s="387" t="s">
        <v>1735</v>
      </c>
      <c r="Z2787" s="387" t="s">
        <v>1734</v>
      </c>
      <c r="AA2787" s="387" t="s">
        <v>1733</v>
      </c>
      <c r="AB2787" s="387">
        <v>19.95</v>
      </c>
      <c r="AC2787" s="387">
        <v>0</v>
      </c>
      <c r="AD2787" s="387">
        <v>0</v>
      </c>
      <c r="AE2787" s="387">
        <v>19.95</v>
      </c>
      <c r="AF2787" s="387" t="s">
        <v>1729</v>
      </c>
      <c r="AG2787" s="387">
        <v>19.95</v>
      </c>
      <c r="AH2787" s="387">
        <v>0</v>
      </c>
      <c r="AI2787" s="387">
        <v>0</v>
      </c>
      <c r="AJ2787" s="387">
        <v>19.95</v>
      </c>
      <c r="AK2787" s="387">
        <v>2</v>
      </c>
    </row>
    <row r="2788" spans="1:37">
      <c r="A2788" s="387" t="s">
        <v>3036</v>
      </c>
      <c r="B2788" s="388">
        <v>43699.478101851855</v>
      </c>
      <c r="C2788" s="389">
        <v>43699</v>
      </c>
      <c r="D2788" s="387" t="s">
        <v>2180</v>
      </c>
      <c r="E2788" s="389">
        <v>43699</v>
      </c>
      <c r="F2788" s="387" t="s">
        <v>2567</v>
      </c>
      <c r="G2788" s="389">
        <v>43699</v>
      </c>
      <c r="H2788" s="387" t="s">
        <v>2156</v>
      </c>
      <c r="I2788" s="389">
        <v>43699</v>
      </c>
      <c r="J2788" s="387" t="s">
        <v>3035</v>
      </c>
      <c r="K2788" s="387" t="s">
        <v>1741</v>
      </c>
      <c r="L2788" s="390" t="s">
        <v>1732</v>
      </c>
      <c r="M2788" s="390" t="s">
        <v>1884</v>
      </c>
      <c r="N2788" s="390" t="str">
        <f t="shared" si="88"/>
        <v>Employee25@blyblade.com</v>
      </c>
      <c r="O2788" s="390" t="str">
        <f t="shared" si="89"/>
        <v>Shyloh_Davonne Wilkinson</v>
      </c>
      <c r="P2788" s="387" t="s">
        <v>1728</v>
      </c>
      <c r="Q2788" s="387" t="s">
        <v>1847</v>
      </c>
      <c r="R2788" s="387" t="s">
        <v>1803</v>
      </c>
      <c r="S2788" s="387">
        <v>5.4</v>
      </c>
      <c r="T2788" s="387">
        <v>31</v>
      </c>
      <c r="U2788" s="387" t="s">
        <v>1882</v>
      </c>
      <c r="V2788" s="387" t="s">
        <v>1883</v>
      </c>
      <c r="W2788" s="387" t="s">
        <v>1771</v>
      </c>
      <c r="X2788" s="387" t="s">
        <v>1770</v>
      </c>
      <c r="Y2788" s="387" t="s">
        <v>1735</v>
      </c>
      <c r="Z2788" s="387" t="s">
        <v>1734</v>
      </c>
      <c r="AA2788" s="387" t="s">
        <v>1733</v>
      </c>
      <c r="AB2788" s="387">
        <v>37.799999999999997</v>
      </c>
      <c r="AC2788" s="387">
        <v>0</v>
      </c>
      <c r="AD2788" s="387">
        <v>0</v>
      </c>
      <c r="AE2788" s="387">
        <v>37.799999999999997</v>
      </c>
      <c r="AF2788" s="387" t="s">
        <v>1729</v>
      </c>
      <c r="AG2788" s="387">
        <v>37.799999999999997</v>
      </c>
      <c r="AH2788" s="387">
        <v>0</v>
      </c>
      <c r="AI2788" s="387">
        <v>0</v>
      </c>
      <c r="AJ2788" s="387">
        <v>37.799999999999997</v>
      </c>
      <c r="AK2788" s="387">
        <v>3.78</v>
      </c>
    </row>
    <row r="2789" spans="1:37">
      <c r="A2789" s="387" t="s">
        <v>3034</v>
      </c>
      <c r="B2789" s="388">
        <v>43699.508518518516</v>
      </c>
      <c r="C2789" s="389">
        <v>43699</v>
      </c>
      <c r="D2789" s="387" t="s">
        <v>3033</v>
      </c>
      <c r="E2789" s="389">
        <v>43699</v>
      </c>
      <c r="F2789" s="387" t="s">
        <v>3032</v>
      </c>
      <c r="G2789" s="389">
        <v>43699</v>
      </c>
      <c r="H2789" s="387" t="s">
        <v>2165</v>
      </c>
      <c r="I2789" s="389">
        <v>43699</v>
      </c>
      <c r="J2789" s="387" t="s">
        <v>3031</v>
      </c>
      <c r="K2789" s="387" t="s">
        <v>1741</v>
      </c>
      <c r="L2789" s="390" t="s">
        <v>1732</v>
      </c>
      <c r="M2789" s="390" t="s">
        <v>3030</v>
      </c>
      <c r="N2789" s="390" t="str">
        <f t="shared" si="88"/>
        <v>Employee48@blyblade.com</v>
      </c>
      <c r="O2789" s="390" t="str">
        <f t="shared" si="89"/>
        <v>Callen_Morris</v>
      </c>
      <c r="P2789" s="387" t="s">
        <v>1728</v>
      </c>
      <c r="Q2789" s="387" t="s">
        <v>1754</v>
      </c>
      <c r="R2789" s="387" t="s">
        <v>1738</v>
      </c>
      <c r="S2789" s="387">
        <v>2.88</v>
      </c>
      <c r="T2789" s="387">
        <v>11</v>
      </c>
      <c r="U2789" s="387" t="s">
        <v>3029</v>
      </c>
      <c r="V2789" s="387" t="s">
        <v>1737</v>
      </c>
      <c r="W2789" s="387" t="s">
        <v>1875</v>
      </c>
      <c r="X2789" s="387" t="s">
        <v>1770</v>
      </c>
      <c r="Y2789" s="387" t="s">
        <v>1728</v>
      </c>
      <c r="Z2789" s="387" t="s">
        <v>1734</v>
      </c>
      <c r="AA2789" s="387" t="s">
        <v>1733</v>
      </c>
      <c r="AB2789" s="387">
        <v>18.64</v>
      </c>
      <c r="AC2789" s="387">
        <v>0</v>
      </c>
      <c r="AD2789" s="387">
        <v>0</v>
      </c>
      <c r="AE2789" s="387">
        <v>18.64</v>
      </c>
      <c r="AF2789" s="387" t="s">
        <v>1729</v>
      </c>
      <c r="AG2789" s="387">
        <v>18.64</v>
      </c>
      <c r="AH2789" s="387">
        <v>0</v>
      </c>
      <c r="AI2789" s="387">
        <v>0</v>
      </c>
      <c r="AJ2789" s="387">
        <v>18.64</v>
      </c>
      <c r="AK2789" s="387">
        <v>1.86</v>
      </c>
    </row>
    <row r="2790" spans="1:37">
      <c r="A2790" s="387" t="s">
        <v>3028</v>
      </c>
      <c r="B2790" s="388">
        <v>43699.519872685189</v>
      </c>
      <c r="C2790" s="389">
        <v>43699</v>
      </c>
      <c r="D2790" s="387" t="s">
        <v>2151</v>
      </c>
      <c r="E2790" s="389">
        <v>43699</v>
      </c>
      <c r="F2790" s="387" t="s">
        <v>2888</v>
      </c>
      <c r="G2790" s="389">
        <v>43699</v>
      </c>
      <c r="H2790" s="387" t="s">
        <v>3027</v>
      </c>
      <c r="I2790" s="389">
        <v>43699</v>
      </c>
      <c r="J2790" s="387" t="s">
        <v>3026</v>
      </c>
      <c r="K2790" s="387" t="s">
        <v>1741</v>
      </c>
      <c r="L2790" s="390" t="s">
        <v>1732</v>
      </c>
      <c r="M2790" s="390" t="s">
        <v>1992</v>
      </c>
      <c r="N2790" s="390" t="str">
        <f t="shared" si="88"/>
        <v>Employee12@blyblade.com</v>
      </c>
      <c r="O2790" s="390" t="str">
        <f t="shared" si="89"/>
        <v>Lysane_Sanchez</v>
      </c>
      <c r="P2790" s="387" t="s">
        <v>1728</v>
      </c>
      <c r="Q2790" s="387" t="s">
        <v>1754</v>
      </c>
      <c r="R2790" s="387" t="s">
        <v>1738</v>
      </c>
      <c r="S2790" s="387">
        <v>17.13</v>
      </c>
      <c r="T2790" s="387">
        <v>43</v>
      </c>
      <c r="U2790" s="387" t="s">
        <v>1928</v>
      </c>
      <c r="V2790" s="387" t="s">
        <v>2026</v>
      </c>
      <c r="W2790" s="387" t="s">
        <v>2450</v>
      </c>
      <c r="X2790" s="387" t="s">
        <v>1964</v>
      </c>
      <c r="Y2790" s="387" t="s">
        <v>1748</v>
      </c>
      <c r="Z2790" s="387" t="s">
        <v>1734</v>
      </c>
      <c r="AA2790" s="387" t="s">
        <v>1733</v>
      </c>
      <c r="AB2790" s="387">
        <v>62.11</v>
      </c>
      <c r="AC2790" s="387">
        <v>0</v>
      </c>
      <c r="AD2790" s="387">
        <v>0</v>
      </c>
      <c r="AE2790" s="387">
        <v>62.11</v>
      </c>
      <c r="AF2790" s="387" t="s">
        <v>1729</v>
      </c>
      <c r="AG2790" s="387">
        <v>62.11</v>
      </c>
      <c r="AH2790" s="387">
        <v>0</v>
      </c>
      <c r="AI2790" s="387">
        <v>0</v>
      </c>
      <c r="AJ2790" s="387">
        <v>62.11</v>
      </c>
      <c r="AK2790" s="387">
        <v>6.21</v>
      </c>
    </row>
    <row r="2791" spans="1:37">
      <c r="A2791" s="387" t="s">
        <v>3025</v>
      </c>
      <c r="B2791" s="388">
        <v>43699.536817129629</v>
      </c>
      <c r="C2791" s="389">
        <v>43699</v>
      </c>
      <c r="D2791" s="387" t="s">
        <v>1784</v>
      </c>
      <c r="E2791" s="389">
        <v>43699</v>
      </c>
      <c r="F2791" s="387" t="s">
        <v>3024</v>
      </c>
      <c r="G2791" s="389">
        <v>43699</v>
      </c>
      <c r="H2791" s="387" t="s">
        <v>2902</v>
      </c>
      <c r="I2791" s="389">
        <v>43699</v>
      </c>
      <c r="J2791" s="387" t="s">
        <v>2901</v>
      </c>
      <c r="K2791" s="387" t="s">
        <v>1741</v>
      </c>
      <c r="L2791" s="390" t="s">
        <v>1732</v>
      </c>
      <c r="M2791" s="390" t="s">
        <v>2013</v>
      </c>
      <c r="N2791" s="390" t="str">
        <f t="shared" si="88"/>
        <v>Employee22@blyblade.com</v>
      </c>
      <c r="O2791" s="390" t="str">
        <f t="shared" si="89"/>
        <v>Lee_Gold</v>
      </c>
      <c r="P2791" s="387" t="s">
        <v>1728</v>
      </c>
      <c r="Q2791" s="387" t="s">
        <v>1847</v>
      </c>
      <c r="R2791" s="387" t="s">
        <v>1738</v>
      </c>
      <c r="S2791" s="387">
        <v>1.85</v>
      </c>
      <c r="T2791" s="387">
        <v>15</v>
      </c>
      <c r="U2791" s="387" t="s">
        <v>1883</v>
      </c>
      <c r="V2791" s="387" t="s">
        <v>1737</v>
      </c>
      <c r="W2791" s="387" t="s">
        <v>1965</v>
      </c>
      <c r="X2791" s="387" t="s">
        <v>1770</v>
      </c>
      <c r="Y2791" s="387" t="s">
        <v>1748</v>
      </c>
      <c r="Z2791" s="387" t="s">
        <v>1734</v>
      </c>
      <c r="AA2791" s="387" t="s">
        <v>1733</v>
      </c>
      <c r="AB2791" s="387">
        <v>17.920000000000002</v>
      </c>
      <c r="AC2791" s="387">
        <v>0</v>
      </c>
      <c r="AD2791" s="387">
        <v>0</v>
      </c>
      <c r="AE2791" s="387">
        <v>17.920000000000002</v>
      </c>
      <c r="AF2791" s="387" t="s">
        <v>1729</v>
      </c>
      <c r="AG2791" s="387">
        <v>17.920000000000002</v>
      </c>
      <c r="AH2791" s="387">
        <v>0</v>
      </c>
      <c r="AI2791" s="387">
        <v>0</v>
      </c>
      <c r="AJ2791" s="387">
        <v>17.920000000000002</v>
      </c>
      <c r="AK2791" s="387">
        <v>1.79</v>
      </c>
    </row>
    <row r="2792" spans="1:37">
      <c r="A2792" s="387" t="s">
        <v>3023</v>
      </c>
      <c r="B2792" s="388">
        <v>43699.622754629629</v>
      </c>
      <c r="C2792" s="389">
        <v>43699</v>
      </c>
      <c r="D2792" s="387" t="s">
        <v>3022</v>
      </c>
      <c r="E2792" s="389">
        <v>43699</v>
      </c>
      <c r="F2792" s="387" t="s">
        <v>2212</v>
      </c>
      <c r="G2792" s="389">
        <v>43699</v>
      </c>
      <c r="H2792" s="387" t="s">
        <v>3021</v>
      </c>
      <c r="I2792" s="389">
        <v>43699</v>
      </c>
      <c r="J2792" s="387" t="s">
        <v>2678</v>
      </c>
      <c r="K2792" s="387" t="s">
        <v>1741</v>
      </c>
      <c r="L2792" s="390" t="s">
        <v>1732</v>
      </c>
      <c r="M2792" s="390" t="s">
        <v>1884</v>
      </c>
      <c r="N2792" s="390" t="str">
        <f t="shared" si="88"/>
        <v>Employee25@blyblade.com</v>
      </c>
      <c r="O2792" s="390" t="str">
        <f t="shared" si="89"/>
        <v>Shyloh_Davonne Wilkinson</v>
      </c>
      <c r="P2792" s="387" t="s">
        <v>1728</v>
      </c>
      <c r="Q2792" s="387" t="s">
        <v>1847</v>
      </c>
      <c r="R2792" s="387" t="s">
        <v>1738</v>
      </c>
      <c r="S2792" s="387">
        <v>2.16</v>
      </c>
      <c r="T2792" s="387">
        <v>20</v>
      </c>
      <c r="U2792" s="387" t="s">
        <v>1883</v>
      </c>
      <c r="V2792" s="387" t="s">
        <v>1737</v>
      </c>
      <c r="W2792" s="387" t="s">
        <v>1965</v>
      </c>
      <c r="X2792" s="387" t="s">
        <v>1964</v>
      </c>
      <c r="Y2792" s="387" t="s">
        <v>1735</v>
      </c>
      <c r="Z2792" s="387" t="s">
        <v>1734</v>
      </c>
      <c r="AA2792" s="387" t="s">
        <v>1733</v>
      </c>
      <c r="AB2792" s="387">
        <v>25.88</v>
      </c>
      <c r="AC2792" s="387">
        <v>0</v>
      </c>
      <c r="AD2792" s="387">
        <v>0</v>
      </c>
      <c r="AE2792" s="387">
        <v>25.88</v>
      </c>
      <c r="AF2792" s="387" t="s">
        <v>1729</v>
      </c>
      <c r="AG2792" s="387">
        <v>25.88</v>
      </c>
      <c r="AH2792" s="387">
        <v>0</v>
      </c>
      <c r="AI2792" s="387">
        <v>0</v>
      </c>
      <c r="AJ2792" s="387">
        <v>25.88</v>
      </c>
      <c r="AK2792" s="387">
        <v>2.59</v>
      </c>
    </row>
    <row r="2793" spans="1:37">
      <c r="A2793" s="387" t="s">
        <v>3023</v>
      </c>
      <c r="B2793" s="388">
        <v>43699.622800925928</v>
      </c>
      <c r="C2793" s="389">
        <v>43699</v>
      </c>
      <c r="D2793" s="387" t="s">
        <v>3022</v>
      </c>
      <c r="E2793" s="389">
        <v>43699</v>
      </c>
      <c r="F2793" s="387" t="s">
        <v>2212</v>
      </c>
      <c r="G2793" s="389">
        <v>43699</v>
      </c>
      <c r="H2793" s="387" t="s">
        <v>3021</v>
      </c>
      <c r="I2793" s="389">
        <v>43699</v>
      </c>
      <c r="J2793" s="387" t="s">
        <v>2678</v>
      </c>
      <c r="K2793" s="387" t="s">
        <v>1741</v>
      </c>
      <c r="L2793" s="390" t="s">
        <v>1732</v>
      </c>
      <c r="M2793" s="390" t="s">
        <v>1884</v>
      </c>
      <c r="N2793" s="390" t="str">
        <f t="shared" si="88"/>
        <v>Employee25@blyblade.com</v>
      </c>
      <c r="O2793" s="390" t="str">
        <f t="shared" si="89"/>
        <v>Shyloh_Davonne Wilkinson</v>
      </c>
      <c r="P2793" s="387" t="s">
        <v>1728</v>
      </c>
      <c r="Q2793" s="387" t="s">
        <v>1847</v>
      </c>
      <c r="R2793" s="387" t="s">
        <v>1738</v>
      </c>
      <c r="S2793" s="387">
        <v>2.16</v>
      </c>
      <c r="T2793" s="387">
        <v>20</v>
      </c>
      <c r="U2793" s="387" t="s">
        <v>1883</v>
      </c>
      <c r="V2793" s="387" t="s">
        <v>1737</v>
      </c>
      <c r="W2793" s="387" t="s">
        <v>1965</v>
      </c>
      <c r="X2793" s="387" t="s">
        <v>1964</v>
      </c>
      <c r="Y2793" s="387" t="s">
        <v>1735</v>
      </c>
      <c r="Z2793" s="387" t="s">
        <v>1734</v>
      </c>
      <c r="AA2793" s="387" t="s">
        <v>1747</v>
      </c>
      <c r="AB2793" s="387">
        <v>0</v>
      </c>
      <c r="AC2793" s="387">
        <v>0</v>
      </c>
      <c r="AD2793" s="387">
        <v>3.83</v>
      </c>
      <c r="AE2793" s="387">
        <v>3.83</v>
      </c>
      <c r="AF2793" s="387" t="s">
        <v>1729</v>
      </c>
      <c r="AG2793" s="387">
        <v>0</v>
      </c>
      <c r="AH2793" s="387">
        <v>0</v>
      </c>
      <c r="AI2793" s="387">
        <v>3.83</v>
      </c>
      <c r="AJ2793" s="387">
        <v>3.83</v>
      </c>
      <c r="AK2793" s="387">
        <v>0</v>
      </c>
    </row>
    <row r="2794" spans="1:37">
      <c r="A2794" s="387" t="s">
        <v>3020</v>
      </c>
      <c r="B2794" s="388">
        <v>43699.663206018522</v>
      </c>
      <c r="C2794" s="389">
        <v>43699</v>
      </c>
      <c r="D2794" s="387" t="s">
        <v>2152</v>
      </c>
      <c r="E2794" s="389">
        <v>43699</v>
      </c>
      <c r="F2794" s="387" t="s">
        <v>2151</v>
      </c>
      <c r="G2794" s="387" t="s">
        <v>1728</v>
      </c>
      <c r="H2794" s="387" t="s">
        <v>1728</v>
      </c>
      <c r="I2794" s="387" t="s">
        <v>1728</v>
      </c>
      <c r="J2794" s="387" t="s">
        <v>1728</v>
      </c>
      <c r="K2794" s="387" t="s">
        <v>1741</v>
      </c>
      <c r="L2794" s="390" t="s">
        <v>1732</v>
      </c>
      <c r="M2794" s="390" t="s">
        <v>2287</v>
      </c>
      <c r="N2794" s="390" t="str">
        <f t="shared" si="88"/>
        <v>Employee14@blyblade.com</v>
      </c>
      <c r="O2794" s="390" t="str">
        <f t="shared" si="89"/>
        <v>Bowie_Tam</v>
      </c>
      <c r="P2794" s="387" t="s">
        <v>1728</v>
      </c>
      <c r="Q2794" s="387" t="s">
        <v>1952</v>
      </c>
      <c r="R2794" s="387" t="s">
        <v>1738</v>
      </c>
      <c r="S2794" s="387" t="s">
        <v>1728</v>
      </c>
      <c r="T2794" s="387" t="s">
        <v>1728</v>
      </c>
      <c r="U2794" s="387" t="s">
        <v>2026</v>
      </c>
      <c r="V2794" s="387" t="s">
        <v>2026</v>
      </c>
      <c r="W2794" s="387" t="s">
        <v>2025</v>
      </c>
      <c r="X2794" s="387" t="s">
        <v>1749</v>
      </c>
      <c r="Y2794" s="387" t="s">
        <v>1748</v>
      </c>
      <c r="Z2794" s="387" t="s">
        <v>1734</v>
      </c>
      <c r="AA2794" s="387" t="s">
        <v>1733</v>
      </c>
      <c r="AB2794" s="387">
        <v>10.89</v>
      </c>
      <c r="AC2794" s="387">
        <v>0</v>
      </c>
      <c r="AD2794" s="387">
        <v>0</v>
      </c>
      <c r="AE2794" s="387">
        <v>10.89</v>
      </c>
      <c r="AF2794" s="387" t="s">
        <v>1729</v>
      </c>
      <c r="AG2794" s="387">
        <v>10.89</v>
      </c>
      <c r="AH2794" s="387">
        <v>0</v>
      </c>
      <c r="AI2794" s="387">
        <v>0</v>
      </c>
      <c r="AJ2794" s="387">
        <v>10.89</v>
      </c>
      <c r="AK2794" s="387">
        <v>1.0900000000000001</v>
      </c>
    </row>
    <row r="2795" spans="1:37">
      <c r="A2795" s="387" t="s">
        <v>3019</v>
      </c>
      <c r="B2795" s="388">
        <v>43699.663506944446</v>
      </c>
      <c r="C2795" s="389">
        <v>43699</v>
      </c>
      <c r="D2795" s="387" t="s">
        <v>3018</v>
      </c>
      <c r="E2795" s="389">
        <v>43699</v>
      </c>
      <c r="F2795" s="387" t="s">
        <v>3017</v>
      </c>
      <c r="G2795" s="387" t="s">
        <v>1728</v>
      </c>
      <c r="H2795" s="387" t="s">
        <v>1728</v>
      </c>
      <c r="I2795" s="387" t="s">
        <v>1728</v>
      </c>
      <c r="J2795" s="387" t="s">
        <v>1728</v>
      </c>
      <c r="K2795" s="387" t="s">
        <v>1741</v>
      </c>
      <c r="L2795" s="390" t="s">
        <v>1732</v>
      </c>
      <c r="M2795" s="390" t="s">
        <v>2027</v>
      </c>
      <c r="N2795" s="390" t="str">
        <f t="shared" si="88"/>
        <v>Employee28@blyblade.com</v>
      </c>
      <c r="O2795" s="390" t="str">
        <f t="shared" si="89"/>
        <v>Tony_Conte</v>
      </c>
      <c r="P2795" s="387" t="s">
        <v>1728</v>
      </c>
      <c r="Q2795" s="387" t="s">
        <v>1952</v>
      </c>
      <c r="R2795" s="387" t="s">
        <v>1738</v>
      </c>
      <c r="S2795" s="387" t="s">
        <v>1728</v>
      </c>
      <c r="T2795" s="387" t="s">
        <v>1728</v>
      </c>
      <c r="U2795" s="387" t="s">
        <v>2026</v>
      </c>
      <c r="V2795" s="387" t="s">
        <v>2026</v>
      </c>
      <c r="W2795" s="387" t="s">
        <v>2025</v>
      </c>
      <c r="X2795" s="387" t="s">
        <v>1749</v>
      </c>
      <c r="Y2795" s="387" t="s">
        <v>1748</v>
      </c>
      <c r="Z2795" s="387" t="s">
        <v>1734</v>
      </c>
      <c r="AA2795" s="387" t="s">
        <v>1733</v>
      </c>
      <c r="AB2795" s="387">
        <v>10.89</v>
      </c>
      <c r="AC2795" s="387">
        <v>0</v>
      </c>
      <c r="AD2795" s="387">
        <v>0</v>
      </c>
      <c r="AE2795" s="387">
        <v>10.89</v>
      </c>
      <c r="AF2795" s="387" t="s">
        <v>1729</v>
      </c>
      <c r="AG2795" s="387">
        <v>10.89</v>
      </c>
      <c r="AH2795" s="387">
        <v>0</v>
      </c>
      <c r="AI2795" s="387">
        <v>0</v>
      </c>
      <c r="AJ2795" s="387">
        <v>10.89</v>
      </c>
      <c r="AK2795" s="387">
        <v>1.0900000000000001</v>
      </c>
    </row>
    <row r="2796" spans="1:37">
      <c r="A2796" s="387" t="s">
        <v>3016</v>
      </c>
      <c r="B2796" s="388">
        <v>43699.666597222225</v>
      </c>
      <c r="C2796" s="389">
        <v>43699</v>
      </c>
      <c r="D2796" s="387" t="s">
        <v>3015</v>
      </c>
      <c r="E2796" s="389">
        <v>43699</v>
      </c>
      <c r="F2796" s="387" t="s">
        <v>2363</v>
      </c>
      <c r="G2796" s="389">
        <v>43699</v>
      </c>
      <c r="H2796" s="387" t="s">
        <v>1799</v>
      </c>
      <c r="I2796" s="389">
        <v>43699</v>
      </c>
      <c r="J2796" s="387" t="s">
        <v>1798</v>
      </c>
      <c r="K2796" s="387" t="s">
        <v>1741</v>
      </c>
      <c r="L2796" s="390" t="s">
        <v>1732</v>
      </c>
      <c r="M2796" s="390" t="s">
        <v>2812</v>
      </c>
      <c r="N2796" s="390" t="str">
        <f t="shared" si="88"/>
        <v>Employee6@blyblade.com</v>
      </c>
      <c r="O2796" s="390" t="str">
        <f t="shared" si="89"/>
        <v>Matthew_Brody</v>
      </c>
      <c r="P2796" s="387" t="s">
        <v>1728</v>
      </c>
      <c r="Q2796" s="387" t="s">
        <v>1739</v>
      </c>
      <c r="R2796" s="387" t="s">
        <v>1738</v>
      </c>
      <c r="S2796" s="387">
        <v>1.54</v>
      </c>
      <c r="T2796" s="387">
        <v>29</v>
      </c>
      <c r="U2796" s="387" t="s">
        <v>1772</v>
      </c>
      <c r="V2796" s="387" t="s">
        <v>1772</v>
      </c>
      <c r="W2796" s="387" t="s">
        <v>1728</v>
      </c>
      <c r="X2796" s="387" t="s">
        <v>1794</v>
      </c>
      <c r="Y2796" s="387" t="s">
        <v>1748</v>
      </c>
      <c r="Z2796" s="387" t="s">
        <v>1734</v>
      </c>
      <c r="AA2796" s="387" t="s">
        <v>1733</v>
      </c>
      <c r="AB2796" s="387">
        <v>16.36</v>
      </c>
      <c r="AC2796" s="387">
        <v>0</v>
      </c>
      <c r="AD2796" s="387">
        <v>0</v>
      </c>
      <c r="AE2796" s="387">
        <v>16.36</v>
      </c>
      <c r="AF2796" s="387" t="s">
        <v>1729</v>
      </c>
      <c r="AG2796" s="387">
        <v>16.36</v>
      </c>
      <c r="AH2796" s="387">
        <v>0</v>
      </c>
      <c r="AI2796" s="387">
        <v>0</v>
      </c>
      <c r="AJ2796" s="387">
        <v>16.36</v>
      </c>
      <c r="AK2796" s="387">
        <v>1.64</v>
      </c>
    </row>
    <row r="2797" spans="1:37">
      <c r="A2797" s="387" t="s">
        <v>3014</v>
      </c>
      <c r="B2797" s="388">
        <v>43699.671458333331</v>
      </c>
      <c r="C2797" s="389">
        <v>43699</v>
      </c>
      <c r="D2797" s="387" t="s">
        <v>3013</v>
      </c>
      <c r="E2797" s="389">
        <v>43699</v>
      </c>
      <c r="F2797" s="387" t="s">
        <v>3012</v>
      </c>
      <c r="G2797" s="389">
        <v>43699</v>
      </c>
      <c r="H2797" s="387" t="s">
        <v>2329</v>
      </c>
      <c r="I2797" s="389">
        <v>43699</v>
      </c>
      <c r="J2797" s="387" t="s">
        <v>2781</v>
      </c>
      <c r="K2797" s="387" t="s">
        <v>1741</v>
      </c>
      <c r="L2797" s="390" t="s">
        <v>1732</v>
      </c>
      <c r="M2797" s="390" t="s">
        <v>1924</v>
      </c>
      <c r="N2797" s="390" t="str">
        <f t="shared" si="88"/>
        <v>Employee16@blyblade.com</v>
      </c>
      <c r="O2797" s="390" t="str">
        <f t="shared" si="89"/>
        <v>Hunter_Senning</v>
      </c>
      <c r="P2797" s="387" t="s">
        <v>1728</v>
      </c>
      <c r="Q2797" s="387" t="s">
        <v>1739</v>
      </c>
      <c r="R2797" s="387" t="s">
        <v>1738</v>
      </c>
      <c r="S2797" s="387">
        <v>0.96</v>
      </c>
      <c r="T2797" s="387">
        <v>22</v>
      </c>
      <c r="U2797" s="387" t="s">
        <v>1737</v>
      </c>
      <c r="V2797" s="387" t="s">
        <v>1737</v>
      </c>
      <c r="W2797" s="387" t="s">
        <v>1728</v>
      </c>
      <c r="X2797" s="387" t="s">
        <v>1794</v>
      </c>
      <c r="Y2797" s="387" t="s">
        <v>1748</v>
      </c>
      <c r="Z2797" s="387" t="s">
        <v>1734</v>
      </c>
      <c r="AA2797" s="387" t="s">
        <v>1733</v>
      </c>
      <c r="AB2797" s="387">
        <v>19.21</v>
      </c>
      <c r="AC2797" s="387">
        <v>0</v>
      </c>
      <c r="AD2797" s="387">
        <v>0</v>
      </c>
      <c r="AE2797" s="387">
        <v>19.21</v>
      </c>
      <c r="AF2797" s="387" t="s">
        <v>1729</v>
      </c>
      <c r="AG2797" s="387">
        <v>19.21</v>
      </c>
      <c r="AH2797" s="387">
        <v>0</v>
      </c>
      <c r="AI2797" s="387">
        <v>0</v>
      </c>
      <c r="AJ2797" s="387">
        <v>19.21</v>
      </c>
      <c r="AK2797" s="387">
        <v>1.92</v>
      </c>
    </row>
    <row r="2798" spans="1:37">
      <c r="A2798" s="387" t="s">
        <v>3011</v>
      </c>
      <c r="B2798" s="388">
        <v>43699.675509259258</v>
      </c>
      <c r="C2798" s="389">
        <v>43699</v>
      </c>
      <c r="D2798" s="387" t="s">
        <v>3010</v>
      </c>
      <c r="E2798" s="389">
        <v>43699</v>
      </c>
      <c r="F2798" s="387" t="s">
        <v>3009</v>
      </c>
      <c r="G2798" s="389">
        <v>43699</v>
      </c>
      <c r="H2798" s="387" t="s">
        <v>2166</v>
      </c>
      <c r="I2798" s="389">
        <v>43699</v>
      </c>
      <c r="J2798" s="387" t="s">
        <v>2165</v>
      </c>
      <c r="K2798" s="387" t="s">
        <v>1741</v>
      </c>
      <c r="L2798" s="390" t="s">
        <v>1732</v>
      </c>
      <c r="M2798" s="390" t="s">
        <v>1986</v>
      </c>
      <c r="N2798" s="390" t="str">
        <f t="shared" si="88"/>
        <v>Employee1@blyblade.com</v>
      </c>
      <c r="O2798" s="390" t="str">
        <f t="shared" si="89"/>
        <v>Jake_Mirto</v>
      </c>
      <c r="P2798" s="387" t="s">
        <v>1728</v>
      </c>
      <c r="Q2798" s="387" t="s">
        <v>1762</v>
      </c>
      <c r="R2798" s="387" t="s">
        <v>1753</v>
      </c>
      <c r="S2798" s="387">
        <v>7.24</v>
      </c>
      <c r="T2798" s="387">
        <v>35</v>
      </c>
      <c r="U2798" s="387" t="s">
        <v>1752</v>
      </c>
      <c r="V2798" s="387" t="s">
        <v>1917</v>
      </c>
      <c r="W2798" s="387" t="s">
        <v>1761</v>
      </c>
      <c r="X2798" s="387" t="s">
        <v>1770</v>
      </c>
      <c r="Y2798" s="387" t="s">
        <v>1735</v>
      </c>
      <c r="Z2798" s="387" t="s">
        <v>1734</v>
      </c>
      <c r="AA2798" s="387" t="s">
        <v>1733</v>
      </c>
      <c r="AB2798" s="387">
        <v>71.069999999999993</v>
      </c>
      <c r="AC2798" s="387">
        <v>0</v>
      </c>
      <c r="AD2798" s="387">
        <v>0</v>
      </c>
      <c r="AE2798" s="387">
        <v>71.069999999999993</v>
      </c>
      <c r="AF2798" s="387" t="s">
        <v>1729</v>
      </c>
      <c r="AG2798" s="387">
        <v>71.069999999999993</v>
      </c>
      <c r="AH2798" s="387">
        <v>0</v>
      </c>
      <c r="AI2798" s="387">
        <v>0</v>
      </c>
      <c r="AJ2798" s="387">
        <v>71.069999999999993</v>
      </c>
      <c r="AK2798" s="387">
        <v>7.11</v>
      </c>
    </row>
    <row r="2799" spans="1:37">
      <c r="A2799" s="387" t="s">
        <v>3008</v>
      </c>
      <c r="B2799" s="388">
        <v>43699.690162037034</v>
      </c>
      <c r="C2799" s="389">
        <v>43699</v>
      </c>
      <c r="D2799" s="387" t="s">
        <v>3007</v>
      </c>
      <c r="E2799" s="389">
        <v>43699</v>
      </c>
      <c r="F2799" s="387" t="s">
        <v>2424</v>
      </c>
      <c r="G2799" s="389">
        <v>43699</v>
      </c>
      <c r="H2799" s="387" t="s">
        <v>3006</v>
      </c>
      <c r="I2799" s="389">
        <v>43699</v>
      </c>
      <c r="J2799" s="387" t="s">
        <v>3005</v>
      </c>
      <c r="K2799" s="387" t="s">
        <v>1741</v>
      </c>
      <c r="L2799" s="390" t="s">
        <v>1732</v>
      </c>
      <c r="M2799" s="390" t="s">
        <v>2051</v>
      </c>
      <c r="N2799" s="390" t="str">
        <f t="shared" si="88"/>
        <v>Employee26@blyblade.com</v>
      </c>
      <c r="O2799" s="390" t="str">
        <f t="shared" si="89"/>
        <v>Karoline_Lozier</v>
      </c>
      <c r="P2799" s="387" t="s">
        <v>1728</v>
      </c>
      <c r="Q2799" s="387" t="s">
        <v>1739</v>
      </c>
      <c r="R2799" s="387" t="s">
        <v>1738</v>
      </c>
      <c r="S2799" s="387">
        <v>0.64</v>
      </c>
      <c r="T2799" s="387">
        <v>28</v>
      </c>
      <c r="U2799" s="387" t="s">
        <v>1772</v>
      </c>
      <c r="V2799" s="387" t="s">
        <v>1772</v>
      </c>
      <c r="W2799" s="387" t="s">
        <v>1728</v>
      </c>
      <c r="X2799" s="387" t="s">
        <v>1794</v>
      </c>
      <c r="Y2799" s="387" t="s">
        <v>1748</v>
      </c>
      <c r="Z2799" s="387" t="s">
        <v>1734</v>
      </c>
      <c r="AA2799" s="387" t="s">
        <v>1793</v>
      </c>
      <c r="AB2799" s="387">
        <v>19.07</v>
      </c>
      <c r="AC2799" s="387">
        <v>0</v>
      </c>
      <c r="AD2799" s="387">
        <v>2.25</v>
      </c>
      <c r="AE2799" s="387">
        <v>19.07</v>
      </c>
      <c r="AF2799" s="387" t="s">
        <v>1729</v>
      </c>
      <c r="AG2799" s="387">
        <v>19.07</v>
      </c>
      <c r="AH2799" s="387">
        <v>0</v>
      </c>
      <c r="AI2799" s="387">
        <v>2.25</v>
      </c>
      <c r="AJ2799" s="387">
        <v>19.07</v>
      </c>
      <c r="AK2799" s="387">
        <v>1.91</v>
      </c>
    </row>
    <row r="2800" spans="1:37">
      <c r="A2800" s="387" t="s">
        <v>3004</v>
      </c>
      <c r="B2800" s="388">
        <v>43699.694050925929</v>
      </c>
      <c r="C2800" s="389">
        <v>43699</v>
      </c>
      <c r="D2800" s="387" t="s">
        <v>3003</v>
      </c>
      <c r="E2800" s="389">
        <v>43699</v>
      </c>
      <c r="F2800" s="387" t="s">
        <v>2653</v>
      </c>
      <c r="G2800" s="389">
        <v>43699</v>
      </c>
      <c r="H2800" s="387" t="s">
        <v>1806</v>
      </c>
      <c r="I2800" s="389">
        <v>43699</v>
      </c>
      <c r="J2800" s="387" t="s">
        <v>1805</v>
      </c>
      <c r="K2800" s="387" t="s">
        <v>1741</v>
      </c>
      <c r="L2800" s="390" t="s">
        <v>1732</v>
      </c>
      <c r="M2800" s="390" t="s">
        <v>1946</v>
      </c>
      <c r="N2800" s="390" t="str">
        <f t="shared" si="88"/>
        <v>Employee37@blyblade.com</v>
      </c>
      <c r="O2800" s="390" t="str">
        <f t="shared" si="89"/>
        <v>Simon_Levesque</v>
      </c>
      <c r="P2800" s="387" t="s">
        <v>1728</v>
      </c>
      <c r="Q2800" s="387" t="s">
        <v>1754</v>
      </c>
      <c r="R2800" s="387" t="s">
        <v>1738</v>
      </c>
      <c r="S2800" s="387">
        <v>2.13</v>
      </c>
      <c r="T2800" s="387">
        <v>25</v>
      </c>
      <c r="U2800" s="387" t="s">
        <v>1737</v>
      </c>
      <c r="V2800" s="387" t="s">
        <v>1883</v>
      </c>
      <c r="W2800" s="387" t="s">
        <v>1771</v>
      </c>
      <c r="X2800" s="387" t="s">
        <v>1770</v>
      </c>
      <c r="Y2800" s="387" t="s">
        <v>1728</v>
      </c>
      <c r="Z2800" s="387" t="s">
        <v>1734</v>
      </c>
      <c r="AA2800" s="387" t="s">
        <v>1733</v>
      </c>
      <c r="AB2800" s="387">
        <v>27.35</v>
      </c>
      <c r="AC2800" s="387">
        <v>0</v>
      </c>
      <c r="AD2800" s="387">
        <v>0</v>
      </c>
      <c r="AE2800" s="387">
        <v>27.35</v>
      </c>
      <c r="AF2800" s="387" t="s">
        <v>1729</v>
      </c>
      <c r="AG2800" s="387">
        <v>27.35</v>
      </c>
      <c r="AH2800" s="387">
        <v>0</v>
      </c>
      <c r="AI2800" s="387">
        <v>0</v>
      </c>
      <c r="AJ2800" s="387">
        <v>27.35</v>
      </c>
      <c r="AK2800" s="387">
        <v>2.74</v>
      </c>
    </row>
    <row r="2801" spans="1:37">
      <c r="A2801" s="387" t="s">
        <v>3004</v>
      </c>
      <c r="B2801" s="388">
        <v>43699.716898148145</v>
      </c>
      <c r="C2801" s="389">
        <v>43699</v>
      </c>
      <c r="D2801" s="387" t="s">
        <v>3003</v>
      </c>
      <c r="E2801" s="389">
        <v>43699</v>
      </c>
      <c r="F2801" s="387" t="s">
        <v>2653</v>
      </c>
      <c r="G2801" s="389">
        <v>43699</v>
      </c>
      <c r="H2801" s="387" t="s">
        <v>1806</v>
      </c>
      <c r="I2801" s="389">
        <v>43699</v>
      </c>
      <c r="J2801" s="387" t="s">
        <v>1805</v>
      </c>
      <c r="K2801" s="387" t="s">
        <v>1741</v>
      </c>
      <c r="L2801" s="390" t="s">
        <v>1732</v>
      </c>
      <c r="M2801" s="390" t="s">
        <v>1946</v>
      </c>
      <c r="N2801" s="390" t="str">
        <f t="shared" si="88"/>
        <v>Employee37@blyblade.com</v>
      </c>
      <c r="O2801" s="390" t="str">
        <f t="shared" si="89"/>
        <v>Simon_Levesque</v>
      </c>
      <c r="P2801" s="387" t="s">
        <v>1728</v>
      </c>
      <c r="Q2801" s="387" t="s">
        <v>1754</v>
      </c>
      <c r="R2801" s="387" t="s">
        <v>1738</v>
      </c>
      <c r="S2801" s="387">
        <v>2.13</v>
      </c>
      <c r="T2801" s="387">
        <v>25</v>
      </c>
      <c r="U2801" s="387" t="s">
        <v>1737</v>
      </c>
      <c r="V2801" s="387" t="s">
        <v>1883</v>
      </c>
      <c r="W2801" s="387" t="s">
        <v>1771</v>
      </c>
      <c r="X2801" s="387" t="s">
        <v>1770</v>
      </c>
      <c r="Y2801" s="387" t="s">
        <v>1728</v>
      </c>
      <c r="Z2801" s="387" t="s">
        <v>1734</v>
      </c>
      <c r="AA2801" s="387" t="s">
        <v>1747</v>
      </c>
      <c r="AB2801" s="387">
        <v>0</v>
      </c>
      <c r="AC2801" s="387">
        <v>0</v>
      </c>
      <c r="AD2801" s="387">
        <v>5.61</v>
      </c>
      <c r="AE2801" s="387">
        <v>5.61</v>
      </c>
      <c r="AF2801" s="387" t="s">
        <v>1729</v>
      </c>
      <c r="AG2801" s="387">
        <v>0</v>
      </c>
      <c r="AH2801" s="387">
        <v>0</v>
      </c>
      <c r="AI2801" s="387">
        <v>5.61</v>
      </c>
      <c r="AJ2801" s="387">
        <v>5.61</v>
      </c>
      <c r="AK2801" s="387">
        <v>0</v>
      </c>
    </row>
    <row r="2802" spans="1:37">
      <c r="A2802" s="387" t="s">
        <v>3002</v>
      </c>
      <c r="B2802" s="388">
        <v>43699.719027777777</v>
      </c>
      <c r="C2802" s="389">
        <v>43699</v>
      </c>
      <c r="D2802" s="387" t="s">
        <v>2350</v>
      </c>
      <c r="E2802" s="389">
        <v>43699</v>
      </c>
      <c r="F2802" s="387" t="s">
        <v>2349</v>
      </c>
      <c r="G2802" s="389">
        <v>43699</v>
      </c>
      <c r="H2802" s="387" t="s">
        <v>2022</v>
      </c>
      <c r="I2802" s="389">
        <v>43699</v>
      </c>
      <c r="J2802" s="387" t="s">
        <v>3001</v>
      </c>
      <c r="K2802" s="387" t="s">
        <v>1741</v>
      </c>
      <c r="L2802" s="390" t="s">
        <v>1732</v>
      </c>
      <c r="M2802" s="390" t="s">
        <v>1884</v>
      </c>
      <c r="N2802" s="390" t="str">
        <f t="shared" si="88"/>
        <v>Employee25@blyblade.com</v>
      </c>
      <c r="O2802" s="390" t="str">
        <f t="shared" si="89"/>
        <v>Shyloh_Davonne Wilkinson</v>
      </c>
      <c r="P2802" s="387" t="s">
        <v>1728</v>
      </c>
      <c r="Q2802" s="387" t="s">
        <v>1847</v>
      </c>
      <c r="R2802" s="387" t="s">
        <v>1738</v>
      </c>
      <c r="S2802" s="387">
        <v>1.52</v>
      </c>
      <c r="T2802" s="387">
        <v>13</v>
      </c>
      <c r="U2802" s="387" t="s">
        <v>1883</v>
      </c>
      <c r="V2802" s="387" t="s">
        <v>2342</v>
      </c>
      <c r="W2802" s="387" t="s">
        <v>1965</v>
      </c>
      <c r="X2802" s="387" t="s">
        <v>1770</v>
      </c>
      <c r="Y2802" s="387" t="s">
        <v>1735</v>
      </c>
      <c r="Z2802" s="387" t="s">
        <v>1734</v>
      </c>
      <c r="AA2802" s="387" t="s">
        <v>1733</v>
      </c>
      <c r="AB2802" s="387">
        <v>15.27</v>
      </c>
      <c r="AC2802" s="387">
        <v>0</v>
      </c>
      <c r="AD2802" s="387">
        <v>0</v>
      </c>
      <c r="AE2802" s="387">
        <v>15.27</v>
      </c>
      <c r="AF2802" s="387" t="s">
        <v>1729</v>
      </c>
      <c r="AG2802" s="387">
        <v>15.27</v>
      </c>
      <c r="AH2802" s="387">
        <v>0</v>
      </c>
      <c r="AI2802" s="387">
        <v>0</v>
      </c>
      <c r="AJ2802" s="387">
        <v>15.27</v>
      </c>
      <c r="AK2802" s="387">
        <v>1.53</v>
      </c>
    </row>
    <row r="2803" spans="1:37">
      <c r="A2803" s="387" t="s">
        <v>3000</v>
      </c>
      <c r="B2803" s="388">
        <v>43699.728275462963</v>
      </c>
      <c r="C2803" s="389">
        <v>43699</v>
      </c>
      <c r="D2803" s="387" t="s">
        <v>2069</v>
      </c>
      <c r="E2803" s="389">
        <v>43699</v>
      </c>
      <c r="F2803" s="387" t="s">
        <v>2999</v>
      </c>
      <c r="G2803" s="389">
        <v>43699</v>
      </c>
      <c r="H2803" s="387" t="s">
        <v>1783</v>
      </c>
      <c r="I2803" s="389">
        <v>43699</v>
      </c>
      <c r="J2803" s="387" t="s">
        <v>1782</v>
      </c>
      <c r="K2803" s="387" t="s">
        <v>1741</v>
      </c>
      <c r="L2803" s="390" t="s">
        <v>1732</v>
      </c>
      <c r="M2803" s="390" t="s">
        <v>1924</v>
      </c>
      <c r="N2803" s="390" t="str">
        <f t="shared" si="88"/>
        <v>Employee16@blyblade.com</v>
      </c>
      <c r="O2803" s="390" t="str">
        <f t="shared" si="89"/>
        <v>Hunter_Senning</v>
      </c>
      <c r="P2803" s="387" t="s">
        <v>1728</v>
      </c>
      <c r="Q2803" s="387" t="s">
        <v>1847</v>
      </c>
      <c r="R2803" s="387" t="s">
        <v>1738</v>
      </c>
      <c r="S2803" s="387">
        <v>2.46</v>
      </c>
      <c r="T2803" s="387">
        <v>19</v>
      </c>
      <c r="U2803" s="387" t="s">
        <v>1845</v>
      </c>
      <c r="V2803" s="387" t="s">
        <v>1883</v>
      </c>
      <c r="W2803" s="387" t="s">
        <v>1771</v>
      </c>
      <c r="X2803" s="387" t="s">
        <v>1770</v>
      </c>
      <c r="Y2803" s="387" t="s">
        <v>1748</v>
      </c>
      <c r="Z2803" s="387" t="s">
        <v>1734</v>
      </c>
      <c r="AA2803" s="387" t="s">
        <v>1733</v>
      </c>
      <c r="AB2803" s="387">
        <v>26.16</v>
      </c>
      <c r="AC2803" s="387">
        <v>0</v>
      </c>
      <c r="AD2803" s="387">
        <v>0</v>
      </c>
      <c r="AE2803" s="387">
        <v>26.16</v>
      </c>
      <c r="AF2803" s="387" t="s">
        <v>1729</v>
      </c>
      <c r="AG2803" s="387">
        <v>26.16</v>
      </c>
      <c r="AH2803" s="387">
        <v>0</v>
      </c>
      <c r="AI2803" s="387">
        <v>0</v>
      </c>
      <c r="AJ2803" s="387">
        <v>26.16</v>
      </c>
      <c r="AK2803" s="387">
        <v>2.62</v>
      </c>
    </row>
    <row r="2804" spans="1:37">
      <c r="A2804" s="387" t="s">
        <v>2998</v>
      </c>
      <c r="B2804" s="388">
        <v>43699.752106481479</v>
      </c>
      <c r="C2804" s="389">
        <v>43699</v>
      </c>
      <c r="D2804" s="387" t="s">
        <v>2997</v>
      </c>
      <c r="E2804" s="389">
        <v>43699</v>
      </c>
      <c r="F2804" s="387" t="s">
        <v>2996</v>
      </c>
      <c r="G2804" s="389">
        <v>43699</v>
      </c>
      <c r="H2804" s="387" t="s">
        <v>2838</v>
      </c>
      <c r="I2804" s="389">
        <v>43699</v>
      </c>
      <c r="J2804" s="387" t="s">
        <v>2995</v>
      </c>
      <c r="K2804" s="387" t="s">
        <v>1741</v>
      </c>
      <c r="L2804" s="390" t="s">
        <v>1732</v>
      </c>
      <c r="M2804" s="390" t="s">
        <v>1884</v>
      </c>
      <c r="N2804" s="390" t="str">
        <f t="shared" si="88"/>
        <v>Employee25@blyblade.com</v>
      </c>
      <c r="O2804" s="390" t="str">
        <f t="shared" si="89"/>
        <v>Shyloh_Davonne Wilkinson</v>
      </c>
      <c r="P2804" s="387" t="s">
        <v>1728</v>
      </c>
      <c r="Q2804" s="387" t="s">
        <v>1847</v>
      </c>
      <c r="R2804" s="387" t="s">
        <v>1738</v>
      </c>
      <c r="S2804" s="387">
        <v>1.71</v>
      </c>
      <c r="T2804" s="387">
        <v>14</v>
      </c>
      <c r="U2804" s="387" t="s">
        <v>2342</v>
      </c>
      <c r="V2804" s="387" t="s">
        <v>1883</v>
      </c>
      <c r="W2804" s="387" t="s">
        <v>1965</v>
      </c>
      <c r="X2804" s="387" t="s">
        <v>1964</v>
      </c>
      <c r="Y2804" s="387" t="s">
        <v>1735</v>
      </c>
      <c r="Z2804" s="387" t="s">
        <v>1734</v>
      </c>
      <c r="AA2804" s="387" t="s">
        <v>1733</v>
      </c>
      <c r="AB2804" s="387">
        <v>16.5</v>
      </c>
      <c r="AC2804" s="387">
        <v>0</v>
      </c>
      <c r="AD2804" s="387">
        <v>0</v>
      </c>
      <c r="AE2804" s="387">
        <v>16.5</v>
      </c>
      <c r="AF2804" s="387" t="s">
        <v>1729</v>
      </c>
      <c r="AG2804" s="387">
        <v>16.5</v>
      </c>
      <c r="AH2804" s="387">
        <v>0</v>
      </c>
      <c r="AI2804" s="387">
        <v>0</v>
      </c>
      <c r="AJ2804" s="387">
        <v>16.5</v>
      </c>
      <c r="AK2804" s="387">
        <v>1.65</v>
      </c>
    </row>
    <row r="2805" spans="1:37">
      <c r="A2805" s="387" t="s">
        <v>2994</v>
      </c>
      <c r="B2805" s="388">
        <v>43699.761701388888</v>
      </c>
      <c r="C2805" s="389">
        <v>43699</v>
      </c>
      <c r="D2805" s="387" t="s">
        <v>2993</v>
      </c>
      <c r="E2805" s="389">
        <v>43699</v>
      </c>
      <c r="F2805" s="387" t="s">
        <v>2992</v>
      </c>
      <c r="G2805" s="389">
        <v>43699</v>
      </c>
      <c r="H2805" s="387" t="s">
        <v>2129</v>
      </c>
      <c r="I2805" s="389">
        <v>43699</v>
      </c>
      <c r="J2805" s="387" t="s">
        <v>2128</v>
      </c>
      <c r="K2805" s="387" t="s">
        <v>1741</v>
      </c>
      <c r="L2805" s="390" t="s">
        <v>1732</v>
      </c>
      <c r="M2805" s="390" t="s">
        <v>1763</v>
      </c>
      <c r="N2805" s="390" t="str">
        <f t="shared" si="88"/>
        <v>Employee51@blyblade.com</v>
      </c>
      <c r="O2805" s="390" t="str">
        <f t="shared" si="89"/>
        <v>Jacqueline_Westbrook</v>
      </c>
      <c r="P2805" s="387" t="s">
        <v>1728</v>
      </c>
      <c r="Q2805" s="387" t="s">
        <v>1754</v>
      </c>
      <c r="R2805" s="387" t="s">
        <v>1738</v>
      </c>
      <c r="S2805" s="387">
        <v>2.42</v>
      </c>
      <c r="T2805" s="387">
        <v>23</v>
      </c>
      <c r="U2805" s="387" t="s">
        <v>1737</v>
      </c>
      <c r="V2805" s="387" t="s">
        <v>1772</v>
      </c>
      <c r="W2805" s="387" t="s">
        <v>1771</v>
      </c>
      <c r="X2805" s="387" t="s">
        <v>1770</v>
      </c>
      <c r="Y2805" s="387" t="s">
        <v>1735</v>
      </c>
      <c r="Z2805" s="387" t="s">
        <v>1734</v>
      </c>
      <c r="AA2805" s="387" t="s">
        <v>1733</v>
      </c>
      <c r="AB2805" s="387">
        <v>27.45</v>
      </c>
      <c r="AC2805" s="387">
        <v>0</v>
      </c>
      <c r="AD2805" s="387">
        <v>0</v>
      </c>
      <c r="AE2805" s="387">
        <v>27.45</v>
      </c>
      <c r="AF2805" s="387" t="s">
        <v>1729</v>
      </c>
      <c r="AG2805" s="387">
        <v>27.45</v>
      </c>
      <c r="AH2805" s="387">
        <v>0</v>
      </c>
      <c r="AI2805" s="387">
        <v>0</v>
      </c>
      <c r="AJ2805" s="387">
        <v>27.45</v>
      </c>
      <c r="AK2805" s="387">
        <v>2.75</v>
      </c>
    </row>
    <row r="2806" spans="1:37">
      <c r="A2806" s="387" t="s">
        <v>2991</v>
      </c>
      <c r="B2806" s="388">
        <v>43699.761701388888</v>
      </c>
      <c r="C2806" s="389">
        <v>43699</v>
      </c>
      <c r="D2806" s="387" t="s">
        <v>2010</v>
      </c>
      <c r="E2806" s="389">
        <v>43699</v>
      </c>
      <c r="F2806" s="387" t="s">
        <v>2990</v>
      </c>
      <c r="G2806" s="389">
        <v>43699</v>
      </c>
      <c r="H2806" s="387" t="s">
        <v>2129</v>
      </c>
      <c r="I2806" s="389">
        <v>43699</v>
      </c>
      <c r="J2806" s="387" t="s">
        <v>2128</v>
      </c>
      <c r="K2806" s="387" t="s">
        <v>1741</v>
      </c>
      <c r="L2806" s="390" t="s">
        <v>1732</v>
      </c>
      <c r="M2806" s="390" t="s">
        <v>1755</v>
      </c>
      <c r="N2806" s="390" t="str">
        <f t="shared" si="88"/>
        <v>Employee2@blyblade.com</v>
      </c>
      <c r="O2806" s="390" t="str">
        <f t="shared" si="89"/>
        <v>Cal_Thompson</v>
      </c>
      <c r="P2806" s="387" t="s">
        <v>1728</v>
      </c>
      <c r="Q2806" s="387" t="s">
        <v>1952</v>
      </c>
      <c r="R2806" s="387" t="s">
        <v>1738</v>
      </c>
      <c r="S2806" s="387">
        <v>0</v>
      </c>
      <c r="T2806" s="387">
        <v>4</v>
      </c>
      <c r="U2806" s="387" t="s">
        <v>1737</v>
      </c>
      <c r="V2806" s="387" t="s">
        <v>1737</v>
      </c>
      <c r="W2806" s="387" t="s">
        <v>1761</v>
      </c>
      <c r="X2806" s="387" t="s">
        <v>1749</v>
      </c>
      <c r="Y2806" s="387" t="s">
        <v>1748</v>
      </c>
      <c r="Z2806" s="387" t="s">
        <v>1734</v>
      </c>
      <c r="AA2806" s="387" t="s">
        <v>1733</v>
      </c>
      <c r="AB2806" s="387">
        <v>28.51</v>
      </c>
      <c r="AC2806" s="387">
        <v>0</v>
      </c>
      <c r="AD2806" s="387">
        <v>0</v>
      </c>
      <c r="AE2806" s="387">
        <v>28.51</v>
      </c>
      <c r="AF2806" s="387" t="s">
        <v>1729</v>
      </c>
      <c r="AG2806" s="387">
        <v>28.51</v>
      </c>
      <c r="AH2806" s="387">
        <v>0</v>
      </c>
      <c r="AI2806" s="387">
        <v>0</v>
      </c>
      <c r="AJ2806" s="387">
        <v>28.51</v>
      </c>
      <c r="AK2806" s="387">
        <v>2.85</v>
      </c>
    </row>
    <row r="2807" spans="1:37">
      <c r="A2807" s="387" t="s">
        <v>2991</v>
      </c>
      <c r="B2807" s="388">
        <v>43699.761805555558</v>
      </c>
      <c r="C2807" s="389">
        <v>43699</v>
      </c>
      <c r="D2807" s="387" t="s">
        <v>2010</v>
      </c>
      <c r="E2807" s="389">
        <v>43699</v>
      </c>
      <c r="F2807" s="387" t="s">
        <v>2990</v>
      </c>
      <c r="G2807" s="389">
        <v>43699</v>
      </c>
      <c r="H2807" s="387" t="s">
        <v>2129</v>
      </c>
      <c r="I2807" s="389">
        <v>43699</v>
      </c>
      <c r="J2807" s="387" t="s">
        <v>2128</v>
      </c>
      <c r="K2807" s="387" t="s">
        <v>1741</v>
      </c>
      <c r="L2807" s="390" t="s">
        <v>1732</v>
      </c>
      <c r="M2807" s="390" t="s">
        <v>1755</v>
      </c>
      <c r="N2807" s="390" t="str">
        <f t="shared" si="88"/>
        <v>Employee2@blyblade.com</v>
      </c>
      <c r="O2807" s="390" t="str">
        <f t="shared" si="89"/>
        <v>Cal_Thompson</v>
      </c>
      <c r="P2807" s="387" t="s">
        <v>1728</v>
      </c>
      <c r="Q2807" s="387" t="s">
        <v>1952</v>
      </c>
      <c r="R2807" s="387" t="s">
        <v>1738</v>
      </c>
      <c r="S2807" s="387">
        <v>0</v>
      </c>
      <c r="T2807" s="387">
        <v>4</v>
      </c>
      <c r="U2807" s="387" t="s">
        <v>1737</v>
      </c>
      <c r="V2807" s="387" t="s">
        <v>1737</v>
      </c>
      <c r="W2807" s="387" t="s">
        <v>1761</v>
      </c>
      <c r="X2807" s="387" t="s">
        <v>1749</v>
      </c>
      <c r="Y2807" s="387" t="s">
        <v>1748</v>
      </c>
      <c r="Z2807" s="387" t="s">
        <v>1734</v>
      </c>
      <c r="AA2807" s="387" t="s">
        <v>1747</v>
      </c>
      <c r="AB2807" s="387">
        <v>0</v>
      </c>
      <c r="AC2807" s="387">
        <v>0</v>
      </c>
      <c r="AD2807" s="387">
        <v>7.47</v>
      </c>
      <c r="AE2807" s="387">
        <v>7.47</v>
      </c>
      <c r="AF2807" s="387" t="s">
        <v>1729</v>
      </c>
      <c r="AG2807" s="387">
        <v>0</v>
      </c>
      <c r="AH2807" s="387">
        <v>0</v>
      </c>
      <c r="AI2807" s="387">
        <v>7.47</v>
      </c>
      <c r="AJ2807" s="387">
        <v>7.47</v>
      </c>
      <c r="AK2807" s="387">
        <v>0</v>
      </c>
    </row>
    <row r="2808" spans="1:37">
      <c r="A2808" s="387" t="s">
        <v>2989</v>
      </c>
      <c r="B2808" s="388">
        <v>43699.763124999998</v>
      </c>
      <c r="C2808" s="389">
        <v>43699</v>
      </c>
      <c r="D2808" s="387" t="s">
        <v>2988</v>
      </c>
      <c r="E2808" s="389">
        <v>43699</v>
      </c>
      <c r="F2808" s="387" t="s">
        <v>2987</v>
      </c>
      <c r="G2808" s="389">
        <v>43699</v>
      </c>
      <c r="H2808" s="387" t="s">
        <v>2986</v>
      </c>
      <c r="I2808" s="389">
        <v>43699</v>
      </c>
      <c r="J2808" s="387" t="s">
        <v>2643</v>
      </c>
      <c r="K2808" s="387" t="s">
        <v>1741</v>
      </c>
      <c r="L2808" s="390" t="s">
        <v>1732</v>
      </c>
      <c r="M2808" s="390" t="s">
        <v>2985</v>
      </c>
      <c r="N2808" s="390" t="str">
        <f t="shared" si="88"/>
        <v>Employee49@blyblade.com</v>
      </c>
      <c r="O2808" s="390" t="str">
        <f t="shared" si="89"/>
        <v>Emi_Suzuki</v>
      </c>
      <c r="P2808" s="387" t="s">
        <v>1728</v>
      </c>
      <c r="Q2808" s="387" t="s">
        <v>1754</v>
      </c>
      <c r="R2808" s="387" t="s">
        <v>1738</v>
      </c>
      <c r="S2808" s="387">
        <v>34.630000000000003</v>
      </c>
      <c r="T2808" s="387">
        <v>77</v>
      </c>
      <c r="U2808" s="387" t="s">
        <v>2984</v>
      </c>
      <c r="V2808" s="387" t="s">
        <v>2050</v>
      </c>
      <c r="W2808" s="387" t="s">
        <v>1771</v>
      </c>
      <c r="X2808" s="387" t="s">
        <v>1770</v>
      </c>
      <c r="Y2808" s="387" t="s">
        <v>1825</v>
      </c>
      <c r="Z2808" s="387" t="s">
        <v>1734</v>
      </c>
      <c r="AA2808" s="387" t="s">
        <v>1733</v>
      </c>
      <c r="AB2808" s="387">
        <v>122.86</v>
      </c>
      <c r="AC2808" s="387">
        <v>0</v>
      </c>
      <c r="AD2808" s="387">
        <v>0</v>
      </c>
      <c r="AE2808" s="387">
        <v>122.86</v>
      </c>
      <c r="AF2808" s="387" t="s">
        <v>1729</v>
      </c>
      <c r="AG2808" s="387">
        <v>122.86</v>
      </c>
      <c r="AH2808" s="387">
        <v>0</v>
      </c>
      <c r="AI2808" s="387">
        <v>0</v>
      </c>
      <c r="AJ2808" s="387">
        <v>122.86</v>
      </c>
      <c r="AK2808" s="387">
        <v>12.29</v>
      </c>
    </row>
    <row r="2809" spans="1:37">
      <c r="A2809" s="387" t="s">
        <v>2983</v>
      </c>
      <c r="B2809" s="388">
        <v>43699.777511574073</v>
      </c>
      <c r="C2809" s="389">
        <v>43699</v>
      </c>
      <c r="D2809" s="387" t="s">
        <v>2982</v>
      </c>
      <c r="E2809" s="389">
        <v>43699</v>
      </c>
      <c r="F2809" s="387" t="s">
        <v>2981</v>
      </c>
      <c r="G2809" s="389">
        <v>43699</v>
      </c>
      <c r="H2809" s="387" t="s">
        <v>2980</v>
      </c>
      <c r="I2809" s="389">
        <v>43699</v>
      </c>
      <c r="J2809" s="387" t="s">
        <v>2979</v>
      </c>
      <c r="K2809" s="387" t="s">
        <v>1741</v>
      </c>
      <c r="L2809" s="390" t="s">
        <v>1732</v>
      </c>
      <c r="M2809" s="390" t="s">
        <v>1911</v>
      </c>
      <c r="N2809" s="390" t="str">
        <f t="shared" si="88"/>
        <v>Employee18@blyblade.com</v>
      </c>
      <c r="O2809" s="390" t="str">
        <f t="shared" si="89"/>
        <v>Maryanne_Johnson</v>
      </c>
      <c r="P2809" s="387" t="s">
        <v>1728</v>
      </c>
      <c r="Q2809" s="387" t="s">
        <v>1739</v>
      </c>
      <c r="R2809" s="387" t="s">
        <v>1738</v>
      </c>
      <c r="S2809" s="387">
        <v>1.49</v>
      </c>
      <c r="T2809" s="387">
        <v>17</v>
      </c>
      <c r="U2809" s="387" t="s">
        <v>1737</v>
      </c>
      <c r="V2809" s="387" t="s">
        <v>1737</v>
      </c>
      <c r="W2809" s="387" t="s">
        <v>1728</v>
      </c>
      <c r="X2809" s="387" t="s">
        <v>1794</v>
      </c>
      <c r="Y2809" s="387" t="s">
        <v>1735</v>
      </c>
      <c r="Z2809" s="387" t="s">
        <v>1734</v>
      </c>
      <c r="AA2809" s="387" t="s">
        <v>1793</v>
      </c>
      <c r="AB2809" s="387">
        <v>18.690000000000001</v>
      </c>
      <c r="AC2809" s="387">
        <v>0</v>
      </c>
      <c r="AD2809" s="387">
        <v>2</v>
      </c>
      <c r="AE2809" s="387">
        <v>18.690000000000001</v>
      </c>
      <c r="AF2809" s="387" t="s">
        <v>1729</v>
      </c>
      <c r="AG2809" s="387">
        <v>18.690000000000001</v>
      </c>
      <c r="AH2809" s="387">
        <v>0</v>
      </c>
      <c r="AI2809" s="387">
        <v>2</v>
      </c>
      <c r="AJ2809" s="387">
        <v>18.690000000000001</v>
      </c>
      <c r="AK2809" s="387">
        <v>1.87</v>
      </c>
    </row>
    <row r="2810" spans="1:37">
      <c r="A2810" s="387" t="s">
        <v>2978</v>
      </c>
      <c r="B2810" s="388">
        <v>43699.778749999998</v>
      </c>
      <c r="C2810" s="389">
        <v>43699</v>
      </c>
      <c r="D2810" s="387" t="s">
        <v>2519</v>
      </c>
      <c r="E2810" s="389">
        <v>43699</v>
      </c>
      <c r="F2810" s="387" t="s">
        <v>2977</v>
      </c>
      <c r="G2810" s="389">
        <v>43699</v>
      </c>
      <c r="H2810" s="387" t="s">
        <v>2975</v>
      </c>
      <c r="I2810" s="389">
        <v>43699</v>
      </c>
      <c r="J2810" s="387" t="s">
        <v>2974</v>
      </c>
      <c r="K2810" s="387" t="s">
        <v>1741</v>
      </c>
      <c r="L2810" s="390" t="s">
        <v>1732</v>
      </c>
      <c r="M2810" s="390" t="s">
        <v>2255</v>
      </c>
      <c r="N2810" s="390" t="str">
        <f t="shared" si="88"/>
        <v>Employee7@blyblade.com</v>
      </c>
      <c r="O2810" s="390" t="str">
        <f t="shared" si="89"/>
        <v>Jack_Oneill</v>
      </c>
      <c r="P2810" s="387" t="s">
        <v>1728</v>
      </c>
      <c r="Q2810" s="387" t="s">
        <v>1952</v>
      </c>
      <c r="R2810" s="387" t="s">
        <v>1738</v>
      </c>
      <c r="S2810" s="387">
        <v>2.2400000000000002</v>
      </c>
      <c r="T2810" s="387">
        <v>13</v>
      </c>
      <c r="U2810" s="387" t="s">
        <v>2007</v>
      </c>
      <c r="V2810" s="387" t="s">
        <v>2183</v>
      </c>
      <c r="W2810" s="387" t="s">
        <v>1761</v>
      </c>
      <c r="X2810" s="387" t="s">
        <v>1749</v>
      </c>
      <c r="Y2810" s="387" t="s">
        <v>1748</v>
      </c>
      <c r="Z2810" s="387" t="s">
        <v>1734</v>
      </c>
      <c r="AA2810" s="387" t="s">
        <v>1733</v>
      </c>
      <c r="AB2810" s="387">
        <v>51.18</v>
      </c>
      <c r="AC2810" s="387">
        <v>0</v>
      </c>
      <c r="AD2810" s="387">
        <v>0</v>
      </c>
      <c r="AE2810" s="387">
        <v>51.18</v>
      </c>
      <c r="AF2810" s="387" t="s">
        <v>1729</v>
      </c>
      <c r="AG2810" s="387">
        <v>51.18</v>
      </c>
      <c r="AH2810" s="387">
        <v>0</v>
      </c>
      <c r="AI2810" s="387">
        <v>0</v>
      </c>
      <c r="AJ2810" s="387">
        <v>51.18</v>
      </c>
      <c r="AK2810" s="387">
        <v>5.12</v>
      </c>
    </row>
    <row r="2811" spans="1:37">
      <c r="A2811" s="387" t="s">
        <v>2899</v>
      </c>
      <c r="B2811" s="388">
        <v>43699.792557870373</v>
      </c>
      <c r="C2811" s="389">
        <v>43699</v>
      </c>
      <c r="D2811" s="387" t="s">
        <v>2119</v>
      </c>
      <c r="E2811" s="389">
        <v>43699</v>
      </c>
      <c r="F2811" s="387" t="s">
        <v>2118</v>
      </c>
      <c r="G2811" s="389">
        <v>43699</v>
      </c>
      <c r="H2811" s="387" t="s">
        <v>2898</v>
      </c>
      <c r="I2811" s="389">
        <v>43699</v>
      </c>
      <c r="J2811" s="387" t="s">
        <v>1814</v>
      </c>
      <c r="K2811" s="387" t="s">
        <v>1741</v>
      </c>
      <c r="L2811" s="390" t="s">
        <v>1732</v>
      </c>
      <c r="M2811" s="390" t="s">
        <v>1854</v>
      </c>
      <c r="N2811" s="390" t="str">
        <f t="shared" si="88"/>
        <v>Employee5@blyblade.com</v>
      </c>
      <c r="O2811" s="390" t="str">
        <f t="shared" si="89"/>
        <v>Torey_McNeil</v>
      </c>
      <c r="P2811" s="387" t="s">
        <v>1728</v>
      </c>
      <c r="Q2811" s="387" t="s">
        <v>1754</v>
      </c>
      <c r="R2811" s="387" t="s">
        <v>1738</v>
      </c>
      <c r="S2811" s="387">
        <v>9.3800000000000008</v>
      </c>
      <c r="T2811" s="387">
        <v>33</v>
      </c>
      <c r="U2811" s="387" t="s">
        <v>1853</v>
      </c>
      <c r="V2811" s="387" t="s">
        <v>1737</v>
      </c>
      <c r="W2811" s="387" t="s">
        <v>1771</v>
      </c>
      <c r="X2811" s="387" t="s">
        <v>1770</v>
      </c>
      <c r="Y2811" s="387" t="s">
        <v>1748</v>
      </c>
      <c r="Z2811" s="387" t="s">
        <v>1734</v>
      </c>
      <c r="AA2811" s="387" t="s">
        <v>1733</v>
      </c>
      <c r="AB2811" s="387">
        <v>57.79</v>
      </c>
      <c r="AC2811" s="387">
        <v>0</v>
      </c>
      <c r="AD2811" s="387">
        <v>0</v>
      </c>
      <c r="AE2811" s="387">
        <v>57.79</v>
      </c>
      <c r="AF2811" s="387" t="s">
        <v>1729</v>
      </c>
      <c r="AG2811" s="387">
        <v>57.79</v>
      </c>
      <c r="AH2811" s="387">
        <v>0</v>
      </c>
      <c r="AI2811" s="387">
        <v>0</v>
      </c>
      <c r="AJ2811" s="387">
        <v>57.79</v>
      </c>
      <c r="AK2811" s="387">
        <v>5.78</v>
      </c>
    </row>
    <row r="2812" spans="1:37">
      <c r="A2812" s="387" t="s">
        <v>2976</v>
      </c>
      <c r="B2812" s="388">
        <v>43699.794016203705</v>
      </c>
      <c r="C2812" s="389">
        <v>43699</v>
      </c>
      <c r="D2812" s="387" t="s">
        <v>2975</v>
      </c>
      <c r="E2812" s="389">
        <v>43699</v>
      </c>
      <c r="F2812" s="387" t="s">
        <v>2974</v>
      </c>
      <c r="G2812" s="389">
        <v>43699</v>
      </c>
      <c r="H2812" s="387" t="s">
        <v>2400</v>
      </c>
      <c r="I2812" s="389">
        <v>43699</v>
      </c>
      <c r="J2812" s="387" t="s">
        <v>2973</v>
      </c>
      <c r="K2812" s="387" t="s">
        <v>1741</v>
      </c>
      <c r="L2812" s="390" t="s">
        <v>1732</v>
      </c>
      <c r="M2812" s="390" t="s">
        <v>1979</v>
      </c>
      <c r="N2812" s="390" t="str">
        <f t="shared" si="88"/>
        <v>Employee15@blyblade.com</v>
      </c>
      <c r="O2812" s="390" t="str">
        <f t="shared" si="89"/>
        <v>Jess_Rooney</v>
      </c>
      <c r="P2812" s="387" t="s">
        <v>1728</v>
      </c>
      <c r="Q2812" s="387" t="s">
        <v>1739</v>
      </c>
      <c r="R2812" s="387" t="s">
        <v>1738</v>
      </c>
      <c r="S2812" s="387">
        <v>0.53</v>
      </c>
      <c r="T2812" s="387">
        <v>22</v>
      </c>
      <c r="U2812" s="387" t="s">
        <v>1772</v>
      </c>
      <c r="V2812" s="387" t="s">
        <v>1772</v>
      </c>
      <c r="W2812" s="387" t="s">
        <v>1728</v>
      </c>
      <c r="X2812" s="387" t="s">
        <v>1794</v>
      </c>
      <c r="Y2812" s="387" t="s">
        <v>1735</v>
      </c>
      <c r="Z2812" s="387" t="s">
        <v>1734</v>
      </c>
      <c r="AA2812" s="387" t="s">
        <v>1733</v>
      </c>
      <c r="AB2812" s="387">
        <v>19.010000000000002</v>
      </c>
      <c r="AC2812" s="387">
        <v>0</v>
      </c>
      <c r="AD2812" s="387">
        <v>0</v>
      </c>
      <c r="AE2812" s="387">
        <v>19.010000000000002</v>
      </c>
      <c r="AF2812" s="387" t="s">
        <v>1729</v>
      </c>
      <c r="AG2812" s="387">
        <v>19.010000000000002</v>
      </c>
      <c r="AH2812" s="387">
        <v>0</v>
      </c>
      <c r="AI2812" s="387">
        <v>0</v>
      </c>
      <c r="AJ2812" s="387">
        <v>19.010000000000002</v>
      </c>
      <c r="AK2812" s="387">
        <v>1.9</v>
      </c>
    </row>
    <row r="2813" spans="1:37">
      <c r="A2813" s="387" t="s">
        <v>2972</v>
      </c>
      <c r="B2813" s="388">
        <v>43699.841087962966</v>
      </c>
      <c r="C2813" s="389">
        <v>43699</v>
      </c>
      <c r="D2813" s="387" t="s">
        <v>2817</v>
      </c>
      <c r="E2813" s="389">
        <v>43699</v>
      </c>
      <c r="F2813" s="387" t="s">
        <v>2163</v>
      </c>
      <c r="G2813" s="389">
        <v>43699</v>
      </c>
      <c r="H2813" s="387" t="s">
        <v>2071</v>
      </c>
      <c r="I2813" s="389">
        <v>43699</v>
      </c>
      <c r="J2813" s="387" t="s">
        <v>2070</v>
      </c>
      <c r="K2813" s="387" t="s">
        <v>1741</v>
      </c>
      <c r="L2813" s="390" t="s">
        <v>1732</v>
      </c>
      <c r="M2813" s="390" t="s">
        <v>2084</v>
      </c>
      <c r="N2813" s="390" t="str">
        <f t="shared" si="88"/>
        <v>Employee40@blyblade.com</v>
      </c>
      <c r="O2813" s="390" t="str">
        <f t="shared" si="89"/>
        <v>Sergio_Khazerov</v>
      </c>
      <c r="P2813" s="387" t="s">
        <v>1728</v>
      </c>
      <c r="Q2813" s="387" t="s">
        <v>1952</v>
      </c>
      <c r="R2813" s="387" t="s">
        <v>1738</v>
      </c>
      <c r="S2813" s="387">
        <v>1.7</v>
      </c>
      <c r="T2813" s="387">
        <v>9</v>
      </c>
      <c r="U2813" s="387" t="s">
        <v>1991</v>
      </c>
      <c r="V2813" s="387" t="s">
        <v>1991</v>
      </c>
      <c r="W2813" s="387" t="s">
        <v>2025</v>
      </c>
      <c r="X2813" s="387" t="s">
        <v>1749</v>
      </c>
      <c r="Y2813" s="387" t="s">
        <v>1735</v>
      </c>
      <c r="Z2813" s="387" t="s">
        <v>1734</v>
      </c>
      <c r="AA2813" s="387" t="s">
        <v>1733</v>
      </c>
      <c r="AB2813" s="387">
        <v>64.14</v>
      </c>
      <c r="AC2813" s="387">
        <v>0</v>
      </c>
      <c r="AD2813" s="387">
        <v>0</v>
      </c>
      <c r="AE2813" s="387">
        <v>64.14</v>
      </c>
      <c r="AF2813" s="387" t="s">
        <v>1729</v>
      </c>
      <c r="AG2813" s="387">
        <v>64.14</v>
      </c>
      <c r="AH2813" s="387">
        <v>0</v>
      </c>
      <c r="AI2813" s="387">
        <v>0</v>
      </c>
      <c r="AJ2813" s="387">
        <v>64.14</v>
      </c>
      <c r="AK2813" s="387">
        <v>6.41</v>
      </c>
    </row>
    <row r="2814" spans="1:37">
      <c r="A2814" s="387" t="s">
        <v>2971</v>
      </c>
      <c r="B2814" s="388">
        <v>43699.842361111114</v>
      </c>
      <c r="C2814" s="389">
        <v>43699</v>
      </c>
      <c r="D2814" s="387" t="s">
        <v>2852</v>
      </c>
      <c r="E2814" s="389">
        <v>43699</v>
      </c>
      <c r="F2814" s="387" t="s">
        <v>2630</v>
      </c>
      <c r="G2814" s="389">
        <v>43699</v>
      </c>
      <c r="H2814" s="387" t="s">
        <v>2970</v>
      </c>
      <c r="I2814" s="389">
        <v>43699</v>
      </c>
      <c r="J2814" s="387" t="s">
        <v>2166</v>
      </c>
      <c r="K2814" s="387" t="s">
        <v>1741</v>
      </c>
      <c r="L2814" s="390" t="s">
        <v>1732</v>
      </c>
      <c r="M2814" s="390" t="s">
        <v>1763</v>
      </c>
      <c r="N2814" s="390" t="str">
        <f t="shared" si="88"/>
        <v>Employee51@blyblade.com</v>
      </c>
      <c r="O2814" s="390" t="str">
        <f t="shared" si="89"/>
        <v>Jacqueline_Westbrook</v>
      </c>
      <c r="P2814" s="387" t="s">
        <v>1728</v>
      </c>
      <c r="Q2814" s="387" t="s">
        <v>1754</v>
      </c>
      <c r="R2814" s="387" t="s">
        <v>1753</v>
      </c>
      <c r="S2814" s="387">
        <v>20.52</v>
      </c>
      <c r="T2814" s="387">
        <v>49</v>
      </c>
      <c r="U2814" s="387" t="s">
        <v>1752</v>
      </c>
      <c r="V2814" s="387" t="s">
        <v>1751</v>
      </c>
      <c r="W2814" s="387" t="s">
        <v>1771</v>
      </c>
      <c r="X2814" s="387" t="s">
        <v>1964</v>
      </c>
      <c r="Y2814" s="387" t="s">
        <v>1735</v>
      </c>
      <c r="Z2814" s="387" t="s">
        <v>1734</v>
      </c>
      <c r="AA2814" s="387" t="s">
        <v>1733</v>
      </c>
      <c r="AB2814" s="387">
        <v>52.82</v>
      </c>
      <c r="AC2814" s="387">
        <v>0</v>
      </c>
      <c r="AD2814" s="387">
        <v>0</v>
      </c>
      <c r="AE2814" s="387">
        <v>52.82</v>
      </c>
      <c r="AF2814" s="387" t="s">
        <v>1729</v>
      </c>
      <c r="AG2814" s="387">
        <v>52.82</v>
      </c>
      <c r="AH2814" s="387">
        <v>0</v>
      </c>
      <c r="AI2814" s="387">
        <v>0</v>
      </c>
      <c r="AJ2814" s="387">
        <v>52.82</v>
      </c>
      <c r="AK2814" s="387">
        <v>5.28</v>
      </c>
    </row>
    <row r="2815" spans="1:37">
      <c r="A2815" s="387" t="s">
        <v>2969</v>
      </c>
      <c r="B2815" s="388">
        <v>43699.843668981484</v>
      </c>
      <c r="C2815" s="389">
        <v>43699</v>
      </c>
      <c r="D2815" s="387" t="s">
        <v>2968</v>
      </c>
      <c r="E2815" s="389">
        <v>43699</v>
      </c>
      <c r="F2815" s="387" t="s">
        <v>2967</v>
      </c>
      <c r="G2815" s="389">
        <v>43699</v>
      </c>
      <c r="H2815" s="387" t="s">
        <v>1956</v>
      </c>
      <c r="I2815" s="389">
        <v>43699</v>
      </c>
      <c r="J2815" s="387" t="s">
        <v>2723</v>
      </c>
      <c r="K2815" s="387" t="s">
        <v>1741</v>
      </c>
      <c r="L2815" s="390" t="s">
        <v>1732</v>
      </c>
      <c r="M2815" s="390" t="s">
        <v>1992</v>
      </c>
      <c r="N2815" s="390" t="str">
        <f t="shared" si="88"/>
        <v>Employee12@blyblade.com</v>
      </c>
      <c r="O2815" s="390" t="str">
        <f t="shared" si="89"/>
        <v>Lysane_Sanchez</v>
      </c>
      <c r="P2815" s="387" t="s">
        <v>1728</v>
      </c>
      <c r="Q2815" s="387" t="s">
        <v>1952</v>
      </c>
      <c r="R2815" s="387" t="s">
        <v>1738</v>
      </c>
      <c r="S2815" s="387">
        <v>2.71</v>
      </c>
      <c r="T2815" s="387">
        <v>42</v>
      </c>
      <c r="U2815" s="387" t="s">
        <v>1991</v>
      </c>
      <c r="V2815" s="387" t="s">
        <v>1991</v>
      </c>
      <c r="W2815" s="387" t="s">
        <v>1761</v>
      </c>
      <c r="X2815" s="387" t="s">
        <v>1749</v>
      </c>
      <c r="Y2815" s="387" t="s">
        <v>1748</v>
      </c>
      <c r="Z2815" s="387" t="s">
        <v>1734</v>
      </c>
      <c r="AA2815" s="387" t="s">
        <v>1733</v>
      </c>
      <c r="AB2815" s="387">
        <v>46.3</v>
      </c>
      <c r="AC2815" s="387">
        <v>0</v>
      </c>
      <c r="AD2815" s="387">
        <v>0</v>
      </c>
      <c r="AE2815" s="387">
        <v>46.3</v>
      </c>
      <c r="AF2815" s="387" t="s">
        <v>1729</v>
      </c>
      <c r="AG2815" s="387">
        <v>46.3</v>
      </c>
      <c r="AH2815" s="387">
        <v>0</v>
      </c>
      <c r="AI2815" s="387">
        <v>0</v>
      </c>
      <c r="AJ2815" s="387">
        <v>46.3</v>
      </c>
      <c r="AK2815" s="387">
        <v>4.63</v>
      </c>
    </row>
    <row r="2816" spans="1:37">
      <c r="A2816" s="387" t="s">
        <v>2966</v>
      </c>
      <c r="B2816" s="388">
        <v>43699.867569444446</v>
      </c>
      <c r="C2816" s="389">
        <v>43699</v>
      </c>
      <c r="D2816" s="387" t="s">
        <v>2965</v>
      </c>
      <c r="E2816" s="389">
        <v>43699</v>
      </c>
      <c r="F2816" s="387" t="s">
        <v>1791</v>
      </c>
      <c r="G2816" s="389">
        <v>43699</v>
      </c>
      <c r="H2816" s="387" t="s">
        <v>2066</v>
      </c>
      <c r="I2816" s="389">
        <v>43699</v>
      </c>
      <c r="J2816" s="387" t="s">
        <v>2065</v>
      </c>
      <c r="K2816" s="387" t="s">
        <v>1741</v>
      </c>
      <c r="L2816" s="390" t="s">
        <v>1732</v>
      </c>
      <c r="M2816" s="390" t="s">
        <v>1810</v>
      </c>
      <c r="N2816" s="390" t="str">
        <f t="shared" si="88"/>
        <v>Employee3@blyblade.com</v>
      </c>
      <c r="O2816" s="390" t="str">
        <f t="shared" si="89"/>
        <v>Esjona_Kadiu</v>
      </c>
      <c r="P2816" s="387" t="s">
        <v>1728</v>
      </c>
      <c r="Q2816" s="387" t="s">
        <v>1739</v>
      </c>
      <c r="R2816" s="387" t="s">
        <v>1738</v>
      </c>
      <c r="S2816" s="387">
        <v>1.27</v>
      </c>
      <c r="T2816" s="387">
        <v>18</v>
      </c>
      <c r="U2816" s="387" t="s">
        <v>1737</v>
      </c>
      <c r="V2816" s="387" t="s">
        <v>1737</v>
      </c>
      <c r="W2816" s="387" t="s">
        <v>1728</v>
      </c>
      <c r="X2816" s="387" t="s">
        <v>1794</v>
      </c>
      <c r="Y2816" s="387" t="s">
        <v>1735</v>
      </c>
      <c r="Z2816" s="387" t="s">
        <v>1734</v>
      </c>
      <c r="AA2816" s="387" t="s">
        <v>1733</v>
      </c>
      <c r="AB2816" s="387">
        <v>17.97</v>
      </c>
      <c r="AC2816" s="387">
        <v>0</v>
      </c>
      <c r="AD2816" s="387">
        <v>0</v>
      </c>
      <c r="AE2816" s="387">
        <v>17.97</v>
      </c>
      <c r="AF2816" s="387" t="s">
        <v>1729</v>
      </c>
      <c r="AG2816" s="387">
        <v>17.97</v>
      </c>
      <c r="AH2816" s="387">
        <v>0</v>
      </c>
      <c r="AI2816" s="387">
        <v>0</v>
      </c>
      <c r="AJ2816" s="387">
        <v>17.97</v>
      </c>
      <c r="AK2816" s="387">
        <v>1.8</v>
      </c>
    </row>
    <row r="2817" spans="1:37">
      <c r="A2817" s="387" t="s">
        <v>2964</v>
      </c>
      <c r="B2817" s="388">
        <v>43699.898865740739</v>
      </c>
      <c r="C2817" s="389">
        <v>43699</v>
      </c>
      <c r="D2817" s="387" t="s">
        <v>1899</v>
      </c>
      <c r="E2817" s="389">
        <v>43699</v>
      </c>
      <c r="F2817" s="387" t="s">
        <v>2064</v>
      </c>
      <c r="G2817" s="389">
        <v>43699</v>
      </c>
      <c r="H2817" s="387" t="s">
        <v>2963</v>
      </c>
      <c r="I2817" s="389">
        <v>43699</v>
      </c>
      <c r="J2817" s="387" t="s">
        <v>2136</v>
      </c>
      <c r="K2817" s="387" t="s">
        <v>1741</v>
      </c>
      <c r="L2817" s="390" t="s">
        <v>1732</v>
      </c>
      <c r="M2817" s="390" t="s">
        <v>1755</v>
      </c>
      <c r="N2817" s="390" t="str">
        <f t="shared" si="88"/>
        <v>Employee2@blyblade.com</v>
      </c>
      <c r="O2817" s="390" t="str">
        <f t="shared" si="89"/>
        <v>Cal_Thompson</v>
      </c>
      <c r="P2817" s="387" t="s">
        <v>1728</v>
      </c>
      <c r="Q2817" s="387" t="s">
        <v>1952</v>
      </c>
      <c r="R2817" s="387" t="s">
        <v>1738</v>
      </c>
      <c r="S2817" s="387">
        <v>0.69</v>
      </c>
      <c r="T2817" s="387">
        <v>9</v>
      </c>
      <c r="U2817" s="387" t="s">
        <v>1883</v>
      </c>
      <c r="V2817" s="387" t="s">
        <v>2342</v>
      </c>
      <c r="W2817" s="387" t="s">
        <v>1761</v>
      </c>
      <c r="X2817" s="387" t="s">
        <v>1749</v>
      </c>
      <c r="Y2817" s="387" t="s">
        <v>1748</v>
      </c>
      <c r="Z2817" s="387" t="s">
        <v>1734</v>
      </c>
      <c r="AA2817" s="387" t="s">
        <v>1733</v>
      </c>
      <c r="AB2817" s="387">
        <v>32.659999999999997</v>
      </c>
      <c r="AC2817" s="387">
        <v>0</v>
      </c>
      <c r="AD2817" s="387">
        <v>0</v>
      </c>
      <c r="AE2817" s="387">
        <v>32.659999999999997</v>
      </c>
      <c r="AF2817" s="387" t="s">
        <v>1729</v>
      </c>
      <c r="AG2817" s="387">
        <v>32.659999999999997</v>
      </c>
      <c r="AH2817" s="387">
        <v>0</v>
      </c>
      <c r="AI2817" s="387">
        <v>0</v>
      </c>
      <c r="AJ2817" s="387">
        <v>32.659999999999997</v>
      </c>
      <c r="AK2817" s="387">
        <v>3.27</v>
      </c>
    </row>
    <row r="2818" spans="1:37">
      <c r="A2818" s="387" t="s">
        <v>2962</v>
      </c>
      <c r="B2818" s="388">
        <v>43699.938333333332</v>
      </c>
      <c r="C2818" s="389">
        <v>43699</v>
      </c>
      <c r="D2818" s="387" t="s">
        <v>1899</v>
      </c>
      <c r="E2818" s="389">
        <v>43699</v>
      </c>
      <c r="F2818" s="387" t="s">
        <v>2064</v>
      </c>
      <c r="G2818" s="389">
        <v>43699</v>
      </c>
      <c r="H2818" s="387" t="s">
        <v>2238</v>
      </c>
      <c r="I2818" s="389">
        <v>43699</v>
      </c>
      <c r="J2818" s="387" t="s">
        <v>2292</v>
      </c>
      <c r="K2818" s="387" t="s">
        <v>1741</v>
      </c>
      <c r="L2818" s="390" t="s">
        <v>1732</v>
      </c>
      <c r="M2818" s="390" t="s">
        <v>1979</v>
      </c>
      <c r="N2818" s="390" t="str">
        <f t="shared" si="88"/>
        <v>Employee15@blyblade.com</v>
      </c>
      <c r="O2818" s="390" t="str">
        <f t="shared" si="89"/>
        <v>Jess_Rooney</v>
      </c>
      <c r="P2818" s="387" t="s">
        <v>1728</v>
      </c>
      <c r="Q2818" s="387" t="s">
        <v>1847</v>
      </c>
      <c r="R2818" s="387" t="s">
        <v>1738</v>
      </c>
      <c r="S2818" s="387">
        <v>15.64</v>
      </c>
      <c r="T2818" s="387">
        <v>66</v>
      </c>
      <c r="U2818" s="387" t="s">
        <v>2007</v>
      </c>
      <c r="V2818" s="387" t="s">
        <v>1802</v>
      </c>
      <c r="W2818" s="387" t="s">
        <v>1771</v>
      </c>
      <c r="X2818" s="387" t="s">
        <v>1770</v>
      </c>
      <c r="Y2818" s="387" t="s">
        <v>1735</v>
      </c>
      <c r="Z2818" s="387" t="s">
        <v>1734</v>
      </c>
      <c r="AA2818" s="387" t="s">
        <v>1733</v>
      </c>
      <c r="AB2818" s="387">
        <v>97.55</v>
      </c>
      <c r="AC2818" s="387">
        <v>0</v>
      </c>
      <c r="AD2818" s="387">
        <v>0</v>
      </c>
      <c r="AE2818" s="387">
        <v>97.55</v>
      </c>
      <c r="AF2818" s="387" t="s">
        <v>1729</v>
      </c>
      <c r="AG2818" s="387">
        <v>97.55</v>
      </c>
      <c r="AH2818" s="387">
        <v>0</v>
      </c>
      <c r="AI2818" s="387">
        <v>0</v>
      </c>
      <c r="AJ2818" s="387">
        <v>97.55</v>
      </c>
      <c r="AK2818" s="387">
        <v>9.76</v>
      </c>
    </row>
    <row r="2819" spans="1:37">
      <c r="A2819" s="387" t="s">
        <v>2949</v>
      </c>
      <c r="B2819" s="388">
        <v>43699.961111111108</v>
      </c>
      <c r="C2819" s="389">
        <v>43699</v>
      </c>
      <c r="D2819" s="387" t="s">
        <v>2948</v>
      </c>
      <c r="E2819" s="389">
        <v>43699</v>
      </c>
      <c r="F2819" s="387" t="s">
        <v>2728</v>
      </c>
      <c r="G2819" s="387" t="s">
        <v>1728</v>
      </c>
      <c r="H2819" s="387" t="s">
        <v>1728</v>
      </c>
      <c r="I2819" s="387" t="s">
        <v>1728</v>
      </c>
      <c r="J2819" s="387" t="s">
        <v>1728</v>
      </c>
      <c r="K2819" s="387" t="s">
        <v>1741</v>
      </c>
      <c r="L2819" s="390" t="s">
        <v>1732</v>
      </c>
      <c r="M2819" s="390" t="s">
        <v>1986</v>
      </c>
      <c r="N2819" s="390" t="str">
        <f t="shared" si="88"/>
        <v>Employee1@blyblade.com</v>
      </c>
      <c r="O2819" s="390" t="str">
        <f t="shared" si="89"/>
        <v>Jake_Mirto</v>
      </c>
      <c r="P2819" s="387" t="s">
        <v>1728</v>
      </c>
      <c r="Q2819" s="387" t="s">
        <v>1762</v>
      </c>
      <c r="R2819" s="387" t="s">
        <v>1753</v>
      </c>
      <c r="S2819" s="387">
        <v>0</v>
      </c>
      <c r="T2819" s="387">
        <v>0</v>
      </c>
      <c r="U2819" s="387" t="s">
        <v>1752</v>
      </c>
      <c r="V2819" s="387" t="s">
        <v>1752</v>
      </c>
      <c r="W2819" s="387" t="s">
        <v>1761</v>
      </c>
      <c r="X2819" s="387" t="s">
        <v>1964</v>
      </c>
      <c r="Y2819" s="387" t="s">
        <v>1735</v>
      </c>
      <c r="Z2819" s="387" t="s">
        <v>1734</v>
      </c>
      <c r="AA2819" s="387" t="s">
        <v>1733</v>
      </c>
      <c r="AB2819" s="387">
        <v>20.25</v>
      </c>
      <c r="AC2819" s="387">
        <v>0</v>
      </c>
      <c r="AD2819" s="387">
        <v>0</v>
      </c>
      <c r="AE2819" s="387">
        <v>20.25</v>
      </c>
      <c r="AF2819" s="387" t="s">
        <v>1729</v>
      </c>
      <c r="AG2819" s="387">
        <v>20.25</v>
      </c>
      <c r="AH2819" s="387">
        <v>0</v>
      </c>
      <c r="AI2819" s="387">
        <v>0</v>
      </c>
      <c r="AJ2819" s="387">
        <v>20.25</v>
      </c>
      <c r="AK2819" s="387">
        <v>2.0299999999999998</v>
      </c>
    </row>
    <row r="2820" spans="1:37">
      <c r="A2820" s="387" t="s">
        <v>2961</v>
      </c>
      <c r="B2820" s="388">
        <v>43699.962442129632</v>
      </c>
      <c r="C2820" s="389">
        <v>43699</v>
      </c>
      <c r="D2820" s="387" t="s">
        <v>2170</v>
      </c>
      <c r="E2820" s="389">
        <v>43699</v>
      </c>
      <c r="F2820" s="387" t="s">
        <v>2519</v>
      </c>
      <c r="G2820" s="389">
        <v>43699</v>
      </c>
      <c r="H2820" s="387" t="s">
        <v>2960</v>
      </c>
      <c r="I2820" s="389">
        <v>43699</v>
      </c>
      <c r="J2820" s="387" t="s">
        <v>2959</v>
      </c>
      <c r="K2820" s="387" t="s">
        <v>1741</v>
      </c>
      <c r="L2820" s="390" t="s">
        <v>1732</v>
      </c>
      <c r="M2820" s="390" t="s">
        <v>1763</v>
      </c>
      <c r="N2820" s="390" t="str">
        <f t="shared" si="88"/>
        <v>Employee51@blyblade.com</v>
      </c>
      <c r="O2820" s="390" t="str">
        <f t="shared" si="89"/>
        <v>Jacqueline_Westbrook</v>
      </c>
      <c r="P2820" s="387" t="s">
        <v>1728</v>
      </c>
      <c r="Q2820" s="387" t="s">
        <v>1754</v>
      </c>
      <c r="R2820" s="387" t="s">
        <v>1753</v>
      </c>
      <c r="S2820" s="387">
        <v>16.68</v>
      </c>
      <c r="T2820" s="387">
        <v>41</v>
      </c>
      <c r="U2820" s="387" t="s">
        <v>1751</v>
      </c>
      <c r="V2820" s="387" t="s">
        <v>1752</v>
      </c>
      <c r="W2820" s="387" t="s">
        <v>1771</v>
      </c>
      <c r="X2820" s="387" t="s">
        <v>1770</v>
      </c>
      <c r="Y2820" s="387" t="s">
        <v>1735</v>
      </c>
      <c r="Z2820" s="387" t="s">
        <v>1734</v>
      </c>
      <c r="AA2820" s="387" t="s">
        <v>1733</v>
      </c>
      <c r="AB2820" s="387">
        <v>49.49</v>
      </c>
      <c r="AC2820" s="387">
        <v>0</v>
      </c>
      <c r="AD2820" s="387">
        <v>0</v>
      </c>
      <c r="AE2820" s="387">
        <v>49.49</v>
      </c>
      <c r="AF2820" s="387" t="s">
        <v>1729</v>
      </c>
      <c r="AG2820" s="387">
        <v>49.49</v>
      </c>
      <c r="AH2820" s="387">
        <v>0</v>
      </c>
      <c r="AI2820" s="387">
        <v>0</v>
      </c>
      <c r="AJ2820" s="387">
        <v>49.49</v>
      </c>
      <c r="AK2820" s="387">
        <v>4.95</v>
      </c>
    </row>
    <row r="2821" spans="1:37">
      <c r="A2821" s="387" t="s">
        <v>2958</v>
      </c>
      <c r="B2821" s="388">
        <v>43699.991875</v>
      </c>
      <c r="C2821" s="389">
        <v>43699</v>
      </c>
      <c r="D2821" s="387" t="s">
        <v>2948</v>
      </c>
      <c r="E2821" s="389">
        <v>43699</v>
      </c>
      <c r="F2821" s="387" t="s">
        <v>2728</v>
      </c>
      <c r="G2821" s="389">
        <v>43699</v>
      </c>
      <c r="H2821" s="387" t="s">
        <v>2591</v>
      </c>
      <c r="I2821" s="389">
        <v>43699</v>
      </c>
      <c r="J2821" s="387" t="s">
        <v>2945</v>
      </c>
      <c r="K2821" s="387" t="s">
        <v>1741</v>
      </c>
      <c r="L2821" s="390" t="s">
        <v>1732</v>
      </c>
      <c r="M2821" s="390" t="s">
        <v>1979</v>
      </c>
      <c r="N2821" s="390" t="str">
        <f t="shared" si="88"/>
        <v>Employee15@blyblade.com</v>
      </c>
      <c r="O2821" s="390" t="str">
        <f t="shared" si="89"/>
        <v>Jess_Rooney</v>
      </c>
      <c r="P2821" s="387" t="s">
        <v>1728</v>
      </c>
      <c r="Q2821" s="387" t="s">
        <v>1847</v>
      </c>
      <c r="R2821" s="387" t="s">
        <v>1803</v>
      </c>
      <c r="S2821" s="387">
        <v>20.329999999999998</v>
      </c>
      <c r="T2821" s="387">
        <v>42</v>
      </c>
      <c r="U2821" s="387" t="s">
        <v>1802</v>
      </c>
      <c r="V2821" s="387" t="s">
        <v>2199</v>
      </c>
      <c r="W2821" s="387" t="s">
        <v>1771</v>
      </c>
      <c r="X2821" s="387" t="s">
        <v>1770</v>
      </c>
      <c r="Y2821" s="387" t="s">
        <v>1735</v>
      </c>
      <c r="Z2821" s="387" t="s">
        <v>1734</v>
      </c>
      <c r="AA2821" s="387" t="s">
        <v>1733</v>
      </c>
      <c r="AB2821" s="387">
        <v>52.35</v>
      </c>
      <c r="AC2821" s="387">
        <v>0</v>
      </c>
      <c r="AD2821" s="387">
        <v>0</v>
      </c>
      <c r="AE2821" s="387">
        <v>52.35</v>
      </c>
      <c r="AF2821" s="387" t="s">
        <v>1729</v>
      </c>
      <c r="AG2821" s="387">
        <v>52.35</v>
      </c>
      <c r="AH2821" s="387">
        <v>0</v>
      </c>
      <c r="AI2821" s="387">
        <v>0</v>
      </c>
      <c r="AJ2821" s="387">
        <v>52.35</v>
      </c>
      <c r="AK2821" s="387">
        <v>5.24</v>
      </c>
    </row>
    <row r="2822" spans="1:37">
      <c r="A2822" s="387" t="s">
        <v>2957</v>
      </c>
      <c r="B2822" s="388">
        <v>43699.995289351849</v>
      </c>
      <c r="C2822" s="389">
        <v>43699</v>
      </c>
      <c r="D2822" s="387" t="s">
        <v>2956</v>
      </c>
      <c r="E2822" s="389">
        <v>43699</v>
      </c>
      <c r="F2822" s="387" t="s">
        <v>2529</v>
      </c>
      <c r="G2822" s="389">
        <v>43699</v>
      </c>
      <c r="H2822" s="387" t="s">
        <v>2955</v>
      </c>
      <c r="I2822" s="389">
        <v>43699</v>
      </c>
      <c r="J2822" s="387" t="s">
        <v>2074</v>
      </c>
      <c r="K2822" s="387" t="s">
        <v>1741</v>
      </c>
      <c r="L2822" s="390" t="s">
        <v>1732</v>
      </c>
      <c r="M2822" s="390" t="s">
        <v>2812</v>
      </c>
      <c r="N2822" s="390" t="str">
        <f t="shared" si="88"/>
        <v>Employee6@blyblade.com</v>
      </c>
      <c r="O2822" s="390" t="str">
        <f t="shared" si="89"/>
        <v>Matthew_Brody</v>
      </c>
      <c r="P2822" s="387" t="s">
        <v>1728</v>
      </c>
      <c r="Q2822" s="387" t="s">
        <v>1754</v>
      </c>
      <c r="R2822" s="387" t="s">
        <v>1738</v>
      </c>
      <c r="S2822" s="387">
        <v>0.88</v>
      </c>
      <c r="T2822" s="387">
        <v>6</v>
      </c>
      <c r="U2822" s="387" t="s">
        <v>1883</v>
      </c>
      <c r="V2822" s="387" t="s">
        <v>2342</v>
      </c>
      <c r="W2822" s="387" t="s">
        <v>1875</v>
      </c>
      <c r="X2822" s="387" t="s">
        <v>1770</v>
      </c>
      <c r="Y2822" s="387" t="s">
        <v>1748</v>
      </c>
      <c r="Z2822" s="387" t="s">
        <v>1734</v>
      </c>
      <c r="AA2822" s="387" t="s">
        <v>1733</v>
      </c>
      <c r="AB2822" s="387">
        <v>10.88</v>
      </c>
      <c r="AC2822" s="387">
        <v>0</v>
      </c>
      <c r="AD2822" s="387">
        <v>0</v>
      </c>
      <c r="AE2822" s="387">
        <v>10.88</v>
      </c>
      <c r="AF2822" s="387" t="s">
        <v>1729</v>
      </c>
      <c r="AG2822" s="387">
        <v>10.88</v>
      </c>
      <c r="AH2822" s="387">
        <v>0</v>
      </c>
      <c r="AI2822" s="387">
        <v>0</v>
      </c>
      <c r="AJ2822" s="387">
        <v>10.88</v>
      </c>
      <c r="AK2822" s="387">
        <v>1.0900000000000001</v>
      </c>
    </row>
    <row r="2823" spans="1:37">
      <c r="A2823" s="387" t="s">
        <v>2954</v>
      </c>
      <c r="B2823" s="388">
        <v>43699.997465277775</v>
      </c>
      <c r="C2823" s="389">
        <v>43699</v>
      </c>
      <c r="D2823" s="387" t="s">
        <v>2226</v>
      </c>
      <c r="E2823" s="389">
        <v>43699</v>
      </c>
      <c r="F2823" s="387" t="s">
        <v>2274</v>
      </c>
      <c r="G2823" s="389">
        <v>43699</v>
      </c>
      <c r="H2823" s="387" t="s">
        <v>2514</v>
      </c>
      <c r="I2823" s="389">
        <v>43699</v>
      </c>
      <c r="J2823" s="387" t="s">
        <v>2513</v>
      </c>
      <c r="K2823" s="387" t="s">
        <v>1741</v>
      </c>
      <c r="L2823" s="390" t="s">
        <v>1732</v>
      </c>
      <c r="M2823" s="390" t="s">
        <v>1986</v>
      </c>
      <c r="N2823" s="390" t="str">
        <f t="shared" si="88"/>
        <v>Employee1@blyblade.com</v>
      </c>
      <c r="O2823" s="390" t="str">
        <f t="shared" si="89"/>
        <v>Jake_Mirto</v>
      </c>
      <c r="P2823" s="387" t="s">
        <v>1728</v>
      </c>
      <c r="Q2823" s="387" t="s">
        <v>1762</v>
      </c>
      <c r="R2823" s="387" t="s">
        <v>1753</v>
      </c>
      <c r="S2823" s="387">
        <v>4.1900000000000004</v>
      </c>
      <c r="T2823" s="387">
        <v>10</v>
      </c>
      <c r="U2823" s="387" t="s">
        <v>1752</v>
      </c>
      <c r="V2823" s="387" t="s">
        <v>2953</v>
      </c>
      <c r="W2823" s="387" t="s">
        <v>1761</v>
      </c>
      <c r="X2823" s="387" t="s">
        <v>1749</v>
      </c>
      <c r="Y2823" s="387" t="s">
        <v>1735</v>
      </c>
      <c r="Z2823" s="387" t="s">
        <v>1734</v>
      </c>
      <c r="AA2823" s="387" t="s">
        <v>1733</v>
      </c>
      <c r="AB2823" s="387">
        <v>57.09</v>
      </c>
      <c r="AC2823" s="387">
        <v>0</v>
      </c>
      <c r="AD2823" s="387">
        <v>0</v>
      </c>
      <c r="AE2823" s="387">
        <v>57.09</v>
      </c>
      <c r="AF2823" s="387" t="s">
        <v>1729</v>
      </c>
      <c r="AG2823" s="387">
        <v>57.09</v>
      </c>
      <c r="AH2823" s="387">
        <v>0</v>
      </c>
      <c r="AI2823" s="387">
        <v>0</v>
      </c>
      <c r="AJ2823" s="387">
        <v>57.09</v>
      </c>
      <c r="AK2823" s="387">
        <v>5.71</v>
      </c>
    </row>
    <row r="2824" spans="1:37">
      <c r="A2824" s="387" t="s">
        <v>2946</v>
      </c>
      <c r="B2824" s="388">
        <v>43700.002395833333</v>
      </c>
      <c r="C2824" s="389">
        <v>43699</v>
      </c>
      <c r="D2824" s="387" t="s">
        <v>2591</v>
      </c>
      <c r="E2824" s="389">
        <v>43699</v>
      </c>
      <c r="F2824" s="387" t="s">
        <v>2945</v>
      </c>
      <c r="G2824" s="389">
        <v>43700</v>
      </c>
      <c r="H2824" s="387" t="s">
        <v>2944</v>
      </c>
      <c r="I2824" s="389">
        <v>43699</v>
      </c>
      <c r="J2824" s="387" t="s">
        <v>2082</v>
      </c>
      <c r="K2824" s="387" t="s">
        <v>1741</v>
      </c>
      <c r="L2824" s="390" t="s">
        <v>1732</v>
      </c>
      <c r="M2824" s="390" t="s">
        <v>2265</v>
      </c>
      <c r="N2824" s="390" t="str">
        <f t="shared" si="88"/>
        <v>Employee4@blyblade.com</v>
      </c>
      <c r="O2824" s="390" t="str">
        <f t="shared" si="89"/>
        <v>Oksana_Orlov</v>
      </c>
      <c r="P2824" s="387" t="s">
        <v>1728</v>
      </c>
      <c r="Q2824" s="387" t="s">
        <v>1847</v>
      </c>
      <c r="R2824" s="387" t="s">
        <v>1738</v>
      </c>
      <c r="S2824" s="387">
        <v>4.13</v>
      </c>
      <c r="T2824" s="387">
        <v>11</v>
      </c>
      <c r="U2824" s="387" t="s">
        <v>1883</v>
      </c>
      <c r="V2824" s="387" t="s">
        <v>1773</v>
      </c>
      <c r="W2824" s="387" t="s">
        <v>1771</v>
      </c>
      <c r="X2824" s="387" t="s">
        <v>1770</v>
      </c>
      <c r="Y2824" s="387" t="s">
        <v>1735</v>
      </c>
      <c r="Z2824" s="387" t="s">
        <v>1734</v>
      </c>
      <c r="AA2824" s="387" t="s">
        <v>1733</v>
      </c>
      <c r="AB2824" s="387">
        <v>17.96</v>
      </c>
      <c r="AC2824" s="387">
        <v>0</v>
      </c>
      <c r="AD2824" s="387">
        <v>0</v>
      </c>
      <c r="AE2824" s="387">
        <v>17.96</v>
      </c>
      <c r="AF2824" s="387" t="s">
        <v>1729</v>
      </c>
      <c r="AG2824" s="387">
        <v>17.96</v>
      </c>
      <c r="AH2824" s="387">
        <v>0</v>
      </c>
      <c r="AI2824" s="387">
        <v>0</v>
      </c>
      <c r="AJ2824" s="387">
        <v>17.96</v>
      </c>
      <c r="AK2824" s="387">
        <v>1.8</v>
      </c>
    </row>
    <row r="2825" spans="1:37">
      <c r="A2825" s="387" t="s">
        <v>2952</v>
      </c>
      <c r="B2825" s="388">
        <v>43700.00371527778</v>
      </c>
      <c r="C2825" s="389">
        <v>43699</v>
      </c>
      <c r="D2825" s="387" t="s">
        <v>2511</v>
      </c>
      <c r="E2825" s="389">
        <v>43699</v>
      </c>
      <c r="F2825" s="387" t="s">
        <v>2510</v>
      </c>
      <c r="G2825" s="389">
        <v>43700</v>
      </c>
      <c r="H2825" s="387" t="s">
        <v>2951</v>
      </c>
      <c r="I2825" s="389">
        <v>43699</v>
      </c>
      <c r="J2825" s="387" t="s">
        <v>2950</v>
      </c>
      <c r="K2825" s="387" t="s">
        <v>1741</v>
      </c>
      <c r="L2825" s="390" t="s">
        <v>1732</v>
      </c>
      <c r="M2825" s="390" t="s">
        <v>2127</v>
      </c>
      <c r="N2825" s="390" t="str">
        <f t="shared" si="88"/>
        <v>Employee46@blyblade.com</v>
      </c>
      <c r="O2825" s="390" t="str">
        <f t="shared" si="89"/>
        <v>Ngozi_Kemjika</v>
      </c>
      <c r="P2825" s="387" t="s">
        <v>1728</v>
      </c>
      <c r="Q2825" s="387" t="s">
        <v>1739</v>
      </c>
      <c r="R2825" s="387" t="s">
        <v>1738</v>
      </c>
      <c r="S2825" s="387">
        <v>0.52</v>
      </c>
      <c r="T2825" s="387">
        <v>27</v>
      </c>
      <c r="U2825" s="387" t="s">
        <v>1883</v>
      </c>
      <c r="V2825" s="387" t="s">
        <v>1883</v>
      </c>
      <c r="W2825" s="387" t="s">
        <v>1728</v>
      </c>
      <c r="X2825" s="387" t="s">
        <v>1736</v>
      </c>
      <c r="Y2825" s="387" t="s">
        <v>1825</v>
      </c>
      <c r="Z2825" s="387" t="s">
        <v>1734</v>
      </c>
      <c r="AA2825" s="387" t="s">
        <v>1793</v>
      </c>
      <c r="AB2825" s="387">
        <v>26.44</v>
      </c>
      <c r="AC2825" s="387">
        <v>0</v>
      </c>
      <c r="AD2825" s="387">
        <v>4</v>
      </c>
      <c r="AE2825" s="387">
        <v>26.44</v>
      </c>
      <c r="AF2825" s="387" t="s">
        <v>1729</v>
      </c>
      <c r="AG2825" s="387">
        <v>26.44</v>
      </c>
      <c r="AH2825" s="387">
        <v>0</v>
      </c>
      <c r="AI2825" s="387">
        <v>4</v>
      </c>
      <c r="AJ2825" s="387">
        <v>26.44</v>
      </c>
      <c r="AK2825" s="387">
        <v>2.64</v>
      </c>
    </row>
    <row r="2826" spans="1:37">
      <c r="A2826" s="387" t="s">
        <v>2949</v>
      </c>
      <c r="B2826" s="388">
        <v>43700.013032407405</v>
      </c>
      <c r="C2826" s="389">
        <v>43699</v>
      </c>
      <c r="D2826" s="387" t="s">
        <v>2948</v>
      </c>
      <c r="E2826" s="389">
        <v>43699</v>
      </c>
      <c r="F2826" s="387" t="s">
        <v>2728</v>
      </c>
      <c r="G2826" s="387" t="s">
        <v>1728</v>
      </c>
      <c r="H2826" s="387" t="s">
        <v>1728</v>
      </c>
      <c r="I2826" s="387" t="s">
        <v>1728</v>
      </c>
      <c r="J2826" s="387" t="s">
        <v>1728</v>
      </c>
      <c r="K2826" s="387" t="s">
        <v>1741</v>
      </c>
      <c r="L2826" s="390" t="s">
        <v>1732</v>
      </c>
      <c r="M2826" s="390" t="s">
        <v>1986</v>
      </c>
      <c r="N2826" s="390" t="str">
        <f t="shared" si="88"/>
        <v>Employee1@blyblade.com</v>
      </c>
      <c r="O2826" s="390" t="str">
        <f t="shared" si="89"/>
        <v>Jake_Mirto</v>
      </c>
      <c r="P2826" s="387" t="s">
        <v>1728</v>
      </c>
      <c r="Q2826" s="387" t="s">
        <v>1762</v>
      </c>
      <c r="R2826" s="387" t="s">
        <v>1753</v>
      </c>
      <c r="S2826" s="387">
        <v>0</v>
      </c>
      <c r="T2826" s="387">
        <v>0</v>
      </c>
      <c r="U2826" s="387" t="s">
        <v>1752</v>
      </c>
      <c r="V2826" s="387" t="s">
        <v>1752</v>
      </c>
      <c r="W2826" s="387" t="s">
        <v>1761</v>
      </c>
      <c r="X2826" s="387" t="s">
        <v>1964</v>
      </c>
      <c r="Y2826" s="387" t="s">
        <v>1735</v>
      </c>
      <c r="Z2826" s="387" t="s">
        <v>1734</v>
      </c>
      <c r="AA2826" s="387" t="s">
        <v>2138</v>
      </c>
      <c r="AB2826" s="387">
        <v>-20.25</v>
      </c>
      <c r="AC2826" s="387">
        <v>0</v>
      </c>
      <c r="AD2826" s="387">
        <v>0</v>
      </c>
      <c r="AE2826" s="387">
        <v>-20.25</v>
      </c>
      <c r="AF2826" s="387" t="s">
        <v>1729</v>
      </c>
      <c r="AG2826" s="387">
        <v>-20.25</v>
      </c>
      <c r="AH2826" s="387">
        <v>0</v>
      </c>
      <c r="AI2826" s="387">
        <v>0</v>
      </c>
      <c r="AJ2826" s="387">
        <v>-20.25</v>
      </c>
      <c r="AK2826" s="387">
        <v>-2.0299999999999998</v>
      </c>
    </row>
    <row r="2827" spans="1:37">
      <c r="A2827" s="387" t="s">
        <v>2947</v>
      </c>
      <c r="B2827" s="388">
        <v>43700.040451388886</v>
      </c>
      <c r="C2827" s="389">
        <v>43700</v>
      </c>
      <c r="D2827" s="387" t="s">
        <v>2761</v>
      </c>
      <c r="E2827" s="389">
        <v>43699</v>
      </c>
      <c r="F2827" s="387" t="s">
        <v>2760</v>
      </c>
      <c r="G2827" s="389">
        <v>43700</v>
      </c>
      <c r="H2827" s="387" t="s">
        <v>2755</v>
      </c>
      <c r="I2827" s="389">
        <v>43699</v>
      </c>
      <c r="J2827" s="387" t="s">
        <v>2754</v>
      </c>
      <c r="K2827" s="387" t="s">
        <v>1741</v>
      </c>
      <c r="L2827" s="390" t="s">
        <v>1732</v>
      </c>
      <c r="M2827" s="390" t="s">
        <v>1924</v>
      </c>
      <c r="N2827" s="390" t="str">
        <f t="shared" si="88"/>
        <v>Employee16@blyblade.com</v>
      </c>
      <c r="O2827" s="390" t="str">
        <f t="shared" si="89"/>
        <v>Hunter_Senning</v>
      </c>
      <c r="P2827" s="387" t="s">
        <v>1728</v>
      </c>
      <c r="Q2827" s="387" t="s">
        <v>1847</v>
      </c>
      <c r="R2827" s="387" t="s">
        <v>1738</v>
      </c>
      <c r="S2827" s="387">
        <v>4.7</v>
      </c>
      <c r="T2827" s="387">
        <v>23</v>
      </c>
      <c r="U2827" s="387" t="s">
        <v>1883</v>
      </c>
      <c r="V2827" s="387" t="s">
        <v>2247</v>
      </c>
      <c r="W2827" s="387" t="s">
        <v>1771</v>
      </c>
      <c r="X2827" s="387" t="s">
        <v>1770</v>
      </c>
      <c r="Y2827" s="387" t="s">
        <v>1748</v>
      </c>
      <c r="Z2827" s="387" t="s">
        <v>1734</v>
      </c>
      <c r="AA2827" s="387" t="s">
        <v>1733</v>
      </c>
      <c r="AB2827" s="387">
        <v>53.58</v>
      </c>
      <c r="AC2827" s="387">
        <v>0</v>
      </c>
      <c r="AD2827" s="387">
        <v>0</v>
      </c>
      <c r="AE2827" s="387">
        <v>53.58</v>
      </c>
      <c r="AF2827" s="387" t="s">
        <v>1729</v>
      </c>
      <c r="AG2827" s="387">
        <v>53.58</v>
      </c>
      <c r="AH2827" s="387">
        <v>0</v>
      </c>
      <c r="AI2827" s="387">
        <v>0</v>
      </c>
      <c r="AJ2827" s="387">
        <v>53.58</v>
      </c>
      <c r="AK2827" s="387">
        <v>5.36</v>
      </c>
    </row>
    <row r="2828" spans="1:37">
      <c r="A2828" s="387" t="s">
        <v>2946</v>
      </c>
      <c r="B2828" s="388">
        <v>43700.044502314813</v>
      </c>
      <c r="C2828" s="389">
        <v>43699</v>
      </c>
      <c r="D2828" s="387" t="s">
        <v>2591</v>
      </c>
      <c r="E2828" s="389">
        <v>43699</v>
      </c>
      <c r="F2828" s="387" t="s">
        <v>2945</v>
      </c>
      <c r="G2828" s="389">
        <v>43700</v>
      </c>
      <c r="H2828" s="387" t="s">
        <v>2944</v>
      </c>
      <c r="I2828" s="389">
        <v>43699</v>
      </c>
      <c r="J2828" s="387" t="s">
        <v>2082</v>
      </c>
      <c r="K2828" s="387" t="s">
        <v>1741</v>
      </c>
      <c r="L2828" s="390" t="s">
        <v>1732</v>
      </c>
      <c r="M2828" s="390" t="s">
        <v>2265</v>
      </c>
      <c r="N2828" s="390" t="str">
        <f t="shared" si="88"/>
        <v>Employee4@blyblade.com</v>
      </c>
      <c r="O2828" s="390" t="str">
        <f t="shared" si="89"/>
        <v>Oksana_Orlov</v>
      </c>
      <c r="P2828" s="387" t="s">
        <v>1728</v>
      </c>
      <c r="Q2828" s="387" t="s">
        <v>1847</v>
      </c>
      <c r="R2828" s="387" t="s">
        <v>1738</v>
      </c>
      <c r="S2828" s="387">
        <v>4.13</v>
      </c>
      <c r="T2828" s="387">
        <v>11</v>
      </c>
      <c r="U2828" s="387" t="s">
        <v>1883</v>
      </c>
      <c r="V2828" s="387" t="s">
        <v>1773</v>
      </c>
      <c r="W2828" s="387" t="s">
        <v>1771</v>
      </c>
      <c r="X2828" s="387" t="s">
        <v>1770</v>
      </c>
      <c r="Y2828" s="387" t="s">
        <v>1735</v>
      </c>
      <c r="Z2828" s="387" t="s">
        <v>1734</v>
      </c>
      <c r="AA2828" s="387" t="s">
        <v>1747</v>
      </c>
      <c r="AB2828" s="387">
        <v>0</v>
      </c>
      <c r="AC2828" s="387">
        <v>0</v>
      </c>
      <c r="AD2828" s="387">
        <v>3.08</v>
      </c>
      <c r="AE2828" s="387">
        <v>3.08</v>
      </c>
      <c r="AF2828" s="387" t="s">
        <v>1729</v>
      </c>
      <c r="AG2828" s="387">
        <v>0</v>
      </c>
      <c r="AH2828" s="387">
        <v>0</v>
      </c>
      <c r="AI2828" s="387">
        <v>3.08</v>
      </c>
      <c r="AJ2828" s="387">
        <v>3.08</v>
      </c>
      <c r="AK2828" s="387">
        <v>0</v>
      </c>
    </row>
    <row r="2829" spans="1:37">
      <c r="A2829" s="387" t="s">
        <v>2943</v>
      </c>
      <c r="B2829" s="388">
        <v>43700.049803240741</v>
      </c>
      <c r="C2829" s="389">
        <v>43700</v>
      </c>
      <c r="D2829" s="387" t="s">
        <v>2942</v>
      </c>
      <c r="E2829" s="389">
        <v>43699</v>
      </c>
      <c r="F2829" s="387" t="s">
        <v>2941</v>
      </c>
      <c r="G2829" s="389">
        <v>43700</v>
      </c>
      <c r="H2829" s="387" t="s">
        <v>1894</v>
      </c>
      <c r="I2829" s="389">
        <v>43699</v>
      </c>
      <c r="J2829" s="387" t="s">
        <v>1893</v>
      </c>
      <c r="K2829" s="387" t="s">
        <v>1741</v>
      </c>
      <c r="L2829" s="390" t="s">
        <v>1732</v>
      </c>
      <c r="M2829" s="390" t="s">
        <v>1854</v>
      </c>
      <c r="N2829" s="390" t="str">
        <f t="shared" si="88"/>
        <v>Employee5@blyblade.com</v>
      </c>
      <c r="O2829" s="390" t="str">
        <f t="shared" si="89"/>
        <v>Torey_McNeil</v>
      </c>
      <c r="P2829" s="387" t="s">
        <v>1728</v>
      </c>
      <c r="Q2829" s="387" t="s">
        <v>1847</v>
      </c>
      <c r="R2829" s="387" t="s">
        <v>1738</v>
      </c>
      <c r="S2829" s="387">
        <v>4.84</v>
      </c>
      <c r="T2829" s="387">
        <v>14</v>
      </c>
      <c r="U2829" s="387" t="s">
        <v>1845</v>
      </c>
      <c r="V2829" s="387" t="s">
        <v>2940</v>
      </c>
      <c r="W2829" s="387" t="s">
        <v>1771</v>
      </c>
      <c r="X2829" s="387" t="s">
        <v>1844</v>
      </c>
      <c r="Y2829" s="387" t="s">
        <v>1748</v>
      </c>
      <c r="Z2829" s="387" t="s">
        <v>1734</v>
      </c>
      <c r="AA2829" s="387" t="s">
        <v>1733</v>
      </c>
      <c r="AB2829" s="387">
        <v>71.22</v>
      </c>
      <c r="AC2829" s="387">
        <v>0</v>
      </c>
      <c r="AD2829" s="387">
        <v>0</v>
      </c>
      <c r="AE2829" s="387">
        <v>71.22</v>
      </c>
      <c r="AF2829" s="387" t="s">
        <v>1729</v>
      </c>
      <c r="AG2829" s="387">
        <v>71.22</v>
      </c>
      <c r="AH2829" s="387">
        <v>0</v>
      </c>
      <c r="AI2829" s="387">
        <v>0</v>
      </c>
      <c r="AJ2829" s="387">
        <v>71.22</v>
      </c>
      <c r="AK2829" s="387">
        <v>7.12</v>
      </c>
    </row>
    <row r="2830" spans="1:37">
      <c r="A2830" s="387" t="s">
        <v>2938</v>
      </c>
      <c r="B2830" s="388">
        <v>43700.055243055554</v>
      </c>
      <c r="C2830" s="389">
        <v>43700</v>
      </c>
      <c r="D2830" s="387" t="s">
        <v>1860</v>
      </c>
      <c r="E2830" s="389">
        <v>43699</v>
      </c>
      <c r="F2830" s="387" t="s">
        <v>2710</v>
      </c>
      <c r="G2830" s="389">
        <v>43700</v>
      </c>
      <c r="H2830" s="387" t="s">
        <v>1886</v>
      </c>
      <c r="I2830" s="389">
        <v>43699</v>
      </c>
      <c r="J2830" s="387" t="s">
        <v>1885</v>
      </c>
      <c r="K2830" s="387" t="s">
        <v>1741</v>
      </c>
      <c r="L2830" s="390" t="s">
        <v>1732</v>
      </c>
      <c r="M2830" s="390" t="s">
        <v>1946</v>
      </c>
      <c r="N2830" s="390" t="str">
        <f t="shared" ref="N2830:N2893" si="90">M2830&amp;"@blyblade.com"</f>
        <v>Employee37@blyblade.com</v>
      </c>
      <c r="O2830" s="390" t="str">
        <f t="shared" si="89"/>
        <v>Simon_Levesque</v>
      </c>
      <c r="P2830" s="387" t="s">
        <v>1728</v>
      </c>
      <c r="Q2830" s="387" t="s">
        <v>1754</v>
      </c>
      <c r="R2830" s="387" t="s">
        <v>1738</v>
      </c>
      <c r="S2830" s="387">
        <v>4.4000000000000004</v>
      </c>
      <c r="T2830" s="387">
        <v>25</v>
      </c>
      <c r="U2830" s="387" t="s">
        <v>1883</v>
      </c>
      <c r="V2830" s="387" t="s">
        <v>1876</v>
      </c>
      <c r="W2830" s="387" t="s">
        <v>1771</v>
      </c>
      <c r="X2830" s="387" t="s">
        <v>1770</v>
      </c>
      <c r="Y2830" s="387" t="s">
        <v>1728</v>
      </c>
      <c r="Z2830" s="387" t="s">
        <v>1734</v>
      </c>
      <c r="AA2830" s="387" t="s">
        <v>1733</v>
      </c>
      <c r="AB2830" s="387">
        <v>25.8</v>
      </c>
      <c r="AC2830" s="387">
        <v>0</v>
      </c>
      <c r="AD2830" s="387">
        <v>0</v>
      </c>
      <c r="AE2830" s="387">
        <v>25.8</v>
      </c>
      <c r="AF2830" s="387" t="s">
        <v>1729</v>
      </c>
      <c r="AG2830" s="387">
        <v>25.8</v>
      </c>
      <c r="AH2830" s="387">
        <v>0</v>
      </c>
      <c r="AI2830" s="387">
        <v>0</v>
      </c>
      <c r="AJ2830" s="387">
        <v>25.8</v>
      </c>
      <c r="AK2830" s="387">
        <v>2.58</v>
      </c>
    </row>
    <row r="2831" spans="1:37">
      <c r="A2831" s="387" t="s">
        <v>2939</v>
      </c>
      <c r="B2831" s="388">
        <v>43700.056435185186</v>
      </c>
      <c r="C2831" s="389">
        <v>43700</v>
      </c>
      <c r="D2831" s="387" t="s">
        <v>1948</v>
      </c>
      <c r="E2831" s="389">
        <v>43699</v>
      </c>
      <c r="F2831" s="387" t="s">
        <v>1947</v>
      </c>
      <c r="G2831" s="389">
        <v>43700</v>
      </c>
      <c r="H2831" s="387" t="s">
        <v>2693</v>
      </c>
      <c r="I2831" s="389">
        <v>43699</v>
      </c>
      <c r="J2831" s="387" t="s">
        <v>2717</v>
      </c>
      <c r="K2831" s="387" t="s">
        <v>1741</v>
      </c>
      <c r="L2831" s="390" t="s">
        <v>1732</v>
      </c>
      <c r="M2831" s="390" t="s">
        <v>1763</v>
      </c>
      <c r="N2831" s="390" t="str">
        <f t="shared" si="90"/>
        <v>Employee51@blyblade.com</v>
      </c>
      <c r="O2831" s="390" t="str">
        <f t="shared" ref="O2831:O2894" si="91">VLOOKUP(M2831,$A$10:$F$65,4,FALSE)</f>
        <v>Jacqueline_Westbrook</v>
      </c>
      <c r="P2831" s="387" t="s">
        <v>1728</v>
      </c>
      <c r="Q2831" s="387" t="s">
        <v>1754</v>
      </c>
      <c r="R2831" s="387" t="s">
        <v>1753</v>
      </c>
      <c r="S2831" s="387">
        <v>1.7</v>
      </c>
      <c r="T2831" s="387">
        <v>5</v>
      </c>
      <c r="U2831" s="387" t="s">
        <v>1781</v>
      </c>
      <c r="V2831" s="387" t="s">
        <v>1781</v>
      </c>
      <c r="W2831" s="387" t="s">
        <v>1875</v>
      </c>
      <c r="X2831" s="387" t="s">
        <v>1749</v>
      </c>
      <c r="Y2831" s="387" t="s">
        <v>1735</v>
      </c>
      <c r="Z2831" s="387" t="s">
        <v>1734</v>
      </c>
      <c r="AA2831" s="387" t="s">
        <v>1733</v>
      </c>
      <c r="AB2831" s="387">
        <v>11.96</v>
      </c>
      <c r="AC2831" s="387">
        <v>0</v>
      </c>
      <c r="AD2831" s="387">
        <v>0</v>
      </c>
      <c r="AE2831" s="387">
        <v>11.96</v>
      </c>
      <c r="AF2831" s="387" t="s">
        <v>1729</v>
      </c>
      <c r="AG2831" s="387">
        <v>11.96</v>
      </c>
      <c r="AH2831" s="387">
        <v>0</v>
      </c>
      <c r="AI2831" s="387">
        <v>0</v>
      </c>
      <c r="AJ2831" s="387">
        <v>11.96</v>
      </c>
      <c r="AK2831" s="387">
        <v>1.2</v>
      </c>
    </row>
    <row r="2832" spans="1:37">
      <c r="A2832" s="387" t="s">
        <v>2938</v>
      </c>
      <c r="B2832" s="388">
        <v>43700.064444444448</v>
      </c>
      <c r="C2832" s="389">
        <v>43700</v>
      </c>
      <c r="D2832" s="387" t="s">
        <v>1860</v>
      </c>
      <c r="E2832" s="389">
        <v>43699</v>
      </c>
      <c r="F2832" s="387" t="s">
        <v>2710</v>
      </c>
      <c r="G2832" s="389">
        <v>43700</v>
      </c>
      <c r="H2832" s="387" t="s">
        <v>1886</v>
      </c>
      <c r="I2832" s="389">
        <v>43699</v>
      </c>
      <c r="J2832" s="387" t="s">
        <v>1885</v>
      </c>
      <c r="K2832" s="387" t="s">
        <v>1741</v>
      </c>
      <c r="L2832" s="390" t="s">
        <v>1732</v>
      </c>
      <c r="M2832" s="390" t="s">
        <v>1946</v>
      </c>
      <c r="N2832" s="390" t="str">
        <f t="shared" si="90"/>
        <v>Employee37@blyblade.com</v>
      </c>
      <c r="O2832" s="390" t="str">
        <f t="shared" si="91"/>
        <v>Simon_Levesque</v>
      </c>
      <c r="P2832" s="387" t="s">
        <v>1728</v>
      </c>
      <c r="Q2832" s="387" t="s">
        <v>1754</v>
      </c>
      <c r="R2832" s="387" t="s">
        <v>1738</v>
      </c>
      <c r="S2832" s="387">
        <v>4.4000000000000004</v>
      </c>
      <c r="T2832" s="387">
        <v>25</v>
      </c>
      <c r="U2832" s="387" t="s">
        <v>1883</v>
      </c>
      <c r="V2832" s="387" t="s">
        <v>1876</v>
      </c>
      <c r="W2832" s="387" t="s">
        <v>1771</v>
      </c>
      <c r="X2832" s="387" t="s">
        <v>1770</v>
      </c>
      <c r="Y2832" s="387" t="s">
        <v>1728</v>
      </c>
      <c r="Z2832" s="387" t="s">
        <v>1734</v>
      </c>
      <c r="AA2832" s="387" t="s">
        <v>1747</v>
      </c>
      <c r="AB2832" s="387">
        <v>0</v>
      </c>
      <c r="AC2832" s="387">
        <v>0</v>
      </c>
      <c r="AD2832" s="387">
        <v>6.61</v>
      </c>
      <c r="AE2832" s="387">
        <v>6.61</v>
      </c>
      <c r="AF2832" s="387" t="s">
        <v>1729</v>
      </c>
      <c r="AG2832" s="387">
        <v>0</v>
      </c>
      <c r="AH2832" s="387">
        <v>0</v>
      </c>
      <c r="AI2832" s="387">
        <v>6.61</v>
      </c>
      <c r="AJ2832" s="387">
        <v>6.61</v>
      </c>
      <c r="AK2832" s="387">
        <v>0</v>
      </c>
    </row>
    <row r="2833" spans="1:37">
      <c r="A2833" s="387" t="s">
        <v>2937</v>
      </c>
      <c r="B2833" s="388">
        <v>43700.1093287037</v>
      </c>
      <c r="C2833" s="389">
        <v>43700</v>
      </c>
      <c r="D2833" s="387" t="s">
        <v>2936</v>
      </c>
      <c r="E2833" s="389">
        <v>43699</v>
      </c>
      <c r="F2833" s="387" t="s">
        <v>2935</v>
      </c>
      <c r="G2833" s="389">
        <v>43700</v>
      </c>
      <c r="H2833" s="387" t="s">
        <v>2934</v>
      </c>
      <c r="I2833" s="389">
        <v>43699</v>
      </c>
      <c r="J2833" s="387" t="s">
        <v>1983</v>
      </c>
      <c r="K2833" s="387" t="s">
        <v>1741</v>
      </c>
      <c r="L2833" s="390" t="s">
        <v>1732</v>
      </c>
      <c r="M2833" s="390" t="s">
        <v>1911</v>
      </c>
      <c r="N2833" s="390" t="str">
        <f t="shared" si="90"/>
        <v>Employee18@blyblade.com</v>
      </c>
      <c r="O2833" s="390" t="str">
        <f t="shared" si="91"/>
        <v>Maryanne_Johnson</v>
      </c>
      <c r="P2833" s="387" t="s">
        <v>1728</v>
      </c>
      <c r="Q2833" s="387" t="s">
        <v>1847</v>
      </c>
      <c r="R2833" s="387" t="s">
        <v>1738</v>
      </c>
      <c r="S2833" s="387">
        <v>1.89</v>
      </c>
      <c r="T2833" s="387">
        <v>17</v>
      </c>
      <c r="U2833" s="387" t="s">
        <v>1737</v>
      </c>
      <c r="V2833" s="387" t="s">
        <v>1883</v>
      </c>
      <c r="W2833" s="387" t="s">
        <v>1875</v>
      </c>
      <c r="X2833" s="387" t="s">
        <v>1844</v>
      </c>
      <c r="Y2833" s="387" t="s">
        <v>1735</v>
      </c>
      <c r="Z2833" s="387" t="s">
        <v>1734</v>
      </c>
      <c r="AA2833" s="387" t="s">
        <v>1733</v>
      </c>
      <c r="AB2833" s="387">
        <v>28.17</v>
      </c>
      <c r="AC2833" s="387">
        <v>0</v>
      </c>
      <c r="AD2833" s="387">
        <v>0</v>
      </c>
      <c r="AE2833" s="387">
        <v>28.17</v>
      </c>
      <c r="AF2833" s="387" t="s">
        <v>1729</v>
      </c>
      <c r="AG2833" s="387">
        <v>28.17</v>
      </c>
      <c r="AH2833" s="387">
        <v>0</v>
      </c>
      <c r="AI2833" s="387">
        <v>0</v>
      </c>
      <c r="AJ2833" s="387">
        <v>28.17</v>
      </c>
      <c r="AK2833" s="387">
        <v>2.82</v>
      </c>
    </row>
    <row r="2834" spans="1:37">
      <c r="A2834" s="391" t="s">
        <v>2933</v>
      </c>
      <c r="B2834" s="388">
        <v>43700.113842592589</v>
      </c>
      <c r="C2834" s="389">
        <v>43700</v>
      </c>
      <c r="D2834" s="387" t="s">
        <v>2922</v>
      </c>
      <c r="E2834" s="389">
        <v>43699</v>
      </c>
      <c r="F2834" s="387" t="s">
        <v>2921</v>
      </c>
      <c r="G2834" s="389">
        <v>43700</v>
      </c>
      <c r="H2834" s="387" t="s">
        <v>2931</v>
      </c>
      <c r="I2834" s="389">
        <v>43699</v>
      </c>
      <c r="J2834" s="387" t="s">
        <v>1998</v>
      </c>
      <c r="K2834" s="387" t="s">
        <v>1741</v>
      </c>
      <c r="L2834" s="390" t="s">
        <v>1732</v>
      </c>
      <c r="M2834" s="390" t="s">
        <v>1810</v>
      </c>
      <c r="N2834" s="390" t="str">
        <f t="shared" si="90"/>
        <v>Employee3@blyblade.com</v>
      </c>
      <c r="O2834" s="390" t="str">
        <f t="shared" si="91"/>
        <v>Esjona_Kadiu</v>
      </c>
      <c r="P2834" s="387" t="s">
        <v>1728</v>
      </c>
      <c r="Q2834" s="387" t="s">
        <v>1847</v>
      </c>
      <c r="R2834" s="387" t="s">
        <v>1738</v>
      </c>
      <c r="S2834" s="387">
        <v>11.46</v>
      </c>
      <c r="T2834" s="387">
        <v>36</v>
      </c>
      <c r="U2834" s="387" t="s">
        <v>1737</v>
      </c>
      <c r="V2834" s="387" t="s">
        <v>1846</v>
      </c>
      <c r="W2834" s="387" t="s">
        <v>1771</v>
      </c>
      <c r="X2834" s="387" t="s">
        <v>1844</v>
      </c>
      <c r="Y2834" s="387" t="s">
        <v>1735</v>
      </c>
      <c r="Z2834" s="387" t="s">
        <v>1734</v>
      </c>
      <c r="AA2834" s="387" t="s">
        <v>1733</v>
      </c>
      <c r="AB2834" s="387">
        <v>66.260000000000005</v>
      </c>
      <c r="AC2834" s="387">
        <v>0</v>
      </c>
      <c r="AD2834" s="387">
        <v>0</v>
      </c>
      <c r="AE2834" s="387">
        <v>66.260000000000005</v>
      </c>
      <c r="AF2834" s="387" t="s">
        <v>1729</v>
      </c>
      <c r="AG2834" s="387">
        <v>66.260000000000005</v>
      </c>
      <c r="AH2834" s="387">
        <v>0</v>
      </c>
      <c r="AI2834" s="387">
        <v>0</v>
      </c>
      <c r="AJ2834" s="387">
        <v>66.260000000000005</v>
      </c>
      <c r="AK2834" s="387">
        <v>6.63</v>
      </c>
    </row>
    <row r="2835" spans="1:37">
      <c r="A2835" s="391" t="s">
        <v>2932</v>
      </c>
      <c r="B2835" s="388">
        <v>43700.120682870373</v>
      </c>
      <c r="C2835" s="389">
        <v>43700</v>
      </c>
      <c r="D2835" s="387" t="s">
        <v>2931</v>
      </c>
      <c r="E2835" s="389">
        <v>43699</v>
      </c>
      <c r="F2835" s="387" t="s">
        <v>1998</v>
      </c>
      <c r="G2835" s="389">
        <v>43700</v>
      </c>
      <c r="H2835" s="387" t="s">
        <v>2930</v>
      </c>
      <c r="I2835" s="389">
        <v>43699</v>
      </c>
      <c r="J2835" s="387" t="s">
        <v>2929</v>
      </c>
      <c r="K2835" s="387" t="s">
        <v>1741</v>
      </c>
      <c r="L2835" s="390" t="s">
        <v>1732</v>
      </c>
      <c r="M2835" s="390" t="s">
        <v>1763</v>
      </c>
      <c r="N2835" s="390" t="str">
        <f t="shared" si="90"/>
        <v>Employee51@blyblade.com</v>
      </c>
      <c r="O2835" s="390" t="str">
        <f t="shared" si="91"/>
        <v>Jacqueline_Westbrook</v>
      </c>
      <c r="P2835" s="387" t="s">
        <v>1728</v>
      </c>
      <c r="Q2835" s="387" t="s">
        <v>1754</v>
      </c>
      <c r="R2835" s="387" t="s">
        <v>1753</v>
      </c>
      <c r="S2835" s="387">
        <v>1.73</v>
      </c>
      <c r="T2835" s="387">
        <v>6</v>
      </c>
      <c r="U2835" s="387" t="s">
        <v>1781</v>
      </c>
      <c r="V2835" s="387" t="s">
        <v>1781</v>
      </c>
      <c r="W2835" s="387" t="s">
        <v>1771</v>
      </c>
      <c r="X2835" s="387" t="s">
        <v>1770</v>
      </c>
      <c r="Y2835" s="387" t="s">
        <v>1735</v>
      </c>
      <c r="Z2835" s="387" t="s">
        <v>1734</v>
      </c>
      <c r="AA2835" s="387" t="s">
        <v>1733</v>
      </c>
      <c r="AB2835" s="387">
        <v>13.41</v>
      </c>
      <c r="AC2835" s="387">
        <v>0</v>
      </c>
      <c r="AD2835" s="387">
        <v>0</v>
      </c>
      <c r="AE2835" s="387">
        <v>13.41</v>
      </c>
      <c r="AF2835" s="387" t="s">
        <v>1729</v>
      </c>
      <c r="AG2835" s="387">
        <v>13.41</v>
      </c>
      <c r="AH2835" s="387">
        <v>0</v>
      </c>
      <c r="AI2835" s="387">
        <v>0</v>
      </c>
      <c r="AJ2835" s="387">
        <v>13.41</v>
      </c>
      <c r="AK2835" s="387">
        <v>1.34</v>
      </c>
    </row>
    <row r="2836" spans="1:37">
      <c r="A2836" s="387" t="s">
        <v>2923</v>
      </c>
      <c r="B2836" s="388">
        <v>43700.135925925926</v>
      </c>
      <c r="C2836" s="389">
        <v>43700</v>
      </c>
      <c r="D2836" s="387" t="s">
        <v>2922</v>
      </c>
      <c r="E2836" s="389">
        <v>43699</v>
      </c>
      <c r="F2836" s="387" t="s">
        <v>2921</v>
      </c>
      <c r="G2836" s="389">
        <v>43700</v>
      </c>
      <c r="H2836" s="387" t="s">
        <v>2920</v>
      </c>
      <c r="I2836" s="389">
        <v>43699</v>
      </c>
      <c r="J2836" s="387" t="s">
        <v>2919</v>
      </c>
      <c r="K2836" s="387" t="s">
        <v>1741</v>
      </c>
      <c r="L2836" s="390" t="s">
        <v>1732</v>
      </c>
      <c r="M2836" s="390" t="s">
        <v>1898</v>
      </c>
      <c r="N2836" s="390" t="str">
        <f t="shared" si="90"/>
        <v>Employee36@blyblade.com</v>
      </c>
      <c r="O2836" s="390" t="str">
        <f t="shared" si="91"/>
        <v>Jacob_Gibson</v>
      </c>
      <c r="P2836" s="387" t="s">
        <v>1728</v>
      </c>
      <c r="Q2836" s="387" t="s">
        <v>1754</v>
      </c>
      <c r="R2836" s="387" t="s">
        <v>1738</v>
      </c>
      <c r="S2836" s="387">
        <v>7</v>
      </c>
      <c r="T2836" s="387">
        <v>47</v>
      </c>
      <c r="U2836" s="387" t="s">
        <v>1737</v>
      </c>
      <c r="V2836" s="387" t="s">
        <v>1897</v>
      </c>
      <c r="W2836" s="387" t="s">
        <v>1771</v>
      </c>
      <c r="X2836" s="387" t="s">
        <v>1770</v>
      </c>
      <c r="Y2836" s="387" t="s">
        <v>1896</v>
      </c>
      <c r="Z2836" s="387" t="s">
        <v>1734</v>
      </c>
      <c r="AA2836" s="387" t="s">
        <v>1733</v>
      </c>
      <c r="AB2836" s="387">
        <v>64.66</v>
      </c>
      <c r="AC2836" s="387">
        <v>0</v>
      </c>
      <c r="AD2836" s="387">
        <v>0</v>
      </c>
      <c r="AE2836" s="387">
        <v>64.66</v>
      </c>
      <c r="AF2836" s="387" t="s">
        <v>1729</v>
      </c>
      <c r="AG2836" s="387">
        <v>64.66</v>
      </c>
      <c r="AH2836" s="387">
        <v>0</v>
      </c>
      <c r="AI2836" s="387">
        <v>0</v>
      </c>
      <c r="AJ2836" s="387">
        <v>64.66</v>
      </c>
      <c r="AK2836" s="387">
        <v>6.47</v>
      </c>
    </row>
    <row r="2837" spans="1:37">
      <c r="A2837" s="387" t="s">
        <v>2928</v>
      </c>
      <c r="B2837" s="388">
        <v>43700.137557870374</v>
      </c>
      <c r="C2837" s="389">
        <v>43700</v>
      </c>
      <c r="D2837" s="387" t="s">
        <v>2927</v>
      </c>
      <c r="E2837" s="389">
        <v>43699</v>
      </c>
      <c r="F2837" s="387" t="s">
        <v>2926</v>
      </c>
      <c r="G2837" s="389">
        <v>43700</v>
      </c>
      <c r="H2837" s="387" t="s">
        <v>2925</v>
      </c>
      <c r="I2837" s="389">
        <v>43699</v>
      </c>
      <c r="J2837" s="387" t="s">
        <v>2924</v>
      </c>
      <c r="K2837" s="387" t="s">
        <v>1741</v>
      </c>
      <c r="L2837" s="390" t="s">
        <v>1732</v>
      </c>
      <c r="M2837" s="390" t="s">
        <v>1854</v>
      </c>
      <c r="N2837" s="390" t="str">
        <f t="shared" si="90"/>
        <v>Employee5@blyblade.com</v>
      </c>
      <c r="O2837" s="390" t="str">
        <f t="shared" si="91"/>
        <v>Torey_McNeil</v>
      </c>
      <c r="P2837" s="387" t="s">
        <v>1728</v>
      </c>
      <c r="Q2837" s="387" t="s">
        <v>1847</v>
      </c>
      <c r="R2837" s="387" t="s">
        <v>1738</v>
      </c>
      <c r="S2837" s="387">
        <v>12.25</v>
      </c>
      <c r="T2837" s="387">
        <v>49</v>
      </c>
      <c r="U2837" s="387" t="s">
        <v>1737</v>
      </c>
      <c r="V2837" s="387" t="s">
        <v>1853</v>
      </c>
      <c r="W2837" s="387" t="s">
        <v>1771</v>
      </c>
      <c r="X2837" s="387" t="s">
        <v>1844</v>
      </c>
      <c r="Y2837" s="387" t="s">
        <v>1748</v>
      </c>
      <c r="Z2837" s="387" t="s">
        <v>1734</v>
      </c>
      <c r="AA2837" s="387" t="s">
        <v>1733</v>
      </c>
      <c r="AB2837" s="387">
        <v>151.38999999999999</v>
      </c>
      <c r="AC2837" s="387">
        <v>0</v>
      </c>
      <c r="AD2837" s="387">
        <v>0</v>
      </c>
      <c r="AE2837" s="387">
        <v>151.38999999999999</v>
      </c>
      <c r="AF2837" s="387" t="s">
        <v>1729</v>
      </c>
      <c r="AG2837" s="387">
        <v>151.38999999999999</v>
      </c>
      <c r="AH2837" s="387">
        <v>0</v>
      </c>
      <c r="AI2837" s="387">
        <v>0</v>
      </c>
      <c r="AJ2837" s="387">
        <v>151.38999999999999</v>
      </c>
      <c r="AK2837" s="387">
        <v>15.14</v>
      </c>
    </row>
    <row r="2838" spans="1:37">
      <c r="A2838" s="387" t="s">
        <v>2923</v>
      </c>
      <c r="B2838" s="388">
        <v>43700.155659722222</v>
      </c>
      <c r="C2838" s="389">
        <v>43700</v>
      </c>
      <c r="D2838" s="387" t="s">
        <v>2922</v>
      </c>
      <c r="E2838" s="389">
        <v>43699</v>
      </c>
      <c r="F2838" s="387" t="s">
        <v>2921</v>
      </c>
      <c r="G2838" s="389">
        <v>43700</v>
      </c>
      <c r="H2838" s="387" t="s">
        <v>2920</v>
      </c>
      <c r="I2838" s="389">
        <v>43699</v>
      </c>
      <c r="J2838" s="387" t="s">
        <v>2919</v>
      </c>
      <c r="K2838" s="387" t="s">
        <v>1741</v>
      </c>
      <c r="L2838" s="390" t="s">
        <v>1732</v>
      </c>
      <c r="M2838" s="390" t="s">
        <v>1898</v>
      </c>
      <c r="N2838" s="390" t="str">
        <f t="shared" si="90"/>
        <v>Employee36@blyblade.com</v>
      </c>
      <c r="O2838" s="390" t="str">
        <f t="shared" si="91"/>
        <v>Jacob_Gibson</v>
      </c>
      <c r="P2838" s="387" t="s">
        <v>1728</v>
      </c>
      <c r="Q2838" s="387" t="s">
        <v>1754</v>
      </c>
      <c r="R2838" s="387" t="s">
        <v>1738</v>
      </c>
      <c r="S2838" s="387">
        <v>7</v>
      </c>
      <c r="T2838" s="387">
        <v>47</v>
      </c>
      <c r="U2838" s="387" t="s">
        <v>1737</v>
      </c>
      <c r="V2838" s="387" t="s">
        <v>1897</v>
      </c>
      <c r="W2838" s="387" t="s">
        <v>1771</v>
      </c>
      <c r="X2838" s="387" t="s">
        <v>1770</v>
      </c>
      <c r="Y2838" s="387" t="s">
        <v>1896</v>
      </c>
      <c r="Z2838" s="387" t="s">
        <v>1734</v>
      </c>
      <c r="AA2838" s="387" t="s">
        <v>1747</v>
      </c>
      <c r="AB2838" s="387">
        <v>0</v>
      </c>
      <c r="AC2838" s="387">
        <v>0</v>
      </c>
      <c r="AD2838" s="387">
        <v>10.1</v>
      </c>
      <c r="AE2838" s="387">
        <v>10.1</v>
      </c>
      <c r="AF2838" s="387" t="s">
        <v>1729</v>
      </c>
      <c r="AG2838" s="387">
        <v>0</v>
      </c>
      <c r="AH2838" s="387">
        <v>0</v>
      </c>
      <c r="AI2838" s="387">
        <v>10.1</v>
      </c>
      <c r="AJ2838" s="387">
        <v>10.1</v>
      </c>
      <c r="AK2838" s="387">
        <v>0</v>
      </c>
    </row>
    <row r="2839" spans="1:37">
      <c r="A2839" s="387" t="s">
        <v>2593</v>
      </c>
      <c r="B2839" s="388">
        <v>43700.173252314817</v>
      </c>
      <c r="C2839" s="389">
        <v>43700</v>
      </c>
      <c r="D2839" s="387" t="s">
        <v>2592</v>
      </c>
      <c r="E2839" s="389">
        <v>43699</v>
      </c>
      <c r="F2839" s="387" t="s">
        <v>2591</v>
      </c>
      <c r="G2839" s="389">
        <v>43700</v>
      </c>
      <c r="H2839" s="387" t="s">
        <v>2590</v>
      </c>
      <c r="I2839" s="389">
        <v>43700</v>
      </c>
      <c r="J2839" s="387" t="s">
        <v>1938</v>
      </c>
      <c r="K2839" s="387" t="s">
        <v>1741</v>
      </c>
      <c r="L2839" s="390" t="s">
        <v>1732</v>
      </c>
      <c r="M2839" s="390" t="s">
        <v>2223</v>
      </c>
      <c r="N2839" s="390" t="str">
        <f t="shared" si="90"/>
        <v>Employee19@blyblade.com</v>
      </c>
      <c r="O2839" s="390" t="str">
        <f t="shared" si="91"/>
        <v>Gil_Adler</v>
      </c>
      <c r="P2839" s="387" t="s">
        <v>1728</v>
      </c>
      <c r="Q2839" s="387" t="s">
        <v>1952</v>
      </c>
      <c r="R2839" s="387" t="s">
        <v>1738</v>
      </c>
      <c r="S2839" s="387">
        <v>1.54</v>
      </c>
      <c r="T2839" s="387">
        <v>14</v>
      </c>
      <c r="U2839" s="387" t="s">
        <v>1737</v>
      </c>
      <c r="V2839" s="387" t="s">
        <v>1737</v>
      </c>
      <c r="W2839" s="387" t="s">
        <v>1771</v>
      </c>
      <c r="X2839" s="387" t="s">
        <v>1749</v>
      </c>
      <c r="Y2839" s="387" t="s">
        <v>1890</v>
      </c>
      <c r="Z2839" s="387" t="s">
        <v>1734</v>
      </c>
      <c r="AA2839" s="387" t="s">
        <v>1733</v>
      </c>
      <c r="AB2839" s="387">
        <v>42.1</v>
      </c>
      <c r="AC2839" s="387">
        <v>0</v>
      </c>
      <c r="AD2839" s="387">
        <v>0</v>
      </c>
      <c r="AE2839" s="387">
        <v>42.1</v>
      </c>
      <c r="AF2839" s="387" t="s">
        <v>1729</v>
      </c>
      <c r="AG2839" s="387">
        <v>42.1</v>
      </c>
      <c r="AH2839" s="387">
        <v>0</v>
      </c>
      <c r="AI2839" s="387">
        <v>0</v>
      </c>
      <c r="AJ2839" s="387">
        <v>42.1</v>
      </c>
      <c r="AK2839" s="387">
        <v>4.21</v>
      </c>
    </row>
    <row r="2840" spans="1:37">
      <c r="A2840" s="387" t="s">
        <v>2918</v>
      </c>
      <c r="B2840" s="388">
        <v>43700.420393518521</v>
      </c>
      <c r="C2840" s="389">
        <v>43700</v>
      </c>
      <c r="D2840" s="387" t="s">
        <v>2454</v>
      </c>
      <c r="E2840" s="389">
        <v>43700</v>
      </c>
      <c r="F2840" s="387" t="s">
        <v>2917</v>
      </c>
      <c r="G2840" s="389">
        <v>43700</v>
      </c>
      <c r="H2840" s="387" t="s">
        <v>2189</v>
      </c>
      <c r="I2840" s="389">
        <v>43700</v>
      </c>
      <c r="J2840" s="387" t="s">
        <v>2916</v>
      </c>
      <c r="K2840" s="387" t="s">
        <v>1741</v>
      </c>
      <c r="L2840" s="390" t="s">
        <v>1732</v>
      </c>
      <c r="M2840" s="390" t="s">
        <v>2681</v>
      </c>
      <c r="N2840" s="390" t="str">
        <f t="shared" si="90"/>
        <v>Employee23@blyblade.com</v>
      </c>
      <c r="O2840" s="390" t="str">
        <f t="shared" si="91"/>
        <v>James_Whaley</v>
      </c>
      <c r="P2840" s="387" t="s">
        <v>1728</v>
      </c>
      <c r="Q2840" s="387" t="s">
        <v>1754</v>
      </c>
      <c r="R2840" s="387" t="s">
        <v>1738</v>
      </c>
      <c r="S2840" s="387">
        <v>2.14</v>
      </c>
      <c r="T2840" s="387">
        <v>12</v>
      </c>
      <c r="U2840" s="387" t="s">
        <v>2915</v>
      </c>
      <c r="V2840" s="387" t="s">
        <v>1772</v>
      </c>
      <c r="W2840" s="387" t="s">
        <v>1771</v>
      </c>
      <c r="X2840" s="387" t="s">
        <v>1770</v>
      </c>
      <c r="Y2840" s="387" t="s">
        <v>1896</v>
      </c>
      <c r="Z2840" s="387" t="s">
        <v>1734</v>
      </c>
      <c r="AA2840" s="387" t="s">
        <v>1733</v>
      </c>
      <c r="AB2840" s="387">
        <v>13.21</v>
      </c>
      <c r="AC2840" s="387">
        <v>0</v>
      </c>
      <c r="AD2840" s="387">
        <v>0</v>
      </c>
      <c r="AE2840" s="387">
        <v>13.21</v>
      </c>
      <c r="AF2840" s="387" t="s">
        <v>1729</v>
      </c>
      <c r="AG2840" s="387">
        <v>13.21</v>
      </c>
      <c r="AH2840" s="387">
        <v>0</v>
      </c>
      <c r="AI2840" s="387">
        <v>0</v>
      </c>
      <c r="AJ2840" s="387">
        <v>13.21</v>
      </c>
      <c r="AK2840" s="387">
        <v>1.32</v>
      </c>
    </row>
    <row r="2841" spans="1:37">
      <c r="A2841" s="387" t="s">
        <v>2914</v>
      </c>
      <c r="B2841" s="388">
        <v>43700.461840277778</v>
      </c>
      <c r="C2841" s="389">
        <v>43700</v>
      </c>
      <c r="D2841" s="387" t="s">
        <v>2641</v>
      </c>
      <c r="E2841" s="389">
        <v>43700</v>
      </c>
      <c r="F2841" s="387" t="s">
        <v>2913</v>
      </c>
      <c r="G2841" s="389">
        <v>43700</v>
      </c>
      <c r="H2841" s="387" t="s">
        <v>1842</v>
      </c>
      <c r="I2841" s="389">
        <v>43700</v>
      </c>
      <c r="J2841" s="387" t="s">
        <v>1841</v>
      </c>
      <c r="K2841" s="387" t="s">
        <v>1741</v>
      </c>
      <c r="L2841" s="390" t="s">
        <v>1732</v>
      </c>
      <c r="M2841" s="390" t="s">
        <v>2208</v>
      </c>
      <c r="N2841" s="390" t="str">
        <f t="shared" si="90"/>
        <v>Employee13@blyblade.com</v>
      </c>
      <c r="O2841" s="390" t="str">
        <f t="shared" si="91"/>
        <v>Evelyn_Pelczar</v>
      </c>
      <c r="P2841" s="387" t="s">
        <v>1728</v>
      </c>
      <c r="Q2841" s="387" t="s">
        <v>1847</v>
      </c>
      <c r="R2841" s="387" t="s">
        <v>1738</v>
      </c>
      <c r="S2841" s="387">
        <v>4.0199999999999996</v>
      </c>
      <c r="T2841" s="387">
        <v>17</v>
      </c>
      <c r="U2841" s="387" t="s">
        <v>2207</v>
      </c>
      <c r="V2841" s="387" t="s">
        <v>1883</v>
      </c>
      <c r="W2841" s="387" t="s">
        <v>1771</v>
      </c>
      <c r="X2841" s="387" t="s">
        <v>1844</v>
      </c>
      <c r="Y2841" s="387" t="s">
        <v>1735</v>
      </c>
      <c r="Z2841" s="387" t="s">
        <v>1734</v>
      </c>
      <c r="AA2841" s="387" t="s">
        <v>1733</v>
      </c>
      <c r="AB2841" s="387">
        <v>19.809999999999999</v>
      </c>
      <c r="AC2841" s="387">
        <v>0</v>
      </c>
      <c r="AD2841" s="387">
        <v>0</v>
      </c>
      <c r="AE2841" s="387">
        <v>19.809999999999999</v>
      </c>
      <c r="AF2841" s="387" t="s">
        <v>1729</v>
      </c>
      <c r="AG2841" s="387">
        <v>19.809999999999999</v>
      </c>
      <c r="AH2841" s="387">
        <v>0</v>
      </c>
      <c r="AI2841" s="387">
        <v>0</v>
      </c>
      <c r="AJ2841" s="387">
        <v>19.809999999999999</v>
      </c>
      <c r="AK2841" s="387">
        <v>1.98</v>
      </c>
    </row>
    <row r="2842" spans="1:37">
      <c r="A2842" s="387" t="s">
        <v>2912</v>
      </c>
      <c r="B2842" s="388">
        <v>43700.474189814813</v>
      </c>
      <c r="C2842" s="389">
        <v>43700</v>
      </c>
      <c r="D2842" s="387" t="s">
        <v>2442</v>
      </c>
      <c r="E2842" s="389">
        <v>43700</v>
      </c>
      <c r="F2842" s="387" t="s">
        <v>2911</v>
      </c>
      <c r="G2842" s="389">
        <v>43700</v>
      </c>
      <c r="H2842" s="387" t="s">
        <v>1811</v>
      </c>
      <c r="I2842" s="389">
        <v>43700</v>
      </c>
      <c r="J2842" s="387" t="s">
        <v>2910</v>
      </c>
      <c r="K2842" s="387" t="s">
        <v>1741</v>
      </c>
      <c r="L2842" s="390" t="s">
        <v>1732</v>
      </c>
      <c r="M2842" s="390" t="s">
        <v>2013</v>
      </c>
      <c r="N2842" s="390" t="str">
        <f t="shared" si="90"/>
        <v>Employee22@blyblade.com</v>
      </c>
      <c r="O2842" s="390" t="str">
        <f t="shared" si="91"/>
        <v>Lee_Gold</v>
      </c>
      <c r="P2842" s="387" t="s">
        <v>1728</v>
      </c>
      <c r="Q2842" s="387" t="s">
        <v>1847</v>
      </c>
      <c r="R2842" s="387" t="s">
        <v>1738</v>
      </c>
      <c r="S2842" s="387">
        <v>5.79</v>
      </c>
      <c r="T2842" s="387">
        <v>26</v>
      </c>
      <c r="U2842" s="387" t="s">
        <v>2909</v>
      </c>
      <c r="V2842" s="387" t="s">
        <v>1883</v>
      </c>
      <c r="W2842" s="387" t="s">
        <v>2450</v>
      </c>
      <c r="X2842" s="387" t="s">
        <v>1844</v>
      </c>
      <c r="Y2842" s="387" t="s">
        <v>1748</v>
      </c>
      <c r="Z2842" s="387" t="s">
        <v>1734</v>
      </c>
      <c r="AA2842" s="387" t="s">
        <v>1733</v>
      </c>
      <c r="AB2842" s="387">
        <v>66.52</v>
      </c>
      <c r="AC2842" s="387">
        <v>0</v>
      </c>
      <c r="AD2842" s="387">
        <v>0</v>
      </c>
      <c r="AE2842" s="387">
        <v>66.52</v>
      </c>
      <c r="AF2842" s="387" t="s">
        <v>1729</v>
      </c>
      <c r="AG2842" s="387">
        <v>66.52</v>
      </c>
      <c r="AH2842" s="387">
        <v>0</v>
      </c>
      <c r="AI2842" s="387">
        <v>0</v>
      </c>
      <c r="AJ2842" s="387">
        <v>66.52</v>
      </c>
      <c r="AK2842" s="387">
        <v>6.65</v>
      </c>
    </row>
    <row r="2843" spans="1:37">
      <c r="A2843" s="387" t="s">
        <v>2889</v>
      </c>
      <c r="B2843" s="388">
        <v>43700.48777777778</v>
      </c>
      <c r="C2843" s="389">
        <v>43700</v>
      </c>
      <c r="D2843" s="387" t="s">
        <v>2428</v>
      </c>
      <c r="E2843" s="389">
        <v>43700</v>
      </c>
      <c r="F2843" s="387" t="s">
        <v>2459</v>
      </c>
      <c r="G2843" s="389">
        <v>43700</v>
      </c>
      <c r="H2843" s="387" t="s">
        <v>2151</v>
      </c>
      <c r="I2843" s="389">
        <v>43700</v>
      </c>
      <c r="J2843" s="387" t="s">
        <v>2888</v>
      </c>
      <c r="K2843" s="387" t="s">
        <v>1741</v>
      </c>
      <c r="L2843" s="390" t="s">
        <v>1732</v>
      </c>
      <c r="M2843" s="390" t="s">
        <v>1884</v>
      </c>
      <c r="N2843" s="390" t="str">
        <f t="shared" si="90"/>
        <v>Employee25@blyblade.com</v>
      </c>
      <c r="O2843" s="390" t="str">
        <f t="shared" si="91"/>
        <v>Shyloh_Davonne Wilkinson</v>
      </c>
      <c r="P2843" s="387" t="s">
        <v>1728</v>
      </c>
      <c r="Q2843" s="387" t="s">
        <v>1847</v>
      </c>
      <c r="R2843" s="387" t="s">
        <v>1803</v>
      </c>
      <c r="S2843" s="387">
        <v>5.59</v>
      </c>
      <c r="T2843" s="387">
        <v>37</v>
      </c>
      <c r="U2843" s="387" t="s">
        <v>1882</v>
      </c>
      <c r="V2843" s="387" t="s">
        <v>1883</v>
      </c>
      <c r="W2843" s="387" t="s">
        <v>1771</v>
      </c>
      <c r="X2843" s="387" t="s">
        <v>1844</v>
      </c>
      <c r="Y2843" s="387" t="s">
        <v>1735</v>
      </c>
      <c r="Z2843" s="387" t="s">
        <v>1734</v>
      </c>
      <c r="AA2843" s="387" t="s">
        <v>1733</v>
      </c>
      <c r="AB2843" s="387">
        <v>38.26</v>
      </c>
      <c r="AC2843" s="387">
        <v>0</v>
      </c>
      <c r="AD2843" s="387">
        <v>0</v>
      </c>
      <c r="AE2843" s="387">
        <v>38.26</v>
      </c>
      <c r="AF2843" s="387" t="s">
        <v>1729</v>
      </c>
      <c r="AG2843" s="387">
        <v>38.26</v>
      </c>
      <c r="AH2843" s="387">
        <v>0</v>
      </c>
      <c r="AI2843" s="387">
        <v>0</v>
      </c>
      <c r="AJ2843" s="387">
        <v>38.26</v>
      </c>
      <c r="AK2843" s="387">
        <v>3.83</v>
      </c>
    </row>
    <row r="2844" spans="1:37">
      <c r="A2844" s="387" t="s">
        <v>2908</v>
      </c>
      <c r="B2844" s="388">
        <v>43700.493067129632</v>
      </c>
      <c r="C2844" s="389">
        <v>43700</v>
      </c>
      <c r="D2844" s="387" t="s">
        <v>2551</v>
      </c>
      <c r="E2844" s="389">
        <v>43700</v>
      </c>
      <c r="F2844" s="387" t="s">
        <v>2672</v>
      </c>
      <c r="G2844" s="389">
        <v>43700</v>
      </c>
      <c r="H2844" s="387" t="s">
        <v>2432</v>
      </c>
      <c r="I2844" s="389">
        <v>43700</v>
      </c>
      <c r="J2844" s="387" t="s">
        <v>2907</v>
      </c>
      <c r="K2844" s="387" t="s">
        <v>1741</v>
      </c>
      <c r="L2844" s="390" t="s">
        <v>1732</v>
      </c>
      <c r="M2844" s="390" t="s">
        <v>1804</v>
      </c>
      <c r="N2844" s="390" t="str">
        <f t="shared" si="90"/>
        <v>Employee47@blyblade.com</v>
      </c>
      <c r="O2844" s="390" t="str">
        <f t="shared" si="91"/>
        <v>Amanda_Soucy</v>
      </c>
      <c r="P2844" s="387" t="s">
        <v>1728</v>
      </c>
      <c r="Q2844" s="387" t="s">
        <v>1754</v>
      </c>
      <c r="R2844" s="387" t="s">
        <v>1738</v>
      </c>
      <c r="S2844" s="387">
        <v>2.9</v>
      </c>
      <c r="T2844" s="387">
        <v>20</v>
      </c>
      <c r="U2844" s="387" t="s">
        <v>1833</v>
      </c>
      <c r="V2844" s="387" t="s">
        <v>1772</v>
      </c>
      <c r="W2844" s="387" t="s">
        <v>1771</v>
      </c>
      <c r="X2844" s="387" t="s">
        <v>1770</v>
      </c>
      <c r="Y2844" s="387" t="s">
        <v>1735</v>
      </c>
      <c r="Z2844" s="387" t="s">
        <v>1734</v>
      </c>
      <c r="AA2844" s="387" t="s">
        <v>1733</v>
      </c>
      <c r="AB2844" s="387">
        <v>13.16</v>
      </c>
      <c r="AC2844" s="387">
        <v>0</v>
      </c>
      <c r="AD2844" s="387">
        <v>0</v>
      </c>
      <c r="AE2844" s="387">
        <v>13.16</v>
      </c>
      <c r="AF2844" s="387" t="s">
        <v>1729</v>
      </c>
      <c r="AG2844" s="387">
        <v>13.16</v>
      </c>
      <c r="AH2844" s="387">
        <v>0</v>
      </c>
      <c r="AI2844" s="387">
        <v>0</v>
      </c>
      <c r="AJ2844" s="387">
        <v>13.16</v>
      </c>
      <c r="AK2844" s="387">
        <v>1.32</v>
      </c>
    </row>
    <row r="2845" spans="1:37">
      <c r="A2845" s="387" t="s">
        <v>2906</v>
      </c>
      <c r="B2845" s="388">
        <v>43700.507395833331</v>
      </c>
      <c r="C2845" s="389">
        <v>43700</v>
      </c>
      <c r="D2845" s="387" t="s">
        <v>2905</v>
      </c>
      <c r="E2845" s="389">
        <v>43700</v>
      </c>
      <c r="F2845" s="387" t="s">
        <v>2904</v>
      </c>
      <c r="G2845" s="389">
        <v>43700</v>
      </c>
      <c r="H2845" s="387" t="s">
        <v>2653</v>
      </c>
      <c r="I2845" s="389">
        <v>43700</v>
      </c>
      <c r="J2845" s="387" t="s">
        <v>2652</v>
      </c>
      <c r="K2845" s="387" t="s">
        <v>1741</v>
      </c>
      <c r="L2845" s="390" t="s">
        <v>1732</v>
      </c>
      <c r="M2845" s="390" t="s">
        <v>1979</v>
      </c>
      <c r="N2845" s="390" t="str">
        <f t="shared" si="90"/>
        <v>Employee15@blyblade.com</v>
      </c>
      <c r="O2845" s="390" t="str">
        <f t="shared" si="91"/>
        <v>Jess_Rooney</v>
      </c>
      <c r="P2845" s="387" t="s">
        <v>1728</v>
      </c>
      <c r="Q2845" s="387" t="s">
        <v>1847</v>
      </c>
      <c r="R2845" s="387" t="s">
        <v>1738</v>
      </c>
      <c r="S2845" s="387">
        <v>1.04</v>
      </c>
      <c r="T2845" s="387">
        <v>7</v>
      </c>
      <c r="U2845" s="387" t="s">
        <v>1978</v>
      </c>
      <c r="V2845" s="387" t="s">
        <v>2007</v>
      </c>
      <c r="W2845" s="387" t="s">
        <v>1771</v>
      </c>
      <c r="X2845" s="387" t="s">
        <v>1770</v>
      </c>
      <c r="Y2845" s="387" t="s">
        <v>1735</v>
      </c>
      <c r="Z2845" s="387" t="s">
        <v>1734</v>
      </c>
      <c r="AA2845" s="387" t="s">
        <v>1733</v>
      </c>
      <c r="AB2845" s="387">
        <v>10.76</v>
      </c>
      <c r="AC2845" s="387">
        <v>0</v>
      </c>
      <c r="AD2845" s="387">
        <v>0</v>
      </c>
      <c r="AE2845" s="387">
        <v>10.76</v>
      </c>
      <c r="AF2845" s="387" t="s">
        <v>1729</v>
      </c>
      <c r="AG2845" s="387">
        <v>10.76</v>
      </c>
      <c r="AH2845" s="387">
        <v>0</v>
      </c>
      <c r="AI2845" s="387">
        <v>0</v>
      </c>
      <c r="AJ2845" s="387">
        <v>10.76</v>
      </c>
      <c r="AK2845" s="387">
        <v>1.08</v>
      </c>
    </row>
    <row r="2846" spans="1:37">
      <c r="A2846" s="387" t="s">
        <v>2903</v>
      </c>
      <c r="B2846" s="388">
        <v>43700.557442129626</v>
      </c>
      <c r="C2846" s="389">
        <v>43700</v>
      </c>
      <c r="D2846" s="387" t="s">
        <v>2902</v>
      </c>
      <c r="E2846" s="389">
        <v>43700</v>
      </c>
      <c r="F2846" s="387" t="s">
        <v>2901</v>
      </c>
      <c r="G2846" s="389">
        <v>43700</v>
      </c>
      <c r="H2846" s="387" t="s">
        <v>2607</v>
      </c>
      <c r="I2846" s="389">
        <v>43700</v>
      </c>
      <c r="J2846" s="387" t="s">
        <v>2900</v>
      </c>
      <c r="K2846" s="387" t="s">
        <v>1741</v>
      </c>
      <c r="L2846" s="390" t="s">
        <v>1732</v>
      </c>
      <c r="M2846" s="390" t="s">
        <v>1924</v>
      </c>
      <c r="N2846" s="390" t="str">
        <f t="shared" si="90"/>
        <v>Employee16@blyblade.com</v>
      </c>
      <c r="O2846" s="390" t="str">
        <f t="shared" si="91"/>
        <v>Hunter_Senning</v>
      </c>
      <c r="P2846" s="387" t="s">
        <v>1728</v>
      </c>
      <c r="Q2846" s="387" t="s">
        <v>1847</v>
      </c>
      <c r="R2846" s="387" t="s">
        <v>1738</v>
      </c>
      <c r="S2846" s="387">
        <v>2.2799999999999998</v>
      </c>
      <c r="T2846" s="387">
        <v>25</v>
      </c>
      <c r="U2846" s="387" t="s">
        <v>2411</v>
      </c>
      <c r="V2846" s="387" t="s">
        <v>1883</v>
      </c>
      <c r="W2846" s="387" t="s">
        <v>1771</v>
      </c>
      <c r="X2846" s="387" t="s">
        <v>1770</v>
      </c>
      <c r="Y2846" s="387" t="s">
        <v>1748</v>
      </c>
      <c r="Z2846" s="387" t="s">
        <v>1734</v>
      </c>
      <c r="AA2846" s="387" t="s">
        <v>1733</v>
      </c>
      <c r="AB2846" s="387">
        <v>25.29</v>
      </c>
      <c r="AC2846" s="387">
        <v>0</v>
      </c>
      <c r="AD2846" s="387">
        <v>0</v>
      </c>
      <c r="AE2846" s="387">
        <v>25.29</v>
      </c>
      <c r="AF2846" s="387" t="s">
        <v>1729</v>
      </c>
      <c r="AG2846" s="387">
        <v>25.29</v>
      </c>
      <c r="AH2846" s="387">
        <v>0</v>
      </c>
      <c r="AI2846" s="387">
        <v>0</v>
      </c>
      <c r="AJ2846" s="387">
        <v>25.29</v>
      </c>
      <c r="AK2846" s="387">
        <v>2.5299999999999998</v>
      </c>
    </row>
    <row r="2847" spans="1:37">
      <c r="A2847" s="387" t="s">
        <v>2899</v>
      </c>
      <c r="B2847" s="388">
        <v>43700.590150462966</v>
      </c>
      <c r="C2847" s="389">
        <v>43699</v>
      </c>
      <c r="D2847" s="387" t="s">
        <v>2119</v>
      </c>
      <c r="E2847" s="389">
        <v>43699</v>
      </c>
      <c r="F2847" s="387" t="s">
        <v>2118</v>
      </c>
      <c r="G2847" s="389">
        <v>43699</v>
      </c>
      <c r="H2847" s="387" t="s">
        <v>2898</v>
      </c>
      <c r="I2847" s="389">
        <v>43699</v>
      </c>
      <c r="J2847" s="387" t="s">
        <v>1814</v>
      </c>
      <c r="K2847" s="387" t="s">
        <v>1741</v>
      </c>
      <c r="L2847" s="390" t="s">
        <v>1732</v>
      </c>
      <c r="M2847" s="390" t="s">
        <v>1854</v>
      </c>
      <c r="N2847" s="390" t="str">
        <f t="shared" si="90"/>
        <v>Employee5@blyblade.com</v>
      </c>
      <c r="O2847" s="390" t="str">
        <f t="shared" si="91"/>
        <v>Torey_McNeil</v>
      </c>
      <c r="P2847" s="387" t="s">
        <v>1728</v>
      </c>
      <c r="Q2847" s="387" t="s">
        <v>1754</v>
      </c>
      <c r="R2847" s="387" t="s">
        <v>1738</v>
      </c>
      <c r="S2847" s="387">
        <v>9.3800000000000008</v>
      </c>
      <c r="T2847" s="387">
        <v>33</v>
      </c>
      <c r="U2847" s="387" t="s">
        <v>1853</v>
      </c>
      <c r="V2847" s="387" t="s">
        <v>1737</v>
      </c>
      <c r="W2847" s="387" t="s">
        <v>1771</v>
      </c>
      <c r="X2847" s="387" t="s">
        <v>1770</v>
      </c>
      <c r="Y2847" s="387" t="s">
        <v>1748</v>
      </c>
      <c r="Z2847" s="387" t="s">
        <v>1734</v>
      </c>
      <c r="AA2847" s="387" t="s">
        <v>2138</v>
      </c>
      <c r="AB2847" s="387">
        <v>-57.79</v>
      </c>
      <c r="AC2847" s="387">
        <v>0</v>
      </c>
      <c r="AD2847" s="387">
        <v>0</v>
      </c>
      <c r="AE2847" s="387">
        <v>-57.79</v>
      </c>
      <c r="AF2847" s="387" t="s">
        <v>1729</v>
      </c>
      <c r="AG2847" s="387">
        <v>-57.79</v>
      </c>
      <c r="AH2847" s="387">
        <v>0</v>
      </c>
      <c r="AI2847" s="387">
        <v>0</v>
      </c>
      <c r="AJ2847" s="387">
        <v>-57.79</v>
      </c>
      <c r="AK2847" s="387">
        <v>-5.78</v>
      </c>
    </row>
    <row r="2848" spans="1:37">
      <c r="A2848" s="387" t="s">
        <v>2897</v>
      </c>
      <c r="B2848" s="388">
        <v>43700.61414351852</v>
      </c>
      <c r="C2848" s="389">
        <v>43700</v>
      </c>
      <c r="D2848" s="387" t="s">
        <v>2896</v>
      </c>
      <c r="E2848" s="389">
        <v>43700</v>
      </c>
      <c r="F2848" s="387" t="s">
        <v>2895</v>
      </c>
      <c r="G2848" s="389">
        <v>43700</v>
      </c>
      <c r="H2848" s="387" t="s">
        <v>2407</v>
      </c>
      <c r="I2848" s="389">
        <v>43700</v>
      </c>
      <c r="J2848" s="387" t="s">
        <v>2370</v>
      </c>
      <c r="K2848" s="387" t="s">
        <v>1741</v>
      </c>
      <c r="L2848" s="390" t="s">
        <v>1732</v>
      </c>
      <c r="M2848" s="390" t="s">
        <v>1936</v>
      </c>
      <c r="N2848" s="390" t="str">
        <f t="shared" si="90"/>
        <v>Employee17@blyblade.com</v>
      </c>
      <c r="O2848" s="390" t="str">
        <f t="shared" si="91"/>
        <v>Nate_Alexander</v>
      </c>
      <c r="P2848" s="387" t="s">
        <v>1728</v>
      </c>
      <c r="Q2848" s="387" t="s">
        <v>1754</v>
      </c>
      <c r="R2848" s="387" t="s">
        <v>1738</v>
      </c>
      <c r="S2848" s="387">
        <v>3.28</v>
      </c>
      <c r="T2848" s="387">
        <v>35</v>
      </c>
      <c r="U2848" s="387" t="s">
        <v>1737</v>
      </c>
      <c r="V2848" s="387" t="s">
        <v>2342</v>
      </c>
      <c r="W2848" s="387" t="s">
        <v>2450</v>
      </c>
      <c r="X2848" s="387" t="s">
        <v>1770</v>
      </c>
      <c r="Y2848" s="387" t="s">
        <v>1748</v>
      </c>
      <c r="Z2848" s="387" t="s">
        <v>1734</v>
      </c>
      <c r="AA2848" s="387" t="s">
        <v>1733</v>
      </c>
      <c r="AB2848" s="387">
        <v>21.62</v>
      </c>
      <c r="AC2848" s="387">
        <v>0</v>
      </c>
      <c r="AD2848" s="387">
        <v>0</v>
      </c>
      <c r="AE2848" s="387">
        <v>21.62</v>
      </c>
      <c r="AF2848" s="387" t="s">
        <v>1729</v>
      </c>
      <c r="AG2848" s="387">
        <v>21.62</v>
      </c>
      <c r="AH2848" s="387">
        <v>0</v>
      </c>
      <c r="AI2848" s="387">
        <v>0</v>
      </c>
      <c r="AJ2848" s="387">
        <v>21.62</v>
      </c>
      <c r="AK2848" s="387">
        <v>2.16</v>
      </c>
    </row>
    <row r="2849" spans="1:37">
      <c r="A2849" s="387" t="s">
        <v>2894</v>
      </c>
      <c r="B2849" s="388">
        <v>43700.617962962962</v>
      </c>
      <c r="C2849" s="389">
        <v>43700</v>
      </c>
      <c r="D2849" s="387" t="s">
        <v>2778</v>
      </c>
      <c r="E2849" s="389">
        <v>43700</v>
      </c>
      <c r="F2849" s="387" t="s">
        <v>2777</v>
      </c>
      <c r="G2849" s="389">
        <v>43700</v>
      </c>
      <c r="H2849" s="387" t="s">
        <v>2768</v>
      </c>
      <c r="I2849" s="389">
        <v>43700</v>
      </c>
      <c r="J2849" s="387" t="s">
        <v>2893</v>
      </c>
      <c r="K2849" s="387" t="s">
        <v>1741</v>
      </c>
      <c r="L2849" s="390" t="s">
        <v>1732</v>
      </c>
      <c r="M2849" s="390" t="s">
        <v>1763</v>
      </c>
      <c r="N2849" s="390" t="str">
        <f t="shared" si="90"/>
        <v>Employee51@blyblade.com</v>
      </c>
      <c r="O2849" s="390" t="str">
        <f t="shared" si="91"/>
        <v>Jacqueline_Westbrook</v>
      </c>
      <c r="P2849" s="387" t="s">
        <v>1728</v>
      </c>
      <c r="Q2849" s="387" t="s">
        <v>1754</v>
      </c>
      <c r="R2849" s="387" t="s">
        <v>1753</v>
      </c>
      <c r="S2849" s="387">
        <v>2.92</v>
      </c>
      <c r="T2849" s="387">
        <v>7</v>
      </c>
      <c r="U2849" s="387" t="s">
        <v>1752</v>
      </c>
      <c r="V2849" s="387" t="s">
        <v>1752</v>
      </c>
      <c r="W2849" s="387" t="s">
        <v>1771</v>
      </c>
      <c r="X2849" s="387" t="s">
        <v>1770</v>
      </c>
      <c r="Y2849" s="387" t="s">
        <v>1735</v>
      </c>
      <c r="Z2849" s="387" t="s">
        <v>1734</v>
      </c>
      <c r="AA2849" s="387" t="s">
        <v>1733</v>
      </c>
      <c r="AB2849" s="387">
        <v>19.920000000000002</v>
      </c>
      <c r="AC2849" s="387">
        <v>0</v>
      </c>
      <c r="AD2849" s="387">
        <v>0</v>
      </c>
      <c r="AE2849" s="387">
        <v>19.920000000000002</v>
      </c>
      <c r="AF2849" s="387" t="s">
        <v>1729</v>
      </c>
      <c r="AG2849" s="387">
        <v>19.920000000000002</v>
      </c>
      <c r="AH2849" s="387">
        <v>0</v>
      </c>
      <c r="AI2849" s="387">
        <v>0</v>
      </c>
      <c r="AJ2849" s="387">
        <v>19.920000000000002</v>
      </c>
      <c r="AK2849" s="387">
        <v>1.99</v>
      </c>
    </row>
    <row r="2850" spans="1:37">
      <c r="A2850" s="387" t="s">
        <v>2892</v>
      </c>
      <c r="B2850" s="388">
        <v>43700.658807870372</v>
      </c>
      <c r="C2850" s="389">
        <v>43700</v>
      </c>
      <c r="D2850" s="387" t="s">
        <v>2543</v>
      </c>
      <c r="E2850" s="389">
        <v>43700</v>
      </c>
      <c r="F2850" s="387" t="s">
        <v>2168</v>
      </c>
      <c r="G2850" s="389">
        <v>43700</v>
      </c>
      <c r="H2850" s="387" t="s">
        <v>2891</v>
      </c>
      <c r="I2850" s="389">
        <v>43700</v>
      </c>
      <c r="J2850" s="387" t="s">
        <v>2649</v>
      </c>
      <c r="K2850" s="387" t="s">
        <v>1741</v>
      </c>
      <c r="L2850" s="390" t="s">
        <v>1732</v>
      </c>
      <c r="M2850" s="390" t="s">
        <v>1946</v>
      </c>
      <c r="N2850" s="390" t="str">
        <f t="shared" si="90"/>
        <v>Employee37@blyblade.com</v>
      </c>
      <c r="O2850" s="390" t="str">
        <f t="shared" si="91"/>
        <v>Simon_Levesque</v>
      </c>
      <c r="P2850" s="387" t="s">
        <v>1728</v>
      </c>
      <c r="Q2850" s="387" t="s">
        <v>1754</v>
      </c>
      <c r="R2850" s="387" t="s">
        <v>1738</v>
      </c>
      <c r="S2850" s="387">
        <v>8.14</v>
      </c>
      <c r="T2850" s="387">
        <v>24</v>
      </c>
      <c r="U2850" s="387" t="s">
        <v>1737</v>
      </c>
      <c r="V2850" s="387" t="s">
        <v>1883</v>
      </c>
      <c r="W2850" s="387" t="s">
        <v>1771</v>
      </c>
      <c r="X2850" s="387" t="s">
        <v>1770</v>
      </c>
      <c r="Y2850" s="387" t="s">
        <v>1728</v>
      </c>
      <c r="Z2850" s="387" t="s">
        <v>1734</v>
      </c>
      <c r="AA2850" s="387" t="s">
        <v>1733</v>
      </c>
      <c r="AB2850" s="387">
        <v>27.79</v>
      </c>
      <c r="AC2850" s="387">
        <v>0</v>
      </c>
      <c r="AD2850" s="387">
        <v>0</v>
      </c>
      <c r="AE2850" s="387">
        <v>27.79</v>
      </c>
      <c r="AF2850" s="387" t="s">
        <v>1729</v>
      </c>
      <c r="AG2850" s="387">
        <v>27.79</v>
      </c>
      <c r="AH2850" s="387">
        <v>0</v>
      </c>
      <c r="AI2850" s="387">
        <v>0</v>
      </c>
      <c r="AJ2850" s="387">
        <v>27.79</v>
      </c>
      <c r="AK2850" s="387">
        <v>2.78</v>
      </c>
    </row>
    <row r="2851" spans="1:37">
      <c r="A2851" s="387" t="s">
        <v>2892</v>
      </c>
      <c r="B2851" s="388">
        <v>43700.659247685187</v>
      </c>
      <c r="C2851" s="389">
        <v>43700</v>
      </c>
      <c r="D2851" s="387" t="s">
        <v>2543</v>
      </c>
      <c r="E2851" s="389">
        <v>43700</v>
      </c>
      <c r="F2851" s="387" t="s">
        <v>2168</v>
      </c>
      <c r="G2851" s="389">
        <v>43700</v>
      </c>
      <c r="H2851" s="387" t="s">
        <v>2891</v>
      </c>
      <c r="I2851" s="389">
        <v>43700</v>
      </c>
      <c r="J2851" s="387" t="s">
        <v>2649</v>
      </c>
      <c r="K2851" s="387" t="s">
        <v>1741</v>
      </c>
      <c r="L2851" s="390" t="s">
        <v>1732</v>
      </c>
      <c r="M2851" s="390" t="s">
        <v>1946</v>
      </c>
      <c r="N2851" s="390" t="str">
        <f t="shared" si="90"/>
        <v>Employee37@blyblade.com</v>
      </c>
      <c r="O2851" s="390" t="str">
        <f t="shared" si="91"/>
        <v>Simon_Levesque</v>
      </c>
      <c r="P2851" s="387" t="s">
        <v>1728</v>
      </c>
      <c r="Q2851" s="387" t="s">
        <v>1754</v>
      </c>
      <c r="R2851" s="387" t="s">
        <v>1738</v>
      </c>
      <c r="S2851" s="387">
        <v>8.14</v>
      </c>
      <c r="T2851" s="387">
        <v>24</v>
      </c>
      <c r="U2851" s="387" t="s">
        <v>1737</v>
      </c>
      <c r="V2851" s="387" t="s">
        <v>1883</v>
      </c>
      <c r="W2851" s="387" t="s">
        <v>1771</v>
      </c>
      <c r="X2851" s="387" t="s">
        <v>1770</v>
      </c>
      <c r="Y2851" s="387" t="s">
        <v>1728</v>
      </c>
      <c r="Z2851" s="387" t="s">
        <v>1734</v>
      </c>
      <c r="AA2851" s="387" t="s">
        <v>1747</v>
      </c>
      <c r="AB2851" s="387">
        <v>0</v>
      </c>
      <c r="AC2851" s="387">
        <v>0</v>
      </c>
      <c r="AD2851" s="387">
        <v>7.11</v>
      </c>
      <c r="AE2851" s="387">
        <v>7.11</v>
      </c>
      <c r="AF2851" s="387" t="s">
        <v>1729</v>
      </c>
      <c r="AG2851" s="387">
        <v>0</v>
      </c>
      <c r="AH2851" s="387">
        <v>0</v>
      </c>
      <c r="AI2851" s="387">
        <v>7.11</v>
      </c>
      <c r="AJ2851" s="387">
        <v>7.11</v>
      </c>
      <c r="AK2851" s="387">
        <v>0</v>
      </c>
    </row>
    <row r="2852" spans="1:37">
      <c r="A2852" s="387" t="s">
        <v>2890</v>
      </c>
      <c r="B2852" s="388">
        <v>43700.670543981483</v>
      </c>
      <c r="C2852" s="389">
        <v>43700</v>
      </c>
      <c r="D2852" s="387" t="s">
        <v>2097</v>
      </c>
      <c r="E2852" s="389">
        <v>43700</v>
      </c>
      <c r="F2852" s="387" t="s">
        <v>1842</v>
      </c>
      <c r="G2852" s="389">
        <v>43700</v>
      </c>
      <c r="H2852" s="387" t="s">
        <v>2427</v>
      </c>
      <c r="I2852" s="389">
        <v>43700</v>
      </c>
      <c r="J2852" s="387" t="s">
        <v>2426</v>
      </c>
      <c r="K2852" s="387" t="s">
        <v>1741</v>
      </c>
      <c r="L2852" s="390" t="s">
        <v>1732</v>
      </c>
      <c r="M2852" s="390" t="s">
        <v>1979</v>
      </c>
      <c r="N2852" s="390" t="str">
        <f t="shared" si="90"/>
        <v>Employee15@blyblade.com</v>
      </c>
      <c r="O2852" s="390" t="str">
        <f t="shared" si="91"/>
        <v>Jess_Rooney</v>
      </c>
      <c r="P2852" s="387" t="s">
        <v>1728</v>
      </c>
      <c r="Q2852" s="387" t="s">
        <v>1847</v>
      </c>
      <c r="R2852" s="387" t="s">
        <v>1738</v>
      </c>
      <c r="S2852" s="387">
        <v>16.190000000000001</v>
      </c>
      <c r="T2852" s="387">
        <v>57</v>
      </c>
      <c r="U2852" s="387" t="s">
        <v>2007</v>
      </c>
      <c r="V2852" s="387" t="s">
        <v>1802</v>
      </c>
      <c r="W2852" s="387" t="s">
        <v>1771</v>
      </c>
      <c r="X2852" s="387" t="s">
        <v>1770</v>
      </c>
      <c r="Y2852" s="387" t="s">
        <v>1735</v>
      </c>
      <c r="Z2852" s="387" t="s">
        <v>1734</v>
      </c>
      <c r="AA2852" s="387" t="s">
        <v>1733</v>
      </c>
      <c r="AB2852" s="387">
        <v>88.26</v>
      </c>
      <c r="AC2852" s="387">
        <v>0</v>
      </c>
      <c r="AD2852" s="387">
        <v>0</v>
      </c>
      <c r="AE2852" s="387">
        <v>88.26</v>
      </c>
      <c r="AF2852" s="387" t="s">
        <v>1729</v>
      </c>
      <c r="AG2852" s="387">
        <v>88.26</v>
      </c>
      <c r="AH2852" s="387">
        <v>0</v>
      </c>
      <c r="AI2852" s="387">
        <v>0</v>
      </c>
      <c r="AJ2852" s="387">
        <v>88.26</v>
      </c>
      <c r="AK2852" s="387">
        <v>8.83</v>
      </c>
    </row>
    <row r="2853" spans="1:37">
      <c r="A2853" s="387" t="s">
        <v>2889</v>
      </c>
      <c r="B2853" s="388">
        <v>43700.688148148147</v>
      </c>
      <c r="C2853" s="389">
        <v>43700</v>
      </c>
      <c r="D2853" s="387" t="s">
        <v>2428</v>
      </c>
      <c r="E2853" s="389">
        <v>43700</v>
      </c>
      <c r="F2853" s="387" t="s">
        <v>2459</v>
      </c>
      <c r="G2853" s="389">
        <v>43700</v>
      </c>
      <c r="H2853" s="387" t="s">
        <v>2151</v>
      </c>
      <c r="I2853" s="389">
        <v>43700</v>
      </c>
      <c r="J2853" s="387" t="s">
        <v>2888</v>
      </c>
      <c r="K2853" s="387" t="s">
        <v>1741</v>
      </c>
      <c r="L2853" s="390" t="s">
        <v>1732</v>
      </c>
      <c r="M2853" s="390" t="s">
        <v>1884</v>
      </c>
      <c r="N2853" s="390" t="str">
        <f t="shared" si="90"/>
        <v>Employee25@blyblade.com</v>
      </c>
      <c r="O2853" s="390" t="str">
        <f t="shared" si="91"/>
        <v>Shyloh_Davonne Wilkinson</v>
      </c>
      <c r="P2853" s="387" t="s">
        <v>1728</v>
      </c>
      <c r="Q2853" s="387" t="s">
        <v>1847</v>
      </c>
      <c r="R2853" s="387" t="s">
        <v>1803</v>
      </c>
      <c r="S2853" s="387">
        <v>5.59</v>
      </c>
      <c r="T2853" s="387">
        <v>37</v>
      </c>
      <c r="U2853" s="387" t="s">
        <v>1882</v>
      </c>
      <c r="V2853" s="387" t="s">
        <v>1883</v>
      </c>
      <c r="W2853" s="387" t="s">
        <v>1771</v>
      </c>
      <c r="X2853" s="387" t="s">
        <v>1844</v>
      </c>
      <c r="Y2853" s="387" t="s">
        <v>1735</v>
      </c>
      <c r="Z2853" s="387" t="s">
        <v>1734</v>
      </c>
      <c r="AA2853" s="387" t="s">
        <v>1747</v>
      </c>
      <c r="AB2853" s="387">
        <v>0</v>
      </c>
      <c r="AC2853" s="387">
        <v>0</v>
      </c>
      <c r="AD2853" s="387">
        <v>5.57</v>
      </c>
      <c r="AE2853" s="387">
        <v>5.57</v>
      </c>
      <c r="AF2853" s="387" t="s">
        <v>1729</v>
      </c>
      <c r="AG2853" s="387">
        <v>0</v>
      </c>
      <c r="AH2853" s="387">
        <v>0</v>
      </c>
      <c r="AI2853" s="387">
        <v>5.57</v>
      </c>
      <c r="AJ2853" s="387">
        <v>5.57</v>
      </c>
      <c r="AK2853" s="387">
        <v>0</v>
      </c>
    </row>
    <row r="2854" spans="1:37">
      <c r="A2854" s="387" t="s">
        <v>2887</v>
      </c>
      <c r="B2854" s="388">
        <v>43700.704004629632</v>
      </c>
      <c r="C2854" s="389">
        <v>43700</v>
      </c>
      <c r="D2854" s="387" t="s">
        <v>2433</v>
      </c>
      <c r="E2854" s="389">
        <v>43700</v>
      </c>
      <c r="F2854" s="387" t="s">
        <v>2432</v>
      </c>
      <c r="G2854" s="389">
        <v>43700</v>
      </c>
      <c r="H2854" s="387" t="s">
        <v>2522</v>
      </c>
      <c r="I2854" s="389">
        <v>43700</v>
      </c>
      <c r="J2854" s="387" t="s">
        <v>2886</v>
      </c>
      <c r="K2854" s="387" t="s">
        <v>1741</v>
      </c>
      <c r="L2854" s="390" t="s">
        <v>1732</v>
      </c>
      <c r="M2854" s="390" t="s">
        <v>2051</v>
      </c>
      <c r="N2854" s="390" t="str">
        <f t="shared" si="90"/>
        <v>Employee26@blyblade.com</v>
      </c>
      <c r="O2854" s="390" t="str">
        <f t="shared" si="91"/>
        <v>Karoline_Lozier</v>
      </c>
      <c r="P2854" s="387" t="s">
        <v>1728</v>
      </c>
      <c r="Q2854" s="387" t="s">
        <v>1754</v>
      </c>
      <c r="R2854" s="387" t="s">
        <v>1738</v>
      </c>
      <c r="S2854" s="387">
        <v>31.89</v>
      </c>
      <c r="T2854" s="387">
        <v>61</v>
      </c>
      <c r="U2854" s="387" t="s">
        <v>1845</v>
      </c>
      <c r="V2854" s="387" t="s">
        <v>2050</v>
      </c>
      <c r="W2854" s="387" t="s">
        <v>1771</v>
      </c>
      <c r="X2854" s="387" t="s">
        <v>1749</v>
      </c>
      <c r="Y2854" s="387" t="s">
        <v>1748</v>
      </c>
      <c r="Z2854" s="387" t="s">
        <v>1734</v>
      </c>
      <c r="AA2854" s="387" t="s">
        <v>1733</v>
      </c>
      <c r="AB2854" s="387">
        <v>134.16</v>
      </c>
      <c r="AC2854" s="387">
        <v>0</v>
      </c>
      <c r="AD2854" s="387">
        <v>0</v>
      </c>
      <c r="AE2854" s="387">
        <v>134.16</v>
      </c>
      <c r="AF2854" s="387" t="s">
        <v>1729</v>
      </c>
      <c r="AG2854" s="387">
        <v>134.16</v>
      </c>
      <c r="AH2854" s="387">
        <v>0</v>
      </c>
      <c r="AI2854" s="387">
        <v>0</v>
      </c>
      <c r="AJ2854" s="387">
        <v>134.16</v>
      </c>
      <c r="AK2854" s="387">
        <v>13.42</v>
      </c>
    </row>
    <row r="2855" spans="1:37">
      <c r="A2855" s="387" t="s">
        <v>2885</v>
      </c>
      <c r="B2855" s="388">
        <v>43700.706307870372</v>
      </c>
      <c r="C2855" s="389">
        <v>43700</v>
      </c>
      <c r="D2855" s="387" t="s">
        <v>1785</v>
      </c>
      <c r="E2855" s="389">
        <v>43700</v>
      </c>
      <c r="F2855" s="387" t="s">
        <v>1784</v>
      </c>
      <c r="G2855" s="389">
        <v>43700</v>
      </c>
      <c r="H2855" s="387" t="s">
        <v>2613</v>
      </c>
      <c r="I2855" s="389">
        <v>43700</v>
      </c>
      <c r="J2855" s="387" t="s">
        <v>2612</v>
      </c>
      <c r="K2855" s="387" t="s">
        <v>1741</v>
      </c>
      <c r="L2855" s="390" t="s">
        <v>1732</v>
      </c>
      <c r="M2855" s="390" t="s">
        <v>2594</v>
      </c>
      <c r="N2855" s="390" t="str">
        <f t="shared" si="90"/>
        <v>Employee9@blyblade.com</v>
      </c>
      <c r="O2855" s="390" t="str">
        <f t="shared" si="91"/>
        <v>Emily_Antner</v>
      </c>
      <c r="P2855" s="387" t="s">
        <v>1728</v>
      </c>
      <c r="Q2855" s="387" t="s">
        <v>1754</v>
      </c>
      <c r="R2855" s="387" t="s">
        <v>1738</v>
      </c>
      <c r="S2855" s="387">
        <v>1.97</v>
      </c>
      <c r="T2855" s="387">
        <v>19</v>
      </c>
      <c r="U2855" s="387" t="s">
        <v>1737</v>
      </c>
      <c r="V2855" s="387" t="s">
        <v>2411</v>
      </c>
      <c r="W2855" s="387" t="s">
        <v>2450</v>
      </c>
      <c r="X2855" s="387" t="s">
        <v>1770</v>
      </c>
      <c r="Y2855" s="387" t="s">
        <v>1896</v>
      </c>
      <c r="Z2855" s="387" t="s">
        <v>1734</v>
      </c>
      <c r="AA2855" s="387" t="s">
        <v>1733</v>
      </c>
      <c r="AB2855" s="387">
        <v>19.690000000000001</v>
      </c>
      <c r="AC2855" s="387">
        <v>0</v>
      </c>
      <c r="AD2855" s="387">
        <v>0</v>
      </c>
      <c r="AE2855" s="387">
        <v>19.690000000000001</v>
      </c>
      <c r="AF2855" s="387" t="s">
        <v>1729</v>
      </c>
      <c r="AG2855" s="387">
        <v>19.690000000000001</v>
      </c>
      <c r="AH2855" s="387">
        <v>0</v>
      </c>
      <c r="AI2855" s="387">
        <v>0</v>
      </c>
      <c r="AJ2855" s="387">
        <v>19.690000000000001</v>
      </c>
      <c r="AK2855" s="387">
        <v>1.97</v>
      </c>
    </row>
    <row r="2856" spans="1:37">
      <c r="A2856" s="387" t="s">
        <v>2884</v>
      </c>
      <c r="B2856" s="388">
        <v>43700.714178240742</v>
      </c>
      <c r="C2856" s="389">
        <v>43700</v>
      </c>
      <c r="D2856" s="387" t="s">
        <v>2419</v>
      </c>
      <c r="E2856" s="389">
        <v>43700</v>
      </c>
      <c r="F2856" s="387" t="s">
        <v>2418</v>
      </c>
      <c r="G2856" s="389">
        <v>43700</v>
      </c>
      <c r="H2856" s="387" t="s">
        <v>1789</v>
      </c>
      <c r="I2856" s="389">
        <v>43700</v>
      </c>
      <c r="J2856" s="387" t="s">
        <v>1788</v>
      </c>
      <c r="K2856" s="387" t="s">
        <v>1741</v>
      </c>
      <c r="L2856" s="390" t="s">
        <v>1732</v>
      </c>
      <c r="M2856" s="390" t="s">
        <v>1940</v>
      </c>
      <c r="N2856" s="390" t="str">
        <f t="shared" si="90"/>
        <v>Employee11@blyblade.com</v>
      </c>
      <c r="O2856" s="390" t="str">
        <f t="shared" si="91"/>
        <v>Mimi_Grassi</v>
      </c>
      <c r="P2856" s="387" t="s">
        <v>1728</v>
      </c>
      <c r="Q2856" s="387" t="s">
        <v>1754</v>
      </c>
      <c r="R2856" s="387" t="s">
        <v>1753</v>
      </c>
      <c r="S2856" s="387">
        <v>3.69</v>
      </c>
      <c r="T2856" s="387">
        <v>14</v>
      </c>
      <c r="U2856" s="387" t="s">
        <v>1752</v>
      </c>
      <c r="V2856" s="387" t="s">
        <v>1752</v>
      </c>
      <c r="W2856" s="387" t="s">
        <v>1750</v>
      </c>
      <c r="X2856" s="387" t="s">
        <v>1749</v>
      </c>
      <c r="Y2856" s="387" t="s">
        <v>1735</v>
      </c>
      <c r="Z2856" s="387" t="s">
        <v>1734</v>
      </c>
      <c r="AA2856" s="387" t="s">
        <v>1733</v>
      </c>
      <c r="AB2856" s="387">
        <v>18.18</v>
      </c>
      <c r="AC2856" s="387">
        <v>0</v>
      </c>
      <c r="AD2856" s="387">
        <v>0</v>
      </c>
      <c r="AE2856" s="387">
        <v>18.18</v>
      </c>
      <c r="AF2856" s="387" t="s">
        <v>1729</v>
      </c>
      <c r="AG2856" s="387">
        <v>18.18</v>
      </c>
      <c r="AH2856" s="387">
        <v>0</v>
      </c>
      <c r="AI2856" s="387">
        <v>0</v>
      </c>
      <c r="AJ2856" s="387">
        <v>18.18</v>
      </c>
      <c r="AK2856" s="387">
        <v>1.82</v>
      </c>
    </row>
    <row r="2857" spans="1:37">
      <c r="A2857" s="387" t="s">
        <v>2883</v>
      </c>
      <c r="B2857" s="388">
        <v>43700.720185185186</v>
      </c>
      <c r="C2857" s="389">
        <v>43700</v>
      </c>
      <c r="D2857" s="387" t="s">
        <v>2155</v>
      </c>
      <c r="E2857" s="389">
        <v>43700</v>
      </c>
      <c r="F2857" s="387" t="s">
        <v>2154</v>
      </c>
      <c r="G2857" s="389">
        <v>43700</v>
      </c>
      <c r="H2857" s="387" t="s">
        <v>2140</v>
      </c>
      <c r="I2857" s="389">
        <v>43700</v>
      </c>
      <c r="J2857" s="387" t="s">
        <v>2139</v>
      </c>
      <c r="K2857" s="387" t="s">
        <v>1741</v>
      </c>
      <c r="L2857" s="390" t="s">
        <v>1732</v>
      </c>
      <c r="M2857" s="390" t="s">
        <v>1884</v>
      </c>
      <c r="N2857" s="390" t="str">
        <f t="shared" si="90"/>
        <v>Employee25@blyblade.com</v>
      </c>
      <c r="O2857" s="390" t="str">
        <f t="shared" si="91"/>
        <v>Shyloh_Davonne Wilkinson</v>
      </c>
      <c r="P2857" s="387" t="s">
        <v>1728</v>
      </c>
      <c r="Q2857" s="387" t="s">
        <v>1847</v>
      </c>
      <c r="R2857" s="387" t="s">
        <v>1738</v>
      </c>
      <c r="S2857" s="387">
        <v>5.41</v>
      </c>
      <c r="T2857" s="387">
        <v>41</v>
      </c>
      <c r="U2857" s="387" t="s">
        <v>1883</v>
      </c>
      <c r="V2857" s="387" t="s">
        <v>1737</v>
      </c>
      <c r="W2857" s="387" t="s">
        <v>1965</v>
      </c>
      <c r="X2857" s="387" t="s">
        <v>1964</v>
      </c>
      <c r="Y2857" s="387" t="s">
        <v>1735</v>
      </c>
      <c r="Z2857" s="387" t="s">
        <v>1734</v>
      </c>
      <c r="AA2857" s="387" t="s">
        <v>1733</v>
      </c>
      <c r="AB2857" s="387">
        <v>42.29</v>
      </c>
      <c r="AC2857" s="387">
        <v>0</v>
      </c>
      <c r="AD2857" s="387">
        <v>0</v>
      </c>
      <c r="AE2857" s="387">
        <v>42.29</v>
      </c>
      <c r="AF2857" s="387" t="s">
        <v>1729</v>
      </c>
      <c r="AG2857" s="387">
        <v>42.29</v>
      </c>
      <c r="AH2857" s="387">
        <v>0</v>
      </c>
      <c r="AI2857" s="387">
        <v>0</v>
      </c>
      <c r="AJ2857" s="387">
        <v>42.29</v>
      </c>
      <c r="AK2857" s="387">
        <v>4.2300000000000004</v>
      </c>
    </row>
    <row r="2858" spans="1:37">
      <c r="A2858" s="387" t="s">
        <v>2882</v>
      </c>
      <c r="B2858" s="388">
        <v>43700.739745370367</v>
      </c>
      <c r="C2858" s="389">
        <v>43700</v>
      </c>
      <c r="D2858" s="387" t="s">
        <v>2881</v>
      </c>
      <c r="E2858" s="389">
        <v>43700</v>
      </c>
      <c r="F2858" s="387" t="s">
        <v>2880</v>
      </c>
      <c r="G2858" s="389">
        <v>43700</v>
      </c>
      <c r="H2858" s="387" t="s">
        <v>2879</v>
      </c>
      <c r="I2858" s="389">
        <v>43700</v>
      </c>
      <c r="J2858" s="387" t="s">
        <v>2878</v>
      </c>
      <c r="K2858" s="387" t="s">
        <v>1741</v>
      </c>
      <c r="L2858" s="390" t="s">
        <v>1732</v>
      </c>
      <c r="M2858" s="390" t="s">
        <v>1763</v>
      </c>
      <c r="N2858" s="390" t="str">
        <f t="shared" si="90"/>
        <v>Employee51@blyblade.com</v>
      </c>
      <c r="O2858" s="390" t="str">
        <f t="shared" si="91"/>
        <v>Jacqueline_Westbrook</v>
      </c>
      <c r="P2858" s="387" t="s">
        <v>1728</v>
      </c>
      <c r="Q2858" s="387" t="s">
        <v>1754</v>
      </c>
      <c r="R2858" s="387" t="s">
        <v>1753</v>
      </c>
      <c r="S2858" s="387">
        <v>10.73</v>
      </c>
      <c r="T2858" s="387">
        <v>61</v>
      </c>
      <c r="U2858" s="387" t="s">
        <v>1752</v>
      </c>
      <c r="V2858" s="387" t="s">
        <v>1751</v>
      </c>
      <c r="W2858" s="387" t="s">
        <v>1771</v>
      </c>
      <c r="X2858" s="387" t="s">
        <v>1770</v>
      </c>
      <c r="Y2858" s="387" t="s">
        <v>1735</v>
      </c>
      <c r="Z2858" s="387" t="s">
        <v>1734</v>
      </c>
      <c r="AA2858" s="387" t="s">
        <v>1733</v>
      </c>
      <c r="AB2858" s="387">
        <v>63.33</v>
      </c>
      <c r="AC2858" s="387">
        <v>0</v>
      </c>
      <c r="AD2858" s="387">
        <v>0</v>
      </c>
      <c r="AE2858" s="387">
        <v>63.33</v>
      </c>
      <c r="AF2858" s="387" t="s">
        <v>1729</v>
      </c>
      <c r="AG2858" s="387">
        <v>63.33</v>
      </c>
      <c r="AH2858" s="387">
        <v>0</v>
      </c>
      <c r="AI2858" s="387">
        <v>0</v>
      </c>
      <c r="AJ2858" s="387">
        <v>63.33</v>
      </c>
      <c r="AK2858" s="387">
        <v>6.33</v>
      </c>
    </row>
    <row r="2859" spans="1:37">
      <c r="A2859" s="387" t="s">
        <v>2877</v>
      </c>
      <c r="B2859" s="388">
        <v>43700.747789351852</v>
      </c>
      <c r="C2859" s="389">
        <v>43700</v>
      </c>
      <c r="D2859" s="387" t="s">
        <v>2303</v>
      </c>
      <c r="E2859" s="389">
        <v>43700</v>
      </c>
      <c r="F2859" s="387" t="s">
        <v>2185</v>
      </c>
      <c r="G2859" s="387" t="s">
        <v>1728</v>
      </c>
      <c r="H2859" s="387" t="s">
        <v>1728</v>
      </c>
      <c r="I2859" s="387" t="s">
        <v>1728</v>
      </c>
      <c r="J2859" s="387" t="s">
        <v>1728</v>
      </c>
      <c r="K2859" s="387" t="s">
        <v>1741</v>
      </c>
      <c r="L2859" s="390" t="s">
        <v>1732</v>
      </c>
      <c r="M2859" s="390" t="s">
        <v>1940</v>
      </c>
      <c r="N2859" s="390" t="str">
        <f t="shared" si="90"/>
        <v>Employee11@blyblade.com</v>
      </c>
      <c r="O2859" s="390" t="str">
        <f t="shared" si="91"/>
        <v>Mimi_Grassi</v>
      </c>
      <c r="P2859" s="387" t="s">
        <v>1728</v>
      </c>
      <c r="Q2859" s="387" t="s">
        <v>1762</v>
      </c>
      <c r="R2859" s="387" t="s">
        <v>1753</v>
      </c>
      <c r="S2859" s="387">
        <v>0</v>
      </c>
      <c r="T2859" s="387">
        <v>2</v>
      </c>
      <c r="U2859" s="387" t="s">
        <v>1752</v>
      </c>
      <c r="V2859" s="387" t="s">
        <v>1752</v>
      </c>
      <c r="W2859" s="387" t="s">
        <v>1761</v>
      </c>
      <c r="X2859" s="387" t="s">
        <v>1749</v>
      </c>
      <c r="Y2859" s="387" t="s">
        <v>1735</v>
      </c>
      <c r="Z2859" s="387" t="s">
        <v>1734</v>
      </c>
      <c r="AA2859" s="387" t="s">
        <v>1733</v>
      </c>
      <c r="AB2859" s="387">
        <v>20.25</v>
      </c>
      <c r="AC2859" s="387">
        <v>0</v>
      </c>
      <c r="AD2859" s="387">
        <v>0</v>
      </c>
      <c r="AE2859" s="387">
        <v>20.25</v>
      </c>
      <c r="AF2859" s="387" t="s">
        <v>1729</v>
      </c>
      <c r="AG2859" s="387">
        <v>20.25</v>
      </c>
      <c r="AH2859" s="387">
        <v>0</v>
      </c>
      <c r="AI2859" s="387">
        <v>0</v>
      </c>
      <c r="AJ2859" s="387">
        <v>20.25</v>
      </c>
      <c r="AK2859" s="387">
        <v>2.0299999999999998</v>
      </c>
    </row>
    <row r="2860" spans="1:37">
      <c r="A2860" s="387" t="s">
        <v>2876</v>
      </c>
      <c r="B2860" s="388">
        <v>43700.756979166668</v>
      </c>
      <c r="C2860" s="389">
        <v>43700</v>
      </c>
      <c r="D2860" s="387" t="s">
        <v>2035</v>
      </c>
      <c r="E2860" s="389">
        <v>43700</v>
      </c>
      <c r="F2860" s="387" t="s">
        <v>2103</v>
      </c>
      <c r="G2860" s="389">
        <v>43700</v>
      </c>
      <c r="H2860" s="387" t="s">
        <v>2606</v>
      </c>
      <c r="I2860" s="389">
        <v>43700</v>
      </c>
      <c r="J2860" s="387" t="s">
        <v>2605</v>
      </c>
      <c r="K2860" s="387" t="s">
        <v>1741</v>
      </c>
      <c r="L2860" s="390" t="s">
        <v>1732</v>
      </c>
      <c r="M2860" s="390" t="s">
        <v>2051</v>
      </c>
      <c r="N2860" s="390" t="str">
        <f t="shared" si="90"/>
        <v>Employee26@blyblade.com</v>
      </c>
      <c r="O2860" s="390" t="str">
        <f t="shared" si="91"/>
        <v>Karoline_Lozier</v>
      </c>
      <c r="P2860" s="387" t="s">
        <v>1728</v>
      </c>
      <c r="Q2860" s="387" t="s">
        <v>1739</v>
      </c>
      <c r="R2860" s="387" t="s">
        <v>1753</v>
      </c>
      <c r="S2860" s="387">
        <v>5.21</v>
      </c>
      <c r="T2860" s="387">
        <v>51</v>
      </c>
      <c r="U2860" s="387" t="s">
        <v>2050</v>
      </c>
      <c r="V2860" s="387" t="s">
        <v>2050</v>
      </c>
      <c r="W2860" s="387" t="s">
        <v>1728</v>
      </c>
      <c r="X2860" s="387" t="s">
        <v>1794</v>
      </c>
      <c r="Y2860" s="387" t="s">
        <v>1748</v>
      </c>
      <c r="Z2860" s="387" t="s">
        <v>1734</v>
      </c>
      <c r="AA2860" s="387" t="s">
        <v>1733</v>
      </c>
      <c r="AB2860" s="387">
        <v>25.83</v>
      </c>
      <c r="AC2860" s="387">
        <v>0</v>
      </c>
      <c r="AD2860" s="387">
        <v>0</v>
      </c>
      <c r="AE2860" s="387">
        <v>20</v>
      </c>
      <c r="AF2860" s="387" t="s">
        <v>1729</v>
      </c>
      <c r="AG2860" s="387">
        <v>25.83</v>
      </c>
      <c r="AH2860" s="387">
        <v>0</v>
      </c>
      <c r="AI2860" s="387">
        <v>0</v>
      </c>
      <c r="AJ2860" s="387">
        <v>20</v>
      </c>
      <c r="AK2860" s="387">
        <v>2</v>
      </c>
    </row>
    <row r="2861" spans="1:37">
      <c r="A2861" s="387" t="s">
        <v>2875</v>
      </c>
      <c r="B2861" s="388">
        <v>43700.767638888887</v>
      </c>
      <c r="C2861" s="389">
        <v>43700</v>
      </c>
      <c r="D2861" s="387" t="s">
        <v>2874</v>
      </c>
      <c r="E2861" s="389">
        <v>43700</v>
      </c>
      <c r="F2861" s="387" t="s">
        <v>2873</v>
      </c>
      <c r="G2861" s="389">
        <v>43700</v>
      </c>
      <c r="H2861" s="387" t="s">
        <v>2119</v>
      </c>
      <c r="I2861" s="389">
        <v>43700</v>
      </c>
      <c r="J2861" s="387" t="s">
        <v>2118</v>
      </c>
      <c r="K2861" s="387" t="s">
        <v>1741</v>
      </c>
      <c r="L2861" s="390" t="s">
        <v>1732</v>
      </c>
      <c r="M2861" s="390" t="s">
        <v>1986</v>
      </c>
      <c r="N2861" s="390" t="str">
        <f t="shared" si="90"/>
        <v>Employee1@blyblade.com</v>
      </c>
      <c r="O2861" s="390" t="str">
        <f t="shared" si="91"/>
        <v>Jake_Mirto</v>
      </c>
      <c r="P2861" s="387" t="s">
        <v>1728</v>
      </c>
      <c r="Q2861" s="387" t="s">
        <v>1967</v>
      </c>
      <c r="R2861" s="387" t="s">
        <v>1753</v>
      </c>
      <c r="S2861" s="387">
        <v>15.77</v>
      </c>
      <c r="T2861" s="387">
        <v>63</v>
      </c>
      <c r="U2861" s="387" t="s">
        <v>1752</v>
      </c>
      <c r="V2861" s="387" t="s">
        <v>1751</v>
      </c>
      <c r="W2861" s="387" t="s">
        <v>1761</v>
      </c>
      <c r="X2861" s="387" t="s">
        <v>1749</v>
      </c>
      <c r="Y2861" s="387" t="s">
        <v>1735</v>
      </c>
      <c r="Z2861" s="387" t="s">
        <v>1734</v>
      </c>
      <c r="AA2861" s="387" t="s">
        <v>1733</v>
      </c>
      <c r="AB2861" s="387">
        <v>86.17</v>
      </c>
      <c r="AC2861" s="387">
        <v>0</v>
      </c>
      <c r="AD2861" s="387">
        <v>0</v>
      </c>
      <c r="AE2861" s="387">
        <v>86.17</v>
      </c>
      <c r="AF2861" s="387" t="s">
        <v>1729</v>
      </c>
      <c r="AG2861" s="387">
        <v>86.17</v>
      </c>
      <c r="AH2861" s="387">
        <v>0</v>
      </c>
      <c r="AI2861" s="387">
        <v>0</v>
      </c>
      <c r="AJ2861" s="387">
        <v>86.17</v>
      </c>
      <c r="AK2861" s="387">
        <v>8.6199999999999992</v>
      </c>
    </row>
    <row r="2862" spans="1:37">
      <c r="A2862" s="387" t="s">
        <v>2872</v>
      </c>
      <c r="B2862" s="388">
        <v>43700.769861111112</v>
      </c>
      <c r="C2862" s="389">
        <v>43700</v>
      </c>
      <c r="D2862" s="387" t="s">
        <v>1999</v>
      </c>
      <c r="E2862" s="389">
        <v>43700</v>
      </c>
      <c r="F2862" s="387" t="s">
        <v>2871</v>
      </c>
      <c r="G2862" s="389">
        <v>43700</v>
      </c>
      <c r="H2862" s="387" t="s">
        <v>2114</v>
      </c>
      <c r="I2862" s="389">
        <v>43700</v>
      </c>
      <c r="J2862" s="387" t="s">
        <v>2113</v>
      </c>
      <c r="K2862" s="387" t="s">
        <v>1741</v>
      </c>
      <c r="L2862" s="390" t="s">
        <v>1732</v>
      </c>
      <c r="M2862" s="390" t="s">
        <v>1979</v>
      </c>
      <c r="N2862" s="390" t="str">
        <f t="shared" si="90"/>
        <v>Employee15@blyblade.com</v>
      </c>
      <c r="O2862" s="390" t="str">
        <f t="shared" si="91"/>
        <v>Jess_Rooney</v>
      </c>
      <c r="P2862" s="387" t="s">
        <v>1728</v>
      </c>
      <c r="Q2862" s="387" t="s">
        <v>1739</v>
      </c>
      <c r="R2862" s="387" t="s">
        <v>1803</v>
      </c>
      <c r="S2862" s="387">
        <v>0.71</v>
      </c>
      <c r="T2862" s="387">
        <v>36</v>
      </c>
      <c r="U2862" s="387" t="s">
        <v>1802</v>
      </c>
      <c r="V2862" s="387" t="s">
        <v>1802</v>
      </c>
      <c r="W2862" s="387" t="s">
        <v>1728</v>
      </c>
      <c r="X2862" s="387" t="s">
        <v>1794</v>
      </c>
      <c r="Y2862" s="387" t="s">
        <v>1735</v>
      </c>
      <c r="Z2862" s="387" t="s">
        <v>1734</v>
      </c>
      <c r="AA2862" s="387" t="s">
        <v>1793</v>
      </c>
      <c r="AB2862" s="387">
        <v>17.95</v>
      </c>
      <c r="AC2862" s="387">
        <v>0</v>
      </c>
      <c r="AD2862" s="387">
        <v>2.02</v>
      </c>
      <c r="AE2862" s="387">
        <v>17.95</v>
      </c>
      <c r="AF2862" s="387" t="s">
        <v>1729</v>
      </c>
      <c r="AG2862" s="387">
        <v>17.95</v>
      </c>
      <c r="AH2862" s="387">
        <v>0</v>
      </c>
      <c r="AI2862" s="387">
        <v>2.02</v>
      </c>
      <c r="AJ2862" s="387">
        <v>17.95</v>
      </c>
      <c r="AK2862" s="387">
        <v>1.8</v>
      </c>
    </row>
    <row r="2863" spans="1:37">
      <c r="A2863" s="387" t="s">
        <v>2870</v>
      </c>
      <c r="B2863" s="388">
        <v>43700.777881944443</v>
      </c>
      <c r="C2863" s="389">
        <v>43700</v>
      </c>
      <c r="D2863" s="387" t="s">
        <v>2020</v>
      </c>
      <c r="E2863" s="389">
        <v>43700</v>
      </c>
      <c r="F2863" s="387" t="s">
        <v>2115</v>
      </c>
      <c r="G2863" s="389">
        <v>43700</v>
      </c>
      <c r="H2863" s="387" t="s">
        <v>2826</v>
      </c>
      <c r="I2863" s="389">
        <v>43700</v>
      </c>
      <c r="J2863" s="387" t="s">
        <v>2869</v>
      </c>
      <c r="K2863" s="387" t="s">
        <v>1741</v>
      </c>
      <c r="L2863" s="390" t="s">
        <v>1732</v>
      </c>
      <c r="M2863" s="390" t="s">
        <v>2287</v>
      </c>
      <c r="N2863" s="390" t="str">
        <f t="shared" si="90"/>
        <v>Employee14@blyblade.com</v>
      </c>
      <c r="O2863" s="390" t="str">
        <f t="shared" si="91"/>
        <v>Bowie_Tam</v>
      </c>
      <c r="P2863" s="387" t="s">
        <v>1728</v>
      </c>
      <c r="Q2863" s="387" t="s">
        <v>1952</v>
      </c>
      <c r="R2863" s="387" t="s">
        <v>1738</v>
      </c>
      <c r="S2863" s="387">
        <v>1.72</v>
      </c>
      <c r="T2863" s="387">
        <v>14</v>
      </c>
      <c r="U2863" s="387" t="s">
        <v>2026</v>
      </c>
      <c r="V2863" s="387" t="s">
        <v>2026</v>
      </c>
      <c r="W2863" s="387" t="s">
        <v>2025</v>
      </c>
      <c r="X2863" s="387" t="s">
        <v>1749</v>
      </c>
      <c r="Y2863" s="387" t="s">
        <v>1748</v>
      </c>
      <c r="Z2863" s="387" t="s">
        <v>1734</v>
      </c>
      <c r="AA2863" s="387" t="s">
        <v>1733</v>
      </c>
      <c r="AB2863" s="387">
        <v>30.72</v>
      </c>
      <c r="AC2863" s="387">
        <v>0</v>
      </c>
      <c r="AD2863" s="387">
        <v>0</v>
      </c>
      <c r="AE2863" s="387">
        <v>30.72</v>
      </c>
      <c r="AF2863" s="387" t="s">
        <v>1729</v>
      </c>
      <c r="AG2863" s="387">
        <v>30.72</v>
      </c>
      <c r="AH2863" s="387">
        <v>0</v>
      </c>
      <c r="AI2863" s="387">
        <v>0</v>
      </c>
      <c r="AJ2863" s="387">
        <v>30.72</v>
      </c>
      <c r="AK2863" s="387">
        <v>3.07</v>
      </c>
    </row>
    <row r="2864" spans="1:37">
      <c r="A2864" s="387" t="s">
        <v>2870</v>
      </c>
      <c r="B2864" s="388">
        <v>43700.779849537037</v>
      </c>
      <c r="C2864" s="389">
        <v>43700</v>
      </c>
      <c r="D2864" s="387" t="s">
        <v>2020</v>
      </c>
      <c r="E2864" s="389">
        <v>43700</v>
      </c>
      <c r="F2864" s="387" t="s">
        <v>2115</v>
      </c>
      <c r="G2864" s="389">
        <v>43700</v>
      </c>
      <c r="H2864" s="387" t="s">
        <v>2826</v>
      </c>
      <c r="I2864" s="389">
        <v>43700</v>
      </c>
      <c r="J2864" s="387" t="s">
        <v>2869</v>
      </c>
      <c r="K2864" s="387" t="s">
        <v>1741</v>
      </c>
      <c r="L2864" s="390" t="s">
        <v>1732</v>
      </c>
      <c r="M2864" s="390" t="s">
        <v>2287</v>
      </c>
      <c r="N2864" s="390" t="str">
        <f t="shared" si="90"/>
        <v>Employee14@blyblade.com</v>
      </c>
      <c r="O2864" s="390" t="str">
        <f t="shared" si="91"/>
        <v>Bowie_Tam</v>
      </c>
      <c r="P2864" s="387" t="s">
        <v>1728</v>
      </c>
      <c r="Q2864" s="387" t="s">
        <v>1952</v>
      </c>
      <c r="R2864" s="387" t="s">
        <v>1738</v>
      </c>
      <c r="S2864" s="387">
        <v>1.72</v>
      </c>
      <c r="T2864" s="387">
        <v>14</v>
      </c>
      <c r="U2864" s="387" t="s">
        <v>2026</v>
      </c>
      <c r="V2864" s="387" t="s">
        <v>2026</v>
      </c>
      <c r="W2864" s="387" t="s">
        <v>2025</v>
      </c>
      <c r="X2864" s="387" t="s">
        <v>1749</v>
      </c>
      <c r="Y2864" s="387" t="s">
        <v>1748</v>
      </c>
      <c r="Z2864" s="387" t="s">
        <v>1734</v>
      </c>
      <c r="AA2864" s="387" t="s">
        <v>1747</v>
      </c>
      <c r="AB2864" s="387">
        <v>0</v>
      </c>
      <c r="AC2864" s="387">
        <v>0</v>
      </c>
      <c r="AD2864" s="387">
        <v>4.72</v>
      </c>
      <c r="AE2864" s="387">
        <v>4.72</v>
      </c>
      <c r="AF2864" s="387" t="s">
        <v>1729</v>
      </c>
      <c r="AG2864" s="387">
        <v>0</v>
      </c>
      <c r="AH2864" s="387">
        <v>0</v>
      </c>
      <c r="AI2864" s="387">
        <v>4.72</v>
      </c>
      <c r="AJ2864" s="387">
        <v>4.72</v>
      </c>
      <c r="AK2864" s="387">
        <v>0</v>
      </c>
    </row>
    <row r="2865" spans="1:37">
      <c r="A2865" s="391" t="s">
        <v>2868</v>
      </c>
      <c r="B2865" s="388">
        <v>43700.782581018517</v>
      </c>
      <c r="C2865" s="389">
        <v>43700</v>
      </c>
      <c r="D2865" s="387" t="s">
        <v>2028</v>
      </c>
      <c r="E2865" s="389">
        <v>43700</v>
      </c>
      <c r="F2865" s="387" t="s">
        <v>2123</v>
      </c>
      <c r="G2865" s="389">
        <v>43700</v>
      </c>
      <c r="H2865" s="387" t="s">
        <v>1970</v>
      </c>
      <c r="I2865" s="389">
        <v>43700</v>
      </c>
      <c r="J2865" s="387" t="s">
        <v>2730</v>
      </c>
      <c r="K2865" s="387" t="s">
        <v>1741</v>
      </c>
      <c r="L2865" s="390" t="s">
        <v>1732</v>
      </c>
      <c r="M2865" s="390" t="s">
        <v>1755</v>
      </c>
      <c r="N2865" s="390" t="str">
        <f t="shared" si="90"/>
        <v>Employee2@blyblade.com</v>
      </c>
      <c r="O2865" s="390" t="str">
        <f t="shared" si="91"/>
        <v>Cal_Thompson</v>
      </c>
      <c r="P2865" s="387" t="s">
        <v>1728</v>
      </c>
      <c r="Q2865" s="387" t="s">
        <v>1952</v>
      </c>
      <c r="R2865" s="387" t="s">
        <v>1738</v>
      </c>
      <c r="S2865" s="387">
        <v>2.68</v>
      </c>
      <c r="T2865" s="387">
        <v>27</v>
      </c>
      <c r="U2865" s="387" t="s">
        <v>1737</v>
      </c>
      <c r="V2865" s="387" t="s">
        <v>2063</v>
      </c>
      <c r="W2865" s="387" t="s">
        <v>1761</v>
      </c>
      <c r="X2865" s="387" t="s">
        <v>1749</v>
      </c>
      <c r="Y2865" s="387" t="s">
        <v>1748</v>
      </c>
      <c r="Z2865" s="387" t="s">
        <v>1734</v>
      </c>
      <c r="AA2865" s="387" t="s">
        <v>1733</v>
      </c>
      <c r="AB2865" s="387">
        <v>57.2</v>
      </c>
      <c r="AC2865" s="387">
        <v>0</v>
      </c>
      <c r="AD2865" s="387">
        <v>0</v>
      </c>
      <c r="AE2865" s="387">
        <v>57.2</v>
      </c>
      <c r="AF2865" s="387" t="s">
        <v>1729</v>
      </c>
      <c r="AG2865" s="387">
        <v>57.2</v>
      </c>
      <c r="AH2865" s="387">
        <v>0</v>
      </c>
      <c r="AI2865" s="387">
        <v>0</v>
      </c>
      <c r="AJ2865" s="387">
        <v>57.2</v>
      </c>
      <c r="AK2865" s="387">
        <v>5.72</v>
      </c>
    </row>
    <row r="2866" spans="1:37">
      <c r="A2866" s="387" t="s">
        <v>2867</v>
      </c>
      <c r="B2866" s="388">
        <v>43700.785127314812</v>
      </c>
      <c r="C2866" s="389">
        <v>43700</v>
      </c>
      <c r="D2866" s="387" t="s">
        <v>2038</v>
      </c>
      <c r="E2866" s="389">
        <v>43700</v>
      </c>
      <c r="F2866" s="387" t="s">
        <v>2190</v>
      </c>
      <c r="G2866" s="389">
        <v>43700</v>
      </c>
      <c r="H2866" s="387" t="s">
        <v>2866</v>
      </c>
      <c r="I2866" s="389">
        <v>43700</v>
      </c>
      <c r="J2866" s="387" t="s">
        <v>2865</v>
      </c>
      <c r="K2866" s="387" t="s">
        <v>1741</v>
      </c>
      <c r="L2866" s="390" t="s">
        <v>1732</v>
      </c>
      <c r="M2866" s="390" t="s">
        <v>1911</v>
      </c>
      <c r="N2866" s="390" t="str">
        <f t="shared" si="90"/>
        <v>Employee18@blyblade.com</v>
      </c>
      <c r="O2866" s="390" t="str">
        <f t="shared" si="91"/>
        <v>Maryanne_Johnson</v>
      </c>
      <c r="P2866" s="387" t="s">
        <v>1728</v>
      </c>
      <c r="Q2866" s="387" t="s">
        <v>1739</v>
      </c>
      <c r="R2866" s="387" t="s">
        <v>1738</v>
      </c>
      <c r="S2866" s="387">
        <v>1.27</v>
      </c>
      <c r="T2866" s="387">
        <v>44</v>
      </c>
      <c r="U2866" s="387" t="s">
        <v>1737</v>
      </c>
      <c r="V2866" s="387" t="s">
        <v>1737</v>
      </c>
      <c r="W2866" s="387" t="s">
        <v>1728</v>
      </c>
      <c r="X2866" s="387" t="s">
        <v>1794</v>
      </c>
      <c r="Y2866" s="387" t="s">
        <v>1735</v>
      </c>
      <c r="Z2866" s="387" t="s">
        <v>1734</v>
      </c>
      <c r="AA2866" s="387" t="s">
        <v>1793</v>
      </c>
      <c r="AB2866" s="387">
        <v>17.97</v>
      </c>
      <c r="AC2866" s="387">
        <v>0</v>
      </c>
      <c r="AD2866" s="387">
        <v>2</v>
      </c>
      <c r="AE2866" s="387">
        <v>17.97</v>
      </c>
      <c r="AF2866" s="387" t="s">
        <v>1729</v>
      </c>
      <c r="AG2866" s="387">
        <v>17.97</v>
      </c>
      <c r="AH2866" s="387">
        <v>0</v>
      </c>
      <c r="AI2866" s="387">
        <v>2</v>
      </c>
      <c r="AJ2866" s="387">
        <v>17.97</v>
      </c>
      <c r="AK2866" s="387">
        <v>1.8</v>
      </c>
    </row>
    <row r="2867" spans="1:37">
      <c r="A2867" s="387" t="s">
        <v>2864</v>
      </c>
      <c r="B2867" s="388">
        <v>43700.786678240744</v>
      </c>
      <c r="C2867" s="389">
        <v>43700</v>
      </c>
      <c r="D2867" s="387" t="s">
        <v>2863</v>
      </c>
      <c r="E2867" s="389">
        <v>43700</v>
      </c>
      <c r="F2867" s="387" t="s">
        <v>2862</v>
      </c>
      <c r="G2867" s="389">
        <v>43700</v>
      </c>
      <c r="H2867" s="387" t="s">
        <v>2696</v>
      </c>
      <c r="I2867" s="389">
        <v>43700</v>
      </c>
      <c r="J2867" s="387" t="s">
        <v>2429</v>
      </c>
      <c r="K2867" s="387" t="s">
        <v>1741</v>
      </c>
      <c r="L2867" s="390" t="s">
        <v>1732</v>
      </c>
      <c r="M2867" s="390" t="s">
        <v>1763</v>
      </c>
      <c r="N2867" s="390" t="str">
        <f t="shared" si="90"/>
        <v>Employee51@blyblade.com</v>
      </c>
      <c r="O2867" s="390" t="str">
        <f t="shared" si="91"/>
        <v>Jacqueline_Westbrook</v>
      </c>
      <c r="P2867" s="387" t="s">
        <v>1728</v>
      </c>
      <c r="Q2867" s="387" t="s">
        <v>1754</v>
      </c>
      <c r="R2867" s="387" t="s">
        <v>1753</v>
      </c>
      <c r="S2867" s="387">
        <v>6.42</v>
      </c>
      <c r="T2867" s="387">
        <v>23</v>
      </c>
      <c r="U2867" s="387" t="s">
        <v>1751</v>
      </c>
      <c r="V2867" s="387" t="s">
        <v>1751</v>
      </c>
      <c r="W2867" s="387" t="s">
        <v>1771</v>
      </c>
      <c r="X2867" s="387" t="s">
        <v>1770</v>
      </c>
      <c r="Y2867" s="387" t="s">
        <v>1735</v>
      </c>
      <c r="Z2867" s="387" t="s">
        <v>1734</v>
      </c>
      <c r="AA2867" s="387" t="s">
        <v>1733</v>
      </c>
      <c r="AB2867" s="387">
        <v>31.85</v>
      </c>
      <c r="AC2867" s="387">
        <v>0</v>
      </c>
      <c r="AD2867" s="387">
        <v>0</v>
      </c>
      <c r="AE2867" s="387">
        <v>31.85</v>
      </c>
      <c r="AF2867" s="387" t="s">
        <v>1729</v>
      </c>
      <c r="AG2867" s="387">
        <v>31.85</v>
      </c>
      <c r="AH2867" s="387">
        <v>0</v>
      </c>
      <c r="AI2867" s="387">
        <v>0</v>
      </c>
      <c r="AJ2867" s="387">
        <v>31.85</v>
      </c>
      <c r="AK2867" s="387">
        <v>3.19</v>
      </c>
    </row>
    <row r="2868" spans="1:37">
      <c r="A2868" s="387" t="s">
        <v>2861</v>
      </c>
      <c r="B2868" s="388">
        <v>43700.789884259262</v>
      </c>
      <c r="C2868" s="389">
        <v>43700</v>
      </c>
      <c r="D2868" s="387" t="s">
        <v>2860</v>
      </c>
      <c r="E2868" s="389">
        <v>43700</v>
      </c>
      <c r="F2868" s="387" t="s">
        <v>2859</v>
      </c>
      <c r="G2868" s="387" t="s">
        <v>1728</v>
      </c>
      <c r="H2868" s="387" t="s">
        <v>1728</v>
      </c>
      <c r="I2868" s="387" t="s">
        <v>1728</v>
      </c>
      <c r="J2868" s="387" t="s">
        <v>1728</v>
      </c>
      <c r="K2868" s="387" t="s">
        <v>1741</v>
      </c>
      <c r="L2868" s="390" t="s">
        <v>1732</v>
      </c>
      <c r="M2868" s="390" t="s">
        <v>1992</v>
      </c>
      <c r="N2868" s="390" t="str">
        <f t="shared" si="90"/>
        <v>Employee12@blyblade.com</v>
      </c>
      <c r="O2868" s="390" t="str">
        <f t="shared" si="91"/>
        <v>Lysane_Sanchez</v>
      </c>
      <c r="P2868" s="387" t="s">
        <v>1728</v>
      </c>
      <c r="Q2868" s="387" t="s">
        <v>1952</v>
      </c>
      <c r="R2868" s="387" t="s">
        <v>1803</v>
      </c>
      <c r="S2868" s="387" t="s">
        <v>1728</v>
      </c>
      <c r="T2868" s="387" t="s">
        <v>1728</v>
      </c>
      <c r="U2868" s="387" t="s">
        <v>2326</v>
      </c>
      <c r="V2868" s="387" t="s">
        <v>2326</v>
      </c>
      <c r="W2868" s="387" t="s">
        <v>1761</v>
      </c>
      <c r="X2868" s="387" t="s">
        <v>1749</v>
      </c>
      <c r="Y2868" s="387" t="s">
        <v>1748</v>
      </c>
      <c r="Z2868" s="387" t="s">
        <v>1734</v>
      </c>
      <c r="AA2868" s="387" t="s">
        <v>1733</v>
      </c>
      <c r="AB2868" s="387">
        <v>10</v>
      </c>
      <c r="AC2868" s="387">
        <v>0</v>
      </c>
      <c r="AD2868" s="387">
        <v>0</v>
      </c>
      <c r="AE2868" s="387">
        <v>10</v>
      </c>
      <c r="AF2868" s="387" t="s">
        <v>1729</v>
      </c>
      <c r="AG2868" s="387">
        <v>10</v>
      </c>
      <c r="AH2868" s="387">
        <v>0</v>
      </c>
      <c r="AI2868" s="387">
        <v>0</v>
      </c>
      <c r="AJ2868" s="387">
        <v>10</v>
      </c>
      <c r="AK2868" s="387">
        <v>1</v>
      </c>
    </row>
    <row r="2869" spans="1:37">
      <c r="A2869" s="387" t="s">
        <v>2858</v>
      </c>
      <c r="B2869" s="388">
        <v>43700.792071759257</v>
      </c>
      <c r="C2869" s="389">
        <v>43700</v>
      </c>
      <c r="D2869" s="387" t="s">
        <v>2344</v>
      </c>
      <c r="E2869" s="389">
        <v>43700</v>
      </c>
      <c r="F2869" s="387" t="s">
        <v>2343</v>
      </c>
      <c r="G2869" s="389">
        <v>43700</v>
      </c>
      <c r="H2869" s="387" t="s">
        <v>2545</v>
      </c>
      <c r="I2869" s="389">
        <v>43700</v>
      </c>
      <c r="J2869" s="387" t="s">
        <v>2446</v>
      </c>
      <c r="K2869" s="387" t="s">
        <v>1741</v>
      </c>
      <c r="L2869" s="390" t="s">
        <v>1732</v>
      </c>
      <c r="M2869" s="390" t="s">
        <v>1940</v>
      </c>
      <c r="N2869" s="390" t="str">
        <f t="shared" si="90"/>
        <v>Employee11@blyblade.com</v>
      </c>
      <c r="O2869" s="390" t="str">
        <f t="shared" si="91"/>
        <v>Mimi_Grassi</v>
      </c>
      <c r="P2869" s="387" t="s">
        <v>1728</v>
      </c>
      <c r="Q2869" s="387" t="s">
        <v>1762</v>
      </c>
      <c r="R2869" s="387" t="s">
        <v>1753</v>
      </c>
      <c r="S2869" s="387">
        <v>20.38</v>
      </c>
      <c r="T2869" s="387">
        <v>47</v>
      </c>
      <c r="U2869" s="387" t="s">
        <v>1752</v>
      </c>
      <c r="V2869" s="387" t="s">
        <v>1826</v>
      </c>
      <c r="W2869" s="387" t="s">
        <v>1761</v>
      </c>
      <c r="X2869" s="387" t="s">
        <v>1749</v>
      </c>
      <c r="Y2869" s="387" t="s">
        <v>1735</v>
      </c>
      <c r="Z2869" s="387" t="s">
        <v>1734</v>
      </c>
      <c r="AA2869" s="387" t="s">
        <v>1733</v>
      </c>
      <c r="AB2869" s="387">
        <v>169.39</v>
      </c>
      <c r="AC2869" s="387">
        <v>0</v>
      </c>
      <c r="AD2869" s="387">
        <v>0</v>
      </c>
      <c r="AE2869" s="387">
        <v>169.39</v>
      </c>
      <c r="AF2869" s="387" t="s">
        <v>1729</v>
      </c>
      <c r="AG2869" s="387">
        <v>169.39</v>
      </c>
      <c r="AH2869" s="387">
        <v>0</v>
      </c>
      <c r="AI2869" s="387">
        <v>0</v>
      </c>
      <c r="AJ2869" s="387">
        <v>169.39</v>
      </c>
      <c r="AK2869" s="387">
        <v>16.940000000000001</v>
      </c>
    </row>
    <row r="2870" spans="1:37">
      <c r="A2870" s="387" t="s">
        <v>2857</v>
      </c>
      <c r="B2870" s="388">
        <v>43700.800752314812</v>
      </c>
      <c r="C2870" s="389">
        <v>43700</v>
      </c>
      <c r="D2870" s="387" t="s">
        <v>2014</v>
      </c>
      <c r="E2870" s="389">
        <v>43700</v>
      </c>
      <c r="F2870" s="387" t="s">
        <v>2856</v>
      </c>
      <c r="G2870" s="389">
        <v>43700</v>
      </c>
      <c r="H2870" s="387" t="s">
        <v>2855</v>
      </c>
      <c r="I2870" s="389">
        <v>43700</v>
      </c>
      <c r="J2870" s="387" t="s">
        <v>2854</v>
      </c>
      <c r="K2870" s="387" t="s">
        <v>1741</v>
      </c>
      <c r="L2870" s="390" t="s">
        <v>1732</v>
      </c>
      <c r="M2870" s="390" t="s">
        <v>1986</v>
      </c>
      <c r="N2870" s="390" t="str">
        <f t="shared" si="90"/>
        <v>Employee1@blyblade.com</v>
      </c>
      <c r="O2870" s="390" t="str">
        <f t="shared" si="91"/>
        <v>Jake_Mirto</v>
      </c>
      <c r="P2870" s="387" t="s">
        <v>1728</v>
      </c>
      <c r="Q2870" s="387" t="s">
        <v>1762</v>
      </c>
      <c r="R2870" s="387" t="s">
        <v>1753</v>
      </c>
      <c r="S2870" s="387">
        <v>7.4</v>
      </c>
      <c r="T2870" s="387">
        <v>33</v>
      </c>
      <c r="U2870" s="387" t="s">
        <v>1826</v>
      </c>
      <c r="V2870" s="387" t="s">
        <v>1826</v>
      </c>
      <c r="W2870" s="387" t="s">
        <v>1761</v>
      </c>
      <c r="X2870" s="387" t="s">
        <v>1749</v>
      </c>
      <c r="Y2870" s="387" t="s">
        <v>1735</v>
      </c>
      <c r="Z2870" s="387" t="s">
        <v>1734</v>
      </c>
      <c r="AA2870" s="387" t="s">
        <v>1733</v>
      </c>
      <c r="AB2870" s="387">
        <v>70.41</v>
      </c>
      <c r="AC2870" s="387">
        <v>0</v>
      </c>
      <c r="AD2870" s="387">
        <v>0</v>
      </c>
      <c r="AE2870" s="387">
        <v>70.41</v>
      </c>
      <c r="AF2870" s="387" t="s">
        <v>1729</v>
      </c>
      <c r="AG2870" s="387">
        <v>70.41</v>
      </c>
      <c r="AH2870" s="387">
        <v>0</v>
      </c>
      <c r="AI2870" s="387">
        <v>0</v>
      </c>
      <c r="AJ2870" s="387">
        <v>70.41</v>
      </c>
      <c r="AK2870" s="387">
        <v>7.04</v>
      </c>
    </row>
    <row r="2871" spans="1:37">
      <c r="A2871" s="387" t="s">
        <v>2853</v>
      </c>
      <c r="B2871" s="388">
        <v>43700.804085648146</v>
      </c>
      <c r="C2871" s="389">
        <v>43700</v>
      </c>
      <c r="D2871" s="387" t="s">
        <v>2288</v>
      </c>
      <c r="E2871" s="389">
        <v>43700</v>
      </c>
      <c r="F2871" s="387" t="s">
        <v>2774</v>
      </c>
      <c r="G2871" s="389">
        <v>43700</v>
      </c>
      <c r="H2871" s="387" t="s">
        <v>2852</v>
      </c>
      <c r="I2871" s="389">
        <v>43700</v>
      </c>
      <c r="J2871" s="387" t="s">
        <v>2630</v>
      </c>
      <c r="K2871" s="387" t="s">
        <v>1741</v>
      </c>
      <c r="L2871" s="390" t="s">
        <v>1732</v>
      </c>
      <c r="M2871" s="390" t="s">
        <v>1929</v>
      </c>
      <c r="N2871" s="390" t="str">
        <f t="shared" si="90"/>
        <v>Employee29@blyblade.com</v>
      </c>
      <c r="O2871" s="390" t="str">
        <f t="shared" si="91"/>
        <v>Justin_Meltzer</v>
      </c>
      <c r="P2871" s="387" t="s">
        <v>1728</v>
      </c>
      <c r="Q2871" s="387" t="s">
        <v>1952</v>
      </c>
      <c r="R2871" s="387" t="s">
        <v>1738</v>
      </c>
      <c r="S2871" s="387">
        <v>12.89</v>
      </c>
      <c r="T2871" s="387">
        <v>45</v>
      </c>
      <c r="U2871" s="387" t="s">
        <v>1737</v>
      </c>
      <c r="V2871" s="387" t="s">
        <v>1802</v>
      </c>
      <c r="W2871" s="387" t="s">
        <v>1761</v>
      </c>
      <c r="X2871" s="387" t="s">
        <v>1749</v>
      </c>
      <c r="Y2871" s="387" t="s">
        <v>1748</v>
      </c>
      <c r="Z2871" s="387" t="s">
        <v>1734</v>
      </c>
      <c r="AA2871" s="387" t="s">
        <v>1733</v>
      </c>
      <c r="AB2871" s="387">
        <v>126</v>
      </c>
      <c r="AC2871" s="387">
        <v>0</v>
      </c>
      <c r="AD2871" s="387">
        <v>0</v>
      </c>
      <c r="AE2871" s="387">
        <v>126</v>
      </c>
      <c r="AF2871" s="387" t="s">
        <v>1729</v>
      </c>
      <c r="AG2871" s="387">
        <v>126</v>
      </c>
      <c r="AH2871" s="387">
        <v>0</v>
      </c>
      <c r="AI2871" s="387">
        <v>0</v>
      </c>
      <c r="AJ2871" s="387">
        <v>126</v>
      </c>
      <c r="AK2871" s="387">
        <v>12.6</v>
      </c>
    </row>
    <row r="2872" spans="1:37">
      <c r="A2872" s="387" t="s">
        <v>2853</v>
      </c>
      <c r="B2872" s="388">
        <v>43700.805312500001</v>
      </c>
      <c r="C2872" s="389">
        <v>43700</v>
      </c>
      <c r="D2872" s="387" t="s">
        <v>2288</v>
      </c>
      <c r="E2872" s="389">
        <v>43700</v>
      </c>
      <c r="F2872" s="387" t="s">
        <v>2774</v>
      </c>
      <c r="G2872" s="389">
        <v>43700</v>
      </c>
      <c r="H2872" s="387" t="s">
        <v>2852</v>
      </c>
      <c r="I2872" s="389">
        <v>43700</v>
      </c>
      <c r="J2872" s="387" t="s">
        <v>2630</v>
      </c>
      <c r="K2872" s="387" t="s">
        <v>1741</v>
      </c>
      <c r="L2872" s="390" t="s">
        <v>1732</v>
      </c>
      <c r="M2872" s="390" t="s">
        <v>1929</v>
      </c>
      <c r="N2872" s="390" t="str">
        <f t="shared" si="90"/>
        <v>Employee29@blyblade.com</v>
      </c>
      <c r="O2872" s="390" t="str">
        <f t="shared" si="91"/>
        <v>Justin_Meltzer</v>
      </c>
      <c r="P2872" s="387" t="s">
        <v>1728</v>
      </c>
      <c r="Q2872" s="387" t="s">
        <v>1952</v>
      </c>
      <c r="R2872" s="387" t="s">
        <v>1738</v>
      </c>
      <c r="S2872" s="387">
        <v>12.89</v>
      </c>
      <c r="T2872" s="387">
        <v>45</v>
      </c>
      <c r="U2872" s="387" t="s">
        <v>1737</v>
      </c>
      <c r="V2872" s="387" t="s">
        <v>1802</v>
      </c>
      <c r="W2872" s="387" t="s">
        <v>1761</v>
      </c>
      <c r="X2872" s="387" t="s">
        <v>1749</v>
      </c>
      <c r="Y2872" s="387" t="s">
        <v>1748</v>
      </c>
      <c r="Z2872" s="387" t="s">
        <v>1734</v>
      </c>
      <c r="AA2872" s="387" t="s">
        <v>1747</v>
      </c>
      <c r="AB2872" s="387">
        <v>0</v>
      </c>
      <c r="AC2872" s="387">
        <v>0</v>
      </c>
      <c r="AD2872" s="387">
        <v>19.37</v>
      </c>
      <c r="AE2872" s="387">
        <v>19.37</v>
      </c>
      <c r="AF2872" s="387" t="s">
        <v>1729</v>
      </c>
      <c r="AG2872" s="387">
        <v>0</v>
      </c>
      <c r="AH2872" s="387">
        <v>0</v>
      </c>
      <c r="AI2872" s="387">
        <v>19.37</v>
      </c>
      <c r="AJ2872" s="387">
        <v>19.37</v>
      </c>
      <c r="AK2872" s="387">
        <v>0</v>
      </c>
    </row>
    <row r="2873" spans="1:37">
      <c r="A2873" s="387" t="s">
        <v>2851</v>
      </c>
      <c r="B2873" s="388">
        <v>43700.826689814814</v>
      </c>
      <c r="C2873" s="389">
        <v>43700</v>
      </c>
      <c r="D2873" s="387" t="s">
        <v>2076</v>
      </c>
      <c r="E2873" s="389">
        <v>43700</v>
      </c>
      <c r="F2873" s="387" t="s">
        <v>2075</v>
      </c>
      <c r="G2873" s="389">
        <v>43700</v>
      </c>
      <c r="H2873" s="387" t="s">
        <v>2356</v>
      </c>
      <c r="I2873" s="389">
        <v>43700</v>
      </c>
      <c r="J2873" s="387" t="s">
        <v>2627</v>
      </c>
      <c r="K2873" s="387" t="s">
        <v>1741</v>
      </c>
      <c r="L2873" s="390" t="s">
        <v>1732</v>
      </c>
      <c r="M2873" s="390" t="s">
        <v>1740</v>
      </c>
      <c r="N2873" s="390" t="str">
        <f t="shared" si="90"/>
        <v>Employee52@blyblade.com</v>
      </c>
      <c r="O2873" s="390" t="str">
        <f t="shared" si="91"/>
        <v>Allison _Keith</v>
      </c>
      <c r="P2873" s="387" t="s">
        <v>1728</v>
      </c>
      <c r="Q2873" s="387" t="s">
        <v>1739</v>
      </c>
      <c r="R2873" s="387" t="s">
        <v>1738</v>
      </c>
      <c r="S2873" s="387">
        <v>0.32</v>
      </c>
      <c r="T2873" s="387">
        <v>40</v>
      </c>
      <c r="U2873" s="387" t="s">
        <v>1737</v>
      </c>
      <c r="V2873" s="387" t="s">
        <v>1737</v>
      </c>
      <c r="W2873" s="387" t="s">
        <v>1728</v>
      </c>
      <c r="X2873" s="387" t="s">
        <v>1794</v>
      </c>
      <c r="Y2873" s="387" t="s">
        <v>1735</v>
      </c>
      <c r="Z2873" s="387" t="s">
        <v>1734</v>
      </c>
      <c r="AA2873" s="387" t="s">
        <v>1733</v>
      </c>
      <c r="AB2873" s="387">
        <v>20.45</v>
      </c>
      <c r="AC2873" s="387">
        <v>0</v>
      </c>
      <c r="AD2873" s="387">
        <v>0</v>
      </c>
      <c r="AE2873" s="387">
        <v>20</v>
      </c>
      <c r="AF2873" s="387" t="s">
        <v>1729</v>
      </c>
      <c r="AG2873" s="387">
        <v>20.45</v>
      </c>
      <c r="AH2873" s="387">
        <v>0</v>
      </c>
      <c r="AI2873" s="387">
        <v>0</v>
      </c>
      <c r="AJ2873" s="387">
        <v>20</v>
      </c>
      <c r="AK2873" s="387">
        <v>2</v>
      </c>
    </row>
    <row r="2874" spans="1:37">
      <c r="A2874" s="387" t="s">
        <v>2850</v>
      </c>
      <c r="B2874" s="388">
        <v>43700.867071759261</v>
      </c>
      <c r="C2874" s="389">
        <v>43700</v>
      </c>
      <c r="D2874" s="387" t="s">
        <v>2276</v>
      </c>
      <c r="E2874" s="389">
        <v>43700</v>
      </c>
      <c r="F2874" s="387" t="s">
        <v>2849</v>
      </c>
      <c r="G2874" s="389">
        <v>43700</v>
      </c>
      <c r="H2874" s="387" t="s">
        <v>1930</v>
      </c>
      <c r="I2874" s="389">
        <v>43700</v>
      </c>
      <c r="J2874" s="387" t="s">
        <v>2354</v>
      </c>
      <c r="K2874" s="387" t="s">
        <v>1741</v>
      </c>
      <c r="L2874" s="390" t="s">
        <v>1732</v>
      </c>
      <c r="M2874" s="390" t="s">
        <v>1810</v>
      </c>
      <c r="N2874" s="390" t="str">
        <f t="shared" si="90"/>
        <v>Employee3@blyblade.com</v>
      </c>
      <c r="O2874" s="390" t="str">
        <f t="shared" si="91"/>
        <v>Esjona_Kadiu</v>
      </c>
      <c r="P2874" s="387" t="s">
        <v>1728</v>
      </c>
      <c r="Q2874" s="387" t="s">
        <v>1739</v>
      </c>
      <c r="R2874" s="387" t="s">
        <v>1738</v>
      </c>
      <c r="S2874" s="387">
        <v>1.03</v>
      </c>
      <c r="T2874" s="387">
        <v>31</v>
      </c>
      <c r="U2874" s="387" t="s">
        <v>1737</v>
      </c>
      <c r="V2874" s="387" t="s">
        <v>1737</v>
      </c>
      <c r="W2874" s="387" t="s">
        <v>1728</v>
      </c>
      <c r="X2874" s="387" t="s">
        <v>1794</v>
      </c>
      <c r="Y2874" s="387" t="s">
        <v>1735</v>
      </c>
      <c r="Z2874" s="387" t="s">
        <v>1734</v>
      </c>
      <c r="AA2874" s="387" t="s">
        <v>1733</v>
      </c>
      <c r="AB2874" s="387">
        <v>25.26</v>
      </c>
      <c r="AC2874" s="387">
        <v>0</v>
      </c>
      <c r="AD2874" s="387">
        <v>0</v>
      </c>
      <c r="AE2874" s="387">
        <v>20</v>
      </c>
      <c r="AF2874" s="387" t="s">
        <v>1729</v>
      </c>
      <c r="AG2874" s="387">
        <v>25.26</v>
      </c>
      <c r="AH2874" s="387">
        <v>0</v>
      </c>
      <c r="AI2874" s="387">
        <v>0</v>
      </c>
      <c r="AJ2874" s="387">
        <v>20</v>
      </c>
      <c r="AK2874" s="387">
        <v>2</v>
      </c>
    </row>
    <row r="2875" spans="1:37">
      <c r="A2875" s="387" t="s">
        <v>2848</v>
      </c>
      <c r="B2875" s="388">
        <v>43700.878067129626</v>
      </c>
      <c r="C2875" s="389">
        <v>43700</v>
      </c>
      <c r="D2875" s="387" t="s">
        <v>2847</v>
      </c>
      <c r="E2875" s="389">
        <v>43700</v>
      </c>
      <c r="F2875" s="387" t="s">
        <v>2846</v>
      </c>
      <c r="G2875" s="389">
        <v>43700</v>
      </c>
      <c r="H2875" s="387" t="s">
        <v>1912</v>
      </c>
      <c r="I2875" s="389">
        <v>43700</v>
      </c>
      <c r="J2875" s="387" t="s">
        <v>2305</v>
      </c>
      <c r="K2875" s="387" t="s">
        <v>1741</v>
      </c>
      <c r="L2875" s="390" t="s">
        <v>1732</v>
      </c>
      <c r="M2875" s="390" t="s">
        <v>1986</v>
      </c>
      <c r="N2875" s="390" t="str">
        <f t="shared" si="90"/>
        <v>Employee1@blyblade.com</v>
      </c>
      <c r="O2875" s="390" t="str">
        <f t="shared" si="91"/>
        <v>Jake_Mirto</v>
      </c>
      <c r="P2875" s="387" t="s">
        <v>1728</v>
      </c>
      <c r="Q2875" s="387" t="s">
        <v>1762</v>
      </c>
      <c r="R2875" s="387" t="s">
        <v>1753</v>
      </c>
      <c r="S2875" s="387">
        <v>4.0999999999999996</v>
      </c>
      <c r="T2875" s="387">
        <v>11</v>
      </c>
      <c r="U2875" s="387" t="s">
        <v>1752</v>
      </c>
      <c r="V2875" s="387" t="s">
        <v>1752</v>
      </c>
      <c r="W2875" s="387" t="s">
        <v>1761</v>
      </c>
      <c r="X2875" s="387" t="s">
        <v>1749</v>
      </c>
      <c r="Y2875" s="387" t="s">
        <v>1735</v>
      </c>
      <c r="Z2875" s="387" t="s">
        <v>1734</v>
      </c>
      <c r="AA2875" s="387" t="s">
        <v>1733</v>
      </c>
      <c r="AB2875" s="387">
        <v>57.5</v>
      </c>
      <c r="AC2875" s="387">
        <v>0</v>
      </c>
      <c r="AD2875" s="387">
        <v>0</v>
      </c>
      <c r="AE2875" s="387">
        <v>57.5</v>
      </c>
      <c r="AF2875" s="387" t="s">
        <v>1729</v>
      </c>
      <c r="AG2875" s="387">
        <v>57.5</v>
      </c>
      <c r="AH2875" s="387">
        <v>0</v>
      </c>
      <c r="AI2875" s="387">
        <v>0</v>
      </c>
      <c r="AJ2875" s="387">
        <v>57.5</v>
      </c>
      <c r="AK2875" s="387">
        <v>5.75</v>
      </c>
    </row>
    <row r="2876" spans="1:37">
      <c r="A2876" s="387" t="s">
        <v>2845</v>
      </c>
      <c r="B2876" s="388">
        <v>43700.897928240738</v>
      </c>
      <c r="C2876" s="389">
        <v>43700</v>
      </c>
      <c r="D2876" s="387" t="s">
        <v>2760</v>
      </c>
      <c r="E2876" s="389">
        <v>43700</v>
      </c>
      <c r="F2876" s="387" t="s">
        <v>2535</v>
      </c>
      <c r="G2876" s="389">
        <v>43700</v>
      </c>
      <c r="H2876" s="387" t="s">
        <v>2844</v>
      </c>
      <c r="I2876" s="389">
        <v>43700</v>
      </c>
      <c r="J2876" s="387" t="s">
        <v>2125</v>
      </c>
      <c r="K2876" s="387" t="s">
        <v>1741</v>
      </c>
      <c r="L2876" s="390" t="s">
        <v>1732</v>
      </c>
      <c r="M2876" s="390" t="s">
        <v>2333</v>
      </c>
      <c r="N2876" s="390" t="str">
        <f t="shared" si="90"/>
        <v>Employee53@blyblade.com</v>
      </c>
      <c r="O2876" s="390" t="str">
        <f t="shared" si="91"/>
        <v>Blair_Felts</v>
      </c>
      <c r="P2876" s="387" t="s">
        <v>1728</v>
      </c>
      <c r="Q2876" s="387" t="s">
        <v>1952</v>
      </c>
      <c r="R2876" s="387" t="s">
        <v>1803</v>
      </c>
      <c r="S2876" s="387">
        <v>2.84</v>
      </c>
      <c r="T2876" s="387">
        <v>13</v>
      </c>
      <c r="U2876" s="387" t="s">
        <v>2326</v>
      </c>
      <c r="V2876" s="387" t="s">
        <v>2326</v>
      </c>
      <c r="W2876" s="387" t="s">
        <v>1761</v>
      </c>
      <c r="X2876" s="387" t="s">
        <v>1749</v>
      </c>
      <c r="Y2876" s="387" t="s">
        <v>1748</v>
      </c>
      <c r="Z2876" s="387" t="s">
        <v>1734</v>
      </c>
      <c r="AA2876" s="387" t="s">
        <v>1733</v>
      </c>
      <c r="AB2876" s="387">
        <v>95.92</v>
      </c>
      <c r="AC2876" s="387">
        <v>0</v>
      </c>
      <c r="AD2876" s="387">
        <v>0</v>
      </c>
      <c r="AE2876" s="387">
        <v>95.92</v>
      </c>
      <c r="AF2876" s="387" t="s">
        <v>1729</v>
      </c>
      <c r="AG2876" s="387">
        <v>95.92</v>
      </c>
      <c r="AH2876" s="387">
        <v>0</v>
      </c>
      <c r="AI2876" s="387">
        <v>0</v>
      </c>
      <c r="AJ2876" s="387">
        <v>95.92</v>
      </c>
      <c r="AK2876" s="387">
        <v>9.59</v>
      </c>
    </row>
    <row r="2877" spans="1:37">
      <c r="A2877" s="387" t="s">
        <v>2843</v>
      </c>
      <c r="B2877" s="388">
        <v>43700.911469907405</v>
      </c>
      <c r="C2877" s="389">
        <v>43700</v>
      </c>
      <c r="D2877" s="387" t="s">
        <v>2390</v>
      </c>
      <c r="E2877" s="389">
        <v>43700</v>
      </c>
      <c r="F2877" s="387" t="s">
        <v>2842</v>
      </c>
      <c r="G2877" s="389">
        <v>43700</v>
      </c>
      <c r="H2877" s="387" t="s">
        <v>2000</v>
      </c>
      <c r="I2877" s="389">
        <v>43700</v>
      </c>
      <c r="J2877" s="387" t="s">
        <v>1999</v>
      </c>
      <c r="K2877" s="387" t="s">
        <v>1741</v>
      </c>
      <c r="L2877" s="390" t="s">
        <v>1732</v>
      </c>
      <c r="M2877" s="390" t="s">
        <v>1804</v>
      </c>
      <c r="N2877" s="390" t="str">
        <f t="shared" si="90"/>
        <v>Employee47@blyblade.com</v>
      </c>
      <c r="O2877" s="390" t="str">
        <f t="shared" si="91"/>
        <v>Amanda_Soucy</v>
      </c>
      <c r="P2877" s="387" t="s">
        <v>1728</v>
      </c>
      <c r="Q2877" s="387" t="s">
        <v>1739</v>
      </c>
      <c r="R2877" s="387" t="s">
        <v>1738</v>
      </c>
      <c r="S2877" s="387">
        <v>2.0099999999999998</v>
      </c>
      <c r="T2877" s="387">
        <v>35</v>
      </c>
      <c r="U2877" s="387" t="s">
        <v>1772</v>
      </c>
      <c r="V2877" s="387" t="s">
        <v>1772</v>
      </c>
      <c r="W2877" s="387" t="s">
        <v>1728</v>
      </c>
      <c r="X2877" s="387" t="s">
        <v>1794</v>
      </c>
      <c r="Y2877" s="387" t="s">
        <v>1735</v>
      </c>
      <c r="Z2877" s="387" t="s">
        <v>1734</v>
      </c>
      <c r="AA2877" s="387" t="s">
        <v>1793</v>
      </c>
      <c r="AB2877" s="387">
        <v>17.440000000000001</v>
      </c>
      <c r="AC2877" s="387">
        <v>0</v>
      </c>
      <c r="AD2877" s="387">
        <v>3.2</v>
      </c>
      <c r="AE2877" s="387">
        <v>17.440000000000001</v>
      </c>
      <c r="AF2877" s="387" t="s">
        <v>1729</v>
      </c>
      <c r="AG2877" s="387">
        <v>17.440000000000001</v>
      </c>
      <c r="AH2877" s="387">
        <v>0</v>
      </c>
      <c r="AI2877" s="387">
        <v>3.2</v>
      </c>
      <c r="AJ2877" s="387">
        <v>17.440000000000001</v>
      </c>
      <c r="AK2877" s="387">
        <v>1.74</v>
      </c>
    </row>
    <row r="2878" spans="1:37">
      <c r="A2878" s="387" t="s">
        <v>2841</v>
      </c>
      <c r="B2878" s="388">
        <v>43700.911643518521</v>
      </c>
      <c r="C2878" s="389">
        <v>43700</v>
      </c>
      <c r="D2878" s="387" t="s">
        <v>2036</v>
      </c>
      <c r="E2878" s="389">
        <v>43700</v>
      </c>
      <c r="F2878" s="387" t="s">
        <v>2035</v>
      </c>
      <c r="G2878" s="389">
        <v>43700</v>
      </c>
      <c r="H2878" s="387" t="s">
        <v>2000</v>
      </c>
      <c r="I2878" s="389">
        <v>43700</v>
      </c>
      <c r="J2878" s="387" t="s">
        <v>1999</v>
      </c>
      <c r="K2878" s="387" t="s">
        <v>1741</v>
      </c>
      <c r="L2878" s="390" t="s">
        <v>1732</v>
      </c>
      <c r="M2878" s="390" t="s">
        <v>1763</v>
      </c>
      <c r="N2878" s="390" t="str">
        <f t="shared" si="90"/>
        <v>Employee51@blyblade.com</v>
      </c>
      <c r="O2878" s="390" t="str">
        <f t="shared" si="91"/>
        <v>Jacqueline_Westbrook</v>
      </c>
      <c r="P2878" s="387" t="s">
        <v>1728</v>
      </c>
      <c r="Q2878" s="387" t="s">
        <v>1754</v>
      </c>
      <c r="R2878" s="387" t="s">
        <v>1753</v>
      </c>
      <c r="S2878" s="387">
        <v>3.38</v>
      </c>
      <c r="T2878" s="387">
        <v>18</v>
      </c>
      <c r="U2878" s="387" t="s">
        <v>1751</v>
      </c>
      <c r="V2878" s="387" t="s">
        <v>1751</v>
      </c>
      <c r="W2878" s="387" t="s">
        <v>1771</v>
      </c>
      <c r="X2878" s="387" t="s">
        <v>1749</v>
      </c>
      <c r="Y2878" s="387" t="s">
        <v>1735</v>
      </c>
      <c r="Z2878" s="387" t="s">
        <v>1734</v>
      </c>
      <c r="AA2878" s="387" t="s">
        <v>1733</v>
      </c>
      <c r="AB2878" s="387">
        <v>29.16</v>
      </c>
      <c r="AC2878" s="387">
        <v>0</v>
      </c>
      <c r="AD2878" s="387">
        <v>0</v>
      </c>
      <c r="AE2878" s="387">
        <v>29.16</v>
      </c>
      <c r="AF2878" s="387" t="s">
        <v>1729</v>
      </c>
      <c r="AG2878" s="387">
        <v>29.16</v>
      </c>
      <c r="AH2878" s="387">
        <v>0</v>
      </c>
      <c r="AI2878" s="387">
        <v>0</v>
      </c>
      <c r="AJ2878" s="387">
        <v>29.16</v>
      </c>
      <c r="AK2878" s="387">
        <v>2.92</v>
      </c>
    </row>
    <row r="2879" spans="1:37">
      <c r="A2879" s="387" t="s">
        <v>2840</v>
      </c>
      <c r="B2879" s="388">
        <v>43700.918263888889</v>
      </c>
      <c r="C2879" s="389">
        <v>43700</v>
      </c>
      <c r="D2879" s="387" t="s">
        <v>1912</v>
      </c>
      <c r="E2879" s="389">
        <v>43700</v>
      </c>
      <c r="F2879" s="387" t="s">
        <v>2305</v>
      </c>
      <c r="G2879" s="389">
        <v>43700</v>
      </c>
      <c r="H2879" s="387" t="s">
        <v>2839</v>
      </c>
      <c r="I2879" s="389">
        <v>43700</v>
      </c>
      <c r="J2879" s="387" t="s">
        <v>2838</v>
      </c>
      <c r="K2879" s="387" t="s">
        <v>1741</v>
      </c>
      <c r="L2879" s="390" t="s">
        <v>1732</v>
      </c>
      <c r="M2879" s="390" t="s">
        <v>1940</v>
      </c>
      <c r="N2879" s="390" t="str">
        <f t="shared" si="90"/>
        <v>Employee11@blyblade.com</v>
      </c>
      <c r="O2879" s="390" t="str">
        <f t="shared" si="91"/>
        <v>Mimi_Grassi</v>
      </c>
      <c r="P2879" s="387" t="s">
        <v>1728</v>
      </c>
      <c r="Q2879" s="387" t="s">
        <v>1762</v>
      </c>
      <c r="R2879" s="387" t="s">
        <v>1753</v>
      </c>
      <c r="S2879" s="387">
        <v>17.739999999999998</v>
      </c>
      <c r="T2879" s="387">
        <v>33</v>
      </c>
      <c r="U2879" s="387" t="s">
        <v>1752</v>
      </c>
      <c r="V2879" s="387" t="s">
        <v>1826</v>
      </c>
      <c r="W2879" s="387" t="s">
        <v>1761</v>
      </c>
      <c r="X2879" s="387" t="s">
        <v>1749</v>
      </c>
      <c r="Y2879" s="387" t="s">
        <v>1735</v>
      </c>
      <c r="Z2879" s="387" t="s">
        <v>1734</v>
      </c>
      <c r="AA2879" s="387" t="s">
        <v>1733</v>
      </c>
      <c r="AB2879" s="387">
        <v>164.91</v>
      </c>
      <c r="AC2879" s="387">
        <v>0</v>
      </c>
      <c r="AD2879" s="387">
        <v>0</v>
      </c>
      <c r="AE2879" s="387">
        <v>164.91</v>
      </c>
      <c r="AF2879" s="387" t="s">
        <v>1729</v>
      </c>
      <c r="AG2879" s="387">
        <v>164.91</v>
      </c>
      <c r="AH2879" s="387">
        <v>0</v>
      </c>
      <c r="AI2879" s="387">
        <v>0</v>
      </c>
      <c r="AJ2879" s="387">
        <v>164.91</v>
      </c>
      <c r="AK2879" s="387">
        <v>16.489999999999998</v>
      </c>
    </row>
    <row r="2880" spans="1:37">
      <c r="A2880" s="387" t="s">
        <v>2837</v>
      </c>
      <c r="B2880" s="388">
        <v>43700.938900462963</v>
      </c>
      <c r="C2880" s="389">
        <v>43700</v>
      </c>
      <c r="D2880" s="387" t="s">
        <v>2792</v>
      </c>
      <c r="E2880" s="389">
        <v>43700</v>
      </c>
      <c r="F2880" s="387" t="s">
        <v>2836</v>
      </c>
      <c r="G2880" s="387" t="s">
        <v>1728</v>
      </c>
      <c r="H2880" s="387" t="s">
        <v>1728</v>
      </c>
      <c r="I2880" s="387" t="s">
        <v>1728</v>
      </c>
      <c r="J2880" s="387" t="s">
        <v>1728</v>
      </c>
      <c r="K2880" s="387" t="s">
        <v>1741</v>
      </c>
      <c r="L2880" s="390" t="s">
        <v>1732</v>
      </c>
      <c r="M2880" s="390" t="s">
        <v>2265</v>
      </c>
      <c r="N2880" s="390" t="str">
        <f t="shared" si="90"/>
        <v>Employee4@blyblade.com</v>
      </c>
      <c r="O2880" s="390" t="str">
        <f t="shared" si="91"/>
        <v>Oksana_Orlov</v>
      </c>
      <c r="P2880" s="387" t="s">
        <v>1728</v>
      </c>
      <c r="Q2880" s="387" t="s">
        <v>1847</v>
      </c>
      <c r="R2880" s="387" t="s">
        <v>1738</v>
      </c>
      <c r="S2880" s="387" t="s">
        <v>1728</v>
      </c>
      <c r="T2880" s="387" t="s">
        <v>1728</v>
      </c>
      <c r="U2880" s="387" t="s">
        <v>1883</v>
      </c>
      <c r="V2880" s="387" t="s">
        <v>1883</v>
      </c>
      <c r="W2880" s="387" t="s">
        <v>1965</v>
      </c>
      <c r="X2880" s="387" t="s">
        <v>1770</v>
      </c>
      <c r="Y2880" s="387" t="s">
        <v>1735</v>
      </c>
      <c r="Z2880" s="387" t="s">
        <v>1734</v>
      </c>
      <c r="AA2880" s="387" t="s">
        <v>1733</v>
      </c>
      <c r="AB2880" s="387">
        <v>5.44</v>
      </c>
      <c r="AC2880" s="387">
        <v>0</v>
      </c>
      <c r="AD2880" s="387">
        <v>0</v>
      </c>
      <c r="AE2880" s="387">
        <v>5.44</v>
      </c>
      <c r="AF2880" s="387" t="s">
        <v>1729</v>
      </c>
      <c r="AG2880" s="387">
        <v>5.44</v>
      </c>
      <c r="AH2880" s="387">
        <v>0</v>
      </c>
      <c r="AI2880" s="387">
        <v>0</v>
      </c>
      <c r="AJ2880" s="387">
        <v>5.44</v>
      </c>
      <c r="AK2880" s="387">
        <v>0.54</v>
      </c>
    </row>
    <row r="2881" spans="1:37">
      <c r="A2881" s="387" t="s">
        <v>2835</v>
      </c>
      <c r="B2881" s="388">
        <v>43700.939293981479</v>
      </c>
      <c r="C2881" s="389">
        <v>43700</v>
      </c>
      <c r="D2881" s="387" t="s">
        <v>2834</v>
      </c>
      <c r="E2881" s="389">
        <v>43700</v>
      </c>
      <c r="F2881" s="387" t="s">
        <v>2833</v>
      </c>
      <c r="G2881" s="389">
        <v>43700</v>
      </c>
      <c r="H2881" s="387" t="s">
        <v>2831</v>
      </c>
      <c r="I2881" s="389">
        <v>43700</v>
      </c>
      <c r="J2881" s="387" t="s">
        <v>2830</v>
      </c>
      <c r="K2881" s="387" t="s">
        <v>1741</v>
      </c>
      <c r="L2881" s="390" t="s">
        <v>1732</v>
      </c>
      <c r="M2881" s="390" t="s">
        <v>1986</v>
      </c>
      <c r="N2881" s="390" t="str">
        <f t="shared" si="90"/>
        <v>Employee1@blyblade.com</v>
      </c>
      <c r="O2881" s="390" t="str">
        <f t="shared" si="91"/>
        <v>Jake_Mirto</v>
      </c>
      <c r="P2881" s="387" t="s">
        <v>1728</v>
      </c>
      <c r="Q2881" s="387" t="s">
        <v>1762</v>
      </c>
      <c r="R2881" s="387" t="s">
        <v>1753</v>
      </c>
      <c r="S2881" s="387">
        <v>12.06</v>
      </c>
      <c r="T2881" s="387">
        <v>45</v>
      </c>
      <c r="U2881" s="387" t="s">
        <v>1752</v>
      </c>
      <c r="V2881" s="387" t="s">
        <v>1752</v>
      </c>
      <c r="W2881" s="387" t="s">
        <v>1761</v>
      </c>
      <c r="X2881" s="387" t="s">
        <v>1749</v>
      </c>
      <c r="Y2881" s="387" t="s">
        <v>1735</v>
      </c>
      <c r="Z2881" s="387" t="s">
        <v>1734</v>
      </c>
      <c r="AA2881" s="387" t="s">
        <v>1733</v>
      </c>
      <c r="AB2881" s="387">
        <v>131.62</v>
      </c>
      <c r="AC2881" s="387">
        <v>0</v>
      </c>
      <c r="AD2881" s="387">
        <v>0</v>
      </c>
      <c r="AE2881" s="387">
        <v>131.62</v>
      </c>
      <c r="AF2881" s="387" t="s">
        <v>1729</v>
      </c>
      <c r="AG2881" s="387">
        <v>131.62</v>
      </c>
      <c r="AH2881" s="387">
        <v>0</v>
      </c>
      <c r="AI2881" s="387">
        <v>0</v>
      </c>
      <c r="AJ2881" s="387">
        <v>131.62</v>
      </c>
      <c r="AK2881" s="387">
        <v>13.16</v>
      </c>
    </row>
    <row r="2882" spans="1:37">
      <c r="A2882" s="387" t="s">
        <v>2832</v>
      </c>
      <c r="B2882" s="388">
        <v>43700.966064814813</v>
      </c>
      <c r="C2882" s="389">
        <v>43700</v>
      </c>
      <c r="D2882" s="387" t="s">
        <v>2831</v>
      </c>
      <c r="E2882" s="389">
        <v>43700</v>
      </c>
      <c r="F2882" s="387" t="s">
        <v>2830</v>
      </c>
      <c r="G2882" s="389">
        <v>43700</v>
      </c>
      <c r="H2882" s="387" t="s">
        <v>2829</v>
      </c>
      <c r="I2882" s="389">
        <v>43700</v>
      </c>
      <c r="J2882" s="387" t="s">
        <v>2540</v>
      </c>
      <c r="K2882" s="387" t="s">
        <v>1741</v>
      </c>
      <c r="L2882" s="390" t="s">
        <v>1732</v>
      </c>
      <c r="M2882" s="390" t="s">
        <v>2265</v>
      </c>
      <c r="N2882" s="390" t="str">
        <f t="shared" si="90"/>
        <v>Employee4@blyblade.com</v>
      </c>
      <c r="O2882" s="390" t="str">
        <f t="shared" si="91"/>
        <v>Oksana_Orlov</v>
      </c>
      <c r="P2882" s="387" t="s">
        <v>1728</v>
      </c>
      <c r="Q2882" s="387" t="s">
        <v>1847</v>
      </c>
      <c r="R2882" s="387" t="s">
        <v>1738</v>
      </c>
      <c r="S2882" s="387">
        <v>5.56</v>
      </c>
      <c r="T2882" s="387">
        <v>24</v>
      </c>
      <c r="U2882" s="387" t="s">
        <v>1883</v>
      </c>
      <c r="V2882" s="387" t="s">
        <v>1773</v>
      </c>
      <c r="W2882" s="387" t="s">
        <v>1965</v>
      </c>
      <c r="X2882" s="387" t="s">
        <v>1770</v>
      </c>
      <c r="Y2882" s="387" t="s">
        <v>1735</v>
      </c>
      <c r="Z2882" s="387" t="s">
        <v>1734</v>
      </c>
      <c r="AA2882" s="387" t="s">
        <v>1733</v>
      </c>
      <c r="AB2882" s="387">
        <v>29.78</v>
      </c>
      <c r="AC2882" s="387">
        <v>0</v>
      </c>
      <c r="AD2882" s="387">
        <v>0</v>
      </c>
      <c r="AE2882" s="387">
        <v>29.78</v>
      </c>
      <c r="AF2882" s="387" t="s">
        <v>1729</v>
      </c>
      <c r="AG2882" s="387">
        <v>29.78</v>
      </c>
      <c r="AH2882" s="387">
        <v>0</v>
      </c>
      <c r="AI2882" s="387">
        <v>0</v>
      </c>
      <c r="AJ2882" s="387">
        <v>29.78</v>
      </c>
      <c r="AK2882" s="387">
        <v>2.98</v>
      </c>
    </row>
    <row r="2883" spans="1:37">
      <c r="A2883" s="387" t="s">
        <v>2828</v>
      </c>
      <c r="B2883" s="388">
        <v>43700.972511574073</v>
      </c>
      <c r="C2883" s="389">
        <v>43700</v>
      </c>
      <c r="D2883" s="387" t="s">
        <v>2827</v>
      </c>
      <c r="E2883" s="389">
        <v>43700</v>
      </c>
      <c r="F2883" s="387" t="s">
        <v>2826</v>
      </c>
      <c r="G2883" s="389">
        <v>43700</v>
      </c>
      <c r="H2883" s="387" t="s">
        <v>2825</v>
      </c>
      <c r="I2883" s="389">
        <v>43700</v>
      </c>
      <c r="J2883" s="387" t="s">
        <v>2340</v>
      </c>
      <c r="K2883" s="387" t="s">
        <v>1741</v>
      </c>
      <c r="L2883" s="390" t="s">
        <v>1732</v>
      </c>
      <c r="M2883" s="390" t="s">
        <v>2051</v>
      </c>
      <c r="N2883" s="390" t="str">
        <f t="shared" si="90"/>
        <v>Employee26@blyblade.com</v>
      </c>
      <c r="O2883" s="390" t="str">
        <f t="shared" si="91"/>
        <v>Karoline_Lozier</v>
      </c>
      <c r="P2883" s="387" t="s">
        <v>1728</v>
      </c>
      <c r="Q2883" s="387" t="s">
        <v>1754</v>
      </c>
      <c r="R2883" s="387" t="s">
        <v>1753</v>
      </c>
      <c r="S2883" s="387">
        <v>22.62</v>
      </c>
      <c r="T2883" s="387">
        <v>32</v>
      </c>
      <c r="U2883" s="387" t="s">
        <v>2050</v>
      </c>
      <c r="V2883" s="387" t="s">
        <v>2824</v>
      </c>
      <c r="W2883" s="387" t="s">
        <v>1771</v>
      </c>
      <c r="X2883" s="387" t="s">
        <v>1749</v>
      </c>
      <c r="Y2883" s="387" t="s">
        <v>1748</v>
      </c>
      <c r="Z2883" s="387" t="s">
        <v>1734</v>
      </c>
      <c r="AA2883" s="387" t="s">
        <v>1733</v>
      </c>
      <c r="AB2883" s="387">
        <v>34.61</v>
      </c>
      <c r="AC2883" s="387">
        <v>0</v>
      </c>
      <c r="AD2883" s="387">
        <v>0</v>
      </c>
      <c r="AE2883" s="387">
        <v>34.61</v>
      </c>
      <c r="AF2883" s="387" t="s">
        <v>1729</v>
      </c>
      <c r="AG2883" s="387">
        <v>34.61</v>
      </c>
      <c r="AH2883" s="387">
        <v>0</v>
      </c>
      <c r="AI2883" s="387">
        <v>0</v>
      </c>
      <c r="AJ2883" s="387">
        <v>34.61</v>
      </c>
      <c r="AK2883" s="387">
        <v>3.46</v>
      </c>
    </row>
    <row r="2884" spans="1:37">
      <c r="A2884" s="387" t="s">
        <v>2821</v>
      </c>
      <c r="B2884" s="388">
        <v>43700.983240740738</v>
      </c>
      <c r="C2884" s="389">
        <v>43700</v>
      </c>
      <c r="D2884" s="387" t="s">
        <v>2820</v>
      </c>
      <c r="E2884" s="389">
        <v>43700</v>
      </c>
      <c r="F2884" s="387" t="s">
        <v>2819</v>
      </c>
      <c r="G2884" s="389">
        <v>43700</v>
      </c>
      <c r="H2884" s="387" t="s">
        <v>2818</v>
      </c>
      <c r="I2884" s="389">
        <v>43700</v>
      </c>
      <c r="J2884" s="387" t="s">
        <v>2817</v>
      </c>
      <c r="K2884" s="387" t="s">
        <v>1741</v>
      </c>
      <c r="L2884" s="390" t="s">
        <v>1732</v>
      </c>
      <c r="M2884" s="390" t="s">
        <v>1763</v>
      </c>
      <c r="N2884" s="390" t="str">
        <f t="shared" si="90"/>
        <v>Employee51@blyblade.com</v>
      </c>
      <c r="O2884" s="390" t="str">
        <f t="shared" si="91"/>
        <v>Jacqueline_Westbrook</v>
      </c>
      <c r="P2884" s="387" t="s">
        <v>1728</v>
      </c>
      <c r="Q2884" s="387" t="s">
        <v>1754</v>
      </c>
      <c r="R2884" s="387" t="s">
        <v>1753</v>
      </c>
      <c r="S2884" s="387">
        <v>17.420000000000002</v>
      </c>
      <c r="T2884" s="387">
        <v>41</v>
      </c>
      <c r="U2884" s="387" t="s">
        <v>1751</v>
      </c>
      <c r="V2884" s="387" t="s">
        <v>1752</v>
      </c>
      <c r="W2884" s="387" t="s">
        <v>1771</v>
      </c>
      <c r="X2884" s="387" t="s">
        <v>1749</v>
      </c>
      <c r="Y2884" s="387" t="s">
        <v>1735</v>
      </c>
      <c r="Z2884" s="387" t="s">
        <v>1734</v>
      </c>
      <c r="AA2884" s="387" t="s">
        <v>1733</v>
      </c>
      <c r="AB2884" s="387">
        <v>67.56</v>
      </c>
      <c r="AC2884" s="387">
        <v>0</v>
      </c>
      <c r="AD2884" s="387">
        <v>0</v>
      </c>
      <c r="AE2884" s="387">
        <v>67.56</v>
      </c>
      <c r="AF2884" s="387" t="s">
        <v>1729</v>
      </c>
      <c r="AG2884" s="387">
        <v>67.56</v>
      </c>
      <c r="AH2884" s="387">
        <v>0</v>
      </c>
      <c r="AI2884" s="387">
        <v>0</v>
      </c>
      <c r="AJ2884" s="387">
        <v>67.56</v>
      </c>
      <c r="AK2884" s="387">
        <v>6.76</v>
      </c>
    </row>
    <row r="2885" spans="1:37">
      <c r="A2885" s="387" t="s">
        <v>2823</v>
      </c>
      <c r="B2885" s="388">
        <v>43700.987638888888</v>
      </c>
      <c r="C2885" s="389">
        <v>43700</v>
      </c>
      <c r="D2885" s="387" t="s">
        <v>1971</v>
      </c>
      <c r="E2885" s="389">
        <v>43700</v>
      </c>
      <c r="F2885" s="387" t="s">
        <v>1970</v>
      </c>
      <c r="G2885" s="389">
        <v>43700</v>
      </c>
      <c r="H2885" s="387" t="s">
        <v>1962</v>
      </c>
      <c r="I2885" s="389">
        <v>43700</v>
      </c>
      <c r="J2885" s="387" t="s">
        <v>1961</v>
      </c>
      <c r="K2885" s="387" t="s">
        <v>1741</v>
      </c>
      <c r="L2885" s="390" t="s">
        <v>1732</v>
      </c>
      <c r="M2885" s="390" t="s">
        <v>1979</v>
      </c>
      <c r="N2885" s="390" t="str">
        <f t="shared" si="90"/>
        <v>Employee15@blyblade.com</v>
      </c>
      <c r="O2885" s="390" t="str">
        <f t="shared" si="91"/>
        <v>Jess_Rooney</v>
      </c>
      <c r="P2885" s="387" t="s">
        <v>1728</v>
      </c>
      <c r="Q2885" s="387" t="s">
        <v>1847</v>
      </c>
      <c r="R2885" s="387" t="s">
        <v>1803</v>
      </c>
      <c r="S2885" s="387">
        <v>16.239999999999998</v>
      </c>
      <c r="T2885" s="387">
        <v>50</v>
      </c>
      <c r="U2885" s="387" t="s">
        <v>1802</v>
      </c>
      <c r="V2885" s="387" t="s">
        <v>2007</v>
      </c>
      <c r="W2885" s="387" t="s">
        <v>1771</v>
      </c>
      <c r="X2885" s="387" t="s">
        <v>1770</v>
      </c>
      <c r="Y2885" s="387" t="s">
        <v>1735</v>
      </c>
      <c r="Z2885" s="387" t="s">
        <v>1734</v>
      </c>
      <c r="AA2885" s="387" t="s">
        <v>1733</v>
      </c>
      <c r="AB2885" s="387">
        <v>53.94</v>
      </c>
      <c r="AC2885" s="387">
        <v>0</v>
      </c>
      <c r="AD2885" s="387">
        <v>0</v>
      </c>
      <c r="AE2885" s="387">
        <v>53.94</v>
      </c>
      <c r="AF2885" s="387" t="s">
        <v>1729</v>
      </c>
      <c r="AG2885" s="387">
        <v>53.94</v>
      </c>
      <c r="AH2885" s="387">
        <v>0</v>
      </c>
      <c r="AI2885" s="387">
        <v>0</v>
      </c>
      <c r="AJ2885" s="387">
        <v>53.94</v>
      </c>
      <c r="AK2885" s="387">
        <v>5.39</v>
      </c>
    </row>
    <row r="2886" spans="1:37">
      <c r="A2886" s="387" t="s">
        <v>2822</v>
      </c>
      <c r="B2886" s="388">
        <v>43700.99858796296</v>
      </c>
      <c r="C2886" s="389">
        <v>43700</v>
      </c>
      <c r="D2886" s="387" t="s">
        <v>1745</v>
      </c>
      <c r="E2886" s="389">
        <v>43700</v>
      </c>
      <c r="F2886" s="387" t="s">
        <v>1744</v>
      </c>
      <c r="G2886" s="389">
        <v>43700</v>
      </c>
      <c r="H2886" s="387" t="s">
        <v>1974</v>
      </c>
      <c r="I2886" s="389">
        <v>43700</v>
      </c>
      <c r="J2886" s="387" t="s">
        <v>1973</v>
      </c>
      <c r="K2886" s="387" t="s">
        <v>1741</v>
      </c>
      <c r="L2886" s="390" t="s">
        <v>1732</v>
      </c>
      <c r="M2886" s="390" t="s">
        <v>1986</v>
      </c>
      <c r="N2886" s="390" t="str">
        <f t="shared" si="90"/>
        <v>Employee1@blyblade.com</v>
      </c>
      <c r="O2886" s="390" t="str">
        <f t="shared" si="91"/>
        <v>Jake_Mirto</v>
      </c>
      <c r="P2886" s="387" t="s">
        <v>1728</v>
      </c>
      <c r="Q2886" s="387" t="s">
        <v>1762</v>
      </c>
      <c r="R2886" s="387" t="s">
        <v>1753</v>
      </c>
      <c r="S2886" s="387">
        <v>8.92</v>
      </c>
      <c r="T2886" s="387">
        <v>35</v>
      </c>
      <c r="U2886" s="387" t="s">
        <v>1752</v>
      </c>
      <c r="V2886" s="387" t="s">
        <v>1917</v>
      </c>
      <c r="W2886" s="387" t="s">
        <v>1761</v>
      </c>
      <c r="X2886" s="387" t="s">
        <v>1749</v>
      </c>
      <c r="Y2886" s="387" t="s">
        <v>1735</v>
      </c>
      <c r="Z2886" s="387" t="s">
        <v>1734</v>
      </c>
      <c r="AA2886" s="387" t="s">
        <v>1733</v>
      </c>
      <c r="AB2886" s="387">
        <v>95.98</v>
      </c>
      <c r="AC2886" s="387">
        <v>0</v>
      </c>
      <c r="AD2886" s="387">
        <v>0</v>
      </c>
      <c r="AE2886" s="387">
        <v>95.98</v>
      </c>
      <c r="AF2886" s="387" t="s">
        <v>1729</v>
      </c>
      <c r="AG2886" s="387">
        <v>95.98</v>
      </c>
      <c r="AH2886" s="387">
        <v>0</v>
      </c>
      <c r="AI2886" s="387">
        <v>0</v>
      </c>
      <c r="AJ2886" s="387">
        <v>95.98</v>
      </c>
      <c r="AK2886" s="387">
        <v>9.6</v>
      </c>
    </row>
    <row r="2887" spans="1:37">
      <c r="A2887" s="387" t="s">
        <v>2821</v>
      </c>
      <c r="B2887" s="388">
        <v>43701.026145833333</v>
      </c>
      <c r="C2887" s="389">
        <v>43700</v>
      </c>
      <c r="D2887" s="387" t="s">
        <v>2820</v>
      </c>
      <c r="E2887" s="389">
        <v>43700</v>
      </c>
      <c r="F2887" s="387" t="s">
        <v>2819</v>
      </c>
      <c r="G2887" s="389">
        <v>43700</v>
      </c>
      <c r="H2887" s="387" t="s">
        <v>2818</v>
      </c>
      <c r="I2887" s="389">
        <v>43700</v>
      </c>
      <c r="J2887" s="387" t="s">
        <v>2817</v>
      </c>
      <c r="K2887" s="387" t="s">
        <v>1741</v>
      </c>
      <c r="L2887" s="390" t="s">
        <v>1732</v>
      </c>
      <c r="M2887" s="390" t="s">
        <v>1763</v>
      </c>
      <c r="N2887" s="390" t="str">
        <f t="shared" si="90"/>
        <v>Employee51@blyblade.com</v>
      </c>
      <c r="O2887" s="390" t="str">
        <f t="shared" si="91"/>
        <v>Jacqueline_Westbrook</v>
      </c>
      <c r="P2887" s="387" t="s">
        <v>1728</v>
      </c>
      <c r="Q2887" s="387" t="s">
        <v>1754</v>
      </c>
      <c r="R2887" s="387" t="s">
        <v>1753</v>
      </c>
      <c r="S2887" s="387">
        <v>17.420000000000002</v>
      </c>
      <c r="T2887" s="387">
        <v>41</v>
      </c>
      <c r="U2887" s="387" t="s">
        <v>1751</v>
      </c>
      <c r="V2887" s="387" t="s">
        <v>1752</v>
      </c>
      <c r="W2887" s="387" t="s">
        <v>1771</v>
      </c>
      <c r="X2887" s="387" t="s">
        <v>1749</v>
      </c>
      <c r="Y2887" s="387" t="s">
        <v>1735</v>
      </c>
      <c r="Z2887" s="387" t="s">
        <v>1734</v>
      </c>
      <c r="AA2887" s="387" t="s">
        <v>1747</v>
      </c>
      <c r="AB2887" s="387">
        <v>0</v>
      </c>
      <c r="AC2887" s="387">
        <v>0</v>
      </c>
      <c r="AD2887" s="387">
        <v>13.54</v>
      </c>
      <c r="AE2887" s="387">
        <v>13.54</v>
      </c>
      <c r="AF2887" s="387" t="s">
        <v>1729</v>
      </c>
      <c r="AG2887" s="387">
        <v>0</v>
      </c>
      <c r="AH2887" s="387">
        <v>0</v>
      </c>
      <c r="AI2887" s="387">
        <v>13.54</v>
      </c>
      <c r="AJ2887" s="387">
        <v>13.54</v>
      </c>
      <c r="AK2887" s="387">
        <v>0</v>
      </c>
    </row>
    <row r="2888" spans="1:37">
      <c r="A2888" s="387" t="s">
        <v>2816</v>
      </c>
      <c r="B2888" s="388">
        <v>43701.029363425929</v>
      </c>
      <c r="C2888" s="389">
        <v>43701</v>
      </c>
      <c r="D2888" s="387" t="s">
        <v>2815</v>
      </c>
      <c r="E2888" s="389">
        <v>43700</v>
      </c>
      <c r="F2888" s="387" t="s">
        <v>2814</v>
      </c>
      <c r="G2888" s="389">
        <v>43701</v>
      </c>
      <c r="H2888" s="387" t="s">
        <v>2259</v>
      </c>
      <c r="I2888" s="389">
        <v>43700</v>
      </c>
      <c r="J2888" s="387" t="s">
        <v>2258</v>
      </c>
      <c r="K2888" s="387" t="s">
        <v>1741</v>
      </c>
      <c r="L2888" s="390" t="s">
        <v>1732</v>
      </c>
      <c r="M2888" s="390" t="s">
        <v>1979</v>
      </c>
      <c r="N2888" s="390" t="str">
        <f t="shared" si="90"/>
        <v>Employee15@blyblade.com</v>
      </c>
      <c r="O2888" s="390" t="str">
        <f t="shared" si="91"/>
        <v>Jess_Rooney</v>
      </c>
      <c r="P2888" s="387" t="s">
        <v>1728</v>
      </c>
      <c r="Q2888" s="387" t="s">
        <v>1739</v>
      </c>
      <c r="R2888" s="387" t="s">
        <v>1738</v>
      </c>
      <c r="S2888" s="387">
        <v>0.28000000000000003</v>
      </c>
      <c r="T2888" s="387">
        <v>26</v>
      </c>
      <c r="U2888" s="387" t="s">
        <v>1772</v>
      </c>
      <c r="V2888" s="387" t="s">
        <v>1772</v>
      </c>
      <c r="W2888" s="387" t="s">
        <v>1728</v>
      </c>
      <c r="X2888" s="387" t="s">
        <v>1736</v>
      </c>
      <c r="Y2888" s="387" t="s">
        <v>1735</v>
      </c>
      <c r="Z2888" s="387" t="s">
        <v>1734</v>
      </c>
      <c r="AA2888" s="387" t="s">
        <v>1733</v>
      </c>
      <c r="AB2888" s="387">
        <v>14.05</v>
      </c>
      <c r="AC2888" s="387">
        <v>0</v>
      </c>
      <c r="AD2888" s="387">
        <v>0</v>
      </c>
      <c r="AE2888" s="387">
        <v>14.05</v>
      </c>
      <c r="AF2888" s="387" t="s">
        <v>1729</v>
      </c>
      <c r="AG2888" s="387">
        <v>14.05</v>
      </c>
      <c r="AH2888" s="387">
        <v>0</v>
      </c>
      <c r="AI2888" s="387">
        <v>0</v>
      </c>
      <c r="AJ2888" s="387">
        <v>14.05</v>
      </c>
      <c r="AK2888" s="387">
        <v>1.41</v>
      </c>
    </row>
    <row r="2889" spans="1:37">
      <c r="A2889" s="387" t="s">
        <v>2813</v>
      </c>
      <c r="B2889" s="388">
        <v>43701.033483796295</v>
      </c>
      <c r="C2889" s="389">
        <v>43701</v>
      </c>
      <c r="D2889" s="387" t="s">
        <v>1860</v>
      </c>
      <c r="E2889" s="389">
        <v>43700</v>
      </c>
      <c r="F2889" s="387" t="s">
        <v>2710</v>
      </c>
      <c r="G2889" s="389">
        <v>43701</v>
      </c>
      <c r="H2889" s="387" t="s">
        <v>1931</v>
      </c>
      <c r="I2889" s="389">
        <v>43700</v>
      </c>
      <c r="J2889" s="387" t="s">
        <v>1930</v>
      </c>
      <c r="K2889" s="387" t="s">
        <v>1741</v>
      </c>
      <c r="L2889" s="390" t="s">
        <v>1732</v>
      </c>
      <c r="M2889" s="390" t="s">
        <v>2812</v>
      </c>
      <c r="N2889" s="390" t="str">
        <f t="shared" si="90"/>
        <v>Employee6@blyblade.com</v>
      </c>
      <c r="O2889" s="390" t="str">
        <f t="shared" si="91"/>
        <v>Matthew_Brody</v>
      </c>
      <c r="P2889" s="387" t="s">
        <v>1728</v>
      </c>
      <c r="Q2889" s="387" t="s">
        <v>1754</v>
      </c>
      <c r="R2889" s="387" t="s">
        <v>1738</v>
      </c>
      <c r="S2889" s="387">
        <v>0.89</v>
      </c>
      <c r="T2889" s="387">
        <v>4</v>
      </c>
      <c r="U2889" s="387" t="s">
        <v>1883</v>
      </c>
      <c r="V2889" s="387" t="s">
        <v>2680</v>
      </c>
      <c r="W2889" s="387" t="s">
        <v>1875</v>
      </c>
      <c r="X2889" s="387" t="s">
        <v>1844</v>
      </c>
      <c r="Y2889" s="387" t="s">
        <v>1748</v>
      </c>
      <c r="Z2889" s="387" t="s">
        <v>1734</v>
      </c>
      <c r="AA2889" s="387" t="s">
        <v>1733</v>
      </c>
      <c r="AB2889" s="387">
        <v>11.63</v>
      </c>
      <c r="AC2889" s="387">
        <v>0</v>
      </c>
      <c r="AD2889" s="387">
        <v>0</v>
      </c>
      <c r="AE2889" s="387">
        <v>11.63</v>
      </c>
      <c r="AF2889" s="387" t="s">
        <v>1729</v>
      </c>
      <c r="AG2889" s="387">
        <v>11.63</v>
      </c>
      <c r="AH2889" s="387">
        <v>0</v>
      </c>
      <c r="AI2889" s="387">
        <v>0</v>
      </c>
      <c r="AJ2889" s="387">
        <v>11.63</v>
      </c>
      <c r="AK2889" s="387">
        <v>1.1599999999999999</v>
      </c>
    </row>
    <row r="2890" spans="1:37">
      <c r="A2890" s="387" t="s">
        <v>2813</v>
      </c>
      <c r="B2890" s="388">
        <v>43701.038344907407</v>
      </c>
      <c r="C2890" s="389">
        <v>43701</v>
      </c>
      <c r="D2890" s="387" t="s">
        <v>1860</v>
      </c>
      <c r="E2890" s="389">
        <v>43700</v>
      </c>
      <c r="F2890" s="387" t="s">
        <v>2710</v>
      </c>
      <c r="G2890" s="389">
        <v>43701</v>
      </c>
      <c r="H2890" s="387" t="s">
        <v>1931</v>
      </c>
      <c r="I2890" s="389">
        <v>43700</v>
      </c>
      <c r="J2890" s="387" t="s">
        <v>1930</v>
      </c>
      <c r="K2890" s="387" t="s">
        <v>1741</v>
      </c>
      <c r="L2890" s="390" t="s">
        <v>1732</v>
      </c>
      <c r="M2890" s="390" t="s">
        <v>2812</v>
      </c>
      <c r="N2890" s="390" t="str">
        <f t="shared" si="90"/>
        <v>Employee6@blyblade.com</v>
      </c>
      <c r="O2890" s="390" t="str">
        <f t="shared" si="91"/>
        <v>Matthew_Brody</v>
      </c>
      <c r="P2890" s="387" t="s">
        <v>1728</v>
      </c>
      <c r="Q2890" s="387" t="s">
        <v>1754</v>
      </c>
      <c r="R2890" s="387" t="s">
        <v>1738</v>
      </c>
      <c r="S2890" s="387">
        <v>0.89</v>
      </c>
      <c r="T2890" s="387">
        <v>4</v>
      </c>
      <c r="U2890" s="387" t="s">
        <v>1883</v>
      </c>
      <c r="V2890" s="387" t="s">
        <v>2680</v>
      </c>
      <c r="W2890" s="387" t="s">
        <v>1875</v>
      </c>
      <c r="X2890" s="387" t="s">
        <v>1844</v>
      </c>
      <c r="Y2890" s="387" t="s">
        <v>1748</v>
      </c>
      <c r="Z2890" s="387" t="s">
        <v>1734</v>
      </c>
      <c r="AA2890" s="387" t="s">
        <v>1747</v>
      </c>
      <c r="AB2890" s="387">
        <v>0</v>
      </c>
      <c r="AC2890" s="387">
        <v>0</v>
      </c>
      <c r="AD2890" s="387">
        <v>5.13</v>
      </c>
      <c r="AE2890" s="387">
        <v>5.13</v>
      </c>
      <c r="AF2890" s="387" t="s">
        <v>1729</v>
      </c>
      <c r="AG2890" s="387">
        <v>0</v>
      </c>
      <c r="AH2890" s="387">
        <v>0</v>
      </c>
      <c r="AI2890" s="387">
        <v>5.13</v>
      </c>
      <c r="AJ2890" s="387">
        <v>5.13</v>
      </c>
      <c r="AK2890" s="387">
        <v>0</v>
      </c>
    </row>
    <row r="2891" spans="1:37">
      <c r="A2891" s="387" t="s">
        <v>1951</v>
      </c>
      <c r="B2891" s="388">
        <v>43701.045810185184</v>
      </c>
      <c r="C2891" s="389">
        <v>43701</v>
      </c>
      <c r="D2891" s="387" t="s">
        <v>1950</v>
      </c>
      <c r="E2891" s="389">
        <v>43700</v>
      </c>
      <c r="F2891" s="387" t="s">
        <v>1949</v>
      </c>
      <c r="G2891" s="389">
        <v>43701</v>
      </c>
      <c r="H2891" s="387" t="s">
        <v>1948</v>
      </c>
      <c r="I2891" s="389">
        <v>43700</v>
      </c>
      <c r="J2891" s="387" t="s">
        <v>1947</v>
      </c>
      <c r="K2891" s="387" t="s">
        <v>1741</v>
      </c>
      <c r="L2891" s="390" t="s">
        <v>1732</v>
      </c>
      <c r="M2891" s="390" t="s">
        <v>1946</v>
      </c>
      <c r="N2891" s="390" t="str">
        <f t="shared" si="90"/>
        <v>Employee37@blyblade.com</v>
      </c>
      <c r="O2891" s="390" t="str">
        <f t="shared" si="91"/>
        <v>Simon_Levesque</v>
      </c>
      <c r="P2891" s="387" t="s">
        <v>1728</v>
      </c>
      <c r="Q2891" s="387" t="s">
        <v>1754</v>
      </c>
      <c r="R2891" s="387" t="s">
        <v>1738</v>
      </c>
      <c r="S2891" s="387">
        <v>4.7</v>
      </c>
      <c r="T2891" s="387">
        <v>15</v>
      </c>
      <c r="U2891" s="387" t="s">
        <v>1883</v>
      </c>
      <c r="V2891" s="387" t="s">
        <v>1876</v>
      </c>
      <c r="W2891" s="387" t="s">
        <v>1771</v>
      </c>
      <c r="X2891" s="387" t="s">
        <v>1770</v>
      </c>
      <c r="Y2891" s="387" t="s">
        <v>1728</v>
      </c>
      <c r="Z2891" s="387" t="s">
        <v>1734</v>
      </c>
      <c r="AA2891" s="387" t="s">
        <v>1733</v>
      </c>
      <c r="AB2891" s="387">
        <v>23.5</v>
      </c>
      <c r="AC2891" s="387">
        <v>0</v>
      </c>
      <c r="AD2891" s="387">
        <v>0</v>
      </c>
      <c r="AE2891" s="387">
        <v>23.5</v>
      </c>
      <c r="AF2891" s="387" t="s">
        <v>1729</v>
      </c>
      <c r="AG2891" s="387">
        <v>23.5</v>
      </c>
      <c r="AH2891" s="387">
        <v>0</v>
      </c>
      <c r="AI2891" s="387">
        <v>0</v>
      </c>
      <c r="AJ2891" s="387">
        <v>23.5</v>
      </c>
      <c r="AK2891" s="387">
        <v>2.35</v>
      </c>
    </row>
    <row r="2892" spans="1:37">
      <c r="A2892" s="391" t="s">
        <v>2811</v>
      </c>
      <c r="B2892" s="388">
        <v>43701.054398148146</v>
      </c>
      <c r="C2892" s="389">
        <v>43701</v>
      </c>
      <c r="D2892" s="387" t="s">
        <v>1907</v>
      </c>
      <c r="E2892" s="389">
        <v>43700</v>
      </c>
      <c r="F2892" s="387" t="s">
        <v>1906</v>
      </c>
      <c r="G2892" s="389">
        <v>43701</v>
      </c>
      <c r="H2892" s="387" t="s">
        <v>2810</v>
      </c>
      <c r="I2892" s="389">
        <v>43700</v>
      </c>
      <c r="J2892" s="387" t="s">
        <v>2036</v>
      </c>
      <c r="K2892" s="387" t="s">
        <v>1741</v>
      </c>
      <c r="L2892" s="390" t="s">
        <v>1732</v>
      </c>
      <c r="M2892" s="390" t="s">
        <v>1979</v>
      </c>
      <c r="N2892" s="390" t="str">
        <f t="shared" si="90"/>
        <v>Employee15@blyblade.com</v>
      </c>
      <c r="O2892" s="390" t="str">
        <f t="shared" si="91"/>
        <v>Jess_Rooney</v>
      </c>
      <c r="P2892" s="387" t="s">
        <v>1728</v>
      </c>
      <c r="Q2892" s="387" t="s">
        <v>1847</v>
      </c>
      <c r="R2892" s="387" t="s">
        <v>1738</v>
      </c>
      <c r="S2892" s="387">
        <v>1.52</v>
      </c>
      <c r="T2892" s="387">
        <v>8</v>
      </c>
      <c r="U2892" s="387" t="s">
        <v>2007</v>
      </c>
      <c r="V2892" s="387" t="s">
        <v>2435</v>
      </c>
      <c r="W2892" s="387" t="s">
        <v>1771</v>
      </c>
      <c r="X2892" s="387" t="s">
        <v>1844</v>
      </c>
      <c r="Y2892" s="387" t="s">
        <v>1735</v>
      </c>
      <c r="Z2892" s="387" t="s">
        <v>1734</v>
      </c>
      <c r="AA2892" s="387" t="s">
        <v>1733</v>
      </c>
      <c r="AB2892" s="387">
        <v>11.31</v>
      </c>
      <c r="AC2892" s="387">
        <v>0</v>
      </c>
      <c r="AD2892" s="387">
        <v>0</v>
      </c>
      <c r="AE2892" s="387">
        <v>11.31</v>
      </c>
      <c r="AF2892" s="387" t="s">
        <v>1729</v>
      </c>
      <c r="AG2892" s="387">
        <v>11.31</v>
      </c>
      <c r="AH2892" s="387">
        <v>0</v>
      </c>
      <c r="AI2892" s="387">
        <v>0</v>
      </c>
      <c r="AJ2892" s="387">
        <v>11.31</v>
      </c>
      <c r="AK2892" s="387">
        <v>1.1299999999999999</v>
      </c>
    </row>
    <row r="2893" spans="1:37">
      <c r="A2893" s="387" t="s">
        <v>2809</v>
      </c>
      <c r="B2893" s="388">
        <v>43701.055555555555</v>
      </c>
      <c r="C2893" s="389">
        <v>43701</v>
      </c>
      <c r="D2893" s="387" t="s">
        <v>1909</v>
      </c>
      <c r="E2893" s="389">
        <v>43700</v>
      </c>
      <c r="F2893" s="387" t="s">
        <v>1908</v>
      </c>
      <c r="G2893" s="389">
        <v>43701</v>
      </c>
      <c r="H2893" s="387" t="s">
        <v>1886</v>
      </c>
      <c r="I2893" s="389">
        <v>43700</v>
      </c>
      <c r="J2893" s="387" t="s">
        <v>1885</v>
      </c>
      <c r="K2893" s="387" t="s">
        <v>1741</v>
      </c>
      <c r="L2893" s="390" t="s">
        <v>1732</v>
      </c>
      <c r="M2893" s="390" t="s">
        <v>1898</v>
      </c>
      <c r="N2893" s="390" t="str">
        <f t="shared" si="90"/>
        <v>Employee36@blyblade.com</v>
      </c>
      <c r="O2893" s="390" t="str">
        <f t="shared" si="91"/>
        <v>Jacob_Gibson</v>
      </c>
      <c r="P2893" s="387" t="s">
        <v>1728</v>
      </c>
      <c r="Q2893" s="387" t="s">
        <v>1754</v>
      </c>
      <c r="R2893" s="387" t="s">
        <v>1738</v>
      </c>
      <c r="S2893" s="387">
        <v>7.08</v>
      </c>
      <c r="T2893" s="387">
        <v>32</v>
      </c>
      <c r="U2893" s="387" t="s">
        <v>1737</v>
      </c>
      <c r="V2893" s="387" t="s">
        <v>1897</v>
      </c>
      <c r="W2893" s="387" t="s">
        <v>1771</v>
      </c>
      <c r="X2893" s="387" t="s">
        <v>1770</v>
      </c>
      <c r="Y2893" s="387" t="s">
        <v>1896</v>
      </c>
      <c r="Z2893" s="387" t="s">
        <v>1734</v>
      </c>
      <c r="AA2893" s="387" t="s">
        <v>1733</v>
      </c>
      <c r="AB2893" s="387">
        <v>39.01</v>
      </c>
      <c r="AC2893" s="387">
        <v>0</v>
      </c>
      <c r="AD2893" s="387">
        <v>0</v>
      </c>
      <c r="AE2893" s="387">
        <v>39.01</v>
      </c>
      <c r="AF2893" s="387" t="s">
        <v>1729</v>
      </c>
      <c r="AG2893" s="387">
        <v>39.01</v>
      </c>
      <c r="AH2893" s="387">
        <v>0</v>
      </c>
      <c r="AI2893" s="387">
        <v>0</v>
      </c>
      <c r="AJ2893" s="387">
        <v>39.01</v>
      </c>
      <c r="AK2893" s="387">
        <v>3.9</v>
      </c>
    </row>
    <row r="2894" spans="1:37">
      <c r="A2894" s="387" t="s">
        <v>2808</v>
      </c>
      <c r="B2894" s="388">
        <v>43701.058993055558</v>
      </c>
      <c r="C2894" s="389">
        <v>43701</v>
      </c>
      <c r="D2894" s="387" t="s">
        <v>2755</v>
      </c>
      <c r="E2894" s="389">
        <v>43700</v>
      </c>
      <c r="F2894" s="387" t="s">
        <v>2754</v>
      </c>
      <c r="G2894" s="389">
        <v>43701</v>
      </c>
      <c r="H2894" s="387" t="s">
        <v>2807</v>
      </c>
      <c r="I2894" s="389">
        <v>43700</v>
      </c>
      <c r="J2894" s="387" t="s">
        <v>2059</v>
      </c>
      <c r="K2894" s="387" t="s">
        <v>1741</v>
      </c>
      <c r="L2894" s="390" t="s">
        <v>1732</v>
      </c>
      <c r="M2894" s="390" t="s">
        <v>1924</v>
      </c>
      <c r="N2894" s="390" t="str">
        <f t="shared" ref="N2894:N2957" si="92">M2894&amp;"@blyblade.com"</f>
        <v>Employee16@blyblade.com</v>
      </c>
      <c r="O2894" s="390" t="str">
        <f t="shared" si="91"/>
        <v>Hunter_Senning</v>
      </c>
      <c r="P2894" s="387" t="s">
        <v>1728</v>
      </c>
      <c r="Q2894" s="387" t="s">
        <v>1847</v>
      </c>
      <c r="R2894" s="387" t="s">
        <v>1738</v>
      </c>
      <c r="S2894" s="387">
        <v>2.46</v>
      </c>
      <c r="T2894" s="387">
        <v>17</v>
      </c>
      <c r="U2894" s="387" t="s">
        <v>1883</v>
      </c>
      <c r="V2894" s="387" t="s">
        <v>1928</v>
      </c>
      <c r="W2894" s="387" t="s">
        <v>1771</v>
      </c>
      <c r="X2894" s="387" t="s">
        <v>1844</v>
      </c>
      <c r="Y2894" s="387" t="s">
        <v>1748</v>
      </c>
      <c r="Z2894" s="387" t="s">
        <v>1734</v>
      </c>
      <c r="AA2894" s="387" t="s">
        <v>1733</v>
      </c>
      <c r="AB2894" s="387">
        <v>21.11</v>
      </c>
      <c r="AC2894" s="387">
        <v>0</v>
      </c>
      <c r="AD2894" s="387">
        <v>0</v>
      </c>
      <c r="AE2894" s="387">
        <v>21.11</v>
      </c>
      <c r="AF2894" s="387" t="s">
        <v>1729</v>
      </c>
      <c r="AG2894" s="387">
        <v>21.11</v>
      </c>
      <c r="AH2894" s="387">
        <v>0</v>
      </c>
      <c r="AI2894" s="387">
        <v>0</v>
      </c>
      <c r="AJ2894" s="387">
        <v>21.11</v>
      </c>
      <c r="AK2894" s="387">
        <v>2.11</v>
      </c>
    </row>
    <row r="2895" spans="1:37">
      <c r="A2895" s="387" t="s">
        <v>2806</v>
      </c>
      <c r="B2895" s="388">
        <v>43701.060659722221</v>
      </c>
      <c r="C2895" s="389">
        <v>43701</v>
      </c>
      <c r="D2895" s="387" t="s">
        <v>2805</v>
      </c>
      <c r="E2895" s="389">
        <v>43700</v>
      </c>
      <c r="F2895" s="387" t="s">
        <v>2804</v>
      </c>
      <c r="G2895" s="389">
        <v>43701</v>
      </c>
      <c r="H2895" s="387" t="s">
        <v>2803</v>
      </c>
      <c r="I2895" s="389">
        <v>43700</v>
      </c>
      <c r="J2895" s="387" t="s">
        <v>2802</v>
      </c>
      <c r="K2895" s="387" t="s">
        <v>1741</v>
      </c>
      <c r="L2895" s="390" t="s">
        <v>1732</v>
      </c>
      <c r="M2895" s="390" t="s">
        <v>1763</v>
      </c>
      <c r="N2895" s="390" t="str">
        <f t="shared" si="92"/>
        <v>Employee51@blyblade.com</v>
      </c>
      <c r="O2895" s="390" t="str">
        <f t="shared" ref="O2895:O2958" si="93">VLOOKUP(M2895,$A$10:$F$65,4,FALSE)</f>
        <v>Jacqueline_Westbrook</v>
      </c>
      <c r="P2895" s="387" t="s">
        <v>1728</v>
      </c>
      <c r="Q2895" s="387" t="s">
        <v>1754</v>
      </c>
      <c r="R2895" s="387" t="s">
        <v>1803</v>
      </c>
      <c r="S2895" s="387">
        <v>22.44</v>
      </c>
      <c r="T2895" s="387">
        <v>40</v>
      </c>
      <c r="U2895" s="387" t="s">
        <v>2801</v>
      </c>
      <c r="V2895" s="387" t="s">
        <v>1833</v>
      </c>
      <c r="W2895" s="387" t="s">
        <v>1771</v>
      </c>
      <c r="X2895" s="387" t="s">
        <v>1770</v>
      </c>
      <c r="Y2895" s="387" t="s">
        <v>1735</v>
      </c>
      <c r="Z2895" s="387" t="s">
        <v>1734</v>
      </c>
      <c r="AA2895" s="387" t="s">
        <v>1733</v>
      </c>
      <c r="AB2895" s="387">
        <v>60.82</v>
      </c>
      <c r="AC2895" s="387">
        <v>0</v>
      </c>
      <c r="AD2895" s="387">
        <v>0</v>
      </c>
      <c r="AE2895" s="387">
        <v>60.82</v>
      </c>
      <c r="AF2895" s="387" t="s">
        <v>1729</v>
      </c>
      <c r="AG2895" s="387">
        <v>60.82</v>
      </c>
      <c r="AH2895" s="387">
        <v>0</v>
      </c>
      <c r="AI2895" s="387">
        <v>0</v>
      </c>
      <c r="AJ2895" s="387">
        <v>60.82</v>
      </c>
      <c r="AK2895" s="387">
        <v>6.08</v>
      </c>
    </row>
    <row r="2896" spans="1:37">
      <c r="A2896" s="387" t="s">
        <v>2800</v>
      </c>
      <c r="B2896" s="388">
        <v>43701.068657407406</v>
      </c>
      <c r="C2896" s="389">
        <v>43701</v>
      </c>
      <c r="D2896" s="387" t="s">
        <v>2500</v>
      </c>
      <c r="E2896" s="389">
        <v>43700</v>
      </c>
      <c r="F2896" s="387" t="s">
        <v>2499</v>
      </c>
      <c r="G2896" s="389">
        <v>43701</v>
      </c>
      <c r="H2896" s="387" t="s">
        <v>2799</v>
      </c>
      <c r="I2896" s="389">
        <v>43700</v>
      </c>
      <c r="J2896" s="387" t="s">
        <v>1765</v>
      </c>
      <c r="K2896" s="387" t="s">
        <v>1741</v>
      </c>
      <c r="L2896" s="390" t="s">
        <v>1732</v>
      </c>
      <c r="M2896" s="390" t="s">
        <v>1892</v>
      </c>
      <c r="N2896" s="390" t="str">
        <f t="shared" si="92"/>
        <v>Employee45@blyblade.com</v>
      </c>
      <c r="O2896" s="390" t="str">
        <f t="shared" si="93"/>
        <v>Joseph_Meyer</v>
      </c>
      <c r="P2896" s="387" t="s">
        <v>1728</v>
      </c>
      <c r="Q2896" s="387" t="s">
        <v>1754</v>
      </c>
      <c r="R2896" s="387" t="s">
        <v>1738</v>
      </c>
      <c r="S2896" s="387">
        <v>1.4</v>
      </c>
      <c r="T2896" s="387">
        <v>7</v>
      </c>
      <c r="U2896" s="387" t="s">
        <v>1737</v>
      </c>
      <c r="V2896" s="387" t="s">
        <v>2798</v>
      </c>
      <c r="W2896" s="387" t="s">
        <v>1771</v>
      </c>
      <c r="X2896" s="387" t="s">
        <v>1770</v>
      </c>
      <c r="Y2896" s="387" t="s">
        <v>1890</v>
      </c>
      <c r="Z2896" s="387" t="s">
        <v>1734</v>
      </c>
      <c r="AA2896" s="387" t="s">
        <v>1733</v>
      </c>
      <c r="AB2896" s="387">
        <v>11.93</v>
      </c>
      <c r="AC2896" s="387">
        <v>0</v>
      </c>
      <c r="AD2896" s="387">
        <v>0</v>
      </c>
      <c r="AE2896" s="387">
        <v>11.93</v>
      </c>
      <c r="AF2896" s="387" t="s">
        <v>1729</v>
      </c>
      <c r="AG2896" s="387">
        <v>11.93</v>
      </c>
      <c r="AH2896" s="387">
        <v>0</v>
      </c>
      <c r="AI2896" s="387">
        <v>0</v>
      </c>
      <c r="AJ2896" s="387">
        <v>11.93</v>
      </c>
      <c r="AK2896" s="387">
        <v>1.19</v>
      </c>
    </row>
    <row r="2897" spans="1:37">
      <c r="A2897" s="387" t="s">
        <v>2800</v>
      </c>
      <c r="B2897" s="388">
        <v>43701.087500000001</v>
      </c>
      <c r="C2897" s="389">
        <v>43701</v>
      </c>
      <c r="D2897" s="387" t="s">
        <v>2500</v>
      </c>
      <c r="E2897" s="389">
        <v>43700</v>
      </c>
      <c r="F2897" s="387" t="s">
        <v>2499</v>
      </c>
      <c r="G2897" s="389">
        <v>43701</v>
      </c>
      <c r="H2897" s="387" t="s">
        <v>2799</v>
      </c>
      <c r="I2897" s="389">
        <v>43700</v>
      </c>
      <c r="J2897" s="387" t="s">
        <v>1765</v>
      </c>
      <c r="K2897" s="387" t="s">
        <v>1741</v>
      </c>
      <c r="L2897" s="390" t="s">
        <v>1732</v>
      </c>
      <c r="M2897" s="390" t="s">
        <v>1892</v>
      </c>
      <c r="N2897" s="390" t="str">
        <f t="shared" si="92"/>
        <v>Employee45@blyblade.com</v>
      </c>
      <c r="O2897" s="390" t="str">
        <f t="shared" si="93"/>
        <v>Joseph_Meyer</v>
      </c>
      <c r="P2897" s="387" t="s">
        <v>1728</v>
      </c>
      <c r="Q2897" s="387" t="s">
        <v>1754</v>
      </c>
      <c r="R2897" s="387" t="s">
        <v>1738</v>
      </c>
      <c r="S2897" s="387">
        <v>1.4</v>
      </c>
      <c r="T2897" s="387">
        <v>7</v>
      </c>
      <c r="U2897" s="387" t="s">
        <v>1737</v>
      </c>
      <c r="V2897" s="387" t="s">
        <v>2798</v>
      </c>
      <c r="W2897" s="387" t="s">
        <v>1771</v>
      </c>
      <c r="X2897" s="387" t="s">
        <v>1770</v>
      </c>
      <c r="Y2897" s="387" t="s">
        <v>1890</v>
      </c>
      <c r="Z2897" s="387" t="s">
        <v>1734</v>
      </c>
      <c r="AA2897" s="387" t="s">
        <v>1747</v>
      </c>
      <c r="AB2897" s="387">
        <v>0</v>
      </c>
      <c r="AC2897" s="387">
        <v>0</v>
      </c>
      <c r="AD2897" s="387">
        <v>3.08</v>
      </c>
      <c r="AE2897" s="387">
        <v>3.08</v>
      </c>
      <c r="AF2897" s="387" t="s">
        <v>1729</v>
      </c>
      <c r="AG2897" s="387">
        <v>0</v>
      </c>
      <c r="AH2897" s="387">
        <v>0</v>
      </c>
      <c r="AI2897" s="387">
        <v>3.08</v>
      </c>
      <c r="AJ2897" s="387">
        <v>3.08</v>
      </c>
      <c r="AK2897" s="387">
        <v>0</v>
      </c>
    </row>
    <row r="2898" spans="1:37">
      <c r="A2898" s="387" t="s">
        <v>2797</v>
      </c>
      <c r="B2898" s="388">
        <v>43701.102800925924</v>
      </c>
      <c r="C2898" s="389">
        <v>43701</v>
      </c>
      <c r="D2898" s="387" t="s">
        <v>2506</v>
      </c>
      <c r="E2898" s="389">
        <v>43700</v>
      </c>
      <c r="F2898" s="387" t="s">
        <v>2045</v>
      </c>
      <c r="G2898" s="389">
        <v>43701</v>
      </c>
      <c r="H2898" s="387" t="s">
        <v>2796</v>
      </c>
      <c r="I2898" s="389">
        <v>43700</v>
      </c>
      <c r="J2898" s="387" t="s">
        <v>2795</v>
      </c>
      <c r="K2898" s="387" t="s">
        <v>1741</v>
      </c>
      <c r="L2898" s="390" t="s">
        <v>1732</v>
      </c>
      <c r="M2898" s="390" t="s">
        <v>1854</v>
      </c>
      <c r="N2898" s="390" t="str">
        <f t="shared" si="92"/>
        <v>Employee5@blyblade.com</v>
      </c>
      <c r="O2898" s="390" t="str">
        <f t="shared" si="93"/>
        <v>Torey_McNeil</v>
      </c>
      <c r="P2898" s="387" t="s">
        <v>1728</v>
      </c>
      <c r="Q2898" s="387" t="s">
        <v>1847</v>
      </c>
      <c r="R2898" s="387" t="s">
        <v>1738</v>
      </c>
      <c r="S2898" s="387">
        <v>9.08</v>
      </c>
      <c r="T2898" s="387">
        <v>29</v>
      </c>
      <c r="U2898" s="387" t="s">
        <v>1737</v>
      </c>
      <c r="V2898" s="387" t="s">
        <v>1853</v>
      </c>
      <c r="W2898" s="387" t="s">
        <v>1771</v>
      </c>
      <c r="X2898" s="387" t="s">
        <v>1844</v>
      </c>
      <c r="Y2898" s="387" t="s">
        <v>1748</v>
      </c>
      <c r="Z2898" s="387" t="s">
        <v>1734</v>
      </c>
      <c r="AA2898" s="387" t="s">
        <v>1733</v>
      </c>
      <c r="AB2898" s="387">
        <v>47.26</v>
      </c>
      <c r="AC2898" s="387">
        <v>0</v>
      </c>
      <c r="AD2898" s="387">
        <v>0</v>
      </c>
      <c r="AE2898" s="387">
        <v>47.26</v>
      </c>
      <c r="AF2898" s="387" t="s">
        <v>1729</v>
      </c>
      <c r="AG2898" s="387">
        <v>47.26</v>
      </c>
      <c r="AH2898" s="387">
        <v>0</v>
      </c>
      <c r="AI2898" s="387">
        <v>0</v>
      </c>
      <c r="AJ2898" s="387">
        <v>47.26</v>
      </c>
      <c r="AK2898" s="387">
        <v>4.7300000000000004</v>
      </c>
    </row>
    <row r="2899" spans="1:37">
      <c r="A2899" s="387" t="s">
        <v>2794</v>
      </c>
      <c r="B2899" s="388">
        <v>43701.114884259259</v>
      </c>
      <c r="C2899" s="389">
        <v>43701</v>
      </c>
      <c r="D2899" s="387" t="s">
        <v>2793</v>
      </c>
      <c r="E2899" s="389">
        <v>43700</v>
      </c>
      <c r="F2899" s="387" t="s">
        <v>2792</v>
      </c>
      <c r="G2899" s="389">
        <v>43701</v>
      </c>
      <c r="H2899" s="387" t="s">
        <v>2791</v>
      </c>
      <c r="I2899" s="389">
        <v>43700</v>
      </c>
      <c r="J2899" s="387" t="s">
        <v>2790</v>
      </c>
      <c r="K2899" s="387" t="s">
        <v>1741</v>
      </c>
      <c r="L2899" s="390" t="s">
        <v>1732</v>
      </c>
      <c r="M2899" s="390" t="s">
        <v>1911</v>
      </c>
      <c r="N2899" s="390" t="str">
        <f t="shared" si="92"/>
        <v>Employee18@blyblade.com</v>
      </c>
      <c r="O2899" s="390" t="str">
        <f t="shared" si="93"/>
        <v>Maryanne_Johnson</v>
      </c>
      <c r="P2899" s="387" t="s">
        <v>1728</v>
      </c>
      <c r="Q2899" s="387" t="s">
        <v>1847</v>
      </c>
      <c r="R2899" s="387" t="s">
        <v>1738</v>
      </c>
      <c r="S2899" s="387">
        <v>1.65</v>
      </c>
      <c r="T2899" s="387">
        <v>14</v>
      </c>
      <c r="U2899" s="387" t="s">
        <v>1737</v>
      </c>
      <c r="V2899" s="387" t="s">
        <v>1883</v>
      </c>
      <c r="W2899" s="387" t="s">
        <v>1875</v>
      </c>
      <c r="X2899" s="387" t="s">
        <v>1844</v>
      </c>
      <c r="Y2899" s="387" t="s">
        <v>1735</v>
      </c>
      <c r="Z2899" s="387" t="s">
        <v>1734</v>
      </c>
      <c r="AA2899" s="387" t="s">
        <v>1733</v>
      </c>
      <c r="AB2899" s="387">
        <v>20.03</v>
      </c>
      <c r="AC2899" s="387">
        <v>0</v>
      </c>
      <c r="AD2899" s="387">
        <v>0</v>
      </c>
      <c r="AE2899" s="387">
        <v>20.03</v>
      </c>
      <c r="AF2899" s="387" t="s">
        <v>1729</v>
      </c>
      <c r="AG2899" s="387">
        <v>20.03</v>
      </c>
      <c r="AH2899" s="387">
        <v>0</v>
      </c>
      <c r="AI2899" s="387">
        <v>0</v>
      </c>
      <c r="AJ2899" s="387">
        <v>20.03</v>
      </c>
      <c r="AK2899" s="387">
        <v>2</v>
      </c>
    </row>
    <row r="2900" spans="1:37">
      <c r="A2900" s="387" t="s">
        <v>2789</v>
      </c>
      <c r="B2900" s="388">
        <v>43701.122175925928</v>
      </c>
      <c r="C2900" s="389">
        <v>43701</v>
      </c>
      <c r="D2900" s="387" t="s">
        <v>2752</v>
      </c>
      <c r="E2900" s="389">
        <v>43700</v>
      </c>
      <c r="F2900" s="387" t="s">
        <v>2584</v>
      </c>
      <c r="G2900" s="389">
        <v>43701</v>
      </c>
      <c r="H2900" s="387" t="s">
        <v>2788</v>
      </c>
      <c r="I2900" s="389">
        <v>43700</v>
      </c>
      <c r="J2900" s="387" t="s">
        <v>2787</v>
      </c>
      <c r="K2900" s="387" t="s">
        <v>1741</v>
      </c>
      <c r="L2900" s="390" t="s">
        <v>1732</v>
      </c>
      <c r="M2900" s="390" t="s">
        <v>1810</v>
      </c>
      <c r="N2900" s="390" t="str">
        <f t="shared" si="92"/>
        <v>Employee3@blyblade.com</v>
      </c>
      <c r="O2900" s="390" t="str">
        <f t="shared" si="93"/>
        <v>Esjona_Kadiu</v>
      </c>
      <c r="P2900" s="387" t="s">
        <v>1728</v>
      </c>
      <c r="Q2900" s="387" t="s">
        <v>1847</v>
      </c>
      <c r="R2900" s="387" t="s">
        <v>1738</v>
      </c>
      <c r="S2900" s="387">
        <v>11.86</v>
      </c>
      <c r="T2900" s="387">
        <v>32</v>
      </c>
      <c r="U2900" s="387" t="s">
        <v>1737</v>
      </c>
      <c r="V2900" s="387" t="s">
        <v>1846</v>
      </c>
      <c r="W2900" s="387" t="s">
        <v>1771</v>
      </c>
      <c r="X2900" s="387" t="s">
        <v>1844</v>
      </c>
      <c r="Y2900" s="387" t="s">
        <v>1735</v>
      </c>
      <c r="Z2900" s="387" t="s">
        <v>1734</v>
      </c>
      <c r="AA2900" s="387" t="s">
        <v>1733</v>
      </c>
      <c r="AB2900" s="387">
        <v>56.72</v>
      </c>
      <c r="AC2900" s="387">
        <v>0</v>
      </c>
      <c r="AD2900" s="387">
        <v>0</v>
      </c>
      <c r="AE2900" s="387">
        <v>56.72</v>
      </c>
      <c r="AF2900" s="387" t="s">
        <v>1729</v>
      </c>
      <c r="AG2900" s="387">
        <v>56.72</v>
      </c>
      <c r="AH2900" s="387">
        <v>0</v>
      </c>
      <c r="AI2900" s="387">
        <v>0</v>
      </c>
      <c r="AJ2900" s="387">
        <v>56.72</v>
      </c>
      <c r="AK2900" s="387">
        <v>5.67</v>
      </c>
    </row>
    <row r="2901" spans="1:37">
      <c r="A2901" s="387" t="s">
        <v>2786</v>
      </c>
      <c r="B2901" s="388">
        <v>43701.451701388891</v>
      </c>
      <c r="C2901" s="389">
        <v>43701</v>
      </c>
      <c r="D2901" s="387" t="s">
        <v>2560</v>
      </c>
      <c r="E2901" s="389">
        <v>43701</v>
      </c>
      <c r="F2901" s="387" t="s">
        <v>2785</v>
      </c>
      <c r="G2901" s="389">
        <v>43701</v>
      </c>
      <c r="H2901" s="387" t="s">
        <v>2784</v>
      </c>
      <c r="I2901" s="389">
        <v>43701</v>
      </c>
      <c r="J2901" s="387" t="s">
        <v>2783</v>
      </c>
      <c r="K2901" s="387" t="s">
        <v>1741</v>
      </c>
      <c r="L2901" s="390" t="s">
        <v>1732</v>
      </c>
      <c r="M2901" s="390" t="s">
        <v>2208</v>
      </c>
      <c r="N2901" s="390" t="str">
        <f t="shared" si="92"/>
        <v>Employee13@blyblade.com</v>
      </c>
      <c r="O2901" s="390" t="str">
        <f t="shared" si="93"/>
        <v>Evelyn_Pelczar</v>
      </c>
      <c r="P2901" s="387" t="s">
        <v>1728</v>
      </c>
      <c r="Q2901" s="387" t="s">
        <v>1847</v>
      </c>
      <c r="R2901" s="387" t="s">
        <v>1738</v>
      </c>
      <c r="S2901" s="387">
        <v>3.49</v>
      </c>
      <c r="T2901" s="387">
        <v>13</v>
      </c>
      <c r="U2901" s="387" t="s">
        <v>2207</v>
      </c>
      <c r="V2901" s="387" t="s">
        <v>1772</v>
      </c>
      <c r="W2901" s="387" t="s">
        <v>1771</v>
      </c>
      <c r="X2901" s="387" t="s">
        <v>1844</v>
      </c>
      <c r="Y2901" s="387" t="s">
        <v>1735</v>
      </c>
      <c r="Z2901" s="387" t="s">
        <v>1734</v>
      </c>
      <c r="AA2901" s="387" t="s">
        <v>1733</v>
      </c>
      <c r="AB2901" s="387">
        <v>17.64</v>
      </c>
      <c r="AC2901" s="387">
        <v>0</v>
      </c>
      <c r="AD2901" s="387">
        <v>0</v>
      </c>
      <c r="AE2901" s="387">
        <v>17.64</v>
      </c>
      <c r="AF2901" s="387" t="s">
        <v>1729</v>
      </c>
      <c r="AG2901" s="387">
        <v>17.64</v>
      </c>
      <c r="AH2901" s="387">
        <v>0</v>
      </c>
      <c r="AI2901" s="387">
        <v>0</v>
      </c>
      <c r="AJ2901" s="387">
        <v>17.64</v>
      </c>
      <c r="AK2901" s="387">
        <v>1.76</v>
      </c>
    </row>
    <row r="2902" spans="1:37">
      <c r="A2902" s="387" t="s">
        <v>2782</v>
      </c>
      <c r="B2902" s="388">
        <v>43701.504687499997</v>
      </c>
      <c r="C2902" s="389">
        <v>43701</v>
      </c>
      <c r="D2902" s="387" t="s">
        <v>2551</v>
      </c>
      <c r="E2902" s="389">
        <v>43701</v>
      </c>
      <c r="F2902" s="387" t="s">
        <v>2672</v>
      </c>
      <c r="G2902" s="389">
        <v>43701</v>
      </c>
      <c r="H2902" s="387" t="s">
        <v>2781</v>
      </c>
      <c r="I2902" s="389">
        <v>43701</v>
      </c>
      <c r="J2902" s="387" t="s">
        <v>2780</v>
      </c>
      <c r="K2902" s="387" t="s">
        <v>1741</v>
      </c>
      <c r="L2902" s="390" t="s">
        <v>1732</v>
      </c>
      <c r="M2902" s="390" t="s">
        <v>2127</v>
      </c>
      <c r="N2902" s="390" t="str">
        <f t="shared" si="92"/>
        <v>Employee46@blyblade.com</v>
      </c>
      <c r="O2902" s="390" t="str">
        <f t="shared" si="93"/>
        <v>Ngozi_Kemjika</v>
      </c>
      <c r="P2902" s="387" t="s">
        <v>1728</v>
      </c>
      <c r="Q2902" s="387" t="s">
        <v>1754</v>
      </c>
      <c r="R2902" s="387" t="s">
        <v>1738</v>
      </c>
      <c r="S2902" s="387">
        <v>6.97</v>
      </c>
      <c r="T2902" s="387">
        <v>34</v>
      </c>
      <c r="U2902" s="387" t="s">
        <v>2279</v>
      </c>
      <c r="V2902" s="387" t="s">
        <v>1737</v>
      </c>
      <c r="W2902" s="387" t="s">
        <v>1771</v>
      </c>
      <c r="X2902" s="387" t="s">
        <v>1770</v>
      </c>
      <c r="Y2902" s="387" t="s">
        <v>1825</v>
      </c>
      <c r="Z2902" s="387" t="s">
        <v>1734</v>
      </c>
      <c r="AA2902" s="387" t="s">
        <v>1733</v>
      </c>
      <c r="AB2902" s="387">
        <v>22.9</v>
      </c>
      <c r="AC2902" s="387">
        <v>0</v>
      </c>
      <c r="AD2902" s="387">
        <v>0</v>
      </c>
      <c r="AE2902" s="387">
        <v>22.9</v>
      </c>
      <c r="AF2902" s="387" t="s">
        <v>1729</v>
      </c>
      <c r="AG2902" s="387">
        <v>22.9</v>
      </c>
      <c r="AH2902" s="387">
        <v>0</v>
      </c>
      <c r="AI2902" s="387">
        <v>0</v>
      </c>
      <c r="AJ2902" s="387">
        <v>22.9</v>
      </c>
      <c r="AK2902" s="387">
        <v>2.29</v>
      </c>
    </row>
    <row r="2903" spans="1:37">
      <c r="A2903" s="387" t="s">
        <v>2779</v>
      </c>
      <c r="B2903" s="388">
        <v>43701.62400462963</v>
      </c>
      <c r="C2903" s="389">
        <v>43701</v>
      </c>
      <c r="D2903" s="387" t="s">
        <v>2778</v>
      </c>
      <c r="E2903" s="389">
        <v>43701</v>
      </c>
      <c r="F2903" s="387" t="s">
        <v>2777</v>
      </c>
      <c r="G2903" s="389">
        <v>43701</v>
      </c>
      <c r="H2903" s="387" t="s">
        <v>2602</v>
      </c>
      <c r="I2903" s="389">
        <v>43701</v>
      </c>
      <c r="J2903" s="387" t="s">
        <v>2776</v>
      </c>
      <c r="K2903" s="387" t="s">
        <v>1741</v>
      </c>
      <c r="L2903" s="390" t="s">
        <v>1732</v>
      </c>
      <c r="M2903" s="390" t="s">
        <v>1986</v>
      </c>
      <c r="N2903" s="390" t="str">
        <f t="shared" si="92"/>
        <v>Employee1@blyblade.com</v>
      </c>
      <c r="O2903" s="390" t="str">
        <f t="shared" si="93"/>
        <v>Jake_Mirto</v>
      </c>
      <c r="P2903" s="387" t="s">
        <v>1728</v>
      </c>
      <c r="Q2903" s="387" t="s">
        <v>1762</v>
      </c>
      <c r="R2903" s="387" t="s">
        <v>1753</v>
      </c>
      <c r="S2903" s="387">
        <v>3.26</v>
      </c>
      <c r="T2903" s="387">
        <v>8</v>
      </c>
      <c r="U2903" s="387" t="s">
        <v>1752</v>
      </c>
      <c r="V2903" s="387" t="s">
        <v>1752</v>
      </c>
      <c r="W2903" s="387" t="s">
        <v>1761</v>
      </c>
      <c r="X2903" s="387" t="s">
        <v>1749</v>
      </c>
      <c r="Y2903" s="387" t="s">
        <v>1735</v>
      </c>
      <c r="Z2903" s="387" t="s">
        <v>1734</v>
      </c>
      <c r="AA2903" s="387" t="s">
        <v>1733</v>
      </c>
      <c r="AB2903" s="387">
        <v>48.98</v>
      </c>
      <c r="AC2903" s="387">
        <v>0</v>
      </c>
      <c r="AD2903" s="387">
        <v>0</v>
      </c>
      <c r="AE2903" s="387">
        <v>48.98</v>
      </c>
      <c r="AF2903" s="387" t="s">
        <v>1729</v>
      </c>
      <c r="AG2903" s="387">
        <v>48.98</v>
      </c>
      <c r="AH2903" s="387">
        <v>0</v>
      </c>
      <c r="AI2903" s="387">
        <v>0</v>
      </c>
      <c r="AJ2903" s="387">
        <v>48.98</v>
      </c>
      <c r="AK2903" s="387">
        <v>4.9000000000000004</v>
      </c>
    </row>
    <row r="2904" spans="1:37">
      <c r="A2904" s="387" t="s">
        <v>2775</v>
      </c>
      <c r="B2904" s="388">
        <v>43701.643368055556</v>
      </c>
      <c r="C2904" s="389">
        <v>43701</v>
      </c>
      <c r="D2904" s="387" t="s">
        <v>2774</v>
      </c>
      <c r="E2904" s="389">
        <v>43701</v>
      </c>
      <c r="F2904" s="387" t="s">
        <v>2461</v>
      </c>
      <c r="G2904" s="389">
        <v>43701</v>
      </c>
      <c r="H2904" s="387" t="s">
        <v>2530</v>
      </c>
      <c r="I2904" s="389">
        <v>43701</v>
      </c>
      <c r="J2904" s="387" t="s">
        <v>2551</v>
      </c>
      <c r="K2904" s="387" t="s">
        <v>1741</v>
      </c>
      <c r="L2904" s="390" t="s">
        <v>1732</v>
      </c>
      <c r="M2904" s="390" t="s">
        <v>1940</v>
      </c>
      <c r="N2904" s="390" t="str">
        <f t="shared" si="92"/>
        <v>Employee11@blyblade.com</v>
      </c>
      <c r="O2904" s="390" t="str">
        <f t="shared" si="93"/>
        <v>Mimi_Grassi</v>
      </c>
      <c r="P2904" s="387" t="s">
        <v>1728</v>
      </c>
      <c r="Q2904" s="387" t="s">
        <v>1762</v>
      </c>
      <c r="R2904" s="387" t="s">
        <v>1753</v>
      </c>
      <c r="S2904" s="387">
        <v>21.82</v>
      </c>
      <c r="T2904" s="387">
        <v>44</v>
      </c>
      <c r="U2904" s="387" t="s">
        <v>1752</v>
      </c>
      <c r="V2904" s="387" t="s">
        <v>1826</v>
      </c>
      <c r="W2904" s="387" t="s">
        <v>1761</v>
      </c>
      <c r="X2904" s="387" t="s">
        <v>1749</v>
      </c>
      <c r="Y2904" s="387" t="s">
        <v>1735</v>
      </c>
      <c r="Z2904" s="387" t="s">
        <v>1734</v>
      </c>
      <c r="AA2904" s="387" t="s">
        <v>1733</v>
      </c>
      <c r="AB2904" s="387">
        <v>188.2</v>
      </c>
      <c r="AC2904" s="387">
        <v>0</v>
      </c>
      <c r="AD2904" s="387">
        <v>0</v>
      </c>
      <c r="AE2904" s="387">
        <v>188.2</v>
      </c>
      <c r="AF2904" s="387" t="s">
        <v>1729</v>
      </c>
      <c r="AG2904" s="387">
        <v>188.2</v>
      </c>
      <c r="AH2904" s="387">
        <v>0</v>
      </c>
      <c r="AI2904" s="387">
        <v>0</v>
      </c>
      <c r="AJ2904" s="387">
        <v>188.2</v>
      </c>
      <c r="AK2904" s="387">
        <v>18.82</v>
      </c>
    </row>
    <row r="2905" spans="1:37">
      <c r="A2905" s="387" t="s">
        <v>2773</v>
      </c>
      <c r="B2905" s="388">
        <v>43701.659733796296</v>
      </c>
      <c r="C2905" s="389">
        <v>43701</v>
      </c>
      <c r="D2905" s="387" t="s">
        <v>2772</v>
      </c>
      <c r="E2905" s="389">
        <v>43701</v>
      </c>
      <c r="F2905" s="387" t="s">
        <v>2666</v>
      </c>
      <c r="G2905" s="389">
        <v>43701</v>
      </c>
      <c r="H2905" s="387" t="s">
        <v>2433</v>
      </c>
      <c r="I2905" s="389">
        <v>43701</v>
      </c>
      <c r="J2905" s="387" t="s">
        <v>2432</v>
      </c>
      <c r="K2905" s="387" t="s">
        <v>1741</v>
      </c>
      <c r="L2905" s="390" t="s">
        <v>1732</v>
      </c>
      <c r="M2905" s="390" t="s">
        <v>2127</v>
      </c>
      <c r="N2905" s="390" t="str">
        <f t="shared" si="92"/>
        <v>Employee46@blyblade.com</v>
      </c>
      <c r="O2905" s="390" t="str">
        <f t="shared" si="93"/>
        <v>Ngozi_Kemjika</v>
      </c>
      <c r="P2905" s="387" t="s">
        <v>1728</v>
      </c>
      <c r="Q2905" s="387" t="s">
        <v>1739</v>
      </c>
      <c r="R2905" s="387" t="s">
        <v>1738</v>
      </c>
      <c r="S2905" s="387">
        <v>1.36</v>
      </c>
      <c r="T2905" s="387">
        <v>24</v>
      </c>
      <c r="U2905" s="387" t="s">
        <v>1737</v>
      </c>
      <c r="V2905" s="387" t="s">
        <v>1737</v>
      </c>
      <c r="W2905" s="387" t="s">
        <v>1728</v>
      </c>
      <c r="X2905" s="387" t="s">
        <v>1794</v>
      </c>
      <c r="Y2905" s="387" t="s">
        <v>1825</v>
      </c>
      <c r="Z2905" s="387" t="s">
        <v>1734</v>
      </c>
      <c r="AA2905" s="387" t="s">
        <v>1793</v>
      </c>
      <c r="AB2905" s="387">
        <v>16.98</v>
      </c>
      <c r="AC2905" s="387">
        <v>0</v>
      </c>
      <c r="AD2905" s="387">
        <v>3</v>
      </c>
      <c r="AE2905" s="387">
        <v>16.98</v>
      </c>
      <c r="AF2905" s="387" t="s">
        <v>1729</v>
      </c>
      <c r="AG2905" s="387">
        <v>16.98</v>
      </c>
      <c r="AH2905" s="387">
        <v>0</v>
      </c>
      <c r="AI2905" s="387">
        <v>3</v>
      </c>
      <c r="AJ2905" s="387">
        <v>16.98</v>
      </c>
      <c r="AK2905" s="387">
        <v>1.7</v>
      </c>
    </row>
    <row r="2906" spans="1:37">
      <c r="A2906" s="387" t="s">
        <v>2771</v>
      </c>
      <c r="B2906" s="388">
        <v>43701.700775462959</v>
      </c>
      <c r="C2906" s="389">
        <v>43701</v>
      </c>
      <c r="D2906" s="387" t="s">
        <v>2537</v>
      </c>
      <c r="E2906" s="389">
        <v>43701</v>
      </c>
      <c r="F2906" s="387" t="s">
        <v>2770</v>
      </c>
      <c r="G2906" s="389">
        <v>43701</v>
      </c>
      <c r="H2906" s="387" t="s">
        <v>2354</v>
      </c>
      <c r="I2906" s="389">
        <v>43701</v>
      </c>
      <c r="J2906" s="387" t="s">
        <v>2353</v>
      </c>
      <c r="K2906" s="387" t="s">
        <v>1741</v>
      </c>
      <c r="L2906" s="390" t="s">
        <v>1732</v>
      </c>
      <c r="M2906" s="390" t="s">
        <v>1986</v>
      </c>
      <c r="N2906" s="390" t="str">
        <f t="shared" si="92"/>
        <v>Employee1@blyblade.com</v>
      </c>
      <c r="O2906" s="390" t="str">
        <f t="shared" si="93"/>
        <v>Jake_Mirto</v>
      </c>
      <c r="P2906" s="387" t="s">
        <v>1728</v>
      </c>
      <c r="Q2906" s="387" t="s">
        <v>1762</v>
      </c>
      <c r="R2906" s="387" t="s">
        <v>1753</v>
      </c>
      <c r="S2906" s="387">
        <v>13.89</v>
      </c>
      <c r="T2906" s="387">
        <v>54</v>
      </c>
      <c r="U2906" s="387" t="s">
        <v>1752</v>
      </c>
      <c r="V2906" s="387" t="s">
        <v>1826</v>
      </c>
      <c r="W2906" s="387" t="s">
        <v>1761</v>
      </c>
      <c r="X2906" s="387" t="s">
        <v>1749</v>
      </c>
      <c r="Y2906" s="387" t="s">
        <v>1735</v>
      </c>
      <c r="Z2906" s="387" t="s">
        <v>1734</v>
      </c>
      <c r="AA2906" s="387" t="s">
        <v>1733</v>
      </c>
      <c r="AB2906" s="387">
        <v>159.79</v>
      </c>
      <c r="AC2906" s="387">
        <v>0</v>
      </c>
      <c r="AD2906" s="387">
        <v>0</v>
      </c>
      <c r="AE2906" s="387">
        <v>159.79</v>
      </c>
      <c r="AF2906" s="387" t="s">
        <v>1729</v>
      </c>
      <c r="AG2906" s="387">
        <v>159.79</v>
      </c>
      <c r="AH2906" s="387">
        <v>0</v>
      </c>
      <c r="AI2906" s="387">
        <v>0</v>
      </c>
      <c r="AJ2906" s="387">
        <v>159.79</v>
      </c>
      <c r="AK2906" s="387">
        <v>15.98</v>
      </c>
    </row>
    <row r="2907" spans="1:37">
      <c r="A2907" s="387" t="s">
        <v>2769</v>
      </c>
      <c r="B2907" s="388">
        <v>43701.832268518519</v>
      </c>
      <c r="C2907" s="389">
        <v>43701</v>
      </c>
      <c r="D2907" s="387" t="s">
        <v>2515</v>
      </c>
      <c r="E2907" s="389">
        <v>43701</v>
      </c>
      <c r="F2907" s="387" t="s">
        <v>2768</v>
      </c>
      <c r="G2907" s="389">
        <v>43701</v>
      </c>
      <c r="H2907" s="387" t="s">
        <v>2767</v>
      </c>
      <c r="I2907" s="389">
        <v>43701</v>
      </c>
      <c r="J2907" s="387" t="s">
        <v>2766</v>
      </c>
      <c r="K2907" s="387" t="s">
        <v>1741</v>
      </c>
      <c r="L2907" s="390" t="s">
        <v>1732</v>
      </c>
      <c r="M2907" s="390" t="s">
        <v>1924</v>
      </c>
      <c r="N2907" s="390" t="str">
        <f t="shared" si="92"/>
        <v>Employee16@blyblade.com</v>
      </c>
      <c r="O2907" s="390" t="str">
        <f t="shared" si="93"/>
        <v>Hunter_Senning</v>
      </c>
      <c r="P2907" s="387" t="s">
        <v>1728</v>
      </c>
      <c r="Q2907" s="387" t="s">
        <v>1847</v>
      </c>
      <c r="R2907" s="387" t="s">
        <v>1803</v>
      </c>
      <c r="S2907" s="387">
        <v>7.71</v>
      </c>
      <c r="T2907" s="387">
        <v>61</v>
      </c>
      <c r="U2907" s="387" t="s">
        <v>2247</v>
      </c>
      <c r="V2907" s="387" t="s">
        <v>1772</v>
      </c>
      <c r="W2907" s="387" t="s">
        <v>1771</v>
      </c>
      <c r="X2907" s="387" t="s">
        <v>1770</v>
      </c>
      <c r="Y2907" s="387" t="s">
        <v>1748</v>
      </c>
      <c r="Z2907" s="387" t="s">
        <v>1734</v>
      </c>
      <c r="AA2907" s="387" t="s">
        <v>1733</v>
      </c>
      <c r="AB2907" s="387">
        <v>45.59</v>
      </c>
      <c r="AC2907" s="387">
        <v>0</v>
      </c>
      <c r="AD2907" s="387">
        <v>0</v>
      </c>
      <c r="AE2907" s="387">
        <v>45.59</v>
      </c>
      <c r="AF2907" s="387" t="s">
        <v>1729</v>
      </c>
      <c r="AG2907" s="387">
        <v>45.59</v>
      </c>
      <c r="AH2907" s="387">
        <v>0</v>
      </c>
      <c r="AI2907" s="387">
        <v>0</v>
      </c>
      <c r="AJ2907" s="387">
        <v>45.59</v>
      </c>
      <c r="AK2907" s="387">
        <v>4.5599999999999996</v>
      </c>
    </row>
    <row r="2908" spans="1:37">
      <c r="A2908" s="387" t="s">
        <v>2765</v>
      </c>
      <c r="B2908" s="388">
        <v>43701.832800925928</v>
      </c>
      <c r="C2908" s="389">
        <v>43701</v>
      </c>
      <c r="D2908" s="387" t="s">
        <v>2335</v>
      </c>
      <c r="E2908" s="389">
        <v>43701</v>
      </c>
      <c r="F2908" s="387" t="s">
        <v>2334</v>
      </c>
      <c r="G2908" s="389">
        <v>43701</v>
      </c>
      <c r="H2908" s="387" t="s">
        <v>2404</v>
      </c>
      <c r="I2908" s="389">
        <v>43701</v>
      </c>
      <c r="J2908" s="387" t="s">
        <v>1799</v>
      </c>
      <c r="K2908" s="387" t="s">
        <v>1741</v>
      </c>
      <c r="L2908" s="390" t="s">
        <v>1732</v>
      </c>
      <c r="M2908" s="390" t="s">
        <v>1940</v>
      </c>
      <c r="N2908" s="390" t="str">
        <f t="shared" si="92"/>
        <v>Employee11@blyblade.com</v>
      </c>
      <c r="O2908" s="390" t="str">
        <f t="shared" si="93"/>
        <v>Mimi_Grassi</v>
      </c>
      <c r="P2908" s="387" t="s">
        <v>1728</v>
      </c>
      <c r="Q2908" s="387" t="s">
        <v>1762</v>
      </c>
      <c r="R2908" s="387" t="s">
        <v>1753</v>
      </c>
      <c r="S2908" s="387">
        <v>7.53</v>
      </c>
      <c r="T2908" s="387">
        <v>21</v>
      </c>
      <c r="U2908" s="387" t="s">
        <v>1752</v>
      </c>
      <c r="V2908" s="387" t="s">
        <v>1781</v>
      </c>
      <c r="W2908" s="387" t="s">
        <v>1761</v>
      </c>
      <c r="X2908" s="387" t="s">
        <v>1749</v>
      </c>
      <c r="Y2908" s="387" t="s">
        <v>1735</v>
      </c>
      <c r="Z2908" s="387" t="s">
        <v>1734</v>
      </c>
      <c r="AA2908" s="387" t="s">
        <v>1733</v>
      </c>
      <c r="AB2908" s="387">
        <v>76.66</v>
      </c>
      <c r="AC2908" s="387">
        <v>0</v>
      </c>
      <c r="AD2908" s="387">
        <v>0</v>
      </c>
      <c r="AE2908" s="387">
        <v>76.66</v>
      </c>
      <c r="AF2908" s="387" t="s">
        <v>1729</v>
      </c>
      <c r="AG2908" s="387">
        <v>76.66</v>
      </c>
      <c r="AH2908" s="387">
        <v>0</v>
      </c>
      <c r="AI2908" s="387">
        <v>0</v>
      </c>
      <c r="AJ2908" s="387">
        <v>76.66</v>
      </c>
      <c r="AK2908" s="387">
        <v>7.67</v>
      </c>
    </row>
    <row r="2909" spans="1:37">
      <c r="A2909" s="387" t="s">
        <v>2764</v>
      </c>
      <c r="B2909" s="388">
        <v>43701.868009259262</v>
      </c>
      <c r="C2909" s="389">
        <v>43701</v>
      </c>
      <c r="D2909" s="387" t="s">
        <v>1925</v>
      </c>
      <c r="E2909" s="389">
        <v>43701</v>
      </c>
      <c r="F2909" s="387" t="s">
        <v>2150</v>
      </c>
      <c r="G2909" s="387" t="s">
        <v>1728</v>
      </c>
      <c r="H2909" s="387" t="s">
        <v>1728</v>
      </c>
      <c r="I2909" s="387" t="s">
        <v>1728</v>
      </c>
      <c r="J2909" s="387" t="s">
        <v>1728</v>
      </c>
      <c r="K2909" s="387" t="s">
        <v>1741</v>
      </c>
      <c r="L2909" s="390" t="s">
        <v>1732</v>
      </c>
      <c r="M2909" s="390" t="s">
        <v>1827</v>
      </c>
      <c r="N2909" s="390" t="str">
        <f t="shared" si="92"/>
        <v>Employee30@blyblade.com</v>
      </c>
      <c r="O2909" s="390" t="str">
        <f t="shared" si="93"/>
        <v>Sabrina_Kogut</v>
      </c>
      <c r="P2909" s="387" t="s">
        <v>1728</v>
      </c>
      <c r="Q2909" s="387" t="s">
        <v>1762</v>
      </c>
      <c r="R2909" s="387" t="s">
        <v>1753</v>
      </c>
      <c r="S2909" s="387">
        <v>0.01</v>
      </c>
      <c r="T2909" s="387">
        <v>6</v>
      </c>
      <c r="U2909" s="387" t="s">
        <v>1752</v>
      </c>
      <c r="V2909" s="387" t="s">
        <v>1752</v>
      </c>
      <c r="W2909" s="387" t="s">
        <v>1761</v>
      </c>
      <c r="X2909" s="387" t="s">
        <v>1770</v>
      </c>
      <c r="Y2909" s="387" t="s">
        <v>1825</v>
      </c>
      <c r="Z2909" s="387" t="s">
        <v>1734</v>
      </c>
      <c r="AA2909" s="387" t="s">
        <v>1733</v>
      </c>
      <c r="AB2909" s="387">
        <v>24.06</v>
      </c>
      <c r="AC2909" s="387">
        <v>0</v>
      </c>
      <c r="AD2909" s="387">
        <v>0</v>
      </c>
      <c r="AE2909" s="387">
        <v>24.06</v>
      </c>
      <c r="AF2909" s="387" t="s">
        <v>1729</v>
      </c>
      <c r="AG2909" s="387">
        <v>24.06</v>
      </c>
      <c r="AH2909" s="387">
        <v>0</v>
      </c>
      <c r="AI2909" s="387">
        <v>0</v>
      </c>
      <c r="AJ2909" s="387">
        <v>24.06</v>
      </c>
      <c r="AK2909" s="387">
        <v>2.41</v>
      </c>
    </row>
    <row r="2910" spans="1:37">
      <c r="A2910" s="387" t="s">
        <v>2763</v>
      </c>
      <c r="B2910" s="388">
        <v>43701.903020833335</v>
      </c>
      <c r="C2910" s="389">
        <v>43701</v>
      </c>
      <c r="D2910" s="387" t="s">
        <v>2710</v>
      </c>
      <c r="E2910" s="389">
        <v>43701</v>
      </c>
      <c r="F2910" s="387" t="s">
        <v>1806</v>
      </c>
      <c r="G2910" s="389">
        <v>43701</v>
      </c>
      <c r="H2910" s="387" t="s">
        <v>2031</v>
      </c>
      <c r="I2910" s="389">
        <v>43701</v>
      </c>
      <c r="J2910" s="387" t="s">
        <v>2030</v>
      </c>
      <c r="K2910" s="387" t="s">
        <v>1741</v>
      </c>
      <c r="L2910" s="390" t="s">
        <v>1732</v>
      </c>
      <c r="M2910" s="390" t="s">
        <v>1940</v>
      </c>
      <c r="N2910" s="390" t="str">
        <f t="shared" si="92"/>
        <v>Employee11@blyblade.com</v>
      </c>
      <c r="O2910" s="390" t="str">
        <f t="shared" si="93"/>
        <v>Mimi_Grassi</v>
      </c>
      <c r="P2910" s="387" t="s">
        <v>1728</v>
      </c>
      <c r="Q2910" s="387" t="s">
        <v>1762</v>
      </c>
      <c r="R2910" s="387" t="s">
        <v>1753</v>
      </c>
      <c r="S2910" s="387">
        <v>12.01</v>
      </c>
      <c r="T2910" s="387">
        <v>39</v>
      </c>
      <c r="U2910" s="387" t="s">
        <v>1752</v>
      </c>
      <c r="V2910" s="387" t="s">
        <v>1751</v>
      </c>
      <c r="W2910" s="387" t="s">
        <v>1761</v>
      </c>
      <c r="X2910" s="387" t="s">
        <v>1749</v>
      </c>
      <c r="Y2910" s="387" t="s">
        <v>1735</v>
      </c>
      <c r="Z2910" s="387" t="s">
        <v>1734</v>
      </c>
      <c r="AA2910" s="387" t="s">
        <v>1733</v>
      </c>
      <c r="AB2910" s="387">
        <v>131.06</v>
      </c>
      <c r="AC2910" s="387">
        <v>0</v>
      </c>
      <c r="AD2910" s="387">
        <v>0</v>
      </c>
      <c r="AE2910" s="387">
        <v>131.06</v>
      </c>
      <c r="AF2910" s="387" t="s">
        <v>1729</v>
      </c>
      <c r="AG2910" s="387">
        <v>131.06</v>
      </c>
      <c r="AH2910" s="387">
        <v>0</v>
      </c>
      <c r="AI2910" s="387">
        <v>0</v>
      </c>
      <c r="AJ2910" s="387">
        <v>131.06</v>
      </c>
      <c r="AK2910" s="387">
        <v>13.11</v>
      </c>
    </row>
    <row r="2911" spans="1:37">
      <c r="A2911" s="387" t="s">
        <v>2757</v>
      </c>
      <c r="B2911" s="388">
        <v>43702.018055555556</v>
      </c>
      <c r="C2911" s="389">
        <v>43701</v>
      </c>
      <c r="D2911" s="387" t="s">
        <v>1981</v>
      </c>
      <c r="E2911" s="389">
        <v>43701</v>
      </c>
      <c r="F2911" s="387" t="s">
        <v>1980</v>
      </c>
      <c r="G2911" s="389">
        <v>43702</v>
      </c>
      <c r="H2911" s="387" t="s">
        <v>1942</v>
      </c>
      <c r="I2911" s="389">
        <v>43701</v>
      </c>
      <c r="J2911" s="387" t="s">
        <v>1941</v>
      </c>
      <c r="K2911" s="387" t="s">
        <v>1741</v>
      </c>
      <c r="L2911" s="390" t="s">
        <v>1732</v>
      </c>
      <c r="M2911" s="390" t="s">
        <v>2287</v>
      </c>
      <c r="N2911" s="390" t="str">
        <f t="shared" si="92"/>
        <v>Employee14@blyblade.com</v>
      </c>
      <c r="O2911" s="390" t="str">
        <f t="shared" si="93"/>
        <v>Bowie_Tam</v>
      </c>
      <c r="P2911" s="387" t="s">
        <v>1728</v>
      </c>
      <c r="Q2911" s="387" t="s">
        <v>1952</v>
      </c>
      <c r="R2911" s="387" t="s">
        <v>1738</v>
      </c>
      <c r="S2911" s="387">
        <v>6.97</v>
      </c>
      <c r="T2911" s="387">
        <v>34</v>
      </c>
      <c r="U2911" s="387" t="s">
        <v>2026</v>
      </c>
      <c r="V2911" s="387" t="s">
        <v>2026</v>
      </c>
      <c r="W2911" s="387" t="s">
        <v>2025</v>
      </c>
      <c r="X2911" s="387" t="s">
        <v>1749</v>
      </c>
      <c r="Y2911" s="387" t="s">
        <v>1748</v>
      </c>
      <c r="Z2911" s="387" t="s">
        <v>1734</v>
      </c>
      <c r="AA2911" s="387" t="s">
        <v>1733</v>
      </c>
      <c r="AB2911" s="387">
        <v>92.15</v>
      </c>
      <c r="AC2911" s="387">
        <v>0</v>
      </c>
      <c r="AD2911" s="387">
        <v>0</v>
      </c>
      <c r="AE2911" s="387">
        <v>92.15</v>
      </c>
      <c r="AF2911" s="387" t="s">
        <v>1729</v>
      </c>
      <c r="AG2911" s="387">
        <v>92.15</v>
      </c>
      <c r="AH2911" s="387">
        <v>0</v>
      </c>
      <c r="AI2911" s="387">
        <v>0</v>
      </c>
      <c r="AJ2911" s="387">
        <v>92.15</v>
      </c>
      <c r="AK2911" s="387">
        <v>9.2200000000000006</v>
      </c>
    </row>
    <row r="2912" spans="1:37">
      <c r="A2912" s="387" t="s">
        <v>2762</v>
      </c>
      <c r="B2912" s="388">
        <v>43702.035474537035</v>
      </c>
      <c r="C2912" s="389">
        <v>43702</v>
      </c>
      <c r="D2912" s="387" t="s">
        <v>2761</v>
      </c>
      <c r="E2912" s="389">
        <v>43701</v>
      </c>
      <c r="F2912" s="387" t="s">
        <v>2760</v>
      </c>
      <c r="G2912" s="389">
        <v>43702</v>
      </c>
      <c r="H2912" s="387" t="s">
        <v>2759</v>
      </c>
      <c r="I2912" s="389">
        <v>43701</v>
      </c>
      <c r="J2912" s="387" t="s">
        <v>2758</v>
      </c>
      <c r="K2912" s="387" t="s">
        <v>1741</v>
      </c>
      <c r="L2912" s="390" t="s">
        <v>1732</v>
      </c>
      <c r="M2912" s="390" t="s">
        <v>1740</v>
      </c>
      <c r="N2912" s="390" t="str">
        <f t="shared" si="92"/>
        <v>Employee52@blyblade.com</v>
      </c>
      <c r="O2912" s="390" t="str">
        <f t="shared" si="93"/>
        <v>Allison _Keith</v>
      </c>
      <c r="P2912" s="387" t="s">
        <v>1728</v>
      </c>
      <c r="Q2912" s="387" t="s">
        <v>1739</v>
      </c>
      <c r="R2912" s="387" t="s">
        <v>1738</v>
      </c>
      <c r="S2912" s="387">
        <v>0.92</v>
      </c>
      <c r="T2912" s="387">
        <v>21</v>
      </c>
      <c r="U2912" s="387" t="s">
        <v>1737</v>
      </c>
      <c r="V2912" s="387" t="s">
        <v>1737</v>
      </c>
      <c r="W2912" s="387" t="s">
        <v>1728</v>
      </c>
      <c r="X2912" s="387" t="s">
        <v>1736</v>
      </c>
      <c r="Y2912" s="387" t="s">
        <v>1735</v>
      </c>
      <c r="Z2912" s="387" t="s">
        <v>1734</v>
      </c>
      <c r="AA2912" s="387" t="s">
        <v>1733</v>
      </c>
      <c r="AB2912" s="387">
        <v>37.14</v>
      </c>
      <c r="AC2912" s="387">
        <v>0</v>
      </c>
      <c r="AD2912" s="387">
        <v>0</v>
      </c>
      <c r="AE2912" s="387">
        <v>30</v>
      </c>
      <c r="AF2912" s="387" t="s">
        <v>1729</v>
      </c>
      <c r="AG2912" s="387">
        <v>37.14</v>
      </c>
      <c r="AH2912" s="387">
        <v>0</v>
      </c>
      <c r="AI2912" s="387">
        <v>0</v>
      </c>
      <c r="AJ2912" s="387">
        <v>30</v>
      </c>
      <c r="AK2912" s="387">
        <v>3</v>
      </c>
    </row>
    <row r="2913" spans="1:37">
      <c r="A2913" s="387" t="s">
        <v>2757</v>
      </c>
      <c r="B2913" s="388">
        <v>43702.038437499999</v>
      </c>
      <c r="C2913" s="389">
        <v>43701</v>
      </c>
      <c r="D2913" s="387" t="s">
        <v>1981</v>
      </c>
      <c r="E2913" s="389">
        <v>43701</v>
      </c>
      <c r="F2913" s="387" t="s">
        <v>1980</v>
      </c>
      <c r="G2913" s="389">
        <v>43702</v>
      </c>
      <c r="H2913" s="387" t="s">
        <v>1942</v>
      </c>
      <c r="I2913" s="389">
        <v>43701</v>
      </c>
      <c r="J2913" s="387" t="s">
        <v>1941</v>
      </c>
      <c r="K2913" s="387" t="s">
        <v>1741</v>
      </c>
      <c r="L2913" s="390" t="s">
        <v>1732</v>
      </c>
      <c r="M2913" s="390" t="s">
        <v>2287</v>
      </c>
      <c r="N2913" s="390" t="str">
        <f t="shared" si="92"/>
        <v>Employee14@blyblade.com</v>
      </c>
      <c r="O2913" s="390" t="str">
        <f t="shared" si="93"/>
        <v>Bowie_Tam</v>
      </c>
      <c r="P2913" s="387" t="s">
        <v>1728</v>
      </c>
      <c r="Q2913" s="387" t="s">
        <v>1952</v>
      </c>
      <c r="R2913" s="387" t="s">
        <v>1738</v>
      </c>
      <c r="S2913" s="387">
        <v>6.97</v>
      </c>
      <c r="T2913" s="387">
        <v>34</v>
      </c>
      <c r="U2913" s="387" t="s">
        <v>2026</v>
      </c>
      <c r="V2913" s="387" t="s">
        <v>2026</v>
      </c>
      <c r="W2913" s="387" t="s">
        <v>2025</v>
      </c>
      <c r="X2913" s="387" t="s">
        <v>1749</v>
      </c>
      <c r="Y2913" s="387" t="s">
        <v>1748</v>
      </c>
      <c r="Z2913" s="387" t="s">
        <v>1734</v>
      </c>
      <c r="AA2913" s="387" t="s">
        <v>1747</v>
      </c>
      <c r="AB2913" s="387">
        <v>0</v>
      </c>
      <c r="AC2913" s="387">
        <v>0</v>
      </c>
      <c r="AD2913" s="387">
        <v>5.91</v>
      </c>
      <c r="AE2913" s="387">
        <v>5.91</v>
      </c>
      <c r="AF2913" s="387" t="s">
        <v>1729</v>
      </c>
      <c r="AG2913" s="387">
        <v>0</v>
      </c>
      <c r="AH2913" s="387">
        <v>0</v>
      </c>
      <c r="AI2913" s="387">
        <v>5.91</v>
      </c>
      <c r="AJ2913" s="387">
        <v>5.91</v>
      </c>
      <c r="AK2913" s="387">
        <v>0</v>
      </c>
    </row>
    <row r="2914" spans="1:37">
      <c r="A2914" s="387" t="s">
        <v>2756</v>
      </c>
      <c r="B2914" s="388">
        <v>43702.057581018518</v>
      </c>
      <c r="C2914" s="389">
        <v>43702</v>
      </c>
      <c r="D2914" s="387" t="s">
        <v>2755</v>
      </c>
      <c r="E2914" s="389">
        <v>43701</v>
      </c>
      <c r="F2914" s="387" t="s">
        <v>2754</v>
      </c>
      <c r="G2914" s="389">
        <v>43702</v>
      </c>
      <c r="H2914" s="387" t="s">
        <v>2706</v>
      </c>
      <c r="I2914" s="389">
        <v>43701</v>
      </c>
      <c r="J2914" s="387" t="s">
        <v>2705</v>
      </c>
      <c r="K2914" s="387" t="s">
        <v>1741</v>
      </c>
      <c r="L2914" s="390" t="s">
        <v>1732</v>
      </c>
      <c r="M2914" s="390" t="s">
        <v>1740</v>
      </c>
      <c r="N2914" s="390" t="str">
        <f t="shared" si="92"/>
        <v>Employee52@blyblade.com</v>
      </c>
      <c r="O2914" s="390" t="str">
        <f t="shared" si="93"/>
        <v>Allison _Keith</v>
      </c>
      <c r="P2914" s="387" t="s">
        <v>1728</v>
      </c>
      <c r="Q2914" s="387" t="s">
        <v>1754</v>
      </c>
      <c r="R2914" s="387" t="s">
        <v>1738</v>
      </c>
      <c r="S2914" s="387">
        <v>3.1</v>
      </c>
      <c r="T2914" s="387">
        <v>18</v>
      </c>
      <c r="U2914" s="387" t="s">
        <v>2393</v>
      </c>
      <c r="V2914" s="387" t="s">
        <v>2393</v>
      </c>
      <c r="W2914" s="387" t="s">
        <v>1771</v>
      </c>
      <c r="X2914" s="387" t="s">
        <v>1770</v>
      </c>
      <c r="Y2914" s="387" t="s">
        <v>1735</v>
      </c>
      <c r="Z2914" s="387" t="s">
        <v>1734</v>
      </c>
      <c r="AA2914" s="387" t="s">
        <v>1733</v>
      </c>
      <c r="AB2914" s="387">
        <v>26.53</v>
      </c>
      <c r="AC2914" s="387">
        <v>0</v>
      </c>
      <c r="AD2914" s="387">
        <v>0</v>
      </c>
      <c r="AE2914" s="387">
        <v>26.53</v>
      </c>
      <c r="AF2914" s="387" t="s">
        <v>1729</v>
      </c>
      <c r="AG2914" s="387">
        <v>26.53</v>
      </c>
      <c r="AH2914" s="387">
        <v>0</v>
      </c>
      <c r="AI2914" s="387">
        <v>0</v>
      </c>
      <c r="AJ2914" s="387">
        <v>26.53</v>
      </c>
      <c r="AK2914" s="387">
        <v>2.65</v>
      </c>
    </row>
    <row r="2915" spans="1:37">
      <c r="A2915" s="387" t="s">
        <v>2753</v>
      </c>
      <c r="B2915" s="388">
        <v>43702.095069444447</v>
      </c>
      <c r="C2915" s="389">
        <v>43702</v>
      </c>
      <c r="D2915" s="387" t="s">
        <v>2504</v>
      </c>
      <c r="E2915" s="389">
        <v>43701</v>
      </c>
      <c r="F2915" s="387" t="s">
        <v>2503</v>
      </c>
      <c r="G2915" s="389">
        <v>43702</v>
      </c>
      <c r="H2915" s="387" t="s">
        <v>2752</v>
      </c>
      <c r="I2915" s="389">
        <v>43701</v>
      </c>
      <c r="J2915" s="387" t="s">
        <v>2584</v>
      </c>
      <c r="K2915" s="387" t="s">
        <v>1741</v>
      </c>
      <c r="L2915" s="390" t="s">
        <v>1732</v>
      </c>
      <c r="M2915" s="390" t="s">
        <v>1854</v>
      </c>
      <c r="N2915" s="390" t="str">
        <f t="shared" si="92"/>
        <v>Employee5@blyblade.com</v>
      </c>
      <c r="O2915" s="390" t="str">
        <f t="shared" si="93"/>
        <v>Torey_McNeil</v>
      </c>
      <c r="P2915" s="387" t="s">
        <v>1728</v>
      </c>
      <c r="Q2915" s="387" t="s">
        <v>1847</v>
      </c>
      <c r="R2915" s="387" t="s">
        <v>1738</v>
      </c>
      <c r="S2915" s="387">
        <v>9.7899999999999991</v>
      </c>
      <c r="T2915" s="387">
        <v>28</v>
      </c>
      <c r="U2915" s="387" t="s">
        <v>1853</v>
      </c>
      <c r="V2915" s="387" t="s">
        <v>1737</v>
      </c>
      <c r="W2915" s="387" t="s">
        <v>1771</v>
      </c>
      <c r="X2915" s="387" t="s">
        <v>1770</v>
      </c>
      <c r="Y2915" s="387" t="s">
        <v>1748</v>
      </c>
      <c r="Z2915" s="387" t="s">
        <v>1734</v>
      </c>
      <c r="AA2915" s="387" t="s">
        <v>1733</v>
      </c>
      <c r="AB2915" s="387">
        <v>47.43</v>
      </c>
      <c r="AC2915" s="387">
        <v>0</v>
      </c>
      <c r="AD2915" s="387">
        <v>0</v>
      </c>
      <c r="AE2915" s="387">
        <v>47.43</v>
      </c>
      <c r="AF2915" s="387" t="s">
        <v>1729</v>
      </c>
      <c r="AG2915" s="387">
        <v>47.43</v>
      </c>
      <c r="AH2915" s="387">
        <v>0</v>
      </c>
      <c r="AI2915" s="387">
        <v>0</v>
      </c>
      <c r="AJ2915" s="387">
        <v>47.43</v>
      </c>
      <c r="AK2915" s="387">
        <v>4.74</v>
      </c>
    </row>
    <row r="2916" spans="1:37">
      <c r="A2916" s="387" t="s">
        <v>2751</v>
      </c>
      <c r="B2916" s="388">
        <v>43702.12945601852</v>
      </c>
      <c r="C2916" s="389">
        <v>43702</v>
      </c>
      <c r="D2916" s="387" t="s">
        <v>2750</v>
      </c>
      <c r="E2916" s="389">
        <v>43701</v>
      </c>
      <c r="F2916" s="387" t="s">
        <v>2749</v>
      </c>
      <c r="G2916" s="387" t="s">
        <v>1728</v>
      </c>
      <c r="H2916" s="387" t="s">
        <v>1728</v>
      </c>
      <c r="I2916" s="387" t="s">
        <v>1728</v>
      </c>
      <c r="J2916" s="387" t="s">
        <v>1728</v>
      </c>
      <c r="K2916" s="387" t="s">
        <v>1741</v>
      </c>
      <c r="L2916" s="390" t="s">
        <v>1732</v>
      </c>
      <c r="M2916" s="390" t="s">
        <v>2743</v>
      </c>
      <c r="N2916" s="390" t="str">
        <f t="shared" si="92"/>
        <v>Employee42@blyblade.com</v>
      </c>
      <c r="O2916" s="390" t="str">
        <f t="shared" si="93"/>
        <v>Nathaniel_Guenther</v>
      </c>
      <c r="P2916" s="387" t="s">
        <v>1728</v>
      </c>
      <c r="Q2916" s="387" t="s">
        <v>1754</v>
      </c>
      <c r="R2916" s="387" t="s">
        <v>1738</v>
      </c>
      <c r="S2916" s="387">
        <v>0</v>
      </c>
      <c r="T2916" s="387">
        <v>6</v>
      </c>
      <c r="U2916" s="387" t="s">
        <v>2742</v>
      </c>
      <c r="V2916" s="387" t="s">
        <v>2742</v>
      </c>
      <c r="W2916" s="387" t="s">
        <v>1761</v>
      </c>
      <c r="X2916" s="387" t="s">
        <v>1770</v>
      </c>
      <c r="Y2916" s="387" t="s">
        <v>1728</v>
      </c>
      <c r="Z2916" s="387" t="s">
        <v>1734</v>
      </c>
      <c r="AA2916" s="387" t="s">
        <v>1733</v>
      </c>
      <c r="AB2916" s="387">
        <v>9.15</v>
      </c>
      <c r="AC2916" s="387">
        <v>0</v>
      </c>
      <c r="AD2916" s="387">
        <v>0</v>
      </c>
      <c r="AE2916" s="387">
        <v>9.15</v>
      </c>
      <c r="AF2916" s="387" t="s">
        <v>1729</v>
      </c>
      <c r="AG2916" s="387">
        <v>9.15</v>
      </c>
      <c r="AH2916" s="387">
        <v>0</v>
      </c>
      <c r="AI2916" s="387">
        <v>0</v>
      </c>
      <c r="AJ2916" s="387">
        <v>9.15</v>
      </c>
      <c r="AK2916" s="387">
        <v>0.92</v>
      </c>
    </row>
    <row r="2917" spans="1:37">
      <c r="A2917" s="387" t="s">
        <v>2748</v>
      </c>
      <c r="B2917" s="388">
        <v>43702.157592592594</v>
      </c>
      <c r="C2917" s="389">
        <v>43702</v>
      </c>
      <c r="D2917" s="387" t="s">
        <v>2747</v>
      </c>
      <c r="E2917" s="389">
        <v>43701</v>
      </c>
      <c r="F2917" s="387" t="s">
        <v>2746</v>
      </c>
      <c r="G2917" s="389">
        <v>43702</v>
      </c>
      <c r="H2917" s="387" t="s">
        <v>2745</v>
      </c>
      <c r="I2917" s="389">
        <v>43701</v>
      </c>
      <c r="J2917" s="387" t="s">
        <v>2744</v>
      </c>
      <c r="K2917" s="387" t="s">
        <v>1741</v>
      </c>
      <c r="L2917" s="390" t="s">
        <v>1732</v>
      </c>
      <c r="M2917" s="390" t="s">
        <v>2743</v>
      </c>
      <c r="N2917" s="390" t="str">
        <f t="shared" si="92"/>
        <v>Employee42@blyblade.com</v>
      </c>
      <c r="O2917" s="390" t="str">
        <f t="shared" si="93"/>
        <v>Nathaniel_Guenther</v>
      </c>
      <c r="P2917" s="387" t="s">
        <v>1728</v>
      </c>
      <c r="Q2917" s="387" t="s">
        <v>1754</v>
      </c>
      <c r="R2917" s="387" t="s">
        <v>1738</v>
      </c>
      <c r="S2917" s="387">
        <v>15.15</v>
      </c>
      <c r="T2917" s="387">
        <v>37</v>
      </c>
      <c r="U2917" s="387" t="s">
        <v>2742</v>
      </c>
      <c r="V2917" s="387" t="s">
        <v>2741</v>
      </c>
      <c r="W2917" s="387" t="s">
        <v>1761</v>
      </c>
      <c r="X2917" s="387" t="s">
        <v>1964</v>
      </c>
      <c r="Y2917" s="387" t="s">
        <v>1728</v>
      </c>
      <c r="Z2917" s="387" t="s">
        <v>1734</v>
      </c>
      <c r="AA2917" s="387" t="s">
        <v>1733</v>
      </c>
      <c r="AB2917" s="387">
        <v>57.9</v>
      </c>
      <c r="AC2917" s="387">
        <v>0</v>
      </c>
      <c r="AD2917" s="387">
        <v>0</v>
      </c>
      <c r="AE2917" s="387">
        <v>57.9</v>
      </c>
      <c r="AF2917" s="387" t="s">
        <v>1729</v>
      </c>
      <c r="AG2917" s="387">
        <v>57.9</v>
      </c>
      <c r="AH2917" s="387">
        <v>0</v>
      </c>
      <c r="AI2917" s="387">
        <v>0</v>
      </c>
      <c r="AJ2917" s="387">
        <v>57.9</v>
      </c>
      <c r="AK2917" s="387">
        <v>5.79</v>
      </c>
    </row>
    <row r="2918" spans="1:37">
      <c r="A2918" s="387" t="s">
        <v>2740</v>
      </c>
      <c r="B2918" s="388">
        <v>43702.16851851852</v>
      </c>
      <c r="C2918" s="389">
        <v>43702</v>
      </c>
      <c r="D2918" s="387" t="s">
        <v>2739</v>
      </c>
      <c r="E2918" s="389">
        <v>43701</v>
      </c>
      <c r="F2918" s="387" t="s">
        <v>2738</v>
      </c>
      <c r="G2918" s="389">
        <v>43702</v>
      </c>
      <c r="H2918" s="387" t="s">
        <v>2737</v>
      </c>
      <c r="I2918" s="389">
        <v>43702</v>
      </c>
      <c r="J2918" s="387" t="s">
        <v>1969</v>
      </c>
      <c r="K2918" s="387" t="s">
        <v>1741</v>
      </c>
      <c r="L2918" s="390" t="s">
        <v>1732</v>
      </c>
      <c r="M2918" s="390" t="s">
        <v>1854</v>
      </c>
      <c r="N2918" s="390" t="str">
        <f t="shared" si="92"/>
        <v>Employee5@blyblade.com</v>
      </c>
      <c r="O2918" s="390" t="str">
        <f t="shared" si="93"/>
        <v>Torey_McNeil</v>
      </c>
      <c r="P2918" s="387" t="s">
        <v>1728</v>
      </c>
      <c r="Q2918" s="387" t="s">
        <v>1847</v>
      </c>
      <c r="R2918" s="387" t="s">
        <v>1738</v>
      </c>
      <c r="S2918" s="387">
        <v>8.86</v>
      </c>
      <c r="T2918" s="387">
        <v>33</v>
      </c>
      <c r="U2918" s="387" t="s">
        <v>1737</v>
      </c>
      <c r="V2918" s="387" t="s">
        <v>1853</v>
      </c>
      <c r="W2918" s="387" t="s">
        <v>1771</v>
      </c>
      <c r="X2918" s="387" t="s">
        <v>1844</v>
      </c>
      <c r="Y2918" s="387" t="s">
        <v>1748</v>
      </c>
      <c r="Z2918" s="387" t="s">
        <v>1734</v>
      </c>
      <c r="AA2918" s="387" t="s">
        <v>1733</v>
      </c>
      <c r="AB2918" s="387">
        <v>47.22</v>
      </c>
      <c r="AC2918" s="387">
        <v>0</v>
      </c>
      <c r="AD2918" s="387">
        <v>0</v>
      </c>
      <c r="AE2918" s="387">
        <v>47.22</v>
      </c>
      <c r="AF2918" s="387" t="s">
        <v>1729</v>
      </c>
      <c r="AG2918" s="387">
        <v>47.22</v>
      </c>
      <c r="AH2918" s="387">
        <v>0</v>
      </c>
      <c r="AI2918" s="387">
        <v>0</v>
      </c>
      <c r="AJ2918" s="387">
        <v>47.22</v>
      </c>
      <c r="AK2918" s="387">
        <v>4.72</v>
      </c>
    </row>
    <row r="2919" spans="1:37">
      <c r="A2919" s="387" t="s">
        <v>2736</v>
      </c>
      <c r="B2919" s="388">
        <v>43702.731030092589</v>
      </c>
      <c r="C2919" s="389">
        <v>43702</v>
      </c>
      <c r="D2919" s="387" t="s">
        <v>2735</v>
      </c>
      <c r="E2919" s="389">
        <v>43702</v>
      </c>
      <c r="F2919" s="387" t="s">
        <v>2734</v>
      </c>
      <c r="G2919" s="389">
        <v>43702</v>
      </c>
      <c r="H2919" s="387" t="s">
        <v>2125</v>
      </c>
      <c r="I2919" s="389">
        <v>43702</v>
      </c>
      <c r="J2919" s="387" t="s">
        <v>2124</v>
      </c>
      <c r="K2919" s="387" t="s">
        <v>1741</v>
      </c>
      <c r="L2919" s="390" t="s">
        <v>1732</v>
      </c>
      <c r="M2919" s="390" t="s">
        <v>1936</v>
      </c>
      <c r="N2919" s="390" t="str">
        <f t="shared" si="92"/>
        <v>Employee17@blyblade.com</v>
      </c>
      <c r="O2919" s="390" t="str">
        <f t="shared" si="93"/>
        <v>Nate_Alexander</v>
      </c>
      <c r="P2919" s="387" t="s">
        <v>1728</v>
      </c>
      <c r="Q2919" s="387" t="s">
        <v>1754</v>
      </c>
      <c r="R2919" s="387" t="s">
        <v>1803</v>
      </c>
      <c r="S2919" s="387">
        <v>18.89</v>
      </c>
      <c r="T2919" s="387">
        <v>29</v>
      </c>
      <c r="U2919" s="387" t="s">
        <v>2733</v>
      </c>
      <c r="V2919" s="387" t="s">
        <v>1802</v>
      </c>
      <c r="W2919" s="387" t="s">
        <v>1771</v>
      </c>
      <c r="X2919" s="387" t="s">
        <v>1770</v>
      </c>
      <c r="Y2919" s="387" t="s">
        <v>1748</v>
      </c>
      <c r="Z2919" s="387" t="s">
        <v>1734</v>
      </c>
      <c r="AA2919" s="387" t="s">
        <v>1733</v>
      </c>
      <c r="AB2919" s="387">
        <v>21.75</v>
      </c>
      <c r="AC2919" s="387">
        <v>0</v>
      </c>
      <c r="AD2919" s="387">
        <v>0</v>
      </c>
      <c r="AE2919" s="387">
        <v>21.75</v>
      </c>
      <c r="AF2919" s="387" t="s">
        <v>1729</v>
      </c>
      <c r="AG2919" s="387">
        <v>21.75</v>
      </c>
      <c r="AH2919" s="387">
        <v>0</v>
      </c>
      <c r="AI2919" s="387">
        <v>0</v>
      </c>
      <c r="AJ2919" s="387">
        <v>21.75</v>
      </c>
      <c r="AK2919" s="387">
        <v>2.1800000000000002</v>
      </c>
    </row>
    <row r="2920" spans="1:37">
      <c r="A2920" s="387" t="s">
        <v>2601</v>
      </c>
      <c r="B2920" s="388">
        <v>43702.749907407408</v>
      </c>
      <c r="C2920" s="389">
        <v>43702</v>
      </c>
      <c r="D2920" s="387" t="s">
        <v>2600</v>
      </c>
      <c r="E2920" s="389">
        <v>43702</v>
      </c>
      <c r="F2920" s="387" t="s">
        <v>2599</v>
      </c>
      <c r="G2920" s="389">
        <v>43702</v>
      </c>
      <c r="H2920" s="387" t="s">
        <v>2598</v>
      </c>
      <c r="I2920" s="389">
        <v>43702</v>
      </c>
      <c r="J2920" s="387" t="s">
        <v>2597</v>
      </c>
      <c r="K2920" s="387" t="s">
        <v>1741</v>
      </c>
      <c r="L2920" s="390" t="s">
        <v>1732</v>
      </c>
      <c r="M2920" s="390" t="s">
        <v>2333</v>
      </c>
      <c r="N2920" s="390" t="str">
        <f t="shared" si="92"/>
        <v>Employee53@blyblade.com</v>
      </c>
      <c r="O2920" s="390" t="str">
        <f t="shared" si="93"/>
        <v>Blair_Felts</v>
      </c>
      <c r="P2920" s="387" t="s">
        <v>1728</v>
      </c>
      <c r="Q2920" s="387" t="s">
        <v>1754</v>
      </c>
      <c r="R2920" s="387" t="s">
        <v>1803</v>
      </c>
      <c r="S2920" s="387">
        <v>2.46</v>
      </c>
      <c r="T2920" s="387">
        <v>5</v>
      </c>
      <c r="U2920" s="387" t="s">
        <v>2326</v>
      </c>
      <c r="V2920" s="387" t="s">
        <v>2326</v>
      </c>
      <c r="W2920" s="387" t="s">
        <v>2025</v>
      </c>
      <c r="X2920" s="387" t="s">
        <v>1770</v>
      </c>
      <c r="Y2920" s="387" t="s">
        <v>1748</v>
      </c>
      <c r="Z2920" s="387" t="s">
        <v>1734</v>
      </c>
      <c r="AA2920" s="387" t="s">
        <v>1733</v>
      </c>
      <c r="AB2920" s="387">
        <v>8.81</v>
      </c>
      <c r="AC2920" s="387">
        <v>0</v>
      </c>
      <c r="AD2920" s="387">
        <v>0</v>
      </c>
      <c r="AE2920" s="387">
        <v>8.81</v>
      </c>
      <c r="AF2920" s="387" t="s">
        <v>1729</v>
      </c>
      <c r="AG2920" s="387">
        <v>8.81</v>
      </c>
      <c r="AH2920" s="387">
        <v>0</v>
      </c>
      <c r="AI2920" s="387">
        <v>0</v>
      </c>
      <c r="AJ2920" s="387">
        <v>8.81</v>
      </c>
      <c r="AK2920" s="387">
        <v>0.88</v>
      </c>
    </row>
    <row r="2921" spans="1:37">
      <c r="A2921" s="387" t="s">
        <v>2732</v>
      </c>
      <c r="B2921" s="388">
        <v>43702.782037037039</v>
      </c>
      <c r="C2921" s="389">
        <v>43702</v>
      </c>
      <c r="D2921" s="387" t="s">
        <v>2016</v>
      </c>
      <c r="E2921" s="389">
        <v>43702</v>
      </c>
      <c r="F2921" s="387" t="s">
        <v>2731</v>
      </c>
      <c r="G2921" s="389">
        <v>43702</v>
      </c>
      <c r="H2921" s="387" t="s">
        <v>1970</v>
      </c>
      <c r="I2921" s="389">
        <v>43702</v>
      </c>
      <c r="J2921" s="387" t="s">
        <v>2730</v>
      </c>
      <c r="K2921" s="387" t="s">
        <v>1741</v>
      </c>
      <c r="L2921" s="390" t="s">
        <v>1732</v>
      </c>
      <c r="M2921" s="390" t="s">
        <v>1924</v>
      </c>
      <c r="N2921" s="390" t="str">
        <f t="shared" si="92"/>
        <v>Employee16@blyblade.com</v>
      </c>
      <c r="O2921" s="390" t="str">
        <f t="shared" si="93"/>
        <v>Hunter_Senning</v>
      </c>
      <c r="P2921" s="387" t="s">
        <v>1728</v>
      </c>
      <c r="Q2921" s="387" t="s">
        <v>1739</v>
      </c>
      <c r="R2921" s="387" t="s">
        <v>1753</v>
      </c>
      <c r="S2921" s="387">
        <v>0.89</v>
      </c>
      <c r="T2921" s="387">
        <v>32</v>
      </c>
      <c r="U2921" s="387" t="s">
        <v>1752</v>
      </c>
      <c r="V2921" s="387" t="s">
        <v>1752</v>
      </c>
      <c r="W2921" s="387" t="s">
        <v>1728</v>
      </c>
      <c r="X2921" s="387" t="s">
        <v>1794</v>
      </c>
      <c r="Y2921" s="387" t="s">
        <v>1748</v>
      </c>
      <c r="Z2921" s="387" t="s">
        <v>1734</v>
      </c>
      <c r="AA2921" s="387" t="s">
        <v>1793</v>
      </c>
      <c r="AB2921" s="387">
        <v>12.39</v>
      </c>
      <c r="AC2921" s="387">
        <v>0</v>
      </c>
      <c r="AD2921" s="387">
        <v>1.5</v>
      </c>
      <c r="AE2921" s="387">
        <v>12.39</v>
      </c>
      <c r="AF2921" s="387" t="s">
        <v>1729</v>
      </c>
      <c r="AG2921" s="387">
        <v>12.39</v>
      </c>
      <c r="AH2921" s="387">
        <v>0</v>
      </c>
      <c r="AI2921" s="387">
        <v>1.5</v>
      </c>
      <c r="AJ2921" s="387">
        <v>12.39</v>
      </c>
      <c r="AK2921" s="387">
        <v>1.24</v>
      </c>
    </row>
    <row r="2922" spans="1:37">
      <c r="A2922" s="387" t="s">
        <v>2698</v>
      </c>
      <c r="B2922" s="388">
        <v>43702.786631944444</v>
      </c>
      <c r="C2922" s="389">
        <v>43702</v>
      </c>
      <c r="D2922" s="387" t="s">
        <v>1758</v>
      </c>
      <c r="E2922" s="389">
        <v>43702</v>
      </c>
      <c r="F2922" s="387" t="s">
        <v>2697</v>
      </c>
      <c r="G2922" s="389">
        <v>43702</v>
      </c>
      <c r="H2922" s="387" t="s">
        <v>2696</v>
      </c>
      <c r="I2922" s="389">
        <v>43702</v>
      </c>
      <c r="J2922" s="387" t="s">
        <v>2429</v>
      </c>
      <c r="K2922" s="387" t="s">
        <v>1741</v>
      </c>
      <c r="L2922" s="390" t="s">
        <v>1732</v>
      </c>
      <c r="M2922" s="390" t="s">
        <v>1884</v>
      </c>
      <c r="N2922" s="390" t="str">
        <f t="shared" si="92"/>
        <v>Employee25@blyblade.com</v>
      </c>
      <c r="O2922" s="390" t="str">
        <f t="shared" si="93"/>
        <v>Shyloh_Davonne Wilkinson</v>
      </c>
      <c r="P2922" s="387" t="s">
        <v>1728</v>
      </c>
      <c r="Q2922" s="387" t="s">
        <v>1847</v>
      </c>
      <c r="R2922" s="387" t="s">
        <v>1803</v>
      </c>
      <c r="S2922" s="387">
        <v>37.22</v>
      </c>
      <c r="T2922" s="387">
        <v>72</v>
      </c>
      <c r="U2922" s="387" t="s">
        <v>1882</v>
      </c>
      <c r="V2922" s="387" t="s">
        <v>2050</v>
      </c>
      <c r="W2922" s="387" t="s">
        <v>1771</v>
      </c>
      <c r="X2922" s="387" t="s">
        <v>1770</v>
      </c>
      <c r="Y2922" s="387" t="s">
        <v>1735</v>
      </c>
      <c r="Z2922" s="387" t="s">
        <v>1734</v>
      </c>
      <c r="AA2922" s="387" t="s">
        <v>1733</v>
      </c>
      <c r="AB2922" s="387">
        <v>84.82</v>
      </c>
      <c r="AC2922" s="387">
        <v>0</v>
      </c>
      <c r="AD2922" s="387">
        <v>0</v>
      </c>
      <c r="AE2922" s="387">
        <v>84.82</v>
      </c>
      <c r="AF2922" s="387" t="s">
        <v>1729</v>
      </c>
      <c r="AG2922" s="387">
        <v>84.82</v>
      </c>
      <c r="AH2922" s="387">
        <v>0</v>
      </c>
      <c r="AI2922" s="387">
        <v>0</v>
      </c>
      <c r="AJ2922" s="387">
        <v>84.82</v>
      </c>
      <c r="AK2922" s="387">
        <v>8.48</v>
      </c>
    </row>
    <row r="2923" spans="1:37">
      <c r="A2923" s="387" t="s">
        <v>2729</v>
      </c>
      <c r="B2923" s="388">
        <v>43702.810810185183</v>
      </c>
      <c r="C2923" s="389">
        <v>43702</v>
      </c>
      <c r="D2923" s="387" t="s">
        <v>2728</v>
      </c>
      <c r="E2923" s="389">
        <v>43702</v>
      </c>
      <c r="F2923" s="387" t="s">
        <v>2727</v>
      </c>
      <c r="G2923" s="389">
        <v>43702</v>
      </c>
      <c r="H2923" s="387" t="s">
        <v>2096</v>
      </c>
      <c r="I2923" s="389">
        <v>43702</v>
      </c>
      <c r="J2923" s="387" t="s">
        <v>2095</v>
      </c>
      <c r="K2923" s="387" t="s">
        <v>1741</v>
      </c>
      <c r="L2923" s="390" t="s">
        <v>1732</v>
      </c>
      <c r="M2923" s="390" t="s">
        <v>1911</v>
      </c>
      <c r="N2923" s="390" t="str">
        <f t="shared" si="92"/>
        <v>Employee18@blyblade.com</v>
      </c>
      <c r="O2923" s="390" t="str">
        <f t="shared" si="93"/>
        <v>Maryanne_Johnson</v>
      </c>
      <c r="P2923" s="387" t="s">
        <v>1728</v>
      </c>
      <c r="Q2923" s="387" t="s">
        <v>1739</v>
      </c>
      <c r="R2923" s="387" t="s">
        <v>1738</v>
      </c>
      <c r="S2923" s="387">
        <v>1.03</v>
      </c>
      <c r="T2923" s="387">
        <v>24</v>
      </c>
      <c r="U2923" s="387" t="s">
        <v>1737</v>
      </c>
      <c r="V2923" s="387" t="s">
        <v>1737</v>
      </c>
      <c r="W2923" s="387" t="s">
        <v>1728</v>
      </c>
      <c r="X2923" s="387" t="s">
        <v>1794</v>
      </c>
      <c r="Y2923" s="387" t="s">
        <v>1735</v>
      </c>
      <c r="Z2923" s="387" t="s">
        <v>1734</v>
      </c>
      <c r="AA2923" s="387" t="s">
        <v>1793</v>
      </c>
      <c r="AB2923" s="387">
        <v>24.71</v>
      </c>
      <c r="AC2923" s="387">
        <v>0</v>
      </c>
      <c r="AD2923" s="387">
        <v>1</v>
      </c>
      <c r="AE2923" s="387">
        <v>20</v>
      </c>
      <c r="AF2923" s="387" t="s">
        <v>1729</v>
      </c>
      <c r="AG2923" s="387">
        <v>24.71</v>
      </c>
      <c r="AH2923" s="387">
        <v>0</v>
      </c>
      <c r="AI2923" s="387">
        <v>1</v>
      </c>
      <c r="AJ2923" s="387">
        <v>20</v>
      </c>
      <c r="AK2923" s="387">
        <v>2</v>
      </c>
    </row>
    <row r="2924" spans="1:37">
      <c r="A2924" s="387" t="s">
        <v>2726</v>
      </c>
      <c r="B2924" s="388">
        <v>43702.830011574071</v>
      </c>
      <c r="C2924" s="389">
        <v>43702</v>
      </c>
      <c r="D2924" s="387" t="s">
        <v>2529</v>
      </c>
      <c r="E2924" s="389">
        <v>43702</v>
      </c>
      <c r="F2924" s="387" t="s">
        <v>2528</v>
      </c>
      <c r="G2924" s="389">
        <v>43702</v>
      </c>
      <c r="H2924" s="387" t="s">
        <v>2725</v>
      </c>
      <c r="I2924" s="389">
        <v>43702</v>
      </c>
      <c r="J2924" s="387" t="s">
        <v>1808</v>
      </c>
      <c r="K2924" s="387" t="s">
        <v>1741</v>
      </c>
      <c r="L2924" s="390" t="s">
        <v>1732</v>
      </c>
      <c r="M2924" s="390" t="s">
        <v>2287</v>
      </c>
      <c r="N2924" s="390" t="str">
        <f t="shared" si="92"/>
        <v>Employee14@blyblade.com</v>
      </c>
      <c r="O2924" s="390" t="str">
        <f t="shared" si="93"/>
        <v>Bowie_Tam</v>
      </c>
      <c r="P2924" s="387" t="s">
        <v>1728</v>
      </c>
      <c r="Q2924" s="387" t="s">
        <v>1952</v>
      </c>
      <c r="R2924" s="387" t="s">
        <v>1738</v>
      </c>
      <c r="S2924" s="387">
        <v>2.1</v>
      </c>
      <c r="T2924" s="387">
        <v>5</v>
      </c>
      <c r="U2924" s="387" t="s">
        <v>2026</v>
      </c>
      <c r="V2924" s="387" t="s">
        <v>2026</v>
      </c>
      <c r="W2924" s="387" t="s">
        <v>2025</v>
      </c>
      <c r="X2924" s="387" t="s">
        <v>1749</v>
      </c>
      <c r="Y2924" s="387" t="s">
        <v>1748</v>
      </c>
      <c r="Z2924" s="387" t="s">
        <v>1734</v>
      </c>
      <c r="AA2924" s="387" t="s">
        <v>1733</v>
      </c>
      <c r="AB2924" s="387">
        <v>38.369999999999997</v>
      </c>
      <c r="AC2924" s="387">
        <v>0</v>
      </c>
      <c r="AD2924" s="387">
        <v>0</v>
      </c>
      <c r="AE2924" s="387">
        <v>38.369999999999997</v>
      </c>
      <c r="AF2924" s="387" t="s">
        <v>1729</v>
      </c>
      <c r="AG2924" s="387">
        <v>38.369999999999997</v>
      </c>
      <c r="AH2924" s="387">
        <v>0</v>
      </c>
      <c r="AI2924" s="387">
        <v>0</v>
      </c>
      <c r="AJ2924" s="387">
        <v>38.369999999999997</v>
      </c>
      <c r="AK2924" s="387">
        <v>3.84</v>
      </c>
    </row>
    <row r="2925" spans="1:37">
      <c r="A2925" s="387" t="s">
        <v>2724</v>
      </c>
      <c r="B2925" s="388">
        <v>43702.843368055554</v>
      </c>
      <c r="C2925" s="389">
        <v>43702</v>
      </c>
      <c r="D2925" s="387" t="s">
        <v>2356</v>
      </c>
      <c r="E2925" s="389">
        <v>43702</v>
      </c>
      <c r="F2925" s="387" t="s">
        <v>2627</v>
      </c>
      <c r="G2925" s="389">
        <v>43702</v>
      </c>
      <c r="H2925" s="387" t="s">
        <v>1956</v>
      </c>
      <c r="I2925" s="389">
        <v>43702</v>
      </c>
      <c r="J2925" s="387" t="s">
        <v>2723</v>
      </c>
      <c r="K2925" s="387" t="s">
        <v>1741</v>
      </c>
      <c r="L2925" s="390" t="s">
        <v>1732</v>
      </c>
      <c r="M2925" s="390" t="s">
        <v>1740</v>
      </c>
      <c r="N2925" s="390" t="str">
        <f t="shared" si="92"/>
        <v>Employee52@blyblade.com</v>
      </c>
      <c r="O2925" s="390" t="str">
        <f t="shared" si="93"/>
        <v>Allison _Keith</v>
      </c>
      <c r="P2925" s="387" t="s">
        <v>1728</v>
      </c>
      <c r="Q2925" s="387" t="s">
        <v>1739</v>
      </c>
      <c r="R2925" s="387" t="s">
        <v>1738</v>
      </c>
      <c r="S2925" s="387">
        <v>1.38</v>
      </c>
      <c r="T2925" s="387">
        <v>24</v>
      </c>
      <c r="U2925" s="387" t="s">
        <v>1737</v>
      </c>
      <c r="V2925" s="387" t="s">
        <v>1737</v>
      </c>
      <c r="W2925" s="387" t="s">
        <v>1728</v>
      </c>
      <c r="X2925" s="387" t="s">
        <v>1794</v>
      </c>
      <c r="Y2925" s="387" t="s">
        <v>1735</v>
      </c>
      <c r="Z2925" s="387" t="s">
        <v>1734</v>
      </c>
      <c r="AA2925" s="387" t="s">
        <v>1733</v>
      </c>
      <c r="AB2925" s="387">
        <v>22.05</v>
      </c>
      <c r="AC2925" s="387">
        <v>0</v>
      </c>
      <c r="AD2925" s="387">
        <v>0</v>
      </c>
      <c r="AE2925" s="387">
        <v>20</v>
      </c>
      <c r="AF2925" s="387" t="s">
        <v>1729</v>
      </c>
      <c r="AG2925" s="387">
        <v>22.05</v>
      </c>
      <c r="AH2925" s="387">
        <v>0</v>
      </c>
      <c r="AI2925" s="387">
        <v>0</v>
      </c>
      <c r="AJ2925" s="387">
        <v>20</v>
      </c>
      <c r="AK2925" s="387">
        <v>2</v>
      </c>
    </row>
    <row r="2926" spans="1:37">
      <c r="A2926" s="387" t="s">
        <v>2722</v>
      </c>
      <c r="B2926" s="388">
        <v>43702.875520833331</v>
      </c>
      <c r="C2926" s="389">
        <v>43702</v>
      </c>
      <c r="D2926" s="387" t="s">
        <v>2721</v>
      </c>
      <c r="E2926" s="389">
        <v>43702</v>
      </c>
      <c r="F2926" s="387" t="s">
        <v>2720</v>
      </c>
      <c r="G2926" s="389">
        <v>43702</v>
      </c>
      <c r="H2926" s="387" t="s">
        <v>2261</v>
      </c>
      <c r="I2926" s="389">
        <v>43702</v>
      </c>
      <c r="J2926" s="387" t="s">
        <v>2350</v>
      </c>
      <c r="K2926" s="387" t="s">
        <v>1741</v>
      </c>
      <c r="L2926" s="390" t="s">
        <v>1732</v>
      </c>
      <c r="M2926" s="390" t="s">
        <v>2287</v>
      </c>
      <c r="N2926" s="390" t="str">
        <f t="shared" si="92"/>
        <v>Employee14@blyblade.com</v>
      </c>
      <c r="O2926" s="390" t="str">
        <f t="shared" si="93"/>
        <v>Bowie_Tam</v>
      </c>
      <c r="P2926" s="387" t="s">
        <v>1728</v>
      </c>
      <c r="Q2926" s="387" t="s">
        <v>1952</v>
      </c>
      <c r="R2926" s="387" t="s">
        <v>1738</v>
      </c>
      <c r="S2926" s="387">
        <v>0.01</v>
      </c>
      <c r="T2926" s="387">
        <v>6</v>
      </c>
      <c r="U2926" s="387" t="s">
        <v>2026</v>
      </c>
      <c r="V2926" s="387" t="s">
        <v>2026</v>
      </c>
      <c r="W2926" s="387" t="s">
        <v>2025</v>
      </c>
      <c r="X2926" s="387" t="s">
        <v>1749</v>
      </c>
      <c r="Y2926" s="387" t="s">
        <v>1748</v>
      </c>
      <c r="Z2926" s="387" t="s">
        <v>1734</v>
      </c>
      <c r="AA2926" s="387" t="s">
        <v>1733</v>
      </c>
      <c r="AB2926" s="387">
        <v>34.18</v>
      </c>
      <c r="AC2926" s="387">
        <v>0</v>
      </c>
      <c r="AD2926" s="387">
        <v>0</v>
      </c>
      <c r="AE2926" s="387">
        <v>34.18</v>
      </c>
      <c r="AF2926" s="387" t="s">
        <v>1729</v>
      </c>
      <c r="AG2926" s="387">
        <v>34.18</v>
      </c>
      <c r="AH2926" s="387">
        <v>0</v>
      </c>
      <c r="AI2926" s="387">
        <v>0</v>
      </c>
      <c r="AJ2926" s="387">
        <v>34.18</v>
      </c>
      <c r="AK2926" s="387">
        <v>3.42</v>
      </c>
    </row>
    <row r="2927" spans="1:37">
      <c r="A2927" s="387" t="s">
        <v>2719</v>
      </c>
      <c r="B2927" s="388">
        <v>43702.896770833337</v>
      </c>
      <c r="C2927" s="389">
        <v>43702</v>
      </c>
      <c r="D2927" s="387" t="s">
        <v>1767</v>
      </c>
      <c r="E2927" s="389">
        <v>43702</v>
      </c>
      <c r="F2927" s="387" t="s">
        <v>1766</v>
      </c>
      <c r="G2927" s="389">
        <v>43702</v>
      </c>
      <c r="H2927" s="387" t="s">
        <v>2055</v>
      </c>
      <c r="I2927" s="389">
        <v>43702</v>
      </c>
      <c r="J2927" s="387" t="s">
        <v>2054</v>
      </c>
      <c r="K2927" s="387" t="s">
        <v>1741</v>
      </c>
      <c r="L2927" s="390" t="s">
        <v>1732</v>
      </c>
      <c r="M2927" s="390" t="s">
        <v>2027</v>
      </c>
      <c r="N2927" s="390" t="str">
        <f t="shared" si="92"/>
        <v>Employee28@blyblade.com</v>
      </c>
      <c r="O2927" s="390" t="str">
        <f t="shared" si="93"/>
        <v>Tony_Conte</v>
      </c>
      <c r="P2927" s="387" t="s">
        <v>1728</v>
      </c>
      <c r="Q2927" s="387" t="s">
        <v>1952</v>
      </c>
      <c r="R2927" s="387" t="s">
        <v>1738</v>
      </c>
      <c r="S2927" s="387">
        <v>2.14</v>
      </c>
      <c r="T2927" s="387">
        <v>6</v>
      </c>
      <c r="U2927" s="387" t="s">
        <v>2026</v>
      </c>
      <c r="V2927" s="387" t="s">
        <v>2026</v>
      </c>
      <c r="W2927" s="387" t="s">
        <v>2025</v>
      </c>
      <c r="X2927" s="387" t="s">
        <v>1749</v>
      </c>
      <c r="Y2927" s="387" t="s">
        <v>1748</v>
      </c>
      <c r="Z2927" s="387" t="s">
        <v>1734</v>
      </c>
      <c r="AA2927" s="387" t="s">
        <v>1733</v>
      </c>
      <c r="AB2927" s="387">
        <v>69.59</v>
      </c>
      <c r="AC2927" s="387">
        <v>0</v>
      </c>
      <c r="AD2927" s="387">
        <v>0</v>
      </c>
      <c r="AE2927" s="387">
        <v>69.59</v>
      </c>
      <c r="AF2927" s="387" t="s">
        <v>1729</v>
      </c>
      <c r="AG2927" s="387">
        <v>69.59</v>
      </c>
      <c r="AH2927" s="387">
        <v>0</v>
      </c>
      <c r="AI2927" s="387">
        <v>0</v>
      </c>
      <c r="AJ2927" s="387">
        <v>69.59</v>
      </c>
      <c r="AK2927" s="387">
        <v>6.96</v>
      </c>
    </row>
    <row r="2928" spans="1:37">
      <c r="A2928" s="387" t="s">
        <v>2718</v>
      </c>
      <c r="B2928" s="388">
        <v>43702.924131944441</v>
      </c>
      <c r="C2928" s="389">
        <v>43702</v>
      </c>
      <c r="D2928" s="387" t="s">
        <v>2717</v>
      </c>
      <c r="E2928" s="389">
        <v>43702</v>
      </c>
      <c r="F2928" s="387" t="s">
        <v>2716</v>
      </c>
      <c r="G2928" s="389">
        <v>43702</v>
      </c>
      <c r="H2928" s="387" t="s">
        <v>2034</v>
      </c>
      <c r="I2928" s="389">
        <v>43702</v>
      </c>
      <c r="J2928" s="387" t="s">
        <v>2033</v>
      </c>
      <c r="K2928" s="387" t="s">
        <v>1741</v>
      </c>
      <c r="L2928" s="390" t="s">
        <v>1732</v>
      </c>
      <c r="M2928" s="390" t="s">
        <v>1979</v>
      </c>
      <c r="N2928" s="390" t="str">
        <f t="shared" si="92"/>
        <v>Employee15@blyblade.com</v>
      </c>
      <c r="O2928" s="390" t="str">
        <f t="shared" si="93"/>
        <v>Jess_Rooney</v>
      </c>
      <c r="P2928" s="387" t="s">
        <v>1728</v>
      </c>
      <c r="Q2928" s="387" t="s">
        <v>1847</v>
      </c>
      <c r="R2928" s="387" t="s">
        <v>1738</v>
      </c>
      <c r="S2928" s="387">
        <v>14.99</v>
      </c>
      <c r="T2928" s="387">
        <v>45</v>
      </c>
      <c r="U2928" s="387" t="s">
        <v>2199</v>
      </c>
      <c r="V2928" s="387" t="s">
        <v>1802</v>
      </c>
      <c r="W2928" s="387" t="s">
        <v>1771</v>
      </c>
      <c r="X2928" s="387" t="s">
        <v>1770</v>
      </c>
      <c r="Y2928" s="387" t="s">
        <v>1735</v>
      </c>
      <c r="Z2928" s="387" t="s">
        <v>1734</v>
      </c>
      <c r="AA2928" s="387" t="s">
        <v>1733</v>
      </c>
      <c r="AB2928" s="387">
        <v>80.709999999999994</v>
      </c>
      <c r="AC2928" s="387">
        <v>0</v>
      </c>
      <c r="AD2928" s="387">
        <v>0</v>
      </c>
      <c r="AE2928" s="387">
        <v>80.709999999999994</v>
      </c>
      <c r="AF2928" s="387" t="s">
        <v>1729</v>
      </c>
      <c r="AG2928" s="387">
        <v>80.709999999999994</v>
      </c>
      <c r="AH2928" s="387">
        <v>0</v>
      </c>
      <c r="AI2928" s="387">
        <v>0</v>
      </c>
      <c r="AJ2928" s="387">
        <v>80.709999999999994</v>
      </c>
      <c r="AK2928" s="387">
        <v>8.07</v>
      </c>
    </row>
    <row r="2929" spans="1:37">
      <c r="A2929" s="387" t="s">
        <v>2715</v>
      </c>
      <c r="B2929" s="388">
        <v>43702.947337962964</v>
      </c>
      <c r="C2929" s="389">
        <v>43702</v>
      </c>
      <c r="D2929" s="387" t="s">
        <v>2034</v>
      </c>
      <c r="E2929" s="389">
        <v>43702</v>
      </c>
      <c r="F2929" s="387" t="s">
        <v>2033</v>
      </c>
      <c r="G2929" s="389">
        <v>43702</v>
      </c>
      <c r="H2929" s="387" t="s">
        <v>2714</v>
      </c>
      <c r="I2929" s="389">
        <v>43702</v>
      </c>
      <c r="J2929" s="387" t="s">
        <v>2408</v>
      </c>
      <c r="K2929" s="387" t="s">
        <v>1741</v>
      </c>
      <c r="L2929" s="390" t="s">
        <v>1732</v>
      </c>
      <c r="M2929" s="390" t="s">
        <v>2287</v>
      </c>
      <c r="N2929" s="390" t="str">
        <f t="shared" si="92"/>
        <v>Employee14@blyblade.com</v>
      </c>
      <c r="O2929" s="390" t="str">
        <f t="shared" si="93"/>
        <v>Bowie_Tam</v>
      </c>
      <c r="P2929" s="387" t="s">
        <v>1728</v>
      </c>
      <c r="Q2929" s="387" t="s">
        <v>1952</v>
      </c>
      <c r="R2929" s="387" t="s">
        <v>1738</v>
      </c>
      <c r="S2929" s="387">
        <v>5.98</v>
      </c>
      <c r="T2929" s="387">
        <v>27</v>
      </c>
      <c r="U2929" s="387" t="s">
        <v>2026</v>
      </c>
      <c r="V2929" s="387" t="s">
        <v>2026</v>
      </c>
      <c r="W2929" s="387" t="s">
        <v>2025</v>
      </c>
      <c r="X2929" s="387" t="s">
        <v>1749</v>
      </c>
      <c r="Y2929" s="387" t="s">
        <v>1748</v>
      </c>
      <c r="Z2929" s="387" t="s">
        <v>1734</v>
      </c>
      <c r="AA2929" s="387" t="s">
        <v>1733</v>
      </c>
      <c r="AB2929" s="387">
        <v>78.069999999999993</v>
      </c>
      <c r="AC2929" s="387">
        <v>0</v>
      </c>
      <c r="AD2929" s="387">
        <v>0</v>
      </c>
      <c r="AE2929" s="387">
        <v>78.069999999999993</v>
      </c>
      <c r="AF2929" s="387" t="s">
        <v>1729</v>
      </c>
      <c r="AG2929" s="387">
        <v>78.069999999999993</v>
      </c>
      <c r="AH2929" s="387">
        <v>0</v>
      </c>
      <c r="AI2929" s="387">
        <v>0</v>
      </c>
      <c r="AJ2929" s="387">
        <v>78.069999999999993</v>
      </c>
      <c r="AK2929" s="387">
        <v>7.81</v>
      </c>
    </row>
    <row r="2930" spans="1:37">
      <c r="A2930" s="387" t="s">
        <v>2713</v>
      </c>
      <c r="B2930" s="388">
        <v>43703.027465277781</v>
      </c>
      <c r="C2930" s="389">
        <v>43702</v>
      </c>
      <c r="D2930" s="387" t="s">
        <v>2712</v>
      </c>
      <c r="E2930" s="389">
        <v>43702</v>
      </c>
      <c r="F2930" s="387" t="s">
        <v>2711</v>
      </c>
      <c r="G2930" s="389">
        <v>43703</v>
      </c>
      <c r="H2930" s="387" t="s">
        <v>1860</v>
      </c>
      <c r="I2930" s="389">
        <v>43702</v>
      </c>
      <c r="J2930" s="387" t="s">
        <v>2710</v>
      </c>
      <c r="K2930" s="387" t="s">
        <v>1741</v>
      </c>
      <c r="L2930" s="390" t="s">
        <v>1732</v>
      </c>
      <c r="M2930" s="390" t="s">
        <v>1740</v>
      </c>
      <c r="N2930" s="390" t="str">
        <f t="shared" si="92"/>
        <v>Employee52@blyblade.com</v>
      </c>
      <c r="O2930" s="390" t="str">
        <f t="shared" si="93"/>
        <v>Allison _Keith</v>
      </c>
      <c r="P2930" s="387" t="s">
        <v>1728</v>
      </c>
      <c r="Q2930" s="387" t="s">
        <v>1739</v>
      </c>
      <c r="R2930" s="387" t="s">
        <v>1738</v>
      </c>
      <c r="S2930" s="387">
        <v>1.56</v>
      </c>
      <c r="T2930" s="387">
        <v>46</v>
      </c>
      <c r="U2930" s="387" t="s">
        <v>1737</v>
      </c>
      <c r="V2930" s="387" t="s">
        <v>1737</v>
      </c>
      <c r="W2930" s="387" t="s">
        <v>1728</v>
      </c>
      <c r="X2930" s="387" t="s">
        <v>1736</v>
      </c>
      <c r="Y2930" s="387" t="s">
        <v>1735</v>
      </c>
      <c r="Z2930" s="387" t="s">
        <v>1734</v>
      </c>
      <c r="AA2930" s="387" t="s">
        <v>1733</v>
      </c>
      <c r="AB2930" s="387">
        <v>30.2</v>
      </c>
      <c r="AC2930" s="387">
        <v>0</v>
      </c>
      <c r="AD2930" s="387">
        <v>0</v>
      </c>
      <c r="AE2930" s="387">
        <v>30</v>
      </c>
      <c r="AF2930" s="387" t="s">
        <v>1729</v>
      </c>
      <c r="AG2930" s="387">
        <v>30.2</v>
      </c>
      <c r="AH2930" s="387">
        <v>0</v>
      </c>
      <c r="AI2930" s="387">
        <v>0</v>
      </c>
      <c r="AJ2930" s="387">
        <v>30</v>
      </c>
      <c r="AK2930" s="387">
        <v>3</v>
      </c>
    </row>
    <row r="2931" spans="1:37">
      <c r="A2931" s="387" t="s">
        <v>2709</v>
      </c>
      <c r="B2931" s="388">
        <v>43703.05736111111</v>
      </c>
      <c r="C2931" s="389">
        <v>43702</v>
      </c>
      <c r="D2931" s="387" t="s">
        <v>2708</v>
      </c>
      <c r="E2931" s="389">
        <v>43702</v>
      </c>
      <c r="F2931" s="387" t="s">
        <v>2707</v>
      </c>
      <c r="G2931" s="389">
        <v>43703</v>
      </c>
      <c r="H2931" s="387" t="s">
        <v>2706</v>
      </c>
      <c r="I2931" s="389">
        <v>43702</v>
      </c>
      <c r="J2931" s="387" t="s">
        <v>2705</v>
      </c>
      <c r="K2931" s="387" t="s">
        <v>1741</v>
      </c>
      <c r="L2931" s="390" t="s">
        <v>1732</v>
      </c>
      <c r="M2931" s="390" t="s">
        <v>1911</v>
      </c>
      <c r="N2931" s="390" t="str">
        <f t="shared" si="92"/>
        <v>Employee18@blyblade.com</v>
      </c>
      <c r="O2931" s="390" t="str">
        <f t="shared" si="93"/>
        <v>Maryanne_Johnson</v>
      </c>
      <c r="P2931" s="387" t="s">
        <v>1728</v>
      </c>
      <c r="Q2931" s="387" t="s">
        <v>1739</v>
      </c>
      <c r="R2931" s="387" t="s">
        <v>1738</v>
      </c>
      <c r="S2931" s="387">
        <v>1.2</v>
      </c>
      <c r="T2931" s="387">
        <v>90</v>
      </c>
      <c r="U2931" s="387" t="s">
        <v>1737</v>
      </c>
      <c r="V2931" s="387" t="s">
        <v>1737</v>
      </c>
      <c r="W2931" s="387" t="s">
        <v>1728</v>
      </c>
      <c r="X2931" s="387" t="s">
        <v>1736</v>
      </c>
      <c r="Y2931" s="387" t="s">
        <v>1735</v>
      </c>
      <c r="Z2931" s="387" t="s">
        <v>1734</v>
      </c>
      <c r="AA2931" s="387" t="s">
        <v>1793</v>
      </c>
      <c r="AB2931" s="387">
        <v>21</v>
      </c>
      <c r="AC2931" s="387">
        <v>0</v>
      </c>
      <c r="AD2931" s="387">
        <v>2</v>
      </c>
      <c r="AE2931" s="387">
        <v>21</v>
      </c>
      <c r="AF2931" s="387" t="s">
        <v>1729</v>
      </c>
      <c r="AG2931" s="387">
        <v>21</v>
      </c>
      <c r="AH2931" s="387">
        <v>0</v>
      </c>
      <c r="AI2931" s="387">
        <v>2</v>
      </c>
      <c r="AJ2931" s="387">
        <v>21</v>
      </c>
      <c r="AK2931" s="387">
        <v>2.1</v>
      </c>
    </row>
    <row r="2932" spans="1:37">
      <c r="A2932" s="387" t="s">
        <v>2704</v>
      </c>
      <c r="B2932" s="388">
        <v>43703.060011574074</v>
      </c>
      <c r="C2932" s="389">
        <v>43703</v>
      </c>
      <c r="D2932" s="387" t="s">
        <v>1907</v>
      </c>
      <c r="E2932" s="389">
        <v>43702</v>
      </c>
      <c r="F2932" s="387" t="s">
        <v>1906</v>
      </c>
      <c r="G2932" s="389">
        <v>43703</v>
      </c>
      <c r="H2932" s="387" t="s">
        <v>2500</v>
      </c>
      <c r="I2932" s="389">
        <v>43702</v>
      </c>
      <c r="J2932" s="387" t="s">
        <v>2499</v>
      </c>
      <c r="K2932" s="387" t="s">
        <v>1741</v>
      </c>
      <c r="L2932" s="390" t="s">
        <v>1732</v>
      </c>
      <c r="M2932" s="390" t="s">
        <v>1929</v>
      </c>
      <c r="N2932" s="390" t="str">
        <f t="shared" si="92"/>
        <v>Employee29@blyblade.com</v>
      </c>
      <c r="O2932" s="390" t="str">
        <f t="shared" si="93"/>
        <v>Justin_Meltzer</v>
      </c>
      <c r="P2932" s="387" t="s">
        <v>1728</v>
      </c>
      <c r="Q2932" s="387" t="s">
        <v>1967</v>
      </c>
      <c r="R2932" s="387" t="s">
        <v>1753</v>
      </c>
      <c r="S2932" s="387">
        <v>5.95</v>
      </c>
      <c r="T2932" s="387">
        <v>11</v>
      </c>
      <c r="U2932" s="387" t="s">
        <v>1795</v>
      </c>
      <c r="V2932" s="387" t="s">
        <v>1781</v>
      </c>
      <c r="W2932" s="387" t="s">
        <v>1965</v>
      </c>
      <c r="X2932" s="387" t="s">
        <v>1964</v>
      </c>
      <c r="Y2932" s="387" t="s">
        <v>1748</v>
      </c>
      <c r="Z2932" s="387" t="s">
        <v>1734</v>
      </c>
      <c r="AA2932" s="387" t="s">
        <v>1733</v>
      </c>
      <c r="AB2932" s="387">
        <v>39.11</v>
      </c>
      <c r="AC2932" s="387">
        <v>0</v>
      </c>
      <c r="AD2932" s="387">
        <v>0</v>
      </c>
      <c r="AE2932" s="387">
        <v>39.11</v>
      </c>
      <c r="AF2932" s="387" t="s">
        <v>1729</v>
      </c>
      <c r="AG2932" s="387">
        <v>39.11</v>
      </c>
      <c r="AH2932" s="387">
        <v>0</v>
      </c>
      <c r="AI2932" s="387">
        <v>0</v>
      </c>
      <c r="AJ2932" s="387">
        <v>39.11</v>
      </c>
      <c r="AK2932" s="387">
        <v>3.91</v>
      </c>
    </row>
    <row r="2933" spans="1:37">
      <c r="A2933" s="387" t="s">
        <v>2703</v>
      </c>
      <c r="B2933" s="388">
        <v>43703.118344907409</v>
      </c>
      <c r="C2933" s="389">
        <v>43703</v>
      </c>
      <c r="D2933" s="387" t="s">
        <v>2702</v>
      </c>
      <c r="E2933" s="389">
        <v>43702</v>
      </c>
      <c r="F2933" s="387" t="s">
        <v>2701</v>
      </c>
      <c r="G2933" s="389">
        <v>43703</v>
      </c>
      <c r="H2933" s="387" t="s">
        <v>2700</v>
      </c>
      <c r="I2933" s="389">
        <v>43702</v>
      </c>
      <c r="J2933" s="387" t="s">
        <v>2699</v>
      </c>
      <c r="K2933" s="387" t="s">
        <v>1741</v>
      </c>
      <c r="L2933" s="390" t="s">
        <v>1732</v>
      </c>
      <c r="M2933" s="390" t="s">
        <v>1979</v>
      </c>
      <c r="N2933" s="390" t="str">
        <f t="shared" si="92"/>
        <v>Employee15@blyblade.com</v>
      </c>
      <c r="O2933" s="390" t="str">
        <f t="shared" si="93"/>
        <v>Jess_Rooney</v>
      </c>
      <c r="P2933" s="387" t="s">
        <v>1728</v>
      </c>
      <c r="Q2933" s="387" t="s">
        <v>1847</v>
      </c>
      <c r="R2933" s="387" t="s">
        <v>1803</v>
      </c>
      <c r="S2933" s="387">
        <v>16.420000000000002</v>
      </c>
      <c r="T2933" s="387">
        <v>43</v>
      </c>
      <c r="U2933" s="387" t="s">
        <v>1802</v>
      </c>
      <c r="V2933" s="387" t="s">
        <v>2199</v>
      </c>
      <c r="W2933" s="387" t="s">
        <v>1771</v>
      </c>
      <c r="X2933" s="387" t="s">
        <v>1770</v>
      </c>
      <c r="Y2933" s="387" t="s">
        <v>1735</v>
      </c>
      <c r="Z2933" s="387" t="s">
        <v>1734</v>
      </c>
      <c r="AA2933" s="387" t="s">
        <v>1733</v>
      </c>
      <c r="AB2933" s="387">
        <v>47.18</v>
      </c>
      <c r="AC2933" s="387">
        <v>0</v>
      </c>
      <c r="AD2933" s="387">
        <v>0</v>
      </c>
      <c r="AE2933" s="387">
        <v>47.18</v>
      </c>
      <c r="AF2933" s="387" t="s">
        <v>1729</v>
      </c>
      <c r="AG2933" s="387">
        <v>47.18</v>
      </c>
      <c r="AH2933" s="387">
        <v>0</v>
      </c>
      <c r="AI2933" s="387">
        <v>0</v>
      </c>
      <c r="AJ2933" s="387">
        <v>47.18</v>
      </c>
      <c r="AK2933" s="387">
        <v>4.72</v>
      </c>
    </row>
    <row r="2934" spans="1:37">
      <c r="A2934" s="387" t="s">
        <v>2698</v>
      </c>
      <c r="B2934" s="388">
        <v>43703.231979166667</v>
      </c>
      <c r="C2934" s="389">
        <v>43702</v>
      </c>
      <c r="D2934" s="387" t="s">
        <v>1758</v>
      </c>
      <c r="E2934" s="389">
        <v>43702</v>
      </c>
      <c r="F2934" s="387" t="s">
        <v>2697</v>
      </c>
      <c r="G2934" s="389">
        <v>43702</v>
      </c>
      <c r="H2934" s="387" t="s">
        <v>2696</v>
      </c>
      <c r="I2934" s="389">
        <v>43702</v>
      </c>
      <c r="J2934" s="387" t="s">
        <v>2429</v>
      </c>
      <c r="K2934" s="387" t="s">
        <v>1741</v>
      </c>
      <c r="L2934" s="390" t="s">
        <v>1732</v>
      </c>
      <c r="M2934" s="390" t="s">
        <v>1884</v>
      </c>
      <c r="N2934" s="390" t="str">
        <f t="shared" si="92"/>
        <v>Employee25@blyblade.com</v>
      </c>
      <c r="O2934" s="390" t="str">
        <f t="shared" si="93"/>
        <v>Shyloh_Davonne Wilkinson</v>
      </c>
      <c r="P2934" s="387" t="s">
        <v>1728</v>
      </c>
      <c r="Q2934" s="387" t="s">
        <v>1847</v>
      </c>
      <c r="R2934" s="387" t="s">
        <v>1803</v>
      </c>
      <c r="S2934" s="387">
        <v>37.22</v>
      </c>
      <c r="T2934" s="387">
        <v>72</v>
      </c>
      <c r="U2934" s="387" t="s">
        <v>1882</v>
      </c>
      <c r="V2934" s="387" t="s">
        <v>2050</v>
      </c>
      <c r="W2934" s="387" t="s">
        <v>1771</v>
      </c>
      <c r="X2934" s="387" t="s">
        <v>1770</v>
      </c>
      <c r="Y2934" s="387" t="s">
        <v>1735</v>
      </c>
      <c r="Z2934" s="387" t="s">
        <v>1734</v>
      </c>
      <c r="AA2934" s="387" t="s">
        <v>1747</v>
      </c>
      <c r="AB2934" s="387">
        <v>0</v>
      </c>
      <c r="AC2934" s="387">
        <v>0</v>
      </c>
      <c r="AD2934" s="387">
        <v>12.64</v>
      </c>
      <c r="AE2934" s="387">
        <v>12.64</v>
      </c>
      <c r="AF2934" s="387" t="s">
        <v>1729</v>
      </c>
      <c r="AG2934" s="387">
        <v>0</v>
      </c>
      <c r="AH2934" s="387">
        <v>0</v>
      </c>
      <c r="AI2934" s="387">
        <v>12.64</v>
      </c>
      <c r="AJ2934" s="387">
        <v>12.64</v>
      </c>
      <c r="AK2934" s="387">
        <v>0</v>
      </c>
    </row>
    <row r="2935" spans="1:37">
      <c r="A2935" s="387" t="s">
        <v>2695</v>
      </c>
      <c r="B2935" s="388">
        <v>43703.232395833336</v>
      </c>
      <c r="C2935" s="389">
        <v>43703</v>
      </c>
      <c r="D2935" s="387" t="s">
        <v>2694</v>
      </c>
      <c r="E2935" s="389">
        <v>43703</v>
      </c>
      <c r="F2935" s="387" t="s">
        <v>2693</v>
      </c>
      <c r="G2935" s="387" t="s">
        <v>1728</v>
      </c>
      <c r="H2935" s="387" t="s">
        <v>1728</v>
      </c>
      <c r="I2935" s="387" t="s">
        <v>1728</v>
      </c>
      <c r="J2935" s="387" t="s">
        <v>1728</v>
      </c>
      <c r="K2935" s="387" t="s">
        <v>1741</v>
      </c>
      <c r="L2935" s="390" t="s">
        <v>1732</v>
      </c>
      <c r="M2935" s="390" t="s">
        <v>1911</v>
      </c>
      <c r="N2935" s="390" t="str">
        <f t="shared" si="92"/>
        <v>Employee18@blyblade.com</v>
      </c>
      <c r="O2935" s="390" t="str">
        <f t="shared" si="93"/>
        <v>Maryanne_Johnson</v>
      </c>
      <c r="P2935" s="387" t="s">
        <v>1728</v>
      </c>
      <c r="Q2935" s="387" t="s">
        <v>1847</v>
      </c>
      <c r="R2935" s="387" t="s">
        <v>1738</v>
      </c>
      <c r="S2935" s="387" t="s">
        <v>1728</v>
      </c>
      <c r="T2935" s="387" t="s">
        <v>1728</v>
      </c>
      <c r="U2935" s="387" t="s">
        <v>1845</v>
      </c>
      <c r="V2935" s="387" t="s">
        <v>1737</v>
      </c>
      <c r="W2935" s="387" t="s">
        <v>1875</v>
      </c>
      <c r="X2935" s="387" t="s">
        <v>1770</v>
      </c>
      <c r="Y2935" s="387" t="s">
        <v>1735</v>
      </c>
      <c r="Z2935" s="387" t="s">
        <v>1734</v>
      </c>
      <c r="AA2935" s="387" t="s">
        <v>1733</v>
      </c>
      <c r="AB2935" s="387">
        <v>5.44</v>
      </c>
      <c r="AC2935" s="387">
        <v>0</v>
      </c>
      <c r="AD2935" s="387">
        <v>0</v>
      </c>
      <c r="AE2935" s="387">
        <v>5.44</v>
      </c>
      <c r="AF2935" s="387" t="s">
        <v>1729</v>
      </c>
      <c r="AG2935" s="387">
        <v>5.44</v>
      </c>
      <c r="AH2935" s="387">
        <v>0</v>
      </c>
      <c r="AI2935" s="387">
        <v>0</v>
      </c>
      <c r="AJ2935" s="387">
        <v>5.44</v>
      </c>
      <c r="AK2935" s="387">
        <v>0.54</v>
      </c>
    </row>
    <row r="2936" spans="1:37">
      <c r="A2936" s="387" t="s">
        <v>2658</v>
      </c>
      <c r="B2936" s="388">
        <v>43703.242407407408</v>
      </c>
      <c r="C2936" s="389">
        <v>43703</v>
      </c>
      <c r="D2936" s="387" t="s">
        <v>2476</v>
      </c>
      <c r="E2936" s="389">
        <v>43703</v>
      </c>
      <c r="F2936" s="387" t="s">
        <v>2657</v>
      </c>
      <c r="G2936" s="387" t="s">
        <v>1728</v>
      </c>
      <c r="H2936" s="387" t="s">
        <v>1728</v>
      </c>
      <c r="I2936" s="387" t="s">
        <v>1728</v>
      </c>
      <c r="J2936" s="387" t="s">
        <v>1728</v>
      </c>
      <c r="K2936" s="387" t="s">
        <v>1741</v>
      </c>
      <c r="L2936" s="390" t="s">
        <v>1732</v>
      </c>
      <c r="M2936" s="390" t="s">
        <v>1740</v>
      </c>
      <c r="N2936" s="390" t="str">
        <f t="shared" si="92"/>
        <v>Employee52@blyblade.com</v>
      </c>
      <c r="O2936" s="390" t="str">
        <f t="shared" si="93"/>
        <v>Allison _Keith</v>
      </c>
      <c r="P2936" s="387" t="s">
        <v>1728</v>
      </c>
      <c r="Q2936" s="387" t="s">
        <v>1754</v>
      </c>
      <c r="R2936" s="387" t="s">
        <v>1738</v>
      </c>
      <c r="S2936" s="387" t="s">
        <v>1728</v>
      </c>
      <c r="T2936" s="387" t="s">
        <v>1728</v>
      </c>
      <c r="U2936" s="387" t="s">
        <v>2393</v>
      </c>
      <c r="V2936" s="387" t="s">
        <v>2393</v>
      </c>
      <c r="W2936" s="387" t="s">
        <v>1771</v>
      </c>
      <c r="X2936" s="387" t="s">
        <v>1844</v>
      </c>
      <c r="Y2936" s="387" t="s">
        <v>1735</v>
      </c>
      <c r="Z2936" s="387" t="s">
        <v>1734</v>
      </c>
      <c r="AA2936" s="387" t="s">
        <v>1733</v>
      </c>
      <c r="AB2936" s="387">
        <v>5.44</v>
      </c>
      <c r="AC2936" s="387">
        <v>0</v>
      </c>
      <c r="AD2936" s="387">
        <v>0</v>
      </c>
      <c r="AE2936" s="387">
        <v>5.44</v>
      </c>
      <c r="AF2936" s="387" t="s">
        <v>1729</v>
      </c>
      <c r="AG2936" s="387">
        <v>5.44</v>
      </c>
      <c r="AH2936" s="387">
        <v>0</v>
      </c>
      <c r="AI2936" s="387">
        <v>0</v>
      </c>
      <c r="AJ2936" s="387">
        <v>5.44</v>
      </c>
      <c r="AK2936" s="387">
        <v>0.54</v>
      </c>
    </row>
    <row r="2937" spans="1:37">
      <c r="A2937" s="387" t="s">
        <v>2663</v>
      </c>
      <c r="B2937" s="388">
        <v>43703.243414351855</v>
      </c>
      <c r="C2937" s="389">
        <v>43703</v>
      </c>
      <c r="D2937" s="387" t="s">
        <v>2662</v>
      </c>
      <c r="E2937" s="389">
        <v>43703</v>
      </c>
      <c r="F2937" s="387" t="s">
        <v>2661</v>
      </c>
      <c r="G2937" s="389">
        <v>43703</v>
      </c>
      <c r="H2937" s="387" t="s">
        <v>2660</v>
      </c>
      <c r="I2937" s="389">
        <v>43703</v>
      </c>
      <c r="J2937" s="387" t="s">
        <v>2659</v>
      </c>
      <c r="K2937" s="387" t="s">
        <v>1741</v>
      </c>
      <c r="L2937" s="390" t="s">
        <v>1732</v>
      </c>
      <c r="M2937" s="390" t="s">
        <v>1911</v>
      </c>
      <c r="N2937" s="390" t="str">
        <f t="shared" si="92"/>
        <v>Employee18@blyblade.com</v>
      </c>
      <c r="O2937" s="390" t="str">
        <f t="shared" si="93"/>
        <v>Maryanne_Johnson</v>
      </c>
      <c r="P2937" s="387" t="s">
        <v>1728</v>
      </c>
      <c r="Q2937" s="387" t="s">
        <v>1847</v>
      </c>
      <c r="R2937" s="387" t="s">
        <v>1738</v>
      </c>
      <c r="S2937" s="387">
        <v>2.3199999999999998</v>
      </c>
      <c r="T2937" s="387">
        <v>10</v>
      </c>
      <c r="U2937" s="387" t="s">
        <v>1737</v>
      </c>
      <c r="V2937" s="387" t="s">
        <v>1883</v>
      </c>
      <c r="W2937" s="387" t="s">
        <v>1875</v>
      </c>
      <c r="X2937" s="387" t="s">
        <v>1770</v>
      </c>
      <c r="Y2937" s="387" t="s">
        <v>1735</v>
      </c>
      <c r="Z2937" s="387" t="s">
        <v>1734</v>
      </c>
      <c r="AA2937" s="387" t="s">
        <v>1733</v>
      </c>
      <c r="AB2937" s="387">
        <v>14.46</v>
      </c>
      <c r="AC2937" s="387">
        <v>0</v>
      </c>
      <c r="AD2937" s="387">
        <v>0</v>
      </c>
      <c r="AE2937" s="387">
        <v>14.46</v>
      </c>
      <c r="AF2937" s="387" t="s">
        <v>1729</v>
      </c>
      <c r="AG2937" s="387">
        <v>14.46</v>
      </c>
      <c r="AH2937" s="387">
        <v>0</v>
      </c>
      <c r="AI2937" s="387">
        <v>0</v>
      </c>
      <c r="AJ2937" s="387">
        <v>14.46</v>
      </c>
      <c r="AK2937" s="387">
        <v>1.45</v>
      </c>
    </row>
    <row r="2938" spans="1:37">
      <c r="A2938" s="387" t="s">
        <v>2692</v>
      </c>
      <c r="B2938" s="388">
        <v>43703.275393518517</v>
      </c>
      <c r="C2938" s="389">
        <v>43703</v>
      </c>
      <c r="D2938" s="387" t="s">
        <v>2476</v>
      </c>
      <c r="E2938" s="389">
        <v>43703</v>
      </c>
      <c r="F2938" s="387" t="s">
        <v>2657</v>
      </c>
      <c r="G2938" s="389">
        <v>43703</v>
      </c>
      <c r="H2938" s="387" t="s">
        <v>2691</v>
      </c>
      <c r="I2938" s="389">
        <v>43703</v>
      </c>
      <c r="J2938" s="387" t="s">
        <v>2690</v>
      </c>
      <c r="K2938" s="387" t="s">
        <v>1741</v>
      </c>
      <c r="L2938" s="390" t="s">
        <v>1732</v>
      </c>
      <c r="M2938" s="390" t="s">
        <v>1884</v>
      </c>
      <c r="N2938" s="390" t="str">
        <f t="shared" si="92"/>
        <v>Employee25@blyblade.com</v>
      </c>
      <c r="O2938" s="390" t="str">
        <f t="shared" si="93"/>
        <v>Shyloh_Davonne Wilkinson</v>
      </c>
      <c r="P2938" s="387" t="s">
        <v>1728</v>
      </c>
      <c r="Q2938" s="387" t="s">
        <v>1847</v>
      </c>
      <c r="R2938" s="387" t="s">
        <v>1738</v>
      </c>
      <c r="S2938" s="387">
        <v>9.25</v>
      </c>
      <c r="T2938" s="387">
        <v>40</v>
      </c>
      <c r="U2938" s="387" t="s">
        <v>1845</v>
      </c>
      <c r="V2938" s="387" t="s">
        <v>1882</v>
      </c>
      <c r="W2938" s="387" t="s">
        <v>1771</v>
      </c>
      <c r="X2938" s="387" t="s">
        <v>1844</v>
      </c>
      <c r="Y2938" s="387" t="s">
        <v>1735</v>
      </c>
      <c r="Z2938" s="387" t="s">
        <v>1734</v>
      </c>
      <c r="AA2938" s="387" t="s">
        <v>1733</v>
      </c>
      <c r="AB2938" s="387">
        <v>75.86</v>
      </c>
      <c r="AC2938" s="387">
        <v>0</v>
      </c>
      <c r="AD2938" s="387">
        <v>0</v>
      </c>
      <c r="AE2938" s="387">
        <v>75.86</v>
      </c>
      <c r="AF2938" s="387" t="s">
        <v>1729</v>
      </c>
      <c r="AG2938" s="387">
        <v>75.86</v>
      </c>
      <c r="AH2938" s="387">
        <v>0</v>
      </c>
      <c r="AI2938" s="387">
        <v>0</v>
      </c>
      <c r="AJ2938" s="387">
        <v>75.86</v>
      </c>
      <c r="AK2938" s="387">
        <v>7.59</v>
      </c>
    </row>
    <row r="2939" spans="1:37">
      <c r="A2939" s="387" t="s">
        <v>2689</v>
      </c>
      <c r="B2939" s="388">
        <v>43703.448009259257</v>
      </c>
      <c r="C2939" s="389">
        <v>43703</v>
      </c>
      <c r="D2939" s="387" t="s">
        <v>2688</v>
      </c>
      <c r="E2939" s="389">
        <v>43703</v>
      </c>
      <c r="F2939" s="387" t="s">
        <v>2687</v>
      </c>
      <c r="G2939" s="389">
        <v>43703</v>
      </c>
      <c r="H2939" s="387" t="s">
        <v>2686</v>
      </c>
      <c r="I2939" s="389">
        <v>43703</v>
      </c>
      <c r="J2939" s="387" t="s">
        <v>2685</v>
      </c>
      <c r="K2939" s="387" t="s">
        <v>1741</v>
      </c>
      <c r="L2939" s="390" t="s">
        <v>1732</v>
      </c>
      <c r="M2939" s="390" t="s">
        <v>1827</v>
      </c>
      <c r="N2939" s="390" t="str">
        <f t="shared" si="92"/>
        <v>Employee30@blyblade.com</v>
      </c>
      <c r="O2939" s="390" t="str">
        <f t="shared" si="93"/>
        <v>Sabrina_Kogut</v>
      </c>
      <c r="P2939" s="387" t="s">
        <v>1728</v>
      </c>
      <c r="Q2939" s="387" t="s">
        <v>1754</v>
      </c>
      <c r="R2939" s="387" t="s">
        <v>1753</v>
      </c>
      <c r="S2939" s="387">
        <v>22.91</v>
      </c>
      <c r="T2939" s="387">
        <v>33</v>
      </c>
      <c r="U2939" s="387" t="s">
        <v>1795</v>
      </c>
      <c r="V2939" s="387" t="s">
        <v>1826</v>
      </c>
      <c r="W2939" s="387" t="s">
        <v>1771</v>
      </c>
      <c r="X2939" s="387" t="s">
        <v>1770</v>
      </c>
      <c r="Y2939" s="387" t="s">
        <v>1825</v>
      </c>
      <c r="Z2939" s="387" t="s">
        <v>1734</v>
      </c>
      <c r="AA2939" s="387" t="s">
        <v>1733</v>
      </c>
      <c r="AB2939" s="387">
        <v>71.19</v>
      </c>
      <c r="AC2939" s="387">
        <v>0</v>
      </c>
      <c r="AD2939" s="387">
        <v>0</v>
      </c>
      <c r="AE2939" s="387">
        <v>71.19</v>
      </c>
      <c r="AF2939" s="387" t="s">
        <v>1729</v>
      </c>
      <c r="AG2939" s="387">
        <v>71.19</v>
      </c>
      <c r="AH2939" s="387">
        <v>0</v>
      </c>
      <c r="AI2939" s="387">
        <v>0</v>
      </c>
      <c r="AJ2939" s="387">
        <v>71.19</v>
      </c>
      <c r="AK2939" s="387">
        <v>7.12</v>
      </c>
    </row>
    <row r="2940" spans="1:37">
      <c r="A2940" s="387" t="s">
        <v>2684</v>
      </c>
      <c r="B2940" s="388">
        <v>43703.455659722225</v>
      </c>
      <c r="C2940" s="389">
        <v>43703</v>
      </c>
      <c r="D2940" s="387" t="s">
        <v>2683</v>
      </c>
      <c r="E2940" s="389">
        <v>43703</v>
      </c>
      <c r="F2940" s="387" t="s">
        <v>2682</v>
      </c>
      <c r="G2940" s="389">
        <v>43703</v>
      </c>
      <c r="H2940" s="387" t="s">
        <v>2678</v>
      </c>
      <c r="I2940" s="389">
        <v>43703</v>
      </c>
      <c r="J2940" s="387" t="s">
        <v>2677</v>
      </c>
      <c r="K2940" s="387" t="s">
        <v>1741</v>
      </c>
      <c r="L2940" s="390" t="s">
        <v>1732</v>
      </c>
      <c r="M2940" s="390" t="s">
        <v>2681</v>
      </c>
      <c r="N2940" s="390" t="str">
        <f t="shared" si="92"/>
        <v>Employee23@blyblade.com</v>
      </c>
      <c r="O2940" s="390" t="str">
        <f t="shared" si="93"/>
        <v>James_Whaley</v>
      </c>
      <c r="P2940" s="387" t="s">
        <v>1728</v>
      </c>
      <c r="Q2940" s="387" t="s">
        <v>1754</v>
      </c>
      <c r="R2940" s="387" t="s">
        <v>1738</v>
      </c>
      <c r="S2940" s="387">
        <v>2.17</v>
      </c>
      <c r="T2940" s="387">
        <v>11</v>
      </c>
      <c r="U2940" s="387" t="s">
        <v>2680</v>
      </c>
      <c r="V2940" s="387" t="s">
        <v>1772</v>
      </c>
      <c r="W2940" s="387" t="s">
        <v>1771</v>
      </c>
      <c r="X2940" s="387" t="s">
        <v>1770</v>
      </c>
      <c r="Y2940" s="387" t="s">
        <v>1896</v>
      </c>
      <c r="Z2940" s="387" t="s">
        <v>1734</v>
      </c>
      <c r="AA2940" s="387" t="s">
        <v>1733</v>
      </c>
      <c r="AB2940" s="387">
        <v>16.53</v>
      </c>
      <c r="AC2940" s="387">
        <v>0</v>
      </c>
      <c r="AD2940" s="387">
        <v>0</v>
      </c>
      <c r="AE2940" s="387">
        <v>16.53</v>
      </c>
      <c r="AF2940" s="387" t="s">
        <v>1729</v>
      </c>
      <c r="AG2940" s="387">
        <v>16.53</v>
      </c>
      <c r="AH2940" s="387">
        <v>0</v>
      </c>
      <c r="AI2940" s="387">
        <v>0</v>
      </c>
      <c r="AJ2940" s="387">
        <v>16.53</v>
      </c>
      <c r="AK2940" s="387">
        <v>1.65</v>
      </c>
    </row>
    <row r="2941" spans="1:37">
      <c r="A2941" s="387" t="s">
        <v>2679</v>
      </c>
      <c r="B2941" s="388">
        <v>43703.469178240739</v>
      </c>
      <c r="C2941" s="389">
        <v>43703</v>
      </c>
      <c r="D2941" s="387" t="s">
        <v>2678</v>
      </c>
      <c r="E2941" s="389">
        <v>43703</v>
      </c>
      <c r="F2941" s="387" t="s">
        <v>2677</v>
      </c>
      <c r="G2941" s="389">
        <v>43703</v>
      </c>
      <c r="H2941" s="387" t="s">
        <v>2676</v>
      </c>
      <c r="I2941" s="389">
        <v>43703</v>
      </c>
      <c r="J2941" s="387" t="s">
        <v>2675</v>
      </c>
      <c r="K2941" s="387" t="s">
        <v>1741</v>
      </c>
      <c r="L2941" s="390" t="s">
        <v>1732</v>
      </c>
      <c r="M2941" s="390" t="s">
        <v>2208</v>
      </c>
      <c r="N2941" s="390" t="str">
        <f t="shared" si="92"/>
        <v>Employee13@blyblade.com</v>
      </c>
      <c r="O2941" s="390" t="str">
        <f t="shared" si="93"/>
        <v>Evelyn_Pelczar</v>
      </c>
      <c r="P2941" s="387" t="s">
        <v>1728</v>
      </c>
      <c r="Q2941" s="387" t="s">
        <v>1847</v>
      </c>
      <c r="R2941" s="387" t="s">
        <v>1738</v>
      </c>
      <c r="S2941" s="387">
        <v>4.12</v>
      </c>
      <c r="T2941" s="387">
        <v>15</v>
      </c>
      <c r="U2941" s="387" t="s">
        <v>2207</v>
      </c>
      <c r="V2941" s="387" t="s">
        <v>1883</v>
      </c>
      <c r="W2941" s="387" t="s">
        <v>1771</v>
      </c>
      <c r="X2941" s="387" t="s">
        <v>1844</v>
      </c>
      <c r="Y2941" s="387" t="s">
        <v>1735</v>
      </c>
      <c r="Z2941" s="387" t="s">
        <v>1734</v>
      </c>
      <c r="AA2941" s="387" t="s">
        <v>1733</v>
      </c>
      <c r="AB2941" s="387">
        <v>20.93</v>
      </c>
      <c r="AC2941" s="387">
        <v>0</v>
      </c>
      <c r="AD2941" s="387">
        <v>0</v>
      </c>
      <c r="AE2941" s="387">
        <v>20.93</v>
      </c>
      <c r="AF2941" s="387" t="s">
        <v>1729</v>
      </c>
      <c r="AG2941" s="387">
        <v>20.93</v>
      </c>
      <c r="AH2941" s="387">
        <v>0</v>
      </c>
      <c r="AI2941" s="387">
        <v>0</v>
      </c>
      <c r="AJ2941" s="387">
        <v>20.93</v>
      </c>
      <c r="AK2941" s="387">
        <v>2.09</v>
      </c>
    </row>
    <row r="2942" spans="1:37">
      <c r="A2942" s="387" t="s">
        <v>2674</v>
      </c>
      <c r="B2942" s="388">
        <v>43703.476736111108</v>
      </c>
      <c r="C2942" s="389">
        <v>43703</v>
      </c>
      <c r="D2942" s="387" t="s">
        <v>2629</v>
      </c>
      <c r="E2942" s="389">
        <v>43703</v>
      </c>
      <c r="F2942" s="387" t="s">
        <v>2673</v>
      </c>
      <c r="G2942" s="389">
        <v>43703</v>
      </c>
      <c r="H2942" s="387" t="s">
        <v>2551</v>
      </c>
      <c r="I2942" s="389">
        <v>43703</v>
      </c>
      <c r="J2942" s="387" t="s">
        <v>2672</v>
      </c>
      <c r="K2942" s="387" t="s">
        <v>1741</v>
      </c>
      <c r="L2942" s="390" t="s">
        <v>1732</v>
      </c>
      <c r="M2942" s="390" t="s">
        <v>1898</v>
      </c>
      <c r="N2942" s="390" t="str">
        <f t="shared" si="92"/>
        <v>Employee36@blyblade.com</v>
      </c>
      <c r="O2942" s="390" t="str">
        <f t="shared" si="93"/>
        <v>Jacob_Gibson</v>
      </c>
      <c r="P2942" s="387" t="s">
        <v>1728</v>
      </c>
      <c r="Q2942" s="387" t="s">
        <v>1754</v>
      </c>
      <c r="R2942" s="387" t="s">
        <v>1753</v>
      </c>
      <c r="S2942" s="387">
        <v>1.8</v>
      </c>
      <c r="T2942" s="387">
        <v>5</v>
      </c>
      <c r="U2942" s="387" t="s">
        <v>1795</v>
      </c>
      <c r="V2942" s="387" t="s">
        <v>1752</v>
      </c>
      <c r="W2942" s="387" t="s">
        <v>1771</v>
      </c>
      <c r="X2942" s="387" t="s">
        <v>1749</v>
      </c>
      <c r="Y2942" s="387" t="s">
        <v>1896</v>
      </c>
      <c r="Z2942" s="387" t="s">
        <v>1734</v>
      </c>
      <c r="AA2942" s="387" t="s">
        <v>1733</v>
      </c>
      <c r="AB2942" s="387">
        <v>12.67</v>
      </c>
      <c r="AC2942" s="387">
        <v>0</v>
      </c>
      <c r="AD2942" s="387">
        <v>0</v>
      </c>
      <c r="AE2942" s="387">
        <v>12.67</v>
      </c>
      <c r="AF2942" s="387" t="s">
        <v>1729</v>
      </c>
      <c r="AG2942" s="387">
        <v>12.67</v>
      </c>
      <c r="AH2942" s="387">
        <v>0</v>
      </c>
      <c r="AI2942" s="387">
        <v>0</v>
      </c>
      <c r="AJ2942" s="387">
        <v>12.67</v>
      </c>
      <c r="AK2942" s="387">
        <v>1.27</v>
      </c>
    </row>
    <row r="2943" spans="1:37">
      <c r="A2943" s="387" t="s">
        <v>2667</v>
      </c>
      <c r="B2943" s="388">
        <v>43703.4843287037</v>
      </c>
      <c r="C2943" s="389">
        <v>43703</v>
      </c>
      <c r="D2943" s="387" t="s">
        <v>2666</v>
      </c>
      <c r="E2943" s="389">
        <v>43703</v>
      </c>
      <c r="F2943" s="387" t="s">
        <v>2665</v>
      </c>
      <c r="G2943" s="389">
        <v>43703</v>
      </c>
      <c r="H2943" s="387" t="s">
        <v>2146</v>
      </c>
      <c r="I2943" s="389">
        <v>43703</v>
      </c>
      <c r="J2943" s="387" t="s">
        <v>2664</v>
      </c>
      <c r="K2943" s="387" t="s">
        <v>1741</v>
      </c>
      <c r="L2943" s="390" t="s">
        <v>1732</v>
      </c>
      <c r="M2943" s="390" t="s">
        <v>2265</v>
      </c>
      <c r="N2943" s="390" t="str">
        <f t="shared" si="92"/>
        <v>Employee4@blyblade.com</v>
      </c>
      <c r="O2943" s="390" t="str">
        <f t="shared" si="93"/>
        <v>Oksana_Orlov</v>
      </c>
      <c r="P2943" s="387" t="s">
        <v>1728</v>
      </c>
      <c r="Q2943" s="387" t="s">
        <v>1847</v>
      </c>
      <c r="R2943" s="387" t="s">
        <v>1738</v>
      </c>
      <c r="S2943" s="387">
        <v>3.92</v>
      </c>
      <c r="T2943" s="387">
        <v>7</v>
      </c>
      <c r="U2943" s="387" t="s">
        <v>1773</v>
      </c>
      <c r="V2943" s="387" t="s">
        <v>1883</v>
      </c>
      <c r="W2943" s="387" t="s">
        <v>1771</v>
      </c>
      <c r="X2943" s="387" t="s">
        <v>1770</v>
      </c>
      <c r="Y2943" s="387" t="s">
        <v>1735</v>
      </c>
      <c r="Z2943" s="387" t="s">
        <v>1734</v>
      </c>
      <c r="AA2943" s="387" t="s">
        <v>1733</v>
      </c>
      <c r="AB2943" s="387">
        <v>19.22</v>
      </c>
      <c r="AC2943" s="387">
        <v>0</v>
      </c>
      <c r="AD2943" s="387">
        <v>0</v>
      </c>
      <c r="AE2943" s="387">
        <v>19.22</v>
      </c>
      <c r="AF2943" s="387" t="s">
        <v>1729</v>
      </c>
      <c r="AG2943" s="387">
        <v>19.22</v>
      </c>
      <c r="AH2943" s="387">
        <v>0</v>
      </c>
      <c r="AI2943" s="387">
        <v>0</v>
      </c>
      <c r="AJ2943" s="387">
        <v>19.22</v>
      </c>
      <c r="AK2943" s="387">
        <v>1.92</v>
      </c>
    </row>
    <row r="2944" spans="1:37">
      <c r="A2944" s="387" t="s">
        <v>2671</v>
      </c>
      <c r="B2944" s="388">
        <v>43703.484872685185</v>
      </c>
      <c r="C2944" s="389">
        <v>43703</v>
      </c>
      <c r="D2944" s="387" t="s">
        <v>2670</v>
      </c>
      <c r="E2944" s="389">
        <v>43703</v>
      </c>
      <c r="F2944" s="387" t="s">
        <v>2669</v>
      </c>
      <c r="G2944" s="389">
        <v>43703</v>
      </c>
      <c r="H2944" s="387" t="s">
        <v>2176</v>
      </c>
      <c r="I2944" s="389">
        <v>43703</v>
      </c>
      <c r="J2944" s="387" t="s">
        <v>2668</v>
      </c>
      <c r="K2944" s="387" t="s">
        <v>1741</v>
      </c>
      <c r="L2944" s="390" t="s">
        <v>1732</v>
      </c>
      <c r="M2944" s="390" t="s">
        <v>1854</v>
      </c>
      <c r="N2944" s="390" t="str">
        <f t="shared" si="92"/>
        <v>Employee5@blyblade.com</v>
      </c>
      <c r="O2944" s="390" t="str">
        <f t="shared" si="93"/>
        <v>Torey_McNeil</v>
      </c>
      <c r="P2944" s="387" t="s">
        <v>1728</v>
      </c>
      <c r="Q2944" s="387" t="s">
        <v>1847</v>
      </c>
      <c r="R2944" s="387" t="s">
        <v>1738</v>
      </c>
      <c r="S2944" s="387">
        <v>9.36</v>
      </c>
      <c r="T2944" s="387">
        <v>33</v>
      </c>
      <c r="U2944" s="387" t="s">
        <v>1853</v>
      </c>
      <c r="V2944" s="387" t="s">
        <v>1737</v>
      </c>
      <c r="W2944" s="387" t="s">
        <v>1771</v>
      </c>
      <c r="X2944" s="387" t="s">
        <v>1844</v>
      </c>
      <c r="Y2944" s="387" t="s">
        <v>1748</v>
      </c>
      <c r="Z2944" s="387" t="s">
        <v>1734</v>
      </c>
      <c r="AA2944" s="387" t="s">
        <v>1733</v>
      </c>
      <c r="AB2944" s="387">
        <v>49.85</v>
      </c>
      <c r="AC2944" s="387">
        <v>0</v>
      </c>
      <c r="AD2944" s="387">
        <v>0</v>
      </c>
      <c r="AE2944" s="387">
        <v>49.85</v>
      </c>
      <c r="AF2944" s="387" t="s">
        <v>1729</v>
      </c>
      <c r="AG2944" s="387">
        <v>49.85</v>
      </c>
      <c r="AH2944" s="387">
        <v>0</v>
      </c>
      <c r="AI2944" s="387">
        <v>0</v>
      </c>
      <c r="AJ2944" s="387">
        <v>49.85</v>
      </c>
      <c r="AK2944" s="387">
        <v>4.99</v>
      </c>
    </row>
    <row r="2945" spans="1:37">
      <c r="A2945" s="387" t="s">
        <v>2667</v>
      </c>
      <c r="B2945" s="388">
        <v>43703.494143518517</v>
      </c>
      <c r="C2945" s="389">
        <v>43703</v>
      </c>
      <c r="D2945" s="387" t="s">
        <v>2666</v>
      </c>
      <c r="E2945" s="389">
        <v>43703</v>
      </c>
      <c r="F2945" s="387" t="s">
        <v>2665</v>
      </c>
      <c r="G2945" s="389">
        <v>43703</v>
      </c>
      <c r="H2945" s="387" t="s">
        <v>2146</v>
      </c>
      <c r="I2945" s="389">
        <v>43703</v>
      </c>
      <c r="J2945" s="387" t="s">
        <v>2664</v>
      </c>
      <c r="K2945" s="387" t="s">
        <v>1741</v>
      </c>
      <c r="L2945" s="390" t="s">
        <v>1732</v>
      </c>
      <c r="M2945" s="390" t="s">
        <v>2265</v>
      </c>
      <c r="N2945" s="390" t="str">
        <f t="shared" si="92"/>
        <v>Employee4@blyblade.com</v>
      </c>
      <c r="O2945" s="390" t="str">
        <f t="shared" si="93"/>
        <v>Oksana_Orlov</v>
      </c>
      <c r="P2945" s="387" t="s">
        <v>1728</v>
      </c>
      <c r="Q2945" s="387" t="s">
        <v>1847</v>
      </c>
      <c r="R2945" s="387" t="s">
        <v>1738</v>
      </c>
      <c r="S2945" s="387">
        <v>3.92</v>
      </c>
      <c r="T2945" s="387">
        <v>7</v>
      </c>
      <c r="U2945" s="387" t="s">
        <v>1773</v>
      </c>
      <c r="V2945" s="387" t="s">
        <v>1883</v>
      </c>
      <c r="W2945" s="387" t="s">
        <v>1771</v>
      </c>
      <c r="X2945" s="387" t="s">
        <v>1770</v>
      </c>
      <c r="Y2945" s="387" t="s">
        <v>1735</v>
      </c>
      <c r="Z2945" s="387" t="s">
        <v>1734</v>
      </c>
      <c r="AA2945" s="387" t="s">
        <v>1747</v>
      </c>
      <c r="AB2945" s="387">
        <v>0</v>
      </c>
      <c r="AC2945" s="387">
        <v>0</v>
      </c>
      <c r="AD2945" s="387">
        <v>1.03</v>
      </c>
      <c r="AE2945" s="387">
        <v>1.03</v>
      </c>
      <c r="AF2945" s="387" t="s">
        <v>1729</v>
      </c>
      <c r="AG2945" s="387">
        <v>0</v>
      </c>
      <c r="AH2945" s="387">
        <v>0</v>
      </c>
      <c r="AI2945" s="387">
        <v>1.03</v>
      </c>
      <c r="AJ2945" s="387">
        <v>1.03</v>
      </c>
      <c r="AK2945" s="387">
        <v>0</v>
      </c>
    </row>
    <row r="2946" spans="1:37">
      <c r="A2946" s="387" t="s">
        <v>2663</v>
      </c>
      <c r="B2946" s="388">
        <v>43703.515798611108</v>
      </c>
      <c r="C2946" s="389">
        <v>43703</v>
      </c>
      <c r="D2946" s="387" t="s">
        <v>2662</v>
      </c>
      <c r="E2946" s="389">
        <v>43703</v>
      </c>
      <c r="F2946" s="387" t="s">
        <v>2661</v>
      </c>
      <c r="G2946" s="389">
        <v>43703</v>
      </c>
      <c r="H2946" s="387" t="s">
        <v>2660</v>
      </c>
      <c r="I2946" s="389">
        <v>43703</v>
      </c>
      <c r="J2946" s="387" t="s">
        <v>2659</v>
      </c>
      <c r="K2946" s="387" t="s">
        <v>1741</v>
      </c>
      <c r="L2946" s="390" t="s">
        <v>1732</v>
      </c>
      <c r="M2946" s="390" t="s">
        <v>1911</v>
      </c>
      <c r="N2946" s="390" t="str">
        <f t="shared" si="92"/>
        <v>Employee18@blyblade.com</v>
      </c>
      <c r="O2946" s="390" t="str">
        <f t="shared" si="93"/>
        <v>Maryanne_Johnson</v>
      </c>
      <c r="P2946" s="387" t="s">
        <v>1728</v>
      </c>
      <c r="Q2946" s="387" t="s">
        <v>1847</v>
      </c>
      <c r="R2946" s="387" t="s">
        <v>1738</v>
      </c>
      <c r="S2946" s="387">
        <v>2.3199999999999998</v>
      </c>
      <c r="T2946" s="387">
        <v>10</v>
      </c>
      <c r="U2946" s="387" t="s">
        <v>1737</v>
      </c>
      <c r="V2946" s="387" t="s">
        <v>1883</v>
      </c>
      <c r="W2946" s="387" t="s">
        <v>1875</v>
      </c>
      <c r="X2946" s="387" t="s">
        <v>1770</v>
      </c>
      <c r="Y2946" s="387" t="s">
        <v>1735</v>
      </c>
      <c r="Z2946" s="387" t="s">
        <v>1734</v>
      </c>
      <c r="AA2946" s="387" t="s">
        <v>2138</v>
      </c>
      <c r="AB2946" s="387">
        <v>-14.46</v>
      </c>
      <c r="AC2946" s="387">
        <v>0</v>
      </c>
      <c r="AD2946" s="387">
        <v>0</v>
      </c>
      <c r="AE2946" s="387">
        <v>-14.46</v>
      </c>
      <c r="AF2946" s="387" t="s">
        <v>1729</v>
      </c>
      <c r="AG2946" s="387">
        <v>-14.46</v>
      </c>
      <c r="AH2946" s="387">
        <v>0</v>
      </c>
      <c r="AI2946" s="387">
        <v>0</v>
      </c>
      <c r="AJ2946" s="387">
        <v>-14.46</v>
      </c>
      <c r="AK2946" s="387">
        <v>-1.45</v>
      </c>
    </row>
    <row r="2947" spans="1:37">
      <c r="A2947" s="387" t="s">
        <v>2656</v>
      </c>
      <c r="B2947" s="388">
        <v>43703.518090277779</v>
      </c>
      <c r="C2947" s="389">
        <v>43703</v>
      </c>
      <c r="D2947" s="387" t="s">
        <v>1823</v>
      </c>
      <c r="E2947" s="389">
        <v>43703</v>
      </c>
      <c r="F2947" s="387" t="s">
        <v>1822</v>
      </c>
      <c r="G2947" s="389">
        <v>43703</v>
      </c>
      <c r="H2947" s="387" t="s">
        <v>2616</v>
      </c>
      <c r="I2947" s="389">
        <v>43703</v>
      </c>
      <c r="J2947" s="387" t="s">
        <v>2655</v>
      </c>
      <c r="K2947" s="387" t="s">
        <v>1741</v>
      </c>
      <c r="L2947" s="390" t="s">
        <v>1732</v>
      </c>
      <c r="M2947" s="390" t="s">
        <v>2265</v>
      </c>
      <c r="N2947" s="390" t="str">
        <f t="shared" si="92"/>
        <v>Employee4@blyblade.com</v>
      </c>
      <c r="O2947" s="390" t="str">
        <f t="shared" si="93"/>
        <v>Oksana_Orlov</v>
      </c>
      <c r="P2947" s="387" t="s">
        <v>1728</v>
      </c>
      <c r="Q2947" s="387" t="s">
        <v>1952</v>
      </c>
      <c r="R2947" s="387" t="s">
        <v>1738</v>
      </c>
      <c r="S2947" s="387">
        <v>6.53</v>
      </c>
      <c r="T2947" s="387">
        <v>23</v>
      </c>
      <c r="U2947" s="387" t="s">
        <v>1883</v>
      </c>
      <c r="V2947" s="387" t="s">
        <v>2183</v>
      </c>
      <c r="W2947" s="387" t="s">
        <v>1761</v>
      </c>
      <c r="X2947" s="387" t="s">
        <v>1749</v>
      </c>
      <c r="Y2947" s="387" t="s">
        <v>1735</v>
      </c>
      <c r="Z2947" s="387" t="s">
        <v>1734</v>
      </c>
      <c r="AA2947" s="387" t="s">
        <v>1733</v>
      </c>
      <c r="AB2947" s="387">
        <v>75.67</v>
      </c>
      <c r="AC2947" s="387">
        <v>0</v>
      </c>
      <c r="AD2947" s="387">
        <v>0</v>
      </c>
      <c r="AE2947" s="387">
        <v>75.67</v>
      </c>
      <c r="AF2947" s="387" t="s">
        <v>1729</v>
      </c>
      <c r="AG2947" s="387">
        <v>75.67</v>
      </c>
      <c r="AH2947" s="387">
        <v>0</v>
      </c>
      <c r="AI2947" s="387">
        <v>0</v>
      </c>
      <c r="AJ2947" s="387">
        <v>75.67</v>
      </c>
      <c r="AK2947" s="387">
        <v>7.57</v>
      </c>
    </row>
    <row r="2948" spans="1:37">
      <c r="A2948" s="387" t="s">
        <v>2658</v>
      </c>
      <c r="B2948" s="388">
        <v>43703.518564814818</v>
      </c>
      <c r="C2948" s="389">
        <v>43703</v>
      </c>
      <c r="D2948" s="387" t="s">
        <v>2476</v>
      </c>
      <c r="E2948" s="389">
        <v>43703</v>
      </c>
      <c r="F2948" s="387" t="s">
        <v>2657</v>
      </c>
      <c r="G2948" s="387" t="s">
        <v>1728</v>
      </c>
      <c r="H2948" s="387" t="s">
        <v>1728</v>
      </c>
      <c r="I2948" s="387" t="s">
        <v>1728</v>
      </c>
      <c r="J2948" s="387" t="s">
        <v>1728</v>
      </c>
      <c r="K2948" s="387" t="s">
        <v>1741</v>
      </c>
      <c r="L2948" s="390" t="s">
        <v>1732</v>
      </c>
      <c r="M2948" s="390" t="s">
        <v>1740</v>
      </c>
      <c r="N2948" s="390" t="str">
        <f t="shared" si="92"/>
        <v>Employee52@blyblade.com</v>
      </c>
      <c r="O2948" s="390" t="str">
        <f t="shared" si="93"/>
        <v>Allison _Keith</v>
      </c>
      <c r="P2948" s="387" t="s">
        <v>1728</v>
      </c>
      <c r="Q2948" s="387" t="s">
        <v>1754</v>
      </c>
      <c r="R2948" s="387" t="s">
        <v>1738</v>
      </c>
      <c r="S2948" s="387" t="s">
        <v>1728</v>
      </c>
      <c r="T2948" s="387" t="s">
        <v>1728</v>
      </c>
      <c r="U2948" s="387" t="s">
        <v>2393</v>
      </c>
      <c r="V2948" s="387" t="s">
        <v>2393</v>
      </c>
      <c r="W2948" s="387" t="s">
        <v>1771</v>
      </c>
      <c r="X2948" s="387" t="s">
        <v>1844</v>
      </c>
      <c r="Y2948" s="387" t="s">
        <v>1735</v>
      </c>
      <c r="Z2948" s="387" t="s">
        <v>1734</v>
      </c>
      <c r="AA2948" s="387" t="s">
        <v>2138</v>
      </c>
      <c r="AB2948" s="387">
        <v>-5.44</v>
      </c>
      <c r="AC2948" s="387">
        <v>0</v>
      </c>
      <c r="AD2948" s="387">
        <v>0</v>
      </c>
      <c r="AE2948" s="387">
        <v>-5.44</v>
      </c>
      <c r="AF2948" s="387" t="s">
        <v>1729</v>
      </c>
      <c r="AG2948" s="387">
        <v>-5.44</v>
      </c>
      <c r="AH2948" s="387">
        <v>0</v>
      </c>
      <c r="AI2948" s="387">
        <v>0</v>
      </c>
      <c r="AJ2948" s="387">
        <v>-5.44</v>
      </c>
      <c r="AK2948" s="387">
        <v>-0.54</v>
      </c>
    </row>
    <row r="2949" spans="1:37">
      <c r="A2949" s="387" t="s">
        <v>2656</v>
      </c>
      <c r="B2949" s="388">
        <v>43703.519386574073</v>
      </c>
      <c r="C2949" s="389">
        <v>43703</v>
      </c>
      <c r="D2949" s="387" t="s">
        <v>1823</v>
      </c>
      <c r="E2949" s="389">
        <v>43703</v>
      </c>
      <c r="F2949" s="387" t="s">
        <v>1822</v>
      </c>
      <c r="G2949" s="389">
        <v>43703</v>
      </c>
      <c r="H2949" s="387" t="s">
        <v>2616</v>
      </c>
      <c r="I2949" s="389">
        <v>43703</v>
      </c>
      <c r="J2949" s="387" t="s">
        <v>2655</v>
      </c>
      <c r="K2949" s="387" t="s">
        <v>1741</v>
      </c>
      <c r="L2949" s="390" t="s">
        <v>1732</v>
      </c>
      <c r="M2949" s="390" t="s">
        <v>2265</v>
      </c>
      <c r="N2949" s="390" t="str">
        <f t="shared" si="92"/>
        <v>Employee4@blyblade.com</v>
      </c>
      <c r="O2949" s="390" t="str">
        <f t="shared" si="93"/>
        <v>Oksana_Orlov</v>
      </c>
      <c r="P2949" s="387" t="s">
        <v>1728</v>
      </c>
      <c r="Q2949" s="387" t="s">
        <v>1952</v>
      </c>
      <c r="R2949" s="387" t="s">
        <v>1738</v>
      </c>
      <c r="S2949" s="387">
        <v>6.53</v>
      </c>
      <c r="T2949" s="387">
        <v>23</v>
      </c>
      <c r="U2949" s="387" t="s">
        <v>1883</v>
      </c>
      <c r="V2949" s="387" t="s">
        <v>2183</v>
      </c>
      <c r="W2949" s="387" t="s">
        <v>1761</v>
      </c>
      <c r="X2949" s="387" t="s">
        <v>1749</v>
      </c>
      <c r="Y2949" s="387" t="s">
        <v>1735</v>
      </c>
      <c r="Z2949" s="387" t="s">
        <v>1734</v>
      </c>
      <c r="AA2949" s="387" t="s">
        <v>1747</v>
      </c>
      <c r="AB2949" s="387">
        <v>0</v>
      </c>
      <c r="AC2949" s="387">
        <v>0</v>
      </c>
      <c r="AD2949" s="387">
        <v>11.63</v>
      </c>
      <c r="AE2949" s="387">
        <v>11.63</v>
      </c>
      <c r="AF2949" s="387" t="s">
        <v>1729</v>
      </c>
      <c r="AG2949" s="387">
        <v>0</v>
      </c>
      <c r="AH2949" s="387">
        <v>0</v>
      </c>
      <c r="AI2949" s="387">
        <v>11.63</v>
      </c>
      <c r="AJ2949" s="387">
        <v>11.63</v>
      </c>
      <c r="AK2949" s="387">
        <v>0</v>
      </c>
    </row>
    <row r="2950" spans="1:37">
      <c r="A2950" s="387" t="s">
        <v>2654</v>
      </c>
      <c r="B2950" s="388">
        <v>43703.521249999998</v>
      </c>
      <c r="C2950" s="389">
        <v>43703</v>
      </c>
      <c r="D2950" s="387" t="s">
        <v>2653</v>
      </c>
      <c r="E2950" s="389">
        <v>43703</v>
      </c>
      <c r="F2950" s="387" t="s">
        <v>2652</v>
      </c>
      <c r="G2950" s="387" t="s">
        <v>1728</v>
      </c>
      <c r="H2950" s="387" t="s">
        <v>1728</v>
      </c>
      <c r="I2950" s="387" t="s">
        <v>1728</v>
      </c>
      <c r="J2950" s="387" t="s">
        <v>1728</v>
      </c>
      <c r="K2950" s="387" t="s">
        <v>1741</v>
      </c>
      <c r="L2950" s="390" t="s">
        <v>1732</v>
      </c>
      <c r="M2950" s="390" t="s">
        <v>2084</v>
      </c>
      <c r="N2950" s="390" t="str">
        <f t="shared" si="92"/>
        <v>Employee40@blyblade.com</v>
      </c>
      <c r="O2950" s="390" t="str">
        <f t="shared" si="93"/>
        <v>Sergio_Khazerov</v>
      </c>
      <c r="P2950" s="387" t="s">
        <v>1728</v>
      </c>
      <c r="Q2950" s="387" t="s">
        <v>1952</v>
      </c>
      <c r="R2950" s="387" t="s">
        <v>1738</v>
      </c>
      <c r="S2950" s="387" t="s">
        <v>1728</v>
      </c>
      <c r="T2950" s="387" t="s">
        <v>1728</v>
      </c>
      <c r="U2950" s="387" t="s">
        <v>2651</v>
      </c>
      <c r="V2950" s="387" t="s">
        <v>2651</v>
      </c>
      <c r="W2950" s="387" t="s">
        <v>2025</v>
      </c>
      <c r="X2950" s="387" t="s">
        <v>1749</v>
      </c>
      <c r="Y2950" s="387" t="s">
        <v>1735</v>
      </c>
      <c r="Z2950" s="387" t="s">
        <v>1734</v>
      </c>
      <c r="AA2950" s="387" t="s">
        <v>1733</v>
      </c>
      <c r="AB2950" s="387">
        <v>10.89</v>
      </c>
      <c r="AC2950" s="387">
        <v>0</v>
      </c>
      <c r="AD2950" s="387">
        <v>0</v>
      </c>
      <c r="AE2950" s="387">
        <v>10.89</v>
      </c>
      <c r="AF2950" s="387" t="s">
        <v>1729</v>
      </c>
      <c r="AG2950" s="387">
        <v>10.89</v>
      </c>
      <c r="AH2950" s="387">
        <v>0</v>
      </c>
      <c r="AI2950" s="387">
        <v>0</v>
      </c>
      <c r="AJ2950" s="387">
        <v>10.89</v>
      </c>
      <c r="AK2950" s="387">
        <v>1.0900000000000001</v>
      </c>
    </row>
    <row r="2951" spans="1:37">
      <c r="A2951" s="387" t="s">
        <v>2650</v>
      </c>
      <c r="B2951" s="388">
        <v>43703.530636574076</v>
      </c>
      <c r="C2951" s="389">
        <v>43703</v>
      </c>
      <c r="D2951" s="387" t="s">
        <v>2649</v>
      </c>
      <c r="E2951" s="389">
        <v>43703</v>
      </c>
      <c r="F2951" s="387" t="s">
        <v>2648</v>
      </c>
      <c r="G2951" s="389">
        <v>43703</v>
      </c>
      <c r="H2951" s="387" t="s">
        <v>2647</v>
      </c>
      <c r="I2951" s="389">
        <v>43703</v>
      </c>
      <c r="J2951" s="387" t="s">
        <v>2646</v>
      </c>
      <c r="K2951" s="387" t="s">
        <v>1741</v>
      </c>
      <c r="L2951" s="390" t="s">
        <v>1732</v>
      </c>
      <c r="M2951" s="390" t="s">
        <v>1755</v>
      </c>
      <c r="N2951" s="390" t="str">
        <f t="shared" si="92"/>
        <v>Employee2@blyblade.com</v>
      </c>
      <c r="O2951" s="390" t="str">
        <f t="shared" si="93"/>
        <v>Cal_Thompson</v>
      </c>
      <c r="P2951" s="387" t="s">
        <v>1728</v>
      </c>
      <c r="Q2951" s="387" t="s">
        <v>1952</v>
      </c>
      <c r="R2951" s="387" t="s">
        <v>1738</v>
      </c>
      <c r="S2951" s="387">
        <v>4.33</v>
      </c>
      <c r="T2951" s="387">
        <v>49</v>
      </c>
      <c r="U2951" s="387" t="s">
        <v>1883</v>
      </c>
      <c r="V2951" s="387" t="s">
        <v>2411</v>
      </c>
      <c r="W2951" s="387" t="s">
        <v>1761</v>
      </c>
      <c r="X2951" s="387" t="s">
        <v>1749</v>
      </c>
      <c r="Y2951" s="387" t="s">
        <v>1748</v>
      </c>
      <c r="Z2951" s="387" t="s">
        <v>1734</v>
      </c>
      <c r="AA2951" s="387" t="s">
        <v>1733</v>
      </c>
      <c r="AB2951" s="387">
        <v>102.22</v>
      </c>
      <c r="AC2951" s="387">
        <v>0</v>
      </c>
      <c r="AD2951" s="387">
        <v>0</v>
      </c>
      <c r="AE2951" s="387">
        <v>102.22</v>
      </c>
      <c r="AF2951" s="387" t="s">
        <v>1729</v>
      </c>
      <c r="AG2951" s="387">
        <v>102.22</v>
      </c>
      <c r="AH2951" s="387">
        <v>0</v>
      </c>
      <c r="AI2951" s="387">
        <v>0</v>
      </c>
      <c r="AJ2951" s="387">
        <v>102.22</v>
      </c>
      <c r="AK2951" s="387">
        <v>10.220000000000001</v>
      </c>
    </row>
    <row r="2952" spans="1:37">
      <c r="A2952" s="387" t="s">
        <v>2650</v>
      </c>
      <c r="B2952" s="388">
        <v>43703.606423611112</v>
      </c>
      <c r="C2952" s="389">
        <v>43703</v>
      </c>
      <c r="D2952" s="387" t="s">
        <v>2649</v>
      </c>
      <c r="E2952" s="389">
        <v>43703</v>
      </c>
      <c r="F2952" s="387" t="s">
        <v>2648</v>
      </c>
      <c r="G2952" s="389">
        <v>43703</v>
      </c>
      <c r="H2952" s="387" t="s">
        <v>2647</v>
      </c>
      <c r="I2952" s="389">
        <v>43703</v>
      </c>
      <c r="J2952" s="387" t="s">
        <v>2646</v>
      </c>
      <c r="K2952" s="387" t="s">
        <v>1741</v>
      </c>
      <c r="L2952" s="390" t="s">
        <v>1732</v>
      </c>
      <c r="M2952" s="390" t="s">
        <v>1755</v>
      </c>
      <c r="N2952" s="390" t="str">
        <f t="shared" si="92"/>
        <v>Employee2@blyblade.com</v>
      </c>
      <c r="O2952" s="390" t="str">
        <f t="shared" si="93"/>
        <v>Cal_Thompson</v>
      </c>
      <c r="P2952" s="387" t="s">
        <v>1728</v>
      </c>
      <c r="Q2952" s="387" t="s">
        <v>1952</v>
      </c>
      <c r="R2952" s="387" t="s">
        <v>1738</v>
      </c>
      <c r="S2952" s="387">
        <v>4.33</v>
      </c>
      <c r="T2952" s="387">
        <v>49</v>
      </c>
      <c r="U2952" s="387" t="s">
        <v>1883</v>
      </c>
      <c r="V2952" s="387" t="s">
        <v>2411</v>
      </c>
      <c r="W2952" s="387" t="s">
        <v>1761</v>
      </c>
      <c r="X2952" s="387" t="s">
        <v>1749</v>
      </c>
      <c r="Y2952" s="387" t="s">
        <v>1748</v>
      </c>
      <c r="Z2952" s="387" t="s">
        <v>1734</v>
      </c>
      <c r="AA2952" s="387" t="s">
        <v>1747</v>
      </c>
      <c r="AB2952" s="387">
        <v>0</v>
      </c>
      <c r="AC2952" s="387">
        <v>0</v>
      </c>
      <c r="AD2952" s="387">
        <v>12.41</v>
      </c>
      <c r="AE2952" s="387">
        <v>12.41</v>
      </c>
      <c r="AF2952" s="387" t="s">
        <v>1729</v>
      </c>
      <c r="AG2952" s="387">
        <v>0</v>
      </c>
      <c r="AH2952" s="387">
        <v>0</v>
      </c>
      <c r="AI2952" s="387">
        <v>12.41</v>
      </c>
      <c r="AJ2952" s="387">
        <v>12.41</v>
      </c>
      <c r="AK2952" s="387">
        <v>0</v>
      </c>
    </row>
    <row r="2953" spans="1:37">
      <c r="A2953" s="387" t="s">
        <v>2645</v>
      </c>
      <c r="B2953" s="388">
        <v>43703.608773148146</v>
      </c>
      <c r="C2953" s="389">
        <v>43703</v>
      </c>
      <c r="D2953" s="387" t="s">
        <v>2639</v>
      </c>
      <c r="E2953" s="389">
        <v>43703</v>
      </c>
      <c r="F2953" s="387" t="s">
        <v>2638</v>
      </c>
      <c r="G2953" s="387" t="s">
        <v>1728</v>
      </c>
      <c r="H2953" s="387" t="s">
        <v>1728</v>
      </c>
      <c r="I2953" s="387" t="s">
        <v>1728</v>
      </c>
      <c r="J2953" s="387" t="s">
        <v>1728</v>
      </c>
      <c r="K2953" s="387" t="s">
        <v>1741</v>
      </c>
      <c r="L2953" s="390" t="s">
        <v>1732</v>
      </c>
      <c r="M2953" s="390" t="s">
        <v>1924</v>
      </c>
      <c r="N2953" s="390" t="str">
        <f t="shared" si="92"/>
        <v>Employee16@blyblade.com</v>
      </c>
      <c r="O2953" s="390" t="str">
        <f t="shared" si="93"/>
        <v>Hunter_Senning</v>
      </c>
      <c r="P2953" s="387" t="s">
        <v>1728</v>
      </c>
      <c r="Q2953" s="387" t="s">
        <v>1847</v>
      </c>
      <c r="R2953" s="387" t="s">
        <v>1738</v>
      </c>
      <c r="S2953" s="387" t="s">
        <v>1728</v>
      </c>
      <c r="T2953" s="387" t="s">
        <v>1728</v>
      </c>
      <c r="U2953" s="387" t="s">
        <v>1883</v>
      </c>
      <c r="V2953" s="387" t="s">
        <v>1772</v>
      </c>
      <c r="W2953" s="387" t="s">
        <v>1771</v>
      </c>
      <c r="X2953" s="387" t="s">
        <v>1770</v>
      </c>
      <c r="Y2953" s="387" t="s">
        <v>1748</v>
      </c>
      <c r="Z2953" s="387" t="s">
        <v>1734</v>
      </c>
      <c r="AA2953" s="387" t="s">
        <v>1733</v>
      </c>
      <c r="AB2953" s="387">
        <v>5.44</v>
      </c>
      <c r="AC2953" s="387">
        <v>0</v>
      </c>
      <c r="AD2953" s="387">
        <v>0</v>
      </c>
      <c r="AE2953" s="387">
        <v>5.44</v>
      </c>
      <c r="AF2953" s="387" t="s">
        <v>1729</v>
      </c>
      <c r="AG2953" s="387">
        <v>5.44</v>
      </c>
      <c r="AH2953" s="387">
        <v>0</v>
      </c>
      <c r="AI2953" s="387">
        <v>0</v>
      </c>
      <c r="AJ2953" s="387">
        <v>5.44</v>
      </c>
      <c r="AK2953" s="387">
        <v>0.54</v>
      </c>
    </row>
    <row r="2954" spans="1:37">
      <c r="A2954" s="387" t="s">
        <v>2644</v>
      </c>
      <c r="B2954" s="388">
        <v>43703.613518518519</v>
      </c>
      <c r="C2954" s="389">
        <v>43703</v>
      </c>
      <c r="D2954" s="387" t="s">
        <v>2643</v>
      </c>
      <c r="E2954" s="389">
        <v>43703</v>
      </c>
      <c r="F2954" s="387" t="s">
        <v>2642</v>
      </c>
      <c r="G2954" s="389">
        <v>43703</v>
      </c>
      <c r="H2954" s="387" t="s">
        <v>2105</v>
      </c>
      <c r="I2954" s="389">
        <v>43703</v>
      </c>
      <c r="J2954" s="387" t="s">
        <v>2641</v>
      </c>
      <c r="K2954" s="387" t="s">
        <v>1741</v>
      </c>
      <c r="L2954" s="390" t="s">
        <v>1732</v>
      </c>
      <c r="M2954" s="390" t="s">
        <v>1936</v>
      </c>
      <c r="N2954" s="390" t="str">
        <f t="shared" si="92"/>
        <v>Employee17@blyblade.com</v>
      </c>
      <c r="O2954" s="390" t="str">
        <f t="shared" si="93"/>
        <v>Nate_Alexander</v>
      </c>
      <c r="P2954" s="387" t="s">
        <v>1728</v>
      </c>
      <c r="Q2954" s="387" t="s">
        <v>1754</v>
      </c>
      <c r="R2954" s="387" t="s">
        <v>1738</v>
      </c>
      <c r="S2954" s="387">
        <v>2.23</v>
      </c>
      <c r="T2954" s="387">
        <v>19</v>
      </c>
      <c r="U2954" s="387" t="s">
        <v>1883</v>
      </c>
      <c r="V2954" s="387" t="s">
        <v>1737</v>
      </c>
      <c r="W2954" s="387" t="s">
        <v>1771</v>
      </c>
      <c r="X2954" s="387" t="s">
        <v>1770</v>
      </c>
      <c r="Y2954" s="387" t="s">
        <v>1748</v>
      </c>
      <c r="Z2954" s="387" t="s">
        <v>1734</v>
      </c>
      <c r="AA2954" s="387" t="s">
        <v>1733</v>
      </c>
      <c r="AB2954" s="387">
        <v>23.53</v>
      </c>
      <c r="AC2954" s="387">
        <v>0</v>
      </c>
      <c r="AD2954" s="387">
        <v>0</v>
      </c>
      <c r="AE2954" s="387">
        <v>23.53</v>
      </c>
      <c r="AF2954" s="387" t="s">
        <v>1729</v>
      </c>
      <c r="AG2954" s="387">
        <v>23.53</v>
      </c>
      <c r="AH2954" s="387">
        <v>0</v>
      </c>
      <c r="AI2954" s="387">
        <v>0</v>
      </c>
      <c r="AJ2954" s="387">
        <v>23.53</v>
      </c>
      <c r="AK2954" s="387">
        <v>2.35</v>
      </c>
    </row>
    <row r="2955" spans="1:37">
      <c r="A2955" s="387" t="s">
        <v>2640</v>
      </c>
      <c r="B2955" s="388">
        <v>43703.629791666666</v>
      </c>
      <c r="C2955" s="389">
        <v>43703</v>
      </c>
      <c r="D2955" s="387" t="s">
        <v>2639</v>
      </c>
      <c r="E2955" s="389">
        <v>43703</v>
      </c>
      <c r="F2955" s="387" t="s">
        <v>2638</v>
      </c>
      <c r="G2955" s="389">
        <v>43703</v>
      </c>
      <c r="H2955" s="387" t="s">
        <v>2441</v>
      </c>
      <c r="I2955" s="389">
        <v>43703</v>
      </c>
      <c r="J2955" s="387" t="s">
        <v>2440</v>
      </c>
      <c r="K2955" s="387" t="s">
        <v>1741</v>
      </c>
      <c r="L2955" s="390" t="s">
        <v>1732</v>
      </c>
      <c r="M2955" s="390" t="s">
        <v>1940</v>
      </c>
      <c r="N2955" s="390" t="str">
        <f t="shared" si="92"/>
        <v>Employee11@blyblade.com</v>
      </c>
      <c r="O2955" s="390" t="str">
        <f t="shared" si="93"/>
        <v>Mimi_Grassi</v>
      </c>
      <c r="P2955" s="387" t="s">
        <v>1728</v>
      </c>
      <c r="Q2955" s="387" t="s">
        <v>1762</v>
      </c>
      <c r="R2955" s="387" t="s">
        <v>1753</v>
      </c>
      <c r="S2955" s="387">
        <v>8.5500000000000007</v>
      </c>
      <c r="T2955" s="387">
        <v>24</v>
      </c>
      <c r="U2955" s="387" t="s">
        <v>1752</v>
      </c>
      <c r="V2955" s="387" t="s">
        <v>2100</v>
      </c>
      <c r="W2955" s="387" t="s">
        <v>1761</v>
      </c>
      <c r="X2955" s="387" t="s">
        <v>1749</v>
      </c>
      <c r="Y2955" s="387" t="s">
        <v>1735</v>
      </c>
      <c r="Z2955" s="387" t="s">
        <v>1734</v>
      </c>
      <c r="AA2955" s="387" t="s">
        <v>1733</v>
      </c>
      <c r="AB2955" s="387">
        <v>69.75</v>
      </c>
      <c r="AC2955" s="387">
        <v>0</v>
      </c>
      <c r="AD2955" s="387">
        <v>0</v>
      </c>
      <c r="AE2955" s="387">
        <v>69.75</v>
      </c>
      <c r="AF2955" s="387" t="s">
        <v>1729</v>
      </c>
      <c r="AG2955" s="387">
        <v>69.75</v>
      </c>
      <c r="AH2955" s="387">
        <v>0</v>
      </c>
      <c r="AI2955" s="387">
        <v>0</v>
      </c>
      <c r="AJ2955" s="387">
        <v>69.75</v>
      </c>
      <c r="AK2955" s="387">
        <v>6.98</v>
      </c>
    </row>
    <row r="2956" spans="1:37">
      <c r="A2956" s="387" t="s">
        <v>2637</v>
      </c>
      <c r="B2956" s="388">
        <v>43703.631064814814</v>
      </c>
      <c r="C2956" s="389">
        <v>43703</v>
      </c>
      <c r="D2956" s="387" t="s">
        <v>2636</v>
      </c>
      <c r="E2956" s="389">
        <v>43703</v>
      </c>
      <c r="F2956" s="387" t="s">
        <v>2635</v>
      </c>
      <c r="G2956" s="389">
        <v>43703</v>
      </c>
      <c r="H2956" s="387" t="s">
        <v>2336</v>
      </c>
      <c r="I2956" s="389">
        <v>43703</v>
      </c>
      <c r="J2956" s="387" t="s">
        <v>2634</v>
      </c>
      <c r="K2956" s="387" t="s">
        <v>1741</v>
      </c>
      <c r="L2956" s="390" t="s">
        <v>1732</v>
      </c>
      <c r="M2956" s="390" t="s">
        <v>1924</v>
      </c>
      <c r="N2956" s="390" t="str">
        <f t="shared" si="92"/>
        <v>Employee16@blyblade.com</v>
      </c>
      <c r="O2956" s="390" t="str">
        <f t="shared" si="93"/>
        <v>Hunter_Senning</v>
      </c>
      <c r="P2956" s="387" t="s">
        <v>1728</v>
      </c>
      <c r="Q2956" s="387" t="s">
        <v>1847</v>
      </c>
      <c r="R2956" s="387" t="s">
        <v>1738</v>
      </c>
      <c r="S2956" s="387">
        <v>2.16</v>
      </c>
      <c r="T2956" s="387">
        <v>18</v>
      </c>
      <c r="U2956" s="387" t="s">
        <v>1883</v>
      </c>
      <c r="V2956" s="387" t="s">
        <v>1737</v>
      </c>
      <c r="W2956" s="387" t="s">
        <v>1771</v>
      </c>
      <c r="X2956" s="387" t="s">
        <v>1770</v>
      </c>
      <c r="Y2956" s="387" t="s">
        <v>1748</v>
      </c>
      <c r="Z2956" s="387" t="s">
        <v>1734</v>
      </c>
      <c r="AA2956" s="387" t="s">
        <v>1733</v>
      </c>
      <c r="AB2956" s="387">
        <v>25</v>
      </c>
      <c r="AC2956" s="387">
        <v>0</v>
      </c>
      <c r="AD2956" s="387">
        <v>0</v>
      </c>
      <c r="AE2956" s="387">
        <v>25</v>
      </c>
      <c r="AF2956" s="387" t="s">
        <v>1729</v>
      </c>
      <c r="AG2956" s="387">
        <v>25</v>
      </c>
      <c r="AH2956" s="387">
        <v>0</v>
      </c>
      <c r="AI2956" s="387">
        <v>0</v>
      </c>
      <c r="AJ2956" s="387">
        <v>25</v>
      </c>
      <c r="AK2956" s="387">
        <v>2.5</v>
      </c>
    </row>
    <row r="2957" spans="1:37">
      <c r="A2957" s="387" t="s">
        <v>2633</v>
      </c>
      <c r="B2957" s="388">
        <v>43703.636342592596</v>
      </c>
      <c r="C2957" s="389">
        <v>43703</v>
      </c>
      <c r="D2957" s="387" t="s">
        <v>2109</v>
      </c>
      <c r="E2957" s="389">
        <v>43703</v>
      </c>
      <c r="F2957" s="387" t="s">
        <v>2632</v>
      </c>
      <c r="G2957" s="389">
        <v>43703</v>
      </c>
      <c r="H2957" s="387" t="s">
        <v>2179</v>
      </c>
      <c r="I2957" s="389">
        <v>43703</v>
      </c>
      <c r="J2957" s="387" t="s">
        <v>2178</v>
      </c>
      <c r="K2957" s="387" t="s">
        <v>1741</v>
      </c>
      <c r="L2957" s="390" t="s">
        <v>1732</v>
      </c>
      <c r="M2957" s="390" t="s">
        <v>1755</v>
      </c>
      <c r="N2957" s="390" t="str">
        <f t="shared" si="92"/>
        <v>Employee2@blyblade.com</v>
      </c>
      <c r="O2957" s="390" t="str">
        <f t="shared" si="93"/>
        <v>Cal_Thompson</v>
      </c>
      <c r="P2957" s="387" t="s">
        <v>1728</v>
      </c>
      <c r="Q2957" s="387" t="s">
        <v>1952</v>
      </c>
      <c r="R2957" s="387" t="s">
        <v>1738</v>
      </c>
      <c r="S2957" s="387">
        <v>4.53</v>
      </c>
      <c r="T2957" s="387">
        <v>35</v>
      </c>
      <c r="U2957" s="387" t="s">
        <v>1883</v>
      </c>
      <c r="V2957" s="387" t="s">
        <v>2183</v>
      </c>
      <c r="W2957" s="387" t="s">
        <v>1761</v>
      </c>
      <c r="X2957" s="387" t="s">
        <v>1749</v>
      </c>
      <c r="Y2957" s="387" t="s">
        <v>1748</v>
      </c>
      <c r="Z2957" s="387" t="s">
        <v>1734</v>
      </c>
      <c r="AA2957" s="387" t="s">
        <v>1733</v>
      </c>
      <c r="AB2957" s="387">
        <v>84.3</v>
      </c>
      <c r="AC2957" s="387">
        <v>0</v>
      </c>
      <c r="AD2957" s="387">
        <v>0</v>
      </c>
      <c r="AE2957" s="387">
        <v>84.3</v>
      </c>
      <c r="AF2957" s="387" t="s">
        <v>1729</v>
      </c>
      <c r="AG2957" s="387">
        <v>84.3</v>
      </c>
      <c r="AH2957" s="387">
        <v>0</v>
      </c>
      <c r="AI2957" s="387">
        <v>0</v>
      </c>
      <c r="AJ2957" s="387">
        <v>84.3</v>
      </c>
      <c r="AK2957" s="387">
        <v>8.43</v>
      </c>
    </row>
    <row r="2958" spans="1:37">
      <c r="A2958" s="387" t="s">
        <v>2631</v>
      </c>
      <c r="B2958" s="388">
        <v>43703.636921296296</v>
      </c>
      <c r="C2958" s="389">
        <v>43703</v>
      </c>
      <c r="D2958" s="387" t="s">
        <v>1814</v>
      </c>
      <c r="E2958" s="389">
        <v>43703</v>
      </c>
      <c r="F2958" s="387" t="s">
        <v>1813</v>
      </c>
      <c r="G2958" s="389">
        <v>43703</v>
      </c>
      <c r="H2958" s="387" t="s">
        <v>2630</v>
      </c>
      <c r="I2958" s="389">
        <v>43703</v>
      </c>
      <c r="J2958" s="387" t="s">
        <v>2629</v>
      </c>
      <c r="K2958" s="387" t="s">
        <v>1741</v>
      </c>
      <c r="L2958" s="390" t="s">
        <v>1732</v>
      </c>
      <c r="M2958" s="390" t="s">
        <v>2084</v>
      </c>
      <c r="N2958" s="390" t="str">
        <f t="shared" ref="N2958:N3021" si="94">M2958&amp;"@blyblade.com"</f>
        <v>Employee40@blyblade.com</v>
      </c>
      <c r="O2958" s="390" t="str">
        <f t="shared" si="93"/>
        <v>Sergio_Khazerov</v>
      </c>
      <c r="P2958" s="387" t="s">
        <v>1728</v>
      </c>
      <c r="Q2958" s="387" t="s">
        <v>1952</v>
      </c>
      <c r="R2958" s="387" t="s">
        <v>1738</v>
      </c>
      <c r="S2958" s="387">
        <v>2.29</v>
      </c>
      <c r="T2958" s="387">
        <v>9</v>
      </c>
      <c r="U2958" s="387" t="s">
        <v>1991</v>
      </c>
      <c r="V2958" s="387" t="s">
        <v>1991</v>
      </c>
      <c r="W2958" s="387" t="s">
        <v>2025</v>
      </c>
      <c r="X2958" s="387" t="s">
        <v>1749</v>
      </c>
      <c r="Y2958" s="387" t="s">
        <v>1735</v>
      </c>
      <c r="Z2958" s="387" t="s">
        <v>1734</v>
      </c>
      <c r="AA2958" s="387" t="s">
        <v>1733</v>
      </c>
      <c r="AB2958" s="387">
        <v>40.630000000000003</v>
      </c>
      <c r="AC2958" s="387">
        <v>0</v>
      </c>
      <c r="AD2958" s="387">
        <v>0</v>
      </c>
      <c r="AE2958" s="387">
        <v>40.630000000000003</v>
      </c>
      <c r="AF2958" s="387" t="s">
        <v>1729</v>
      </c>
      <c r="AG2958" s="387">
        <v>40.630000000000003</v>
      </c>
      <c r="AH2958" s="387">
        <v>0</v>
      </c>
      <c r="AI2958" s="387">
        <v>0</v>
      </c>
      <c r="AJ2958" s="387">
        <v>40.630000000000003</v>
      </c>
      <c r="AK2958" s="387">
        <v>4.0599999999999996</v>
      </c>
    </row>
    <row r="2959" spans="1:37">
      <c r="A2959" s="387" t="s">
        <v>2628</v>
      </c>
      <c r="B2959" s="388">
        <v>43703.67292824074</v>
      </c>
      <c r="C2959" s="389">
        <v>43703</v>
      </c>
      <c r="D2959" s="387" t="s">
        <v>2627</v>
      </c>
      <c r="E2959" s="389">
        <v>43703</v>
      </c>
      <c r="F2959" s="387" t="s">
        <v>2626</v>
      </c>
      <c r="G2959" s="389">
        <v>43703</v>
      </c>
      <c r="H2959" s="387" t="s">
        <v>2625</v>
      </c>
      <c r="I2959" s="389">
        <v>43703</v>
      </c>
      <c r="J2959" s="387" t="s">
        <v>2624</v>
      </c>
      <c r="K2959" s="387" t="s">
        <v>1741</v>
      </c>
      <c r="L2959" s="390" t="s">
        <v>1732</v>
      </c>
      <c r="M2959" s="390" t="s">
        <v>2265</v>
      </c>
      <c r="N2959" s="390" t="str">
        <f t="shared" si="94"/>
        <v>Employee4@blyblade.com</v>
      </c>
      <c r="O2959" s="390" t="str">
        <f t="shared" ref="O2959:O3022" si="95">VLOOKUP(M2959,$A$10:$F$65,4,FALSE)</f>
        <v>Oksana_Orlov</v>
      </c>
      <c r="P2959" s="387" t="s">
        <v>1728</v>
      </c>
      <c r="Q2959" s="387" t="s">
        <v>1739</v>
      </c>
      <c r="R2959" s="387" t="s">
        <v>1738</v>
      </c>
      <c r="S2959" s="387">
        <v>0.91</v>
      </c>
      <c r="T2959" s="387">
        <v>17</v>
      </c>
      <c r="U2959" s="387" t="s">
        <v>1883</v>
      </c>
      <c r="V2959" s="387" t="s">
        <v>1883</v>
      </c>
      <c r="W2959" s="387" t="s">
        <v>1728</v>
      </c>
      <c r="X2959" s="387" t="s">
        <v>1794</v>
      </c>
      <c r="Y2959" s="387" t="s">
        <v>1735</v>
      </c>
      <c r="Z2959" s="387" t="s">
        <v>1734</v>
      </c>
      <c r="AA2959" s="387" t="s">
        <v>1793</v>
      </c>
      <c r="AB2959" s="387">
        <v>18.559999999999999</v>
      </c>
      <c r="AC2959" s="387">
        <v>0</v>
      </c>
      <c r="AD2959" s="387">
        <v>2.06</v>
      </c>
      <c r="AE2959" s="387">
        <v>18.559999999999999</v>
      </c>
      <c r="AF2959" s="387" t="s">
        <v>1729</v>
      </c>
      <c r="AG2959" s="387">
        <v>18.559999999999999</v>
      </c>
      <c r="AH2959" s="387">
        <v>0</v>
      </c>
      <c r="AI2959" s="387">
        <v>2.06</v>
      </c>
      <c r="AJ2959" s="387">
        <v>18.559999999999999</v>
      </c>
      <c r="AK2959" s="387">
        <v>1.86</v>
      </c>
    </row>
    <row r="2960" spans="1:37">
      <c r="A2960" s="387" t="s">
        <v>2623</v>
      </c>
      <c r="B2960" s="388">
        <v>43703.673449074071</v>
      </c>
      <c r="C2960" s="389">
        <v>43703</v>
      </c>
      <c r="D2960" s="387" t="s">
        <v>2330</v>
      </c>
      <c r="E2960" s="389">
        <v>43703</v>
      </c>
      <c r="F2960" s="387" t="s">
        <v>2622</v>
      </c>
      <c r="G2960" s="389">
        <v>43703</v>
      </c>
      <c r="H2960" s="387" t="s">
        <v>2089</v>
      </c>
      <c r="I2960" s="389">
        <v>43703</v>
      </c>
      <c r="J2960" s="387" t="s">
        <v>2621</v>
      </c>
      <c r="K2960" s="387" t="s">
        <v>1741</v>
      </c>
      <c r="L2960" s="390" t="s">
        <v>1732</v>
      </c>
      <c r="M2960" s="390" t="s">
        <v>1740</v>
      </c>
      <c r="N2960" s="390" t="str">
        <f t="shared" si="94"/>
        <v>Employee52@blyblade.com</v>
      </c>
      <c r="O2960" s="390" t="str">
        <f t="shared" si="95"/>
        <v>Allison _Keith</v>
      </c>
      <c r="P2960" s="387" t="s">
        <v>1728</v>
      </c>
      <c r="Q2960" s="387" t="s">
        <v>1739</v>
      </c>
      <c r="R2960" s="387" t="s">
        <v>1738</v>
      </c>
      <c r="S2960" s="387">
        <v>1.39</v>
      </c>
      <c r="T2960" s="387">
        <v>23</v>
      </c>
      <c r="U2960" s="387" t="s">
        <v>1737</v>
      </c>
      <c r="V2960" s="387" t="s">
        <v>1737</v>
      </c>
      <c r="W2960" s="387" t="s">
        <v>1728</v>
      </c>
      <c r="X2960" s="387" t="s">
        <v>1794</v>
      </c>
      <c r="Y2960" s="387" t="s">
        <v>1735</v>
      </c>
      <c r="Z2960" s="387" t="s">
        <v>1734</v>
      </c>
      <c r="AA2960" s="387" t="s">
        <v>1733</v>
      </c>
      <c r="AB2960" s="387">
        <v>20.95</v>
      </c>
      <c r="AC2960" s="387">
        <v>0</v>
      </c>
      <c r="AD2960" s="387">
        <v>0</v>
      </c>
      <c r="AE2960" s="387">
        <v>20</v>
      </c>
      <c r="AF2960" s="387" t="s">
        <v>1729</v>
      </c>
      <c r="AG2960" s="387">
        <v>20.95</v>
      </c>
      <c r="AH2960" s="387">
        <v>0</v>
      </c>
      <c r="AI2960" s="387">
        <v>0</v>
      </c>
      <c r="AJ2960" s="387">
        <v>20</v>
      </c>
      <c r="AK2960" s="387">
        <v>2</v>
      </c>
    </row>
    <row r="2961" spans="1:37">
      <c r="A2961" s="387" t="s">
        <v>2620</v>
      </c>
      <c r="B2961" s="388">
        <v>43703.684652777774</v>
      </c>
      <c r="C2961" s="389">
        <v>43703</v>
      </c>
      <c r="D2961" s="387" t="s">
        <v>2619</v>
      </c>
      <c r="E2961" s="389">
        <v>43703</v>
      </c>
      <c r="F2961" s="387" t="s">
        <v>2618</v>
      </c>
      <c r="G2961" s="389">
        <v>43703</v>
      </c>
      <c r="H2961" s="387" t="s">
        <v>2617</v>
      </c>
      <c r="I2961" s="389">
        <v>43703</v>
      </c>
      <c r="J2961" s="387" t="s">
        <v>2616</v>
      </c>
      <c r="K2961" s="387" t="s">
        <v>1741</v>
      </c>
      <c r="L2961" s="390" t="s">
        <v>1732</v>
      </c>
      <c r="M2961" s="390" t="s">
        <v>1911</v>
      </c>
      <c r="N2961" s="390" t="str">
        <f t="shared" si="94"/>
        <v>Employee18@blyblade.com</v>
      </c>
      <c r="O2961" s="390" t="str">
        <f t="shared" si="95"/>
        <v>Maryanne_Johnson</v>
      </c>
      <c r="P2961" s="387" t="s">
        <v>1728</v>
      </c>
      <c r="Q2961" s="387" t="s">
        <v>1739</v>
      </c>
      <c r="R2961" s="387" t="s">
        <v>1738</v>
      </c>
      <c r="S2961" s="387">
        <v>2.16</v>
      </c>
      <c r="T2961" s="387">
        <v>40</v>
      </c>
      <c r="U2961" s="387" t="s">
        <v>1737</v>
      </c>
      <c r="V2961" s="387" t="s">
        <v>1737</v>
      </c>
      <c r="W2961" s="387" t="s">
        <v>1728</v>
      </c>
      <c r="X2961" s="387" t="s">
        <v>1794</v>
      </c>
      <c r="Y2961" s="387" t="s">
        <v>1735</v>
      </c>
      <c r="Z2961" s="387" t="s">
        <v>1734</v>
      </c>
      <c r="AA2961" s="387" t="s">
        <v>1793</v>
      </c>
      <c r="AB2961" s="387">
        <v>17.36</v>
      </c>
      <c r="AC2961" s="387">
        <v>0</v>
      </c>
      <c r="AD2961" s="387">
        <v>2</v>
      </c>
      <c r="AE2961" s="387">
        <v>17.36</v>
      </c>
      <c r="AF2961" s="387" t="s">
        <v>1729</v>
      </c>
      <c r="AG2961" s="387">
        <v>17.36</v>
      </c>
      <c r="AH2961" s="387">
        <v>0</v>
      </c>
      <c r="AI2961" s="387">
        <v>2</v>
      </c>
      <c r="AJ2961" s="387">
        <v>17.36</v>
      </c>
      <c r="AK2961" s="387">
        <v>1.74</v>
      </c>
    </row>
    <row r="2962" spans="1:37">
      <c r="A2962" s="387" t="s">
        <v>2615</v>
      </c>
      <c r="B2962" s="388">
        <v>43703.700509259259</v>
      </c>
      <c r="C2962" s="389">
        <v>43703</v>
      </c>
      <c r="D2962" s="387" t="s">
        <v>2150</v>
      </c>
      <c r="E2962" s="389">
        <v>43703</v>
      </c>
      <c r="F2962" s="387" t="s">
        <v>2149</v>
      </c>
      <c r="G2962" s="389">
        <v>43703</v>
      </c>
      <c r="H2962" s="387" t="s">
        <v>2354</v>
      </c>
      <c r="I2962" s="389">
        <v>43703</v>
      </c>
      <c r="J2962" s="387" t="s">
        <v>2353</v>
      </c>
      <c r="K2962" s="387" t="s">
        <v>1741</v>
      </c>
      <c r="L2962" s="390" t="s">
        <v>1732</v>
      </c>
      <c r="M2962" s="390" t="s">
        <v>1929</v>
      </c>
      <c r="N2962" s="390" t="str">
        <f t="shared" si="94"/>
        <v>Employee29@blyblade.com</v>
      </c>
      <c r="O2962" s="390" t="str">
        <f t="shared" si="95"/>
        <v>Justin_Meltzer</v>
      </c>
      <c r="P2962" s="387" t="s">
        <v>1728</v>
      </c>
      <c r="Q2962" s="387" t="s">
        <v>1754</v>
      </c>
      <c r="R2962" s="387" t="s">
        <v>1738</v>
      </c>
      <c r="S2962" s="387">
        <v>1.19</v>
      </c>
      <c r="T2962" s="387">
        <v>8</v>
      </c>
      <c r="U2962" s="387" t="s">
        <v>1737</v>
      </c>
      <c r="V2962" s="387" t="s">
        <v>1737</v>
      </c>
      <c r="W2962" s="387" t="s">
        <v>1875</v>
      </c>
      <c r="X2962" s="387" t="s">
        <v>1770</v>
      </c>
      <c r="Y2962" s="387" t="s">
        <v>1748</v>
      </c>
      <c r="Z2962" s="387" t="s">
        <v>1734</v>
      </c>
      <c r="AA2962" s="387" t="s">
        <v>1733</v>
      </c>
      <c r="AB2962" s="387">
        <v>11.64</v>
      </c>
      <c r="AC2962" s="387">
        <v>0</v>
      </c>
      <c r="AD2962" s="387">
        <v>0</v>
      </c>
      <c r="AE2962" s="387">
        <v>11.64</v>
      </c>
      <c r="AF2962" s="387" t="s">
        <v>1729</v>
      </c>
      <c r="AG2962" s="387">
        <v>11.64</v>
      </c>
      <c r="AH2962" s="387">
        <v>0</v>
      </c>
      <c r="AI2962" s="387">
        <v>0</v>
      </c>
      <c r="AJ2962" s="387">
        <v>11.64</v>
      </c>
      <c r="AK2962" s="387">
        <v>1.1599999999999999</v>
      </c>
    </row>
    <row r="2963" spans="1:37">
      <c r="A2963" s="387" t="s">
        <v>2615</v>
      </c>
      <c r="B2963" s="388">
        <v>43703.705428240741</v>
      </c>
      <c r="C2963" s="389">
        <v>43703</v>
      </c>
      <c r="D2963" s="387" t="s">
        <v>2150</v>
      </c>
      <c r="E2963" s="389">
        <v>43703</v>
      </c>
      <c r="F2963" s="387" t="s">
        <v>2149</v>
      </c>
      <c r="G2963" s="389">
        <v>43703</v>
      </c>
      <c r="H2963" s="387" t="s">
        <v>2354</v>
      </c>
      <c r="I2963" s="389">
        <v>43703</v>
      </c>
      <c r="J2963" s="387" t="s">
        <v>2353</v>
      </c>
      <c r="K2963" s="387" t="s">
        <v>1741</v>
      </c>
      <c r="L2963" s="390" t="s">
        <v>1732</v>
      </c>
      <c r="M2963" s="390" t="s">
        <v>1929</v>
      </c>
      <c r="N2963" s="390" t="str">
        <f t="shared" si="94"/>
        <v>Employee29@blyblade.com</v>
      </c>
      <c r="O2963" s="390" t="str">
        <f t="shared" si="95"/>
        <v>Justin_Meltzer</v>
      </c>
      <c r="P2963" s="387" t="s">
        <v>1728</v>
      </c>
      <c r="Q2963" s="387" t="s">
        <v>1754</v>
      </c>
      <c r="R2963" s="387" t="s">
        <v>1738</v>
      </c>
      <c r="S2963" s="387">
        <v>1.19</v>
      </c>
      <c r="T2963" s="387">
        <v>8</v>
      </c>
      <c r="U2963" s="387" t="s">
        <v>1737</v>
      </c>
      <c r="V2963" s="387" t="s">
        <v>1737</v>
      </c>
      <c r="W2963" s="387" t="s">
        <v>1875</v>
      </c>
      <c r="X2963" s="387" t="s">
        <v>1770</v>
      </c>
      <c r="Y2963" s="387" t="s">
        <v>1748</v>
      </c>
      <c r="Z2963" s="387" t="s">
        <v>1734</v>
      </c>
      <c r="AA2963" s="387" t="s">
        <v>1747</v>
      </c>
      <c r="AB2963" s="387">
        <v>0</v>
      </c>
      <c r="AC2963" s="387">
        <v>0</v>
      </c>
      <c r="AD2963" s="387">
        <v>1.03</v>
      </c>
      <c r="AE2963" s="387">
        <v>1.03</v>
      </c>
      <c r="AF2963" s="387" t="s">
        <v>1729</v>
      </c>
      <c r="AG2963" s="387">
        <v>0</v>
      </c>
      <c r="AH2963" s="387">
        <v>0</v>
      </c>
      <c r="AI2963" s="387">
        <v>1.03</v>
      </c>
      <c r="AJ2963" s="387">
        <v>1.03</v>
      </c>
      <c r="AK2963" s="387">
        <v>0</v>
      </c>
    </row>
    <row r="2964" spans="1:37">
      <c r="A2964" s="387" t="s">
        <v>2614</v>
      </c>
      <c r="B2964" s="388">
        <v>43703.716504629629</v>
      </c>
      <c r="C2964" s="389">
        <v>43703</v>
      </c>
      <c r="D2964" s="387" t="s">
        <v>2613</v>
      </c>
      <c r="E2964" s="389">
        <v>43703</v>
      </c>
      <c r="F2964" s="387" t="s">
        <v>2612</v>
      </c>
      <c r="G2964" s="389">
        <v>43703</v>
      </c>
      <c r="H2964" s="387" t="s">
        <v>2611</v>
      </c>
      <c r="I2964" s="389">
        <v>43703</v>
      </c>
      <c r="J2964" s="387" t="s">
        <v>2610</v>
      </c>
      <c r="K2964" s="387" t="s">
        <v>1741</v>
      </c>
      <c r="L2964" s="390" t="s">
        <v>1732</v>
      </c>
      <c r="M2964" s="390" t="s">
        <v>1929</v>
      </c>
      <c r="N2964" s="390" t="str">
        <f t="shared" si="94"/>
        <v>Employee29@blyblade.com</v>
      </c>
      <c r="O2964" s="390" t="str">
        <f t="shared" si="95"/>
        <v>Justin_Meltzer</v>
      </c>
      <c r="P2964" s="387" t="s">
        <v>1728</v>
      </c>
      <c r="Q2964" s="387" t="s">
        <v>1754</v>
      </c>
      <c r="R2964" s="387" t="s">
        <v>1738</v>
      </c>
      <c r="S2964" s="387">
        <v>1.66</v>
      </c>
      <c r="T2964" s="387">
        <v>12</v>
      </c>
      <c r="U2964" s="387" t="s">
        <v>1737</v>
      </c>
      <c r="V2964" s="387" t="s">
        <v>1737</v>
      </c>
      <c r="W2964" s="387" t="s">
        <v>1875</v>
      </c>
      <c r="X2964" s="387" t="s">
        <v>1770</v>
      </c>
      <c r="Y2964" s="387" t="s">
        <v>1748</v>
      </c>
      <c r="Z2964" s="387" t="s">
        <v>1734</v>
      </c>
      <c r="AA2964" s="387" t="s">
        <v>1733</v>
      </c>
      <c r="AB2964" s="387">
        <v>15.11</v>
      </c>
      <c r="AC2964" s="387">
        <v>0</v>
      </c>
      <c r="AD2964" s="387">
        <v>0</v>
      </c>
      <c r="AE2964" s="387">
        <v>15.11</v>
      </c>
      <c r="AF2964" s="387" t="s">
        <v>1729</v>
      </c>
      <c r="AG2964" s="387">
        <v>15.11</v>
      </c>
      <c r="AH2964" s="387">
        <v>0</v>
      </c>
      <c r="AI2964" s="387">
        <v>0</v>
      </c>
      <c r="AJ2964" s="387">
        <v>15.11</v>
      </c>
      <c r="AK2964" s="387">
        <v>1.51</v>
      </c>
    </row>
    <row r="2965" spans="1:37">
      <c r="A2965" s="387" t="s">
        <v>2609</v>
      </c>
      <c r="B2965" s="388">
        <v>43703.756516203706</v>
      </c>
      <c r="C2965" s="389">
        <v>43703</v>
      </c>
      <c r="D2965" s="387" t="s">
        <v>2608</v>
      </c>
      <c r="E2965" s="389">
        <v>43703</v>
      </c>
      <c r="F2965" s="387" t="s">
        <v>2607</v>
      </c>
      <c r="G2965" s="389">
        <v>43703</v>
      </c>
      <c r="H2965" s="387" t="s">
        <v>2606</v>
      </c>
      <c r="I2965" s="389">
        <v>43703</v>
      </c>
      <c r="J2965" s="387" t="s">
        <v>2605</v>
      </c>
      <c r="K2965" s="387" t="s">
        <v>1741</v>
      </c>
      <c r="L2965" s="390" t="s">
        <v>1732</v>
      </c>
      <c r="M2965" s="390" t="s">
        <v>1940</v>
      </c>
      <c r="N2965" s="390" t="str">
        <f t="shared" si="94"/>
        <v>Employee11@blyblade.com</v>
      </c>
      <c r="O2965" s="390" t="str">
        <f t="shared" si="95"/>
        <v>Mimi_Grassi</v>
      </c>
      <c r="P2965" s="387" t="s">
        <v>1728</v>
      </c>
      <c r="Q2965" s="387" t="s">
        <v>1762</v>
      </c>
      <c r="R2965" s="387" t="s">
        <v>1753</v>
      </c>
      <c r="S2965" s="387">
        <v>9.07</v>
      </c>
      <c r="T2965" s="387">
        <v>34</v>
      </c>
      <c r="U2965" s="387" t="s">
        <v>1752</v>
      </c>
      <c r="V2965" s="387" t="s">
        <v>1996</v>
      </c>
      <c r="W2965" s="387" t="s">
        <v>1761</v>
      </c>
      <c r="X2965" s="387" t="s">
        <v>1749</v>
      </c>
      <c r="Y2965" s="387" t="s">
        <v>1735</v>
      </c>
      <c r="Z2965" s="387" t="s">
        <v>1734</v>
      </c>
      <c r="AA2965" s="387" t="s">
        <v>1733</v>
      </c>
      <c r="AB2965" s="387">
        <v>82.15</v>
      </c>
      <c r="AC2965" s="387">
        <v>0</v>
      </c>
      <c r="AD2965" s="387">
        <v>0</v>
      </c>
      <c r="AE2965" s="387">
        <v>82.15</v>
      </c>
      <c r="AF2965" s="387" t="s">
        <v>1729</v>
      </c>
      <c r="AG2965" s="387">
        <v>82.15</v>
      </c>
      <c r="AH2965" s="387">
        <v>0</v>
      </c>
      <c r="AI2965" s="387">
        <v>0</v>
      </c>
      <c r="AJ2965" s="387">
        <v>82.15</v>
      </c>
      <c r="AK2965" s="387">
        <v>8.2200000000000006</v>
      </c>
    </row>
    <row r="2966" spans="1:37">
      <c r="A2966" s="387" t="s">
        <v>2604</v>
      </c>
      <c r="B2966" s="388">
        <v>43703.790949074071</v>
      </c>
      <c r="C2966" s="389">
        <v>43703</v>
      </c>
      <c r="D2966" s="387" t="s">
        <v>2598</v>
      </c>
      <c r="E2966" s="389">
        <v>43703</v>
      </c>
      <c r="F2966" s="387" t="s">
        <v>2597</v>
      </c>
      <c r="G2966" s="389">
        <v>43703</v>
      </c>
      <c r="H2966" s="387" t="s">
        <v>2603</v>
      </c>
      <c r="I2966" s="389">
        <v>43703</v>
      </c>
      <c r="J2966" s="387" t="s">
        <v>2602</v>
      </c>
      <c r="K2966" s="387" t="s">
        <v>1741</v>
      </c>
      <c r="L2966" s="390" t="s">
        <v>1732</v>
      </c>
      <c r="M2966" s="390" t="s">
        <v>2127</v>
      </c>
      <c r="N2966" s="390" t="str">
        <f t="shared" si="94"/>
        <v>Employee46@blyblade.com</v>
      </c>
      <c r="O2966" s="390" t="str">
        <f t="shared" si="95"/>
        <v>Ngozi_Kemjika</v>
      </c>
      <c r="P2966" s="387" t="s">
        <v>1728</v>
      </c>
      <c r="Q2966" s="387" t="s">
        <v>1739</v>
      </c>
      <c r="R2966" s="387" t="s">
        <v>1738</v>
      </c>
      <c r="S2966" s="387">
        <v>0.91</v>
      </c>
      <c r="T2966" s="387">
        <v>59</v>
      </c>
      <c r="U2966" s="387" t="s">
        <v>1978</v>
      </c>
      <c r="V2966" s="387" t="s">
        <v>1978</v>
      </c>
      <c r="W2966" s="387" t="s">
        <v>1728</v>
      </c>
      <c r="X2966" s="387" t="s">
        <v>1794</v>
      </c>
      <c r="Y2966" s="387" t="s">
        <v>1825</v>
      </c>
      <c r="Z2966" s="387" t="s">
        <v>1734</v>
      </c>
      <c r="AA2966" s="387" t="s">
        <v>1793</v>
      </c>
      <c r="AB2966" s="387">
        <v>17.34</v>
      </c>
      <c r="AC2966" s="387">
        <v>0</v>
      </c>
      <c r="AD2966" s="387">
        <v>3</v>
      </c>
      <c r="AE2966" s="387">
        <v>17.34</v>
      </c>
      <c r="AF2966" s="387" t="s">
        <v>1729</v>
      </c>
      <c r="AG2966" s="387">
        <v>17.34</v>
      </c>
      <c r="AH2966" s="387">
        <v>0</v>
      </c>
      <c r="AI2966" s="387">
        <v>3</v>
      </c>
      <c r="AJ2966" s="387">
        <v>17.34</v>
      </c>
      <c r="AK2966" s="387">
        <v>1.73</v>
      </c>
    </row>
    <row r="2967" spans="1:37">
      <c r="A2967" s="387" t="s">
        <v>2601</v>
      </c>
      <c r="B2967" s="388">
        <v>43703.799756944441</v>
      </c>
      <c r="C2967" s="389">
        <v>43702</v>
      </c>
      <c r="D2967" s="387" t="s">
        <v>2600</v>
      </c>
      <c r="E2967" s="389">
        <v>43702</v>
      </c>
      <c r="F2967" s="387" t="s">
        <v>2599</v>
      </c>
      <c r="G2967" s="389">
        <v>43702</v>
      </c>
      <c r="H2967" s="387" t="s">
        <v>2598</v>
      </c>
      <c r="I2967" s="389">
        <v>43702</v>
      </c>
      <c r="J2967" s="387" t="s">
        <v>2597</v>
      </c>
      <c r="K2967" s="387" t="s">
        <v>1741</v>
      </c>
      <c r="L2967" s="390" t="s">
        <v>1732</v>
      </c>
      <c r="M2967" s="390" t="s">
        <v>2333</v>
      </c>
      <c r="N2967" s="390" t="str">
        <f t="shared" si="94"/>
        <v>Employee53@blyblade.com</v>
      </c>
      <c r="O2967" s="390" t="str">
        <f t="shared" si="95"/>
        <v>Blair_Felts</v>
      </c>
      <c r="P2967" s="387" t="s">
        <v>1728</v>
      </c>
      <c r="Q2967" s="387" t="s">
        <v>1754</v>
      </c>
      <c r="R2967" s="387" t="s">
        <v>1803</v>
      </c>
      <c r="S2967" s="387">
        <v>2.46</v>
      </c>
      <c r="T2967" s="387">
        <v>5</v>
      </c>
      <c r="U2967" s="387" t="s">
        <v>2326</v>
      </c>
      <c r="V2967" s="387" t="s">
        <v>2326</v>
      </c>
      <c r="W2967" s="387" t="s">
        <v>2025</v>
      </c>
      <c r="X2967" s="387" t="s">
        <v>1770</v>
      </c>
      <c r="Y2967" s="387" t="s">
        <v>1748</v>
      </c>
      <c r="Z2967" s="387" t="s">
        <v>1734</v>
      </c>
      <c r="AA2967" s="387" t="s">
        <v>1747</v>
      </c>
      <c r="AB2967" s="387">
        <v>0</v>
      </c>
      <c r="AC2967" s="387">
        <v>0</v>
      </c>
      <c r="AD2967" s="387">
        <v>1</v>
      </c>
      <c r="AE2967" s="387">
        <v>1</v>
      </c>
      <c r="AF2967" s="387" t="s">
        <v>1729</v>
      </c>
      <c r="AG2967" s="387">
        <v>0</v>
      </c>
      <c r="AH2967" s="387">
        <v>0</v>
      </c>
      <c r="AI2967" s="387">
        <v>1</v>
      </c>
      <c r="AJ2967" s="387">
        <v>1</v>
      </c>
      <c r="AK2967" s="387">
        <v>0</v>
      </c>
    </row>
    <row r="2968" spans="1:37">
      <c r="A2968" s="387" t="s">
        <v>2470</v>
      </c>
      <c r="B2968" s="388">
        <v>43703.808240740742</v>
      </c>
      <c r="C2968" s="389">
        <v>43703</v>
      </c>
      <c r="D2968" s="387" t="s">
        <v>2469</v>
      </c>
      <c r="E2968" s="389">
        <v>43703</v>
      </c>
      <c r="F2968" s="387" t="s">
        <v>2468</v>
      </c>
      <c r="G2968" s="389">
        <v>43703</v>
      </c>
      <c r="H2968" s="387" t="s">
        <v>1993</v>
      </c>
      <c r="I2968" s="389">
        <v>43703</v>
      </c>
      <c r="J2968" s="387" t="s">
        <v>2406</v>
      </c>
      <c r="K2968" s="387" t="s">
        <v>1741</v>
      </c>
      <c r="L2968" s="390" t="s">
        <v>1732</v>
      </c>
      <c r="M2968" s="390" t="s">
        <v>2333</v>
      </c>
      <c r="N2968" s="390" t="str">
        <f t="shared" si="94"/>
        <v>Employee53@blyblade.com</v>
      </c>
      <c r="O2968" s="390" t="str">
        <f t="shared" si="95"/>
        <v>Blair_Felts</v>
      </c>
      <c r="P2968" s="387" t="s">
        <v>1728</v>
      </c>
      <c r="Q2968" s="387" t="s">
        <v>1754</v>
      </c>
      <c r="R2968" s="387" t="s">
        <v>1803</v>
      </c>
      <c r="S2968" s="387">
        <v>2.74</v>
      </c>
      <c r="T2968" s="387">
        <v>6</v>
      </c>
      <c r="U2968" s="387" t="s">
        <v>2326</v>
      </c>
      <c r="V2968" s="387" t="s">
        <v>2326</v>
      </c>
      <c r="W2968" s="387" t="s">
        <v>1771</v>
      </c>
      <c r="X2968" s="387" t="s">
        <v>1770</v>
      </c>
      <c r="Y2968" s="387" t="s">
        <v>1748</v>
      </c>
      <c r="Z2968" s="387" t="s">
        <v>1734</v>
      </c>
      <c r="AA2968" s="387" t="s">
        <v>1733</v>
      </c>
      <c r="AB2968" s="387">
        <v>9.3000000000000007</v>
      </c>
      <c r="AC2968" s="387">
        <v>0</v>
      </c>
      <c r="AD2968" s="387">
        <v>0</v>
      </c>
      <c r="AE2968" s="387">
        <v>9.3000000000000007</v>
      </c>
      <c r="AF2968" s="387" t="s">
        <v>1729</v>
      </c>
      <c r="AG2968" s="387">
        <v>9.3000000000000007</v>
      </c>
      <c r="AH2968" s="387">
        <v>0</v>
      </c>
      <c r="AI2968" s="387">
        <v>0</v>
      </c>
      <c r="AJ2968" s="387">
        <v>9.3000000000000007</v>
      </c>
      <c r="AK2968" s="387">
        <v>0.93</v>
      </c>
    </row>
    <row r="2969" spans="1:37">
      <c r="A2969" s="387" t="s">
        <v>2596</v>
      </c>
      <c r="B2969" s="388">
        <v>43703.818553240744</v>
      </c>
      <c r="C2969" s="389">
        <v>43703</v>
      </c>
      <c r="D2969" s="387" t="s">
        <v>2538</v>
      </c>
      <c r="E2969" s="389">
        <v>43703</v>
      </c>
      <c r="F2969" s="387" t="s">
        <v>2537</v>
      </c>
      <c r="G2969" s="387" t="s">
        <v>1728</v>
      </c>
      <c r="H2969" s="387" t="s">
        <v>1728</v>
      </c>
      <c r="I2969" s="387" t="s">
        <v>1728</v>
      </c>
      <c r="J2969" s="387" t="s">
        <v>1728</v>
      </c>
      <c r="K2969" s="387" t="s">
        <v>1741</v>
      </c>
      <c r="L2969" s="390" t="s">
        <v>1732</v>
      </c>
      <c r="M2969" s="390" t="s">
        <v>2594</v>
      </c>
      <c r="N2969" s="390" t="str">
        <f t="shared" si="94"/>
        <v>Employee9@blyblade.com</v>
      </c>
      <c r="O2969" s="390" t="str">
        <f t="shared" si="95"/>
        <v>Emily_Antner</v>
      </c>
      <c r="P2969" s="387" t="s">
        <v>1728</v>
      </c>
      <c r="Q2969" s="387" t="s">
        <v>1754</v>
      </c>
      <c r="R2969" s="387" t="s">
        <v>1738</v>
      </c>
      <c r="S2969" s="387" t="s">
        <v>1728</v>
      </c>
      <c r="T2969" s="387" t="s">
        <v>1728</v>
      </c>
      <c r="U2969" s="387" t="s">
        <v>1845</v>
      </c>
      <c r="V2969" s="387" t="s">
        <v>1845</v>
      </c>
      <c r="W2969" s="387" t="s">
        <v>2450</v>
      </c>
      <c r="X2969" s="387" t="s">
        <v>1770</v>
      </c>
      <c r="Y2969" s="387" t="s">
        <v>1896</v>
      </c>
      <c r="Z2969" s="387" t="s">
        <v>1734</v>
      </c>
      <c r="AA2969" s="387" t="s">
        <v>1733</v>
      </c>
      <c r="AB2969" s="387">
        <v>5.44</v>
      </c>
      <c r="AC2969" s="387">
        <v>0</v>
      </c>
      <c r="AD2969" s="387">
        <v>0</v>
      </c>
      <c r="AE2969" s="387">
        <v>5.44</v>
      </c>
      <c r="AF2969" s="387" t="s">
        <v>1729</v>
      </c>
      <c r="AG2969" s="387">
        <v>5.44</v>
      </c>
      <c r="AH2969" s="387">
        <v>0</v>
      </c>
      <c r="AI2969" s="387">
        <v>0</v>
      </c>
      <c r="AJ2969" s="387">
        <v>5.44</v>
      </c>
      <c r="AK2969" s="387">
        <v>0.54</v>
      </c>
    </row>
    <row r="2970" spans="1:37">
      <c r="A2970" s="387" t="s">
        <v>2595</v>
      </c>
      <c r="B2970" s="388">
        <v>43703.829722222225</v>
      </c>
      <c r="C2970" s="389">
        <v>43703</v>
      </c>
      <c r="D2970" s="387" t="s">
        <v>2529</v>
      </c>
      <c r="E2970" s="389">
        <v>43703</v>
      </c>
      <c r="F2970" s="387" t="s">
        <v>2528</v>
      </c>
      <c r="G2970" s="389">
        <v>43703</v>
      </c>
      <c r="H2970" s="387" t="s">
        <v>2580</v>
      </c>
      <c r="I2970" s="389">
        <v>43703</v>
      </c>
      <c r="J2970" s="387" t="s">
        <v>2416</v>
      </c>
      <c r="K2970" s="387" t="s">
        <v>1741</v>
      </c>
      <c r="L2970" s="390" t="s">
        <v>1732</v>
      </c>
      <c r="M2970" s="390" t="s">
        <v>2594</v>
      </c>
      <c r="N2970" s="390" t="str">
        <f t="shared" si="94"/>
        <v>Employee9@blyblade.com</v>
      </c>
      <c r="O2970" s="390" t="str">
        <f t="shared" si="95"/>
        <v>Emily_Antner</v>
      </c>
      <c r="P2970" s="387" t="s">
        <v>1728</v>
      </c>
      <c r="Q2970" s="387" t="s">
        <v>1754</v>
      </c>
      <c r="R2970" s="387" t="s">
        <v>1738</v>
      </c>
      <c r="S2970" s="387">
        <v>2.3199999999999998</v>
      </c>
      <c r="T2970" s="387">
        <v>9</v>
      </c>
      <c r="U2970" s="387" t="s">
        <v>1737</v>
      </c>
      <c r="V2970" s="387" t="s">
        <v>2183</v>
      </c>
      <c r="W2970" s="387" t="s">
        <v>2450</v>
      </c>
      <c r="X2970" s="387" t="s">
        <v>1770</v>
      </c>
      <c r="Y2970" s="387" t="s">
        <v>1896</v>
      </c>
      <c r="Z2970" s="387" t="s">
        <v>1734</v>
      </c>
      <c r="AA2970" s="387" t="s">
        <v>1733</v>
      </c>
      <c r="AB2970" s="387">
        <v>15.17</v>
      </c>
      <c r="AC2970" s="387">
        <v>0</v>
      </c>
      <c r="AD2970" s="387">
        <v>0</v>
      </c>
      <c r="AE2970" s="387">
        <v>15.17</v>
      </c>
      <c r="AF2970" s="387" t="s">
        <v>1729</v>
      </c>
      <c r="AG2970" s="387">
        <v>15.17</v>
      </c>
      <c r="AH2970" s="387">
        <v>0</v>
      </c>
      <c r="AI2970" s="387">
        <v>0</v>
      </c>
      <c r="AJ2970" s="387">
        <v>15.17</v>
      </c>
      <c r="AK2970" s="387">
        <v>1.52</v>
      </c>
    </row>
    <row r="2971" spans="1:37">
      <c r="A2971" s="387" t="s">
        <v>2593</v>
      </c>
      <c r="B2971" s="388">
        <v>43703.862546296295</v>
      </c>
      <c r="C2971" s="389">
        <v>43700</v>
      </c>
      <c r="D2971" s="387" t="s">
        <v>2592</v>
      </c>
      <c r="E2971" s="389">
        <v>43699</v>
      </c>
      <c r="F2971" s="387" t="s">
        <v>2591</v>
      </c>
      <c r="G2971" s="389">
        <v>43700</v>
      </c>
      <c r="H2971" s="387" t="s">
        <v>2590</v>
      </c>
      <c r="I2971" s="389">
        <v>43700</v>
      </c>
      <c r="J2971" s="387" t="s">
        <v>1938</v>
      </c>
      <c r="K2971" s="387" t="s">
        <v>1741</v>
      </c>
      <c r="L2971" s="390" t="s">
        <v>1732</v>
      </c>
      <c r="M2971" s="390" t="s">
        <v>2223</v>
      </c>
      <c r="N2971" s="390" t="str">
        <f t="shared" si="94"/>
        <v>Employee19@blyblade.com</v>
      </c>
      <c r="O2971" s="390" t="str">
        <f t="shared" si="95"/>
        <v>Gil_Adler</v>
      </c>
      <c r="P2971" s="387" t="s">
        <v>1728</v>
      </c>
      <c r="Q2971" s="387" t="s">
        <v>1952</v>
      </c>
      <c r="R2971" s="387" t="s">
        <v>1738</v>
      </c>
      <c r="S2971" s="387">
        <v>1.54</v>
      </c>
      <c r="T2971" s="387">
        <v>14</v>
      </c>
      <c r="U2971" s="387" t="s">
        <v>1737</v>
      </c>
      <c r="V2971" s="387" t="s">
        <v>1737</v>
      </c>
      <c r="W2971" s="387" t="s">
        <v>1771</v>
      </c>
      <c r="X2971" s="387" t="s">
        <v>1749</v>
      </c>
      <c r="Y2971" s="387" t="s">
        <v>1890</v>
      </c>
      <c r="Z2971" s="387" t="s">
        <v>1734</v>
      </c>
      <c r="AA2971" s="387" t="s">
        <v>1747</v>
      </c>
      <c r="AB2971" s="387">
        <v>0</v>
      </c>
      <c r="AC2971" s="387">
        <v>0</v>
      </c>
      <c r="AD2971" s="387">
        <v>1.03</v>
      </c>
      <c r="AE2971" s="387">
        <v>1.03</v>
      </c>
      <c r="AF2971" s="387" t="s">
        <v>1729</v>
      </c>
      <c r="AG2971" s="387">
        <v>0</v>
      </c>
      <c r="AH2971" s="387">
        <v>0</v>
      </c>
      <c r="AI2971" s="387">
        <v>1.03</v>
      </c>
      <c r="AJ2971" s="387">
        <v>1.03</v>
      </c>
      <c r="AK2971" s="387">
        <v>0</v>
      </c>
    </row>
    <row r="2972" spans="1:37">
      <c r="A2972" s="387" t="s">
        <v>2589</v>
      </c>
      <c r="B2972" s="388">
        <v>43703.922673611109</v>
      </c>
      <c r="C2972" s="389">
        <v>43703</v>
      </c>
      <c r="D2972" s="387" t="s">
        <v>2588</v>
      </c>
      <c r="E2972" s="389">
        <v>43703</v>
      </c>
      <c r="F2972" s="387" t="s">
        <v>2587</v>
      </c>
      <c r="G2972" s="389">
        <v>43703</v>
      </c>
      <c r="H2972" s="387" t="s">
        <v>2586</v>
      </c>
      <c r="I2972" s="389">
        <v>43703</v>
      </c>
      <c r="J2972" s="387" t="s">
        <v>2344</v>
      </c>
      <c r="K2972" s="387" t="s">
        <v>1741</v>
      </c>
      <c r="L2972" s="390" t="s">
        <v>1732</v>
      </c>
      <c r="M2972" s="390" t="s">
        <v>2287</v>
      </c>
      <c r="N2972" s="390" t="str">
        <f t="shared" si="94"/>
        <v>Employee14@blyblade.com</v>
      </c>
      <c r="O2972" s="390" t="str">
        <f t="shared" si="95"/>
        <v>Bowie_Tam</v>
      </c>
      <c r="P2972" s="387" t="s">
        <v>1728</v>
      </c>
      <c r="Q2972" s="387" t="s">
        <v>1952</v>
      </c>
      <c r="R2972" s="387" t="s">
        <v>1738</v>
      </c>
      <c r="S2972" s="387">
        <v>4.54</v>
      </c>
      <c r="T2972" s="387">
        <v>20</v>
      </c>
      <c r="U2972" s="387" t="s">
        <v>2026</v>
      </c>
      <c r="V2972" s="387" t="s">
        <v>2026</v>
      </c>
      <c r="W2972" s="387" t="s">
        <v>2025</v>
      </c>
      <c r="X2972" s="387" t="s">
        <v>1749</v>
      </c>
      <c r="Y2972" s="387" t="s">
        <v>1748</v>
      </c>
      <c r="Z2972" s="387" t="s">
        <v>1734</v>
      </c>
      <c r="AA2972" s="387" t="s">
        <v>1733</v>
      </c>
      <c r="AB2972" s="387">
        <v>62.09</v>
      </c>
      <c r="AC2972" s="387">
        <v>0</v>
      </c>
      <c r="AD2972" s="387">
        <v>0</v>
      </c>
      <c r="AE2972" s="387">
        <v>62.09</v>
      </c>
      <c r="AF2972" s="387" t="s">
        <v>1729</v>
      </c>
      <c r="AG2972" s="387">
        <v>62.09</v>
      </c>
      <c r="AH2972" s="387">
        <v>0</v>
      </c>
      <c r="AI2972" s="387">
        <v>0</v>
      </c>
      <c r="AJ2972" s="387">
        <v>62.09</v>
      </c>
      <c r="AK2972" s="387">
        <v>6.21</v>
      </c>
    </row>
    <row r="2973" spans="1:37">
      <c r="A2973" s="387" t="s">
        <v>2585</v>
      </c>
      <c r="B2973" s="388">
        <v>43703.941527777781</v>
      </c>
      <c r="C2973" s="389">
        <v>43703</v>
      </c>
      <c r="D2973" s="387" t="s">
        <v>2584</v>
      </c>
      <c r="E2973" s="389">
        <v>43703</v>
      </c>
      <c r="F2973" s="387" t="s">
        <v>2129</v>
      </c>
      <c r="G2973" s="389">
        <v>43703</v>
      </c>
      <c r="H2973" s="387" t="s">
        <v>2009</v>
      </c>
      <c r="I2973" s="389">
        <v>43703</v>
      </c>
      <c r="J2973" s="387" t="s">
        <v>2008</v>
      </c>
      <c r="K2973" s="387" t="s">
        <v>1741</v>
      </c>
      <c r="L2973" s="390" t="s">
        <v>1732</v>
      </c>
      <c r="M2973" s="390" t="s">
        <v>2583</v>
      </c>
      <c r="N2973" s="390" t="str">
        <f t="shared" si="94"/>
        <v>Employee43@blyblade.com</v>
      </c>
      <c r="O2973" s="390" t="str">
        <f t="shared" si="95"/>
        <v>Brendan_Kelly</v>
      </c>
      <c r="P2973" s="387" t="s">
        <v>1728</v>
      </c>
      <c r="Q2973" s="387" t="s">
        <v>2043</v>
      </c>
      <c r="R2973" s="387" t="s">
        <v>1738</v>
      </c>
      <c r="S2973" s="387">
        <v>2.76</v>
      </c>
      <c r="T2973" s="387">
        <v>13</v>
      </c>
      <c r="U2973" s="387" t="s">
        <v>1737</v>
      </c>
      <c r="V2973" s="387" t="s">
        <v>2183</v>
      </c>
      <c r="W2973" s="387" t="s">
        <v>1761</v>
      </c>
      <c r="X2973" s="387" t="s">
        <v>1749</v>
      </c>
      <c r="Y2973" s="387" t="s">
        <v>1896</v>
      </c>
      <c r="Z2973" s="387" t="s">
        <v>1734</v>
      </c>
      <c r="AA2973" s="387" t="s">
        <v>1733</v>
      </c>
      <c r="AB2973" s="387">
        <v>31.33</v>
      </c>
      <c r="AC2973" s="387">
        <v>0</v>
      </c>
      <c r="AD2973" s="387">
        <v>0</v>
      </c>
      <c r="AE2973" s="387">
        <v>31.33</v>
      </c>
      <c r="AF2973" s="387" t="s">
        <v>1729</v>
      </c>
      <c r="AG2973" s="387">
        <v>31.33</v>
      </c>
      <c r="AH2973" s="387">
        <v>0</v>
      </c>
      <c r="AI2973" s="387">
        <v>0</v>
      </c>
      <c r="AJ2973" s="387">
        <v>31.33</v>
      </c>
      <c r="AK2973" s="387">
        <v>3.13</v>
      </c>
    </row>
    <row r="2974" spans="1:37">
      <c r="A2974" s="387" t="s">
        <v>2585</v>
      </c>
      <c r="B2974" s="388">
        <v>43703.967719907407</v>
      </c>
      <c r="C2974" s="389">
        <v>43703</v>
      </c>
      <c r="D2974" s="387" t="s">
        <v>2584</v>
      </c>
      <c r="E2974" s="389">
        <v>43703</v>
      </c>
      <c r="F2974" s="387" t="s">
        <v>2129</v>
      </c>
      <c r="G2974" s="389">
        <v>43703</v>
      </c>
      <c r="H2974" s="387" t="s">
        <v>2009</v>
      </c>
      <c r="I2974" s="389">
        <v>43703</v>
      </c>
      <c r="J2974" s="387" t="s">
        <v>2008</v>
      </c>
      <c r="K2974" s="387" t="s">
        <v>1741</v>
      </c>
      <c r="L2974" s="390" t="s">
        <v>1732</v>
      </c>
      <c r="M2974" s="390" t="s">
        <v>2583</v>
      </c>
      <c r="N2974" s="390" t="str">
        <f t="shared" si="94"/>
        <v>Employee43@blyblade.com</v>
      </c>
      <c r="O2974" s="390" t="str">
        <f t="shared" si="95"/>
        <v>Brendan_Kelly</v>
      </c>
      <c r="P2974" s="387" t="s">
        <v>1728</v>
      </c>
      <c r="Q2974" s="387" t="s">
        <v>2043</v>
      </c>
      <c r="R2974" s="387" t="s">
        <v>1738</v>
      </c>
      <c r="S2974" s="387">
        <v>2.76</v>
      </c>
      <c r="T2974" s="387">
        <v>13</v>
      </c>
      <c r="U2974" s="387" t="s">
        <v>1737</v>
      </c>
      <c r="V2974" s="387" t="s">
        <v>2183</v>
      </c>
      <c r="W2974" s="387" t="s">
        <v>1761</v>
      </c>
      <c r="X2974" s="387" t="s">
        <v>1749</v>
      </c>
      <c r="Y2974" s="387" t="s">
        <v>1896</v>
      </c>
      <c r="Z2974" s="387" t="s">
        <v>1734</v>
      </c>
      <c r="AA2974" s="387" t="s">
        <v>1747</v>
      </c>
      <c r="AB2974" s="387">
        <v>0</v>
      </c>
      <c r="AC2974" s="387">
        <v>0</v>
      </c>
      <c r="AD2974" s="387">
        <v>4.8099999999999996</v>
      </c>
      <c r="AE2974" s="387">
        <v>4.8099999999999996</v>
      </c>
      <c r="AF2974" s="387" t="s">
        <v>1729</v>
      </c>
      <c r="AG2974" s="387">
        <v>0</v>
      </c>
      <c r="AH2974" s="387">
        <v>0</v>
      </c>
      <c r="AI2974" s="387">
        <v>4.8099999999999996</v>
      </c>
      <c r="AJ2974" s="387">
        <v>4.8099999999999996</v>
      </c>
      <c r="AK2974" s="387">
        <v>0</v>
      </c>
    </row>
    <row r="2975" spans="1:37">
      <c r="A2975" s="387" t="s">
        <v>2582</v>
      </c>
      <c r="B2975" s="388">
        <v>43704.022303240738</v>
      </c>
      <c r="C2975" s="389">
        <v>43703</v>
      </c>
      <c r="D2975" s="387" t="s">
        <v>2581</v>
      </c>
      <c r="E2975" s="389">
        <v>43703</v>
      </c>
      <c r="F2975" s="387" t="s">
        <v>2580</v>
      </c>
      <c r="G2975" s="389">
        <v>43704</v>
      </c>
      <c r="H2975" s="387" t="s">
        <v>2579</v>
      </c>
      <c r="I2975" s="389">
        <v>43703</v>
      </c>
      <c r="J2975" s="387" t="s">
        <v>2578</v>
      </c>
      <c r="K2975" s="387" t="s">
        <v>1741</v>
      </c>
      <c r="L2975" s="390" t="s">
        <v>1732</v>
      </c>
      <c r="M2975" s="390" t="s">
        <v>2387</v>
      </c>
      <c r="N2975" s="390" t="str">
        <f t="shared" si="94"/>
        <v>Employee54@blyblade.com</v>
      </c>
      <c r="O2975" s="390" t="str">
        <f t="shared" si="95"/>
        <v>Jackson_Bisaccia</v>
      </c>
      <c r="P2975" s="387" t="s">
        <v>1728</v>
      </c>
      <c r="Q2975" s="387" t="s">
        <v>1739</v>
      </c>
      <c r="R2975" s="387" t="s">
        <v>1738</v>
      </c>
      <c r="S2975" s="387">
        <v>1.45</v>
      </c>
      <c r="T2975" s="387">
        <v>37</v>
      </c>
      <c r="U2975" s="387" t="s">
        <v>1845</v>
      </c>
      <c r="V2975" s="387" t="s">
        <v>1845</v>
      </c>
      <c r="W2975" s="387" t="s">
        <v>1728</v>
      </c>
      <c r="X2975" s="387" t="s">
        <v>1736</v>
      </c>
      <c r="Y2975" s="387" t="s">
        <v>1825</v>
      </c>
      <c r="Z2975" s="387" t="s">
        <v>1734</v>
      </c>
      <c r="AA2975" s="387" t="s">
        <v>1733</v>
      </c>
      <c r="AB2975" s="387">
        <v>32.46</v>
      </c>
      <c r="AC2975" s="387">
        <v>0</v>
      </c>
      <c r="AD2975" s="387">
        <v>0</v>
      </c>
      <c r="AE2975" s="387">
        <v>30</v>
      </c>
      <c r="AF2975" s="387" t="s">
        <v>1729</v>
      </c>
      <c r="AG2975" s="387">
        <v>32.46</v>
      </c>
      <c r="AH2975" s="387">
        <v>0</v>
      </c>
      <c r="AI2975" s="387">
        <v>0</v>
      </c>
      <c r="AJ2975" s="387">
        <v>30</v>
      </c>
      <c r="AK2975" s="387">
        <v>3</v>
      </c>
    </row>
    <row r="2976" spans="1:37">
      <c r="A2976" s="387" t="s">
        <v>2566</v>
      </c>
      <c r="B2976" s="388">
        <v>43704.134444444448</v>
      </c>
      <c r="C2976" s="389">
        <v>43704</v>
      </c>
      <c r="D2976" s="387" t="s">
        <v>2565</v>
      </c>
      <c r="E2976" s="389">
        <v>43703</v>
      </c>
      <c r="F2976" s="387" t="s">
        <v>2564</v>
      </c>
      <c r="G2976" s="389">
        <v>43704</v>
      </c>
      <c r="H2976" s="387" t="s">
        <v>2563</v>
      </c>
      <c r="I2976" s="389">
        <v>43703</v>
      </c>
      <c r="J2976" s="387" t="s">
        <v>2562</v>
      </c>
      <c r="K2976" s="387" t="s">
        <v>1741</v>
      </c>
      <c r="L2976" s="390" t="s">
        <v>1732</v>
      </c>
      <c r="M2976" s="390" t="s">
        <v>2223</v>
      </c>
      <c r="N2976" s="390" t="str">
        <f t="shared" si="94"/>
        <v>Employee19@blyblade.com</v>
      </c>
      <c r="O2976" s="390" t="str">
        <f t="shared" si="95"/>
        <v>Gil_Adler</v>
      </c>
      <c r="P2976" s="387" t="s">
        <v>1728</v>
      </c>
      <c r="Q2976" s="387" t="s">
        <v>1952</v>
      </c>
      <c r="R2976" s="387" t="s">
        <v>1738</v>
      </c>
      <c r="S2976" s="387">
        <v>1.5</v>
      </c>
      <c r="T2976" s="387">
        <v>10</v>
      </c>
      <c r="U2976" s="387" t="s">
        <v>1737</v>
      </c>
      <c r="V2976" s="387" t="s">
        <v>1737</v>
      </c>
      <c r="W2976" s="387" t="s">
        <v>1771</v>
      </c>
      <c r="X2976" s="387" t="s">
        <v>1749</v>
      </c>
      <c r="Y2976" s="387" t="s">
        <v>1890</v>
      </c>
      <c r="Z2976" s="387" t="s">
        <v>1734</v>
      </c>
      <c r="AA2976" s="387" t="s">
        <v>1733</v>
      </c>
      <c r="AB2976" s="387">
        <v>40.36</v>
      </c>
      <c r="AC2976" s="387">
        <v>0</v>
      </c>
      <c r="AD2976" s="387">
        <v>0</v>
      </c>
      <c r="AE2976" s="387">
        <v>40.36</v>
      </c>
      <c r="AF2976" s="387" t="s">
        <v>1729</v>
      </c>
      <c r="AG2976" s="387">
        <v>40.36</v>
      </c>
      <c r="AH2976" s="387">
        <v>0</v>
      </c>
      <c r="AI2976" s="387">
        <v>0</v>
      </c>
      <c r="AJ2976" s="387">
        <v>40.36</v>
      </c>
      <c r="AK2976" s="387">
        <v>4.04</v>
      </c>
    </row>
    <row r="2977" spans="1:37">
      <c r="A2977" s="387" t="s">
        <v>2577</v>
      </c>
      <c r="B2977" s="388">
        <v>43704.150763888887</v>
      </c>
      <c r="C2977" s="389">
        <v>43704</v>
      </c>
      <c r="D2977" s="387" t="s">
        <v>2576</v>
      </c>
      <c r="E2977" s="389">
        <v>43703</v>
      </c>
      <c r="F2977" s="387" t="s">
        <v>2575</v>
      </c>
      <c r="G2977" s="389">
        <v>43704</v>
      </c>
      <c r="H2977" s="387" t="s">
        <v>2574</v>
      </c>
      <c r="I2977" s="389">
        <v>43703</v>
      </c>
      <c r="J2977" s="387" t="s">
        <v>2573</v>
      </c>
      <c r="K2977" s="387" t="s">
        <v>1741</v>
      </c>
      <c r="L2977" s="390" t="s">
        <v>1732</v>
      </c>
      <c r="M2977" s="390" t="s">
        <v>1854</v>
      </c>
      <c r="N2977" s="390" t="str">
        <f t="shared" si="94"/>
        <v>Employee5@blyblade.com</v>
      </c>
      <c r="O2977" s="390" t="str">
        <f t="shared" si="95"/>
        <v>Torey_McNeil</v>
      </c>
      <c r="P2977" s="387" t="s">
        <v>1728</v>
      </c>
      <c r="Q2977" s="387" t="s">
        <v>1847</v>
      </c>
      <c r="R2977" s="387" t="s">
        <v>1738</v>
      </c>
      <c r="S2977" s="387">
        <v>13.26</v>
      </c>
      <c r="T2977" s="387">
        <v>33</v>
      </c>
      <c r="U2977" s="387" t="s">
        <v>1737</v>
      </c>
      <c r="V2977" s="387" t="s">
        <v>1853</v>
      </c>
      <c r="W2977" s="387" t="s">
        <v>1771</v>
      </c>
      <c r="X2977" s="387" t="s">
        <v>1844</v>
      </c>
      <c r="Y2977" s="387" t="s">
        <v>1748</v>
      </c>
      <c r="Z2977" s="387" t="s">
        <v>1734</v>
      </c>
      <c r="AA2977" s="387" t="s">
        <v>1733</v>
      </c>
      <c r="AB2977" s="387">
        <v>38.049999999999997</v>
      </c>
      <c r="AC2977" s="387">
        <v>0</v>
      </c>
      <c r="AD2977" s="387">
        <v>0</v>
      </c>
      <c r="AE2977" s="387">
        <v>38.049999999999997</v>
      </c>
      <c r="AF2977" s="387" t="s">
        <v>1729</v>
      </c>
      <c r="AG2977" s="387">
        <v>38.049999999999997</v>
      </c>
      <c r="AH2977" s="387">
        <v>0</v>
      </c>
      <c r="AI2977" s="387">
        <v>0</v>
      </c>
      <c r="AJ2977" s="387">
        <v>38.049999999999997</v>
      </c>
      <c r="AK2977" s="387">
        <v>3.81</v>
      </c>
    </row>
    <row r="2978" spans="1:37">
      <c r="A2978" s="387" t="s">
        <v>2572</v>
      </c>
      <c r="B2978" s="388">
        <v>43704.180497685185</v>
      </c>
      <c r="C2978" s="389">
        <v>43704</v>
      </c>
      <c r="D2978" s="387" t="s">
        <v>2571</v>
      </c>
      <c r="E2978" s="389">
        <v>43703</v>
      </c>
      <c r="F2978" s="387" t="s">
        <v>2514</v>
      </c>
      <c r="G2978" s="389">
        <v>43704</v>
      </c>
      <c r="H2978" s="387" t="s">
        <v>2570</v>
      </c>
      <c r="I2978" s="389">
        <v>43704</v>
      </c>
      <c r="J2978" s="387" t="s">
        <v>2569</v>
      </c>
      <c r="K2978" s="387" t="s">
        <v>1741</v>
      </c>
      <c r="L2978" s="390" t="s">
        <v>1732</v>
      </c>
      <c r="M2978" s="390" t="s">
        <v>2387</v>
      </c>
      <c r="N2978" s="390" t="str">
        <f t="shared" si="94"/>
        <v>Employee54@blyblade.com</v>
      </c>
      <c r="O2978" s="390" t="str">
        <f t="shared" si="95"/>
        <v>Jackson_Bisaccia</v>
      </c>
      <c r="P2978" s="387" t="s">
        <v>1728</v>
      </c>
      <c r="Q2978" s="387" t="s">
        <v>1847</v>
      </c>
      <c r="R2978" s="387" t="s">
        <v>1738</v>
      </c>
      <c r="S2978" s="387">
        <v>6.12</v>
      </c>
      <c r="T2978" s="387">
        <v>19</v>
      </c>
      <c r="U2978" s="387" t="s">
        <v>1737</v>
      </c>
      <c r="V2978" s="387" t="s">
        <v>2386</v>
      </c>
      <c r="W2978" s="387" t="s">
        <v>1771</v>
      </c>
      <c r="X2978" s="387" t="s">
        <v>1844</v>
      </c>
      <c r="Y2978" s="387" t="s">
        <v>1825</v>
      </c>
      <c r="Z2978" s="387" t="s">
        <v>1734</v>
      </c>
      <c r="AA2978" s="387" t="s">
        <v>1733</v>
      </c>
      <c r="AB2978" s="387">
        <v>26.29</v>
      </c>
      <c r="AC2978" s="387">
        <v>0</v>
      </c>
      <c r="AD2978" s="387">
        <v>0</v>
      </c>
      <c r="AE2978" s="387">
        <v>26.29</v>
      </c>
      <c r="AF2978" s="387" t="s">
        <v>1729</v>
      </c>
      <c r="AG2978" s="387">
        <v>26.29</v>
      </c>
      <c r="AH2978" s="387">
        <v>0</v>
      </c>
      <c r="AI2978" s="387">
        <v>0</v>
      </c>
      <c r="AJ2978" s="387">
        <v>26.29</v>
      </c>
      <c r="AK2978" s="387">
        <v>2.63</v>
      </c>
    </row>
    <row r="2979" spans="1:37">
      <c r="A2979" s="387" t="s">
        <v>2568</v>
      </c>
      <c r="B2979" s="388">
        <v>43704.465486111112</v>
      </c>
      <c r="C2979" s="389">
        <v>43704</v>
      </c>
      <c r="D2979" s="387" t="s">
        <v>2180</v>
      </c>
      <c r="E2979" s="389">
        <v>43704</v>
      </c>
      <c r="F2979" s="387" t="s">
        <v>2567</v>
      </c>
      <c r="G2979" s="389">
        <v>43704</v>
      </c>
      <c r="H2979" s="387" t="s">
        <v>2373</v>
      </c>
      <c r="I2979" s="389">
        <v>43704</v>
      </c>
      <c r="J2979" s="387" t="s">
        <v>2372</v>
      </c>
      <c r="K2979" s="387" t="s">
        <v>1741</v>
      </c>
      <c r="L2979" s="390" t="s">
        <v>1732</v>
      </c>
      <c r="M2979" s="390" t="s">
        <v>2208</v>
      </c>
      <c r="N2979" s="390" t="str">
        <f t="shared" si="94"/>
        <v>Employee13@blyblade.com</v>
      </c>
      <c r="O2979" s="390" t="str">
        <f t="shared" si="95"/>
        <v>Evelyn_Pelczar</v>
      </c>
      <c r="P2979" s="387" t="s">
        <v>1728</v>
      </c>
      <c r="Q2979" s="387" t="s">
        <v>1847</v>
      </c>
      <c r="R2979" s="387" t="s">
        <v>1738</v>
      </c>
      <c r="S2979" s="387">
        <v>3.65</v>
      </c>
      <c r="T2979" s="387">
        <v>18</v>
      </c>
      <c r="U2979" s="387" t="s">
        <v>2207</v>
      </c>
      <c r="V2979" s="387" t="s">
        <v>1772</v>
      </c>
      <c r="W2979" s="387" t="s">
        <v>1771</v>
      </c>
      <c r="X2979" s="387" t="s">
        <v>1844</v>
      </c>
      <c r="Y2979" s="387" t="s">
        <v>1735</v>
      </c>
      <c r="Z2979" s="387" t="s">
        <v>1734</v>
      </c>
      <c r="AA2979" s="387" t="s">
        <v>1733</v>
      </c>
      <c r="AB2979" s="387">
        <v>20.68</v>
      </c>
      <c r="AC2979" s="387">
        <v>0</v>
      </c>
      <c r="AD2979" s="387">
        <v>0</v>
      </c>
      <c r="AE2979" s="387">
        <v>20.68</v>
      </c>
      <c r="AF2979" s="387" t="s">
        <v>1729</v>
      </c>
      <c r="AG2979" s="387">
        <v>20.68</v>
      </c>
      <c r="AH2979" s="387">
        <v>0</v>
      </c>
      <c r="AI2979" s="387">
        <v>0</v>
      </c>
      <c r="AJ2979" s="387">
        <v>20.68</v>
      </c>
      <c r="AK2979" s="387">
        <v>2.0699999999999998</v>
      </c>
    </row>
    <row r="2980" spans="1:37">
      <c r="A2980" s="387" t="s">
        <v>2566</v>
      </c>
      <c r="B2980" s="388">
        <v>43704.571956018517</v>
      </c>
      <c r="C2980" s="389">
        <v>43704</v>
      </c>
      <c r="D2980" s="387" t="s">
        <v>2565</v>
      </c>
      <c r="E2980" s="389">
        <v>43703</v>
      </c>
      <c r="F2980" s="387" t="s">
        <v>2564</v>
      </c>
      <c r="G2980" s="389">
        <v>43704</v>
      </c>
      <c r="H2980" s="387" t="s">
        <v>2563</v>
      </c>
      <c r="I2980" s="389">
        <v>43703</v>
      </c>
      <c r="J2980" s="387" t="s">
        <v>2562</v>
      </c>
      <c r="K2980" s="387" t="s">
        <v>1741</v>
      </c>
      <c r="L2980" s="390" t="s">
        <v>1732</v>
      </c>
      <c r="M2980" s="390" t="s">
        <v>2223</v>
      </c>
      <c r="N2980" s="390" t="str">
        <f t="shared" si="94"/>
        <v>Employee19@blyblade.com</v>
      </c>
      <c r="O2980" s="390" t="str">
        <f t="shared" si="95"/>
        <v>Gil_Adler</v>
      </c>
      <c r="P2980" s="387" t="s">
        <v>1728</v>
      </c>
      <c r="Q2980" s="387" t="s">
        <v>1952</v>
      </c>
      <c r="R2980" s="387" t="s">
        <v>1738</v>
      </c>
      <c r="S2980" s="387">
        <v>1.5</v>
      </c>
      <c r="T2980" s="387">
        <v>10</v>
      </c>
      <c r="U2980" s="387" t="s">
        <v>1737</v>
      </c>
      <c r="V2980" s="387" t="s">
        <v>1737</v>
      </c>
      <c r="W2980" s="387" t="s">
        <v>1771</v>
      </c>
      <c r="X2980" s="387" t="s">
        <v>1749</v>
      </c>
      <c r="Y2980" s="387" t="s">
        <v>1890</v>
      </c>
      <c r="Z2980" s="387" t="s">
        <v>1734</v>
      </c>
      <c r="AA2980" s="387" t="s">
        <v>1747</v>
      </c>
      <c r="AB2980" s="387">
        <v>0</v>
      </c>
      <c r="AC2980" s="387">
        <v>0</v>
      </c>
      <c r="AD2980" s="387">
        <v>1.03</v>
      </c>
      <c r="AE2980" s="387">
        <v>1.03</v>
      </c>
      <c r="AF2980" s="387" t="s">
        <v>1729</v>
      </c>
      <c r="AG2980" s="387">
        <v>0</v>
      </c>
      <c r="AH2980" s="387">
        <v>0</v>
      </c>
      <c r="AI2980" s="387">
        <v>1.03</v>
      </c>
      <c r="AJ2980" s="387">
        <v>1.03</v>
      </c>
      <c r="AK2980" s="387">
        <v>0</v>
      </c>
    </row>
    <row r="2981" spans="1:37">
      <c r="A2981" s="387" t="s">
        <v>2561</v>
      </c>
      <c r="B2981" s="388">
        <v>43704.60355324074</v>
      </c>
      <c r="C2981" s="389">
        <v>43704</v>
      </c>
      <c r="D2981" s="387" t="s">
        <v>2133</v>
      </c>
      <c r="E2981" s="389">
        <v>43704</v>
      </c>
      <c r="F2981" s="387" t="s">
        <v>2558</v>
      </c>
      <c r="G2981" s="389">
        <v>43704</v>
      </c>
      <c r="H2981" s="387" t="s">
        <v>2113</v>
      </c>
      <c r="I2981" s="389">
        <v>43704</v>
      </c>
      <c r="J2981" s="387" t="s">
        <v>2560</v>
      </c>
      <c r="K2981" s="387" t="s">
        <v>1741</v>
      </c>
      <c r="L2981" s="390" t="s">
        <v>1732</v>
      </c>
      <c r="M2981" s="390" t="s">
        <v>2127</v>
      </c>
      <c r="N2981" s="390" t="str">
        <f t="shared" si="94"/>
        <v>Employee46@blyblade.com</v>
      </c>
      <c r="O2981" s="390" t="str">
        <f t="shared" si="95"/>
        <v>Ngozi_Kemjika</v>
      </c>
      <c r="P2981" s="387" t="s">
        <v>1728</v>
      </c>
      <c r="Q2981" s="387" t="s">
        <v>1754</v>
      </c>
      <c r="R2981" s="387" t="s">
        <v>1738</v>
      </c>
      <c r="S2981" s="387">
        <v>2.2599999999999998</v>
      </c>
      <c r="T2981" s="387">
        <v>21</v>
      </c>
      <c r="U2981" s="387" t="s">
        <v>1883</v>
      </c>
      <c r="V2981" s="387" t="s">
        <v>1737</v>
      </c>
      <c r="W2981" s="387" t="s">
        <v>1965</v>
      </c>
      <c r="X2981" s="387" t="s">
        <v>1770</v>
      </c>
      <c r="Y2981" s="387" t="s">
        <v>1825</v>
      </c>
      <c r="Z2981" s="387" t="s">
        <v>1734</v>
      </c>
      <c r="AA2981" s="387" t="s">
        <v>1733</v>
      </c>
      <c r="AB2981" s="387">
        <v>18.87</v>
      </c>
      <c r="AC2981" s="387">
        <v>0</v>
      </c>
      <c r="AD2981" s="387">
        <v>0</v>
      </c>
      <c r="AE2981" s="387">
        <v>18.87</v>
      </c>
      <c r="AF2981" s="387" t="s">
        <v>1729</v>
      </c>
      <c r="AG2981" s="387">
        <v>18.87</v>
      </c>
      <c r="AH2981" s="387">
        <v>0</v>
      </c>
      <c r="AI2981" s="387">
        <v>0</v>
      </c>
      <c r="AJ2981" s="387">
        <v>18.87</v>
      </c>
      <c r="AK2981" s="387">
        <v>1.89</v>
      </c>
    </row>
    <row r="2982" spans="1:37">
      <c r="A2982" s="387" t="s">
        <v>2559</v>
      </c>
      <c r="B2982" s="388">
        <v>43704.607210648152</v>
      </c>
      <c r="C2982" s="389">
        <v>43704</v>
      </c>
      <c r="D2982" s="387" t="s">
        <v>2133</v>
      </c>
      <c r="E2982" s="389">
        <v>43704</v>
      </c>
      <c r="F2982" s="387" t="s">
        <v>2558</v>
      </c>
      <c r="G2982" s="389">
        <v>43704</v>
      </c>
      <c r="H2982" s="387" t="s">
        <v>2557</v>
      </c>
      <c r="I2982" s="389">
        <v>43704</v>
      </c>
      <c r="J2982" s="387" t="s">
        <v>2556</v>
      </c>
      <c r="K2982" s="387" t="s">
        <v>1741</v>
      </c>
      <c r="L2982" s="390" t="s">
        <v>1732</v>
      </c>
      <c r="M2982" s="390" t="s">
        <v>2208</v>
      </c>
      <c r="N2982" s="390" t="str">
        <f t="shared" si="94"/>
        <v>Employee13@blyblade.com</v>
      </c>
      <c r="O2982" s="390" t="str">
        <f t="shared" si="95"/>
        <v>Evelyn_Pelczar</v>
      </c>
      <c r="P2982" s="387" t="s">
        <v>1728</v>
      </c>
      <c r="Q2982" s="387" t="s">
        <v>1952</v>
      </c>
      <c r="R2982" s="387" t="s">
        <v>1738</v>
      </c>
      <c r="S2982" s="387">
        <v>6.55</v>
      </c>
      <c r="T2982" s="387">
        <v>19</v>
      </c>
      <c r="U2982" s="387" t="s">
        <v>1772</v>
      </c>
      <c r="V2982" s="387" t="s">
        <v>1928</v>
      </c>
      <c r="W2982" s="387" t="s">
        <v>1761</v>
      </c>
      <c r="X2982" s="387" t="s">
        <v>1749</v>
      </c>
      <c r="Y2982" s="387" t="s">
        <v>1735</v>
      </c>
      <c r="Z2982" s="387" t="s">
        <v>1734</v>
      </c>
      <c r="AA2982" s="387" t="s">
        <v>1733</v>
      </c>
      <c r="AB2982" s="387">
        <v>57.48</v>
      </c>
      <c r="AC2982" s="387">
        <v>0</v>
      </c>
      <c r="AD2982" s="387">
        <v>0</v>
      </c>
      <c r="AE2982" s="387">
        <v>57.48</v>
      </c>
      <c r="AF2982" s="387" t="s">
        <v>1729</v>
      </c>
      <c r="AG2982" s="387">
        <v>57.48</v>
      </c>
      <c r="AH2982" s="387">
        <v>0</v>
      </c>
      <c r="AI2982" s="387">
        <v>0</v>
      </c>
      <c r="AJ2982" s="387">
        <v>57.48</v>
      </c>
      <c r="AK2982" s="387">
        <v>5.75</v>
      </c>
    </row>
    <row r="2983" spans="1:37">
      <c r="A2983" s="387" t="s">
        <v>2555</v>
      </c>
      <c r="B2983" s="388">
        <v>43704.643206018518</v>
      </c>
      <c r="C2983" s="389">
        <v>43704</v>
      </c>
      <c r="D2983" s="387" t="s">
        <v>2554</v>
      </c>
      <c r="E2983" s="389">
        <v>43704</v>
      </c>
      <c r="F2983" s="387" t="s">
        <v>2553</v>
      </c>
      <c r="G2983" s="389">
        <v>43704</v>
      </c>
      <c r="H2983" s="387" t="s">
        <v>2530</v>
      </c>
      <c r="I2983" s="389">
        <v>43704</v>
      </c>
      <c r="J2983" s="387" t="s">
        <v>2551</v>
      </c>
      <c r="K2983" s="387" t="s">
        <v>1741</v>
      </c>
      <c r="L2983" s="390" t="s">
        <v>1732</v>
      </c>
      <c r="M2983" s="390" t="s">
        <v>2127</v>
      </c>
      <c r="N2983" s="390" t="str">
        <f t="shared" si="94"/>
        <v>Employee46@blyblade.com</v>
      </c>
      <c r="O2983" s="390" t="str">
        <f t="shared" si="95"/>
        <v>Ngozi_Kemjika</v>
      </c>
      <c r="P2983" s="387" t="s">
        <v>1728</v>
      </c>
      <c r="Q2983" s="387" t="s">
        <v>1754</v>
      </c>
      <c r="R2983" s="387" t="s">
        <v>1738</v>
      </c>
      <c r="S2983" s="387">
        <v>4.88</v>
      </c>
      <c r="T2983" s="387">
        <v>16</v>
      </c>
      <c r="U2983" s="387" t="s">
        <v>1883</v>
      </c>
      <c r="V2983" s="387" t="s">
        <v>2007</v>
      </c>
      <c r="W2983" s="387" t="s">
        <v>1965</v>
      </c>
      <c r="X2983" s="387" t="s">
        <v>1770</v>
      </c>
      <c r="Y2983" s="387" t="s">
        <v>1825</v>
      </c>
      <c r="Z2983" s="387" t="s">
        <v>1734</v>
      </c>
      <c r="AA2983" s="387" t="s">
        <v>1733</v>
      </c>
      <c r="AB2983" s="387">
        <v>21.2</v>
      </c>
      <c r="AC2983" s="387">
        <v>0</v>
      </c>
      <c r="AD2983" s="387">
        <v>0</v>
      </c>
      <c r="AE2983" s="387">
        <v>21.2</v>
      </c>
      <c r="AF2983" s="387" t="s">
        <v>1729</v>
      </c>
      <c r="AG2983" s="387">
        <v>21.2</v>
      </c>
      <c r="AH2983" s="387">
        <v>0</v>
      </c>
      <c r="AI2983" s="387">
        <v>0</v>
      </c>
      <c r="AJ2983" s="387">
        <v>21.2</v>
      </c>
      <c r="AK2983" s="387">
        <v>2.12</v>
      </c>
    </row>
    <row r="2984" spans="1:37">
      <c r="A2984" s="387" t="s">
        <v>2552</v>
      </c>
      <c r="B2984" s="388">
        <v>43704.652974537035</v>
      </c>
      <c r="C2984" s="389">
        <v>43704</v>
      </c>
      <c r="D2984" s="387" t="s">
        <v>2530</v>
      </c>
      <c r="E2984" s="389">
        <v>43704</v>
      </c>
      <c r="F2984" s="387" t="s">
        <v>2551</v>
      </c>
      <c r="G2984" s="389">
        <v>43704</v>
      </c>
      <c r="H2984" s="387" t="s">
        <v>2528</v>
      </c>
      <c r="I2984" s="389">
        <v>43704</v>
      </c>
      <c r="J2984" s="387" t="s">
        <v>2550</v>
      </c>
      <c r="K2984" s="387" t="s">
        <v>1741</v>
      </c>
      <c r="L2984" s="390" t="s">
        <v>1732</v>
      </c>
      <c r="M2984" s="390" t="s">
        <v>2127</v>
      </c>
      <c r="N2984" s="390" t="str">
        <f t="shared" si="94"/>
        <v>Employee46@blyblade.com</v>
      </c>
      <c r="O2984" s="390" t="str">
        <f t="shared" si="95"/>
        <v>Ngozi_Kemjika</v>
      </c>
      <c r="P2984" s="387" t="s">
        <v>1728</v>
      </c>
      <c r="Q2984" s="387" t="s">
        <v>1754</v>
      </c>
      <c r="R2984" s="387" t="s">
        <v>1738</v>
      </c>
      <c r="S2984" s="387">
        <v>0</v>
      </c>
      <c r="T2984" s="387">
        <v>0</v>
      </c>
      <c r="U2984" s="387" t="s">
        <v>1883</v>
      </c>
      <c r="V2984" s="387" t="s">
        <v>1883</v>
      </c>
      <c r="W2984" s="387" t="s">
        <v>1965</v>
      </c>
      <c r="X2984" s="387" t="s">
        <v>1770</v>
      </c>
      <c r="Y2984" s="387" t="s">
        <v>1825</v>
      </c>
      <c r="Z2984" s="387" t="s">
        <v>1734</v>
      </c>
      <c r="AA2984" s="387" t="s">
        <v>1733</v>
      </c>
      <c r="AB2984" s="387">
        <v>8.06</v>
      </c>
      <c r="AC2984" s="387">
        <v>0</v>
      </c>
      <c r="AD2984" s="387">
        <v>0</v>
      </c>
      <c r="AE2984" s="387">
        <v>8.06</v>
      </c>
      <c r="AF2984" s="387" t="s">
        <v>1729</v>
      </c>
      <c r="AG2984" s="387">
        <v>8.06</v>
      </c>
      <c r="AH2984" s="387">
        <v>0</v>
      </c>
      <c r="AI2984" s="387">
        <v>0</v>
      </c>
      <c r="AJ2984" s="387">
        <v>8.06</v>
      </c>
      <c r="AK2984" s="387">
        <v>0.81</v>
      </c>
    </row>
    <row r="2985" spans="1:37">
      <c r="A2985" s="387" t="s">
        <v>2552</v>
      </c>
      <c r="B2985" s="388">
        <v>43704.654733796298</v>
      </c>
      <c r="C2985" s="389">
        <v>43704</v>
      </c>
      <c r="D2985" s="387" t="s">
        <v>2530</v>
      </c>
      <c r="E2985" s="389">
        <v>43704</v>
      </c>
      <c r="F2985" s="387" t="s">
        <v>2551</v>
      </c>
      <c r="G2985" s="389">
        <v>43704</v>
      </c>
      <c r="H2985" s="387" t="s">
        <v>2528</v>
      </c>
      <c r="I2985" s="389">
        <v>43704</v>
      </c>
      <c r="J2985" s="387" t="s">
        <v>2550</v>
      </c>
      <c r="K2985" s="387" t="s">
        <v>1741</v>
      </c>
      <c r="L2985" s="390" t="s">
        <v>1732</v>
      </c>
      <c r="M2985" s="390" t="s">
        <v>2127</v>
      </c>
      <c r="N2985" s="390" t="str">
        <f t="shared" si="94"/>
        <v>Employee46@blyblade.com</v>
      </c>
      <c r="O2985" s="390" t="str">
        <f t="shared" si="95"/>
        <v>Ngozi_Kemjika</v>
      </c>
      <c r="P2985" s="387" t="s">
        <v>1728</v>
      </c>
      <c r="Q2985" s="387" t="s">
        <v>1754</v>
      </c>
      <c r="R2985" s="387" t="s">
        <v>1738</v>
      </c>
      <c r="S2985" s="387">
        <v>0</v>
      </c>
      <c r="T2985" s="387">
        <v>0</v>
      </c>
      <c r="U2985" s="387" t="s">
        <v>1883</v>
      </c>
      <c r="V2985" s="387" t="s">
        <v>1883</v>
      </c>
      <c r="W2985" s="387" t="s">
        <v>1965</v>
      </c>
      <c r="X2985" s="387" t="s">
        <v>1770</v>
      </c>
      <c r="Y2985" s="387" t="s">
        <v>1825</v>
      </c>
      <c r="Z2985" s="387" t="s">
        <v>1734</v>
      </c>
      <c r="AA2985" s="387" t="s">
        <v>2138</v>
      </c>
      <c r="AB2985" s="387">
        <v>-8.06</v>
      </c>
      <c r="AC2985" s="387">
        <v>0</v>
      </c>
      <c r="AD2985" s="387">
        <v>0</v>
      </c>
      <c r="AE2985" s="387">
        <v>-8.06</v>
      </c>
      <c r="AF2985" s="387" t="s">
        <v>1729</v>
      </c>
      <c r="AG2985" s="387">
        <v>-8.06</v>
      </c>
      <c r="AH2985" s="387">
        <v>0</v>
      </c>
      <c r="AI2985" s="387">
        <v>0</v>
      </c>
      <c r="AJ2985" s="387">
        <v>-8.06</v>
      </c>
      <c r="AK2985" s="387">
        <v>-0.81</v>
      </c>
    </row>
    <row r="2986" spans="1:37">
      <c r="A2986" s="387" t="s">
        <v>2549</v>
      </c>
      <c r="B2986" s="388">
        <v>43704.687858796293</v>
      </c>
      <c r="C2986" s="389">
        <v>43704</v>
      </c>
      <c r="D2986" s="387" t="s">
        <v>2548</v>
      </c>
      <c r="E2986" s="389">
        <v>43704</v>
      </c>
      <c r="F2986" s="387" t="s">
        <v>2547</v>
      </c>
      <c r="G2986" s="389">
        <v>43704</v>
      </c>
      <c r="H2986" s="387" t="s">
        <v>1791</v>
      </c>
      <c r="I2986" s="389">
        <v>43704</v>
      </c>
      <c r="J2986" s="387" t="s">
        <v>1790</v>
      </c>
      <c r="K2986" s="387" t="s">
        <v>1741</v>
      </c>
      <c r="L2986" s="390" t="s">
        <v>1732</v>
      </c>
      <c r="M2986" s="390" t="s">
        <v>2127</v>
      </c>
      <c r="N2986" s="390" t="str">
        <f t="shared" si="94"/>
        <v>Employee46@blyblade.com</v>
      </c>
      <c r="O2986" s="390" t="str">
        <f t="shared" si="95"/>
        <v>Ngozi_Kemjika</v>
      </c>
      <c r="P2986" s="387" t="s">
        <v>1728</v>
      </c>
      <c r="Q2986" s="387" t="s">
        <v>1754</v>
      </c>
      <c r="R2986" s="387" t="s">
        <v>1738</v>
      </c>
      <c r="S2986" s="387">
        <v>5.55</v>
      </c>
      <c r="T2986" s="387">
        <v>42</v>
      </c>
      <c r="U2986" s="387" t="s">
        <v>1883</v>
      </c>
      <c r="V2986" s="387" t="s">
        <v>1737</v>
      </c>
      <c r="W2986" s="387" t="s">
        <v>1965</v>
      </c>
      <c r="X2986" s="387" t="s">
        <v>1770</v>
      </c>
      <c r="Y2986" s="387" t="s">
        <v>1825</v>
      </c>
      <c r="Z2986" s="387" t="s">
        <v>1734</v>
      </c>
      <c r="AA2986" s="387" t="s">
        <v>1733</v>
      </c>
      <c r="AB2986" s="387">
        <v>32.380000000000003</v>
      </c>
      <c r="AC2986" s="387">
        <v>0</v>
      </c>
      <c r="AD2986" s="387">
        <v>0</v>
      </c>
      <c r="AE2986" s="387">
        <v>32.380000000000003</v>
      </c>
      <c r="AF2986" s="387" t="s">
        <v>1729</v>
      </c>
      <c r="AG2986" s="387">
        <v>32.380000000000003</v>
      </c>
      <c r="AH2986" s="387">
        <v>0</v>
      </c>
      <c r="AI2986" s="387">
        <v>0</v>
      </c>
      <c r="AJ2986" s="387">
        <v>32.380000000000003</v>
      </c>
      <c r="AK2986" s="387">
        <v>3.24</v>
      </c>
    </row>
    <row r="2987" spans="1:37">
      <c r="A2987" s="387" t="s">
        <v>2536</v>
      </c>
      <c r="B2987" s="388">
        <v>43704.715243055558</v>
      </c>
      <c r="C2987" s="389">
        <v>43704</v>
      </c>
      <c r="D2987" s="387" t="s">
        <v>2535</v>
      </c>
      <c r="E2987" s="389">
        <v>43704</v>
      </c>
      <c r="F2987" s="387" t="s">
        <v>2534</v>
      </c>
      <c r="G2987" s="389">
        <v>43704</v>
      </c>
      <c r="H2987" s="387" t="s">
        <v>2533</v>
      </c>
      <c r="I2987" s="389">
        <v>43704</v>
      </c>
      <c r="J2987" s="387" t="s">
        <v>2532</v>
      </c>
      <c r="K2987" s="387" t="s">
        <v>1741</v>
      </c>
      <c r="L2987" s="390" t="s">
        <v>1732</v>
      </c>
      <c r="M2987" s="390" t="s">
        <v>1884</v>
      </c>
      <c r="N2987" s="390" t="str">
        <f t="shared" si="94"/>
        <v>Employee25@blyblade.com</v>
      </c>
      <c r="O2987" s="390" t="str">
        <f t="shared" si="95"/>
        <v>Shyloh_Davonne Wilkinson</v>
      </c>
      <c r="P2987" s="387" t="s">
        <v>1728</v>
      </c>
      <c r="Q2987" s="387" t="s">
        <v>1847</v>
      </c>
      <c r="R2987" s="387" t="s">
        <v>1803</v>
      </c>
      <c r="S2987" s="387">
        <v>5.49</v>
      </c>
      <c r="T2987" s="387">
        <v>33</v>
      </c>
      <c r="U2987" s="387" t="s">
        <v>1882</v>
      </c>
      <c r="V2987" s="387" t="s">
        <v>1883</v>
      </c>
      <c r="W2987" s="387" t="s">
        <v>1965</v>
      </c>
      <c r="X2987" s="387" t="s">
        <v>1964</v>
      </c>
      <c r="Y2987" s="387" t="s">
        <v>1735</v>
      </c>
      <c r="Z2987" s="387" t="s">
        <v>1734</v>
      </c>
      <c r="AA2987" s="387" t="s">
        <v>1733</v>
      </c>
      <c r="AB2987" s="387">
        <v>39.75</v>
      </c>
      <c r="AC2987" s="387">
        <v>0</v>
      </c>
      <c r="AD2987" s="387">
        <v>0</v>
      </c>
      <c r="AE2987" s="387">
        <v>39.75</v>
      </c>
      <c r="AF2987" s="387" t="s">
        <v>1729</v>
      </c>
      <c r="AG2987" s="387">
        <v>39.75</v>
      </c>
      <c r="AH2987" s="387">
        <v>0</v>
      </c>
      <c r="AI2987" s="387">
        <v>0</v>
      </c>
      <c r="AJ2987" s="387">
        <v>39.75</v>
      </c>
      <c r="AK2987" s="387">
        <v>3.98</v>
      </c>
    </row>
    <row r="2988" spans="1:37">
      <c r="A2988" s="387" t="s">
        <v>2546</v>
      </c>
      <c r="B2988" s="388">
        <v>43704.804907407408</v>
      </c>
      <c r="C2988" s="389">
        <v>43704</v>
      </c>
      <c r="D2988" s="387" t="s">
        <v>2545</v>
      </c>
      <c r="E2988" s="389">
        <v>43704</v>
      </c>
      <c r="F2988" s="387" t="s">
        <v>2446</v>
      </c>
      <c r="G2988" s="389">
        <v>43704</v>
      </c>
      <c r="H2988" s="387" t="s">
        <v>2544</v>
      </c>
      <c r="I2988" s="389">
        <v>43704</v>
      </c>
      <c r="J2988" s="387" t="s">
        <v>2543</v>
      </c>
      <c r="K2988" s="387" t="s">
        <v>1741</v>
      </c>
      <c r="L2988" s="390" t="s">
        <v>1732</v>
      </c>
      <c r="M2988" s="390" t="s">
        <v>1854</v>
      </c>
      <c r="N2988" s="390" t="str">
        <f t="shared" si="94"/>
        <v>Employee5@blyblade.com</v>
      </c>
      <c r="O2988" s="390" t="str">
        <f t="shared" si="95"/>
        <v>Torey_McNeil</v>
      </c>
      <c r="P2988" s="387" t="s">
        <v>1728</v>
      </c>
      <c r="Q2988" s="387" t="s">
        <v>1847</v>
      </c>
      <c r="R2988" s="387" t="s">
        <v>1738</v>
      </c>
      <c r="S2988" s="387">
        <v>2.89</v>
      </c>
      <c r="T2988" s="387">
        <v>9</v>
      </c>
      <c r="U2988" s="387" t="s">
        <v>1845</v>
      </c>
      <c r="V2988" s="387" t="s">
        <v>2542</v>
      </c>
      <c r="W2988" s="387" t="s">
        <v>1875</v>
      </c>
      <c r="X2988" s="387" t="s">
        <v>1770</v>
      </c>
      <c r="Y2988" s="387" t="s">
        <v>1748</v>
      </c>
      <c r="Z2988" s="387" t="s">
        <v>1734</v>
      </c>
      <c r="AA2988" s="387" t="s">
        <v>1733</v>
      </c>
      <c r="AB2988" s="387">
        <v>17.93</v>
      </c>
      <c r="AC2988" s="387">
        <v>0</v>
      </c>
      <c r="AD2988" s="387">
        <v>0</v>
      </c>
      <c r="AE2988" s="387">
        <v>17.93</v>
      </c>
      <c r="AF2988" s="387" t="s">
        <v>1729</v>
      </c>
      <c r="AG2988" s="387">
        <v>17.93</v>
      </c>
      <c r="AH2988" s="387">
        <v>0</v>
      </c>
      <c r="AI2988" s="387">
        <v>0</v>
      </c>
      <c r="AJ2988" s="387">
        <v>17.93</v>
      </c>
      <c r="AK2988" s="387">
        <v>1.79</v>
      </c>
    </row>
    <row r="2989" spans="1:37">
      <c r="A2989" s="387" t="s">
        <v>2541</v>
      </c>
      <c r="B2989" s="388">
        <v>43704.813599537039</v>
      </c>
      <c r="C2989" s="389">
        <v>43704</v>
      </c>
      <c r="D2989" s="387" t="s">
        <v>2540</v>
      </c>
      <c r="E2989" s="389">
        <v>43704</v>
      </c>
      <c r="F2989" s="387" t="s">
        <v>2539</v>
      </c>
      <c r="G2989" s="389">
        <v>43704</v>
      </c>
      <c r="H2989" s="387" t="s">
        <v>2538</v>
      </c>
      <c r="I2989" s="389">
        <v>43704</v>
      </c>
      <c r="J2989" s="387" t="s">
        <v>2537</v>
      </c>
      <c r="K2989" s="387" t="s">
        <v>1741</v>
      </c>
      <c r="L2989" s="390" t="s">
        <v>1732</v>
      </c>
      <c r="M2989" s="390" t="s">
        <v>1810</v>
      </c>
      <c r="N2989" s="390" t="str">
        <f t="shared" si="94"/>
        <v>Employee3@blyblade.com</v>
      </c>
      <c r="O2989" s="390" t="str">
        <f t="shared" si="95"/>
        <v>Esjona_Kadiu</v>
      </c>
      <c r="P2989" s="387" t="s">
        <v>1728</v>
      </c>
      <c r="Q2989" s="387" t="s">
        <v>1739</v>
      </c>
      <c r="R2989" s="387" t="s">
        <v>1738</v>
      </c>
      <c r="S2989" s="387">
        <v>1.07</v>
      </c>
      <c r="T2989" s="387">
        <v>21</v>
      </c>
      <c r="U2989" s="387" t="s">
        <v>1737</v>
      </c>
      <c r="V2989" s="387" t="s">
        <v>1737</v>
      </c>
      <c r="W2989" s="387" t="s">
        <v>1728</v>
      </c>
      <c r="X2989" s="387" t="s">
        <v>1794</v>
      </c>
      <c r="Y2989" s="387" t="s">
        <v>1735</v>
      </c>
      <c r="Z2989" s="387" t="s">
        <v>1734</v>
      </c>
      <c r="AA2989" s="387" t="s">
        <v>1733</v>
      </c>
      <c r="AB2989" s="387">
        <v>24.16</v>
      </c>
      <c r="AC2989" s="387">
        <v>0</v>
      </c>
      <c r="AD2989" s="387">
        <v>0</v>
      </c>
      <c r="AE2989" s="387">
        <v>20</v>
      </c>
      <c r="AF2989" s="387" t="s">
        <v>1729</v>
      </c>
      <c r="AG2989" s="387">
        <v>24.16</v>
      </c>
      <c r="AH2989" s="387">
        <v>0</v>
      </c>
      <c r="AI2989" s="387">
        <v>0</v>
      </c>
      <c r="AJ2989" s="387">
        <v>20</v>
      </c>
      <c r="AK2989" s="387">
        <v>2</v>
      </c>
    </row>
    <row r="2990" spans="1:37">
      <c r="A2990" s="387" t="s">
        <v>2536</v>
      </c>
      <c r="B2990" s="388">
        <v>43704.81758101852</v>
      </c>
      <c r="C2990" s="389">
        <v>43704</v>
      </c>
      <c r="D2990" s="387" t="s">
        <v>2535</v>
      </c>
      <c r="E2990" s="389">
        <v>43704</v>
      </c>
      <c r="F2990" s="387" t="s">
        <v>2534</v>
      </c>
      <c r="G2990" s="389">
        <v>43704</v>
      </c>
      <c r="H2990" s="387" t="s">
        <v>2533</v>
      </c>
      <c r="I2990" s="389">
        <v>43704</v>
      </c>
      <c r="J2990" s="387" t="s">
        <v>2532</v>
      </c>
      <c r="K2990" s="387" t="s">
        <v>1741</v>
      </c>
      <c r="L2990" s="390" t="s">
        <v>1732</v>
      </c>
      <c r="M2990" s="390" t="s">
        <v>1884</v>
      </c>
      <c r="N2990" s="390" t="str">
        <f t="shared" si="94"/>
        <v>Employee25@blyblade.com</v>
      </c>
      <c r="O2990" s="390" t="str">
        <f t="shared" si="95"/>
        <v>Shyloh_Davonne Wilkinson</v>
      </c>
      <c r="P2990" s="387" t="s">
        <v>1728</v>
      </c>
      <c r="Q2990" s="387" t="s">
        <v>1847</v>
      </c>
      <c r="R2990" s="387" t="s">
        <v>1803</v>
      </c>
      <c r="S2990" s="387">
        <v>5.49</v>
      </c>
      <c r="T2990" s="387">
        <v>33</v>
      </c>
      <c r="U2990" s="387" t="s">
        <v>1882</v>
      </c>
      <c r="V2990" s="387" t="s">
        <v>1883</v>
      </c>
      <c r="W2990" s="387" t="s">
        <v>1965</v>
      </c>
      <c r="X2990" s="387" t="s">
        <v>1964</v>
      </c>
      <c r="Y2990" s="387" t="s">
        <v>1735</v>
      </c>
      <c r="Z2990" s="387" t="s">
        <v>1734</v>
      </c>
      <c r="AA2990" s="387" t="s">
        <v>1747</v>
      </c>
      <c r="AB2990" s="387">
        <v>0</v>
      </c>
      <c r="AC2990" s="387">
        <v>0</v>
      </c>
      <c r="AD2990" s="387">
        <v>5.96</v>
      </c>
      <c r="AE2990" s="387">
        <v>5.96</v>
      </c>
      <c r="AF2990" s="387" t="s">
        <v>1729</v>
      </c>
      <c r="AG2990" s="387">
        <v>0</v>
      </c>
      <c r="AH2990" s="387">
        <v>0</v>
      </c>
      <c r="AI2990" s="387">
        <v>5.96</v>
      </c>
      <c r="AJ2990" s="387">
        <v>5.96</v>
      </c>
      <c r="AK2990" s="387">
        <v>0</v>
      </c>
    </row>
    <row r="2991" spans="1:37">
      <c r="A2991" s="387" t="s">
        <v>2531</v>
      </c>
      <c r="B2991" s="388">
        <v>43704.820150462961</v>
      </c>
      <c r="C2991" s="389">
        <v>43704</v>
      </c>
      <c r="D2991" s="387" t="s">
        <v>2274</v>
      </c>
      <c r="E2991" s="389">
        <v>43704</v>
      </c>
      <c r="F2991" s="387" t="s">
        <v>2530</v>
      </c>
      <c r="G2991" s="389">
        <v>43704</v>
      </c>
      <c r="H2991" s="387" t="s">
        <v>2529</v>
      </c>
      <c r="I2991" s="389">
        <v>43704</v>
      </c>
      <c r="J2991" s="387" t="s">
        <v>2528</v>
      </c>
      <c r="K2991" s="387" t="s">
        <v>1741</v>
      </c>
      <c r="L2991" s="390" t="s">
        <v>1732</v>
      </c>
      <c r="M2991" s="390" t="s">
        <v>1854</v>
      </c>
      <c r="N2991" s="390" t="str">
        <f t="shared" si="94"/>
        <v>Employee5@blyblade.com</v>
      </c>
      <c r="O2991" s="390" t="str">
        <f t="shared" si="95"/>
        <v>Torey_McNeil</v>
      </c>
      <c r="P2991" s="387" t="s">
        <v>1728</v>
      </c>
      <c r="Q2991" s="387" t="s">
        <v>1847</v>
      </c>
      <c r="R2991" s="387" t="s">
        <v>1738</v>
      </c>
      <c r="S2991" s="387">
        <v>2.97</v>
      </c>
      <c r="T2991" s="387">
        <v>12</v>
      </c>
      <c r="U2991" s="387" t="s">
        <v>2527</v>
      </c>
      <c r="V2991" s="387" t="s">
        <v>1845</v>
      </c>
      <c r="W2991" s="387" t="s">
        <v>1965</v>
      </c>
      <c r="X2991" s="387" t="s">
        <v>1770</v>
      </c>
      <c r="Y2991" s="387" t="s">
        <v>1748</v>
      </c>
      <c r="Z2991" s="387" t="s">
        <v>1734</v>
      </c>
      <c r="AA2991" s="387" t="s">
        <v>1733</v>
      </c>
      <c r="AB2991" s="387">
        <v>19.02</v>
      </c>
      <c r="AC2991" s="387">
        <v>0</v>
      </c>
      <c r="AD2991" s="387">
        <v>0</v>
      </c>
      <c r="AE2991" s="387">
        <v>19.02</v>
      </c>
      <c r="AF2991" s="387" t="s">
        <v>1729</v>
      </c>
      <c r="AG2991" s="387">
        <v>19.02</v>
      </c>
      <c r="AH2991" s="387">
        <v>0</v>
      </c>
      <c r="AI2991" s="387">
        <v>0</v>
      </c>
      <c r="AJ2991" s="387">
        <v>19.02</v>
      </c>
      <c r="AK2991" s="387">
        <v>1.9</v>
      </c>
    </row>
    <row r="2992" spans="1:37">
      <c r="A2992" s="387" t="s">
        <v>2526</v>
      </c>
      <c r="B2992" s="388">
        <v>43704.833449074074</v>
      </c>
      <c r="C2992" s="389">
        <v>43704</v>
      </c>
      <c r="D2992" s="387" t="s">
        <v>1975</v>
      </c>
      <c r="E2992" s="389">
        <v>43704</v>
      </c>
      <c r="F2992" s="387" t="s">
        <v>2525</v>
      </c>
      <c r="G2992" s="389">
        <v>43704</v>
      </c>
      <c r="H2992" s="387" t="s">
        <v>2404</v>
      </c>
      <c r="I2992" s="389">
        <v>43704</v>
      </c>
      <c r="J2992" s="387" t="s">
        <v>1799</v>
      </c>
      <c r="K2992" s="387" t="s">
        <v>1741</v>
      </c>
      <c r="L2992" s="390" t="s">
        <v>1732</v>
      </c>
      <c r="M2992" s="390" t="s">
        <v>1884</v>
      </c>
      <c r="N2992" s="390" t="str">
        <f t="shared" si="94"/>
        <v>Employee25@blyblade.com</v>
      </c>
      <c r="O2992" s="390" t="str">
        <f t="shared" si="95"/>
        <v>Shyloh_Davonne Wilkinson</v>
      </c>
      <c r="P2992" s="387" t="s">
        <v>1728</v>
      </c>
      <c r="Q2992" s="387" t="s">
        <v>1847</v>
      </c>
      <c r="R2992" s="387" t="s">
        <v>1738</v>
      </c>
      <c r="S2992" s="387">
        <v>2.54</v>
      </c>
      <c r="T2992" s="387">
        <v>16</v>
      </c>
      <c r="U2992" s="387" t="s">
        <v>2524</v>
      </c>
      <c r="V2992" s="387" t="s">
        <v>1883</v>
      </c>
      <c r="W2992" s="387" t="s">
        <v>1965</v>
      </c>
      <c r="X2992" s="387" t="s">
        <v>1964</v>
      </c>
      <c r="Y2992" s="387" t="s">
        <v>1735</v>
      </c>
      <c r="Z2992" s="387" t="s">
        <v>1734</v>
      </c>
      <c r="AA2992" s="387" t="s">
        <v>1733</v>
      </c>
      <c r="AB2992" s="387">
        <v>19.7</v>
      </c>
      <c r="AC2992" s="387">
        <v>0</v>
      </c>
      <c r="AD2992" s="387">
        <v>0</v>
      </c>
      <c r="AE2992" s="387">
        <v>19.7</v>
      </c>
      <c r="AF2992" s="387" t="s">
        <v>1729</v>
      </c>
      <c r="AG2992" s="387">
        <v>19.7</v>
      </c>
      <c r="AH2992" s="387">
        <v>0</v>
      </c>
      <c r="AI2992" s="387">
        <v>0</v>
      </c>
      <c r="AJ2992" s="387">
        <v>19.7</v>
      </c>
      <c r="AK2992" s="387">
        <v>1.97</v>
      </c>
    </row>
    <row r="2993" spans="1:37">
      <c r="A2993" s="387" t="s">
        <v>2523</v>
      </c>
      <c r="B2993" s="388">
        <v>43704.885729166665</v>
      </c>
      <c r="C2993" s="389">
        <v>43704</v>
      </c>
      <c r="D2993" s="387" t="s">
        <v>2266</v>
      </c>
      <c r="E2993" s="389">
        <v>43704</v>
      </c>
      <c r="F2993" s="387" t="s">
        <v>2522</v>
      </c>
      <c r="G2993" s="389">
        <v>43704</v>
      </c>
      <c r="H2993" s="387" t="s">
        <v>2023</v>
      </c>
      <c r="I2993" s="389">
        <v>43704</v>
      </c>
      <c r="J2993" s="387" t="s">
        <v>2022</v>
      </c>
      <c r="K2993" s="387" t="s">
        <v>1741</v>
      </c>
      <c r="L2993" s="390" t="s">
        <v>1732</v>
      </c>
      <c r="M2993" s="390" t="s">
        <v>1979</v>
      </c>
      <c r="N2993" s="390" t="str">
        <f t="shared" si="94"/>
        <v>Employee15@blyblade.com</v>
      </c>
      <c r="O2993" s="390" t="str">
        <f t="shared" si="95"/>
        <v>Jess_Rooney</v>
      </c>
      <c r="P2993" s="387" t="s">
        <v>1728</v>
      </c>
      <c r="Q2993" s="387" t="s">
        <v>1739</v>
      </c>
      <c r="R2993" s="387" t="s">
        <v>1738</v>
      </c>
      <c r="S2993" s="387">
        <v>0.28000000000000003</v>
      </c>
      <c r="T2993" s="387">
        <v>21</v>
      </c>
      <c r="U2993" s="387" t="s">
        <v>1772</v>
      </c>
      <c r="V2993" s="387" t="s">
        <v>1772</v>
      </c>
      <c r="W2993" s="387" t="s">
        <v>1728</v>
      </c>
      <c r="X2993" s="387" t="s">
        <v>1794</v>
      </c>
      <c r="Y2993" s="387" t="s">
        <v>1735</v>
      </c>
      <c r="Z2993" s="387" t="s">
        <v>1734</v>
      </c>
      <c r="AA2993" s="387" t="s">
        <v>1733</v>
      </c>
      <c r="AB2993" s="387">
        <v>15.79</v>
      </c>
      <c r="AC2993" s="387">
        <v>0</v>
      </c>
      <c r="AD2993" s="387">
        <v>0</v>
      </c>
      <c r="AE2993" s="387">
        <v>15.79</v>
      </c>
      <c r="AF2993" s="387" t="s">
        <v>1729</v>
      </c>
      <c r="AG2993" s="387">
        <v>15.79</v>
      </c>
      <c r="AH2993" s="387">
        <v>0</v>
      </c>
      <c r="AI2993" s="387">
        <v>0</v>
      </c>
      <c r="AJ2993" s="387">
        <v>15.79</v>
      </c>
      <c r="AK2993" s="387">
        <v>1.58</v>
      </c>
    </row>
    <row r="2994" spans="1:37">
      <c r="A2994" s="387" t="s">
        <v>2521</v>
      </c>
      <c r="B2994" s="388">
        <v>43704.927731481483</v>
      </c>
      <c r="C2994" s="389">
        <v>43704</v>
      </c>
      <c r="D2994" s="387" t="s">
        <v>2039</v>
      </c>
      <c r="E2994" s="389">
        <v>43704</v>
      </c>
      <c r="F2994" s="387" t="s">
        <v>2038</v>
      </c>
      <c r="G2994" s="387" t="s">
        <v>1728</v>
      </c>
      <c r="H2994" s="387" t="s">
        <v>1728</v>
      </c>
      <c r="I2994" s="387" t="s">
        <v>1728</v>
      </c>
      <c r="J2994" s="387" t="s">
        <v>1728</v>
      </c>
      <c r="K2994" s="387" t="s">
        <v>1741</v>
      </c>
      <c r="L2994" s="390" t="s">
        <v>1732</v>
      </c>
      <c r="M2994" s="390" t="s">
        <v>2084</v>
      </c>
      <c r="N2994" s="390" t="str">
        <f t="shared" si="94"/>
        <v>Employee40@blyblade.com</v>
      </c>
      <c r="O2994" s="390" t="str">
        <f t="shared" si="95"/>
        <v>Sergio_Khazerov</v>
      </c>
      <c r="P2994" s="387" t="s">
        <v>1728</v>
      </c>
      <c r="Q2994" s="387" t="s">
        <v>1952</v>
      </c>
      <c r="R2994" s="387" t="s">
        <v>1738</v>
      </c>
      <c r="S2994" s="387" t="s">
        <v>1728</v>
      </c>
      <c r="T2994" s="387" t="s">
        <v>1728</v>
      </c>
      <c r="U2994" s="387" t="s">
        <v>1991</v>
      </c>
      <c r="V2994" s="387" t="s">
        <v>1991</v>
      </c>
      <c r="W2994" s="387" t="s">
        <v>2025</v>
      </c>
      <c r="X2994" s="387" t="s">
        <v>1749</v>
      </c>
      <c r="Y2994" s="387" t="s">
        <v>1735</v>
      </c>
      <c r="Z2994" s="387" t="s">
        <v>1734</v>
      </c>
      <c r="AA2994" s="387" t="s">
        <v>1733</v>
      </c>
      <c r="AB2994" s="387">
        <v>10.89</v>
      </c>
      <c r="AC2994" s="387">
        <v>0</v>
      </c>
      <c r="AD2994" s="387">
        <v>0</v>
      </c>
      <c r="AE2994" s="387">
        <v>10.89</v>
      </c>
      <c r="AF2994" s="387" t="s">
        <v>1729</v>
      </c>
      <c r="AG2994" s="387">
        <v>10.89</v>
      </c>
      <c r="AH2994" s="387">
        <v>0</v>
      </c>
      <c r="AI2994" s="387">
        <v>0</v>
      </c>
      <c r="AJ2994" s="387">
        <v>10.89</v>
      </c>
      <c r="AK2994" s="387">
        <v>1.0900000000000001</v>
      </c>
    </row>
    <row r="2995" spans="1:37">
      <c r="A2995" s="387" t="s">
        <v>2520</v>
      </c>
      <c r="B2995" s="388">
        <v>43704.938877314817</v>
      </c>
      <c r="C2995" s="389">
        <v>43704</v>
      </c>
      <c r="D2995" s="387" t="s">
        <v>2170</v>
      </c>
      <c r="E2995" s="389">
        <v>43704</v>
      </c>
      <c r="F2995" s="387" t="s">
        <v>2519</v>
      </c>
      <c r="G2995" s="389">
        <v>43704</v>
      </c>
      <c r="H2995" s="387" t="s">
        <v>2518</v>
      </c>
      <c r="I2995" s="389">
        <v>43704</v>
      </c>
      <c r="J2995" s="387" t="s">
        <v>2517</v>
      </c>
      <c r="K2995" s="387" t="s">
        <v>1741</v>
      </c>
      <c r="L2995" s="390" t="s">
        <v>1732</v>
      </c>
      <c r="M2995" s="390" t="s">
        <v>2057</v>
      </c>
      <c r="N2995" s="390" t="str">
        <f t="shared" si="94"/>
        <v>Employee55@blyblade.com</v>
      </c>
      <c r="O2995" s="390" t="str">
        <f t="shared" si="95"/>
        <v>Leo_Alvarez</v>
      </c>
      <c r="P2995" s="387" t="s">
        <v>1728</v>
      </c>
      <c r="Q2995" s="387" t="s">
        <v>1952</v>
      </c>
      <c r="R2995" s="387" t="s">
        <v>1738</v>
      </c>
      <c r="S2995" s="387">
        <v>1.31</v>
      </c>
      <c r="T2995" s="387">
        <v>10</v>
      </c>
      <c r="U2995" s="387" t="s">
        <v>2026</v>
      </c>
      <c r="V2995" s="387" t="s">
        <v>2026</v>
      </c>
      <c r="W2995" s="387" t="s">
        <v>2025</v>
      </c>
      <c r="X2995" s="387" t="s">
        <v>1749</v>
      </c>
      <c r="Y2995" s="387" t="s">
        <v>1748</v>
      </c>
      <c r="Z2995" s="387" t="s">
        <v>1734</v>
      </c>
      <c r="AA2995" s="387" t="s">
        <v>1733</v>
      </c>
      <c r="AB2995" s="387">
        <v>31.14</v>
      </c>
      <c r="AC2995" s="387">
        <v>0</v>
      </c>
      <c r="AD2995" s="387">
        <v>0</v>
      </c>
      <c r="AE2995" s="387">
        <v>31.14</v>
      </c>
      <c r="AF2995" s="387" t="s">
        <v>1729</v>
      </c>
      <c r="AG2995" s="387">
        <v>31.14</v>
      </c>
      <c r="AH2995" s="387">
        <v>0</v>
      </c>
      <c r="AI2995" s="387">
        <v>0</v>
      </c>
      <c r="AJ2995" s="387">
        <v>31.14</v>
      </c>
      <c r="AK2995" s="387">
        <v>3.11</v>
      </c>
    </row>
    <row r="2996" spans="1:37">
      <c r="A2996" s="387" t="s">
        <v>2516</v>
      </c>
      <c r="B2996" s="388">
        <v>43704.997569444444</v>
      </c>
      <c r="C2996" s="389">
        <v>43704</v>
      </c>
      <c r="D2996" s="387" t="s">
        <v>2485</v>
      </c>
      <c r="E2996" s="389">
        <v>43704</v>
      </c>
      <c r="F2996" s="387" t="s">
        <v>2515</v>
      </c>
      <c r="G2996" s="389">
        <v>43704</v>
      </c>
      <c r="H2996" s="387" t="s">
        <v>2514</v>
      </c>
      <c r="I2996" s="389">
        <v>43704</v>
      </c>
      <c r="J2996" s="387" t="s">
        <v>2513</v>
      </c>
      <c r="K2996" s="387" t="s">
        <v>1741</v>
      </c>
      <c r="L2996" s="390" t="s">
        <v>1732</v>
      </c>
      <c r="M2996" s="390" t="s">
        <v>1940</v>
      </c>
      <c r="N2996" s="390" t="str">
        <f t="shared" si="94"/>
        <v>Employee11@blyblade.com</v>
      </c>
      <c r="O2996" s="390" t="str">
        <f t="shared" si="95"/>
        <v>Mimi_Grassi</v>
      </c>
      <c r="P2996" s="387" t="s">
        <v>1728</v>
      </c>
      <c r="Q2996" s="387" t="s">
        <v>1762</v>
      </c>
      <c r="R2996" s="387" t="s">
        <v>1753</v>
      </c>
      <c r="S2996" s="387">
        <v>12</v>
      </c>
      <c r="T2996" s="387">
        <v>58</v>
      </c>
      <c r="U2996" s="387" t="s">
        <v>1752</v>
      </c>
      <c r="V2996" s="387" t="s">
        <v>1751</v>
      </c>
      <c r="W2996" s="387" t="s">
        <v>1761</v>
      </c>
      <c r="X2996" s="387" t="s">
        <v>1749</v>
      </c>
      <c r="Y2996" s="387" t="s">
        <v>1735</v>
      </c>
      <c r="Z2996" s="387" t="s">
        <v>1734</v>
      </c>
      <c r="AA2996" s="387" t="s">
        <v>1733</v>
      </c>
      <c r="AB2996" s="387">
        <v>106.9</v>
      </c>
      <c r="AC2996" s="387">
        <v>0</v>
      </c>
      <c r="AD2996" s="387">
        <v>0</v>
      </c>
      <c r="AE2996" s="387">
        <v>106.9</v>
      </c>
      <c r="AF2996" s="387" t="s">
        <v>1729</v>
      </c>
      <c r="AG2996" s="387">
        <v>106.9</v>
      </c>
      <c r="AH2996" s="387">
        <v>0</v>
      </c>
      <c r="AI2996" s="387">
        <v>0</v>
      </c>
      <c r="AJ2996" s="387">
        <v>106.9</v>
      </c>
      <c r="AK2996" s="387">
        <v>10.69</v>
      </c>
    </row>
    <row r="2997" spans="1:37">
      <c r="A2997" s="387" t="s">
        <v>2512</v>
      </c>
      <c r="B2997" s="388">
        <v>43705.028344907405</v>
      </c>
      <c r="C2997" s="389">
        <v>43704</v>
      </c>
      <c r="D2997" s="387" t="s">
        <v>2511</v>
      </c>
      <c r="E2997" s="389">
        <v>43704</v>
      </c>
      <c r="F2997" s="387" t="s">
        <v>2510</v>
      </c>
      <c r="G2997" s="389">
        <v>43705</v>
      </c>
      <c r="H2997" s="387" t="s">
        <v>1909</v>
      </c>
      <c r="I2997" s="389">
        <v>43704</v>
      </c>
      <c r="J2997" s="387" t="s">
        <v>1908</v>
      </c>
      <c r="K2997" s="387" t="s">
        <v>1741</v>
      </c>
      <c r="L2997" s="390" t="s">
        <v>1732</v>
      </c>
      <c r="M2997" s="390" t="s">
        <v>1740</v>
      </c>
      <c r="N2997" s="390" t="str">
        <f t="shared" si="94"/>
        <v>Employee52@blyblade.com</v>
      </c>
      <c r="O2997" s="390" t="str">
        <f t="shared" si="95"/>
        <v>Allison _Keith</v>
      </c>
      <c r="P2997" s="387" t="s">
        <v>1728</v>
      </c>
      <c r="Q2997" s="387" t="s">
        <v>1739</v>
      </c>
      <c r="R2997" s="387" t="s">
        <v>1738</v>
      </c>
      <c r="S2997" s="387">
        <v>1.46</v>
      </c>
      <c r="T2997" s="387">
        <v>63</v>
      </c>
      <c r="U2997" s="387" t="s">
        <v>1737</v>
      </c>
      <c r="V2997" s="387" t="s">
        <v>1737</v>
      </c>
      <c r="W2997" s="387" t="s">
        <v>1728</v>
      </c>
      <c r="X2997" s="387" t="s">
        <v>1736</v>
      </c>
      <c r="Y2997" s="387" t="s">
        <v>1735</v>
      </c>
      <c r="Z2997" s="387" t="s">
        <v>1734</v>
      </c>
      <c r="AA2997" s="387" t="s">
        <v>1733</v>
      </c>
      <c r="AB2997" s="387">
        <v>32.46</v>
      </c>
      <c r="AC2997" s="387">
        <v>0</v>
      </c>
      <c r="AD2997" s="387">
        <v>0</v>
      </c>
      <c r="AE2997" s="387">
        <v>30</v>
      </c>
      <c r="AF2997" s="387" t="s">
        <v>1729</v>
      </c>
      <c r="AG2997" s="387">
        <v>32.46</v>
      </c>
      <c r="AH2997" s="387">
        <v>0</v>
      </c>
      <c r="AI2997" s="387">
        <v>0</v>
      </c>
      <c r="AJ2997" s="387">
        <v>30</v>
      </c>
      <c r="AK2997" s="387">
        <v>3</v>
      </c>
    </row>
    <row r="2998" spans="1:37">
      <c r="A2998" s="387" t="s">
        <v>2509</v>
      </c>
      <c r="B2998" s="388">
        <v>43705.052268518521</v>
      </c>
      <c r="C2998" s="389">
        <v>43705</v>
      </c>
      <c r="D2998" s="387" t="s">
        <v>1913</v>
      </c>
      <c r="E2998" s="389">
        <v>43704</v>
      </c>
      <c r="F2998" s="387" t="s">
        <v>1912</v>
      </c>
      <c r="G2998" s="389">
        <v>43705</v>
      </c>
      <c r="H2998" s="387" t="s">
        <v>2508</v>
      </c>
      <c r="I2998" s="389">
        <v>43704</v>
      </c>
      <c r="J2998" s="387" t="s">
        <v>2023</v>
      </c>
      <c r="K2998" s="387" t="s">
        <v>1741</v>
      </c>
      <c r="L2998" s="390" t="s">
        <v>1732</v>
      </c>
      <c r="M2998" s="390" t="s">
        <v>1929</v>
      </c>
      <c r="N2998" s="390" t="str">
        <f t="shared" si="94"/>
        <v>Employee29@blyblade.com</v>
      </c>
      <c r="O2998" s="390" t="str">
        <f t="shared" si="95"/>
        <v>Justin_Meltzer</v>
      </c>
      <c r="P2998" s="387" t="s">
        <v>1728</v>
      </c>
      <c r="Q2998" s="387" t="s">
        <v>1847</v>
      </c>
      <c r="R2998" s="387" t="s">
        <v>1738</v>
      </c>
      <c r="S2998" s="387">
        <v>1.29</v>
      </c>
      <c r="T2998" s="387">
        <v>7</v>
      </c>
      <c r="U2998" s="387" t="s">
        <v>1737</v>
      </c>
      <c r="V2998" s="387" t="s">
        <v>1928</v>
      </c>
      <c r="W2998" s="387" t="s">
        <v>1771</v>
      </c>
      <c r="X2998" s="387" t="s">
        <v>1844</v>
      </c>
      <c r="Y2998" s="387" t="s">
        <v>1748</v>
      </c>
      <c r="Z2998" s="387" t="s">
        <v>1734</v>
      </c>
      <c r="AA2998" s="387" t="s">
        <v>1733</v>
      </c>
      <c r="AB2998" s="387">
        <v>10.27</v>
      </c>
      <c r="AC2998" s="387">
        <v>0</v>
      </c>
      <c r="AD2998" s="387">
        <v>0</v>
      </c>
      <c r="AE2998" s="387">
        <v>10.27</v>
      </c>
      <c r="AF2998" s="387" t="s">
        <v>1729</v>
      </c>
      <c r="AG2998" s="387">
        <v>10.27</v>
      </c>
      <c r="AH2998" s="387">
        <v>0</v>
      </c>
      <c r="AI2998" s="387">
        <v>0</v>
      </c>
      <c r="AJ2998" s="387">
        <v>10.27</v>
      </c>
      <c r="AK2998" s="387">
        <v>1.03</v>
      </c>
    </row>
    <row r="2999" spans="1:37">
      <c r="A2999" s="387" t="s">
        <v>2509</v>
      </c>
      <c r="B2999" s="388">
        <v>43705.05609953704</v>
      </c>
      <c r="C2999" s="389">
        <v>43705</v>
      </c>
      <c r="D2999" s="387" t="s">
        <v>1913</v>
      </c>
      <c r="E2999" s="389">
        <v>43704</v>
      </c>
      <c r="F2999" s="387" t="s">
        <v>1912</v>
      </c>
      <c r="G2999" s="389">
        <v>43705</v>
      </c>
      <c r="H2999" s="387" t="s">
        <v>2508</v>
      </c>
      <c r="I2999" s="389">
        <v>43704</v>
      </c>
      <c r="J2999" s="387" t="s">
        <v>2023</v>
      </c>
      <c r="K2999" s="387" t="s">
        <v>1741</v>
      </c>
      <c r="L2999" s="390" t="s">
        <v>1732</v>
      </c>
      <c r="M2999" s="390" t="s">
        <v>1929</v>
      </c>
      <c r="N2999" s="390" t="str">
        <f t="shared" si="94"/>
        <v>Employee29@blyblade.com</v>
      </c>
      <c r="O2999" s="390" t="str">
        <f t="shared" si="95"/>
        <v>Justin_Meltzer</v>
      </c>
      <c r="P2999" s="387" t="s">
        <v>1728</v>
      </c>
      <c r="Q2999" s="387" t="s">
        <v>1847</v>
      </c>
      <c r="R2999" s="387" t="s">
        <v>1738</v>
      </c>
      <c r="S2999" s="387">
        <v>1.29</v>
      </c>
      <c r="T2999" s="387">
        <v>7</v>
      </c>
      <c r="U2999" s="387" t="s">
        <v>1737</v>
      </c>
      <c r="V2999" s="387" t="s">
        <v>1928</v>
      </c>
      <c r="W2999" s="387" t="s">
        <v>1771</v>
      </c>
      <c r="X2999" s="387" t="s">
        <v>1844</v>
      </c>
      <c r="Y2999" s="387" t="s">
        <v>1748</v>
      </c>
      <c r="Z2999" s="387" t="s">
        <v>1734</v>
      </c>
      <c r="AA2999" s="387" t="s">
        <v>1747</v>
      </c>
      <c r="AB2999" s="387">
        <v>0</v>
      </c>
      <c r="AC2999" s="387">
        <v>0</v>
      </c>
      <c r="AD2999" s="387">
        <v>1.03</v>
      </c>
      <c r="AE2999" s="387">
        <v>1.03</v>
      </c>
      <c r="AF2999" s="387" t="s">
        <v>1729</v>
      </c>
      <c r="AG2999" s="387">
        <v>0</v>
      </c>
      <c r="AH2999" s="387">
        <v>0</v>
      </c>
      <c r="AI2999" s="387">
        <v>1.03</v>
      </c>
      <c r="AJ2999" s="387">
        <v>1.03</v>
      </c>
      <c r="AK2999" s="387">
        <v>0</v>
      </c>
    </row>
    <row r="3000" spans="1:37">
      <c r="A3000" s="387" t="s">
        <v>2507</v>
      </c>
      <c r="B3000" s="388">
        <v>43705.078703703701</v>
      </c>
      <c r="C3000" s="389">
        <v>43705</v>
      </c>
      <c r="D3000" s="387" t="s">
        <v>2500</v>
      </c>
      <c r="E3000" s="389">
        <v>43704</v>
      </c>
      <c r="F3000" s="387" t="s">
        <v>2499</v>
      </c>
      <c r="G3000" s="389">
        <v>43705</v>
      </c>
      <c r="H3000" s="387" t="s">
        <v>2506</v>
      </c>
      <c r="I3000" s="389">
        <v>43704</v>
      </c>
      <c r="J3000" s="387" t="s">
        <v>2045</v>
      </c>
      <c r="K3000" s="387" t="s">
        <v>1741</v>
      </c>
      <c r="L3000" s="390" t="s">
        <v>1732</v>
      </c>
      <c r="M3000" s="390" t="s">
        <v>1740</v>
      </c>
      <c r="N3000" s="390" t="str">
        <f t="shared" si="94"/>
        <v>Employee52@blyblade.com</v>
      </c>
      <c r="O3000" s="390" t="str">
        <f t="shared" si="95"/>
        <v>Allison _Keith</v>
      </c>
      <c r="P3000" s="387" t="s">
        <v>1728</v>
      </c>
      <c r="Q3000" s="387" t="s">
        <v>1754</v>
      </c>
      <c r="R3000" s="387" t="s">
        <v>1738</v>
      </c>
      <c r="S3000" s="387">
        <v>3.65</v>
      </c>
      <c r="T3000" s="387">
        <v>18</v>
      </c>
      <c r="U3000" s="387" t="s">
        <v>2393</v>
      </c>
      <c r="V3000" s="387" t="s">
        <v>2393</v>
      </c>
      <c r="W3000" s="387" t="s">
        <v>1771</v>
      </c>
      <c r="X3000" s="387" t="s">
        <v>1844</v>
      </c>
      <c r="Y3000" s="387" t="s">
        <v>1735</v>
      </c>
      <c r="Z3000" s="387" t="s">
        <v>1734</v>
      </c>
      <c r="AA3000" s="387" t="s">
        <v>1733</v>
      </c>
      <c r="AB3000" s="387">
        <v>23.64</v>
      </c>
      <c r="AC3000" s="387">
        <v>0</v>
      </c>
      <c r="AD3000" s="387">
        <v>0</v>
      </c>
      <c r="AE3000" s="387">
        <v>23.64</v>
      </c>
      <c r="AF3000" s="387" t="s">
        <v>1729</v>
      </c>
      <c r="AG3000" s="387">
        <v>23.64</v>
      </c>
      <c r="AH3000" s="387">
        <v>0</v>
      </c>
      <c r="AI3000" s="387">
        <v>0</v>
      </c>
      <c r="AJ3000" s="387">
        <v>23.64</v>
      </c>
      <c r="AK3000" s="387">
        <v>2.36</v>
      </c>
    </row>
    <row r="3001" spans="1:37">
      <c r="A3001" s="387" t="s">
        <v>2505</v>
      </c>
      <c r="B3001" s="388">
        <v>43705.087696759256</v>
      </c>
      <c r="C3001" s="389">
        <v>43705</v>
      </c>
      <c r="D3001" s="387" t="s">
        <v>2504</v>
      </c>
      <c r="E3001" s="389">
        <v>43704</v>
      </c>
      <c r="F3001" s="387" t="s">
        <v>2503</v>
      </c>
      <c r="G3001" s="389">
        <v>43705</v>
      </c>
      <c r="H3001" s="387" t="s">
        <v>2502</v>
      </c>
      <c r="I3001" s="389">
        <v>43704</v>
      </c>
      <c r="J3001" s="387" t="s">
        <v>2296</v>
      </c>
      <c r="K3001" s="387" t="s">
        <v>1741</v>
      </c>
      <c r="L3001" s="390" t="s">
        <v>1732</v>
      </c>
      <c r="M3001" s="390" t="s">
        <v>1936</v>
      </c>
      <c r="N3001" s="390" t="str">
        <f t="shared" si="94"/>
        <v>Employee17@blyblade.com</v>
      </c>
      <c r="O3001" s="390" t="str">
        <f t="shared" si="95"/>
        <v>Nate_Alexander</v>
      </c>
      <c r="P3001" s="387" t="s">
        <v>1728</v>
      </c>
      <c r="Q3001" s="387" t="s">
        <v>1754</v>
      </c>
      <c r="R3001" s="387" t="s">
        <v>1738</v>
      </c>
      <c r="S3001" s="387">
        <v>2.85</v>
      </c>
      <c r="T3001" s="387">
        <v>16</v>
      </c>
      <c r="U3001" s="387" t="s">
        <v>1737</v>
      </c>
      <c r="V3001" s="387" t="s">
        <v>2342</v>
      </c>
      <c r="W3001" s="387" t="s">
        <v>1935</v>
      </c>
      <c r="X3001" s="387" t="s">
        <v>1770</v>
      </c>
      <c r="Y3001" s="387" t="s">
        <v>1748</v>
      </c>
      <c r="Z3001" s="387" t="s">
        <v>1734</v>
      </c>
      <c r="AA3001" s="387" t="s">
        <v>1733</v>
      </c>
      <c r="AB3001" s="387">
        <v>21.44</v>
      </c>
      <c r="AC3001" s="387">
        <v>0</v>
      </c>
      <c r="AD3001" s="387">
        <v>0</v>
      </c>
      <c r="AE3001" s="387">
        <v>21.44</v>
      </c>
      <c r="AF3001" s="387" t="s">
        <v>1729</v>
      </c>
      <c r="AG3001" s="387">
        <v>21.44</v>
      </c>
      <c r="AH3001" s="387">
        <v>0</v>
      </c>
      <c r="AI3001" s="387">
        <v>0</v>
      </c>
      <c r="AJ3001" s="387">
        <v>21.44</v>
      </c>
      <c r="AK3001" s="387">
        <v>2.14</v>
      </c>
    </row>
    <row r="3002" spans="1:37">
      <c r="A3002" s="387" t="s">
        <v>2501</v>
      </c>
      <c r="B3002" s="388">
        <v>43705.090081018519</v>
      </c>
      <c r="C3002" s="389">
        <v>43705</v>
      </c>
      <c r="D3002" s="387" t="s">
        <v>2500</v>
      </c>
      <c r="E3002" s="389">
        <v>43704</v>
      </c>
      <c r="F3002" s="387" t="s">
        <v>2499</v>
      </c>
      <c r="G3002" s="389">
        <v>43705</v>
      </c>
      <c r="H3002" s="387" t="s">
        <v>2498</v>
      </c>
      <c r="I3002" s="389">
        <v>43704</v>
      </c>
      <c r="J3002" s="387" t="s">
        <v>2497</v>
      </c>
      <c r="K3002" s="387" t="s">
        <v>1741</v>
      </c>
      <c r="L3002" s="390" t="s">
        <v>1732</v>
      </c>
      <c r="M3002" s="390" t="s">
        <v>1810</v>
      </c>
      <c r="N3002" s="390" t="str">
        <f t="shared" si="94"/>
        <v>Employee3@blyblade.com</v>
      </c>
      <c r="O3002" s="390" t="str">
        <f t="shared" si="95"/>
        <v>Esjona_Kadiu</v>
      </c>
      <c r="P3002" s="387" t="s">
        <v>1728</v>
      </c>
      <c r="Q3002" s="387" t="s">
        <v>1847</v>
      </c>
      <c r="R3002" s="387" t="s">
        <v>1738</v>
      </c>
      <c r="S3002" s="387">
        <v>12.56</v>
      </c>
      <c r="T3002" s="387">
        <v>32</v>
      </c>
      <c r="U3002" s="387" t="s">
        <v>1737</v>
      </c>
      <c r="V3002" s="387" t="s">
        <v>1846</v>
      </c>
      <c r="W3002" s="387" t="s">
        <v>1771</v>
      </c>
      <c r="X3002" s="387" t="s">
        <v>1844</v>
      </c>
      <c r="Y3002" s="387" t="s">
        <v>1735</v>
      </c>
      <c r="Z3002" s="387" t="s">
        <v>1734</v>
      </c>
      <c r="AA3002" s="387" t="s">
        <v>1733</v>
      </c>
      <c r="AB3002" s="387">
        <v>52.58</v>
      </c>
      <c r="AC3002" s="387">
        <v>0</v>
      </c>
      <c r="AD3002" s="387">
        <v>0</v>
      </c>
      <c r="AE3002" s="387">
        <v>52.58</v>
      </c>
      <c r="AF3002" s="387" t="s">
        <v>1729</v>
      </c>
      <c r="AG3002" s="387">
        <v>52.58</v>
      </c>
      <c r="AH3002" s="387">
        <v>0</v>
      </c>
      <c r="AI3002" s="387">
        <v>0</v>
      </c>
      <c r="AJ3002" s="387">
        <v>52.58</v>
      </c>
      <c r="AK3002" s="387">
        <v>5.26</v>
      </c>
    </row>
    <row r="3003" spans="1:37">
      <c r="A3003" s="387" t="s">
        <v>2490</v>
      </c>
      <c r="B3003" s="388">
        <v>43705.104618055557</v>
      </c>
      <c r="C3003" s="389">
        <v>43705</v>
      </c>
      <c r="D3003" s="387" t="s">
        <v>2171</v>
      </c>
      <c r="E3003" s="389">
        <v>43704</v>
      </c>
      <c r="F3003" s="387" t="s">
        <v>2170</v>
      </c>
      <c r="G3003" s="389">
        <v>43705</v>
      </c>
      <c r="H3003" s="387" t="s">
        <v>2239</v>
      </c>
      <c r="I3003" s="389">
        <v>43704</v>
      </c>
      <c r="J3003" s="387" t="s">
        <v>2238</v>
      </c>
      <c r="K3003" s="387" t="s">
        <v>1741</v>
      </c>
      <c r="L3003" s="390" t="s">
        <v>1732</v>
      </c>
      <c r="M3003" s="390" t="s">
        <v>1755</v>
      </c>
      <c r="N3003" s="390" t="str">
        <f t="shared" si="94"/>
        <v>Employee2@blyblade.com</v>
      </c>
      <c r="O3003" s="390" t="str">
        <f t="shared" si="95"/>
        <v>Cal_Thompson</v>
      </c>
      <c r="P3003" s="387" t="s">
        <v>1728</v>
      </c>
      <c r="Q3003" s="387" t="s">
        <v>1847</v>
      </c>
      <c r="R3003" s="387" t="s">
        <v>1738</v>
      </c>
      <c r="S3003" s="387">
        <v>5.4</v>
      </c>
      <c r="T3003" s="387">
        <v>12</v>
      </c>
      <c r="U3003" s="387" t="s">
        <v>1737</v>
      </c>
      <c r="V3003" s="387" t="s">
        <v>2489</v>
      </c>
      <c r="W3003" s="387" t="s">
        <v>1771</v>
      </c>
      <c r="X3003" s="387" t="s">
        <v>1844</v>
      </c>
      <c r="Y3003" s="387" t="s">
        <v>1748</v>
      </c>
      <c r="Z3003" s="387" t="s">
        <v>1734</v>
      </c>
      <c r="AA3003" s="387" t="s">
        <v>1733</v>
      </c>
      <c r="AB3003" s="387">
        <v>23.07</v>
      </c>
      <c r="AC3003" s="387">
        <v>0</v>
      </c>
      <c r="AD3003" s="387">
        <v>0</v>
      </c>
      <c r="AE3003" s="387">
        <v>23.07</v>
      </c>
      <c r="AF3003" s="387" t="s">
        <v>1729</v>
      </c>
      <c r="AG3003" s="387">
        <v>23.07</v>
      </c>
      <c r="AH3003" s="387">
        <v>0</v>
      </c>
      <c r="AI3003" s="387">
        <v>0</v>
      </c>
      <c r="AJ3003" s="387">
        <v>23.07</v>
      </c>
      <c r="AK3003" s="387">
        <v>2.31</v>
      </c>
    </row>
    <row r="3004" spans="1:37">
      <c r="A3004" s="387" t="s">
        <v>2496</v>
      </c>
      <c r="B3004" s="388">
        <v>43705.106979166667</v>
      </c>
      <c r="C3004" s="389">
        <v>43705</v>
      </c>
      <c r="D3004" s="387" t="s">
        <v>2243</v>
      </c>
      <c r="E3004" s="389">
        <v>43704</v>
      </c>
      <c r="F3004" s="387" t="s">
        <v>2242</v>
      </c>
      <c r="G3004" s="389">
        <v>43705</v>
      </c>
      <c r="H3004" s="387" t="s">
        <v>2495</v>
      </c>
      <c r="I3004" s="389">
        <v>43704</v>
      </c>
      <c r="J3004" s="387" t="s">
        <v>2494</v>
      </c>
      <c r="K3004" s="387" t="s">
        <v>1741</v>
      </c>
      <c r="L3004" s="390" t="s">
        <v>1732</v>
      </c>
      <c r="M3004" s="390" t="s">
        <v>2493</v>
      </c>
      <c r="N3004" s="390" t="str">
        <f t="shared" si="94"/>
        <v>Employee34@blyblade.com</v>
      </c>
      <c r="O3004" s="390" t="str">
        <f t="shared" si="95"/>
        <v>Jose_Ramon-Batista</v>
      </c>
      <c r="P3004" s="387" t="s">
        <v>1728</v>
      </c>
      <c r="Q3004" s="387" t="s">
        <v>1754</v>
      </c>
      <c r="R3004" s="387" t="s">
        <v>1803</v>
      </c>
      <c r="S3004" s="387">
        <v>1.31</v>
      </c>
      <c r="T3004" s="387">
        <v>4</v>
      </c>
      <c r="U3004" s="387" t="s">
        <v>2492</v>
      </c>
      <c r="V3004" s="387" t="s">
        <v>2491</v>
      </c>
      <c r="W3004" s="387" t="s">
        <v>1875</v>
      </c>
      <c r="X3004" s="387" t="s">
        <v>1770</v>
      </c>
      <c r="Y3004" s="387" t="s">
        <v>1890</v>
      </c>
      <c r="Z3004" s="387" t="s">
        <v>1734</v>
      </c>
      <c r="AA3004" s="387" t="s">
        <v>1733</v>
      </c>
      <c r="AB3004" s="387">
        <v>8.3000000000000007</v>
      </c>
      <c r="AC3004" s="387">
        <v>0</v>
      </c>
      <c r="AD3004" s="387">
        <v>0</v>
      </c>
      <c r="AE3004" s="387">
        <v>8.3000000000000007</v>
      </c>
      <c r="AF3004" s="387" t="s">
        <v>1729</v>
      </c>
      <c r="AG3004" s="387">
        <v>8.3000000000000007</v>
      </c>
      <c r="AH3004" s="387">
        <v>0</v>
      </c>
      <c r="AI3004" s="387">
        <v>0</v>
      </c>
      <c r="AJ3004" s="387">
        <v>8.3000000000000007</v>
      </c>
      <c r="AK3004" s="387">
        <v>0.83</v>
      </c>
    </row>
    <row r="3005" spans="1:37">
      <c r="A3005" s="387" t="s">
        <v>2490</v>
      </c>
      <c r="B3005" s="388">
        <v>43705.11042824074</v>
      </c>
      <c r="C3005" s="389">
        <v>43705</v>
      </c>
      <c r="D3005" s="387" t="s">
        <v>2171</v>
      </c>
      <c r="E3005" s="389">
        <v>43704</v>
      </c>
      <c r="F3005" s="387" t="s">
        <v>2170</v>
      </c>
      <c r="G3005" s="389">
        <v>43705</v>
      </c>
      <c r="H3005" s="387" t="s">
        <v>2239</v>
      </c>
      <c r="I3005" s="389">
        <v>43704</v>
      </c>
      <c r="J3005" s="387" t="s">
        <v>2238</v>
      </c>
      <c r="K3005" s="387" t="s">
        <v>1741</v>
      </c>
      <c r="L3005" s="390" t="s">
        <v>1732</v>
      </c>
      <c r="M3005" s="390" t="s">
        <v>1755</v>
      </c>
      <c r="N3005" s="390" t="str">
        <f t="shared" si="94"/>
        <v>Employee2@blyblade.com</v>
      </c>
      <c r="O3005" s="390" t="str">
        <f t="shared" si="95"/>
        <v>Cal_Thompson</v>
      </c>
      <c r="P3005" s="387" t="s">
        <v>1728</v>
      </c>
      <c r="Q3005" s="387" t="s">
        <v>1847</v>
      </c>
      <c r="R3005" s="387" t="s">
        <v>1738</v>
      </c>
      <c r="S3005" s="387">
        <v>5.4</v>
      </c>
      <c r="T3005" s="387">
        <v>12</v>
      </c>
      <c r="U3005" s="387" t="s">
        <v>1737</v>
      </c>
      <c r="V3005" s="387" t="s">
        <v>2489</v>
      </c>
      <c r="W3005" s="387" t="s">
        <v>1771</v>
      </c>
      <c r="X3005" s="387" t="s">
        <v>1844</v>
      </c>
      <c r="Y3005" s="387" t="s">
        <v>1748</v>
      </c>
      <c r="Z3005" s="387" t="s">
        <v>1734</v>
      </c>
      <c r="AA3005" s="387" t="s">
        <v>1747</v>
      </c>
      <c r="AB3005" s="387">
        <v>0</v>
      </c>
      <c r="AC3005" s="387">
        <v>0</v>
      </c>
      <c r="AD3005" s="387">
        <v>3.55</v>
      </c>
      <c r="AE3005" s="387">
        <v>3.55</v>
      </c>
      <c r="AF3005" s="387" t="s">
        <v>1729</v>
      </c>
      <c r="AG3005" s="387">
        <v>0</v>
      </c>
      <c r="AH3005" s="387">
        <v>0</v>
      </c>
      <c r="AI3005" s="387">
        <v>3.55</v>
      </c>
      <c r="AJ3005" s="387">
        <v>3.55</v>
      </c>
      <c r="AK3005" s="387">
        <v>0</v>
      </c>
    </row>
    <row r="3006" spans="1:37">
      <c r="A3006" s="387" t="s">
        <v>2488</v>
      </c>
      <c r="B3006" s="388">
        <v>43705.117766203701</v>
      </c>
      <c r="C3006" s="389">
        <v>43705</v>
      </c>
      <c r="D3006" s="387" t="s">
        <v>2487</v>
      </c>
      <c r="E3006" s="389">
        <v>43704</v>
      </c>
      <c r="F3006" s="387" t="s">
        <v>2021</v>
      </c>
      <c r="G3006" s="389">
        <v>43705</v>
      </c>
      <c r="H3006" s="387" t="s">
        <v>2486</v>
      </c>
      <c r="I3006" s="389">
        <v>43704</v>
      </c>
      <c r="J3006" s="387" t="s">
        <v>2485</v>
      </c>
      <c r="K3006" s="387" t="s">
        <v>1741</v>
      </c>
      <c r="L3006" s="390" t="s">
        <v>1732</v>
      </c>
      <c r="M3006" s="390" t="s">
        <v>1854</v>
      </c>
      <c r="N3006" s="390" t="str">
        <f t="shared" si="94"/>
        <v>Employee5@blyblade.com</v>
      </c>
      <c r="O3006" s="390" t="str">
        <f t="shared" si="95"/>
        <v>Torey_McNeil</v>
      </c>
      <c r="P3006" s="387" t="s">
        <v>1728</v>
      </c>
      <c r="Q3006" s="387" t="s">
        <v>1847</v>
      </c>
      <c r="R3006" s="387" t="s">
        <v>1738</v>
      </c>
      <c r="S3006" s="387">
        <v>9.19</v>
      </c>
      <c r="T3006" s="387">
        <v>25</v>
      </c>
      <c r="U3006" s="387" t="s">
        <v>1737</v>
      </c>
      <c r="V3006" s="387" t="s">
        <v>1853</v>
      </c>
      <c r="W3006" s="387" t="s">
        <v>1771</v>
      </c>
      <c r="X3006" s="387" t="s">
        <v>1844</v>
      </c>
      <c r="Y3006" s="387" t="s">
        <v>1748</v>
      </c>
      <c r="Z3006" s="387" t="s">
        <v>1734</v>
      </c>
      <c r="AA3006" s="387" t="s">
        <v>1733</v>
      </c>
      <c r="AB3006" s="387">
        <v>45.44</v>
      </c>
      <c r="AC3006" s="387">
        <v>0</v>
      </c>
      <c r="AD3006" s="387">
        <v>0</v>
      </c>
      <c r="AE3006" s="387">
        <v>45.44</v>
      </c>
      <c r="AF3006" s="387" t="s">
        <v>1729</v>
      </c>
      <c r="AG3006" s="387">
        <v>45.44</v>
      </c>
      <c r="AH3006" s="387">
        <v>0</v>
      </c>
      <c r="AI3006" s="387">
        <v>0</v>
      </c>
      <c r="AJ3006" s="387">
        <v>45.44</v>
      </c>
      <c r="AK3006" s="387">
        <v>4.54</v>
      </c>
    </row>
    <row r="3007" spans="1:37">
      <c r="A3007" s="387" t="s">
        <v>2484</v>
      </c>
      <c r="B3007" s="388">
        <v>43705.32775462963</v>
      </c>
      <c r="C3007" s="389">
        <v>43705</v>
      </c>
      <c r="D3007" s="387" t="s">
        <v>2483</v>
      </c>
      <c r="E3007" s="389">
        <v>43705</v>
      </c>
      <c r="F3007" s="387" t="s">
        <v>2482</v>
      </c>
      <c r="G3007" s="389">
        <v>43705</v>
      </c>
      <c r="H3007" s="387" t="s">
        <v>2481</v>
      </c>
      <c r="I3007" s="389">
        <v>43705</v>
      </c>
      <c r="J3007" s="387" t="s">
        <v>2480</v>
      </c>
      <c r="K3007" s="387" t="s">
        <v>1741</v>
      </c>
      <c r="L3007" s="390" t="s">
        <v>1732</v>
      </c>
      <c r="M3007" s="390" t="s">
        <v>1936</v>
      </c>
      <c r="N3007" s="390" t="str">
        <f t="shared" si="94"/>
        <v>Employee17@blyblade.com</v>
      </c>
      <c r="O3007" s="390" t="str">
        <f t="shared" si="95"/>
        <v>Nate_Alexander</v>
      </c>
      <c r="P3007" s="387" t="s">
        <v>1728</v>
      </c>
      <c r="Q3007" s="387" t="s">
        <v>1754</v>
      </c>
      <c r="R3007" s="387" t="s">
        <v>1738</v>
      </c>
      <c r="S3007" s="387">
        <v>26.36</v>
      </c>
      <c r="T3007" s="387">
        <v>39</v>
      </c>
      <c r="U3007" s="387" t="s">
        <v>2342</v>
      </c>
      <c r="V3007" s="387" t="s">
        <v>1802</v>
      </c>
      <c r="W3007" s="387" t="s">
        <v>1771</v>
      </c>
      <c r="X3007" s="387" t="s">
        <v>1770</v>
      </c>
      <c r="Y3007" s="387" t="s">
        <v>1748</v>
      </c>
      <c r="Z3007" s="387" t="s">
        <v>1734</v>
      </c>
      <c r="AA3007" s="387" t="s">
        <v>1733</v>
      </c>
      <c r="AB3007" s="387">
        <v>100.9</v>
      </c>
      <c r="AC3007" s="387">
        <v>0</v>
      </c>
      <c r="AD3007" s="387">
        <v>0</v>
      </c>
      <c r="AE3007" s="387">
        <v>100.9</v>
      </c>
      <c r="AF3007" s="387" t="s">
        <v>1729</v>
      </c>
      <c r="AG3007" s="387">
        <v>100.9</v>
      </c>
      <c r="AH3007" s="387">
        <v>0</v>
      </c>
      <c r="AI3007" s="387">
        <v>0</v>
      </c>
      <c r="AJ3007" s="387">
        <v>100.9</v>
      </c>
      <c r="AK3007" s="387">
        <v>10.09</v>
      </c>
    </row>
    <row r="3008" spans="1:37">
      <c r="A3008" s="387" t="s">
        <v>2479</v>
      </c>
      <c r="B3008" s="388">
        <v>43705.400451388887</v>
      </c>
      <c r="C3008" s="389">
        <v>43705</v>
      </c>
      <c r="D3008" s="387" t="s">
        <v>2478</v>
      </c>
      <c r="E3008" s="389">
        <v>43705</v>
      </c>
      <c r="F3008" s="387" t="s">
        <v>2477</v>
      </c>
      <c r="G3008" s="389">
        <v>43705</v>
      </c>
      <c r="H3008" s="387" t="s">
        <v>1818</v>
      </c>
      <c r="I3008" s="389">
        <v>43705</v>
      </c>
      <c r="J3008" s="387" t="s">
        <v>2476</v>
      </c>
      <c r="K3008" s="387" t="s">
        <v>1741</v>
      </c>
      <c r="L3008" s="390" t="s">
        <v>1732</v>
      </c>
      <c r="M3008" s="390" t="s">
        <v>1775</v>
      </c>
      <c r="N3008" s="390" t="str">
        <f t="shared" si="94"/>
        <v>Employee10@blyblade.com</v>
      </c>
      <c r="O3008" s="390" t="str">
        <f t="shared" si="95"/>
        <v>Max_Schrage</v>
      </c>
      <c r="P3008" s="387" t="s">
        <v>1728</v>
      </c>
      <c r="Q3008" s="387" t="s">
        <v>1774</v>
      </c>
      <c r="R3008" s="387" t="s">
        <v>1803</v>
      </c>
      <c r="S3008" s="387">
        <v>21.49</v>
      </c>
      <c r="T3008" s="387">
        <v>38</v>
      </c>
      <c r="U3008" s="387" t="s">
        <v>1802</v>
      </c>
      <c r="V3008" s="387" t="s">
        <v>1773</v>
      </c>
      <c r="W3008" s="387" t="s">
        <v>1771</v>
      </c>
      <c r="X3008" s="387" t="s">
        <v>1770</v>
      </c>
      <c r="Y3008" s="387" t="s">
        <v>1769</v>
      </c>
      <c r="Z3008" s="387" t="s">
        <v>1734</v>
      </c>
      <c r="AA3008" s="387" t="s">
        <v>1733</v>
      </c>
      <c r="AB3008" s="387">
        <v>52.81</v>
      </c>
      <c r="AC3008" s="387">
        <v>0</v>
      </c>
      <c r="AD3008" s="387">
        <v>0</v>
      </c>
      <c r="AE3008" s="387">
        <v>52.81</v>
      </c>
      <c r="AF3008" s="387" t="s">
        <v>1729</v>
      </c>
      <c r="AG3008" s="387">
        <v>52.81</v>
      </c>
      <c r="AH3008" s="387">
        <v>0</v>
      </c>
      <c r="AI3008" s="387">
        <v>0</v>
      </c>
      <c r="AJ3008" s="387">
        <v>52.81</v>
      </c>
      <c r="AK3008" s="387">
        <v>5.28</v>
      </c>
    </row>
    <row r="3009" spans="1:37">
      <c r="A3009" s="387" t="s">
        <v>2479</v>
      </c>
      <c r="B3009" s="388">
        <v>43705.400590277779</v>
      </c>
      <c r="C3009" s="389">
        <v>43705</v>
      </c>
      <c r="D3009" s="387" t="s">
        <v>2478</v>
      </c>
      <c r="E3009" s="389">
        <v>43705</v>
      </c>
      <c r="F3009" s="387" t="s">
        <v>2477</v>
      </c>
      <c r="G3009" s="389">
        <v>43705</v>
      </c>
      <c r="H3009" s="387" t="s">
        <v>1818</v>
      </c>
      <c r="I3009" s="389">
        <v>43705</v>
      </c>
      <c r="J3009" s="387" t="s">
        <v>2476</v>
      </c>
      <c r="K3009" s="387" t="s">
        <v>1741</v>
      </c>
      <c r="L3009" s="390" t="s">
        <v>1732</v>
      </c>
      <c r="M3009" s="390" t="s">
        <v>1775</v>
      </c>
      <c r="N3009" s="390" t="str">
        <f t="shared" si="94"/>
        <v>Employee10@blyblade.com</v>
      </c>
      <c r="O3009" s="390" t="str">
        <f t="shared" si="95"/>
        <v>Max_Schrage</v>
      </c>
      <c r="P3009" s="387" t="s">
        <v>1728</v>
      </c>
      <c r="Q3009" s="387" t="s">
        <v>1774</v>
      </c>
      <c r="R3009" s="387" t="s">
        <v>1803</v>
      </c>
      <c r="S3009" s="387">
        <v>21.49</v>
      </c>
      <c r="T3009" s="387">
        <v>38</v>
      </c>
      <c r="U3009" s="387" t="s">
        <v>1802</v>
      </c>
      <c r="V3009" s="387" t="s">
        <v>1773</v>
      </c>
      <c r="W3009" s="387" t="s">
        <v>1771</v>
      </c>
      <c r="X3009" s="387" t="s">
        <v>1770</v>
      </c>
      <c r="Y3009" s="387" t="s">
        <v>1769</v>
      </c>
      <c r="Z3009" s="387" t="s">
        <v>1734</v>
      </c>
      <c r="AA3009" s="387" t="s">
        <v>1747</v>
      </c>
      <c r="AB3009" s="387">
        <v>0</v>
      </c>
      <c r="AC3009" s="387">
        <v>0</v>
      </c>
      <c r="AD3009" s="387">
        <v>10.56</v>
      </c>
      <c r="AE3009" s="387">
        <v>10.56</v>
      </c>
      <c r="AF3009" s="387" t="s">
        <v>1729</v>
      </c>
      <c r="AG3009" s="387">
        <v>0</v>
      </c>
      <c r="AH3009" s="387">
        <v>0</v>
      </c>
      <c r="AI3009" s="387">
        <v>10.56</v>
      </c>
      <c r="AJ3009" s="387">
        <v>10.56</v>
      </c>
      <c r="AK3009" s="387">
        <v>0</v>
      </c>
    </row>
    <row r="3010" spans="1:37">
      <c r="A3010" s="387" t="s">
        <v>2475</v>
      </c>
      <c r="B3010" s="388">
        <v>43705.421249999999</v>
      </c>
      <c r="C3010" s="389">
        <v>43705</v>
      </c>
      <c r="D3010" s="387" t="s">
        <v>2474</v>
      </c>
      <c r="E3010" s="389">
        <v>43705</v>
      </c>
      <c r="F3010" s="387" t="s">
        <v>2473</v>
      </c>
      <c r="G3010" s="389">
        <v>43705</v>
      </c>
      <c r="H3010" s="387" t="s">
        <v>2472</v>
      </c>
      <c r="I3010" s="389">
        <v>43705</v>
      </c>
      <c r="J3010" s="387" t="s">
        <v>2471</v>
      </c>
      <c r="K3010" s="387" t="s">
        <v>1741</v>
      </c>
      <c r="L3010" s="390" t="s">
        <v>1732</v>
      </c>
      <c r="M3010" s="390" t="s">
        <v>1810</v>
      </c>
      <c r="N3010" s="390" t="str">
        <f t="shared" si="94"/>
        <v>Employee3@blyblade.com</v>
      </c>
      <c r="O3010" s="390" t="str">
        <f t="shared" si="95"/>
        <v>Esjona_Kadiu</v>
      </c>
      <c r="P3010" s="387" t="s">
        <v>1728</v>
      </c>
      <c r="Q3010" s="387" t="s">
        <v>1847</v>
      </c>
      <c r="R3010" s="387" t="s">
        <v>1738</v>
      </c>
      <c r="S3010" s="387">
        <v>12.78</v>
      </c>
      <c r="T3010" s="387">
        <v>31</v>
      </c>
      <c r="U3010" s="387" t="s">
        <v>1846</v>
      </c>
      <c r="V3010" s="387" t="s">
        <v>1845</v>
      </c>
      <c r="W3010" s="387" t="s">
        <v>1771</v>
      </c>
      <c r="X3010" s="387" t="s">
        <v>1844</v>
      </c>
      <c r="Y3010" s="387" t="s">
        <v>1735</v>
      </c>
      <c r="Z3010" s="387" t="s">
        <v>1734</v>
      </c>
      <c r="AA3010" s="387" t="s">
        <v>1733</v>
      </c>
      <c r="AB3010" s="387">
        <v>61.49</v>
      </c>
      <c r="AC3010" s="387">
        <v>0</v>
      </c>
      <c r="AD3010" s="387">
        <v>0</v>
      </c>
      <c r="AE3010" s="387">
        <v>61.49</v>
      </c>
      <c r="AF3010" s="387" t="s">
        <v>1729</v>
      </c>
      <c r="AG3010" s="387">
        <v>61.49</v>
      </c>
      <c r="AH3010" s="387">
        <v>0</v>
      </c>
      <c r="AI3010" s="387">
        <v>0</v>
      </c>
      <c r="AJ3010" s="387">
        <v>61.49</v>
      </c>
      <c r="AK3010" s="387">
        <v>6.15</v>
      </c>
    </row>
    <row r="3011" spans="1:37">
      <c r="A3011" s="387" t="s">
        <v>2470</v>
      </c>
      <c r="B3011" s="388">
        <v>43705.424317129633</v>
      </c>
      <c r="C3011" s="389">
        <v>43703</v>
      </c>
      <c r="D3011" s="387" t="s">
        <v>2469</v>
      </c>
      <c r="E3011" s="389">
        <v>43703</v>
      </c>
      <c r="F3011" s="387" t="s">
        <v>2468</v>
      </c>
      <c r="G3011" s="389">
        <v>43703</v>
      </c>
      <c r="H3011" s="387" t="s">
        <v>1993</v>
      </c>
      <c r="I3011" s="389">
        <v>43703</v>
      </c>
      <c r="J3011" s="387" t="s">
        <v>2406</v>
      </c>
      <c r="K3011" s="387" t="s">
        <v>1741</v>
      </c>
      <c r="L3011" s="390" t="s">
        <v>1732</v>
      </c>
      <c r="M3011" s="390" t="s">
        <v>2333</v>
      </c>
      <c r="N3011" s="390" t="str">
        <f t="shared" si="94"/>
        <v>Employee53@blyblade.com</v>
      </c>
      <c r="O3011" s="390" t="str">
        <f t="shared" si="95"/>
        <v>Blair_Felts</v>
      </c>
      <c r="P3011" s="387" t="s">
        <v>1728</v>
      </c>
      <c r="Q3011" s="387" t="s">
        <v>1754</v>
      </c>
      <c r="R3011" s="387" t="s">
        <v>1803</v>
      </c>
      <c r="S3011" s="387">
        <v>2.74</v>
      </c>
      <c r="T3011" s="387">
        <v>6</v>
      </c>
      <c r="U3011" s="387" t="s">
        <v>2326</v>
      </c>
      <c r="V3011" s="387" t="s">
        <v>2326</v>
      </c>
      <c r="W3011" s="387" t="s">
        <v>1771</v>
      </c>
      <c r="X3011" s="387" t="s">
        <v>1770</v>
      </c>
      <c r="Y3011" s="387" t="s">
        <v>1748</v>
      </c>
      <c r="Z3011" s="387" t="s">
        <v>1734</v>
      </c>
      <c r="AA3011" s="387" t="s">
        <v>1747</v>
      </c>
      <c r="AB3011" s="387">
        <v>0</v>
      </c>
      <c r="AC3011" s="387">
        <v>0</v>
      </c>
      <c r="AD3011" s="387">
        <v>3</v>
      </c>
      <c r="AE3011" s="387">
        <v>3</v>
      </c>
      <c r="AF3011" s="387" t="s">
        <v>1729</v>
      </c>
      <c r="AG3011" s="387">
        <v>0</v>
      </c>
      <c r="AH3011" s="387">
        <v>0</v>
      </c>
      <c r="AI3011" s="387">
        <v>3</v>
      </c>
      <c r="AJ3011" s="387">
        <v>3</v>
      </c>
      <c r="AK3011" s="387">
        <v>0</v>
      </c>
    </row>
    <row r="3012" spans="1:37">
      <c r="A3012" s="387" t="s">
        <v>2467</v>
      </c>
      <c r="B3012" s="388">
        <v>43705.443171296298</v>
      </c>
      <c r="C3012" s="389">
        <v>43705</v>
      </c>
      <c r="D3012" s="387" t="s">
        <v>2466</v>
      </c>
      <c r="E3012" s="389">
        <v>43705</v>
      </c>
      <c r="F3012" s="387" t="s">
        <v>2465</v>
      </c>
      <c r="G3012" s="389">
        <v>43705</v>
      </c>
      <c r="H3012" s="387" t="s">
        <v>2464</v>
      </c>
      <c r="I3012" s="389">
        <v>43705</v>
      </c>
      <c r="J3012" s="387" t="s">
        <v>2463</v>
      </c>
      <c r="K3012" s="387" t="s">
        <v>1741</v>
      </c>
      <c r="L3012" s="390" t="s">
        <v>1732</v>
      </c>
      <c r="M3012" s="390" t="s">
        <v>1854</v>
      </c>
      <c r="N3012" s="390" t="str">
        <f t="shared" si="94"/>
        <v>Employee5@blyblade.com</v>
      </c>
      <c r="O3012" s="390" t="str">
        <f t="shared" si="95"/>
        <v>Torey_McNeil</v>
      </c>
      <c r="P3012" s="387" t="s">
        <v>1728</v>
      </c>
      <c r="Q3012" s="387" t="s">
        <v>1847</v>
      </c>
      <c r="R3012" s="387" t="s">
        <v>1738</v>
      </c>
      <c r="S3012" s="387">
        <v>9.73</v>
      </c>
      <c r="T3012" s="387">
        <v>33</v>
      </c>
      <c r="U3012" s="387" t="s">
        <v>1853</v>
      </c>
      <c r="V3012" s="387" t="s">
        <v>1737</v>
      </c>
      <c r="W3012" s="387" t="s">
        <v>1771</v>
      </c>
      <c r="X3012" s="387" t="s">
        <v>1844</v>
      </c>
      <c r="Y3012" s="387" t="s">
        <v>1748</v>
      </c>
      <c r="Z3012" s="387" t="s">
        <v>1734</v>
      </c>
      <c r="AA3012" s="387" t="s">
        <v>1733</v>
      </c>
      <c r="AB3012" s="387">
        <v>43.61</v>
      </c>
      <c r="AC3012" s="387">
        <v>0</v>
      </c>
      <c r="AD3012" s="387">
        <v>0</v>
      </c>
      <c r="AE3012" s="387">
        <v>43.61</v>
      </c>
      <c r="AF3012" s="387" t="s">
        <v>1729</v>
      </c>
      <c r="AG3012" s="387">
        <v>43.61</v>
      </c>
      <c r="AH3012" s="387">
        <v>0</v>
      </c>
      <c r="AI3012" s="387">
        <v>0</v>
      </c>
      <c r="AJ3012" s="387">
        <v>43.61</v>
      </c>
      <c r="AK3012" s="387">
        <v>4.3600000000000003</v>
      </c>
    </row>
    <row r="3013" spans="1:37">
      <c r="A3013" s="387" t="s">
        <v>2462</v>
      </c>
      <c r="B3013" s="388">
        <v>43705.453043981484</v>
      </c>
      <c r="C3013" s="389">
        <v>43705</v>
      </c>
      <c r="D3013" s="387" t="s">
        <v>2461</v>
      </c>
      <c r="E3013" s="389">
        <v>43705</v>
      </c>
      <c r="F3013" s="387" t="s">
        <v>2460</v>
      </c>
      <c r="G3013" s="389">
        <v>43705</v>
      </c>
      <c r="H3013" s="387" t="s">
        <v>2428</v>
      </c>
      <c r="I3013" s="389">
        <v>43705</v>
      </c>
      <c r="J3013" s="387" t="s">
        <v>2459</v>
      </c>
      <c r="K3013" s="387" t="s">
        <v>1741</v>
      </c>
      <c r="L3013" s="390" t="s">
        <v>1732</v>
      </c>
      <c r="M3013" s="390" t="s">
        <v>1755</v>
      </c>
      <c r="N3013" s="390" t="str">
        <f t="shared" si="94"/>
        <v>Employee2@blyblade.com</v>
      </c>
      <c r="O3013" s="390" t="str">
        <f t="shared" si="95"/>
        <v>Cal_Thompson</v>
      </c>
      <c r="P3013" s="387" t="s">
        <v>1728</v>
      </c>
      <c r="Q3013" s="387" t="s">
        <v>1847</v>
      </c>
      <c r="R3013" s="387" t="s">
        <v>1738</v>
      </c>
      <c r="S3013" s="387">
        <v>5.07</v>
      </c>
      <c r="T3013" s="387">
        <v>21</v>
      </c>
      <c r="U3013" s="387" t="s">
        <v>2207</v>
      </c>
      <c r="V3013" s="387" t="s">
        <v>2183</v>
      </c>
      <c r="W3013" s="387" t="s">
        <v>1771</v>
      </c>
      <c r="X3013" s="387" t="s">
        <v>1844</v>
      </c>
      <c r="Y3013" s="387" t="s">
        <v>1748</v>
      </c>
      <c r="Z3013" s="387" t="s">
        <v>1734</v>
      </c>
      <c r="AA3013" s="387" t="s">
        <v>1733</v>
      </c>
      <c r="AB3013" s="387">
        <v>26.46</v>
      </c>
      <c r="AC3013" s="387">
        <v>0</v>
      </c>
      <c r="AD3013" s="387">
        <v>0</v>
      </c>
      <c r="AE3013" s="387">
        <v>26.46</v>
      </c>
      <c r="AF3013" s="387" t="s">
        <v>1729</v>
      </c>
      <c r="AG3013" s="387">
        <v>26.46</v>
      </c>
      <c r="AH3013" s="387">
        <v>0</v>
      </c>
      <c r="AI3013" s="387">
        <v>0</v>
      </c>
      <c r="AJ3013" s="387">
        <v>26.46</v>
      </c>
      <c r="AK3013" s="387">
        <v>2.65</v>
      </c>
    </row>
    <row r="3014" spans="1:37">
      <c r="A3014" s="387" t="s">
        <v>2425</v>
      </c>
      <c r="B3014" s="388">
        <v>43705.503217592595</v>
      </c>
      <c r="C3014" s="389">
        <v>43705</v>
      </c>
      <c r="D3014" s="387" t="s">
        <v>1840</v>
      </c>
      <c r="E3014" s="389">
        <v>43705</v>
      </c>
      <c r="F3014" s="387" t="s">
        <v>1839</v>
      </c>
      <c r="G3014" s="389">
        <v>43705</v>
      </c>
      <c r="H3014" s="387" t="s">
        <v>2424</v>
      </c>
      <c r="I3014" s="389">
        <v>43705</v>
      </c>
      <c r="J3014" s="387" t="s">
        <v>2423</v>
      </c>
      <c r="K3014" s="387" t="s">
        <v>1741</v>
      </c>
      <c r="L3014" s="390" t="s">
        <v>1732</v>
      </c>
      <c r="M3014" s="390" t="s">
        <v>1884</v>
      </c>
      <c r="N3014" s="390" t="str">
        <f t="shared" si="94"/>
        <v>Employee25@blyblade.com</v>
      </c>
      <c r="O3014" s="390" t="str">
        <f t="shared" si="95"/>
        <v>Shyloh_Davonne Wilkinson</v>
      </c>
      <c r="P3014" s="387" t="s">
        <v>1728</v>
      </c>
      <c r="Q3014" s="387" t="s">
        <v>1847</v>
      </c>
      <c r="R3014" s="387" t="s">
        <v>1803</v>
      </c>
      <c r="S3014" s="387">
        <v>5.54</v>
      </c>
      <c r="T3014" s="387">
        <v>35</v>
      </c>
      <c r="U3014" s="387" t="s">
        <v>1882</v>
      </c>
      <c r="V3014" s="387" t="s">
        <v>1883</v>
      </c>
      <c r="W3014" s="387" t="s">
        <v>1965</v>
      </c>
      <c r="X3014" s="387" t="s">
        <v>1964</v>
      </c>
      <c r="Y3014" s="387" t="s">
        <v>1735</v>
      </c>
      <c r="Z3014" s="387" t="s">
        <v>1734</v>
      </c>
      <c r="AA3014" s="387" t="s">
        <v>1733</v>
      </c>
      <c r="AB3014" s="387">
        <v>39.78</v>
      </c>
      <c r="AC3014" s="387">
        <v>0</v>
      </c>
      <c r="AD3014" s="387">
        <v>0</v>
      </c>
      <c r="AE3014" s="387">
        <v>39.78</v>
      </c>
      <c r="AF3014" s="387" t="s">
        <v>1729</v>
      </c>
      <c r="AG3014" s="387">
        <v>39.78</v>
      </c>
      <c r="AH3014" s="387">
        <v>0</v>
      </c>
      <c r="AI3014" s="387">
        <v>0</v>
      </c>
      <c r="AJ3014" s="387">
        <v>39.78</v>
      </c>
      <c r="AK3014" s="387">
        <v>3.98</v>
      </c>
    </row>
    <row r="3015" spans="1:37">
      <c r="A3015" s="387" t="s">
        <v>2458</v>
      </c>
      <c r="B3015" s="388">
        <v>43705.577650462961</v>
      </c>
      <c r="C3015" s="389">
        <v>43705</v>
      </c>
      <c r="D3015" s="387" t="s">
        <v>2457</v>
      </c>
      <c r="E3015" s="389">
        <v>43705</v>
      </c>
      <c r="F3015" s="387" t="s">
        <v>2456</v>
      </c>
      <c r="G3015" s="389">
        <v>43705</v>
      </c>
      <c r="H3015" s="387" t="s">
        <v>2455</v>
      </c>
      <c r="I3015" s="389">
        <v>43705</v>
      </c>
      <c r="J3015" s="387" t="s">
        <v>2454</v>
      </c>
      <c r="K3015" s="387" t="s">
        <v>1741</v>
      </c>
      <c r="L3015" s="390" t="s">
        <v>1732</v>
      </c>
      <c r="M3015" s="390" t="s">
        <v>2453</v>
      </c>
      <c r="N3015" s="390" t="str">
        <f t="shared" si="94"/>
        <v>Employee38@blyblade.com</v>
      </c>
      <c r="O3015" s="390" t="str">
        <f t="shared" si="95"/>
        <v>Evan_Licht</v>
      </c>
      <c r="P3015" s="387" t="s">
        <v>1728</v>
      </c>
      <c r="Q3015" s="387" t="s">
        <v>1774</v>
      </c>
      <c r="R3015" s="387" t="s">
        <v>1738</v>
      </c>
      <c r="S3015" s="387">
        <v>2.0299999999999998</v>
      </c>
      <c r="T3015" s="387">
        <v>15</v>
      </c>
      <c r="U3015" s="387" t="s">
        <v>2452</v>
      </c>
      <c r="V3015" s="387" t="s">
        <v>2451</v>
      </c>
      <c r="W3015" s="387" t="s">
        <v>2450</v>
      </c>
      <c r="X3015" s="387" t="s">
        <v>1770</v>
      </c>
      <c r="Y3015" s="387" t="s">
        <v>2449</v>
      </c>
      <c r="Z3015" s="387" t="s">
        <v>1734</v>
      </c>
      <c r="AA3015" s="387" t="s">
        <v>1733</v>
      </c>
      <c r="AB3015" s="387">
        <v>17.5</v>
      </c>
      <c r="AC3015" s="387">
        <v>0</v>
      </c>
      <c r="AD3015" s="387">
        <v>0</v>
      </c>
      <c r="AE3015" s="387">
        <v>17.5</v>
      </c>
      <c r="AF3015" s="387" t="s">
        <v>1729</v>
      </c>
      <c r="AG3015" s="387">
        <v>17.5</v>
      </c>
      <c r="AH3015" s="387">
        <v>0</v>
      </c>
      <c r="AI3015" s="387">
        <v>0</v>
      </c>
      <c r="AJ3015" s="387">
        <v>17.5</v>
      </c>
      <c r="AK3015" s="387">
        <v>1.75</v>
      </c>
    </row>
    <row r="3016" spans="1:37">
      <c r="A3016" s="387" t="s">
        <v>2448</v>
      </c>
      <c r="B3016" s="388">
        <v>43705.625439814816</v>
      </c>
      <c r="C3016" s="389">
        <v>43705</v>
      </c>
      <c r="D3016" s="387" t="s">
        <v>2115</v>
      </c>
      <c r="E3016" s="389">
        <v>43705</v>
      </c>
      <c r="F3016" s="387" t="s">
        <v>2447</v>
      </c>
      <c r="G3016" s="389">
        <v>43705</v>
      </c>
      <c r="H3016" s="387" t="s">
        <v>2446</v>
      </c>
      <c r="I3016" s="389">
        <v>43705</v>
      </c>
      <c r="J3016" s="387" t="s">
        <v>2445</v>
      </c>
      <c r="K3016" s="387" t="s">
        <v>1741</v>
      </c>
      <c r="L3016" s="390" t="s">
        <v>1732</v>
      </c>
      <c r="M3016" s="390" t="s">
        <v>1763</v>
      </c>
      <c r="N3016" s="390" t="str">
        <f t="shared" si="94"/>
        <v>Employee51@blyblade.com</v>
      </c>
      <c r="O3016" s="390" t="str">
        <f t="shared" si="95"/>
        <v>Jacqueline_Westbrook</v>
      </c>
      <c r="P3016" s="387" t="s">
        <v>1728</v>
      </c>
      <c r="Q3016" s="387" t="s">
        <v>1754</v>
      </c>
      <c r="R3016" s="387" t="s">
        <v>1738</v>
      </c>
      <c r="S3016" s="387">
        <v>10.050000000000001</v>
      </c>
      <c r="T3016" s="387">
        <v>34</v>
      </c>
      <c r="U3016" s="387" t="s">
        <v>1833</v>
      </c>
      <c r="V3016" s="387" t="s">
        <v>1802</v>
      </c>
      <c r="W3016" s="387" t="s">
        <v>1771</v>
      </c>
      <c r="X3016" s="387" t="s">
        <v>1770</v>
      </c>
      <c r="Y3016" s="387" t="s">
        <v>1735</v>
      </c>
      <c r="Z3016" s="387" t="s">
        <v>1734</v>
      </c>
      <c r="AA3016" s="387" t="s">
        <v>1733</v>
      </c>
      <c r="AB3016" s="387">
        <v>67.06</v>
      </c>
      <c r="AC3016" s="387">
        <v>0</v>
      </c>
      <c r="AD3016" s="387">
        <v>0</v>
      </c>
      <c r="AE3016" s="387">
        <v>67.06</v>
      </c>
      <c r="AF3016" s="387" t="s">
        <v>1729</v>
      </c>
      <c r="AG3016" s="387">
        <v>67.06</v>
      </c>
      <c r="AH3016" s="387">
        <v>0</v>
      </c>
      <c r="AI3016" s="387">
        <v>0</v>
      </c>
      <c r="AJ3016" s="387">
        <v>67.06</v>
      </c>
      <c r="AK3016" s="387">
        <v>6.71</v>
      </c>
    </row>
    <row r="3017" spans="1:37">
      <c r="A3017" s="387" t="s">
        <v>2444</v>
      </c>
      <c r="B3017" s="388">
        <v>43705.629537037035</v>
      </c>
      <c r="C3017" s="389">
        <v>43705</v>
      </c>
      <c r="D3017" s="387" t="s">
        <v>2443</v>
      </c>
      <c r="E3017" s="389">
        <v>43705</v>
      </c>
      <c r="F3017" s="387" t="s">
        <v>2442</v>
      </c>
      <c r="G3017" s="389">
        <v>43705</v>
      </c>
      <c r="H3017" s="387" t="s">
        <v>2441</v>
      </c>
      <c r="I3017" s="389">
        <v>43705</v>
      </c>
      <c r="J3017" s="387" t="s">
        <v>2440</v>
      </c>
      <c r="K3017" s="387" t="s">
        <v>1741</v>
      </c>
      <c r="L3017" s="390" t="s">
        <v>1732</v>
      </c>
      <c r="M3017" s="390" t="s">
        <v>1775</v>
      </c>
      <c r="N3017" s="390" t="str">
        <f t="shared" si="94"/>
        <v>Employee10@blyblade.com</v>
      </c>
      <c r="O3017" s="390" t="str">
        <f t="shared" si="95"/>
        <v>Max_Schrage</v>
      </c>
      <c r="P3017" s="387" t="s">
        <v>1728</v>
      </c>
      <c r="Q3017" s="387" t="s">
        <v>1754</v>
      </c>
      <c r="R3017" s="387" t="s">
        <v>1738</v>
      </c>
      <c r="S3017" s="387">
        <v>3.71</v>
      </c>
      <c r="T3017" s="387">
        <v>11</v>
      </c>
      <c r="U3017" s="387" t="s">
        <v>1773</v>
      </c>
      <c r="V3017" s="387" t="s">
        <v>1883</v>
      </c>
      <c r="W3017" s="387" t="s">
        <v>1875</v>
      </c>
      <c r="X3017" s="387" t="s">
        <v>1770</v>
      </c>
      <c r="Y3017" s="387" t="s">
        <v>1769</v>
      </c>
      <c r="Z3017" s="387" t="s">
        <v>1734</v>
      </c>
      <c r="AA3017" s="387" t="s">
        <v>1733</v>
      </c>
      <c r="AB3017" s="387">
        <v>22.51</v>
      </c>
      <c r="AC3017" s="387">
        <v>0</v>
      </c>
      <c r="AD3017" s="387">
        <v>0</v>
      </c>
      <c r="AE3017" s="387">
        <v>22.51</v>
      </c>
      <c r="AF3017" s="387" t="s">
        <v>1729</v>
      </c>
      <c r="AG3017" s="387">
        <v>22.51</v>
      </c>
      <c r="AH3017" s="387">
        <v>0</v>
      </c>
      <c r="AI3017" s="387">
        <v>0</v>
      </c>
      <c r="AJ3017" s="387">
        <v>22.51</v>
      </c>
      <c r="AK3017" s="387">
        <v>2.25</v>
      </c>
    </row>
    <row r="3018" spans="1:37">
      <c r="A3018" s="387" t="s">
        <v>2439</v>
      </c>
      <c r="B3018" s="388">
        <v>43705.648368055554</v>
      </c>
      <c r="C3018" s="389">
        <v>43705</v>
      </c>
      <c r="D3018" s="387" t="s">
        <v>2438</v>
      </c>
      <c r="E3018" s="389">
        <v>43705</v>
      </c>
      <c r="F3018" s="387" t="s">
        <v>2437</v>
      </c>
      <c r="G3018" s="389">
        <v>43705</v>
      </c>
      <c r="H3018" s="387" t="s">
        <v>2334</v>
      </c>
      <c r="I3018" s="389">
        <v>43705</v>
      </c>
      <c r="J3018" s="387" t="s">
        <v>2436</v>
      </c>
      <c r="K3018" s="387" t="s">
        <v>1741</v>
      </c>
      <c r="L3018" s="390" t="s">
        <v>1732</v>
      </c>
      <c r="M3018" s="390" t="s">
        <v>1979</v>
      </c>
      <c r="N3018" s="390" t="str">
        <f t="shared" si="94"/>
        <v>Employee15@blyblade.com</v>
      </c>
      <c r="O3018" s="390" t="str">
        <f t="shared" si="95"/>
        <v>Jess_Rooney</v>
      </c>
      <c r="P3018" s="387" t="s">
        <v>1728</v>
      </c>
      <c r="Q3018" s="387" t="s">
        <v>1847</v>
      </c>
      <c r="R3018" s="387" t="s">
        <v>1738</v>
      </c>
      <c r="S3018" s="387">
        <v>36.22</v>
      </c>
      <c r="T3018" s="387">
        <v>89</v>
      </c>
      <c r="U3018" s="387" t="s">
        <v>2435</v>
      </c>
      <c r="V3018" s="387" t="s">
        <v>2050</v>
      </c>
      <c r="W3018" s="387" t="s">
        <v>1771</v>
      </c>
      <c r="X3018" s="387" t="s">
        <v>1770</v>
      </c>
      <c r="Y3018" s="387" t="s">
        <v>1735</v>
      </c>
      <c r="Z3018" s="387" t="s">
        <v>1734</v>
      </c>
      <c r="AA3018" s="387" t="s">
        <v>1733</v>
      </c>
      <c r="AB3018" s="387">
        <v>132.16999999999999</v>
      </c>
      <c r="AC3018" s="387">
        <v>0</v>
      </c>
      <c r="AD3018" s="387">
        <v>0</v>
      </c>
      <c r="AE3018" s="387">
        <v>132.16999999999999</v>
      </c>
      <c r="AF3018" s="387" t="s">
        <v>1729</v>
      </c>
      <c r="AG3018" s="387">
        <v>132.16999999999999</v>
      </c>
      <c r="AH3018" s="387">
        <v>0</v>
      </c>
      <c r="AI3018" s="387">
        <v>0</v>
      </c>
      <c r="AJ3018" s="387">
        <v>132.16999999999999</v>
      </c>
      <c r="AK3018" s="387">
        <v>13.22</v>
      </c>
    </row>
    <row r="3019" spans="1:37">
      <c r="A3019" s="387" t="s">
        <v>2434</v>
      </c>
      <c r="B3019" s="388">
        <v>43705.666689814818</v>
      </c>
      <c r="C3019" s="389">
        <v>43705</v>
      </c>
      <c r="D3019" s="387" t="s">
        <v>2433</v>
      </c>
      <c r="E3019" s="389">
        <v>43705</v>
      </c>
      <c r="F3019" s="387" t="s">
        <v>2432</v>
      </c>
      <c r="G3019" s="387" t="s">
        <v>1728</v>
      </c>
      <c r="H3019" s="387" t="s">
        <v>1728</v>
      </c>
      <c r="I3019" s="387" t="s">
        <v>1728</v>
      </c>
      <c r="J3019" s="387" t="s">
        <v>1728</v>
      </c>
      <c r="K3019" s="387" t="s">
        <v>1741</v>
      </c>
      <c r="L3019" s="390" t="s">
        <v>1732</v>
      </c>
      <c r="M3019" s="390" t="s">
        <v>1763</v>
      </c>
      <c r="N3019" s="390" t="str">
        <f t="shared" si="94"/>
        <v>Employee51@blyblade.com</v>
      </c>
      <c r="O3019" s="390" t="str">
        <f t="shared" si="95"/>
        <v>Jacqueline_Westbrook</v>
      </c>
      <c r="P3019" s="387" t="s">
        <v>1728</v>
      </c>
      <c r="Q3019" s="387" t="s">
        <v>1754</v>
      </c>
      <c r="R3019" s="387" t="s">
        <v>1803</v>
      </c>
      <c r="S3019" s="387" t="s">
        <v>1728</v>
      </c>
      <c r="T3019" s="387" t="s">
        <v>1728</v>
      </c>
      <c r="U3019" s="387" t="s">
        <v>2431</v>
      </c>
      <c r="V3019" s="387" t="s">
        <v>1802</v>
      </c>
      <c r="W3019" s="387" t="s">
        <v>1771</v>
      </c>
      <c r="X3019" s="387" t="s">
        <v>1964</v>
      </c>
      <c r="Y3019" s="387" t="s">
        <v>1735</v>
      </c>
      <c r="Z3019" s="387" t="s">
        <v>1734</v>
      </c>
      <c r="AA3019" s="387" t="s">
        <v>1733</v>
      </c>
      <c r="AB3019" s="387">
        <v>5</v>
      </c>
      <c r="AC3019" s="387">
        <v>0</v>
      </c>
      <c r="AD3019" s="387">
        <v>0</v>
      </c>
      <c r="AE3019" s="387">
        <v>5</v>
      </c>
      <c r="AF3019" s="387" t="s">
        <v>1729</v>
      </c>
      <c r="AG3019" s="387">
        <v>5</v>
      </c>
      <c r="AH3019" s="387">
        <v>0</v>
      </c>
      <c r="AI3019" s="387">
        <v>0</v>
      </c>
      <c r="AJ3019" s="387">
        <v>5</v>
      </c>
      <c r="AK3019" s="387">
        <v>0.5</v>
      </c>
    </row>
    <row r="3020" spans="1:37">
      <c r="A3020" s="387" t="s">
        <v>2430</v>
      </c>
      <c r="B3020" s="388">
        <v>43705.670451388891</v>
      </c>
      <c r="C3020" s="389">
        <v>43705</v>
      </c>
      <c r="D3020" s="387" t="s">
        <v>2429</v>
      </c>
      <c r="E3020" s="389">
        <v>43705</v>
      </c>
      <c r="F3020" s="387" t="s">
        <v>2428</v>
      </c>
      <c r="G3020" s="389">
        <v>43705</v>
      </c>
      <c r="H3020" s="387" t="s">
        <v>2427</v>
      </c>
      <c r="I3020" s="389">
        <v>43705</v>
      </c>
      <c r="J3020" s="387" t="s">
        <v>2426</v>
      </c>
      <c r="K3020" s="387" t="s">
        <v>1741</v>
      </c>
      <c r="L3020" s="390" t="s">
        <v>1732</v>
      </c>
      <c r="M3020" s="390" t="s">
        <v>1940</v>
      </c>
      <c r="N3020" s="390" t="str">
        <f t="shared" si="94"/>
        <v>Employee11@blyblade.com</v>
      </c>
      <c r="O3020" s="390" t="str">
        <f t="shared" si="95"/>
        <v>Mimi_Grassi</v>
      </c>
      <c r="P3020" s="387" t="s">
        <v>1728</v>
      </c>
      <c r="Q3020" s="387" t="s">
        <v>1787</v>
      </c>
      <c r="R3020" s="387" t="s">
        <v>1753</v>
      </c>
      <c r="S3020" s="387">
        <v>24.08</v>
      </c>
      <c r="T3020" s="387">
        <v>56</v>
      </c>
      <c r="U3020" s="387" t="s">
        <v>1826</v>
      </c>
      <c r="V3020" s="387" t="s">
        <v>1752</v>
      </c>
      <c r="W3020" s="387" t="s">
        <v>2403</v>
      </c>
      <c r="X3020" s="387" t="s">
        <v>1749</v>
      </c>
      <c r="Y3020" s="387" t="s">
        <v>1735</v>
      </c>
      <c r="Z3020" s="387" t="s">
        <v>1734</v>
      </c>
      <c r="AA3020" s="387" t="s">
        <v>1733</v>
      </c>
      <c r="AB3020" s="387">
        <v>148.24</v>
      </c>
      <c r="AC3020" s="387">
        <v>0</v>
      </c>
      <c r="AD3020" s="387">
        <v>0</v>
      </c>
      <c r="AE3020" s="387">
        <v>148.24</v>
      </c>
      <c r="AF3020" s="387" t="s">
        <v>1729</v>
      </c>
      <c r="AG3020" s="387">
        <v>148.24</v>
      </c>
      <c r="AH3020" s="387">
        <v>0</v>
      </c>
      <c r="AI3020" s="387">
        <v>0</v>
      </c>
      <c r="AJ3020" s="387">
        <v>148.24</v>
      </c>
      <c r="AK3020" s="387">
        <v>14.82</v>
      </c>
    </row>
    <row r="3021" spans="1:37">
      <c r="A3021" s="387" t="s">
        <v>2425</v>
      </c>
      <c r="B3021" s="388">
        <v>43705.683888888889</v>
      </c>
      <c r="C3021" s="389">
        <v>43705</v>
      </c>
      <c r="D3021" s="387" t="s">
        <v>1840</v>
      </c>
      <c r="E3021" s="389">
        <v>43705</v>
      </c>
      <c r="F3021" s="387" t="s">
        <v>1839</v>
      </c>
      <c r="G3021" s="389">
        <v>43705</v>
      </c>
      <c r="H3021" s="387" t="s">
        <v>2424</v>
      </c>
      <c r="I3021" s="389">
        <v>43705</v>
      </c>
      <c r="J3021" s="387" t="s">
        <v>2423</v>
      </c>
      <c r="K3021" s="387" t="s">
        <v>1741</v>
      </c>
      <c r="L3021" s="390" t="s">
        <v>1732</v>
      </c>
      <c r="M3021" s="390" t="s">
        <v>1884</v>
      </c>
      <c r="N3021" s="390" t="str">
        <f t="shared" si="94"/>
        <v>Employee25@blyblade.com</v>
      </c>
      <c r="O3021" s="390" t="str">
        <f t="shared" si="95"/>
        <v>Shyloh_Davonne Wilkinson</v>
      </c>
      <c r="P3021" s="387" t="s">
        <v>1728</v>
      </c>
      <c r="Q3021" s="387" t="s">
        <v>1847</v>
      </c>
      <c r="R3021" s="387" t="s">
        <v>1803</v>
      </c>
      <c r="S3021" s="387">
        <v>5.54</v>
      </c>
      <c r="T3021" s="387">
        <v>35</v>
      </c>
      <c r="U3021" s="387" t="s">
        <v>1882</v>
      </c>
      <c r="V3021" s="387" t="s">
        <v>1883</v>
      </c>
      <c r="W3021" s="387" t="s">
        <v>1965</v>
      </c>
      <c r="X3021" s="387" t="s">
        <v>1964</v>
      </c>
      <c r="Y3021" s="387" t="s">
        <v>1735</v>
      </c>
      <c r="Z3021" s="387" t="s">
        <v>1734</v>
      </c>
      <c r="AA3021" s="387" t="s">
        <v>1747</v>
      </c>
      <c r="AB3021" s="387">
        <v>0</v>
      </c>
      <c r="AC3021" s="387">
        <v>0</v>
      </c>
      <c r="AD3021" s="387">
        <v>5.94</v>
      </c>
      <c r="AE3021" s="387">
        <v>5.94</v>
      </c>
      <c r="AF3021" s="387" t="s">
        <v>1729</v>
      </c>
      <c r="AG3021" s="387">
        <v>0</v>
      </c>
      <c r="AH3021" s="387">
        <v>0</v>
      </c>
      <c r="AI3021" s="387">
        <v>5.94</v>
      </c>
      <c r="AJ3021" s="387">
        <v>5.94</v>
      </c>
      <c r="AK3021" s="387">
        <v>0</v>
      </c>
    </row>
    <row r="3022" spans="1:37">
      <c r="A3022" s="387" t="s">
        <v>2422</v>
      </c>
      <c r="B3022" s="388">
        <v>43705.693495370368</v>
      </c>
      <c r="C3022" s="389">
        <v>43705</v>
      </c>
      <c r="D3022" s="387" t="s">
        <v>2421</v>
      </c>
      <c r="E3022" s="389">
        <v>43705</v>
      </c>
      <c r="F3022" s="387" t="s">
        <v>2420</v>
      </c>
      <c r="G3022" s="389">
        <v>43705</v>
      </c>
      <c r="H3022" s="387" t="s">
        <v>2419</v>
      </c>
      <c r="I3022" s="389">
        <v>43705</v>
      </c>
      <c r="J3022" s="387" t="s">
        <v>2418</v>
      </c>
      <c r="K3022" s="387" t="s">
        <v>1741</v>
      </c>
      <c r="L3022" s="390" t="s">
        <v>1732</v>
      </c>
      <c r="M3022" s="390" t="s">
        <v>1884</v>
      </c>
      <c r="N3022" s="390" t="str">
        <f t="shared" ref="N3022:N3085" si="96">M3022&amp;"@blyblade.com"</f>
        <v>Employee25@blyblade.com</v>
      </c>
      <c r="O3022" s="390" t="str">
        <f t="shared" si="95"/>
        <v>Shyloh_Davonne Wilkinson</v>
      </c>
      <c r="P3022" s="387" t="s">
        <v>1728</v>
      </c>
      <c r="Q3022" s="387" t="s">
        <v>1847</v>
      </c>
      <c r="R3022" s="387" t="s">
        <v>1738</v>
      </c>
      <c r="S3022" s="387">
        <v>1.22</v>
      </c>
      <c r="T3022" s="387">
        <v>9</v>
      </c>
      <c r="U3022" s="387" t="s">
        <v>1883</v>
      </c>
      <c r="V3022" s="387" t="s">
        <v>1772</v>
      </c>
      <c r="W3022" s="387" t="s">
        <v>1965</v>
      </c>
      <c r="X3022" s="387" t="s">
        <v>1964</v>
      </c>
      <c r="Y3022" s="387" t="s">
        <v>1735</v>
      </c>
      <c r="Z3022" s="387" t="s">
        <v>1734</v>
      </c>
      <c r="AA3022" s="387" t="s">
        <v>1733</v>
      </c>
      <c r="AB3022" s="387">
        <v>15.18</v>
      </c>
      <c r="AC3022" s="387">
        <v>0</v>
      </c>
      <c r="AD3022" s="387">
        <v>0</v>
      </c>
      <c r="AE3022" s="387">
        <v>15.18</v>
      </c>
      <c r="AF3022" s="387" t="s">
        <v>1729</v>
      </c>
      <c r="AG3022" s="387">
        <v>15.18</v>
      </c>
      <c r="AH3022" s="387">
        <v>0</v>
      </c>
      <c r="AI3022" s="387">
        <v>0</v>
      </c>
      <c r="AJ3022" s="387">
        <v>15.18</v>
      </c>
      <c r="AK3022" s="387">
        <v>1.52</v>
      </c>
    </row>
    <row r="3023" spans="1:37">
      <c r="A3023" s="387" t="s">
        <v>2417</v>
      </c>
      <c r="B3023" s="388">
        <v>43705.712650462963</v>
      </c>
      <c r="C3023" s="389">
        <v>43705</v>
      </c>
      <c r="D3023" s="387" t="s">
        <v>2416</v>
      </c>
      <c r="E3023" s="389">
        <v>43705</v>
      </c>
      <c r="F3023" s="387" t="s">
        <v>2415</v>
      </c>
      <c r="G3023" s="389">
        <v>43705</v>
      </c>
      <c r="H3023" s="387" t="s">
        <v>2313</v>
      </c>
      <c r="I3023" s="389">
        <v>43705</v>
      </c>
      <c r="J3023" s="387" t="s">
        <v>2414</v>
      </c>
      <c r="K3023" s="387" t="s">
        <v>1741</v>
      </c>
      <c r="L3023" s="390" t="s">
        <v>1732</v>
      </c>
      <c r="M3023" s="390" t="s">
        <v>1979</v>
      </c>
      <c r="N3023" s="390" t="str">
        <f t="shared" si="96"/>
        <v>Employee15@blyblade.com</v>
      </c>
      <c r="O3023" s="390" t="str">
        <f t="shared" ref="O3023:O3086" si="97">VLOOKUP(M3023,$A$10:$F$65,4,FALSE)</f>
        <v>Jess_Rooney</v>
      </c>
      <c r="P3023" s="387" t="s">
        <v>1728</v>
      </c>
      <c r="Q3023" s="387" t="s">
        <v>1754</v>
      </c>
      <c r="R3023" s="387" t="s">
        <v>1753</v>
      </c>
      <c r="S3023" s="387">
        <v>35.22</v>
      </c>
      <c r="T3023" s="387">
        <v>58</v>
      </c>
      <c r="U3023" s="387" t="s">
        <v>2050</v>
      </c>
      <c r="V3023" s="387" t="s">
        <v>2007</v>
      </c>
      <c r="W3023" s="387" t="s">
        <v>1771</v>
      </c>
      <c r="X3023" s="387" t="s">
        <v>1770</v>
      </c>
      <c r="Y3023" s="387" t="s">
        <v>1735</v>
      </c>
      <c r="Z3023" s="387" t="s">
        <v>1734</v>
      </c>
      <c r="AA3023" s="387" t="s">
        <v>1733</v>
      </c>
      <c r="AB3023" s="387">
        <v>66.98</v>
      </c>
      <c r="AC3023" s="387">
        <v>0</v>
      </c>
      <c r="AD3023" s="387">
        <v>0</v>
      </c>
      <c r="AE3023" s="387">
        <v>66.98</v>
      </c>
      <c r="AF3023" s="387" t="s">
        <v>1729</v>
      </c>
      <c r="AG3023" s="387">
        <v>66.98</v>
      </c>
      <c r="AH3023" s="387">
        <v>0</v>
      </c>
      <c r="AI3023" s="387">
        <v>0</v>
      </c>
      <c r="AJ3023" s="387">
        <v>66.98</v>
      </c>
      <c r="AK3023" s="387">
        <v>6.7</v>
      </c>
    </row>
    <row r="3024" spans="1:37">
      <c r="A3024" s="387" t="s">
        <v>2413</v>
      </c>
      <c r="B3024" s="388">
        <v>43705.716319444444</v>
      </c>
      <c r="C3024" s="389">
        <v>43705</v>
      </c>
      <c r="D3024" s="387" t="s">
        <v>2150</v>
      </c>
      <c r="E3024" s="389">
        <v>43705</v>
      </c>
      <c r="F3024" s="387" t="s">
        <v>2149</v>
      </c>
      <c r="G3024" s="389">
        <v>43705</v>
      </c>
      <c r="H3024" s="387" t="s">
        <v>2121</v>
      </c>
      <c r="I3024" s="389">
        <v>43705</v>
      </c>
      <c r="J3024" s="387" t="s">
        <v>2120</v>
      </c>
      <c r="K3024" s="387" t="s">
        <v>1741</v>
      </c>
      <c r="L3024" s="390" t="s">
        <v>1732</v>
      </c>
      <c r="M3024" s="390" t="s">
        <v>1775</v>
      </c>
      <c r="N3024" s="390" t="str">
        <f t="shared" si="96"/>
        <v>Employee10@blyblade.com</v>
      </c>
      <c r="O3024" s="390" t="str">
        <f t="shared" si="97"/>
        <v>Max_Schrage</v>
      </c>
      <c r="P3024" s="387" t="s">
        <v>1728</v>
      </c>
      <c r="Q3024" s="387" t="s">
        <v>1754</v>
      </c>
      <c r="R3024" s="387" t="s">
        <v>1738</v>
      </c>
      <c r="S3024" s="387">
        <v>2.1800000000000002</v>
      </c>
      <c r="T3024" s="387">
        <v>28</v>
      </c>
      <c r="U3024" s="387" t="s">
        <v>1883</v>
      </c>
      <c r="V3024" s="387" t="s">
        <v>1737</v>
      </c>
      <c r="W3024" s="387" t="s">
        <v>1771</v>
      </c>
      <c r="X3024" s="387" t="s">
        <v>1770</v>
      </c>
      <c r="Y3024" s="387" t="s">
        <v>1769</v>
      </c>
      <c r="Z3024" s="387" t="s">
        <v>1734</v>
      </c>
      <c r="AA3024" s="387" t="s">
        <v>1733</v>
      </c>
      <c r="AB3024" s="387">
        <v>21.87</v>
      </c>
      <c r="AC3024" s="387">
        <v>0</v>
      </c>
      <c r="AD3024" s="387">
        <v>0</v>
      </c>
      <c r="AE3024" s="387">
        <v>21.87</v>
      </c>
      <c r="AF3024" s="387" t="s">
        <v>1729</v>
      </c>
      <c r="AG3024" s="387">
        <v>21.87</v>
      </c>
      <c r="AH3024" s="387">
        <v>0</v>
      </c>
      <c r="AI3024" s="387">
        <v>0</v>
      </c>
      <c r="AJ3024" s="387">
        <v>21.87</v>
      </c>
      <c r="AK3024" s="387">
        <v>2.19</v>
      </c>
    </row>
    <row r="3025" spans="1:37">
      <c r="A3025" s="387" t="s">
        <v>2412</v>
      </c>
      <c r="B3025" s="388">
        <v>43705.740243055552</v>
      </c>
      <c r="C3025" s="389">
        <v>43705</v>
      </c>
      <c r="D3025" s="387" t="s">
        <v>1764</v>
      </c>
      <c r="E3025" s="389">
        <v>43705</v>
      </c>
      <c r="F3025" s="387" t="s">
        <v>2107</v>
      </c>
      <c r="G3025" s="387" t="s">
        <v>1728</v>
      </c>
      <c r="H3025" s="387" t="s">
        <v>1728</v>
      </c>
      <c r="I3025" s="387" t="s">
        <v>1728</v>
      </c>
      <c r="J3025" s="387" t="s">
        <v>1728</v>
      </c>
      <c r="K3025" s="387" t="s">
        <v>1741</v>
      </c>
      <c r="L3025" s="390" t="s">
        <v>1732</v>
      </c>
      <c r="M3025" s="390" t="s">
        <v>2013</v>
      </c>
      <c r="N3025" s="390" t="str">
        <f t="shared" si="96"/>
        <v>Employee22@blyblade.com</v>
      </c>
      <c r="O3025" s="390" t="str">
        <f t="shared" si="97"/>
        <v>Lee_Gold</v>
      </c>
      <c r="P3025" s="387" t="s">
        <v>1728</v>
      </c>
      <c r="Q3025" s="387" t="s">
        <v>2043</v>
      </c>
      <c r="R3025" s="387" t="s">
        <v>1738</v>
      </c>
      <c r="S3025" s="387" t="s">
        <v>1728</v>
      </c>
      <c r="T3025" s="387" t="s">
        <v>1728</v>
      </c>
      <c r="U3025" s="387" t="s">
        <v>2411</v>
      </c>
      <c r="V3025" s="387" t="s">
        <v>1737</v>
      </c>
      <c r="W3025" s="387" t="s">
        <v>1771</v>
      </c>
      <c r="X3025" s="387" t="s">
        <v>1749</v>
      </c>
      <c r="Y3025" s="387" t="s">
        <v>1748</v>
      </c>
      <c r="Z3025" s="387" t="s">
        <v>1734</v>
      </c>
      <c r="AA3025" s="387" t="s">
        <v>1733</v>
      </c>
      <c r="AB3025" s="387">
        <v>10.89</v>
      </c>
      <c r="AC3025" s="387">
        <v>0</v>
      </c>
      <c r="AD3025" s="387">
        <v>0</v>
      </c>
      <c r="AE3025" s="387">
        <v>10.89</v>
      </c>
      <c r="AF3025" s="387" t="s">
        <v>1729</v>
      </c>
      <c r="AG3025" s="387">
        <v>10.89</v>
      </c>
      <c r="AH3025" s="387">
        <v>0</v>
      </c>
      <c r="AI3025" s="387">
        <v>0</v>
      </c>
      <c r="AJ3025" s="387">
        <v>10.89</v>
      </c>
      <c r="AK3025" s="387">
        <v>1.0900000000000001</v>
      </c>
    </row>
    <row r="3026" spans="1:37">
      <c r="A3026" s="387" t="s">
        <v>2410</v>
      </c>
      <c r="B3026" s="388">
        <v>43705.794652777775</v>
      </c>
      <c r="C3026" s="389">
        <v>43705</v>
      </c>
      <c r="D3026" s="387" t="s">
        <v>2028</v>
      </c>
      <c r="E3026" s="389">
        <v>43705</v>
      </c>
      <c r="F3026" s="387" t="s">
        <v>2123</v>
      </c>
      <c r="G3026" s="389">
        <v>43705</v>
      </c>
      <c r="H3026" s="387" t="s">
        <v>2098</v>
      </c>
      <c r="I3026" s="389">
        <v>43705</v>
      </c>
      <c r="J3026" s="387" t="s">
        <v>2097</v>
      </c>
      <c r="K3026" s="387" t="s">
        <v>1741</v>
      </c>
      <c r="L3026" s="390" t="s">
        <v>1732</v>
      </c>
      <c r="M3026" s="390" t="s">
        <v>1884</v>
      </c>
      <c r="N3026" s="390" t="str">
        <f t="shared" si="96"/>
        <v>Employee25@blyblade.com</v>
      </c>
      <c r="O3026" s="390" t="str">
        <f t="shared" si="97"/>
        <v>Shyloh_Davonne Wilkinson</v>
      </c>
      <c r="P3026" s="387" t="s">
        <v>1728</v>
      </c>
      <c r="Q3026" s="387" t="s">
        <v>1847</v>
      </c>
      <c r="R3026" s="387" t="s">
        <v>1738</v>
      </c>
      <c r="S3026" s="387">
        <v>2.79</v>
      </c>
      <c r="T3026" s="387">
        <v>37</v>
      </c>
      <c r="U3026" s="387" t="s">
        <v>1883</v>
      </c>
      <c r="V3026" s="387" t="s">
        <v>1737</v>
      </c>
      <c r="W3026" s="387" t="s">
        <v>1965</v>
      </c>
      <c r="X3026" s="387" t="s">
        <v>1964</v>
      </c>
      <c r="Y3026" s="387" t="s">
        <v>1735</v>
      </c>
      <c r="Z3026" s="387" t="s">
        <v>1734</v>
      </c>
      <c r="AA3026" s="387" t="s">
        <v>1733</v>
      </c>
      <c r="AB3026" s="387">
        <v>28.17</v>
      </c>
      <c r="AC3026" s="387">
        <v>0</v>
      </c>
      <c r="AD3026" s="387">
        <v>0</v>
      </c>
      <c r="AE3026" s="387">
        <v>28.17</v>
      </c>
      <c r="AF3026" s="387" t="s">
        <v>1729</v>
      </c>
      <c r="AG3026" s="387">
        <v>28.17</v>
      </c>
      <c r="AH3026" s="387">
        <v>0</v>
      </c>
      <c r="AI3026" s="387">
        <v>0</v>
      </c>
      <c r="AJ3026" s="387">
        <v>28.17</v>
      </c>
      <c r="AK3026" s="387">
        <v>2.82</v>
      </c>
    </row>
    <row r="3027" spans="1:37">
      <c r="A3027" s="387" t="s">
        <v>2409</v>
      </c>
      <c r="B3027" s="388">
        <v>43705.808078703703</v>
      </c>
      <c r="C3027" s="389">
        <v>43705</v>
      </c>
      <c r="D3027" s="387" t="s">
        <v>2408</v>
      </c>
      <c r="E3027" s="389">
        <v>43705</v>
      </c>
      <c r="F3027" s="387" t="s">
        <v>2407</v>
      </c>
      <c r="G3027" s="389">
        <v>43705</v>
      </c>
      <c r="H3027" s="387" t="s">
        <v>1993</v>
      </c>
      <c r="I3027" s="389">
        <v>43705</v>
      </c>
      <c r="J3027" s="387" t="s">
        <v>2406</v>
      </c>
      <c r="K3027" s="387" t="s">
        <v>1741</v>
      </c>
      <c r="L3027" s="390" t="s">
        <v>1732</v>
      </c>
      <c r="M3027" s="390" t="s">
        <v>1740</v>
      </c>
      <c r="N3027" s="390" t="str">
        <f t="shared" si="96"/>
        <v>Employee52@blyblade.com</v>
      </c>
      <c r="O3027" s="390" t="str">
        <f t="shared" si="97"/>
        <v>Allison _Keith</v>
      </c>
      <c r="P3027" s="387" t="s">
        <v>1728</v>
      </c>
      <c r="Q3027" s="387" t="s">
        <v>1739</v>
      </c>
      <c r="R3027" s="387" t="s">
        <v>1738</v>
      </c>
      <c r="S3027" s="387">
        <v>1.27</v>
      </c>
      <c r="T3027" s="387">
        <v>39</v>
      </c>
      <c r="U3027" s="387" t="s">
        <v>1737</v>
      </c>
      <c r="V3027" s="387" t="s">
        <v>1737</v>
      </c>
      <c r="W3027" s="387" t="s">
        <v>1728</v>
      </c>
      <c r="X3027" s="387" t="s">
        <v>1794</v>
      </c>
      <c r="Y3027" s="387" t="s">
        <v>1735</v>
      </c>
      <c r="Z3027" s="387" t="s">
        <v>1734</v>
      </c>
      <c r="AA3027" s="387" t="s">
        <v>1733</v>
      </c>
      <c r="AB3027" s="387">
        <v>17.97</v>
      </c>
      <c r="AC3027" s="387">
        <v>0</v>
      </c>
      <c r="AD3027" s="387">
        <v>0</v>
      </c>
      <c r="AE3027" s="387">
        <v>17.97</v>
      </c>
      <c r="AF3027" s="387" t="s">
        <v>1729</v>
      </c>
      <c r="AG3027" s="387">
        <v>17.97</v>
      </c>
      <c r="AH3027" s="387">
        <v>0</v>
      </c>
      <c r="AI3027" s="387">
        <v>0</v>
      </c>
      <c r="AJ3027" s="387">
        <v>17.97</v>
      </c>
      <c r="AK3027" s="387">
        <v>1.8</v>
      </c>
    </row>
    <row r="3028" spans="1:37">
      <c r="A3028" s="387" t="s">
        <v>2405</v>
      </c>
      <c r="B3028" s="388">
        <v>43705.836944444447</v>
      </c>
      <c r="C3028" s="389">
        <v>43705</v>
      </c>
      <c r="D3028" s="387" t="s">
        <v>2404</v>
      </c>
      <c r="E3028" s="389">
        <v>43705</v>
      </c>
      <c r="F3028" s="387" t="s">
        <v>1799</v>
      </c>
      <c r="G3028" s="387" t="s">
        <v>1728</v>
      </c>
      <c r="H3028" s="387" t="s">
        <v>1728</v>
      </c>
      <c r="I3028" s="387" t="s">
        <v>1728</v>
      </c>
      <c r="J3028" s="387" t="s">
        <v>1728</v>
      </c>
      <c r="K3028" s="387" t="s">
        <v>1741</v>
      </c>
      <c r="L3028" s="390" t="s">
        <v>1732</v>
      </c>
      <c r="M3028" s="390" t="s">
        <v>1854</v>
      </c>
      <c r="N3028" s="390" t="str">
        <f t="shared" si="96"/>
        <v>Employee5@blyblade.com</v>
      </c>
      <c r="O3028" s="390" t="str">
        <f t="shared" si="97"/>
        <v>Torey_McNeil</v>
      </c>
      <c r="P3028" s="387" t="s">
        <v>1728</v>
      </c>
      <c r="Q3028" s="387" t="s">
        <v>1952</v>
      </c>
      <c r="R3028" s="387" t="s">
        <v>1738</v>
      </c>
      <c r="S3028" s="387" t="s">
        <v>1728</v>
      </c>
      <c r="T3028" s="387" t="s">
        <v>1728</v>
      </c>
      <c r="U3028" s="387" t="s">
        <v>2254</v>
      </c>
      <c r="V3028" s="387" t="s">
        <v>1772</v>
      </c>
      <c r="W3028" s="387" t="s">
        <v>2403</v>
      </c>
      <c r="X3028" s="387" t="s">
        <v>1749</v>
      </c>
      <c r="Y3028" s="387" t="s">
        <v>1748</v>
      </c>
      <c r="Z3028" s="387" t="s">
        <v>1734</v>
      </c>
      <c r="AA3028" s="387" t="s">
        <v>1733</v>
      </c>
      <c r="AB3028" s="387">
        <v>10.89</v>
      </c>
      <c r="AC3028" s="387">
        <v>0</v>
      </c>
      <c r="AD3028" s="387">
        <v>0</v>
      </c>
      <c r="AE3028" s="387">
        <v>10.89</v>
      </c>
      <c r="AF3028" s="387" t="s">
        <v>1729</v>
      </c>
      <c r="AG3028" s="387">
        <v>10.89</v>
      </c>
      <c r="AH3028" s="387">
        <v>0</v>
      </c>
      <c r="AI3028" s="387">
        <v>0</v>
      </c>
      <c r="AJ3028" s="387">
        <v>10.89</v>
      </c>
      <c r="AK3028" s="387">
        <v>1.0900000000000001</v>
      </c>
    </row>
    <row r="3029" spans="1:37">
      <c r="A3029" s="387" t="s">
        <v>2360</v>
      </c>
      <c r="B3029" s="388">
        <v>43705.99386574074</v>
      </c>
      <c r="C3029" s="389">
        <v>43705</v>
      </c>
      <c r="D3029" s="387" t="s">
        <v>2359</v>
      </c>
      <c r="E3029" s="389">
        <v>43705</v>
      </c>
      <c r="F3029" s="387" t="s">
        <v>2358</v>
      </c>
      <c r="G3029" s="389">
        <v>43705</v>
      </c>
      <c r="H3029" s="387" t="s">
        <v>2357</v>
      </c>
      <c r="I3029" s="389">
        <v>43705</v>
      </c>
      <c r="J3029" s="387" t="s">
        <v>2356</v>
      </c>
      <c r="K3029" s="387" t="s">
        <v>1741</v>
      </c>
      <c r="L3029" s="390" t="s">
        <v>1732</v>
      </c>
      <c r="M3029" s="390" t="s">
        <v>1924</v>
      </c>
      <c r="N3029" s="390" t="str">
        <f t="shared" si="96"/>
        <v>Employee16@blyblade.com</v>
      </c>
      <c r="O3029" s="390" t="str">
        <f t="shared" si="97"/>
        <v>Hunter_Senning</v>
      </c>
      <c r="P3029" s="387" t="s">
        <v>1728</v>
      </c>
      <c r="Q3029" s="387" t="s">
        <v>1967</v>
      </c>
      <c r="R3029" s="387" t="s">
        <v>1738</v>
      </c>
      <c r="S3029" s="387">
        <v>2.4500000000000002</v>
      </c>
      <c r="T3029" s="387">
        <v>12</v>
      </c>
      <c r="U3029" s="387" t="s">
        <v>1845</v>
      </c>
      <c r="V3029" s="387" t="s">
        <v>2063</v>
      </c>
      <c r="W3029" s="387" t="s">
        <v>1761</v>
      </c>
      <c r="X3029" s="387" t="s">
        <v>1749</v>
      </c>
      <c r="Y3029" s="387" t="s">
        <v>1748</v>
      </c>
      <c r="Z3029" s="387" t="s">
        <v>1734</v>
      </c>
      <c r="AA3029" s="387" t="s">
        <v>1733</v>
      </c>
      <c r="AB3029" s="387">
        <v>23.4</v>
      </c>
      <c r="AC3029" s="387">
        <v>0</v>
      </c>
      <c r="AD3029" s="387">
        <v>0</v>
      </c>
      <c r="AE3029" s="387">
        <v>23.4</v>
      </c>
      <c r="AF3029" s="387" t="s">
        <v>1729</v>
      </c>
      <c r="AG3029" s="387">
        <v>23.4</v>
      </c>
      <c r="AH3029" s="387">
        <v>0</v>
      </c>
      <c r="AI3029" s="387">
        <v>0</v>
      </c>
      <c r="AJ3029" s="387">
        <v>23.4</v>
      </c>
      <c r="AK3029" s="387">
        <v>2.34</v>
      </c>
    </row>
    <row r="3030" spans="1:37">
      <c r="A3030" s="387" t="s">
        <v>2402</v>
      </c>
      <c r="B3030" s="388">
        <v>43706.005972222221</v>
      </c>
      <c r="C3030" s="389">
        <v>43705</v>
      </c>
      <c r="D3030" s="387" t="s">
        <v>2401</v>
      </c>
      <c r="E3030" s="389">
        <v>43705</v>
      </c>
      <c r="F3030" s="387" t="s">
        <v>2400</v>
      </c>
      <c r="G3030" s="389">
        <v>43706</v>
      </c>
      <c r="H3030" s="387" t="s">
        <v>2399</v>
      </c>
      <c r="I3030" s="389">
        <v>43705</v>
      </c>
      <c r="J3030" s="387" t="s">
        <v>2398</v>
      </c>
      <c r="K3030" s="387" t="s">
        <v>1741</v>
      </c>
      <c r="L3030" s="390" t="s">
        <v>1732</v>
      </c>
      <c r="M3030" s="390" t="s">
        <v>1940</v>
      </c>
      <c r="N3030" s="390" t="str">
        <f t="shared" si="96"/>
        <v>Employee11@blyblade.com</v>
      </c>
      <c r="O3030" s="390" t="str">
        <f t="shared" si="97"/>
        <v>Mimi_Grassi</v>
      </c>
      <c r="P3030" s="387" t="s">
        <v>1728</v>
      </c>
      <c r="Q3030" s="387" t="s">
        <v>1762</v>
      </c>
      <c r="R3030" s="387" t="s">
        <v>1753</v>
      </c>
      <c r="S3030" s="387">
        <v>12.56</v>
      </c>
      <c r="T3030" s="387">
        <v>42</v>
      </c>
      <c r="U3030" s="387" t="s">
        <v>1752</v>
      </c>
      <c r="V3030" s="387" t="s">
        <v>1751</v>
      </c>
      <c r="W3030" s="387" t="s">
        <v>1761</v>
      </c>
      <c r="X3030" s="387" t="s">
        <v>1749</v>
      </c>
      <c r="Y3030" s="387" t="s">
        <v>1735</v>
      </c>
      <c r="Z3030" s="387" t="s">
        <v>1734</v>
      </c>
      <c r="AA3030" s="387" t="s">
        <v>1733</v>
      </c>
      <c r="AB3030" s="387">
        <v>100.05</v>
      </c>
      <c r="AC3030" s="387">
        <v>0</v>
      </c>
      <c r="AD3030" s="387">
        <v>0</v>
      </c>
      <c r="AE3030" s="387">
        <v>100.05</v>
      </c>
      <c r="AF3030" s="387" t="s">
        <v>1729</v>
      </c>
      <c r="AG3030" s="387">
        <v>100.05</v>
      </c>
      <c r="AH3030" s="387">
        <v>0</v>
      </c>
      <c r="AI3030" s="387">
        <v>0</v>
      </c>
      <c r="AJ3030" s="387">
        <v>100.05</v>
      </c>
      <c r="AK3030" s="387">
        <v>10.01</v>
      </c>
    </row>
    <row r="3031" spans="1:37">
      <c r="A3031" s="387" t="s">
        <v>2397</v>
      </c>
      <c r="B3031" s="388">
        <v>43706.070127314815</v>
      </c>
      <c r="C3031" s="389">
        <v>43706</v>
      </c>
      <c r="D3031" s="387" t="s">
        <v>2396</v>
      </c>
      <c r="E3031" s="389">
        <v>43705</v>
      </c>
      <c r="F3031" s="387" t="s">
        <v>2395</v>
      </c>
      <c r="G3031" s="389">
        <v>43706</v>
      </c>
      <c r="H3031" s="387" t="s">
        <v>2394</v>
      </c>
      <c r="I3031" s="389">
        <v>43705</v>
      </c>
      <c r="J3031" s="387" t="s">
        <v>2031</v>
      </c>
      <c r="K3031" s="387" t="s">
        <v>1741</v>
      </c>
      <c r="L3031" s="390" t="s">
        <v>1732</v>
      </c>
      <c r="M3031" s="390" t="s">
        <v>1740</v>
      </c>
      <c r="N3031" s="390" t="str">
        <f t="shared" si="96"/>
        <v>Employee52@blyblade.com</v>
      </c>
      <c r="O3031" s="390" t="str">
        <f t="shared" si="97"/>
        <v>Allison _Keith</v>
      </c>
      <c r="P3031" s="387" t="s">
        <v>1728</v>
      </c>
      <c r="Q3031" s="387" t="s">
        <v>1754</v>
      </c>
      <c r="R3031" s="387" t="s">
        <v>1738</v>
      </c>
      <c r="S3031" s="387">
        <v>3.49</v>
      </c>
      <c r="T3031" s="387">
        <v>19</v>
      </c>
      <c r="U3031" s="387" t="s">
        <v>2393</v>
      </c>
      <c r="V3031" s="387" t="s">
        <v>2393</v>
      </c>
      <c r="W3031" s="387" t="s">
        <v>1771</v>
      </c>
      <c r="X3031" s="387" t="s">
        <v>1844</v>
      </c>
      <c r="Y3031" s="387" t="s">
        <v>1735</v>
      </c>
      <c r="Z3031" s="387" t="s">
        <v>1734</v>
      </c>
      <c r="AA3031" s="387" t="s">
        <v>1733</v>
      </c>
      <c r="AB3031" s="387">
        <v>23.48</v>
      </c>
      <c r="AC3031" s="387">
        <v>0</v>
      </c>
      <c r="AD3031" s="387">
        <v>0</v>
      </c>
      <c r="AE3031" s="387">
        <v>23.48</v>
      </c>
      <c r="AF3031" s="387" t="s">
        <v>1729</v>
      </c>
      <c r="AG3031" s="387">
        <v>23.48</v>
      </c>
      <c r="AH3031" s="387">
        <v>0</v>
      </c>
      <c r="AI3031" s="387">
        <v>0</v>
      </c>
      <c r="AJ3031" s="387">
        <v>23.48</v>
      </c>
      <c r="AK3031" s="387">
        <v>2.35</v>
      </c>
    </row>
    <row r="3032" spans="1:37">
      <c r="A3032" s="387" t="s">
        <v>2392</v>
      </c>
      <c r="B3032" s="388">
        <v>43706.070717592593</v>
      </c>
      <c r="C3032" s="389">
        <v>43706</v>
      </c>
      <c r="D3032" s="387" t="s">
        <v>2391</v>
      </c>
      <c r="E3032" s="389">
        <v>43705</v>
      </c>
      <c r="F3032" s="387" t="s">
        <v>2390</v>
      </c>
      <c r="G3032" s="389">
        <v>43706</v>
      </c>
      <c r="H3032" s="387" t="s">
        <v>2389</v>
      </c>
      <c r="I3032" s="389">
        <v>43705</v>
      </c>
      <c r="J3032" s="387" t="s">
        <v>2388</v>
      </c>
      <c r="K3032" s="387" t="s">
        <v>1741</v>
      </c>
      <c r="L3032" s="390" t="s">
        <v>1732</v>
      </c>
      <c r="M3032" s="390" t="s">
        <v>2387</v>
      </c>
      <c r="N3032" s="390" t="str">
        <f t="shared" si="96"/>
        <v>Employee54@blyblade.com</v>
      </c>
      <c r="O3032" s="390" t="str">
        <f t="shared" si="97"/>
        <v>Jackson_Bisaccia</v>
      </c>
      <c r="P3032" s="387" t="s">
        <v>1728</v>
      </c>
      <c r="Q3032" s="387" t="s">
        <v>1847</v>
      </c>
      <c r="R3032" s="387" t="s">
        <v>1738</v>
      </c>
      <c r="S3032" s="387">
        <v>6.17</v>
      </c>
      <c r="T3032" s="387">
        <v>19</v>
      </c>
      <c r="U3032" s="387" t="s">
        <v>1737</v>
      </c>
      <c r="V3032" s="387" t="s">
        <v>2386</v>
      </c>
      <c r="W3032" s="387" t="s">
        <v>1771</v>
      </c>
      <c r="X3032" s="387" t="s">
        <v>1844</v>
      </c>
      <c r="Y3032" s="387" t="s">
        <v>1825</v>
      </c>
      <c r="Z3032" s="387" t="s">
        <v>1734</v>
      </c>
      <c r="AA3032" s="387" t="s">
        <v>1733</v>
      </c>
      <c r="AB3032" s="387">
        <v>27.44</v>
      </c>
      <c r="AC3032" s="387">
        <v>0</v>
      </c>
      <c r="AD3032" s="387">
        <v>0</v>
      </c>
      <c r="AE3032" s="387">
        <v>27.44</v>
      </c>
      <c r="AF3032" s="387" t="s">
        <v>1729</v>
      </c>
      <c r="AG3032" s="387">
        <v>27.44</v>
      </c>
      <c r="AH3032" s="387">
        <v>0</v>
      </c>
      <c r="AI3032" s="387">
        <v>0</v>
      </c>
      <c r="AJ3032" s="387">
        <v>27.44</v>
      </c>
      <c r="AK3032" s="387">
        <v>2.74</v>
      </c>
    </row>
    <row r="3033" spans="1:37">
      <c r="A3033" s="387" t="s">
        <v>2385</v>
      </c>
      <c r="B3033" s="388">
        <v>43706.101134259261</v>
      </c>
      <c r="C3033" s="389">
        <v>43706</v>
      </c>
      <c r="D3033" s="387" t="s">
        <v>2384</v>
      </c>
      <c r="E3033" s="389">
        <v>43705</v>
      </c>
      <c r="F3033" s="387" t="s">
        <v>2000</v>
      </c>
      <c r="G3033" s="389">
        <v>43706</v>
      </c>
      <c r="H3033" s="387" t="s">
        <v>2383</v>
      </c>
      <c r="I3033" s="389">
        <v>43705</v>
      </c>
      <c r="J3033" s="387" t="s">
        <v>2382</v>
      </c>
      <c r="K3033" s="387" t="s">
        <v>1741</v>
      </c>
      <c r="L3033" s="390" t="s">
        <v>1732</v>
      </c>
      <c r="M3033" s="390" t="s">
        <v>1854</v>
      </c>
      <c r="N3033" s="390" t="str">
        <f t="shared" si="96"/>
        <v>Employee5@blyblade.com</v>
      </c>
      <c r="O3033" s="390" t="str">
        <f t="shared" si="97"/>
        <v>Torey_McNeil</v>
      </c>
      <c r="P3033" s="387" t="s">
        <v>1728</v>
      </c>
      <c r="Q3033" s="387" t="s">
        <v>1847</v>
      </c>
      <c r="R3033" s="387" t="s">
        <v>1738</v>
      </c>
      <c r="S3033" s="387">
        <v>9.23</v>
      </c>
      <c r="T3033" s="387">
        <v>29</v>
      </c>
      <c r="U3033" s="387" t="s">
        <v>1737</v>
      </c>
      <c r="V3033" s="387" t="s">
        <v>1853</v>
      </c>
      <c r="W3033" s="387" t="s">
        <v>1771</v>
      </c>
      <c r="X3033" s="387" t="s">
        <v>1844</v>
      </c>
      <c r="Y3033" s="387" t="s">
        <v>1748</v>
      </c>
      <c r="Z3033" s="387" t="s">
        <v>1734</v>
      </c>
      <c r="AA3033" s="387" t="s">
        <v>1733</v>
      </c>
      <c r="AB3033" s="387">
        <v>48.01</v>
      </c>
      <c r="AC3033" s="387">
        <v>0</v>
      </c>
      <c r="AD3033" s="387">
        <v>0</v>
      </c>
      <c r="AE3033" s="387">
        <v>48.01</v>
      </c>
      <c r="AF3033" s="387" t="s">
        <v>1729</v>
      </c>
      <c r="AG3033" s="387">
        <v>48.01</v>
      </c>
      <c r="AH3033" s="387">
        <v>0</v>
      </c>
      <c r="AI3033" s="387">
        <v>0</v>
      </c>
      <c r="AJ3033" s="387">
        <v>48.01</v>
      </c>
      <c r="AK3033" s="387">
        <v>4.8</v>
      </c>
    </row>
    <row r="3034" spans="1:37">
      <c r="A3034" s="387" t="s">
        <v>2381</v>
      </c>
      <c r="B3034" s="388">
        <v>43706.422847222224</v>
      </c>
      <c r="C3034" s="389">
        <v>43706</v>
      </c>
      <c r="D3034" s="387" t="s">
        <v>2380</v>
      </c>
      <c r="E3034" s="389">
        <v>43706</v>
      </c>
      <c r="F3034" s="387" t="s">
        <v>2379</v>
      </c>
      <c r="G3034" s="389">
        <v>43706</v>
      </c>
      <c r="H3034" s="387" t="s">
        <v>2378</v>
      </c>
      <c r="I3034" s="389">
        <v>43706</v>
      </c>
      <c r="J3034" s="387" t="s">
        <v>2377</v>
      </c>
      <c r="K3034" s="387" t="s">
        <v>1741</v>
      </c>
      <c r="L3034" s="390" t="s">
        <v>1732</v>
      </c>
      <c r="M3034" s="390" t="s">
        <v>2127</v>
      </c>
      <c r="N3034" s="390" t="str">
        <f t="shared" si="96"/>
        <v>Employee46@blyblade.com</v>
      </c>
      <c r="O3034" s="390" t="str">
        <f t="shared" si="97"/>
        <v>Ngozi_Kemjika</v>
      </c>
      <c r="P3034" s="387" t="s">
        <v>1728</v>
      </c>
      <c r="Q3034" s="387" t="s">
        <v>1754</v>
      </c>
      <c r="R3034" s="387" t="s">
        <v>1738</v>
      </c>
      <c r="S3034" s="387">
        <v>6.62</v>
      </c>
      <c r="T3034" s="387">
        <v>16</v>
      </c>
      <c r="U3034" s="387" t="s">
        <v>2279</v>
      </c>
      <c r="V3034" s="387" t="s">
        <v>1737</v>
      </c>
      <c r="W3034" s="387" t="s">
        <v>1771</v>
      </c>
      <c r="X3034" s="387" t="s">
        <v>1844</v>
      </c>
      <c r="Y3034" s="387" t="s">
        <v>1825</v>
      </c>
      <c r="Z3034" s="387" t="s">
        <v>1734</v>
      </c>
      <c r="AA3034" s="387" t="s">
        <v>1733</v>
      </c>
      <c r="AB3034" s="387">
        <v>20.64</v>
      </c>
      <c r="AC3034" s="387">
        <v>0</v>
      </c>
      <c r="AD3034" s="387">
        <v>0</v>
      </c>
      <c r="AE3034" s="387">
        <v>20.64</v>
      </c>
      <c r="AF3034" s="387" t="s">
        <v>1729</v>
      </c>
      <c r="AG3034" s="387">
        <v>20.64</v>
      </c>
      <c r="AH3034" s="387">
        <v>0</v>
      </c>
      <c r="AI3034" s="387">
        <v>0</v>
      </c>
      <c r="AJ3034" s="387">
        <v>20.64</v>
      </c>
      <c r="AK3034" s="387">
        <v>2.06</v>
      </c>
    </row>
    <row r="3035" spans="1:37">
      <c r="A3035" s="387" t="s">
        <v>2376</v>
      </c>
      <c r="B3035" s="388">
        <v>43706.466064814813</v>
      </c>
      <c r="C3035" s="389">
        <v>43706</v>
      </c>
      <c r="D3035" s="387" t="s">
        <v>2375</v>
      </c>
      <c r="E3035" s="389">
        <v>43706</v>
      </c>
      <c r="F3035" s="387" t="s">
        <v>2374</v>
      </c>
      <c r="G3035" s="389">
        <v>43706</v>
      </c>
      <c r="H3035" s="387" t="s">
        <v>2373</v>
      </c>
      <c r="I3035" s="389">
        <v>43706</v>
      </c>
      <c r="J3035" s="387" t="s">
        <v>2372</v>
      </c>
      <c r="K3035" s="387" t="s">
        <v>1741</v>
      </c>
      <c r="L3035" s="390" t="s">
        <v>1732</v>
      </c>
      <c r="M3035" s="390" t="s">
        <v>1884</v>
      </c>
      <c r="N3035" s="390" t="str">
        <f t="shared" si="96"/>
        <v>Employee25@blyblade.com</v>
      </c>
      <c r="O3035" s="390" t="str">
        <f t="shared" si="97"/>
        <v>Shyloh_Davonne Wilkinson</v>
      </c>
      <c r="P3035" s="387" t="s">
        <v>1728</v>
      </c>
      <c r="Q3035" s="387" t="s">
        <v>1754</v>
      </c>
      <c r="R3035" s="387" t="s">
        <v>1803</v>
      </c>
      <c r="S3035" s="387">
        <v>5.39</v>
      </c>
      <c r="T3035" s="387">
        <v>32</v>
      </c>
      <c r="U3035" s="387" t="s">
        <v>1882</v>
      </c>
      <c r="V3035" s="387" t="s">
        <v>1883</v>
      </c>
      <c r="W3035" s="387" t="s">
        <v>1771</v>
      </c>
      <c r="X3035" s="387" t="s">
        <v>1844</v>
      </c>
      <c r="Y3035" s="387" t="s">
        <v>1735</v>
      </c>
      <c r="Z3035" s="387" t="s">
        <v>1734</v>
      </c>
      <c r="AA3035" s="387" t="s">
        <v>1733</v>
      </c>
      <c r="AB3035" s="387">
        <v>37.56</v>
      </c>
      <c r="AC3035" s="387">
        <v>0</v>
      </c>
      <c r="AD3035" s="387">
        <v>0</v>
      </c>
      <c r="AE3035" s="387">
        <v>37.56</v>
      </c>
      <c r="AF3035" s="387" t="s">
        <v>1729</v>
      </c>
      <c r="AG3035" s="387">
        <v>37.56</v>
      </c>
      <c r="AH3035" s="387">
        <v>0</v>
      </c>
      <c r="AI3035" s="387">
        <v>0</v>
      </c>
      <c r="AJ3035" s="387">
        <v>37.56</v>
      </c>
      <c r="AK3035" s="387">
        <v>3.76</v>
      </c>
    </row>
    <row r="3036" spans="1:37">
      <c r="A3036" s="387" t="s">
        <v>2371</v>
      </c>
      <c r="B3036" s="388">
        <v>43706.468101851853</v>
      </c>
      <c r="C3036" s="389">
        <v>43706</v>
      </c>
      <c r="D3036" s="387" t="s">
        <v>2370</v>
      </c>
      <c r="E3036" s="389">
        <v>43706</v>
      </c>
      <c r="F3036" s="387" t="s">
        <v>2369</v>
      </c>
      <c r="G3036" s="389">
        <v>43706</v>
      </c>
      <c r="H3036" s="387" t="s">
        <v>2368</v>
      </c>
      <c r="I3036" s="389">
        <v>43706</v>
      </c>
      <c r="J3036" s="387" t="s">
        <v>2367</v>
      </c>
      <c r="K3036" s="387" t="s">
        <v>1741</v>
      </c>
      <c r="L3036" s="390" t="s">
        <v>1732</v>
      </c>
      <c r="M3036" s="390" t="s">
        <v>2208</v>
      </c>
      <c r="N3036" s="390" t="str">
        <f t="shared" si="96"/>
        <v>Employee13@blyblade.com</v>
      </c>
      <c r="O3036" s="390" t="str">
        <f t="shared" si="97"/>
        <v>Evelyn_Pelczar</v>
      </c>
      <c r="P3036" s="387" t="s">
        <v>1728</v>
      </c>
      <c r="Q3036" s="387" t="s">
        <v>1754</v>
      </c>
      <c r="R3036" s="387" t="s">
        <v>1738</v>
      </c>
      <c r="S3036" s="387">
        <v>4.08</v>
      </c>
      <c r="T3036" s="387">
        <v>25</v>
      </c>
      <c r="U3036" s="387" t="s">
        <v>2207</v>
      </c>
      <c r="V3036" s="387" t="s">
        <v>1883</v>
      </c>
      <c r="W3036" s="387" t="s">
        <v>1771</v>
      </c>
      <c r="X3036" s="387" t="s">
        <v>1844</v>
      </c>
      <c r="Y3036" s="387" t="s">
        <v>1735</v>
      </c>
      <c r="Z3036" s="387" t="s">
        <v>1734</v>
      </c>
      <c r="AA3036" s="387" t="s">
        <v>1733</v>
      </c>
      <c r="AB3036" s="387">
        <v>21.86</v>
      </c>
      <c r="AC3036" s="387">
        <v>0</v>
      </c>
      <c r="AD3036" s="387">
        <v>0</v>
      </c>
      <c r="AE3036" s="387">
        <v>21.86</v>
      </c>
      <c r="AF3036" s="387" t="s">
        <v>1729</v>
      </c>
      <c r="AG3036" s="387">
        <v>21.86</v>
      </c>
      <c r="AH3036" s="387">
        <v>0</v>
      </c>
      <c r="AI3036" s="387">
        <v>0</v>
      </c>
      <c r="AJ3036" s="387">
        <v>21.86</v>
      </c>
      <c r="AK3036" s="387">
        <v>2.19</v>
      </c>
    </row>
    <row r="3037" spans="1:37">
      <c r="A3037" s="387" t="s">
        <v>2366</v>
      </c>
      <c r="B3037" s="388">
        <v>43706.479733796295</v>
      </c>
      <c r="C3037" s="389">
        <v>43706</v>
      </c>
      <c r="D3037" s="387" t="s">
        <v>2365</v>
      </c>
      <c r="E3037" s="389">
        <v>43706</v>
      </c>
      <c r="F3037" s="387" t="s">
        <v>2364</v>
      </c>
      <c r="G3037" s="389">
        <v>43706</v>
      </c>
      <c r="H3037" s="387" t="s">
        <v>2363</v>
      </c>
      <c r="I3037" s="389">
        <v>43706</v>
      </c>
      <c r="J3037" s="387" t="s">
        <v>2362</v>
      </c>
      <c r="K3037" s="387" t="s">
        <v>1741</v>
      </c>
      <c r="L3037" s="390" t="s">
        <v>1732</v>
      </c>
      <c r="M3037" s="390" t="s">
        <v>1854</v>
      </c>
      <c r="N3037" s="390" t="str">
        <f t="shared" si="96"/>
        <v>Employee5@blyblade.com</v>
      </c>
      <c r="O3037" s="390" t="str">
        <f t="shared" si="97"/>
        <v>Torey_McNeil</v>
      </c>
      <c r="P3037" s="387" t="s">
        <v>1728</v>
      </c>
      <c r="Q3037" s="387" t="s">
        <v>1847</v>
      </c>
      <c r="R3037" s="387" t="s">
        <v>1738</v>
      </c>
      <c r="S3037" s="387">
        <v>9.36</v>
      </c>
      <c r="T3037" s="387">
        <v>28</v>
      </c>
      <c r="U3037" s="387" t="s">
        <v>1853</v>
      </c>
      <c r="V3037" s="387" t="s">
        <v>1737</v>
      </c>
      <c r="W3037" s="387" t="s">
        <v>1771</v>
      </c>
      <c r="X3037" s="387" t="s">
        <v>1844</v>
      </c>
      <c r="Y3037" s="387" t="s">
        <v>1748</v>
      </c>
      <c r="Z3037" s="387" t="s">
        <v>1734</v>
      </c>
      <c r="AA3037" s="387" t="s">
        <v>1733</v>
      </c>
      <c r="AB3037" s="387">
        <v>47.03</v>
      </c>
      <c r="AC3037" s="387">
        <v>0</v>
      </c>
      <c r="AD3037" s="387">
        <v>0</v>
      </c>
      <c r="AE3037" s="387">
        <v>47.03</v>
      </c>
      <c r="AF3037" s="387" t="s">
        <v>1729</v>
      </c>
      <c r="AG3037" s="387">
        <v>47.03</v>
      </c>
      <c r="AH3037" s="387">
        <v>0</v>
      </c>
      <c r="AI3037" s="387">
        <v>0</v>
      </c>
      <c r="AJ3037" s="387">
        <v>47.03</v>
      </c>
      <c r="AK3037" s="387">
        <v>4.7</v>
      </c>
    </row>
    <row r="3038" spans="1:37">
      <c r="A3038" s="387" t="s">
        <v>2361</v>
      </c>
      <c r="B3038" s="388">
        <v>43706.482858796298</v>
      </c>
      <c r="C3038" s="389">
        <v>43706</v>
      </c>
      <c r="D3038" s="387" t="s">
        <v>1840</v>
      </c>
      <c r="E3038" s="389">
        <v>43706</v>
      </c>
      <c r="F3038" s="387" t="s">
        <v>1839</v>
      </c>
      <c r="G3038" s="389">
        <v>43706</v>
      </c>
      <c r="H3038" s="387" t="s">
        <v>1835</v>
      </c>
      <c r="I3038" s="389">
        <v>43706</v>
      </c>
      <c r="J3038" s="387" t="s">
        <v>1834</v>
      </c>
      <c r="K3038" s="387" t="s">
        <v>1741</v>
      </c>
      <c r="L3038" s="390" t="s">
        <v>1732</v>
      </c>
      <c r="M3038" s="390" t="s">
        <v>2208</v>
      </c>
      <c r="N3038" s="390" t="str">
        <f t="shared" si="96"/>
        <v>Employee13@blyblade.com</v>
      </c>
      <c r="O3038" s="390" t="str">
        <f t="shared" si="97"/>
        <v>Evelyn_Pelczar</v>
      </c>
      <c r="P3038" s="387" t="s">
        <v>1728</v>
      </c>
      <c r="Q3038" s="387" t="s">
        <v>1754</v>
      </c>
      <c r="R3038" s="387" t="s">
        <v>1738</v>
      </c>
      <c r="S3038" s="387">
        <v>0.9</v>
      </c>
      <c r="T3038" s="387">
        <v>4</v>
      </c>
      <c r="U3038" s="387" t="s">
        <v>1883</v>
      </c>
      <c r="V3038" s="387" t="s">
        <v>1772</v>
      </c>
      <c r="W3038" s="387" t="s">
        <v>1771</v>
      </c>
      <c r="X3038" s="387" t="s">
        <v>1770</v>
      </c>
      <c r="Y3038" s="387" t="s">
        <v>1735</v>
      </c>
      <c r="Z3038" s="387" t="s">
        <v>1734</v>
      </c>
      <c r="AA3038" s="387" t="s">
        <v>1733</v>
      </c>
      <c r="AB3038" s="387">
        <v>10.88</v>
      </c>
      <c r="AC3038" s="387">
        <v>0</v>
      </c>
      <c r="AD3038" s="387">
        <v>0</v>
      </c>
      <c r="AE3038" s="387">
        <v>10.88</v>
      </c>
      <c r="AF3038" s="387" t="s">
        <v>1729</v>
      </c>
      <c r="AG3038" s="387">
        <v>10.88</v>
      </c>
      <c r="AH3038" s="387">
        <v>0</v>
      </c>
      <c r="AI3038" s="387">
        <v>0</v>
      </c>
      <c r="AJ3038" s="387">
        <v>10.88</v>
      </c>
      <c r="AK3038" s="387">
        <v>1.0900000000000001</v>
      </c>
    </row>
    <row r="3039" spans="1:37">
      <c r="A3039" s="387" t="s">
        <v>2360</v>
      </c>
      <c r="B3039" s="388">
        <v>43706.577719907407</v>
      </c>
      <c r="C3039" s="389">
        <v>43705</v>
      </c>
      <c r="D3039" s="387" t="s">
        <v>2359</v>
      </c>
      <c r="E3039" s="389">
        <v>43705</v>
      </c>
      <c r="F3039" s="387" t="s">
        <v>2358</v>
      </c>
      <c r="G3039" s="389">
        <v>43705</v>
      </c>
      <c r="H3039" s="387" t="s">
        <v>2357</v>
      </c>
      <c r="I3039" s="389">
        <v>43705</v>
      </c>
      <c r="J3039" s="387" t="s">
        <v>2356</v>
      </c>
      <c r="K3039" s="387" t="s">
        <v>1741</v>
      </c>
      <c r="L3039" s="390" t="s">
        <v>1732</v>
      </c>
      <c r="M3039" s="390" t="s">
        <v>1924</v>
      </c>
      <c r="N3039" s="390" t="str">
        <f t="shared" si="96"/>
        <v>Employee16@blyblade.com</v>
      </c>
      <c r="O3039" s="390" t="str">
        <f t="shared" si="97"/>
        <v>Hunter_Senning</v>
      </c>
      <c r="P3039" s="387" t="s">
        <v>1728</v>
      </c>
      <c r="Q3039" s="387" t="s">
        <v>1967</v>
      </c>
      <c r="R3039" s="387" t="s">
        <v>1738</v>
      </c>
      <c r="S3039" s="387">
        <v>2.4500000000000002</v>
      </c>
      <c r="T3039" s="387">
        <v>12</v>
      </c>
      <c r="U3039" s="387" t="s">
        <v>1845</v>
      </c>
      <c r="V3039" s="387" t="s">
        <v>2063</v>
      </c>
      <c r="W3039" s="387" t="s">
        <v>1761</v>
      </c>
      <c r="X3039" s="387" t="s">
        <v>1749</v>
      </c>
      <c r="Y3039" s="387" t="s">
        <v>1748</v>
      </c>
      <c r="Z3039" s="387" t="s">
        <v>1734</v>
      </c>
      <c r="AA3039" s="387" t="s">
        <v>2138</v>
      </c>
      <c r="AB3039" s="387">
        <v>-23.4</v>
      </c>
      <c r="AC3039" s="387">
        <v>0</v>
      </c>
      <c r="AD3039" s="387">
        <v>0</v>
      </c>
      <c r="AE3039" s="387">
        <v>-23.4</v>
      </c>
      <c r="AF3039" s="387" t="s">
        <v>1729</v>
      </c>
      <c r="AG3039" s="387">
        <v>-23.4</v>
      </c>
      <c r="AH3039" s="387">
        <v>0</v>
      </c>
      <c r="AI3039" s="387">
        <v>0</v>
      </c>
      <c r="AJ3039" s="387">
        <v>-23.4</v>
      </c>
      <c r="AK3039" s="387">
        <v>-2.34</v>
      </c>
    </row>
    <row r="3040" spans="1:37">
      <c r="A3040" s="387" t="s">
        <v>2355</v>
      </c>
      <c r="B3040" s="388">
        <v>43706.713969907411</v>
      </c>
      <c r="C3040" s="389">
        <v>43706</v>
      </c>
      <c r="D3040" s="387" t="s">
        <v>2354</v>
      </c>
      <c r="E3040" s="389">
        <v>43706</v>
      </c>
      <c r="F3040" s="387" t="s">
        <v>2353</v>
      </c>
      <c r="G3040" s="389">
        <v>43706</v>
      </c>
      <c r="H3040" s="387" t="s">
        <v>2060</v>
      </c>
      <c r="I3040" s="389">
        <v>43706</v>
      </c>
      <c r="J3040" s="387" t="s">
        <v>2352</v>
      </c>
      <c r="K3040" s="387" t="s">
        <v>1741</v>
      </c>
      <c r="L3040" s="390" t="s">
        <v>1732</v>
      </c>
      <c r="M3040" s="390" t="s">
        <v>1979</v>
      </c>
      <c r="N3040" s="390" t="str">
        <f t="shared" si="96"/>
        <v>Employee15@blyblade.com</v>
      </c>
      <c r="O3040" s="390" t="str">
        <f t="shared" si="97"/>
        <v>Jess_Rooney</v>
      </c>
      <c r="P3040" s="387" t="s">
        <v>1728</v>
      </c>
      <c r="Q3040" s="387" t="s">
        <v>1739</v>
      </c>
      <c r="R3040" s="387" t="s">
        <v>1738</v>
      </c>
      <c r="S3040" s="387">
        <v>0.54</v>
      </c>
      <c r="T3040" s="387">
        <v>19</v>
      </c>
      <c r="U3040" s="387" t="s">
        <v>1772</v>
      </c>
      <c r="V3040" s="387" t="s">
        <v>1772</v>
      </c>
      <c r="W3040" s="387" t="s">
        <v>1728</v>
      </c>
      <c r="X3040" s="387" t="s">
        <v>1794</v>
      </c>
      <c r="Y3040" s="387" t="s">
        <v>1735</v>
      </c>
      <c r="Z3040" s="387" t="s">
        <v>1734</v>
      </c>
      <c r="AA3040" s="387" t="s">
        <v>1733</v>
      </c>
      <c r="AB3040" s="387">
        <v>16.98</v>
      </c>
      <c r="AC3040" s="387">
        <v>0</v>
      </c>
      <c r="AD3040" s="387">
        <v>0</v>
      </c>
      <c r="AE3040" s="387">
        <v>16.98</v>
      </c>
      <c r="AF3040" s="387" t="s">
        <v>1729</v>
      </c>
      <c r="AG3040" s="387">
        <v>16.98</v>
      </c>
      <c r="AH3040" s="387">
        <v>0</v>
      </c>
      <c r="AI3040" s="387">
        <v>0</v>
      </c>
      <c r="AJ3040" s="387">
        <v>16.98</v>
      </c>
      <c r="AK3040" s="387">
        <v>1.7</v>
      </c>
    </row>
    <row r="3041" spans="1:37">
      <c r="A3041" s="387" t="s">
        <v>2351</v>
      </c>
      <c r="B3041" s="388">
        <v>43706.717731481483</v>
      </c>
      <c r="C3041" s="389">
        <v>43706</v>
      </c>
      <c r="D3041" s="387" t="s">
        <v>2350</v>
      </c>
      <c r="E3041" s="389">
        <v>43706</v>
      </c>
      <c r="F3041" s="387" t="s">
        <v>2349</v>
      </c>
      <c r="G3041" s="389">
        <v>43706</v>
      </c>
      <c r="H3041" s="387" t="s">
        <v>2064</v>
      </c>
      <c r="I3041" s="389">
        <v>43706</v>
      </c>
      <c r="J3041" s="387" t="s">
        <v>2348</v>
      </c>
      <c r="K3041" s="387" t="s">
        <v>1741</v>
      </c>
      <c r="L3041" s="390" t="s">
        <v>1732</v>
      </c>
      <c r="M3041" s="390" t="s">
        <v>2051</v>
      </c>
      <c r="N3041" s="390" t="str">
        <f t="shared" si="96"/>
        <v>Employee26@blyblade.com</v>
      </c>
      <c r="O3041" s="390" t="str">
        <f t="shared" si="97"/>
        <v>Karoline_Lozier</v>
      </c>
      <c r="P3041" s="387" t="s">
        <v>1728</v>
      </c>
      <c r="Q3041" s="387" t="s">
        <v>1739</v>
      </c>
      <c r="R3041" s="387" t="s">
        <v>1738</v>
      </c>
      <c r="S3041" s="387">
        <v>0.64</v>
      </c>
      <c r="T3041" s="387">
        <v>12</v>
      </c>
      <c r="U3041" s="387" t="s">
        <v>1772</v>
      </c>
      <c r="V3041" s="387" t="s">
        <v>1772</v>
      </c>
      <c r="W3041" s="387" t="s">
        <v>1728</v>
      </c>
      <c r="X3041" s="387" t="s">
        <v>1794</v>
      </c>
      <c r="Y3041" s="387" t="s">
        <v>1748</v>
      </c>
      <c r="Z3041" s="387" t="s">
        <v>1734</v>
      </c>
      <c r="AA3041" s="387" t="s">
        <v>1793</v>
      </c>
      <c r="AB3041" s="387">
        <v>17.829999999999998</v>
      </c>
      <c r="AC3041" s="387">
        <v>0</v>
      </c>
      <c r="AD3041" s="387">
        <v>2.1</v>
      </c>
      <c r="AE3041" s="387">
        <v>17.829999999999998</v>
      </c>
      <c r="AF3041" s="387" t="s">
        <v>1729</v>
      </c>
      <c r="AG3041" s="387">
        <v>17.829999999999998</v>
      </c>
      <c r="AH3041" s="387">
        <v>0</v>
      </c>
      <c r="AI3041" s="387">
        <v>2.1</v>
      </c>
      <c r="AJ3041" s="387">
        <v>17.829999999999998</v>
      </c>
      <c r="AK3041" s="387">
        <v>1.78</v>
      </c>
    </row>
    <row r="3042" spans="1:37">
      <c r="A3042" s="387" t="s">
        <v>2347</v>
      </c>
      <c r="B3042" s="388">
        <v>43706.721493055556</v>
      </c>
      <c r="C3042" s="389">
        <v>43706</v>
      </c>
      <c r="D3042" s="387" t="s">
        <v>2065</v>
      </c>
      <c r="E3042" s="389">
        <v>43706</v>
      </c>
      <c r="F3042" s="387" t="s">
        <v>2346</v>
      </c>
      <c r="G3042" s="389">
        <v>43706</v>
      </c>
      <c r="H3042" s="387" t="s">
        <v>2035</v>
      </c>
      <c r="I3042" s="389">
        <v>43706</v>
      </c>
      <c r="J3042" s="387" t="s">
        <v>2103</v>
      </c>
      <c r="K3042" s="387" t="s">
        <v>1741</v>
      </c>
      <c r="L3042" s="390" t="s">
        <v>1732</v>
      </c>
      <c r="M3042" s="390" t="s">
        <v>1924</v>
      </c>
      <c r="N3042" s="390" t="str">
        <f t="shared" si="96"/>
        <v>Employee16@blyblade.com</v>
      </c>
      <c r="O3042" s="390" t="str">
        <f t="shared" si="97"/>
        <v>Hunter_Senning</v>
      </c>
      <c r="P3042" s="387" t="s">
        <v>1728</v>
      </c>
      <c r="Q3042" s="387" t="s">
        <v>1847</v>
      </c>
      <c r="R3042" s="387" t="s">
        <v>1738</v>
      </c>
      <c r="S3042" s="387">
        <v>2.4900000000000002</v>
      </c>
      <c r="T3042" s="387">
        <v>22</v>
      </c>
      <c r="U3042" s="387" t="s">
        <v>1737</v>
      </c>
      <c r="V3042" s="387" t="s">
        <v>1772</v>
      </c>
      <c r="W3042" s="387" t="s">
        <v>1771</v>
      </c>
      <c r="X3042" s="387" t="s">
        <v>1770</v>
      </c>
      <c r="Y3042" s="387" t="s">
        <v>1748</v>
      </c>
      <c r="Z3042" s="387" t="s">
        <v>1734</v>
      </c>
      <c r="AA3042" s="387" t="s">
        <v>1733</v>
      </c>
      <c r="AB3042" s="387">
        <v>27.58</v>
      </c>
      <c r="AC3042" s="387">
        <v>0</v>
      </c>
      <c r="AD3042" s="387">
        <v>0</v>
      </c>
      <c r="AE3042" s="387">
        <v>27.58</v>
      </c>
      <c r="AF3042" s="387" t="s">
        <v>1729</v>
      </c>
      <c r="AG3042" s="387">
        <v>27.58</v>
      </c>
      <c r="AH3042" s="387">
        <v>0</v>
      </c>
      <c r="AI3042" s="387">
        <v>0</v>
      </c>
      <c r="AJ3042" s="387">
        <v>27.58</v>
      </c>
      <c r="AK3042" s="387">
        <v>2.76</v>
      </c>
    </row>
    <row r="3043" spans="1:37">
      <c r="A3043" s="387" t="s">
        <v>2345</v>
      </c>
      <c r="B3043" s="388">
        <v>43706.767500000002</v>
      </c>
      <c r="C3043" s="389">
        <v>43706</v>
      </c>
      <c r="D3043" s="387" t="s">
        <v>2344</v>
      </c>
      <c r="E3043" s="389">
        <v>43706</v>
      </c>
      <c r="F3043" s="387" t="s">
        <v>2343</v>
      </c>
      <c r="G3043" s="389">
        <v>43706</v>
      </c>
      <c r="H3043" s="387" t="s">
        <v>2119</v>
      </c>
      <c r="I3043" s="389">
        <v>43706</v>
      </c>
      <c r="J3043" s="387" t="s">
        <v>2118</v>
      </c>
      <c r="K3043" s="387" t="s">
        <v>1741</v>
      </c>
      <c r="L3043" s="390" t="s">
        <v>1732</v>
      </c>
      <c r="M3043" s="390" t="s">
        <v>1924</v>
      </c>
      <c r="N3043" s="390" t="str">
        <f t="shared" si="96"/>
        <v>Employee16@blyblade.com</v>
      </c>
      <c r="O3043" s="390" t="str">
        <f t="shared" si="97"/>
        <v>Hunter_Senning</v>
      </c>
      <c r="P3043" s="387" t="s">
        <v>1728</v>
      </c>
      <c r="Q3043" s="387" t="s">
        <v>1952</v>
      </c>
      <c r="R3043" s="387" t="s">
        <v>1738</v>
      </c>
      <c r="S3043" s="387">
        <v>1.41</v>
      </c>
      <c r="T3043" s="387">
        <v>9</v>
      </c>
      <c r="U3043" s="387" t="s">
        <v>1772</v>
      </c>
      <c r="V3043" s="387" t="s">
        <v>2342</v>
      </c>
      <c r="W3043" s="387" t="s">
        <v>1761</v>
      </c>
      <c r="X3043" s="387" t="s">
        <v>1749</v>
      </c>
      <c r="Y3043" s="387" t="s">
        <v>1748</v>
      </c>
      <c r="Z3043" s="387" t="s">
        <v>1734</v>
      </c>
      <c r="AA3043" s="387" t="s">
        <v>1733</v>
      </c>
      <c r="AB3043" s="387">
        <v>33.18</v>
      </c>
      <c r="AC3043" s="387">
        <v>0</v>
      </c>
      <c r="AD3043" s="387">
        <v>0</v>
      </c>
      <c r="AE3043" s="387">
        <v>33.18</v>
      </c>
      <c r="AF3043" s="387" t="s">
        <v>1729</v>
      </c>
      <c r="AG3043" s="387">
        <v>33.18</v>
      </c>
      <c r="AH3043" s="387">
        <v>0</v>
      </c>
      <c r="AI3043" s="387">
        <v>0</v>
      </c>
      <c r="AJ3043" s="387">
        <v>33.18</v>
      </c>
      <c r="AK3043" s="387">
        <v>3.32</v>
      </c>
    </row>
    <row r="3044" spans="1:37">
      <c r="A3044" s="387" t="s">
        <v>2341</v>
      </c>
      <c r="B3044" s="388">
        <v>43706.806770833333</v>
      </c>
      <c r="C3044" s="389">
        <v>43706</v>
      </c>
      <c r="D3044" s="387" t="s">
        <v>2340</v>
      </c>
      <c r="E3044" s="389">
        <v>43706</v>
      </c>
      <c r="F3044" s="387" t="s">
        <v>2339</v>
      </c>
      <c r="G3044" s="387" t="s">
        <v>1728</v>
      </c>
      <c r="H3044" s="387" t="s">
        <v>1728</v>
      </c>
      <c r="I3044" s="387" t="s">
        <v>1728</v>
      </c>
      <c r="J3044" s="387" t="s">
        <v>1728</v>
      </c>
      <c r="K3044" s="387" t="s">
        <v>1741</v>
      </c>
      <c r="L3044" s="390" t="s">
        <v>1732</v>
      </c>
      <c r="M3044" s="390" t="s">
        <v>1940</v>
      </c>
      <c r="N3044" s="390" t="str">
        <f t="shared" si="96"/>
        <v>Employee11@blyblade.com</v>
      </c>
      <c r="O3044" s="390" t="str">
        <f t="shared" si="97"/>
        <v>Mimi_Grassi</v>
      </c>
      <c r="P3044" s="387" t="s">
        <v>1728</v>
      </c>
      <c r="Q3044" s="387" t="s">
        <v>1762</v>
      </c>
      <c r="R3044" s="387" t="s">
        <v>1753</v>
      </c>
      <c r="S3044" s="387">
        <v>0</v>
      </c>
      <c r="T3044" s="387">
        <v>1</v>
      </c>
      <c r="U3044" s="387" t="s">
        <v>1752</v>
      </c>
      <c r="V3044" s="387" t="s">
        <v>1752</v>
      </c>
      <c r="W3044" s="387" t="s">
        <v>1761</v>
      </c>
      <c r="X3044" s="387" t="s">
        <v>1749</v>
      </c>
      <c r="Y3044" s="387" t="s">
        <v>1735</v>
      </c>
      <c r="Z3044" s="387" t="s">
        <v>1734</v>
      </c>
      <c r="AA3044" s="387" t="s">
        <v>1733</v>
      </c>
      <c r="AB3044" s="387">
        <v>20.25</v>
      </c>
      <c r="AC3044" s="387">
        <v>0</v>
      </c>
      <c r="AD3044" s="387">
        <v>0</v>
      </c>
      <c r="AE3044" s="387">
        <v>20.25</v>
      </c>
      <c r="AF3044" s="387" t="s">
        <v>1729</v>
      </c>
      <c r="AG3044" s="387">
        <v>20.25</v>
      </c>
      <c r="AH3044" s="387">
        <v>0</v>
      </c>
      <c r="AI3044" s="387">
        <v>0</v>
      </c>
      <c r="AJ3044" s="387">
        <v>20.25</v>
      </c>
      <c r="AK3044" s="387">
        <v>2.0299999999999998</v>
      </c>
    </row>
    <row r="3045" spans="1:37">
      <c r="A3045" s="387" t="s">
        <v>2338</v>
      </c>
      <c r="B3045" s="388">
        <v>43706.814826388887</v>
      </c>
      <c r="C3045" s="389">
        <v>43706</v>
      </c>
      <c r="D3045" s="387" t="s">
        <v>2337</v>
      </c>
      <c r="E3045" s="389">
        <v>43706</v>
      </c>
      <c r="F3045" s="387" t="s">
        <v>2336</v>
      </c>
      <c r="G3045" s="389">
        <v>43706</v>
      </c>
      <c r="H3045" s="387" t="s">
        <v>2335</v>
      </c>
      <c r="I3045" s="389">
        <v>43706</v>
      </c>
      <c r="J3045" s="387" t="s">
        <v>2334</v>
      </c>
      <c r="K3045" s="387" t="s">
        <v>1741</v>
      </c>
      <c r="L3045" s="390" t="s">
        <v>1732</v>
      </c>
      <c r="M3045" s="390" t="s">
        <v>2333</v>
      </c>
      <c r="N3045" s="390" t="str">
        <f t="shared" si="96"/>
        <v>Employee53@blyblade.com</v>
      </c>
      <c r="O3045" s="390" t="str">
        <f t="shared" si="97"/>
        <v>Blair_Felts</v>
      </c>
      <c r="P3045" s="387" t="s">
        <v>1728</v>
      </c>
      <c r="Q3045" s="387" t="s">
        <v>1952</v>
      </c>
      <c r="R3045" s="387" t="s">
        <v>1803</v>
      </c>
      <c r="S3045" s="387">
        <v>4.8</v>
      </c>
      <c r="T3045" s="387">
        <v>17</v>
      </c>
      <c r="U3045" s="387" t="s">
        <v>2326</v>
      </c>
      <c r="V3045" s="387" t="s">
        <v>2326</v>
      </c>
      <c r="W3045" s="387" t="s">
        <v>1761</v>
      </c>
      <c r="X3045" s="387" t="s">
        <v>1749</v>
      </c>
      <c r="Y3045" s="387" t="s">
        <v>1748</v>
      </c>
      <c r="Z3045" s="387" t="s">
        <v>1734</v>
      </c>
      <c r="AA3045" s="387" t="s">
        <v>1733</v>
      </c>
      <c r="AB3045" s="387">
        <v>55.33</v>
      </c>
      <c r="AC3045" s="387">
        <v>0</v>
      </c>
      <c r="AD3045" s="387">
        <v>0</v>
      </c>
      <c r="AE3045" s="387">
        <v>55.33</v>
      </c>
      <c r="AF3045" s="387" t="s">
        <v>1729</v>
      </c>
      <c r="AG3045" s="387">
        <v>55.33</v>
      </c>
      <c r="AH3045" s="387">
        <v>0</v>
      </c>
      <c r="AI3045" s="387">
        <v>0</v>
      </c>
      <c r="AJ3045" s="387">
        <v>55.33</v>
      </c>
      <c r="AK3045" s="387">
        <v>5.53</v>
      </c>
    </row>
    <row r="3046" spans="1:37">
      <c r="A3046" s="387" t="s">
        <v>2338</v>
      </c>
      <c r="B3046" s="388">
        <v>43706.817800925928</v>
      </c>
      <c r="C3046" s="389">
        <v>43706</v>
      </c>
      <c r="D3046" s="387" t="s">
        <v>2337</v>
      </c>
      <c r="E3046" s="389">
        <v>43706</v>
      </c>
      <c r="F3046" s="387" t="s">
        <v>2336</v>
      </c>
      <c r="G3046" s="389">
        <v>43706</v>
      </c>
      <c r="H3046" s="387" t="s">
        <v>2335</v>
      </c>
      <c r="I3046" s="389">
        <v>43706</v>
      </c>
      <c r="J3046" s="387" t="s">
        <v>2334</v>
      </c>
      <c r="K3046" s="387" t="s">
        <v>1741</v>
      </c>
      <c r="L3046" s="390" t="s">
        <v>1732</v>
      </c>
      <c r="M3046" s="390" t="s">
        <v>2333</v>
      </c>
      <c r="N3046" s="390" t="str">
        <f t="shared" si="96"/>
        <v>Employee53@blyblade.com</v>
      </c>
      <c r="O3046" s="390" t="str">
        <f t="shared" si="97"/>
        <v>Blair_Felts</v>
      </c>
      <c r="P3046" s="387" t="s">
        <v>1728</v>
      </c>
      <c r="Q3046" s="387" t="s">
        <v>1952</v>
      </c>
      <c r="R3046" s="387" t="s">
        <v>1803</v>
      </c>
      <c r="S3046" s="387">
        <v>4.8</v>
      </c>
      <c r="T3046" s="387">
        <v>17</v>
      </c>
      <c r="U3046" s="387" t="s">
        <v>2326</v>
      </c>
      <c r="V3046" s="387" t="s">
        <v>2326</v>
      </c>
      <c r="W3046" s="387" t="s">
        <v>1761</v>
      </c>
      <c r="X3046" s="387" t="s">
        <v>1749</v>
      </c>
      <c r="Y3046" s="387" t="s">
        <v>1748</v>
      </c>
      <c r="Z3046" s="387" t="s">
        <v>1734</v>
      </c>
      <c r="AA3046" s="387" t="s">
        <v>1747</v>
      </c>
      <c r="AB3046" s="387">
        <v>0</v>
      </c>
      <c r="AC3046" s="387">
        <v>0</v>
      </c>
      <c r="AD3046" s="387">
        <v>6.06</v>
      </c>
      <c r="AE3046" s="387">
        <v>6.06</v>
      </c>
      <c r="AF3046" s="387" t="s">
        <v>1729</v>
      </c>
      <c r="AG3046" s="387">
        <v>0</v>
      </c>
      <c r="AH3046" s="387">
        <v>0</v>
      </c>
      <c r="AI3046" s="387">
        <v>6.06</v>
      </c>
      <c r="AJ3046" s="387">
        <v>6.06</v>
      </c>
      <c r="AK3046" s="387">
        <v>0</v>
      </c>
    </row>
    <row r="3047" spans="1:37">
      <c r="A3047" s="387" t="s">
        <v>2332</v>
      </c>
      <c r="B3047" s="388">
        <v>43706.837881944448</v>
      </c>
      <c r="C3047" s="389">
        <v>43706</v>
      </c>
      <c r="D3047" s="387" t="s">
        <v>2331</v>
      </c>
      <c r="E3047" s="389">
        <v>43706</v>
      </c>
      <c r="F3047" s="387" t="s">
        <v>2330</v>
      </c>
      <c r="G3047" s="389">
        <v>43706</v>
      </c>
      <c r="H3047" s="387" t="s">
        <v>2282</v>
      </c>
      <c r="I3047" s="389">
        <v>43706</v>
      </c>
      <c r="J3047" s="387" t="s">
        <v>2329</v>
      </c>
      <c r="K3047" s="387" t="s">
        <v>1741</v>
      </c>
      <c r="L3047" s="390" t="s">
        <v>1732</v>
      </c>
      <c r="M3047" s="390" t="s">
        <v>1755</v>
      </c>
      <c r="N3047" s="390" t="str">
        <f t="shared" si="96"/>
        <v>Employee2@blyblade.com</v>
      </c>
      <c r="O3047" s="390" t="str">
        <f t="shared" si="97"/>
        <v>Cal_Thompson</v>
      </c>
      <c r="P3047" s="387" t="s">
        <v>1728</v>
      </c>
      <c r="Q3047" s="387" t="s">
        <v>1847</v>
      </c>
      <c r="R3047" s="387" t="s">
        <v>1738</v>
      </c>
      <c r="S3047" s="387">
        <v>4.0599999999999996</v>
      </c>
      <c r="T3047" s="387">
        <v>12</v>
      </c>
      <c r="U3047" s="387" t="s">
        <v>1737</v>
      </c>
      <c r="V3047" s="387" t="s">
        <v>2007</v>
      </c>
      <c r="W3047" s="387" t="s">
        <v>1771</v>
      </c>
      <c r="X3047" s="387" t="s">
        <v>1770</v>
      </c>
      <c r="Y3047" s="387" t="s">
        <v>1748</v>
      </c>
      <c r="Z3047" s="387" t="s">
        <v>1734</v>
      </c>
      <c r="AA3047" s="387" t="s">
        <v>1733</v>
      </c>
      <c r="AB3047" s="387">
        <v>22.06</v>
      </c>
      <c r="AC3047" s="387">
        <v>0</v>
      </c>
      <c r="AD3047" s="387">
        <v>0</v>
      </c>
      <c r="AE3047" s="387">
        <v>22.06</v>
      </c>
      <c r="AF3047" s="387" t="s">
        <v>1729</v>
      </c>
      <c r="AG3047" s="387">
        <v>22.06</v>
      </c>
      <c r="AH3047" s="387">
        <v>0</v>
      </c>
      <c r="AI3047" s="387">
        <v>0</v>
      </c>
      <c r="AJ3047" s="387">
        <v>22.06</v>
      </c>
      <c r="AK3047" s="387">
        <v>2.21</v>
      </c>
    </row>
    <row r="3048" spans="1:37">
      <c r="A3048" s="387" t="s">
        <v>2328</v>
      </c>
      <c r="B3048" s="388">
        <v>43706.839016203703</v>
      </c>
      <c r="C3048" s="389">
        <v>43706</v>
      </c>
      <c r="D3048" s="387" t="s">
        <v>1973</v>
      </c>
      <c r="E3048" s="389">
        <v>43706</v>
      </c>
      <c r="F3048" s="387" t="s">
        <v>2087</v>
      </c>
      <c r="G3048" s="389">
        <v>43706</v>
      </c>
      <c r="H3048" s="387" t="s">
        <v>2092</v>
      </c>
      <c r="I3048" s="389">
        <v>43706</v>
      </c>
      <c r="J3048" s="387" t="s">
        <v>2091</v>
      </c>
      <c r="K3048" s="387" t="s">
        <v>1741</v>
      </c>
      <c r="L3048" s="390" t="s">
        <v>1732</v>
      </c>
      <c r="M3048" s="390" t="s">
        <v>2327</v>
      </c>
      <c r="N3048" s="390" t="str">
        <f t="shared" si="96"/>
        <v>Employee56@blyblade.com</v>
      </c>
      <c r="O3048" s="390" t="str">
        <f t="shared" si="97"/>
        <v>Conrad_Grimmer</v>
      </c>
      <c r="P3048" s="387" t="s">
        <v>1728</v>
      </c>
      <c r="Q3048" s="387" t="s">
        <v>1952</v>
      </c>
      <c r="R3048" s="387" t="s">
        <v>1803</v>
      </c>
      <c r="S3048" s="387">
        <v>2.9</v>
      </c>
      <c r="T3048" s="387">
        <v>10</v>
      </c>
      <c r="U3048" s="387" t="s">
        <v>2326</v>
      </c>
      <c r="V3048" s="387" t="s">
        <v>2326</v>
      </c>
      <c r="W3048" s="387" t="s">
        <v>1761</v>
      </c>
      <c r="X3048" s="387" t="s">
        <v>1749</v>
      </c>
      <c r="Y3048" s="387" t="s">
        <v>1748</v>
      </c>
      <c r="Z3048" s="387" t="s">
        <v>1734</v>
      </c>
      <c r="AA3048" s="387" t="s">
        <v>1733</v>
      </c>
      <c r="AB3048" s="387">
        <v>40.03</v>
      </c>
      <c r="AC3048" s="387">
        <v>0</v>
      </c>
      <c r="AD3048" s="387">
        <v>0</v>
      </c>
      <c r="AE3048" s="387">
        <v>40.03</v>
      </c>
      <c r="AF3048" s="387" t="s">
        <v>1729</v>
      </c>
      <c r="AG3048" s="387">
        <v>40.03</v>
      </c>
      <c r="AH3048" s="387">
        <v>0</v>
      </c>
      <c r="AI3048" s="387">
        <v>0</v>
      </c>
      <c r="AJ3048" s="387">
        <v>40.03</v>
      </c>
      <c r="AK3048" s="387">
        <v>4</v>
      </c>
    </row>
    <row r="3049" spans="1:37">
      <c r="A3049" s="387" t="s">
        <v>2325</v>
      </c>
      <c r="B3049" s="388">
        <v>43706.852893518517</v>
      </c>
      <c r="C3049" s="389">
        <v>43706</v>
      </c>
      <c r="D3049" s="387" t="s">
        <v>1920</v>
      </c>
      <c r="E3049" s="389">
        <v>43706</v>
      </c>
      <c r="F3049" s="387" t="s">
        <v>2324</v>
      </c>
      <c r="G3049" s="389">
        <v>43706</v>
      </c>
      <c r="H3049" s="387" t="s">
        <v>2323</v>
      </c>
      <c r="I3049" s="389">
        <v>43706</v>
      </c>
      <c r="J3049" s="387" t="s">
        <v>2322</v>
      </c>
      <c r="K3049" s="387" t="s">
        <v>1741</v>
      </c>
      <c r="L3049" s="390" t="s">
        <v>1732</v>
      </c>
      <c r="M3049" s="390" t="s">
        <v>1986</v>
      </c>
      <c r="N3049" s="390" t="str">
        <f t="shared" si="96"/>
        <v>Employee1@blyblade.com</v>
      </c>
      <c r="O3049" s="390" t="str">
        <f t="shared" si="97"/>
        <v>Jake_Mirto</v>
      </c>
      <c r="P3049" s="387" t="s">
        <v>1728</v>
      </c>
      <c r="Q3049" s="387" t="s">
        <v>1762</v>
      </c>
      <c r="R3049" s="387" t="s">
        <v>1753</v>
      </c>
      <c r="S3049" s="387">
        <v>21.49</v>
      </c>
      <c r="T3049" s="387">
        <v>63</v>
      </c>
      <c r="U3049" s="387" t="s">
        <v>1752</v>
      </c>
      <c r="V3049" s="387" t="s">
        <v>1826</v>
      </c>
      <c r="W3049" s="387" t="s">
        <v>1761</v>
      </c>
      <c r="X3049" s="387" t="s">
        <v>1749</v>
      </c>
      <c r="Y3049" s="387" t="s">
        <v>1735</v>
      </c>
      <c r="Z3049" s="387" t="s">
        <v>1734</v>
      </c>
      <c r="AA3049" s="387" t="s">
        <v>1733</v>
      </c>
      <c r="AB3049" s="387">
        <v>190.94</v>
      </c>
      <c r="AC3049" s="387">
        <v>0</v>
      </c>
      <c r="AD3049" s="387">
        <v>0</v>
      </c>
      <c r="AE3049" s="387">
        <v>190.94</v>
      </c>
      <c r="AF3049" s="387" t="s">
        <v>1729</v>
      </c>
      <c r="AG3049" s="387">
        <v>190.94</v>
      </c>
      <c r="AH3049" s="387">
        <v>0</v>
      </c>
      <c r="AI3049" s="387">
        <v>0</v>
      </c>
      <c r="AJ3049" s="387">
        <v>190.94</v>
      </c>
      <c r="AK3049" s="387">
        <v>19.09</v>
      </c>
    </row>
    <row r="3050" spans="1:37">
      <c r="A3050" s="387" t="s">
        <v>2321</v>
      </c>
      <c r="B3050" s="388">
        <v>43706.858888888892</v>
      </c>
      <c r="C3050" s="389">
        <v>43706</v>
      </c>
      <c r="D3050" s="387" t="s">
        <v>2320</v>
      </c>
      <c r="E3050" s="389">
        <v>43706</v>
      </c>
      <c r="F3050" s="387" t="s">
        <v>2319</v>
      </c>
      <c r="G3050" s="389">
        <v>43706</v>
      </c>
      <c r="H3050" s="387" t="s">
        <v>1925</v>
      </c>
      <c r="I3050" s="389">
        <v>43706</v>
      </c>
      <c r="J3050" s="387" t="s">
        <v>2150</v>
      </c>
      <c r="K3050" s="387" t="s">
        <v>1741</v>
      </c>
      <c r="L3050" s="390" t="s">
        <v>1732</v>
      </c>
      <c r="M3050" s="390" t="s">
        <v>2208</v>
      </c>
      <c r="N3050" s="390" t="str">
        <f t="shared" si="96"/>
        <v>Employee13@blyblade.com</v>
      </c>
      <c r="O3050" s="390" t="str">
        <f t="shared" si="97"/>
        <v>Evelyn_Pelczar</v>
      </c>
      <c r="P3050" s="387" t="s">
        <v>1728</v>
      </c>
      <c r="Q3050" s="387" t="s">
        <v>1847</v>
      </c>
      <c r="R3050" s="387" t="s">
        <v>1738</v>
      </c>
      <c r="S3050" s="387">
        <v>1.1200000000000001</v>
      </c>
      <c r="T3050" s="387">
        <v>8</v>
      </c>
      <c r="U3050" s="387" t="s">
        <v>1883</v>
      </c>
      <c r="V3050" s="387" t="s">
        <v>1772</v>
      </c>
      <c r="W3050" s="387" t="s">
        <v>1771</v>
      </c>
      <c r="X3050" s="387" t="s">
        <v>1770</v>
      </c>
      <c r="Y3050" s="387" t="s">
        <v>1735</v>
      </c>
      <c r="Z3050" s="387" t="s">
        <v>1734</v>
      </c>
      <c r="AA3050" s="387" t="s">
        <v>1733</v>
      </c>
      <c r="AB3050" s="387">
        <v>12.36</v>
      </c>
      <c r="AC3050" s="387">
        <v>0</v>
      </c>
      <c r="AD3050" s="387">
        <v>0</v>
      </c>
      <c r="AE3050" s="387">
        <v>12.36</v>
      </c>
      <c r="AF3050" s="387" t="s">
        <v>1729</v>
      </c>
      <c r="AG3050" s="387">
        <v>12.36</v>
      </c>
      <c r="AH3050" s="387">
        <v>0</v>
      </c>
      <c r="AI3050" s="387">
        <v>0</v>
      </c>
      <c r="AJ3050" s="387">
        <v>12.36</v>
      </c>
      <c r="AK3050" s="387">
        <v>1.24</v>
      </c>
    </row>
    <row r="3051" spans="1:37">
      <c r="A3051" s="387" t="s">
        <v>2318</v>
      </c>
      <c r="B3051" s="388">
        <v>43706.869247685187</v>
      </c>
      <c r="C3051" s="389">
        <v>43706</v>
      </c>
      <c r="D3051" s="387" t="s">
        <v>2316</v>
      </c>
      <c r="E3051" s="389">
        <v>43706</v>
      </c>
      <c r="F3051" s="387" t="s">
        <v>2315</v>
      </c>
      <c r="G3051" s="389">
        <v>43706</v>
      </c>
      <c r="H3051" s="387" t="s">
        <v>1767</v>
      </c>
      <c r="I3051" s="389">
        <v>43706</v>
      </c>
      <c r="J3051" s="387" t="s">
        <v>1766</v>
      </c>
      <c r="K3051" s="387" t="s">
        <v>1741</v>
      </c>
      <c r="L3051" s="390" t="s">
        <v>1732</v>
      </c>
      <c r="M3051" s="390" t="s">
        <v>2287</v>
      </c>
      <c r="N3051" s="390" t="str">
        <f t="shared" si="96"/>
        <v>Employee14@blyblade.com</v>
      </c>
      <c r="O3051" s="390" t="str">
        <f t="shared" si="97"/>
        <v>Bowie_Tam</v>
      </c>
      <c r="P3051" s="387" t="s">
        <v>1728</v>
      </c>
      <c r="Q3051" s="387" t="s">
        <v>1952</v>
      </c>
      <c r="R3051" s="387" t="s">
        <v>1738</v>
      </c>
      <c r="S3051" s="387">
        <v>6.26</v>
      </c>
      <c r="T3051" s="387">
        <v>19</v>
      </c>
      <c r="U3051" s="387" t="s">
        <v>2026</v>
      </c>
      <c r="V3051" s="387" t="s">
        <v>2026</v>
      </c>
      <c r="W3051" s="387" t="s">
        <v>2025</v>
      </c>
      <c r="X3051" s="387" t="s">
        <v>1749</v>
      </c>
      <c r="Y3051" s="387" t="s">
        <v>1748</v>
      </c>
      <c r="Z3051" s="387" t="s">
        <v>1734</v>
      </c>
      <c r="AA3051" s="387" t="s">
        <v>1747</v>
      </c>
      <c r="AB3051" s="387">
        <v>0</v>
      </c>
      <c r="AC3051" s="387">
        <v>0</v>
      </c>
      <c r="AD3051" s="387">
        <v>6.37</v>
      </c>
      <c r="AE3051" s="387">
        <v>6.37</v>
      </c>
      <c r="AF3051" s="387" t="s">
        <v>1729</v>
      </c>
      <c r="AG3051" s="387">
        <v>0</v>
      </c>
      <c r="AH3051" s="387">
        <v>0</v>
      </c>
      <c r="AI3051" s="387">
        <v>6.37</v>
      </c>
      <c r="AJ3051" s="387">
        <v>6.37</v>
      </c>
      <c r="AK3051" s="387">
        <v>0</v>
      </c>
    </row>
    <row r="3052" spans="1:37">
      <c r="A3052" s="387" t="s">
        <v>2318</v>
      </c>
      <c r="B3052" s="388">
        <v>43706.869247685187</v>
      </c>
      <c r="C3052" s="389">
        <v>43706</v>
      </c>
      <c r="D3052" s="387" t="s">
        <v>2316</v>
      </c>
      <c r="E3052" s="389">
        <v>43706</v>
      </c>
      <c r="F3052" s="387" t="s">
        <v>2315</v>
      </c>
      <c r="G3052" s="389">
        <v>43706</v>
      </c>
      <c r="H3052" s="387" t="s">
        <v>1767</v>
      </c>
      <c r="I3052" s="389">
        <v>43706</v>
      </c>
      <c r="J3052" s="387" t="s">
        <v>1766</v>
      </c>
      <c r="K3052" s="387" t="s">
        <v>1741</v>
      </c>
      <c r="L3052" s="390" t="s">
        <v>1732</v>
      </c>
      <c r="M3052" s="390" t="s">
        <v>2287</v>
      </c>
      <c r="N3052" s="390" t="str">
        <f t="shared" si="96"/>
        <v>Employee14@blyblade.com</v>
      </c>
      <c r="O3052" s="390" t="str">
        <f t="shared" si="97"/>
        <v>Bowie_Tam</v>
      </c>
      <c r="P3052" s="387" t="s">
        <v>1728</v>
      </c>
      <c r="Q3052" s="387" t="s">
        <v>1952</v>
      </c>
      <c r="R3052" s="387" t="s">
        <v>1738</v>
      </c>
      <c r="S3052" s="387">
        <v>6.26</v>
      </c>
      <c r="T3052" s="387">
        <v>19</v>
      </c>
      <c r="U3052" s="387" t="s">
        <v>2026</v>
      </c>
      <c r="V3052" s="387" t="s">
        <v>2026</v>
      </c>
      <c r="W3052" s="387" t="s">
        <v>2025</v>
      </c>
      <c r="X3052" s="387" t="s">
        <v>1749</v>
      </c>
      <c r="Y3052" s="387" t="s">
        <v>1748</v>
      </c>
      <c r="Z3052" s="387" t="s">
        <v>1734</v>
      </c>
      <c r="AA3052" s="387" t="s">
        <v>1733</v>
      </c>
      <c r="AB3052" s="387">
        <v>69.180000000000007</v>
      </c>
      <c r="AC3052" s="387">
        <v>0</v>
      </c>
      <c r="AD3052" s="387">
        <v>0</v>
      </c>
      <c r="AE3052" s="387">
        <v>69.180000000000007</v>
      </c>
      <c r="AF3052" s="387" t="s">
        <v>1729</v>
      </c>
      <c r="AG3052" s="387">
        <v>69.180000000000007</v>
      </c>
      <c r="AH3052" s="387">
        <v>0</v>
      </c>
      <c r="AI3052" s="387">
        <v>0</v>
      </c>
      <c r="AJ3052" s="387">
        <v>69.180000000000007</v>
      </c>
      <c r="AK3052" s="387">
        <v>6.92</v>
      </c>
    </row>
    <row r="3053" spans="1:37">
      <c r="A3053" s="387" t="s">
        <v>2317</v>
      </c>
      <c r="B3053" s="388">
        <v>43706.881006944444</v>
      </c>
      <c r="C3053" s="389">
        <v>43706</v>
      </c>
      <c r="D3053" s="387" t="s">
        <v>2316</v>
      </c>
      <c r="E3053" s="389">
        <v>43706</v>
      </c>
      <c r="F3053" s="387" t="s">
        <v>2315</v>
      </c>
      <c r="G3053" s="389">
        <v>43706</v>
      </c>
      <c r="H3053" s="387" t="s">
        <v>2061</v>
      </c>
      <c r="I3053" s="389">
        <v>43706</v>
      </c>
      <c r="J3053" s="387" t="s">
        <v>2060</v>
      </c>
      <c r="K3053" s="387" t="s">
        <v>1741</v>
      </c>
      <c r="L3053" s="390" t="s">
        <v>1732</v>
      </c>
      <c r="M3053" s="390" t="s">
        <v>1940</v>
      </c>
      <c r="N3053" s="390" t="str">
        <f t="shared" si="96"/>
        <v>Employee11@blyblade.com</v>
      </c>
      <c r="O3053" s="390" t="str">
        <f t="shared" si="97"/>
        <v>Mimi_Grassi</v>
      </c>
      <c r="P3053" s="387" t="s">
        <v>1728</v>
      </c>
      <c r="Q3053" s="387" t="s">
        <v>1754</v>
      </c>
      <c r="R3053" s="387" t="s">
        <v>1753</v>
      </c>
      <c r="S3053" s="387">
        <v>8.35</v>
      </c>
      <c r="T3053" s="387">
        <v>33</v>
      </c>
      <c r="U3053" s="387" t="s">
        <v>1751</v>
      </c>
      <c r="V3053" s="387" t="s">
        <v>1996</v>
      </c>
      <c r="W3053" s="387" t="s">
        <v>1750</v>
      </c>
      <c r="X3053" s="387" t="s">
        <v>1749</v>
      </c>
      <c r="Y3053" s="387" t="s">
        <v>1735</v>
      </c>
      <c r="Z3053" s="387" t="s">
        <v>1734</v>
      </c>
      <c r="AA3053" s="387" t="s">
        <v>1733</v>
      </c>
      <c r="AB3053" s="387">
        <v>32.1</v>
      </c>
      <c r="AC3053" s="387">
        <v>0</v>
      </c>
      <c r="AD3053" s="387">
        <v>0</v>
      </c>
      <c r="AE3053" s="387">
        <v>32.1</v>
      </c>
      <c r="AF3053" s="387" t="s">
        <v>1729</v>
      </c>
      <c r="AG3053" s="387">
        <v>32.1</v>
      </c>
      <c r="AH3053" s="387">
        <v>0</v>
      </c>
      <c r="AI3053" s="387">
        <v>0</v>
      </c>
      <c r="AJ3053" s="387">
        <v>32.1</v>
      </c>
      <c r="AK3053" s="387">
        <v>3.21</v>
      </c>
    </row>
    <row r="3054" spans="1:37">
      <c r="A3054" s="387" t="s">
        <v>2314</v>
      </c>
      <c r="B3054" s="388">
        <v>43706.89471064815</v>
      </c>
      <c r="C3054" s="389">
        <v>43706</v>
      </c>
      <c r="D3054" s="387" t="s">
        <v>1947</v>
      </c>
      <c r="E3054" s="389">
        <v>43706</v>
      </c>
      <c r="F3054" s="387" t="s">
        <v>2313</v>
      </c>
      <c r="G3054" s="389">
        <v>43706</v>
      </c>
      <c r="H3054" s="387" t="s">
        <v>2312</v>
      </c>
      <c r="I3054" s="389">
        <v>43706</v>
      </c>
      <c r="J3054" s="387" t="s">
        <v>1783</v>
      </c>
      <c r="K3054" s="387" t="s">
        <v>1741</v>
      </c>
      <c r="L3054" s="390" t="s">
        <v>1732</v>
      </c>
      <c r="M3054" s="390" t="s">
        <v>2027</v>
      </c>
      <c r="N3054" s="390" t="str">
        <f t="shared" si="96"/>
        <v>Employee28@blyblade.com</v>
      </c>
      <c r="O3054" s="390" t="str">
        <f t="shared" si="97"/>
        <v>Tony_Conte</v>
      </c>
      <c r="P3054" s="387" t="s">
        <v>1728</v>
      </c>
      <c r="Q3054" s="387" t="s">
        <v>1952</v>
      </c>
      <c r="R3054" s="387" t="s">
        <v>1738</v>
      </c>
      <c r="S3054" s="387">
        <v>3.69</v>
      </c>
      <c r="T3054" s="387">
        <v>15</v>
      </c>
      <c r="U3054" s="387" t="s">
        <v>2026</v>
      </c>
      <c r="V3054" s="387" t="s">
        <v>2026</v>
      </c>
      <c r="W3054" s="387" t="s">
        <v>2025</v>
      </c>
      <c r="X3054" s="387" t="s">
        <v>1749</v>
      </c>
      <c r="Y3054" s="387" t="s">
        <v>1748</v>
      </c>
      <c r="Z3054" s="387" t="s">
        <v>1734</v>
      </c>
      <c r="AA3054" s="387" t="s">
        <v>1733</v>
      </c>
      <c r="AB3054" s="387">
        <v>51.65</v>
      </c>
      <c r="AC3054" s="387">
        <v>0</v>
      </c>
      <c r="AD3054" s="387">
        <v>0</v>
      </c>
      <c r="AE3054" s="387">
        <v>51.65</v>
      </c>
      <c r="AF3054" s="387" t="s">
        <v>1729</v>
      </c>
      <c r="AG3054" s="387">
        <v>51.65</v>
      </c>
      <c r="AH3054" s="387">
        <v>0</v>
      </c>
      <c r="AI3054" s="387">
        <v>0</v>
      </c>
      <c r="AJ3054" s="387">
        <v>51.65</v>
      </c>
      <c r="AK3054" s="387">
        <v>5.17</v>
      </c>
    </row>
    <row r="3055" spans="1:37">
      <c r="A3055" s="387" t="s">
        <v>2299</v>
      </c>
      <c r="B3055" s="388">
        <v>43706.899421296293</v>
      </c>
      <c r="C3055" s="389">
        <v>43706</v>
      </c>
      <c r="D3055" s="387" t="s">
        <v>2023</v>
      </c>
      <c r="E3055" s="389">
        <v>43706</v>
      </c>
      <c r="F3055" s="387" t="s">
        <v>2022</v>
      </c>
      <c r="G3055" s="387" t="s">
        <v>1728</v>
      </c>
      <c r="H3055" s="387" t="s">
        <v>1728</v>
      </c>
      <c r="I3055" s="387" t="s">
        <v>1728</v>
      </c>
      <c r="J3055" s="387" t="s">
        <v>1728</v>
      </c>
      <c r="K3055" s="387" t="s">
        <v>1741</v>
      </c>
      <c r="L3055" s="390" t="s">
        <v>1732</v>
      </c>
      <c r="M3055" s="390" t="s">
        <v>1731</v>
      </c>
      <c r="N3055" s="390" t="str">
        <f t="shared" si="96"/>
        <v>Employee8@blyblade.com</v>
      </c>
      <c r="O3055" s="390" t="str">
        <f t="shared" si="97"/>
        <v>--_--</v>
      </c>
      <c r="P3055" s="387" t="s">
        <v>1728</v>
      </c>
      <c r="Q3055" s="387" t="s">
        <v>1762</v>
      </c>
      <c r="R3055" s="387" t="s">
        <v>1753</v>
      </c>
      <c r="S3055" s="387" t="s">
        <v>1728</v>
      </c>
      <c r="T3055" s="387" t="s">
        <v>1728</v>
      </c>
      <c r="U3055" s="387" t="s">
        <v>2298</v>
      </c>
      <c r="V3055" s="387" t="s">
        <v>2019</v>
      </c>
      <c r="W3055" s="387" t="s">
        <v>1761</v>
      </c>
      <c r="X3055" s="387" t="s">
        <v>1749</v>
      </c>
      <c r="Y3055" s="387" t="s">
        <v>1728</v>
      </c>
      <c r="Z3055" s="387" t="s">
        <v>1734</v>
      </c>
      <c r="AA3055" s="387" t="s">
        <v>1733</v>
      </c>
      <c r="AB3055" s="387">
        <v>20</v>
      </c>
      <c r="AC3055" s="387">
        <v>0</v>
      </c>
      <c r="AD3055" s="387">
        <v>0</v>
      </c>
      <c r="AE3055" s="387">
        <v>20</v>
      </c>
      <c r="AF3055" s="387" t="s">
        <v>1729</v>
      </c>
      <c r="AG3055" s="387">
        <v>20</v>
      </c>
      <c r="AH3055" s="387">
        <v>0</v>
      </c>
      <c r="AI3055" s="387">
        <v>0</v>
      </c>
      <c r="AJ3055" s="387">
        <v>20</v>
      </c>
      <c r="AK3055" s="387">
        <v>2</v>
      </c>
    </row>
    <row r="3056" spans="1:37">
      <c r="A3056" s="387" t="s">
        <v>2311</v>
      </c>
      <c r="B3056" s="388">
        <v>43706.909907407404</v>
      </c>
      <c r="C3056" s="389">
        <v>43706</v>
      </c>
      <c r="D3056" s="387" t="s">
        <v>2310</v>
      </c>
      <c r="E3056" s="389">
        <v>43706</v>
      </c>
      <c r="F3056" s="387" t="s">
        <v>2309</v>
      </c>
      <c r="G3056" s="389">
        <v>43706</v>
      </c>
      <c r="H3056" s="387" t="s">
        <v>2308</v>
      </c>
      <c r="I3056" s="389">
        <v>43706</v>
      </c>
      <c r="J3056" s="387" t="s">
        <v>2111</v>
      </c>
      <c r="K3056" s="387" t="s">
        <v>1741</v>
      </c>
      <c r="L3056" s="390" t="s">
        <v>1732</v>
      </c>
      <c r="M3056" s="390" t="s">
        <v>1940</v>
      </c>
      <c r="N3056" s="390" t="str">
        <f t="shared" si="96"/>
        <v>Employee11@blyblade.com</v>
      </c>
      <c r="O3056" s="390" t="str">
        <f t="shared" si="97"/>
        <v>Mimi_Grassi</v>
      </c>
      <c r="P3056" s="387" t="s">
        <v>1728</v>
      </c>
      <c r="Q3056" s="387" t="s">
        <v>1967</v>
      </c>
      <c r="R3056" s="387" t="s">
        <v>1753</v>
      </c>
      <c r="S3056" s="387">
        <v>11.34</v>
      </c>
      <c r="T3056" s="387">
        <v>18</v>
      </c>
      <c r="U3056" s="387" t="s">
        <v>2019</v>
      </c>
      <c r="V3056" s="387" t="s">
        <v>2307</v>
      </c>
      <c r="W3056" s="387" t="s">
        <v>1761</v>
      </c>
      <c r="X3056" s="387" t="s">
        <v>1749</v>
      </c>
      <c r="Y3056" s="387" t="s">
        <v>1735</v>
      </c>
      <c r="Z3056" s="387" t="s">
        <v>1734</v>
      </c>
      <c r="AA3056" s="387" t="s">
        <v>1733</v>
      </c>
      <c r="AB3056" s="387">
        <v>64.650000000000006</v>
      </c>
      <c r="AC3056" s="387">
        <v>0</v>
      </c>
      <c r="AD3056" s="387">
        <v>0</v>
      </c>
      <c r="AE3056" s="387">
        <v>64.650000000000006</v>
      </c>
      <c r="AF3056" s="387" t="s">
        <v>1729</v>
      </c>
      <c r="AG3056" s="387">
        <v>64.650000000000006</v>
      </c>
      <c r="AH3056" s="387">
        <v>0</v>
      </c>
      <c r="AI3056" s="387">
        <v>0</v>
      </c>
      <c r="AJ3056" s="387">
        <v>64.650000000000006</v>
      </c>
      <c r="AK3056" s="387">
        <v>6.47</v>
      </c>
    </row>
    <row r="3057" spans="1:37">
      <c r="A3057" s="387" t="s">
        <v>2306</v>
      </c>
      <c r="B3057" s="388">
        <v>43706.913344907407</v>
      </c>
      <c r="C3057" s="389">
        <v>43706</v>
      </c>
      <c r="D3057" s="387" t="s">
        <v>1912</v>
      </c>
      <c r="E3057" s="389">
        <v>43706</v>
      </c>
      <c r="F3057" s="387" t="s">
        <v>2305</v>
      </c>
      <c r="G3057" s="389">
        <v>43706</v>
      </c>
      <c r="H3057" s="387" t="s">
        <v>2304</v>
      </c>
      <c r="I3057" s="389">
        <v>43706</v>
      </c>
      <c r="J3057" s="387" t="s">
        <v>2303</v>
      </c>
      <c r="K3057" s="387" t="s">
        <v>1741</v>
      </c>
      <c r="L3057" s="390" t="s">
        <v>1732</v>
      </c>
      <c r="M3057" s="390" t="s">
        <v>2127</v>
      </c>
      <c r="N3057" s="390" t="str">
        <f t="shared" si="96"/>
        <v>Employee46@blyblade.com</v>
      </c>
      <c r="O3057" s="390" t="str">
        <f t="shared" si="97"/>
        <v>Ngozi_Kemjika</v>
      </c>
      <c r="P3057" s="387" t="s">
        <v>1728</v>
      </c>
      <c r="Q3057" s="387" t="s">
        <v>1754</v>
      </c>
      <c r="R3057" s="387" t="s">
        <v>1738</v>
      </c>
      <c r="S3057" s="387">
        <v>16.29</v>
      </c>
      <c r="T3057" s="387">
        <v>49</v>
      </c>
      <c r="U3057" s="387" t="s">
        <v>2279</v>
      </c>
      <c r="V3057" s="387" t="s">
        <v>1802</v>
      </c>
      <c r="W3057" s="387" t="s">
        <v>1771</v>
      </c>
      <c r="X3057" s="387" t="s">
        <v>1770</v>
      </c>
      <c r="Y3057" s="387" t="s">
        <v>1825</v>
      </c>
      <c r="Z3057" s="387" t="s">
        <v>1734</v>
      </c>
      <c r="AA3057" s="387" t="s">
        <v>1733</v>
      </c>
      <c r="AB3057" s="387">
        <v>67.069999999999993</v>
      </c>
      <c r="AC3057" s="387">
        <v>0</v>
      </c>
      <c r="AD3057" s="387">
        <v>0</v>
      </c>
      <c r="AE3057" s="387">
        <v>67.069999999999993</v>
      </c>
      <c r="AF3057" s="387" t="s">
        <v>1729</v>
      </c>
      <c r="AG3057" s="387">
        <v>67.069999999999993</v>
      </c>
      <c r="AH3057" s="387">
        <v>0</v>
      </c>
      <c r="AI3057" s="387">
        <v>0</v>
      </c>
      <c r="AJ3057" s="387">
        <v>67.069999999999993</v>
      </c>
      <c r="AK3057" s="387">
        <v>6.71</v>
      </c>
    </row>
    <row r="3058" spans="1:37">
      <c r="A3058" s="387" t="s">
        <v>2302</v>
      </c>
      <c r="B3058" s="388">
        <v>43706.914675925924</v>
      </c>
      <c r="C3058" s="389">
        <v>43706</v>
      </c>
      <c r="D3058" s="387" t="s">
        <v>1879</v>
      </c>
      <c r="E3058" s="389">
        <v>43706</v>
      </c>
      <c r="F3058" s="387" t="s">
        <v>2301</v>
      </c>
      <c r="G3058" s="389">
        <v>43706</v>
      </c>
      <c r="H3058" s="387" t="s">
        <v>2235</v>
      </c>
      <c r="I3058" s="389">
        <v>43706</v>
      </c>
      <c r="J3058" s="387" t="s">
        <v>2300</v>
      </c>
      <c r="K3058" s="387" t="s">
        <v>1741</v>
      </c>
      <c r="L3058" s="390" t="s">
        <v>1732</v>
      </c>
      <c r="M3058" s="390" t="s">
        <v>2265</v>
      </c>
      <c r="N3058" s="390" t="str">
        <f t="shared" si="96"/>
        <v>Employee4@blyblade.com</v>
      </c>
      <c r="O3058" s="390" t="str">
        <f t="shared" si="97"/>
        <v>Oksana_Orlov</v>
      </c>
      <c r="P3058" s="387" t="s">
        <v>1728</v>
      </c>
      <c r="Q3058" s="387" t="s">
        <v>1847</v>
      </c>
      <c r="R3058" s="387" t="s">
        <v>1738</v>
      </c>
      <c r="S3058" s="387">
        <v>4.51</v>
      </c>
      <c r="T3058" s="387">
        <v>25</v>
      </c>
      <c r="U3058" s="387" t="s">
        <v>1883</v>
      </c>
      <c r="V3058" s="387" t="s">
        <v>2007</v>
      </c>
      <c r="W3058" s="387" t="s">
        <v>1965</v>
      </c>
      <c r="X3058" s="387" t="s">
        <v>1964</v>
      </c>
      <c r="Y3058" s="387" t="s">
        <v>1735</v>
      </c>
      <c r="Z3058" s="387" t="s">
        <v>1734</v>
      </c>
      <c r="AA3058" s="387" t="s">
        <v>1733</v>
      </c>
      <c r="AB3058" s="387">
        <v>33.590000000000003</v>
      </c>
      <c r="AC3058" s="387">
        <v>0</v>
      </c>
      <c r="AD3058" s="387">
        <v>0</v>
      </c>
      <c r="AE3058" s="387">
        <v>33.590000000000003</v>
      </c>
      <c r="AF3058" s="387" t="s">
        <v>1729</v>
      </c>
      <c r="AG3058" s="387">
        <v>33.590000000000003</v>
      </c>
      <c r="AH3058" s="387">
        <v>0</v>
      </c>
      <c r="AI3058" s="387">
        <v>0</v>
      </c>
      <c r="AJ3058" s="387">
        <v>33.590000000000003</v>
      </c>
      <c r="AK3058" s="387">
        <v>3.36</v>
      </c>
    </row>
    <row r="3059" spans="1:37">
      <c r="A3059" s="387" t="s">
        <v>2299</v>
      </c>
      <c r="B3059" s="388">
        <v>43706.915335648147</v>
      </c>
      <c r="C3059" s="389">
        <v>43706</v>
      </c>
      <c r="D3059" s="387" t="s">
        <v>2023</v>
      </c>
      <c r="E3059" s="389">
        <v>43706</v>
      </c>
      <c r="F3059" s="387" t="s">
        <v>2022</v>
      </c>
      <c r="G3059" s="387" t="s">
        <v>1728</v>
      </c>
      <c r="H3059" s="387" t="s">
        <v>1728</v>
      </c>
      <c r="I3059" s="387" t="s">
        <v>1728</v>
      </c>
      <c r="J3059" s="387" t="s">
        <v>1728</v>
      </c>
      <c r="K3059" s="387" t="s">
        <v>1741</v>
      </c>
      <c r="L3059" s="390" t="s">
        <v>1732</v>
      </c>
      <c r="M3059" s="390" t="s">
        <v>1731</v>
      </c>
      <c r="N3059" s="390" t="str">
        <f t="shared" si="96"/>
        <v>Employee8@blyblade.com</v>
      </c>
      <c r="O3059" s="390" t="str">
        <f t="shared" si="97"/>
        <v>--_--</v>
      </c>
      <c r="P3059" s="387" t="s">
        <v>1728</v>
      </c>
      <c r="Q3059" s="387" t="s">
        <v>1762</v>
      </c>
      <c r="R3059" s="387" t="s">
        <v>1753</v>
      </c>
      <c r="S3059" s="387" t="s">
        <v>1728</v>
      </c>
      <c r="T3059" s="387" t="s">
        <v>1728</v>
      </c>
      <c r="U3059" s="387" t="s">
        <v>2298</v>
      </c>
      <c r="V3059" s="387" t="s">
        <v>2019</v>
      </c>
      <c r="W3059" s="387" t="s">
        <v>1761</v>
      </c>
      <c r="X3059" s="387" t="s">
        <v>1749</v>
      </c>
      <c r="Y3059" s="387" t="s">
        <v>1728</v>
      </c>
      <c r="Z3059" s="387" t="s">
        <v>1734</v>
      </c>
      <c r="AA3059" s="387" t="s">
        <v>2138</v>
      </c>
      <c r="AB3059" s="387">
        <v>-20</v>
      </c>
      <c r="AC3059" s="387">
        <v>0</v>
      </c>
      <c r="AD3059" s="387">
        <v>0</v>
      </c>
      <c r="AE3059" s="387">
        <v>-20</v>
      </c>
      <c r="AF3059" s="387" t="s">
        <v>1729</v>
      </c>
      <c r="AG3059" s="387">
        <v>-20</v>
      </c>
      <c r="AH3059" s="387">
        <v>0</v>
      </c>
      <c r="AI3059" s="387">
        <v>0</v>
      </c>
      <c r="AJ3059" s="387">
        <v>-20</v>
      </c>
      <c r="AK3059" s="387">
        <v>-2</v>
      </c>
    </row>
    <row r="3060" spans="1:37">
      <c r="A3060" s="391" t="s">
        <v>2297</v>
      </c>
      <c r="B3060" s="388">
        <v>43706.935266203705</v>
      </c>
      <c r="C3060" s="389">
        <v>43706</v>
      </c>
      <c r="D3060" s="387" t="s">
        <v>2296</v>
      </c>
      <c r="E3060" s="389">
        <v>43706</v>
      </c>
      <c r="F3060" s="387" t="s">
        <v>2295</v>
      </c>
      <c r="G3060" s="389">
        <v>43706</v>
      </c>
      <c r="H3060" s="387" t="s">
        <v>2289</v>
      </c>
      <c r="I3060" s="389">
        <v>43706</v>
      </c>
      <c r="J3060" s="387" t="s">
        <v>2288</v>
      </c>
      <c r="K3060" s="387" t="s">
        <v>1741</v>
      </c>
      <c r="L3060" s="390" t="s">
        <v>1732</v>
      </c>
      <c r="M3060" s="390" t="s">
        <v>2027</v>
      </c>
      <c r="N3060" s="390" t="str">
        <f t="shared" si="96"/>
        <v>Employee28@blyblade.com</v>
      </c>
      <c r="O3060" s="390" t="str">
        <f t="shared" si="97"/>
        <v>Tony_Conte</v>
      </c>
      <c r="P3060" s="387" t="s">
        <v>1728</v>
      </c>
      <c r="Q3060" s="387" t="s">
        <v>1952</v>
      </c>
      <c r="R3060" s="387" t="s">
        <v>1738</v>
      </c>
      <c r="S3060" s="387">
        <v>2.02</v>
      </c>
      <c r="T3060" s="387">
        <v>14</v>
      </c>
      <c r="U3060" s="387" t="s">
        <v>2026</v>
      </c>
      <c r="V3060" s="387" t="s">
        <v>2026</v>
      </c>
      <c r="W3060" s="387" t="s">
        <v>2025</v>
      </c>
      <c r="X3060" s="387" t="s">
        <v>1749</v>
      </c>
      <c r="Y3060" s="387" t="s">
        <v>1748</v>
      </c>
      <c r="Z3060" s="387" t="s">
        <v>1734</v>
      </c>
      <c r="AA3060" s="387" t="s">
        <v>1733</v>
      </c>
      <c r="AB3060" s="387">
        <v>43.05</v>
      </c>
      <c r="AC3060" s="387">
        <v>0</v>
      </c>
      <c r="AD3060" s="387">
        <v>0</v>
      </c>
      <c r="AE3060" s="387">
        <v>43.05</v>
      </c>
      <c r="AF3060" s="387" t="s">
        <v>1729</v>
      </c>
      <c r="AG3060" s="387">
        <v>43.05</v>
      </c>
      <c r="AH3060" s="387">
        <v>0</v>
      </c>
      <c r="AI3060" s="387">
        <v>0</v>
      </c>
      <c r="AJ3060" s="387">
        <v>43.05</v>
      </c>
      <c r="AK3060" s="387">
        <v>4.3099999999999996</v>
      </c>
    </row>
    <row r="3061" spans="1:37">
      <c r="A3061" s="387" t="s">
        <v>2291</v>
      </c>
      <c r="B3061" s="388">
        <v>43706.93545138889</v>
      </c>
      <c r="C3061" s="389">
        <v>43706</v>
      </c>
      <c r="D3061" s="387" t="s">
        <v>1867</v>
      </c>
      <c r="E3061" s="389">
        <v>43706</v>
      </c>
      <c r="F3061" s="387" t="s">
        <v>2290</v>
      </c>
      <c r="G3061" s="389">
        <v>43706</v>
      </c>
      <c r="H3061" s="387" t="s">
        <v>2289</v>
      </c>
      <c r="I3061" s="389">
        <v>43706</v>
      </c>
      <c r="J3061" s="387" t="s">
        <v>2288</v>
      </c>
      <c r="K3061" s="387" t="s">
        <v>1741</v>
      </c>
      <c r="L3061" s="390" t="s">
        <v>1732</v>
      </c>
      <c r="M3061" s="390" t="s">
        <v>2287</v>
      </c>
      <c r="N3061" s="390" t="str">
        <f t="shared" si="96"/>
        <v>Employee14@blyblade.com</v>
      </c>
      <c r="O3061" s="390" t="str">
        <f t="shared" si="97"/>
        <v>Bowie_Tam</v>
      </c>
      <c r="P3061" s="387" t="s">
        <v>1728</v>
      </c>
      <c r="Q3061" s="387" t="s">
        <v>1952</v>
      </c>
      <c r="R3061" s="387" t="s">
        <v>1738</v>
      </c>
      <c r="S3061" s="387">
        <v>4.29</v>
      </c>
      <c r="T3061" s="387">
        <v>26</v>
      </c>
      <c r="U3061" s="387" t="s">
        <v>2026</v>
      </c>
      <c r="V3061" s="387" t="s">
        <v>2026</v>
      </c>
      <c r="W3061" s="387" t="s">
        <v>2025</v>
      </c>
      <c r="X3061" s="387" t="s">
        <v>1749</v>
      </c>
      <c r="Y3061" s="387" t="s">
        <v>1748</v>
      </c>
      <c r="Z3061" s="387" t="s">
        <v>1734</v>
      </c>
      <c r="AA3061" s="387" t="s">
        <v>1733</v>
      </c>
      <c r="AB3061" s="387">
        <v>69.78</v>
      </c>
      <c r="AC3061" s="387">
        <v>0</v>
      </c>
      <c r="AD3061" s="387">
        <v>0</v>
      </c>
      <c r="AE3061" s="387">
        <v>69.78</v>
      </c>
      <c r="AF3061" s="387" t="s">
        <v>1729</v>
      </c>
      <c r="AG3061" s="387">
        <v>69.78</v>
      </c>
      <c r="AH3061" s="387">
        <v>0</v>
      </c>
      <c r="AI3061" s="387">
        <v>0</v>
      </c>
      <c r="AJ3061" s="387">
        <v>69.78</v>
      </c>
      <c r="AK3061" s="387">
        <v>6.98</v>
      </c>
    </row>
    <row r="3062" spans="1:37">
      <c r="A3062" s="387" t="s">
        <v>2294</v>
      </c>
      <c r="B3062" s="388">
        <v>43706.937881944446</v>
      </c>
      <c r="C3062" s="389">
        <v>43706</v>
      </c>
      <c r="D3062" s="387" t="s">
        <v>2031</v>
      </c>
      <c r="E3062" s="389">
        <v>43706</v>
      </c>
      <c r="F3062" s="387" t="s">
        <v>2030</v>
      </c>
      <c r="G3062" s="389">
        <v>43706</v>
      </c>
      <c r="H3062" s="387" t="s">
        <v>2238</v>
      </c>
      <c r="I3062" s="389">
        <v>43706</v>
      </c>
      <c r="J3062" s="387" t="s">
        <v>2292</v>
      </c>
      <c r="K3062" s="387" t="s">
        <v>1741</v>
      </c>
      <c r="L3062" s="390" t="s">
        <v>1732</v>
      </c>
      <c r="M3062" s="390" t="s">
        <v>1986</v>
      </c>
      <c r="N3062" s="390" t="str">
        <f t="shared" si="96"/>
        <v>Employee1@blyblade.com</v>
      </c>
      <c r="O3062" s="390" t="str">
        <f t="shared" si="97"/>
        <v>Jake_Mirto</v>
      </c>
      <c r="P3062" s="387" t="s">
        <v>1728</v>
      </c>
      <c r="Q3062" s="387" t="s">
        <v>1762</v>
      </c>
      <c r="R3062" s="387" t="s">
        <v>1753</v>
      </c>
      <c r="S3062" s="387">
        <v>14.16</v>
      </c>
      <c r="T3062" s="387">
        <v>28</v>
      </c>
      <c r="U3062" s="387" t="s">
        <v>1751</v>
      </c>
      <c r="V3062" s="387" t="s">
        <v>2100</v>
      </c>
      <c r="W3062" s="387" t="s">
        <v>1761</v>
      </c>
      <c r="X3062" s="387" t="s">
        <v>1749</v>
      </c>
      <c r="Y3062" s="387" t="s">
        <v>1735</v>
      </c>
      <c r="Z3062" s="387" t="s">
        <v>1734</v>
      </c>
      <c r="AA3062" s="387" t="s">
        <v>1733</v>
      </c>
      <c r="AB3062" s="387">
        <v>128.13</v>
      </c>
      <c r="AC3062" s="387">
        <v>0</v>
      </c>
      <c r="AD3062" s="387">
        <v>0</v>
      </c>
      <c r="AE3062" s="387">
        <v>128.13</v>
      </c>
      <c r="AF3062" s="387" t="s">
        <v>1729</v>
      </c>
      <c r="AG3062" s="387">
        <v>128.13</v>
      </c>
      <c r="AH3062" s="387">
        <v>0</v>
      </c>
      <c r="AI3062" s="387">
        <v>0</v>
      </c>
      <c r="AJ3062" s="387">
        <v>128.13</v>
      </c>
      <c r="AK3062" s="387">
        <v>12.81</v>
      </c>
    </row>
    <row r="3063" spans="1:37">
      <c r="A3063" s="387" t="s">
        <v>2293</v>
      </c>
      <c r="B3063" s="388">
        <v>43706.937939814816</v>
      </c>
      <c r="C3063" s="389">
        <v>43706</v>
      </c>
      <c r="D3063" s="387" t="s">
        <v>2005</v>
      </c>
      <c r="E3063" s="389">
        <v>43706</v>
      </c>
      <c r="F3063" s="387" t="s">
        <v>2004</v>
      </c>
      <c r="G3063" s="389">
        <v>43706</v>
      </c>
      <c r="H3063" s="387" t="s">
        <v>2238</v>
      </c>
      <c r="I3063" s="389">
        <v>43706</v>
      </c>
      <c r="J3063" s="387" t="s">
        <v>2292</v>
      </c>
      <c r="K3063" s="387" t="s">
        <v>1741</v>
      </c>
      <c r="L3063" s="390" t="s">
        <v>1732</v>
      </c>
      <c r="M3063" s="390" t="s">
        <v>1940</v>
      </c>
      <c r="N3063" s="390" t="str">
        <f t="shared" si="96"/>
        <v>Employee11@blyblade.com</v>
      </c>
      <c r="O3063" s="390" t="str">
        <f t="shared" si="97"/>
        <v>Mimi_Grassi</v>
      </c>
      <c r="P3063" s="387" t="s">
        <v>1728</v>
      </c>
      <c r="Q3063" s="387" t="s">
        <v>1754</v>
      </c>
      <c r="R3063" s="387" t="s">
        <v>1753</v>
      </c>
      <c r="S3063" s="387">
        <v>5.38</v>
      </c>
      <c r="T3063" s="387">
        <v>15</v>
      </c>
      <c r="U3063" s="387" t="s">
        <v>1752</v>
      </c>
      <c r="V3063" s="387" t="s">
        <v>1752</v>
      </c>
      <c r="W3063" s="387" t="s">
        <v>1750</v>
      </c>
      <c r="X3063" s="387" t="s">
        <v>1749</v>
      </c>
      <c r="Y3063" s="387" t="s">
        <v>1735</v>
      </c>
      <c r="Z3063" s="387" t="s">
        <v>1734</v>
      </c>
      <c r="AA3063" s="387" t="s">
        <v>1733</v>
      </c>
      <c r="AB3063" s="387">
        <v>24.76</v>
      </c>
      <c r="AC3063" s="387">
        <v>0</v>
      </c>
      <c r="AD3063" s="387">
        <v>0</v>
      </c>
      <c r="AE3063" s="387">
        <v>24.76</v>
      </c>
      <c r="AF3063" s="387" t="s">
        <v>1729</v>
      </c>
      <c r="AG3063" s="387">
        <v>24.76</v>
      </c>
      <c r="AH3063" s="387">
        <v>0</v>
      </c>
      <c r="AI3063" s="387">
        <v>0</v>
      </c>
      <c r="AJ3063" s="387">
        <v>24.76</v>
      </c>
      <c r="AK3063" s="387">
        <v>2.48</v>
      </c>
    </row>
    <row r="3064" spans="1:37">
      <c r="A3064" s="387" t="s">
        <v>2291</v>
      </c>
      <c r="B3064" s="388">
        <v>43706.942280092589</v>
      </c>
      <c r="C3064" s="389">
        <v>43706</v>
      </c>
      <c r="D3064" s="387" t="s">
        <v>1867</v>
      </c>
      <c r="E3064" s="389">
        <v>43706</v>
      </c>
      <c r="F3064" s="387" t="s">
        <v>2290</v>
      </c>
      <c r="G3064" s="389">
        <v>43706</v>
      </c>
      <c r="H3064" s="387" t="s">
        <v>2289</v>
      </c>
      <c r="I3064" s="389">
        <v>43706</v>
      </c>
      <c r="J3064" s="387" t="s">
        <v>2288</v>
      </c>
      <c r="K3064" s="387" t="s">
        <v>1741</v>
      </c>
      <c r="L3064" s="390" t="s">
        <v>1732</v>
      </c>
      <c r="M3064" s="390" t="s">
        <v>2287</v>
      </c>
      <c r="N3064" s="390" t="str">
        <f t="shared" si="96"/>
        <v>Employee14@blyblade.com</v>
      </c>
      <c r="O3064" s="390" t="str">
        <f t="shared" si="97"/>
        <v>Bowie_Tam</v>
      </c>
      <c r="P3064" s="387" t="s">
        <v>1728</v>
      </c>
      <c r="Q3064" s="387" t="s">
        <v>1952</v>
      </c>
      <c r="R3064" s="387" t="s">
        <v>1738</v>
      </c>
      <c r="S3064" s="387">
        <v>4.29</v>
      </c>
      <c r="T3064" s="387">
        <v>26</v>
      </c>
      <c r="U3064" s="387" t="s">
        <v>2026</v>
      </c>
      <c r="V3064" s="387" t="s">
        <v>2026</v>
      </c>
      <c r="W3064" s="387" t="s">
        <v>2025</v>
      </c>
      <c r="X3064" s="387" t="s">
        <v>1749</v>
      </c>
      <c r="Y3064" s="387" t="s">
        <v>1748</v>
      </c>
      <c r="Z3064" s="387" t="s">
        <v>1734</v>
      </c>
      <c r="AA3064" s="387" t="s">
        <v>1747</v>
      </c>
      <c r="AB3064" s="387">
        <v>0</v>
      </c>
      <c r="AC3064" s="387">
        <v>0</v>
      </c>
      <c r="AD3064" s="387">
        <v>8.1199999999999992</v>
      </c>
      <c r="AE3064" s="387">
        <v>8.1199999999999992</v>
      </c>
      <c r="AF3064" s="387" t="s">
        <v>1729</v>
      </c>
      <c r="AG3064" s="387">
        <v>0</v>
      </c>
      <c r="AH3064" s="387">
        <v>0</v>
      </c>
      <c r="AI3064" s="387">
        <v>8.1199999999999992</v>
      </c>
      <c r="AJ3064" s="387">
        <v>8.1199999999999992</v>
      </c>
      <c r="AK3064" s="387">
        <v>0</v>
      </c>
    </row>
    <row r="3065" spans="1:37">
      <c r="A3065" s="387" t="s">
        <v>2286</v>
      </c>
      <c r="B3065" s="388">
        <v>43707.004907407405</v>
      </c>
      <c r="C3065" s="389">
        <v>43706</v>
      </c>
      <c r="D3065" s="387" t="s">
        <v>2285</v>
      </c>
      <c r="E3065" s="389">
        <v>43706</v>
      </c>
      <c r="F3065" s="387" t="s">
        <v>2284</v>
      </c>
      <c r="G3065" s="389">
        <v>43707</v>
      </c>
      <c r="H3065" s="387" t="s">
        <v>2283</v>
      </c>
      <c r="I3065" s="389">
        <v>43706</v>
      </c>
      <c r="J3065" s="387" t="s">
        <v>2282</v>
      </c>
      <c r="K3065" s="387" t="s">
        <v>1741</v>
      </c>
      <c r="L3065" s="390" t="s">
        <v>1732</v>
      </c>
      <c r="M3065" s="390" t="s">
        <v>1911</v>
      </c>
      <c r="N3065" s="390" t="str">
        <f t="shared" si="96"/>
        <v>Employee18@blyblade.com</v>
      </c>
      <c r="O3065" s="390" t="str">
        <f t="shared" si="97"/>
        <v>Maryanne_Johnson</v>
      </c>
      <c r="P3065" s="387" t="s">
        <v>1728</v>
      </c>
      <c r="Q3065" s="387" t="s">
        <v>1739</v>
      </c>
      <c r="R3065" s="387" t="s">
        <v>1738</v>
      </c>
      <c r="S3065" s="387">
        <v>1.03</v>
      </c>
      <c r="T3065" s="387">
        <v>38</v>
      </c>
      <c r="U3065" s="387" t="s">
        <v>1737</v>
      </c>
      <c r="V3065" s="387" t="s">
        <v>1737</v>
      </c>
      <c r="W3065" s="387" t="s">
        <v>1728</v>
      </c>
      <c r="X3065" s="387" t="s">
        <v>1736</v>
      </c>
      <c r="Y3065" s="387" t="s">
        <v>1735</v>
      </c>
      <c r="Z3065" s="387" t="s">
        <v>1734</v>
      </c>
      <c r="AA3065" s="387" t="s">
        <v>1793</v>
      </c>
      <c r="AB3065" s="387">
        <v>33.96</v>
      </c>
      <c r="AC3065" s="387">
        <v>0</v>
      </c>
      <c r="AD3065" s="387">
        <v>1</v>
      </c>
      <c r="AE3065" s="387">
        <v>30</v>
      </c>
      <c r="AF3065" s="387" t="s">
        <v>1729</v>
      </c>
      <c r="AG3065" s="387">
        <v>33.96</v>
      </c>
      <c r="AH3065" s="387">
        <v>0</v>
      </c>
      <c r="AI3065" s="387">
        <v>1</v>
      </c>
      <c r="AJ3065" s="387">
        <v>30</v>
      </c>
      <c r="AK3065" s="387">
        <v>3</v>
      </c>
    </row>
    <row r="3066" spans="1:37">
      <c r="A3066" s="387" t="s">
        <v>2281</v>
      </c>
      <c r="B3066" s="388">
        <v>43707.005474537036</v>
      </c>
      <c r="C3066" s="389">
        <v>43706</v>
      </c>
      <c r="D3066" s="387" t="s">
        <v>1745</v>
      </c>
      <c r="E3066" s="389">
        <v>43706</v>
      </c>
      <c r="F3066" s="387" t="s">
        <v>1744</v>
      </c>
      <c r="G3066" s="389">
        <v>43707</v>
      </c>
      <c r="H3066" s="387" t="s">
        <v>2280</v>
      </c>
      <c r="I3066" s="389">
        <v>43706</v>
      </c>
      <c r="J3066" s="387" t="s">
        <v>2092</v>
      </c>
      <c r="K3066" s="387" t="s">
        <v>1741</v>
      </c>
      <c r="L3066" s="390" t="s">
        <v>1732</v>
      </c>
      <c r="M3066" s="390" t="s">
        <v>2127</v>
      </c>
      <c r="N3066" s="390" t="str">
        <f t="shared" si="96"/>
        <v>Employee46@blyblade.com</v>
      </c>
      <c r="O3066" s="390" t="str">
        <f t="shared" si="97"/>
        <v>Ngozi_Kemjika</v>
      </c>
      <c r="P3066" s="387" t="s">
        <v>1728</v>
      </c>
      <c r="Q3066" s="387" t="s">
        <v>1754</v>
      </c>
      <c r="R3066" s="387" t="s">
        <v>1803</v>
      </c>
      <c r="S3066" s="387">
        <v>12.58</v>
      </c>
      <c r="T3066" s="387">
        <v>41</v>
      </c>
      <c r="U3066" s="387" t="s">
        <v>1802</v>
      </c>
      <c r="V3066" s="387" t="s">
        <v>2279</v>
      </c>
      <c r="W3066" s="387" t="s">
        <v>1771</v>
      </c>
      <c r="X3066" s="387" t="s">
        <v>1770</v>
      </c>
      <c r="Y3066" s="387" t="s">
        <v>1825</v>
      </c>
      <c r="Z3066" s="387" t="s">
        <v>1734</v>
      </c>
      <c r="AA3066" s="387" t="s">
        <v>1733</v>
      </c>
      <c r="AB3066" s="387">
        <v>30.62</v>
      </c>
      <c r="AC3066" s="387">
        <v>0</v>
      </c>
      <c r="AD3066" s="387">
        <v>0</v>
      </c>
      <c r="AE3066" s="387">
        <v>30.62</v>
      </c>
      <c r="AF3066" s="387" t="s">
        <v>1729</v>
      </c>
      <c r="AG3066" s="387">
        <v>30.62</v>
      </c>
      <c r="AH3066" s="387">
        <v>0</v>
      </c>
      <c r="AI3066" s="387">
        <v>0</v>
      </c>
      <c r="AJ3066" s="387">
        <v>30.62</v>
      </c>
      <c r="AK3066" s="387">
        <v>3.06</v>
      </c>
    </row>
    <row r="3067" spans="1:37">
      <c r="A3067" s="387" t="s">
        <v>2278</v>
      </c>
      <c r="B3067" s="388">
        <v>43707.011990740742</v>
      </c>
      <c r="C3067" s="389">
        <v>43706</v>
      </c>
      <c r="D3067" s="387" t="s">
        <v>1994</v>
      </c>
      <c r="E3067" s="389">
        <v>43706</v>
      </c>
      <c r="F3067" s="387" t="s">
        <v>1993</v>
      </c>
      <c r="G3067" s="389">
        <v>43707</v>
      </c>
      <c r="H3067" s="387" t="s">
        <v>2277</v>
      </c>
      <c r="I3067" s="389">
        <v>43706</v>
      </c>
      <c r="J3067" s="387" t="s">
        <v>2276</v>
      </c>
      <c r="K3067" s="387" t="s">
        <v>1741</v>
      </c>
      <c r="L3067" s="390" t="s">
        <v>1732</v>
      </c>
      <c r="M3067" s="390" t="s">
        <v>1986</v>
      </c>
      <c r="N3067" s="390" t="str">
        <f t="shared" si="96"/>
        <v>Employee1@blyblade.com</v>
      </c>
      <c r="O3067" s="390" t="str">
        <f t="shared" si="97"/>
        <v>Jake_Mirto</v>
      </c>
      <c r="P3067" s="387" t="s">
        <v>1728</v>
      </c>
      <c r="Q3067" s="387" t="s">
        <v>1762</v>
      </c>
      <c r="R3067" s="387" t="s">
        <v>1753</v>
      </c>
      <c r="S3067" s="387">
        <v>11.28</v>
      </c>
      <c r="T3067" s="387">
        <v>32</v>
      </c>
      <c r="U3067" s="387" t="s">
        <v>1752</v>
      </c>
      <c r="V3067" s="387" t="s">
        <v>1751</v>
      </c>
      <c r="W3067" s="387" t="s">
        <v>1761</v>
      </c>
      <c r="X3067" s="387" t="s">
        <v>1749</v>
      </c>
      <c r="Y3067" s="387" t="s">
        <v>1735</v>
      </c>
      <c r="Z3067" s="387" t="s">
        <v>1734</v>
      </c>
      <c r="AA3067" s="387" t="s">
        <v>1733</v>
      </c>
      <c r="AB3067" s="387">
        <v>117.38</v>
      </c>
      <c r="AC3067" s="387">
        <v>0</v>
      </c>
      <c r="AD3067" s="387">
        <v>0</v>
      </c>
      <c r="AE3067" s="387">
        <v>117.38</v>
      </c>
      <c r="AF3067" s="387" t="s">
        <v>1729</v>
      </c>
      <c r="AG3067" s="387">
        <v>117.38</v>
      </c>
      <c r="AH3067" s="387">
        <v>0</v>
      </c>
      <c r="AI3067" s="387">
        <v>0</v>
      </c>
      <c r="AJ3067" s="387">
        <v>117.38</v>
      </c>
      <c r="AK3067" s="387">
        <v>11.74</v>
      </c>
    </row>
    <row r="3068" spans="1:37">
      <c r="A3068" s="387" t="s">
        <v>2275</v>
      </c>
      <c r="B3068" s="388">
        <v>43707.018530092595</v>
      </c>
      <c r="C3068" s="389">
        <v>43706</v>
      </c>
      <c r="D3068" s="387" t="s">
        <v>2226</v>
      </c>
      <c r="E3068" s="389">
        <v>43706</v>
      </c>
      <c r="F3068" s="387" t="s">
        <v>2274</v>
      </c>
      <c r="G3068" s="389">
        <v>43707</v>
      </c>
      <c r="H3068" s="387" t="s">
        <v>2273</v>
      </c>
      <c r="I3068" s="389">
        <v>43706</v>
      </c>
      <c r="J3068" s="387" t="s">
        <v>2272</v>
      </c>
      <c r="K3068" s="387" t="s">
        <v>1741</v>
      </c>
      <c r="L3068" s="390" t="s">
        <v>1732</v>
      </c>
      <c r="M3068" s="390" t="s">
        <v>1940</v>
      </c>
      <c r="N3068" s="390" t="str">
        <f t="shared" si="96"/>
        <v>Employee11@blyblade.com</v>
      </c>
      <c r="O3068" s="390" t="str">
        <f t="shared" si="97"/>
        <v>Mimi_Grassi</v>
      </c>
      <c r="P3068" s="387" t="s">
        <v>1728</v>
      </c>
      <c r="Q3068" s="387" t="s">
        <v>1762</v>
      </c>
      <c r="R3068" s="387" t="s">
        <v>1753</v>
      </c>
      <c r="S3068" s="387">
        <v>20.84</v>
      </c>
      <c r="T3068" s="387">
        <v>49</v>
      </c>
      <c r="U3068" s="387" t="s">
        <v>1752</v>
      </c>
      <c r="V3068" s="387" t="s">
        <v>1826</v>
      </c>
      <c r="W3068" s="387" t="s">
        <v>1761</v>
      </c>
      <c r="X3068" s="387" t="s">
        <v>1749</v>
      </c>
      <c r="Y3068" s="387" t="s">
        <v>1735</v>
      </c>
      <c r="Z3068" s="387" t="s">
        <v>1734</v>
      </c>
      <c r="AA3068" s="387" t="s">
        <v>1733</v>
      </c>
      <c r="AB3068" s="387">
        <v>171.91</v>
      </c>
      <c r="AC3068" s="387">
        <v>0</v>
      </c>
      <c r="AD3068" s="387">
        <v>0</v>
      </c>
      <c r="AE3068" s="387">
        <v>171.91</v>
      </c>
      <c r="AF3068" s="387" t="s">
        <v>1729</v>
      </c>
      <c r="AG3068" s="387">
        <v>171.91</v>
      </c>
      <c r="AH3068" s="387">
        <v>0</v>
      </c>
      <c r="AI3068" s="387">
        <v>0</v>
      </c>
      <c r="AJ3068" s="387">
        <v>171.91</v>
      </c>
      <c r="AK3068" s="387">
        <v>17.190000000000001</v>
      </c>
    </row>
    <row r="3069" spans="1:37">
      <c r="A3069" s="387" t="s">
        <v>2271</v>
      </c>
      <c r="B3069" s="388">
        <v>43707.025740740741</v>
      </c>
      <c r="C3069" s="389">
        <v>43707</v>
      </c>
      <c r="D3069" s="387" t="s">
        <v>2219</v>
      </c>
      <c r="E3069" s="389">
        <v>43706</v>
      </c>
      <c r="F3069" s="387" t="s">
        <v>2071</v>
      </c>
      <c r="G3069" s="389">
        <v>43707</v>
      </c>
      <c r="H3069" s="387" t="s">
        <v>1926</v>
      </c>
      <c r="I3069" s="389">
        <v>43706</v>
      </c>
      <c r="J3069" s="387" t="s">
        <v>1925</v>
      </c>
      <c r="K3069" s="387" t="s">
        <v>1741</v>
      </c>
      <c r="L3069" s="390" t="s">
        <v>1732</v>
      </c>
      <c r="M3069" s="390" t="s">
        <v>1924</v>
      </c>
      <c r="N3069" s="390" t="str">
        <f t="shared" si="96"/>
        <v>Employee16@blyblade.com</v>
      </c>
      <c r="O3069" s="390" t="str">
        <f t="shared" si="97"/>
        <v>Hunter_Senning</v>
      </c>
      <c r="P3069" s="387" t="s">
        <v>1728</v>
      </c>
      <c r="Q3069" s="387" t="s">
        <v>1739</v>
      </c>
      <c r="R3069" s="387" t="s">
        <v>1738</v>
      </c>
      <c r="S3069" s="387">
        <v>0.45</v>
      </c>
      <c r="T3069" s="387">
        <v>25</v>
      </c>
      <c r="U3069" s="387" t="s">
        <v>1883</v>
      </c>
      <c r="V3069" s="387" t="s">
        <v>1883</v>
      </c>
      <c r="W3069" s="387" t="s">
        <v>1728</v>
      </c>
      <c r="X3069" s="387" t="s">
        <v>1736</v>
      </c>
      <c r="Y3069" s="387" t="s">
        <v>1748</v>
      </c>
      <c r="Z3069" s="387" t="s">
        <v>1734</v>
      </c>
      <c r="AA3069" s="387" t="s">
        <v>1793</v>
      </c>
      <c r="AB3069" s="387">
        <v>25.27</v>
      </c>
      <c r="AC3069" s="387">
        <v>0</v>
      </c>
      <c r="AD3069" s="387">
        <v>3.6</v>
      </c>
      <c r="AE3069" s="387">
        <v>25.27</v>
      </c>
      <c r="AF3069" s="387" t="s">
        <v>1729</v>
      </c>
      <c r="AG3069" s="387">
        <v>25.27</v>
      </c>
      <c r="AH3069" s="387">
        <v>0</v>
      </c>
      <c r="AI3069" s="387">
        <v>3.6</v>
      </c>
      <c r="AJ3069" s="387">
        <v>25.27</v>
      </c>
      <c r="AK3069" s="387">
        <v>2.5299999999999998</v>
      </c>
    </row>
    <row r="3070" spans="1:37">
      <c r="A3070" s="387" t="s">
        <v>2270</v>
      </c>
      <c r="B3070" s="388">
        <v>43707.037430555552</v>
      </c>
      <c r="C3070" s="389">
        <v>43707</v>
      </c>
      <c r="D3070" s="387" t="s">
        <v>2269</v>
      </c>
      <c r="E3070" s="389">
        <v>43706</v>
      </c>
      <c r="F3070" s="387" t="s">
        <v>2268</v>
      </c>
      <c r="G3070" s="389">
        <v>43707</v>
      </c>
      <c r="H3070" s="387" t="s">
        <v>2267</v>
      </c>
      <c r="I3070" s="389">
        <v>43706</v>
      </c>
      <c r="J3070" s="387" t="s">
        <v>2266</v>
      </c>
      <c r="K3070" s="387" t="s">
        <v>1741</v>
      </c>
      <c r="L3070" s="390" t="s">
        <v>1732</v>
      </c>
      <c r="M3070" s="390" t="s">
        <v>2265</v>
      </c>
      <c r="N3070" s="390" t="str">
        <f t="shared" si="96"/>
        <v>Employee4@blyblade.com</v>
      </c>
      <c r="O3070" s="390" t="str">
        <f t="shared" si="97"/>
        <v>Oksana_Orlov</v>
      </c>
      <c r="P3070" s="387" t="s">
        <v>1728</v>
      </c>
      <c r="Q3070" s="387" t="s">
        <v>1847</v>
      </c>
      <c r="R3070" s="387" t="s">
        <v>1738</v>
      </c>
      <c r="S3070" s="387">
        <v>5.2</v>
      </c>
      <c r="T3070" s="387">
        <v>16</v>
      </c>
      <c r="U3070" s="387" t="s">
        <v>1883</v>
      </c>
      <c r="V3070" s="387" t="s">
        <v>1773</v>
      </c>
      <c r="W3070" s="387" t="s">
        <v>1771</v>
      </c>
      <c r="X3070" s="387" t="s">
        <v>1749</v>
      </c>
      <c r="Y3070" s="387" t="s">
        <v>1735</v>
      </c>
      <c r="Z3070" s="387" t="s">
        <v>1734</v>
      </c>
      <c r="AA3070" s="387" t="s">
        <v>1733</v>
      </c>
      <c r="AB3070" s="387">
        <v>23.54</v>
      </c>
      <c r="AC3070" s="387">
        <v>0</v>
      </c>
      <c r="AD3070" s="387">
        <v>0</v>
      </c>
      <c r="AE3070" s="387">
        <v>23.54</v>
      </c>
      <c r="AF3070" s="387" t="s">
        <v>1729</v>
      </c>
      <c r="AG3070" s="387">
        <v>23.54</v>
      </c>
      <c r="AH3070" s="387">
        <v>0</v>
      </c>
      <c r="AI3070" s="387">
        <v>0</v>
      </c>
      <c r="AJ3070" s="387">
        <v>23.54</v>
      </c>
      <c r="AK3070" s="387">
        <v>2.35</v>
      </c>
    </row>
    <row r="3071" spans="1:37">
      <c r="A3071" s="387" t="s">
        <v>2264</v>
      </c>
      <c r="B3071" s="388">
        <v>43707.042094907411</v>
      </c>
      <c r="C3071" s="389">
        <v>43707</v>
      </c>
      <c r="D3071" s="387" t="s">
        <v>2263</v>
      </c>
      <c r="E3071" s="389">
        <v>43706</v>
      </c>
      <c r="F3071" s="387" t="s">
        <v>2079</v>
      </c>
      <c r="G3071" s="389">
        <v>43707</v>
      </c>
      <c r="H3071" s="387" t="s">
        <v>2262</v>
      </c>
      <c r="I3071" s="389">
        <v>43706</v>
      </c>
      <c r="J3071" s="387" t="s">
        <v>2261</v>
      </c>
      <c r="K3071" s="387" t="s">
        <v>1741</v>
      </c>
      <c r="L3071" s="390" t="s">
        <v>1732</v>
      </c>
      <c r="M3071" s="390" t="s">
        <v>1810</v>
      </c>
      <c r="N3071" s="390" t="str">
        <f t="shared" si="96"/>
        <v>Employee3@blyblade.com</v>
      </c>
      <c r="O3071" s="390" t="str">
        <f t="shared" si="97"/>
        <v>Esjona_Kadiu</v>
      </c>
      <c r="P3071" s="387" t="s">
        <v>1728</v>
      </c>
      <c r="Q3071" s="387" t="s">
        <v>1739</v>
      </c>
      <c r="R3071" s="387" t="s">
        <v>1738</v>
      </c>
      <c r="S3071" s="387">
        <v>1.27</v>
      </c>
      <c r="T3071" s="387">
        <v>37</v>
      </c>
      <c r="U3071" s="387" t="s">
        <v>1737</v>
      </c>
      <c r="V3071" s="387" t="s">
        <v>1737</v>
      </c>
      <c r="W3071" s="387" t="s">
        <v>1728</v>
      </c>
      <c r="X3071" s="387" t="s">
        <v>1736</v>
      </c>
      <c r="Y3071" s="387" t="s">
        <v>1735</v>
      </c>
      <c r="Z3071" s="387" t="s">
        <v>1734</v>
      </c>
      <c r="AA3071" s="387" t="s">
        <v>1733</v>
      </c>
      <c r="AB3071" s="387">
        <v>37.42</v>
      </c>
      <c r="AC3071" s="387">
        <v>0</v>
      </c>
      <c r="AD3071" s="387">
        <v>0</v>
      </c>
      <c r="AE3071" s="387">
        <v>30</v>
      </c>
      <c r="AF3071" s="387" t="s">
        <v>1729</v>
      </c>
      <c r="AG3071" s="387">
        <v>37.42</v>
      </c>
      <c r="AH3071" s="387">
        <v>0</v>
      </c>
      <c r="AI3071" s="387">
        <v>0</v>
      </c>
      <c r="AJ3071" s="387">
        <v>30</v>
      </c>
      <c r="AK3071" s="387">
        <v>3</v>
      </c>
    </row>
    <row r="3072" spans="1:37">
      <c r="A3072" s="387" t="s">
        <v>2260</v>
      </c>
      <c r="B3072" s="388">
        <v>43707.043854166666</v>
      </c>
      <c r="C3072" s="389">
        <v>43707</v>
      </c>
      <c r="D3072" s="387" t="s">
        <v>2259</v>
      </c>
      <c r="E3072" s="389">
        <v>43706</v>
      </c>
      <c r="F3072" s="387" t="s">
        <v>2258</v>
      </c>
      <c r="G3072" s="389">
        <v>43707</v>
      </c>
      <c r="H3072" s="387" t="s">
        <v>2257</v>
      </c>
      <c r="I3072" s="389">
        <v>43706</v>
      </c>
      <c r="J3072" s="387" t="s">
        <v>2256</v>
      </c>
      <c r="K3072" s="387" t="s">
        <v>1741</v>
      </c>
      <c r="L3072" s="390" t="s">
        <v>1732</v>
      </c>
      <c r="M3072" s="390" t="s">
        <v>2255</v>
      </c>
      <c r="N3072" s="390" t="str">
        <f t="shared" si="96"/>
        <v>Employee7@blyblade.com</v>
      </c>
      <c r="O3072" s="390" t="str">
        <f t="shared" si="97"/>
        <v>Jack_Oneill</v>
      </c>
      <c r="P3072" s="387" t="s">
        <v>1728</v>
      </c>
      <c r="Q3072" s="387" t="s">
        <v>1754</v>
      </c>
      <c r="R3072" s="387" t="s">
        <v>1738</v>
      </c>
      <c r="S3072" s="387">
        <v>3</v>
      </c>
      <c r="T3072" s="387">
        <v>16</v>
      </c>
      <c r="U3072" s="387" t="s">
        <v>1737</v>
      </c>
      <c r="V3072" s="387" t="s">
        <v>2254</v>
      </c>
      <c r="W3072" s="387" t="s">
        <v>1771</v>
      </c>
      <c r="X3072" s="387" t="s">
        <v>1844</v>
      </c>
      <c r="Y3072" s="387" t="s">
        <v>1748</v>
      </c>
      <c r="Z3072" s="387" t="s">
        <v>1734</v>
      </c>
      <c r="AA3072" s="387" t="s">
        <v>1733</v>
      </c>
      <c r="AB3072" s="387">
        <v>22.12</v>
      </c>
      <c r="AC3072" s="387">
        <v>0</v>
      </c>
      <c r="AD3072" s="387">
        <v>0</v>
      </c>
      <c r="AE3072" s="387">
        <v>22.12</v>
      </c>
      <c r="AF3072" s="387" t="s">
        <v>1729</v>
      </c>
      <c r="AG3072" s="387">
        <v>22.12</v>
      </c>
      <c r="AH3072" s="387">
        <v>0</v>
      </c>
      <c r="AI3072" s="387">
        <v>0</v>
      </c>
      <c r="AJ3072" s="387">
        <v>22.12</v>
      </c>
      <c r="AK3072" s="387">
        <v>2.21</v>
      </c>
    </row>
    <row r="3073" spans="1:37">
      <c r="A3073" s="387" t="s">
        <v>2253</v>
      </c>
      <c r="B3073" s="388">
        <v>43707.048645833333</v>
      </c>
      <c r="C3073" s="389">
        <v>43707</v>
      </c>
      <c r="D3073" s="387" t="s">
        <v>2252</v>
      </c>
      <c r="E3073" s="389">
        <v>43706</v>
      </c>
      <c r="F3073" s="387" t="s">
        <v>2066</v>
      </c>
      <c r="G3073" s="389">
        <v>43707</v>
      </c>
      <c r="H3073" s="387" t="s">
        <v>2251</v>
      </c>
      <c r="I3073" s="389">
        <v>43706</v>
      </c>
      <c r="J3073" s="387" t="s">
        <v>2250</v>
      </c>
      <c r="K3073" s="387" t="s">
        <v>1741</v>
      </c>
      <c r="L3073" s="390" t="s">
        <v>1732</v>
      </c>
      <c r="M3073" s="390" t="s">
        <v>1986</v>
      </c>
      <c r="N3073" s="390" t="str">
        <f t="shared" si="96"/>
        <v>Employee1@blyblade.com</v>
      </c>
      <c r="O3073" s="390" t="str">
        <f t="shared" si="97"/>
        <v>Jake_Mirto</v>
      </c>
      <c r="P3073" s="387" t="s">
        <v>1728</v>
      </c>
      <c r="Q3073" s="387" t="s">
        <v>1754</v>
      </c>
      <c r="R3073" s="387" t="s">
        <v>1753</v>
      </c>
      <c r="S3073" s="387">
        <v>6.14</v>
      </c>
      <c r="T3073" s="387">
        <v>14</v>
      </c>
      <c r="U3073" s="387" t="s">
        <v>1795</v>
      </c>
      <c r="V3073" s="387" t="s">
        <v>1781</v>
      </c>
      <c r="W3073" s="387" t="s">
        <v>1965</v>
      </c>
      <c r="X3073" s="387" t="s">
        <v>1964</v>
      </c>
      <c r="Y3073" s="387" t="s">
        <v>1735</v>
      </c>
      <c r="Z3073" s="387" t="s">
        <v>1734</v>
      </c>
      <c r="AA3073" s="387" t="s">
        <v>1733</v>
      </c>
      <c r="AB3073" s="387">
        <v>22.57</v>
      </c>
      <c r="AC3073" s="387">
        <v>0</v>
      </c>
      <c r="AD3073" s="387">
        <v>0</v>
      </c>
      <c r="AE3073" s="387">
        <v>22.57</v>
      </c>
      <c r="AF3073" s="387" t="s">
        <v>1729</v>
      </c>
      <c r="AG3073" s="387">
        <v>22.57</v>
      </c>
      <c r="AH3073" s="387">
        <v>0</v>
      </c>
      <c r="AI3073" s="387">
        <v>0</v>
      </c>
      <c r="AJ3073" s="387">
        <v>22.57</v>
      </c>
      <c r="AK3073" s="387">
        <v>2.2599999999999998</v>
      </c>
    </row>
    <row r="3074" spans="1:37">
      <c r="A3074" s="387" t="s">
        <v>2249</v>
      </c>
      <c r="B3074" s="388">
        <v>43707.049571759257</v>
      </c>
      <c r="C3074" s="389">
        <v>43707</v>
      </c>
      <c r="D3074" s="387" t="s">
        <v>1902</v>
      </c>
      <c r="E3074" s="389">
        <v>43706</v>
      </c>
      <c r="F3074" s="387" t="s">
        <v>1901</v>
      </c>
      <c r="G3074" s="389">
        <v>43707</v>
      </c>
      <c r="H3074" s="387" t="s">
        <v>1894</v>
      </c>
      <c r="I3074" s="389">
        <v>43706</v>
      </c>
      <c r="J3074" s="387" t="s">
        <v>1893</v>
      </c>
      <c r="K3074" s="387" t="s">
        <v>1741</v>
      </c>
      <c r="L3074" s="390" t="s">
        <v>1732</v>
      </c>
      <c r="M3074" s="390" t="s">
        <v>1884</v>
      </c>
      <c r="N3074" s="390" t="str">
        <f t="shared" si="96"/>
        <v>Employee25@blyblade.com</v>
      </c>
      <c r="O3074" s="390" t="str">
        <f t="shared" si="97"/>
        <v>Shyloh_Davonne Wilkinson</v>
      </c>
      <c r="P3074" s="387" t="s">
        <v>1728</v>
      </c>
      <c r="Q3074" s="387" t="s">
        <v>1847</v>
      </c>
      <c r="R3074" s="387" t="s">
        <v>1738</v>
      </c>
      <c r="S3074" s="387">
        <v>6.12</v>
      </c>
      <c r="T3074" s="387">
        <v>29</v>
      </c>
      <c r="U3074" s="387" t="s">
        <v>1883</v>
      </c>
      <c r="V3074" s="387" t="s">
        <v>1882</v>
      </c>
      <c r="W3074" s="387" t="s">
        <v>1771</v>
      </c>
      <c r="X3074" s="387" t="s">
        <v>1844</v>
      </c>
      <c r="Y3074" s="387" t="s">
        <v>1735</v>
      </c>
      <c r="Z3074" s="387" t="s">
        <v>1734</v>
      </c>
      <c r="AA3074" s="387" t="s">
        <v>1733</v>
      </c>
      <c r="AB3074" s="387">
        <v>57.17</v>
      </c>
      <c r="AC3074" s="387">
        <v>0</v>
      </c>
      <c r="AD3074" s="387">
        <v>0</v>
      </c>
      <c r="AE3074" s="387">
        <v>57.17</v>
      </c>
      <c r="AF3074" s="387" t="s">
        <v>1729</v>
      </c>
      <c r="AG3074" s="387">
        <v>57.17</v>
      </c>
      <c r="AH3074" s="387">
        <v>0</v>
      </c>
      <c r="AI3074" s="387">
        <v>0</v>
      </c>
      <c r="AJ3074" s="387">
        <v>57.17</v>
      </c>
      <c r="AK3074" s="387">
        <v>5.72</v>
      </c>
    </row>
    <row r="3075" spans="1:37">
      <c r="A3075" s="387" t="s">
        <v>2248</v>
      </c>
      <c r="B3075" s="388">
        <v>43707.051111111112</v>
      </c>
      <c r="C3075" s="389">
        <v>43707</v>
      </c>
      <c r="D3075" s="387" t="s">
        <v>1915</v>
      </c>
      <c r="E3075" s="389">
        <v>43706</v>
      </c>
      <c r="F3075" s="387" t="s">
        <v>1914</v>
      </c>
      <c r="G3075" s="389">
        <v>43707</v>
      </c>
      <c r="H3075" s="387" t="s">
        <v>1900</v>
      </c>
      <c r="I3075" s="389">
        <v>43706</v>
      </c>
      <c r="J3075" s="387" t="s">
        <v>1899</v>
      </c>
      <c r="K3075" s="387" t="s">
        <v>1741</v>
      </c>
      <c r="L3075" s="390" t="s">
        <v>1732</v>
      </c>
      <c r="M3075" s="390" t="s">
        <v>1924</v>
      </c>
      <c r="N3075" s="390" t="str">
        <f t="shared" si="96"/>
        <v>Employee16@blyblade.com</v>
      </c>
      <c r="O3075" s="390" t="str">
        <f t="shared" si="97"/>
        <v>Hunter_Senning</v>
      </c>
      <c r="P3075" s="387" t="s">
        <v>1728</v>
      </c>
      <c r="Q3075" s="387" t="s">
        <v>1847</v>
      </c>
      <c r="R3075" s="387" t="s">
        <v>1738</v>
      </c>
      <c r="S3075" s="387">
        <v>4.93</v>
      </c>
      <c r="T3075" s="387">
        <v>24</v>
      </c>
      <c r="U3075" s="387" t="s">
        <v>1883</v>
      </c>
      <c r="V3075" s="387" t="s">
        <v>2247</v>
      </c>
      <c r="W3075" s="387" t="s">
        <v>1771</v>
      </c>
      <c r="X3075" s="387" t="s">
        <v>1844</v>
      </c>
      <c r="Y3075" s="387" t="s">
        <v>1748</v>
      </c>
      <c r="Z3075" s="387" t="s">
        <v>1734</v>
      </c>
      <c r="AA3075" s="387" t="s">
        <v>1733</v>
      </c>
      <c r="AB3075" s="387">
        <v>53.77</v>
      </c>
      <c r="AC3075" s="387">
        <v>0</v>
      </c>
      <c r="AD3075" s="387">
        <v>0</v>
      </c>
      <c r="AE3075" s="387">
        <v>53.77</v>
      </c>
      <c r="AF3075" s="387" t="s">
        <v>1729</v>
      </c>
      <c r="AG3075" s="387">
        <v>53.77</v>
      </c>
      <c r="AH3075" s="387">
        <v>0</v>
      </c>
      <c r="AI3075" s="387">
        <v>0</v>
      </c>
      <c r="AJ3075" s="387">
        <v>53.77</v>
      </c>
      <c r="AK3075" s="387">
        <v>5.38</v>
      </c>
    </row>
    <row r="3076" spans="1:37">
      <c r="A3076" s="387" t="s">
        <v>2246</v>
      </c>
      <c r="B3076" s="388">
        <v>43707.097905092596</v>
      </c>
      <c r="C3076" s="389">
        <v>43707</v>
      </c>
      <c r="D3076" s="387" t="s">
        <v>2245</v>
      </c>
      <c r="E3076" s="389">
        <v>43706</v>
      </c>
      <c r="F3076" s="387" t="s">
        <v>2244</v>
      </c>
      <c r="G3076" s="389">
        <v>43707</v>
      </c>
      <c r="H3076" s="387" t="s">
        <v>2243</v>
      </c>
      <c r="I3076" s="389">
        <v>43706</v>
      </c>
      <c r="J3076" s="387" t="s">
        <v>2242</v>
      </c>
      <c r="K3076" s="387" t="s">
        <v>1741</v>
      </c>
      <c r="L3076" s="390" t="s">
        <v>1732</v>
      </c>
      <c r="M3076" s="390" t="s">
        <v>1929</v>
      </c>
      <c r="N3076" s="390" t="str">
        <f t="shared" si="96"/>
        <v>Employee29@blyblade.com</v>
      </c>
      <c r="O3076" s="390" t="str">
        <f t="shared" si="97"/>
        <v>Justin_Meltzer</v>
      </c>
      <c r="P3076" s="387" t="s">
        <v>1728</v>
      </c>
      <c r="Q3076" s="387" t="s">
        <v>1754</v>
      </c>
      <c r="R3076" s="387" t="s">
        <v>1738</v>
      </c>
      <c r="S3076" s="387">
        <v>1.29</v>
      </c>
      <c r="T3076" s="387">
        <v>7</v>
      </c>
      <c r="U3076" s="387" t="s">
        <v>1737</v>
      </c>
      <c r="V3076" s="387" t="s">
        <v>1928</v>
      </c>
      <c r="W3076" s="387" t="s">
        <v>1771</v>
      </c>
      <c r="X3076" s="387" t="s">
        <v>1844</v>
      </c>
      <c r="Y3076" s="387" t="s">
        <v>1748</v>
      </c>
      <c r="Z3076" s="387" t="s">
        <v>1734</v>
      </c>
      <c r="AA3076" s="387" t="s">
        <v>1733</v>
      </c>
      <c r="AB3076" s="387">
        <v>10.27</v>
      </c>
      <c r="AC3076" s="387">
        <v>0</v>
      </c>
      <c r="AD3076" s="387">
        <v>0</v>
      </c>
      <c r="AE3076" s="387">
        <v>10.27</v>
      </c>
      <c r="AF3076" s="387" t="s">
        <v>1729</v>
      </c>
      <c r="AG3076" s="387">
        <v>10.27</v>
      </c>
      <c r="AH3076" s="387">
        <v>0</v>
      </c>
      <c r="AI3076" s="387">
        <v>0</v>
      </c>
      <c r="AJ3076" s="387">
        <v>10.27</v>
      </c>
      <c r="AK3076" s="387">
        <v>1.03</v>
      </c>
    </row>
    <row r="3077" spans="1:37">
      <c r="A3077" s="387" t="s">
        <v>2241</v>
      </c>
      <c r="B3077" s="388">
        <v>43707.104305555556</v>
      </c>
      <c r="C3077" s="389">
        <v>43707</v>
      </c>
      <c r="D3077" s="387" t="s">
        <v>2240</v>
      </c>
      <c r="E3077" s="389">
        <v>43706</v>
      </c>
      <c r="F3077" s="387" t="s">
        <v>2005</v>
      </c>
      <c r="G3077" s="389">
        <v>43707</v>
      </c>
      <c r="H3077" s="387" t="s">
        <v>2239</v>
      </c>
      <c r="I3077" s="389">
        <v>43706</v>
      </c>
      <c r="J3077" s="387" t="s">
        <v>2238</v>
      </c>
      <c r="K3077" s="387" t="s">
        <v>1741</v>
      </c>
      <c r="L3077" s="390" t="s">
        <v>1732</v>
      </c>
      <c r="M3077" s="390" t="s">
        <v>1986</v>
      </c>
      <c r="N3077" s="390" t="str">
        <f t="shared" si="96"/>
        <v>Employee1@blyblade.com</v>
      </c>
      <c r="O3077" s="390" t="str">
        <f t="shared" si="97"/>
        <v>Jake_Mirto</v>
      </c>
      <c r="P3077" s="387" t="s">
        <v>1728</v>
      </c>
      <c r="Q3077" s="387" t="s">
        <v>1754</v>
      </c>
      <c r="R3077" s="387" t="s">
        <v>1753</v>
      </c>
      <c r="S3077" s="387">
        <v>6.7</v>
      </c>
      <c r="T3077" s="387">
        <v>14</v>
      </c>
      <c r="U3077" s="387" t="s">
        <v>1781</v>
      </c>
      <c r="V3077" s="387" t="s">
        <v>1795</v>
      </c>
      <c r="W3077" s="387" t="s">
        <v>1965</v>
      </c>
      <c r="X3077" s="387" t="s">
        <v>1749</v>
      </c>
      <c r="Y3077" s="387" t="s">
        <v>1735</v>
      </c>
      <c r="Z3077" s="387" t="s">
        <v>1734</v>
      </c>
      <c r="AA3077" s="387" t="s">
        <v>1733</v>
      </c>
      <c r="AB3077" s="387">
        <v>28.17</v>
      </c>
      <c r="AC3077" s="387">
        <v>0</v>
      </c>
      <c r="AD3077" s="387">
        <v>0</v>
      </c>
      <c r="AE3077" s="387">
        <v>28.17</v>
      </c>
      <c r="AF3077" s="387" t="s">
        <v>1729</v>
      </c>
      <c r="AG3077" s="387">
        <v>28.17</v>
      </c>
      <c r="AH3077" s="387">
        <v>0</v>
      </c>
      <c r="AI3077" s="387">
        <v>0</v>
      </c>
      <c r="AJ3077" s="387">
        <v>28.17</v>
      </c>
      <c r="AK3077" s="387">
        <v>2.82</v>
      </c>
    </row>
    <row r="3078" spans="1:37">
      <c r="A3078" s="387" t="s">
        <v>2237</v>
      </c>
      <c r="B3078" s="388">
        <v>43707.108437499999</v>
      </c>
      <c r="C3078" s="389">
        <v>43707</v>
      </c>
      <c r="D3078" s="387" t="s">
        <v>2236</v>
      </c>
      <c r="E3078" s="389">
        <v>43706</v>
      </c>
      <c r="F3078" s="387" t="s">
        <v>2235</v>
      </c>
      <c r="G3078" s="389">
        <v>43707</v>
      </c>
      <c r="H3078" s="387" t="s">
        <v>2234</v>
      </c>
      <c r="I3078" s="389">
        <v>43706</v>
      </c>
      <c r="J3078" s="387" t="s">
        <v>2009</v>
      </c>
      <c r="K3078" s="387" t="s">
        <v>1741</v>
      </c>
      <c r="L3078" s="390" t="s">
        <v>1732</v>
      </c>
      <c r="M3078" s="390" t="s">
        <v>1810</v>
      </c>
      <c r="N3078" s="390" t="str">
        <f t="shared" si="96"/>
        <v>Employee3@blyblade.com</v>
      </c>
      <c r="O3078" s="390" t="str">
        <f t="shared" si="97"/>
        <v>Esjona_Kadiu</v>
      </c>
      <c r="P3078" s="387" t="s">
        <v>1728</v>
      </c>
      <c r="Q3078" s="387" t="s">
        <v>1847</v>
      </c>
      <c r="R3078" s="387" t="s">
        <v>1738</v>
      </c>
      <c r="S3078" s="387">
        <v>11.53</v>
      </c>
      <c r="T3078" s="387">
        <v>32</v>
      </c>
      <c r="U3078" s="387" t="s">
        <v>1737</v>
      </c>
      <c r="V3078" s="387" t="s">
        <v>1846</v>
      </c>
      <c r="W3078" s="387" t="s">
        <v>1771</v>
      </c>
      <c r="X3078" s="387" t="s">
        <v>1844</v>
      </c>
      <c r="Y3078" s="387" t="s">
        <v>1735</v>
      </c>
      <c r="Z3078" s="387" t="s">
        <v>1734</v>
      </c>
      <c r="AA3078" s="387" t="s">
        <v>1733</v>
      </c>
      <c r="AB3078" s="387">
        <v>57.75</v>
      </c>
      <c r="AC3078" s="387">
        <v>0</v>
      </c>
      <c r="AD3078" s="387">
        <v>0</v>
      </c>
      <c r="AE3078" s="387">
        <v>57.75</v>
      </c>
      <c r="AF3078" s="387" t="s">
        <v>1729</v>
      </c>
      <c r="AG3078" s="387">
        <v>57.75</v>
      </c>
      <c r="AH3078" s="387">
        <v>0</v>
      </c>
      <c r="AI3078" s="387">
        <v>0</v>
      </c>
      <c r="AJ3078" s="387">
        <v>57.75</v>
      </c>
      <c r="AK3078" s="387">
        <v>5.78</v>
      </c>
    </row>
    <row r="3079" spans="1:37">
      <c r="A3079" s="387" t="s">
        <v>2233</v>
      </c>
      <c r="B3079" s="388">
        <v>43707.140972222223</v>
      </c>
      <c r="C3079" s="389">
        <v>43707</v>
      </c>
      <c r="D3079" s="387" t="s">
        <v>2232</v>
      </c>
      <c r="E3079" s="389">
        <v>43706</v>
      </c>
      <c r="F3079" s="387" t="s">
        <v>2231</v>
      </c>
      <c r="G3079" s="389">
        <v>43707</v>
      </c>
      <c r="H3079" s="387" t="s">
        <v>2230</v>
      </c>
      <c r="I3079" s="389">
        <v>43706</v>
      </c>
      <c r="J3079" s="387" t="s">
        <v>1988</v>
      </c>
      <c r="K3079" s="387" t="s">
        <v>1741</v>
      </c>
      <c r="L3079" s="390" t="s">
        <v>1732</v>
      </c>
      <c r="M3079" s="390" t="s">
        <v>2229</v>
      </c>
      <c r="N3079" s="390" t="str">
        <f t="shared" si="96"/>
        <v>Employee44@blyblade.com</v>
      </c>
      <c r="O3079" s="390" t="str">
        <f t="shared" si="97"/>
        <v>Mikaela_Riley</v>
      </c>
      <c r="P3079" s="387" t="s">
        <v>1728</v>
      </c>
      <c r="Q3079" s="387" t="s">
        <v>1762</v>
      </c>
      <c r="R3079" s="387" t="s">
        <v>1753</v>
      </c>
      <c r="S3079" s="387">
        <v>18.670000000000002</v>
      </c>
      <c r="T3079" s="387">
        <v>51</v>
      </c>
      <c r="U3079" s="387" t="s">
        <v>1826</v>
      </c>
      <c r="V3079" s="387" t="s">
        <v>1752</v>
      </c>
      <c r="W3079" s="387" t="s">
        <v>1761</v>
      </c>
      <c r="X3079" s="387" t="s">
        <v>1749</v>
      </c>
      <c r="Y3079" s="387" t="s">
        <v>1896</v>
      </c>
      <c r="Z3079" s="387" t="s">
        <v>1734</v>
      </c>
      <c r="AA3079" s="387" t="s">
        <v>1733</v>
      </c>
      <c r="AB3079" s="387">
        <v>188.84</v>
      </c>
      <c r="AC3079" s="387">
        <v>0</v>
      </c>
      <c r="AD3079" s="387">
        <v>0</v>
      </c>
      <c r="AE3079" s="387">
        <v>188.84</v>
      </c>
      <c r="AF3079" s="387" t="s">
        <v>1729</v>
      </c>
      <c r="AG3079" s="387">
        <v>188.84</v>
      </c>
      <c r="AH3079" s="387">
        <v>0</v>
      </c>
      <c r="AI3079" s="387">
        <v>0</v>
      </c>
      <c r="AJ3079" s="387">
        <v>188.84</v>
      </c>
      <c r="AK3079" s="387">
        <v>18.88</v>
      </c>
    </row>
    <row r="3080" spans="1:37">
      <c r="A3080" s="387" t="s">
        <v>2233</v>
      </c>
      <c r="B3080" s="388">
        <v>43707.146493055552</v>
      </c>
      <c r="C3080" s="389">
        <v>43707</v>
      </c>
      <c r="D3080" s="387" t="s">
        <v>2232</v>
      </c>
      <c r="E3080" s="389">
        <v>43706</v>
      </c>
      <c r="F3080" s="387" t="s">
        <v>2231</v>
      </c>
      <c r="G3080" s="389">
        <v>43707</v>
      </c>
      <c r="H3080" s="387" t="s">
        <v>2230</v>
      </c>
      <c r="I3080" s="389">
        <v>43706</v>
      </c>
      <c r="J3080" s="387" t="s">
        <v>1988</v>
      </c>
      <c r="K3080" s="387" t="s">
        <v>1741</v>
      </c>
      <c r="L3080" s="390" t="s">
        <v>1732</v>
      </c>
      <c r="M3080" s="390" t="s">
        <v>2229</v>
      </c>
      <c r="N3080" s="390" t="str">
        <f t="shared" si="96"/>
        <v>Employee44@blyblade.com</v>
      </c>
      <c r="O3080" s="390" t="str">
        <f t="shared" si="97"/>
        <v>Mikaela_Riley</v>
      </c>
      <c r="P3080" s="387" t="s">
        <v>1728</v>
      </c>
      <c r="Q3080" s="387" t="s">
        <v>1762</v>
      </c>
      <c r="R3080" s="387" t="s">
        <v>1753</v>
      </c>
      <c r="S3080" s="387">
        <v>18.670000000000002</v>
      </c>
      <c r="T3080" s="387">
        <v>51</v>
      </c>
      <c r="U3080" s="387" t="s">
        <v>1826</v>
      </c>
      <c r="V3080" s="387" t="s">
        <v>1752</v>
      </c>
      <c r="W3080" s="387" t="s">
        <v>1761</v>
      </c>
      <c r="X3080" s="387" t="s">
        <v>1749</v>
      </c>
      <c r="Y3080" s="387" t="s">
        <v>1896</v>
      </c>
      <c r="Z3080" s="387" t="s">
        <v>1734</v>
      </c>
      <c r="AA3080" s="387" t="s">
        <v>1747</v>
      </c>
      <c r="AB3080" s="387">
        <v>0</v>
      </c>
      <c r="AC3080" s="387">
        <v>0</v>
      </c>
      <c r="AD3080" s="387">
        <v>33.17</v>
      </c>
      <c r="AE3080" s="387">
        <v>33.17</v>
      </c>
      <c r="AF3080" s="387" t="s">
        <v>1729</v>
      </c>
      <c r="AG3080" s="387">
        <v>0</v>
      </c>
      <c r="AH3080" s="387">
        <v>0</v>
      </c>
      <c r="AI3080" s="387">
        <v>33.17</v>
      </c>
      <c r="AJ3080" s="387">
        <v>33.17</v>
      </c>
      <c r="AK3080" s="387">
        <v>0</v>
      </c>
    </row>
    <row r="3081" spans="1:37">
      <c r="A3081" s="387" t="s">
        <v>2228</v>
      </c>
      <c r="B3081" s="388">
        <v>43707.156122685185</v>
      </c>
      <c r="C3081" s="389">
        <v>43707</v>
      </c>
      <c r="D3081" s="387" t="s">
        <v>2227</v>
      </c>
      <c r="E3081" s="389">
        <v>43706</v>
      </c>
      <c r="F3081" s="387" t="s">
        <v>2226</v>
      </c>
      <c r="G3081" s="389">
        <v>43707</v>
      </c>
      <c r="H3081" s="387" t="s">
        <v>2225</v>
      </c>
      <c r="I3081" s="389">
        <v>43706</v>
      </c>
      <c r="J3081" s="387" t="s">
        <v>2224</v>
      </c>
      <c r="K3081" s="387" t="s">
        <v>1741</v>
      </c>
      <c r="L3081" s="390" t="s">
        <v>1732</v>
      </c>
      <c r="M3081" s="390" t="s">
        <v>2223</v>
      </c>
      <c r="N3081" s="390" t="str">
        <f t="shared" si="96"/>
        <v>Employee19@blyblade.com</v>
      </c>
      <c r="O3081" s="390" t="str">
        <f t="shared" si="97"/>
        <v>Gil_Adler</v>
      </c>
      <c r="P3081" s="387" t="s">
        <v>1728</v>
      </c>
      <c r="Q3081" s="387" t="s">
        <v>1967</v>
      </c>
      <c r="R3081" s="387" t="s">
        <v>1738</v>
      </c>
      <c r="S3081" s="387">
        <v>1.54</v>
      </c>
      <c r="T3081" s="387">
        <v>11</v>
      </c>
      <c r="U3081" s="387" t="s">
        <v>1737</v>
      </c>
      <c r="V3081" s="387" t="s">
        <v>1737</v>
      </c>
      <c r="W3081" s="387" t="s">
        <v>1771</v>
      </c>
      <c r="X3081" s="387" t="s">
        <v>1770</v>
      </c>
      <c r="Y3081" s="387" t="s">
        <v>1890</v>
      </c>
      <c r="Z3081" s="387" t="s">
        <v>1734</v>
      </c>
      <c r="AA3081" s="387" t="s">
        <v>1733</v>
      </c>
      <c r="AB3081" s="387">
        <v>23.25</v>
      </c>
      <c r="AC3081" s="387">
        <v>0</v>
      </c>
      <c r="AD3081" s="387">
        <v>0</v>
      </c>
      <c r="AE3081" s="387">
        <v>23.25</v>
      </c>
      <c r="AF3081" s="387" t="s">
        <v>1729</v>
      </c>
      <c r="AG3081" s="387">
        <v>23.25</v>
      </c>
      <c r="AH3081" s="387">
        <v>0</v>
      </c>
      <c r="AI3081" s="387">
        <v>0</v>
      </c>
      <c r="AJ3081" s="387">
        <v>23.25</v>
      </c>
      <c r="AK3081" s="387">
        <v>2.33</v>
      </c>
    </row>
    <row r="3082" spans="1:37">
      <c r="A3082" s="387" t="s">
        <v>2228</v>
      </c>
      <c r="B3082" s="388">
        <v>43707.157754629632</v>
      </c>
      <c r="C3082" s="389">
        <v>43707</v>
      </c>
      <c r="D3082" s="387" t="s">
        <v>2227</v>
      </c>
      <c r="E3082" s="389">
        <v>43706</v>
      </c>
      <c r="F3082" s="387" t="s">
        <v>2226</v>
      </c>
      <c r="G3082" s="389">
        <v>43707</v>
      </c>
      <c r="H3082" s="387" t="s">
        <v>2225</v>
      </c>
      <c r="I3082" s="389">
        <v>43706</v>
      </c>
      <c r="J3082" s="387" t="s">
        <v>2224</v>
      </c>
      <c r="K3082" s="387" t="s">
        <v>1741</v>
      </c>
      <c r="L3082" s="390" t="s">
        <v>1732</v>
      </c>
      <c r="M3082" s="390" t="s">
        <v>2223</v>
      </c>
      <c r="N3082" s="390" t="str">
        <f t="shared" si="96"/>
        <v>Employee19@blyblade.com</v>
      </c>
      <c r="O3082" s="390" t="str">
        <f t="shared" si="97"/>
        <v>Gil_Adler</v>
      </c>
      <c r="P3082" s="387" t="s">
        <v>1728</v>
      </c>
      <c r="Q3082" s="387" t="s">
        <v>1967</v>
      </c>
      <c r="R3082" s="387" t="s">
        <v>1738</v>
      </c>
      <c r="S3082" s="387">
        <v>1.54</v>
      </c>
      <c r="T3082" s="387">
        <v>11</v>
      </c>
      <c r="U3082" s="387" t="s">
        <v>1737</v>
      </c>
      <c r="V3082" s="387" t="s">
        <v>1737</v>
      </c>
      <c r="W3082" s="387" t="s">
        <v>1771</v>
      </c>
      <c r="X3082" s="387" t="s">
        <v>1770</v>
      </c>
      <c r="Y3082" s="387" t="s">
        <v>1890</v>
      </c>
      <c r="Z3082" s="387" t="s">
        <v>1734</v>
      </c>
      <c r="AA3082" s="387" t="s">
        <v>1747</v>
      </c>
      <c r="AB3082" s="387">
        <v>0</v>
      </c>
      <c r="AC3082" s="387">
        <v>0</v>
      </c>
      <c r="AD3082" s="387">
        <v>3.08</v>
      </c>
      <c r="AE3082" s="387">
        <v>3.08</v>
      </c>
      <c r="AF3082" s="387" t="s">
        <v>1729</v>
      </c>
      <c r="AG3082" s="387">
        <v>0</v>
      </c>
      <c r="AH3082" s="387">
        <v>0</v>
      </c>
      <c r="AI3082" s="387">
        <v>3.08</v>
      </c>
      <c r="AJ3082" s="387">
        <v>3.08</v>
      </c>
      <c r="AK3082" s="387">
        <v>0</v>
      </c>
    </row>
    <row r="3083" spans="1:37">
      <c r="A3083" s="387" t="s">
        <v>2222</v>
      </c>
      <c r="B3083" s="388">
        <v>43707.174537037034</v>
      </c>
      <c r="C3083" s="389">
        <v>43707</v>
      </c>
      <c r="D3083" s="387" t="s">
        <v>2221</v>
      </c>
      <c r="E3083" s="389">
        <v>43706</v>
      </c>
      <c r="F3083" s="387" t="s">
        <v>1959</v>
      </c>
      <c r="G3083" s="389">
        <v>43707</v>
      </c>
      <c r="H3083" s="387" t="s">
        <v>2220</v>
      </c>
      <c r="I3083" s="389">
        <v>43707</v>
      </c>
      <c r="J3083" s="387" t="s">
        <v>2219</v>
      </c>
      <c r="K3083" s="387" t="s">
        <v>1741</v>
      </c>
      <c r="L3083" s="390" t="s">
        <v>1732</v>
      </c>
      <c r="M3083" s="390" t="s">
        <v>1854</v>
      </c>
      <c r="N3083" s="390" t="str">
        <f t="shared" si="96"/>
        <v>Employee5@blyblade.com</v>
      </c>
      <c r="O3083" s="390" t="str">
        <f t="shared" si="97"/>
        <v>Torey_McNeil</v>
      </c>
      <c r="P3083" s="387" t="s">
        <v>1728</v>
      </c>
      <c r="Q3083" s="387" t="s">
        <v>1847</v>
      </c>
      <c r="R3083" s="387" t="s">
        <v>1738</v>
      </c>
      <c r="S3083" s="387">
        <v>9.16</v>
      </c>
      <c r="T3083" s="387">
        <v>29</v>
      </c>
      <c r="U3083" s="387" t="s">
        <v>1737</v>
      </c>
      <c r="V3083" s="387" t="s">
        <v>1853</v>
      </c>
      <c r="W3083" s="387" t="s">
        <v>1771</v>
      </c>
      <c r="X3083" s="387" t="s">
        <v>1844</v>
      </c>
      <c r="Y3083" s="387" t="s">
        <v>1748</v>
      </c>
      <c r="Z3083" s="387" t="s">
        <v>1734</v>
      </c>
      <c r="AA3083" s="387" t="s">
        <v>1733</v>
      </c>
      <c r="AB3083" s="387">
        <v>47.05</v>
      </c>
      <c r="AC3083" s="387">
        <v>0</v>
      </c>
      <c r="AD3083" s="387">
        <v>0</v>
      </c>
      <c r="AE3083" s="387">
        <v>47.05</v>
      </c>
      <c r="AF3083" s="387" t="s">
        <v>1729</v>
      </c>
      <c r="AG3083" s="387">
        <v>47.05</v>
      </c>
      <c r="AH3083" s="387">
        <v>0</v>
      </c>
      <c r="AI3083" s="387">
        <v>0</v>
      </c>
      <c r="AJ3083" s="387">
        <v>47.05</v>
      </c>
      <c r="AK3083" s="387">
        <v>4.71</v>
      </c>
    </row>
    <row r="3084" spans="1:37">
      <c r="A3084" s="387" t="s">
        <v>2218</v>
      </c>
      <c r="B3084" s="388">
        <v>43707.339120370372</v>
      </c>
      <c r="C3084" s="389">
        <v>43707</v>
      </c>
      <c r="D3084" s="387" t="s">
        <v>2217</v>
      </c>
      <c r="E3084" s="389">
        <v>43707</v>
      </c>
      <c r="F3084" s="387" t="s">
        <v>2216</v>
      </c>
      <c r="G3084" s="389">
        <v>43707</v>
      </c>
      <c r="H3084" s="387" t="s">
        <v>2215</v>
      </c>
      <c r="I3084" s="389">
        <v>43707</v>
      </c>
      <c r="J3084" s="387" t="s">
        <v>2214</v>
      </c>
      <c r="K3084" s="387" t="s">
        <v>1741</v>
      </c>
      <c r="L3084" s="390" t="s">
        <v>1732</v>
      </c>
      <c r="M3084" s="390" t="s">
        <v>1804</v>
      </c>
      <c r="N3084" s="390" t="str">
        <f t="shared" si="96"/>
        <v>Employee47@blyblade.com</v>
      </c>
      <c r="O3084" s="390" t="str">
        <f t="shared" si="97"/>
        <v>Amanda_Soucy</v>
      </c>
      <c r="P3084" s="387" t="s">
        <v>1728</v>
      </c>
      <c r="Q3084" s="387" t="s">
        <v>1754</v>
      </c>
      <c r="R3084" s="387" t="s">
        <v>1738</v>
      </c>
      <c r="S3084" s="387">
        <v>1.65</v>
      </c>
      <c r="T3084" s="387">
        <v>6</v>
      </c>
      <c r="U3084" s="387" t="s">
        <v>1833</v>
      </c>
      <c r="V3084" s="387" t="s">
        <v>1737</v>
      </c>
      <c r="W3084" s="387" t="s">
        <v>1771</v>
      </c>
      <c r="X3084" s="387" t="s">
        <v>1844</v>
      </c>
      <c r="Y3084" s="387" t="s">
        <v>1735</v>
      </c>
      <c r="Z3084" s="387" t="s">
        <v>1734</v>
      </c>
      <c r="AA3084" s="387" t="s">
        <v>1733</v>
      </c>
      <c r="AB3084" s="387">
        <v>5.74</v>
      </c>
      <c r="AC3084" s="387">
        <v>0</v>
      </c>
      <c r="AD3084" s="387">
        <v>0</v>
      </c>
      <c r="AE3084" s="387">
        <v>5.74</v>
      </c>
      <c r="AF3084" s="387" t="s">
        <v>1729</v>
      </c>
      <c r="AG3084" s="387">
        <v>5.74</v>
      </c>
      <c r="AH3084" s="387">
        <v>0</v>
      </c>
      <c r="AI3084" s="387">
        <v>0</v>
      </c>
      <c r="AJ3084" s="387">
        <v>5.74</v>
      </c>
      <c r="AK3084" s="387">
        <v>0.56999999999999995</v>
      </c>
    </row>
    <row r="3085" spans="1:37">
      <c r="A3085" s="387" t="s">
        <v>2213</v>
      </c>
      <c r="B3085" s="388">
        <v>43707.452546296299</v>
      </c>
      <c r="C3085" s="389">
        <v>43707</v>
      </c>
      <c r="D3085" s="387" t="s">
        <v>2212</v>
      </c>
      <c r="E3085" s="389">
        <v>43707</v>
      </c>
      <c r="F3085" s="387" t="s">
        <v>2211</v>
      </c>
      <c r="G3085" s="389">
        <v>43707</v>
      </c>
      <c r="H3085" s="387" t="s">
        <v>2210</v>
      </c>
      <c r="I3085" s="389">
        <v>43707</v>
      </c>
      <c r="J3085" s="387" t="s">
        <v>2209</v>
      </c>
      <c r="K3085" s="387" t="s">
        <v>1741</v>
      </c>
      <c r="L3085" s="390" t="s">
        <v>1732</v>
      </c>
      <c r="M3085" s="390" t="s">
        <v>2208</v>
      </c>
      <c r="N3085" s="390" t="str">
        <f t="shared" si="96"/>
        <v>Employee13@blyblade.com</v>
      </c>
      <c r="O3085" s="390" t="str">
        <f t="shared" si="97"/>
        <v>Evelyn_Pelczar</v>
      </c>
      <c r="P3085" s="387" t="s">
        <v>1728</v>
      </c>
      <c r="Q3085" s="387" t="s">
        <v>1847</v>
      </c>
      <c r="R3085" s="387" t="s">
        <v>1738</v>
      </c>
      <c r="S3085" s="387">
        <v>4.12</v>
      </c>
      <c r="T3085" s="387">
        <v>16</v>
      </c>
      <c r="U3085" s="387" t="s">
        <v>2207</v>
      </c>
      <c r="V3085" s="387" t="s">
        <v>1883</v>
      </c>
      <c r="W3085" s="387" t="s">
        <v>1771</v>
      </c>
      <c r="X3085" s="387" t="s">
        <v>1844</v>
      </c>
      <c r="Y3085" s="387" t="s">
        <v>1735</v>
      </c>
      <c r="Z3085" s="387" t="s">
        <v>1734</v>
      </c>
      <c r="AA3085" s="387" t="s">
        <v>1733</v>
      </c>
      <c r="AB3085" s="387">
        <v>20.97</v>
      </c>
      <c r="AC3085" s="387">
        <v>0</v>
      </c>
      <c r="AD3085" s="387">
        <v>0</v>
      </c>
      <c r="AE3085" s="387">
        <v>20.97</v>
      </c>
      <c r="AF3085" s="387" t="s">
        <v>1729</v>
      </c>
      <c r="AG3085" s="387">
        <v>20.97</v>
      </c>
      <c r="AH3085" s="387">
        <v>0</v>
      </c>
      <c r="AI3085" s="387">
        <v>0</v>
      </c>
      <c r="AJ3085" s="387">
        <v>20.97</v>
      </c>
      <c r="AK3085" s="387">
        <v>2.1</v>
      </c>
    </row>
    <row r="3086" spans="1:37">
      <c r="A3086" s="387" t="s">
        <v>2206</v>
      </c>
      <c r="B3086" s="388">
        <v>43707.471666666665</v>
      </c>
      <c r="C3086" s="389">
        <v>43707</v>
      </c>
      <c r="D3086" s="387" t="s">
        <v>2205</v>
      </c>
      <c r="E3086" s="389">
        <v>43707</v>
      </c>
      <c r="F3086" s="387" t="s">
        <v>2204</v>
      </c>
      <c r="G3086" s="389">
        <v>43707</v>
      </c>
      <c r="H3086" s="387" t="s">
        <v>1816</v>
      </c>
      <c r="I3086" s="389">
        <v>43707</v>
      </c>
      <c r="J3086" s="387" t="s">
        <v>2203</v>
      </c>
      <c r="K3086" s="387" t="s">
        <v>1741</v>
      </c>
      <c r="L3086" s="390" t="s">
        <v>1732</v>
      </c>
      <c r="M3086" s="390" t="s">
        <v>1884</v>
      </c>
      <c r="N3086" s="390" t="str">
        <f t="shared" ref="N3086:N3149" si="98">M3086&amp;"@blyblade.com"</f>
        <v>Employee25@blyblade.com</v>
      </c>
      <c r="O3086" s="390" t="str">
        <f t="shared" si="97"/>
        <v>Shyloh_Davonne Wilkinson</v>
      </c>
      <c r="P3086" s="387" t="s">
        <v>1728</v>
      </c>
      <c r="Q3086" s="387" t="s">
        <v>1847</v>
      </c>
      <c r="R3086" s="387" t="s">
        <v>1803</v>
      </c>
      <c r="S3086" s="387">
        <v>5.31</v>
      </c>
      <c r="T3086" s="387">
        <v>30</v>
      </c>
      <c r="U3086" s="387" t="s">
        <v>1882</v>
      </c>
      <c r="V3086" s="387" t="s">
        <v>1883</v>
      </c>
      <c r="W3086" s="387" t="s">
        <v>1771</v>
      </c>
      <c r="X3086" s="387" t="s">
        <v>1844</v>
      </c>
      <c r="Y3086" s="387" t="s">
        <v>1735</v>
      </c>
      <c r="Z3086" s="387" t="s">
        <v>1734</v>
      </c>
      <c r="AA3086" s="387" t="s">
        <v>1733</v>
      </c>
      <c r="AB3086" s="387">
        <v>40.19</v>
      </c>
      <c r="AC3086" s="387">
        <v>0</v>
      </c>
      <c r="AD3086" s="387">
        <v>0</v>
      </c>
      <c r="AE3086" s="387">
        <v>40.19</v>
      </c>
      <c r="AF3086" s="387" t="s">
        <v>1729</v>
      </c>
      <c r="AG3086" s="387">
        <v>40.19</v>
      </c>
      <c r="AH3086" s="387">
        <v>0</v>
      </c>
      <c r="AI3086" s="387">
        <v>0</v>
      </c>
      <c r="AJ3086" s="387">
        <v>40.19</v>
      </c>
      <c r="AK3086" s="387">
        <v>4.0199999999999996</v>
      </c>
    </row>
    <row r="3087" spans="1:37">
      <c r="A3087" s="387" t="s">
        <v>2202</v>
      </c>
      <c r="B3087" s="388">
        <v>43707.497870370367</v>
      </c>
      <c r="C3087" s="389">
        <v>43707</v>
      </c>
      <c r="D3087" s="387" t="s">
        <v>2201</v>
      </c>
      <c r="E3087" s="389">
        <v>43707</v>
      </c>
      <c r="F3087" s="387" t="s">
        <v>2200</v>
      </c>
      <c r="G3087" s="389">
        <v>43707</v>
      </c>
      <c r="H3087" s="387" t="s">
        <v>1829</v>
      </c>
      <c r="I3087" s="389">
        <v>43707</v>
      </c>
      <c r="J3087" s="387" t="s">
        <v>1828</v>
      </c>
      <c r="K3087" s="387" t="s">
        <v>1741</v>
      </c>
      <c r="L3087" s="390" t="s">
        <v>1732</v>
      </c>
      <c r="M3087" s="390" t="s">
        <v>1979</v>
      </c>
      <c r="N3087" s="390" t="str">
        <f t="shared" si="98"/>
        <v>Employee15@blyblade.com</v>
      </c>
      <c r="O3087" s="390" t="str">
        <f t="shared" ref="O3087:O3150" si="99">VLOOKUP(M3087,$A$10:$F$65,4,FALSE)</f>
        <v>Jess_Rooney</v>
      </c>
      <c r="P3087" s="387" t="s">
        <v>1728</v>
      </c>
      <c r="Q3087" s="387" t="s">
        <v>1847</v>
      </c>
      <c r="R3087" s="387" t="s">
        <v>1738</v>
      </c>
      <c r="S3087" s="387">
        <v>1.01</v>
      </c>
      <c r="T3087" s="387">
        <v>5</v>
      </c>
      <c r="U3087" s="387" t="s">
        <v>2199</v>
      </c>
      <c r="V3087" s="387" t="s">
        <v>2007</v>
      </c>
      <c r="W3087" s="387" t="s">
        <v>1965</v>
      </c>
      <c r="X3087" s="387" t="s">
        <v>1770</v>
      </c>
      <c r="Y3087" s="387" t="s">
        <v>1735</v>
      </c>
      <c r="Z3087" s="387" t="s">
        <v>1734</v>
      </c>
      <c r="AA3087" s="387" t="s">
        <v>1733</v>
      </c>
      <c r="AB3087" s="387">
        <v>10.76</v>
      </c>
      <c r="AC3087" s="387">
        <v>0</v>
      </c>
      <c r="AD3087" s="387">
        <v>0</v>
      </c>
      <c r="AE3087" s="387">
        <v>10.76</v>
      </c>
      <c r="AF3087" s="387" t="s">
        <v>1729</v>
      </c>
      <c r="AG3087" s="387">
        <v>10.76</v>
      </c>
      <c r="AH3087" s="387">
        <v>0</v>
      </c>
      <c r="AI3087" s="387">
        <v>0</v>
      </c>
      <c r="AJ3087" s="387">
        <v>10.76</v>
      </c>
      <c r="AK3087" s="387">
        <v>1.08</v>
      </c>
    </row>
    <row r="3088" spans="1:37">
      <c r="A3088" s="387" t="s">
        <v>2188</v>
      </c>
      <c r="B3088" s="388">
        <v>43707.579456018517</v>
      </c>
      <c r="C3088" s="389">
        <v>43707</v>
      </c>
      <c r="D3088" s="387" t="s">
        <v>2187</v>
      </c>
      <c r="E3088" s="389">
        <v>43707</v>
      </c>
      <c r="F3088" s="387" t="s">
        <v>2186</v>
      </c>
      <c r="G3088" s="389">
        <v>43707</v>
      </c>
      <c r="H3088" s="387" t="s">
        <v>2185</v>
      </c>
      <c r="I3088" s="389">
        <v>43707</v>
      </c>
      <c r="J3088" s="387" t="s">
        <v>2184</v>
      </c>
      <c r="K3088" s="387" t="s">
        <v>1741</v>
      </c>
      <c r="L3088" s="390" t="s">
        <v>1732</v>
      </c>
      <c r="M3088" s="390" t="s">
        <v>1755</v>
      </c>
      <c r="N3088" s="390" t="str">
        <f t="shared" si="98"/>
        <v>Employee2@blyblade.com</v>
      </c>
      <c r="O3088" s="390" t="str">
        <f t="shared" si="99"/>
        <v>Cal_Thompson</v>
      </c>
      <c r="P3088" s="387" t="s">
        <v>1728</v>
      </c>
      <c r="Q3088" s="387" t="s">
        <v>1952</v>
      </c>
      <c r="R3088" s="387" t="s">
        <v>1738</v>
      </c>
      <c r="S3088" s="387">
        <v>2.5499999999999998</v>
      </c>
      <c r="T3088" s="387">
        <v>18</v>
      </c>
      <c r="U3088" s="387" t="s">
        <v>1737</v>
      </c>
      <c r="V3088" s="387" t="s">
        <v>2183</v>
      </c>
      <c r="W3088" s="387" t="s">
        <v>1761</v>
      </c>
      <c r="X3088" s="387" t="s">
        <v>1749</v>
      </c>
      <c r="Y3088" s="387" t="s">
        <v>1748</v>
      </c>
      <c r="Z3088" s="387" t="s">
        <v>1734</v>
      </c>
      <c r="AA3088" s="387" t="s">
        <v>1733</v>
      </c>
      <c r="AB3088" s="387">
        <v>96.88</v>
      </c>
      <c r="AC3088" s="387">
        <v>0</v>
      </c>
      <c r="AD3088" s="387">
        <v>0</v>
      </c>
      <c r="AE3088" s="387">
        <v>96.88</v>
      </c>
      <c r="AF3088" s="387" t="s">
        <v>1729</v>
      </c>
      <c r="AG3088" s="387">
        <v>96.88</v>
      </c>
      <c r="AH3088" s="387">
        <v>0</v>
      </c>
      <c r="AI3088" s="387">
        <v>0</v>
      </c>
      <c r="AJ3088" s="387">
        <v>96.88</v>
      </c>
      <c r="AK3088" s="387">
        <v>9.69</v>
      </c>
    </row>
    <row r="3089" spans="1:37">
      <c r="A3089" s="387" t="s">
        <v>2198</v>
      </c>
      <c r="B3089" s="388">
        <v>43707.580555555556</v>
      </c>
      <c r="C3089" s="389">
        <v>43707</v>
      </c>
      <c r="D3089" s="387" t="s">
        <v>2197</v>
      </c>
      <c r="E3089" s="389">
        <v>43707</v>
      </c>
      <c r="F3089" s="387" t="s">
        <v>2196</v>
      </c>
      <c r="G3089" s="389">
        <v>43707</v>
      </c>
      <c r="H3089" s="387" t="s">
        <v>2195</v>
      </c>
      <c r="I3089" s="389">
        <v>43707</v>
      </c>
      <c r="J3089" s="387" t="s">
        <v>2194</v>
      </c>
      <c r="K3089" s="387" t="s">
        <v>1741</v>
      </c>
      <c r="L3089" s="390" t="s">
        <v>1732</v>
      </c>
      <c r="M3089" s="390" t="s">
        <v>1924</v>
      </c>
      <c r="N3089" s="390" t="str">
        <f t="shared" si="98"/>
        <v>Employee16@blyblade.com</v>
      </c>
      <c r="O3089" s="390" t="str">
        <f t="shared" si="99"/>
        <v>Hunter_Senning</v>
      </c>
      <c r="P3089" s="387" t="s">
        <v>1728</v>
      </c>
      <c r="Q3089" s="387" t="s">
        <v>1847</v>
      </c>
      <c r="R3089" s="387" t="s">
        <v>1738</v>
      </c>
      <c r="S3089" s="387">
        <v>2.89</v>
      </c>
      <c r="T3089" s="387">
        <v>25</v>
      </c>
      <c r="U3089" s="387" t="s">
        <v>1737</v>
      </c>
      <c r="V3089" s="387" t="s">
        <v>1883</v>
      </c>
      <c r="W3089" s="387" t="s">
        <v>1771</v>
      </c>
      <c r="X3089" s="387" t="s">
        <v>1770</v>
      </c>
      <c r="Y3089" s="387" t="s">
        <v>1748</v>
      </c>
      <c r="Z3089" s="387" t="s">
        <v>1734</v>
      </c>
      <c r="AA3089" s="387" t="s">
        <v>1733</v>
      </c>
      <c r="AB3089" s="387">
        <v>23.62</v>
      </c>
      <c r="AC3089" s="387">
        <v>0</v>
      </c>
      <c r="AD3089" s="387">
        <v>0</v>
      </c>
      <c r="AE3089" s="387">
        <v>23.62</v>
      </c>
      <c r="AF3089" s="387" t="s">
        <v>1729</v>
      </c>
      <c r="AG3089" s="387">
        <v>23.62</v>
      </c>
      <c r="AH3089" s="387">
        <v>0</v>
      </c>
      <c r="AI3089" s="387">
        <v>0</v>
      </c>
      <c r="AJ3089" s="387">
        <v>23.62</v>
      </c>
      <c r="AK3089" s="387">
        <v>2.36</v>
      </c>
    </row>
    <row r="3090" spans="1:37">
      <c r="A3090" s="387" t="s">
        <v>2193</v>
      </c>
      <c r="B3090" s="388">
        <v>43707.587488425925</v>
      </c>
      <c r="C3090" s="389">
        <v>43707</v>
      </c>
      <c r="D3090" s="387" t="s">
        <v>2192</v>
      </c>
      <c r="E3090" s="389">
        <v>43707</v>
      </c>
      <c r="F3090" s="387" t="s">
        <v>2191</v>
      </c>
      <c r="G3090" s="389">
        <v>43707</v>
      </c>
      <c r="H3090" s="387" t="s">
        <v>2190</v>
      </c>
      <c r="I3090" s="389">
        <v>43707</v>
      </c>
      <c r="J3090" s="387" t="s">
        <v>2189</v>
      </c>
      <c r="K3090" s="387" t="s">
        <v>1741</v>
      </c>
      <c r="L3090" s="390" t="s">
        <v>1732</v>
      </c>
      <c r="M3090" s="390" t="s">
        <v>1986</v>
      </c>
      <c r="N3090" s="390" t="str">
        <f t="shared" si="98"/>
        <v>Employee1@blyblade.com</v>
      </c>
      <c r="O3090" s="390" t="str">
        <f t="shared" si="99"/>
        <v>Jake_Mirto</v>
      </c>
      <c r="P3090" s="387" t="s">
        <v>1728</v>
      </c>
      <c r="Q3090" s="387" t="s">
        <v>1762</v>
      </c>
      <c r="R3090" s="387" t="s">
        <v>1753</v>
      </c>
      <c r="S3090" s="387">
        <v>3.73</v>
      </c>
      <c r="T3090" s="387">
        <v>11</v>
      </c>
      <c r="U3090" s="387" t="s">
        <v>1752</v>
      </c>
      <c r="V3090" s="387" t="s">
        <v>1752</v>
      </c>
      <c r="W3090" s="387" t="s">
        <v>1761</v>
      </c>
      <c r="X3090" s="387" t="s">
        <v>1749</v>
      </c>
      <c r="Y3090" s="387" t="s">
        <v>1735</v>
      </c>
      <c r="Z3090" s="387" t="s">
        <v>1734</v>
      </c>
      <c r="AA3090" s="387" t="s">
        <v>1733</v>
      </c>
      <c r="AB3090" s="387">
        <v>43.75</v>
      </c>
      <c r="AC3090" s="387">
        <v>0</v>
      </c>
      <c r="AD3090" s="387">
        <v>0</v>
      </c>
      <c r="AE3090" s="387">
        <v>43.75</v>
      </c>
      <c r="AF3090" s="387" t="s">
        <v>1729</v>
      </c>
      <c r="AG3090" s="387">
        <v>43.75</v>
      </c>
      <c r="AH3090" s="387">
        <v>0</v>
      </c>
      <c r="AI3090" s="387">
        <v>0</v>
      </c>
      <c r="AJ3090" s="387">
        <v>43.75</v>
      </c>
      <c r="AK3090" s="387">
        <v>4.38</v>
      </c>
    </row>
    <row r="3091" spans="1:37">
      <c r="A3091" s="387" t="s">
        <v>2188</v>
      </c>
      <c r="B3091" s="388">
        <v>43707.588356481479</v>
      </c>
      <c r="C3091" s="389">
        <v>43707</v>
      </c>
      <c r="D3091" s="387" t="s">
        <v>2187</v>
      </c>
      <c r="E3091" s="389">
        <v>43707</v>
      </c>
      <c r="F3091" s="387" t="s">
        <v>2186</v>
      </c>
      <c r="G3091" s="389">
        <v>43707</v>
      </c>
      <c r="H3091" s="387" t="s">
        <v>2185</v>
      </c>
      <c r="I3091" s="389">
        <v>43707</v>
      </c>
      <c r="J3091" s="387" t="s">
        <v>2184</v>
      </c>
      <c r="K3091" s="387" t="s">
        <v>1741</v>
      </c>
      <c r="L3091" s="390" t="s">
        <v>1732</v>
      </c>
      <c r="M3091" s="390" t="s">
        <v>1755</v>
      </c>
      <c r="N3091" s="390" t="str">
        <f t="shared" si="98"/>
        <v>Employee2@blyblade.com</v>
      </c>
      <c r="O3091" s="390" t="str">
        <f t="shared" si="99"/>
        <v>Cal_Thompson</v>
      </c>
      <c r="P3091" s="387" t="s">
        <v>1728</v>
      </c>
      <c r="Q3091" s="387" t="s">
        <v>1952</v>
      </c>
      <c r="R3091" s="387" t="s">
        <v>1738</v>
      </c>
      <c r="S3091" s="387">
        <v>2.5499999999999998</v>
      </c>
      <c r="T3091" s="387">
        <v>18</v>
      </c>
      <c r="U3091" s="387" t="s">
        <v>1737</v>
      </c>
      <c r="V3091" s="387" t="s">
        <v>2183</v>
      </c>
      <c r="W3091" s="387" t="s">
        <v>1761</v>
      </c>
      <c r="X3091" s="387" t="s">
        <v>1749</v>
      </c>
      <c r="Y3091" s="387" t="s">
        <v>1748</v>
      </c>
      <c r="Z3091" s="387" t="s">
        <v>1734</v>
      </c>
      <c r="AA3091" s="387" t="s">
        <v>1747</v>
      </c>
      <c r="AB3091" s="387">
        <v>0</v>
      </c>
      <c r="AC3091" s="387">
        <v>0</v>
      </c>
      <c r="AD3091" s="387">
        <v>11.3</v>
      </c>
      <c r="AE3091" s="387">
        <v>11.3</v>
      </c>
      <c r="AF3091" s="387" t="s">
        <v>1729</v>
      </c>
      <c r="AG3091" s="387">
        <v>0</v>
      </c>
      <c r="AH3091" s="387">
        <v>0</v>
      </c>
      <c r="AI3091" s="387">
        <v>11.3</v>
      </c>
      <c r="AJ3091" s="387">
        <v>11.3</v>
      </c>
      <c r="AK3091" s="387">
        <v>0</v>
      </c>
    </row>
    <row r="3092" spans="1:37">
      <c r="A3092" s="387" t="s">
        <v>2182</v>
      </c>
      <c r="B3092" s="388">
        <v>43707.636504629627</v>
      </c>
      <c r="C3092" s="389">
        <v>43707</v>
      </c>
      <c r="D3092" s="387" t="s">
        <v>2181</v>
      </c>
      <c r="E3092" s="389">
        <v>43707</v>
      </c>
      <c r="F3092" s="387" t="s">
        <v>2180</v>
      </c>
      <c r="G3092" s="389">
        <v>43707</v>
      </c>
      <c r="H3092" s="387" t="s">
        <v>2179</v>
      </c>
      <c r="I3092" s="389">
        <v>43707</v>
      </c>
      <c r="J3092" s="387" t="s">
        <v>2178</v>
      </c>
      <c r="K3092" s="387" t="s">
        <v>1741</v>
      </c>
      <c r="L3092" s="390" t="s">
        <v>1732</v>
      </c>
      <c r="M3092" s="390" t="s">
        <v>1986</v>
      </c>
      <c r="N3092" s="390" t="str">
        <f t="shared" si="98"/>
        <v>Employee1@blyblade.com</v>
      </c>
      <c r="O3092" s="390" t="str">
        <f t="shared" si="99"/>
        <v>Jake_Mirto</v>
      </c>
      <c r="P3092" s="387" t="s">
        <v>1728</v>
      </c>
      <c r="Q3092" s="387" t="s">
        <v>1762</v>
      </c>
      <c r="R3092" s="387" t="s">
        <v>1753</v>
      </c>
      <c r="S3092" s="387">
        <v>5.99</v>
      </c>
      <c r="T3092" s="387">
        <v>27</v>
      </c>
      <c r="U3092" s="387" t="s">
        <v>1752</v>
      </c>
      <c r="V3092" s="387" t="s">
        <v>2100</v>
      </c>
      <c r="W3092" s="387" t="s">
        <v>1761</v>
      </c>
      <c r="X3092" s="387" t="s">
        <v>1749</v>
      </c>
      <c r="Y3092" s="387" t="s">
        <v>1735</v>
      </c>
      <c r="Z3092" s="387" t="s">
        <v>1734</v>
      </c>
      <c r="AA3092" s="387" t="s">
        <v>1733</v>
      </c>
      <c r="AB3092" s="387">
        <v>60.14</v>
      </c>
      <c r="AC3092" s="387">
        <v>0</v>
      </c>
      <c r="AD3092" s="387">
        <v>0</v>
      </c>
      <c r="AE3092" s="387">
        <v>60.14</v>
      </c>
      <c r="AF3092" s="387" t="s">
        <v>1729</v>
      </c>
      <c r="AG3092" s="387">
        <v>60.14</v>
      </c>
      <c r="AH3092" s="387">
        <v>0</v>
      </c>
      <c r="AI3092" s="387">
        <v>0</v>
      </c>
      <c r="AJ3092" s="387">
        <v>60.14</v>
      </c>
      <c r="AK3092" s="387">
        <v>6.01</v>
      </c>
    </row>
    <row r="3093" spans="1:37">
      <c r="A3093" s="387" t="s">
        <v>2177</v>
      </c>
      <c r="B3093" s="388">
        <v>43707.65384259259</v>
      </c>
      <c r="C3093" s="389">
        <v>43707</v>
      </c>
      <c r="D3093" s="387" t="s">
        <v>2093</v>
      </c>
      <c r="E3093" s="389">
        <v>43707</v>
      </c>
      <c r="F3093" s="387" t="s">
        <v>2176</v>
      </c>
      <c r="G3093" s="387" t="s">
        <v>1728</v>
      </c>
      <c r="H3093" s="387" t="s">
        <v>1728</v>
      </c>
      <c r="I3093" s="387" t="s">
        <v>1728</v>
      </c>
      <c r="J3093" s="387" t="s">
        <v>1728</v>
      </c>
      <c r="K3093" s="387" t="s">
        <v>1741</v>
      </c>
      <c r="L3093" s="390" t="s">
        <v>1732</v>
      </c>
      <c r="M3093" s="390" t="s">
        <v>1898</v>
      </c>
      <c r="N3093" s="390" t="str">
        <f t="shared" si="98"/>
        <v>Employee36@blyblade.com</v>
      </c>
      <c r="O3093" s="390" t="str">
        <f t="shared" si="99"/>
        <v>Jacob_Gibson</v>
      </c>
      <c r="P3093" s="387" t="s">
        <v>1728</v>
      </c>
      <c r="Q3093" s="387" t="s">
        <v>1787</v>
      </c>
      <c r="R3093" s="387" t="s">
        <v>1753</v>
      </c>
      <c r="S3093" s="387">
        <v>0</v>
      </c>
      <c r="T3093" s="387">
        <v>0</v>
      </c>
      <c r="U3093" s="387" t="s">
        <v>1752</v>
      </c>
      <c r="V3093" s="387" t="s">
        <v>1752</v>
      </c>
      <c r="W3093" s="387" t="s">
        <v>1761</v>
      </c>
      <c r="X3093" s="387" t="s">
        <v>1749</v>
      </c>
      <c r="Y3093" s="387" t="s">
        <v>1896</v>
      </c>
      <c r="Z3093" s="387" t="s">
        <v>1734</v>
      </c>
      <c r="AA3093" s="387" t="s">
        <v>1733</v>
      </c>
      <c r="AB3093" s="387">
        <v>15.61</v>
      </c>
      <c r="AC3093" s="387">
        <v>0</v>
      </c>
      <c r="AD3093" s="387">
        <v>0</v>
      </c>
      <c r="AE3093" s="387">
        <v>15.61</v>
      </c>
      <c r="AF3093" s="387" t="s">
        <v>1729</v>
      </c>
      <c r="AG3093" s="387">
        <v>15.61</v>
      </c>
      <c r="AH3093" s="387">
        <v>0</v>
      </c>
      <c r="AI3093" s="387">
        <v>0</v>
      </c>
      <c r="AJ3093" s="387">
        <v>15.61</v>
      </c>
      <c r="AK3093" s="387">
        <v>1.56</v>
      </c>
    </row>
    <row r="3094" spans="1:37">
      <c r="A3094" s="387" t="s">
        <v>2175</v>
      </c>
      <c r="B3094" s="388">
        <v>43707.660752314812</v>
      </c>
      <c r="C3094" s="389">
        <v>43707</v>
      </c>
      <c r="D3094" s="387" t="s">
        <v>1814</v>
      </c>
      <c r="E3094" s="389">
        <v>43707</v>
      </c>
      <c r="F3094" s="387" t="s">
        <v>1813</v>
      </c>
      <c r="G3094" s="389">
        <v>43707</v>
      </c>
      <c r="H3094" s="387" t="s">
        <v>2174</v>
      </c>
      <c r="I3094" s="389">
        <v>43707</v>
      </c>
      <c r="J3094" s="387" t="s">
        <v>2173</v>
      </c>
      <c r="K3094" s="387" t="s">
        <v>1741</v>
      </c>
      <c r="L3094" s="390" t="s">
        <v>1732</v>
      </c>
      <c r="M3094" s="390" t="s">
        <v>1979</v>
      </c>
      <c r="N3094" s="390" t="str">
        <f t="shared" si="98"/>
        <v>Employee15@blyblade.com</v>
      </c>
      <c r="O3094" s="390" t="str">
        <f t="shared" si="99"/>
        <v>Jess_Rooney</v>
      </c>
      <c r="P3094" s="387" t="s">
        <v>1728</v>
      </c>
      <c r="Q3094" s="387" t="s">
        <v>1847</v>
      </c>
      <c r="R3094" s="387" t="s">
        <v>1738</v>
      </c>
      <c r="S3094" s="387">
        <v>15.87</v>
      </c>
      <c r="T3094" s="387">
        <v>44</v>
      </c>
      <c r="U3094" s="387" t="s">
        <v>2007</v>
      </c>
      <c r="V3094" s="387" t="s">
        <v>1802</v>
      </c>
      <c r="W3094" s="387" t="s">
        <v>1771</v>
      </c>
      <c r="X3094" s="387" t="s">
        <v>1770</v>
      </c>
      <c r="Y3094" s="387" t="s">
        <v>1735</v>
      </c>
      <c r="Z3094" s="387" t="s">
        <v>1734</v>
      </c>
      <c r="AA3094" s="387" t="s">
        <v>1733</v>
      </c>
      <c r="AB3094" s="387">
        <v>89.92</v>
      </c>
      <c r="AC3094" s="387">
        <v>0</v>
      </c>
      <c r="AD3094" s="387">
        <v>0</v>
      </c>
      <c r="AE3094" s="387">
        <v>89.92</v>
      </c>
      <c r="AF3094" s="387" t="s">
        <v>1729</v>
      </c>
      <c r="AG3094" s="387">
        <v>89.92</v>
      </c>
      <c r="AH3094" s="387">
        <v>0</v>
      </c>
      <c r="AI3094" s="387">
        <v>0</v>
      </c>
      <c r="AJ3094" s="387">
        <v>89.92</v>
      </c>
      <c r="AK3094" s="387">
        <v>8.99</v>
      </c>
    </row>
    <row r="3095" spans="1:37">
      <c r="A3095" s="387" t="s">
        <v>2172</v>
      </c>
      <c r="B3095" s="388">
        <v>43707.665798611109</v>
      </c>
      <c r="C3095" s="389">
        <v>43707</v>
      </c>
      <c r="D3095" s="387" t="s">
        <v>1871</v>
      </c>
      <c r="E3095" s="389">
        <v>43706</v>
      </c>
      <c r="F3095" s="387" t="s">
        <v>1870</v>
      </c>
      <c r="G3095" s="389">
        <v>43707</v>
      </c>
      <c r="H3095" s="387" t="s">
        <v>2171</v>
      </c>
      <c r="I3095" s="389">
        <v>43706</v>
      </c>
      <c r="J3095" s="387" t="s">
        <v>2170</v>
      </c>
      <c r="K3095" s="387" t="s">
        <v>1741</v>
      </c>
      <c r="L3095" s="390" t="s">
        <v>1732</v>
      </c>
      <c r="M3095" s="390" t="s">
        <v>1731</v>
      </c>
      <c r="N3095" s="390" t="str">
        <f t="shared" si="98"/>
        <v>Employee8@blyblade.com</v>
      </c>
      <c r="O3095" s="390" t="str">
        <f t="shared" si="99"/>
        <v>--_--</v>
      </c>
      <c r="P3095" s="387" t="s">
        <v>1728</v>
      </c>
      <c r="Q3095" s="387" t="s">
        <v>1847</v>
      </c>
      <c r="R3095" s="387" t="s">
        <v>1738</v>
      </c>
      <c r="S3095" s="387">
        <v>1.93</v>
      </c>
      <c r="T3095" s="387">
        <v>12</v>
      </c>
      <c r="U3095" s="387" t="s">
        <v>1737</v>
      </c>
      <c r="V3095" s="387" t="s">
        <v>1883</v>
      </c>
      <c r="W3095" s="387" t="s">
        <v>1875</v>
      </c>
      <c r="X3095" s="387" t="s">
        <v>1728</v>
      </c>
      <c r="Y3095" s="387" t="s">
        <v>1728</v>
      </c>
      <c r="Z3095" s="387" t="s">
        <v>1734</v>
      </c>
      <c r="AA3095" s="387" t="s">
        <v>1733</v>
      </c>
      <c r="AB3095" s="387">
        <v>15.78</v>
      </c>
      <c r="AC3095" s="387">
        <v>0</v>
      </c>
      <c r="AD3095" s="387">
        <v>0</v>
      </c>
      <c r="AE3095" s="387">
        <v>15.78</v>
      </c>
      <c r="AF3095" s="387" t="s">
        <v>1729</v>
      </c>
      <c r="AG3095" s="387">
        <v>15.78</v>
      </c>
      <c r="AH3095" s="387">
        <v>0</v>
      </c>
      <c r="AI3095" s="387">
        <v>0</v>
      </c>
      <c r="AJ3095" s="387">
        <v>15.78</v>
      </c>
      <c r="AK3095" s="387">
        <v>1.58</v>
      </c>
    </row>
    <row r="3096" spans="1:37">
      <c r="A3096" s="387" t="s">
        <v>2169</v>
      </c>
      <c r="B3096" s="388">
        <v>43707.675324074073</v>
      </c>
      <c r="C3096" s="389">
        <v>43707</v>
      </c>
      <c r="D3096" s="387" t="s">
        <v>2168</v>
      </c>
      <c r="E3096" s="389">
        <v>43707</v>
      </c>
      <c r="F3096" s="387" t="s">
        <v>2167</v>
      </c>
      <c r="G3096" s="389">
        <v>43707</v>
      </c>
      <c r="H3096" s="387" t="s">
        <v>2166</v>
      </c>
      <c r="I3096" s="389">
        <v>43707</v>
      </c>
      <c r="J3096" s="387" t="s">
        <v>2165</v>
      </c>
      <c r="K3096" s="387" t="s">
        <v>1741</v>
      </c>
      <c r="L3096" s="390" t="s">
        <v>1732</v>
      </c>
      <c r="M3096" s="390" t="s">
        <v>1804</v>
      </c>
      <c r="N3096" s="390" t="str">
        <f t="shared" si="98"/>
        <v>Employee47@blyblade.com</v>
      </c>
      <c r="O3096" s="390" t="str">
        <f t="shared" si="99"/>
        <v>Amanda_Soucy</v>
      </c>
      <c r="P3096" s="387" t="s">
        <v>1728</v>
      </c>
      <c r="Q3096" s="387" t="s">
        <v>1739</v>
      </c>
      <c r="R3096" s="387" t="s">
        <v>1738</v>
      </c>
      <c r="S3096" s="387">
        <v>1.51</v>
      </c>
      <c r="T3096" s="387">
        <v>82</v>
      </c>
      <c r="U3096" s="387" t="s">
        <v>1737</v>
      </c>
      <c r="V3096" s="387" t="s">
        <v>1737</v>
      </c>
      <c r="W3096" s="387" t="s">
        <v>1728</v>
      </c>
      <c r="X3096" s="387" t="s">
        <v>1794</v>
      </c>
      <c r="Y3096" s="387" t="s">
        <v>1735</v>
      </c>
      <c r="Z3096" s="387" t="s">
        <v>1734</v>
      </c>
      <c r="AA3096" s="387" t="s">
        <v>1793</v>
      </c>
      <c r="AB3096" s="387">
        <v>17.59</v>
      </c>
      <c r="AC3096" s="387">
        <v>0</v>
      </c>
      <c r="AD3096" s="387">
        <v>2.6</v>
      </c>
      <c r="AE3096" s="387">
        <v>17.59</v>
      </c>
      <c r="AF3096" s="387" t="s">
        <v>1729</v>
      </c>
      <c r="AG3096" s="387">
        <v>17.59</v>
      </c>
      <c r="AH3096" s="387">
        <v>0</v>
      </c>
      <c r="AI3096" s="387">
        <v>2.6</v>
      </c>
      <c r="AJ3096" s="387">
        <v>17.59</v>
      </c>
      <c r="AK3096" s="387">
        <v>1.76</v>
      </c>
    </row>
    <row r="3097" spans="1:37">
      <c r="A3097" s="387" t="s">
        <v>2164</v>
      </c>
      <c r="B3097" s="388">
        <v>43707.67759259259</v>
      </c>
      <c r="C3097" s="389">
        <v>43707</v>
      </c>
      <c r="D3097" s="387" t="s">
        <v>2163</v>
      </c>
      <c r="E3097" s="389">
        <v>43707</v>
      </c>
      <c r="F3097" s="387" t="s">
        <v>1835</v>
      </c>
      <c r="G3097" s="389">
        <v>43707</v>
      </c>
      <c r="H3097" s="387" t="s">
        <v>2162</v>
      </c>
      <c r="I3097" s="389">
        <v>43707</v>
      </c>
      <c r="J3097" s="387" t="s">
        <v>2161</v>
      </c>
      <c r="K3097" s="387" t="s">
        <v>1741</v>
      </c>
      <c r="L3097" s="390" t="s">
        <v>1732</v>
      </c>
      <c r="M3097" s="390" t="s">
        <v>1755</v>
      </c>
      <c r="N3097" s="390" t="str">
        <f t="shared" si="98"/>
        <v>Employee2@blyblade.com</v>
      </c>
      <c r="O3097" s="390" t="str">
        <f t="shared" si="99"/>
        <v>Cal_Thompson</v>
      </c>
      <c r="P3097" s="387" t="s">
        <v>1728</v>
      </c>
      <c r="Q3097" s="387" t="s">
        <v>1762</v>
      </c>
      <c r="R3097" s="387" t="s">
        <v>1753</v>
      </c>
      <c r="S3097" s="387">
        <v>5.77</v>
      </c>
      <c r="T3097" s="387">
        <v>16</v>
      </c>
      <c r="U3097" s="387" t="s">
        <v>1752</v>
      </c>
      <c r="V3097" s="387" t="s">
        <v>1752</v>
      </c>
      <c r="W3097" s="387" t="s">
        <v>1761</v>
      </c>
      <c r="X3097" s="387" t="s">
        <v>1749</v>
      </c>
      <c r="Y3097" s="387" t="s">
        <v>1748</v>
      </c>
      <c r="Z3097" s="387" t="s">
        <v>1734</v>
      </c>
      <c r="AA3097" s="387" t="s">
        <v>1733</v>
      </c>
      <c r="AB3097" s="387">
        <v>82.25</v>
      </c>
      <c r="AC3097" s="387">
        <v>0</v>
      </c>
      <c r="AD3097" s="387">
        <v>0</v>
      </c>
      <c r="AE3097" s="387">
        <v>82.25</v>
      </c>
      <c r="AF3097" s="387" t="s">
        <v>1729</v>
      </c>
      <c r="AG3097" s="387">
        <v>82.25</v>
      </c>
      <c r="AH3097" s="387">
        <v>0</v>
      </c>
      <c r="AI3097" s="387">
        <v>0</v>
      </c>
      <c r="AJ3097" s="387">
        <v>82.25</v>
      </c>
      <c r="AK3097" s="387">
        <v>8.23</v>
      </c>
    </row>
    <row r="3098" spans="1:37">
      <c r="A3098" s="387" t="s">
        <v>2160</v>
      </c>
      <c r="B3098" s="388">
        <v>43707.681770833333</v>
      </c>
      <c r="C3098" s="389">
        <v>43707</v>
      </c>
      <c r="D3098" s="387" t="s">
        <v>2085</v>
      </c>
      <c r="E3098" s="389">
        <v>43707</v>
      </c>
      <c r="F3098" s="387" t="s">
        <v>2159</v>
      </c>
      <c r="G3098" s="387" t="s">
        <v>1728</v>
      </c>
      <c r="H3098" s="387" t="s">
        <v>1728</v>
      </c>
      <c r="I3098" s="387" t="s">
        <v>1728</v>
      </c>
      <c r="J3098" s="387" t="s">
        <v>1728</v>
      </c>
      <c r="K3098" s="387" t="s">
        <v>1741</v>
      </c>
      <c r="L3098" s="390" t="s">
        <v>1732</v>
      </c>
      <c r="M3098" s="390" t="s">
        <v>1755</v>
      </c>
      <c r="N3098" s="390" t="str">
        <f t="shared" si="98"/>
        <v>Employee2@blyblade.com</v>
      </c>
      <c r="O3098" s="390" t="str">
        <f t="shared" si="99"/>
        <v>Cal_Thompson</v>
      </c>
      <c r="P3098" s="387" t="s">
        <v>1728</v>
      </c>
      <c r="Q3098" s="387" t="s">
        <v>1787</v>
      </c>
      <c r="R3098" s="387" t="s">
        <v>1753</v>
      </c>
      <c r="S3098" s="387" t="s">
        <v>1728</v>
      </c>
      <c r="T3098" s="387" t="s">
        <v>1728</v>
      </c>
      <c r="U3098" s="387" t="s">
        <v>1752</v>
      </c>
      <c r="V3098" s="387" t="s">
        <v>1752</v>
      </c>
      <c r="W3098" s="387" t="s">
        <v>1761</v>
      </c>
      <c r="X3098" s="387" t="s">
        <v>1749</v>
      </c>
      <c r="Y3098" s="387" t="s">
        <v>1748</v>
      </c>
      <c r="Z3098" s="387" t="s">
        <v>1734</v>
      </c>
      <c r="AA3098" s="387" t="s">
        <v>1733</v>
      </c>
      <c r="AB3098" s="387">
        <v>10</v>
      </c>
      <c r="AC3098" s="387">
        <v>0</v>
      </c>
      <c r="AD3098" s="387">
        <v>0</v>
      </c>
      <c r="AE3098" s="387">
        <v>10</v>
      </c>
      <c r="AF3098" s="387" t="s">
        <v>1729</v>
      </c>
      <c r="AG3098" s="387">
        <v>10</v>
      </c>
      <c r="AH3098" s="387">
        <v>0</v>
      </c>
      <c r="AI3098" s="387">
        <v>0</v>
      </c>
      <c r="AJ3098" s="387">
        <v>10</v>
      </c>
      <c r="AK3098" s="387">
        <v>1</v>
      </c>
    </row>
    <row r="3099" spans="1:37">
      <c r="A3099" s="387" t="s">
        <v>2158</v>
      </c>
      <c r="B3099" s="388">
        <v>43707.68854166667</v>
      </c>
      <c r="C3099" s="389">
        <v>43707</v>
      </c>
      <c r="D3099" s="387" t="s">
        <v>2157</v>
      </c>
      <c r="E3099" s="389">
        <v>43707</v>
      </c>
      <c r="F3099" s="387" t="s">
        <v>2156</v>
      </c>
      <c r="G3099" s="389">
        <v>43707</v>
      </c>
      <c r="H3099" s="387" t="s">
        <v>2155</v>
      </c>
      <c r="I3099" s="389">
        <v>43707</v>
      </c>
      <c r="J3099" s="387" t="s">
        <v>2154</v>
      </c>
      <c r="K3099" s="387" t="s">
        <v>1741</v>
      </c>
      <c r="L3099" s="390" t="s">
        <v>1732</v>
      </c>
      <c r="M3099" s="390" t="s">
        <v>1986</v>
      </c>
      <c r="N3099" s="390" t="str">
        <f t="shared" si="98"/>
        <v>Employee1@blyblade.com</v>
      </c>
      <c r="O3099" s="390" t="str">
        <f t="shared" si="99"/>
        <v>Jake_Mirto</v>
      </c>
      <c r="P3099" s="387" t="s">
        <v>1728</v>
      </c>
      <c r="Q3099" s="387" t="s">
        <v>1762</v>
      </c>
      <c r="R3099" s="387" t="s">
        <v>1753</v>
      </c>
      <c r="S3099" s="387">
        <v>15.31</v>
      </c>
      <c r="T3099" s="387">
        <v>38</v>
      </c>
      <c r="U3099" s="387" t="s">
        <v>1752</v>
      </c>
      <c r="V3099" s="387" t="s">
        <v>1826</v>
      </c>
      <c r="W3099" s="387" t="s">
        <v>1761</v>
      </c>
      <c r="X3099" s="387" t="s">
        <v>1964</v>
      </c>
      <c r="Y3099" s="387" t="s">
        <v>1735</v>
      </c>
      <c r="Z3099" s="387" t="s">
        <v>1734</v>
      </c>
      <c r="AA3099" s="387" t="s">
        <v>1733</v>
      </c>
      <c r="AB3099" s="387">
        <v>152.82</v>
      </c>
      <c r="AC3099" s="387">
        <v>0</v>
      </c>
      <c r="AD3099" s="387">
        <v>0</v>
      </c>
      <c r="AE3099" s="387">
        <v>152.82</v>
      </c>
      <c r="AF3099" s="387" t="s">
        <v>1729</v>
      </c>
      <c r="AG3099" s="387">
        <v>152.82</v>
      </c>
      <c r="AH3099" s="387">
        <v>0</v>
      </c>
      <c r="AI3099" s="387">
        <v>0</v>
      </c>
      <c r="AJ3099" s="387">
        <v>152.82</v>
      </c>
      <c r="AK3099" s="387">
        <v>15.28</v>
      </c>
    </row>
    <row r="3100" spans="1:37">
      <c r="A3100" s="387" t="s">
        <v>2153</v>
      </c>
      <c r="B3100" s="388">
        <v>43707.691874999997</v>
      </c>
      <c r="C3100" s="389">
        <v>43707</v>
      </c>
      <c r="D3100" s="387" t="s">
        <v>2152</v>
      </c>
      <c r="E3100" s="389">
        <v>43707</v>
      </c>
      <c r="F3100" s="387" t="s">
        <v>2151</v>
      </c>
      <c r="G3100" s="389">
        <v>43707</v>
      </c>
      <c r="H3100" s="387" t="s">
        <v>2150</v>
      </c>
      <c r="I3100" s="389">
        <v>43707</v>
      </c>
      <c r="J3100" s="387" t="s">
        <v>2149</v>
      </c>
      <c r="K3100" s="387" t="s">
        <v>1741</v>
      </c>
      <c r="L3100" s="390" t="s">
        <v>1732</v>
      </c>
      <c r="M3100" s="390" t="s">
        <v>1940</v>
      </c>
      <c r="N3100" s="390" t="str">
        <f t="shared" si="98"/>
        <v>Employee11@blyblade.com</v>
      </c>
      <c r="O3100" s="390" t="str">
        <f t="shared" si="99"/>
        <v>Mimi_Grassi</v>
      </c>
      <c r="P3100" s="387" t="s">
        <v>1728</v>
      </c>
      <c r="Q3100" s="387" t="s">
        <v>1762</v>
      </c>
      <c r="R3100" s="387" t="s">
        <v>1753</v>
      </c>
      <c r="S3100" s="387">
        <v>7.47</v>
      </c>
      <c r="T3100" s="387">
        <v>32</v>
      </c>
      <c r="U3100" s="387" t="s">
        <v>1826</v>
      </c>
      <c r="V3100" s="387" t="s">
        <v>1826</v>
      </c>
      <c r="W3100" s="387" t="s">
        <v>1761</v>
      </c>
      <c r="X3100" s="387" t="s">
        <v>1749</v>
      </c>
      <c r="Y3100" s="387" t="s">
        <v>1735</v>
      </c>
      <c r="Z3100" s="387" t="s">
        <v>1734</v>
      </c>
      <c r="AA3100" s="387" t="s">
        <v>1733</v>
      </c>
      <c r="AB3100" s="387">
        <v>71.819999999999993</v>
      </c>
      <c r="AC3100" s="387">
        <v>0</v>
      </c>
      <c r="AD3100" s="387">
        <v>0</v>
      </c>
      <c r="AE3100" s="387">
        <v>71.819999999999993</v>
      </c>
      <c r="AF3100" s="387" t="s">
        <v>1729</v>
      </c>
      <c r="AG3100" s="387">
        <v>71.819999999999993</v>
      </c>
      <c r="AH3100" s="387">
        <v>0</v>
      </c>
      <c r="AI3100" s="387">
        <v>0</v>
      </c>
      <c r="AJ3100" s="387">
        <v>71.819999999999993</v>
      </c>
      <c r="AK3100" s="387">
        <v>7.18</v>
      </c>
    </row>
    <row r="3101" spans="1:37">
      <c r="A3101" s="387" t="s">
        <v>2148</v>
      </c>
      <c r="B3101" s="388">
        <v>43707.702546296299</v>
      </c>
      <c r="C3101" s="389">
        <v>43707</v>
      </c>
      <c r="D3101" s="387" t="s">
        <v>2147</v>
      </c>
      <c r="E3101" s="389">
        <v>43707</v>
      </c>
      <c r="F3101" s="387" t="s">
        <v>2146</v>
      </c>
      <c r="G3101" s="389">
        <v>43707</v>
      </c>
      <c r="H3101" s="387" t="s">
        <v>1766</v>
      </c>
      <c r="I3101" s="389">
        <v>43707</v>
      </c>
      <c r="J3101" s="387" t="s">
        <v>2145</v>
      </c>
      <c r="K3101" s="387" t="s">
        <v>1741</v>
      </c>
      <c r="L3101" s="390" t="s">
        <v>1732</v>
      </c>
      <c r="M3101" s="390" t="s">
        <v>2051</v>
      </c>
      <c r="N3101" s="390" t="str">
        <f t="shared" si="98"/>
        <v>Employee26@blyblade.com</v>
      </c>
      <c r="O3101" s="390" t="str">
        <f t="shared" si="99"/>
        <v>Karoline_Lozier</v>
      </c>
      <c r="P3101" s="387" t="s">
        <v>1728</v>
      </c>
      <c r="Q3101" s="387" t="s">
        <v>1754</v>
      </c>
      <c r="R3101" s="387" t="s">
        <v>1738</v>
      </c>
      <c r="S3101" s="387">
        <v>32.89</v>
      </c>
      <c r="T3101" s="387">
        <v>64</v>
      </c>
      <c r="U3101" s="387" t="s">
        <v>1772</v>
      </c>
      <c r="V3101" s="387" t="s">
        <v>2050</v>
      </c>
      <c r="W3101" s="387" t="s">
        <v>1771</v>
      </c>
      <c r="X3101" s="387" t="s">
        <v>1770</v>
      </c>
      <c r="Y3101" s="387" t="s">
        <v>1748</v>
      </c>
      <c r="Z3101" s="387" t="s">
        <v>1734</v>
      </c>
      <c r="AA3101" s="387" t="s">
        <v>1733</v>
      </c>
      <c r="AB3101" s="387">
        <v>139.28</v>
      </c>
      <c r="AC3101" s="387">
        <v>0</v>
      </c>
      <c r="AD3101" s="387">
        <v>0</v>
      </c>
      <c r="AE3101" s="387">
        <v>139.28</v>
      </c>
      <c r="AF3101" s="387" t="s">
        <v>1729</v>
      </c>
      <c r="AG3101" s="387">
        <v>139.28</v>
      </c>
      <c r="AH3101" s="387">
        <v>0</v>
      </c>
      <c r="AI3101" s="387">
        <v>0</v>
      </c>
      <c r="AJ3101" s="387">
        <v>139.28</v>
      </c>
      <c r="AK3101" s="387">
        <v>13.93</v>
      </c>
    </row>
    <row r="3102" spans="1:37">
      <c r="A3102" s="387" t="s">
        <v>2141</v>
      </c>
      <c r="B3102" s="388">
        <v>43707.723263888889</v>
      </c>
      <c r="C3102" s="389">
        <v>43707</v>
      </c>
      <c r="D3102" s="387" t="s">
        <v>2140</v>
      </c>
      <c r="E3102" s="389">
        <v>43707</v>
      </c>
      <c r="F3102" s="387" t="s">
        <v>2139</v>
      </c>
      <c r="G3102" s="387" t="s">
        <v>1728</v>
      </c>
      <c r="H3102" s="387" t="s">
        <v>1728</v>
      </c>
      <c r="I3102" s="387" t="s">
        <v>1728</v>
      </c>
      <c r="J3102" s="387" t="s">
        <v>1728</v>
      </c>
      <c r="K3102" s="387" t="s">
        <v>1741</v>
      </c>
      <c r="L3102" s="390" t="s">
        <v>1732</v>
      </c>
      <c r="M3102" s="390" t="s">
        <v>1940</v>
      </c>
      <c r="N3102" s="390" t="str">
        <f t="shared" si="98"/>
        <v>Employee11@blyblade.com</v>
      </c>
      <c r="O3102" s="390" t="str">
        <f t="shared" si="99"/>
        <v>Mimi_Grassi</v>
      </c>
      <c r="P3102" s="387" t="s">
        <v>1728</v>
      </c>
      <c r="Q3102" s="387" t="s">
        <v>1762</v>
      </c>
      <c r="R3102" s="387" t="s">
        <v>1753</v>
      </c>
      <c r="S3102" s="387" t="s">
        <v>1728</v>
      </c>
      <c r="T3102" s="387" t="s">
        <v>1728</v>
      </c>
      <c r="U3102" s="387" t="s">
        <v>1751</v>
      </c>
      <c r="V3102" s="387" t="s">
        <v>1751</v>
      </c>
      <c r="W3102" s="387" t="s">
        <v>1761</v>
      </c>
      <c r="X3102" s="387" t="s">
        <v>1749</v>
      </c>
      <c r="Y3102" s="387" t="s">
        <v>1735</v>
      </c>
      <c r="Z3102" s="387" t="s">
        <v>1734</v>
      </c>
      <c r="AA3102" s="387" t="s">
        <v>1733</v>
      </c>
      <c r="AB3102" s="387">
        <v>13.73</v>
      </c>
      <c r="AC3102" s="387">
        <v>0</v>
      </c>
      <c r="AD3102" s="387">
        <v>0</v>
      </c>
      <c r="AE3102" s="387">
        <v>13.73</v>
      </c>
      <c r="AF3102" s="387" t="s">
        <v>1729</v>
      </c>
      <c r="AG3102" s="387">
        <v>13.73</v>
      </c>
      <c r="AH3102" s="387">
        <v>0</v>
      </c>
      <c r="AI3102" s="387">
        <v>0</v>
      </c>
      <c r="AJ3102" s="387">
        <v>13.73</v>
      </c>
      <c r="AK3102" s="387">
        <v>1.37</v>
      </c>
    </row>
    <row r="3103" spans="1:37">
      <c r="A3103" s="387" t="s">
        <v>2144</v>
      </c>
      <c r="B3103" s="388">
        <v>43707.730393518519</v>
      </c>
      <c r="C3103" s="389">
        <v>43707</v>
      </c>
      <c r="D3103" s="387" t="s">
        <v>2143</v>
      </c>
      <c r="E3103" s="389">
        <v>43707</v>
      </c>
      <c r="F3103" s="387" t="s">
        <v>2142</v>
      </c>
      <c r="G3103" s="387" t="s">
        <v>1728</v>
      </c>
      <c r="H3103" s="387" t="s">
        <v>1728</v>
      </c>
      <c r="I3103" s="387" t="s">
        <v>1728</v>
      </c>
      <c r="J3103" s="387" t="s">
        <v>1728</v>
      </c>
      <c r="K3103" s="387" t="s">
        <v>1741</v>
      </c>
      <c r="L3103" s="390" t="s">
        <v>1732</v>
      </c>
      <c r="M3103" s="390" t="s">
        <v>1940</v>
      </c>
      <c r="N3103" s="390" t="str">
        <f t="shared" si="98"/>
        <v>Employee11@blyblade.com</v>
      </c>
      <c r="O3103" s="390" t="str">
        <f t="shared" si="99"/>
        <v>Mimi_Grassi</v>
      </c>
      <c r="P3103" s="387" t="s">
        <v>1728</v>
      </c>
      <c r="Q3103" s="387" t="s">
        <v>1762</v>
      </c>
      <c r="R3103" s="387" t="s">
        <v>1753</v>
      </c>
      <c r="S3103" s="387" t="s">
        <v>1728</v>
      </c>
      <c r="T3103" s="387" t="s">
        <v>1728</v>
      </c>
      <c r="U3103" s="387" t="s">
        <v>1752</v>
      </c>
      <c r="V3103" s="387" t="s">
        <v>1752</v>
      </c>
      <c r="W3103" s="387" t="s">
        <v>1761</v>
      </c>
      <c r="X3103" s="387" t="s">
        <v>1749</v>
      </c>
      <c r="Y3103" s="387" t="s">
        <v>1735</v>
      </c>
      <c r="Z3103" s="387" t="s">
        <v>1734</v>
      </c>
      <c r="AA3103" s="387" t="s">
        <v>1733</v>
      </c>
      <c r="AB3103" s="387">
        <v>10</v>
      </c>
      <c r="AC3103" s="387">
        <v>0</v>
      </c>
      <c r="AD3103" s="387">
        <v>0</v>
      </c>
      <c r="AE3103" s="387">
        <v>10</v>
      </c>
      <c r="AF3103" s="387" t="s">
        <v>1729</v>
      </c>
      <c r="AG3103" s="387">
        <v>10</v>
      </c>
      <c r="AH3103" s="387">
        <v>0</v>
      </c>
      <c r="AI3103" s="387">
        <v>0</v>
      </c>
      <c r="AJ3103" s="387">
        <v>10</v>
      </c>
      <c r="AK3103" s="387">
        <v>1</v>
      </c>
    </row>
    <row r="3104" spans="1:37">
      <c r="A3104" s="387" t="s">
        <v>2144</v>
      </c>
      <c r="B3104" s="388">
        <v>43707.734201388892</v>
      </c>
      <c r="C3104" s="389">
        <v>43707</v>
      </c>
      <c r="D3104" s="387" t="s">
        <v>2143</v>
      </c>
      <c r="E3104" s="389">
        <v>43707</v>
      </c>
      <c r="F3104" s="387" t="s">
        <v>2142</v>
      </c>
      <c r="G3104" s="387" t="s">
        <v>1728</v>
      </c>
      <c r="H3104" s="387" t="s">
        <v>1728</v>
      </c>
      <c r="I3104" s="387" t="s">
        <v>1728</v>
      </c>
      <c r="J3104" s="387" t="s">
        <v>1728</v>
      </c>
      <c r="K3104" s="387" t="s">
        <v>1741</v>
      </c>
      <c r="L3104" s="390" t="s">
        <v>1732</v>
      </c>
      <c r="M3104" s="390" t="s">
        <v>1940</v>
      </c>
      <c r="N3104" s="390" t="str">
        <f t="shared" si="98"/>
        <v>Employee11@blyblade.com</v>
      </c>
      <c r="O3104" s="390" t="str">
        <f t="shared" si="99"/>
        <v>Mimi_Grassi</v>
      </c>
      <c r="P3104" s="387" t="s">
        <v>1728</v>
      </c>
      <c r="Q3104" s="387" t="s">
        <v>1762</v>
      </c>
      <c r="R3104" s="387" t="s">
        <v>1753</v>
      </c>
      <c r="S3104" s="387" t="s">
        <v>1728</v>
      </c>
      <c r="T3104" s="387" t="s">
        <v>1728</v>
      </c>
      <c r="U3104" s="387" t="s">
        <v>1752</v>
      </c>
      <c r="V3104" s="387" t="s">
        <v>1752</v>
      </c>
      <c r="W3104" s="387" t="s">
        <v>1761</v>
      </c>
      <c r="X3104" s="387" t="s">
        <v>1749</v>
      </c>
      <c r="Y3104" s="387" t="s">
        <v>1735</v>
      </c>
      <c r="Z3104" s="387" t="s">
        <v>1734</v>
      </c>
      <c r="AA3104" s="387" t="s">
        <v>2138</v>
      </c>
      <c r="AB3104" s="387">
        <v>-10</v>
      </c>
      <c r="AC3104" s="387">
        <v>0</v>
      </c>
      <c r="AD3104" s="387">
        <v>0</v>
      </c>
      <c r="AE3104" s="387">
        <v>-10</v>
      </c>
      <c r="AF3104" s="387" t="s">
        <v>1729</v>
      </c>
      <c r="AG3104" s="387">
        <v>-10</v>
      </c>
      <c r="AH3104" s="387">
        <v>0</v>
      </c>
      <c r="AI3104" s="387">
        <v>0</v>
      </c>
      <c r="AJ3104" s="387">
        <v>-10</v>
      </c>
      <c r="AK3104" s="387">
        <v>-1</v>
      </c>
    </row>
    <row r="3105" spans="1:37">
      <c r="A3105" s="387" t="s">
        <v>2141</v>
      </c>
      <c r="B3105" s="388">
        <v>43707.734606481485</v>
      </c>
      <c r="C3105" s="389">
        <v>43707</v>
      </c>
      <c r="D3105" s="387" t="s">
        <v>2140</v>
      </c>
      <c r="E3105" s="389">
        <v>43707</v>
      </c>
      <c r="F3105" s="387" t="s">
        <v>2139</v>
      </c>
      <c r="G3105" s="387" t="s">
        <v>1728</v>
      </c>
      <c r="H3105" s="387" t="s">
        <v>1728</v>
      </c>
      <c r="I3105" s="387" t="s">
        <v>1728</v>
      </c>
      <c r="J3105" s="387" t="s">
        <v>1728</v>
      </c>
      <c r="K3105" s="387" t="s">
        <v>1741</v>
      </c>
      <c r="L3105" s="390" t="s">
        <v>1732</v>
      </c>
      <c r="M3105" s="390" t="s">
        <v>1940</v>
      </c>
      <c r="N3105" s="390" t="str">
        <f t="shared" si="98"/>
        <v>Employee11@blyblade.com</v>
      </c>
      <c r="O3105" s="390" t="str">
        <f t="shared" si="99"/>
        <v>Mimi_Grassi</v>
      </c>
      <c r="P3105" s="387" t="s">
        <v>1728</v>
      </c>
      <c r="Q3105" s="387" t="s">
        <v>1762</v>
      </c>
      <c r="R3105" s="387" t="s">
        <v>1753</v>
      </c>
      <c r="S3105" s="387" t="s">
        <v>1728</v>
      </c>
      <c r="T3105" s="387" t="s">
        <v>1728</v>
      </c>
      <c r="U3105" s="387" t="s">
        <v>1751</v>
      </c>
      <c r="V3105" s="387" t="s">
        <v>1751</v>
      </c>
      <c r="W3105" s="387" t="s">
        <v>1761</v>
      </c>
      <c r="X3105" s="387" t="s">
        <v>1749</v>
      </c>
      <c r="Y3105" s="387" t="s">
        <v>1735</v>
      </c>
      <c r="Z3105" s="387" t="s">
        <v>1734</v>
      </c>
      <c r="AA3105" s="387" t="s">
        <v>2138</v>
      </c>
      <c r="AB3105" s="387">
        <v>-13.73</v>
      </c>
      <c r="AC3105" s="387">
        <v>0</v>
      </c>
      <c r="AD3105" s="387">
        <v>0</v>
      </c>
      <c r="AE3105" s="387">
        <v>-13.73</v>
      </c>
      <c r="AF3105" s="387" t="s">
        <v>1729</v>
      </c>
      <c r="AG3105" s="387">
        <v>-13.73</v>
      </c>
      <c r="AH3105" s="387">
        <v>0</v>
      </c>
      <c r="AI3105" s="387">
        <v>0</v>
      </c>
      <c r="AJ3105" s="387">
        <v>-13.73</v>
      </c>
      <c r="AK3105" s="387">
        <v>-1.37</v>
      </c>
    </row>
    <row r="3106" spans="1:37">
      <c r="A3106" s="387" t="s">
        <v>2137</v>
      </c>
      <c r="B3106" s="388">
        <v>43707.75068287037</v>
      </c>
      <c r="C3106" s="389">
        <v>43707</v>
      </c>
      <c r="D3106" s="387" t="s">
        <v>2136</v>
      </c>
      <c r="E3106" s="389">
        <v>43707</v>
      </c>
      <c r="F3106" s="387" t="s">
        <v>2135</v>
      </c>
      <c r="G3106" s="389">
        <v>43707</v>
      </c>
      <c r="H3106" s="387" t="s">
        <v>2134</v>
      </c>
      <c r="I3106" s="389">
        <v>43707</v>
      </c>
      <c r="J3106" s="387" t="s">
        <v>2133</v>
      </c>
      <c r="K3106" s="387" t="s">
        <v>1741</v>
      </c>
      <c r="L3106" s="390" t="s">
        <v>1732</v>
      </c>
      <c r="M3106" s="390" t="s">
        <v>1804</v>
      </c>
      <c r="N3106" s="390" t="str">
        <f t="shared" si="98"/>
        <v>Employee47@blyblade.com</v>
      </c>
      <c r="O3106" s="390" t="str">
        <f t="shared" si="99"/>
        <v>Amanda_Soucy</v>
      </c>
      <c r="P3106" s="387" t="s">
        <v>1728</v>
      </c>
      <c r="Q3106" s="387" t="s">
        <v>1739</v>
      </c>
      <c r="R3106" s="387" t="s">
        <v>1738</v>
      </c>
      <c r="S3106" s="387">
        <v>0.97</v>
      </c>
      <c r="T3106" s="387">
        <v>26</v>
      </c>
      <c r="U3106" s="387" t="s">
        <v>1737</v>
      </c>
      <c r="V3106" s="387" t="s">
        <v>1737</v>
      </c>
      <c r="W3106" s="387" t="s">
        <v>1728</v>
      </c>
      <c r="X3106" s="387" t="s">
        <v>1794</v>
      </c>
      <c r="Y3106" s="387" t="s">
        <v>1735</v>
      </c>
      <c r="Z3106" s="387" t="s">
        <v>1734</v>
      </c>
      <c r="AA3106" s="387" t="s">
        <v>1793</v>
      </c>
      <c r="AB3106" s="387">
        <v>18.809999999999999</v>
      </c>
      <c r="AC3106" s="387">
        <v>0</v>
      </c>
      <c r="AD3106" s="387">
        <v>2.09</v>
      </c>
      <c r="AE3106" s="387">
        <v>2.41</v>
      </c>
      <c r="AF3106" s="387" t="s">
        <v>1729</v>
      </c>
      <c r="AG3106" s="387">
        <v>18.809999999999999</v>
      </c>
      <c r="AH3106" s="387">
        <v>0</v>
      </c>
      <c r="AI3106" s="387">
        <v>2.09</v>
      </c>
      <c r="AJ3106" s="387">
        <v>2.41</v>
      </c>
      <c r="AK3106" s="387">
        <v>0.24</v>
      </c>
    </row>
    <row r="3107" spans="1:37">
      <c r="A3107" s="387" t="s">
        <v>2104</v>
      </c>
      <c r="B3107" s="388">
        <v>43707.757974537039</v>
      </c>
      <c r="C3107" s="389">
        <v>43707</v>
      </c>
      <c r="D3107" s="387" t="s">
        <v>2035</v>
      </c>
      <c r="E3107" s="389">
        <v>43707</v>
      </c>
      <c r="F3107" s="387" t="s">
        <v>2103</v>
      </c>
      <c r="G3107" s="389">
        <v>43707</v>
      </c>
      <c r="H3107" s="387" t="s">
        <v>2102</v>
      </c>
      <c r="I3107" s="389">
        <v>43707</v>
      </c>
      <c r="J3107" s="387" t="s">
        <v>2101</v>
      </c>
      <c r="K3107" s="387" t="s">
        <v>1741</v>
      </c>
      <c r="L3107" s="390" t="s">
        <v>1732</v>
      </c>
      <c r="M3107" s="390" t="s">
        <v>1755</v>
      </c>
      <c r="N3107" s="390" t="str">
        <f t="shared" si="98"/>
        <v>Employee2@blyblade.com</v>
      </c>
      <c r="O3107" s="390" t="str">
        <f t="shared" si="99"/>
        <v>Cal_Thompson</v>
      </c>
      <c r="P3107" s="387" t="s">
        <v>1728</v>
      </c>
      <c r="Q3107" s="387" t="s">
        <v>1762</v>
      </c>
      <c r="R3107" s="387" t="s">
        <v>1753</v>
      </c>
      <c r="S3107" s="387">
        <v>12.69</v>
      </c>
      <c r="T3107" s="387">
        <v>33</v>
      </c>
      <c r="U3107" s="387" t="s">
        <v>1751</v>
      </c>
      <c r="V3107" s="387" t="s">
        <v>2100</v>
      </c>
      <c r="W3107" s="387" t="s">
        <v>1761</v>
      </c>
      <c r="X3107" s="387" t="s">
        <v>1749</v>
      </c>
      <c r="Y3107" s="387" t="s">
        <v>1748</v>
      </c>
      <c r="Z3107" s="387" t="s">
        <v>1734</v>
      </c>
      <c r="AA3107" s="387" t="s">
        <v>1733</v>
      </c>
      <c r="AB3107" s="387">
        <v>123.47</v>
      </c>
      <c r="AC3107" s="387">
        <v>0</v>
      </c>
      <c r="AD3107" s="387">
        <v>0</v>
      </c>
      <c r="AE3107" s="387">
        <v>123.47</v>
      </c>
      <c r="AF3107" s="387" t="s">
        <v>1729</v>
      </c>
      <c r="AG3107" s="387">
        <v>123.47</v>
      </c>
      <c r="AH3107" s="387">
        <v>0</v>
      </c>
      <c r="AI3107" s="387">
        <v>0</v>
      </c>
      <c r="AJ3107" s="387">
        <v>123.47</v>
      </c>
      <c r="AK3107" s="387">
        <v>12.35</v>
      </c>
    </row>
    <row r="3108" spans="1:37">
      <c r="A3108" s="387" t="s">
        <v>2132</v>
      </c>
      <c r="B3108" s="388">
        <v>43707.761817129627</v>
      </c>
      <c r="C3108" s="389">
        <v>43707</v>
      </c>
      <c r="D3108" s="387" t="s">
        <v>2131</v>
      </c>
      <c r="E3108" s="389">
        <v>43707</v>
      </c>
      <c r="F3108" s="387" t="s">
        <v>2130</v>
      </c>
      <c r="G3108" s="389">
        <v>43707</v>
      </c>
      <c r="H3108" s="387" t="s">
        <v>2129</v>
      </c>
      <c r="I3108" s="389">
        <v>43707</v>
      </c>
      <c r="J3108" s="387" t="s">
        <v>2128</v>
      </c>
      <c r="K3108" s="387" t="s">
        <v>1741</v>
      </c>
      <c r="L3108" s="390" t="s">
        <v>1732</v>
      </c>
      <c r="M3108" s="390" t="s">
        <v>2127</v>
      </c>
      <c r="N3108" s="390" t="str">
        <f t="shared" si="98"/>
        <v>Employee46@blyblade.com</v>
      </c>
      <c r="O3108" s="390" t="str">
        <f t="shared" si="99"/>
        <v>Ngozi_Kemjika</v>
      </c>
      <c r="P3108" s="387" t="s">
        <v>1728</v>
      </c>
      <c r="Q3108" s="387" t="s">
        <v>1739</v>
      </c>
      <c r="R3108" s="387" t="s">
        <v>1738</v>
      </c>
      <c r="S3108" s="387">
        <v>1.39</v>
      </c>
      <c r="T3108" s="387">
        <v>19</v>
      </c>
      <c r="U3108" s="387" t="s">
        <v>1883</v>
      </c>
      <c r="V3108" s="387" t="s">
        <v>1883</v>
      </c>
      <c r="W3108" s="387" t="s">
        <v>1728</v>
      </c>
      <c r="X3108" s="387" t="s">
        <v>1794</v>
      </c>
      <c r="Y3108" s="387" t="s">
        <v>1825</v>
      </c>
      <c r="Z3108" s="387" t="s">
        <v>1734</v>
      </c>
      <c r="AA3108" s="387" t="s">
        <v>1793</v>
      </c>
      <c r="AB3108" s="387">
        <v>14.88</v>
      </c>
      <c r="AC3108" s="387">
        <v>0</v>
      </c>
      <c r="AD3108" s="387">
        <v>4</v>
      </c>
      <c r="AE3108" s="387">
        <v>14.88</v>
      </c>
      <c r="AF3108" s="387" t="s">
        <v>1729</v>
      </c>
      <c r="AG3108" s="387">
        <v>14.88</v>
      </c>
      <c r="AH3108" s="387">
        <v>0</v>
      </c>
      <c r="AI3108" s="387">
        <v>4</v>
      </c>
      <c r="AJ3108" s="387">
        <v>14.88</v>
      </c>
      <c r="AK3108" s="387">
        <v>1.49</v>
      </c>
    </row>
    <row r="3109" spans="1:37">
      <c r="A3109" s="387" t="s">
        <v>2126</v>
      </c>
      <c r="B3109" s="388">
        <v>43707.762326388889</v>
      </c>
      <c r="C3109" s="389">
        <v>43707</v>
      </c>
      <c r="D3109" s="387" t="s">
        <v>2125</v>
      </c>
      <c r="E3109" s="389">
        <v>43707</v>
      </c>
      <c r="F3109" s="387" t="s">
        <v>2124</v>
      </c>
      <c r="G3109" s="389">
        <v>43707</v>
      </c>
      <c r="H3109" s="387" t="s">
        <v>2028</v>
      </c>
      <c r="I3109" s="389">
        <v>43707</v>
      </c>
      <c r="J3109" s="387" t="s">
        <v>2123</v>
      </c>
      <c r="K3109" s="387" t="s">
        <v>1741</v>
      </c>
      <c r="L3109" s="390" t="s">
        <v>1732</v>
      </c>
      <c r="M3109" s="390" t="s">
        <v>1940</v>
      </c>
      <c r="N3109" s="390" t="str">
        <f t="shared" si="98"/>
        <v>Employee11@blyblade.com</v>
      </c>
      <c r="O3109" s="390" t="str">
        <f t="shared" si="99"/>
        <v>Mimi_Grassi</v>
      </c>
      <c r="P3109" s="387" t="s">
        <v>1728</v>
      </c>
      <c r="Q3109" s="387" t="s">
        <v>1762</v>
      </c>
      <c r="R3109" s="387" t="s">
        <v>1753</v>
      </c>
      <c r="S3109" s="387">
        <v>6.53</v>
      </c>
      <c r="T3109" s="387">
        <v>37</v>
      </c>
      <c r="U3109" s="387" t="s">
        <v>1752</v>
      </c>
      <c r="V3109" s="387" t="s">
        <v>2100</v>
      </c>
      <c r="W3109" s="387" t="s">
        <v>1761</v>
      </c>
      <c r="X3109" s="387" t="s">
        <v>1749</v>
      </c>
      <c r="Y3109" s="387" t="s">
        <v>1735</v>
      </c>
      <c r="Z3109" s="387" t="s">
        <v>1734</v>
      </c>
      <c r="AA3109" s="387" t="s">
        <v>1733</v>
      </c>
      <c r="AB3109" s="387">
        <v>88.78</v>
      </c>
      <c r="AC3109" s="387">
        <v>0</v>
      </c>
      <c r="AD3109" s="387">
        <v>0</v>
      </c>
      <c r="AE3109" s="387">
        <v>88.78</v>
      </c>
      <c r="AF3109" s="387" t="s">
        <v>1729</v>
      </c>
      <c r="AG3109" s="387">
        <v>88.78</v>
      </c>
      <c r="AH3109" s="387">
        <v>0</v>
      </c>
      <c r="AI3109" s="387">
        <v>0</v>
      </c>
      <c r="AJ3109" s="387">
        <v>88.78</v>
      </c>
      <c r="AK3109" s="387">
        <v>8.8800000000000008</v>
      </c>
    </row>
    <row r="3110" spans="1:37">
      <c r="A3110" s="387" t="s">
        <v>2122</v>
      </c>
      <c r="B3110" s="388">
        <v>43707.76803240741</v>
      </c>
      <c r="C3110" s="389">
        <v>43707</v>
      </c>
      <c r="D3110" s="387" t="s">
        <v>2121</v>
      </c>
      <c r="E3110" s="389">
        <v>43707</v>
      </c>
      <c r="F3110" s="387" t="s">
        <v>2120</v>
      </c>
      <c r="G3110" s="389">
        <v>43707</v>
      </c>
      <c r="H3110" s="387" t="s">
        <v>2119</v>
      </c>
      <c r="I3110" s="389">
        <v>43707</v>
      </c>
      <c r="J3110" s="387" t="s">
        <v>2118</v>
      </c>
      <c r="K3110" s="387" t="s">
        <v>1741</v>
      </c>
      <c r="L3110" s="390" t="s">
        <v>1732</v>
      </c>
      <c r="M3110" s="390" t="s">
        <v>1986</v>
      </c>
      <c r="N3110" s="390" t="str">
        <f t="shared" si="98"/>
        <v>Employee1@blyblade.com</v>
      </c>
      <c r="O3110" s="390" t="str">
        <f t="shared" si="99"/>
        <v>Jake_Mirto</v>
      </c>
      <c r="P3110" s="387" t="s">
        <v>1728</v>
      </c>
      <c r="Q3110" s="387" t="s">
        <v>1762</v>
      </c>
      <c r="R3110" s="387" t="s">
        <v>1753</v>
      </c>
      <c r="S3110" s="387">
        <v>28.99</v>
      </c>
      <c r="T3110" s="387">
        <v>53</v>
      </c>
      <c r="U3110" s="387" t="s">
        <v>1751</v>
      </c>
      <c r="V3110" s="387" t="s">
        <v>2117</v>
      </c>
      <c r="W3110" s="387" t="s">
        <v>1761</v>
      </c>
      <c r="X3110" s="387" t="s">
        <v>1749</v>
      </c>
      <c r="Y3110" s="387" t="s">
        <v>1735</v>
      </c>
      <c r="Z3110" s="387" t="s">
        <v>1734</v>
      </c>
      <c r="AA3110" s="387" t="s">
        <v>1733</v>
      </c>
      <c r="AB3110" s="387">
        <v>225.79</v>
      </c>
      <c r="AC3110" s="387">
        <v>0</v>
      </c>
      <c r="AD3110" s="387">
        <v>0</v>
      </c>
      <c r="AE3110" s="387">
        <v>225.79</v>
      </c>
      <c r="AF3110" s="387" t="s">
        <v>1729</v>
      </c>
      <c r="AG3110" s="387">
        <v>225.79</v>
      </c>
      <c r="AH3110" s="387">
        <v>0</v>
      </c>
      <c r="AI3110" s="387">
        <v>0</v>
      </c>
      <c r="AJ3110" s="387">
        <v>225.79</v>
      </c>
      <c r="AK3110" s="387">
        <v>22.58</v>
      </c>
    </row>
    <row r="3111" spans="1:37">
      <c r="A3111" s="387" t="s">
        <v>2116</v>
      </c>
      <c r="B3111" s="388">
        <v>43707.769618055558</v>
      </c>
      <c r="C3111" s="389">
        <v>43707</v>
      </c>
      <c r="D3111" s="387" t="s">
        <v>2020</v>
      </c>
      <c r="E3111" s="389">
        <v>43707</v>
      </c>
      <c r="F3111" s="387" t="s">
        <v>2115</v>
      </c>
      <c r="G3111" s="389">
        <v>43707</v>
      </c>
      <c r="H3111" s="387" t="s">
        <v>2114</v>
      </c>
      <c r="I3111" s="389">
        <v>43707</v>
      </c>
      <c r="J3111" s="387" t="s">
        <v>2113</v>
      </c>
      <c r="K3111" s="387" t="s">
        <v>1741</v>
      </c>
      <c r="L3111" s="390" t="s">
        <v>1732</v>
      </c>
      <c r="M3111" s="390" t="s">
        <v>1992</v>
      </c>
      <c r="N3111" s="390" t="str">
        <f t="shared" si="98"/>
        <v>Employee12@blyblade.com</v>
      </c>
      <c r="O3111" s="390" t="str">
        <f t="shared" si="99"/>
        <v>Lysane_Sanchez</v>
      </c>
      <c r="P3111" s="387" t="s">
        <v>1728</v>
      </c>
      <c r="Q3111" s="387" t="s">
        <v>1754</v>
      </c>
      <c r="R3111" s="387" t="s">
        <v>1738</v>
      </c>
      <c r="S3111" s="387">
        <v>4.09</v>
      </c>
      <c r="T3111" s="387">
        <v>7</v>
      </c>
      <c r="U3111" s="387" t="s">
        <v>2007</v>
      </c>
      <c r="V3111" s="387" t="s">
        <v>1883</v>
      </c>
      <c r="W3111" s="387" t="s">
        <v>1771</v>
      </c>
      <c r="X3111" s="387" t="s">
        <v>1770</v>
      </c>
      <c r="Y3111" s="387" t="s">
        <v>1748</v>
      </c>
      <c r="Z3111" s="387" t="s">
        <v>1734</v>
      </c>
      <c r="AA3111" s="387" t="s">
        <v>1733</v>
      </c>
      <c r="AB3111" s="387">
        <v>24.15</v>
      </c>
      <c r="AC3111" s="387">
        <v>0</v>
      </c>
      <c r="AD3111" s="387">
        <v>0</v>
      </c>
      <c r="AE3111" s="387">
        <v>24.15</v>
      </c>
      <c r="AF3111" s="387" t="s">
        <v>1729</v>
      </c>
      <c r="AG3111" s="387">
        <v>24.15</v>
      </c>
      <c r="AH3111" s="387">
        <v>0</v>
      </c>
      <c r="AI3111" s="387">
        <v>0</v>
      </c>
      <c r="AJ3111" s="387">
        <v>24.15</v>
      </c>
      <c r="AK3111" s="387">
        <v>2.42</v>
      </c>
    </row>
    <row r="3112" spans="1:37">
      <c r="A3112" s="387" t="s">
        <v>2112</v>
      </c>
      <c r="B3112" s="388">
        <v>43707.774884259263</v>
      </c>
      <c r="C3112" s="389">
        <v>43707</v>
      </c>
      <c r="D3112" s="387" t="s">
        <v>2111</v>
      </c>
      <c r="E3112" s="389">
        <v>43707</v>
      </c>
      <c r="F3112" s="387" t="s">
        <v>2110</v>
      </c>
      <c r="G3112" s="389">
        <v>43707</v>
      </c>
      <c r="H3112" s="387" t="s">
        <v>2008</v>
      </c>
      <c r="I3112" s="389">
        <v>43707</v>
      </c>
      <c r="J3112" s="387" t="s">
        <v>2109</v>
      </c>
      <c r="K3112" s="387" t="s">
        <v>1741</v>
      </c>
      <c r="L3112" s="390" t="s">
        <v>1732</v>
      </c>
      <c r="M3112" s="390" t="s">
        <v>1763</v>
      </c>
      <c r="N3112" s="390" t="str">
        <f t="shared" si="98"/>
        <v>Employee51@blyblade.com</v>
      </c>
      <c r="O3112" s="390" t="str">
        <f t="shared" si="99"/>
        <v>Jacqueline_Westbrook</v>
      </c>
      <c r="P3112" s="387" t="s">
        <v>1728</v>
      </c>
      <c r="Q3112" s="387" t="s">
        <v>1754</v>
      </c>
      <c r="R3112" s="387" t="s">
        <v>1753</v>
      </c>
      <c r="S3112" s="387">
        <v>20.21</v>
      </c>
      <c r="T3112" s="387">
        <v>32</v>
      </c>
      <c r="U3112" s="387" t="s">
        <v>1751</v>
      </c>
      <c r="V3112" s="387" t="s">
        <v>2019</v>
      </c>
      <c r="W3112" s="387" t="s">
        <v>1771</v>
      </c>
      <c r="X3112" s="387" t="s">
        <v>1770</v>
      </c>
      <c r="Y3112" s="387" t="s">
        <v>1735</v>
      </c>
      <c r="Z3112" s="387" t="s">
        <v>1734</v>
      </c>
      <c r="AA3112" s="387" t="s">
        <v>1733</v>
      </c>
      <c r="AB3112" s="387">
        <v>51.33</v>
      </c>
      <c r="AC3112" s="387">
        <v>0</v>
      </c>
      <c r="AD3112" s="387">
        <v>0</v>
      </c>
      <c r="AE3112" s="387">
        <v>51.33</v>
      </c>
      <c r="AF3112" s="387" t="s">
        <v>1729</v>
      </c>
      <c r="AG3112" s="387">
        <v>51.33</v>
      </c>
      <c r="AH3112" s="387">
        <v>0</v>
      </c>
      <c r="AI3112" s="387">
        <v>0</v>
      </c>
      <c r="AJ3112" s="387">
        <v>51.33</v>
      </c>
      <c r="AK3112" s="387">
        <v>5.13</v>
      </c>
    </row>
    <row r="3113" spans="1:37">
      <c r="A3113" s="387" t="s">
        <v>2108</v>
      </c>
      <c r="B3113" s="388">
        <v>43707.77952546296</v>
      </c>
      <c r="C3113" s="389">
        <v>43707</v>
      </c>
      <c r="D3113" s="387" t="s">
        <v>1764</v>
      </c>
      <c r="E3113" s="389">
        <v>43707</v>
      </c>
      <c r="F3113" s="387" t="s">
        <v>2107</v>
      </c>
      <c r="G3113" s="389">
        <v>43707</v>
      </c>
      <c r="H3113" s="387" t="s">
        <v>2106</v>
      </c>
      <c r="I3113" s="389">
        <v>43707</v>
      </c>
      <c r="J3113" s="387" t="s">
        <v>2105</v>
      </c>
      <c r="K3113" s="387" t="s">
        <v>1741</v>
      </c>
      <c r="L3113" s="390" t="s">
        <v>1732</v>
      </c>
      <c r="M3113" s="390" t="s">
        <v>2051</v>
      </c>
      <c r="N3113" s="390" t="str">
        <f t="shared" si="98"/>
        <v>Employee26@blyblade.com</v>
      </c>
      <c r="O3113" s="390" t="str">
        <f t="shared" si="99"/>
        <v>Karoline_Lozier</v>
      </c>
      <c r="P3113" s="387" t="s">
        <v>1728</v>
      </c>
      <c r="Q3113" s="387" t="s">
        <v>1739</v>
      </c>
      <c r="R3113" s="387" t="s">
        <v>1753</v>
      </c>
      <c r="S3113" s="387">
        <v>5.21</v>
      </c>
      <c r="T3113" s="387">
        <v>63</v>
      </c>
      <c r="U3113" s="387" t="s">
        <v>2050</v>
      </c>
      <c r="V3113" s="387" t="s">
        <v>2050</v>
      </c>
      <c r="W3113" s="387" t="s">
        <v>1728</v>
      </c>
      <c r="X3113" s="387" t="s">
        <v>1794</v>
      </c>
      <c r="Y3113" s="387" t="s">
        <v>1748</v>
      </c>
      <c r="Z3113" s="387" t="s">
        <v>1734</v>
      </c>
      <c r="AA3113" s="387" t="s">
        <v>1793</v>
      </c>
      <c r="AB3113" s="387">
        <v>22.8</v>
      </c>
      <c r="AC3113" s="387">
        <v>0</v>
      </c>
      <c r="AD3113" s="387">
        <v>2</v>
      </c>
      <c r="AE3113" s="387">
        <v>20</v>
      </c>
      <c r="AF3113" s="387" t="s">
        <v>1729</v>
      </c>
      <c r="AG3113" s="387">
        <v>22.8</v>
      </c>
      <c r="AH3113" s="387">
        <v>0</v>
      </c>
      <c r="AI3113" s="387">
        <v>2</v>
      </c>
      <c r="AJ3113" s="387">
        <v>20</v>
      </c>
      <c r="AK3113" s="387">
        <v>2</v>
      </c>
    </row>
    <row r="3114" spans="1:37">
      <c r="A3114" s="387" t="s">
        <v>2104</v>
      </c>
      <c r="B3114" s="388">
        <v>43707.787592592591</v>
      </c>
      <c r="C3114" s="389">
        <v>43707</v>
      </c>
      <c r="D3114" s="387" t="s">
        <v>2035</v>
      </c>
      <c r="E3114" s="389">
        <v>43707</v>
      </c>
      <c r="F3114" s="387" t="s">
        <v>2103</v>
      </c>
      <c r="G3114" s="389">
        <v>43707</v>
      </c>
      <c r="H3114" s="387" t="s">
        <v>2102</v>
      </c>
      <c r="I3114" s="389">
        <v>43707</v>
      </c>
      <c r="J3114" s="387" t="s">
        <v>2101</v>
      </c>
      <c r="K3114" s="387" t="s">
        <v>1741</v>
      </c>
      <c r="L3114" s="390" t="s">
        <v>1732</v>
      </c>
      <c r="M3114" s="390" t="s">
        <v>1755</v>
      </c>
      <c r="N3114" s="390" t="str">
        <f t="shared" si="98"/>
        <v>Employee2@blyblade.com</v>
      </c>
      <c r="O3114" s="390" t="str">
        <f t="shared" si="99"/>
        <v>Cal_Thompson</v>
      </c>
      <c r="P3114" s="387" t="s">
        <v>1728</v>
      </c>
      <c r="Q3114" s="387" t="s">
        <v>1762</v>
      </c>
      <c r="R3114" s="387" t="s">
        <v>1753</v>
      </c>
      <c r="S3114" s="387">
        <v>12.69</v>
      </c>
      <c r="T3114" s="387">
        <v>33</v>
      </c>
      <c r="U3114" s="387" t="s">
        <v>1751</v>
      </c>
      <c r="V3114" s="387" t="s">
        <v>2100</v>
      </c>
      <c r="W3114" s="387" t="s">
        <v>1761</v>
      </c>
      <c r="X3114" s="387" t="s">
        <v>1749</v>
      </c>
      <c r="Y3114" s="387" t="s">
        <v>1748</v>
      </c>
      <c r="Z3114" s="387" t="s">
        <v>1734</v>
      </c>
      <c r="AA3114" s="387" t="s">
        <v>1747</v>
      </c>
      <c r="AB3114" s="387">
        <v>0</v>
      </c>
      <c r="AC3114" s="387">
        <v>0</v>
      </c>
      <c r="AD3114" s="387">
        <v>30.62</v>
      </c>
      <c r="AE3114" s="387">
        <v>30.62</v>
      </c>
      <c r="AF3114" s="387" t="s">
        <v>1729</v>
      </c>
      <c r="AG3114" s="387">
        <v>0</v>
      </c>
      <c r="AH3114" s="387">
        <v>0</v>
      </c>
      <c r="AI3114" s="387">
        <v>30.62</v>
      </c>
      <c r="AJ3114" s="387">
        <v>30.62</v>
      </c>
      <c r="AK3114" s="387">
        <v>0</v>
      </c>
    </row>
    <row r="3115" spans="1:37">
      <c r="A3115" s="387" t="s">
        <v>2099</v>
      </c>
      <c r="B3115" s="388">
        <v>43707.811006944445</v>
      </c>
      <c r="C3115" s="389">
        <v>43707</v>
      </c>
      <c r="D3115" s="387" t="s">
        <v>2098</v>
      </c>
      <c r="E3115" s="389">
        <v>43707</v>
      </c>
      <c r="F3115" s="387" t="s">
        <v>2097</v>
      </c>
      <c r="G3115" s="389">
        <v>43707</v>
      </c>
      <c r="H3115" s="387" t="s">
        <v>2096</v>
      </c>
      <c r="I3115" s="389">
        <v>43707</v>
      </c>
      <c r="J3115" s="387" t="s">
        <v>2095</v>
      </c>
      <c r="K3115" s="387" t="s">
        <v>1741</v>
      </c>
      <c r="L3115" s="390" t="s">
        <v>1732</v>
      </c>
      <c r="M3115" s="390" t="s">
        <v>2084</v>
      </c>
      <c r="N3115" s="390" t="str">
        <f t="shared" si="98"/>
        <v>Employee40@blyblade.com</v>
      </c>
      <c r="O3115" s="390" t="str">
        <f t="shared" si="99"/>
        <v>Sergio_Khazerov</v>
      </c>
      <c r="P3115" s="387" t="s">
        <v>1728</v>
      </c>
      <c r="Q3115" s="387" t="s">
        <v>1952</v>
      </c>
      <c r="R3115" s="387" t="s">
        <v>1738</v>
      </c>
      <c r="S3115" s="387">
        <v>2.5099999999999998</v>
      </c>
      <c r="T3115" s="387">
        <v>15</v>
      </c>
      <c r="U3115" s="387" t="s">
        <v>1991</v>
      </c>
      <c r="V3115" s="387" t="s">
        <v>1991</v>
      </c>
      <c r="W3115" s="387" t="s">
        <v>2025</v>
      </c>
      <c r="X3115" s="387" t="s">
        <v>1749</v>
      </c>
      <c r="Y3115" s="387" t="s">
        <v>1735</v>
      </c>
      <c r="Z3115" s="387" t="s">
        <v>1734</v>
      </c>
      <c r="AA3115" s="387" t="s">
        <v>1733</v>
      </c>
      <c r="AB3115" s="387">
        <v>46.65</v>
      </c>
      <c r="AC3115" s="387">
        <v>0</v>
      </c>
      <c r="AD3115" s="387">
        <v>0</v>
      </c>
      <c r="AE3115" s="387">
        <v>46.65</v>
      </c>
      <c r="AF3115" s="387" t="s">
        <v>1729</v>
      </c>
      <c r="AG3115" s="387">
        <v>46.65</v>
      </c>
      <c r="AH3115" s="387">
        <v>0</v>
      </c>
      <c r="AI3115" s="387">
        <v>0</v>
      </c>
      <c r="AJ3115" s="387">
        <v>46.65</v>
      </c>
      <c r="AK3115" s="387">
        <v>4.67</v>
      </c>
    </row>
    <row r="3116" spans="1:37">
      <c r="A3116" s="387" t="s">
        <v>2077</v>
      </c>
      <c r="B3116" s="388">
        <v>43707.829270833332</v>
      </c>
      <c r="C3116" s="389">
        <v>43707</v>
      </c>
      <c r="D3116" s="387" t="s">
        <v>2076</v>
      </c>
      <c r="E3116" s="389">
        <v>43707</v>
      </c>
      <c r="F3116" s="387" t="s">
        <v>2075</v>
      </c>
      <c r="G3116" s="389">
        <v>43707</v>
      </c>
      <c r="H3116" s="387" t="s">
        <v>2074</v>
      </c>
      <c r="I3116" s="389">
        <v>43707</v>
      </c>
      <c r="J3116" s="387" t="s">
        <v>2073</v>
      </c>
      <c r="K3116" s="387" t="s">
        <v>1741</v>
      </c>
      <c r="L3116" s="390" t="s">
        <v>1732</v>
      </c>
      <c r="M3116" s="390" t="s">
        <v>1755</v>
      </c>
      <c r="N3116" s="390" t="str">
        <f t="shared" si="98"/>
        <v>Employee2@blyblade.com</v>
      </c>
      <c r="O3116" s="390" t="str">
        <f t="shared" si="99"/>
        <v>Cal_Thompson</v>
      </c>
      <c r="P3116" s="387" t="s">
        <v>1728</v>
      </c>
      <c r="Q3116" s="387" t="s">
        <v>1952</v>
      </c>
      <c r="R3116" s="387" t="s">
        <v>1738</v>
      </c>
      <c r="S3116" s="387">
        <v>1.88</v>
      </c>
      <c r="T3116" s="387">
        <v>23</v>
      </c>
      <c r="U3116" s="387" t="s">
        <v>1883</v>
      </c>
      <c r="V3116" s="387" t="s">
        <v>1833</v>
      </c>
      <c r="W3116" s="387" t="s">
        <v>1761</v>
      </c>
      <c r="X3116" s="387" t="s">
        <v>1749</v>
      </c>
      <c r="Y3116" s="387" t="s">
        <v>1748</v>
      </c>
      <c r="Z3116" s="387" t="s">
        <v>1734</v>
      </c>
      <c r="AA3116" s="387" t="s">
        <v>1733</v>
      </c>
      <c r="AB3116" s="387">
        <v>53.98</v>
      </c>
      <c r="AC3116" s="387">
        <v>0</v>
      </c>
      <c r="AD3116" s="387">
        <v>0</v>
      </c>
      <c r="AE3116" s="387">
        <v>53.98</v>
      </c>
      <c r="AF3116" s="387" t="s">
        <v>1729</v>
      </c>
      <c r="AG3116" s="387">
        <v>53.98</v>
      </c>
      <c r="AH3116" s="387">
        <v>0</v>
      </c>
      <c r="AI3116" s="387">
        <v>0</v>
      </c>
      <c r="AJ3116" s="387">
        <v>53.98</v>
      </c>
      <c r="AK3116" s="387">
        <v>5.4</v>
      </c>
    </row>
    <row r="3117" spans="1:37">
      <c r="A3117" s="391" t="s">
        <v>2094</v>
      </c>
      <c r="B3117" s="388">
        <v>43707.838414351849</v>
      </c>
      <c r="C3117" s="389">
        <v>43707</v>
      </c>
      <c r="D3117" s="387" t="s">
        <v>1958</v>
      </c>
      <c r="E3117" s="389">
        <v>43707</v>
      </c>
      <c r="F3117" s="387" t="s">
        <v>2093</v>
      </c>
      <c r="G3117" s="389">
        <v>43707</v>
      </c>
      <c r="H3117" s="387" t="s">
        <v>2092</v>
      </c>
      <c r="I3117" s="389">
        <v>43707</v>
      </c>
      <c r="J3117" s="387" t="s">
        <v>2091</v>
      </c>
      <c r="K3117" s="387" t="s">
        <v>1741</v>
      </c>
      <c r="L3117" s="390" t="s">
        <v>1732</v>
      </c>
      <c r="M3117" s="390" t="s">
        <v>1911</v>
      </c>
      <c r="N3117" s="390" t="str">
        <f t="shared" si="98"/>
        <v>Employee18@blyblade.com</v>
      </c>
      <c r="O3117" s="390" t="str">
        <f t="shared" si="99"/>
        <v>Maryanne_Johnson</v>
      </c>
      <c r="P3117" s="387" t="s">
        <v>1728</v>
      </c>
      <c r="Q3117" s="387" t="s">
        <v>1739</v>
      </c>
      <c r="R3117" s="387" t="s">
        <v>1738</v>
      </c>
      <c r="S3117" s="387">
        <v>1.02</v>
      </c>
      <c r="T3117" s="387">
        <v>28</v>
      </c>
      <c r="U3117" s="387" t="s">
        <v>1737</v>
      </c>
      <c r="V3117" s="387" t="s">
        <v>1737</v>
      </c>
      <c r="W3117" s="387" t="s">
        <v>1728</v>
      </c>
      <c r="X3117" s="387" t="s">
        <v>1794</v>
      </c>
      <c r="Y3117" s="387" t="s">
        <v>1735</v>
      </c>
      <c r="Z3117" s="387" t="s">
        <v>1734</v>
      </c>
      <c r="AA3117" s="387" t="s">
        <v>1793</v>
      </c>
      <c r="AB3117" s="387">
        <v>18.27</v>
      </c>
      <c r="AC3117" s="387">
        <v>0</v>
      </c>
      <c r="AD3117" s="387">
        <v>1</v>
      </c>
      <c r="AE3117" s="387">
        <v>18.27</v>
      </c>
      <c r="AF3117" s="387" t="s">
        <v>1729</v>
      </c>
      <c r="AG3117" s="387">
        <v>18.27</v>
      </c>
      <c r="AH3117" s="387">
        <v>0</v>
      </c>
      <c r="AI3117" s="387">
        <v>1</v>
      </c>
      <c r="AJ3117" s="387">
        <v>18.27</v>
      </c>
      <c r="AK3117" s="387">
        <v>1.83</v>
      </c>
    </row>
    <row r="3118" spans="1:37">
      <c r="A3118" s="387" t="s">
        <v>2090</v>
      </c>
      <c r="B3118" s="388">
        <v>43707.840173611112</v>
      </c>
      <c r="C3118" s="389">
        <v>43707</v>
      </c>
      <c r="D3118" s="387" t="s">
        <v>1973</v>
      </c>
      <c r="E3118" s="389">
        <v>43707</v>
      </c>
      <c r="F3118" s="387" t="s">
        <v>2087</v>
      </c>
      <c r="G3118" s="389">
        <v>43707</v>
      </c>
      <c r="H3118" s="387" t="s">
        <v>1937</v>
      </c>
      <c r="I3118" s="389">
        <v>43707</v>
      </c>
      <c r="J3118" s="387" t="s">
        <v>2089</v>
      </c>
      <c r="K3118" s="387" t="s">
        <v>1741</v>
      </c>
      <c r="L3118" s="390" t="s">
        <v>1732</v>
      </c>
      <c r="M3118" s="390" t="s">
        <v>1979</v>
      </c>
      <c r="N3118" s="390" t="str">
        <f t="shared" si="98"/>
        <v>Employee15@blyblade.com</v>
      </c>
      <c r="O3118" s="390" t="str">
        <f t="shared" si="99"/>
        <v>Jess_Rooney</v>
      </c>
      <c r="P3118" s="387" t="s">
        <v>1728</v>
      </c>
      <c r="Q3118" s="387" t="s">
        <v>1847</v>
      </c>
      <c r="R3118" s="387" t="s">
        <v>1803</v>
      </c>
      <c r="S3118" s="387">
        <v>1.76</v>
      </c>
      <c r="T3118" s="387">
        <v>7</v>
      </c>
      <c r="U3118" s="387" t="s">
        <v>1802</v>
      </c>
      <c r="V3118" s="387" t="s">
        <v>1802</v>
      </c>
      <c r="W3118" s="387" t="s">
        <v>1875</v>
      </c>
      <c r="X3118" s="387" t="s">
        <v>1770</v>
      </c>
      <c r="Y3118" s="387" t="s">
        <v>1735</v>
      </c>
      <c r="Z3118" s="387" t="s">
        <v>1734</v>
      </c>
      <c r="AA3118" s="387" t="s">
        <v>1733</v>
      </c>
      <c r="AB3118" s="387">
        <v>8.07</v>
      </c>
      <c r="AC3118" s="387">
        <v>0</v>
      </c>
      <c r="AD3118" s="387">
        <v>0</v>
      </c>
      <c r="AE3118" s="387">
        <v>8.07</v>
      </c>
      <c r="AF3118" s="387" t="s">
        <v>1729</v>
      </c>
      <c r="AG3118" s="387">
        <v>8.07</v>
      </c>
      <c r="AH3118" s="387">
        <v>0</v>
      </c>
      <c r="AI3118" s="387">
        <v>0</v>
      </c>
      <c r="AJ3118" s="387">
        <v>8.07</v>
      </c>
      <c r="AK3118" s="387">
        <v>0.81</v>
      </c>
    </row>
    <row r="3119" spans="1:37">
      <c r="A3119" s="387" t="s">
        <v>2088</v>
      </c>
      <c r="B3119" s="388">
        <v>43707.846250000002</v>
      </c>
      <c r="C3119" s="389">
        <v>43707</v>
      </c>
      <c r="D3119" s="387" t="s">
        <v>1973</v>
      </c>
      <c r="E3119" s="389">
        <v>43707</v>
      </c>
      <c r="F3119" s="387" t="s">
        <v>2087</v>
      </c>
      <c r="G3119" s="389">
        <v>43707</v>
      </c>
      <c r="H3119" s="387" t="s">
        <v>2086</v>
      </c>
      <c r="I3119" s="389">
        <v>43707</v>
      </c>
      <c r="J3119" s="387" t="s">
        <v>2085</v>
      </c>
      <c r="K3119" s="387" t="s">
        <v>1741</v>
      </c>
      <c r="L3119" s="390" t="s">
        <v>1732</v>
      </c>
      <c r="M3119" s="390" t="s">
        <v>2084</v>
      </c>
      <c r="N3119" s="390" t="str">
        <f t="shared" si="98"/>
        <v>Employee40@blyblade.com</v>
      </c>
      <c r="O3119" s="390" t="str">
        <f t="shared" si="99"/>
        <v>Sergio_Khazerov</v>
      </c>
      <c r="P3119" s="387" t="s">
        <v>1728</v>
      </c>
      <c r="Q3119" s="387" t="s">
        <v>1952</v>
      </c>
      <c r="R3119" s="387" t="s">
        <v>1738</v>
      </c>
      <c r="S3119" s="387">
        <v>1.62</v>
      </c>
      <c r="T3119" s="387">
        <v>9</v>
      </c>
      <c r="U3119" s="387" t="s">
        <v>1991</v>
      </c>
      <c r="V3119" s="387" t="s">
        <v>1991</v>
      </c>
      <c r="W3119" s="387" t="s">
        <v>2025</v>
      </c>
      <c r="X3119" s="387" t="s">
        <v>1749</v>
      </c>
      <c r="Y3119" s="387" t="s">
        <v>1735</v>
      </c>
      <c r="Z3119" s="387" t="s">
        <v>1734</v>
      </c>
      <c r="AA3119" s="387" t="s">
        <v>1733</v>
      </c>
      <c r="AB3119" s="387">
        <v>42.69</v>
      </c>
      <c r="AC3119" s="387">
        <v>0</v>
      </c>
      <c r="AD3119" s="387">
        <v>0</v>
      </c>
      <c r="AE3119" s="387">
        <v>42.69</v>
      </c>
      <c r="AF3119" s="387" t="s">
        <v>1729</v>
      </c>
      <c r="AG3119" s="387">
        <v>42.69</v>
      </c>
      <c r="AH3119" s="387">
        <v>0</v>
      </c>
      <c r="AI3119" s="387">
        <v>0</v>
      </c>
      <c r="AJ3119" s="387">
        <v>42.69</v>
      </c>
      <c r="AK3119" s="387">
        <v>4.2699999999999996</v>
      </c>
    </row>
    <row r="3120" spans="1:37">
      <c r="A3120" s="387" t="s">
        <v>2083</v>
      </c>
      <c r="B3120" s="388">
        <v>43707.847581018519</v>
      </c>
      <c r="C3120" s="389">
        <v>43707</v>
      </c>
      <c r="D3120" s="387" t="s">
        <v>2082</v>
      </c>
      <c r="E3120" s="389">
        <v>43707</v>
      </c>
      <c r="F3120" s="387" t="s">
        <v>2081</v>
      </c>
      <c r="G3120" s="387" t="s">
        <v>1728</v>
      </c>
      <c r="H3120" s="387" t="s">
        <v>1728</v>
      </c>
      <c r="I3120" s="387" t="s">
        <v>1728</v>
      </c>
      <c r="J3120" s="387" t="s">
        <v>1728</v>
      </c>
      <c r="K3120" s="387" t="s">
        <v>1741</v>
      </c>
      <c r="L3120" s="390" t="s">
        <v>1732</v>
      </c>
      <c r="M3120" s="390" t="s">
        <v>2027</v>
      </c>
      <c r="N3120" s="390" t="str">
        <f t="shared" si="98"/>
        <v>Employee28@blyblade.com</v>
      </c>
      <c r="O3120" s="390" t="str">
        <f t="shared" si="99"/>
        <v>Tony_Conte</v>
      </c>
      <c r="P3120" s="387" t="s">
        <v>1728</v>
      </c>
      <c r="Q3120" s="387" t="s">
        <v>1952</v>
      </c>
      <c r="R3120" s="387" t="s">
        <v>1738</v>
      </c>
      <c r="S3120" s="387">
        <v>3.84</v>
      </c>
      <c r="T3120" s="387">
        <v>12</v>
      </c>
      <c r="U3120" s="387" t="s">
        <v>2026</v>
      </c>
      <c r="V3120" s="387" t="s">
        <v>2026</v>
      </c>
      <c r="W3120" s="387" t="s">
        <v>1761</v>
      </c>
      <c r="X3120" s="387" t="s">
        <v>1749</v>
      </c>
      <c r="Y3120" s="387" t="s">
        <v>1748</v>
      </c>
      <c r="Z3120" s="387" t="s">
        <v>1734</v>
      </c>
      <c r="AA3120" s="387" t="s">
        <v>1733</v>
      </c>
      <c r="AB3120" s="387">
        <v>48.49</v>
      </c>
      <c r="AC3120" s="387">
        <v>0</v>
      </c>
      <c r="AD3120" s="387">
        <v>0</v>
      </c>
      <c r="AE3120" s="387">
        <v>48.49</v>
      </c>
      <c r="AF3120" s="387" t="s">
        <v>1729</v>
      </c>
      <c r="AG3120" s="387">
        <v>48.49</v>
      </c>
      <c r="AH3120" s="387">
        <v>0</v>
      </c>
      <c r="AI3120" s="387">
        <v>0</v>
      </c>
      <c r="AJ3120" s="387">
        <v>48.49</v>
      </c>
      <c r="AK3120" s="387">
        <v>4.8499999999999996</v>
      </c>
    </row>
    <row r="3121" spans="1:37">
      <c r="A3121" s="387" t="s">
        <v>2080</v>
      </c>
      <c r="B3121" s="388">
        <v>43707.861550925925</v>
      </c>
      <c r="C3121" s="389">
        <v>43707</v>
      </c>
      <c r="D3121" s="387" t="s">
        <v>2079</v>
      </c>
      <c r="E3121" s="389">
        <v>43707</v>
      </c>
      <c r="F3121" s="387" t="s">
        <v>2078</v>
      </c>
      <c r="G3121" s="387" t="s">
        <v>1728</v>
      </c>
      <c r="H3121" s="387" t="s">
        <v>1728</v>
      </c>
      <c r="I3121" s="387" t="s">
        <v>1728</v>
      </c>
      <c r="J3121" s="387" t="s">
        <v>1728</v>
      </c>
      <c r="K3121" s="387" t="s">
        <v>1741</v>
      </c>
      <c r="L3121" s="390" t="s">
        <v>1732</v>
      </c>
      <c r="M3121" s="390" t="s">
        <v>2027</v>
      </c>
      <c r="N3121" s="390" t="str">
        <f t="shared" si="98"/>
        <v>Employee28@blyblade.com</v>
      </c>
      <c r="O3121" s="390" t="str">
        <f t="shared" si="99"/>
        <v>Tony_Conte</v>
      </c>
      <c r="P3121" s="387" t="s">
        <v>1728</v>
      </c>
      <c r="Q3121" s="387" t="s">
        <v>1952</v>
      </c>
      <c r="R3121" s="387" t="s">
        <v>1738</v>
      </c>
      <c r="S3121" s="387">
        <v>0.56000000000000005</v>
      </c>
      <c r="T3121" s="387">
        <v>11</v>
      </c>
      <c r="U3121" s="387" t="s">
        <v>2026</v>
      </c>
      <c r="V3121" s="387" t="s">
        <v>2026</v>
      </c>
      <c r="W3121" s="387" t="s">
        <v>2025</v>
      </c>
      <c r="X3121" s="387" t="s">
        <v>1749</v>
      </c>
      <c r="Y3121" s="387" t="s">
        <v>1748</v>
      </c>
      <c r="Z3121" s="387" t="s">
        <v>1734</v>
      </c>
      <c r="AA3121" s="387" t="s">
        <v>1733</v>
      </c>
      <c r="AB3121" s="387">
        <v>33.020000000000003</v>
      </c>
      <c r="AC3121" s="387">
        <v>0</v>
      </c>
      <c r="AD3121" s="387">
        <v>0</v>
      </c>
      <c r="AE3121" s="387">
        <v>33.020000000000003</v>
      </c>
      <c r="AF3121" s="387" t="s">
        <v>1729</v>
      </c>
      <c r="AG3121" s="387">
        <v>33.020000000000003</v>
      </c>
      <c r="AH3121" s="387">
        <v>0</v>
      </c>
      <c r="AI3121" s="387">
        <v>0</v>
      </c>
      <c r="AJ3121" s="387">
        <v>33.020000000000003</v>
      </c>
      <c r="AK3121" s="387">
        <v>3.3</v>
      </c>
    </row>
    <row r="3122" spans="1:37">
      <c r="A3122" s="387" t="s">
        <v>2077</v>
      </c>
      <c r="B3122" s="388">
        <v>43707.866597222222</v>
      </c>
      <c r="C3122" s="389">
        <v>43707</v>
      </c>
      <c r="D3122" s="387" t="s">
        <v>2076</v>
      </c>
      <c r="E3122" s="389">
        <v>43707</v>
      </c>
      <c r="F3122" s="387" t="s">
        <v>2075</v>
      </c>
      <c r="G3122" s="389">
        <v>43707</v>
      </c>
      <c r="H3122" s="387" t="s">
        <v>2074</v>
      </c>
      <c r="I3122" s="389">
        <v>43707</v>
      </c>
      <c r="J3122" s="387" t="s">
        <v>2073</v>
      </c>
      <c r="K3122" s="387" t="s">
        <v>1741</v>
      </c>
      <c r="L3122" s="390" t="s">
        <v>1732</v>
      </c>
      <c r="M3122" s="390" t="s">
        <v>1755</v>
      </c>
      <c r="N3122" s="390" t="str">
        <f t="shared" si="98"/>
        <v>Employee2@blyblade.com</v>
      </c>
      <c r="O3122" s="390" t="str">
        <f t="shared" si="99"/>
        <v>Cal_Thompson</v>
      </c>
      <c r="P3122" s="387" t="s">
        <v>1728</v>
      </c>
      <c r="Q3122" s="387" t="s">
        <v>1952</v>
      </c>
      <c r="R3122" s="387" t="s">
        <v>1738</v>
      </c>
      <c r="S3122" s="387">
        <v>1.88</v>
      </c>
      <c r="T3122" s="387">
        <v>23</v>
      </c>
      <c r="U3122" s="387" t="s">
        <v>1883</v>
      </c>
      <c r="V3122" s="387" t="s">
        <v>1833</v>
      </c>
      <c r="W3122" s="387" t="s">
        <v>1761</v>
      </c>
      <c r="X3122" s="387" t="s">
        <v>1749</v>
      </c>
      <c r="Y3122" s="387" t="s">
        <v>1748</v>
      </c>
      <c r="Z3122" s="387" t="s">
        <v>1734</v>
      </c>
      <c r="AA3122" s="387" t="s">
        <v>1747</v>
      </c>
      <c r="AB3122" s="387">
        <v>0</v>
      </c>
      <c r="AC3122" s="387">
        <v>0</v>
      </c>
      <c r="AD3122" s="387">
        <v>7.33</v>
      </c>
      <c r="AE3122" s="387">
        <v>7.33</v>
      </c>
      <c r="AF3122" s="387" t="s">
        <v>1729</v>
      </c>
      <c r="AG3122" s="387">
        <v>0</v>
      </c>
      <c r="AH3122" s="387">
        <v>0</v>
      </c>
      <c r="AI3122" s="387">
        <v>7.33</v>
      </c>
      <c r="AJ3122" s="387">
        <v>7.33</v>
      </c>
      <c r="AK3122" s="387">
        <v>0</v>
      </c>
    </row>
    <row r="3123" spans="1:37">
      <c r="A3123" s="387" t="s">
        <v>2072</v>
      </c>
      <c r="B3123" s="388">
        <v>43707.879467592589</v>
      </c>
      <c r="C3123" s="389">
        <v>43707</v>
      </c>
      <c r="D3123" s="387" t="s">
        <v>2071</v>
      </c>
      <c r="E3123" s="389">
        <v>43707</v>
      </c>
      <c r="F3123" s="387" t="s">
        <v>2070</v>
      </c>
      <c r="G3123" s="389">
        <v>43707</v>
      </c>
      <c r="H3123" s="387" t="s">
        <v>1906</v>
      </c>
      <c r="I3123" s="389">
        <v>43707</v>
      </c>
      <c r="J3123" s="387" t="s">
        <v>2069</v>
      </c>
      <c r="K3123" s="387" t="s">
        <v>1741</v>
      </c>
      <c r="L3123" s="390" t="s">
        <v>1732</v>
      </c>
      <c r="M3123" s="390" t="s">
        <v>2057</v>
      </c>
      <c r="N3123" s="390" t="str">
        <f t="shared" si="98"/>
        <v>Employee55@blyblade.com</v>
      </c>
      <c r="O3123" s="390" t="str">
        <f t="shared" si="99"/>
        <v>Leo_Alvarez</v>
      </c>
      <c r="P3123" s="387" t="s">
        <v>1728</v>
      </c>
      <c r="Q3123" s="387" t="s">
        <v>1952</v>
      </c>
      <c r="R3123" s="387" t="s">
        <v>1738</v>
      </c>
      <c r="S3123" s="387">
        <v>10.67</v>
      </c>
      <c r="T3123" s="387">
        <v>46</v>
      </c>
      <c r="U3123" s="387" t="s">
        <v>2026</v>
      </c>
      <c r="V3123" s="387" t="s">
        <v>2068</v>
      </c>
      <c r="W3123" s="387" t="s">
        <v>2025</v>
      </c>
      <c r="X3123" s="387" t="s">
        <v>1749</v>
      </c>
      <c r="Y3123" s="387" t="s">
        <v>1748</v>
      </c>
      <c r="Z3123" s="387" t="s">
        <v>1734</v>
      </c>
      <c r="AA3123" s="387" t="s">
        <v>1733</v>
      </c>
      <c r="AB3123" s="387">
        <v>124.36</v>
      </c>
      <c r="AC3123" s="387">
        <v>0</v>
      </c>
      <c r="AD3123" s="387">
        <v>0</v>
      </c>
      <c r="AE3123" s="387">
        <v>124.36</v>
      </c>
      <c r="AF3123" s="387" t="s">
        <v>1729</v>
      </c>
      <c r="AG3123" s="387">
        <v>124.36</v>
      </c>
      <c r="AH3123" s="387">
        <v>0</v>
      </c>
      <c r="AI3123" s="387">
        <v>0</v>
      </c>
      <c r="AJ3123" s="387">
        <v>124.36</v>
      </c>
      <c r="AK3123" s="387">
        <v>12.44</v>
      </c>
    </row>
    <row r="3124" spans="1:37">
      <c r="A3124" s="387" t="s">
        <v>2072</v>
      </c>
      <c r="B3124" s="388">
        <v>43707.879502314812</v>
      </c>
      <c r="C3124" s="389">
        <v>43707</v>
      </c>
      <c r="D3124" s="387" t="s">
        <v>2071</v>
      </c>
      <c r="E3124" s="389">
        <v>43707</v>
      </c>
      <c r="F3124" s="387" t="s">
        <v>2070</v>
      </c>
      <c r="G3124" s="389">
        <v>43707</v>
      </c>
      <c r="H3124" s="387" t="s">
        <v>1906</v>
      </c>
      <c r="I3124" s="389">
        <v>43707</v>
      </c>
      <c r="J3124" s="387" t="s">
        <v>2069</v>
      </c>
      <c r="K3124" s="387" t="s">
        <v>1741</v>
      </c>
      <c r="L3124" s="390" t="s">
        <v>1732</v>
      </c>
      <c r="M3124" s="390" t="s">
        <v>2057</v>
      </c>
      <c r="N3124" s="390" t="str">
        <f t="shared" si="98"/>
        <v>Employee55@blyblade.com</v>
      </c>
      <c r="O3124" s="390" t="str">
        <f t="shared" si="99"/>
        <v>Leo_Alvarez</v>
      </c>
      <c r="P3124" s="387" t="s">
        <v>1728</v>
      </c>
      <c r="Q3124" s="387" t="s">
        <v>1952</v>
      </c>
      <c r="R3124" s="387" t="s">
        <v>1738</v>
      </c>
      <c r="S3124" s="387">
        <v>10.67</v>
      </c>
      <c r="T3124" s="387">
        <v>46</v>
      </c>
      <c r="U3124" s="387" t="s">
        <v>2026</v>
      </c>
      <c r="V3124" s="387" t="s">
        <v>2068</v>
      </c>
      <c r="W3124" s="387" t="s">
        <v>2025</v>
      </c>
      <c r="X3124" s="387" t="s">
        <v>1749</v>
      </c>
      <c r="Y3124" s="387" t="s">
        <v>1748</v>
      </c>
      <c r="Z3124" s="387" t="s">
        <v>1734</v>
      </c>
      <c r="AA3124" s="387" t="s">
        <v>1747</v>
      </c>
      <c r="AB3124" s="387">
        <v>0</v>
      </c>
      <c r="AC3124" s="387">
        <v>0</v>
      </c>
      <c r="AD3124" s="387">
        <v>24.7</v>
      </c>
      <c r="AE3124" s="387">
        <v>24.7</v>
      </c>
      <c r="AF3124" s="387" t="s">
        <v>1729</v>
      </c>
      <c r="AG3124" s="387">
        <v>0</v>
      </c>
      <c r="AH3124" s="387">
        <v>0</v>
      </c>
      <c r="AI3124" s="387">
        <v>24.7</v>
      </c>
      <c r="AJ3124" s="387">
        <v>24.7</v>
      </c>
      <c r="AK3124" s="387">
        <v>0</v>
      </c>
    </row>
    <row r="3125" spans="1:37">
      <c r="A3125" s="387" t="s">
        <v>2067</v>
      </c>
      <c r="B3125" s="388">
        <v>43707.884456018517</v>
      </c>
      <c r="C3125" s="389">
        <v>43707</v>
      </c>
      <c r="D3125" s="387" t="s">
        <v>2066</v>
      </c>
      <c r="E3125" s="389">
        <v>43707</v>
      </c>
      <c r="F3125" s="387" t="s">
        <v>2065</v>
      </c>
      <c r="G3125" s="389">
        <v>43707</v>
      </c>
      <c r="H3125" s="387" t="s">
        <v>1899</v>
      </c>
      <c r="I3125" s="389">
        <v>43707</v>
      </c>
      <c r="J3125" s="387" t="s">
        <v>2064</v>
      </c>
      <c r="K3125" s="387" t="s">
        <v>1741</v>
      </c>
      <c r="L3125" s="390" t="s">
        <v>1732</v>
      </c>
      <c r="M3125" s="390" t="s">
        <v>1755</v>
      </c>
      <c r="N3125" s="390" t="str">
        <f t="shared" si="98"/>
        <v>Employee2@blyblade.com</v>
      </c>
      <c r="O3125" s="390" t="str">
        <f t="shared" si="99"/>
        <v>Cal_Thompson</v>
      </c>
      <c r="P3125" s="387" t="s">
        <v>1728</v>
      </c>
      <c r="Q3125" s="387" t="s">
        <v>2043</v>
      </c>
      <c r="R3125" s="387" t="s">
        <v>1738</v>
      </c>
      <c r="S3125" s="387">
        <v>2.5</v>
      </c>
      <c r="T3125" s="387">
        <v>13</v>
      </c>
      <c r="U3125" s="387" t="s">
        <v>1737</v>
      </c>
      <c r="V3125" s="387" t="s">
        <v>2063</v>
      </c>
      <c r="W3125" s="387" t="s">
        <v>1761</v>
      </c>
      <c r="X3125" s="387" t="s">
        <v>1749</v>
      </c>
      <c r="Y3125" s="387" t="s">
        <v>1748</v>
      </c>
      <c r="Z3125" s="387" t="s">
        <v>1734</v>
      </c>
      <c r="AA3125" s="387" t="s">
        <v>1733</v>
      </c>
      <c r="AB3125" s="387">
        <v>37.92</v>
      </c>
      <c r="AC3125" s="387">
        <v>0</v>
      </c>
      <c r="AD3125" s="387">
        <v>0</v>
      </c>
      <c r="AE3125" s="387">
        <v>37.92</v>
      </c>
      <c r="AF3125" s="387" t="s">
        <v>1729</v>
      </c>
      <c r="AG3125" s="387">
        <v>37.92</v>
      </c>
      <c r="AH3125" s="387">
        <v>0</v>
      </c>
      <c r="AI3125" s="387">
        <v>0</v>
      </c>
      <c r="AJ3125" s="387">
        <v>37.92</v>
      </c>
      <c r="AK3125" s="387">
        <v>3.79</v>
      </c>
    </row>
    <row r="3126" spans="1:37">
      <c r="A3126" s="387" t="s">
        <v>2062</v>
      </c>
      <c r="B3126" s="388">
        <v>43707.892152777778</v>
      </c>
      <c r="C3126" s="389">
        <v>43707</v>
      </c>
      <c r="D3126" s="387" t="s">
        <v>2061</v>
      </c>
      <c r="E3126" s="389">
        <v>43707</v>
      </c>
      <c r="F3126" s="387" t="s">
        <v>2060</v>
      </c>
      <c r="G3126" s="389">
        <v>43707</v>
      </c>
      <c r="H3126" s="387" t="s">
        <v>2059</v>
      </c>
      <c r="I3126" s="389">
        <v>43707</v>
      </c>
      <c r="J3126" s="387" t="s">
        <v>2058</v>
      </c>
      <c r="K3126" s="387" t="s">
        <v>1741</v>
      </c>
      <c r="L3126" s="390" t="s">
        <v>1732</v>
      </c>
      <c r="M3126" s="390" t="s">
        <v>2057</v>
      </c>
      <c r="N3126" s="390" t="str">
        <f t="shared" si="98"/>
        <v>Employee55@blyblade.com</v>
      </c>
      <c r="O3126" s="390" t="str">
        <f t="shared" si="99"/>
        <v>Leo_Alvarez</v>
      </c>
      <c r="P3126" s="387" t="s">
        <v>1728</v>
      </c>
      <c r="Q3126" s="387" t="s">
        <v>1952</v>
      </c>
      <c r="R3126" s="387" t="s">
        <v>1738</v>
      </c>
      <c r="S3126" s="387">
        <v>1.71</v>
      </c>
      <c r="T3126" s="387">
        <v>6</v>
      </c>
      <c r="U3126" s="387" t="s">
        <v>2026</v>
      </c>
      <c r="V3126" s="387" t="s">
        <v>2026</v>
      </c>
      <c r="W3126" s="387" t="s">
        <v>2025</v>
      </c>
      <c r="X3126" s="387" t="s">
        <v>1749</v>
      </c>
      <c r="Y3126" s="387" t="s">
        <v>1748</v>
      </c>
      <c r="Z3126" s="387" t="s">
        <v>1734</v>
      </c>
      <c r="AA3126" s="387" t="s">
        <v>1733</v>
      </c>
      <c r="AB3126" s="387">
        <v>33</v>
      </c>
      <c r="AC3126" s="387">
        <v>0</v>
      </c>
      <c r="AD3126" s="387">
        <v>0</v>
      </c>
      <c r="AE3126" s="387">
        <v>33</v>
      </c>
      <c r="AF3126" s="387" t="s">
        <v>1729</v>
      </c>
      <c r="AG3126" s="387">
        <v>33</v>
      </c>
      <c r="AH3126" s="387">
        <v>0</v>
      </c>
      <c r="AI3126" s="387">
        <v>0</v>
      </c>
      <c r="AJ3126" s="387">
        <v>33</v>
      </c>
      <c r="AK3126" s="387">
        <v>3.3</v>
      </c>
    </row>
    <row r="3127" spans="1:37">
      <c r="A3127" s="387" t="s">
        <v>2062</v>
      </c>
      <c r="B3127" s="388">
        <v>43707.892199074071</v>
      </c>
      <c r="C3127" s="389">
        <v>43707</v>
      </c>
      <c r="D3127" s="387" t="s">
        <v>2061</v>
      </c>
      <c r="E3127" s="389">
        <v>43707</v>
      </c>
      <c r="F3127" s="387" t="s">
        <v>2060</v>
      </c>
      <c r="G3127" s="389">
        <v>43707</v>
      </c>
      <c r="H3127" s="387" t="s">
        <v>2059</v>
      </c>
      <c r="I3127" s="389">
        <v>43707</v>
      </c>
      <c r="J3127" s="387" t="s">
        <v>2058</v>
      </c>
      <c r="K3127" s="387" t="s">
        <v>1741</v>
      </c>
      <c r="L3127" s="390" t="s">
        <v>1732</v>
      </c>
      <c r="M3127" s="390" t="s">
        <v>2057</v>
      </c>
      <c r="N3127" s="390" t="str">
        <f t="shared" si="98"/>
        <v>Employee55@blyblade.com</v>
      </c>
      <c r="O3127" s="390" t="str">
        <f t="shared" si="99"/>
        <v>Leo_Alvarez</v>
      </c>
      <c r="P3127" s="387" t="s">
        <v>1728</v>
      </c>
      <c r="Q3127" s="387" t="s">
        <v>1952</v>
      </c>
      <c r="R3127" s="387" t="s">
        <v>1738</v>
      </c>
      <c r="S3127" s="387">
        <v>1.71</v>
      </c>
      <c r="T3127" s="387">
        <v>6</v>
      </c>
      <c r="U3127" s="387" t="s">
        <v>2026</v>
      </c>
      <c r="V3127" s="387" t="s">
        <v>2026</v>
      </c>
      <c r="W3127" s="387" t="s">
        <v>2025</v>
      </c>
      <c r="X3127" s="387" t="s">
        <v>1749</v>
      </c>
      <c r="Y3127" s="387" t="s">
        <v>1748</v>
      </c>
      <c r="Z3127" s="387" t="s">
        <v>1734</v>
      </c>
      <c r="AA3127" s="387" t="s">
        <v>1747</v>
      </c>
      <c r="AB3127" s="387">
        <v>0</v>
      </c>
      <c r="AC3127" s="387">
        <v>0</v>
      </c>
      <c r="AD3127" s="387">
        <v>4.8099999999999996</v>
      </c>
      <c r="AE3127" s="387">
        <v>4.8099999999999996</v>
      </c>
      <c r="AF3127" s="387" t="s">
        <v>1729</v>
      </c>
      <c r="AG3127" s="387">
        <v>0</v>
      </c>
      <c r="AH3127" s="387">
        <v>0</v>
      </c>
      <c r="AI3127" s="387">
        <v>4.8099999999999996</v>
      </c>
      <c r="AJ3127" s="387">
        <v>4.8099999999999996</v>
      </c>
      <c r="AK3127" s="387">
        <v>0</v>
      </c>
    </row>
    <row r="3128" spans="1:37">
      <c r="A3128" s="391" t="s">
        <v>2056</v>
      </c>
      <c r="B3128" s="388">
        <v>43707.908622685187</v>
      </c>
      <c r="C3128" s="389">
        <v>43707</v>
      </c>
      <c r="D3128" s="387" t="s">
        <v>2055</v>
      </c>
      <c r="E3128" s="389">
        <v>43707</v>
      </c>
      <c r="F3128" s="387" t="s">
        <v>2054</v>
      </c>
      <c r="G3128" s="389">
        <v>43707</v>
      </c>
      <c r="H3128" s="387" t="s">
        <v>2053</v>
      </c>
      <c r="I3128" s="389">
        <v>43707</v>
      </c>
      <c r="J3128" s="387" t="s">
        <v>2052</v>
      </c>
      <c r="K3128" s="387" t="s">
        <v>1741</v>
      </c>
      <c r="L3128" s="390" t="s">
        <v>1732</v>
      </c>
      <c r="M3128" s="390" t="s">
        <v>2051</v>
      </c>
      <c r="N3128" s="390" t="str">
        <f t="shared" si="98"/>
        <v>Employee26@blyblade.com</v>
      </c>
      <c r="O3128" s="390" t="str">
        <f t="shared" si="99"/>
        <v>Karoline_Lozier</v>
      </c>
      <c r="P3128" s="387" t="s">
        <v>1728</v>
      </c>
      <c r="Q3128" s="387" t="s">
        <v>1754</v>
      </c>
      <c r="R3128" s="387" t="s">
        <v>1753</v>
      </c>
      <c r="S3128" s="387">
        <v>4.8099999999999996</v>
      </c>
      <c r="T3128" s="387">
        <v>13</v>
      </c>
      <c r="U3128" s="387" t="s">
        <v>2050</v>
      </c>
      <c r="V3128" s="387" t="s">
        <v>2049</v>
      </c>
      <c r="W3128" s="387" t="s">
        <v>1771</v>
      </c>
      <c r="X3128" s="387" t="s">
        <v>1964</v>
      </c>
      <c r="Y3128" s="387" t="s">
        <v>1748</v>
      </c>
      <c r="Z3128" s="387" t="s">
        <v>1734</v>
      </c>
      <c r="AA3128" s="387" t="s">
        <v>1733</v>
      </c>
      <c r="AB3128" s="387">
        <v>13.25</v>
      </c>
      <c r="AC3128" s="387">
        <v>0</v>
      </c>
      <c r="AD3128" s="387">
        <v>0</v>
      </c>
      <c r="AE3128" s="387">
        <v>13.25</v>
      </c>
      <c r="AF3128" s="387" t="s">
        <v>1729</v>
      </c>
      <c r="AG3128" s="387">
        <v>13.25</v>
      </c>
      <c r="AH3128" s="387">
        <v>0</v>
      </c>
      <c r="AI3128" s="387">
        <v>0</v>
      </c>
      <c r="AJ3128" s="387">
        <v>13.25</v>
      </c>
      <c r="AK3128" s="387">
        <v>1.33</v>
      </c>
    </row>
    <row r="3129" spans="1:37">
      <c r="A3129" s="387" t="s">
        <v>2048</v>
      </c>
      <c r="B3129" s="388">
        <v>43707.912314814814</v>
      </c>
      <c r="C3129" s="389">
        <v>43707</v>
      </c>
      <c r="D3129" s="387" t="s">
        <v>2047</v>
      </c>
      <c r="E3129" s="389">
        <v>43707</v>
      </c>
      <c r="F3129" s="387" t="s">
        <v>2046</v>
      </c>
      <c r="G3129" s="389">
        <v>43707</v>
      </c>
      <c r="H3129" s="387" t="s">
        <v>2045</v>
      </c>
      <c r="I3129" s="389">
        <v>43707</v>
      </c>
      <c r="J3129" s="387" t="s">
        <v>2044</v>
      </c>
      <c r="K3129" s="387" t="s">
        <v>1741</v>
      </c>
      <c r="L3129" s="390" t="s">
        <v>1732</v>
      </c>
      <c r="M3129" s="390" t="s">
        <v>1755</v>
      </c>
      <c r="N3129" s="390" t="str">
        <f t="shared" si="98"/>
        <v>Employee2@blyblade.com</v>
      </c>
      <c r="O3129" s="390" t="str">
        <f t="shared" si="99"/>
        <v>Cal_Thompson</v>
      </c>
      <c r="P3129" s="387" t="s">
        <v>1728</v>
      </c>
      <c r="Q3129" s="387" t="s">
        <v>2043</v>
      </c>
      <c r="R3129" s="387" t="s">
        <v>1738</v>
      </c>
      <c r="S3129" s="387">
        <v>1.06</v>
      </c>
      <c r="T3129" s="387">
        <v>8</v>
      </c>
      <c r="U3129" s="387" t="s">
        <v>1737</v>
      </c>
      <c r="V3129" s="387" t="s">
        <v>1928</v>
      </c>
      <c r="W3129" s="387" t="s">
        <v>1761</v>
      </c>
      <c r="X3129" s="387" t="s">
        <v>1749</v>
      </c>
      <c r="Y3129" s="387" t="s">
        <v>1748</v>
      </c>
      <c r="Z3129" s="387" t="s">
        <v>1734</v>
      </c>
      <c r="AA3129" s="387" t="s">
        <v>1733</v>
      </c>
      <c r="AB3129" s="387">
        <v>20.45</v>
      </c>
      <c r="AC3129" s="387">
        <v>0</v>
      </c>
      <c r="AD3129" s="387">
        <v>0</v>
      </c>
      <c r="AE3129" s="387">
        <v>20.45</v>
      </c>
      <c r="AF3129" s="387" t="s">
        <v>1729</v>
      </c>
      <c r="AG3129" s="387">
        <v>20.45</v>
      </c>
      <c r="AH3129" s="387">
        <v>0</v>
      </c>
      <c r="AI3129" s="387">
        <v>0</v>
      </c>
      <c r="AJ3129" s="387">
        <v>20.45</v>
      </c>
      <c r="AK3129" s="387">
        <v>2.0499999999999998</v>
      </c>
    </row>
    <row r="3130" spans="1:37">
      <c r="A3130" s="387" t="s">
        <v>2042</v>
      </c>
      <c r="B3130" s="388">
        <v>43707.920995370368</v>
      </c>
      <c r="C3130" s="389">
        <v>43707</v>
      </c>
      <c r="D3130" s="387" t="s">
        <v>2041</v>
      </c>
      <c r="E3130" s="389">
        <v>43707</v>
      </c>
      <c r="F3130" s="387" t="s">
        <v>2040</v>
      </c>
      <c r="G3130" s="389">
        <v>43707</v>
      </c>
      <c r="H3130" s="387" t="s">
        <v>2039</v>
      </c>
      <c r="I3130" s="389">
        <v>43707</v>
      </c>
      <c r="J3130" s="387" t="s">
        <v>2038</v>
      </c>
      <c r="K3130" s="387" t="s">
        <v>1741</v>
      </c>
      <c r="L3130" s="390" t="s">
        <v>1732</v>
      </c>
      <c r="M3130" s="390" t="s">
        <v>1940</v>
      </c>
      <c r="N3130" s="390" t="str">
        <f t="shared" si="98"/>
        <v>Employee11@blyblade.com</v>
      </c>
      <c r="O3130" s="390" t="str">
        <f t="shared" si="99"/>
        <v>Mimi_Grassi</v>
      </c>
      <c r="P3130" s="387" t="s">
        <v>1728</v>
      </c>
      <c r="Q3130" s="387" t="s">
        <v>1762</v>
      </c>
      <c r="R3130" s="387" t="s">
        <v>1753</v>
      </c>
      <c r="S3130" s="387">
        <v>13.74</v>
      </c>
      <c r="T3130" s="387">
        <v>34</v>
      </c>
      <c r="U3130" s="387" t="s">
        <v>1752</v>
      </c>
      <c r="V3130" s="387" t="s">
        <v>1996</v>
      </c>
      <c r="W3130" s="387" t="s">
        <v>1761</v>
      </c>
      <c r="X3130" s="387" t="s">
        <v>1749</v>
      </c>
      <c r="Y3130" s="387" t="s">
        <v>1735</v>
      </c>
      <c r="Z3130" s="387" t="s">
        <v>1734</v>
      </c>
      <c r="AA3130" s="387" t="s">
        <v>1733</v>
      </c>
      <c r="AB3130" s="387">
        <v>113.74</v>
      </c>
      <c r="AC3130" s="387">
        <v>0</v>
      </c>
      <c r="AD3130" s="387">
        <v>0</v>
      </c>
      <c r="AE3130" s="387">
        <v>113.74</v>
      </c>
      <c r="AF3130" s="387" t="s">
        <v>1729</v>
      </c>
      <c r="AG3130" s="387">
        <v>113.74</v>
      </c>
      <c r="AH3130" s="387">
        <v>0</v>
      </c>
      <c r="AI3130" s="387">
        <v>0</v>
      </c>
      <c r="AJ3130" s="387">
        <v>113.74</v>
      </c>
      <c r="AK3130" s="387">
        <v>11.37</v>
      </c>
    </row>
    <row r="3131" spans="1:37">
      <c r="A3131" s="387" t="s">
        <v>2037</v>
      </c>
      <c r="B3131" s="388">
        <v>43707.924375000002</v>
      </c>
      <c r="C3131" s="389">
        <v>43707</v>
      </c>
      <c r="D3131" s="387" t="s">
        <v>2036</v>
      </c>
      <c r="E3131" s="389">
        <v>43707</v>
      </c>
      <c r="F3131" s="387" t="s">
        <v>2035</v>
      </c>
      <c r="G3131" s="389">
        <v>43707</v>
      </c>
      <c r="H3131" s="387" t="s">
        <v>2034</v>
      </c>
      <c r="I3131" s="389">
        <v>43707</v>
      </c>
      <c r="J3131" s="387" t="s">
        <v>2033</v>
      </c>
      <c r="K3131" s="387" t="s">
        <v>1741</v>
      </c>
      <c r="L3131" s="390" t="s">
        <v>1732</v>
      </c>
      <c r="M3131" s="390" t="s">
        <v>1986</v>
      </c>
      <c r="N3131" s="390" t="str">
        <f t="shared" si="98"/>
        <v>Employee1@blyblade.com</v>
      </c>
      <c r="O3131" s="390" t="str">
        <f t="shared" si="99"/>
        <v>Jake_Mirto</v>
      </c>
      <c r="P3131" s="387" t="s">
        <v>1728</v>
      </c>
      <c r="Q3131" s="387" t="s">
        <v>1762</v>
      </c>
      <c r="R3131" s="387" t="s">
        <v>1753</v>
      </c>
      <c r="S3131" s="387">
        <v>11.96</v>
      </c>
      <c r="T3131" s="387">
        <v>37</v>
      </c>
      <c r="U3131" s="387" t="s">
        <v>1752</v>
      </c>
      <c r="V3131" s="387" t="s">
        <v>1751</v>
      </c>
      <c r="W3131" s="387" t="s">
        <v>1761</v>
      </c>
      <c r="X3131" s="387" t="s">
        <v>1749</v>
      </c>
      <c r="Y3131" s="387" t="s">
        <v>1735</v>
      </c>
      <c r="Z3131" s="387" t="s">
        <v>1734</v>
      </c>
      <c r="AA3131" s="387" t="s">
        <v>1733</v>
      </c>
      <c r="AB3131" s="387">
        <v>128.03</v>
      </c>
      <c r="AC3131" s="387">
        <v>0</v>
      </c>
      <c r="AD3131" s="387">
        <v>0</v>
      </c>
      <c r="AE3131" s="387">
        <v>128.03</v>
      </c>
      <c r="AF3131" s="387" t="s">
        <v>1729</v>
      </c>
      <c r="AG3131" s="387">
        <v>128.03</v>
      </c>
      <c r="AH3131" s="387">
        <v>0</v>
      </c>
      <c r="AI3131" s="387">
        <v>0</v>
      </c>
      <c r="AJ3131" s="387">
        <v>128.03</v>
      </c>
      <c r="AK3131" s="387">
        <v>12.8</v>
      </c>
    </row>
    <row r="3132" spans="1:37">
      <c r="A3132" s="387" t="s">
        <v>2032</v>
      </c>
      <c r="B3132" s="388">
        <v>43707.928749999999</v>
      </c>
      <c r="C3132" s="389">
        <v>43707</v>
      </c>
      <c r="D3132" s="387" t="s">
        <v>2031</v>
      </c>
      <c r="E3132" s="389">
        <v>43707</v>
      </c>
      <c r="F3132" s="387" t="s">
        <v>2030</v>
      </c>
      <c r="G3132" s="389">
        <v>43707</v>
      </c>
      <c r="H3132" s="387" t="s">
        <v>2029</v>
      </c>
      <c r="I3132" s="389">
        <v>43707</v>
      </c>
      <c r="J3132" s="387" t="s">
        <v>2028</v>
      </c>
      <c r="K3132" s="387" t="s">
        <v>1741</v>
      </c>
      <c r="L3132" s="390" t="s">
        <v>1732</v>
      </c>
      <c r="M3132" s="390" t="s">
        <v>2027</v>
      </c>
      <c r="N3132" s="390" t="str">
        <f t="shared" si="98"/>
        <v>Employee28@blyblade.com</v>
      </c>
      <c r="O3132" s="390" t="str">
        <f t="shared" si="99"/>
        <v>Tony_Conte</v>
      </c>
      <c r="P3132" s="387" t="s">
        <v>1728</v>
      </c>
      <c r="Q3132" s="387" t="s">
        <v>1952</v>
      </c>
      <c r="R3132" s="387" t="s">
        <v>1738</v>
      </c>
      <c r="S3132" s="387">
        <v>2.0299999999999998</v>
      </c>
      <c r="T3132" s="387">
        <v>29</v>
      </c>
      <c r="U3132" s="387" t="s">
        <v>2026</v>
      </c>
      <c r="V3132" s="387" t="s">
        <v>2026</v>
      </c>
      <c r="W3132" s="387" t="s">
        <v>2025</v>
      </c>
      <c r="X3132" s="387" t="s">
        <v>1749</v>
      </c>
      <c r="Y3132" s="387" t="s">
        <v>1748</v>
      </c>
      <c r="Z3132" s="387" t="s">
        <v>1734</v>
      </c>
      <c r="AA3132" s="387" t="s">
        <v>1733</v>
      </c>
      <c r="AB3132" s="387">
        <v>32.42</v>
      </c>
      <c r="AC3132" s="387">
        <v>0</v>
      </c>
      <c r="AD3132" s="387">
        <v>0</v>
      </c>
      <c r="AE3132" s="387">
        <v>32.42</v>
      </c>
      <c r="AF3132" s="387" t="s">
        <v>1729</v>
      </c>
      <c r="AG3132" s="387">
        <v>32.42</v>
      </c>
      <c r="AH3132" s="387">
        <v>0</v>
      </c>
      <c r="AI3132" s="387">
        <v>0</v>
      </c>
      <c r="AJ3132" s="387">
        <v>32.42</v>
      </c>
      <c r="AK3132" s="387">
        <v>3.24</v>
      </c>
    </row>
    <row r="3133" spans="1:37">
      <c r="A3133" s="387" t="s">
        <v>2032</v>
      </c>
      <c r="B3133" s="388">
        <v>43707.928888888891</v>
      </c>
      <c r="C3133" s="389">
        <v>43707</v>
      </c>
      <c r="D3133" s="387" t="s">
        <v>2031</v>
      </c>
      <c r="E3133" s="389">
        <v>43707</v>
      </c>
      <c r="F3133" s="387" t="s">
        <v>2030</v>
      </c>
      <c r="G3133" s="389">
        <v>43707</v>
      </c>
      <c r="H3133" s="387" t="s">
        <v>2029</v>
      </c>
      <c r="I3133" s="389">
        <v>43707</v>
      </c>
      <c r="J3133" s="387" t="s">
        <v>2028</v>
      </c>
      <c r="K3133" s="387" t="s">
        <v>1741</v>
      </c>
      <c r="L3133" s="390" t="s">
        <v>1732</v>
      </c>
      <c r="M3133" s="390" t="s">
        <v>2027</v>
      </c>
      <c r="N3133" s="390" t="str">
        <f t="shared" si="98"/>
        <v>Employee28@blyblade.com</v>
      </c>
      <c r="O3133" s="390" t="str">
        <f t="shared" si="99"/>
        <v>Tony_Conte</v>
      </c>
      <c r="P3133" s="387" t="s">
        <v>1728</v>
      </c>
      <c r="Q3133" s="387" t="s">
        <v>1952</v>
      </c>
      <c r="R3133" s="387" t="s">
        <v>1738</v>
      </c>
      <c r="S3133" s="387">
        <v>2.0299999999999998</v>
      </c>
      <c r="T3133" s="387">
        <v>29</v>
      </c>
      <c r="U3133" s="387" t="s">
        <v>2026</v>
      </c>
      <c r="V3133" s="387" t="s">
        <v>2026</v>
      </c>
      <c r="W3133" s="387" t="s">
        <v>2025</v>
      </c>
      <c r="X3133" s="387" t="s">
        <v>1749</v>
      </c>
      <c r="Y3133" s="387" t="s">
        <v>1748</v>
      </c>
      <c r="Z3133" s="387" t="s">
        <v>1734</v>
      </c>
      <c r="AA3133" s="387" t="s">
        <v>1747</v>
      </c>
      <c r="AB3133" s="387">
        <v>0</v>
      </c>
      <c r="AC3133" s="387">
        <v>0</v>
      </c>
      <c r="AD3133" s="387">
        <v>4.9800000000000004</v>
      </c>
      <c r="AE3133" s="387">
        <v>4.9800000000000004</v>
      </c>
      <c r="AF3133" s="387" t="s">
        <v>1729</v>
      </c>
      <c r="AG3133" s="387">
        <v>0</v>
      </c>
      <c r="AH3133" s="387">
        <v>0</v>
      </c>
      <c r="AI3133" s="387">
        <v>4.9800000000000004</v>
      </c>
      <c r="AJ3133" s="387">
        <v>4.9800000000000004</v>
      </c>
      <c r="AK3133" s="387">
        <v>0</v>
      </c>
    </row>
    <row r="3134" spans="1:37">
      <c r="A3134" s="387" t="s">
        <v>2024</v>
      </c>
      <c r="B3134" s="388">
        <v>43707.930324074077</v>
      </c>
      <c r="C3134" s="389">
        <v>43707</v>
      </c>
      <c r="D3134" s="387" t="s">
        <v>2023</v>
      </c>
      <c r="E3134" s="389">
        <v>43707</v>
      </c>
      <c r="F3134" s="387" t="s">
        <v>2022</v>
      </c>
      <c r="G3134" s="389">
        <v>43707</v>
      </c>
      <c r="H3134" s="387" t="s">
        <v>2021</v>
      </c>
      <c r="I3134" s="389">
        <v>43707</v>
      </c>
      <c r="J3134" s="387" t="s">
        <v>2020</v>
      </c>
      <c r="K3134" s="387" t="s">
        <v>1741</v>
      </c>
      <c r="L3134" s="390" t="s">
        <v>1732</v>
      </c>
      <c r="M3134" s="390" t="s">
        <v>1763</v>
      </c>
      <c r="N3134" s="390" t="str">
        <f t="shared" si="98"/>
        <v>Employee51@blyblade.com</v>
      </c>
      <c r="O3134" s="390" t="str">
        <f t="shared" si="99"/>
        <v>Jacqueline_Westbrook</v>
      </c>
      <c r="P3134" s="387" t="s">
        <v>1728</v>
      </c>
      <c r="Q3134" s="387" t="s">
        <v>1754</v>
      </c>
      <c r="R3134" s="387" t="s">
        <v>1753</v>
      </c>
      <c r="S3134" s="387">
        <v>31.17</v>
      </c>
      <c r="T3134" s="387">
        <v>61</v>
      </c>
      <c r="U3134" s="387" t="s">
        <v>2019</v>
      </c>
      <c r="V3134" s="387" t="s">
        <v>1781</v>
      </c>
      <c r="W3134" s="387" t="s">
        <v>1771</v>
      </c>
      <c r="X3134" s="387" t="s">
        <v>1770</v>
      </c>
      <c r="Y3134" s="387" t="s">
        <v>1735</v>
      </c>
      <c r="Z3134" s="387" t="s">
        <v>1734</v>
      </c>
      <c r="AA3134" s="387" t="s">
        <v>1733</v>
      </c>
      <c r="AB3134" s="387">
        <v>95.26</v>
      </c>
      <c r="AC3134" s="387">
        <v>0</v>
      </c>
      <c r="AD3134" s="387">
        <v>0</v>
      </c>
      <c r="AE3134" s="387">
        <v>95.26</v>
      </c>
      <c r="AF3134" s="387" t="s">
        <v>1729</v>
      </c>
      <c r="AG3134" s="387">
        <v>95.26</v>
      </c>
      <c r="AH3134" s="387">
        <v>0</v>
      </c>
      <c r="AI3134" s="387">
        <v>0</v>
      </c>
      <c r="AJ3134" s="387">
        <v>95.26</v>
      </c>
      <c r="AK3134" s="387">
        <v>9.5299999999999994</v>
      </c>
    </row>
    <row r="3135" spans="1:37">
      <c r="A3135" s="387" t="s">
        <v>2018</v>
      </c>
      <c r="B3135" s="388">
        <v>43707.937592592592</v>
      </c>
      <c r="C3135" s="389">
        <v>43707</v>
      </c>
      <c r="D3135" s="387" t="s">
        <v>2017</v>
      </c>
      <c r="E3135" s="389">
        <v>43707</v>
      </c>
      <c r="F3135" s="387" t="s">
        <v>2016</v>
      </c>
      <c r="G3135" s="389">
        <v>43707</v>
      </c>
      <c r="H3135" s="387" t="s">
        <v>2015</v>
      </c>
      <c r="I3135" s="389">
        <v>43707</v>
      </c>
      <c r="J3135" s="387" t="s">
        <v>2014</v>
      </c>
      <c r="K3135" s="387" t="s">
        <v>1741</v>
      </c>
      <c r="L3135" s="390" t="s">
        <v>1732</v>
      </c>
      <c r="M3135" s="390" t="s">
        <v>2013</v>
      </c>
      <c r="N3135" s="390" t="str">
        <f t="shared" si="98"/>
        <v>Employee22@blyblade.com</v>
      </c>
      <c r="O3135" s="390" t="str">
        <f t="shared" si="99"/>
        <v>Lee_Gold</v>
      </c>
      <c r="P3135" s="387" t="s">
        <v>1728</v>
      </c>
      <c r="Q3135" s="387" t="s">
        <v>1952</v>
      </c>
      <c r="R3135" s="387" t="s">
        <v>1738</v>
      </c>
      <c r="S3135" s="387">
        <v>0.69</v>
      </c>
      <c r="T3135" s="387">
        <v>6</v>
      </c>
      <c r="U3135" s="387" t="s">
        <v>1883</v>
      </c>
      <c r="V3135" s="387" t="s">
        <v>1772</v>
      </c>
      <c r="W3135" s="387" t="s">
        <v>1761</v>
      </c>
      <c r="X3135" s="387" t="s">
        <v>1749</v>
      </c>
      <c r="Y3135" s="387" t="s">
        <v>1748</v>
      </c>
      <c r="Z3135" s="387" t="s">
        <v>1734</v>
      </c>
      <c r="AA3135" s="387" t="s">
        <v>1733</v>
      </c>
      <c r="AB3135" s="387">
        <v>39.619999999999997</v>
      </c>
      <c r="AC3135" s="387">
        <v>0</v>
      </c>
      <c r="AD3135" s="387">
        <v>0</v>
      </c>
      <c r="AE3135" s="387">
        <v>39.619999999999997</v>
      </c>
      <c r="AF3135" s="387" t="s">
        <v>1729</v>
      </c>
      <c r="AG3135" s="387">
        <v>39.619999999999997</v>
      </c>
      <c r="AH3135" s="387">
        <v>0</v>
      </c>
      <c r="AI3135" s="387">
        <v>0</v>
      </c>
      <c r="AJ3135" s="387">
        <v>39.619999999999997</v>
      </c>
      <c r="AK3135" s="387">
        <v>3.96</v>
      </c>
    </row>
    <row r="3136" spans="1:37">
      <c r="A3136" s="387" t="s">
        <v>2012</v>
      </c>
      <c r="B3136" s="388">
        <v>43707.941620370373</v>
      </c>
      <c r="C3136" s="389">
        <v>43707</v>
      </c>
      <c r="D3136" s="387" t="s">
        <v>2011</v>
      </c>
      <c r="E3136" s="389">
        <v>43707</v>
      </c>
      <c r="F3136" s="387" t="s">
        <v>2010</v>
      </c>
      <c r="G3136" s="389">
        <v>43707</v>
      </c>
      <c r="H3136" s="387" t="s">
        <v>2009</v>
      </c>
      <c r="I3136" s="389">
        <v>43707</v>
      </c>
      <c r="J3136" s="387" t="s">
        <v>2008</v>
      </c>
      <c r="K3136" s="387" t="s">
        <v>1741</v>
      </c>
      <c r="L3136" s="390" t="s">
        <v>1732</v>
      </c>
      <c r="M3136" s="390" t="s">
        <v>1979</v>
      </c>
      <c r="N3136" s="390" t="str">
        <f t="shared" si="98"/>
        <v>Employee15@blyblade.com</v>
      </c>
      <c r="O3136" s="390" t="str">
        <f t="shared" si="99"/>
        <v>Jess_Rooney</v>
      </c>
      <c r="P3136" s="387" t="s">
        <v>1728</v>
      </c>
      <c r="Q3136" s="387" t="s">
        <v>1847</v>
      </c>
      <c r="R3136" s="387" t="s">
        <v>1738</v>
      </c>
      <c r="S3136" s="387">
        <v>5.26</v>
      </c>
      <c r="T3136" s="387">
        <v>25</v>
      </c>
      <c r="U3136" s="387" t="s">
        <v>2007</v>
      </c>
      <c r="V3136" s="387" t="s">
        <v>1883</v>
      </c>
      <c r="W3136" s="387" t="s">
        <v>1750</v>
      </c>
      <c r="X3136" s="387" t="s">
        <v>1964</v>
      </c>
      <c r="Y3136" s="387" t="s">
        <v>1735</v>
      </c>
      <c r="Z3136" s="387" t="s">
        <v>1734</v>
      </c>
      <c r="AA3136" s="387" t="s">
        <v>1733</v>
      </c>
      <c r="AB3136" s="387">
        <v>25.2</v>
      </c>
      <c r="AC3136" s="387">
        <v>0</v>
      </c>
      <c r="AD3136" s="387">
        <v>0</v>
      </c>
      <c r="AE3136" s="387">
        <v>25.2</v>
      </c>
      <c r="AF3136" s="387" t="s">
        <v>1729</v>
      </c>
      <c r="AG3136" s="387">
        <v>25.2</v>
      </c>
      <c r="AH3136" s="387">
        <v>0</v>
      </c>
      <c r="AI3136" s="387">
        <v>0</v>
      </c>
      <c r="AJ3136" s="387">
        <v>25.2</v>
      </c>
      <c r="AK3136" s="387">
        <v>2.52</v>
      </c>
    </row>
    <row r="3137" spans="1:37">
      <c r="A3137" s="387" t="s">
        <v>2006</v>
      </c>
      <c r="B3137" s="388">
        <v>43707.941863425927</v>
      </c>
      <c r="C3137" s="389">
        <v>43707</v>
      </c>
      <c r="D3137" s="387" t="s">
        <v>2005</v>
      </c>
      <c r="E3137" s="389">
        <v>43707</v>
      </c>
      <c r="F3137" s="387" t="s">
        <v>2004</v>
      </c>
      <c r="G3137" s="389">
        <v>43707</v>
      </c>
      <c r="H3137" s="387" t="s">
        <v>2003</v>
      </c>
      <c r="I3137" s="389">
        <v>43707</v>
      </c>
      <c r="J3137" s="387" t="s">
        <v>2002</v>
      </c>
      <c r="K3137" s="387" t="s">
        <v>1741</v>
      </c>
      <c r="L3137" s="390" t="s">
        <v>1732</v>
      </c>
      <c r="M3137" s="390" t="s">
        <v>1986</v>
      </c>
      <c r="N3137" s="390" t="str">
        <f t="shared" si="98"/>
        <v>Employee1@blyblade.com</v>
      </c>
      <c r="O3137" s="390" t="str">
        <f t="shared" si="99"/>
        <v>Jake_Mirto</v>
      </c>
      <c r="P3137" s="387" t="s">
        <v>1728</v>
      </c>
      <c r="Q3137" s="387" t="s">
        <v>1754</v>
      </c>
      <c r="R3137" s="387" t="s">
        <v>1753</v>
      </c>
      <c r="S3137" s="387">
        <v>4.3899999999999997</v>
      </c>
      <c r="T3137" s="387">
        <v>12</v>
      </c>
      <c r="U3137" s="387" t="s">
        <v>1752</v>
      </c>
      <c r="V3137" s="387" t="s">
        <v>1781</v>
      </c>
      <c r="W3137" s="387" t="s">
        <v>1875</v>
      </c>
      <c r="X3137" s="387" t="s">
        <v>1770</v>
      </c>
      <c r="Y3137" s="387" t="s">
        <v>1735</v>
      </c>
      <c r="Z3137" s="387" t="s">
        <v>1734</v>
      </c>
      <c r="AA3137" s="387" t="s">
        <v>1733</v>
      </c>
      <c r="AB3137" s="387">
        <v>21.52</v>
      </c>
      <c r="AC3137" s="387">
        <v>0</v>
      </c>
      <c r="AD3137" s="387">
        <v>0</v>
      </c>
      <c r="AE3137" s="387">
        <v>21.52</v>
      </c>
      <c r="AF3137" s="387" t="s">
        <v>1729</v>
      </c>
      <c r="AG3137" s="387">
        <v>21.52</v>
      </c>
      <c r="AH3137" s="387">
        <v>0</v>
      </c>
      <c r="AI3137" s="387">
        <v>0</v>
      </c>
      <c r="AJ3137" s="387">
        <v>21.52</v>
      </c>
      <c r="AK3137" s="387">
        <v>2.15</v>
      </c>
    </row>
    <row r="3138" spans="1:37">
      <c r="A3138" s="387" t="s">
        <v>2001</v>
      </c>
      <c r="B3138" s="388">
        <v>43707.947199074071</v>
      </c>
      <c r="C3138" s="389">
        <v>43707</v>
      </c>
      <c r="D3138" s="387" t="s">
        <v>2000</v>
      </c>
      <c r="E3138" s="389">
        <v>43707</v>
      </c>
      <c r="F3138" s="387" t="s">
        <v>1999</v>
      </c>
      <c r="G3138" s="389">
        <v>43707</v>
      </c>
      <c r="H3138" s="387" t="s">
        <v>1998</v>
      </c>
      <c r="I3138" s="389">
        <v>43707</v>
      </c>
      <c r="J3138" s="387" t="s">
        <v>1997</v>
      </c>
      <c r="K3138" s="387" t="s">
        <v>1741</v>
      </c>
      <c r="L3138" s="390" t="s">
        <v>1732</v>
      </c>
      <c r="M3138" s="390" t="s">
        <v>1924</v>
      </c>
      <c r="N3138" s="390" t="str">
        <f t="shared" si="98"/>
        <v>Employee16@blyblade.com</v>
      </c>
      <c r="O3138" s="390" t="str">
        <f t="shared" si="99"/>
        <v>Hunter_Senning</v>
      </c>
      <c r="P3138" s="387" t="s">
        <v>1728</v>
      </c>
      <c r="Q3138" s="387" t="s">
        <v>1762</v>
      </c>
      <c r="R3138" s="387" t="s">
        <v>1753</v>
      </c>
      <c r="S3138" s="387">
        <v>11.07</v>
      </c>
      <c r="T3138" s="387">
        <v>49</v>
      </c>
      <c r="U3138" s="387" t="s">
        <v>1752</v>
      </c>
      <c r="V3138" s="387" t="s">
        <v>1996</v>
      </c>
      <c r="W3138" s="387" t="s">
        <v>1761</v>
      </c>
      <c r="X3138" s="387" t="s">
        <v>1749</v>
      </c>
      <c r="Y3138" s="387" t="s">
        <v>1748</v>
      </c>
      <c r="Z3138" s="387" t="s">
        <v>1734</v>
      </c>
      <c r="AA3138" s="387" t="s">
        <v>1733</v>
      </c>
      <c r="AB3138" s="387">
        <v>92.77</v>
      </c>
      <c r="AC3138" s="387">
        <v>0</v>
      </c>
      <c r="AD3138" s="387">
        <v>0</v>
      </c>
      <c r="AE3138" s="387">
        <v>92.77</v>
      </c>
      <c r="AF3138" s="387" t="s">
        <v>1729</v>
      </c>
      <c r="AG3138" s="387">
        <v>92.77</v>
      </c>
      <c r="AH3138" s="387">
        <v>0</v>
      </c>
      <c r="AI3138" s="387">
        <v>0</v>
      </c>
      <c r="AJ3138" s="387">
        <v>92.77</v>
      </c>
      <c r="AK3138" s="387">
        <v>9.2799999999999994</v>
      </c>
    </row>
    <row r="3139" spans="1:37">
      <c r="A3139" s="387" t="s">
        <v>1995</v>
      </c>
      <c r="B3139" s="388">
        <v>43707.975127314814</v>
      </c>
      <c r="C3139" s="389">
        <v>43707</v>
      </c>
      <c r="D3139" s="387" t="s">
        <v>1983</v>
      </c>
      <c r="E3139" s="389">
        <v>43707</v>
      </c>
      <c r="F3139" s="387" t="s">
        <v>1982</v>
      </c>
      <c r="G3139" s="389">
        <v>43707</v>
      </c>
      <c r="H3139" s="387" t="s">
        <v>1994</v>
      </c>
      <c r="I3139" s="389">
        <v>43707</v>
      </c>
      <c r="J3139" s="387" t="s">
        <v>1993</v>
      </c>
      <c r="K3139" s="387" t="s">
        <v>1741</v>
      </c>
      <c r="L3139" s="390" t="s">
        <v>1732</v>
      </c>
      <c r="M3139" s="390" t="s">
        <v>1992</v>
      </c>
      <c r="N3139" s="390" t="str">
        <f t="shared" si="98"/>
        <v>Employee12@blyblade.com</v>
      </c>
      <c r="O3139" s="390" t="str">
        <f t="shared" si="99"/>
        <v>Lysane_Sanchez</v>
      </c>
      <c r="P3139" s="387" t="s">
        <v>1728</v>
      </c>
      <c r="Q3139" s="387" t="s">
        <v>1754</v>
      </c>
      <c r="R3139" s="387" t="s">
        <v>1738</v>
      </c>
      <c r="S3139" s="387">
        <v>15.67</v>
      </c>
      <c r="T3139" s="387">
        <v>38</v>
      </c>
      <c r="U3139" s="387" t="s">
        <v>1991</v>
      </c>
      <c r="V3139" s="387" t="s">
        <v>1990</v>
      </c>
      <c r="W3139" s="387" t="s">
        <v>1771</v>
      </c>
      <c r="X3139" s="387" t="s">
        <v>1964</v>
      </c>
      <c r="Y3139" s="387" t="s">
        <v>1748</v>
      </c>
      <c r="Z3139" s="387" t="s">
        <v>1734</v>
      </c>
      <c r="AA3139" s="387" t="s">
        <v>1733</v>
      </c>
      <c r="AB3139" s="387">
        <v>70.739999999999995</v>
      </c>
      <c r="AC3139" s="387">
        <v>0</v>
      </c>
      <c r="AD3139" s="387">
        <v>0</v>
      </c>
      <c r="AE3139" s="387">
        <v>70.739999999999995</v>
      </c>
      <c r="AF3139" s="387" t="s">
        <v>1729</v>
      </c>
      <c r="AG3139" s="387">
        <v>70.739999999999995</v>
      </c>
      <c r="AH3139" s="387">
        <v>0</v>
      </c>
      <c r="AI3139" s="387">
        <v>0</v>
      </c>
      <c r="AJ3139" s="387">
        <v>70.739999999999995</v>
      </c>
      <c r="AK3139" s="387">
        <v>7.07</v>
      </c>
    </row>
    <row r="3140" spans="1:37">
      <c r="A3140" s="387" t="s">
        <v>1989</v>
      </c>
      <c r="B3140" s="388">
        <v>43707.980347222219</v>
      </c>
      <c r="C3140" s="389">
        <v>43707</v>
      </c>
      <c r="D3140" s="387" t="s">
        <v>1988</v>
      </c>
      <c r="E3140" s="389">
        <v>43707</v>
      </c>
      <c r="F3140" s="387" t="s">
        <v>1987</v>
      </c>
      <c r="G3140" s="387" t="s">
        <v>1728</v>
      </c>
      <c r="H3140" s="387" t="s">
        <v>1728</v>
      </c>
      <c r="I3140" s="387" t="s">
        <v>1728</v>
      </c>
      <c r="J3140" s="387" t="s">
        <v>1728</v>
      </c>
      <c r="K3140" s="387" t="s">
        <v>1741</v>
      </c>
      <c r="L3140" s="390" t="s">
        <v>1732</v>
      </c>
      <c r="M3140" s="390" t="s">
        <v>1986</v>
      </c>
      <c r="N3140" s="390" t="str">
        <f t="shared" si="98"/>
        <v>Employee1@blyblade.com</v>
      </c>
      <c r="O3140" s="390" t="str">
        <f t="shared" si="99"/>
        <v>Jake_Mirto</v>
      </c>
      <c r="P3140" s="387" t="s">
        <v>1728</v>
      </c>
      <c r="Q3140" s="387" t="s">
        <v>1762</v>
      </c>
      <c r="R3140" s="387" t="s">
        <v>1753</v>
      </c>
      <c r="S3140" s="387">
        <v>0.01</v>
      </c>
      <c r="T3140" s="387">
        <v>7</v>
      </c>
      <c r="U3140" s="387" t="s">
        <v>1752</v>
      </c>
      <c r="V3140" s="387" t="s">
        <v>1752</v>
      </c>
      <c r="W3140" s="387" t="s">
        <v>1761</v>
      </c>
      <c r="X3140" s="387" t="s">
        <v>1749</v>
      </c>
      <c r="Y3140" s="387" t="s">
        <v>1735</v>
      </c>
      <c r="Z3140" s="387" t="s">
        <v>1734</v>
      </c>
      <c r="AA3140" s="387" t="s">
        <v>1733</v>
      </c>
      <c r="AB3140" s="387">
        <v>20.25</v>
      </c>
      <c r="AC3140" s="387">
        <v>0</v>
      </c>
      <c r="AD3140" s="387">
        <v>0</v>
      </c>
      <c r="AE3140" s="387">
        <v>20.25</v>
      </c>
      <c r="AF3140" s="387" t="s">
        <v>1729</v>
      </c>
      <c r="AG3140" s="387">
        <v>20.25</v>
      </c>
      <c r="AH3140" s="387">
        <v>0</v>
      </c>
      <c r="AI3140" s="387">
        <v>0</v>
      </c>
      <c r="AJ3140" s="387">
        <v>20.25</v>
      </c>
      <c r="AK3140" s="387">
        <v>2.0299999999999998</v>
      </c>
    </row>
    <row r="3141" spans="1:37">
      <c r="A3141" s="387" t="s">
        <v>1985</v>
      </c>
      <c r="B3141" s="388">
        <v>43707.990925925929</v>
      </c>
      <c r="C3141" s="389">
        <v>43707</v>
      </c>
      <c r="D3141" s="387" t="s">
        <v>1976</v>
      </c>
      <c r="E3141" s="389">
        <v>43707</v>
      </c>
      <c r="F3141" s="387" t="s">
        <v>1975</v>
      </c>
      <c r="G3141" s="387" t="s">
        <v>1728</v>
      </c>
      <c r="H3141" s="387" t="s">
        <v>1728</v>
      </c>
      <c r="I3141" s="387" t="s">
        <v>1728</v>
      </c>
      <c r="J3141" s="387" t="s">
        <v>1728</v>
      </c>
      <c r="K3141" s="387" t="s">
        <v>1741</v>
      </c>
      <c r="L3141" s="390" t="s">
        <v>1732</v>
      </c>
      <c r="M3141" s="390" t="s">
        <v>1827</v>
      </c>
      <c r="N3141" s="390" t="str">
        <f t="shared" si="98"/>
        <v>Employee30@blyblade.com</v>
      </c>
      <c r="O3141" s="390" t="str">
        <f t="shared" si="99"/>
        <v>Sabrina_Kogut</v>
      </c>
      <c r="P3141" s="387" t="s">
        <v>1728</v>
      </c>
      <c r="Q3141" s="387" t="s">
        <v>1762</v>
      </c>
      <c r="R3141" s="387" t="s">
        <v>1753</v>
      </c>
      <c r="S3141" s="387" t="s">
        <v>1728</v>
      </c>
      <c r="T3141" s="387" t="s">
        <v>1728</v>
      </c>
      <c r="U3141" s="387" t="s">
        <v>1826</v>
      </c>
      <c r="V3141" s="387" t="s">
        <v>1826</v>
      </c>
      <c r="W3141" s="387" t="s">
        <v>1761</v>
      </c>
      <c r="X3141" s="387" t="s">
        <v>1770</v>
      </c>
      <c r="Y3141" s="387" t="s">
        <v>1825</v>
      </c>
      <c r="Z3141" s="387" t="s">
        <v>1734</v>
      </c>
      <c r="AA3141" s="387" t="s">
        <v>1733</v>
      </c>
      <c r="AB3141" s="387">
        <v>20</v>
      </c>
      <c r="AC3141" s="387">
        <v>0</v>
      </c>
      <c r="AD3141" s="387">
        <v>0</v>
      </c>
      <c r="AE3141" s="387">
        <v>20</v>
      </c>
      <c r="AF3141" s="387" t="s">
        <v>1729</v>
      </c>
      <c r="AG3141" s="387">
        <v>20</v>
      </c>
      <c r="AH3141" s="387">
        <v>0</v>
      </c>
      <c r="AI3141" s="387">
        <v>0</v>
      </c>
      <c r="AJ3141" s="387">
        <v>20</v>
      </c>
      <c r="AK3141" s="387">
        <v>2</v>
      </c>
    </row>
    <row r="3142" spans="1:37">
      <c r="A3142" s="387" t="s">
        <v>1984</v>
      </c>
      <c r="B3142" s="388">
        <v>43707.991226851853</v>
      </c>
      <c r="C3142" s="389">
        <v>43707</v>
      </c>
      <c r="D3142" s="387" t="s">
        <v>1983</v>
      </c>
      <c r="E3142" s="389">
        <v>43707</v>
      </c>
      <c r="F3142" s="387" t="s">
        <v>1982</v>
      </c>
      <c r="G3142" s="389">
        <v>43707</v>
      </c>
      <c r="H3142" s="387" t="s">
        <v>1981</v>
      </c>
      <c r="I3142" s="389">
        <v>43707</v>
      </c>
      <c r="J3142" s="387" t="s">
        <v>1980</v>
      </c>
      <c r="K3142" s="387" t="s">
        <v>1741</v>
      </c>
      <c r="L3142" s="390" t="s">
        <v>1732</v>
      </c>
      <c r="M3142" s="390" t="s">
        <v>1979</v>
      </c>
      <c r="N3142" s="390" t="str">
        <f t="shared" si="98"/>
        <v>Employee15@blyblade.com</v>
      </c>
      <c r="O3142" s="390" t="str">
        <f t="shared" si="99"/>
        <v>Jess_Rooney</v>
      </c>
      <c r="P3142" s="387" t="s">
        <v>1728</v>
      </c>
      <c r="Q3142" s="387" t="s">
        <v>1847</v>
      </c>
      <c r="R3142" s="387" t="s">
        <v>1803</v>
      </c>
      <c r="S3142" s="387">
        <v>19.649999999999999</v>
      </c>
      <c r="T3142" s="387">
        <v>65</v>
      </c>
      <c r="U3142" s="387" t="s">
        <v>1802</v>
      </c>
      <c r="V3142" s="387" t="s">
        <v>1978</v>
      </c>
      <c r="W3142" s="387" t="s">
        <v>1771</v>
      </c>
      <c r="X3142" s="387" t="s">
        <v>1770</v>
      </c>
      <c r="Y3142" s="387" t="s">
        <v>1735</v>
      </c>
      <c r="Z3142" s="387" t="s">
        <v>1734</v>
      </c>
      <c r="AA3142" s="387" t="s">
        <v>1733</v>
      </c>
      <c r="AB3142" s="387">
        <v>57.22</v>
      </c>
      <c r="AC3142" s="387">
        <v>0</v>
      </c>
      <c r="AD3142" s="387">
        <v>0</v>
      </c>
      <c r="AE3142" s="387">
        <v>57.22</v>
      </c>
      <c r="AF3142" s="387" t="s">
        <v>1729</v>
      </c>
      <c r="AG3142" s="387">
        <v>57.22</v>
      </c>
      <c r="AH3142" s="387">
        <v>0</v>
      </c>
      <c r="AI3142" s="387">
        <v>0</v>
      </c>
      <c r="AJ3142" s="387">
        <v>57.22</v>
      </c>
      <c r="AK3142" s="387">
        <v>5.72</v>
      </c>
    </row>
    <row r="3143" spans="1:37">
      <c r="A3143" s="387" t="s">
        <v>1977</v>
      </c>
      <c r="B3143" s="388">
        <v>43707.998680555553</v>
      </c>
      <c r="C3143" s="389">
        <v>43707</v>
      </c>
      <c r="D3143" s="387" t="s">
        <v>1976</v>
      </c>
      <c r="E3143" s="389">
        <v>43707</v>
      </c>
      <c r="F3143" s="387" t="s">
        <v>1975</v>
      </c>
      <c r="G3143" s="389">
        <v>43707</v>
      </c>
      <c r="H3143" s="387" t="s">
        <v>1974</v>
      </c>
      <c r="I3143" s="389">
        <v>43707</v>
      </c>
      <c r="J3143" s="387" t="s">
        <v>1973</v>
      </c>
      <c r="K3143" s="387" t="s">
        <v>1741</v>
      </c>
      <c r="L3143" s="390" t="s">
        <v>1732</v>
      </c>
      <c r="M3143" s="390" t="s">
        <v>1911</v>
      </c>
      <c r="N3143" s="390" t="str">
        <f t="shared" si="98"/>
        <v>Employee18@blyblade.com</v>
      </c>
      <c r="O3143" s="390" t="str">
        <f t="shared" si="99"/>
        <v>Maryanne_Johnson</v>
      </c>
      <c r="P3143" s="387" t="s">
        <v>1728</v>
      </c>
      <c r="Q3143" s="387" t="s">
        <v>1739</v>
      </c>
      <c r="R3143" s="387" t="s">
        <v>1738</v>
      </c>
      <c r="S3143" s="387">
        <v>0.85</v>
      </c>
      <c r="T3143" s="387">
        <v>18</v>
      </c>
      <c r="U3143" s="387" t="s">
        <v>1737</v>
      </c>
      <c r="V3143" s="387" t="s">
        <v>1737</v>
      </c>
      <c r="W3143" s="387" t="s">
        <v>1728</v>
      </c>
      <c r="X3143" s="387" t="s">
        <v>1736</v>
      </c>
      <c r="Y3143" s="387" t="s">
        <v>1735</v>
      </c>
      <c r="Z3143" s="387" t="s">
        <v>1734</v>
      </c>
      <c r="AA3143" s="387" t="s">
        <v>1793</v>
      </c>
      <c r="AB3143" s="387">
        <v>26.27</v>
      </c>
      <c r="AC3143" s="387">
        <v>0</v>
      </c>
      <c r="AD3143" s="387">
        <v>3</v>
      </c>
      <c r="AE3143" s="387">
        <v>26.27</v>
      </c>
      <c r="AF3143" s="387" t="s">
        <v>1729</v>
      </c>
      <c r="AG3143" s="387">
        <v>26.27</v>
      </c>
      <c r="AH3143" s="387">
        <v>0</v>
      </c>
      <c r="AI3143" s="387">
        <v>3</v>
      </c>
      <c r="AJ3143" s="387">
        <v>26.27</v>
      </c>
      <c r="AK3143" s="387">
        <v>2.63</v>
      </c>
    </row>
    <row r="3144" spans="1:37">
      <c r="A3144" s="387" t="s">
        <v>1972</v>
      </c>
      <c r="B3144" s="388">
        <v>43708.001782407409</v>
      </c>
      <c r="C3144" s="389">
        <v>43707</v>
      </c>
      <c r="D3144" s="387" t="s">
        <v>1971</v>
      </c>
      <c r="E3144" s="389">
        <v>43707</v>
      </c>
      <c r="F3144" s="387" t="s">
        <v>1970</v>
      </c>
      <c r="G3144" s="389">
        <v>43708</v>
      </c>
      <c r="H3144" s="387" t="s">
        <v>1969</v>
      </c>
      <c r="I3144" s="389">
        <v>43707</v>
      </c>
      <c r="J3144" s="387" t="s">
        <v>1968</v>
      </c>
      <c r="K3144" s="387" t="s">
        <v>1741</v>
      </c>
      <c r="L3144" s="390" t="s">
        <v>1732</v>
      </c>
      <c r="M3144" s="390" t="s">
        <v>1929</v>
      </c>
      <c r="N3144" s="390" t="str">
        <f t="shared" si="98"/>
        <v>Employee29@blyblade.com</v>
      </c>
      <c r="O3144" s="390" t="str">
        <f t="shared" si="99"/>
        <v>Justin_Meltzer</v>
      </c>
      <c r="P3144" s="387" t="s">
        <v>1728</v>
      </c>
      <c r="Q3144" s="387" t="s">
        <v>1967</v>
      </c>
      <c r="R3144" s="387" t="s">
        <v>1738</v>
      </c>
      <c r="S3144" s="387">
        <v>12.27</v>
      </c>
      <c r="T3144" s="387">
        <v>67</v>
      </c>
      <c r="U3144" s="387" t="s">
        <v>1966</v>
      </c>
      <c r="V3144" s="387" t="s">
        <v>1883</v>
      </c>
      <c r="W3144" s="387" t="s">
        <v>1965</v>
      </c>
      <c r="X3144" s="387" t="s">
        <v>1964</v>
      </c>
      <c r="Y3144" s="387" t="s">
        <v>1748</v>
      </c>
      <c r="Z3144" s="387" t="s">
        <v>1734</v>
      </c>
      <c r="AA3144" s="387" t="s">
        <v>1733</v>
      </c>
      <c r="AB3144" s="387">
        <v>89.12</v>
      </c>
      <c r="AC3144" s="387">
        <v>0</v>
      </c>
      <c r="AD3144" s="387">
        <v>0</v>
      </c>
      <c r="AE3144" s="387">
        <v>89.12</v>
      </c>
      <c r="AF3144" s="387" t="s">
        <v>1729</v>
      </c>
      <c r="AG3144" s="387">
        <v>89.12</v>
      </c>
      <c r="AH3144" s="387">
        <v>0</v>
      </c>
      <c r="AI3144" s="387">
        <v>0</v>
      </c>
      <c r="AJ3144" s="387">
        <v>89.12</v>
      </c>
      <c r="AK3144" s="387">
        <v>8.91</v>
      </c>
    </row>
    <row r="3145" spans="1:37">
      <c r="A3145" s="387" t="s">
        <v>1972</v>
      </c>
      <c r="B3145" s="388">
        <v>43708.001817129632</v>
      </c>
      <c r="C3145" s="389">
        <v>43707</v>
      </c>
      <c r="D3145" s="387" t="s">
        <v>1971</v>
      </c>
      <c r="E3145" s="389">
        <v>43707</v>
      </c>
      <c r="F3145" s="387" t="s">
        <v>1970</v>
      </c>
      <c r="G3145" s="389">
        <v>43708</v>
      </c>
      <c r="H3145" s="387" t="s">
        <v>1969</v>
      </c>
      <c r="I3145" s="389">
        <v>43707</v>
      </c>
      <c r="J3145" s="387" t="s">
        <v>1968</v>
      </c>
      <c r="K3145" s="387" t="s">
        <v>1741</v>
      </c>
      <c r="L3145" s="390" t="s">
        <v>1732</v>
      </c>
      <c r="M3145" s="390" t="s">
        <v>1929</v>
      </c>
      <c r="N3145" s="390" t="str">
        <f t="shared" si="98"/>
        <v>Employee29@blyblade.com</v>
      </c>
      <c r="O3145" s="390" t="str">
        <f t="shared" si="99"/>
        <v>Justin_Meltzer</v>
      </c>
      <c r="P3145" s="387" t="s">
        <v>1728</v>
      </c>
      <c r="Q3145" s="387" t="s">
        <v>1967</v>
      </c>
      <c r="R3145" s="387" t="s">
        <v>1738</v>
      </c>
      <c r="S3145" s="387">
        <v>12.27</v>
      </c>
      <c r="T3145" s="387">
        <v>67</v>
      </c>
      <c r="U3145" s="387" t="s">
        <v>1966</v>
      </c>
      <c r="V3145" s="387" t="s">
        <v>1883</v>
      </c>
      <c r="W3145" s="387" t="s">
        <v>1965</v>
      </c>
      <c r="X3145" s="387" t="s">
        <v>1964</v>
      </c>
      <c r="Y3145" s="387" t="s">
        <v>1748</v>
      </c>
      <c r="Z3145" s="387" t="s">
        <v>1734</v>
      </c>
      <c r="AA3145" s="387" t="s">
        <v>1747</v>
      </c>
      <c r="AB3145" s="387">
        <v>0</v>
      </c>
      <c r="AC3145" s="387">
        <v>0</v>
      </c>
      <c r="AD3145" s="387">
        <v>13.01</v>
      </c>
      <c r="AE3145" s="387">
        <v>13.01</v>
      </c>
      <c r="AF3145" s="387" t="s">
        <v>1729</v>
      </c>
      <c r="AG3145" s="387">
        <v>0</v>
      </c>
      <c r="AH3145" s="387">
        <v>0</v>
      </c>
      <c r="AI3145" s="387">
        <v>13.01</v>
      </c>
      <c r="AJ3145" s="387">
        <v>13.01</v>
      </c>
      <c r="AK3145" s="387">
        <v>0</v>
      </c>
    </row>
    <row r="3146" spans="1:37">
      <c r="A3146" s="387" t="s">
        <v>1963</v>
      </c>
      <c r="B3146" s="388">
        <v>43708.010381944441</v>
      </c>
      <c r="C3146" s="389">
        <v>43707</v>
      </c>
      <c r="D3146" s="387" t="s">
        <v>1962</v>
      </c>
      <c r="E3146" s="389">
        <v>43707</v>
      </c>
      <c r="F3146" s="387" t="s">
        <v>1961</v>
      </c>
      <c r="G3146" s="389">
        <v>43708</v>
      </c>
      <c r="H3146" s="387" t="s">
        <v>1957</v>
      </c>
      <c r="I3146" s="389">
        <v>43707</v>
      </c>
      <c r="J3146" s="387" t="s">
        <v>1956</v>
      </c>
      <c r="K3146" s="387" t="s">
        <v>1741</v>
      </c>
      <c r="L3146" s="390" t="s">
        <v>1732</v>
      </c>
      <c r="M3146" s="390" t="s">
        <v>1740</v>
      </c>
      <c r="N3146" s="390" t="str">
        <f t="shared" si="98"/>
        <v>Employee52@blyblade.com</v>
      </c>
      <c r="O3146" s="390" t="str">
        <f t="shared" si="99"/>
        <v>Allison _Keith</v>
      </c>
      <c r="P3146" s="387" t="s">
        <v>1728</v>
      </c>
      <c r="Q3146" s="387" t="s">
        <v>1739</v>
      </c>
      <c r="R3146" s="387" t="s">
        <v>1738</v>
      </c>
      <c r="S3146" s="387">
        <v>1.03</v>
      </c>
      <c r="T3146" s="387">
        <v>33</v>
      </c>
      <c r="U3146" s="387" t="s">
        <v>1737</v>
      </c>
      <c r="V3146" s="387" t="s">
        <v>1737</v>
      </c>
      <c r="W3146" s="387" t="s">
        <v>1728</v>
      </c>
      <c r="X3146" s="387" t="s">
        <v>1736</v>
      </c>
      <c r="Y3146" s="387" t="s">
        <v>1735</v>
      </c>
      <c r="Z3146" s="387" t="s">
        <v>1734</v>
      </c>
      <c r="AA3146" s="387" t="s">
        <v>1733</v>
      </c>
      <c r="AB3146" s="387">
        <v>32.159999999999997</v>
      </c>
      <c r="AC3146" s="387">
        <v>0</v>
      </c>
      <c r="AD3146" s="387">
        <v>0</v>
      </c>
      <c r="AE3146" s="387">
        <v>30</v>
      </c>
      <c r="AF3146" s="387" t="s">
        <v>1729</v>
      </c>
      <c r="AG3146" s="387">
        <v>32.159999999999997</v>
      </c>
      <c r="AH3146" s="387">
        <v>0</v>
      </c>
      <c r="AI3146" s="387">
        <v>0</v>
      </c>
      <c r="AJ3146" s="387">
        <v>30</v>
      </c>
      <c r="AK3146" s="387">
        <v>3</v>
      </c>
    </row>
    <row r="3147" spans="1:37">
      <c r="A3147" s="387" t="s">
        <v>1960</v>
      </c>
      <c r="B3147" s="388">
        <v>43708.010462962964</v>
      </c>
      <c r="C3147" s="389">
        <v>43707</v>
      </c>
      <c r="D3147" s="387" t="s">
        <v>1959</v>
      </c>
      <c r="E3147" s="389">
        <v>43707</v>
      </c>
      <c r="F3147" s="387" t="s">
        <v>1958</v>
      </c>
      <c r="G3147" s="389">
        <v>43708</v>
      </c>
      <c r="H3147" s="387" t="s">
        <v>1957</v>
      </c>
      <c r="I3147" s="389">
        <v>43707</v>
      </c>
      <c r="J3147" s="387" t="s">
        <v>1956</v>
      </c>
      <c r="K3147" s="387" t="s">
        <v>1741</v>
      </c>
      <c r="L3147" s="390" t="s">
        <v>1732</v>
      </c>
      <c r="M3147" s="390" t="s">
        <v>1810</v>
      </c>
      <c r="N3147" s="390" t="str">
        <f t="shared" si="98"/>
        <v>Employee3@blyblade.com</v>
      </c>
      <c r="O3147" s="390" t="str">
        <f t="shared" si="99"/>
        <v>Esjona_Kadiu</v>
      </c>
      <c r="P3147" s="387" t="s">
        <v>1728</v>
      </c>
      <c r="Q3147" s="387" t="s">
        <v>1739</v>
      </c>
      <c r="R3147" s="387" t="s">
        <v>1738</v>
      </c>
      <c r="S3147" s="387">
        <v>1.03</v>
      </c>
      <c r="T3147" s="387">
        <v>36</v>
      </c>
      <c r="U3147" s="387" t="s">
        <v>1737</v>
      </c>
      <c r="V3147" s="387" t="s">
        <v>1737</v>
      </c>
      <c r="W3147" s="387" t="s">
        <v>1728</v>
      </c>
      <c r="X3147" s="387" t="s">
        <v>1736</v>
      </c>
      <c r="Y3147" s="387" t="s">
        <v>1735</v>
      </c>
      <c r="Z3147" s="387" t="s">
        <v>1734</v>
      </c>
      <c r="AA3147" s="387" t="s">
        <v>1733</v>
      </c>
      <c r="AB3147" s="387">
        <v>33.25</v>
      </c>
      <c r="AC3147" s="387">
        <v>0</v>
      </c>
      <c r="AD3147" s="387">
        <v>0</v>
      </c>
      <c r="AE3147" s="387">
        <v>30</v>
      </c>
      <c r="AF3147" s="387" t="s">
        <v>1729</v>
      </c>
      <c r="AG3147" s="387">
        <v>33.25</v>
      </c>
      <c r="AH3147" s="387">
        <v>0</v>
      </c>
      <c r="AI3147" s="387">
        <v>0</v>
      </c>
      <c r="AJ3147" s="387">
        <v>30</v>
      </c>
      <c r="AK3147" s="387">
        <v>3</v>
      </c>
    </row>
    <row r="3148" spans="1:37">
      <c r="A3148" s="387" t="s">
        <v>1955</v>
      </c>
      <c r="B3148" s="388">
        <v>43708.014143518521</v>
      </c>
      <c r="C3148" s="389">
        <v>43708</v>
      </c>
      <c r="D3148" s="387" t="s">
        <v>1743</v>
      </c>
      <c r="E3148" s="389">
        <v>43707</v>
      </c>
      <c r="F3148" s="387" t="s">
        <v>1742</v>
      </c>
      <c r="G3148" s="389">
        <v>43708</v>
      </c>
      <c r="H3148" s="387" t="s">
        <v>1954</v>
      </c>
      <c r="I3148" s="389">
        <v>43707</v>
      </c>
      <c r="J3148" s="387" t="s">
        <v>1953</v>
      </c>
      <c r="K3148" s="387" t="s">
        <v>1741</v>
      </c>
      <c r="L3148" s="390" t="s">
        <v>1732</v>
      </c>
      <c r="M3148" s="390" t="s">
        <v>1810</v>
      </c>
      <c r="N3148" s="390" t="str">
        <f t="shared" si="98"/>
        <v>Employee3@blyblade.com</v>
      </c>
      <c r="O3148" s="390" t="str">
        <f t="shared" si="99"/>
        <v>Esjona_Kadiu</v>
      </c>
      <c r="P3148" s="387" t="s">
        <v>1728</v>
      </c>
      <c r="Q3148" s="387" t="s">
        <v>1952</v>
      </c>
      <c r="R3148" s="387" t="s">
        <v>1738</v>
      </c>
      <c r="S3148" s="387">
        <v>1.95</v>
      </c>
      <c r="T3148" s="387">
        <v>15</v>
      </c>
      <c r="U3148" s="387" t="s">
        <v>1737</v>
      </c>
      <c r="V3148" s="387" t="s">
        <v>1883</v>
      </c>
      <c r="W3148" s="387" t="s">
        <v>1761</v>
      </c>
      <c r="X3148" s="387" t="s">
        <v>1749</v>
      </c>
      <c r="Y3148" s="387" t="s">
        <v>1735</v>
      </c>
      <c r="Z3148" s="387" t="s">
        <v>1734</v>
      </c>
      <c r="AA3148" s="387" t="s">
        <v>1733</v>
      </c>
      <c r="AB3148" s="387">
        <v>47.4</v>
      </c>
      <c r="AC3148" s="387">
        <v>0</v>
      </c>
      <c r="AD3148" s="387">
        <v>0</v>
      </c>
      <c r="AE3148" s="387">
        <v>47.4</v>
      </c>
      <c r="AF3148" s="387" t="s">
        <v>1729</v>
      </c>
      <c r="AG3148" s="387">
        <v>47.4</v>
      </c>
      <c r="AH3148" s="387">
        <v>0</v>
      </c>
      <c r="AI3148" s="387">
        <v>0</v>
      </c>
      <c r="AJ3148" s="387">
        <v>47.4</v>
      </c>
      <c r="AK3148" s="387">
        <v>4.74</v>
      </c>
    </row>
    <row r="3149" spans="1:37">
      <c r="A3149" s="387" t="s">
        <v>1951</v>
      </c>
      <c r="B3149" s="388">
        <v>43708.015243055554</v>
      </c>
      <c r="C3149" s="389">
        <v>43701</v>
      </c>
      <c r="D3149" s="387" t="s">
        <v>1950</v>
      </c>
      <c r="E3149" s="389">
        <v>43700</v>
      </c>
      <c r="F3149" s="387" t="s">
        <v>1949</v>
      </c>
      <c r="G3149" s="389">
        <v>43701</v>
      </c>
      <c r="H3149" s="387" t="s">
        <v>1948</v>
      </c>
      <c r="I3149" s="389">
        <v>43700</v>
      </c>
      <c r="J3149" s="387" t="s">
        <v>1947</v>
      </c>
      <c r="K3149" s="387" t="s">
        <v>1741</v>
      </c>
      <c r="L3149" s="390" t="s">
        <v>1732</v>
      </c>
      <c r="M3149" s="390" t="s">
        <v>1946</v>
      </c>
      <c r="N3149" s="390" t="str">
        <f t="shared" si="98"/>
        <v>Employee37@blyblade.com</v>
      </c>
      <c r="O3149" s="390" t="str">
        <f t="shared" si="99"/>
        <v>Simon_Levesque</v>
      </c>
      <c r="P3149" s="387" t="s">
        <v>1728</v>
      </c>
      <c r="Q3149" s="387" t="s">
        <v>1754</v>
      </c>
      <c r="R3149" s="387" t="s">
        <v>1738</v>
      </c>
      <c r="S3149" s="387">
        <v>4.7</v>
      </c>
      <c r="T3149" s="387">
        <v>15</v>
      </c>
      <c r="U3149" s="387" t="s">
        <v>1883</v>
      </c>
      <c r="V3149" s="387" t="s">
        <v>1876</v>
      </c>
      <c r="W3149" s="387" t="s">
        <v>1771</v>
      </c>
      <c r="X3149" s="387" t="s">
        <v>1770</v>
      </c>
      <c r="Y3149" s="387" t="s">
        <v>1728</v>
      </c>
      <c r="Z3149" s="387" t="s">
        <v>1734</v>
      </c>
      <c r="AA3149" s="387" t="s">
        <v>1747</v>
      </c>
      <c r="AB3149" s="387">
        <v>0</v>
      </c>
      <c r="AC3149" s="387">
        <v>0</v>
      </c>
      <c r="AD3149" s="387">
        <v>3.61</v>
      </c>
      <c r="AE3149" s="387">
        <v>3.61</v>
      </c>
      <c r="AF3149" s="387" t="s">
        <v>1729</v>
      </c>
      <c r="AG3149" s="387">
        <v>0</v>
      </c>
      <c r="AH3149" s="387">
        <v>0</v>
      </c>
      <c r="AI3149" s="387">
        <v>3.61</v>
      </c>
      <c r="AJ3149" s="387">
        <v>3.61</v>
      </c>
      <c r="AK3149" s="387">
        <v>0</v>
      </c>
    </row>
    <row r="3150" spans="1:37">
      <c r="A3150" s="387" t="s">
        <v>1945</v>
      </c>
      <c r="B3150" s="388">
        <v>43708.017685185187</v>
      </c>
      <c r="C3150" s="389">
        <v>43707</v>
      </c>
      <c r="D3150" s="387" t="s">
        <v>1944</v>
      </c>
      <c r="E3150" s="389">
        <v>43707</v>
      </c>
      <c r="F3150" s="387" t="s">
        <v>1943</v>
      </c>
      <c r="G3150" s="389">
        <v>43708</v>
      </c>
      <c r="H3150" s="387" t="s">
        <v>1942</v>
      </c>
      <c r="I3150" s="389">
        <v>43707</v>
      </c>
      <c r="J3150" s="387" t="s">
        <v>1941</v>
      </c>
      <c r="K3150" s="387" t="s">
        <v>1741</v>
      </c>
      <c r="L3150" s="390" t="s">
        <v>1732</v>
      </c>
      <c r="M3150" s="390" t="s">
        <v>1940</v>
      </c>
      <c r="N3150" s="390" t="str">
        <f t="shared" ref="N3150:N3186" si="100">M3150&amp;"@blyblade.com"</f>
        <v>Employee11@blyblade.com</v>
      </c>
      <c r="O3150" s="390" t="str">
        <f t="shared" si="99"/>
        <v>Mimi_Grassi</v>
      </c>
      <c r="P3150" s="387" t="s">
        <v>1728</v>
      </c>
      <c r="Q3150" s="387" t="s">
        <v>1762</v>
      </c>
      <c r="R3150" s="387" t="s">
        <v>1753</v>
      </c>
      <c r="S3150" s="387">
        <v>4.54</v>
      </c>
      <c r="T3150" s="387">
        <v>20</v>
      </c>
      <c r="U3150" s="387" t="s">
        <v>1826</v>
      </c>
      <c r="V3150" s="387" t="s">
        <v>1826</v>
      </c>
      <c r="W3150" s="387" t="s">
        <v>1761</v>
      </c>
      <c r="X3150" s="387" t="s">
        <v>1749</v>
      </c>
      <c r="Y3150" s="387" t="s">
        <v>1735</v>
      </c>
      <c r="Z3150" s="387" t="s">
        <v>1734</v>
      </c>
      <c r="AA3150" s="387" t="s">
        <v>1733</v>
      </c>
      <c r="AB3150" s="387">
        <v>53.48</v>
      </c>
      <c r="AC3150" s="387">
        <v>0</v>
      </c>
      <c r="AD3150" s="387">
        <v>0</v>
      </c>
      <c r="AE3150" s="387">
        <v>53.48</v>
      </c>
      <c r="AF3150" s="387" t="s">
        <v>1729</v>
      </c>
      <c r="AG3150" s="387">
        <v>53.48</v>
      </c>
      <c r="AH3150" s="387">
        <v>0</v>
      </c>
      <c r="AI3150" s="387">
        <v>0</v>
      </c>
      <c r="AJ3150" s="387">
        <v>53.48</v>
      </c>
      <c r="AK3150" s="387">
        <v>5.35</v>
      </c>
    </row>
    <row r="3151" spans="1:37">
      <c r="A3151" s="387" t="s">
        <v>1939</v>
      </c>
      <c r="B3151" s="388">
        <v>43708.024652777778</v>
      </c>
      <c r="C3151" s="389">
        <v>43708</v>
      </c>
      <c r="D3151" s="387" t="s">
        <v>1938</v>
      </c>
      <c r="E3151" s="389">
        <v>43707</v>
      </c>
      <c r="F3151" s="387" t="s">
        <v>1937</v>
      </c>
      <c r="G3151" s="389">
        <v>43708</v>
      </c>
      <c r="H3151" s="387" t="s">
        <v>1888</v>
      </c>
      <c r="I3151" s="389">
        <v>43707</v>
      </c>
      <c r="J3151" s="387" t="s">
        <v>1887</v>
      </c>
      <c r="K3151" s="387" t="s">
        <v>1741</v>
      </c>
      <c r="L3151" s="390" t="s">
        <v>1732</v>
      </c>
      <c r="M3151" s="390" t="s">
        <v>1936</v>
      </c>
      <c r="N3151" s="390" t="str">
        <f t="shared" si="100"/>
        <v>Employee17@blyblade.com</v>
      </c>
      <c r="O3151" s="390" t="str">
        <f t="shared" ref="O3151:O3186" si="101">VLOOKUP(M3151,$A$10:$F$65,4,FALSE)</f>
        <v>Nate_Alexander</v>
      </c>
      <c r="P3151" s="387" t="s">
        <v>1728</v>
      </c>
      <c r="Q3151" s="387" t="s">
        <v>1754</v>
      </c>
      <c r="R3151" s="387" t="s">
        <v>1738</v>
      </c>
      <c r="S3151" s="387">
        <v>2.4900000000000002</v>
      </c>
      <c r="T3151" s="387">
        <v>22</v>
      </c>
      <c r="U3151" s="387" t="s">
        <v>1883</v>
      </c>
      <c r="V3151" s="387" t="s">
        <v>1928</v>
      </c>
      <c r="W3151" s="387" t="s">
        <v>1935</v>
      </c>
      <c r="X3151" s="387" t="s">
        <v>1770</v>
      </c>
      <c r="Y3151" s="387" t="s">
        <v>1748</v>
      </c>
      <c r="Z3151" s="387" t="s">
        <v>1734</v>
      </c>
      <c r="AA3151" s="387" t="s">
        <v>1733</v>
      </c>
      <c r="AB3151" s="387">
        <v>23.35</v>
      </c>
      <c r="AC3151" s="387">
        <v>0</v>
      </c>
      <c r="AD3151" s="387">
        <v>0</v>
      </c>
      <c r="AE3151" s="387">
        <v>23.35</v>
      </c>
      <c r="AF3151" s="387" t="s">
        <v>1729</v>
      </c>
      <c r="AG3151" s="387">
        <v>23.35</v>
      </c>
      <c r="AH3151" s="387">
        <v>0</v>
      </c>
      <c r="AI3151" s="387">
        <v>0</v>
      </c>
      <c r="AJ3151" s="387">
        <v>23.35</v>
      </c>
      <c r="AK3151" s="387">
        <v>2.34</v>
      </c>
    </row>
    <row r="3152" spans="1:37">
      <c r="A3152" s="387" t="s">
        <v>1934</v>
      </c>
      <c r="B3152" s="388">
        <v>43708.027719907404</v>
      </c>
      <c r="C3152" s="389">
        <v>43708</v>
      </c>
      <c r="D3152" s="387" t="s">
        <v>1902</v>
      </c>
      <c r="E3152" s="389">
        <v>43707</v>
      </c>
      <c r="F3152" s="387" t="s">
        <v>1901</v>
      </c>
      <c r="G3152" s="387" t="s">
        <v>1728</v>
      </c>
      <c r="H3152" s="387" t="s">
        <v>1728</v>
      </c>
      <c r="I3152" s="387" t="s">
        <v>1728</v>
      </c>
      <c r="J3152" s="387" t="s">
        <v>1728</v>
      </c>
      <c r="K3152" s="387" t="s">
        <v>1741</v>
      </c>
      <c r="L3152" s="390" t="s">
        <v>1732</v>
      </c>
      <c r="M3152" s="390" t="s">
        <v>1775</v>
      </c>
      <c r="N3152" s="390" t="str">
        <f t="shared" si="100"/>
        <v>Employee10@blyblade.com</v>
      </c>
      <c r="O3152" s="390" t="str">
        <f t="shared" si="101"/>
        <v>Max_Schrage</v>
      </c>
      <c r="P3152" s="387" t="s">
        <v>1728</v>
      </c>
      <c r="Q3152" s="387" t="s">
        <v>1754</v>
      </c>
      <c r="R3152" s="387" t="s">
        <v>1738</v>
      </c>
      <c r="S3152" s="387" t="s">
        <v>1728</v>
      </c>
      <c r="T3152" s="387" t="s">
        <v>1728</v>
      </c>
      <c r="U3152" s="387" t="s">
        <v>1883</v>
      </c>
      <c r="V3152" s="387" t="s">
        <v>1883</v>
      </c>
      <c r="W3152" s="387" t="s">
        <v>1771</v>
      </c>
      <c r="X3152" s="387" t="s">
        <v>1844</v>
      </c>
      <c r="Y3152" s="387" t="s">
        <v>1769</v>
      </c>
      <c r="Z3152" s="387" t="s">
        <v>1734</v>
      </c>
      <c r="AA3152" s="387" t="s">
        <v>1733</v>
      </c>
      <c r="AB3152" s="387">
        <v>5.44</v>
      </c>
      <c r="AC3152" s="387">
        <v>0</v>
      </c>
      <c r="AD3152" s="387">
        <v>0</v>
      </c>
      <c r="AE3152" s="387">
        <v>5.44</v>
      </c>
      <c r="AF3152" s="387" t="s">
        <v>1729</v>
      </c>
      <c r="AG3152" s="387">
        <v>5.44</v>
      </c>
      <c r="AH3152" s="387">
        <v>0</v>
      </c>
      <c r="AI3152" s="387">
        <v>0</v>
      </c>
      <c r="AJ3152" s="387">
        <v>5.44</v>
      </c>
      <c r="AK3152" s="387">
        <v>0.54</v>
      </c>
    </row>
    <row r="3153" spans="1:37">
      <c r="A3153" s="387" t="s">
        <v>1933</v>
      </c>
      <c r="B3153" s="388">
        <v>43708.033576388887</v>
      </c>
      <c r="C3153" s="389">
        <v>43708</v>
      </c>
      <c r="D3153" s="387" t="s">
        <v>1857</v>
      </c>
      <c r="E3153" s="389">
        <v>43707</v>
      </c>
      <c r="F3153" s="387" t="s">
        <v>1932</v>
      </c>
      <c r="G3153" s="389">
        <v>43708</v>
      </c>
      <c r="H3153" s="387" t="s">
        <v>1931</v>
      </c>
      <c r="I3153" s="389">
        <v>43707</v>
      </c>
      <c r="J3153" s="387" t="s">
        <v>1930</v>
      </c>
      <c r="K3153" s="387" t="s">
        <v>1741</v>
      </c>
      <c r="L3153" s="390" t="s">
        <v>1732</v>
      </c>
      <c r="M3153" s="390" t="s">
        <v>1929</v>
      </c>
      <c r="N3153" s="390" t="str">
        <f t="shared" si="100"/>
        <v>Employee29@blyblade.com</v>
      </c>
      <c r="O3153" s="390" t="str">
        <f t="shared" si="101"/>
        <v>Justin_Meltzer</v>
      </c>
      <c r="P3153" s="387" t="s">
        <v>1728</v>
      </c>
      <c r="Q3153" s="387" t="s">
        <v>1754</v>
      </c>
      <c r="R3153" s="387" t="s">
        <v>1738</v>
      </c>
      <c r="S3153" s="387">
        <v>1.27</v>
      </c>
      <c r="T3153" s="387">
        <v>8</v>
      </c>
      <c r="U3153" s="387" t="s">
        <v>1737</v>
      </c>
      <c r="V3153" s="387" t="s">
        <v>1928</v>
      </c>
      <c r="W3153" s="387" t="s">
        <v>1771</v>
      </c>
      <c r="X3153" s="387" t="s">
        <v>1844</v>
      </c>
      <c r="Y3153" s="387" t="s">
        <v>1748</v>
      </c>
      <c r="Z3153" s="387" t="s">
        <v>1734</v>
      </c>
      <c r="AA3153" s="387" t="s">
        <v>1733</v>
      </c>
      <c r="AB3153" s="387">
        <v>11.56</v>
      </c>
      <c r="AC3153" s="387">
        <v>0</v>
      </c>
      <c r="AD3153" s="387">
        <v>0</v>
      </c>
      <c r="AE3153" s="387">
        <v>11.56</v>
      </c>
      <c r="AF3153" s="387" t="s">
        <v>1729</v>
      </c>
      <c r="AG3153" s="387">
        <v>11.56</v>
      </c>
      <c r="AH3153" s="387">
        <v>0</v>
      </c>
      <c r="AI3153" s="387">
        <v>0</v>
      </c>
      <c r="AJ3153" s="387">
        <v>11.56</v>
      </c>
      <c r="AK3153" s="387">
        <v>1.1599999999999999</v>
      </c>
    </row>
    <row r="3154" spans="1:37">
      <c r="A3154" s="387" t="s">
        <v>1933</v>
      </c>
      <c r="B3154" s="388">
        <v>43708.035520833335</v>
      </c>
      <c r="C3154" s="389">
        <v>43708</v>
      </c>
      <c r="D3154" s="387" t="s">
        <v>1857</v>
      </c>
      <c r="E3154" s="389">
        <v>43707</v>
      </c>
      <c r="F3154" s="387" t="s">
        <v>1932</v>
      </c>
      <c r="G3154" s="389">
        <v>43708</v>
      </c>
      <c r="H3154" s="387" t="s">
        <v>1931</v>
      </c>
      <c r="I3154" s="389">
        <v>43707</v>
      </c>
      <c r="J3154" s="387" t="s">
        <v>1930</v>
      </c>
      <c r="K3154" s="387" t="s">
        <v>1741</v>
      </c>
      <c r="L3154" s="390" t="s">
        <v>1732</v>
      </c>
      <c r="M3154" s="390" t="s">
        <v>1929</v>
      </c>
      <c r="N3154" s="390" t="str">
        <f t="shared" si="100"/>
        <v>Employee29@blyblade.com</v>
      </c>
      <c r="O3154" s="390" t="str">
        <f t="shared" si="101"/>
        <v>Justin_Meltzer</v>
      </c>
      <c r="P3154" s="387" t="s">
        <v>1728</v>
      </c>
      <c r="Q3154" s="387" t="s">
        <v>1754</v>
      </c>
      <c r="R3154" s="387" t="s">
        <v>1738</v>
      </c>
      <c r="S3154" s="387">
        <v>1.27</v>
      </c>
      <c r="T3154" s="387">
        <v>8</v>
      </c>
      <c r="U3154" s="387" t="s">
        <v>1737</v>
      </c>
      <c r="V3154" s="387" t="s">
        <v>1928</v>
      </c>
      <c r="W3154" s="387" t="s">
        <v>1771</v>
      </c>
      <c r="X3154" s="387" t="s">
        <v>1844</v>
      </c>
      <c r="Y3154" s="387" t="s">
        <v>1748</v>
      </c>
      <c r="Z3154" s="387" t="s">
        <v>1734</v>
      </c>
      <c r="AA3154" s="387" t="s">
        <v>1747</v>
      </c>
      <c r="AB3154" s="387">
        <v>0</v>
      </c>
      <c r="AC3154" s="387">
        <v>0</v>
      </c>
      <c r="AD3154" s="387">
        <v>3.08</v>
      </c>
      <c r="AE3154" s="387">
        <v>3.08</v>
      </c>
      <c r="AF3154" s="387" t="s">
        <v>1729</v>
      </c>
      <c r="AG3154" s="387">
        <v>0</v>
      </c>
      <c r="AH3154" s="387">
        <v>0</v>
      </c>
      <c r="AI3154" s="387">
        <v>3.08</v>
      </c>
      <c r="AJ3154" s="387">
        <v>3.08</v>
      </c>
      <c r="AK3154" s="387">
        <v>0</v>
      </c>
    </row>
    <row r="3155" spans="1:37">
      <c r="A3155" s="387" t="s">
        <v>1927</v>
      </c>
      <c r="B3155" s="388">
        <v>43708.041805555556</v>
      </c>
      <c r="C3155" s="389">
        <v>43708</v>
      </c>
      <c r="D3155" s="387" t="s">
        <v>1926</v>
      </c>
      <c r="E3155" s="389">
        <v>43707</v>
      </c>
      <c r="F3155" s="387" t="s">
        <v>1925</v>
      </c>
      <c r="G3155" s="389">
        <v>43708</v>
      </c>
      <c r="H3155" s="387" t="s">
        <v>1919</v>
      </c>
      <c r="I3155" s="389">
        <v>43707</v>
      </c>
      <c r="J3155" s="387" t="s">
        <v>1918</v>
      </c>
      <c r="K3155" s="387" t="s">
        <v>1741</v>
      </c>
      <c r="L3155" s="390" t="s">
        <v>1732</v>
      </c>
      <c r="M3155" s="390" t="s">
        <v>1924</v>
      </c>
      <c r="N3155" s="390" t="str">
        <f t="shared" si="100"/>
        <v>Employee16@blyblade.com</v>
      </c>
      <c r="O3155" s="390" t="str">
        <f t="shared" si="101"/>
        <v>Hunter_Senning</v>
      </c>
      <c r="P3155" s="387" t="s">
        <v>1728</v>
      </c>
      <c r="Q3155" s="387" t="s">
        <v>1847</v>
      </c>
      <c r="R3155" s="387" t="s">
        <v>1738</v>
      </c>
      <c r="S3155" s="387">
        <v>1.06</v>
      </c>
      <c r="T3155" s="387">
        <v>10</v>
      </c>
      <c r="U3155" s="387" t="s">
        <v>1883</v>
      </c>
      <c r="V3155" s="387" t="s">
        <v>1923</v>
      </c>
      <c r="W3155" s="387" t="s">
        <v>1771</v>
      </c>
      <c r="X3155" s="387" t="s">
        <v>1770</v>
      </c>
      <c r="Y3155" s="387" t="s">
        <v>1748</v>
      </c>
      <c r="Z3155" s="387" t="s">
        <v>1734</v>
      </c>
      <c r="AA3155" s="387" t="s">
        <v>1733</v>
      </c>
      <c r="AB3155" s="387">
        <v>17.77</v>
      </c>
      <c r="AC3155" s="387">
        <v>0</v>
      </c>
      <c r="AD3155" s="387">
        <v>0</v>
      </c>
      <c r="AE3155" s="387">
        <v>17.77</v>
      </c>
      <c r="AF3155" s="387" t="s">
        <v>1729</v>
      </c>
      <c r="AG3155" s="387">
        <v>17.77</v>
      </c>
      <c r="AH3155" s="387">
        <v>0</v>
      </c>
      <c r="AI3155" s="387">
        <v>0</v>
      </c>
      <c r="AJ3155" s="387">
        <v>17.77</v>
      </c>
      <c r="AK3155" s="387">
        <v>1.78</v>
      </c>
    </row>
    <row r="3156" spans="1:37">
      <c r="A3156" s="387" t="s">
        <v>1922</v>
      </c>
      <c r="B3156" s="388">
        <v>43708.041817129626</v>
      </c>
      <c r="C3156" s="389">
        <v>43707</v>
      </c>
      <c r="D3156" s="387" t="s">
        <v>1921</v>
      </c>
      <c r="E3156" s="389">
        <v>43707</v>
      </c>
      <c r="F3156" s="387" t="s">
        <v>1920</v>
      </c>
      <c r="G3156" s="389">
        <v>43708</v>
      </c>
      <c r="H3156" s="387" t="s">
        <v>1919</v>
      </c>
      <c r="I3156" s="389">
        <v>43707</v>
      </c>
      <c r="J3156" s="387" t="s">
        <v>1918</v>
      </c>
      <c r="K3156" s="387" t="s">
        <v>1741</v>
      </c>
      <c r="L3156" s="390" t="s">
        <v>1732</v>
      </c>
      <c r="M3156" s="390" t="s">
        <v>1763</v>
      </c>
      <c r="N3156" s="390" t="str">
        <f t="shared" si="100"/>
        <v>Employee51@blyblade.com</v>
      </c>
      <c r="O3156" s="390" t="str">
        <f t="shared" si="101"/>
        <v>Jacqueline_Westbrook</v>
      </c>
      <c r="P3156" s="387" t="s">
        <v>1728</v>
      </c>
      <c r="Q3156" s="387" t="s">
        <v>1762</v>
      </c>
      <c r="R3156" s="387" t="s">
        <v>1753</v>
      </c>
      <c r="S3156" s="387">
        <v>31.35</v>
      </c>
      <c r="T3156" s="387">
        <v>97</v>
      </c>
      <c r="U3156" s="387" t="s">
        <v>1752</v>
      </c>
      <c r="V3156" s="387" t="s">
        <v>1917</v>
      </c>
      <c r="W3156" s="387" t="s">
        <v>1761</v>
      </c>
      <c r="X3156" s="387" t="s">
        <v>1749</v>
      </c>
      <c r="Y3156" s="387" t="s">
        <v>1735</v>
      </c>
      <c r="Z3156" s="387" t="s">
        <v>1734</v>
      </c>
      <c r="AA3156" s="387" t="s">
        <v>1733</v>
      </c>
      <c r="AB3156" s="387">
        <v>277.31</v>
      </c>
      <c r="AC3156" s="387">
        <v>0</v>
      </c>
      <c r="AD3156" s="387">
        <v>0</v>
      </c>
      <c r="AE3156" s="387">
        <v>277.31</v>
      </c>
      <c r="AF3156" s="387" t="s">
        <v>1729</v>
      </c>
      <c r="AG3156" s="387">
        <v>277.31</v>
      </c>
      <c r="AH3156" s="387">
        <v>0</v>
      </c>
      <c r="AI3156" s="387">
        <v>0</v>
      </c>
      <c r="AJ3156" s="387">
        <v>277.31</v>
      </c>
      <c r="AK3156" s="387">
        <v>27.73</v>
      </c>
    </row>
    <row r="3157" spans="1:37">
      <c r="A3157" s="387" t="s">
        <v>1916</v>
      </c>
      <c r="B3157" s="388">
        <v>43708.044953703706</v>
      </c>
      <c r="C3157" s="389">
        <v>43708</v>
      </c>
      <c r="D3157" s="387" t="s">
        <v>1915</v>
      </c>
      <c r="E3157" s="389">
        <v>43707</v>
      </c>
      <c r="F3157" s="387" t="s">
        <v>1914</v>
      </c>
      <c r="G3157" s="389">
        <v>43708</v>
      </c>
      <c r="H3157" s="387" t="s">
        <v>1913</v>
      </c>
      <c r="I3157" s="389">
        <v>43707</v>
      </c>
      <c r="J3157" s="387" t="s">
        <v>1912</v>
      </c>
      <c r="K3157" s="387" t="s">
        <v>1741</v>
      </c>
      <c r="L3157" s="390" t="s">
        <v>1732</v>
      </c>
      <c r="M3157" s="390" t="s">
        <v>1911</v>
      </c>
      <c r="N3157" s="390" t="str">
        <f t="shared" si="100"/>
        <v>Employee18@blyblade.com</v>
      </c>
      <c r="O3157" s="390" t="str">
        <f t="shared" si="101"/>
        <v>Maryanne_Johnson</v>
      </c>
      <c r="P3157" s="387" t="s">
        <v>1728</v>
      </c>
      <c r="Q3157" s="387" t="s">
        <v>1847</v>
      </c>
      <c r="R3157" s="387" t="s">
        <v>1738</v>
      </c>
      <c r="S3157" s="387">
        <v>1.73</v>
      </c>
      <c r="T3157" s="387">
        <v>14</v>
      </c>
      <c r="U3157" s="387" t="s">
        <v>1737</v>
      </c>
      <c r="V3157" s="387" t="s">
        <v>1883</v>
      </c>
      <c r="W3157" s="387" t="s">
        <v>1875</v>
      </c>
      <c r="X3157" s="387" t="s">
        <v>1844</v>
      </c>
      <c r="Y3157" s="387" t="s">
        <v>1735</v>
      </c>
      <c r="Z3157" s="387" t="s">
        <v>1734</v>
      </c>
      <c r="AA3157" s="387" t="s">
        <v>1733</v>
      </c>
      <c r="AB3157" s="387">
        <v>18.690000000000001</v>
      </c>
      <c r="AC3157" s="387">
        <v>0</v>
      </c>
      <c r="AD3157" s="387">
        <v>0</v>
      </c>
      <c r="AE3157" s="387">
        <v>18.690000000000001</v>
      </c>
      <c r="AF3157" s="387" t="s">
        <v>1729</v>
      </c>
      <c r="AG3157" s="387">
        <v>18.690000000000001</v>
      </c>
      <c r="AH3157" s="387">
        <v>0</v>
      </c>
      <c r="AI3157" s="387">
        <v>0</v>
      </c>
      <c r="AJ3157" s="387">
        <v>18.690000000000001</v>
      </c>
      <c r="AK3157" s="387">
        <v>1.87</v>
      </c>
    </row>
    <row r="3158" spans="1:37">
      <c r="A3158" s="387" t="s">
        <v>1910</v>
      </c>
      <c r="B3158" s="388">
        <v>43708.046469907407</v>
      </c>
      <c r="C3158" s="389">
        <v>43708</v>
      </c>
      <c r="D3158" s="387" t="s">
        <v>1909</v>
      </c>
      <c r="E3158" s="389">
        <v>43707</v>
      </c>
      <c r="F3158" s="387" t="s">
        <v>1908</v>
      </c>
      <c r="G3158" s="389">
        <v>43708</v>
      </c>
      <c r="H3158" s="387" t="s">
        <v>1907</v>
      </c>
      <c r="I3158" s="389">
        <v>43707</v>
      </c>
      <c r="J3158" s="387" t="s">
        <v>1906</v>
      </c>
      <c r="K3158" s="387" t="s">
        <v>1741</v>
      </c>
      <c r="L3158" s="390" t="s">
        <v>1732</v>
      </c>
      <c r="M3158" s="390" t="s">
        <v>1775</v>
      </c>
      <c r="N3158" s="390" t="str">
        <f t="shared" si="100"/>
        <v>Employee10@blyblade.com</v>
      </c>
      <c r="O3158" s="390" t="str">
        <f t="shared" si="101"/>
        <v>Max_Schrage</v>
      </c>
      <c r="P3158" s="387" t="s">
        <v>1728</v>
      </c>
      <c r="Q3158" s="387" t="s">
        <v>1754</v>
      </c>
      <c r="R3158" s="387" t="s">
        <v>1738</v>
      </c>
      <c r="S3158" s="387">
        <v>4.33</v>
      </c>
      <c r="T3158" s="387">
        <v>22</v>
      </c>
      <c r="U3158" s="387" t="s">
        <v>1883</v>
      </c>
      <c r="V3158" s="387" t="s">
        <v>1876</v>
      </c>
      <c r="W3158" s="387" t="s">
        <v>1771</v>
      </c>
      <c r="X3158" s="387" t="s">
        <v>1844</v>
      </c>
      <c r="Y3158" s="387" t="s">
        <v>1769</v>
      </c>
      <c r="Z3158" s="387" t="s">
        <v>1734</v>
      </c>
      <c r="AA3158" s="387" t="s">
        <v>1733</v>
      </c>
      <c r="AB3158" s="387">
        <v>22.64</v>
      </c>
      <c r="AC3158" s="387">
        <v>0</v>
      </c>
      <c r="AD3158" s="387">
        <v>0</v>
      </c>
      <c r="AE3158" s="387">
        <v>22.64</v>
      </c>
      <c r="AF3158" s="387" t="s">
        <v>1729</v>
      </c>
      <c r="AG3158" s="387">
        <v>22.64</v>
      </c>
      <c r="AH3158" s="387">
        <v>0</v>
      </c>
      <c r="AI3158" s="387">
        <v>0</v>
      </c>
      <c r="AJ3158" s="387">
        <v>22.64</v>
      </c>
      <c r="AK3158" s="387">
        <v>2.2599999999999998</v>
      </c>
    </row>
    <row r="3159" spans="1:37">
      <c r="A3159" s="387" t="s">
        <v>1905</v>
      </c>
      <c r="B3159" s="388">
        <v>43708.049502314818</v>
      </c>
      <c r="C3159" s="389">
        <v>43708</v>
      </c>
      <c r="D3159" s="387" t="s">
        <v>1873</v>
      </c>
      <c r="E3159" s="389">
        <v>43707</v>
      </c>
      <c r="F3159" s="387" t="s">
        <v>1872</v>
      </c>
      <c r="G3159" s="389">
        <v>43708</v>
      </c>
      <c r="H3159" s="387" t="s">
        <v>1894</v>
      </c>
      <c r="I3159" s="389">
        <v>43707</v>
      </c>
      <c r="J3159" s="387" t="s">
        <v>1893</v>
      </c>
      <c r="K3159" s="387" t="s">
        <v>1741</v>
      </c>
      <c r="L3159" s="390" t="s">
        <v>1732</v>
      </c>
      <c r="M3159" s="390" t="s">
        <v>1804</v>
      </c>
      <c r="N3159" s="390" t="str">
        <f t="shared" si="100"/>
        <v>Employee47@blyblade.com</v>
      </c>
      <c r="O3159" s="390" t="str">
        <f t="shared" si="101"/>
        <v>Amanda_Soucy</v>
      </c>
      <c r="P3159" s="387" t="s">
        <v>1728</v>
      </c>
      <c r="Q3159" s="387" t="s">
        <v>1754</v>
      </c>
      <c r="R3159" s="387" t="s">
        <v>1738</v>
      </c>
      <c r="S3159" s="387">
        <v>1.64</v>
      </c>
      <c r="T3159" s="387">
        <v>7</v>
      </c>
      <c r="U3159" s="387" t="s">
        <v>1904</v>
      </c>
      <c r="V3159" s="387" t="s">
        <v>1876</v>
      </c>
      <c r="W3159" s="387" t="s">
        <v>1875</v>
      </c>
      <c r="X3159" s="387" t="s">
        <v>1770</v>
      </c>
      <c r="Y3159" s="387" t="s">
        <v>1735</v>
      </c>
      <c r="Z3159" s="387" t="s">
        <v>1734</v>
      </c>
      <c r="AA3159" s="387" t="s">
        <v>1733</v>
      </c>
      <c r="AB3159" s="387">
        <v>5.38</v>
      </c>
      <c r="AC3159" s="387">
        <v>0</v>
      </c>
      <c r="AD3159" s="387">
        <v>0</v>
      </c>
      <c r="AE3159" s="387">
        <v>5.38</v>
      </c>
      <c r="AF3159" s="387" t="s">
        <v>1729</v>
      </c>
      <c r="AG3159" s="387">
        <v>5.38</v>
      </c>
      <c r="AH3159" s="387">
        <v>0</v>
      </c>
      <c r="AI3159" s="387">
        <v>0</v>
      </c>
      <c r="AJ3159" s="387">
        <v>5.38</v>
      </c>
      <c r="AK3159" s="387">
        <v>0.54</v>
      </c>
    </row>
    <row r="3160" spans="1:37">
      <c r="A3160" s="387" t="s">
        <v>1895</v>
      </c>
      <c r="B3160" s="388">
        <v>43708.050104166665</v>
      </c>
      <c r="C3160" s="389">
        <v>43708</v>
      </c>
      <c r="D3160" s="387" t="s">
        <v>1888</v>
      </c>
      <c r="E3160" s="389">
        <v>43707</v>
      </c>
      <c r="F3160" s="387" t="s">
        <v>1887</v>
      </c>
      <c r="G3160" s="389">
        <v>43708</v>
      </c>
      <c r="H3160" s="387" t="s">
        <v>1894</v>
      </c>
      <c r="I3160" s="389">
        <v>43707</v>
      </c>
      <c r="J3160" s="387" t="s">
        <v>1893</v>
      </c>
      <c r="K3160" s="387" t="s">
        <v>1741</v>
      </c>
      <c r="L3160" s="390" t="s">
        <v>1732</v>
      </c>
      <c r="M3160" s="390" t="s">
        <v>1892</v>
      </c>
      <c r="N3160" s="390" t="str">
        <f t="shared" si="100"/>
        <v>Employee45@blyblade.com</v>
      </c>
      <c r="O3160" s="390" t="str">
        <f t="shared" si="101"/>
        <v>Joseph_Meyer</v>
      </c>
      <c r="P3160" s="387" t="s">
        <v>1728</v>
      </c>
      <c r="Q3160" s="387" t="s">
        <v>1754</v>
      </c>
      <c r="R3160" s="387" t="s">
        <v>1738</v>
      </c>
      <c r="S3160" s="387">
        <v>10.33</v>
      </c>
      <c r="T3160" s="387">
        <v>32</v>
      </c>
      <c r="U3160" s="387" t="s">
        <v>1737</v>
      </c>
      <c r="V3160" s="387" t="s">
        <v>1891</v>
      </c>
      <c r="W3160" s="387" t="s">
        <v>1771</v>
      </c>
      <c r="X3160" s="387" t="s">
        <v>1844</v>
      </c>
      <c r="Y3160" s="387" t="s">
        <v>1890</v>
      </c>
      <c r="Z3160" s="387" t="s">
        <v>1734</v>
      </c>
      <c r="AA3160" s="387" t="s">
        <v>1733</v>
      </c>
      <c r="AB3160" s="387">
        <v>33.130000000000003</v>
      </c>
      <c r="AC3160" s="387">
        <v>0</v>
      </c>
      <c r="AD3160" s="387">
        <v>0</v>
      </c>
      <c r="AE3160" s="387">
        <v>33.130000000000003</v>
      </c>
      <c r="AF3160" s="387" t="s">
        <v>1729</v>
      </c>
      <c r="AG3160" s="387">
        <v>33.130000000000003</v>
      </c>
      <c r="AH3160" s="387">
        <v>0</v>
      </c>
      <c r="AI3160" s="387">
        <v>0</v>
      </c>
      <c r="AJ3160" s="387">
        <v>33.130000000000003</v>
      </c>
      <c r="AK3160" s="387">
        <v>3.31</v>
      </c>
    </row>
    <row r="3161" spans="1:37">
      <c r="A3161" s="387" t="s">
        <v>1903</v>
      </c>
      <c r="B3161" s="388">
        <v>43708.051377314812</v>
      </c>
      <c r="C3161" s="389">
        <v>43708</v>
      </c>
      <c r="D3161" s="387" t="s">
        <v>1902</v>
      </c>
      <c r="E3161" s="389">
        <v>43707</v>
      </c>
      <c r="F3161" s="387" t="s">
        <v>1901</v>
      </c>
      <c r="G3161" s="389">
        <v>43708</v>
      </c>
      <c r="H3161" s="387" t="s">
        <v>1900</v>
      </c>
      <c r="I3161" s="389">
        <v>43707</v>
      </c>
      <c r="J3161" s="387" t="s">
        <v>1899</v>
      </c>
      <c r="K3161" s="387" t="s">
        <v>1741</v>
      </c>
      <c r="L3161" s="390" t="s">
        <v>1732</v>
      </c>
      <c r="M3161" s="390" t="s">
        <v>1898</v>
      </c>
      <c r="N3161" s="390" t="str">
        <f t="shared" si="100"/>
        <v>Employee36@blyblade.com</v>
      </c>
      <c r="O3161" s="390" t="str">
        <f t="shared" si="101"/>
        <v>Jacob_Gibson</v>
      </c>
      <c r="P3161" s="387" t="s">
        <v>1728</v>
      </c>
      <c r="Q3161" s="387" t="s">
        <v>1754</v>
      </c>
      <c r="R3161" s="387" t="s">
        <v>1738</v>
      </c>
      <c r="S3161" s="387">
        <v>6.8</v>
      </c>
      <c r="T3161" s="387">
        <v>36</v>
      </c>
      <c r="U3161" s="387" t="s">
        <v>1737</v>
      </c>
      <c r="V3161" s="387" t="s">
        <v>1897</v>
      </c>
      <c r="W3161" s="387" t="s">
        <v>1771</v>
      </c>
      <c r="X3161" s="387" t="s">
        <v>1770</v>
      </c>
      <c r="Y3161" s="387" t="s">
        <v>1896</v>
      </c>
      <c r="Z3161" s="387" t="s">
        <v>1734</v>
      </c>
      <c r="AA3161" s="387" t="s">
        <v>1733</v>
      </c>
      <c r="AB3161" s="387">
        <v>45.85</v>
      </c>
      <c r="AC3161" s="387">
        <v>0</v>
      </c>
      <c r="AD3161" s="387">
        <v>0</v>
      </c>
      <c r="AE3161" s="387">
        <v>45.85</v>
      </c>
      <c r="AF3161" s="387" t="s">
        <v>1729</v>
      </c>
      <c r="AG3161" s="387">
        <v>45.85</v>
      </c>
      <c r="AH3161" s="387">
        <v>0</v>
      </c>
      <c r="AI3161" s="387">
        <v>0</v>
      </c>
      <c r="AJ3161" s="387">
        <v>45.85</v>
      </c>
      <c r="AK3161" s="387">
        <v>4.59</v>
      </c>
    </row>
    <row r="3162" spans="1:37">
      <c r="A3162" s="387" t="s">
        <v>1895</v>
      </c>
      <c r="B3162" s="388">
        <v>43708.055162037039</v>
      </c>
      <c r="C3162" s="389">
        <v>43708</v>
      </c>
      <c r="D3162" s="387" t="s">
        <v>1888</v>
      </c>
      <c r="E3162" s="389">
        <v>43707</v>
      </c>
      <c r="F3162" s="387" t="s">
        <v>1887</v>
      </c>
      <c r="G3162" s="389">
        <v>43708</v>
      </c>
      <c r="H3162" s="387" t="s">
        <v>1894</v>
      </c>
      <c r="I3162" s="389">
        <v>43707</v>
      </c>
      <c r="J3162" s="387" t="s">
        <v>1893</v>
      </c>
      <c r="K3162" s="387" t="s">
        <v>1741</v>
      </c>
      <c r="L3162" s="390" t="s">
        <v>1732</v>
      </c>
      <c r="M3162" s="390" t="s">
        <v>1892</v>
      </c>
      <c r="N3162" s="390" t="str">
        <f t="shared" si="100"/>
        <v>Employee45@blyblade.com</v>
      </c>
      <c r="O3162" s="390" t="str">
        <f t="shared" si="101"/>
        <v>Joseph_Meyer</v>
      </c>
      <c r="P3162" s="387" t="s">
        <v>1728</v>
      </c>
      <c r="Q3162" s="387" t="s">
        <v>1754</v>
      </c>
      <c r="R3162" s="387" t="s">
        <v>1738</v>
      </c>
      <c r="S3162" s="387">
        <v>10.33</v>
      </c>
      <c r="T3162" s="387">
        <v>32</v>
      </c>
      <c r="U3162" s="387" t="s">
        <v>1737</v>
      </c>
      <c r="V3162" s="387" t="s">
        <v>1891</v>
      </c>
      <c r="W3162" s="387" t="s">
        <v>1771</v>
      </c>
      <c r="X3162" s="387" t="s">
        <v>1844</v>
      </c>
      <c r="Y3162" s="387" t="s">
        <v>1890</v>
      </c>
      <c r="Z3162" s="387" t="s">
        <v>1734</v>
      </c>
      <c r="AA3162" s="387" t="s">
        <v>1747</v>
      </c>
      <c r="AB3162" s="387">
        <v>0</v>
      </c>
      <c r="AC3162" s="387">
        <v>0</v>
      </c>
      <c r="AD3162" s="387">
        <v>6.14</v>
      </c>
      <c r="AE3162" s="387">
        <v>6.14</v>
      </c>
      <c r="AF3162" s="387" t="s">
        <v>1729</v>
      </c>
      <c r="AG3162" s="387">
        <v>0</v>
      </c>
      <c r="AH3162" s="387">
        <v>0</v>
      </c>
      <c r="AI3162" s="387">
        <v>6.14</v>
      </c>
      <c r="AJ3162" s="387">
        <v>6.14</v>
      </c>
      <c r="AK3162" s="387">
        <v>0</v>
      </c>
    </row>
    <row r="3163" spans="1:37">
      <c r="A3163" s="387" t="s">
        <v>1889</v>
      </c>
      <c r="B3163" s="388">
        <v>43708.055219907408</v>
      </c>
      <c r="C3163" s="389">
        <v>43708</v>
      </c>
      <c r="D3163" s="387" t="s">
        <v>1888</v>
      </c>
      <c r="E3163" s="389">
        <v>43707</v>
      </c>
      <c r="F3163" s="387" t="s">
        <v>1887</v>
      </c>
      <c r="G3163" s="389">
        <v>43708</v>
      </c>
      <c r="H3163" s="387" t="s">
        <v>1886</v>
      </c>
      <c r="I3163" s="389">
        <v>43707</v>
      </c>
      <c r="J3163" s="387" t="s">
        <v>1885</v>
      </c>
      <c r="K3163" s="387" t="s">
        <v>1741</v>
      </c>
      <c r="L3163" s="390" t="s">
        <v>1732</v>
      </c>
      <c r="M3163" s="390" t="s">
        <v>1884</v>
      </c>
      <c r="N3163" s="390" t="str">
        <f t="shared" si="100"/>
        <v>Employee25@blyblade.com</v>
      </c>
      <c r="O3163" s="390" t="str">
        <f t="shared" si="101"/>
        <v>Shyloh_Davonne Wilkinson</v>
      </c>
      <c r="P3163" s="387" t="s">
        <v>1728</v>
      </c>
      <c r="Q3163" s="387" t="s">
        <v>1847</v>
      </c>
      <c r="R3163" s="387" t="s">
        <v>1738</v>
      </c>
      <c r="S3163" s="387">
        <v>7.08</v>
      </c>
      <c r="T3163" s="387">
        <v>33</v>
      </c>
      <c r="U3163" s="387" t="s">
        <v>1883</v>
      </c>
      <c r="V3163" s="387" t="s">
        <v>1882</v>
      </c>
      <c r="W3163" s="387" t="s">
        <v>1771</v>
      </c>
      <c r="X3163" s="387" t="s">
        <v>1844</v>
      </c>
      <c r="Y3163" s="387" t="s">
        <v>1735</v>
      </c>
      <c r="Z3163" s="387" t="s">
        <v>1734</v>
      </c>
      <c r="AA3163" s="387" t="s">
        <v>1733</v>
      </c>
      <c r="AB3163" s="387">
        <v>62.71</v>
      </c>
      <c r="AC3163" s="387">
        <v>0</v>
      </c>
      <c r="AD3163" s="387">
        <v>0</v>
      </c>
      <c r="AE3163" s="387">
        <v>62.71</v>
      </c>
      <c r="AF3163" s="387" t="s">
        <v>1729</v>
      </c>
      <c r="AG3163" s="387">
        <v>62.71</v>
      </c>
      <c r="AH3163" s="387">
        <v>0</v>
      </c>
      <c r="AI3163" s="387">
        <v>0</v>
      </c>
      <c r="AJ3163" s="387">
        <v>62.71</v>
      </c>
      <c r="AK3163" s="387">
        <v>6.27</v>
      </c>
    </row>
    <row r="3164" spans="1:37">
      <c r="A3164" s="387" t="s">
        <v>1881</v>
      </c>
      <c r="B3164" s="388">
        <v>43708.06925925926</v>
      </c>
      <c r="C3164" s="389">
        <v>43708</v>
      </c>
      <c r="D3164" s="387" t="s">
        <v>1880</v>
      </c>
      <c r="E3164" s="389">
        <v>43707</v>
      </c>
      <c r="F3164" s="387" t="s">
        <v>1879</v>
      </c>
      <c r="G3164" s="389">
        <v>43708</v>
      </c>
      <c r="H3164" s="387" t="s">
        <v>1878</v>
      </c>
      <c r="I3164" s="389">
        <v>43707</v>
      </c>
      <c r="J3164" s="387" t="s">
        <v>1877</v>
      </c>
      <c r="K3164" s="387" t="s">
        <v>1741</v>
      </c>
      <c r="L3164" s="390" t="s">
        <v>1732</v>
      </c>
      <c r="M3164" s="390" t="s">
        <v>1804</v>
      </c>
      <c r="N3164" s="390" t="str">
        <f t="shared" si="100"/>
        <v>Employee47@blyblade.com</v>
      </c>
      <c r="O3164" s="390" t="str">
        <f t="shared" si="101"/>
        <v>Amanda_Soucy</v>
      </c>
      <c r="P3164" s="387" t="s">
        <v>1728</v>
      </c>
      <c r="Q3164" s="387" t="s">
        <v>1754</v>
      </c>
      <c r="R3164" s="387" t="s">
        <v>1738</v>
      </c>
      <c r="S3164" s="387">
        <v>3.76</v>
      </c>
      <c r="T3164" s="387">
        <v>12</v>
      </c>
      <c r="U3164" s="387" t="s">
        <v>1876</v>
      </c>
      <c r="V3164" s="387" t="s">
        <v>1833</v>
      </c>
      <c r="W3164" s="387" t="s">
        <v>1875</v>
      </c>
      <c r="X3164" s="387" t="s">
        <v>1770</v>
      </c>
      <c r="Y3164" s="387" t="s">
        <v>1735</v>
      </c>
      <c r="Z3164" s="387" t="s">
        <v>1734</v>
      </c>
      <c r="AA3164" s="387" t="s">
        <v>1733</v>
      </c>
      <c r="AB3164" s="387">
        <v>9.85</v>
      </c>
      <c r="AC3164" s="387">
        <v>0</v>
      </c>
      <c r="AD3164" s="387">
        <v>0</v>
      </c>
      <c r="AE3164" s="387">
        <v>9.85</v>
      </c>
      <c r="AF3164" s="387" t="s">
        <v>1729</v>
      </c>
      <c r="AG3164" s="387">
        <v>9.85</v>
      </c>
      <c r="AH3164" s="387">
        <v>0</v>
      </c>
      <c r="AI3164" s="387">
        <v>0</v>
      </c>
      <c r="AJ3164" s="387">
        <v>9.85</v>
      </c>
      <c r="AK3164" s="387">
        <v>0.99</v>
      </c>
    </row>
    <row r="3165" spans="1:37">
      <c r="A3165" s="387" t="s">
        <v>1874</v>
      </c>
      <c r="B3165" s="388">
        <v>43708.082789351851</v>
      </c>
      <c r="C3165" s="389">
        <v>43708</v>
      </c>
      <c r="D3165" s="387" t="s">
        <v>1873</v>
      </c>
      <c r="E3165" s="389">
        <v>43707</v>
      </c>
      <c r="F3165" s="387" t="s">
        <v>1872</v>
      </c>
      <c r="G3165" s="389">
        <v>43708</v>
      </c>
      <c r="H3165" s="387" t="s">
        <v>1871</v>
      </c>
      <c r="I3165" s="389">
        <v>43707</v>
      </c>
      <c r="J3165" s="387" t="s">
        <v>1870</v>
      </c>
      <c r="K3165" s="387" t="s">
        <v>1741</v>
      </c>
      <c r="L3165" s="390" t="s">
        <v>1732</v>
      </c>
      <c r="M3165" s="390" t="s">
        <v>1763</v>
      </c>
      <c r="N3165" s="390" t="str">
        <f t="shared" si="100"/>
        <v>Employee51@blyblade.com</v>
      </c>
      <c r="O3165" s="390" t="str">
        <f t="shared" si="101"/>
        <v>Jacqueline_Westbrook</v>
      </c>
      <c r="P3165" s="387" t="s">
        <v>1728</v>
      </c>
      <c r="Q3165" s="387" t="s">
        <v>1754</v>
      </c>
      <c r="R3165" s="387" t="s">
        <v>1753</v>
      </c>
      <c r="S3165" s="387">
        <v>23.29</v>
      </c>
      <c r="T3165" s="387">
        <v>50</v>
      </c>
      <c r="U3165" s="387" t="s">
        <v>1752</v>
      </c>
      <c r="V3165" s="387" t="s">
        <v>1826</v>
      </c>
      <c r="W3165" s="387" t="s">
        <v>1771</v>
      </c>
      <c r="X3165" s="387" t="s">
        <v>1770</v>
      </c>
      <c r="Y3165" s="387" t="s">
        <v>1735</v>
      </c>
      <c r="Z3165" s="387" t="s">
        <v>1734</v>
      </c>
      <c r="AA3165" s="387" t="s">
        <v>1733</v>
      </c>
      <c r="AB3165" s="387">
        <v>59.85</v>
      </c>
      <c r="AC3165" s="387">
        <v>0</v>
      </c>
      <c r="AD3165" s="387">
        <v>0</v>
      </c>
      <c r="AE3165" s="387">
        <v>59.85</v>
      </c>
      <c r="AF3165" s="387" t="s">
        <v>1729</v>
      </c>
      <c r="AG3165" s="387">
        <v>59.85</v>
      </c>
      <c r="AH3165" s="387">
        <v>0</v>
      </c>
      <c r="AI3165" s="387">
        <v>0</v>
      </c>
      <c r="AJ3165" s="387">
        <v>59.85</v>
      </c>
      <c r="AK3165" s="387">
        <v>5.99</v>
      </c>
    </row>
    <row r="3166" spans="1:37">
      <c r="A3166" s="387" t="s">
        <v>1869</v>
      </c>
      <c r="B3166" s="388">
        <v>43708.103344907409</v>
      </c>
      <c r="C3166" s="389">
        <v>43708</v>
      </c>
      <c r="D3166" s="387" t="s">
        <v>1868</v>
      </c>
      <c r="E3166" s="389">
        <v>43707</v>
      </c>
      <c r="F3166" s="387" t="s">
        <v>1867</v>
      </c>
      <c r="G3166" s="389">
        <v>43708</v>
      </c>
      <c r="H3166" s="387" t="s">
        <v>1866</v>
      </c>
      <c r="I3166" s="389">
        <v>43707</v>
      </c>
      <c r="J3166" s="387" t="s">
        <v>1865</v>
      </c>
      <c r="K3166" s="387" t="s">
        <v>1741</v>
      </c>
      <c r="L3166" s="390" t="s">
        <v>1732</v>
      </c>
      <c r="M3166" s="390" t="s">
        <v>1810</v>
      </c>
      <c r="N3166" s="390" t="str">
        <f t="shared" si="100"/>
        <v>Employee3@blyblade.com</v>
      </c>
      <c r="O3166" s="390" t="str">
        <f t="shared" si="101"/>
        <v>Esjona_Kadiu</v>
      </c>
      <c r="P3166" s="387" t="s">
        <v>1728</v>
      </c>
      <c r="Q3166" s="387" t="s">
        <v>1847</v>
      </c>
      <c r="R3166" s="387" t="s">
        <v>1738</v>
      </c>
      <c r="S3166" s="387">
        <v>11.38</v>
      </c>
      <c r="T3166" s="387">
        <v>31</v>
      </c>
      <c r="U3166" s="387" t="s">
        <v>1737</v>
      </c>
      <c r="V3166" s="387" t="s">
        <v>1846</v>
      </c>
      <c r="W3166" s="387" t="s">
        <v>1771</v>
      </c>
      <c r="X3166" s="387" t="s">
        <v>1844</v>
      </c>
      <c r="Y3166" s="387" t="s">
        <v>1735</v>
      </c>
      <c r="Z3166" s="387" t="s">
        <v>1734</v>
      </c>
      <c r="AA3166" s="387" t="s">
        <v>1733</v>
      </c>
      <c r="AB3166" s="387">
        <v>52.74</v>
      </c>
      <c r="AC3166" s="387">
        <v>0</v>
      </c>
      <c r="AD3166" s="387">
        <v>0</v>
      </c>
      <c r="AE3166" s="387">
        <v>52.74</v>
      </c>
      <c r="AF3166" s="387" t="s">
        <v>1729</v>
      </c>
      <c r="AG3166" s="387">
        <v>52.74</v>
      </c>
      <c r="AH3166" s="387">
        <v>0</v>
      </c>
      <c r="AI3166" s="387">
        <v>0</v>
      </c>
      <c r="AJ3166" s="387">
        <v>52.74</v>
      </c>
      <c r="AK3166" s="387">
        <v>5.27</v>
      </c>
    </row>
    <row r="3167" spans="1:37">
      <c r="A3167" s="387" t="s">
        <v>1864</v>
      </c>
      <c r="B3167" s="388">
        <v>43708.194120370368</v>
      </c>
      <c r="C3167" s="389">
        <v>43708</v>
      </c>
      <c r="D3167" s="387" t="s">
        <v>1863</v>
      </c>
      <c r="E3167" s="389">
        <v>43707</v>
      </c>
      <c r="F3167" s="387" t="s">
        <v>1862</v>
      </c>
      <c r="G3167" s="389">
        <v>43708</v>
      </c>
      <c r="H3167" s="387" t="s">
        <v>1861</v>
      </c>
      <c r="I3167" s="389">
        <v>43708</v>
      </c>
      <c r="J3167" s="387" t="s">
        <v>1860</v>
      </c>
      <c r="K3167" s="387" t="s">
        <v>1741</v>
      </c>
      <c r="L3167" s="390" t="s">
        <v>1732</v>
      </c>
      <c r="M3167" s="390" t="s">
        <v>1763</v>
      </c>
      <c r="N3167" s="390" t="str">
        <f t="shared" si="100"/>
        <v>Employee51@blyblade.com</v>
      </c>
      <c r="O3167" s="390" t="str">
        <f t="shared" si="101"/>
        <v>Jacqueline_Westbrook</v>
      </c>
      <c r="P3167" s="387" t="s">
        <v>1728</v>
      </c>
      <c r="Q3167" s="387" t="s">
        <v>1754</v>
      </c>
      <c r="R3167" s="387" t="s">
        <v>1753</v>
      </c>
      <c r="S3167" s="387">
        <v>24.12</v>
      </c>
      <c r="T3167" s="387">
        <v>54</v>
      </c>
      <c r="U3167" s="387" t="s">
        <v>1826</v>
      </c>
      <c r="V3167" s="387" t="s">
        <v>1781</v>
      </c>
      <c r="W3167" s="387" t="s">
        <v>1771</v>
      </c>
      <c r="X3167" s="387" t="s">
        <v>1770</v>
      </c>
      <c r="Y3167" s="387" t="s">
        <v>1735</v>
      </c>
      <c r="Z3167" s="387" t="s">
        <v>1734</v>
      </c>
      <c r="AA3167" s="387" t="s">
        <v>1733</v>
      </c>
      <c r="AB3167" s="387">
        <v>76.099999999999994</v>
      </c>
      <c r="AC3167" s="387">
        <v>0</v>
      </c>
      <c r="AD3167" s="387">
        <v>0</v>
      </c>
      <c r="AE3167" s="387">
        <v>76.099999999999994</v>
      </c>
      <c r="AF3167" s="387" t="s">
        <v>1729</v>
      </c>
      <c r="AG3167" s="387">
        <v>76.099999999999994</v>
      </c>
      <c r="AH3167" s="387">
        <v>0</v>
      </c>
      <c r="AI3167" s="387">
        <v>0</v>
      </c>
      <c r="AJ3167" s="387">
        <v>76.099999999999994</v>
      </c>
      <c r="AK3167" s="387">
        <v>7.61</v>
      </c>
    </row>
    <row r="3168" spans="1:37">
      <c r="A3168" s="387" t="s">
        <v>1859</v>
      </c>
      <c r="B3168" s="388">
        <v>43708.210625</v>
      </c>
      <c r="C3168" s="389">
        <v>43708</v>
      </c>
      <c r="D3168" s="387" t="s">
        <v>1858</v>
      </c>
      <c r="E3168" s="389">
        <v>43708</v>
      </c>
      <c r="F3168" s="387" t="s">
        <v>1857</v>
      </c>
      <c r="G3168" s="389">
        <v>43708</v>
      </c>
      <c r="H3168" s="387" t="s">
        <v>1856</v>
      </c>
      <c r="I3168" s="389">
        <v>43708</v>
      </c>
      <c r="J3168" s="387" t="s">
        <v>1855</v>
      </c>
      <c r="K3168" s="387" t="s">
        <v>1741</v>
      </c>
      <c r="L3168" s="390" t="s">
        <v>1732</v>
      </c>
      <c r="M3168" s="390" t="s">
        <v>1854</v>
      </c>
      <c r="N3168" s="390" t="str">
        <f t="shared" si="100"/>
        <v>Employee5@blyblade.com</v>
      </c>
      <c r="O3168" s="390" t="str">
        <f t="shared" si="101"/>
        <v>Torey_McNeil</v>
      </c>
      <c r="P3168" s="387" t="s">
        <v>1728</v>
      </c>
      <c r="Q3168" s="387" t="s">
        <v>1847</v>
      </c>
      <c r="R3168" s="387" t="s">
        <v>1738</v>
      </c>
      <c r="S3168" s="387">
        <v>8.89</v>
      </c>
      <c r="T3168" s="387">
        <v>26</v>
      </c>
      <c r="U3168" s="387" t="s">
        <v>1737</v>
      </c>
      <c r="V3168" s="387" t="s">
        <v>1853</v>
      </c>
      <c r="W3168" s="387" t="s">
        <v>1771</v>
      </c>
      <c r="X3168" s="387" t="s">
        <v>1844</v>
      </c>
      <c r="Y3168" s="387" t="s">
        <v>1748</v>
      </c>
      <c r="Z3168" s="387" t="s">
        <v>1734</v>
      </c>
      <c r="AA3168" s="387" t="s">
        <v>1733</v>
      </c>
      <c r="AB3168" s="387">
        <v>45.72</v>
      </c>
      <c r="AC3168" s="387">
        <v>0</v>
      </c>
      <c r="AD3168" s="387">
        <v>0</v>
      </c>
      <c r="AE3168" s="387">
        <v>45.72</v>
      </c>
      <c r="AF3168" s="387" t="s">
        <v>1729</v>
      </c>
      <c r="AG3168" s="387">
        <v>45.72</v>
      </c>
      <c r="AH3168" s="387">
        <v>0</v>
      </c>
      <c r="AI3168" s="387">
        <v>0</v>
      </c>
      <c r="AJ3168" s="387">
        <v>45.72</v>
      </c>
      <c r="AK3168" s="387">
        <v>4.57</v>
      </c>
    </row>
    <row r="3169" spans="1:37">
      <c r="A3169" s="387" t="s">
        <v>1852</v>
      </c>
      <c r="B3169" s="388">
        <v>43708.449363425927</v>
      </c>
      <c r="C3169" s="389">
        <v>43708</v>
      </c>
      <c r="D3169" s="387" t="s">
        <v>1851</v>
      </c>
      <c r="E3169" s="389">
        <v>43708</v>
      </c>
      <c r="F3169" s="387" t="s">
        <v>1850</v>
      </c>
      <c r="G3169" s="389">
        <v>43708</v>
      </c>
      <c r="H3169" s="387" t="s">
        <v>1849</v>
      </c>
      <c r="I3169" s="389">
        <v>43708</v>
      </c>
      <c r="J3169" s="387" t="s">
        <v>1848</v>
      </c>
      <c r="K3169" s="387" t="s">
        <v>1741</v>
      </c>
      <c r="L3169" s="390" t="s">
        <v>1732</v>
      </c>
      <c r="M3169" s="390" t="s">
        <v>1810</v>
      </c>
      <c r="N3169" s="390" t="str">
        <f t="shared" si="100"/>
        <v>Employee3@blyblade.com</v>
      </c>
      <c r="O3169" s="390" t="str">
        <f t="shared" si="101"/>
        <v>Esjona_Kadiu</v>
      </c>
      <c r="P3169" s="387" t="s">
        <v>1728</v>
      </c>
      <c r="Q3169" s="387" t="s">
        <v>1847</v>
      </c>
      <c r="R3169" s="387" t="s">
        <v>1738</v>
      </c>
      <c r="S3169" s="387">
        <v>14.35</v>
      </c>
      <c r="T3169" s="387">
        <v>28</v>
      </c>
      <c r="U3169" s="387" t="s">
        <v>1846</v>
      </c>
      <c r="V3169" s="387" t="s">
        <v>1845</v>
      </c>
      <c r="W3169" s="387" t="s">
        <v>1771</v>
      </c>
      <c r="X3169" s="387" t="s">
        <v>1844</v>
      </c>
      <c r="Y3169" s="387" t="s">
        <v>1735</v>
      </c>
      <c r="Z3169" s="387" t="s">
        <v>1734</v>
      </c>
      <c r="AA3169" s="387" t="s">
        <v>1733</v>
      </c>
      <c r="AB3169" s="387">
        <v>53.7</v>
      </c>
      <c r="AC3169" s="387">
        <v>0</v>
      </c>
      <c r="AD3169" s="387">
        <v>0</v>
      </c>
      <c r="AE3169" s="387">
        <v>53.7</v>
      </c>
      <c r="AF3169" s="387" t="s">
        <v>1729</v>
      </c>
      <c r="AG3169" s="387">
        <v>53.7</v>
      </c>
      <c r="AH3169" s="387">
        <v>0</v>
      </c>
      <c r="AI3169" s="387">
        <v>0</v>
      </c>
      <c r="AJ3169" s="387">
        <v>53.7</v>
      </c>
      <c r="AK3169" s="387">
        <v>5.37</v>
      </c>
    </row>
    <row r="3170" spans="1:37">
      <c r="A3170" s="387" t="s">
        <v>1843</v>
      </c>
      <c r="B3170" s="388">
        <v>43708.475347222222</v>
      </c>
      <c r="C3170" s="389">
        <v>43708</v>
      </c>
      <c r="D3170" s="387" t="s">
        <v>1842</v>
      </c>
      <c r="E3170" s="389">
        <v>43708</v>
      </c>
      <c r="F3170" s="387" t="s">
        <v>1841</v>
      </c>
      <c r="G3170" s="389">
        <v>43708</v>
      </c>
      <c r="H3170" s="387" t="s">
        <v>1840</v>
      </c>
      <c r="I3170" s="389">
        <v>43708</v>
      </c>
      <c r="J3170" s="387" t="s">
        <v>1839</v>
      </c>
      <c r="K3170" s="387" t="s">
        <v>1741</v>
      </c>
      <c r="L3170" s="390" t="s">
        <v>1732</v>
      </c>
      <c r="M3170" s="390" t="s">
        <v>1763</v>
      </c>
      <c r="N3170" s="390" t="str">
        <f t="shared" si="100"/>
        <v>Employee51@blyblade.com</v>
      </c>
      <c r="O3170" s="390" t="str">
        <f t="shared" si="101"/>
        <v>Jacqueline_Westbrook</v>
      </c>
      <c r="P3170" s="387" t="s">
        <v>1728</v>
      </c>
      <c r="Q3170" s="387" t="s">
        <v>1754</v>
      </c>
      <c r="R3170" s="387" t="s">
        <v>1753</v>
      </c>
      <c r="S3170" s="387">
        <v>2.91</v>
      </c>
      <c r="T3170" s="387">
        <v>5</v>
      </c>
      <c r="U3170" s="387" t="s">
        <v>1781</v>
      </c>
      <c r="V3170" s="387" t="s">
        <v>1752</v>
      </c>
      <c r="W3170" s="387" t="s">
        <v>1771</v>
      </c>
      <c r="X3170" s="387" t="s">
        <v>1770</v>
      </c>
      <c r="Y3170" s="387" t="s">
        <v>1735</v>
      </c>
      <c r="Z3170" s="387" t="s">
        <v>1734</v>
      </c>
      <c r="AA3170" s="387" t="s">
        <v>1733</v>
      </c>
      <c r="AB3170" s="387">
        <v>20.64</v>
      </c>
      <c r="AC3170" s="387">
        <v>0</v>
      </c>
      <c r="AD3170" s="387">
        <v>0</v>
      </c>
      <c r="AE3170" s="387">
        <v>20.64</v>
      </c>
      <c r="AF3170" s="387" t="s">
        <v>1729</v>
      </c>
      <c r="AG3170" s="387">
        <v>20.64</v>
      </c>
      <c r="AH3170" s="387">
        <v>0</v>
      </c>
      <c r="AI3170" s="387">
        <v>0</v>
      </c>
      <c r="AJ3170" s="387">
        <v>20.64</v>
      </c>
      <c r="AK3170" s="387">
        <v>2.06</v>
      </c>
    </row>
    <row r="3171" spans="1:37">
      <c r="A3171" s="387" t="s">
        <v>1838</v>
      </c>
      <c r="B3171" s="388">
        <v>43708.483032407406</v>
      </c>
      <c r="C3171" s="389">
        <v>43708</v>
      </c>
      <c r="D3171" s="387" t="s">
        <v>1837</v>
      </c>
      <c r="E3171" s="389">
        <v>43708</v>
      </c>
      <c r="F3171" s="387" t="s">
        <v>1836</v>
      </c>
      <c r="G3171" s="389">
        <v>43708</v>
      </c>
      <c r="H3171" s="387" t="s">
        <v>1835</v>
      </c>
      <c r="I3171" s="389">
        <v>43708</v>
      </c>
      <c r="J3171" s="387" t="s">
        <v>1834</v>
      </c>
      <c r="K3171" s="387" t="s">
        <v>1741</v>
      </c>
      <c r="L3171" s="390" t="s">
        <v>1732</v>
      </c>
      <c r="M3171" s="390" t="s">
        <v>1804</v>
      </c>
      <c r="N3171" s="390" t="str">
        <f t="shared" si="100"/>
        <v>Employee47@blyblade.com</v>
      </c>
      <c r="O3171" s="390" t="str">
        <f t="shared" si="101"/>
        <v>Amanda_Soucy</v>
      </c>
      <c r="P3171" s="387" t="s">
        <v>1728</v>
      </c>
      <c r="Q3171" s="387" t="s">
        <v>1754</v>
      </c>
      <c r="R3171" s="387" t="s">
        <v>1738</v>
      </c>
      <c r="S3171" s="387">
        <v>11.87</v>
      </c>
      <c r="T3171" s="387">
        <v>22</v>
      </c>
      <c r="U3171" s="387" t="s">
        <v>1833</v>
      </c>
      <c r="V3171" s="387" t="s">
        <v>1802</v>
      </c>
      <c r="W3171" s="387" t="s">
        <v>1771</v>
      </c>
      <c r="X3171" s="387" t="s">
        <v>1770</v>
      </c>
      <c r="Y3171" s="387" t="s">
        <v>1735</v>
      </c>
      <c r="Z3171" s="387" t="s">
        <v>1734</v>
      </c>
      <c r="AA3171" s="387" t="s">
        <v>1733</v>
      </c>
      <c r="AB3171" s="387">
        <v>56.44</v>
      </c>
      <c r="AC3171" s="387">
        <v>0</v>
      </c>
      <c r="AD3171" s="387">
        <v>0</v>
      </c>
      <c r="AE3171" s="387">
        <v>56.44</v>
      </c>
      <c r="AF3171" s="387" t="s">
        <v>1729</v>
      </c>
      <c r="AG3171" s="387">
        <v>56.44</v>
      </c>
      <c r="AH3171" s="387">
        <v>0</v>
      </c>
      <c r="AI3171" s="387">
        <v>0</v>
      </c>
      <c r="AJ3171" s="387">
        <v>56.44</v>
      </c>
      <c r="AK3171" s="387">
        <v>5.64</v>
      </c>
    </row>
    <row r="3172" spans="1:37">
      <c r="A3172" s="387" t="s">
        <v>1832</v>
      </c>
      <c r="B3172" s="388">
        <v>43708.497881944444</v>
      </c>
      <c r="C3172" s="389">
        <v>43708</v>
      </c>
      <c r="D3172" s="387" t="s">
        <v>1831</v>
      </c>
      <c r="E3172" s="389">
        <v>43708</v>
      </c>
      <c r="F3172" s="387" t="s">
        <v>1830</v>
      </c>
      <c r="G3172" s="389">
        <v>43708</v>
      </c>
      <c r="H3172" s="387" t="s">
        <v>1829</v>
      </c>
      <c r="I3172" s="389">
        <v>43708</v>
      </c>
      <c r="J3172" s="387" t="s">
        <v>1828</v>
      </c>
      <c r="K3172" s="387" t="s">
        <v>1741</v>
      </c>
      <c r="L3172" s="390" t="s">
        <v>1732</v>
      </c>
      <c r="M3172" s="390" t="s">
        <v>1827</v>
      </c>
      <c r="N3172" s="390" t="str">
        <f t="shared" si="100"/>
        <v>Employee30@blyblade.com</v>
      </c>
      <c r="O3172" s="390" t="str">
        <f t="shared" si="101"/>
        <v>Sabrina_Kogut</v>
      </c>
      <c r="P3172" s="387" t="s">
        <v>1728</v>
      </c>
      <c r="Q3172" s="387" t="s">
        <v>1754</v>
      </c>
      <c r="R3172" s="387" t="s">
        <v>1753</v>
      </c>
      <c r="S3172" s="387">
        <v>22.89</v>
      </c>
      <c r="T3172" s="387">
        <v>36</v>
      </c>
      <c r="U3172" s="387" t="s">
        <v>1795</v>
      </c>
      <c r="V3172" s="387" t="s">
        <v>1826</v>
      </c>
      <c r="W3172" s="387" t="s">
        <v>1771</v>
      </c>
      <c r="X3172" s="387" t="s">
        <v>1770</v>
      </c>
      <c r="Y3172" s="387" t="s">
        <v>1825</v>
      </c>
      <c r="Z3172" s="387" t="s">
        <v>1734</v>
      </c>
      <c r="AA3172" s="387" t="s">
        <v>1733</v>
      </c>
      <c r="AB3172" s="387">
        <v>72.39</v>
      </c>
      <c r="AC3172" s="387">
        <v>0</v>
      </c>
      <c r="AD3172" s="387">
        <v>0</v>
      </c>
      <c r="AE3172" s="387">
        <v>72.39</v>
      </c>
      <c r="AF3172" s="387" t="s">
        <v>1729</v>
      </c>
      <c r="AG3172" s="387">
        <v>72.39</v>
      </c>
      <c r="AH3172" s="387">
        <v>0</v>
      </c>
      <c r="AI3172" s="387">
        <v>0</v>
      </c>
      <c r="AJ3172" s="387">
        <v>72.39</v>
      </c>
      <c r="AK3172" s="387">
        <v>7.24</v>
      </c>
    </row>
    <row r="3173" spans="1:37">
      <c r="A3173" s="387" t="s">
        <v>1824</v>
      </c>
      <c r="B3173" s="388">
        <v>43708.527766203704</v>
      </c>
      <c r="C3173" s="389">
        <v>43708</v>
      </c>
      <c r="D3173" s="387" t="s">
        <v>1823</v>
      </c>
      <c r="E3173" s="389">
        <v>43708</v>
      </c>
      <c r="F3173" s="387" t="s">
        <v>1822</v>
      </c>
      <c r="G3173" s="389">
        <v>43708</v>
      </c>
      <c r="H3173" s="387" t="s">
        <v>1805</v>
      </c>
      <c r="I3173" s="389">
        <v>43708</v>
      </c>
      <c r="J3173" s="387" t="s">
        <v>1821</v>
      </c>
      <c r="K3173" s="387" t="s">
        <v>1741</v>
      </c>
      <c r="L3173" s="390" t="s">
        <v>1732</v>
      </c>
      <c r="M3173" s="390" t="s">
        <v>1755</v>
      </c>
      <c r="N3173" s="390" t="str">
        <f t="shared" si="100"/>
        <v>Employee2@blyblade.com</v>
      </c>
      <c r="O3173" s="390" t="str">
        <f t="shared" si="101"/>
        <v>Cal_Thompson</v>
      </c>
      <c r="P3173" s="387" t="s">
        <v>1728</v>
      </c>
      <c r="Q3173" s="387" t="s">
        <v>1787</v>
      </c>
      <c r="R3173" s="387" t="s">
        <v>1753</v>
      </c>
      <c r="S3173" s="387">
        <v>8.99</v>
      </c>
      <c r="T3173" s="387">
        <v>21</v>
      </c>
      <c r="U3173" s="387" t="s">
        <v>1752</v>
      </c>
      <c r="V3173" s="387" t="s">
        <v>1751</v>
      </c>
      <c r="W3173" s="387" t="s">
        <v>1761</v>
      </c>
      <c r="X3173" s="387" t="s">
        <v>1749</v>
      </c>
      <c r="Y3173" s="387" t="s">
        <v>1748</v>
      </c>
      <c r="Z3173" s="387" t="s">
        <v>1734</v>
      </c>
      <c r="AA3173" s="387" t="s">
        <v>1733</v>
      </c>
      <c r="AB3173" s="387">
        <v>79.67</v>
      </c>
      <c r="AC3173" s="387">
        <v>0</v>
      </c>
      <c r="AD3173" s="387">
        <v>0</v>
      </c>
      <c r="AE3173" s="387">
        <v>79.67</v>
      </c>
      <c r="AF3173" s="387" t="s">
        <v>1729</v>
      </c>
      <c r="AG3173" s="387">
        <v>79.67</v>
      </c>
      <c r="AH3173" s="387">
        <v>0</v>
      </c>
      <c r="AI3173" s="387">
        <v>0</v>
      </c>
      <c r="AJ3173" s="387">
        <v>79.67</v>
      </c>
      <c r="AK3173" s="387">
        <v>7.97</v>
      </c>
    </row>
    <row r="3174" spans="1:37">
      <c r="A3174" s="387" t="s">
        <v>1820</v>
      </c>
      <c r="B3174" s="388">
        <v>43708.638553240744</v>
      </c>
      <c r="C3174" s="389">
        <v>43708</v>
      </c>
      <c r="D3174" s="387" t="s">
        <v>1819</v>
      </c>
      <c r="E3174" s="389">
        <v>43708</v>
      </c>
      <c r="F3174" s="387" t="s">
        <v>1818</v>
      </c>
      <c r="G3174" s="389">
        <v>43708</v>
      </c>
      <c r="H3174" s="387" t="s">
        <v>1817</v>
      </c>
      <c r="I3174" s="389">
        <v>43708</v>
      </c>
      <c r="J3174" s="387" t="s">
        <v>1816</v>
      </c>
      <c r="K3174" s="387" t="s">
        <v>1741</v>
      </c>
      <c r="L3174" s="390" t="s">
        <v>1732</v>
      </c>
      <c r="M3174" s="390" t="s">
        <v>1804</v>
      </c>
      <c r="N3174" s="390" t="str">
        <f t="shared" si="100"/>
        <v>Employee47@blyblade.com</v>
      </c>
      <c r="O3174" s="390" t="str">
        <f t="shared" si="101"/>
        <v>Amanda_Soucy</v>
      </c>
      <c r="P3174" s="387" t="s">
        <v>1728</v>
      </c>
      <c r="Q3174" s="387" t="s">
        <v>1739</v>
      </c>
      <c r="R3174" s="387" t="s">
        <v>1803</v>
      </c>
      <c r="S3174" s="387">
        <v>5.22</v>
      </c>
      <c r="T3174" s="387">
        <v>43</v>
      </c>
      <c r="U3174" s="387" t="s">
        <v>1802</v>
      </c>
      <c r="V3174" s="387" t="s">
        <v>1802</v>
      </c>
      <c r="W3174" s="387" t="s">
        <v>1728</v>
      </c>
      <c r="X3174" s="387" t="s">
        <v>1794</v>
      </c>
      <c r="Y3174" s="387" t="s">
        <v>1735</v>
      </c>
      <c r="Z3174" s="387" t="s">
        <v>1734</v>
      </c>
      <c r="AA3174" s="387" t="s">
        <v>1793</v>
      </c>
      <c r="AB3174" s="387">
        <v>19.190000000000001</v>
      </c>
      <c r="AC3174" s="387">
        <v>0</v>
      </c>
      <c r="AD3174" s="387">
        <v>1.93</v>
      </c>
      <c r="AE3174" s="387">
        <v>19.190000000000001</v>
      </c>
      <c r="AF3174" s="387" t="s">
        <v>1729</v>
      </c>
      <c r="AG3174" s="387">
        <v>19.190000000000001</v>
      </c>
      <c r="AH3174" s="387">
        <v>0</v>
      </c>
      <c r="AI3174" s="387">
        <v>1.93</v>
      </c>
      <c r="AJ3174" s="387">
        <v>19.190000000000001</v>
      </c>
      <c r="AK3174" s="387">
        <v>1.92</v>
      </c>
    </row>
    <row r="3175" spans="1:37">
      <c r="A3175" s="387" t="s">
        <v>1815</v>
      </c>
      <c r="B3175" s="388">
        <v>43708.640914351854</v>
      </c>
      <c r="C3175" s="389">
        <v>43708</v>
      </c>
      <c r="D3175" s="387" t="s">
        <v>1814</v>
      </c>
      <c r="E3175" s="389">
        <v>43708</v>
      </c>
      <c r="F3175" s="387" t="s">
        <v>1813</v>
      </c>
      <c r="G3175" s="389">
        <v>43708</v>
      </c>
      <c r="H3175" s="387" t="s">
        <v>1812</v>
      </c>
      <c r="I3175" s="389">
        <v>43708</v>
      </c>
      <c r="J3175" s="387" t="s">
        <v>1811</v>
      </c>
      <c r="K3175" s="387" t="s">
        <v>1741</v>
      </c>
      <c r="L3175" s="390" t="s">
        <v>1732</v>
      </c>
      <c r="M3175" s="390" t="s">
        <v>1810</v>
      </c>
      <c r="N3175" s="390" t="str">
        <f t="shared" si="100"/>
        <v>Employee3@blyblade.com</v>
      </c>
      <c r="O3175" s="390" t="str">
        <f t="shared" si="101"/>
        <v>Esjona_Kadiu</v>
      </c>
      <c r="P3175" s="387" t="s">
        <v>1728</v>
      </c>
      <c r="Q3175" s="387" t="s">
        <v>1739</v>
      </c>
      <c r="R3175" s="387" t="s">
        <v>1738</v>
      </c>
      <c r="S3175" s="387">
        <v>0.25</v>
      </c>
      <c r="T3175" s="387">
        <v>20</v>
      </c>
      <c r="U3175" s="387" t="s">
        <v>1737</v>
      </c>
      <c r="V3175" s="387" t="s">
        <v>1737</v>
      </c>
      <c r="W3175" s="387" t="s">
        <v>1728</v>
      </c>
      <c r="X3175" s="387" t="s">
        <v>1794</v>
      </c>
      <c r="Y3175" s="387" t="s">
        <v>1735</v>
      </c>
      <c r="Z3175" s="387" t="s">
        <v>1734</v>
      </c>
      <c r="AA3175" s="387" t="s">
        <v>1733</v>
      </c>
      <c r="AB3175" s="387">
        <v>18.43</v>
      </c>
      <c r="AC3175" s="387">
        <v>0</v>
      </c>
      <c r="AD3175" s="387">
        <v>0</v>
      </c>
      <c r="AE3175" s="387">
        <v>18.43</v>
      </c>
      <c r="AF3175" s="387" t="s">
        <v>1729</v>
      </c>
      <c r="AG3175" s="387">
        <v>18.43</v>
      </c>
      <c r="AH3175" s="387">
        <v>0</v>
      </c>
      <c r="AI3175" s="387">
        <v>0</v>
      </c>
      <c r="AJ3175" s="387">
        <v>18.43</v>
      </c>
      <c r="AK3175" s="387">
        <v>1.84</v>
      </c>
    </row>
    <row r="3176" spans="1:37">
      <c r="A3176" s="387" t="s">
        <v>1809</v>
      </c>
      <c r="B3176" s="388">
        <v>43708.694016203706</v>
      </c>
      <c r="C3176" s="389">
        <v>43708</v>
      </c>
      <c r="D3176" s="387" t="s">
        <v>1808</v>
      </c>
      <c r="E3176" s="389">
        <v>43708</v>
      </c>
      <c r="F3176" s="387" t="s">
        <v>1807</v>
      </c>
      <c r="G3176" s="389">
        <v>43708</v>
      </c>
      <c r="H3176" s="387" t="s">
        <v>1806</v>
      </c>
      <c r="I3176" s="389">
        <v>43708</v>
      </c>
      <c r="J3176" s="387" t="s">
        <v>1805</v>
      </c>
      <c r="K3176" s="387" t="s">
        <v>1741</v>
      </c>
      <c r="L3176" s="390" t="s">
        <v>1732</v>
      </c>
      <c r="M3176" s="390" t="s">
        <v>1804</v>
      </c>
      <c r="N3176" s="390" t="str">
        <f t="shared" si="100"/>
        <v>Employee47@blyblade.com</v>
      </c>
      <c r="O3176" s="390" t="str">
        <f t="shared" si="101"/>
        <v>Amanda_Soucy</v>
      </c>
      <c r="P3176" s="387" t="s">
        <v>1728</v>
      </c>
      <c r="Q3176" s="387" t="s">
        <v>1754</v>
      </c>
      <c r="R3176" s="387" t="s">
        <v>1803</v>
      </c>
      <c r="S3176" s="387">
        <v>13.81</v>
      </c>
      <c r="T3176" s="387">
        <v>39</v>
      </c>
      <c r="U3176" s="387" t="s">
        <v>1802</v>
      </c>
      <c r="V3176" s="387" t="s">
        <v>1801</v>
      </c>
      <c r="W3176" s="387" t="s">
        <v>1771</v>
      </c>
      <c r="X3176" s="387" t="s">
        <v>1770</v>
      </c>
      <c r="Y3176" s="387" t="s">
        <v>1735</v>
      </c>
      <c r="Z3176" s="387" t="s">
        <v>1734</v>
      </c>
      <c r="AA3176" s="387" t="s">
        <v>1733</v>
      </c>
      <c r="AB3176" s="387">
        <v>33.15</v>
      </c>
      <c r="AC3176" s="387">
        <v>0</v>
      </c>
      <c r="AD3176" s="387">
        <v>0</v>
      </c>
      <c r="AE3176" s="387">
        <v>33.15</v>
      </c>
      <c r="AF3176" s="387" t="s">
        <v>1729</v>
      </c>
      <c r="AG3176" s="387">
        <v>33.15</v>
      </c>
      <c r="AH3176" s="387">
        <v>0</v>
      </c>
      <c r="AI3176" s="387">
        <v>0</v>
      </c>
      <c r="AJ3176" s="387">
        <v>33.15</v>
      </c>
      <c r="AK3176" s="387">
        <v>3.32</v>
      </c>
    </row>
    <row r="3177" spans="1:37">
      <c r="A3177" s="387" t="s">
        <v>1800</v>
      </c>
      <c r="B3177" s="388">
        <v>43708.69803240741</v>
      </c>
      <c r="C3177" s="389">
        <v>43708</v>
      </c>
      <c r="D3177" s="387" t="s">
        <v>1799</v>
      </c>
      <c r="E3177" s="389">
        <v>43708</v>
      </c>
      <c r="F3177" s="387" t="s">
        <v>1798</v>
      </c>
      <c r="G3177" s="389">
        <v>43708</v>
      </c>
      <c r="H3177" s="387" t="s">
        <v>1797</v>
      </c>
      <c r="I3177" s="389">
        <v>43708</v>
      </c>
      <c r="J3177" s="387" t="s">
        <v>1796</v>
      </c>
      <c r="K3177" s="387" t="s">
        <v>1741</v>
      </c>
      <c r="L3177" s="390" t="s">
        <v>1732</v>
      </c>
      <c r="M3177" s="390" t="s">
        <v>1763</v>
      </c>
      <c r="N3177" s="390" t="str">
        <f t="shared" si="100"/>
        <v>Employee51@blyblade.com</v>
      </c>
      <c r="O3177" s="390" t="str">
        <f t="shared" si="101"/>
        <v>Jacqueline_Westbrook</v>
      </c>
      <c r="P3177" s="387" t="s">
        <v>1728</v>
      </c>
      <c r="Q3177" s="387" t="s">
        <v>1739</v>
      </c>
      <c r="R3177" s="387" t="s">
        <v>1753</v>
      </c>
      <c r="S3177" s="387">
        <v>3.85</v>
      </c>
      <c r="T3177" s="387">
        <v>45</v>
      </c>
      <c r="U3177" s="387" t="s">
        <v>1795</v>
      </c>
      <c r="V3177" s="387" t="s">
        <v>1795</v>
      </c>
      <c r="W3177" s="387" t="s">
        <v>1728</v>
      </c>
      <c r="X3177" s="387" t="s">
        <v>1794</v>
      </c>
      <c r="Y3177" s="387" t="s">
        <v>1735</v>
      </c>
      <c r="Z3177" s="387" t="s">
        <v>1734</v>
      </c>
      <c r="AA3177" s="387" t="s">
        <v>1793</v>
      </c>
      <c r="AB3177" s="387">
        <v>35.54</v>
      </c>
      <c r="AC3177" s="387">
        <v>0</v>
      </c>
      <c r="AD3177" s="387">
        <v>4.3099999999999996</v>
      </c>
      <c r="AE3177" s="387">
        <v>20</v>
      </c>
      <c r="AF3177" s="387" t="s">
        <v>1729</v>
      </c>
      <c r="AG3177" s="387">
        <v>35.54</v>
      </c>
      <c r="AH3177" s="387">
        <v>0</v>
      </c>
      <c r="AI3177" s="387">
        <v>4.3099999999999996</v>
      </c>
      <c r="AJ3177" s="387">
        <v>20</v>
      </c>
      <c r="AK3177" s="387">
        <v>2</v>
      </c>
    </row>
    <row r="3178" spans="1:37">
      <c r="A3178" s="387" t="s">
        <v>1792</v>
      </c>
      <c r="B3178" s="388">
        <v>43708.714236111111</v>
      </c>
      <c r="C3178" s="389">
        <v>43708</v>
      </c>
      <c r="D3178" s="387" t="s">
        <v>1791</v>
      </c>
      <c r="E3178" s="389">
        <v>43708</v>
      </c>
      <c r="F3178" s="387" t="s">
        <v>1790</v>
      </c>
      <c r="G3178" s="389">
        <v>43708</v>
      </c>
      <c r="H3178" s="387" t="s">
        <v>1789</v>
      </c>
      <c r="I3178" s="389">
        <v>43708</v>
      </c>
      <c r="J3178" s="387" t="s">
        <v>1788</v>
      </c>
      <c r="K3178" s="387" t="s">
        <v>1741</v>
      </c>
      <c r="L3178" s="390" t="s">
        <v>1732</v>
      </c>
      <c r="M3178" s="390" t="s">
        <v>1755</v>
      </c>
      <c r="N3178" s="390" t="str">
        <f t="shared" si="100"/>
        <v>Employee2@blyblade.com</v>
      </c>
      <c r="O3178" s="390" t="str">
        <f t="shared" si="101"/>
        <v>Cal_Thompson</v>
      </c>
      <c r="P3178" s="387" t="s">
        <v>1728</v>
      </c>
      <c r="Q3178" s="387" t="s">
        <v>1787</v>
      </c>
      <c r="R3178" s="387" t="s">
        <v>1753</v>
      </c>
      <c r="S3178" s="387">
        <v>3.98</v>
      </c>
      <c r="T3178" s="387">
        <v>29</v>
      </c>
      <c r="U3178" s="387" t="s">
        <v>1752</v>
      </c>
      <c r="V3178" s="387" t="s">
        <v>1752</v>
      </c>
      <c r="W3178" s="387" t="s">
        <v>1761</v>
      </c>
      <c r="X3178" s="387" t="s">
        <v>1749</v>
      </c>
      <c r="Y3178" s="387" t="s">
        <v>1748</v>
      </c>
      <c r="Z3178" s="387" t="s">
        <v>1734</v>
      </c>
      <c r="AA3178" s="387" t="s">
        <v>1733</v>
      </c>
      <c r="AB3178" s="387">
        <v>39.31</v>
      </c>
      <c r="AC3178" s="387">
        <v>0</v>
      </c>
      <c r="AD3178" s="387">
        <v>0</v>
      </c>
      <c r="AE3178" s="387">
        <v>39.31</v>
      </c>
      <c r="AF3178" s="387" t="s">
        <v>1729</v>
      </c>
      <c r="AG3178" s="387">
        <v>39.31</v>
      </c>
      <c r="AH3178" s="387">
        <v>0</v>
      </c>
      <c r="AI3178" s="387">
        <v>0</v>
      </c>
      <c r="AJ3178" s="387">
        <v>39.31</v>
      </c>
      <c r="AK3178" s="387">
        <v>3.93</v>
      </c>
    </row>
    <row r="3179" spans="1:37">
      <c r="A3179" s="387" t="s">
        <v>1792</v>
      </c>
      <c r="B3179" s="388">
        <v>43708.71466435185</v>
      </c>
      <c r="C3179" s="389">
        <v>43708</v>
      </c>
      <c r="D3179" s="387" t="s">
        <v>1791</v>
      </c>
      <c r="E3179" s="389">
        <v>43708</v>
      </c>
      <c r="F3179" s="387" t="s">
        <v>1790</v>
      </c>
      <c r="G3179" s="389">
        <v>43708</v>
      </c>
      <c r="H3179" s="387" t="s">
        <v>1789</v>
      </c>
      <c r="I3179" s="389">
        <v>43708</v>
      </c>
      <c r="J3179" s="387" t="s">
        <v>1788</v>
      </c>
      <c r="K3179" s="387" t="s">
        <v>1741</v>
      </c>
      <c r="L3179" s="390" t="s">
        <v>1732</v>
      </c>
      <c r="M3179" s="390" t="s">
        <v>1755</v>
      </c>
      <c r="N3179" s="390" t="str">
        <f t="shared" si="100"/>
        <v>Employee2@blyblade.com</v>
      </c>
      <c r="O3179" s="390" t="str">
        <f t="shared" si="101"/>
        <v>Cal_Thompson</v>
      </c>
      <c r="P3179" s="387" t="s">
        <v>1728</v>
      </c>
      <c r="Q3179" s="387" t="s">
        <v>1787</v>
      </c>
      <c r="R3179" s="387" t="s">
        <v>1753</v>
      </c>
      <c r="S3179" s="387">
        <v>3.98</v>
      </c>
      <c r="T3179" s="387">
        <v>29</v>
      </c>
      <c r="U3179" s="387" t="s">
        <v>1752</v>
      </c>
      <c r="V3179" s="387" t="s">
        <v>1752</v>
      </c>
      <c r="W3179" s="387" t="s">
        <v>1761</v>
      </c>
      <c r="X3179" s="387" t="s">
        <v>1749</v>
      </c>
      <c r="Y3179" s="387" t="s">
        <v>1748</v>
      </c>
      <c r="Z3179" s="387" t="s">
        <v>1734</v>
      </c>
      <c r="AA3179" s="387" t="s">
        <v>1747</v>
      </c>
      <c r="AB3179" s="387">
        <v>0</v>
      </c>
      <c r="AC3179" s="387">
        <v>0</v>
      </c>
      <c r="AD3179" s="387">
        <v>8.74</v>
      </c>
      <c r="AE3179" s="387">
        <v>8.74</v>
      </c>
      <c r="AF3179" s="387" t="s">
        <v>1729</v>
      </c>
      <c r="AG3179" s="387">
        <v>0</v>
      </c>
      <c r="AH3179" s="387">
        <v>0</v>
      </c>
      <c r="AI3179" s="387">
        <v>8.74</v>
      </c>
      <c r="AJ3179" s="387">
        <v>8.74</v>
      </c>
      <c r="AK3179" s="387">
        <v>0</v>
      </c>
    </row>
    <row r="3180" spans="1:37">
      <c r="A3180" s="387" t="s">
        <v>1786</v>
      </c>
      <c r="B3180" s="388">
        <v>43708.728182870371</v>
      </c>
      <c r="C3180" s="389">
        <v>43708</v>
      </c>
      <c r="D3180" s="387" t="s">
        <v>1785</v>
      </c>
      <c r="E3180" s="389">
        <v>43708</v>
      </c>
      <c r="F3180" s="387" t="s">
        <v>1784</v>
      </c>
      <c r="G3180" s="389">
        <v>43708</v>
      </c>
      <c r="H3180" s="387" t="s">
        <v>1783</v>
      </c>
      <c r="I3180" s="389">
        <v>43708</v>
      </c>
      <c r="J3180" s="387" t="s">
        <v>1782</v>
      </c>
      <c r="K3180" s="387" t="s">
        <v>1741</v>
      </c>
      <c r="L3180" s="390" t="s">
        <v>1732</v>
      </c>
      <c r="M3180" s="390" t="s">
        <v>1763</v>
      </c>
      <c r="N3180" s="390" t="str">
        <f t="shared" si="100"/>
        <v>Employee51@blyblade.com</v>
      </c>
      <c r="O3180" s="390" t="str">
        <f t="shared" si="101"/>
        <v>Jacqueline_Westbrook</v>
      </c>
      <c r="P3180" s="387" t="s">
        <v>1728</v>
      </c>
      <c r="Q3180" s="387" t="s">
        <v>1762</v>
      </c>
      <c r="R3180" s="387" t="s">
        <v>1753</v>
      </c>
      <c r="S3180" s="387">
        <v>7.85</v>
      </c>
      <c r="T3180" s="387">
        <v>35</v>
      </c>
      <c r="U3180" s="387" t="s">
        <v>1752</v>
      </c>
      <c r="V3180" s="387" t="s">
        <v>1781</v>
      </c>
      <c r="W3180" s="387" t="s">
        <v>1761</v>
      </c>
      <c r="X3180" s="387" t="s">
        <v>1749</v>
      </c>
      <c r="Y3180" s="387" t="s">
        <v>1735</v>
      </c>
      <c r="Z3180" s="387" t="s">
        <v>1734</v>
      </c>
      <c r="AA3180" s="387" t="s">
        <v>1733</v>
      </c>
      <c r="AB3180" s="387">
        <v>96.6</v>
      </c>
      <c r="AC3180" s="387">
        <v>0</v>
      </c>
      <c r="AD3180" s="387">
        <v>0</v>
      </c>
      <c r="AE3180" s="387">
        <v>96.6</v>
      </c>
      <c r="AF3180" s="387" t="s">
        <v>1729</v>
      </c>
      <c r="AG3180" s="387">
        <v>96.6</v>
      </c>
      <c r="AH3180" s="387">
        <v>0</v>
      </c>
      <c r="AI3180" s="387">
        <v>0</v>
      </c>
      <c r="AJ3180" s="387">
        <v>96.6</v>
      </c>
      <c r="AK3180" s="387">
        <v>9.66</v>
      </c>
    </row>
    <row r="3181" spans="1:37">
      <c r="A3181" s="387" t="s">
        <v>1780</v>
      </c>
      <c r="B3181" s="388">
        <v>43708.797106481485</v>
      </c>
      <c r="C3181" s="389">
        <v>43708</v>
      </c>
      <c r="D3181" s="387" t="s">
        <v>1779</v>
      </c>
      <c r="E3181" s="389">
        <v>43708</v>
      </c>
      <c r="F3181" s="387" t="s">
        <v>1778</v>
      </c>
      <c r="G3181" s="389">
        <v>43708</v>
      </c>
      <c r="H3181" s="387" t="s">
        <v>1777</v>
      </c>
      <c r="I3181" s="389">
        <v>43708</v>
      </c>
      <c r="J3181" s="387" t="s">
        <v>1776</v>
      </c>
      <c r="K3181" s="387" t="s">
        <v>1741</v>
      </c>
      <c r="L3181" s="390" t="s">
        <v>1732</v>
      </c>
      <c r="M3181" s="390" t="s">
        <v>1775</v>
      </c>
      <c r="N3181" s="390" t="str">
        <f t="shared" si="100"/>
        <v>Employee10@blyblade.com</v>
      </c>
      <c r="O3181" s="390" t="str">
        <f t="shared" si="101"/>
        <v>Max_Schrage</v>
      </c>
      <c r="P3181" s="387" t="s">
        <v>1728</v>
      </c>
      <c r="Q3181" s="387" t="s">
        <v>1774</v>
      </c>
      <c r="R3181" s="387" t="s">
        <v>1738</v>
      </c>
      <c r="S3181" s="387">
        <v>7.42</v>
      </c>
      <c r="T3181" s="387">
        <v>37</v>
      </c>
      <c r="U3181" s="387" t="s">
        <v>1773</v>
      </c>
      <c r="V3181" s="387" t="s">
        <v>1772</v>
      </c>
      <c r="W3181" s="387" t="s">
        <v>1771</v>
      </c>
      <c r="X3181" s="387" t="s">
        <v>1770</v>
      </c>
      <c r="Y3181" s="387" t="s">
        <v>1769</v>
      </c>
      <c r="Z3181" s="387" t="s">
        <v>1734</v>
      </c>
      <c r="AA3181" s="387" t="s">
        <v>1733</v>
      </c>
      <c r="AB3181" s="387">
        <v>42.43</v>
      </c>
      <c r="AC3181" s="387">
        <v>0</v>
      </c>
      <c r="AD3181" s="387">
        <v>0</v>
      </c>
      <c r="AE3181" s="387">
        <v>42.43</v>
      </c>
      <c r="AF3181" s="387" t="s">
        <v>1729</v>
      </c>
      <c r="AG3181" s="387">
        <v>42.43</v>
      </c>
      <c r="AH3181" s="387">
        <v>0</v>
      </c>
      <c r="AI3181" s="387">
        <v>0</v>
      </c>
      <c r="AJ3181" s="387">
        <v>42.43</v>
      </c>
      <c r="AK3181" s="387">
        <v>4.24</v>
      </c>
    </row>
    <row r="3182" spans="1:37">
      <c r="A3182" s="387" t="s">
        <v>1768</v>
      </c>
      <c r="B3182" s="388">
        <v>43708.90185185185</v>
      </c>
      <c r="C3182" s="389">
        <v>43708</v>
      </c>
      <c r="D3182" s="387" t="s">
        <v>1767</v>
      </c>
      <c r="E3182" s="389">
        <v>43708</v>
      </c>
      <c r="F3182" s="387" t="s">
        <v>1766</v>
      </c>
      <c r="G3182" s="389">
        <v>43708</v>
      </c>
      <c r="H3182" s="387" t="s">
        <v>1765</v>
      </c>
      <c r="I3182" s="389">
        <v>43708</v>
      </c>
      <c r="J3182" s="387" t="s">
        <v>1764</v>
      </c>
      <c r="K3182" s="387" t="s">
        <v>1741</v>
      </c>
      <c r="L3182" s="390" t="s">
        <v>1732</v>
      </c>
      <c r="M3182" s="390" t="s">
        <v>1763</v>
      </c>
      <c r="N3182" s="390" t="str">
        <f t="shared" si="100"/>
        <v>Employee51@blyblade.com</v>
      </c>
      <c r="O3182" s="390" t="str">
        <f t="shared" si="101"/>
        <v>Jacqueline_Westbrook</v>
      </c>
      <c r="P3182" s="387" t="s">
        <v>1728</v>
      </c>
      <c r="Q3182" s="387" t="s">
        <v>1762</v>
      </c>
      <c r="R3182" s="387" t="s">
        <v>1753</v>
      </c>
      <c r="S3182" s="387">
        <v>9.1</v>
      </c>
      <c r="T3182" s="387">
        <v>40</v>
      </c>
      <c r="U3182" s="387" t="s">
        <v>1752</v>
      </c>
      <c r="V3182" s="387" t="s">
        <v>1752</v>
      </c>
      <c r="W3182" s="387" t="s">
        <v>1761</v>
      </c>
      <c r="X3182" s="387" t="s">
        <v>1749</v>
      </c>
      <c r="Y3182" s="387" t="s">
        <v>1735</v>
      </c>
      <c r="Z3182" s="387" t="s">
        <v>1734</v>
      </c>
      <c r="AA3182" s="387" t="s">
        <v>1733</v>
      </c>
      <c r="AB3182" s="387">
        <v>103.59</v>
      </c>
      <c r="AC3182" s="387">
        <v>0</v>
      </c>
      <c r="AD3182" s="387">
        <v>0</v>
      </c>
      <c r="AE3182" s="387">
        <v>103.59</v>
      </c>
      <c r="AF3182" s="387" t="s">
        <v>1729</v>
      </c>
      <c r="AG3182" s="387">
        <v>103.59</v>
      </c>
      <c r="AH3182" s="387">
        <v>0</v>
      </c>
      <c r="AI3182" s="387">
        <v>0</v>
      </c>
      <c r="AJ3182" s="387">
        <v>103.59</v>
      </c>
      <c r="AK3182" s="387">
        <v>10.36</v>
      </c>
    </row>
    <row r="3183" spans="1:37">
      <c r="A3183" s="387" t="s">
        <v>1760</v>
      </c>
      <c r="B3183" s="388">
        <v>43708.943923611114</v>
      </c>
      <c r="C3183" s="389">
        <v>43708</v>
      </c>
      <c r="D3183" s="387" t="s">
        <v>1759</v>
      </c>
      <c r="E3183" s="389">
        <v>43708</v>
      </c>
      <c r="F3183" s="387" t="s">
        <v>1758</v>
      </c>
      <c r="G3183" s="389">
        <v>43708</v>
      </c>
      <c r="H3183" s="387" t="s">
        <v>1757</v>
      </c>
      <c r="I3183" s="389">
        <v>43708</v>
      </c>
      <c r="J3183" s="387" t="s">
        <v>1756</v>
      </c>
      <c r="K3183" s="387" t="s">
        <v>1741</v>
      </c>
      <c r="L3183" s="390" t="s">
        <v>1732</v>
      </c>
      <c r="M3183" s="390" t="s">
        <v>1755</v>
      </c>
      <c r="N3183" s="390" t="str">
        <f t="shared" si="100"/>
        <v>Employee2@blyblade.com</v>
      </c>
      <c r="O3183" s="390" t="str">
        <f t="shared" si="101"/>
        <v>Cal_Thompson</v>
      </c>
      <c r="P3183" s="387" t="s">
        <v>1728</v>
      </c>
      <c r="Q3183" s="387" t="s">
        <v>1754</v>
      </c>
      <c r="R3183" s="387" t="s">
        <v>1753</v>
      </c>
      <c r="S3183" s="387">
        <v>15.36</v>
      </c>
      <c r="T3183" s="387">
        <v>57</v>
      </c>
      <c r="U3183" s="387" t="s">
        <v>1752</v>
      </c>
      <c r="V3183" s="387" t="s">
        <v>1751</v>
      </c>
      <c r="W3183" s="387" t="s">
        <v>1750</v>
      </c>
      <c r="X3183" s="387" t="s">
        <v>1749</v>
      </c>
      <c r="Y3183" s="387" t="s">
        <v>1748</v>
      </c>
      <c r="Z3183" s="387" t="s">
        <v>1734</v>
      </c>
      <c r="AA3183" s="387" t="s">
        <v>1733</v>
      </c>
      <c r="AB3183" s="387">
        <v>50.43</v>
      </c>
      <c r="AC3183" s="387">
        <v>0</v>
      </c>
      <c r="AD3183" s="387">
        <v>0</v>
      </c>
      <c r="AE3183" s="387">
        <v>50.43</v>
      </c>
      <c r="AF3183" s="387" t="s">
        <v>1729</v>
      </c>
      <c r="AG3183" s="387">
        <v>50.43</v>
      </c>
      <c r="AH3183" s="387">
        <v>0</v>
      </c>
      <c r="AI3183" s="387">
        <v>0</v>
      </c>
      <c r="AJ3183" s="387">
        <v>50.43</v>
      </c>
      <c r="AK3183" s="387">
        <v>5.04</v>
      </c>
    </row>
    <row r="3184" spans="1:37">
      <c r="A3184" s="387" t="s">
        <v>1760</v>
      </c>
      <c r="B3184" s="388">
        <v>43708.945127314815</v>
      </c>
      <c r="C3184" s="389">
        <v>43708</v>
      </c>
      <c r="D3184" s="387" t="s">
        <v>1759</v>
      </c>
      <c r="E3184" s="389">
        <v>43708</v>
      </c>
      <c r="F3184" s="387" t="s">
        <v>1758</v>
      </c>
      <c r="G3184" s="389">
        <v>43708</v>
      </c>
      <c r="H3184" s="387" t="s">
        <v>1757</v>
      </c>
      <c r="I3184" s="389">
        <v>43708</v>
      </c>
      <c r="J3184" s="387" t="s">
        <v>1756</v>
      </c>
      <c r="K3184" s="387" t="s">
        <v>1741</v>
      </c>
      <c r="L3184" s="390" t="s">
        <v>1732</v>
      </c>
      <c r="M3184" s="390" t="s">
        <v>1755</v>
      </c>
      <c r="N3184" s="390" t="str">
        <f t="shared" si="100"/>
        <v>Employee2@blyblade.com</v>
      </c>
      <c r="O3184" s="390" t="str">
        <f t="shared" si="101"/>
        <v>Cal_Thompson</v>
      </c>
      <c r="P3184" s="387" t="s">
        <v>1728</v>
      </c>
      <c r="Q3184" s="387" t="s">
        <v>1754</v>
      </c>
      <c r="R3184" s="387" t="s">
        <v>1753</v>
      </c>
      <c r="S3184" s="387">
        <v>15.36</v>
      </c>
      <c r="T3184" s="387">
        <v>57</v>
      </c>
      <c r="U3184" s="387" t="s">
        <v>1752</v>
      </c>
      <c r="V3184" s="387" t="s">
        <v>1751</v>
      </c>
      <c r="W3184" s="387" t="s">
        <v>1750</v>
      </c>
      <c r="X3184" s="387" t="s">
        <v>1749</v>
      </c>
      <c r="Y3184" s="387" t="s">
        <v>1748</v>
      </c>
      <c r="Z3184" s="387" t="s">
        <v>1734</v>
      </c>
      <c r="AA3184" s="387" t="s">
        <v>1747</v>
      </c>
      <c r="AB3184" s="387">
        <v>0</v>
      </c>
      <c r="AC3184" s="387">
        <v>0</v>
      </c>
      <c r="AD3184" s="387">
        <v>11.73</v>
      </c>
      <c r="AE3184" s="387">
        <v>11.73</v>
      </c>
      <c r="AF3184" s="387" t="s">
        <v>1729</v>
      </c>
      <c r="AG3184" s="387">
        <v>0</v>
      </c>
      <c r="AH3184" s="387">
        <v>0</v>
      </c>
      <c r="AI3184" s="387">
        <v>11.73</v>
      </c>
      <c r="AJ3184" s="387">
        <v>11.73</v>
      </c>
      <c r="AK3184" s="387">
        <v>0</v>
      </c>
    </row>
    <row r="3185" spans="1:37">
      <c r="A3185" s="387" t="s">
        <v>1746</v>
      </c>
      <c r="B3185" s="388">
        <v>43709.001111111109</v>
      </c>
      <c r="C3185" s="389">
        <v>43708</v>
      </c>
      <c r="D3185" s="387" t="s">
        <v>1745</v>
      </c>
      <c r="E3185" s="389">
        <v>43708</v>
      </c>
      <c r="F3185" s="387" t="s">
        <v>1744</v>
      </c>
      <c r="G3185" s="389">
        <v>43709</v>
      </c>
      <c r="H3185" s="387" t="s">
        <v>1743</v>
      </c>
      <c r="I3185" s="389">
        <v>43708</v>
      </c>
      <c r="J3185" s="387" t="s">
        <v>1742</v>
      </c>
      <c r="K3185" s="387" t="s">
        <v>1741</v>
      </c>
      <c r="L3185" s="390" t="s">
        <v>1732</v>
      </c>
      <c r="M3185" s="390" t="s">
        <v>1740</v>
      </c>
      <c r="N3185" s="390" t="str">
        <f t="shared" si="100"/>
        <v>Employee52@blyblade.com</v>
      </c>
      <c r="O3185" s="390" t="str">
        <f t="shared" si="101"/>
        <v>Allison _Keith</v>
      </c>
      <c r="P3185" s="387" t="s">
        <v>1728</v>
      </c>
      <c r="Q3185" s="387" t="s">
        <v>1739</v>
      </c>
      <c r="R3185" s="387" t="s">
        <v>1738</v>
      </c>
      <c r="S3185" s="387">
        <v>1.03</v>
      </c>
      <c r="T3185" s="387">
        <v>41</v>
      </c>
      <c r="U3185" s="387" t="s">
        <v>1737</v>
      </c>
      <c r="V3185" s="387" t="s">
        <v>1737</v>
      </c>
      <c r="W3185" s="387" t="s">
        <v>1728</v>
      </c>
      <c r="X3185" s="387" t="s">
        <v>1736</v>
      </c>
      <c r="Y3185" s="387" t="s">
        <v>1735</v>
      </c>
      <c r="Z3185" s="387" t="s">
        <v>1734</v>
      </c>
      <c r="AA3185" s="387" t="s">
        <v>1733</v>
      </c>
      <c r="AB3185" s="387">
        <v>32.159999999999997</v>
      </c>
      <c r="AC3185" s="387">
        <v>0</v>
      </c>
      <c r="AD3185" s="387">
        <v>0</v>
      </c>
      <c r="AE3185" s="387">
        <v>30</v>
      </c>
      <c r="AF3185" s="387" t="s">
        <v>1729</v>
      </c>
      <c r="AG3185" s="387">
        <v>32.159999999999997</v>
      </c>
      <c r="AH3185" s="387">
        <v>0</v>
      </c>
      <c r="AI3185" s="387">
        <v>0</v>
      </c>
      <c r="AJ3185" s="387">
        <v>30</v>
      </c>
      <c r="AK3185" s="387">
        <v>3</v>
      </c>
    </row>
    <row r="3186" spans="1:37">
      <c r="A3186" s="387" t="s">
        <v>1730</v>
      </c>
      <c r="B3186" s="387" t="s">
        <v>1728</v>
      </c>
      <c r="C3186" s="387" t="s">
        <v>1728</v>
      </c>
      <c r="D3186" s="387" t="s">
        <v>1728</v>
      </c>
      <c r="E3186" s="387" t="s">
        <v>1728</v>
      </c>
      <c r="F3186" s="387" t="s">
        <v>1728</v>
      </c>
      <c r="G3186" s="387" t="s">
        <v>1728</v>
      </c>
      <c r="H3186" s="387" t="s">
        <v>1728</v>
      </c>
      <c r="I3186" s="387" t="s">
        <v>1728</v>
      </c>
      <c r="J3186" s="387" t="s">
        <v>1728</v>
      </c>
      <c r="K3186" s="387" t="s">
        <v>1728</v>
      </c>
      <c r="L3186" s="390" t="s">
        <v>1732</v>
      </c>
      <c r="M3186" s="390" t="s">
        <v>1731</v>
      </c>
      <c r="N3186" s="390" t="str">
        <f t="shared" si="100"/>
        <v>Employee8@blyblade.com</v>
      </c>
      <c r="O3186" s="390" t="str">
        <f t="shared" si="101"/>
        <v>--_--</v>
      </c>
      <c r="P3186" s="387" t="s">
        <v>1728</v>
      </c>
      <c r="Q3186" s="387" t="s">
        <v>1728</v>
      </c>
      <c r="R3186" s="387" t="s">
        <v>1728</v>
      </c>
      <c r="S3186" s="387" t="s">
        <v>1728</v>
      </c>
      <c r="T3186" s="387" t="s">
        <v>1728</v>
      </c>
      <c r="U3186" s="387" t="s">
        <v>1728</v>
      </c>
      <c r="V3186" s="387" t="s">
        <v>1728</v>
      </c>
      <c r="W3186" s="387" t="s">
        <v>1728</v>
      </c>
      <c r="X3186" s="387" t="s">
        <v>1728</v>
      </c>
      <c r="Y3186" s="387" t="s">
        <v>1728</v>
      </c>
      <c r="Z3186" s="387" t="s">
        <v>1728</v>
      </c>
      <c r="AA3186" s="387" t="s">
        <v>1730</v>
      </c>
      <c r="AB3186" s="387">
        <v>12268.88</v>
      </c>
      <c r="AC3186" s="387">
        <v>0</v>
      </c>
      <c r="AD3186" s="387">
        <v>0</v>
      </c>
      <c r="AE3186" s="387">
        <v>12268.88</v>
      </c>
      <c r="AF3186" s="387" t="s">
        <v>1729</v>
      </c>
      <c r="AG3186" s="387">
        <v>12268.88</v>
      </c>
      <c r="AH3186" s="387">
        <v>0</v>
      </c>
      <c r="AI3186" s="387">
        <v>0</v>
      </c>
      <c r="AJ3186" s="387">
        <v>12268.88</v>
      </c>
      <c r="AK3186" s="387" t="s">
        <v>1728</v>
      </c>
    </row>
  </sheetData>
  <autoFilter ref="A77:AK3186" xr:uid="{00000000-0009-0000-0000-000003000000}"/>
  <pageMargins left="0.7" right="0.7" top="0.75" bottom="0.75" header="0.3" footer="0.3"/>
  <pageSetup orientation="portrait"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5">
    <pageSetUpPr fitToPage="1"/>
  </sheetPr>
  <dimension ref="A1:I190"/>
  <sheetViews>
    <sheetView workbookViewId="0">
      <selection activeCell="H30" sqref="H30"/>
    </sheetView>
  </sheetViews>
  <sheetFormatPr defaultColWidth="11.42578125" defaultRowHeight="12.75"/>
  <cols>
    <col min="1" max="16384" width="11.42578125" style="261"/>
  </cols>
  <sheetData>
    <row r="1" spans="1:8" ht="18.75">
      <c r="A1" s="347" t="s">
        <v>6292</v>
      </c>
      <c r="H1" s="303" t="s">
        <v>0</v>
      </c>
    </row>
    <row r="2" spans="1:8">
      <c r="A2" s="54" t="s">
        <v>1597</v>
      </c>
      <c r="H2" s="303"/>
    </row>
    <row r="3" spans="1:8">
      <c r="A3" s="162" t="str">
        <f>'INTRO Data Anlaysis'!A3</f>
        <v>Workbook 2: Data Analysis</v>
      </c>
    </row>
    <row r="4" spans="1:8">
      <c r="A4" s="5" t="str">
        <f ca="1">"Sheet: "&amp;MID(CELL("filename",A1),FIND("]",CELL("filename",A1))+1,255)</f>
        <v>Sheet: SUMMARY</v>
      </c>
    </row>
    <row r="5" spans="1:8" s="162" customFormat="1"/>
    <row r="6" spans="1:8" s="162" customFormat="1" ht="15.75">
      <c r="A6" s="286" t="s">
        <v>1635</v>
      </c>
    </row>
    <row r="7" spans="1:8" s="162" customFormat="1">
      <c r="A7" s="265"/>
    </row>
    <row r="8" spans="1:8" s="304" customFormat="1">
      <c r="A8" s="266" t="s">
        <v>6283</v>
      </c>
    </row>
    <row r="9" spans="1:8" s="304" customFormat="1">
      <c r="A9" s="266"/>
    </row>
    <row r="10" spans="1:8" s="304" customFormat="1">
      <c r="A10" s="305" t="s">
        <v>1634</v>
      </c>
    </row>
    <row r="11" spans="1:8" s="304" customFormat="1">
      <c r="A11" s="214" t="s">
        <v>112</v>
      </c>
    </row>
    <row r="12" spans="1:8" s="304" customFormat="1"/>
    <row r="13" spans="1:8" s="304" customFormat="1">
      <c r="A13" s="105" t="s">
        <v>61</v>
      </c>
    </row>
    <row r="14" spans="1:8" s="304" customFormat="1">
      <c r="A14" s="71" t="s">
        <v>62</v>
      </c>
    </row>
    <row r="15" spans="1:8" s="304" customFormat="1">
      <c r="A15" s="105"/>
    </row>
    <row r="16" spans="1:8" s="304" customFormat="1">
      <c r="A16" s="105" t="s">
        <v>97</v>
      </c>
    </row>
    <row r="17" spans="1:9" s="304" customFormat="1">
      <c r="A17" s="71" t="s">
        <v>100</v>
      </c>
    </row>
    <row r="18" spans="1:9" s="304" customFormat="1">
      <c r="A18" s="277"/>
    </row>
    <row r="19" spans="1:9" s="70" customFormat="1" ht="13.9" customHeight="1">
      <c r="A19" s="105" t="s">
        <v>98</v>
      </c>
      <c r="B19" s="72"/>
      <c r="I19" s="77"/>
    </row>
    <row r="20" spans="1:9" s="70" customFormat="1" ht="13.9" customHeight="1">
      <c r="A20" s="71" t="s">
        <v>101</v>
      </c>
      <c r="B20" s="72"/>
      <c r="I20" s="77"/>
    </row>
    <row r="21" spans="1:9" s="70" customFormat="1" ht="13.9" customHeight="1">
      <c r="A21" s="71"/>
      <c r="B21" s="72"/>
      <c r="I21" s="77"/>
    </row>
    <row r="22" spans="1:9" s="304" customFormat="1">
      <c r="A22" s="277" t="s">
        <v>99</v>
      </c>
    </row>
    <row r="23" spans="1:9" s="304" customFormat="1">
      <c r="A23" s="71" t="s">
        <v>66</v>
      </c>
    </row>
    <row r="24" spans="1:9" s="304" customFormat="1"/>
    <row r="29" spans="1:9">
      <c r="B29" s="212"/>
    </row>
    <row r="30" spans="1:9" s="307" customFormat="1">
      <c r="A30" s="306"/>
    </row>
    <row r="31" spans="1:9" s="309" customFormat="1">
      <c r="A31" s="308"/>
    </row>
    <row r="32" spans="1:9" s="162" customFormat="1">
      <c r="B32" s="212"/>
    </row>
    <row r="33" s="162" customFormat="1"/>
    <row r="34" s="162" customFormat="1"/>
    <row r="35" s="162" customFormat="1"/>
    <row r="36" s="162" customFormat="1"/>
    <row r="37" s="162" customFormat="1"/>
    <row r="38" s="162" customFormat="1"/>
    <row r="39" s="162" customFormat="1"/>
    <row r="40" s="162" customFormat="1"/>
    <row r="41" s="162" customFormat="1"/>
    <row r="42" s="162" customFormat="1"/>
    <row r="43" s="162" customFormat="1"/>
    <row r="44" s="162" customFormat="1"/>
    <row r="45" s="162" customFormat="1"/>
    <row r="46" s="162" customFormat="1"/>
    <row r="47" s="162" customFormat="1"/>
    <row r="48" s="162" customFormat="1"/>
    <row r="49" s="162" customFormat="1"/>
    <row r="50" s="162" customFormat="1"/>
    <row r="51" s="162" customFormat="1"/>
    <row r="52" s="162" customFormat="1"/>
    <row r="53" s="162" customFormat="1"/>
    <row r="54" s="162" customFormat="1"/>
    <row r="55" s="162" customFormat="1"/>
    <row r="56" s="162" customFormat="1"/>
    <row r="57" s="162" customFormat="1"/>
    <row r="58" s="162" customFormat="1"/>
    <row r="59" s="162" customFormat="1"/>
    <row r="60" s="162" customFormat="1"/>
    <row r="61" s="162" customFormat="1"/>
    <row r="62" s="162" customFormat="1"/>
    <row r="63" s="162" customFormat="1"/>
    <row r="64" s="162" customFormat="1"/>
    <row r="65" s="162" customFormat="1"/>
    <row r="66" s="162" customFormat="1"/>
    <row r="67" s="162" customFormat="1"/>
    <row r="68" s="162" customFormat="1"/>
    <row r="69" s="162" customFormat="1"/>
    <row r="70" s="162" customFormat="1"/>
    <row r="71" s="162" customFormat="1"/>
    <row r="72" s="162" customFormat="1"/>
    <row r="73" s="162" customFormat="1"/>
    <row r="74" s="162" customFormat="1"/>
    <row r="75" s="162" customFormat="1"/>
    <row r="76" s="162" customFormat="1"/>
    <row r="77" s="162" customFormat="1"/>
    <row r="78" s="162" customFormat="1"/>
    <row r="79" s="162" customFormat="1"/>
    <row r="80" s="162" customFormat="1"/>
    <row r="81" s="162" customFormat="1"/>
    <row r="82" s="162" customFormat="1"/>
    <row r="83" s="162" customFormat="1"/>
    <row r="84" s="162" customFormat="1"/>
    <row r="85" s="162" customFormat="1"/>
    <row r="86" s="162" customFormat="1"/>
    <row r="87" s="162" customFormat="1"/>
    <row r="88" s="162" customFormat="1"/>
    <row r="89" s="162" customFormat="1"/>
    <row r="90" s="162" customFormat="1"/>
    <row r="91" s="162" customFormat="1"/>
    <row r="92" s="162" customFormat="1"/>
    <row r="93" s="162" customFormat="1"/>
    <row r="94" s="162" customFormat="1"/>
    <row r="95" s="162" customFormat="1"/>
    <row r="96" s="162" customFormat="1"/>
    <row r="97" s="162" customFormat="1"/>
    <row r="98" s="162" customFormat="1"/>
    <row r="99" s="162" customFormat="1"/>
    <row r="100" s="162" customFormat="1"/>
    <row r="101" s="162" customFormat="1"/>
    <row r="102" s="162" customFormat="1"/>
    <row r="103" s="162" customFormat="1"/>
    <row r="104" s="162" customFormat="1"/>
    <row r="105" s="162" customFormat="1"/>
    <row r="106" s="162" customFormat="1"/>
    <row r="107" s="162" customFormat="1"/>
    <row r="108" s="162" customFormat="1"/>
    <row r="109" s="162" customFormat="1"/>
    <row r="110" s="162" customFormat="1"/>
    <row r="111" s="162" customFormat="1"/>
    <row r="112" s="162" customFormat="1"/>
    <row r="113" s="162" customFormat="1"/>
    <row r="114" s="162" customFormat="1"/>
    <row r="115" s="162" customFormat="1"/>
    <row r="116" s="162" customFormat="1"/>
    <row r="117" s="162" customFormat="1"/>
    <row r="118" s="162" customFormat="1"/>
    <row r="119" s="162" customFormat="1"/>
    <row r="120" s="162" customFormat="1"/>
    <row r="121" s="162" customFormat="1"/>
    <row r="122" s="162" customFormat="1"/>
    <row r="123" s="162" customFormat="1"/>
    <row r="124" s="162" customFormat="1"/>
    <row r="125" s="162" customFormat="1"/>
    <row r="126" s="162" customFormat="1"/>
    <row r="127" s="162" customFormat="1"/>
    <row r="128" s="162" customFormat="1"/>
    <row r="129" s="162" customFormat="1"/>
    <row r="130" s="162" customFormat="1"/>
    <row r="131" s="162" customFormat="1"/>
    <row r="132" s="162" customFormat="1"/>
    <row r="133" s="162" customFormat="1"/>
    <row r="134" s="162" customFormat="1"/>
    <row r="135" s="162" customFormat="1"/>
    <row r="136" s="162" customFormat="1"/>
    <row r="137" s="162" customFormat="1"/>
    <row r="138" s="162" customFormat="1"/>
    <row r="139" s="162" customFormat="1"/>
    <row r="140" s="162" customFormat="1"/>
    <row r="141" s="162" customFormat="1"/>
    <row r="142" s="162" customFormat="1"/>
    <row r="143" s="162" customFormat="1"/>
    <row r="144" s="162" customFormat="1"/>
    <row r="145" s="162" customFormat="1"/>
    <row r="146" s="162" customFormat="1"/>
    <row r="147" s="162" customFormat="1"/>
    <row r="148" s="162" customFormat="1"/>
    <row r="149" s="162" customFormat="1"/>
    <row r="150" s="162" customFormat="1"/>
    <row r="151" s="162" customFormat="1"/>
    <row r="152" s="162" customFormat="1"/>
    <row r="153" s="162" customFormat="1"/>
    <row r="154" s="162" customFormat="1"/>
    <row r="155" s="162" customFormat="1"/>
    <row r="156" s="162" customFormat="1"/>
    <row r="157" s="162" customFormat="1"/>
    <row r="158" s="162" customFormat="1"/>
    <row r="159" s="162" customFormat="1"/>
    <row r="160" s="162" customFormat="1"/>
    <row r="161" s="162" customFormat="1"/>
    <row r="162" s="162" customFormat="1"/>
    <row r="163" s="162" customFormat="1"/>
    <row r="164" s="162" customFormat="1"/>
    <row r="165" s="162" customFormat="1"/>
    <row r="166" s="162" customFormat="1"/>
    <row r="167" s="162" customFormat="1"/>
    <row r="168" s="162" customFormat="1"/>
    <row r="169" s="162" customFormat="1"/>
    <row r="170" s="162" customFormat="1"/>
    <row r="171" s="162" customFormat="1"/>
    <row r="172" s="162" customFormat="1"/>
    <row r="173" s="162" customFormat="1"/>
    <row r="174" s="162" customFormat="1"/>
    <row r="175" s="162" customFormat="1"/>
    <row r="176" s="162" customFormat="1"/>
    <row r="177" s="162" customFormat="1"/>
    <row r="178" s="162" customFormat="1"/>
    <row r="179" s="162" customFormat="1"/>
    <row r="180" s="162" customFormat="1"/>
    <row r="181" s="162" customFormat="1"/>
    <row r="182" s="162" customFormat="1"/>
    <row r="183" s="162" customFormat="1"/>
    <row r="184" s="162" customFormat="1"/>
    <row r="185" s="162" customFormat="1"/>
    <row r="186" s="162" customFormat="1"/>
    <row r="187" s="162" customFormat="1"/>
    <row r="188" s="162" customFormat="1"/>
    <row r="189" s="162" customFormat="1"/>
    <row r="190" s="162" customFormat="1"/>
  </sheetData>
  <sheetProtection algorithmName="SHA-512" hashValue="h7b2UqkVSA3xDzvjGdX7zh4yoUbg5aOsuZHnEVwlEfRmFogxptDuYh3tPXRNY0Iv/Wa8IxUU9PFdTX2OwoJeZQ==" saltValue="LiXIoBDWdzavo8EwWJd2jw==" spinCount="100000" sheet="1" objects="1" scenarios="1"/>
  <pageMargins left="0.7" right="0.7" top="0.75" bottom="0.75" header="0.3" footer="0.3"/>
  <pageSetup fitToHeight="10" orientation="landscape" horizontalDpi="0" verticalDpi="0"/>
  <headerFooter>
    <oddFooter>&amp;L&amp;"Helvetica,Regular"&amp;12&amp;K000000© All rights reserved, 2019, Marianne Wolk &amp; Richard Horwitz</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744EC-F38C-E042-8AF1-82186F97D6F8}">
  <sheetPr codeName="Sheet17"/>
  <dimension ref="A1:EC69"/>
  <sheetViews>
    <sheetView zoomScale="85" workbookViewId="0">
      <selection activeCell="G8" sqref="G8"/>
    </sheetView>
  </sheetViews>
  <sheetFormatPr defaultColWidth="11.28515625" defaultRowHeight="12.75"/>
  <cols>
    <col min="1" max="1" width="13.42578125" style="671" customWidth="1"/>
    <col min="2" max="2" width="11.42578125" style="671"/>
    <col min="3" max="3" width="49.7109375" style="671" customWidth="1"/>
    <col min="4" max="4" width="12" style="671" customWidth="1"/>
    <col min="5" max="6" width="11.42578125" style="671"/>
    <col min="7" max="7" width="12.7109375" style="671" customWidth="1"/>
    <col min="8" max="10" width="11.28515625" style="671"/>
    <col min="11" max="11" width="12.5703125" style="671" bestFit="1" customWidth="1"/>
    <col min="12" max="54" width="11.28515625" style="671"/>
    <col min="55" max="66" width="11.28515625" style="672"/>
    <col min="67" max="78" width="11.28515625" style="671"/>
  </cols>
  <sheetData>
    <row r="1" spans="1:133" s="707" customFormat="1">
      <c r="D1" s="704"/>
      <c r="I1" s="700"/>
      <c r="J1" s="700"/>
      <c r="K1" s="704"/>
      <c r="L1" s="704"/>
      <c r="M1" s="704"/>
      <c r="N1" s="704"/>
      <c r="O1" s="704"/>
      <c r="P1" s="704"/>
      <c r="Q1" s="704"/>
      <c r="R1" s="704"/>
      <c r="S1" s="704"/>
      <c r="T1" s="704"/>
      <c r="U1" s="704"/>
      <c r="V1" s="704"/>
      <c r="W1" s="704"/>
      <c r="X1" s="704"/>
      <c r="Y1" s="704"/>
      <c r="Z1" s="704"/>
      <c r="AA1" s="704"/>
      <c r="AB1" s="704"/>
      <c r="AC1" s="704"/>
      <c r="AD1" s="704"/>
      <c r="AE1" s="704"/>
      <c r="AF1" s="704"/>
      <c r="AG1" s="704"/>
      <c r="AH1" s="704"/>
      <c r="AI1" s="704"/>
      <c r="AJ1" s="704"/>
      <c r="AK1" s="704"/>
      <c r="AL1" s="704"/>
      <c r="AM1" s="702"/>
      <c r="AN1" s="702"/>
      <c r="AO1" s="702"/>
      <c r="AP1" s="702"/>
      <c r="AQ1" s="702"/>
      <c r="AR1" s="702"/>
      <c r="AS1" s="702"/>
      <c r="AT1" s="702"/>
      <c r="AU1" s="702"/>
      <c r="AV1" s="702"/>
      <c r="AW1" s="702"/>
      <c r="AX1" s="702"/>
      <c r="AY1" s="702"/>
      <c r="AZ1" s="702"/>
      <c r="BA1" s="702"/>
      <c r="BB1" s="702"/>
      <c r="BC1" s="705"/>
      <c r="BD1" s="705"/>
      <c r="BE1" s="705"/>
      <c r="BF1" s="705"/>
      <c r="BG1" s="705"/>
      <c r="BH1" s="705"/>
      <c r="BI1" s="705"/>
      <c r="BJ1" s="705"/>
      <c r="BK1" s="705"/>
      <c r="BL1" s="705"/>
      <c r="BM1" s="705"/>
      <c r="BN1" s="705"/>
      <c r="BO1" s="706"/>
      <c r="BP1" s="706"/>
      <c r="BQ1" s="706"/>
      <c r="BR1" s="706"/>
      <c r="BS1" s="706"/>
      <c r="BT1" s="706"/>
      <c r="BU1" s="706"/>
      <c r="BV1" s="706"/>
      <c r="BW1" s="706"/>
      <c r="BX1" s="706"/>
      <c r="BY1" s="706"/>
      <c r="BZ1" s="706"/>
      <c r="CA1" s="707">
        <v>2</v>
      </c>
      <c r="CB1" s="707">
        <f>VALUE('ENTER SFAM ID'!C8)</f>
        <v>23813780</v>
      </c>
      <c r="CC1" s="768" t="b">
        <f ca="1">TODAY()&lt;6/1/2022</f>
        <v>0</v>
      </c>
      <c r="CD1" s="707">
        <v>2</v>
      </c>
      <c r="CE1" s="707">
        <v>3</v>
      </c>
      <c r="CF1" s="707">
        <v>4</v>
      </c>
      <c r="CG1" s="707">
        <v>5</v>
      </c>
      <c r="CH1" s="707">
        <v>6</v>
      </c>
      <c r="CI1" s="707">
        <v>7</v>
      </c>
      <c r="CJ1" s="707">
        <v>8</v>
      </c>
      <c r="CK1" s="707">
        <v>9</v>
      </c>
      <c r="CL1" s="707">
        <v>10</v>
      </c>
      <c r="CM1" s="707">
        <v>11</v>
      </c>
      <c r="CN1" s="707">
        <v>12</v>
      </c>
      <c r="CO1" s="707">
        <v>13</v>
      </c>
      <c r="CW1" s="759">
        <v>1</v>
      </c>
      <c r="CX1" s="759" t="s">
        <v>6596</v>
      </c>
      <c r="DD1" s="721">
        <v>1</v>
      </c>
      <c r="DE1" s="721">
        <v>2</v>
      </c>
      <c r="DF1" s="721">
        <v>3</v>
      </c>
      <c r="DG1" s="721">
        <v>4</v>
      </c>
      <c r="DH1" s="721">
        <v>5</v>
      </c>
      <c r="DI1" s="721">
        <v>6</v>
      </c>
      <c r="DJ1" s="721">
        <v>7</v>
      </c>
      <c r="DK1" s="721">
        <v>8</v>
      </c>
      <c r="DL1" s="721">
        <v>9</v>
      </c>
      <c r="DM1" s="721">
        <v>10</v>
      </c>
      <c r="DN1" s="721">
        <v>11</v>
      </c>
      <c r="DO1" s="721">
        <v>12</v>
      </c>
      <c r="DP1" s="721">
        <v>13</v>
      </c>
      <c r="DQ1" s="721">
        <v>14</v>
      </c>
      <c r="DR1" s="721">
        <v>15</v>
      </c>
      <c r="DS1" s="721">
        <v>16</v>
      </c>
      <c r="DT1" s="721">
        <v>17</v>
      </c>
      <c r="DU1" s="721">
        <v>18</v>
      </c>
      <c r="DV1" s="721">
        <v>19</v>
      </c>
      <c r="DW1" s="721">
        <v>20</v>
      </c>
      <c r="DX1" s="721">
        <v>21</v>
      </c>
      <c r="DY1" s="721">
        <v>22</v>
      </c>
      <c r="DZ1" s="721">
        <v>23</v>
      </c>
      <c r="EA1" s="721">
        <v>24</v>
      </c>
      <c r="EB1" s="721">
        <v>25</v>
      </c>
      <c r="EC1" s="721">
        <v>26</v>
      </c>
    </row>
    <row r="2" spans="1:133" s="711" customFormat="1" ht="15.75">
      <c r="AA2" s="700"/>
      <c r="AB2" s="704"/>
      <c r="AC2" s="704"/>
      <c r="AD2" s="704"/>
      <c r="AE2" s="704"/>
      <c r="AF2" s="704"/>
      <c r="AG2" s="704"/>
      <c r="AH2" s="704"/>
      <c r="AI2" s="704"/>
      <c r="AJ2" s="700"/>
      <c r="AK2" s="700"/>
      <c r="AL2" s="700"/>
      <c r="AM2" s="702"/>
      <c r="AN2" s="702"/>
      <c r="AO2" s="702"/>
      <c r="AP2" s="702"/>
      <c r="AQ2" s="702"/>
      <c r="AR2" s="702"/>
      <c r="AS2" s="702"/>
      <c r="AT2" s="702"/>
      <c r="AU2" s="702"/>
      <c r="AV2" s="702"/>
      <c r="AW2" s="702"/>
      <c r="AX2" s="702"/>
      <c r="AY2" s="702"/>
      <c r="AZ2" s="702"/>
      <c r="BA2" s="702"/>
      <c r="BB2" s="702"/>
      <c r="BC2" s="705"/>
      <c r="BD2" s="705"/>
      <c r="BE2" s="705"/>
      <c r="BF2" s="705"/>
      <c r="BG2" s="705"/>
      <c r="BH2" s="705"/>
      <c r="BI2" s="705"/>
      <c r="BJ2" s="705"/>
      <c r="BK2" s="705"/>
      <c r="BL2" s="705"/>
      <c r="BM2" s="705"/>
      <c r="BN2" s="705"/>
      <c r="BO2" s="706"/>
      <c r="BP2" s="706"/>
      <c r="BQ2" s="706"/>
      <c r="BR2" s="706"/>
      <c r="BS2" s="706"/>
      <c r="BT2" s="706"/>
      <c r="BU2" s="706"/>
      <c r="BV2" s="706"/>
      <c r="BW2" s="706"/>
      <c r="BX2" s="706"/>
      <c r="BY2" s="706"/>
      <c r="BZ2" s="706"/>
      <c r="CA2" s="708">
        <v>16</v>
      </c>
      <c r="CB2" s="709">
        <f t="shared" ref="CB2:CB14" si="0">MOD($CB$1,CA2)+1</f>
        <v>5</v>
      </c>
      <c r="CC2" s="710">
        <f>CB2</f>
        <v>5</v>
      </c>
      <c r="CD2" s="711">
        <f>RANK($CC2,$CC$2:$CC$3)</f>
        <v>2</v>
      </c>
      <c r="CE2" s="711">
        <f>RANK($CC2,$CC$2:$CC$4)</f>
        <v>3</v>
      </c>
      <c r="CF2" s="711">
        <f>RANK($CC2,$CC$2:$CC$5)</f>
        <v>4</v>
      </c>
      <c r="CG2" s="711">
        <f>RANK($CC2,$CC$2:$CC$6)</f>
        <v>4</v>
      </c>
      <c r="CH2" s="711">
        <f>RANK($CC2,$CC$2:$CC$7)</f>
        <v>5</v>
      </c>
      <c r="CI2" s="711">
        <f>RANK($CC2,$CC$2:$CC$8)</f>
        <v>6</v>
      </c>
      <c r="CJ2" s="711">
        <f>RANK($CC2,$CC$2:$CC$9)</f>
        <v>7</v>
      </c>
      <c r="CK2" s="711">
        <f>RANK($CC2,$CC$2:$CC$10)</f>
        <v>8</v>
      </c>
      <c r="CL2" s="711">
        <f>RANK($CC2,$CC$2:$CC$11)</f>
        <v>9</v>
      </c>
      <c r="CM2" s="711">
        <f>RANK($CC2,$CC$2:$CC$12)</f>
        <v>10</v>
      </c>
      <c r="CN2" s="711">
        <f>RANK($CC2,$CC$2:$CC$13)</f>
        <v>11</v>
      </c>
      <c r="CO2" s="711">
        <f>RANK($CC2,$CC$2:$CC$14)</f>
        <v>12</v>
      </c>
      <c r="CT2" s="712"/>
      <c r="CW2" s="759">
        <v>2</v>
      </c>
      <c r="CX2" s="759" t="s">
        <v>1639</v>
      </c>
      <c r="DD2" s="722" t="s">
        <v>457</v>
      </c>
      <c r="DE2" s="723" t="s">
        <v>458</v>
      </c>
      <c r="DF2" s="722" t="s">
        <v>6568</v>
      </c>
      <c r="DG2" s="723" t="s">
        <v>922</v>
      </c>
      <c r="DH2" s="726" t="s">
        <v>6586</v>
      </c>
      <c r="DI2" s="723" t="s">
        <v>997</v>
      </c>
      <c r="DJ2" s="722" t="s">
        <v>6569</v>
      </c>
      <c r="DK2" s="723" t="s">
        <v>6570</v>
      </c>
      <c r="DL2" s="723" t="s">
        <v>6571</v>
      </c>
      <c r="DM2" s="723" t="s">
        <v>6572</v>
      </c>
      <c r="DN2" s="723" t="s">
        <v>1139</v>
      </c>
      <c r="DO2" s="723" t="s">
        <v>6573</v>
      </c>
      <c r="DP2" s="723" t="s">
        <v>1195</v>
      </c>
      <c r="DQ2" s="723" t="s">
        <v>6574</v>
      </c>
      <c r="DR2" s="723" t="s">
        <v>6575</v>
      </c>
      <c r="DS2" s="723" t="s">
        <v>6576</v>
      </c>
      <c r="DT2" s="723" t="s">
        <v>6577</v>
      </c>
      <c r="DU2" s="723" t="s">
        <v>6578</v>
      </c>
      <c r="DV2" s="723" t="s">
        <v>6579</v>
      </c>
      <c r="DW2" s="723" t="s">
        <v>1386</v>
      </c>
      <c r="DX2" s="723" t="s">
        <v>6580</v>
      </c>
      <c r="DY2" s="723" t="s">
        <v>1438</v>
      </c>
      <c r="DZ2" s="723" t="s">
        <v>6581</v>
      </c>
      <c r="EA2" s="723" t="s">
        <v>6582</v>
      </c>
      <c r="EB2" s="723" t="s">
        <v>6583</v>
      </c>
      <c r="EC2" s="723" t="s">
        <v>6584</v>
      </c>
    </row>
    <row r="3" spans="1:133" s="711" customFormat="1" ht="15.75">
      <c r="AA3" s="700"/>
      <c r="AB3" s="700"/>
      <c r="AC3" s="700"/>
      <c r="AD3" s="700"/>
      <c r="AE3" s="700"/>
      <c r="AF3" s="700"/>
      <c r="AG3" s="700"/>
      <c r="AH3" s="700"/>
      <c r="AI3" s="700"/>
      <c r="AJ3" s="700"/>
      <c r="AK3" s="700"/>
      <c r="AL3" s="700"/>
      <c r="AM3" s="702"/>
      <c r="AN3" s="702"/>
      <c r="AO3" s="702"/>
      <c r="AP3" s="702"/>
      <c r="AQ3" s="702"/>
      <c r="AR3" s="702"/>
      <c r="AS3" s="702"/>
      <c r="AT3" s="702"/>
      <c r="AU3" s="702"/>
      <c r="AV3" s="702"/>
      <c r="AW3" s="702"/>
      <c r="AX3" s="702"/>
      <c r="AY3" s="702"/>
      <c r="AZ3" s="702"/>
      <c r="BA3" s="702"/>
      <c r="BB3" s="702"/>
      <c r="BC3" s="705"/>
      <c r="BD3" s="705"/>
      <c r="BE3" s="705"/>
      <c r="BF3" s="705"/>
      <c r="BG3" s="705"/>
      <c r="BH3" s="705"/>
      <c r="BI3" s="705"/>
      <c r="BJ3" s="705"/>
      <c r="BK3" s="705"/>
      <c r="BL3" s="705"/>
      <c r="BM3" s="705"/>
      <c r="BN3" s="705"/>
      <c r="BO3" s="706"/>
      <c r="BP3" s="706"/>
      <c r="BQ3" s="706"/>
      <c r="BR3" s="706"/>
      <c r="BS3" s="706"/>
      <c r="BT3" s="706"/>
      <c r="BU3" s="706"/>
      <c r="BV3" s="706"/>
      <c r="BW3" s="706"/>
      <c r="BX3" s="706"/>
      <c r="BY3" s="706"/>
      <c r="BZ3" s="706"/>
      <c r="CA3" s="708">
        <v>17</v>
      </c>
      <c r="CB3" s="709">
        <f t="shared" si="0"/>
        <v>11</v>
      </c>
      <c r="CC3" s="710">
        <f>IF(COUNTIF(CC$2:CC2,CB3)&gt;0,CB3+0.1*COUNTIF(CB$2:CB2,CB3),CB3)</f>
        <v>11</v>
      </c>
      <c r="CD3" s="711">
        <f>RANK(CC3,CC$2:CC$3)</f>
        <v>1</v>
      </c>
      <c r="CE3" s="711">
        <f t="shared" ref="CE3:CE4" si="1">RANK($CC3,$CC$2:$CC$4)</f>
        <v>2</v>
      </c>
      <c r="CF3" s="711">
        <f t="shared" ref="CF3:CF5" si="2">RANK($CC3,$CC$2:$CC$5)</f>
        <v>3</v>
      </c>
      <c r="CG3" s="711">
        <f t="shared" ref="CG3:CG6" si="3">RANK($CC3,$CC$2:$CC$6)</f>
        <v>3</v>
      </c>
      <c r="CH3" s="711">
        <f t="shared" ref="CH3:CH7" si="4">RANK($CC3,$CC$2:$CC$7)</f>
        <v>4</v>
      </c>
      <c r="CI3" s="711">
        <f t="shared" ref="CI3:CI8" si="5">RANK($CC3,$CC$2:$CC$8)</f>
        <v>5</v>
      </c>
      <c r="CJ3" s="711">
        <f t="shared" ref="CJ3:CJ9" si="6">RANK($CC3,$CC$2:$CC$9)</f>
        <v>6</v>
      </c>
      <c r="CK3" s="711">
        <f t="shared" ref="CK3:CK10" si="7">RANK($CC3,$CC$2:$CC$10)</f>
        <v>7</v>
      </c>
      <c r="CL3" s="711">
        <f t="shared" ref="CL3:CL11" si="8">RANK($CC3,$CC$2:$CC$11)</f>
        <v>7</v>
      </c>
      <c r="CM3" s="711">
        <f t="shared" ref="CM3:CM12" si="9">RANK($CC3,$CC$2:$CC$12)</f>
        <v>8</v>
      </c>
      <c r="CN3" s="711">
        <f t="shared" ref="CN3:CN13" si="10">RANK($CC3,$CC$2:$CC$13)</f>
        <v>9</v>
      </c>
      <c r="CO3" s="711">
        <f t="shared" ref="CO3:CO14" si="11">RANK($CC3,$CC$2:$CC$14)</f>
        <v>9</v>
      </c>
      <c r="CT3" s="712"/>
      <c r="CW3" s="759">
        <v>3</v>
      </c>
      <c r="CX3" s="759" t="s">
        <v>1640</v>
      </c>
    </row>
    <row r="4" spans="1:133" s="711" customFormat="1" ht="15.75">
      <c r="A4" s="702"/>
      <c r="B4" s="702"/>
      <c r="C4" s="702"/>
      <c r="D4" s="704"/>
      <c r="E4" s="700"/>
      <c r="F4" s="700"/>
      <c r="G4" s="700"/>
      <c r="H4" s="700"/>
      <c r="I4" s="700"/>
      <c r="J4" s="700"/>
      <c r="K4" s="700"/>
      <c r="L4" s="700"/>
      <c r="M4" s="700"/>
      <c r="N4" s="700"/>
      <c r="O4" s="700"/>
      <c r="P4" s="700"/>
      <c r="Q4" s="700"/>
      <c r="R4" s="700"/>
      <c r="S4" s="700"/>
      <c r="T4" s="700"/>
      <c r="U4" s="700"/>
      <c r="V4" s="700"/>
      <c r="W4" s="700"/>
      <c r="X4" s="700"/>
      <c r="Y4" s="700"/>
      <c r="Z4" s="700"/>
      <c r="AA4" s="700"/>
      <c r="AB4" s="700"/>
      <c r="AC4" s="700"/>
      <c r="AD4" s="700"/>
      <c r="AE4" s="700"/>
      <c r="AF4" s="700"/>
      <c r="AG4" s="700"/>
      <c r="AH4" s="700"/>
      <c r="AI4" s="700"/>
      <c r="AJ4" s="700"/>
      <c r="AK4" s="700"/>
      <c r="AL4" s="700"/>
      <c r="AM4" s="713"/>
      <c r="AN4" s="713"/>
      <c r="AO4" s="713"/>
      <c r="AP4" s="713"/>
      <c r="AQ4" s="702"/>
      <c r="AR4" s="702"/>
      <c r="AS4" s="702"/>
      <c r="AT4" s="702"/>
      <c r="AU4" s="702"/>
      <c r="AV4" s="702"/>
      <c r="AW4" s="702"/>
      <c r="AX4" s="702"/>
      <c r="AY4" s="702"/>
      <c r="AZ4" s="702"/>
      <c r="BA4" s="702"/>
      <c r="BB4" s="702"/>
      <c r="BC4" s="705"/>
      <c r="BD4" s="705"/>
      <c r="BE4" s="705"/>
      <c r="BF4" s="705"/>
      <c r="BG4" s="705"/>
      <c r="BH4" s="705"/>
      <c r="BI4" s="705"/>
      <c r="BJ4" s="705"/>
      <c r="BK4" s="705"/>
      <c r="BL4" s="705"/>
      <c r="BM4" s="705"/>
      <c r="BN4" s="705"/>
      <c r="BO4" s="706"/>
      <c r="BP4" s="706"/>
      <c r="BQ4" s="706"/>
      <c r="BR4" s="706"/>
      <c r="BS4" s="706"/>
      <c r="BT4" s="706"/>
      <c r="BU4" s="706"/>
      <c r="BV4" s="706"/>
      <c r="BW4" s="706"/>
      <c r="BX4" s="706"/>
      <c r="BY4" s="706"/>
      <c r="BZ4" s="706"/>
      <c r="CA4" s="708">
        <v>19</v>
      </c>
      <c r="CB4" s="709">
        <f t="shared" si="0"/>
        <v>17</v>
      </c>
      <c r="CC4" s="710">
        <f>IF(COUNTIF(CC$2:CC3,CB4)&gt;0,CB4+0.1*COUNTIF(CB$2:CB3,CB4),CB4)</f>
        <v>17</v>
      </c>
      <c r="CE4" s="711">
        <f t="shared" si="1"/>
        <v>1</v>
      </c>
      <c r="CF4" s="711">
        <f t="shared" si="2"/>
        <v>2</v>
      </c>
      <c r="CG4" s="711">
        <f t="shared" si="3"/>
        <v>2</v>
      </c>
      <c r="CH4" s="711">
        <f t="shared" si="4"/>
        <v>2</v>
      </c>
      <c r="CI4" s="711">
        <f t="shared" si="5"/>
        <v>2</v>
      </c>
      <c r="CJ4" s="711">
        <f t="shared" si="6"/>
        <v>3</v>
      </c>
      <c r="CK4" s="711">
        <f t="shared" si="7"/>
        <v>4</v>
      </c>
      <c r="CL4" s="711">
        <f t="shared" si="8"/>
        <v>4</v>
      </c>
      <c r="CM4" s="711">
        <f t="shared" si="9"/>
        <v>5</v>
      </c>
      <c r="CN4" s="711">
        <f t="shared" si="10"/>
        <v>6</v>
      </c>
      <c r="CO4" s="711">
        <f t="shared" si="11"/>
        <v>6</v>
      </c>
      <c r="CT4" s="712"/>
      <c r="CW4" s="759">
        <v>4</v>
      </c>
      <c r="CX4" s="759" t="s">
        <v>1641</v>
      </c>
    </row>
    <row r="5" spans="1:133" s="711" customFormat="1" ht="15.75">
      <c r="A5" s="702"/>
      <c r="B5" s="702"/>
      <c r="C5" s="702"/>
      <c r="D5" s="702"/>
      <c r="E5" s="702"/>
      <c r="F5" s="702"/>
      <c r="G5" s="702"/>
      <c r="H5" s="702"/>
      <c r="I5" s="702"/>
      <c r="J5" s="702"/>
      <c r="K5" s="702"/>
      <c r="L5" s="702"/>
      <c r="M5" s="702"/>
      <c r="N5" s="702"/>
      <c r="O5" s="714"/>
      <c r="P5" s="702"/>
      <c r="Q5" s="702"/>
      <c r="R5" s="702"/>
      <c r="S5" s="702"/>
      <c r="T5" s="702"/>
      <c r="U5" s="702"/>
      <c r="V5" s="702"/>
      <c r="W5" s="702"/>
      <c r="X5" s="702"/>
      <c r="Y5" s="702"/>
      <c r="Z5" s="702"/>
      <c r="AA5" s="702"/>
      <c r="AB5" s="702"/>
      <c r="AC5" s="704"/>
      <c r="AD5" s="704"/>
      <c r="AE5" s="704"/>
      <c r="AF5" s="704"/>
      <c r="AG5" s="704"/>
      <c r="AH5" s="704"/>
      <c r="AI5" s="704"/>
      <c r="AJ5" s="704"/>
      <c r="AK5" s="704"/>
      <c r="AL5" s="704"/>
      <c r="AM5" s="704"/>
      <c r="AN5" s="704"/>
      <c r="AO5" s="704"/>
      <c r="AP5" s="704"/>
      <c r="AQ5" s="702"/>
      <c r="AR5" s="702"/>
      <c r="AS5" s="702"/>
      <c r="AT5" s="702"/>
      <c r="AU5" s="702"/>
      <c r="AV5" s="702"/>
      <c r="AW5" s="702"/>
      <c r="AX5" s="702"/>
      <c r="AY5" s="702"/>
      <c r="AZ5" s="702"/>
      <c r="BA5" s="702"/>
      <c r="BB5" s="702"/>
      <c r="BC5" s="705"/>
      <c r="BD5" s="705"/>
      <c r="BE5" s="705"/>
      <c r="BF5" s="705"/>
      <c r="BG5" s="705"/>
      <c r="BH5" s="705"/>
      <c r="BI5" s="705"/>
      <c r="BJ5" s="705"/>
      <c r="BK5" s="705"/>
      <c r="BL5" s="705"/>
      <c r="BM5" s="705"/>
      <c r="BN5" s="705"/>
      <c r="BO5" s="706"/>
      <c r="BP5" s="706"/>
      <c r="BQ5" s="706"/>
      <c r="BR5" s="706"/>
      <c r="BS5" s="706"/>
      <c r="BT5" s="706"/>
      <c r="BU5" s="706"/>
      <c r="BV5" s="706"/>
      <c r="BW5" s="706"/>
      <c r="BX5" s="706"/>
      <c r="BY5" s="706"/>
      <c r="BZ5" s="706"/>
      <c r="CA5" s="708">
        <v>23</v>
      </c>
      <c r="CB5" s="709">
        <f t="shared" si="0"/>
        <v>18</v>
      </c>
      <c r="CC5" s="710">
        <f>IF(COUNTIF(CC$2:CC4,CB5)&gt;0,CB5+0.1*COUNTIF(CB$2:CB4,CB5),CB5)</f>
        <v>18</v>
      </c>
      <c r="CF5" s="711">
        <f t="shared" si="2"/>
        <v>1</v>
      </c>
      <c r="CG5" s="711">
        <f t="shared" si="3"/>
        <v>1</v>
      </c>
      <c r="CH5" s="711">
        <f t="shared" si="4"/>
        <v>1</v>
      </c>
      <c r="CI5" s="711">
        <f t="shared" si="5"/>
        <v>1</v>
      </c>
      <c r="CJ5" s="711">
        <f t="shared" si="6"/>
        <v>2</v>
      </c>
      <c r="CK5" s="711">
        <f t="shared" si="7"/>
        <v>3</v>
      </c>
      <c r="CL5" s="711">
        <f t="shared" si="8"/>
        <v>3</v>
      </c>
      <c r="CM5" s="711">
        <f t="shared" si="9"/>
        <v>3</v>
      </c>
      <c r="CN5" s="711">
        <f t="shared" si="10"/>
        <v>4</v>
      </c>
      <c r="CO5" s="711">
        <f t="shared" si="11"/>
        <v>4</v>
      </c>
      <c r="CT5" s="712"/>
      <c r="CW5" s="759">
        <v>5</v>
      </c>
      <c r="CX5" s="759" t="s">
        <v>1642</v>
      </c>
    </row>
    <row r="6" spans="1:133" ht="15.75">
      <c r="B6" s="677"/>
      <c r="O6" s="676"/>
      <c r="AC6" s="673"/>
      <c r="AD6" s="673"/>
      <c r="AE6" s="673"/>
      <c r="AF6" s="673"/>
      <c r="AG6" s="673"/>
      <c r="AH6" s="673"/>
      <c r="AI6" s="673"/>
      <c r="AJ6" s="673"/>
      <c r="AK6" s="673"/>
      <c r="AL6" s="673"/>
      <c r="AM6" s="673"/>
      <c r="AN6" s="673"/>
      <c r="AO6" s="673"/>
      <c r="AP6" s="673"/>
      <c r="BO6" s="673"/>
      <c r="BP6" s="673"/>
      <c r="BQ6" s="673"/>
      <c r="BR6" s="673"/>
      <c r="BS6" s="673"/>
      <c r="BT6" s="673"/>
      <c r="BU6" s="673"/>
      <c r="BV6" s="673"/>
      <c r="BW6" s="673"/>
      <c r="BX6" s="673"/>
      <c r="BY6" s="673"/>
      <c r="BZ6" s="673"/>
      <c r="CA6" s="648">
        <v>20</v>
      </c>
      <c r="CB6" s="649">
        <f t="shared" si="0"/>
        <v>1</v>
      </c>
      <c r="CC6" s="650">
        <f>IF(COUNTIF(CC$2:CC5,CB6)&gt;0,CB6+0.1*COUNTIF(CB$2:CB5,CB6),CB6)</f>
        <v>1</v>
      </c>
      <c r="CG6">
        <f t="shared" si="3"/>
        <v>5</v>
      </c>
      <c r="CH6">
        <f t="shared" si="4"/>
        <v>6</v>
      </c>
      <c r="CI6">
        <f t="shared" si="5"/>
        <v>7</v>
      </c>
      <c r="CJ6">
        <f t="shared" si="6"/>
        <v>8</v>
      </c>
      <c r="CK6">
        <f t="shared" si="7"/>
        <v>9</v>
      </c>
      <c r="CL6">
        <f t="shared" si="8"/>
        <v>10</v>
      </c>
      <c r="CM6">
        <f t="shared" si="9"/>
        <v>11</v>
      </c>
      <c r="CN6">
        <f t="shared" si="10"/>
        <v>12</v>
      </c>
      <c r="CO6">
        <f t="shared" si="11"/>
        <v>13</v>
      </c>
      <c r="CT6" s="1"/>
      <c r="CW6" s="757">
        <v>6</v>
      </c>
      <c r="CX6" s="756" t="s">
        <v>1643</v>
      </c>
    </row>
    <row r="7" spans="1:133" ht="15.75">
      <c r="A7" s="674"/>
      <c r="B7" s="678"/>
      <c r="C7" s="674"/>
      <c r="D7" s="679"/>
      <c r="E7" s="674"/>
      <c r="F7" s="680"/>
      <c r="G7" s="674"/>
      <c r="H7" s="674"/>
      <c r="I7" s="674"/>
      <c r="J7" s="674"/>
      <c r="K7" s="674"/>
      <c r="L7" s="674"/>
      <c r="M7" s="674"/>
      <c r="N7" s="674"/>
      <c r="O7" s="681"/>
      <c r="P7" s="674"/>
      <c r="Q7" s="674"/>
      <c r="R7" s="674"/>
      <c r="S7" s="674"/>
      <c r="T7" s="674"/>
      <c r="U7" s="674"/>
      <c r="V7" s="674"/>
      <c r="W7" s="674"/>
      <c r="X7" s="674"/>
      <c r="Y7" s="674"/>
      <c r="Z7" s="674"/>
      <c r="AA7" s="674"/>
      <c r="AB7" s="674"/>
      <c r="AC7" s="655"/>
      <c r="AD7" s="655"/>
      <c r="AE7" s="655"/>
      <c r="AF7" s="655"/>
      <c r="AG7" s="655"/>
      <c r="AH7" s="655"/>
      <c r="AI7" s="655"/>
      <c r="AJ7" s="655"/>
      <c r="AK7" s="655"/>
      <c r="AL7" s="655"/>
      <c r="AM7" s="655"/>
      <c r="AN7" s="655"/>
      <c r="AO7" s="655"/>
      <c r="AP7" s="655"/>
      <c r="AQ7" s="674"/>
      <c r="AR7" s="674"/>
      <c r="AS7" s="674"/>
      <c r="AT7" s="674"/>
      <c r="AU7" s="674"/>
      <c r="AV7" s="674"/>
      <c r="AW7" s="674"/>
      <c r="AX7" s="674"/>
      <c r="AY7" s="674"/>
      <c r="AZ7" s="674"/>
      <c r="BA7" s="674"/>
      <c r="BB7" s="674"/>
      <c r="BC7" s="682"/>
      <c r="BD7" s="682"/>
      <c r="BE7" s="682"/>
      <c r="BF7" s="682"/>
      <c r="BG7" s="682"/>
      <c r="BH7" s="682"/>
      <c r="BI7" s="682"/>
      <c r="BJ7" s="682"/>
      <c r="BK7" s="682"/>
      <c r="BL7" s="682"/>
      <c r="BM7" s="682"/>
      <c r="BN7" s="682"/>
      <c r="BO7" s="655"/>
      <c r="BP7" s="655"/>
      <c r="BQ7" s="655"/>
      <c r="BR7" s="655"/>
      <c r="BS7" s="655"/>
      <c r="BT7" s="655"/>
      <c r="BU7" s="655"/>
      <c r="BV7" s="655"/>
      <c r="BW7" s="655"/>
      <c r="BX7" s="655"/>
      <c r="BY7" s="655"/>
      <c r="BZ7" s="655"/>
      <c r="CA7" s="648">
        <v>21</v>
      </c>
      <c r="CB7" s="649">
        <f t="shared" si="0"/>
        <v>12</v>
      </c>
      <c r="CC7" s="650">
        <f>IF(COUNTIF(CC$2:CC6,CB7)&gt;0,CB7+0.1*COUNTIF(CB$2:CB6,CB7),CB7)</f>
        <v>12</v>
      </c>
      <c r="CH7">
        <f t="shared" si="4"/>
        <v>3</v>
      </c>
      <c r="CI7">
        <f t="shared" si="5"/>
        <v>4</v>
      </c>
      <c r="CJ7">
        <f t="shared" si="6"/>
        <v>5</v>
      </c>
      <c r="CK7">
        <f t="shared" si="7"/>
        <v>6</v>
      </c>
      <c r="CL7">
        <f t="shared" si="8"/>
        <v>6</v>
      </c>
      <c r="CM7">
        <f t="shared" si="9"/>
        <v>7</v>
      </c>
      <c r="CN7">
        <f t="shared" si="10"/>
        <v>8</v>
      </c>
      <c r="CO7">
        <f t="shared" si="11"/>
        <v>8</v>
      </c>
      <c r="CT7" s="1"/>
      <c r="CW7" s="757">
        <v>7</v>
      </c>
      <c r="CX7" s="756" t="s">
        <v>1644</v>
      </c>
    </row>
    <row r="8" spans="1:133" ht="15.75">
      <c r="A8" s="674"/>
      <c r="B8" s="674"/>
      <c r="C8" s="674"/>
      <c r="D8" s="674"/>
      <c r="E8" s="674"/>
      <c r="F8" s="674"/>
      <c r="G8" s="674"/>
      <c r="H8" s="674"/>
      <c r="I8" s="674"/>
      <c r="J8" s="674"/>
      <c r="K8" s="674"/>
      <c r="L8" s="674"/>
      <c r="M8" s="674"/>
      <c r="N8" s="674"/>
      <c r="O8" s="681"/>
      <c r="P8" s="674"/>
      <c r="Q8" s="674"/>
      <c r="R8" s="674"/>
      <c r="S8" s="674"/>
      <c r="T8" s="674"/>
      <c r="U8" s="674"/>
      <c r="V8" s="674"/>
      <c r="W8" s="674"/>
      <c r="X8" s="674"/>
      <c r="Y8" s="674"/>
      <c r="Z8" s="674"/>
      <c r="AA8" s="674"/>
      <c r="AB8" s="674"/>
      <c r="AC8" s="655"/>
      <c r="AD8" s="655"/>
      <c r="AE8" s="655"/>
      <c r="AF8" s="655"/>
      <c r="AG8" s="655"/>
      <c r="AH8" s="655"/>
      <c r="AI8" s="655"/>
      <c r="AJ8" s="655"/>
      <c r="AK8" s="655"/>
      <c r="AL8" s="655"/>
      <c r="AM8" s="655"/>
      <c r="AN8" s="655"/>
      <c r="AO8" s="655"/>
      <c r="AP8" s="655"/>
      <c r="AQ8" s="674"/>
      <c r="AR8" s="674"/>
      <c r="AS8" s="674"/>
      <c r="AT8" s="674"/>
      <c r="AU8" s="674"/>
      <c r="AV8" s="674"/>
      <c r="AW8" s="674"/>
      <c r="AX8" s="674"/>
      <c r="AY8" s="674"/>
      <c r="AZ8" s="674"/>
      <c r="BA8" s="674"/>
      <c r="BB8" s="674"/>
      <c r="BC8" s="682"/>
      <c r="BD8" s="682"/>
      <c r="BE8" s="682"/>
      <c r="BF8" s="682"/>
      <c r="BG8" s="682"/>
      <c r="BH8" s="682"/>
      <c r="BI8" s="682"/>
      <c r="BJ8" s="682"/>
      <c r="BK8" s="682"/>
      <c r="BL8" s="682"/>
      <c r="BM8" s="682"/>
      <c r="BN8" s="682"/>
      <c r="BO8" s="655"/>
      <c r="BP8" s="655"/>
      <c r="BQ8" s="655"/>
      <c r="BR8" s="655"/>
      <c r="BS8" s="655"/>
      <c r="BT8" s="655"/>
      <c r="BU8" s="655"/>
      <c r="BV8" s="655"/>
      <c r="BW8" s="655"/>
      <c r="BX8" s="655"/>
      <c r="BY8" s="655"/>
      <c r="BZ8" s="655"/>
      <c r="CA8" s="648">
        <v>22</v>
      </c>
      <c r="CB8" s="649">
        <f t="shared" si="0"/>
        <v>13</v>
      </c>
      <c r="CC8" s="650">
        <f>IF(COUNTIF(CC$2:CC7,CB8)&gt;0,CB8+0.1*COUNTIF(CB$2:CB7,CB8),CB8)</f>
        <v>13</v>
      </c>
      <c r="CI8">
        <f t="shared" si="5"/>
        <v>3</v>
      </c>
      <c r="CJ8">
        <f t="shared" si="6"/>
        <v>4</v>
      </c>
      <c r="CK8">
        <f t="shared" si="7"/>
        <v>5</v>
      </c>
      <c r="CL8">
        <f t="shared" si="8"/>
        <v>5</v>
      </c>
      <c r="CM8">
        <f t="shared" si="9"/>
        <v>6</v>
      </c>
      <c r="CN8">
        <f t="shared" si="10"/>
        <v>7</v>
      </c>
      <c r="CO8">
        <f t="shared" si="11"/>
        <v>7</v>
      </c>
      <c r="CT8" s="1"/>
      <c r="CW8" s="757">
        <v>8</v>
      </c>
      <c r="CX8" s="756" t="s">
        <v>6590</v>
      </c>
    </row>
    <row r="9" spans="1:133" ht="15.75">
      <c r="L9" s="7"/>
      <c r="O9" s="676"/>
      <c r="AC9" s="673"/>
      <c r="AD9" s="673"/>
      <c r="AE9" s="673"/>
      <c r="AF9" s="673"/>
      <c r="AG9" s="673"/>
      <c r="AH9" s="673"/>
      <c r="AI9" s="673"/>
      <c r="AJ9" s="673"/>
      <c r="AK9" s="673"/>
      <c r="AL9" s="673"/>
      <c r="AM9" s="673"/>
      <c r="AN9" s="673"/>
      <c r="AO9" s="673"/>
      <c r="AP9" s="673"/>
      <c r="BO9" s="673"/>
      <c r="BP9" s="673"/>
      <c r="BQ9" s="673"/>
      <c r="BR9" s="673"/>
      <c r="BS9" s="673"/>
      <c r="BT9" s="673"/>
      <c r="BU9" s="673"/>
      <c r="BV9" s="673"/>
      <c r="BW9" s="673"/>
      <c r="BX9" s="673"/>
      <c r="BY9" s="673"/>
      <c r="BZ9" s="673"/>
      <c r="CA9" s="648">
        <v>23</v>
      </c>
      <c r="CB9" s="649">
        <f t="shared" si="0"/>
        <v>18</v>
      </c>
      <c r="CC9" s="650">
        <f>IF(COUNTIF(CC$2:CC8,CB9)&gt;0,CB9+0.1*COUNTIF(CB$2:CB8,CB9),CB9)</f>
        <v>18.100000000000001</v>
      </c>
      <c r="CJ9">
        <f t="shared" si="6"/>
        <v>1</v>
      </c>
      <c r="CK9">
        <f t="shared" si="7"/>
        <v>2</v>
      </c>
      <c r="CL9">
        <f t="shared" si="8"/>
        <v>2</v>
      </c>
      <c r="CM9">
        <f t="shared" si="9"/>
        <v>2</v>
      </c>
      <c r="CN9">
        <f t="shared" si="10"/>
        <v>3</v>
      </c>
      <c r="CO9">
        <f t="shared" si="11"/>
        <v>3</v>
      </c>
      <c r="CT9" s="1"/>
      <c r="CW9" s="757">
        <v>9</v>
      </c>
      <c r="CX9" s="756" t="s">
        <v>1646</v>
      </c>
    </row>
    <row r="10" spans="1:133" ht="15.75">
      <c r="A10" s="675"/>
      <c r="B10" s="675"/>
      <c r="C10" s="675"/>
      <c r="D10" s="675"/>
      <c r="E10" s="675"/>
      <c r="F10" s="675"/>
      <c r="G10" s="675"/>
      <c r="H10" s="675"/>
      <c r="I10" s="675"/>
      <c r="J10" s="675"/>
      <c r="K10" s="675"/>
      <c r="L10" s="675"/>
      <c r="M10" s="675"/>
      <c r="N10" s="675"/>
      <c r="O10" s="675"/>
      <c r="P10" s="675"/>
      <c r="Q10" s="675"/>
      <c r="R10" s="675"/>
      <c r="S10" s="675"/>
      <c r="T10" s="675"/>
      <c r="U10" s="675"/>
      <c r="V10" s="675"/>
      <c r="W10" s="675"/>
      <c r="X10" s="675"/>
      <c r="Y10" s="675"/>
      <c r="Z10" s="675"/>
      <c r="AA10" s="675"/>
      <c r="AB10" s="675"/>
      <c r="AC10" s="673"/>
      <c r="AD10" s="673"/>
      <c r="AE10" s="673"/>
      <c r="AF10" s="673"/>
      <c r="AG10" s="673"/>
      <c r="AH10" s="673"/>
      <c r="AI10" s="673"/>
      <c r="AJ10" s="673"/>
      <c r="AK10" s="673"/>
      <c r="AL10" s="673"/>
      <c r="AM10" s="673"/>
      <c r="AN10" s="673"/>
      <c r="AO10" s="673"/>
      <c r="AP10" s="673"/>
      <c r="AQ10" s="675"/>
      <c r="AR10" s="675"/>
      <c r="AS10" s="675"/>
      <c r="AT10" s="675"/>
      <c r="AU10" s="675"/>
      <c r="AV10" s="675"/>
      <c r="AW10" s="675"/>
      <c r="AX10" s="675"/>
      <c r="AY10" s="675"/>
      <c r="AZ10" s="675"/>
      <c r="BA10" s="675"/>
      <c r="BB10" s="675"/>
      <c r="BC10" s="675"/>
      <c r="BD10" s="675"/>
      <c r="BE10" s="675"/>
      <c r="BF10" s="675"/>
      <c r="BG10" s="675"/>
      <c r="BH10" s="675"/>
      <c r="BI10" s="675"/>
      <c r="BJ10" s="675"/>
      <c r="BK10" s="675"/>
      <c r="BL10" s="675"/>
      <c r="BM10" s="675"/>
      <c r="BN10" s="675"/>
      <c r="BO10" s="673"/>
      <c r="BP10" s="673"/>
      <c r="BQ10" s="673"/>
      <c r="BR10" s="673"/>
      <c r="BS10" s="673"/>
      <c r="BT10" s="673"/>
      <c r="BU10" s="673"/>
      <c r="BV10" s="673"/>
      <c r="BW10" s="673"/>
      <c r="BX10" s="673"/>
      <c r="BY10" s="673"/>
      <c r="BZ10" s="673"/>
      <c r="CA10" s="648">
        <v>24</v>
      </c>
      <c r="CB10" s="649">
        <f t="shared" si="0"/>
        <v>21</v>
      </c>
      <c r="CC10" s="650">
        <f>IF(COUNTIF(CC$2:CC9,CB10)&gt;0,CB10+0.1*COUNTIF(CB$2:CB9,CB10),CB10)</f>
        <v>21</v>
      </c>
      <c r="CK10">
        <f t="shared" si="7"/>
        <v>1</v>
      </c>
      <c r="CL10">
        <f t="shared" si="8"/>
        <v>1</v>
      </c>
      <c r="CM10">
        <f t="shared" si="9"/>
        <v>1</v>
      </c>
      <c r="CN10">
        <f t="shared" si="10"/>
        <v>2</v>
      </c>
      <c r="CO10">
        <f t="shared" si="11"/>
        <v>2</v>
      </c>
      <c r="CT10" s="1"/>
      <c r="CW10" s="757">
        <v>10</v>
      </c>
      <c r="CX10" s="756" t="s">
        <v>1647</v>
      </c>
    </row>
    <row r="11" spans="1:133" ht="15.75">
      <c r="A11" s="675"/>
      <c r="B11" s="675"/>
      <c r="C11" s="675"/>
      <c r="D11" s="675"/>
      <c r="E11" s="675"/>
      <c r="F11" s="675"/>
      <c r="G11" s="675"/>
      <c r="H11" s="675"/>
      <c r="I11" s="675"/>
      <c r="J11" s="675"/>
      <c r="K11" s="675"/>
      <c r="L11" s="675"/>
      <c r="M11" s="675"/>
      <c r="N11" s="675"/>
      <c r="O11" s="675"/>
      <c r="P11" s="675"/>
      <c r="Q11" s="675"/>
      <c r="R11" s="675"/>
      <c r="S11" s="675"/>
      <c r="T11" s="675"/>
      <c r="U11" s="675"/>
      <c r="V11" s="675"/>
      <c r="W11" s="675"/>
      <c r="X11" s="675"/>
      <c r="Y11" s="675"/>
      <c r="Z11" s="675"/>
      <c r="AA11" s="675"/>
      <c r="AB11" s="675"/>
      <c r="AC11" s="673"/>
      <c r="AD11" s="673"/>
      <c r="AE11" s="673"/>
      <c r="AF11" s="673"/>
      <c r="AG11" s="673"/>
      <c r="AH11" s="673"/>
      <c r="AI11" s="673"/>
      <c r="AJ11" s="673"/>
      <c r="AK11" s="673"/>
      <c r="AL11" s="673"/>
      <c r="AM11" s="673"/>
      <c r="AN11" s="673"/>
      <c r="AO11" s="673"/>
      <c r="AP11" s="673"/>
      <c r="AQ11" s="675"/>
      <c r="AR11" s="675"/>
      <c r="AS11" s="675"/>
      <c r="AT11" s="675"/>
      <c r="AU11" s="675"/>
      <c r="AV11" s="675"/>
      <c r="AW11" s="675"/>
      <c r="AX11" s="675"/>
      <c r="AY11" s="675"/>
      <c r="AZ11" s="675"/>
      <c r="BA11" s="675"/>
      <c r="BB11" s="675"/>
      <c r="BC11" s="675"/>
      <c r="BD11" s="675"/>
      <c r="BE11" s="675"/>
      <c r="BF11" s="675"/>
      <c r="BG11" s="675"/>
      <c r="BH11" s="675"/>
      <c r="BI11" s="675"/>
      <c r="BJ11" s="675"/>
      <c r="BK11" s="675"/>
      <c r="BL11" s="675"/>
      <c r="BM11" s="675"/>
      <c r="BN11" s="675"/>
      <c r="BO11" s="673"/>
      <c r="BP11" s="673"/>
      <c r="BQ11" s="673"/>
      <c r="BR11" s="673"/>
      <c r="BS11" s="673"/>
      <c r="BT11" s="673"/>
      <c r="BU11" s="673"/>
      <c r="BV11" s="673"/>
      <c r="BW11" s="673"/>
      <c r="BX11" s="673"/>
      <c r="BY11" s="673"/>
      <c r="BZ11" s="673"/>
      <c r="CA11" s="648">
        <v>25</v>
      </c>
      <c r="CB11" s="649">
        <f t="shared" si="0"/>
        <v>6</v>
      </c>
      <c r="CC11" s="650">
        <f>IF(COUNTIF(CC$2:CC10,CB11)&gt;0,CB11+0.1*COUNTIF(CB$2:CB10,CB11),CB11)</f>
        <v>6</v>
      </c>
      <c r="CL11">
        <f t="shared" si="8"/>
        <v>8</v>
      </c>
      <c r="CM11">
        <f t="shared" si="9"/>
        <v>9</v>
      </c>
      <c r="CN11">
        <f t="shared" si="10"/>
        <v>10</v>
      </c>
      <c r="CO11">
        <f t="shared" si="11"/>
        <v>10</v>
      </c>
      <c r="CT11" s="1"/>
      <c r="CW11" s="757">
        <v>11</v>
      </c>
      <c r="CX11" s="756" t="s">
        <v>6592</v>
      </c>
    </row>
    <row r="12" spans="1:133" ht="15.75">
      <c r="A12" s="675"/>
      <c r="B12" s="675"/>
      <c r="C12" s="675"/>
      <c r="D12" s="675"/>
      <c r="E12" s="675"/>
      <c r="F12" s="675"/>
      <c r="G12" s="675"/>
      <c r="H12" s="675"/>
      <c r="I12" s="675"/>
      <c r="J12" s="675"/>
      <c r="K12" s="675"/>
      <c r="L12" s="675"/>
      <c r="M12" s="675"/>
      <c r="N12" s="675"/>
      <c r="O12" s="675"/>
      <c r="P12" s="675"/>
      <c r="Q12" s="675"/>
      <c r="R12" s="675"/>
      <c r="S12" s="675"/>
      <c r="T12" s="675"/>
      <c r="U12" s="675"/>
      <c r="V12" s="675"/>
      <c r="W12" s="675"/>
      <c r="X12" s="675"/>
      <c r="Y12" s="675"/>
      <c r="Z12" s="675"/>
      <c r="AA12" s="675"/>
      <c r="AB12" s="675"/>
      <c r="AC12" s="673"/>
      <c r="AD12" s="673"/>
      <c r="AE12" s="673"/>
      <c r="AF12" s="673"/>
      <c r="AG12" s="673"/>
      <c r="AH12" s="673"/>
      <c r="AI12" s="673"/>
      <c r="AJ12" s="673"/>
      <c r="AK12" s="673"/>
      <c r="AL12" s="673"/>
      <c r="AM12" s="673"/>
      <c r="AN12" s="673"/>
      <c r="AO12" s="673"/>
      <c r="AP12" s="673"/>
      <c r="AQ12" s="675"/>
      <c r="AR12" s="675"/>
      <c r="AS12" s="675"/>
      <c r="AT12" s="675"/>
      <c r="AU12" s="675"/>
      <c r="AV12" s="675"/>
      <c r="AW12" s="675"/>
      <c r="AX12" s="675"/>
      <c r="AY12" s="675"/>
      <c r="AZ12" s="675"/>
      <c r="BA12" s="675"/>
      <c r="BB12" s="675"/>
      <c r="BC12" s="675"/>
      <c r="BD12" s="675"/>
      <c r="BE12" s="675"/>
      <c r="BF12" s="675"/>
      <c r="BG12" s="675"/>
      <c r="BH12" s="675"/>
      <c r="BI12" s="675"/>
      <c r="BJ12" s="675"/>
      <c r="BK12" s="675"/>
      <c r="BL12" s="675"/>
      <c r="BM12" s="675"/>
      <c r="BN12" s="675"/>
      <c r="BO12" s="673"/>
      <c r="BP12" s="673"/>
      <c r="BQ12" s="673"/>
      <c r="BR12" s="673"/>
      <c r="BS12" s="673"/>
      <c r="BT12" s="673"/>
      <c r="BU12" s="673"/>
      <c r="BV12" s="673"/>
      <c r="BW12" s="673"/>
      <c r="BX12" s="673"/>
      <c r="BY12" s="673"/>
      <c r="BZ12" s="673"/>
      <c r="CA12" s="648">
        <v>26</v>
      </c>
      <c r="CB12" s="649">
        <f t="shared" si="0"/>
        <v>17</v>
      </c>
      <c r="CC12" s="650">
        <f>IF(COUNTIF(CC$2:CC11,CB12)&gt;0,CB12+0.1*COUNTIF(CB$2:CB11,CB12),CB12)</f>
        <v>17.100000000000001</v>
      </c>
      <c r="CM12">
        <f t="shared" si="9"/>
        <v>4</v>
      </c>
      <c r="CN12">
        <f t="shared" si="10"/>
        <v>5</v>
      </c>
      <c r="CO12">
        <f t="shared" si="11"/>
        <v>5</v>
      </c>
      <c r="CT12" s="1"/>
      <c r="CW12" s="757">
        <v>12</v>
      </c>
      <c r="CX12" s="756" t="s">
        <v>6591</v>
      </c>
    </row>
    <row r="13" spans="1:133" ht="15.75">
      <c r="A13" s="715"/>
      <c r="B13" s="701"/>
      <c r="C13" s="675"/>
      <c r="D13" s="675"/>
      <c r="E13" s="675"/>
      <c r="F13" s="675"/>
      <c r="G13" s="675"/>
      <c r="H13" s="675"/>
      <c r="I13" s="675"/>
      <c r="J13" s="675"/>
      <c r="K13" s="675"/>
      <c r="L13" s="675"/>
      <c r="M13" s="675"/>
      <c r="N13" s="675"/>
      <c r="O13" s="675"/>
      <c r="P13" s="675"/>
      <c r="Q13" s="675"/>
      <c r="R13" s="675"/>
      <c r="S13" s="675"/>
      <c r="T13" s="675"/>
      <c r="U13" s="675"/>
      <c r="V13" s="675"/>
      <c r="W13" s="675"/>
      <c r="X13" s="675"/>
      <c r="Y13" s="675"/>
      <c r="Z13" s="675"/>
      <c r="AA13" s="675"/>
      <c r="AB13" s="675"/>
      <c r="AC13" s="684"/>
      <c r="AD13" s="684"/>
      <c r="AE13" s="684"/>
      <c r="AF13" s="684"/>
      <c r="AG13" s="684"/>
      <c r="AH13" s="684"/>
      <c r="AI13" s="684"/>
      <c r="AJ13" s="684"/>
      <c r="AK13" s="684"/>
      <c r="AL13" s="684"/>
      <c r="AM13" s="684"/>
      <c r="AN13" s="684"/>
      <c r="AO13" s="684"/>
      <c r="AP13" s="684"/>
      <c r="AQ13" s="675"/>
      <c r="AR13" s="675"/>
      <c r="AS13" s="675"/>
      <c r="AT13" s="675"/>
      <c r="AU13" s="675"/>
      <c r="AV13" s="675"/>
      <c r="AW13" s="675"/>
      <c r="AX13" s="675"/>
      <c r="AY13" s="675"/>
      <c r="AZ13" s="675"/>
      <c r="BA13" s="675"/>
      <c r="BB13" s="675"/>
      <c r="BC13" s="675"/>
      <c r="BD13" s="675"/>
      <c r="BE13" s="675"/>
      <c r="BF13" s="675"/>
      <c r="BG13" s="675"/>
      <c r="BH13" s="675"/>
      <c r="BI13" s="675"/>
      <c r="BJ13" s="675"/>
      <c r="BK13" s="675"/>
      <c r="BL13" s="675"/>
      <c r="BM13" s="675"/>
      <c r="BN13" s="675"/>
      <c r="BO13" s="685"/>
      <c r="BP13" s="685"/>
      <c r="BQ13" s="685"/>
      <c r="BR13" s="685"/>
      <c r="BS13" s="685"/>
      <c r="BT13" s="685"/>
      <c r="BU13" s="685"/>
      <c r="BV13" s="685"/>
      <c r="BW13" s="685"/>
      <c r="BX13" s="685"/>
      <c r="BY13" s="685"/>
      <c r="BZ13" s="685"/>
      <c r="CA13" s="648">
        <v>27</v>
      </c>
      <c r="CB13" s="649">
        <f t="shared" si="0"/>
        <v>24</v>
      </c>
      <c r="CC13" s="650">
        <f>IF(COUNTIF(CC$2:CC12,CB13)&gt;0,CB13+0.1*COUNTIF(CB$2:CB12,CB13),CB13)</f>
        <v>24</v>
      </c>
      <c r="CN13">
        <f t="shared" si="10"/>
        <v>1</v>
      </c>
      <c r="CO13">
        <f t="shared" si="11"/>
        <v>1</v>
      </c>
      <c r="CT13" s="1"/>
      <c r="CW13" s="757">
        <v>13</v>
      </c>
      <c r="CX13" s="756" t="s">
        <v>6593</v>
      </c>
    </row>
    <row r="14" spans="1:133" ht="15.75">
      <c r="A14" s="716"/>
      <c r="B14" s="702"/>
      <c r="E14" s="675"/>
      <c r="F14" s="675"/>
      <c r="G14" s="675"/>
      <c r="H14" s="675"/>
      <c r="I14" s="675"/>
      <c r="J14" s="675"/>
      <c r="O14" s="675"/>
      <c r="P14" s="675"/>
      <c r="Q14" s="675"/>
      <c r="R14" s="675"/>
      <c r="S14" s="675"/>
      <c r="T14" s="675"/>
      <c r="U14" s="675"/>
      <c r="V14" s="675"/>
      <c r="AC14" s="685"/>
      <c r="AD14" s="685"/>
      <c r="AE14" s="685"/>
      <c r="AF14" s="685"/>
      <c r="AG14" s="685"/>
      <c r="AH14" s="685"/>
      <c r="AI14" s="685"/>
      <c r="AJ14" s="685"/>
      <c r="AK14" s="685"/>
      <c r="AL14" s="685"/>
      <c r="AM14" s="685"/>
      <c r="AN14" s="685"/>
      <c r="AO14" s="685"/>
      <c r="AP14" s="685"/>
      <c r="BO14" s="685"/>
      <c r="BP14" s="685"/>
      <c r="BQ14" s="685"/>
      <c r="BR14" s="685"/>
      <c r="BS14" s="685"/>
      <c r="BT14" s="685"/>
      <c r="BU14" s="685"/>
      <c r="BV14" s="685"/>
      <c r="BW14" s="685"/>
      <c r="BX14" s="685"/>
      <c r="BY14" s="685"/>
      <c r="BZ14" s="685"/>
      <c r="CA14" s="648">
        <v>28</v>
      </c>
      <c r="CB14" s="649">
        <f t="shared" si="0"/>
        <v>5</v>
      </c>
      <c r="CC14" s="650">
        <f>IF(COUNTIF(CC$2:CC13,CB14)&gt;0,CB14+0.1*COUNTIF(CB$2:CB13,CB14),CB14)</f>
        <v>5.0999999999999996</v>
      </c>
      <c r="CO14">
        <f t="shared" si="11"/>
        <v>11</v>
      </c>
      <c r="CT14" s="1"/>
      <c r="CW14" s="757">
        <v>14</v>
      </c>
      <c r="CX14" s="758" t="s">
        <v>6594</v>
      </c>
    </row>
    <row r="15" spans="1:133">
      <c r="A15" s="717"/>
      <c r="B15" s="703"/>
      <c r="E15" s="675"/>
      <c r="F15" s="675"/>
      <c r="G15" s="675"/>
      <c r="H15" s="675"/>
      <c r="I15" s="675"/>
      <c r="J15" s="675"/>
      <c r="O15" s="675"/>
      <c r="P15" s="675"/>
      <c r="Q15" s="675"/>
      <c r="R15" s="675"/>
      <c r="AC15" s="685"/>
      <c r="AD15" s="685"/>
      <c r="AE15" s="685"/>
      <c r="AF15" s="685"/>
      <c r="AG15" s="685"/>
      <c r="AH15" s="685"/>
      <c r="AI15" s="685"/>
      <c r="AJ15" s="685"/>
      <c r="AK15" s="685"/>
      <c r="AL15" s="685"/>
      <c r="AM15" s="685"/>
      <c r="AN15" s="685"/>
      <c r="AO15" s="685"/>
      <c r="AP15" s="685"/>
      <c r="BO15" s="685"/>
      <c r="BP15" s="685"/>
      <c r="BQ15" s="685"/>
      <c r="BR15" s="685"/>
      <c r="BS15" s="685"/>
      <c r="BT15" s="685"/>
      <c r="BU15" s="685"/>
      <c r="BV15" s="685"/>
      <c r="BW15" s="685"/>
      <c r="BX15" s="685"/>
      <c r="BY15" s="685"/>
      <c r="BZ15" s="685"/>
      <c r="CW15" s="757">
        <v>15</v>
      </c>
      <c r="CX15" s="757" t="s">
        <v>6595</v>
      </c>
    </row>
    <row r="16" spans="1:133">
      <c r="A16" s="718"/>
      <c r="B16" s="683"/>
      <c r="E16" s="675"/>
      <c r="F16" s="675"/>
      <c r="G16" s="675"/>
      <c r="H16" s="675"/>
      <c r="I16" s="675"/>
      <c r="J16" s="675"/>
      <c r="O16" s="675"/>
      <c r="P16" s="675"/>
      <c r="Q16" s="675"/>
      <c r="R16" s="675"/>
      <c r="AC16" s="685"/>
      <c r="AD16" s="685"/>
      <c r="AE16" s="685"/>
      <c r="AF16" s="685"/>
      <c r="AG16" s="685"/>
      <c r="AH16" s="685"/>
      <c r="AI16" s="685"/>
      <c r="AJ16" s="685"/>
      <c r="AK16" s="685"/>
      <c r="AL16" s="685"/>
      <c r="AM16" s="685"/>
      <c r="AN16" s="685"/>
      <c r="AO16" s="685"/>
      <c r="AP16" s="685"/>
      <c r="BO16" s="685"/>
      <c r="BP16" s="685"/>
      <c r="BQ16" s="685"/>
      <c r="BR16" s="685"/>
      <c r="BS16" s="685"/>
      <c r="BT16" s="685"/>
      <c r="BU16" s="685"/>
      <c r="BV16" s="685"/>
      <c r="BW16" s="685"/>
      <c r="BX16" s="685"/>
      <c r="BY16" s="685"/>
      <c r="BZ16" s="685"/>
      <c r="CW16" s="757">
        <v>16</v>
      </c>
      <c r="CX16" s="757"/>
    </row>
    <row r="17" spans="1:102">
      <c r="A17" s="715"/>
      <c r="B17" s="700"/>
      <c r="E17" s="683"/>
      <c r="F17" s="683"/>
      <c r="G17" s="683"/>
      <c r="H17" s="683"/>
      <c r="I17" s="683"/>
      <c r="J17" s="683"/>
      <c r="O17" s="675"/>
      <c r="P17" s="675"/>
      <c r="Q17" s="675"/>
      <c r="R17" s="675"/>
      <c r="AC17" s="685"/>
      <c r="AD17" s="685"/>
      <c r="AE17" s="685"/>
      <c r="AF17" s="685"/>
      <c r="AG17" s="685"/>
      <c r="AH17" s="685"/>
      <c r="AI17" s="685"/>
      <c r="AJ17" s="685"/>
      <c r="AK17" s="685"/>
      <c r="AL17" s="685"/>
      <c r="AM17" s="685"/>
      <c r="AN17" s="685"/>
      <c r="AO17" s="685"/>
      <c r="AP17" s="685"/>
      <c r="BO17" s="685"/>
      <c r="BP17" s="685"/>
      <c r="BQ17" s="685"/>
      <c r="BR17" s="685"/>
      <c r="BS17" s="685"/>
      <c r="BT17" s="685"/>
      <c r="BU17" s="685"/>
      <c r="BV17" s="685"/>
      <c r="BW17" s="685"/>
      <c r="BX17" s="685"/>
      <c r="BY17" s="685"/>
      <c r="BZ17" s="685"/>
      <c r="CW17" s="757">
        <v>17</v>
      </c>
      <c r="CX17" s="757"/>
    </row>
    <row r="18" spans="1:102">
      <c r="A18" s="715"/>
      <c r="B18" s="700"/>
      <c r="E18" s="675"/>
      <c r="F18" s="675"/>
      <c r="G18" s="675"/>
      <c r="H18" s="675"/>
      <c r="I18" s="675"/>
      <c r="J18" s="675"/>
      <c r="O18" s="675"/>
      <c r="P18" s="675"/>
      <c r="Q18" s="675"/>
      <c r="R18" s="675"/>
      <c r="AC18" s="685"/>
      <c r="AD18" s="685"/>
      <c r="AE18" s="685"/>
      <c r="AF18" s="685"/>
      <c r="AG18" s="685"/>
      <c r="AH18" s="685"/>
      <c r="AI18" s="685"/>
      <c r="AJ18" s="685"/>
      <c r="AK18" s="685"/>
      <c r="AL18" s="685"/>
      <c r="AM18" s="685"/>
      <c r="AN18" s="685"/>
      <c r="AO18" s="685"/>
      <c r="AP18" s="685"/>
      <c r="BO18" s="685"/>
      <c r="BP18" s="685"/>
      <c r="BQ18" s="685"/>
      <c r="BR18" s="685"/>
      <c r="BS18" s="685"/>
      <c r="BT18" s="685"/>
      <c r="BU18" s="685"/>
      <c r="BV18" s="685"/>
      <c r="BW18" s="685"/>
      <c r="BX18" s="685"/>
      <c r="BY18" s="685"/>
      <c r="BZ18" s="685"/>
      <c r="CW18" s="757">
        <v>18</v>
      </c>
      <c r="CX18" s="756" t="s">
        <v>1650</v>
      </c>
    </row>
    <row r="19" spans="1:102">
      <c r="A19" s="716"/>
      <c r="B19" s="700"/>
      <c r="AC19" s="685"/>
      <c r="AD19" s="685"/>
      <c r="AE19" s="685"/>
      <c r="AF19" s="685"/>
      <c r="AG19" s="685"/>
      <c r="AH19" s="685"/>
      <c r="AI19" s="685"/>
      <c r="AJ19" s="685"/>
      <c r="AK19" s="685"/>
      <c r="AL19" s="685"/>
      <c r="AM19" s="685"/>
      <c r="AN19" s="685"/>
      <c r="AO19" s="685"/>
      <c r="AP19" s="685"/>
      <c r="BO19" s="685"/>
      <c r="BP19" s="685"/>
      <c r="BQ19" s="685"/>
      <c r="BR19" s="685"/>
      <c r="BS19" s="685"/>
      <c r="BT19" s="685"/>
      <c r="BU19" s="685"/>
      <c r="BV19" s="685"/>
      <c r="BW19" s="685"/>
      <c r="BX19" s="685"/>
      <c r="BY19" s="685"/>
      <c r="BZ19" s="685"/>
      <c r="CW19" s="757">
        <v>19</v>
      </c>
      <c r="CX19" s="757" t="s">
        <v>1651</v>
      </c>
    </row>
    <row r="20" spans="1:102">
      <c r="A20" s="716"/>
      <c r="B20" s="700"/>
      <c r="AC20" s="685"/>
      <c r="AD20" s="685"/>
      <c r="AE20" s="685"/>
      <c r="AF20" s="685"/>
      <c r="AG20" s="685"/>
      <c r="AH20" s="685"/>
      <c r="AI20" s="685"/>
      <c r="AJ20" s="685"/>
      <c r="AK20" s="685"/>
      <c r="AL20" s="685"/>
      <c r="AM20" s="685"/>
      <c r="AN20" s="685"/>
      <c r="AO20" s="685"/>
      <c r="AP20" s="685"/>
      <c r="BO20" s="685"/>
      <c r="BP20" s="685"/>
      <c r="BQ20" s="685"/>
      <c r="BR20" s="685"/>
      <c r="BS20" s="685"/>
      <c r="BT20" s="685"/>
      <c r="BU20" s="685"/>
      <c r="BV20" s="685"/>
      <c r="BW20" s="685"/>
      <c r="BX20" s="685"/>
      <c r="BY20" s="685"/>
      <c r="BZ20" s="685"/>
      <c r="CW20" s="757">
        <v>20</v>
      </c>
      <c r="CX20" s="757" t="s">
        <v>6597</v>
      </c>
    </row>
    <row r="21" spans="1:102">
      <c r="A21" s="724"/>
      <c r="E21" s="700"/>
      <c r="F21" s="700"/>
      <c r="G21" s="700"/>
      <c r="H21" s="700"/>
      <c r="AC21" s="685"/>
      <c r="AD21" s="685"/>
      <c r="AE21" s="685"/>
      <c r="AF21" s="685"/>
      <c r="AG21" s="685"/>
      <c r="AH21" s="685"/>
      <c r="AI21" s="685"/>
      <c r="AJ21" s="685"/>
      <c r="AK21" s="685"/>
      <c r="AL21" s="685"/>
      <c r="AM21" s="685"/>
      <c r="AN21" s="685"/>
      <c r="AO21" s="685"/>
      <c r="AP21" s="685"/>
      <c r="BO21" s="685"/>
      <c r="BP21" s="685"/>
      <c r="BQ21" s="685"/>
      <c r="BR21" s="685"/>
      <c r="BS21" s="685"/>
      <c r="BT21" s="685"/>
      <c r="BU21" s="685"/>
      <c r="BV21" s="685"/>
      <c r="BW21" s="685"/>
      <c r="BX21" s="685"/>
      <c r="BY21" s="685"/>
      <c r="BZ21" s="685"/>
      <c r="CW21" s="49"/>
      <c r="CX21" s="49"/>
    </row>
    <row r="22" spans="1:102">
      <c r="A22" s="724"/>
      <c r="E22" s="700"/>
      <c r="F22" s="700"/>
      <c r="G22" s="700"/>
      <c r="H22" s="700"/>
      <c r="AC22" s="685"/>
      <c r="AD22" s="685"/>
      <c r="AE22" s="685"/>
      <c r="AF22" s="685"/>
      <c r="AG22" s="685"/>
      <c r="AH22" s="685"/>
      <c r="AI22" s="685"/>
      <c r="AJ22" s="685"/>
      <c r="AK22" s="685"/>
      <c r="AL22" s="685"/>
      <c r="AM22" s="685"/>
      <c r="AN22" s="685"/>
      <c r="AO22" s="685"/>
      <c r="AP22" s="685"/>
      <c r="BO22" s="685"/>
      <c r="BP22" s="685"/>
      <c r="BQ22" s="685"/>
      <c r="BR22" s="685"/>
      <c r="BS22" s="685"/>
      <c r="BT22" s="685"/>
      <c r="BU22" s="685"/>
      <c r="BV22" s="685"/>
      <c r="BW22" s="685"/>
      <c r="BX22" s="685"/>
      <c r="BY22" s="685"/>
      <c r="BZ22" s="685"/>
      <c r="CW22" s="49"/>
      <c r="CX22" s="49"/>
    </row>
    <row r="23" spans="1:102" ht="15.75">
      <c r="E23" s="686"/>
      <c r="F23" s="686"/>
      <c r="N23" s="762"/>
      <c r="AC23" s="685"/>
      <c r="AD23" s="685"/>
      <c r="AE23" s="685"/>
      <c r="AF23" s="685"/>
      <c r="AG23" s="685"/>
      <c r="AH23" s="685"/>
      <c r="AI23" s="685"/>
      <c r="AJ23" s="685"/>
      <c r="AK23" s="685"/>
      <c r="AL23" s="685"/>
      <c r="AM23" s="685"/>
      <c r="AN23" s="685"/>
      <c r="AO23" s="685"/>
      <c r="AP23" s="685"/>
      <c r="BO23" s="685"/>
      <c r="BP23" s="685"/>
      <c r="BQ23" s="685"/>
      <c r="BR23" s="685"/>
      <c r="BS23" s="685"/>
      <c r="BT23" s="685"/>
      <c r="BU23" s="685"/>
      <c r="BV23" s="685"/>
      <c r="BW23" s="685"/>
      <c r="BX23" s="685"/>
      <c r="BY23" s="685"/>
      <c r="BZ23" s="685"/>
      <c r="CA23">
        <v>1</v>
      </c>
      <c r="CD23" t="b">
        <f>'INTRO Data Anlaysis'!A407</f>
        <v>1</v>
      </c>
      <c r="CK23" s="686">
        <f>CG2</f>
        <v>4</v>
      </c>
      <c r="CL23" s="686">
        <f>IF(MOD(CK23,2)=1,0,1)</f>
        <v>1</v>
      </c>
    </row>
    <row r="24" spans="1:102" ht="15.75">
      <c r="E24" s="686"/>
      <c r="F24" s="686"/>
      <c r="N24" s="762"/>
      <c r="AC24" s="685"/>
      <c r="AD24" s="685"/>
      <c r="AE24" s="685"/>
      <c r="AF24" s="685"/>
      <c r="AG24" s="685"/>
      <c r="AH24" s="685"/>
      <c r="AI24" s="685"/>
      <c r="AJ24" s="685"/>
      <c r="AK24" s="685"/>
      <c r="AL24" s="685"/>
      <c r="AM24" s="685"/>
      <c r="AN24" s="685"/>
      <c r="AO24" s="685"/>
      <c r="AP24" s="685"/>
      <c r="BO24" s="685"/>
      <c r="BP24" s="685"/>
      <c r="BQ24" s="685"/>
      <c r="BR24" s="685"/>
      <c r="BS24" s="685"/>
      <c r="BT24" s="685"/>
      <c r="BU24" s="685"/>
      <c r="BV24" s="685"/>
      <c r="BW24" s="685"/>
      <c r="BX24" s="685"/>
      <c r="BY24" s="685"/>
      <c r="BZ24" s="685"/>
      <c r="CA24">
        <v>2</v>
      </c>
      <c r="CD24" t="b">
        <f>'INTRO Data Anlaysis'!A408</f>
        <v>1</v>
      </c>
      <c r="CK24" s="686">
        <f>CG3</f>
        <v>3</v>
      </c>
      <c r="CL24" s="686">
        <f>IF(MOD(CK24,2)=1,0,1)</f>
        <v>0</v>
      </c>
    </row>
    <row r="25" spans="1:102" ht="15.75">
      <c r="E25" s="686"/>
      <c r="F25" s="686"/>
      <c r="N25" s="762"/>
      <c r="AC25" s="685"/>
      <c r="AD25" s="685"/>
      <c r="AE25" s="685"/>
      <c r="AF25" s="685"/>
      <c r="AG25" s="685"/>
      <c r="AH25" s="685"/>
      <c r="AI25" s="685"/>
      <c r="AJ25" s="685"/>
      <c r="AK25" s="685"/>
      <c r="AL25" s="685"/>
      <c r="AM25" s="685"/>
      <c r="AN25" s="685"/>
      <c r="AO25" s="685"/>
      <c r="AP25" s="685"/>
      <c r="BO25" s="685"/>
      <c r="BP25" s="685"/>
      <c r="BQ25" s="685"/>
      <c r="BR25" s="685"/>
      <c r="BS25" s="685"/>
      <c r="BT25" s="685"/>
      <c r="BU25" s="685"/>
      <c r="BV25" s="685"/>
      <c r="BW25" s="685"/>
      <c r="BX25" s="685"/>
      <c r="BY25" s="685"/>
      <c r="BZ25" s="685"/>
      <c r="CA25">
        <v>3</v>
      </c>
      <c r="CD25" t="b">
        <f>'INTRO Data Anlaysis'!A409</f>
        <v>0</v>
      </c>
      <c r="CK25" s="686">
        <f>CG4</f>
        <v>2</v>
      </c>
      <c r="CL25" s="686">
        <f>IF(MOD(CK25,2)=1,0,1)</f>
        <v>1</v>
      </c>
    </row>
    <row r="26" spans="1:102" ht="15.75">
      <c r="E26" s="686"/>
      <c r="F26" s="686"/>
      <c r="N26" s="762"/>
      <c r="AC26" s="685"/>
      <c r="AD26" s="685"/>
      <c r="AE26" s="685"/>
      <c r="AF26" s="685"/>
      <c r="AG26" s="685"/>
      <c r="AH26" s="685"/>
      <c r="AI26" s="685"/>
      <c r="AJ26" s="685"/>
      <c r="AK26" s="685"/>
      <c r="AL26" s="685"/>
      <c r="AM26" s="685"/>
      <c r="AN26" s="685"/>
      <c r="AO26" s="685"/>
      <c r="AP26" s="685"/>
      <c r="BO26" s="685"/>
      <c r="BP26" s="685"/>
      <c r="BQ26" s="685"/>
      <c r="BR26" s="685"/>
      <c r="BS26" s="685"/>
      <c r="BT26" s="685"/>
      <c r="BU26" s="685"/>
      <c r="BV26" s="685"/>
      <c r="BW26" s="685"/>
      <c r="BX26" s="685"/>
      <c r="BY26" s="685"/>
      <c r="BZ26" s="685"/>
      <c r="CA26">
        <v>4</v>
      </c>
      <c r="CD26" t="b">
        <f>'INTRO Data Anlaysis'!A410</f>
        <v>1</v>
      </c>
      <c r="CK26" s="686">
        <f>CG5</f>
        <v>1</v>
      </c>
      <c r="CL26" s="686">
        <f>IF(MOD(CK26,2)=1,0,1)</f>
        <v>0</v>
      </c>
    </row>
    <row r="27" spans="1:102" ht="15.75">
      <c r="E27" s="686"/>
      <c r="F27" s="686"/>
      <c r="N27" s="762"/>
      <c r="BO27" s="685"/>
      <c r="BP27" s="685"/>
      <c r="BQ27" s="685"/>
      <c r="BR27" s="685"/>
      <c r="BS27" s="685"/>
      <c r="BT27" s="685"/>
      <c r="BU27" s="685"/>
      <c r="BV27" s="685"/>
      <c r="BW27" s="685"/>
      <c r="BX27" s="685"/>
      <c r="BY27" s="685"/>
      <c r="BZ27" s="685"/>
      <c r="CA27">
        <v>5</v>
      </c>
      <c r="CD27" t="b">
        <f>'INTRO Data Anlaysis'!A411</f>
        <v>1</v>
      </c>
      <c r="CK27" s="686">
        <f>CG6</f>
        <v>5</v>
      </c>
      <c r="CL27" s="686">
        <f>IF(MOD(CK27,2)=1,0,1)</f>
        <v>0</v>
      </c>
    </row>
    <row r="28" spans="1:102" ht="15.75">
      <c r="E28" s="673"/>
      <c r="F28" s="673"/>
      <c r="K28" s="656"/>
      <c r="N28" s="762"/>
      <c r="BO28" s="685"/>
      <c r="BP28" s="685"/>
      <c r="BQ28" s="685"/>
      <c r="BR28" s="685"/>
      <c r="BS28" s="685"/>
      <c r="BT28" s="685"/>
      <c r="BU28" s="685"/>
      <c r="BV28" s="685"/>
      <c r="BW28" s="685"/>
      <c r="BX28" s="685"/>
      <c r="BY28" s="685"/>
      <c r="BZ28" s="685"/>
      <c r="CA28">
        <v>6</v>
      </c>
      <c r="CC28" s="571"/>
      <c r="CD28" t="str">
        <f>'EXCEL Tables'!B122</f>
        <v>Com Serv</v>
      </c>
      <c r="CF28" s="571"/>
      <c r="CH28" s="571"/>
      <c r="CI28" s="571"/>
      <c r="CJ28" s="571"/>
    </row>
    <row r="29" spans="1:102" ht="15.75">
      <c r="E29" s="673"/>
      <c r="F29" s="673"/>
      <c r="K29" s="656"/>
      <c r="N29" s="762"/>
      <c r="BO29" s="685"/>
      <c r="BP29" s="685"/>
      <c r="BQ29" s="685"/>
      <c r="BR29" s="685"/>
      <c r="BS29" s="685"/>
      <c r="BT29" s="685"/>
      <c r="BU29" s="685"/>
      <c r="BV29" s="685"/>
      <c r="BW29" s="685"/>
      <c r="BX29" s="685"/>
      <c r="BY29" s="685"/>
      <c r="BZ29" s="685"/>
      <c r="CA29">
        <v>7</v>
      </c>
      <c r="CC29" s="571"/>
      <c r="CD29">
        <f>'EXCEL Tables'!B133</f>
        <v>3</v>
      </c>
      <c r="CF29" s="571"/>
      <c r="CH29" s="571"/>
      <c r="CI29" s="571"/>
      <c r="CJ29" s="571"/>
    </row>
    <row r="30" spans="1:102" ht="15.75">
      <c r="E30" s="673"/>
      <c r="F30" s="673"/>
      <c r="K30" s="656"/>
      <c r="N30" s="762"/>
      <c r="BO30" s="685"/>
      <c r="BP30" s="685"/>
      <c r="BQ30" s="685"/>
      <c r="BR30" s="685"/>
      <c r="BS30" s="685"/>
      <c r="BT30" s="685"/>
      <c r="BU30" s="685"/>
      <c r="BV30" s="685"/>
      <c r="BW30" s="685"/>
      <c r="BX30" s="685"/>
      <c r="BY30" s="685"/>
      <c r="BZ30" s="685"/>
      <c r="CA30">
        <v>8</v>
      </c>
      <c r="CC30" s="571"/>
      <c r="CD30" t="str">
        <f>'EXCEL Tables'!B142</f>
        <v xml:space="preserve">ADBE </v>
      </c>
      <c r="CF30" s="571"/>
      <c r="CH30" s="571"/>
      <c r="CI30" s="571"/>
      <c r="CJ30" s="571"/>
    </row>
    <row r="31" spans="1:102" ht="15.75">
      <c r="E31" s="673"/>
      <c r="F31" s="673"/>
      <c r="K31" s="656"/>
      <c r="N31" s="762"/>
      <c r="BO31" s="685"/>
      <c r="BP31" s="685"/>
      <c r="BQ31" s="685"/>
      <c r="BR31" s="685"/>
      <c r="BS31" s="685"/>
      <c r="BT31" s="685"/>
      <c r="BU31" s="685"/>
      <c r="BV31" s="685"/>
      <c r="BW31" s="685"/>
      <c r="BX31" s="685"/>
      <c r="BY31" s="685"/>
      <c r="BZ31" s="685"/>
      <c r="CA31">
        <v>9</v>
      </c>
      <c r="CC31" s="571"/>
      <c r="CD31">
        <f>'EXCEL Tables'!B154</f>
        <v>90267</v>
      </c>
      <c r="CF31" s="571"/>
      <c r="CH31" s="571"/>
      <c r="CI31" s="571"/>
      <c r="CJ31" s="571"/>
    </row>
    <row r="32" spans="1:102" ht="15.75">
      <c r="E32" s="673"/>
      <c r="F32" s="673"/>
      <c r="K32" s="656"/>
      <c r="M32" s="674"/>
      <c r="N32" s="762"/>
      <c r="O32" s="674"/>
      <c r="P32" s="674"/>
      <c r="Q32" s="657"/>
      <c r="CA32">
        <v>10</v>
      </c>
      <c r="CC32" s="571"/>
      <c r="CD32" s="651">
        <f>'EXCEL Tables'!B188</f>
        <v>2</v>
      </c>
      <c r="CF32" s="575"/>
      <c r="CH32" s="575"/>
      <c r="CI32" s="575"/>
      <c r="CJ32" s="575"/>
    </row>
    <row r="33" spans="5:88" ht="15.75">
      <c r="E33" s="673"/>
      <c r="F33" s="673"/>
      <c r="K33" s="657"/>
      <c r="M33" s="674"/>
      <c r="N33" s="762"/>
      <c r="O33" s="674"/>
      <c r="P33" s="674"/>
      <c r="Q33" s="659"/>
      <c r="CA33">
        <v>11</v>
      </c>
      <c r="CC33" s="571"/>
      <c r="CD33" s="652">
        <f>'EXCEL Tables'!B209</f>
        <v>0.35</v>
      </c>
      <c r="CF33" s="575"/>
      <c r="CH33" s="575"/>
      <c r="CI33" s="575"/>
      <c r="CJ33" s="575"/>
    </row>
    <row r="34" spans="5:88" ht="15.75">
      <c r="E34" s="673"/>
      <c r="F34" s="673"/>
      <c r="K34" s="762"/>
      <c r="M34" s="766"/>
      <c r="N34" s="674"/>
      <c r="O34" s="674"/>
      <c r="P34" s="674"/>
      <c r="Q34" s="657"/>
      <c r="CA34">
        <v>12</v>
      </c>
      <c r="CC34" s="571"/>
      <c r="CD34">
        <f>'EXCEL Tables'!B237</f>
        <v>32100</v>
      </c>
      <c r="CF34" s="571"/>
      <c r="CH34" s="571"/>
      <c r="CI34" s="571"/>
      <c r="CJ34" s="571"/>
    </row>
    <row r="35" spans="5:88" ht="15.75">
      <c r="E35" s="673"/>
      <c r="F35" s="673"/>
      <c r="K35" s="762"/>
      <c r="M35" s="766"/>
      <c r="N35" s="674"/>
      <c r="O35" s="674"/>
      <c r="P35" s="674"/>
      <c r="Q35" s="660"/>
      <c r="CA35">
        <v>13</v>
      </c>
      <c r="CC35" s="571"/>
      <c r="CD35" s="652">
        <f>'EXCEL Tables'!B243</f>
        <v>0.13</v>
      </c>
      <c r="CF35" s="571"/>
      <c r="CH35" s="571"/>
      <c r="CI35" s="571"/>
      <c r="CJ35" s="571"/>
    </row>
    <row r="36" spans="5:88" ht="15.75">
      <c r="E36" s="673"/>
      <c r="F36" s="673"/>
      <c r="K36" s="767"/>
      <c r="M36" s="766"/>
      <c r="N36" s="674"/>
      <c r="O36" s="674"/>
      <c r="P36" s="674"/>
      <c r="Q36" s="660"/>
      <c r="CA36">
        <v>14</v>
      </c>
      <c r="CC36" s="571"/>
      <c r="CD36">
        <f>'EXCEL Tables'!B249</f>
        <v>21000</v>
      </c>
      <c r="CF36" s="571"/>
      <c r="CH36" s="571"/>
      <c r="CI36" s="571"/>
      <c r="CJ36" s="571"/>
    </row>
    <row r="37" spans="5:88" ht="15.75">
      <c r="E37" s="673"/>
      <c r="F37" s="673"/>
      <c r="M37" s="674"/>
      <c r="N37" s="762"/>
      <c r="O37" s="674"/>
      <c r="P37" s="674"/>
      <c r="Q37" s="659"/>
      <c r="CA37">
        <v>15</v>
      </c>
      <c r="CC37" s="571"/>
      <c r="CD37">
        <f>'EXCEL Tables'!B265</f>
        <v>4</v>
      </c>
      <c r="CF37" s="571"/>
      <c r="CH37" s="571"/>
      <c r="CI37" s="571"/>
      <c r="CJ37" s="571"/>
    </row>
    <row r="38" spans="5:88" ht="15.75">
      <c r="E38" s="673"/>
      <c r="F38" s="673"/>
      <c r="K38" s="657"/>
      <c r="M38" s="766"/>
      <c r="N38" s="762"/>
      <c r="O38" s="674"/>
      <c r="P38" s="674"/>
      <c r="Q38" s="659"/>
      <c r="CA38">
        <v>16</v>
      </c>
      <c r="CC38" s="571"/>
      <c r="CD38" t="str">
        <f>'EXCEL Tables'!B268</f>
        <v>2&amp;4</v>
      </c>
      <c r="CF38" s="571"/>
      <c r="CH38" s="571"/>
      <c r="CI38" s="571"/>
      <c r="CJ38" s="571"/>
    </row>
    <row r="39" spans="5:88" ht="15.75">
      <c r="E39" s="673"/>
      <c r="F39" s="673"/>
      <c r="K39" s="657"/>
      <c r="M39" s="674"/>
      <c r="N39" s="762"/>
      <c r="O39" s="674"/>
      <c r="P39" s="674"/>
      <c r="Q39" s="659"/>
      <c r="CA39">
        <v>17</v>
      </c>
      <c r="CC39" s="571"/>
      <c r="CD39" t="str">
        <f>'EXCEL Tables'!B270</f>
        <v>3&amp;4</v>
      </c>
      <c r="CF39" s="571"/>
      <c r="CH39" s="571"/>
      <c r="CI39" s="571"/>
      <c r="CJ39" s="571"/>
    </row>
    <row r="40" spans="5:88" ht="15.75">
      <c r="E40" s="673"/>
      <c r="F40" s="673"/>
      <c r="K40" s="674"/>
      <c r="M40" s="674"/>
      <c r="N40" s="762"/>
      <c r="O40" s="674"/>
      <c r="P40" s="674"/>
      <c r="Q40" s="657"/>
      <c r="CA40">
        <v>18</v>
      </c>
      <c r="CC40" s="212"/>
      <c r="CD40">
        <f>'EXCEL PivotTables'!B97</f>
        <v>325983</v>
      </c>
      <c r="CF40" s="487"/>
      <c r="CH40" s="487"/>
      <c r="CI40" s="487"/>
      <c r="CJ40" s="487"/>
    </row>
    <row r="41" spans="5:88" ht="15.75">
      <c r="E41" s="673"/>
      <c r="F41" s="673"/>
      <c r="K41" s="762"/>
      <c r="N41" s="674"/>
      <c r="CA41">
        <v>19</v>
      </c>
      <c r="CC41" s="212"/>
      <c r="CD41">
        <f>'EXCEL PivotTables'!B102</f>
        <v>256290</v>
      </c>
      <c r="CF41" s="487"/>
      <c r="CH41" s="487"/>
      <c r="CI41" s="487"/>
      <c r="CJ41" s="487"/>
    </row>
    <row r="42" spans="5:88" ht="15.75">
      <c r="E42" s="673"/>
      <c r="F42" s="673"/>
      <c r="K42" s="762"/>
      <c r="N42" s="674"/>
      <c r="CA42">
        <v>20</v>
      </c>
      <c r="CC42" s="212"/>
      <c r="CD42">
        <f>'EXCEL PivotTables'!B110</f>
        <v>157602</v>
      </c>
      <c r="CF42" s="487"/>
      <c r="CH42" s="487"/>
      <c r="CI42" s="487"/>
      <c r="CJ42" s="487"/>
    </row>
    <row r="43" spans="5:88" ht="15.75">
      <c r="E43" s="673"/>
      <c r="F43" s="673"/>
      <c r="K43" s="659"/>
      <c r="N43" s="762"/>
      <c r="CA43">
        <v>21</v>
      </c>
      <c r="CC43" s="212"/>
      <c r="CD43">
        <f>'EXCEL PivotTables'!B125</f>
        <v>15411</v>
      </c>
      <c r="CF43" s="487"/>
      <c r="CH43" s="487"/>
      <c r="CI43" s="487"/>
      <c r="CJ43" s="487"/>
    </row>
    <row r="44" spans="5:88" ht="15.75">
      <c r="E44" s="673"/>
      <c r="F44" s="673"/>
      <c r="K44" s="762"/>
      <c r="CA44">
        <v>22</v>
      </c>
      <c r="CC44" s="212"/>
      <c r="CD44">
        <f>'EXCEL PivotTables'!B136</f>
        <v>98688</v>
      </c>
      <c r="CF44" s="487"/>
      <c r="CH44" s="487"/>
      <c r="CI44" s="487"/>
      <c r="CJ44" s="487"/>
    </row>
    <row r="45" spans="5:88">
      <c r="E45" s="673"/>
      <c r="F45" s="673"/>
      <c r="K45" s="674"/>
      <c r="CA45">
        <v>23</v>
      </c>
      <c r="CC45" s="212"/>
      <c r="CD45">
        <f>'EXCEL PivotTables'!B164</f>
        <v>67266</v>
      </c>
      <c r="CF45" s="487"/>
      <c r="CG45" s="487"/>
      <c r="CH45" s="487"/>
      <c r="CI45" s="487"/>
      <c r="CJ45" s="487"/>
    </row>
    <row r="46" spans="5:88">
      <c r="E46" s="673"/>
      <c r="F46" s="673"/>
      <c r="K46" s="725"/>
      <c r="CA46">
        <v>24</v>
      </c>
      <c r="CC46" s="212"/>
      <c r="CD46" s="652">
        <f>'EXCEL PivotTables'!B215</f>
        <v>-1.9699999999999999E-2</v>
      </c>
      <c r="CF46" s="487"/>
      <c r="CG46" s="487"/>
      <c r="CH46" s="487"/>
      <c r="CI46" s="487"/>
      <c r="CJ46" s="487"/>
    </row>
    <row r="47" spans="5:88">
      <c r="E47" s="673"/>
      <c r="F47" s="673"/>
      <c r="K47" s="725"/>
      <c r="CA47">
        <v>25</v>
      </c>
      <c r="CC47" s="212"/>
      <c r="CD47" s="652">
        <f>'EXCEL PivotTables'!B217</f>
        <v>0.17499999999999999</v>
      </c>
      <c r="CF47" s="487"/>
      <c r="CG47" s="487"/>
      <c r="CH47" s="487"/>
      <c r="CI47" s="487"/>
      <c r="CJ47" s="487"/>
    </row>
    <row r="48" spans="5:88">
      <c r="E48" s="673"/>
      <c r="F48" s="673"/>
      <c r="K48" s="660"/>
      <c r="CA48">
        <v>26</v>
      </c>
      <c r="CC48" s="212"/>
      <c r="CD48" s="652">
        <f>'EXCEL PivotTables'!B239</f>
        <v>0.06</v>
      </c>
      <c r="CF48" s="487"/>
      <c r="CG48" s="487"/>
      <c r="CH48" s="487"/>
      <c r="CI48" s="487"/>
      <c r="CJ48" s="487"/>
    </row>
    <row r="49" spans="4:97">
      <c r="E49" s="686"/>
      <c r="F49" s="686"/>
      <c r="K49" s="661"/>
      <c r="CA49">
        <v>27</v>
      </c>
      <c r="CC49" s="613"/>
      <c r="CD49" s="652">
        <f>'DATA ANALYSIS NewCos'!B32</f>
        <v>0.29218080400000002</v>
      </c>
    </row>
    <row r="50" spans="4:97">
      <c r="E50" s="686"/>
      <c r="F50" s="686"/>
      <c r="K50" s="661"/>
      <c r="CA50">
        <v>28</v>
      </c>
      <c r="CC50" s="613"/>
      <c r="CD50" s="652">
        <f>'DATA ANALYSIS NewCos'!B38</f>
        <v>7.1480019999999997E-3</v>
      </c>
    </row>
    <row r="51" spans="4:97">
      <c r="E51" s="686"/>
      <c r="F51" s="686"/>
      <c r="K51" s="662"/>
      <c r="CA51">
        <v>29</v>
      </c>
      <c r="CC51" s="613"/>
      <c r="CD51" s="652">
        <f>'DATA ANALYSIS NewCos'!B40</f>
        <v>5</v>
      </c>
    </row>
    <row r="52" spans="4:97">
      <c r="E52" s="686"/>
      <c r="F52" s="686"/>
      <c r="K52" s="663"/>
      <c r="CA52">
        <v>30</v>
      </c>
      <c r="CC52" s="613"/>
      <c r="CD52" s="652">
        <f>'DATA ANALYSIS NewCos'!B49</f>
        <v>0.64884421000000003</v>
      </c>
    </row>
    <row r="53" spans="4:97">
      <c r="E53" s="686"/>
      <c r="F53" s="686"/>
      <c r="K53" s="664"/>
      <c r="CA53">
        <v>31</v>
      </c>
      <c r="CC53" s="613"/>
      <c r="CD53" s="652">
        <f>'DATA ANALYSIS NewCos'!B65</f>
        <v>4.9000000000000002E-2</v>
      </c>
    </row>
    <row r="54" spans="4:97">
      <c r="E54" s="686"/>
      <c r="F54" s="686"/>
      <c r="K54" s="665"/>
      <c r="CA54">
        <v>32</v>
      </c>
      <c r="CC54" s="613"/>
      <c r="CD54" s="652">
        <f>'DATA ANALYSIS NewCos'!B76</f>
        <v>0.2596</v>
      </c>
    </row>
    <row r="55" spans="4:97">
      <c r="E55" s="686"/>
      <c r="F55" s="686"/>
      <c r="K55" s="665"/>
      <c r="CA55">
        <v>33</v>
      </c>
      <c r="CC55" s="613"/>
      <c r="CD55" s="652">
        <f>'DATA ANALYSIS NewCos'!B81</f>
        <v>0.98029999999999995</v>
      </c>
    </row>
    <row r="56" spans="4:97">
      <c r="D56" s="687"/>
      <c r="E56" s="687"/>
      <c r="F56" s="687"/>
      <c r="G56" s="687"/>
      <c r="H56" s="687"/>
      <c r="K56" s="719"/>
      <c r="M56" s="688"/>
      <c r="CA56">
        <v>34</v>
      </c>
      <c r="CC56" s="666"/>
      <c r="CD56">
        <f>'DATA ANALYSIS Non-GAAP'!B52</f>
        <v>8.4460011000000002E-2</v>
      </c>
      <c r="CK56" s="666">
        <f>MAX('DATA Non-GAAP'!B:B)</f>
        <v>2019</v>
      </c>
      <c r="CL56" s="669"/>
      <c r="CM56" s="666"/>
      <c r="CN56" s="666"/>
      <c r="CO56" s="666"/>
      <c r="CP56" s="666"/>
      <c r="CQ56" s="666"/>
      <c r="CR56" s="666"/>
      <c r="CS56" s="666"/>
    </row>
    <row r="57" spans="4:97">
      <c r="D57" s="687"/>
      <c r="E57" s="687"/>
      <c r="F57" s="687"/>
      <c r="G57" s="687"/>
      <c r="H57" s="687"/>
      <c r="K57" s="719"/>
      <c r="M57" s="688"/>
      <c r="CA57">
        <v>35</v>
      </c>
      <c r="CC57" s="666"/>
      <c r="CD57">
        <f>'DATA ANALYSIS Non-GAAP'!B55</f>
        <v>9.4930934999999994E-2</v>
      </c>
      <c r="CK57" s="669"/>
      <c r="CL57" s="669"/>
      <c r="CM57" s="666"/>
      <c r="CN57" s="666"/>
      <c r="CO57" s="666"/>
      <c r="CP57" s="666"/>
      <c r="CQ57" s="666"/>
      <c r="CR57" s="666"/>
      <c r="CS57" s="666"/>
    </row>
    <row r="58" spans="4:97">
      <c r="D58" s="687"/>
      <c r="E58" s="687"/>
      <c r="F58" s="687"/>
      <c r="G58" s="687"/>
      <c r="H58" s="687"/>
      <c r="K58" s="720"/>
      <c r="M58" s="688"/>
      <c r="CA58">
        <v>36</v>
      </c>
      <c r="CC58" s="666"/>
      <c r="CD58" t="str">
        <f>'DATA ANALYSIS Non-GAAP'!B60</f>
        <v>Consumer Staples</v>
      </c>
      <c r="CK58" s="670" t="s">
        <v>527</v>
      </c>
      <c r="CL58" s="670" t="s">
        <v>524</v>
      </c>
      <c r="CM58" s="670" t="s">
        <v>736</v>
      </c>
      <c r="CN58" s="670" t="s">
        <v>545</v>
      </c>
      <c r="CO58" s="670" t="s">
        <v>521</v>
      </c>
      <c r="CP58" s="670" t="s">
        <v>6</v>
      </c>
      <c r="CQ58" s="670" t="s">
        <v>517</v>
      </c>
      <c r="CR58" s="670" t="s">
        <v>758</v>
      </c>
      <c r="CS58" s="670" t="s">
        <v>451</v>
      </c>
    </row>
    <row r="59" spans="4:97">
      <c r="G59" s="687"/>
      <c r="H59" s="687"/>
      <c r="K59" s="687"/>
      <c r="CA59">
        <v>37</v>
      </c>
      <c r="CC59" s="613"/>
      <c r="CD59" t="str">
        <f>'DATA ANALYSIS Budgets'!B68</f>
        <v>Lucas</v>
      </c>
    </row>
    <row r="60" spans="4:97">
      <c r="G60" s="687"/>
      <c r="H60" s="687"/>
      <c r="K60" s="687"/>
      <c r="CA60">
        <v>38</v>
      </c>
      <c r="CC60" s="613"/>
      <c r="CD60" t="str">
        <f>'DATA ANALYSIS Budgets'!B72</f>
        <v>Amelia</v>
      </c>
    </row>
    <row r="61" spans="4:97">
      <c r="G61" s="687"/>
      <c r="H61" s="687"/>
      <c r="K61" s="687"/>
      <c r="CA61">
        <v>39</v>
      </c>
      <c r="CC61" s="613"/>
      <c r="CD61" t="str">
        <f>'DATA ANALYSIS Budgets'!B75</f>
        <v>William</v>
      </c>
    </row>
    <row r="62" spans="4:97">
      <c r="G62" s="687"/>
      <c r="H62" s="687"/>
      <c r="K62" s="687"/>
      <c r="CA62">
        <v>40</v>
      </c>
      <c r="CC62" s="613"/>
      <c r="CD62" t="str">
        <f>'DATA ANALYSIS Budgets'!B78</f>
        <v>Highest Percent Variance</v>
      </c>
    </row>
    <row r="63" spans="4:97">
      <c r="G63" s="687"/>
      <c r="H63" s="687"/>
      <c r="K63" s="687"/>
      <c r="CA63">
        <v>41</v>
      </c>
      <c r="CC63" s="613"/>
      <c r="CD63">
        <f>'DATA ANALYSIS Budgets'!B83</f>
        <v>16</v>
      </c>
    </row>
    <row r="64" spans="4:97">
      <c r="G64" s="687"/>
      <c r="H64" s="687"/>
      <c r="K64" s="687"/>
      <c r="CA64">
        <v>42</v>
      </c>
      <c r="CC64" s="613"/>
      <c r="CD64">
        <f>'DATA ANALYSIS Budgets'!B86</f>
        <v>6</v>
      </c>
    </row>
    <row r="65" spans="5:82">
      <c r="G65" s="687"/>
      <c r="H65" s="687"/>
      <c r="K65" s="687"/>
      <c r="CA65">
        <v>43</v>
      </c>
      <c r="CC65" s="613"/>
      <c r="CD65" t="str">
        <f>'DATA ANALYSIS Budgets'!B90</f>
        <v>William</v>
      </c>
    </row>
    <row r="66" spans="5:82">
      <c r="G66" s="687"/>
      <c r="H66" s="687"/>
      <c r="K66" s="687"/>
      <c r="CA66">
        <v>44</v>
      </c>
      <c r="CC66" s="613"/>
      <c r="CD66" t="str">
        <f>'DATA ANALYSIS Budgets'!B95</f>
        <v>A</v>
      </c>
    </row>
    <row r="67" spans="5:82">
      <c r="E67" s="456"/>
      <c r="F67" s="456"/>
      <c r="G67" s="456"/>
      <c r="H67" s="456"/>
      <c r="K67" s="457"/>
      <c r="CA67">
        <v>45</v>
      </c>
      <c r="CC67" s="455"/>
      <c r="CD67" t="str">
        <f>'DATA ANALYSIS Blade'!B48</f>
        <v>Sergio_Khazerov</v>
      </c>
    </row>
    <row r="68" spans="5:82">
      <c r="E68" s="456"/>
      <c r="F68" s="456"/>
      <c r="G68" s="456"/>
      <c r="H68" s="456"/>
      <c r="K68" s="457"/>
      <c r="CA68">
        <v>46</v>
      </c>
      <c r="CC68" s="455"/>
      <c r="CD68" t="str">
        <f>'DATA ANALYSIS Blade'!B53</f>
        <v>Passenger - Ground Travel due to Weather Issues</v>
      </c>
    </row>
    <row r="69" spans="5:82">
      <c r="E69" s="456"/>
      <c r="F69" s="456"/>
      <c r="G69" s="456"/>
      <c r="H69" s="456"/>
      <c r="K69" s="460"/>
      <c r="CA69">
        <v>47</v>
      </c>
      <c r="CC69" s="455"/>
      <c r="CD69" s="652">
        <f>'DATA ANALYSIS Blade'!B56</f>
        <v>0.77388227700000001</v>
      </c>
    </row>
  </sheetData>
  <sortState xmlns:xlrd2="http://schemas.microsoft.com/office/spreadsheetml/2017/richdata2" ref="A80:EC88">
    <sortCondition ref="E80:E88"/>
  </sortState>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7</vt:i4>
      </vt:variant>
    </vt:vector>
  </HeadingPairs>
  <TitlesOfParts>
    <vt:vector size="23" baseType="lpstr">
      <vt:lpstr>ENTER SFAM ID</vt:lpstr>
      <vt:lpstr>INTRO Data Anlaysis</vt:lpstr>
      <vt:lpstr>EXCEL Tables</vt:lpstr>
      <vt:lpstr>DATA Tables</vt:lpstr>
      <vt:lpstr>EXCEL PivotTables</vt:lpstr>
      <vt:lpstr>DATA PivotTables</vt:lpstr>
      <vt:lpstr>DATA ANALYSIS NewCos</vt:lpstr>
      <vt:lpstr>DATA NewCos</vt:lpstr>
      <vt:lpstr>DATA ANALYSIS Non-GAAP</vt:lpstr>
      <vt:lpstr>DATA Non-GAAP</vt:lpstr>
      <vt:lpstr>DATA ANALYSIS Budgets</vt:lpstr>
      <vt:lpstr>DATA Budgets</vt:lpstr>
      <vt:lpstr>DATA ANALYSIS Blade</vt:lpstr>
      <vt:lpstr>DATA Blade</vt:lpstr>
      <vt:lpstr>SUMMARY</vt:lpstr>
      <vt:lpstr>X</vt:lpstr>
      <vt:lpstr>Column</vt:lpstr>
      <vt:lpstr>Data</vt:lpstr>
      <vt:lpstr>'EXCEL PivotTables'!Print_Area</vt:lpstr>
      <vt:lpstr>'EXCEL Tables'!Print_Area</vt:lpstr>
      <vt:lpstr>'INTRO Data Anlaysis'!Print_Area</vt:lpstr>
      <vt:lpstr>SUMMARY!Print_Area</vt:lpstr>
      <vt:lpstr>Workbook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Richard Horwitz</dc:creator>
  <cp:lastModifiedBy>hassa</cp:lastModifiedBy>
  <cp:lastPrinted>2021-08-20T21:11:00Z</cp:lastPrinted>
  <dcterms:created xsi:type="dcterms:W3CDTF">2019-04-19T19:08:38Z</dcterms:created>
  <dcterms:modified xsi:type="dcterms:W3CDTF">2022-02-15T20:42:51Z</dcterms:modified>
</cp:coreProperties>
</file>